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3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ron-my.sharepoint.com/personal/nishakya_itron_com/Documents/Desktop/SHAKYA/ITRON_PROJECTS/GenX MAC/monitorTrace/"/>
    </mc:Choice>
  </mc:AlternateContent>
  <xr:revisionPtr revIDLastSave="419" documentId="13_ncr:1_{E83E2CB1-9F1D-4B84-8463-56AC49022FCE}" xr6:coauthVersionLast="47" xr6:coauthVersionMax="47" xr10:uidLastSave="{5E7BECDC-A0DE-4EE8-8C73-E3999ADD08BC}"/>
  <bookViews>
    <workbookView xWindow="-120" yWindow="-120" windowWidth="29040" windowHeight="15840" xr2:uid="{00000000-000D-0000-FFFF-FFFF00000000}"/>
  </bookViews>
  <sheets>
    <sheet name="FILE" sheetId="34" r:id="rId1"/>
    <sheet name="VERSION" sheetId="35" r:id="rId2"/>
    <sheet name="Main" sheetId="6" r:id="rId3"/>
    <sheet name="Main2" sheetId="11" r:id="rId4"/>
    <sheet name="PivotReport" sheetId="19" r:id="rId5"/>
    <sheet name="Freq" sheetId="2" r:id="rId6"/>
    <sheet name="Sizes" sheetId="25" r:id="rId7"/>
    <sheet name="Flags" sheetId="22" r:id="rId8"/>
    <sheet name="Timings" sheetId="18" r:id="rId9"/>
    <sheet name="fast-Link" sheetId="24" r:id="rId10"/>
    <sheet name="duration" sheetId="31" r:id="rId11"/>
    <sheet name="DEBUG_MASK" sheetId="32" r:id="rId12"/>
    <sheet name="mask" sheetId="33" r:id="rId13"/>
  </sheets>
  <externalReferences>
    <externalReference r:id="rId14"/>
  </externalReferences>
  <definedNames>
    <definedName name="csvFilePath">FILE!$B$1</definedName>
    <definedName name="DLC_ACK_LEN_BYTES">Sizes!$B$2</definedName>
    <definedName name="DLC_AUX_SEC_COUNTER_LEN" localSheetId="11">[1]Sizes!$Q$20</definedName>
    <definedName name="DLC_AUX_SEC_COUNTER_LEN" localSheetId="12">[1]Sizes!$Q$20</definedName>
    <definedName name="DLC_AUX_SEC_COUNTER_LEN">Sizes!$Q$20</definedName>
    <definedName name="DLC_AUX_SEC_CTRL_LEN" localSheetId="11">[1]Sizes!$Q$19</definedName>
    <definedName name="DLC_AUX_SEC_CTRL_LEN" localSheetId="12">[1]Sizes!$Q$19</definedName>
    <definedName name="DLC_AUX_SEC_CTRL_LEN">Sizes!$Q$19</definedName>
    <definedName name="DLC_AUX_SEC_TLV_LEN">Sizes!$Q$21</definedName>
    <definedName name="DLC_BCAST_LEN_BYTES">Sizes!$B$6</definedName>
    <definedName name="DLC_CLI_PRI_LEN" localSheetId="11">[1]Sizes!$Q$1</definedName>
    <definedName name="DLC_CLI_PRI_LEN" localSheetId="12">[1]Sizes!$Q$1</definedName>
    <definedName name="DLC_CLI_PRI_LEN">Sizes!$Q$1</definedName>
    <definedName name="DLC_CLI_RX_TIME_LEN" localSheetId="11">[1]Sizes!$Q$5</definedName>
    <definedName name="DLC_CLI_RX_TIME_LEN" localSheetId="12">[1]Sizes!$Q$5</definedName>
    <definedName name="DLC_CLI_RX_TIME_LEN">Sizes!$Q$5</definedName>
    <definedName name="DLC_CLI_RX_TIME_OFF" localSheetId="11">[1]Sizes!$Q$4</definedName>
    <definedName name="DLC_CLI_RX_TIME_OFF" localSheetId="12">[1]Sizes!$Q$4</definedName>
    <definedName name="DLC_CLI_RX_TIME_OFF">Sizes!$Q$4</definedName>
    <definedName name="DLC_CLI_TLV_LEN" localSheetId="11">[1]Sizes!$Q$6</definedName>
    <definedName name="DLC_CLI_TLV_LEN" localSheetId="12">[1]Sizes!$Q$6</definedName>
    <definedName name="DLC_CLI_TLV_LEN">Sizes!$Q$6</definedName>
    <definedName name="DLC_CLI_TX_TIME_LEN" localSheetId="11">[1]Sizes!$Q$3</definedName>
    <definedName name="DLC_CLI_TX_TIME_LEN" localSheetId="12">[1]Sizes!$Q$3</definedName>
    <definedName name="DLC_CLI_TX_TIME_LEN">Sizes!$Q$3</definedName>
    <definedName name="DLC_CLI_TX_TIME_OFF" localSheetId="11">[1]Sizes!$Q$2</definedName>
    <definedName name="DLC_CLI_TX_TIME_OFF" localSheetId="12">[1]Sizes!$Q$2</definedName>
    <definedName name="DLC_CLI_TX_TIME_OFF">Sizes!$Q$2</definedName>
    <definedName name="DLC_DACK_LEN_BYTES">Sizes!$B$7</definedName>
    <definedName name="DLC_DPOLL_LEN_BYTES">Sizes!$B$4</definedName>
    <definedName name="DLC_HDR_CRC_LEN" localSheetId="11">[1]Sizes!$Q$14</definedName>
    <definedName name="DLC_HDR_CRC_LEN" localSheetId="12">[1]Sizes!$Q$14</definedName>
    <definedName name="DLC_HDR_CRC_LEN">Sizes!$Q$14</definedName>
    <definedName name="DLC_INFO_LEN_BYTES" localSheetId="11">[1]Sizes!$B$5</definedName>
    <definedName name="DLC_INFO_LEN_BYTES" localSheetId="12">[1]Sizes!$B$5</definedName>
    <definedName name="DLC_INFO_LEN_BYTES">Sizes!$B$5</definedName>
    <definedName name="DLC_MAX_HDR_LEN">Sizes!$Q$16</definedName>
    <definedName name="DLC_PHYCHANGE_TLV_LEN">Sizes!$Q$7</definedName>
    <definedName name="DLC_POLL_LEN_BYTES">Sizes!$B$3</definedName>
    <definedName name="DLC_RSSI_LEN">Sizes!$Q$15</definedName>
    <definedName name="DLC_SEQCTRL_LEN" localSheetId="11">[1]Sizes!$Q$10</definedName>
    <definedName name="DLC_SEQCTRL_LEN" localSheetId="12">[1]Sizes!$Q$10</definedName>
    <definedName name="DLC_SEQCTRL_LEN">Sizes!$Q$10</definedName>
    <definedName name="DLC_TX_RX_TIME_LEN" localSheetId="11">[1]Sizes!$Q$17</definedName>
    <definedName name="DLC_TX_RX_TIME_LEN" localSheetId="12">[1]Sizes!$Q$17</definedName>
    <definedName name="DLC_TX_RX_TIME_LEN">Sizes!$Q$17</definedName>
    <definedName name="DLL_BCN_TYPE_TLV_LEN">Sizes!$Q$11</definedName>
    <definedName name="DLL_CRC_LEN" localSheetId="11">[1]Sizes!$Q$8</definedName>
    <definedName name="DLL_CRC_LEN" localSheetId="12">[1]Sizes!$Q$8</definedName>
    <definedName name="DLL_CRC_LEN">Sizes!$Q$8</definedName>
    <definedName name="DLL_CRC_TLV_LEN">Sizes!$Q$9</definedName>
    <definedName name="DLL_EPOCH_TICK_TLV_LEN">Sizes!$Q$13</definedName>
    <definedName name="DLL_TLV_HDR_LEN">Sizes!$M$2</definedName>
    <definedName name="DLL_TX_RX_TIME_TLV_LEN">Sizes!$Q$18</definedName>
    <definedName name="EPOCH_TICK_LEN" localSheetId="11">[1]Sizes!$Q$12</definedName>
    <definedName name="EPOCH_TICK_LEN" localSheetId="12">[1]Sizes!$Q$12</definedName>
    <definedName name="EPOCH_TICK_LEN">Sizes!$Q$12</definedName>
    <definedName name="ExternalData_1" localSheetId="10" hidden="1">duration!$A$1:$G$66</definedName>
    <definedName name="ExternalData_1" localSheetId="9" hidden="1">'fast-Link'!$A$1:$E$157</definedName>
    <definedName name="ExternalData_1" localSheetId="2" hidden="1">Main!$A$1:$E$7068</definedName>
    <definedName name="ExternalData_1" localSheetId="3" hidden="1">Main2!$A$1:$E$5897</definedName>
    <definedName name="ExternalData_1" localSheetId="8" hidden="1">Timings!$A$4:$F$2308</definedName>
    <definedName name="LEN_CRC_32" localSheetId="11">[1]Sizes!$M$15</definedName>
    <definedName name="LEN_CRC_32" localSheetId="12">[1]Sizes!$M$15</definedName>
    <definedName name="LEN_CRC_32">Sizes!$M$15</definedName>
    <definedName name="MAC_ADDR_LEN" localSheetId="11">[1]Sizes!$M$6</definedName>
    <definedName name="MAC_ADDR_LEN" localSheetId="12">[1]Sizes!$M$6</definedName>
    <definedName name="MAC_ADDR_LEN">Sizes!$M$6</definedName>
    <definedName name="MAC_HDR_ACK_LEN" localSheetId="11">[1]Sizes!$M$8</definedName>
    <definedName name="MAC_HDR_ACK_LEN" localSheetId="12">[1]Sizes!$M$8</definedName>
    <definedName name="MAC_HDR_ACK_LEN">Sizes!$M$8</definedName>
    <definedName name="MAC_HDR_BCAST_LEN" localSheetId="11">[1]Sizes!$M$12</definedName>
    <definedName name="MAC_HDR_BCAST_LEN" localSheetId="12">[1]Sizes!$M$12</definedName>
    <definedName name="MAC_HDR_BCAST_LEN">Sizes!$M$12</definedName>
    <definedName name="MAC_HDR_DPOLL_LEN" localSheetId="11">[1]Sizes!$M$10</definedName>
    <definedName name="MAC_HDR_DPOLL_LEN" localSheetId="12">[1]Sizes!$M$10</definedName>
    <definedName name="MAC_HDR_DPOLL_LEN">Sizes!$M$10</definedName>
    <definedName name="MAC_HDR_FCTRL_LEN" localSheetId="11">[1]Sizes!$M$5</definedName>
    <definedName name="MAC_HDR_FCTRL_LEN" localSheetId="12">[1]Sizes!$M$5</definedName>
    <definedName name="MAC_HDR_FCTRL_LEN">Sizes!$M$5</definedName>
    <definedName name="MAC_HDR_INFO_LEN" localSheetId="11">[1]Sizes!$M$9</definedName>
    <definedName name="MAC_HDR_INFO_LEN" localSheetId="12">[1]Sizes!$M$9</definedName>
    <definedName name="MAC_HDR_INFO_LEN">Sizes!$M$9</definedName>
    <definedName name="MAC_HDR_MAX_LEN" localSheetId="11">[1]Sizes!$M$7</definedName>
    <definedName name="MAC_HDR_MAX_LEN" localSheetId="12">[1]Sizes!$M$7</definedName>
    <definedName name="MAC_HDR_MAX_LEN">Sizes!$M$7</definedName>
    <definedName name="MAC_HDR_POLL_LEN" localSheetId="11">[1]Sizes!$M$11</definedName>
    <definedName name="MAC_HDR_POLL_LEN" localSheetId="12">[1]Sizes!$M$11</definedName>
    <definedName name="MAC_HDR_POLL_LEN">Sizes!$M$11</definedName>
    <definedName name="MAC_TLV_HDR_LEN" localSheetId="11">[1]Sizes!$M$1</definedName>
    <definedName name="MAC_TLV_HDR_LEN" localSheetId="12">[1]Sizes!$M$1</definedName>
    <definedName name="MAC_TLV_HDR_LEN">Sizes!$M$1</definedName>
    <definedName name="MASK_INPUT">DEBUG_MASK!$G$9</definedName>
    <definedName name="MRFSK_GENX_PHR_LENGTH" localSheetId="11">[1]Sizes!$M$13</definedName>
    <definedName name="MRFSK_GENX_PHR_LENGTH" localSheetId="12">[1]Sizes!$M$13</definedName>
    <definedName name="MRFSK_GENX_PHR_LENGTH">Sizes!$M$13</definedName>
    <definedName name="MRFSK_PHR_LENGTH">Sizes!$M$14</definedName>
    <definedName name="TLV_MAX_DLL_LEN">Sizes!$M$4</definedName>
    <definedName name="TLV_MAX_MAC_LEN">Sizes!$M$3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  <pivotCache cacheId="11" r:id="rId26"/>
    <pivotCache cacheId="12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32" l="1" a="1"/>
  <c r="J3" i="32" s="1"/>
  <c r="J4" i="32" a="1"/>
  <c r="J4" i="32" s="1"/>
  <c r="J5" i="32" a="1"/>
  <c r="J5" i="32" s="1"/>
  <c r="J6" i="32" a="1"/>
  <c r="J6" i="32" s="1"/>
  <c r="J7" i="32" a="1"/>
  <c r="J7" i="32" s="1"/>
  <c r="J8" i="32" a="1"/>
  <c r="J8" i="32" s="1"/>
  <c r="J9" i="32" a="1"/>
  <c r="J9" i="32" s="1"/>
  <c r="J10" i="32" a="1"/>
  <c r="J10" i="32" s="1"/>
  <c r="J11" i="32" a="1"/>
  <c r="J11" i="32" s="1"/>
  <c r="J12" i="32" a="1"/>
  <c r="J12" i="32" s="1"/>
  <c r="J13" i="32" a="1"/>
  <c r="J13" i="32" s="1"/>
  <c r="J14" i="32" a="1"/>
  <c r="J14" i="32" s="1"/>
  <c r="J15" i="32" a="1"/>
  <c r="J15" i="32" s="1"/>
  <c r="J16" i="32" a="1"/>
  <c r="J16" i="32" s="1"/>
  <c r="J17" i="32" a="1"/>
  <c r="J17" i="32" s="1"/>
  <c r="J18" i="32" a="1"/>
  <c r="J18" i="32" s="1"/>
  <c r="J19" i="32" a="1"/>
  <c r="J19" i="32" s="1"/>
  <c r="J20" i="32" a="1"/>
  <c r="J20" i="32" s="1"/>
  <c r="J21" i="32" a="1"/>
  <c r="J21" i="32" s="1"/>
  <c r="J22" i="32" a="1"/>
  <c r="J22" i="32" s="1"/>
  <c r="J23" i="32" a="1"/>
  <c r="J23" i="32" s="1"/>
  <c r="J24" i="32" a="1"/>
  <c r="J24" i="32" s="1"/>
  <c r="J25" i="32" a="1"/>
  <c r="J25" i="32" s="1"/>
  <c r="J26" i="32" a="1"/>
  <c r="J26" i="32"/>
  <c r="J27" i="32" a="1"/>
  <c r="J27" i="32" s="1"/>
  <c r="J28" i="32" a="1"/>
  <c r="J28" i="32" s="1"/>
  <c r="J29" i="32" a="1"/>
  <c r="J29" i="32" s="1"/>
  <c r="J30" i="32" a="1"/>
  <c r="J30" i="32" s="1"/>
  <c r="J31" i="32" a="1"/>
  <c r="J31" i="32" s="1"/>
  <c r="J32" i="32" a="1"/>
  <c r="J32" i="32" s="1"/>
  <c r="J33" i="32" a="1"/>
  <c r="J33" i="32" s="1"/>
  <c r="J34" i="32" a="1"/>
  <c r="J34" i="32"/>
  <c r="J35" i="32" a="1"/>
  <c r="J35" i="32" s="1"/>
  <c r="J36" i="32" a="1"/>
  <c r="J36" i="32" s="1"/>
  <c r="J37" i="32" a="1"/>
  <c r="J37" i="32" s="1"/>
  <c r="J38" i="32" a="1"/>
  <c r="J38" i="32" s="1"/>
  <c r="J39" i="32" a="1"/>
  <c r="J39" i="32" s="1"/>
  <c r="J40" i="32" a="1"/>
  <c r="J40" i="32" s="1"/>
  <c r="J41" i="32" a="1"/>
  <c r="J41" i="32" s="1"/>
  <c r="J42" i="32" a="1"/>
  <c r="J42" i="32"/>
  <c r="J43" i="32" a="1"/>
  <c r="J43" i="32" s="1"/>
  <c r="J44" i="32" a="1"/>
  <c r="J44" i="32" s="1"/>
  <c r="J45" i="32" a="1"/>
  <c r="J45" i="32" s="1"/>
  <c r="J46" i="32" a="1"/>
  <c r="J46" i="32" s="1"/>
  <c r="J47" i="32" a="1"/>
  <c r="J47" i="32" s="1"/>
  <c r="J48" i="32" a="1"/>
  <c r="J48" i="32" s="1"/>
  <c r="J49" i="32" a="1"/>
  <c r="J49" i="32" s="1"/>
  <c r="J50" i="32" a="1"/>
  <c r="J50" i="32"/>
  <c r="J51" i="32" a="1"/>
  <c r="J51" i="32" s="1"/>
  <c r="J52" i="32" a="1"/>
  <c r="J52" i="32" s="1"/>
  <c r="J53" i="32" a="1"/>
  <c r="J53" i="32" s="1"/>
  <c r="J54" i="32" a="1"/>
  <c r="J54" i="32" s="1"/>
  <c r="J55" i="32" a="1"/>
  <c r="J55" i="32" s="1"/>
  <c r="J56" i="32" a="1"/>
  <c r="J56" i="32" s="1"/>
  <c r="J57" i="32" a="1"/>
  <c r="J57" i="32" s="1"/>
  <c r="J58" i="32" a="1"/>
  <c r="J58" i="32"/>
  <c r="J59" i="32" a="1"/>
  <c r="J59" i="32" s="1"/>
  <c r="J60" i="32" a="1"/>
  <c r="J60" i="32" s="1"/>
  <c r="J61" i="32" a="1"/>
  <c r="J61" i="32" s="1"/>
  <c r="J62" i="32" a="1"/>
  <c r="J62" i="32" s="1"/>
  <c r="J63" i="32" a="1"/>
  <c r="J63" i="32" s="1"/>
  <c r="J64" i="32" a="1"/>
  <c r="J64" i="32" s="1"/>
  <c r="J65" i="32" a="1"/>
  <c r="J65" i="32" s="1"/>
  <c r="J66" i="32" a="1"/>
  <c r="J66" i="32"/>
  <c r="J67" i="32" a="1"/>
  <c r="J67" i="32" s="1"/>
  <c r="J68" i="32" a="1"/>
  <c r="J68" i="32" s="1"/>
  <c r="J69" i="32" a="1"/>
  <c r="J69" i="32" s="1"/>
  <c r="J70" i="32" a="1"/>
  <c r="J70" i="32" s="1"/>
  <c r="J71" i="32" a="1"/>
  <c r="J71" i="32" s="1"/>
  <c r="J72" i="32" a="1"/>
  <c r="J72" i="32" s="1"/>
  <c r="J73" i="32" a="1"/>
  <c r="J73" i="32" s="1"/>
  <c r="J74" i="32" a="1"/>
  <c r="J74" i="32"/>
  <c r="J75" i="32" a="1"/>
  <c r="J75" i="32" s="1"/>
  <c r="J76" i="32" a="1"/>
  <c r="J76" i="32" s="1"/>
  <c r="J77" i="32" a="1"/>
  <c r="J77" i="32" s="1"/>
  <c r="J78" i="32" a="1"/>
  <c r="J78" i="32" s="1"/>
  <c r="J79" i="32" a="1"/>
  <c r="J79" i="32" s="1"/>
  <c r="J80" i="32" a="1"/>
  <c r="J80" i="32" s="1"/>
  <c r="J81" i="32" a="1"/>
  <c r="J81" i="32" s="1"/>
  <c r="J82" i="32" a="1"/>
  <c r="J82" i="32"/>
  <c r="J83" i="32" a="1"/>
  <c r="J83" i="32" s="1"/>
  <c r="J84" i="32" a="1"/>
  <c r="J84" i="32" s="1"/>
  <c r="J85" i="32" a="1"/>
  <c r="J85" i="32" s="1"/>
  <c r="J86" i="32" a="1"/>
  <c r="J86" i="32" s="1"/>
  <c r="J87" i="32" a="1"/>
  <c r="J87" i="32" s="1"/>
  <c r="J88" i="32" a="1"/>
  <c r="J88" i="32" s="1"/>
  <c r="J89" i="32" a="1"/>
  <c r="J89" i="32" s="1"/>
  <c r="J90" i="32" a="1"/>
  <c r="J90" i="32"/>
  <c r="J91" i="32" a="1"/>
  <c r="J91" i="32" s="1"/>
  <c r="J92" i="32" a="1"/>
  <c r="J92" i="32" s="1"/>
  <c r="J93" i="32" a="1"/>
  <c r="J93" i="32" s="1"/>
  <c r="J94" i="32" a="1"/>
  <c r="J94" i="32" s="1"/>
  <c r="J95" i="32" a="1"/>
  <c r="J95" i="32" s="1"/>
  <c r="J96" i="32" a="1"/>
  <c r="J96" i="32" s="1"/>
  <c r="J97" i="32" a="1"/>
  <c r="J97" i="32" s="1"/>
  <c r="J98" i="32" a="1"/>
  <c r="J98" i="32"/>
  <c r="J99" i="32" a="1"/>
  <c r="J99" i="32" s="1"/>
  <c r="J100" i="32" a="1"/>
  <c r="J100" i="32" s="1"/>
  <c r="J101" i="32" a="1"/>
  <c r="J101" i="32" s="1"/>
  <c r="J102" i="32" a="1"/>
  <c r="J102" i="32" s="1"/>
  <c r="J103" i="32" a="1"/>
  <c r="J103" i="32" s="1"/>
  <c r="J104" i="32" a="1"/>
  <c r="J104" i="32" s="1"/>
  <c r="J105" i="32" a="1"/>
  <c r="J105" i="32" s="1"/>
  <c r="J106" i="32" a="1"/>
  <c r="J106" i="32"/>
  <c r="J107" i="32" a="1"/>
  <c r="J107" i="32" s="1"/>
  <c r="J108" i="32" a="1"/>
  <c r="J108" i="32" s="1"/>
  <c r="J109" i="32" a="1"/>
  <c r="J109" i="32" s="1"/>
  <c r="J110" i="32" a="1"/>
  <c r="J110" i="32" s="1"/>
  <c r="J111" i="32" a="1"/>
  <c r="J111" i="32" s="1"/>
  <c r="J112" i="32" a="1"/>
  <c r="J112" i="32" s="1"/>
  <c r="J113" i="32" a="1"/>
  <c r="J113" i="32" s="1"/>
  <c r="J114" i="32" a="1"/>
  <c r="J114" i="32"/>
  <c r="J115" i="32" a="1"/>
  <c r="J115" i="32" s="1"/>
  <c r="J116" i="32" a="1"/>
  <c r="J116" i="32" s="1"/>
  <c r="J117" i="32" a="1"/>
  <c r="J117" i="32" s="1"/>
  <c r="J118" i="32" a="1"/>
  <c r="J118" i="32" s="1"/>
  <c r="J119" i="32" a="1"/>
  <c r="J119" i="32" s="1"/>
  <c r="J120" i="32" a="1"/>
  <c r="J120" i="32" s="1"/>
  <c r="J121" i="32" a="1"/>
  <c r="J121" i="32" s="1"/>
  <c r="J122" i="32" a="1"/>
  <c r="J122" i="32"/>
  <c r="J123" i="32" a="1"/>
  <c r="J123" i="32" s="1"/>
  <c r="J124" i="32" a="1"/>
  <c r="J124" i="32" s="1"/>
  <c r="J125" i="32" a="1"/>
  <c r="J125" i="32" s="1"/>
  <c r="J126" i="32" a="1"/>
  <c r="J126" i="32" s="1"/>
  <c r="J127" i="32" a="1"/>
  <c r="J127" i="32" s="1"/>
  <c r="J128" i="32" a="1"/>
  <c r="J128" i="32" s="1"/>
  <c r="J129" i="32" a="1"/>
  <c r="J129" i="32" s="1"/>
  <c r="J130" i="32" a="1"/>
  <c r="J130" i="32"/>
  <c r="J131" i="32" a="1"/>
  <c r="J131" i="32" s="1"/>
  <c r="J132" i="32" a="1"/>
  <c r="J132" i="32" s="1"/>
  <c r="J133" i="32" a="1"/>
  <c r="J133" i="32" s="1"/>
  <c r="J134" i="32" a="1"/>
  <c r="J134" i="32" s="1"/>
  <c r="J135" i="32" a="1"/>
  <c r="J135" i="32" s="1"/>
  <c r="J136" i="32" a="1"/>
  <c r="J136" i="32" s="1"/>
  <c r="J137" i="32" a="1"/>
  <c r="J137" i="32" s="1"/>
  <c r="J138" i="32" a="1"/>
  <c r="J138" i="32"/>
  <c r="J139" i="32" a="1"/>
  <c r="J139" i="32" s="1"/>
  <c r="J140" i="32" a="1"/>
  <c r="J140" i="32" s="1"/>
  <c r="J141" i="32" a="1"/>
  <c r="J141" i="32" s="1"/>
  <c r="J142" i="32" a="1"/>
  <c r="J142" i="32" s="1"/>
  <c r="J143" i="32" a="1"/>
  <c r="J143" i="32" s="1"/>
  <c r="J144" i="32" a="1"/>
  <c r="J144" i="32" s="1"/>
  <c r="J145" i="32" a="1"/>
  <c r="J145" i="32" s="1"/>
  <c r="J146" i="32" a="1"/>
  <c r="J146" i="32"/>
  <c r="J147" i="32" a="1"/>
  <c r="J147" i="32" s="1"/>
  <c r="J148" i="32" a="1"/>
  <c r="J148" i="32" s="1"/>
  <c r="J149" i="32" a="1"/>
  <c r="J149" i="32" s="1"/>
  <c r="J150" i="32" a="1"/>
  <c r="J150" i="32" s="1"/>
  <c r="J151" i="32" a="1"/>
  <c r="J151" i="32" s="1"/>
  <c r="J152" i="32" a="1"/>
  <c r="J152" i="32" s="1"/>
  <c r="J153" i="32" a="1"/>
  <c r="J153" i="32" s="1"/>
  <c r="J154" i="32" a="1"/>
  <c r="J154" i="32"/>
  <c r="J155" i="32" a="1"/>
  <c r="J155" i="32" s="1"/>
  <c r="J156" i="32" a="1"/>
  <c r="J156" i="32" s="1"/>
  <c r="J157" i="32" a="1"/>
  <c r="J157" i="32" s="1"/>
  <c r="J158" i="32" a="1"/>
  <c r="J158" i="32" s="1"/>
  <c r="J159" i="32" a="1"/>
  <c r="J159" i="32" s="1"/>
  <c r="J160" i="32" a="1"/>
  <c r="J160" i="32" s="1"/>
  <c r="J161" i="32" a="1"/>
  <c r="J161" i="32" s="1"/>
  <c r="J162" i="32" a="1"/>
  <c r="J162" i="32"/>
  <c r="J163" i="32" a="1"/>
  <c r="J163" i="32" s="1"/>
  <c r="J164" i="32" a="1"/>
  <c r="J164" i="32" s="1"/>
  <c r="J165" i="32" a="1"/>
  <c r="J165" i="32" s="1"/>
  <c r="J166" i="32" a="1"/>
  <c r="J166" i="32" s="1"/>
  <c r="J167" i="32" a="1"/>
  <c r="J167" i="32" s="1"/>
  <c r="J168" i="32" a="1"/>
  <c r="J168" i="32" s="1"/>
  <c r="J169" i="32" a="1"/>
  <c r="J169" i="32" s="1"/>
  <c r="J170" i="32" a="1"/>
  <c r="J170" i="32"/>
  <c r="J171" i="32" a="1"/>
  <c r="J171" i="32" s="1"/>
  <c r="J172" i="32" a="1"/>
  <c r="J172" i="32" s="1"/>
  <c r="J173" i="32" a="1"/>
  <c r="J173" i="32" s="1"/>
  <c r="J174" i="32" a="1"/>
  <c r="J174" i="32" s="1"/>
  <c r="J175" i="32" a="1"/>
  <c r="J175" i="32" s="1"/>
  <c r="J176" i="32" a="1"/>
  <c r="J176" i="32" s="1"/>
  <c r="J177" i="32" a="1"/>
  <c r="J177" i="32" s="1"/>
  <c r="J178" i="32" a="1"/>
  <c r="J178" i="32"/>
  <c r="J179" i="32" a="1"/>
  <c r="J179" i="32" s="1"/>
  <c r="J180" i="32" a="1"/>
  <c r="J180" i="32" s="1"/>
  <c r="J181" i="32" a="1"/>
  <c r="J181" i="32" s="1"/>
  <c r="J182" i="32" a="1"/>
  <c r="J182" i="32" s="1"/>
  <c r="J183" i="32" a="1"/>
  <c r="J183" i="32" s="1"/>
  <c r="J184" i="32" a="1"/>
  <c r="J184" i="32" s="1"/>
  <c r="J185" i="32" a="1"/>
  <c r="J185" i="32" s="1"/>
  <c r="J186" i="32" a="1"/>
  <c r="J186" i="32"/>
  <c r="J187" i="32" a="1"/>
  <c r="J187" i="32" s="1"/>
  <c r="J188" i="32" a="1"/>
  <c r="J188" i="32" s="1"/>
  <c r="J189" i="32" a="1"/>
  <c r="J189" i="32" s="1"/>
  <c r="J190" i="32" a="1"/>
  <c r="J190" i="32" s="1"/>
  <c r="J191" i="32" a="1"/>
  <c r="J191" i="32" s="1"/>
  <c r="J192" i="32" a="1"/>
  <c r="J192" i="32" s="1"/>
  <c r="J193" i="32" a="1"/>
  <c r="J193" i="32" s="1"/>
  <c r="J194" i="32" a="1"/>
  <c r="J194" i="32"/>
  <c r="J195" i="32" a="1"/>
  <c r="J195" i="32" s="1"/>
  <c r="J196" i="32" a="1"/>
  <c r="J196" i="32" s="1"/>
  <c r="J197" i="32" a="1"/>
  <c r="J197" i="32" s="1"/>
  <c r="J198" i="32" a="1"/>
  <c r="J198" i="32" s="1"/>
  <c r="J199" i="32" a="1"/>
  <c r="J199" i="32" s="1"/>
  <c r="J200" i="32" a="1"/>
  <c r="J200" i="32" s="1"/>
  <c r="J201" i="32" a="1"/>
  <c r="J201" i="32" s="1"/>
  <c r="J202" i="32" a="1"/>
  <c r="J202" i="32"/>
  <c r="J203" i="32" a="1"/>
  <c r="J203" i="32" s="1"/>
  <c r="J204" i="32" a="1"/>
  <c r="J204" i="32" s="1"/>
  <c r="J205" i="32" a="1"/>
  <c r="J205" i="32" s="1"/>
  <c r="J206" i="32" a="1"/>
  <c r="J206" i="32" s="1"/>
  <c r="J207" i="32" a="1"/>
  <c r="J207" i="32" s="1"/>
  <c r="J208" i="32" a="1"/>
  <c r="J208" i="32" s="1"/>
  <c r="J209" i="32" a="1"/>
  <c r="J209" i="32" s="1"/>
  <c r="J210" i="32" a="1"/>
  <c r="J210" i="32"/>
  <c r="J211" i="32" a="1"/>
  <c r="J211" i="32" s="1"/>
  <c r="J212" i="32" a="1"/>
  <c r="J212" i="32" s="1"/>
  <c r="J213" i="32" a="1"/>
  <c r="J213" i="32" s="1"/>
  <c r="J214" i="32" a="1"/>
  <c r="J214" i="32" s="1"/>
  <c r="J215" i="32" a="1"/>
  <c r="J215" i="32" s="1"/>
  <c r="J216" i="32" a="1"/>
  <c r="J216" i="32" s="1"/>
  <c r="J217" i="32" a="1"/>
  <c r="J217" i="32" s="1"/>
  <c r="J218" i="32" a="1"/>
  <c r="J218" i="32"/>
  <c r="J219" i="32" a="1"/>
  <c r="J219" i="32" s="1"/>
  <c r="J220" i="32" a="1"/>
  <c r="J220" i="32" s="1"/>
  <c r="J221" i="32" a="1"/>
  <c r="J221" i="32" s="1"/>
  <c r="J222" i="32" a="1"/>
  <c r="J222" i="32" s="1"/>
  <c r="J223" i="32" a="1"/>
  <c r="J223" i="32" s="1"/>
  <c r="J224" i="32" a="1"/>
  <c r="J224" i="32" s="1"/>
  <c r="J225" i="32" a="1"/>
  <c r="J225" i="32" s="1"/>
  <c r="J226" i="32" a="1"/>
  <c r="J226" i="32"/>
  <c r="J227" i="32" a="1"/>
  <c r="J227" i="32" s="1"/>
  <c r="J228" i="32" a="1"/>
  <c r="J228" i="32" s="1"/>
  <c r="J229" i="32" a="1"/>
  <c r="J229" i="32" s="1"/>
  <c r="J230" i="32" a="1"/>
  <c r="J230" i="32" s="1"/>
  <c r="J231" i="32" a="1"/>
  <c r="J231" i="32" s="1"/>
  <c r="J232" i="32" a="1"/>
  <c r="J232" i="32" s="1"/>
  <c r="J233" i="32" a="1"/>
  <c r="J233" i="32" s="1"/>
  <c r="J234" i="32" a="1"/>
  <c r="J234" i="32"/>
  <c r="J235" i="32" a="1"/>
  <c r="J235" i="32" s="1"/>
  <c r="J236" i="32" a="1"/>
  <c r="J236" i="32" s="1"/>
  <c r="J237" i="32" a="1"/>
  <c r="J237" i="32" s="1"/>
  <c r="J238" i="32" a="1"/>
  <c r="J238" i="32" s="1"/>
  <c r="J239" i="32" a="1"/>
  <c r="J239" i="32" s="1"/>
  <c r="J240" i="32" a="1"/>
  <c r="J240" i="32" s="1"/>
  <c r="J241" i="32" a="1"/>
  <c r="J241" i="32" s="1"/>
  <c r="J242" i="32" a="1"/>
  <c r="J242" i="32"/>
  <c r="J243" i="32" a="1"/>
  <c r="J243" i="32" s="1"/>
  <c r="J244" i="32" a="1"/>
  <c r="J244" i="32" s="1"/>
  <c r="J245" i="32" a="1"/>
  <c r="J245" i="32" s="1"/>
  <c r="J246" i="32" a="1"/>
  <c r="J246" i="32" s="1"/>
  <c r="J247" i="32" a="1"/>
  <c r="J247" i="32" s="1"/>
  <c r="J248" i="32" a="1"/>
  <c r="J248" i="32" s="1"/>
  <c r="J249" i="32" a="1"/>
  <c r="J249" i="32" s="1"/>
  <c r="J250" i="32" a="1"/>
  <c r="J250" i="32"/>
  <c r="J251" i="32" a="1"/>
  <c r="J251" i="32" s="1"/>
  <c r="J252" i="32" a="1"/>
  <c r="J252" i="32" s="1"/>
  <c r="J253" i="32" a="1"/>
  <c r="J253" i="32" s="1"/>
  <c r="J254" i="32" a="1"/>
  <c r="J254" i="32" s="1"/>
  <c r="J255" i="32" a="1"/>
  <c r="J255" i="32" s="1"/>
  <c r="J256" i="32" a="1"/>
  <c r="J256" i="32" s="1"/>
  <c r="J257" i="32" a="1"/>
  <c r="J257" i="32" s="1"/>
  <c r="J258" i="32" a="1"/>
  <c r="J258" i="32"/>
  <c r="J259" i="32" a="1"/>
  <c r="J259" i="32" s="1"/>
  <c r="J260" i="32" a="1"/>
  <c r="J260" i="32" s="1"/>
  <c r="J261" i="32" a="1"/>
  <c r="J261" i="32" s="1"/>
  <c r="J262" i="32" a="1"/>
  <c r="J262" i="32" s="1"/>
  <c r="J263" i="32" a="1"/>
  <c r="J263" i="32" s="1"/>
  <c r="J264" i="32" a="1"/>
  <c r="J264" i="32" s="1"/>
  <c r="J265" i="32" a="1"/>
  <c r="J265" i="32" s="1"/>
  <c r="J266" i="32" a="1"/>
  <c r="J266" i="32"/>
  <c r="J267" i="32" a="1"/>
  <c r="J267" i="32" s="1"/>
  <c r="J268" i="32" a="1"/>
  <c r="J268" i="32" s="1"/>
  <c r="J269" i="32" a="1"/>
  <c r="J269" i="32" s="1"/>
  <c r="J270" i="32" a="1"/>
  <c r="J270" i="32" s="1"/>
  <c r="J271" i="32" a="1"/>
  <c r="J271" i="32" s="1"/>
  <c r="J272" i="32" a="1"/>
  <c r="J272" i="32" s="1"/>
  <c r="J273" i="32" a="1"/>
  <c r="J273" i="32" s="1"/>
  <c r="J274" i="32" a="1"/>
  <c r="J274" i="32"/>
  <c r="J275" i="32" a="1"/>
  <c r="J275" i="32" s="1"/>
  <c r="J276" i="32" a="1"/>
  <c r="J276" i="32" s="1"/>
  <c r="J277" i="32" a="1"/>
  <c r="J277" i="32" s="1"/>
  <c r="J278" i="32" a="1"/>
  <c r="J278" i="32" s="1"/>
  <c r="J279" i="32" a="1"/>
  <c r="J279" i="32" s="1"/>
  <c r="J280" i="32" a="1"/>
  <c r="J280" i="32" s="1"/>
  <c r="J281" i="32" a="1"/>
  <c r="J281" i="32" s="1"/>
  <c r="J282" i="32" a="1"/>
  <c r="J282" i="32"/>
  <c r="J283" i="32" a="1"/>
  <c r="J283" i="32" s="1"/>
  <c r="J284" i="32" a="1"/>
  <c r="J284" i="32" s="1"/>
  <c r="J285" i="32" a="1"/>
  <c r="J285" i="32" s="1"/>
  <c r="J286" i="32" a="1"/>
  <c r="J286" i="32" s="1"/>
  <c r="J287" i="32" a="1"/>
  <c r="J287" i="32" s="1"/>
  <c r="J288" i="32" a="1"/>
  <c r="J288" i="32" s="1"/>
  <c r="J289" i="32" a="1"/>
  <c r="J289" i="32" s="1"/>
  <c r="J290" i="32" a="1"/>
  <c r="J290" i="32"/>
  <c r="J291" i="32" a="1"/>
  <c r="J291" i="32" s="1"/>
  <c r="J292" i="32" a="1"/>
  <c r="J292" i="32" s="1"/>
  <c r="J293" i="32" a="1"/>
  <c r="J293" i="32" s="1"/>
  <c r="J294" i="32" a="1"/>
  <c r="J294" i="32" s="1"/>
  <c r="J2" i="32" a="1"/>
  <c r="J2" i="32" s="1"/>
  <c r="H9" i="3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H2" i="22"/>
  <c r="J1" i="22"/>
  <c r="F2" i="24"/>
  <c r="F3" i="24"/>
  <c r="F4" i="24"/>
  <c r="F5" i="24"/>
  <c r="F6" i="24"/>
  <c r="F7" i="24"/>
  <c r="I8" i="24" s="1"/>
  <c r="F8" i="24"/>
  <c r="I9" i="24" s="1"/>
  <c r="F9" i="24"/>
  <c r="F10" i="24"/>
  <c r="F11" i="24"/>
  <c r="F12" i="24"/>
  <c r="F13" i="24"/>
  <c r="F14" i="24"/>
  <c r="F15" i="24"/>
  <c r="I16" i="24" s="1"/>
  <c r="F16" i="24"/>
  <c r="I17" i="24" s="1"/>
  <c r="F17" i="24"/>
  <c r="F18" i="24"/>
  <c r="F19" i="24"/>
  <c r="F20" i="24"/>
  <c r="F21" i="24"/>
  <c r="F22" i="24"/>
  <c r="F23" i="24"/>
  <c r="I24" i="24" s="1"/>
  <c r="F24" i="24"/>
  <c r="I25" i="24" s="1"/>
  <c r="F25" i="24"/>
  <c r="F26" i="24"/>
  <c r="F27" i="24"/>
  <c r="F28" i="24"/>
  <c r="F29" i="24"/>
  <c r="F30" i="24"/>
  <c r="F31" i="24"/>
  <c r="I32" i="24" s="1"/>
  <c r="F32" i="24"/>
  <c r="I33" i="24" s="1"/>
  <c r="F33" i="24"/>
  <c r="F34" i="24"/>
  <c r="F35" i="24"/>
  <c r="F36" i="24"/>
  <c r="F37" i="24"/>
  <c r="F38" i="24"/>
  <c r="F39" i="24"/>
  <c r="I40" i="24" s="1"/>
  <c r="F40" i="24"/>
  <c r="I41" i="24" s="1"/>
  <c r="F41" i="24"/>
  <c r="F42" i="24"/>
  <c r="F43" i="24"/>
  <c r="F44" i="24"/>
  <c r="F45" i="24"/>
  <c r="F46" i="24"/>
  <c r="F47" i="24"/>
  <c r="I48" i="24" s="1"/>
  <c r="F48" i="24"/>
  <c r="I49" i="24" s="1"/>
  <c r="F49" i="24"/>
  <c r="F50" i="24"/>
  <c r="F51" i="24"/>
  <c r="F52" i="24"/>
  <c r="F53" i="24"/>
  <c r="F54" i="24"/>
  <c r="F55" i="24"/>
  <c r="I56" i="24" s="1"/>
  <c r="F56" i="24"/>
  <c r="I57" i="24" s="1"/>
  <c r="F57" i="24"/>
  <c r="F58" i="24"/>
  <c r="F59" i="24"/>
  <c r="F60" i="24"/>
  <c r="F61" i="24"/>
  <c r="F62" i="24"/>
  <c r="F63" i="24"/>
  <c r="I64" i="24" s="1"/>
  <c r="F64" i="24"/>
  <c r="I65" i="24" s="1"/>
  <c r="F65" i="24"/>
  <c r="F66" i="24"/>
  <c r="F67" i="24"/>
  <c r="F68" i="24"/>
  <c r="F69" i="24"/>
  <c r="F70" i="24"/>
  <c r="F71" i="24"/>
  <c r="I72" i="24" s="1"/>
  <c r="F72" i="24"/>
  <c r="I73" i="24" s="1"/>
  <c r="F73" i="24"/>
  <c r="F74" i="24"/>
  <c r="F75" i="24"/>
  <c r="F76" i="24"/>
  <c r="F77" i="24"/>
  <c r="F78" i="24"/>
  <c r="F79" i="24"/>
  <c r="I80" i="24" s="1"/>
  <c r="F80" i="24"/>
  <c r="I81" i="24" s="1"/>
  <c r="F81" i="24"/>
  <c r="F82" i="24"/>
  <c r="F83" i="24"/>
  <c r="F84" i="24"/>
  <c r="F85" i="24"/>
  <c r="F86" i="24"/>
  <c r="F87" i="24"/>
  <c r="I88" i="24" s="1"/>
  <c r="F88" i="24"/>
  <c r="I89" i="24" s="1"/>
  <c r="F89" i="24"/>
  <c r="F90" i="24"/>
  <c r="F91" i="24"/>
  <c r="F92" i="24"/>
  <c r="F93" i="24"/>
  <c r="F94" i="24"/>
  <c r="F95" i="24"/>
  <c r="I96" i="24" s="1"/>
  <c r="F96" i="24"/>
  <c r="I97" i="24" s="1"/>
  <c r="F97" i="24"/>
  <c r="F98" i="24"/>
  <c r="F99" i="24"/>
  <c r="F100" i="24"/>
  <c r="F101" i="24"/>
  <c r="F102" i="24"/>
  <c r="F103" i="24"/>
  <c r="I104" i="24" s="1"/>
  <c r="F104" i="24"/>
  <c r="I105" i="24" s="1"/>
  <c r="F105" i="24"/>
  <c r="F106" i="24"/>
  <c r="F107" i="24"/>
  <c r="F108" i="24"/>
  <c r="F109" i="24"/>
  <c r="F110" i="24"/>
  <c r="F111" i="24"/>
  <c r="I112" i="24" s="1"/>
  <c r="F112" i="24"/>
  <c r="I113" i="24" s="1"/>
  <c r="F113" i="24"/>
  <c r="F114" i="24"/>
  <c r="F115" i="24"/>
  <c r="F116" i="24"/>
  <c r="F117" i="24"/>
  <c r="F118" i="24"/>
  <c r="F119" i="24"/>
  <c r="I120" i="24" s="1"/>
  <c r="F120" i="24"/>
  <c r="I121" i="24" s="1"/>
  <c r="F121" i="24"/>
  <c r="F122" i="24"/>
  <c r="F123" i="24"/>
  <c r="F124" i="24"/>
  <c r="F125" i="24"/>
  <c r="F126" i="24"/>
  <c r="F127" i="24"/>
  <c r="I128" i="24" s="1"/>
  <c r="F128" i="24"/>
  <c r="I129" i="24" s="1"/>
  <c r="F129" i="24"/>
  <c r="F130" i="24"/>
  <c r="F131" i="24"/>
  <c r="F132" i="24"/>
  <c r="F133" i="24"/>
  <c r="F134" i="24"/>
  <c r="F135" i="24"/>
  <c r="I136" i="24" s="1"/>
  <c r="F136" i="24"/>
  <c r="I137" i="24" s="1"/>
  <c r="F137" i="24"/>
  <c r="F138" i="24"/>
  <c r="F139" i="24"/>
  <c r="F140" i="24"/>
  <c r="F141" i="24"/>
  <c r="F142" i="24"/>
  <c r="F143" i="24"/>
  <c r="I144" i="24" s="1"/>
  <c r="F144" i="24"/>
  <c r="I145" i="24" s="1"/>
  <c r="J145" i="24" s="1"/>
  <c r="F145" i="24"/>
  <c r="F146" i="24"/>
  <c r="F147" i="24"/>
  <c r="F148" i="24"/>
  <c r="F149" i="24"/>
  <c r="F150" i="24"/>
  <c r="F151" i="24"/>
  <c r="I152" i="24" s="1"/>
  <c r="F152" i="24"/>
  <c r="I153" i="24" s="1"/>
  <c r="J153" i="24" s="1"/>
  <c r="F153" i="24"/>
  <c r="F154" i="24"/>
  <c r="F155" i="24"/>
  <c r="F156" i="24"/>
  <c r="F157" i="24"/>
  <c r="G2" i="24"/>
  <c r="G3" i="24"/>
  <c r="J3" i="24" s="1"/>
  <c r="G4" i="24"/>
  <c r="J4" i="24" s="1"/>
  <c r="G5" i="24"/>
  <c r="J5" i="24" s="1"/>
  <c r="G6" i="24"/>
  <c r="G7" i="24"/>
  <c r="G8" i="24"/>
  <c r="G9" i="24"/>
  <c r="G10" i="24"/>
  <c r="G11" i="24"/>
  <c r="J11" i="24" s="1"/>
  <c r="G12" i="24"/>
  <c r="J12" i="24" s="1"/>
  <c r="G13" i="24"/>
  <c r="J13" i="24" s="1"/>
  <c r="G14" i="24"/>
  <c r="G15" i="24"/>
  <c r="G16" i="24"/>
  <c r="G17" i="24"/>
  <c r="G18" i="24"/>
  <c r="G19" i="24"/>
  <c r="J19" i="24" s="1"/>
  <c r="G20" i="24"/>
  <c r="J20" i="24" s="1"/>
  <c r="G21" i="24"/>
  <c r="J21" i="24" s="1"/>
  <c r="G22" i="24"/>
  <c r="G23" i="24"/>
  <c r="G24" i="24"/>
  <c r="G25" i="24"/>
  <c r="G26" i="24"/>
  <c r="G27" i="24"/>
  <c r="J27" i="24" s="1"/>
  <c r="G28" i="24"/>
  <c r="J28" i="24" s="1"/>
  <c r="G29" i="24"/>
  <c r="J29" i="24" s="1"/>
  <c r="G30" i="24"/>
  <c r="G31" i="24"/>
  <c r="G32" i="24"/>
  <c r="G33" i="24"/>
  <c r="G34" i="24"/>
  <c r="G35" i="24"/>
  <c r="J35" i="24" s="1"/>
  <c r="G36" i="24"/>
  <c r="J36" i="24" s="1"/>
  <c r="G37" i="24"/>
  <c r="J37" i="24" s="1"/>
  <c r="G38" i="24"/>
  <c r="G39" i="24"/>
  <c r="G40" i="24"/>
  <c r="G41" i="24"/>
  <c r="G42" i="24"/>
  <c r="G43" i="24"/>
  <c r="J43" i="24" s="1"/>
  <c r="G44" i="24"/>
  <c r="J44" i="24" s="1"/>
  <c r="G45" i="24"/>
  <c r="J45" i="24" s="1"/>
  <c r="G46" i="24"/>
  <c r="G47" i="24"/>
  <c r="G48" i="24"/>
  <c r="G49" i="24"/>
  <c r="G50" i="24"/>
  <c r="G51" i="24"/>
  <c r="J51" i="24" s="1"/>
  <c r="G52" i="24"/>
  <c r="J52" i="24" s="1"/>
  <c r="G53" i="24"/>
  <c r="J53" i="24" s="1"/>
  <c r="G54" i="24"/>
  <c r="G55" i="24"/>
  <c r="G56" i="24"/>
  <c r="G57" i="24"/>
  <c r="G58" i="24"/>
  <c r="G59" i="24"/>
  <c r="J59" i="24" s="1"/>
  <c r="G60" i="24"/>
  <c r="J60" i="24" s="1"/>
  <c r="G61" i="24"/>
  <c r="J61" i="24" s="1"/>
  <c r="G62" i="24"/>
  <c r="G63" i="24"/>
  <c r="G64" i="24"/>
  <c r="G65" i="24"/>
  <c r="G66" i="24"/>
  <c r="G67" i="24"/>
  <c r="J67" i="24" s="1"/>
  <c r="G68" i="24"/>
  <c r="J68" i="24" s="1"/>
  <c r="G69" i="24"/>
  <c r="J69" i="24" s="1"/>
  <c r="G70" i="24"/>
  <c r="G71" i="24"/>
  <c r="G72" i="24"/>
  <c r="G73" i="24"/>
  <c r="G74" i="24"/>
  <c r="G75" i="24"/>
  <c r="J75" i="24" s="1"/>
  <c r="G76" i="24"/>
  <c r="J76" i="24" s="1"/>
  <c r="G77" i="24"/>
  <c r="J77" i="24" s="1"/>
  <c r="G78" i="24"/>
  <c r="G79" i="24"/>
  <c r="G80" i="24"/>
  <c r="G81" i="24"/>
  <c r="G82" i="24"/>
  <c r="G83" i="24"/>
  <c r="J83" i="24" s="1"/>
  <c r="G84" i="24"/>
  <c r="J84" i="24" s="1"/>
  <c r="G85" i="24"/>
  <c r="J85" i="24" s="1"/>
  <c r="G86" i="24"/>
  <c r="G87" i="24"/>
  <c r="G88" i="24"/>
  <c r="G89" i="24"/>
  <c r="G90" i="24"/>
  <c r="G91" i="24"/>
  <c r="J91" i="24" s="1"/>
  <c r="G92" i="24"/>
  <c r="J92" i="24" s="1"/>
  <c r="G93" i="24"/>
  <c r="J93" i="24" s="1"/>
  <c r="G94" i="24"/>
  <c r="G95" i="24"/>
  <c r="G96" i="24"/>
  <c r="G97" i="24"/>
  <c r="G98" i="24"/>
  <c r="G99" i="24"/>
  <c r="J99" i="24" s="1"/>
  <c r="G100" i="24"/>
  <c r="J100" i="24" s="1"/>
  <c r="G101" i="24"/>
  <c r="J101" i="24" s="1"/>
  <c r="G102" i="24"/>
  <c r="G103" i="24"/>
  <c r="G104" i="24"/>
  <c r="G105" i="24"/>
  <c r="G106" i="24"/>
  <c r="G107" i="24"/>
  <c r="J107" i="24" s="1"/>
  <c r="G108" i="24"/>
  <c r="J108" i="24" s="1"/>
  <c r="G109" i="24"/>
  <c r="J109" i="24" s="1"/>
  <c r="G110" i="24"/>
  <c r="G111" i="24"/>
  <c r="G112" i="24"/>
  <c r="G113" i="24"/>
  <c r="G114" i="24"/>
  <c r="G115" i="24"/>
  <c r="J115" i="24" s="1"/>
  <c r="G116" i="24"/>
  <c r="J116" i="24" s="1"/>
  <c r="G117" i="24"/>
  <c r="J117" i="24" s="1"/>
  <c r="G118" i="24"/>
  <c r="G119" i="24"/>
  <c r="G120" i="24"/>
  <c r="G121" i="24"/>
  <c r="G122" i="24"/>
  <c r="G123" i="24"/>
  <c r="J123" i="24" s="1"/>
  <c r="G124" i="24"/>
  <c r="J124" i="24" s="1"/>
  <c r="G125" i="24"/>
  <c r="J125" i="24" s="1"/>
  <c r="G126" i="24"/>
  <c r="G127" i="24"/>
  <c r="G128" i="24"/>
  <c r="G129" i="24"/>
  <c r="G130" i="24"/>
  <c r="G131" i="24"/>
  <c r="J131" i="24" s="1"/>
  <c r="G132" i="24"/>
  <c r="J132" i="24" s="1"/>
  <c r="G133" i="24"/>
  <c r="J133" i="24" s="1"/>
  <c r="G134" i="24"/>
  <c r="G135" i="24"/>
  <c r="G136" i="24"/>
  <c r="G137" i="24"/>
  <c r="G138" i="24"/>
  <c r="G139" i="24"/>
  <c r="J139" i="24" s="1"/>
  <c r="G140" i="24"/>
  <c r="J140" i="24" s="1"/>
  <c r="G141" i="24"/>
  <c r="J141" i="24" s="1"/>
  <c r="G142" i="24"/>
  <c r="G143" i="24"/>
  <c r="G144" i="24"/>
  <c r="G145" i="24"/>
  <c r="G146" i="24"/>
  <c r="G147" i="24"/>
  <c r="J147" i="24" s="1"/>
  <c r="G148" i="24"/>
  <c r="J148" i="24" s="1"/>
  <c r="G149" i="24"/>
  <c r="J149" i="24" s="1"/>
  <c r="G150" i="24"/>
  <c r="G151" i="24"/>
  <c r="G152" i="24"/>
  <c r="G153" i="24"/>
  <c r="G154" i="24"/>
  <c r="G155" i="24"/>
  <c r="J155" i="24" s="1"/>
  <c r="G156" i="24"/>
  <c r="J156" i="24" s="1"/>
  <c r="G157" i="24"/>
  <c r="J157" i="24" s="1"/>
  <c r="H2" i="24"/>
  <c r="H3" i="24"/>
  <c r="H4" i="24"/>
  <c r="H5" i="24"/>
  <c r="H6" i="24"/>
  <c r="H7" i="24"/>
  <c r="K7" i="24" s="1"/>
  <c r="H8" i="24"/>
  <c r="K8" i="24" s="1"/>
  <c r="H9" i="24"/>
  <c r="K9" i="24" s="1"/>
  <c r="H10" i="24"/>
  <c r="H11" i="24"/>
  <c r="H12" i="24"/>
  <c r="H13" i="24"/>
  <c r="H14" i="24"/>
  <c r="H15" i="24"/>
  <c r="K15" i="24" s="1"/>
  <c r="H16" i="24"/>
  <c r="K16" i="24" s="1"/>
  <c r="H17" i="24"/>
  <c r="K17" i="24" s="1"/>
  <c r="H18" i="24"/>
  <c r="H19" i="24"/>
  <c r="H20" i="24"/>
  <c r="H21" i="24"/>
  <c r="H22" i="24"/>
  <c r="H23" i="24"/>
  <c r="K23" i="24" s="1"/>
  <c r="H24" i="24"/>
  <c r="K24" i="24" s="1"/>
  <c r="H25" i="24"/>
  <c r="K25" i="24" s="1"/>
  <c r="H26" i="24"/>
  <c r="H27" i="24"/>
  <c r="H28" i="24"/>
  <c r="H29" i="24"/>
  <c r="H30" i="24"/>
  <c r="H31" i="24"/>
  <c r="K31" i="24" s="1"/>
  <c r="H32" i="24"/>
  <c r="K32" i="24" s="1"/>
  <c r="H33" i="24"/>
  <c r="K33" i="24" s="1"/>
  <c r="H34" i="24"/>
  <c r="H35" i="24"/>
  <c r="H36" i="24"/>
  <c r="H37" i="24"/>
  <c r="H38" i="24"/>
  <c r="H39" i="24"/>
  <c r="K39" i="24" s="1"/>
  <c r="H40" i="24"/>
  <c r="K40" i="24" s="1"/>
  <c r="H41" i="24"/>
  <c r="K41" i="24" s="1"/>
  <c r="H42" i="24"/>
  <c r="H43" i="24"/>
  <c r="H44" i="24"/>
  <c r="H45" i="24"/>
  <c r="H46" i="24"/>
  <c r="H47" i="24"/>
  <c r="K47" i="24" s="1"/>
  <c r="H48" i="24"/>
  <c r="K48" i="24" s="1"/>
  <c r="H49" i="24"/>
  <c r="K49" i="24" s="1"/>
  <c r="H50" i="24"/>
  <c r="H51" i="24"/>
  <c r="H52" i="24"/>
  <c r="H53" i="24"/>
  <c r="H54" i="24"/>
  <c r="H55" i="24"/>
  <c r="K55" i="24" s="1"/>
  <c r="H56" i="24"/>
  <c r="K56" i="24" s="1"/>
  <c r="H57" i="24"/>
  <c r="K57" i="24" s="1"/>
  <c r="H58" i="24"/>
  <c r="H59" i="24"/>
  <c r="H60" i="24"/>
  <c r="H61" i="24"/>
  <c r="H62" i="24"/>
  <c r="H63" i="24"/>
  <c r="K63" i="24" s="1"/>
  <c r="H64" i="24"/>
  <c r="K64" i="24" s="1"/>
  <c r="H65" i="24"/>
  <c r="K65" i="24" s="1"/>
  <c r="H66" i="24"/>
  <c r="H67" i="24"/>
  <c r="H68" i="24"/>
  <c r="H69" i="24"/>
  <c r="H70" i="24"/>
  <c r="H71" i="24"/>
  <c r="K71" i="24" s="1"/>
  <c r="H72" i="24"/>
  <c r="K72" i="24" s="1"/>
  <c r="H73" i="24"/>
  <c r="K73" i="24" s="1"/>
  <c r="H74" i="24"/>
  <c r="H75" i="24"/>
  <c r="H76" i="24"/>
  <c r="H77" i="24"/>
  <c r="H78" i="24"/>
  <c r="H79" i="24"/>
  <c r="K79" i="24" s="1"/>
  <c r="H80" i="24"/>
  <c r="K80" i="24" s="1"/>
  <c r="H81" i="24"/>
  <c r="K81" i="24" s="1"/>
  <c r="H82" i="24"/>
  <c r="H83" i="24"/>
  <c r="H84" i="24"/>
  <c r="H85" i="24"/>
  <c r="H86" i="24"/>
  <c r="H87" i="24"/>
  <c r="K87" i="24" s="1"/>
  <c r="H88" i="24"/>
  <c r="K88" i="24" s="1"/>
  <c r="H89" i="24"/>
  <c r="K89" i="24" s="1"/>
  <c r="H90" i="24"/>
  <c r="H91" i="24"/>
  <c r="H92" i="24"/>
  <c r="H93" i="24"/>
  <c r="H94" i="24"/>
  <c r="H95" i="24"/>
  <c r="K95" i="24" s="1"/>
  <c r="H96" i="24"/>
  <c r="K96" i="24" s="1"/>
  <c r="H97" i="24"/>
  <c r="K97" i="24" s="1"/>
  <c r="H98" i="24"/>
  <c r="H99" i="24"/>
  <c r="H100" i="24"/>
  <c r="H101" i="24"/>
  <c r="H102" i="24"/>
  <c r="H103" i="24"/>
  <c r="K103" i="24" s="1"/>
  <c r="H104" i="24"/>
  <c r="K104" i="24" s="1"/>
  <c r="H105" i="24"/>
  <c r="K105" i="24" s="1"/>
  <c r="H106" i="24"/>
  <c r="H107" i="24"/>
  <c r="H108" i="24"/>
  <c r="H109" i="24"/>
  <c r="H110" i="24"/>
  <c r="H111" i="24"/>
  <c r="K111" i="24" s="1"/>
  <c r="H112" i="24"/>
  <c r="K112" i="24" s="1"/>
  <c r="H113" i="24"/>
  <c r="K113" i="24" s="1"/>
  <c r="H114" i="24"/>
  <c r="H115" i="24"/>
  <c r="H116" i="24"/>
  <c r="H117" i="24"/>
  <c r="H118" i="24"/>
  <c r="H119" i="24"/>
  <c r="K119" i="24" s="1"/>
  <c r="H120" i="24"/>
  <c r="K120" i="24" s="1"/>
  <c r="H121" i="24"/>
  <c r="K121" i="24" s="1"/>
  <c r="H122" i="24"/>
  <c r="H123" i="24"/>
  <c r="H124" i="24"/>
  <c r="H125" i="24"/>
  <c r="H126" i="24"/>
  <c r="H127" i="24"/>
  <c r="K127" i="24" s="1"/>
  <c r="H128" i="24"/>
  <c r="K128" i="24" s="1"/>
  <c r="H129" i="24"/>
  <c r="K129" i="24" s="1"/>
  <c r="H130" i="24"/>
  <c r="H131" i="24"/>
  <c r="H132" i="24"/>
  <c r="H133" i="24"/>
  <c r="H134" i="24"/>
  <c r="H135" i="24"/>
  <c r="K135" i="24" s="1"/>
  <c r="H136" i="24"/>
  <c r="K136" i="24" s="1"/>
  <c r="H137" i="24"/>
  <c r="K137" i="24" s="1"/>
  <c r="H138" i="24"/>
  <c r="H139" i="24"/>
  <c r="H140" i="24"/>
  <c r="H141" i="24"/>
  <c r="H142" i="24"/>
  <c r="H143" i="24"/>
  <c r="K143" i="24" s="1"/>
  <c r="H144" i="24"/>
  <c r="K144" i="24" s="1"/>
  <c r="H145" i="24"/>
  <c r="K145" i="24" s="1"/>
  <c r="H146" i="24"/>
  <c r="H147" i="24"/>
  <c r="H148" i="24"/>
  <c r="H149" i="24"/>
  <c r="H150" i="24"/>
  <c r="H151" i="24"/>
  <c r="K151" i="24" s="1"/>
  <c r="H152" i="24"/>
  <c r="K152" i="24" s="1"/>
  <c r="H153" i="24"/>
  <c r="K153" i="24" s="1"/>
  <c r="H154" i="24"/>
  <c r="H155" i="24"/>
  <c r="H156" i="24"/>
  <c r="H157" i="24"/>
  <c r="I2" i="24"/>
  <c r="I3" i="24"/>
  <c r="I4" i="24"/>
  <c r="I5" i="24"/>
  <c r="I6" i="24"/>
  <c r="I7" i="24"/>
  <c r="I10" i="24"/>
  <c r="I11" i="24"/>
  <c r="I12" i="24"/>
  <c r="I13" i="24"/>
  <c r="I14" i="24"/>
  <c r="I15" i="24"/>
  <c r="I18" i="24"/>
  <c r="I19" i="24"/>
  <c r="I20" i="24"/>
  <c r="I21" i="24"/>
  <c r="I22" i="24"/>
  <c r="I23" i="24"/>
  <c r="I26" i="24"/>
  <c r="I27" i="24"/>
  <c r="I28" i="24"/>
  <c r="I29" i="24"/>
  <c r="I30" i="24"/>
  <c r="I31" i="24"/>
  <c r="I34" i="24"/>
  <c r="I35" i="24"/>
  <c r="I36" i="24"/>
  <c r="I37" i="24"/>
  <c r="I38" i="24"/>
  <c r="I39" i="24"/>
  <c r="I42" i="24"/>
  <c r="I43" i="24"/>
  <c r="I44" i="24"/>
  <c r="I45" i="24"/>
  <c r="I46" i="24"/>
  <c r="I47" i="24"/>
  <c r="I50" i="24"/>
  <c r="I51" i="24"/>
  <c r="I52" i="24"/>
  <c r="I53" i="24"/>
  <c r="I54" i="24"/>
  <c r="I55" i="24"/>
  <c r="I58" i="24"/>
  <c r="I59" i="24"/>
  <c r="I60" i="24"/>
  <c r="I61" i="24"/>
  <c r="I62" i="24"/>
  <c r="I63" i="24"/>
  <c r="I66" i="24"/>
  <c r="I67" i="24"/>
  <c r="I68" i="24"/>
  <c r="I69" i="24"/>
  <c r="I70" i="24"/>
  <c r="I71" i="24"/>
  <c r="I74" i="24"/>
  <c r="I75" i="24"/>
  <c r="I76" i="24"/>
  <c r="I77" i="24"/>
  <c r="I78" i="24"/>
  <c r="I79" i="24"/>
  <c r="I82" i="24"/>
  <c r="I83" i="24"/>
  <c r="I84" i="24"/>
  <c r="I85" i="24"/>
  <c r="I86" i="24"/>
  <c r="I87" i="24"/>
  <c r="I90" i="24"/>
  <c r="I91" i="24"/>
  <c r="I92" i="24"/>
  <c r="I93" i="24"/>
  <c r="I94" i="24"/>
  <c r="I95" i="24"/>
  <c r="I98" i="24"/>
  <c r="I99" i="24"/>
  <c r="I100" i="24"/>
  <c r="I101" i="24"/>
  <c r="I102" i="24"/>
  <c r="I103" i="24"/>
  <c r="I106" i="24"/>
  <c r="I107" i="24"/>
  <c r="I108" i="24"/>
  <c r="I109" i="24"/>
  <c r="I110" i="24"/>
  <c r="I111" i="24"/>
  <c r="I114" i="24"/>
  <c r="I115" i="24"/>
  <c r="I116" i="24"/>
  <c r="I117" i="24"/>
  <c r="I118" i="24"/>
  <c r="I119" i="24"/>
  <c r="I122" i="24"/>
  <c r="I123" i="24"/>
  <c r="I124" i="24"/>
  <c r="I125" i="24"/>
  <c r="I126" i="24"/>
  <c r="I127" i="24"/>
  <c r="I130" i="24"/>
  <c r="I131" i="24"/>
  <c r="I132" i="24"/>
  <c r="I133" i="24"/>
  <c r="I134" i="24"/>
  <c r="I135" i="24"/>
  <c r="I138" i="24"/>
  <c r="I139" i="24"/>
  <c r="I140" i="24"/>
  <c r="I141" i="24"/>
  <c r="I142" i="24"/>
  <c r="I143" i="24"/>
  <c r="I146" i="24"/>
  <c r="I147" i="24"/>
  <c r="I148" i="24"/>
  <c r="I149" i="24"/>
  <c r="I150" i="24"/>
  <c r="I151" i="24"/>
  <c r="I154" i="24"/>
  <c r="I155" i="24"/>
  <c r="I156" i="24"/>
  <c r="I157" i="24"/>
  <c r="J2" i="24"/>
  <c r="J6" i="24"/>
  <c r="J7" i="24"/>
  <c r="J8" i="24"/>
  <c r="J9" i="24"/>
  <c r="J10" i="24"/>
  <c r="J14" i="24"/>
  <c r="J15" i="24"/>
  <c r="J16" i="24"/>
  <c r="J17" i="24"/>
  <c r="J18" i="24"/>
  <c r="J22" i="24"/>
  <c r="J23" i="24"/>
  <c r="J24" i="24"/>
  <c r="J25" i="24"/>
  <c r="J26" i="24"/>
  <c r="J30" i="24"/>
  <c r="J31" i="24"/>
  <c r="J32" i="24"/>
  <c r="J33" i="24"/>
  <c r="J34" i="24"/>
  <c r="J38" i="24"/>
  <c r="J39" i="24"/>
  <c r="J40" i="24"/>
  <c r="J41" i="24"/>
  <c r="J42" i="24"/>
  <c r="J46" i="24"/>
  <c r="J47" i="24"/>
  <c r="J48" i="24"/>
  <c r="J49" i="24"/>
  <c r="J50" i="24"/>
  <c r="J54" i="24"/>
  <c r="J55" i="24"/>
  <c r="J56" i="24"/>
  <c r="J57" i="24"/>
  <c r="J58" i="24"/>
  <c r="J62" i="24"/>
  <c r="J63" i="24"/>
  <c r="J64" i="24"/>
  <c r="J65" i="24"/>
  <c r="J66" i="24"/>
  <c r="J70" i="24"/>
  <c r="J71" i="24"/>
  <c r="J72" i="24"/>
  <c r="J73" i="24"/>
  <c r="J74" i="24"/>
  <c r="J78" i="24"/>
  <c r="J79" i="24"/>
  <c r="J80" i="24"/>
  <c r="J81" i="24"/>
  <c r="J82" i="24"/>
  <c r="J86" i="24"/>
  <c r="J87" i="24"/>
  <c r="J88" i="24"/>
  <c r="J89" i="24"/>
  <c r="J90" i="24"/>
  <c r="J94" i="24"/>
  <c r="J95" i="24"/>
  <c r="J96" i="24"/>
  <c r="J97" i="24"/>
  <c r="J98" i="24"/>
  <c r="J102" i="24"/>
  <c r="J103" i="24"/>
  <c r="J104" i="24"/>
  <c r="J105" i="24"/>
  <c r="J106" i="24"/>
  <c r="J110" i="24"/>
  <c r="J111" i="24"/>
  <c r="J112" i="24"/>
  <c r="J113" i="24"/>
  <c r="J114" i="24"/>
  <c r="J118" i="24"/>
  <c r="J119" i="24"/>
  <c r="J120" i="24"/>
  <c r="J121" i="24"/>
  <c r="J122" i="24"/>
  <c r="J126" i="24"/>
  <c r="J127" i="24"/>
  <c r="J128" i="24"/>
  <c r="J129" i="24"/>
  <c r="J130" i="24"/>
  <c r="J134" i="24"/>
  <c r="J135" i="24"/>
  <c r="J136" i="24"/>
  <c r="J137" i="24"/>
  <c r="J138" i="24"/>
  <c r="J142" i="24"/>
  <c r="J143" i="24"/>
  <c r="J144" i="24"/>
  <c r="J146" i="24"/>
  <c r="J150" i="24"/>
  <c r="J151" i="24"/>
  <c r="J152" i="24"/>
  <c r="J154" i="24"/>
  <c r="K2" i="24"/>
  <c r="K3" i="24"/>
  <c r="K4" i="24"/>
  <c r="K5" i="24"/>
  <c r="K6" i="24"/>
  <c r="K10" i="24"/>
  <c r="K11" i="24"/>
  <c r="K12" i="24"/>
  <c r="K13" i="24"/>
  <c r="K14" i="24"/>
  <c r="K18" i="24"/>
  <c r="K19" i="24"/>
  <c r="K20" i="24"/>
  <c r="K21" i="24"/>
  <c r="K22" i="24"/>
  <c r="K26" i="24"/>
  <c r="K27" i="24"/>
  <c r="K28" i="24"/>
  <c r="K29" i="24"/>
  <c r="K30" i="24"/>
  <c r="K34" i="24"/>
  <c r="K35" i="24"/>
  <c r="K36" i="24"/>
  <c r="K37" i="24"/>
  <c r="K38" i="24"/>
  <c r="K42" i="24"/>
  <c r="K43" i="24"/>
  <c r="K44" i="24"/>
  <c r="K45" i="24"/>
  <c r="K46" i="24"/>
  <c r="K50" i="24"/>
  <c r="K51" i="24"/>
  <c r="K52" i="24"/>
  <c r="K53" i="24"/>
  <c r="K54" i="24"/>
  <c r="K58" i="24"/>
  <c r="K59" i="24"/>
  <c r="K60" i="24"/>
  <c r="K61" i="24"/>
  <c r="K62" i="24"/>
  <c r="K66" i="24"/>
  <c r="K67" i="24"/>
  <c r="K68" i="24"/>
  <c r="K69" i="24"/>
  <c r="K70" i="24"/>
  <c r="K74" i="24"/>
  <c r="K75" i="24"/>
  <c r="K76" i="24"/>
  <c r="K77" i="24"/>
  <c r="K78" i="24"/>
  <c r="K82" i="24"/>
  <c r="K83" i="24"/>
  <c r="K84" i="24"/>
  <c r="K85" i="24"/>
  <c r="K86" i="24"/>
  <c r="K90" i="24"/>
  <c r="K91" i="24"/>
  <c r="K92" i="24"/>
  <c r="K93" i="24"/>
  <c r="K94" i="24"/>
  <c r="K98" i="24"/>
  <c r="K99" i="24"/>
  <c r="K100" i="24"/>
  <c r="K101" i="24"/>
  <c r="K102" i="24"/>
  <c r="K106" i="24"/>
  <c r="K107" i="24"/>
  <c r="K108" i="24"/>
  <c r="K109" i="24"/>
  <c r="K110" i="24"/>
  <c r="K114" i="24"/>
  <c r="K115" i="24"/>
  <c r="K116" i="24"/>
  <c r="K117" i="24"/>
  <c r="K118" i="24"/>
  <c r="K122" i="24"/>
  <c r="K123" i="24"/>
  <c r="K124" i="24"/>
  <c r="K125" i="24"/>
  <c r="K126" i="24"/>
  <c r="K130" i="24"/>
  <c r="K131" i="24"/>
  <c r="K132" i="24"/>
  <c r="K133" i="24"/>
  <c r="K134" i="24"/>
  <c r="K138" i="24"/>
  <c r="K139" i="24"/>
  <c r="K140" i="24"/>
  <c r="K141" i="24"/>
  <c r="K142" i="24"/>
  <c r="K146" i="24"/>
  <c r="K147" i="24"/>
  <c r="K148" i="24"/>
  <c r="K149" i="24"/>
  <c r="K150" i="24"/>
  <c r="K154" i="24"/>
  <c r="K155" i="24"/>
  <c r="K156" i="24"/>
  <c r="K157" i="24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G1314" i="18"/>
  <c r="G1315" i="18"/>
  <c r="G1316" i="18"/>
  <c r="G1317" i="18"/>
  <c r="G1318" i="18"/>
  <c r="G1319" i="18"/>
  <c r="G1320" i="18"/>
  <c r="G1321" i="18"/>
  <c r="G1322" i="18"/>
  <c r="G1323" i="18"/>
  <c r="G1324" i="18"/>
  <c r="G1325" i="18"/>
  <c r="G1326" i="18"/>
  <c r="G1327" i="18"/>
  <c r="G1328" i="18"/>
  <c r="G1329" i="18"/>
  <c r="G1330" i="18"/>
  <c r="G1331" i="18"/>
  <c r="G1332" i="18"/>
  <c r="G1333" i="18"/>
  <c r="G1334" i="18"/>
  <c r="G1335" i="18"/>
  <c r="G1336" i="18"/>
  <c r="G1337" i="18"/>
  <c r="G1338" i="18"/>
  <c r="G1339" i="18"/>
  <c r="G1340" i="18"/>
  <c r="G1341" i="18"/>
  <c r="G1342" i="18"/>
  <c r="G1343" i="18"/>
  <c r="G1344" i="18"/>
  <c r="G1345" i="18"/>
  <c r="G1346" i="18"/>
  <c r="G1347" i="18"/>
  <c r="G1348" i="18"/>
  <c r="G1349" i="18"/>
  <c r="G1350" i="18"/>
  <c r="G1351" i="18"/>
  <c r="G1352" i="18"/>
  <c r="G1353" i="18"/>
  <c r="G1354" i="18"/>
  <c r="G1355" i="18"/>
  <c r="G1356" i="18"/>
  <c r="G1357" i="18"/>
  <c r="G1358" i="18"/>
  <c r="G1359" i="18"/>
  <c r="G1360" i="18"/>
  <c r="G1361" i="18"/>
  <c r="G1362" i="18"/>
  <c r="G1363" i="18"/>
  <c r="G1364" i="18"/>
  <c r="G1365" i="18"/>
  <c r="G1366" i="18"/>
  <c r="G1367" i="18"/>
  <c r="G1368" i="18"/>
  <c r="G1369" i="18"/>
  <c r="G1370" i="18"/>
  <c r="G1371" i="18"/>
  <c r="G1372" i="18"/>
  <c r="G1373" i="18"/>
  <c r="G1374" i="18"/>
  <c r="G1375" i="18"/>
  <c r="G1376" i="18"/>
  <c r="G1377" i="18"/>
  <c r="G1378" i="18"/>
  <c r="G1379" i="18"/>
  <c r="G1380" i="18"/>
  <c r="G1381" i="18"/>
  <c r="G1382" i="18"/>
  <c r="G1383" i="18"/>
  <c r="G1384" i="18"/>
  <c r="G1385" i="18"/>
  <c r="G1386" i="18"/>
  <c r="G1387" i="18"/>
  <c r="G1388" i="18"/>
  <c r="G1389" i="18"/>
  <c r="G1390" i="18"/>
  <c r="G1391" i="18"/>
  <c r="G1392" i="18"/>
  <c r="G1393" i="18"/>
  <c r="G1394" i="18"/>
  <c r="G1395" i="18"/>
  <c r="G1396" i="18"/>
  <c r="G1397" i="18"/>
  <c r="G1398" i="18"/>
  <c r="G1399" i="18"/>
  <c r="G1400" i="18"/>
  <c r="G1401" i="18"/>
  <c r="G1402" i="18"/>
  <c r="G1403" i="18"/>
  <c r="G1404" i="18"/>
  <c r="G1405" i="18"/>
  <c r="G1406" i="18"/>
  <c r="G1407" i="18"/>
  <c r="G1408" i="18"/>
  <c r="G1409" i="18"/>
  <c r="G1410" i="18"/>
  <c r="G1411" i="18"/>
  <c r="G1412" i="18"/>
  <c r="G1413" i="18"/>
  <c r="G1414" i="18"/>
  <c r="G1415" i="18"/>
  <c r="G1416" i="18"/>
  <c r="G1417" i="18"/>
  <c r="G1418" i="18"/>
  <c r="G1419" i="18"/>
  <c r="G1420" i="18"/>
  <c r="G1421" i="18"/>
  <c r="G1422" i="18"/>
  <c r="G1423" i="18"/>
  <c r="G1424" i="18"/>
  <c r="G1425" i="18"/>
  <c r="G1426" i="18"/>
  <c r="G1427" i="18"/>
  <c r="G1428" i="18"/>
  <c r="G1429" i="18"/>
  <c r="G1430" i="18"/>
  <c r="G1431" i="18"/>
  <c r="G1432" i="18"/>
  <c r="G1433" i="18"/>
  <c r="G1434" i="18"/>
  <c r="G1435" i="18"/>
  <c r="G1436" i="18"/>
  <c r="G1437" i="18"/>
  <c r="G1438" i="18"/>
  <c r="G1439" i="18"/>
  <c r="G1440" i="18"/>
  <c r="G1441" i="18"/>
  <c r="G1442" i="18"/>
  <c r="G1443" i="18"/>
  <c r="G1444" i="18"/>
  <c r="G1445" i="18"/>
  <c r="G1446" i="18"/>
  <c r="G1447" i="18"/>
  <c r="G1448" i="18"/>
  <c r="G1449" i="18"/>
  <c r="G1450" i="18"/>
  <c r="G1451" i="18"/>
  <c r="G1452" i="18"/>
  <c r="G1453" i="18"/>
  <c r="G1454" i="18"/>
  <c r="G1455" i="18"/>
  <c r="G1456" i="18"/>
  <c r="G1457" i="18"/>
  <c r="G1458" i="18"/>
  <c r="G1459" i="18"/>
  <c r="G1460" i="18"/>
  <c r="G1461" i="18"/>
  <c r="G1462" i="18"/>
  <c r="G1463" i="18"/>
  <c r="G1464" i="18"/>
  <c r="G1465" i="18"/>
  <c r="G1466" i="18"/>
  <c r="G1467" i="18"/>
  <c r="G1468" i="18"/>
  <c r="G1469" i="18"/>
  <c r="G1470" i="18"/>
  <c r="G1471" i="18"/>
  <c r="G1472" i="18"/>
  <c r="G1473" i="18"/>
  <c r="G1474" i="18"/>
  <c r="G1475" i="18"/>
  <c r="G1476" i="18"/>
  <c r="G1477" i="18"/>
  <c r="G1478" i="18"/>
  <c r="G1479" i="18"/>
  <c r="G1480" i="18"/>
  <c r="G1481" i="18"/>
  <c r="G1482" i="18"/>
  <c r="G1483" i="18"/>
  <c r="G1484" i="18"/>
  <c r="G1485" i="18"/>
  <c r="G1486" i="18"/>
  <c r="G1487" i="18"/>
  <c r="G1488" i="18"/>
  <c r="G1489" i="18"/>
  <c r="G1490" i="18"/>
  <c r="G1491" i="18"/>
  <c r="G1492" i="18"/>
  <c r="G1493" i="18"/>
  <c r="G1494" i="18"/>
  <c r="G1495" i="18"/>
  <c r="G1496" i="18"/>
  <c r="G1497" i="18"/>
  <c r="G1498" i="18"/>
  <c r="G1499" i="18"/>
  <c r="G1500" i="18"/>
  <c r="G1501" i="18"/>
  <c r="G1502" i="18"/>
  <c r="G1503" i="18"/>
  <c r="G1504" i="18"/>
  <c r="G1505" i="18"/>
  <c r="G1506" i="18"/>
  <c r="G1507" i="18"/>
  <c r="G1508" i="18"/>
  <c r="G1509" i="18"/>
  <c r="G1510" i="18"/>
  <c r="G1511" i="18"/>
  <c r="G1512" i="18"/>
  <c r="G1513" i="18"/>
  <c r="G1514" i="18"/>
  <c r="G1515" i="18"/>
  <c r="G1516" i="18"/>
  <c r="G1517" i="18"/>
  <c r="G1518" i="18"/>
  <c r="G1519" i="18"/>
  <c r="G1520" i="18"/>
  <c r="G1521" i="18"/>
  <c r="G1522" i="18"/>
  <c r="G1523" i="18"/>
  <c r="G1524" i="18"/>
  <c r="G1525" i="18"/>
  <c r="G1526" i="18"/>
  <c r="G1527" i="18"/>
  <c r="G1528" i="18"/>
  <c r="G1529" i="18"/>
  <c r="G1530" i="18"/>
  <c r="G1531" i="18"/>
  <c r="G1532" i="18"/>
  <c r="G1533" i="18"/>
  <c r="G1534" i="18"/>
  <c r="G1535" i="18"/>
  <c r="G1536" i="18"/>
  <c r="G1537" i="18"/>
  <c r="G1538" i="18"/>
  <c r="G1539" i="18"/>
  <c r="G1540" i="18"/>
  <c r="G1541" i="18"/>
  <c r="G1542" i="18"/>
  <c r="G1543" i="18"/>
  <c r="G1544" i="18"/>
  <c r="G1545" i="18"/>
  <c r="G1546" i="18"/>
  <c r="G1547" i="18"/>
  <c r="G1548" i="18"/>
  <c r="G1549" i="18"/>
  <c r="G1550" i="18"/>
  <c r="G1551" i="18"/>
  <c r="G1552" i="18"/>
  <c r="G1553" i="18"/>
  <c r="G1554" i="18"/>
  <c r="G1555" i="18"/>
  <c r="G1556" i="18"/>
  <c r="G1557" i="18"/>
  <c r="G1558" i="18"/>
  <c r="G1559" i="18"/>
  <c r="G1560" i="18"/>
  <c r="G1561" i="18"/>
  <c r="G1562" i="18"/>
  <c r="G1563" i="18"/>
  <c r="G1564" i="18"/>
  <c r="G1565" i="18"/>
  <c r="G1566" i="18"/>
  <c r="G1567" i="18"/>
  <c r="G1568" i="18"/>
  <c r="G1569" i="18"/>
  <c r="G1570" i="18"/>
  <c r="G1571" i="18"/>
  <c r="G1572" i="18"/>
  <c r="G1573" i="18"/>
  <c r="G1574" i="18"/>
  <c r="G1575" i="18"/>
  <c r="G1576" i="18"/>
  <c r="G1577" i="18"/>
  <c r="G1578" i="18"/>
  <c r="G1579" i="18"/>
  <c r="G1580" i="18"/>
  <c r="G1581" i="18"/>
  <c r="G1582" i="18"/>
  <c r="G1583" i="18"/>
  <c r="G1584" i="18"/>
  <c r="G1585" i="18"/>
  <c r="G1586" i="18"/>
  <c r="G1587" i="18"/>
  <c r="G1588" i="18"/>
  <c r="G1589" i="18"/>
  <c r="G1590" i="18"/>
  <c r="G1591" i="18"/>
  <c r="G1592" i="18"/>
  <c r="G1593" i="18"/>
  <c r="G1594" i="18"/>
  <c r="G1595" i="18"/>
  <c r="G1596" i="18"/>
  <c r="G1597" i="18"/>
  <c r="G1598" i="18"/>
  <c r="G1599" i="18"/>
  <c r="G1600" i="18"/>
  <c r="G1601" i="18"/>
  <c r="G1602" i="18"/>
  <c r="G1603" i="18"/>
  <c r="G1604" i="18"/>
  <c r="G1605" i="18"/>
  <c r="G1606" i="18"/>
  <c r="G1607" i="18"/>
  <c r="G1608" i="18"/>
  <c r="G1609" i="18"/>
  <c r="G1610" i="18"/>
  <c r="G1611" i="18"/>
  <c r="G1612" i="18"/>
  <c r="G1613" i="18"/>
  <c r="G1614" i="18"/>
  <c r="G1615" i="18"/>
  <c r="G1616" i="18"/>
  <c r="G1617" i="18"/>
  <c r="G1618" i="18"/>
  <c r="G1619" i="18"/>
  <c r="G1620" i="18"/>
  <c r="G1621" i="18"/>
  <c r="G1622" i="18"/>
  <c r="G1623" i="18"/>
  <c r="G1624" i="18"/>
  <c r="G1625" i="18"/>
  <c r="G1626" i="18"/>
  <c r="G1627" i="18"/>
  <c r="G1628" i="18"/>
  <c r="G1629" i="18"/>
  <c r="G1630" i="18"/>
  <c r="G1631" i="18"/>
  <c r="G1632" i="18"/>
  <c r="G1633" i="18"/>
  <c r="G1634" i="18"/>
  <c r="G1635" i="18"/>
  <c r="G1636" i="18"/>
  <c r="G1637" i="18"/>
  <c r="G1638" i="18"/>
  <c r="G1639" i="18"/>
  <c r="G1640" i="18"/>
  <c r="G1641" i="18"/>
  <c r="G1642" i="18"/>
  <c r="G1643" i="18"/>
  <c r="G1644" i="18"/>
  <c r="G1645" i="18"/>
  <c r="G1646" i="18"/>
  <c r="G1647" i="18"/>
  <c r="G1648" i="18"/>
  <c r="G1649" i="18"/>
  <c r="G1650" i="18"/>
  <c r="G1651" i="18"/>
  <c r="G1652" i="18"/>
  <c r="G1653" i="18"/>
  <c r="G1654" i="18"/>
  <c r="G1655" i="18"/>
  <c r="G1656" i="18"/>
  <c r="G1657" i="18"/>
  <c r="G1658" i="18"/>
  <c r="G1659" i="18"/>
  <c r="G1660" i="18"/>
  <c r="G1661" i="18"/>
  <c r="G1662" i="18"/>
  <c r="G1663" i="18"/>
  <c r="G1664" i="18"/>
  <c r="G1665" i="18"/>
  <c r="G1666" i="18"/>
  <c r="G1667" i="18"/>
  <c r="G1668" i="18"/>
  <c r="G1669" i="18"/>
  <c r="G1670" i="18"/>
  <c r="G1671" i="18"/>
  <c r="G1672" i="18"/>
  <c r="G1673" i="18"/>
  <c r="G1674" i="18"/>
  <c r="G1675" i="18"/>
  <c r="G1676" i="18"/>
  <c r="G1677" i="18"/>
  <c r="G1678" i="18"/>
  <c r="G1679" i="18"/>
  <c r="G1680" i="18"/>
  <c r="G1681" i="18"/>
  <c r="G1682" i="18"/>
  <c r="G1683" i="18"/>
  <c r="G1684" i="18"/>
  <c r="G1685" i="18"/>
  <c r="G1686" i="18"/>
  <c r="G1687" i="18"/>
  <c r="G1688" i="18"/>
  <c r="G1689" i="18"/>
  <c r="G1690" i="18"/>
  <c r="G1691" i="18"/>
  <c r="G1692" i="18"/>
  <c r="G1693" i="18"/>
  <c r="G1694" i="18"/>
  <c r="G1695" i="18"/>
  <c r="G1696" i="18"/>
  <c r="G1697" i="18"/>
  <c r="G1698" i="18"/>
  <c r="G1699" i="18"/>
  <c r="G1700" i="18"/>
  <c r="G1701" i="18"/>
  <c r="G1702" i="18"/>
  <c r="G1703" i="18"/>
  <c r="G1704" i="18"/>
  <c r="G1705" i="18"/>
  <c r="G1706" i="18"/>
  <c r="G1707" i="18"/>
  <c r="G1708" i="18"/>
  <c r="G1709" i="18"/>
  <c r="G1710" i="18"/>
  <c r="G1711" i="18"/>
  <c r="G1712" i="18"/>
  <c r="G1713" i="18"/>
  <c r="G1714" i="18"/>
  <c r="G1715" i="18"/>
  <c r="G1716" i="18"/>
  <c r="G1717" i="18"/>
  <c r="G1718" i="18"/>
  <c r="G1719" i="18"/>
  <c r="G1720" i="18"/>
  <c r="G1721" i="18"/>
  <c r="G1722" i="18"/>
  <c r="G1723" i="18"/>
  <c r="G1724" i="18"/>
  <c r="G1725" i="18"/>
  <c r="G1726" i="18"/>
  <c r="G1727" i="18"/>
  <c r="G1728" i="18"/>
  <c r="G1729" i="18"/>
  <c r="G1730" i="18"/>
  <c r="G1731" i="18"/>
  <c r="G1732" i="18"/>
  <c r="G1733" i="18"/>
  <c r="G1734" i="18"/>
  <c r="G1735" i="18"/>
  <c r="G1736" i="18"/>
  <c r="G1737" i="18"/>
  <c r="G1738" i="18"/>
  <c r="G1739" i="18"/>
  <c r="G1740" i="18"/>
  <c r="G1741" i="18"/>
  <c r="G1742" i="18"/>
  <c r="G1743" i="18"/>
  <c r="G1744" i="18"/>
  <c r="G1745" i="18"/>
  <c r="G1746" i="18"/>
  <c r="G1747" i="18"/>
  <c r="G1748" i="18"/>
  <c r="G1749" i="18"/>
  <c r="G1750" i="18"/>
  <c r="G1751" i="18"/>
  <c r="G1752" i="18"/>
  <c r="G1753" i="18"/>
  <c r="G1754" i="18"/>
  <c r="G1755" i="18"/>
  <c r="G1756" i="18"/>
  <c r="G1757" i="18"/>
  <c r="G1758" i="18"/>
  <c r="G1759" i="18"/>
  <c r="G1760" i="18"/>
  <c r="G1761" i="18"/>
  <c r="G1762" i="18"/>
  <c r="G1763" i="18"/>
  <c r="G1764" i="18"/>
  <c r="G1765" i="18"/>
  <c r="G1766" i="18"/>
  <c r="G1767" i="18"/>
  <c r="G1768" i="18"/>
  <c r="G1769" i="18"/>
  <c r="G1770" i="18"/>
  <c r="G1771" i="18"/>
  <c r="G1772" i="18"/>
  <c r="G1773" i="18"/>
  <c r="G1774" i="18"/>
  <c r="G1775" i="18"/>
  <c r="G1776" i="18"/>
  <c r="G1777" i="18"/>
  <c r="G1778" i="18"/>
  <c r="G1779" i="18"/>
  <c r="G1780" i="18"/>
  <c r="G1781" i="18"/>
  <c r="G1782" i="18"/>
  <c r="G1783" i="18"/>
  <c r="G1784" i="18"/>
  <c r="G1785" i="18"/>
  <c r="G1786" i="18"/>
  <c r="G1787" i="18"/>
  <c r="G1788" i="18"/>
  <c r="G1789" i="18"/>
  <c r="G1790" i="18"/>
  <c r="G1791" i="18"/>
  <c r="G1792" i="18"/>
  <c r="G1793" i="18"/>
  <c r="G1794" i="18"/>
  <c r="G1795" i="18"/>
  <c r="G1796" i="18"/>
  <c r="G1797" i="18"/>
  <c r="G1798" i="18"/>
  <c r="G1799" i="18"/>
  <c r="G1800" i="18"/>
  <c r="G1801" i="18"/>
  <c r="G1802" i="18"/>
  <c r="G1803" i="18"/>
  <c r="G1804" i="18"/>
  <c r="G1805" i="18"/>
  <c r="G1806" i="18"/>
  <c r="G1807" i="18"/>
  <c r="G1808" i="18"/>
  <c r="G1809" i="18"/>
  <c r="G1810" i="18"/>
  <c r="G1811" i="18"/>
  <c r="G1812" i="18"/>
  <c r="G1813" i="18"/>
  <c r="G1814" i="18"/>
  <c r="G1815" i="18"/>
  <c r="G1816" i="18"/>
  <c r="G1817" i="18"/>
  <c r="G1818" i="18"/>
  <c r="G1819" i="18"/>
  <c r="G1820" i="18"/>
  <c r="G1821" i="18"/>
  <c r="G1822" i="18"/>
  <c r="G1823" i="18"/>
  <c r="G1824" i="18"/>
  <c r="G1825" i="18"/>
  <c r="G1826" i="18"/>
  <c r="G1827" i="18"/>
  <c r="G1828" i="18"/>
  <c r="G1829" i="18"/>
  <c r="G1830" i="18"/>
  <c r="G1831" i="18"/>
  <c r="G1832" i="18"/>
  <c r="G1833" i="18"/>
  <c r="G1834" i="18"/>
  <c r="G1835" i="18"/>
  <c r="G1836" i="18"/>
  <c r="G1837" i="18"/>
  <c r="G1838" i="18"/>
  <c r="G1839" i="18"/>
  <c r="G1840" i="18"/>
  <c r="G1841" i="18"/>
  <c r="G1842" i="18"/>
  <c r="G1843" i="18"/>
  <c r="G1844" i="18"/>
  <c r="G1845" i="18"/>
  <c r="G1846" i="18"/>
  <c r="G1847" i="18"/>
  <c r="G1848" i="18"/>
  <c r="G1849" i="18"/>
  <c r="G1850" i="18"/>
  <c r="G1851" i="18"/>
  <c r="G1852" i="18"/>
  <c r="G1853" i="18"/>
  <c r="G1854" i="18"/>
  <c r="G1855" i="18"/>
  <c r="G1856" i="18"/>
  <c r="G1857" i="18"/>
  <c r="G1858" i="18"/>
  <c r="G1859" i="18"/>
  <c r="G1860" i="18"/>
  <c r="G1861" i="18"/>
  <c r="G1862" i="18"/>
  <c r="G1863" i="18"/>
  <c r="G1864" i="18"/>
  <c r="G1865" i="18"/>
  <c r="G1866" i="18"/>
  <c r="G1867" i="18"/>
  <c r="G1868" i="18"/>
  <c r="G1869" i="18"/>
  <c r="G1870" i="18"/>
  <c r="G1871" i="18"/>
  <c r="G1872" i="18"/>
  <c r="G1873" i="18"/>
  <c r="G1874" i="18"/>
  <c r="G1875" i="18"/>
  <c r="G1876" i="18"/>
  <c r="G1877" i="18"/>
  <c r="G1878" i="18"/>
  <c r="G1879" i="18"/>
  <c r="G1880" i="18"/>
  <c r="G1881" i="18"/>
  <c r="G1882" i="18"/>
  <c r="G1883" i="18"/>
  <c r="G1884" i="18"/>
  <c r="G1885" i="18"/>
  <c r="G1886" i="18"/>
  <c r="G1887" i="18"/>
  <c r="G1888" i="18"/>
  <c r="G1889" i="18"/>
  <c r="G1890" i="18"/>
  <c r="G1891" i="18"/>
  <c r="G1892" i="18"/>
  <c r="G1893" i="18"/>
  <c r="G1894" i="18"/>
  <c r="G1895" i="18"/>
  <c r="G1896" i="18"/>
  <c r="G1897" i="18"/>
  <c r="G1898" i="18"/>
  <c r="G1899" i="18"/>
  <c r="G1900" i="18"/>
  <c r="G1901" i="18"/>
  <c r="G1902" i="18"/>
  <c r="G1903" i="18"/>
  <c r="G1904" i="18"/>
  <c r="G1905" i="18"/>
  <c r="G1906" i="18"/>
  <c r="G1907" i="18"/>
  <c r="G1908" i="18"/>
  <c r="G1909" i="18"/>
  <c r="G1910" i="18"/>
  <c r="G1911" i="18"/>
  <c r="G1912" i="18"/>
  <c r="G1913" i="18"/>
  <c r="G1914" i="18"/>
  <c r="G1915" i="18"/>
  <c r="G1916" i="18"/>
  <c r="G1917" i="18"/>
  <c r="G1918" i="18"/>
  <c r="G1919" i="18"/>
  <c r="G1920" i="18"/>
  <c r="G1921" i="18"/>
  <c r="G1922" i="18"/>
  <c r="G1923" i="18"/>
  <c r="G1924" i="18"/>
  <c r="G1925" i="18"/>
  <c r="G1926" i="18"/>
  <c r="G1927" i="18"/>
  <c r="G1928" i="18"/>
  <c r="G1929" i="18"/>
  <c r="G1930" i="18"/>
  <c r="G1931" i="18"/>
  <c r="G1932" i="18"/>
  <c r="G1933" i="18"/>
  <c r="G1934" i="18"/>
  <c r="G1935" i="18"/>
  <c r="G1936" i="18"/>
  <c r="G1937" i="18"/>
  <c r="G1938" i="18"/>
  <c r="G1939" i="18"/>
  <c r="G1940" i="18"/>
  <c r="G1941" i="18"/>
  <c r="G1942" i="18"/>
  <c r="G1943" i="18"/>
  <c r="G1944" i="18"/>
  <c r="G1945" i="18"/>
  <c r="G1946" i="18"/>
  <c r="G1947" i="18"/>
  <c r="G1948" i="18"/>
  <c r="G1949" i="18"/>
  <c r="G1950" i="18"/>
  <c r="G1951" i="18"/>
  <c r="G1952" i="18"/>
  <c r="G1953" i="18"/>
  <c r="G1954" i="18"/>
  <c r="G1955" i="18"/>
  <c r="G1956" i="18"/>
  <c r="G1957" i="18"/>
  <c r="G1958" i="18"/>
  <c r="G1959" i="18"/>
  <c r="G1960" i="18"/>
  <c r="G1961" i="18"/>
  <c r="G1962" i="18"/>
  <c r="G1963" i="18"/>
  <c r="G1964" i="18"/>
  <c r="G1965" i="18"/>
  <c r="G1966" i="18"/>
  <c r="G1967" i="18"/>
  <c r="G1968" i="18"/>
  <c r="G1969" i="18"/>
  <c r="G1970" i="18"/>
  <c r="G1971" i="18"/>
  <c r="G1972" i="18"/>
  <c r="G1973" i="18"/>
  <c r="G1974" i="18"/>
  <c r="G1975" i="18"/>
  <c r="G1976" i="18"/>
  <c r="G1977" i="18"/>
  <c r="G1978" i="18"/>
  <c r="G1979" i="18"/>
  <c r="G1980" i="18"/>
  <c r="G1981" i="18"/>
  <c r="G1982" i="18"/>
  <c r="G1983" i="18"/>
  <c r="G1984" i="18"/>
  <c r="G1985" i="18"/>
  <c r="G1986" i="18"/>
  <c r="G1987" i="18"/>
  <c r="G1988" i="18"/>
  <c r="G1989" i="18"/>
  <c r="G1990" i="18"/>
  <c r="G1991" i="18"/>
  <c r="G1992" i="18"/>
  <c r="G1993" i="18"/>
  <c r="G1994" i="18"/>
  <c r="G1995" i="18"/>
  <c r="G1996" i="18"/>
  <c r="G1997" i="18"/>
  <c r="G1998" i="18"/>
  <c r="G1999" i="18"/>
  <c r="G2000" i="18"/>
  <c r="G2001" i="18"/>
  <c r="G2002" i="18"/>
  <c r="G2003" i="18"/>
  <c r="G2004" i="18"/>
  <c r="G2005" i="18"/>
  <c r="G2006" i="18"/>
  <c r="G2007" i="18"/>
  <c r="G2008" i="18"/>
  <c r="G2009" i="18"/>
  <c r="G2010" i="18"/>
  <c r="G2011" i="18"/>
  <c r="G2012" i="18"/>
  <c r="G2013" i="18"/>
  <c r="G2014" i="18"/>
  <c r="G2015" i="18"/>
  <c r="G2016" i="18"/>
  <c r="G2017" i="18"/>
  <c r="G2018" i="18"/>
  <c r="G2019" i="18"/>
  <c r="G2020" i="18"/>
  <c r="G2021" i="18"/>
  <c r="G2022" i="18"/>
  <c r="G2023" i="18"/>
  <c r="G2024" i="18"/>
  <c r="G2025" i="18"/>
  <c r="G2026" i="18"/>
  <c r="G2027" i="18"/>
  <c r="G2028" i="18"/>
  <c r="G2029" i="18"/>
  <c r="G2030" i="18"/>
  <c r="G2031" i="18"/>
  <c r="G2032" i="18"/>
  <c r="G2033" i="18"/>
  <c r="G2034" i="18"/>
  <c r="G2035" i="18"/>
  <c r="G2036" i="18"/>
  <c r="G2037" i="18"/>
  <c r="G2038" i="18"/>
  <c r="G2039" i="18"/>
  <c r="G2040" i="18"/>
  <c r="G2041" i="18"/>
  <c r="G2042" i="18"/>
  <c r="G2043" i="18"/>
  <c r="G2044" i="18"/>
  <c r="G2045" i="18"/>
  <c r="G2046" i="18"/>
  <c r="G2047" i="18"/>
  <c r="G2048" i="18"/>
  <c r="G2049" i="18"/>
  <c r="G2050" i="18"/>
  <c r="G2051" i="18"/>
  <c r="G2052" i="18"/>
  <c r="G2053" i="18"/>
  <c r="G2054" i="18"/>
  <c r="G2055" i="18"/>
  <c r="G2056" i="18"/>
  <c r="G2057" i="18"/>
  <c r="G2058" i="18"/>
  <c r="G2059" i="18"/>
  <c r="G2060" i="18"/>
  <c r="G2061" i="18"/>
  <c r="G2062" i="18"/>
  <c r="G2063" i="18"/>
  <c r="G2064" i="18"/>
  <c r="G2065" i="18"/>
  <c r="G2066" i="18"/>
  <c r="G2067" i="18"/>
  <c r="G2068" i="18"/>
  <c r="G2069" i="18"/>
  <c r="G2070" i="18"/>
  <c r="G2071" i="18"/>
  <c r="G2072" i="18"/>
  <c r="G2073" i="18"/>
  <c r="G2074" i="18"/>
  <c r="G2075" i="18"/>
  <c r="G2076" i="18"/>
  <c r="G2077" i="18"/>
  <c r="G2078" i="18"/>
  <c r="G2079" i="18"/>
  <c r="G2080" i="18"/>
  <c r="G2081" i="18"/>
  <c r="G2082" i="18"/>
  <c r="G2083" i="18"/>
  <c r="G2084" i="18"/>
  <c r="G2085" i="18"/>
  <c r="G2086" i="18"/>
  <c r="G2087" i="18"/>
  <c r="G2088" i="18"/>
  <c r="G2089" i="18"/>
  <c r="G2090" i="18"/>
  <c r="G2091" i="18"/>
  <c r="G2092" i="18"/>
  <c r="G2093" i="18"/>
  <c r="G2094" i="18"/>
  <c r="G2095" i="18"/>
  <c r="G2096" i="18"/>
  <c r="G2097" i="18"/>
  <c r="G2098" i="18"/>
  <c r="G2099" i="18"/>
  <c r="G2100" i="18"/>
  <c r="G2101" i="18"/>
  <c r="G2102" i="18"/>
  <c r="G2103" i="18"/>
  <c r="G2104" i="18"/>
  <c r="G2105" i="18"/>
  <c r="G2106" i="18"/>
  <c r="G2107" i="18"/>
  <c r="G2108" i="18"/>
  <c r="G2109" i="18"/>
  <c r="G2110" i="18"/>
  <c r="G2111" i="18"/>
  <c r="G2112" i="18"/>
  <c r="G2113" i="18"/>
  <c r="G2114" i="18"/>
  <c r="G2115" i="18"/>
  <c r="G2116" i="18"/>
  <c r="G2117" i="18"/>
  <c r="G2118" i="18"/>
  <c r="G2119" i="18"/>
  <c r="G2120" i="18"/>
  <c r="G2121" i="18"/>
  <c r="G2122" i="18"/>
  <c r="G2123" i="18"/>
  <c r="G2124" i="18"/>
  <c r="G2125" i="18"/>
  <c r="G2126" i="18"/>
  <c r="G2127" i="18"/>
  <c r="G2128" i="18"/>
  <c r="G2129" i="18"/>
  <c r="G2130" i="18"/>
  <c r="G2131" i="18"/>
  <c r="G2132" i="18"/>
  <c r="G2133" i="18"/>
  <c r="G2134" i="18"/>
  <c r="G2135" i="18"/>
  <c r="G2136" i="18"/>
  <c r="G2137" i="18"/>
  <c r="G2138" i="18"/>
  <c r="G2139" i="18"/>
  <c r="G2140" i="18"/>
  <c r="G2141" i="18"/>
  <c r="G2142" i="18"/>
  <c r="G2143" i="18"/>
  <c r="G2144" i="18"/>
  <c r="G2145" i="18"/>
  <c r="G2146" i="18"/>
  <c r="G2147" i="18"/>
  <c r="G2148" i="18"/>
  <c r="G2149" i="18"/>
  <c r="G2150" i="18"/>
  <c r="G2151" i="18"/>
  <c r="G2152" i="18"/>
  <c r="G2153" i="18"/>
  <c r="G2154" i="18"/>
  <c r="G2155" i="18"/>
  <c r="G2156" i="18"/>
  <c r="G2157" i="18"/>
  <c r="G2158" i="18"/>
  <c r="G2159" i="18"/>
  <c r="G2160" i="18"/>
  <c r="G2161" i="18"/>
  <c r="G2162" i="18"/>
  <c r="G2163" i="18"/>
  <c r="G2164" i="18"/>
  <c r="G2165" i="18"/>
  <c r="G2166" i="18"/>
  <c r="G2167" i="18"/>
  <c r="G2168" i="18"/>
  <c r="G2169" i="18"/>
  <c r="G2170" i="18"/>
  <c r="G2171" i="18"/>
  <c r="G2172" i="18"/>
  <c r="G2173" i="18"/>
  <c r="G2174" i="18"/>
  <c r="G2175" i="18"/>
  <c r="G2176" i="18"/>
  <c r="G2177" i="18"/>
  <c r="G2178" i="18"/>
  <c r="G2179" i="18"/>
  <c r="G2180" i="18"/>
  <c r="G2181" i="18"/>
  <c r="G2182" i="18"/>
  <c r="G2183" i="18"/>
  <c r="G2184" i="18"/>
  <c r="G2185" i="18"/>
  <c r="G2186" i="18"/>
  <c r="G2187" i="18"/>
  <c r="G2188" i="18"/>
  <c r="G2189" i="18"/>
  <c r="G2190" i="18"/>
  <c r="G2191" i="18"/>
  <c r="G2192" i="18"/>
  <c r="G2193" i="18"/>
  <c r="G2194" i="18"/>
  <c r="G2195" i="18"/>
  <c r="G2196" i="18"/>
  <c r="G2197" i="18"/>
  <c r="G2198" i="18"/>
  <c r="G2199" i="18"/>
  <c r="G2200" i="18"/>
  <c r="G2201" i="18"/>
  <c r="G2202" i="18"/>
  <c r="G2203" i="18"/>
  <c r="G2204" i="18"/>
  <c r="G2205" i="18"/>
  <c r="G2206" i="18"/>
  <c r="G2207" i="18"/>
  <c r="G2208" i="18"/>
  <c r="G2209" i="18"/>
  <c r="G2210" i="18"/>
  <c r="G2211" i="18"/>
  <c r="G2212" i="18"/>
  <c r="G2213" i="18"/>
  <c r="G2214" i="18"/>
  <c r="G2215" i="18"/>
  <c r="G2216" i="18"/>
  <c r="G2217" i="18"/>
  <c r="G2218" i="18"/>
  <c r="G2219" i="18"/>
  <c r="G2220" i="18"/>
  <c r="G2221" i="18"/>
  <c r="G2222" i="18"/>
  <c r="G2223" i="18"/>
  <c r="G2224" i="18"/>
  <c r="G2225" i="18"/>
  <c r="G2226" i="18"/>
  <c r="G2227" i="18"/>
  <c r="G2228" i="18"/>
  <c r="G2229" i="18"/>
  <c r="G2230" i="18"/>
  <c r="G2231" i="18"/>
  <c r="G2232" i="18"/>
  <c r="G2233" i="18"/>
  <c r="G2234" i="18"/>
  <c r="G2235" i="18"/>
  <c r="G2236" i="18"/>
  <c r="G2237" i="18"/>
  <c r="G2238" i="18"/>
  <c r="G2239" i="18"/>
  <c r="G2240" i="18"/>
  <c r="G2241" i="18"/>
  <c r="G2242" i="18"/>
  <c r="G2243" i="18"/>
  <c r="G2244" i="18"/>
  <c r="G2245" i="18"/>
  <c r="G2246" i="18"/>
  <c r="G2247" i="18"/>
  <c r="G2248" i="18"/>
  <c r="G2249" i="18"/>
  <c r="G2250" i="18"/>
  <c r="G2251" i="18"/>
  <c r="G2252" i="18"/>
  <c r="G2253" i="18"/>
  <c r="G2254" i="18"/>
  <c r="G2255" i="18"/>
  <c r="G2256" i="18"/>
  <c r="G2257" i="18"/>
  <c r="G2258" i="18"/>
  <c r="G2259" i="18"/>
  <c r="G2260" i="18"/>
  <c r="G2261" i="18"/>
  <c r="G2262" i="18"/>
  <c r="G2263" i="18"/>
  <c r="G2264" i="18"/>
  <c r="G2265" i="18"/>
  <c r="G2266" i="18"/>
  <c r="G2267" i="18"/>
  <c r="G2268" i="18"/>
  <c r="G2269" i="18"/>
  <c r="G2270" i="18"/>
  <c r="G2271" i="18"/>
  <c r="G2272" i="18"/>
  <c r="G2273" i="18"/>
  <c r="G2274" i="18"/>
  <c r="G2275" i="18"/>
  <c r="G2276" i="18"/>
  <c r="G2277" i="18"/>
  <c r="G2278" i="18"/>
  <c r="G2279" i="18"/>
  <c r="G2280" i="18"/>
  <c r="G2281" i="18"/>
  <c r="G2282" i="18"/>
  <c r="G2283" i="18"/>
  <c r="G2284" i="18"/>
  <c r="G2285" i="18"/>
  <c r="G2286" i="18"/>
  <c r="G2287" i="18"/>
  <c r="G2288" i="18"/>
  <c r="G2289" i="18"/>
  <c r="G2290" i="18"/>
  <c r="G2291" i="18"/>
  <c r="G2292" i="18"/>
  <c r="G2293" i="18"/>
  <c r="G2294" i="18"/>
  <c r="G2295" i="18"/>
  <c r="G2296" i="18"/>
  <c r="G2297" i="18"/>
  <c r="G2298" i="18"/>
  <c r="G2299" i="18"/>
  <c r="G2300" i="18"/>
  <c r="G2301" i="18"/>
  <c r="G2302" i="18"/>
  <c r="G2303" i="18"/>
  <c r="G2304" i="18"/>
  <c r="G2305" i="18"/>
  <c r="G2306" i="18"/>
  <c r="G2307" i="18"/>
  <c r="G2308" i="18"/>
  <c r="H5" i="18"/>
  <c r="H6" i="18" s="1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/>
  <c r="H78" i="18" s="1"/>
  <c r="H79" i="18" s="1"/>
  <c r="H80" i="18" s="1"/>
  <c r="H81" i="18" s="1"/>
  <c r="H82" i="18" s="1"/>
  <c r="H83" i="18" s="1"/>
  <c r="H84" i="18" s="1"/>
  <c r="H85" i="18" s="1"/>
  <c r="H101" i="18"/>
  <c r="H102" i="18" s="1"/>
  <c r="H103" i="18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/>
  <c r="H171" i="18" s="1"/>
  <c r="H172" i="18" s="1"/>
  <c r="H173" i="18" s="1"/>
  <c r="H193" i="18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17" i="18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/>
  <c r="H240" i="18" s="1"/>
  <c r="H241" i="18"/>
  <c r="H242" i="18"/>
  <c r="H243" i="18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/>
  <c r="H267" i="18" s="1"/>
  <c r="H268" i="18" s="1"/>
  <c r="H269" i="18" s="1"/>
  <c r="H270" i="18" s="1"/>
  <c r="H271" i="18" s="1"/>
  <c r="H272" i="18" s="1"/>
  <c r="H352" i="18"/>
  <c r="H353" i="18"/>
  <c r="H354" i="18" s="1"/>
  <c r="H374" i="18"/>
  <c r="H375" i="18"/>
  <c r="H376" i="18" s="1"/>
  <c r="H377" i="18" s="1"/>
  <c r="H378" i="18" s="1"/>
  <c r="H379" i="18" s="1"/>
  <c r="H380" i="18" s="1"/>
  <c r="H381" i="18" s="1"/>
  <c r="H382" i="18" s="1"/>
  <c r="H383" i="18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/>
  <c r="H397" i="18" s="1"/>
  <c r="H418" i="18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40" i="18"/>
  <c r="H441" i="18" s="1"/>
  <c r="H442" i="18" s="1"/>
  <c r="H443" i="18" s="1"/>
  <c r="H444" i="18" s="1"/>
  <c r="H445" i="18" s="1"/>
  <c r="H464" i="18"/>
  <c r="H465" i="18"/>
  <c r="H487" i="18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/>
  <c r="H511" i="18"/>
  <c r="H512" i="18" s="1"/>
  <c r="H513" i="18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/>
  <c r="H536" i="18" s="1"/>
  <c r="H537" i="18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/>
  <c r="H617" i="18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/>
  <c r="H641" i="18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/>
  <c r="H664" i="18" s="1"/>
  <c r="H665" i="18"/>
  <c r="H666" i="18" s="1"/>
  <c r="H686" i="18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/>
  <c r="H710" i="18" s="1"/>
  <c r="H711" i="18"/>
  <c r="H712" i="18" s="1"/>
  <c r="H713" i="18" s="1"/>
  <c r="H714" i="18" s="1"/>
  <c r="H715" i="18" s="1"/>
  <c r="H716" i="18"/>
  <c r="H717" i="18" s="1"/>
  <c r="H718" i="18" s="1"/>
  <c r="H719" i="18" s="1"/>
  <c r="H720" i="18" s="1"/>
  <c r="H721" i="18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56" i="18"/>
  <c r="H757" i="18" s="1"/>
  <c r="H758" i="18" s="1"/>
  <c r="H759" i="18" s="1"/>
  <c r="H760" i="18" s="1"/>
  <c r="H778" i="18"/>
  <c r="H779" i="18"/>
  <c r="H780" i="18"/>
  <c r="H781" i="18"/>
  <c r="H805" i="18"/>
  <c r="H806" i="18" s="1"/>
  <c r="H891" i="18"/>
  <c r="H892" i="18" s="1"/>
  <c r="H893" i="18" s="1"/>
  <c r="H894" i="18" s="1"/>
  <c r="H895" i="18" s="1"/>
  <c r="H896" i="18" s="1"/>
  <c r="H897" i="18" s="1"/>
  <c r="H898" i="18" s="1"/>
  <c r="H899" i="18" s="1"/>
  <c r="H900" i="18" s="1"/>
  <c r="H901" i="18" s="1"/>
  <c r="H915" i="18"/>
  <c r="H916" i="18" s="1"/>
  <c r="H917" i="18" s="1"/>
  <c r="H918" i="18" s="1"/>
  <c r="H919" i="18" s="1"/>
  <c r="H920" i="18" s="1"/>
  <c r="H921" i="18" s="1"/>
  <c r="H922" i="18" s="1"/>
  <c r="H923" i="18" s="1"/>
  <c r="H924" i="18" s="1"/>
  <c r="H925" i="18" s="1"/>
  <c r="H926" i="18" s="1"/>
  <c r="H927" i="18" s="1"/>
  <c r="H928" i="18" s="1"/>
  <c r="H929" i="18" s="1"/>
  <c r="H930" i="18" s="1"/>
  <c r="H931" i="18" s="1"/>
  <c r="H932" i="18" s="1"/>
  <c r="H933" i="18" s="1"/>
  <c r="H934" i="18" s="1"/>
  <c r="H935" i="18" s="1"/>
  <c r="H936" i="18" s="1"/>
  <c r="H937" i="18" s="1"/>
  <c r="H938" i="18"/>
  <c r="H939" i="18"/>
  <c r="H940" i="18" s="1"/>
  <c r="H941" i="18" s="1"/>
  <c r="H942" i="18" s="1"/>
  <c r="H943" i="18" s="1"/>
  <c r="H944" i="18" s="1"/>
  <c r="H945" i="18" s="1"/>
  <c r="H946" i="18" s="1"/>
  <c r="H961" i="18"/>
  <c r="H962" i="18"/>
  <c r="H963" i="18" s="1"/>
  <c r="H964" i="18" s="1"/>
  <c r="H965" i="18" s="1"/>
  <c r="H966" i="18" s="1"/>
  <c r="H967" i="18" s="1"/>
  <c r="H968" i="18" s="1"/>
  <c r="H969" i="18" s="1"/>
  <c r="H970" i="18" s="1"/>
  <c r="H971" i="18" s="1"/>
  <c r="H972" i="18" s="1"/>
  <c r="H973" i="18" s="1"/>
  <c r="H974" i="18" s="1"/>
  <c r="H975" i="18" s="1"/>
  <c r="H976" i="18" s="1"/>
  <c r="H977" i="18" s="1"/>
  <c r="H978" i="18" s="1"/>
  <c r="H979" i="18" s="1"/>
  <c r="H980" i="18" s="1"/>
  <c r="H981" i="18" s="1"/>
  <c r="H982" i="18" s="1"/>
  <c r="H983" i="18" s="1"/>
  <c r="H984" i="18"/>
  <c r="H985" i="18"/>
  <c r="H986" i="18"/>
  <c r="H987" i="18" s="1"/>
  <c r="H988" i="18" s="1"/>
  <c r="H989" i="18" s="1"/>
  <c r="H990" i="18" s="1"/>
  <c r="H991" i="18" s="1"/>
  <c r="H992" i="18" s="1"/>
  <c r="H993" i="18" s="1"/>
  <c r="H994" i="18" s="1"/>
  <c r="H995" i="18" s="1"/>
  <c r="H996" i="18" s="1"/>
  <c r="H997" i="18" s="1"/>
  <c r="H998" i="18" s="1"/>
  <c r="H999" i="18" s="1"/>
  <c r="H1000" i="18" s="1"/>
  <c r="H1001" i="18" s="1"/>
  <c r="H1002" i="18" s="1"/>
  <c r="H1007" i="18"/>
  <c r="H1008" i="18"/>
  <c r="H1009" i="18" s="1"/>
  <c r="H1010" i="18" s="1"/>
  <c r="H1011" i="18" s="1"/>
  <c r="H1012" i="18" s="1"/>
  <c r="H1013" i="18" s="1"/>
  <c r="H1014" i="18" s="1"/>
  <c r="H1015" i="18" s="1"/>
  <c r="H1016" i="18" s="1"/>
  <c r="H1031" i="18"/>
  <c r="H1032" i="18" s="1"/>
  <c r="H1033" i="18" s="1"/>
  <c r="H1034" i="18" s="1"/>
  <c r="H1035" i="18" s="1"/>
  <c r="H1036" i="18" s="1"/>
  <c r="H1037" i="18" s="1"/>
  <c r="H1038" i="18" s="1"/>
  <c r="H1039" i="18" s="1"/>
  <c r="H1040" i="18" s="1"/>
  <c r="H1041" i="18" s="1"/>
  <c r="H1042" i="18" s="1"/>
  <c r="H1043" i="18" s="1"/>
  <c r="H1044" i="18" s="1"/>
  <c r="H1045" i="18" s="1"/>
  <c r="H1046" i="18" s="1"/>
  <c r="H1047" i="18" s="1"/>
  <c r="H1048" i="18" s="1"/>
  <c r="H1054" i="18"/>
  <c r="H1055" i="18"/>
  <c r="H1056" i="18" s="1"/>
  <c r="H1057" i="18" s="1"/>
  <c r="H1058" i="18" s="1"/>
  <c r="H1059" i="18" s="1"/>
  <c r="H1060" i="18" s="1"/>
  <c r="H1061" i="18" s="1"/>
  <c r="H1062" i="18" s="1"/>
  <c r="H1063" i="18" s="1"/>
  <c r="H1064" i="18" s="1"/>
  <c r="H1065" i="18" s="1"/>
  <c r="H1066" i="18" s="1"/>
  <c r="H1067" i="18" s="1"/>
  <c r="H1068" i="18" s="1"/>
  <c r="H1081" i="18"/>
  <c r="H1082" i="18" s="1"/>
  <c r="H1083" i="18" s="1"/>
  <c r="H1084" i="18" s="1"/>
  <c r="H1085" i="18" s="1"/>
  <c r="H1086" i="18" s="1"/>
  <c r="H1087" i="18" s="1"/>
  <c r="H1088" i="18" s="1"/>
  <c r="H1167" i="18"/>
  <c r="H1168" i="18" s="1"/>
  <c r="H1169" i="18" s="1"/>
  <c r="H1170" i="18" s="1"/>
  <c r="H1171" i="18" s="1"/>
  <c r="H1172" i="18" s="1"/>
  <c r="H1173" i="18" s="1"/>
  <c r="H1174" i="18" s="1"/>
  <c r="H1175" i="18" s="1"/>
  <c r="H1176" i="18" s="1"/>
  <c r="H1191" i="18"/>
  <c r="H1192" i="18" s="1"/>
  <c r="H1193" i="18" s="1"/>
  <c r="H1194" i="18" s="1"/>
  <c r="H1195" i="18" s="1"/>
  <c r="H1196" i="18" s="1"/>
  <c r="H1197" i="18" s="1"/>
  <c r="H1198" i="18" s="1"/>
  <c r="H1199" i="18" s="1"/>
  <c r="H1200" i="18" s="1"/>
  <c r="H1201" i="18" s="1"/>
  <c r="H1202" i="18" s="1"/>
  <c r="H1203" i="18" s="1"/>
  <c r="H1204" i="18" s="1"/>
  <c r="H1205" i="18" s="1"/>
  <c r="H1206" i="18" s="1"/>
  <c r="H1207" i="18" s="1"/>
  <c r="H1214" i="18"/>
  <c r="H1215" i="18"/>
  <c r="H1216" i="18" s="1"/>
  <c r="H1237" i="18"/>
  <c r="H1238" i="18" s="1"/>
  <c r="H1239" i="18" s="1"/>
  <c r="H1240" i="18" s="1"/>
  <c r="H1241" i="18" s="1"/>
  <c r="H1242" i="18" s="1"/>
  <c r="H1243" i="18" s="1"/>
  <c r="H1244" i="18" s="1"/>
  <c r="H1245" i="18" s="1"/>
  <c r="H1246" i="18" s="1"/>
  <c r="H1247" i="18" s="1"/>
  <c r="H1248" i="18" s="1"/>
  <c r="H1260" i="18"/>
  <c r="H1261" i="18" s="1"/>
  <c r="H1262" i="18" s="1"/>
  <c r="H1263" i="18" s="1"/>
  <c r="H1264" i="18" s="1"/>
  <c r="H1265" i="18"/>
  <c r="H1266" i="18" s="1"/>
  <c r="H1267" i="18" s="1"/>
  <c r="H1268" i="18" s="1"/>
  <c r="H1269" i="18" s="1"/>
  <c r="H1270" i="18" s="1"/>
  <c r="H1271" i="18" s="1"/>
  <c r="H1272" i="18" s="1"/>
  <c r="H1273" i="18" s="1"/>
  <c r="H1274" i="18" s="1"/>
  <c r="H1275" i="18" s="1"/>
  <c r="H1276" i="18" s="1"/>
  <c r="H1277" i="18" s="1"/>
  <c r="H1278" i="18" s="1"/>
  <c r="H1279" i="18" s="1"/>
  <c r="H1280" i="18" s="1"/>
  <c r="H1281" i="18" s="1"/>
  <c r="H1282" i="18" s="1"/>
  <c r="H1283" i="18"/>
  <c r="H1284" i="18"/>
  <c r="H1285" i="18" s="1"/>
  <c r="H1286" i="18" s="1"/>
  <c r="H1287" i="18" s="1"/>
  <c r="H1288" i="18" s="1"/>
  <c r="H1289" i="18" s="1"/>
  <c r="H1290" i="18" s="1"/>
  <c r="H1291" i="18" s="1"/>
  <c r="H1292" i="18" s="1"/>
  <c r="H1293" i="18" s="1"/>
  <c r="H1294" i="18" s="1"/>
  <c r="H1307" i="18"/>
  <c r="H1308" i="18" s="1"/>
  <c r="H1309" i="18" s="1"/>
  <c r="H1310" i="18" s="1"/>
  <c r="H1329" i="18"/>
  <c r="H1330" i="18" s="1"/>
  <c r="H1331" i="18" s="1"/>
  <c r="H1332" i="18" s="1"/>
  <c r="H1333" i="18" s="1"/>
  <c r="H1334" i="18" s="1"/>
  <c r="H1335" i="18" s="1"/>
  <c r="H1336" i="18" s="1"/>
  <c r="H1337" i="18" s="1"/>
  <c r="H1338" i="18" s="1"/>
  <c r="H1339" i="18" s="1"/>
  <c r="H1340" i="18" s="1"/>
  <c r="H1341" i="18" s="1"/>
  <c r="H1342" i="18" s="1"/>
  <c r="H1343" i="18" s="1"/>
  <c r="H1344" i="18" s="1"/>
  <c r="H1345" i="18" s="1"/>
  <c r="H1346" i="18" s="1"/>
  <c r="H1356" i="18"/>
  <c r="H1357" i="18" s="1"/>
  <c r="H1358" i="18" s="1"/>
  <c r="H1359" i="18" s="1"/>
  <c r="H1360" i="18" s="1"/>
  <c r="H1361" i="18"/>
  <c r="H1362" i="18" s="1"/>
  <c r="H1363" i="18" s="1"/>
  <c r="H1364" i="18" s="1"/>
  <c r="H1365" i="18" s="1"/>
  <c r="H1366" i="18" s="1"/>
  <c r="H1367" i="18" s="1"/>
  <c r="H1368" i="18" s="1"/>
  <c r="H1436" i="18"/>
  <c r="H1437" i="18" s="1"/>
  <c r="H1438" i="18" s="1"/>
  <c r="H1439" i="18" s="1"/>
  <c r="H1440" i="18" s="1"/>
  <c r="H1441" i="18"/>
  <c r="H1442" i="18" s="1"/>
  <c r="H1443" i="18" s="1"/>
  <c r="H1444" i="18" s="1"/>
  <c r="H1445" i="18" s="1"/>
  <c r="H1446" i="18" s="1"/>
  <c r="H1447" i="18" s="1"/>
  <c r="H1448" i="18" s="1"/>
  <c r="H1449" i="18" s="1"/>
  <c r="H1450" i="18" s="1"/>
  <c r="H1451" i="18" s="1"/>
  <c r="H1452" i="18" s="1"/>
  <c r="H1453" i="18" s="1"/>
  <c r="H1454" i="18" s="1"/>
  <c r="H1455" i="18" s="1"/>
  <c r="H1456" i="18" s="1"/>
  <c r="H1457" i="18" s="1"/>
  <c r="H1458" i="18" s="1"/>
  <c r="H1459" i="18" s="1"/>
  <c r="H1460" i="18"/>
  <c r="H1461" i="18" s="1"/>
  <c r="H1462" i="18" s="1"/>
  <c r="H1463" i="18" s="1"/>
  <c r="H1464" i="18" s="1"/>
  <c r="H1465" i="18"/>
  <c r="H1466" i="18" s="1"/>
  <c r="H1467" i="18" s="1"/>
  <c r="H1468" i="18" s="1"/>
  <c r="H1469" i="18" s="1"/>
  <c r="H1470" i="18" s="1"/>
  <c r="H1471" i="18" s="1"/>
  <c r="H1472" i="18" s="1"/>
  <c r="H1473" i="18" s="1"/>
  <c r="H1474" i="18" s="1"/>
  <c r="H1475" i="18" s="1"/>
  <c r="H1476" i="18" s="1"/>
  <c r="H1477" i="18" s="1"/>
  <c r="H1478" i="18" s="1"/>
  <c r="H1479" i="18" s="1"/>
  <c r="H1480" i="18" s="1"/>
  <c r="H1481" i="18" s="1"/>
  <c r="H1482" i="18" s="1"/>
  <c r="H1483" i="18"/>
  <c r="H1484" i="18"/>
  <c r="H1485" i="18" s="1"/>
  <c r="H1486" i="18" s="1"/>
  <c r="H1487" i="18" s="1"/>
  <c r="H1488" i="18" s="1"/>
  <c r="H1489" i="18" s="1"/>
  <c r="H1490" i="18" s="1"/>
  <c r="H1506" i="18"/>
  <c r="H1507" i="18" s="1"/>
  <c r="H1508" i="18" s="1"/>
  <c r="H1509" i="18" s="1"/>
  <c r="H1510" i="18" s="1"/>
  <c r="H1511" i="18" s="1"/>
  <c r="H1512" i="18" s="1"/>
  <c r="H1513" i="18" s="1"/>
  <c r="H1514" i="18" s="1"/>
  <c r="H1515" i="18" s="1"/>
  <c r="H1516" i="18" s="1"/>
  <c r="H1517" i="18" s="1"/>
  <c r="H1518" i="18" s="1"/>
  <c r="H1519" i="18" s="1"/>
  <c r="H1520" i="18" s="1"/>
  <c r="H1521" i="18" s="1"/>
  <c r="H1522" i="18" s="1"/>
  <c r="H1523" i="18" s="1"/>
  <c r="H1524" i="18" s="1"/>
  <c r="H1525" i="18" s="1"/>
  <c r="H1526" i="18" s="1"/>
  <c r="H1527" i="18" s="1"/>
  <c r="H1528" i="18" s="1"/>
  <c r="H1529" i="18"/>
  <c r="H1530" i="18" s="1"/>
  <c r="H1531" i="18" s="1"/>
  <c r="H1532" i="18" s="1"/>
  <c r="H1533" i="18" s="1"/>
  <c r="H1534" i="18" s="1"/>
  <c r="H1535" i="18" s="1"/>
  <c r="H1536" i="18" s="1"/>
  <c r="H1537" i="18" s="1"/>
  <c r="H1538" i="18" s="1"/>
  <c r="H1539" i="18" s="1"/>
  <c r="H1540" i="18" s="1"/>
  <c r="H1541" i="18" s="1"/>
  <c r="H1542" i="18" s="1"/>
  <c r="H1543" i="18" s="1"/>
  <c r="H1544" i="18" s="1"/>
  <c r="H1545" i="18" s="1"/>
  <c r="H1546" i="18" s="1"/>
  <c r="H1547" i="18" s="1"/>
  <c r="H1548" i="18" s="1"/>
  <c r="H1549" i="18" s="1"/>
  <c r="H1550" i="18" s="1"/>
  <c r="H1551" i="18" s="1"/>
  <c r="H1552" i="18"/>
  <c r="H1553" i="18" s="1"/>
  <c r="H1554" i="18" s="1"/>
  <c r="H1555" i="18" s="1"/>
  <c r="H1556" i="18" s="1"/>
  <c r="H1557" i="18" s="1"/>
  <c r="H1558" i="18" s="1"/>
  <c r="H1559" i="18" s="1"/>
  <c r="H1560" i="18" s="1"/>
  <c r="H1561" i="18" s="1"/>
  <c r="H1562" i="18" s="1"/>
  <c r="H1563" i="18" s="1"/>
  <c r="H1564" i="18" s="1"/>
  <c r="H1565" i="18" s="1"/>
  <c r="H1566" i="18" s="1"/>
  <c r="H1567" i="18" s="1"/>
  <c r="H1568" i="18" s="1"/>
  <c r="H1569" i="18" s="1"/>
  <c r="H1570" i="18" s="1"/>
  <c r="H1571" i="18" s="1"/>
  <c r="H1572" i="18" s="1"/>
  <c r="H1573" i="18" s="1"/>
  <c r="H1574" i="18" s="1"/>
  <c r="H1575" i="18" s="1"/>
  <c r="H1576" i="18"/>
  <c r="H1577" i="18"/>
  <c r="H1578" i="18"/>
  <c r="H1579" i="18" s="1"/>
  <c r="H1580" i="18" s="1"/>
  <c r="H1581" i="18" s="1"/>
  <c r="H1582" i="18" s="1"/>
  <c r="H1583" i="18" s="1"/>
  <c r="H1584" i="18" s="1"/>
  <c r="H1585" i="18" s="1"/>
  <c r="H1586" i="18" s="1"/>
  <c r="H1587" i="18" s="1"/>
  <c r="H1588" i="18" s="1"/>
  <c r="H1589" i="18" s="1"/>
  <c r="H1590" i="18" s="1"/>
  <c r="H1591" i="18" s="1"/>
  <c r="H1592" i="18" s="1"/>
  <c r="H1593" i="18" s="1"/>
  <c r="H1594" i="18" s="1"/>
  <c r="H1595" i="18" s="1"/>
  <c r="H1596" i="18" s="1"/>
  <c r="H1597" i="18" s="1"/>
  <c r="H1598" i="18"/>
  <c r="H1599" i="18" s="1"/>
  <c r="H1600" i="18" s="1"/>
  <c r="H1601" i="18" s="1"/>
  <c r="H1602" i="18" s="1"/>
  <c r="H1603" i="18" s="1"/>
  <c r="H1604" i="18" s="1"/>
  <c r="H1605" i="18" s="1"/>
  <c r="H1606" i="18" s="1"/>
  <c r="H1607" i="18" s="1"/>
  <c r="H1608" i="18" s="1"/>
  <c r="H1609" i="18" s="1"/>
  <c r="H1610" i="18" s="1"/>
  <c r="H1611" i="18" s="1"/>
  <c r="H1612" i="18" s="1"/>
  <c r="H1613" i="18" s="1"/>
  <c r="H1614" i="18" s="1"/>
  <c r="H1615" i="18" s="1"/>
  <c r="H1616" i="18" s="1"/>
  <c r="H1617" i="18" s="1"/>
  <c r="H1618" i="18" s="1"/>
  <c r="H1619" i="18" s="1"/>
  <c r="H1620" i="18" s="1"/>
  <c r="H1621" i="18" s="1"/>
  <c r="H1622" i="18" s="1"/>
  <c r="H1623" i="18" s="1"/>
  <c r="H1624" i="18" s="1"/>
  <c r="H1625" i="18"/>
  <c r="H1626" i="18" s="1"/>
  <c r="H1627" i="18" s="1"/>
  <c r="H1628" i="18" s="1"/>
  <c r="H1629" i="18" s="1"/>
  <c r="H1630" i="18" s="1"/>
  <c r="H1631" i="18" s="1"/>
  <c r="H1632" i="18" s="1"/>
  <c r="H1633" i="18" s="1"/>
  <c r="H1634" i="18" s="1"/>
  <c r="H1635" i="18" s="1"/>
  <c r="H1636" i="18" s="1"/>
  <c r="H1637" i="18" s="1"/>
  <c r="H1638" i="18" s="1"/>
  <c r="H1639" i="18" s="1"/>
  <c r="H1640" i="18" s="1"/>
  <c r="H1641" i="18" s="1"/>
  <c r="H1642" i="18" s="1"/>
  <c r="H1643" i="18" s="1"/>
  <c r="H1644" i="18" s="1"/>
  <c r="H1645" i="18" s="1"/>
  <c r="H1646" i="18" s="1"/>
  <c r="H1647" i="18" s="1"/>
  <c r="H1648" i="18" s="1"/>
  <c r="H1649" i="18" s="1"/>
  <c r="H1650" i="18" s="1"/>
  <c r="H1651" i="18" s="1"/>
  <c r="H1652" i="18" s="1"/>
  <c r="H1653" i="18" s="1"/>
  <c r="H1654" i="18" s="1"/>
  <c r="H1655" i="18" s="1"/>
  <c r="H1656" i="18" s="1"/>
  <c r="H1657" i="18" s="1"/>
  <c r="H1658" i="18" s="1"/>
  <c r="H1659" i="18" s="1"/>
  <c r="H1660" i="18" s="1"/>
  <c r="H1661" i="18" s="1"/>
  <c r="H1662" i="18" s="1"/>
  <c r="H1663" i="18" s="1"/>
  <c r="H1664" i="18" s="1"/>
  <c r="H1665" i="18" s="1"/>
  <c r="H1666" i="18" s="1"/>
  <c r="H1667" i="18" s="1"/>
  <c r="H1668" i="18" s="1"/>
  <c r="H1669" i="18" s="1"/>
  <c r="H1670" i="18" s="1"/>
  <c r="H1671" i="18" s="1"/>
  <c r="H1672" i="18" s="1"/>
  <c r="H1673" i="18" s="1"/>
  <c r="H1674" i="18" s="1"/>
  <c r="H1675" i="18" s="1"/>
  <c r="H1676" i="18" s="1"/>
  <c r="H1677" i="18" s="1"/>
  <c r="H1678" i="18" s="1"/>
  <c r="H1679" i="18" s="1"/>
  <c r="H1680" i="18" s="1"/>
  <c r="H1681" i="18" s="1"/>
  <c r="H1682" i="18" s="1"/>
  <c r="H1683" i="18" s="1"/>
  <c r="H1684" i="18" s="1"/>
  <c r="H1685" i="18" s="1"/>
  <c r="H1686" i="18" s="1"/>
  <c r="H1687" i="18" s="1"/>
  <c r="H1688" i="18" s="1"/>
  <c r="H1689" i="18" s="1"/>
  <c r="H1690" i="18" s="1"/>
  <c r="H1691" i="18" s="1"/>
  <c r="H1692" i="18" s="1"/>
  <c r="H1693" i="18" s="1"/>
  <c r="H1694" i="18" s="1"/>
  <c r="H1695" i="18" s="1"/>
  <c r="H1696" i="18" s="1"/>
  <c r="H1697" i="18" s="1"/>
  <c r="H1698" i="18" s="1"/>
  <c r="H1699" i="18" s="1"/>
  <c r="H1700" i="18" s="1"/>
  <c r="H1701" i="18" s="1"/>
  <c r="H1702" i="18" s="1"/>
  <c r="H1703" i="18" s="1"/>
  <c r="H1704" i="18" s="1"/>
  <c r="H1705" i="18" s="1"/>
  <c r="H1706" i="18" s="1"/>
  <c r="H1707" i="18" s="1"/>
  <c r="H1708" i="18" s="1"/>
  <c r="H1709" i="18" s="1"/>
  <c r="H1710" i="18" s="1"/>
  <c r="H1711" i="18"/>
  <c r="H1712" i="18"/>
  <c r="H1713" i="18"/>
  <c r="H1714" i="18" s="1"/>
  <c r="H1715" i="18" s="1"/>
  <c r="H1716" i="18" s="1"/>
  <c r="H1735" i="18"/>
  <c r="H1736" i="18" s="1"/>
  <c r="H1758" i="18"/>
  <c r="H1759" i="18" s="1"/>
  <c r="H1760" i="18" s="1"/>
  <c r="H1761" i="18" s="1"/>
  <c r="H1762" i="18" s="1"/>
  <c r="H1763" i="18" s="1"/>
  <c r="H1764" i="18" s="1"/>
  <c r="H1765" i="18" s="1"/>
  <c r="H1781" i="18"/>
  <c r="H1782" i="18"/>
  <c r="H1783" i="18" s="1"/>
  <c r="H1784" i="18" s="1"/>
  <c r="H1785" i="18" s="1"/>
  <c r="H1786" i="18" s="1"/>
  <c r="H1804" i="18"/>
  <c r="H1805" i="18" s="1"/>
  <c r="H1827" i="18"/>
  <c r="H1828" i="18" s="1"/>
  <c r="H1829" i="18" s="1"/>
  <c r="H1830" i="18" s="1"/>
  <c r="H1831" i="18" s="1"/>
  <c r="H1832" i="18" s="1"/>
  <c r="H1833" i="18" s="1"/>
  <c r="H1834" i="18" s="1"/>
  <c r="H1835" i="18" s="1"/>
  <c r="H1836" i="18" s="1"/>
  <c r="H1837" i="18" s="1"/>
  <c r="H1838" i="18" s="1"/>
  <c r="H1839" i="18" s="1"/>
  <c r="H1840" i="18" s="1"/>
  <c r="H1841" i="18" s="1"/>
  <c r="H1842" i="18" s="1"/>
  <c r="H1843" i="18" s="1"/>
  <c r="H1844" i="18" s="1"/>
  <c r="H1845" i="18" s="1"/>
  <c r="H1846" i="18" s="1"/>
  <c r="H1847" i="18" s="1"/>
  <c r="H1848" i="18" s="1"/>
  <c r="H1849" i="18" s="1"/>
  <c r="H1850" i="18" s="1"/>
  <c r="H1851" i="18"/>
  <c r="H1852" i="18"/>
  <c r="H1853" i="18" s="1"/>
  <c r="H1854" i="18" s="1"/>
  <c r="H1855" i="18" s="1"/>
  <c r="H1856" i="18" s="1"/>
  <c r="H1857" i="18" s="1"/>
  <c r="H1858" i="18" s="1"/>
  <c r="H1859" i="18" s="1"/>
  <c r="H1860" i="18" s="1"/>
  <c r="H1861" i="18" s="1"/>
  <c r="H1862" i="18" s="1"/>
  <c r="H1863" i="18" s="1"/>
  <c r="H1864" i="18" s="1"/>
  <c r="H1865" i="18" s="1"/>
  <c r="H1866" i="18" s="1"/>
  <c r="H1867" i="18" s="1"/>
  <c r="H1868" i="18" s="1"/>
  <c r="H1869" i="18" s="1"/>
  <c r="H1870" i="18" s="1"/>
  <c r="H1871" i="18" s="1"/>
  <c r="H1872" i="18" s="1"/>
  <c r="H1873" i="18" s="1"/>
  <c r="H1874" i="18"/>
  <c r="H1875" i="18" s="1"/>
  <c r="H1876" i="18"/>
  <c r="H1877" i="18" s="1"/>
  <c r="H1878" i="18" s="1"/>
  <c r="H1879" i="18" s="1"/>
  <c r="H1880" i="18" s="1"/>
  <c r="H1881" i="18" s="1"/>
  <c r="H1882" i="18" s="1"/>
  <c r="H1883" i="18" s="1"/>
  <c r="H1884" i="18" s="1"/>
  <c r="H1885" i="18" s="1"/>
  <c r="H1886" i="18" s="1"/>
  <c r="H1887" i="18" s="1"/>
  <c r="H1888" i="18" s="1"/>
  <c r="H1889" i="18" s="1"/>
  <c r="H1890" i="18" s="1"/>
  <c r="H1891" i="18" s="1"/>
  <c r="H1892" i="18" s="1"/>
  <c r="H1893" i="18" s="1"/>
  <c r="H1894" i="18" s="1"/>
  <c r="H1895" i="18" s="1"/>
  <c r="H1896" i="18" s="1"/>
  <c r="H1897" i="18" s="1"/>
  <c r="H1898" i="18" s="1"/>
  <c r="H1899" i="18" s="1"/>
  <c r="H1900" i="18" s="1"/>
  <c r="H1901" i="18"/>
  <c r="H1902" i="18" s="1"/>
  <c r="H1903" i="18" s="1"/>
  <c r="H1937" i="18"/>
  <c r="H1938" i="18" s="1"/>
  <c r="H2042" i="18"/>
  <c r="H2043" i="18" s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Z384" i="18" s="1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X488" i="18" s="1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Z696" i="18" s="1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Z719" i="18" s="1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W1032" i="18" s="1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Z1064" i="18" s="1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W1192" i="18" s="1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Z1247" i="18" s="1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X1592" i="18" s="1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Z1608" i="18" s="1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Z1639" i="18" s="1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K5" i="18"/>
  <c r="K6" i="18"/>
  <c r="M7" i="18" s="1"/>
  <c r="N9" i="18" s="1"/>
  <c r="K7" i="18"/>
  <c r="K8" i="18"/>
  <c r="K9" i="18"/>
  <c r="K10" i="18"/>
  <c r="K11" i="18"/>
  <c r="K12" i="18"/>
  <c r="K13" i="18"/>
  <c r="K14" i="18"/>
  <c r="L12" i="18" s="1"/>
  <c r="K15" i="18"/>
  <c r="M16" i="18" s="1"/>
  <c r="K16" i="18"/>
  <c r="M17" i="18" s="1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L28" i="18" s="1"/>
  <c r="K31" i="18"/>
  <c r="K32" i="18"/>
  <c r="K33" i="18"/>
  <c r="K34" i="18"/>
  <c r="K35" i="18"/>
  <c r="K36" i="18"/>
  <c r="K37" i="18"/>
  <c r="K38" i="18"/>
  <c r="K39" i="18"/>
  <c r="M40" i="18" s="1"/>
  <c r="K40" i="18"/>
  <c r="K41" i="18"/>
  <c r="L39" i="18" s="1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M55" i="18" s="1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M71" i="18" s="1"/>
  <c r="N73" i="18" s="1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M103" i="18" s="1"/>
  <c r="N105" i="18" s="1"/>
  <c r="K103" i="18"/>
  <c r="M104" i="18" s="1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M120" i="18" s="1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M138" i="18" s="1"/>
  <c r="N140" i="18" s="1"/>
  <c r="K138" i="18"/>
  <c r="K139" i="18"/>
  <c r="K140" i="18"/>
  <c r="K141" i="18"/>
  <c r="K142" i="18"/>
  <c r="K143" i="18"/>
  <c r="M144" i="18" s="1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M160" i="18" s="1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M224" i="18" s="1"/>
  <c r="K224" i="18"/>
  <c r="K225" i="18"/>
  <c r="K226" i="18"/>
  <c r="K227" i="18"/>
  <c r="K228" i="18"/>
  <c r="K229" i="18"/>
  <c r="K230" i="18"/>
  <c r="K231" i="18"/>
  <c r="M232" i="18" s="1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M255" i="18" s="1"/>
  <c r="N257" i="18" s="1"/>
  <c r="K255" i="18"/>
  <c r="K256" i="18"/>
  <c r="K257" i="18"/>
  <c r="K258" i="18"/>
  <c r="K259" i="18"/>
  <c r="K260" i="18"/>
  <c r="K261" i="18"/>
  <c r="K262" i="18"/>
  <c r="M263" i="18" s="1"/>
  <c r="N265" i="18" s="1"/>
  <c r="K263" i="18"/>
  <c r="K264" i="18"/>
  <c r="K265" i="18"/>
  <c r="L263" i="18" s="1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M353" i="18" s="1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M375" i="18" s="1"/>
  <c r="N377" i="18" s="1"/>
  <c r="K375" i="18"/>
  <c r="M376" i="18" s="1"/>
  <c r="K376" i="18"/>
  <c r="K377" i="18"/>
  <c r="K378" i="18"/>
  <c r="K379" i="18"/>
  <c r="K380" i="18"/>
  <c r="K381" i="18"/>
  <c r="K382" i="18"/>
  <c r="L380" i="18" s="1"/>
  <c r="K383" i="18"/>
  <c r="K384" i="18"/>
  <c r="K385" i="18"/>
  <c r="K386" i="18"/>
  <c r="K387" i="18"/>
  <c r="K388" i="18"/>
  <c r="K389" i="18"/>
  <c r="K390" i="18"/>
  <c r="K391" i="18"/>
  <c r="K392" i="18"/>
  <c r="K393" i="18"/>
  <c r="L391" i="18" s="1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L420" i="18" s="1"/>
  <c r="K423" i="18"/>
  <c r="K424" i="18"/>
  <c r="K425" i="18"/>
  <c r="L423" i="18" s="1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M441" i="18" s="1"/>
  <c r="N443" i="18" s="1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M489" i="18" s="1"/>
  <c r="N491" i="18" s="1"/>
  <c r="T491" i="18" s="1"/>
  <c r="K489" i="18"/>
  <c r="K490" i="18"/>
  <c r="K491" i="18"/>
  <c r="K492" i="18"/>
  <c r="K493" i="18"/>
  <c r="K494" i="18"/>
  <c r="M495" i="18" s="1"/>
  <c r="K495" i="18"/>
  <c r="K496" i="18"/>
  <c r="K497" i="18"/>
  <c r="M498" i="18" s="1"/>
  <c r="N500" i="18" s="1"/>
  <c r="K498" i="18"/>
  <c r="K499" i="18"/>
  <c r="K500" i="18"/>
  <c r="K501" i="18"/>
  <c r="K502" i="18"/>
  <c r="K503" i="18"/>
  <c r="M504" i="18" s="1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L516" i="18" s="1"/>
  <c r="K519" i="18"/>
  <c r="K520" i="18"/>
  <c r="K521" i="18"/>
  <c r="L519" i="18" s="1"/>
  <c r="K522" i="18"/>
  <c r="K523" i="18"/>
  <c r="K524" i="18"/>
  <c r="K525" i="18"/>
  <c r="K526" i="18"/>
  <c r="K527" i="18"/>
  <c r="L525" i="18" s="1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L540" i="18" s="1"/>
  <c r="K543" i="18"/>
  <c r="L541" i="18" s="1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L559" i="18" s="1"/>
  <c r="K562" i="18"/>
  <c r="K563" i="18"/>
  <c r="K564" i="18"/>
  <c r="K565" i="18"/>
  <c r="K566" i="18"/>
  <c r="K567" i="18"/>
  <c r="L565" i="18" s="1"/>
  <c r="K568" i="18"/>
  <c r="K569" i="18"/>
  <c r="K570" i="18"/>
  <c r="K571" i="18"/>
  <c r="K572" i="18"/>
  <c r="K573" i="18"/>
  <c r="K574" i="18"/>
  <c r="L572" i="18" s="1"/>
  <c r="K575" i="18"/>
  <c r="K576" i="18"/>
  <c r="K577" i="18"/>
  <c r="K578" i="18"/>
  <c r="K579" i="18"/>
  <c r="K580" i="18"/>
  <c r="K581" i="18"/>
  <c r="K582" i="18"/>
  <c r="L580" i="18" s="1"/>
  <c r="K583" i="18"/>
  <c r="K584" i="18"/>
  <c r="K585" i="18"/>
  <c r="K586" i="18"/>
  <c r="K587" i="18"/>
  <c r="K588" i="18"/>
  <c r="K589" i="18"/>
  <c r="K590" i="18"/>
  <c r="L588" i="18" s="1"/>
  <c r="K591" i="18"/>
  <c r="L589" i="18" s="1"/>
  <c r="K592" i="18"/>
  <c r="K593" i="18"/>
  <c r="K594" i="18"/>
  <c r="K595" i="18"/>
  <c r="K596" i="18"/>
  <c r="K597" i="18"/>
  <c r="K598" i="18"/>
  <c r="M599" i="18" s="1"/>
  <c r="K599" i="18"/>
  <c r="M600" i="18" s="1"/>
  <c r="K600" i="18"/>
  <c r="K601" i="18"/>
  <c r="K602" i="18"/>
  <c r="K603" i="18"/>
  <c r="K604" i="18"/>
  <c r="K605" i="18"/>
  <c r="K606" i="18"/>
  <c r="K607" i="18"/>
  <c r="L605" i="18" s="1"/>
  <c r="K608" i="18"/>
  <c r="K609" i="18"/>
  <c r="K610" i="18"/>
  <c r="K611" i="18"/>
  <c r="K612" i="18"/>
  <c r="K613" i="18"/>
  <c r="K614" i="18"/>
  <c r="K615" i="18"/>
  <c r="L613" i="18" s="1"/>
  <c r="K616" i="18"/>
  <c r="K617" i="18"/>
  <c r="K618" i="18"/>
  <c r="K619" i="18"/>
  <c r="K620" i="18"/>
  <c r="K621" i="18"/>
  <c r="K622" i="18"/>
  <c r="K623" i="18"/>
  <c r="L621" i="18" s="1"/>
  <c r="K624" i="18"/>
  <c r="K625" i="18"/>
  <c r="K626" i="18"/>
  <c r="K627" i="18"/>
  <c r="K628" i="18"/>
  <c r="K629" i="18"/>
  <c r="K630" i="18"/>
  <c r="K631" i="18"/>
  <c r="M632" i="18" s="1"/>
  <c r="K632" i="18"/>
  <c r="K633" i="18"/>
  <c r="K634" i="18"/>
  <c r="K635" i="18"/>
  <c r="K636" i="18"/>
  <c r="K637" i="18"/>
  <c r="K638" i="18"/>
  <c r="K639" i="18"/>
  <c r="L637" i="18" s="1"/>
  <c r="K640" i="18"/>
  <c r="K641" i="18"/>
  <c r="K642" i="18"/>
  <c r="K643" i="18"/>
  <c r="K644" i="18"/>
  <c r="K645" i="18"/>
  <c r="K646" i="18"/>
  <c r="K647" i="18"/>
  <c r="L645" i="18" s="1"/>
  <c r="K648" i="18"/>
  <c r="K649" i="18"/>
  <c r="K650" i="18"/>
  <c r="K651" i="18"/>
  <c r="K652" i="18"/>
  <c r="K653" i="18"/>
  <c r="K654" i="18"/>
  <c r="L652" i="18" s="1"/>
  <c r="K655" i="18"/>
  <c r="L653" i="18" s="1"/>
  <c r="K656" i="18"/>
  <c r="K657" i="18"/>
  <c r="K658" i="18"/>
  <c r="K659" i="18"/>
  <c r="K660" i="18"/>
  <c r="K661" i="18"/>
  <c r="K662" i="18"/>
  <c r="L660" i="18" s="1"/>
  <c r="K663" i="18"/>
  <c r="L661" i="18" s="1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M687" i="18" s="1"/>
  <c r="K687" i="18"/>
  <c r="K688" i="18"/>
  <c r="K689" i="18"/>
  <c r="K690" i="18"/>
  <c r="K691" i="18"/>
  <c r="K692" i="18"/>
  <c r="K693" i="18"/>
  <c r="K694" i="18"/>
  <c r="K695" i="18"/>
  <c r="L693" i="18" s="1"/>
  <c r="K696" i="18"/>
  <c r="K697" i="18"/>
  <c r="K698" i="18"/>
  <c r="K699" i="18"/>
  <c r="K700" i="18"/>
  <c r="K701" i="18"/>
  <c r="K702" i="18"/>
  <c r="M703" i="18" s="1"/>
  <c r="N705" i="18" s="1"/>
  <c r="K703" i="18"/>
  <c r="L701" i="18" s="1"/>
  <c r="K704" i="18"/>
  <c r="K705" i="18"/>
  <c r="K706" i="18"/>
  <c r="K707" i="18"/>
  <c r="K708" i="18"/>
  <c r="K709" i="18"/>
  <c r="K710" i="18"/>
  <c r="L708" i="18" s="1"/>
  <c r="K711" i="18"/>
  <c r="L709" i="18" s="1"/>
  <c r="K712" i="18"/>
  <c r="K713" i="18"/>
  <c r="K714" i="18"/>
  <c r="K715" i="18"/>
  <c r="K716" i="18"/>
  <c r="K717" i="18"/>
  <c r="K718" i="18"/>
  <c r="K719" i="18"/>
  <c r="L717" i="18" s="1"/>
  <c r="K720" i="18"/>
  <c r="K721" i="18"/>
  <c r="K722" i="18"/>
  <c r="K723" i="18"/>
  <c r="K724" i="18"/>
  <c r="K725" i="18"/>
  <c r="K726" i="18"/>
  <c r="K727" i="18"/>
  <c r="L725" i="18" s="1"/>
  <c r="K728" i="18"/>
  <c r="K729" i="18"/>
  <c r="K730" i="18"/>
  <c r="K731" i="18"/>
  <c r="K732" i="18"/>
  <c r="K733" i="18"/>
  <c r="K734" i="18"/>
  <c r="M735" i="18" s="1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M759" i="18" s="1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L892" i="18" s="1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L925" i="18" s="1"/>
  <c r="K928" i="18"/>
  <c r="K929" i="18"/>
  <c r="K930" i="18"/>
  <c r="K931" i="18"/>
  <c r="K932" i="18"/>
  <c r="K933" i="18"/>
  <c r="K934" i="18"/>
  <c r="K935" i="18"/>
  <c r="L933" i="18" s="1"/>
  <c r="K936" i="18"/>
  <c r="K937" i="18"/>
  <c r="K938" i="18"/>
  <c r="K939" i="18"/>
  <c r="K940" i="18"/>
  <c r="L938" i="18" s="1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L962" i="18" s="1"/>
  <c r="K965" i="18"/>
  <c r="K966" i="18"/>
  <c r="K967" i="18"/>
  <c r="K968" i="18"/>
  <c r="K969" i="18"/>
  <c r="K970" i="18"/>
  <c r="K971" i="18"/>
  <c r="K972" i="18"/>
  <c r="K973" i="18"/>
  <c r="K974" i="18"/>
  <c r="M975" i="18" s="1"/>
  <c r="N977" i="18" s="1"/>
  <c r="K975" i="18"/>
  <c r="L973" i="18" s="1"/>
  <c r="K976" i="18"/>
  <c r="K977" i="18"/>
  <c r="K978" i="18"/>
  <c r="K979" i="18"/>
  <c r="K980" i="18"/>
  <c r="K981" i="18"/>
  <c r="K982" i="18"/>
  <c r="K983" i="18"/>
  <c r="L981" i="18" s="1"/>
  <c r="K984" i="18"/>
  <c r="K985" i="18"/>
  <c r="K986" i="18"/>
  <c r="K987" i="18"/>
  <c r="K988" i="18"/>
  <c r="L986" i="18" s="1"/>
  <c r="K989" i="18"/>
  <c r="K990" i="18"/>
  <c r="L988" i="18" s="1"/>
  <c r="K991" i="18"/>
  <c r="L989" i="18" s="1"/>
  <c r="K992" i="18"/>
  <c r="K993" i="18"/>
  <c r="K994" i="18"/>
  <c r="K995" i="18"/>
  <c r="K996" i="18"/>
  <c r="K997" i="18"/>
  <c r="K998" i="18"/>
  <c r="M999" i="18" s="1"/>
  <c r="N1001" i="18" s="1"/>
  <c r="K999" i="18"/>
  <c r="K1000" i="18"/>
  <c r="K1001" i="18"/>
  <c r="K1002" i="18"/>
  <c r="K1003" i="18"/>
  <c r="K1004" i="18"/>
  <c r="K1005" i="18"/>
  <c r="K1006" i="18"/>
  <c r="K1007" i="18"/>
  <c r="K1008" i="18"/>
  <c r="M1009" i="18" s="1"/>
  <c r="N1011" i="18" s="1"/>
  <c r="T1011" i="18" s="1"/>
  <c r="K1009" i="18"/>
  <c r="K1010" i="18"/>
  <c r="K1011" i="18"/>
  <c r="K1012" i="18"/>
  <c r="K1013" i="18"/>
  <c r="K1014" i="18"/>
  <c r="M1015" i="18" s="1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M1033" i="18" s="1"/>
  <c r="N1035" i="18" s="1"/>
  <c r="T1035" i="18" s="1"/>
  <c r="K1033" i="18"/>
  <c r="K1034" i="18"/>
  <c r="K1035" i="18"/>
  <c r="K1036" i="18"/>
  <c r="K1037" i="18"/>
  <c r="K1038" i="18"/>
  <c r="M1039" i="18" s="1"/>
  <c r="K1039" i="18"/>
  <c r="K1040" i="18"/>
  <c r="K1041" i="18"/>
  <c r="M1042" i="18" s="1"/>
  <c r="N1044" i="18" s="1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M1055" i="18" s="1"/>
  <c r="N1057" i="18" s="1"/>
  <c r="K1055" i="18"/>
  <c r="K1056" i="18"/>
  <c r="K1057" i="18"/>
  <c r="K1058" i="18"/>
  <c r="K1059" i="18"/>
  <c r="K1060" i="18"/>
  <c r="K1061" i="18"/>
  <c r="K1062" i="18"/>
  <c r="M1063" i="18" s="1"/>
  <c r="N1065" i="18" s="1"/>
  <c r="K1063" i="18"/>
  <c r="K1064" i="18"/>
  <c r="K1065" i="18"/>
  <c r="M1066" i="18" s="1"/>
  <c r="K1066" i="18"/>
  <c r="K1067" i="18"/>
  <c r="L1065" i="18" s="1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M1082" i="18" s="1"/>
  <c r="N1084" i="18" s="1"/>
  <c r="K1082" i="18"/>
  <c r="K1083" i="18"/>
  <c r="K1084" i="18"/>
  <c r="K1085" i="18"/>
  <c r="K1086" i="18"/>
  <c r="L1084" i="18" s="1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M1169" i="18" s="1"/>
  <c r="N1171" i="18" s="1"/>
  <c r="T1171" i="18" s="1"/>
  <c r="K1169" i="18"/>
  <c r="K1170" i="18"/>
  <c r="K1171" i="18"/>
  <c r="K1172" i="18"/>
  <c r="K1173" i="18"/>
  <c r="K1174" i="18"/>
  <c r="L1172" i="18" s="1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M1193" i="18" s="1"/>
  <c r="N1195" i="18" s="1"/>
  <c r="K1193" i="18"/>
  <c r="K1194" i="18"/>
  <c r="K1195" i="18"/>
  <c r="K1196" i="18"/>
  <c r="K1197" i="18"/>
  <c r="K1198" i="18"/>
  <c r="K1199" i="18"/>
  <c r="L1197" i="18" s="1"/>
  <c r="K1200" i="18"/>
  <c r="K1201" i="18"/>
  <c r="M1202" i="18" s="1"/>
  <c r="N1204" i="18" s="1"/>
  <c r="K1202" i="18"/>
  <c r="K1203" i="18"/>
  <c r="K1204" i="18"/>
  <c r="L1202" i="18" s="1"/>
  <c r="K1205" i="18"/>
  <c r="K1206" i="18"/>
  <c r="K1207" i="18"/>
  <c r="K1208" i="18"/>
  <c r="K1209" i="18"/>
  <c r="K1210" i="18"/>
  <c r="K1211" i="18"/>
  <c r="K1212" i="18"/>
  <c r="K1213" i="18"/>
  <c r="K1214" i="18"/>
  <c r="M1215" i="18" s="1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M1239" i="18" s="1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M1261" i="18" s="1"/>
  <c r="N1263" i="18" s="1"/>
  <c r="K1261" i="18"/>
  <c r="K1262" i="18"/>
  <c r="L1260" i="18" s="1"/>
  <c r="K1263" i="18"/>
  <c r="L1261" i="18" s="1"/>
  <c r="K1264" i="18"/>
  <c r="K1265" i="18"/>
  <c r="K1266" i="18"/>
  <c r="K1267" i="18"/>
  <c r="K1268" i="18"/>
  <c r="K1269" i="18"/>
  <c r="K1270" i="18"/>
  <c r="L1268" i="18" s="1"/>
  <c r="K1271" i="18"/>
  <c r="K1272" i="18"/>
  <c r="K1273" i="18"/>
  <c r="K1274" i="18"/>
  <c r="K1275" i="18"/>
  <c r="K1276" i="18"/>
  <c r="K1277" i="18"/>
  <c r="K1278" i="18"/>
  <c r="K1279" i="18"/>
  <c r="L1277" i="18" s="1"/>
  <c r="K1280" i="18"/>
  <c r="K1281" i="18"/>
  <c r="M1282" i="18" s="1"/>
  <c r="K1282" i="18"/>
  <c r="K1283" i="18"/>
  <c r="K1284" i="18"/>
  <c r="M1285" i="18" s="1"/>
  <c r="N1287" i="18" s="1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K1314" i="18"/>
  <c r="K1315" i="18"/>
  <c r="K1316" i="18"/>
  <c r="K1317" i="18"/>
  <c r="K1318" i="18"/>
  <c r="K1319" i="18"/>
  <c r="K1320" i="18"/>
  <c r="K1321" i="18"/>
  <c r="K1322" i="18"/>
  <c r="K1323" i="18"/>
  <c r="K1324" i="18"/>
  <c r="K1325" i="18"/>
  <c r="K1326" i="18"/>
  <c r="K1327" i="18"/>
  <c r="K1328" i="18"/>
  <c r="K1329" i="18"/>
  <c r="K1330" i="18"/>
  <c r="K1331" i="18"/>
  <c r="K1332" i="18"/>
  <c r="K1333" i="18"/>
  <c r="K1334" i="18"/>
  <c r="M1335" i="18" s="1"/>
  <c r="K1335" i="18"/>
  <c r="K1336" i="18"/>
  <c r="K1337" i="18"/>
  <c r="K1338" i="18"/>
  <c r="K1339" i="18"/>
  <c r="K1340" i="18"/>
  <c r="K1341" i="18"/>
  <c r="K1342" i="18"/>
  <c r="L1340" i="18" s="1"/>
  <c r="K1343" i="18"/>
  <c r="L1341" i="18" s="1"/>
  <c r="K1344" i="18"/>
  <c r="K1345" i="18"/>
  <c r="M1346" i="18" s="1"/>
  <c r="K1346" i="18"/>
  <c r="K1347" i="18"/>
  <c r="K1348" i="18"/>
  <c r="K1349" i="18"/>
  <c r="K1350" i="18"/>
  <c r="K1351" i="18"/>
  <c r="K1352" i="18"/>
  <c r="K1353" i="18"/>
  <c r="K1354" i="18"/>
  <c r="K1355" i="18"/>
  <c r="K1356" i="18"/>
  <c r="M1357" i="18" s="1"/>
  <c r="N1359" i="18" s="1"/>
  <c r="K1357" i="18"/>
  <c r="K1358" i="18"/>
  <c r="K1359" i="18"/>
  <c r="L1357" i="18" s="1"/>
  <c r="K1360" i="18"/>
  <c r="K1361" i="18"/>
  <c r="K1362" i="18"/>
  <c r="K1363" i="18"/>
  <c r="K1364" i="18"/>
  <c r="L1362" i="18" s="1"/>
  <c r="K1365" i="18"/>
  <c r="K1366" i="18"/>
  <c r="K1367" i="18"/>
  <c r="K1368" i="18"/>
  <c r="K1369" i="18"/>
  <c r="K1370" i="18"/>
  <c r="K1371" i="18"/>
  <c r="K1372" i="18"/>
  <c r="K1373" i="18"/>
  <c r="K1374" i="18"/>
  <c r="K1375" i="18"/>
  <c r="K1376" i="18"/>
  <c r="K1377" i="18"/>
  <c r="K1378" i="18"/>
  <c r="K1379" i="18"/>
  <c r="K1380" i="18"/>
  <c r="K1381" i="18"/>
  <c r="K1382" i="18"/>
  <c r="K1383" i="18"/>
  <c r="K1384" i="18"/>
  <c r="K1385" i="18"/>
  <c r="K1386" i="18"/>
  <c r="K1387" i="18"/>
  <c r="K1388" i="18"/>
  <c r="K1389" i="18"/>
  <c r="K1390" i="18"/>
  <c r="K1391" i="18"/>
  <c r="K1392" i="18"/>
  <c r="K1393" i="18"/>
  <c r="K1394" i="18"/>
  <c r="K1395" i="18"/>
  <c r="K1396" i="18"/>
  <c r="K1397" i="18"/>
  <c r="K1398" i="18"/>
  <c r="K1399" i="18"/>
  <c r="K1400" i="18"/>
  <c r="K1401" i="18"/>
  <c r="K1402" i="18"/>
  <c r="K1403" i="18"/>
  <c r="K1404" i="18"/>
  <c r="K1405" i="18"/>
  <c r="K1406" i="18"/>
  <c r="K1407" i="18"/>
  <c r="K1408" i="18"/>
  <c r="K1409" i="18"/>
  <c r="K1410" i="18"/>
  <c r="K1411" i="18"/>
  <c r="K1412" i="18"/>
  <c r="K1413" i="18"/>
  <c r="K1414" i="18"/>
  <c r="K1415" i="18"/>
  <c r="K1416" i="18"/>
  <c r="K1417" i="18"/>
  <c r="K1418" i="18"/>
  <c r="K1419" i="18"/>
  <c r="K1420" i="18"/>
  <c r="K1421" i="18"/>
  <c r="K1422" i="18"/>
  <c r="K1423" i="18"/>
  <c r="K1424" i="18"/>
  <c r="K1425" i="18"/>
  <c r="K1426" i="18"/>
  <c r="K1427" i="18"/>
  <c r="K1428" i="18"/>
  <c r="K1429" i="18"/>
  <c r="K1430" i="18"/>
  <c r="K1431" i="18"/>
  <c r="K1432" i="18"/>
  <c r="K1433" i="18"/>
  <c r="K1434" i="18"/>
  <c r="K1435" i="18"/>
  <c r="K1436" i="18"/>
  <c r="M1437" i="18" s="1"/>
  <c r="N1439" i="18" s="1"/>
  <c r="K1437" i="18"/>
  <c r="K1438" i="18"/>
  <c r="K1439" i="18"/>
  <c r="K1440" i="18"/>
  <c r="K1441" i="18"/>
  <c r="K1442" i="18"/>
  <c r="K1443" i="18"/>
  <c r="K1444" i="18"/>
  <c r="K1445" i="18"/>
  <c r="K1446" i="18"/>
  <c r="M1447" i="18" s="1"/>
  <c r="K1447" i="18"/>
  <c r="L1445" i="18" s="1"/>
  <c r="K1448" i="18"/>
  <c r="K1449" i="18"/>
  <c r="K1450" i="18"/>
  <c r="K1451" i="18"/>
  <c r="K1452" i="18"/>
  <c r="K1453" i="18"/>
  <c r="K1454" i="18"/>
  <c r="M1455" i="18" s="1"/>
  <c r="N1457" i="18" s="1"/>
  <c r="K1455" i="18"/>
  <c r="L1453" i="18" s="1"/>
  <c r="K1456" i="18"/>
  <c r="K1457" i="18"/>
  <c r="K1458" i="18"/>
  <c r="K1459" i="18"/>
  <c r="K1460" i="18"/>
  <c r="K1461" i="18"/>
  <c r="K1462" i="18"/>
  <c r="L1460" i="18" s="1"/>
  <c r="K1463" i="18"/>
  <c r="K1464" i="18"/>
  <c r="K1465" i="18"/>
  <c r="K1466" i="18"/>
  <c r="K1467" i="18"/>
  <c r="K1468" i="18"/>
  <c r="K1469" i="18"/>
  <c r="K1470" i="18"/>
  <c r="K1471" i="18"/>
  <c r="L1469" i="18" s="1"/>
  <c r="K1472" i="18"/>
  <c r="K1473" i="18"/>
  <c r="L1471" i="18" s="1"/>
  <c r="K1474" i="18"/>
  <c r="K1475" i="18"/>
  <c r="K1476" i="18"/>
  <c r="K1477" i="18"/>
  <c r="K1478" i="18"/>
  <c r="L1476" i="18" s="1"/>
  <c r="K1479" i="18"/>
  <c r="L1477" i="18" s="1"/>
  <c r="K1480" i="18"/>
  <c r="K1481" i="18"/>
  <c r="K1482" i="18"/>
  <c r="K1483" i="18"/>
  <c r="K1484" i="18"/>
  <c r="K1485" i="18"/>
  <c r="K1486" i="18"/>
  <c r="L1484" i="18" s="1"/>
  <c r="K1487" i="18"/>
  <c r="L1485" i="18" s="1"/>
  <c r="K1488" i="18"/>
  <c r="K1489" i="18"/>
  <c r="M1490" i="18" s="1"/>
  <c r="K1490" i="18"/>
  <c r="K1491" i="18"/>
  <c r="K1492" i="18"/>
  <c r="K1493" i="18"/>
  <c r="K1494" i="18"/>
  <c r="K1495" i="18"/>
  <c r="K1496" i="18"/>
  <c r="K1497" i="18"/>
  <c r="K1498" i="18"/>
  <c r="K1499" i="18"/>
  <c r="K1500" i="18"/>
  <c r="K1501" i="18"/>
  <c r="K1502" i="18"/>
  <c r="K1503" i="18"/>
  <c r="K1504" i="18"/>
  <c r="K1505" i="18"/>
  <c r="K1506" i="18"/>
  <c r="K1507" i="18"/>
  <c r="M1508" i="18" s="1"/>
  <c r="N1510" i="18" s="1"/>
  <c r="K1508" i="18"/>
  <c r="K1509" i="18"/>
  <c r="K1510" i="18"/>
  <c r="L1508" i="18" s="1"/>
  <c r="K1511" i="18"/>
  <c r="K1512" i="18"/>
  <c r="K1513" i="18"/>
  <c r="K1514" i="18"/>
  <c r="K1515" i="18"/>
  <c r="K1516" i="18"/>
  <c r="K1517" i="18"/>
  <c r="K1518" i="18"/>
  <c r="M1519" i="18" s="1"/>
  <c r="N1521" i="18" s="1"/>
  <c r="K1519" i="18"/>
  <c r="K1520" i="18"/>
  <c r="K1521" i="18"/>
  <c r="K1522" i="18"/>
  <c r="K1523" i="18"/>
  <c r="K1524" i="18"/>
  <c r="K1525" i="18"/>
  <c r="K1526" i="18"/>
  <c r="K1527" i="18"/>
  <c r="K1528" i="18"/>
  <c r="K1529" i="18"/>
  <c r="L1527" i="18" s="1"/>
  <c r="K1530" i="18"/>
  <c r="K1531" i="18"/>
  <c r="K1532" i="18"/>
  <c r="K1533" i="18"/>
  <c r="K1534" i="18"/>
  <c r="M1535" i="18" s="1"/>
  <c r="N1537" i="18" s="1"/>
  <c r="K1535" i="18"/>
  <c r="L1533" i="18" s="1"/>
  <c r="K1536" i="18"/>
  <c r="K1537" i="18"/>
  <c r="K1538" i="18"/>
  <c r="K1539" i="18"/>
  <c r="K1540" i="18"/>
  <c r="K1541" i="18"/>
  <c r="K1542" i="18"/>
  <c r="K1543" i="18"/>
  <c r="L1541" i="18" s="1"/>
  <c r="K1544" i="18"/>
  <c r="K1545" i="18"/>
  <c r="K1546" i="18"/>
  <c r="K1547" i="18"/>
  <c r="K1548" i="18"/>
  <c r="K1549" i="18"/>
  <c r="K1550" i="18"/>
  <c r="M1551" i="18" s="1"/>
  <c r="K1551" i="18"/>
  <c r="L1549" i="18" s="1"/>
  <c r="K1552" i="18"/>
  <c r="K1553" i="18"/>
  <c r="K1554" i="18"/>
  <c r="K1555" i="18"/>
  <c r="K1556" i="18"/>
  <c r="M1557" i="18" s="1"/>
  <c r="N1559" i="18" s="1"/>
  <c r="K1557" i="18"/>
  <c r="K1558" i="18"/>
  <c r="L1556" i="18" s="1"/>
  <c r="K1559" i="18"/>
  <c r="K1560" i="18"/>
  <c r="K1561" i="18"/>
  <c r="K1562" i="18"/>
  <c r="K1563" i="18"/>
  <c r="K1564" i="18"/>
  <c r="K1565" i="18"/>
  <c r="K1566" i="18"/>
  <c r="K1567" i="18"/>
  <c r="K1568" i="18"/>
  <c r="M1569" i="18" s="1"/>
  <c r="K1569" i="18"/>
  <c r="M1570" i="18" s="1"/>
  <c r="K1570" i="18"/>
  <c r="K1571" i="18"/>
  <c r="K1572" i="18"/>
  <c r="K1573" i="18"/>
  <c r="K1574" i="18"/>
  <c r="M1575" i="18" s="1"/>
  <c r="N1577" i="18" s="1"/>
  <c r="K1575" i="18"/>
  <c r="K1576" i="18"/>
  <c r="K1577" i="18"/>
  <c r="K1578" i="18"/>
  <c r="K1579" i="18"/>
  <c r="K1580" i="18"/>
  <c r="K1581" i="18"/>
  <c r="K1582" i="18"/>
  <c r="K1583" i="18"/>
  <c r="K1584" i="18"/>
  <c r="K1585" i="18"/>
  <c r="M1586" i="18" s="1"/>
  <c r="K1586" i="18"/>
  <c r="K1587" i="18"/>
  <c r="K1588" i="18"/>
  <c r="L1586" i="18" s="1"/>
  <c r="K1589" i="18"/>
  <c r="K1590" i="18"/>
  <c r="M1591" i="18" s="1"/>
  <c r="K1591" i="18"/>
  <c r="K1592" i="18"/>
  <c r="K1593" i="18"/>
  <c r="K1594" i="18"/>
  <c r="K1595" i="18"/>
  <c r="K1596" i="18"/>
  <c r="K1597" i="18"/>
  <c r="K1598" i="18"/>
  <c r="K1599" i="18"/>
  <c r="K1600" i="18"/>
  <c r="K1601" i="18"/>
  <c r="K1602" i="18"/>
  <c r="K1603" i="18"/>
  <c r="K1604" i="18"/>
  <c r="K1605" i="18"/>
  <c r="K1606" i="18"/>
  <c r="M1607" i="18" s="1"/>
  <c r="N1609" i="18" s="1"/>
  <c r="K1607" i="18"/>
  <c r="L1605" i="18" s="1"/>
  <c r="K1608" i="18"/>
  <c r="K1609" i="18"/>
  <c r="K1610" i="18"/>
  <c r="K1611" i="18"/>
  <c r="K1612" i="18"/>
  <c r="K1613" i="18"/>
  <c r="K1614" i="18"/>
  <c r="L1612" i="18" s="1"/>
  <c r="K1615" i="18"/>
  <c r="L1613" i="18" s="1"/>
  <c r="K1616" i="18"/>
  <c r="K1617" i="18"/>
  <c r="K1618" i="18"/>
  <c r="K1619" i="18"/>
  <c r="K1620" i="18"/>
  <c r="L1618" i="18" s="1"/>
  <c r="K1621" i="18"/>
  <c r="K1622" i="18"/>
  <c r="K1623" i="18"/>
  <c r="K1624" i="18"/>
  <c r="K1625" i="18"/>
  <c r="K1626" i="18"/>
  <c r="K1627" i="18"/>
  <c r="K1628" i="18"/>
  <c r="K1629" i="18"/>
  <c r="K1630" i="18"/>
  <c r="K1631" i="18"/>
  <c r="K1632" i="18"/>
  <c r="K1633" i="18"/>
  <c r="M1634" i="18" s="1"/>
  <c r="K1634" i="18"/>
  <c r="K1635" i="18"/>
  <c r="K1636" i="18"/>
  <c r="L1634" i="18" s="1"/>
  <c r="K1637" i="18"/>
  <c r="K1638" i="18"/>
  <c r="L1636" i="18" s="1"/>
  <c r="K1639" i="18"/>
  <c r="L1637" i="18" s="1"/>
  <c r="K1640" i="18"/>
  <c r="K1641" i="18"/>
  <c r="K1642" i="18"/>
  <c r="K1643" i="18"/>
  <c r="K1644" i="18"/>
  <c r="K1645" i="18"/>
  <c r="K1646" i="18"/>
  <c r="L1644" i="18" s="1"/>
  <c r="K1647" i="18"/>
  <c r="L1645" i="18" s="1"/>
  <c r="K1648" i="18"/>
  <c r="K1649" i="18"/>
  <c r="K1650" i="18"/>
  <c r="K1651" i="18"/>
  <c r="K1652" i="18"/>
  <c r="K1653" i="18"/>
  <c r="K1654" i="18"/>
  <c r="M1655" i="18" s="1"/>
  <c r="N1657" i="18" s="1"/>
  <c r="K1655" i="18"/>
  <c r="K1656" i="18"/>
  <c r="K1657" i="18"/>
  <c r="K1658" i="18"/>
  <c r="K1659" i="18"/>
  <c r="K1660" i="18"/>
  <c r="K1661" i="18"/>
  <c r="K1662" i="18"/>
  <c r="K1663" i="18"/>
  <c r="L1661" i="18" s="1"/>
  <c r="K1664" i="18"/>
  <c r="K1665" i="18"/>
  <c r="K1666" i="18"/>
  <c r="K1667" i="18"/>
  <c r="K1668" i="18"/>
  <c r="K1669" i="18"/>
  <c r="K1670" i="18"/>
  <c r="M1671" i="18" s="1"/>
  <c r="N1673" i="18" s="1"/>
  <c r="K1671" i="18"/>
  <c r="L1669" i="18" s="1"/>
  <c r="K1672" i="18"/>
  <c r="K1673" i="18"/>
  <c r="M1674" i="18" s="1"/>
  <c r="K1674" i="18"/>
  <c r="K1675" i="18"/>
  <c r="K1676" i="18"/>
  <c r="K1677" i="18"/>
  <c r="K1678" i="18"/>
  <c r="K1679" i="18"/>
  <c r="L1677" i="18" s="1"/>
  <c r="K1680" i="18"/>
  <c r="K1681" i="18"/>
  <c r="K1682" i="18"/>
  <c r="K1683" i="18"/>
  <c r="K1684" i="18"/>
  <c r="L1682" i="18" s="1"/>
  <c r="K1685" i="18"/>
  <c r="K1686" i="18"/>
  <c r="K1687" i="18"/>
  <c r="K1688" i="18"/>
  <c r="K1689" i="18"/>
  <c r="K1690" i="18"/>
  <c r="K1691" i="18"/>
  <c r="K1692" i="18"/>
  <c r="K1693" i="18"/>
  <c r="K1694" i="18"/>
  <c r="K1695" i="18"/>
  <c r="K1696" i="18"/>
  <c r="K1697" i="18"/>
  <c r="L1695" i="18" s="1"/>
  <c r="K1698" i="18"/>
  <c r="K1699" i="18"/>
  <c r="K1700" i="18"/>
  <c r="K1701" i="18"/>
  <c r="K1702" i="18"/>
  <c r="K1703" i="18"/>
  <c r="L1701" i="18" s="1"/>
  <c r="K1704" i="18"/>
  <c r="K1705" i="18"/>
  <c r="K1706" i="18"/>
  <c r="K1707" i="18"/>
  <c r="K1708" i="18"/>
  <c r="L1706" i="18" s="1"/>
  <c r="K1709" i="18"/>
  <c r="K1710" i="18"/>
  <c r="K1711" i="18"/>
  <c r="L1709" i="18" s="1"/>
  <c r="K1712" i="18"/>
  <c r="K1713" i="18"/>
  <c r="K1714" i="18"/>
  <c r="K1715" i="18"/>
  <c r="L1713" i="18" s="1"/>
  <c r="K1716" i="18"/>
  <c r="K1717" i="18"/>
  <c r="K1718" i="18"/>
  <c r="K1719" i="18"/>
  <c r="K1720" i="18"/>
  <c r="K1721" i="18"/>
  <c r="K1722" i="18"/>
  <c r="K1723" i="18"/>
  <c r="K1724" i="18"/>
  <c r="K1725" i="18"/>
  <c r="K1726" i="18"/>
  <c r="K1727" i="18"/>
  <c r="K1728" i="18"/>
  <c r="K1729" i="18"/>
  <c r="K1730" i="18"/>
  <c r="K1731" i="18"/>
  <c r="K1732" i="18"/>
  <c r="K1733" i="18"/>
  <c r="K1734" i="18"/>
  <c r="K1735" i="18"/>
  <c r="K1736" i="18"/>
  <c r="K1737" i="18"/>
  <c r="K1738" i="18"/>
  <c r="K1739" i="18"/>
  <c r="K1740" i="18"/>
  <c r="K1741" i="18"/>
  <c r="K1742" i="18"/>
  <c r="K1743" i="18"/>
  <c r="K1744" i="18"/>
  <c r="K1745" i="18"/>
  <c r="K1746" i="18"/>
  <c r="K1747" i="18"/>
  <c r="K1748" i="18"/>
  <c r="K1749" i="18"/>
  <c r="K1750" i="18"/>
  <c r="K1751" i="18"/>
  <c r="K1752" i="18"/>
  <c r="K1753" i="18"/>
  <c r="K1754" i="18"/>
  <c r="K1755" i="18"/>
  <c r="K1756" i="18"/>
  <c r="K1757" i="18"/>
  <c r="K1758" i="18"/>
  <c r="M1759" i="18" s="1"/>
  <c r="K1759" i="18"/>
  <c r="K1760" i="18"/>
  <c r="K1761" i="18"/>
  <c r="K1762" i="18"/>
  <c r="K1763" i="18"/>
  <c r="K1764" i="18"/>
  <c r="K1765" i="18"/>
  <c r="K1766" i="18"/>
  <c r="K1767" i="18"/>
  <c r="K1768" i="18"/>
  <c r="K1769" i="18"/>
  <c r="K1770" i="18"/>
  <c r="K1771" i="18"/>
  <c r="K1772" i="18"/>
  <c r="K1773" i="18"/>
  <c r="K1774" i="18"/>
  <c r="K1775" i="18"/>
  <c r="K1776" i="18"/>
  <c r="K1777" i="18"/>
  <c r="K1778" i="18"/>
  <c r="K1779" i="18"/>
  <c r="K1780" i="18"/>
  <c r="K1781" i="18"/>
  <c r="K1782" i="18"/>
  <c r="K1783" i="18"/>
  <c r="K1784" i="18"/>
  <c r="K1785" i="18"/>
  <c r="K1786" i="18"/>
  <c r="K1787" i="18"/>
  <c r="K1788" i="18"/>
  <c r="K1789" i="18"/>
  <c r="K1790" i="18"/>
  <c r="K1791" i="18"/>
  <c r="K1792" i="18"/>
  <c r="K1793" i="18"/>
  <c r="K1794" i="18"/>
  <c r="K1795" i="18"/>
  <c r="K1796" i="18"/>
  <c r="K1797" i="18"/>
  <c r="K1798" i="18"/>
  <c r="K1799" i="18"/>
  <c r="K1800" i="18"/>
  <c r="K1801" i="18"/>
  <c r="K1802" i="18"/>
  <c r="K1803" i="18"/>
  <c r="K1804" i="18"/>
  <c r="M1805" i="18" s="1"/>
  <c r="K1805" i="18"/>
  <c r="K1806" i="18"/>
  <c r="K1807" i="18"/>
  <c r="K1808" i="18"/>
  <c r="K1809" i="18"/>
  <c r="K1810" i="18"/>
  <c r="K1811" i="18"/>
  <c r="K1812" i="18"/>
  <c r="K1813" i="18"/>
  <c r="K1814" i="18"/>
  <c r="K1815" i="18"/>
  <c r="K1816" i="18"/>
  <c r="K1817" i="18"/>
  <c r="K1818" i="18"/>
  <c r="K1819" i="18"/>
  <c r="K1820" i="18"/>
  <c r="K1821" i="18"/>
  <c r="K1822" i="18"/>
  <c r="K1823" i="18"/>
  <c r="K1824" i="18"/>
  <c r="K1825" i="18"/>
  <c r="K1826" i="18"/>
  <c r="K1827" i="18"/>
  <c r="M1828" i="18" s="1"/>
  <c r="N1830" i="18" s="1"/>
  <c r="K1828" i="18"/>
  <c r="M1829" i="18" s="1"/>
  <c r="N1831" i="18" s="1"/>
  <c r="K1829" i="18"/>
  <c r="K1830" i="18"/>
  <c r="K1831" i="18"/>
  <c r="K1832" i="18"/>
  <c r="K1833" i="18"/>
  <c r="K1834" i="18"/>
  <c r="K1835" i="18"/>
  <c r="K1836" i="18"/>
  <c r="K1837" i="18"/>
  <c r="K1838" i="18"/>
  <c r="K1839" i="18"/>
  <c r="K1840" i="18"/>
  <c r="K1841" i="18"/>
  <c r="L1839" i="18" s="1"/>
  <c r="K1842" i="18"/>
  <c r="K1843" i="18"/>
  <c r="K1844" i="18"/>
  <c r="K1845" i="18"/>
  <c r="K1846" i="18"/>
  <c r="M1847" i="18" s="1"/>
  <c r="K1847" i="18"/>
  <c r="K1848" i="18"/>
  <c r="K1849" i="18"/>
  <c r="L1847" i="18" s="1"/>
  <c r="K1850" i="18"/>
  <c r="K1851" i="18"/>
  <c r="K1852" i="18"/>
  <c r="M1853" i="18" s="1"/>
  <c r="N1855" i="18" s="1"/>
  <c r="K1853" i="18"/>
  <c r="K1854" i="18"/>
  <c r="K1855" i="18"/>
  <c r="K1856" i="18"/>
  <c r="K1857" i="18"/>
  <c r="L1855" i="18" s="1"/>
  <c r="K1858" i="18"/>
  <c r="K1859" i="18"/>
  <c r="K1860" i="18"/>
  <c r="K1861" i="18"/>
  <c r="K1862" i="18"/>
  <c r="M1863" i="18" s="1"/>
  <c r="K1863" i="18"/>
  <c r="K1864" i="18"/>
  <c r="K1865" i="18"/>
  <c r="K1866" i="18"/>
  <c r="K1867" i="18"/>
  <c r="K1868" i="18"/>
  <c r="K1869" i="18"/>
  <c r="K1870" i="18"/>
  <c r="K1871" i="18"/>
  <c r="K1872" i="18"/>
  <c r="K1873" i="18"/>
  <c r="K1874" i="18"/>
  <c r="K1875" i="18"/>
  <c r="K1876" i="18"/>
  <c r="K1877" i="18"/>
  <c r="K1878" i="18"/>
  <c r="M1879" i="18" s="1"/>
  <c r="K1879" i="18"/>
  <c r="K1880" i="18"/>
  <c r="K1881" i="18"/>
  <c r="K1882" i="18"/>
  <c r="K1883" i="18"/>
  <c r="K1884" i="18"/>
  <c r="K1885" i="18"/>
  <c r="K1886" i="18"/>
  <c r="K1887" i="18"/>
  <c r="K1888" i="18"/>
  <c r="K1889" i="18"/>
  <c r="K1890" i="18"/>
  <c r="K1891" i="18"/>
  <c r="K1892" i="18"/>
  <c r="K1893" i="18"/>
  <c r="K1894" i="18"/>
  <c r="K1895" i="18"/>
  <c r="K1896" i="18"/>
  <c r="K1897" i="18"/>
  <c r="K1898" i="18"/>
  <c r="K1899" i="18"/>
  <c r="K1900" i="18"/>
  <c r="K1901" i="18"/>
  <c r="K1902" i="18"/>
  <c r="K1903" i="18"/>
  <c r="K1904" i="18"/>
  <c r="K1905" i="18"/>
  <c r="K1906" i="18"/>
  <c r="K1907" i="18"/>
  <c r="K1908" i="18"/>
  <c r="K1909" i="18"/>
  <c r="K1910" i="18"/>
  <c r="K1911" i="18"/>
  <c r="K1912" i="18"/>
  <c r="K1913" i="18"/>
  <c r="K1914" i="18"/>
  <c r="K1915" i="18"/>
  <c r="K1916" i="18"/>
  <c r="K1917" i="18"/>
  <c r="K1918" i="18"/>
  <c r="K1919" i="18"/>
  <c r="K1920" i="18"/>
  <c r="K1921" i="18"/>
  <c r="K1922" i="18"/>
  <c r="K1923" i="18"/>
  <c r="K1924" i="18"/>
  <c r="K1925" i="18"/>
  <c r="K1926" i="18"/>
  <c r="K1927" i="18"/>
  <c r="K1928" i="18"/>
  <c r="K1929" i="18"/>
  <c r="K1930" i="18"/>
  <c r="K1931" i="18"/>
  <c r="K1932" i="18"/>
  <c r="K1933" i="18"/>
  <c r="K1934" i="18"/>
  <c r="K1935" i="18"/>
  <c r="K1936" i="18"/>
  <c r="K1937" i="18"/>
  <c r="M1938" i="18" s="1"/>
  <c r="K1938" i="18"/>
  <c r="K1939" i="18"/>
  <c r="K1940" i="18"/>
  <c r="K1941" i="18"/>
  <c r="K1942" i="18"/>
  <c r="K1943" i="18"/>
  <c r="K1944" i="18"/>
  <c r="K1945" i="18"/>
  <c r="K1946" i="18"/>
  <c r="K1947" i="18"/>
  <c r="K1948" i="18"/>
  <c r="K1949" i="18"/>
  <c r="K1950" i="18"/>
  <c r="K1951" i="18"/>
  <c r="K1952" i="18"/>
  <c r="K1953" i="18"/>
  <c r="K1954" i="18"/>
  <c r="K1955" i="18"/>
  <c r="K1956" i="18"/>
  <c r="K1957" i="18"/>
  <c r="K1958" i="18"/>
  <c r="K1959" i="18"/>
  <c r="K1960" i="18"/>
  <c r="K1961" i="18"/>
  <c r="K1962" i="18"/>
  <c r="K1963" i="18"/>
  <c r="K1964" i="18"/>
  <c r="K1965" i="18"/>
  <c r="K1966" i="18"/>
  <c r="K1967" i="18"/>
  <c r="K1968" i="18"/>
  <c r="K1969" i="18"/>
  <c r="K1970" i="18"/>
  <c r="K1971" i="18"/>
  <c r="K1972" i="18"/>
  <c r="K1973" i="18"/>
  <c r="K1974" i="18"/>
  <c r="K1975" i="18"/>
  <c r="K1976" i="18"/>
  <c r="K1977" i="18"/>
  <c r="K1978" i="18"/>
  <c r="K1979" i="18"/>
  <c r="K1980" i="18"/>
  <c r="K1981" i="18"/>
  <c r="K1982" i="18"/>
  <c r="K1983" i="18"/>
  <c r="K1984" i="18"/>
  <c r="K1985" i="18"/>
  <c r="K1986" i="18"/>
  <c r="K1987" i="18"/>
  <c r="K1988" i="18"/>
  <c r="K1989" i="18"/>
  <c r="K1990" i="18"/>
  <c r="K1991" i="18"/>
  <c r="K1992" i="18"/>
  <c r="K1993" i="18"/>
  <c r="K1994" i="18"/>
  <c r="K1995" i="18"/>
  <c r="K1996" i="18"/>
  <c r="K1997" i="18"/>
  <c r="K1998" i="18"/>
  <c r="K1999" i="18"/>
  <c r="K2000" i="18"/>
  <c r="K2001" i="18"/>
  <c r="K2002" i="18"/>
  <c r="K2003" i="18"/>
  <c r="K2004" i="18"/>
  <c r="K2005" i="18"/>
  <c r="K2006" i="18"/>
  <c r="K2007" i="18"/>
  <c r="K2008" i="18"/>
  <c r="K2009" i="18"/>
  <c r="K2010" i="18"/>
  <c r="K2011" i="18"/>
  <c r="K2012" i="18"/>
  <c r="K2013" i="18"/>
  <c r="K2014" i="18"/>
  <c r="K2015" i="18"/>
  <c r="K2016" i="18"/>
  <c r="K2017" i="18"/>
  <c r="K2018" i="18"/>
  <c r="K2019" i="18"/>
  <c r="K2020" i="18"/>
  <c r="K2021" i="18"/>
  <c r="K2022" i="18"/>
  <c r="K2023" i="18"/>
  <c r="K2024" i="18"/>
  <c r="K2025" i="18"/>
  <c r="K2026" i="18"/>
  <c r="K2027" i="18"/>
  <c r="K2028" i="18"/>
  <c r="K2029" i="18"/>
  <c r="K2030" i="18"/>
  <c r="K2031" i="18"/>
  <c r="K2032" i="18"/>
  <c r="K2033" i="18"/>
  <c r="K2034" i="18"/>
  <c r="K2035" i="18"/>
  <c r="K2036" i="18"/>
  <c r="K2037" i="18"/>
  <c r="K2038" i="18"/>
  <c r="K2039" i="18"/>
  <c r="K2040" i="18"/>
  <c r="K2041" i="18"/>
  <c r="K2042" i="18"/>
  <c r="K2043" i="18"/>
  <c r="K2044" i="18"/>
  <c r="K2045" i="18"/>
  <c r="K2046" i="18"/>
  <c r="K2047" i="18"/>
  <c r="K2048" i="18"/>
  <c r="K2049" i="18"/>
  <c r="K2050" i="18"/>
  <c r="K2051" i="18"/>
  <c r="K2052" i="18"/>
  <c r="K2053" i="18"/>
  <c r="K2054" i="18"/>
  <c r="K2055" i="18"/>
  <c r="K2056" i="18"/>
  <c r="K2057" i="18"/>
  <c r="K2058" i="18"/>
  <c r="K2059" i="18"/>
  <c r="K2060" i="18"/>
  <c r="K2061" i="18"/>
  <c r="K2062" i="18"/>
  <c r="K2063" i="18"/>
  <c r="K2064" i="18"/>
  <c r="K2065" i="18"/>
  <c r="K2066" i="18"/>
  <c r="K2067" i="18"/>
  <c r="K2068" i="18"/>
  <c r="K2069" i="18"/>
  <c r="K2070" i="18"/>
  <c r="K2071" i="18"/>
  <c r="K2072" i="18"/>
  <c r="K2073" i="18"/>
  <c r="K2074" i="18"/>
  <c r="K2075" i="18"/>
  <c r="K2076" i="18"/>
  <c r="K2077" i="18"/>
  <c r="K2078" i="18"/>
  <c r="K2079" i="18"/>
  <c r="K2080" i="18"/>
  <c r="K2081" i="18"/>
  <c r="K2082" i="18"/>
  <c r="K2083" i="18"/>
  <c r="K2084" i="18"/>
  <c r="K2085" i="18"/>
  <c r="K2086" i="18"/>
  <c r="K2087" i="18"/>
  <c r="K2088" i="18"/>
  <c r="K2089" i="18"/>
  <c r="K2090" i="18"/>
  <c r="K2091" i="18"/>
  <c r="K2092" i="18"/>
  <c r="K2093" i="18"/>
  <c r="K2094" i="18"/>
  <c r="K2095" i="18"/>
  <c r="K2096" i="18"/>
  <c r="K2097" i="18"/>
  <c r="K2098" i="18"/>
  <c r="K2099" i="18"/>
  <c r="K2100" i="18"/>
  <c r="K2101" i="18"/>
  <c r="K2102" i="18"/>
  <c r="K2103" i="18"/>
  <c r="K2104" i="18"/>
  <c r="K2105" i="18"/>
  <c r="K2106" i="18"/>
  <c r="K2107" i="18"/>
  <c r="K2108" i="18"/>
  <c r="K2109" i="18"/>
  <c r="K2110" i="18"/>
  <c r="K2111" i="18"/>
  <c r="K2112" i="18"/>
  <c r="K2113" i="18"/>
  <c r="K2114" i="18"/>
  <c r="K2115" i="18"/>
  <c r="K2116" i="18"/>
  <c r="K2117" i="18"/>
  <c r="K2118" i="18"/>
  <c r="K2119" i="18"/>
  <c r="K2120" i="18"/>
  <c r="K2121" i="18"/>
  <c r="K2122" i="18"/>
  <c r="K2123" i="18"/>
  <c r="K2124" i="18"/>
  <c r="K2125" i="18"/>
  <c r="K2126" i="18"/>
  <c r="K2127" i="18"/>
  <c r="K2128" i="18"/>
  <c r="K2129" i="18"/>
  <c r="K2130" i="18"/>
  <c r="K2131" i="18"/>
  <c r="K2132" i="18"/>
  <c r="K2133" i="18"/>
  <c r="K2134" i="18"/>
  <c r="K2135" i="18"/>
  <c r="K2136" i="18"/>
  <c r="K2137" i="18"/>
  <c r="K2138" i="18"/>
  <c r="K2139" i="18"/>
  <c r="K2140" i="18"/>
  <c r="K2141" i="18"/>
  <c r="K2142" i="18"/>
  <c r="K2143" i="18"/>
  <c r="K2144" i="18"/>
  <c r="K2145" i="18"/>
  <c r="K2146" i="18"/>
  <c r="K2147" i="18"/>
  <c r="K2148" i="18"/>
  <c r="K2149" i="18"/>
  <c r="K2150" i="18"/>
  <c r="K2151" i="18"/>
  <c r="K2152" i="18"/>
  <c r="K2153" i="18"/>
  <c r="K2154" i="18"/>
  <c r="K2155" i="18"/>
  <c r="K2156" i="18"/>
  <c r="K2157" i="18"/>
  <c r="K2158" i="18"/>
  <c r="K2159" i="18"/>
  <c r="K2160" i="18"/>
  <c r="K2161" i="18"/>
  <c r="K2162" i="18"/>
  <c r="K2163" i="18"/>
  <c r="K2164" i="18"/>
  <c r="K2165" i="18"/>
  <c r="K2166" i="18"/>
  <c r="K2167" i="18"/>
  <c r="K2168" i="18"/>
  <c r="K2169" i="18"/>
  <c r="K2170" i="18"/>
  <c r="K2171" i="18"/>
  <c r="K2172" i="18"/>
  <c r="K2173" i="18"/>
  <c r="K2174" i="18"/>
  <c r="K2175" i="18"/>
  <c r="K2176" i="18"/>
  <c r="K2177" i="18"/>
  <c r="K2178" i="18"/>
  <c r="K2179" i="18"/>
  <c r="K2180" i="18"/>
  <c r="K2181" i="18"/>
  <c r="K2182" i="18"/>
  <c r="K2183" i="18"/>
  <c r="K2184" i="18"/>
  <c r="K2185" i="18"/>
  <c r="K2186" i="18"/>
  <c r="K2187" i="18"/>
  <c r="K2188" i="18"/>
  <c r="K2189" i="18"/>
  <c r="K2190" i="18"/>
  <c r="K2191" i="18"/>
  <c r="K2192" i="18"/>
  <c r="K2193" i="18"/>
  <c r="K2194" i="18"/>
  <c r="K2195" i="18"/>
  <c r="K2196" i="18"/>
  <c r="K2197" i="18"/>
  <c r="K2198" i="18"/>
  <c r="K2199" i="18"/>
  <c r="K2200" i="18"/>
  <c r="K2201" i="18"/>
  <c r="K2202" i="18"/>
  <c r="K2203" i="18"/>
  <c r="K2204" i="18"/>
  <c r="K2205" i="18"/>
  <c r="K2206" i="18"/>
  <c r="K2207" i="18"/>
  <c r="K2208" i="18"/>
  <c r="K2209" i="18"/>
  <c r="K2210" i="18"/>
  <c r="K2211" i="18"/>
  <c r="K2212" i="18"/>
  <c r="K2213" i="18"/>
  <c r="K2214" i="18"/>
  <c r="K2215" i="18"/>
  <c r="K2216" i="18"/>
  <c r="K2217" i="18"/>
  <c r="K2218" i="18"/>
  <c r="K2219" i="18"/>
  <c r="K2220" i="18"/>
  <c r="K2221" i="18"/>
  <c r="K2222" i="18"/>
  <c r="K2223" i="18"/>
  <c r="K2224" i="18"/>
  <c r="K2225" i="18"/>
  <c r="K2226" i="18"/>
  <c r="K2227" i="18"/>
  <c r="K2228" i="18"/>
  <c r="K2229" i="18"/>
  <c r="K2230" i="18"/>
  <c r="K2231" i="18"/>
  <c r="K2232" i="18"/>
  <c r="K2233" i="18"/>
  <c r="K2234" i="18"/>
  <c r="K2235" i="18"/>
  <c r="K2236" i="18"/>
  <c r="K2237" i="18"/>
  <c r="K2238" i="18"/>
  <c r="K2239" i="18"/>
  <c r="K2240" i="18"/>
  <c r="K2241" i="18"/>
  <c r="K2242" i="18"/>
  <c r="K2243" i="18"/>
  <c r="K2244" i="18"/>
  <c r="K2245" i="18"/>
  <c r="K2246" i="18"/>
  <c r="K2247" i="18"/>
  <c r="K2248" i="18"/>
  <c r="K2249" i="18"/>
  <c r="K2250" i="18"/>
  <c r="K2251" i="18"/>
  <c r="K2252" i="18"/>
  <c r="K2253" i="18"/>
  <c r="K2254" i="18"/>
  <c r="K2255" i="18"/>
  <c r="K2256" i="18"/>
  <c r="K2257" i="18"/>
  <c r="K2258" i="18"/>
  <c r="K2259" i="18"/>
  <c r="K2260" i="18"/>
  <c r="K2261" i="18"/>
  <c r="K2262" i="18"/>
  <c r="K2263" i="18"/>
  <c r="K2264" i="18"/>
  <c r="K2265" i="18"/>
  <c r="K2266" i="18"/>
  <c r="K2267" i="18"/>
  <c r="K2268" i="18"/>
  <c r="K2269" i="18"/>
  <c r="K2270" i="18"/>
  <c r="K2271" i="18"/>
  <c r="K2272" i="18"/>
  <c r="K2273" i="18"/>
  <c r="K2274" i="18"/>
  <c r="K2275" i="18"/>
  <c r="K2276" i="18"/>
  <c r="K2277" i="18"/>
  <c r="K2278" i="18"/>
  <c r="K2279" i="18"/>
  <c r="K2280" i="18"/>
  <c r="K2281" i="18"/>
  <c r="K2282" i="18"/>
  <c r="K2283" i="18"/>
  <c r="K2284" i="18"/>
  <c r="K2285" i="18"/>
  <c r="K2286" i="18"/>
  <c r="K2287" i="18"/>
  <c r="K2288" i="18"/>
  <c r="K2289" i="18"/>
  <c r="K2290" i="18"/>
  <c r="K2291" i="18"/>
  <c r="K2292" i="18"/>
  <c r="K2293" i="18"/>
  <c r="K2294" i="18"/>
  <c r="K2295" i="18"/>
  <c r="K2296" i="18"/>
  <c r="K2297" i="18"/>
  <c r="K2298" i="18"/>
  <c r="K2299" i="18"/>
  <c r="K2300" i="18"/>
  <c r="K2301" i="18"/>
  <c r="K2302" i="18"/>
  <c r="K2303" i="18"/>
  <c r="K2304" i="18"/>
  <c r="K2305" i="18"/>
  <c r="K2306" i="18"/>
  <c r="K2307" i="18"/>
  <c r="K2308" i="18"/>
  <c r="L8" i="18"/>
  <c r="L11" i="18"/>
  <c r="L13" i="18"/>
  <c r="L14" i="18"/>
  <c r="L16" i="18"/>
  <c r="L19" i="18"/>
  <c r="L24" i="18"/>
  <c r="L27" i="18"/>
  <c r="L32" i="18"/>
  <c r="L35" i="18"/>
  <c r="L37" i="18"/>
  <c r="L40" i="18"/>
  <c r="L43" i="18"/>
  <c r="L48" i="18"/>
  <c r="L51" i="18"/>
  <c r="L52" i="18"/>
  <c r="L56" i="18"/>
  <c r="L59" i="18"/>
  <c r="L64" i="18"/>
  <c r="L67" i="18"/>
  <c r="L72" i="18"/>
  <c r="L75" i="18"/>
  <c r="L80" i="18"/>
  <c r="L104" i="18"/>
  <c r="L107" i="18"/>
  <c r="L112" i="18"/>
  <c r="L115" i="18"/>
  <c r="L120" i="18"/>
  <c r="L123" i="18"/>
  <c r="L128" i="18"/>
  <c r="L131" i="18"/>
  <c r="L135" i="18"/>
  <c r="L136" i="18"/>
  <c r="L139" i="18"/>
  <c r="L144" i="18"/>
  <c r="L147" i="18"/>
  <c r="L152" i="18"/>
  <c r="L155" i="18"/>
  <c r="L160" i="18"/>
  <c r="L163" i="18"/>
  <c r="L195" i="18"/>
  <c r="L200" i="18"/>
  <c r="L219" i="18"/>
  <c r="L224" i="18"/>
  <c r="L227" i="18"/>
  <c r="L232" i="18"/>
  <c r="L235" i="18"/>
  <c r="L240" i="18"/>
  <c r="L243" i="18"/>
  <c r="L248" i="18"/>
  <c r="L251" i="18"/>
  <c r="L252" i="18"/>
  <c r="L256" i="18"/>
  <c r="L259" i="18"/>
  <c r="L260" i="18"/>
  <c r="L267" i="18"/>
  <c r="L376" i="18"/>
  <c r="L379" i="18"/>
  <c r="L384" i="18"/>
  <c r="L387" i="18"/>
  <c r="L392" i="18"/>
  <c r="L419" i="18"/>
  <c r="L424" i="18"/>
  <c r="L488" i="18"/>
  <c r="L491" i="18"/>
  <c r="L492" i="18"/>
  <c r="L496" i="18"/>
  <c r="L499" i="18"/>
  <c r="L500" i="18"/>
  <c r="L501" i="18"/>
  <c r="L504" i="18"/>
  <c r="L507" i="18"/>
  <c r="L512" i="18"/>
  <c r="L515" i="18"/>
  <c r="L520" i="18"/>
  <c r="L523" i="18"/>
  <c r="L528" i="18"/>
  <c r="L531" i="18"/>
  <c r="L536" i="18"/>
  <c r="L539" i="18"/>
  <c r="L544" i="18"/>
  <c r="L547" i="18"/>
  <c r="L548" i="18"/>
  <c r="L549" i="18"/>
  <c r="L552" i="18"/>
  <c r="L555" i="18"/>
  <c r="L560" i="18"/>
  <c r="L563" i="18"/>
  <c r="L568" i="18"/>
  <c r="L571" i="18"/>
  <c r="L576" i="18"/>
  <c r="L579" i="18"/>
  <c r="L584" i="18"/>
  <c r="L587" i="18"/>
  <c r="L592" i="18"/>
  <c r="L595" i="18"/>
  <c r="L596" i="18"/>
  <c r="L600" i="18"/>
  <c r="L603" i="18"/>
  <c r="L608" i="18"/>
  <c r="L611" i="18"/>
  <c r="L616" i="18"/>
  <c r="L619" i="18"/>
  <c r="L624" i="18"/>
  <c r="L627" i="18"/>
  <c r="L628" i="18"/>
  <c r="L629" i="18"/>
  <c r="L632" i="18"/>
  <c r="L635" i="18"/>
  <c r="L640" i="18"/>
  <c r="L643" i="18"/>
  <c r="L648" i="18"/>
  <c r="L651" i="18"/>
  <c r="L656" i="18"/>
  <c r="L659" i="18"/>
  <c r="L688" i="18"/>
  <c r="L691" i="18"/>
  <c r="L696" i="18"/>
  <c r="L699" i="18"/>
  <c r="L704" i="18"/>
  <c r="L707" i="18"/>
  <c r="L712" i="18"/>
  <c r="L715" i="18"/>
  <c r="L720" i="18"/>
  <c r="L723" i="18"/>
  <c r="L728" i="18"/>
  <c r="L731" i="18"/>
  <c r="L732" i="18"/>
  <c r="L736" i="18"/>
  <c r="L739" i="18"/>
  <c r="L741" i="18"/>
  <c r="L756" i="18"/>
  <c r="L891" i="18"/>
  <c r="L896" i="18"/>
  <c r="L915" i="18"/>
  <c r="L920" i="18"/>
  <c r="L923" i="18"/>
  <c r="L928" i="18"/>
  <c r="L931" i="18"/>
  <c r="L936" i="18"/>
  <c r="L939" i="18"/>
  <c r="L940" i="18"/>
  <c r="L963" i="18"/>
  <c r="L968" i="18"/>
  <c r="L971" i="18"/>
  <c r="L972" i="18"/>
  <c r="L976" i="18"/>
  <c r="L979" i="18"/>
  <c r="L984" i="18"/>
  <c r="L987" i="18"/>
  <c r="L992" i="18"/>
  <c r="L995" i="18"/>
  <c r="L996" i="18"/>
  <c r="L1008" i="18"/>
  <c r="L1011" i="18"/>
  <c r="L1012" i="18"/>
  <c r="L1032" i="18"/>
  <c r="L1035" i="18"/>
  <c r="L1036" i="18"/>
  <c r="L1040" i="18"/>
  <c r="L1043" i="18"/>
  <c r="L1056" i="18"/>
  <c r="L1059" i="18"/>
  <c r="L1060" i="18"/>
  <c r="L1064" i="18"/>
  <c r="L1168" i="18"/>
  <c r="L1171" i="18"/>
  <c r="L1192" i="18"/>
  <c r="L1195" i="18"/>
  <c r="L1200" i="18"/>
  <c r="L1240" i="18"/>
  <c r="L1243" i="18"/>
  <c r="L1264" i="18"/>
  <c r="L1267" i="18"/>
  <c r="L1272" i="18"/>
  <c r="L1275" i="18"/>
  <c r="L1283" i="18"/>
  <c r="L1288" i="18"/>
  <c r="L1291" i="18"/>
  <c r="L1307" i="18"/>
  <c r="L1331" i="18"/>
  <c r="L1332" i="18"/>
  <c r="L1336" i="18"/>
  <c r="L1339" i="18"/>
  <c r="L1360" i="18"/>
  <c r="L1363" i="18"/>
  <c r="L1440" i="18"/>
  <c r="L1443" i="18"/>
  <c r="L1444" i="18"/>
  <c r="L1448" i="18"/>
  <c r="L1451" i="18"/>
  <c r="L1456" i="18"/>
  <c r="L1459" i="18"/>
  <c r="L1464" i="18"/>
  <c r="L1467" i="18"/>
  <c r="L1472" i="18"/>
  <c r="L1475" i="18"/>
  <c r="L1480" i="18"/>
  <c r="L1483" i="18"/>
  <c r="L1487" i="18"/>
  <c r="L1507" i="18"/>
  <c r="L1512" i="18"/>
  <c r="L1515" i="18"/>
  <c r="L1516" i="18"/>
  <c r="L1520" i="18"/>
  <c r="L1523" i="18"/>
  <c r="L1528" i="18"/>
  <c r="L1531" i="18"/>
  <c r="L1536" i="18"/>
  <c r="L1539" i="18"/>
  <c r="L1544" i="18"/>
  <c r="L1547" i="18"/>
  <c r="L1548" i="18"/>
  <c r="L1552" i="18"/>
  <c r="L1555" i="18"/>
  <c r="L1560" i="18"/>
  <c r="L1563" i="18"/>
  <c r="L1568" i="18"/>
  <c r="L1571" i="18"/>
  <c r="L1572" i="18"/>
  <c r="L1576" i="18"/>
  <c r="L1579" i="18"/>
  <c r="L1584" i="18"/>
  <c r="L1587" i="18"/>
  <c r="L1592" i="18"/>
  <c r="L1595" i="18"/>
  <c r="L1600" i="18"/>
  <c r="L1603" i="18"/>
  <c r="L1608" i="18"/>
  <c r="L1611" i="18"/>
  <c r="L1616" i="18"/>
  <c r="L1619" i="18"/>
  <c r="L1624" i="18"/>
  <c r="L1627" i="18"/>
  <c r="L1632" i="18"/>
  <c r="L1635" i="18"/>
  <c r="L1640" i="18"/>
  <c r="L1643" i="18"/>
  <c r="L1648" i="18"/>
  <c r="L1651" i="18"/>
  <c r="L1652" i="18"/>
  <c r="L1656" i="18"/>
  <c r="L1659" i="18"/>
  <c r="L1664" i="18"/>
  <c r="L1667" i="18"/>
  <c r="L1668" i="18"/>
  <c r="L1672" i="18"/>
  <c r="L1675" i="18"/>
  <c r="L1680" i="18"/>
  <c r="L1683" i="18"/>
  <c r="L1688" i="18"/>
  <c r="L1691" i="18"/>
  <c r="L1696" i="18"/>
  <c r="L1699" i="18"/>
  <c r="L1700" i="18"/>
  <c r="L1704" i="18"/>
  <c r="L1707" i="18"/>
  <c r="L1712" i="18"/>
  <c r="L1760" i="18"/>
  <c r="L1827" i="18"/>
  <c r="L1832" i="18"/>
  <c r="L1835" i="18"/>
  <c r="L1840" i="18"/>
  <c r="L1843" i="18"/>
  <c r="L1844" i="18"/>
  <c r="L1848" i="18"/>
  <c r="L1851" i="18"/>
  <c r="L1856" i="18"/>
  <c r="L1859" i="18"/>
  <c r="L1860" i="18"/>
  <c r="L1864" i="18"/>
  <c r="L1867" i="18"/>
  <c r="L1868" i="18"/>
  <c r="L1872" i="18"/>
  <c r="L1875" i="18"/>
  <c r="L1876" i="18"/>
  <c r="L1880" i="18"/>
  <c r="L1883" i="18"/>
  <c r="L1888" i="18"/>
  <c r="L1891" i="18"/>
  <c r="L1896" i="18"/>
  <c r="L1899" i="18"/>
  <c r="M5" i="18"/>
  <c r="N7" i="18" s="1"/>
  <c r="M6" i="18"/>
  <c r="M11" i="18"/>
  <c r="N13" i="18" s="1"/>
  <c r="M14" i="18"/>
  <c r="N16" i="18" s="1"/>
  <c r="M19" i="18"/>
  <c r="M22" i="18"/>
  <c r="M27" i="18"/>
  <c r="N29" i="18" s="1"/>
  <c r="M30" i="18"/>
  <c r="M31" i="18"/>
  <c r="N33" i="18" s="1"/>
  <c r="M35" i="18"/>
  <c r="N37" i="18" s="1"/>
  <c r="M38" i="18"/>
  <c r="M42" i="18"/>
  <c r="N44" i="18" s="1"/>
  <c r="M43" i="18"/>
  <c r="M46" i="18"/>
  <c r="N48" i="18" s="1"/>
  <c r="M51" i="18"/>
  <c r="N53" i="18" s="1"/>
  <c r="M54" i="18"/>
  <c r="M59" i="18"/>
  <c r="N61" i="18" s="1"/>
  <c r="M62" i="18"/>
  <c r="M67" i="18"/>
  <c r="N69" i="18" s="1"/>
  <c r="M70" i="18"/>
  <c r="N72" i="18" s="1"/>
  <c r="M75" i="18"/>
  <c r="N77" i="18" s="1"/>
  <c r="M78" i="18"/>
  <c r="M83" i="18"/>
  <c r="N85" i="18" s="1"/>
  <c r="M102" i="18"/>
  <c r="N104" i="18" s="1"/>
  <c r="M107" i="18"/>
  <c r="M110" i="18"/>
  <c r="M115" i="18"/>
  <c r="N117" i="18" s="1"/>
  <c r="M118" i="18"/>
  <c r="N120" i="18" s="1"/>
  <c r="M123" i="18"/>
  <c r="M126" i="18"/>
  <c r="M131" i="18"/>
  <c r="M134" i="18"/>
  <c r="M139" i="18"/>
  <c r="N141" i="18" s="1"/>
  <c r="M142" i="18"/>
  <c r="M147" i="18"/>
  <c r="M150" i="18"/>
  <c r="N152" i="18" s="1"/>
  <c r="M155" i="18"/>
  <c r="N157" i="18" s="1"/>
  <c r="M158" i="18"/>
  <c r="N160" i="18" s="1"/>
  <c r="M163" i="18"/>
  <c r="N165" i="18" s="1"/>
  <c r="M166" i="18"/>
  <c r="N168" i="18" s="1"/>
  <c r="M171" i="18"/>
  <c r="M195" i="18"/>
  <c r="M198" i="18"/>
  <c r="N200" i="18" s="1"/>
  <c r="M203" i="18"/>
  <c r="N205" i="18" s="1"/>
  <c r="M219" i="18"/>
  <c r="M222" i="18"/>
  <c r="N224" i="18" s="1"/>
  <c r="M227" i="18"/>
  <c r="N229" i="18" s="1"/>
  <c r="M230" i="18"/>
  <c r="M235" i="18"/>
  <c r="M238" i="18"/>
  <c r="M243" i="18"/>
  <c r="M246" i="18"/>
  <c r="N248" i="18" s="1"/>
  <c r="M251" i="18"/>
  <c r="M254" i="18"/>
  <c r="M259" i="18"/>
  <c r="M262" i="18"/>
  <c r="N264" i="18" s="1"/>
  <c r="M267" i="18"/>
  <c r="M270" i="18"/>
  <c r="N272" i="18" s="1"/>
  <c r="M379" i="18"/>
  <c r="N381" i="18" s="1"/>
  <c r="M382" i="18"/>
  <c r="N384" i="18" s="1"/>
  <c r="M383" i="18"/>
  <c r="N385" i="18" s="1"/>
  <c r="M387" i="18"/>
  <c r="N389" i="18" s="1"/>
  <c r="M390" i="18"/>
  <c r="M394" i="18"/>
  <c r="N396" i="18" s="1"/>
  <c r="M395" i="18"/>
  <c r="M419" i="18"/>
  <c r="N421" i="18" s="1"/>
  <c r="M422" i="18"/>
  <c r="M423" i="18"/>
  <c r="N425" i="18" s="1"/>
  <c r="M427" i="18"/>
  <c r="M443" i="18"/>
  <c r="M491" i="18"/>
  <c r="M494" i="18"/>
  <c r="N496" i="18" s="1"/>
  <c r="M499" i="18"/>
  <c r="M502" i="18"/>
  <c r="N504" i="18" s="1"/>
  <c r="M503" i="18"/>
  <c r="N505" i="18" s="1"/>
  <c r="M507" i="18"/>
  <c r="M510" i="18"/>
  <c r="M515" i="18"/>
  <c r="M518" i="18"/>
  <c r="M523" i="18"/>
  <c r="M526" i="18"/>
  <c r="M528" i="18"/>
  <c r="M531" i="18"/>
  <c r="N533" i="18" s="1"/>
  <c r="M534" i="18"/>
  <c r="N536" i="18" s="1"/>
  <c r="M539" i="18"/>
  <c r="M542" i="18"/>
  <c r="M543" i="18"/>
  <c r="M544" i="18"/>
  <c r="N546" i="18" s="1"/>
  <c r="M547" i="18"/>
  <c r="M550" i="18"/>
  <c r="N552" i="18" s="1"/>
  <c r="M551" i="18"/>
  <c r="N553" i="18" s="1"/>
  <c r="M552" i="18"/>
  <c r="M555" i="18"/>
  <c r="N557" i="18" s="1"/>
  <c r="M558" i="18"/>
  <c r="N560" i="18" s="1"/>
  <c r="M563" i="18"/>
  <c r="M566" i="18"/>
  <c r="M571" i="18"/>
  <c r="M574" i="18"/>
  <c r="N576" i="18" s="1"/>
  <c r="M575" i="18"/>
  <c r="N577" i="18" s="1"/>
  <c r="M579" i="18"/>
  <c r="N581" i="18" s="1"/>
  <c r="M582" i="18"/>
  <c r="N584" i="18" s="1"/>
  <c r="M583" i="18"/>
  <c r="N585" i="18" s="1"/>
  <c r="M587" i="18"/>
  <c r="N589" i="18" s="1"/>
  <c r="M590" i="18"/>
  <c r="M591" i="18"/>
  <c r="N593" i="18" s="1"/>
  <c r="M592" i="18"/>
  <c r="M595" i="18"/>
  <c r="N597" i="18" s="1"/>
  <c r="M598" i="18"/>
  <c r="N600" i="18" s="1"/>
  <c r="M603" i="18"/>
  <c r="N605" i="18" s="1"/>
  <c r="M606" i="18"/>
  <c r="M608" i="18"/>
  <c r="N610" i="18" s="1"/>
  <c r="M611" i="18"/>
  <c r="M614" i="18"/>
  <c r="M616" i="18"/>
  <c r="N618" i="18" s="1"/>
  <c r="M619" i="18"/>
  <c r="N621" i="18" s="1"/>
  <c r="M622" i="18"/>
  <c r="M624" i="18"/>
  <c r="M627" i="18"/>
  <c r="M630" i="18"/>
  <c r="M631" i="18"/>
  <c r="N633" i="18" s="1"/>
  <c r="M635" i="18"/>
  <c r="N637" i="18" s="1"/>
  <c r="M638" i="18"/>
  <c r="M640" i="18"/>
  <c r="M643" i="18"/>
  <c r="M646" i="18"/>
  <c r="N648" i="18" s="1"/>
  <c r="M648" i="18"/>
  <c r="N650" i="18" s="1"/>
  <c r="M651" i="18"/>
  <c r="M654" i="18"/>
  <c r="M656" i="18"/>
  <c r="M659" i="18"/>
  <c r="N661" i="18" s="1"/>
  <c r="M662" i="18"/>
  <c r="M663" i="18"/>
  <c r="N665" i="18" s="1"/>
  <c r="M688" i="18"/>
  <c r="M691" i="18"/>
  <c r="M694" i="18"/>
  <c r="M699" i="18"/>
  <c r="N701" i="18" s="1"/>
  <c r="M702" i="18"/>
  <c r="M704" i="18"/>
  <c r="M707" i="18"/>
  <c r="M710" i="18"/>
  <c r="N712" i="18" s="1"/>
  <c r="M711" i="18"/>
  <c r="N713" i="18" s="1"/>
  <c r="M712" i="18"/>
  <c r="N714" i="18" s="1"/>
  <c r="M715" i="18"/>
  <c r="M718" i="18"/>
  <c r="M720" i="18"/>
  <c r="M723" i="18"/>
  <c r="M726" i="18"/>
  <c r="N728" i="18" s="1"/>
  <c r="M731" i="18"/>
  <c r="M734" i="18"/>
  <c r="M736" i="18"/>
  <c r="M739" i="18"/>
  <c r="N741" i="18" s="1"/>
  <c r="M742" i="18"/>
  <c r="M744" i="18"/>
  <c r="M758" i="18"/>
  <c r="N760" i="18" s="1"/>
  <c r="M779" i="18"/>
  <c r="M806" i="18"/>
  <c r="M894" i="18"/>
  <c r="M895" i="18"/>
  <c r="N897" i="18" s="1"/>
  <c r="M896" i="18"/>
  <c r="M899" i="18"/>
  <c r="M918" i="18"/>
  <c r="M923" i="18"/>
  <c r="M926" i="18"/>
  <c r="N928" i="18" s="1"/>
  <c r="M928" i="18"/>
  <c r="M931" i="18"/>
  <c r="M934" i="18"/>
  <c r="M936" i="18"/>
  <c r="M939" i="18"/>
  <c r="M942" i="18"/>
  <c r="M943" i="18"/>
  <c r="M944" i="18"/>
  <c r="M963" i="18"/>
  <c r="M966" i="18"/>
  <c r="N968" i="18" s="1"/>
  <c r="M971" i="18"/>
  <c r="M974" i="18"/>
  <c r="M976" i="18"/>
  <c r="N978" i="18" s="1"/>
  <c r="M979" i="18"/>
  <c r="M982" i="18"/>
  <c r="M984" i="18"/>
  <c r="M987" i="18"/>
  <c r="M990" i="18"/>
  <c r="N992" i="18" s="1"/>
  <c r="M991" i="18"/>
  <c r="N993" i="18" s="1"/>
  <c r="M992" i="18"/>
  <c r="M995" i="18"/>
  <c r="M998" i="18"/>
  <c r="M1011" i="18"/>
  <c r="N1013" i="18" s="1"/>
  <c r="M1014" i="18"/>
  <c r="M1016" i="18"/>
  <c r="M1035" i="18"/>
  <c r="M1038" i="18"/>
  <c r="N1040" i="18" s="1"/>
  <c r="M1040" i="18"/>
  <c r="N1042" i="18" s="1"/>
  <c r="M1043" i="18"/>
  <c r="M1046" i="18"/>
  <c r="M1048" i="18"/>
  <c r="M1056" i="18"/>
  <c r="M1059" i="18"/>
  <c r="M1062" i="18"/>
  <c r="M1067" i="18"/>
  <c r="M1083" i="18"/>
  <c r="M1088" i="18"/>
  <c r="M1168" i="18"/>
  <c r="M1171" i="18"/>
  <c r="M1174" i="18"/>
  <c r="M1192" i="18"/>
  <c r="M1195" i="18"/>
  <c r="M1198" i="18"/>
  <c r="N1200" i="18" s="1"/>
  <c r="M1200" i="18"/>
  <c r="N1202" i="18" s="1"/>
  <c r="M1203" i="18"/>
  <c r="M1206" i="18"/>
  <c r="M1216" i="18"/>
  <c r="M1238" i="18"/>
  <c r="M1243" i="18"/>
  <c r="M1246" i="18"/>
  <c r="M1262" i="18"/>
  <c r="M1263" i="18"/>
  <c r="N1265" i="18" s="1"/>
  <c r="M1264" i="18"/>
  <c r="M1267" i="18"/>
  <c r="N1269" i="18" s="1"/>
  <c r="M1270" i="18"/>
  <c r="M1271" i="18"/>
  <c r="N1273" i="18" s="1"/>
  <c r="M1275" i="18"/>
  <c r="N1277" i="18" s="1"/>
  <c r="M1278" i="18"/>
  <c r="M1280" i="18"/>
  <c r="N1282" i="18" s="1"/>
  <c r="M1283" i="18"/>
  <c r="M1286" i="18"/>
  <c r="M1288" i="18"/>
  <c r="N1290" i="18" s="1"/>
  <c r="M1291" i="18"/>
  <c r="M1294" i="18"/>
  <c r="M1310" i="18"/>
  <c r="M1331" i="18"/>
  <c r="M1334" i="18"/>
  <c r="M1339" i="18"/>
  <c r="M1342" i="18"/>
  <c r="M1344" i="18"/>
  <c r="N1346" i="18" s="1"/>
  <c r="M1358" i="18"/>
  <c r="M1360" i="18"/>
  <c r="N1362" i="18" s="1"/>
  <c r="M1363" i="18"/>
  <c r="M1366" i="18"/>
  <c r="N1368" i="18" s="1"/>
  <c r="M1438" i="18"/>
  <c r="M1443" i="18"/>
  <c r="N1445" i="18" s="1"/>
  <c r="M1446" i="18"/>
  <c r="N1448" i="18" s="1"/>
  <c r="M1448" i="18"/>
  <c r="N1450" i="18" s="1"/>
  <c r="M1451" i="18"/>
  <c r="M1454" i="18"/>
  <c r="M1456" i="18"/>
  <c r="M1459" i="18"/>
  <c r="M1462" i="18"/>
  <c r="N1464" i="18" s="1"/>
  <c r="M1463" i="18"/>
  <c r="N1465" i="18" s="1"/>
  <c r="M1467" i="18"/>
  <c r="M1470" i="18"/>
  <c r="M1472" i="18"/>
  <c r="M1474" i="18"/>
  <c r="N1476" i="18" s="1"/>
  <c r="M1475" i="18"/>
  <c r="M1478" i="18"/>
  <c r="M1479" i="18"/>
  <c r="M1480" i="18"/>
  <c r="N1482" i="18" s="1"/>
  <c r="M1483" i="18"/>
  <c r="M1486" i="18"/>
  <c r="M1488" i="18"/>
  <c r="M1507" i="18"/>
  <c r="M1510" i="18"/>
  <c r="N1512" i="18" s="1"/>
  <c r="M1511" i="18"/>
  <c r="N1513" i="18" s="1"/>
  <c r="M1512" i="18"/>
  <c r="M1515" i="18"/>
  <c r="M1518" i="18"/>
  <c r="M1520" i="18"/>
  <c r="N1522" i="18" s="1"/>
  <c r="M1523" i="18"/>
  <c r="N1525" i="18" s="1"/>
  <c r="M1526" i="18"/>
  <c r="M1530" i="18"/>
  <c r="M1531" i="18"/>
  <c r="M1534" i="18"/>
  <c r="M1536" i="18"/>
  <c r="N1538" i="18" s="1"/>
  <c r="M1539" i="18"/>
  <c r="M1542" i="18"/>
  <c r="N1544" i="18" s="1"/>
  <c r="M1544" i="18"/>
  <c r="N1546" i="18" s="1"/>
  <c r="M1547" i="18"/>
  <c r="N1549" i="18" s="1"/>
  <c r="M1550" i="18"/>
  <c r="N1552" i="18" s="1"/>
  <c r="M1552" i="18"/>
  <c r="M1555" i="18"/>
  <c r="M1558" i="18"/>
  <c r="M1559" i="18"/>
  <c r="M1563" i="18"/>
  <c r="M1566" i="18"/>
  <c r="N1568" i="18" s="1"/>
  <c r="M1571" i="18"/>
  <c r="N1573" i="18" s="1"/>
  <c r="M1574" i="18"/>
  <c r="M1576" i="18"/>
  <c r="N1578" i="18" s="1"/>
  <c r="M1579" i="18"/>
  <c r="M1582" i="18"/>
  <c r="N1584" i="18" s="1"/>
  <c r="M1584" i="18"/>
  <c r="M1587" i="18"/>
  <c r="M1590" i="18"/>
  <c r="M1595" i="18"/>
  <c r="M1598" i="18"/>
  <c r="M1600" i="18"/>
  <c r="M1603" i="18"/>
  <c r="M1606" i="18"/>
  <c r="M1608" i="18"/>
  <c r="N1610" i="18" s="1"/>
  <c r="M1611" i="18"/>
  <c r="N1613" i="18" s="1"/>
  <c r="M1614" i="18"/>
  <c r="M1615" i="18"/>
  <c r="N1617" i="18" s="1"/>
  <c r="M1616" i="18"/>
  <c r="N1618" i="18" s="1"/>
  <c r="M1619" i="18"/>
  <c r="M1622" i="18"/>
  <c r="M1627" i="18"/>
  <c r="M1630" i="18"/>
  <c r="M1635" i="18"/>
  <c r="M1638" i="18"/>
  <c r="M1640" i="18"/>
  <c r="N1642" i="18" s="1"/>
  <c r="M1643" i="18"/>
  <c r="N1645" i="18" s="1"/>
  <c r="M1646" i="18"/>
  <c r="M1648" i="18"/>
  <c r="M1651" i="18"/>
  <c r="M1654" i="18"/>
  <c r="M1659" i="18"/>
  <c r="M1662" i="18"/>
  <c r="M1664" i="18"/>
  <c r="M1667" i="18"/>
  <c r="M1670" i="18"/>
  <c r="M1672" i="18"/>
  <c r="N1674" i="18" s="1"/>
  <c r="M1675" i="18"/>
  <c r="M1678" i="18"/>
  <c r="N1680" i="18" s="1"/>
  <c r="M1680" i="18"/>
  <c r="M1683" i="18"/>
  <c r="M1686" i="18"/>
  <c r="M1691" i="18"/>
  <c r="N1693" i="18" s="1"/>
  <c r="M1694" i="18"/>
  <c r="M1699" i="18"/>
  <c r="M1702" i="18"/>
  <c r="M1703" i="18"/>
  <c r="N1705" i="18" s="1"/>
  <c r="M1704" i="18"/>
  <c r="M1707" i="18"/>
  <c r="N1709" i="18" s="1"/>
  <c r="M1710" i="18"/>
  <c r="M1712" i="18"/>
  <c r="N1714" i="18" s="1"/>
  <c r="M1715" i="18"/>
  <c r="M1763" i="18"/>
  <c r="M1782" i="18"/>
  <c r="N1784" i="18" s="1"/>
  <c r="M1783" i="18"/>
  <c r="N1785" i="18" s="1"/>
  <c r="M1830" i="18"/>
  <c r="M1835" i="18"/>
  <c r="M1838" i="18"/>
  <c r="M1842" i="18"/>
  <c r="N1844" i="18" s="1"/>
  <c r="M1843" i="18"/>
  <c r="N1845" i="18" s="1"/>
  <c r="M1846" i="18"/>
  <c r="M1851" i="18"/>
  <c r="N1853" i="18" s="1"/>
  <c r="M1854" i="18"/>
  <c r="N1856" i="18" s="1"/>
  <c r="M1858" i="18"/>
  <c r="N1860" i="18" s="1"/>
  <c r="M1859" i="18"/>
  <c r="M1862" i="18"/>
  <c r="N1864" i="18" s="1"/>
  <c r="M1867" i="18"/>
  <c r="M1870" i="18"/>
  <c r="M1871" i="18"/>
  <c r="M1875" i="18"/>
  <c r="N1877" i="18" s="1"/>
  <c r="M1878" i="18"/>
  <c r="M1883" i="18"/>
  <c r="N1885" i="18" s="1"/>
  <c r="M1886" i="18"/>
  <c r="N1888" i="18" s="1"/>
  <c r="M1891" i="18"/>
  <c r="N1893" i="18" s="1"/>
  <c r="M1894" i="18"/>
  <c r="M1899" i="18"/>
  <c r="M1902" i="18"/>
  <c r="M1903" i="18"/>
  <c r="M2043" i="18"/>
  <c r="N5" i="18"/>
  <c r="N6" i="18"/>
  <c r="N8" i="18"/>
  <c r="N18" i="18"/>
  <c r="N21" i="18"/>
  <c r="N24" i="18"/>
  <c r="N32" i="18"/>
  <c r="N40" i="18"/>
  <c r="N42" i="18"/>
  <c r="N45" i="18"/>
  <c r="N56" i="18"/>
  <c r="N57" i="18"/>
  <c r="N64" i="18"/>
  <c r="N80" i="18"/>
  <c r="N106" i="18"/>
  <c r="N109" i="18"/>
  <c r="N112" i="18"/>
  <c r="N122" i="18"/>
  <c r="N125" i="18"/>
  <c r="N128" i="18"/>
  <c r="N133" i="18"/>
  <c r="N136" i="18"/>
  <c r="N144" i="18"/>
  <c r="N146" i="18"/>
  <c r="N149" i="18"/>
  <c r="N162" i="18"/>
  <c r="N197" i="18"/>
  <c r="N221" i="18"/>
  <c r="N226" i="18"/>
  <c r="N232" i="18"/>
  <c r="N234" i="18"/>
  <c r="N237" i="18"/>
  <c r="N240" i="18"/>
  <c r="N245" i="18"/>
  <c r="N253" i="18"/>
  <c r="N256" i="18"/>
  <c r="N261" i="18"/>
  <c r="N269" i="18"/>
  <c r="N378" i="18"/>
  <c r="N392" i="18"/>
  <c r="N397" i="18"/>
  <c r="N424" i="18"/>
  <c r="N429" i="18"/>
  <c r="N445" i="18"/>
  <c r="N493" i="18"/>
  <c r="N497" i="18"/>
  <c r="N501" i="18"/>
  <c r="N506" i="18"/>
  <c r="N509" i="18"/>
  <c r="N512" i="18"/>
  <c r="N517" i="18"/>
  <c r="N520" i="18"/>
  <c r="N525" i="18"/>
  <c r="N528" i="18"/>
  <c r="N530" i="18"/>
  <c r="N541" i="18"/>
  <c r="N544" i="18"/>
  <c r="N545" i="18"/>
  <c r="N549" i="18"/>
  <c r="N554" i="18"/>
  <c r="N565" i="18"/>
  <c r="N568" i="18"/>
  <c r="N573" i="18"/>
  <c r="N592" i="18"/>
  <c r="N594" i="18"/>
  <c r="N601" i="18"/>
  <c r="N602" i="18"/>
  <c r="N608" i="18"/>
  <c r="N613" i="18"/>
  <c r="N616" i="18"/>
  <c r="N624" i="18"/>
  <c r="N626" i="18"/>
  <c r="N629" i="18"/>
  <c r="N632" i="18"/>
  <c r="N634" i="18"/>
  <c r="N640" i="18"/>
  <c r="N642" i="18"/>
  <c r="N645" i="18"/>
  <c r="N653" i="18"/>
  <c r="N656" i="18"/>
  <c r="N658" i="18"/>
  <c r="N664" i="18"/>
  <c r="N689" i="18"/>
  <c r="N690" i="18"/>
  <c r="N693" i="18"/>
  <c r="N696" i="18"/>
  <c r="N704" i="18"/>
  <c r="N706" i="18"/>
  <c r="N709" i="18"/>
  <c r="N717" i="18"/>
  <c r="N720" i="18"/>
  <c r="N722" i="18"/>
  <c r="N725" i="18"/>
  <c r="N733" i="18"/>
  <c r="N736" i="18"/>
  <c r="N737" i="18"/>
  <c r="N738" i="18"/>
  <c r="N744" i="18"/>
  <c r="N781" i="18"/>
  <c r="N896" i="18"/>
  <c r="N898" i="18"/>
  <c r="N901" i="18"/>
  <c r="N920" i="18"/>
  <c r="N925" i="18"/>
  <c r="N930" i="18"/>
  <c r="N933" i="18"/>
  <c r="N936" i="18"/>
  <c r="N938" i="18"/>
  <c r="N941" i="18"/>
  <c r="N944" i="18"/>
  <c r="N945" i="18"/>
  <c r="N946" i="18"/>
  <c r="N965" i="18"/>
  <c r="N973" i="18"/>
  <c r="N976" i="18"/>
  <c r="N981" i="18"/>
  <c r="N984" i="18"/>
  <c r="N986" i="18"/>
  <c r="N989" i="18"/>
  <c r="N994" i="18"/>
  <c r="T994" i="18" s="1"/>
  <c r="N997" i="18"/>
  <c r="N1000" i="18"/>
  <c r="N1016" i="18"/>
  <c r="N1037" i="18"/>
  <c r="N1041" i="18"/>
  <c r="N1045" i="18"/>
  <c r="N1048" i="18"/>
  <c r="N1058" i="18"/>
  <c r="N1061" i="18"/>
  <c r="N1064" i="18"/>
  <c r="N1068" i="18"/>
  <c r="N1085" i="18"/>
  <c r="N1173" i="18"/>
  <c r="N1176" i="18"/>
  <c r="N1194" i="18"/>
  <c r="N1197" i="18"/>
  <c r="N1205" i="18"/>
  <c r="N1240" i="18"/>
  <c r="N1241" i="18"/>
  <c r="N1245" i="18"/>
  <c r="N1248" i="18"/>
  <c r="N1264" i="18"/>
  <c r="N1266" i="18"/>
  <c r="N1272" i="18"/>
  <c r="N1280" i="18"/>
  <c r="N1284" i="18"/>
  <c r="N1285" i="18"/>
  <c r="N1288" i="18"/>
  <c r="N1293" i="18"/>
  <c r="N1333" i="18"/>
  <c r="N1336" i="18"/>
  <c r="N1337" i="18"/>
  <c r="N1341" i="18"/>
  <c r="N1344" i="18"/>
  <c r="N1360" i="18"/>
  <c r="N1365" i="18"/>
  <c r="N1440" i="18"/>
  <c r="N1449" i="18"/>
  <c r="N1453" i="18"/>
  <c r="N1456" i="18"/>
  <c r="N1458" i="18"/>
  <c r="N1461" i="18"/>
  <c r="N1469" i="18"/>
  <c r="N1472" i="18"/>
  <c r="N1474" i="18"/>
  <c r="N1477" i="18"/>
  <c r="N1480" i="18"/>
  <c r="N1481" i="18"/>
  <c r="N1485" i="18"/>
  <c r="N1488" i="18"/>
  <c r="N1490" i="18"/>
  <c r="N1509" i="18"/>
  <c r="N1514" i="18"/>
  <c r="N1517" i="18"/>
  <c r="N1520" i="18"/>
  <c r="N1528" i="18"/>
  <c r="N1532" i="18"/>
  <c r="N1533" i="18"/>
  <c r="N1536" i="18"/>
  <c r="N1541" i="18"/>
  <c r="N1553" i="18"/>
  <c r="N1554" i="18"/>
  <c r="N1557" i="18"/>
  <c r="N1560" i="18"/>
  <c r="N1561" i="18"/>
  <c r="N1565" i="18"/>
  <c r="N1572" i="18"/>
  <c r="N1576" i="18"/>
  <c r="N1581" i="18"/>
  <c r="N1586" i="18"/>
  <c r="N1588" i="18"/>
  <c r="N1589" i="18"/>
  <c r="N1592" i="18"/>
  <c r="N1593" i="18"/>
  <c r="N1597" i="18"/>
  <c r="N1600" i="18"/>
  <c r="N1602" i="18"/>
  <c r="N1605" i="18"/>
  <c r="N1608" i="18"/>
  <c r="N1616" i="18"/>
  <c r="N1621" i="18"/>
  <c r="N1624" i="18"/>
  <c r="N1629" i="18"/>
  <c r="N1632" i="18"/>
  <c r="N1636" i="18"/>
  <c r="N1637" i="18"/>
  <c r="N1640" i="18"/>
  <c r="N1648" i="18"/>
  <c r="N1650" i="18"/>
  <c r="N1653" i="18"/>
  <c r="N1656" i="18"/>
  <c r="N1661" i="18"/>
  <c r="N1664" i="18"/>
  <c r="N1666" i="18"/>
  <c r="N1669" i="18"/>
  <c r="N1672" i="18"/>
  <c r="N1676" i="18"/>
  <c r="N1677" i="18"/>
  <c r="N1682" i="18"/>
  <c r="N1685" i="18"/>
  <c r="N1688" i="18"/>
  <c r="N1696" i="18"/>
  <c r="N1701" i="18"/>
  <c r="N1704" i="18"/>
  <c r="N1706" i="18"/>
  <c r="N1712" i="18"/>
  <c r="N1761" i="18"/>
  <c r="N1765" i="18"/>
  <c r="N1832" i="18"/>
  <c r="N1837" i="18"/>
  <c r="N1840" i="18"/>
  <c r="N1848" i="18"/>
  <c r="N1849" i="18"/>
  <c r="N1861" i="18"/>
  <c r="N1865" i="18"/>
  <c r="N1869" i="18"/>
  <c r="N1872" i="18"/>
  <c r="N1873" i="18"/>
  <c r="N1880" i="18"/>
  <c r="N1881" i="18"/>
  <c r="N1896" i="18"/>
  <c r="N1901" i="18"/>
  <c r="O5" i="18"/>
  <c r="O6" i="18"/>
  <c r="P5" i="18" s="1"/>
  <c r="O7" i="18"/>
  <c r="O8" i="18"/>
  <c r="O9" i="18"/>
  <c r="O10" i="18"/>
  <c r="P9" i="18" s="1"/>
  <c r="O11" i="18"/>
  <c r="O12" i="18"/>
  <c r="O13" i="18"/>
  <c r="P12" i="18" s="1"/>
  <c r="O14" i="18"/>
  <c r="O15" i="18"/>
  <c r="O16" i="18"/>
  <c r="O17" i="18"/>
  <c r="O18" i="18"/>
  <c r="P17" i="18" s="1"/>
  <c r="O19" i="18"/>
  <c r="O20" i="18"/>
  <c r="O21" i="18"/>
  <c r="P20" i="18" s="1"/>
  <c r="O22" i="18"/>
  <c r="O23" i="18"/>
  <c r="O24" i="18"/>
  <c r="O25" i="18"/>
  <c r="O26" i="18"/>
  <c r="P25" i="18" s="1"/>
  <c r="O27" i="18"/>
  <c r="Q28" i="18" s="1"/>
  <c r="R30" i="18" s="1"/>
  <c r="O28" i="18"/>
  <c r="O29" i="18"/>
  <c r="P28" i="18" s="1"/>
  <c r="O30" i="18"/>
  <c r="O31" i="18"/>
  <c r="O32" i="18"/>
  <c r="O33" i="18"/>
  <c r="O34" i="18"/>
  <c r="P33" i="18" s="1"/>
  <c r="O35" i="18"/>
  <c r="Q36" i="18" s="1"/>
  <c r="O36" i="18"/>
  <c r="P35" i="18" s="1"/>
  <c r="O37" i="18"/>
  <c r="P36" i="18" s="1"/>
  <c r="O38" i="18"/>
  <c r="P37" i="18" s="1"/>
  <c r="O39" i="18"/>
  <c r="O40" i="18"/>
  <c r="O41" i="18"/>
  <c r="O42" i="18"/>
  <c r="P41" i="18" s="1"/>
  <c r="O43" i="18"/>
  <c r="Q44" i="18" s="1"/>
  <c r="O44" i="18"/>
  <c r="O45" i="18"/>
  <c r="P44" i="18" s="1"/>
  <c r="O46" i="18"/>
  <c r="O47" i="18"/>
  <c r="O48" i="18"/>
  <c r="O49" i="18"/>
  <c r="O50" i="18"/>
  <c r="P49" i="18" s="1"/>
  <c r="O51" i="18"/>
  <c r="O52" i="18"/>
  <c r="O53" i="18"/>
  <c r="P52" i="18" s="1"/>
  <c r="O54" i="18"/>
  <c r="O55" i="18"/>
  <c r="O56" i="18"/>
  <c r="O57" i="18"/>
  <c r="O58" i="18"/>
  <c r="P57" i="18" s="1"/>
  <c r="O59" i="18"/>
  <c r="O60" i="18"/>
  <c r="O61" i="18"/>
  <c r="P60" i="18" s="1"/>
  <c r="O62" i="18"/>
  <c r="P61" i="18" s="1"/>
  <c r="O63" i="18"/>
  <c r="O64" i="18"/>
  <c r="O65" i="18"/>
  <c r="O66" i="18"/>
  <c r="P65" i="18" s="1"/>
  <c r="O67" i="18"/>
  <c r="Q68" i="18" s="1"/>
  <c r="O68" i="18"/>
  <c r="O69" i="18"/>
  <c r="P68" i="18" s="1"/>
  <c r="O70" i="18"/>
  <c r="P69" i="18" s="1"/>
  <c r="O71" i="18"/>
  <c r="O72" i="18"/>
  <c r="O73" i="18"/>
  <c r="O74" i="18"/>
  <c r="P73" i="18" s="1"/>
  <c r="O75" i="18"/>
  <c r="O76" i="18"/>
  <c r="O77" i="18"/>
  <c r="P76" i="18" s="1"/>
  <c r="O78" i="18"/>
  <c r="O79" i="18"/>
  <c r="O80" i="18"/>
  <c r="O81" i="18"/>
  <c r="O82" i="18"/>
  <c r="P81" i="18" s="1"/>
  <c r="O83" i="18"/>
  <c r="O84" i="18"/>
  <c r="O85" i="18"/>
  <c r="P84" i="18" s="1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P101" i="18" s="1"/>
  <c r="O103" i="18"/>
  <c r="P102" i="18" s="1"/>
  <c r="O104" i="18"/>
  <c r="O105" i="18"/>
  <c r="O106" i="18"/>
  <c r="P105" i="18" s="1"/>
  <c r="O107" i="18"/>
  <c r="O108" i="18"/>
  <c r="O109" i="18"/>
  <c r="P108" i="18" s="1"/>
  <c r="O110" i="18"/>
  <c r="O111" i="18"/>
  <c r="P110" i="18" s="1"/>
  <c r="O112" i="18"/>
  <c r="O113" i="18"/>
  <c r="O114" i="18"/>
  <c r="P113" i="18" s="1"/>
  <c r="O115" i="18"/>
  <c r="O116" i="18"/>
  <c r="O117" i="18"/>
  <c r="P116" i="18" s="1"/>
  <c r="O118" i="18"/>
  <c r="O119" i="18"/>
  <c r="P118" i="18" s="1"/>
  <c r="O120" i="18"/>
  <c r="O121" i="18"/>
  <c r="O122" i="18"/>
  <c r="P121" i="18" s="1"/>
  <c r="O123" i="18"/>
  <c r="Q124" i="18" s="1"/>
  <c r="O124" i="18"/>
  <c r="O125" i="18"/>
  <c r="P124" i="18" s="1"/>
  <c r="O126" i="18"/>
  <c r="P125" i="18" s="1"/>
  <c r="O127" i="18"/>
  <c r="P126" i="18" s="1"/>
  <c r="O128" i="18"/>
  <c r="O129" i="18"/>
  <c r="O130" i="18"/>
  <c r="P129" i="18" s="1"/>
  <c r="O131" i="18"/>
  <c r="O132" i="18"/>
  <c r="O133" i="18"/>
  <c r="P132" i="18" s="1"/>
  <c r="O134" i="18"/>
  <c r="P133" i="18" s="1"/>
  <c r="O135" i="18"/>
  <c r="P134" i="18" s="1"/>
  <c r="O136" i="18"/>
  <c r="O137" i="18"/>
  <c r="O138" i="18"/>
  <c r="P137" i="18" s="1"/>
  <c r="O139" i="18"/>
  <c r="O140" i="18"/>
  <c r="O141" i="18"/>
  <c r="P140" i="18" s="1"/>
  <c r="O142" i="18"/>
  <c r="O143" i="18"/>
  <c r="P142" i="18" s="1"/>
  <c r="O144" i="18"/>
  <c r="O145" i="18"/>
  <c r="O146" i="18"/>
  <c r="P145" i="18" s="1"/>
  <c r="O147" i="18"/>
  <c r="O148" i="18"/>
  <c r="O149" i="18"/>
  <c r="P148" i="18" s="1"/>
  <c r="O150" i="18"/>
  <c r="O151" i="18"/>
  <c r="P150" i="18" s="1"/>
  <c r="O152" i="18"/>
  <c r="O153" i="18"/>
  <c r="O154" i="18"/>
  <c r="P153" i="18" s="1"/>
  <c r="O155" i="18"/>
  <c r="O156" i="18"/>
  <c r="O157" i="18"/>
  <c r="P156" i="18" s="1"/>
  <c r="O158" i="18"/>
  <c r="O159" i="18"/>
  <c r="P158" i="18" s="1"/>
  <c r="O160" i="18"/>
  <c r="O161" i="18"/>
  <c r="O162" i="18"/>
  <c r="P161" i="18" s="1"/>
  <c r="O163" i="18"/>
  <c r="Q164" i="18" s="1"/>
  <c r="O164" i="18"/>
  <c r="P163" i="18" s="1"/>
  <c r="O165" i="18"/>
  <c r="P164" i="18" s="1"/>
  <c r="O166" i="18"/>
  <c r="P165" i="18" s="1"/>
  <c r="O167" i="18"/>
  <c r="P166" i="18" s="1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P193" i="18" s="1"/>
  <c r="O195" i="18"/>
  <c r="O196" i="18"/>
  <c r="O197" i="18"/>
  <c r="O198" i="18"/>
  <c r="P197" i="18" s="1"/>
  <c r="O199" i="18"/>
  <c r="O200" i="18"/>
  <c r="O201" i="18"/>
  <c r="O202" i="18"/>
  <c r="P201" i="18" s="1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P217" i="18" s="1"/>
  <c r="O219" i="18"/>
  <c r="O220" i="18"/>
  <c r="O221" i="18"/>
  <c r="O222" i="18"/>
  <c r="P221" i="18" s="1"/>
  <c r="O223" i="18"/>
  <c r="P222" i="18" s="1"/>
  <c r="O224" i="18"/>
  <c r="O225" i="18"/>
  <c r="O226" i="18"/>
  <c r="P225" i="18" s="1"/>
  <c r="O227" i="18"/>
  <c r="O228" i="18"/>
  <c r="O229" i="18"/>
  <c r="O230" i="18"/>
  <c r="O231" i="18"/>
  <c r="P230" i="18" s="1"/>
  <c r="O232" i="18"/>
  <c r="O233" i="18"/>
  <c r="O234" i="18"/>
  <c r="P233" i="18" s="1"/>
  <c r="O235" i="18"/>
  <c r="P234" i="18" s="1"/>
  <c r="O236" i="18"/>
  <c r="O237" i="18"/>
  <c r="O238" i="18"/>
  <c r="O239" i="18"/>
  <c r="P238" i="18" s="1"/>
  <c r="O240" i="18"/>
  <c r="O241" i="18"/>
  <c r="O242" i="18"/>
  <c r="P241" i="18" s="1"/>
  <c r="O243" i="18"/>
  <c r="P242" i="18" s="1"/>
  <c r="O244" i="18"/>
  <c r="O245" i="18"/>
  <c r="P244" i="18" s="1"/>
  <c r="O246" i="18"/>
  <c r="O247" i="18"/>
  <c r="P246" i="18" s="1"/>
  <c r="O248" i="18"/>
  <c r="O249" i="18"/>
  <c r="O250" i="18"/>
  <c r="P249" i="18" s="1"/>
  <c r="O251" i="18"/>
  <c r="O252" i="18"/>
  <c r="O253" i="18"/>
  <c r="O254" i="18"/>
  <c r="P253" i="18" s="1"/>
  <c r="O255" i="18"/>
  <c r="P254" i="18" s="1"/>
  <c r="O256" i="18"/>
  <c r="O257" i="18"/>
  <c r="O258" i="18"/>
  <c r="P257" i="18" s="1"/>
  <c r="O259" i="18"/>
  <c r="O260" i="18"/>
  <c r="O261" i="18"/>
  <c r="O262" i="18"/>
  <c r="O263" i="18"/>
  <c r="P262" i="18" s="1"/>
  <c r="O264" i="18"/>
  <c r="O265" i="18"/>
  <c r="O266" i="18"/>
  <c r="P265" i="18" s="1"/>
  <c r="O267" i="18"/>
  <c r="P266" i="18" s="1"/>
  <c r="O268" i="18"/>
  <c r="O269" i="18"/>
  <c r="O270" i="18"/>
  <c r="O271" i="18"/>
  <c r="P270" i="18" s="1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P353" i="18" s="1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P374" i="18" s="1"/>
  <c r="O376" i="18"/>
  <c r="O377" i="18"/>
  <c r="O378" i="18"/>
  <c r="P377" i="18" s="1"/>
  <c r="O379" i="18"/>
  <c r="P378" i="18" s="1"/>
  <c r="O380" i="18"/>
  <c r="O381" i="18"/>
  <c r="O382" i="18"/>
  <c r="P381" i="18" s="1"/>
  <c r="O383" i="18"/>
  <c r="P382" i="18" s="1"/>
  <c r="O384" i="18"/>
  <c r="O385" i="18"/>
  <c r="O386" i="18"/>
  <c r="P385" i="18" s="1"/>
  <c r="O387" i="18"/>
  <c r="O388" i="18"/>
  <c r="P387" i="18" s="1"/>
  <c r="O389" i="18"/>
  <c r="O390" i="18"/>
  <c r="O391" i="18"/>
  <c r="P390" i="18" s="1"/>
  <c r="O392" i="18"/>
  <c r="O393" i="18"/>
  <c r="O394" i="18"/>
  <c r="P393" i="18" s="1"/>
  <c r="O395" i="18"/>
  <c r="P394" i="18" s="1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P421" i="18" s="1"/>
  <c r="O423" i="18"/>
  <c r="O424" i="18"/>
  <c r="O425" i="18"/>
  <c r="O426" i="18"/>
  <c r="P425" i="18" s="1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P441" i="18" s="1"/>
  <c r="O443" i="18"/>
  <c r="Q444" i="18" s="1"/>
  <c r="O444" i="18"/>
  <c r="P443" i="18" s="1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P489" i="18" s="1"/>
  <c r="O491" i="18"/>
  <c r="P490" i="18" s="1"/>
  <c r="O492" i="18"/>
  <c r="O493" i="18"/>
  <c r="O494" i="18"/>
  <c r="O495" i="18"/>
  <c r="P494" i="18" s="1"/>
  <c r="O496" i="18"/>
  <c r="O497" i="18"/>
  <c r="O498" i="18"/>
  <c r="P497" i="18" s="1"/>
  <c r="O499" i="18"/>
  <c r="P498" i="18" s="1"/>
  <c r="O500" i="18"/>
  <c r="O501" i="18"/>
  <c r="P500" i="18" s="1"/>
  <c r="O502" i="18"/>
  <c r="O503" i="18"/>
  <c r="P502" i="18" s="1"/>
  <c r="O504" i="18"/>
  <c r="O505" i="18"/>
  <c r="O506" i="18"/>
  <c r="P505" i="18" s="1"/>
  <c r="O507" i="18"/>
  <c r="O508" i="18"/>
  <c r="O509" i="18"/>
  <c r="O510" i="18"/>
  <c r="P509" i="18" s="1"/>
  <c r="O511" i="18"/>
  <c r="P510" i="18" s="1"/>
  <c r="O512" i="18"/>
  <c r="O513" i="18"/>
  <c r="O514" i="18"/>
  <c r="P513" i="18" s="1"/>
  <c r="O515" i="18"/>
  <c r="P514" i="18" s="1"/>
  <c r="O516" i="18"/>
  <c r="O517" i="18"/>
  <c r="O518" i="18"/>
  <c r="O519" i="18"/>
  <c r="P518" i="18" s="1"/>
  <c r="O520" i="18"/>
  <c r="O521" i="18"/>
  <c r="O522" i="18"/>
  <c r="P521" i="18" s="1"/>
  <c r="O523" i="18"/>
  <c r="P522" i="18" s="1"/>
  <c r="O524" i="18"/>
  <c r="O525" i="18"/>
  <c r="O526" i="18"/>
  <c r="O527" i="18"/>
  <c r="P526" i="18" s="1"/>
  <c r="O528" i="18"/>
  <c r="O529" i="18"/>
  <c r="O530" i="18"/>
  <c r="P529" i="18" s="1"/>
  <c r="O531" i="18"/>
  <c r="O532" i="18"/>
  <c r="P531" i="18" s="1"/>
  <c r="O533" i="18"/>
  <c r="P532" i="18" s="1"/>
  <c r="O534" i="18"/>
  <c r="P533" i="18" s="1"/>
  <c r="O535" i="18"/>
  <c r="P534" i="18" s="1"/>
  <c r="O536" i="18"/>
  <c r="O537" i="18"/>
  <c r="O538" i="18"/>
  <c r="P537" i="18" s="1"/>
  <c r="O539" i="18"/>
  <c r="P538" i="18" s="1"/>
  <c r="O540" i="18"/>
  <c r="O541" i="18"/>
  <c r="O542" i="18"/>
  <c r="P541" i="18" s="1"/>
  <c r="O543" i="18"/>
  <c r="P542" i="18" s="1"/>
  <c r="O544" i="18"/>
  <c r="O545" i="18"/>
  <c r="O546" i="18"/>
  <c r="P545" i="18" s="1"/>
  <c r="O547" i="18"/>
  <c r="O548" i="18"/>
  <c r="O549" i="18"/>
  <c r="O550" i="18"/>
  <c r="O551" i="18"/>
  <c r="P550" i="18" s="1"/>
  <c r="O552" i="18"/>
  <c r="O553" i="18"/>
  <c r="O554" i="18"/>
  <c r="P553" i="18" s="1"/>
  <c r="O555" i="18"/>
  <c r="P554" i="18" s="1"/>
  <c r="O556" i="18"/>
  <c r="O557" i="18"/>
  <c r="O558" i="18"/>
  <c r="O559" i="18"/>
  <c r="P558" i="18" s="1"/>
  <c r="O560" i="18"/>
  <c r="O561" i="18"/>
  <c r="O562" i="18"/>
  <c r="P561" i="18" s="1"/>
  <c r="O563" i="18"/>
  <c r="P562" i="18" s="1"/>
  <c r="O564" i="18"/>
  <c r="O565" i="18"/>
  <c r="P564" i="18" s="1"/>
  <c r="O566" i="18"/>
  <c r="P565" i="18" s="1"/>
  <c r="O567" i="18"/>
  <c r="P566" i="18" s="1"/>
  <c r="O568" i="18"/>
  <c r="O569" i="18"/>
  <c r="O570" i="18"/>
  <c r="P569" i="18" s="1"/>
  <c r="O571" i="18"/>
  <c r="P570" i="18" s="1"/>
  <c r="O572" i="18"/>
  <c r="O573" i="18"/>
  <c r="O574" i="18"/>
  <c r="O575" i="18"/>
  <c r="P574" i="18" s="1"/>
  <c r="O576" i="18"/>
  <c r="O577" i="18"/>
  <c r="O578" i="18"/>
  <c r="P577" i="18" s="1"/>
  <c r="O579" i="18"/>
  <c r="P578" i="18" s="1"/>
  <c r="O580" i="18"/>
  <c r="O581" i="18"/>
  <c r="O582" i="18"/>
  <c r="O583" i="18"/>
  <c r="P582" i="18" s="1"/>
  <c r="O584" i="18"/>
  <c r="O585" i="18"/>
  <c r="O586" i="18"/>
  <c r="P585" i="18" s="1"/>
  <c r="O587" i="18"/>
  <c r="O588" i="18"/>
  <c r="P587" i="18" s="1"/>
  <c r="O589" i="18"/>
  <c r="O590" i="18"/>
  <c r="P589" i="18" s="1"/>
  <c r="O591" i="18"/>
  <c r="P590" i="18" s="1"/>
  <c r="O592" i="18"/>
  <c r="O593" i="18"/>
  <c r="O594" i="18"/>
  <c r="P593" i="18" s="1"/>
  <c r="O595" i="18"/>
  <c r="P594" i="18" s="1"/>
  <c r="O596" i="18"/>
  <c r="O597" i="18"/>
  <c r="P596" i="18" s="1"/>
  <c r="O598" i="18"/>
  <c r="O599" i="18"/>
  <c r="P598" i="18" s="1"/>
  <c r="O600" i="18"/>
  <c r="O601" i="18"/>
  <c r="O602" i="18"/>
  <c r="P601" i="18" s="1"/>
  <c r="O603" i="18"/>
  <c r="P602" i="18" s="1"/>
  <c r="O604" i="18"/>
  <c r="O605" i="18"/>
  <c r="O606" i="18"/>
  <c r="O607" i="18"/>
  <c r="P606" i="18" s="1"/>
  <c r="O608" i="18"/>
  <c r="O609" i="18"/>
  <c r="O610" i="18"/>
  <c r="P609" i="18" s="1"/>
  <c r="O611" i="18"/>
  <c r="P610" i="18" s="1"/>
  <c r="O612" i="18"/>
  <c r="O613" i="18"/>
  <c r="O614" i="18"/>
  <c r="P613" i="18" s="1"/>
  <c r="O615" i="18"/>
  <c r="P614" i="18" s="1"/>
  <c r="O616" i="18"/>
  <c r="O617" i="18"/>
  <c r="O618" i="18"/>
  <c r="P617" i="18" s="1"/>
  <c r="O619" i="18"/>
  <c r="O620" i="18"/>
  <c r="O621" i="18"/>
  <c r="O622" i="18"/>
  <c r="O623" i="18"/>
  <c r="P622" i="18" s="1"/>
  <c r="O624" i="18"/>
  <c r="O625" i="18"/>
  <c r="O626" i="18"/>
  <c r="P625" i="18" s="1"/>
  <c r="O627" i="18"/>
  <c r="O628" i="18"/>
  <c r="O629" i="18"/>
  <c r="P628" i="18" s="1"/>
  <c r="O630" i="18"/>
  <c r="O631" i="18"/>
  <c r="P630" i="18" s="1"/>
  <c r="O632" i="18"/>
  <c r="O633" i="18"/>
  <c r="O634" i="18"/>
  <c r="P633" i="18" s="1"/>
  <c r="O635" i="18"/>
  <c r="P634" i="18" s="1"/>
  <c r="O636" i="18"/>
  <c r="O637" i="18"/>
  <c r="O638" i="18"/>
  <c r="O639" i="18"/>
  <c r="P638" i="18" s="1"/>
  <c r="O640" i="18"/>
  <c r="O641" i="18"/>
  <c r="O642" i="18"/>
  <c r="P641" i="18" s="1"/>
  <c r="O643" i="18"/>
  <c r="P642" i="18" s="1"/>
  <c r="O644" i="18"/>
  <c r="P643" i="18" s="1"/>
  <c r="O645" i="18"/>
  <c r="O646" i="18"/>
  <c r="O647" i="18"/>
  <c r="P646" i="18" s="1"/>
  <c r="O648" i="18"/>
  <c r="O649" i="18"/>
  <c r="O650" i="18"/>
  <c r="P649" i="18" s="1"/>
  <c r="O651" i="18"/>
  <c r="O652" i="18"/>
  <c r="O653" i="18"/>
  <c r="O654" i="18"/>
  <c r="P653" i="18" s="1"/>
  <c r="O655" i="18"/>
  <c r="P654" i="18" s="1"/>
  <c r="O656" i="18"/>
  <c r="O657" i="18"/>
  <c r="O658" i="18"/>
  <c r="P657" i="18" s="1"/>
  <c r="O659" i="18"/>
  <c r="P658" i="18" s="1"/>
  <c r="O660" i="18"/>
  <c r="O661" i="18"/>
  <c r="P660" i="18" s="1"/>
  <c r="O662" i="18"/>
  <c r="P661" i="18" s="1"/>
  <c r="O663" i="18"/>
  <c r="P662" i="18" s="1"/>
  <c r="O664" i="18"/>
  <c r="O665" i="18"/>
  <c r="O666" i="18"/>
  <c r="P665" i="18" s="1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P689" i="18" s="1"/>
  <c r="O691" i="18"/>
  <c r="O692" i="18"/>
  <c r="O693" i="18"/>
  <c r="P692" i="18" s="1"/>
  <c r="O694" i="18"/>
  <c r="O695" i="18"/>
  <c r="O696" i="18"/>
  <c r="O697" i="18"/>
  <c r="O698" i="18"/>
  <c r="P697" i="18" s="1"/>
  <c r="O699" i="18"/>
  <c r="P698" i="18" s="1"/>
  <c r="O700" i="18"/>
  <c r="P699" i="18" s="1"/>
  <c r="O701" i="18"/>
  <c r="O702" i="18"/>
  <c r="O703" i="18"/>
  <c r="O704" i="18"/>
  <c r="P703" i="18" s="1"/>
  <c r="O705" i="18"/>
  <c r="O706" i="18"/>
  <c r="P705" i="18" s="1"/>
  <c r="O707" i="18"/>
  <c r="P706" i="18" s="1"/>
  <c r="O708" i="18"/>
  <c r="O709" i="18"/>
  <c r="O710" i="18"/>
  <c r="O711" i="18"/>
  <c r="O712" i="18"/>
  <c r="O713" i="18"/>
  <c r="O714" i="18"/>
  <c r="P713" i="18" s="1"/>
  <c r="O715" i="18"/>
  <c r="O716" i="18"/>
  <c r="O717" i="18"/>
  <c r="O718" i="18"/>
  <c r="O719" i="18"/>
  <c r="O720" i="18"/>
  <c r="O721" i="18"/>
  <c r="O722" i="18"/>
  <c r="P721" i="18" s="1"/>
  <c r="O723" i="18"/>
  <c r="P722" i="18" s="1"/>
  <c r="O724" i="18"/>
  <c r="O725" i="18"/>
  <c r="P724" i="18" s="1"/>
  <c r="O726" i="18"/>
  <c r="O727" i="18"/>
  <c r="O728" i="18"/>
  <c r="O729" i="18"/>
  <c r="O730" i="18"/>
  <c r="P729" i="18" s="1"/>
  <c r="O731" i="18"/>
  <c r="P730" i="18" s="1"/>
  <c r="O732" i="18"/>
  <c r="O733" i="18"/>
  <c r="O734" i="18"/>
  <c r="P733" i="18" s="1"/>
  <c r="O735" i="18"/>
  <c r="O736" i="18"/>
  <c r="P735" i="18" s="1"/>
  <c r="O737" i="18"/>
  <c r="O738" i="18"/>
  <c r="P737" i="18" s="1"/>
  <c r="O739" i="18"/>
  <c r="P738" i="18" s="1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P756" i="18" s="1"/>
  <c r="O758" i="18"/>
  <c r="P757" i="18" s="1"/>
  <c r="O759" i="18"/>
  <c r="P758" i="18" s="1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P893" i="18" s="1"/>
  <c r="O895" i="18"/>
  <c r="P894" i="18" s="1"/>
  <c r="O896" i="18"/>
  <c r="P895" i="18" s="1"/>
  <c r="O897" i="18"/>
  <c r="O898" i="18"/>
  <c r="P897" i="18" s="1"/>
  <c r="O899" i="18"/>
  <c r="P898" i="18" s="1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P916" i="18" s="1"/>
  <c r="O918" i="18"/>
  <c r="O919" i="18"/>
  <c r="O920" i="18"/>
  <c r="O921" i="18"/>
  <c r="P920" i="18" s="1"/>
  <c r="O922" i="18"/>
  <c r="P921" i="18" s="1"/>
  <c r="O923" i="18"/>
  <c r="P922" i="18" s="1"/>
  <c r="O924" i="18"/>
  <c r="O925" i="18"/>
  <c r="O926" i="18"/>
  <c r="O927" i="18"/>
  <c r="O928" i="18"/>
  <c r="P927" i="18" s="1"/>
  <c r="O929" i="18"/>
  <c r="O930" i="18"/>
  <c r="P929" i="18" s="1"/>
  <c r="O931" i="18"/>
  <c r="P930" i="18" s="1"/>
  <c r="O932" i="18"/>
  <c r="O933" i="18"/>
  <c r="O934" i="18"/>
  <c r="P933" i="18" s="1"/>
  <c r="O935" i="18"/>
  <c r="O936" i="18"/>
  <c r="O937" i="18"/>
  <c r="O938" i="18"/>
  <c r="P937" i="18" s="1"/>
  <c r="O939" i="18"/>
  <c r="P938" i="18" s="1"/>
  <c r="O940" i="18"/>
  <c r="O941" i="18"/>
  <c r="O942" i="18"/>
  <c r="O943" i="18"/>
  <c r="O944" i="18"/>
  <c r="O945" i="18"/>
  <c r="O946" i="18"/>
  <c r="P945" i="18" s="1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P961" i="18" s="1"/>
  <c r="O963" i="18"/>
  <c r="O964" i="18"/>
  <c r="O965" i="18"/>
  <c r="O966" i="18"/>
  <c r="P965" i="18" s="1"/>
  <c r="O967" i="18"/>
  <c r="P966" i="18" s="1"/>
  <c r="O968" i="18"/>
  <c r="O969" i="18"/>
  <c r="O970" i="18"/>
  <c r="P969" i="18" s="1"/>
  <c r="O971" i="18"/>
  <c r="O972" i="18"/>
  <c r="O973" i="18"/>
  <c r="O974" i="18"/>
  <c r="O975" i="18"/>
  <c r="P974" i="18" s="1"/>
  <c r="O976" i="18"/>
  <c r="O977" i="18"/>
  <c r="O978" i="18"/>
  <c r="P977" i="18" s="1"/>
  <c r="O979" i="18"/>
  <c r="O980" i="18"/>
  <c r="O981" i="18"/>
  <c r="P980" i="18" s="1"/>
  <c r="O982" i="18"/>
  <c r="O983" i="18"/>
  <c r="P982" i="18" s="1"/>
  <c r="O984" i="18"/>
  <c r="O985" i="18"/>
  <c r="O986" i="18"/>
  <c r="P985" i="18" s="1"/>
  <c r="O987" i="18"/>
  <c r="Q988" i="18" s="1"/>
  <c r="O988" i="18"/>
  <c r="O989" i="18"/>
  <c r="O990" i="18"/>
  <c r="P989" i="18" s="1"/>
  <c r="O991" i="18"/>
  <c r="P990" i="18" s="1"/>
  <c r="O992" i="18"/>
  <c r="P991" i="18" s="1"/>
  <c r="O993" i="18"/>
  <c r="O994" i="18"/>
  <c r="P993" i="18" s="1"/>
  <c r="O995" i="18"/>
  <c r="Q996" i="18" s="1"/>
  <c r="O996" i="18"/>
  <c r="O997" i="18"/>
  <c r="O998" i="18"/>
  <c r="O999" i="18"/>
  <c r="P998" i="18" s="1"/>
  <c r="O1000" i="18"/>
  <c r="O1001" i="18"/>
  <c r="O1002" i="18"/>
  <c r="P1001" i="18" s="1"/>
  <c r="O1003" i="18"/>
  <c r="O1004" i="18"/>
  <c r="O1005" i="18"/>
  <c r="O1006" i="18"/>
  <c r="O1007" i="18"/>
  <c r="Q1008" i="18" s="1"/>
  <c r="O1008" i="18"/>
  <c r="O1009" i="18"/>
  <c r="O1010" i="18"/>
  <c r="P1009" i="18" s="1"/>
  <c r="O1011" i="18"/>
  <c r="O1012" i="18"/>
  <c r="O1013" i="18"/>
  <c r="P1012" i="18" s="1"/>
  <c r="O1014" i="18"/>
  <c r="P1013" i="18" s="1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1033" i="18"/>
  <c r="O1034" i="18"/>
  <c r="P1033" i="18" s="1"/>
  <c r="O1035" i="18"/>
  <c r="P1034" i="18" s="1"/>
  <c r="O1036" i="18"/>
  <c r="O1037" i="18"/>
  <c r="O1038" i="18"/>
  <c r="P1037" i="18" s="1"/>
  <c r="O1039" i="18"/>
  <c r="O1040" i="18"/>
  <c r="O1041" i="18"/>
  <c r="O1042" i="18"/>
  <c r="P1041" i="18" s="1"/>
  <c r="O1043" i="18"/>
  <c r="P1042" i="18" s="1"/>
  <c r="O1044" i="18"/>
  <c r="O1045" i="18"/>
  <c r="P1044" i="18" s="1"/>
  <c r="O1046" i="18"/>
  <c r="P1045" i="18" s="1"/>
  <c r="O1047" i="18"/>
  <c r="O1048" i="18"/>
  <c r="O1049" i="18"/>
  <c r="O1050" i="18"/>
  <c r="O1051" i="18"/>
  <c r="O1052" i="18"/>
  <c r="O1053" i="18"/>
  <c r="O1054" i="18"/>
  <c r="Q1055" i="18" s="1"/>
  <c r="O1055" i="18"/>
  <c r="O1056" i="18"/>
  <c r="P1055" i="18" s="1"/>
  <c r="O1057" i="18"/>
  <c r="O1058" i="18"/>
  <c r="P1057" i="18" s="1"/>
  <c r="O1059" i="18"/>
  <c r="P1058" i="18" s="1"/>
  <c r="O1060" i="18"/>
  <c r="O1061" i="18"/>
  <c r="O1062" i="18"/>
  <c r="O1063" i="18"/>
  <c r="O1064" i="18"/>
  <c r="O1065" i="18"/>
  <c r="O1066" i="18"/>
  <c r="P1065" i="18" s="1"/>
  <c r="O1067" i="18"/>
  <c r="P1066" i="18" s="1"/>
  <c r="O1068" i="18"/>
  <c r="O1069" i="18"/>
  <c r="O1070" i="18"/>
  <c r="O1071" i="18"/>
  <c r="O1072" i="18"/>
  <c r="O1073" i="18"/>
  <c r="O1074" i="18"/>
  <c r="O1075" i="18"/>
  <c r="O1076" i="18"/>
  <c r="O1077" i="18"/>
  <c r="O1078" i="18"/>
  <c r="O1079" i="18"/>
  <c r="O1080" i="18"/>
  <c r="O1081" i="18"/>
  <c r="O1082" i="18"/>
  <c r="P1081" i="18" s="1"/>
  <c r="O1083" i="18"/>
  <c r="O1084" i="18"/>
  <c r="O1085" i="18"/>
  <c r="O1086" i="18"/>
  <c r="O1087" i="18"/>
  <c r="P1086" i="18" s="1"/>
  <c r="O1088" i="18"/>
  <c r="P1087" i="18" s="1"/>
  <c r="O1089" i="18"/>
  <c r="O1090" i="18"/>
  <c r="O1091" i="18"/>
  <c r="O1092" i="18"/>
  <c r="O1093" i="18"/>
  <c r="O1094" i="18"/>
  <c r="O1095" i="18"/>
  <c r="O1096" i="18"/>
  <c r="O1097" i="18"/>
  <c r="O1098" i="18"/>
  <c r="O1099" i="18"/>
  <c r="O1100" i="18"/>
  <c r="O1101" i="18"/>
  <c r="O1102" i="18"/>
  <c r="O1103" i="18"/>
  <c r="O1104" i="18"/>
  <c r="O1105" i="18"/>
  <c r="O1106" i="18"/>
  <c r="O1107" i="18"/>
  <c r="O1108" i="18"/>
  <c r="O1109" i="18"/>
  <c r="O1110" i="18"/>
  <c r="O1111" i="18"/>
  <c r="O1112" i="18"/>
  <c r="O1113" i="18"/>
  <c r="O1114" i="18"/>
  <c r="O1115" i="18"/>
  <c r="O1116" i="18"/>
  <c r="O1117" i="18"/>
  <c r="O1118" i="18"/>
  <c r="O1119" i="18"/>
  <c r="O1120" i="18"/>
  <c r="O1121" i="18"/>
  <c r="O1122" i="18"/>
  <c r="O1123" i="18"/>
  <c r="O1124" i="18"/>
  <c r="O1125" i="18"/>
  <c r="O1126" i="18"/>
  <c r="O1127" i="18"/>
  <c r="O1128" i="18"/>
  <c r="O1129" i="18"/>
  <c r="O1130" i="18"/>
  <c r="O1131" i="18"/>
  <c r="O1132" i="18"/>
  <c r="O1133" i="18"/>
  <c r="O1134" i="18"/>
  <c r="O1135" i="18"/>
  <c r="O1136" i="18"/>
  <c r="O1137" i="18"/>
  <c r="O1138" i="18"/>
  <c r="O1139" i="18"/>
  <c r="O1140" i="18"/>
  <c r="O1141" i="18"/>
  <c r="O1142" i="18"/>
  <c r="O1143" i="18"/>
  <c r="O1144" i="18"/>
  <c r="O1145" i="18"/>
  <c r="O1146" i="18"/>
  <c r="O1147" i="18"/>
  <c r="O1148" i="18"/>
  <c r="O1149" i="18"/>
  <c r="O1150" i="18"/>
  <c r="O1151" i="18"/>
  <c r="O1152" i="18"/>
  <c r="O1153" i="18"/>
  <c r="O1154" i="18"/>
  <c r="O1155" i="18"/>
  <c r="O1156" i="18"/>
  <c r="O1157" i="18"/>
  <c r="O1158" i="18"/>
  <c r="O1159" i="18"/>
  <c r="O1160" i="18"/>
  <c r="O1161" i="18"/>
  <c r="O1162" i="18"/>
  <c r="O1163" i="18"/>
  <c r="O1164" i="18"/>
  <c r="O1165" i="18"/>
  <c r="O1166" i="18"/>
  <c r="O1167" i="18"/>
  <c r="O1168" i="18"/>
  <c r="O1169" i="18"/>
  <c r="P1168" i="18" s="1"/>
  <c r="O1170" i="18"/>
  <c r="P1169" i="18" s="1"/>
  <c r="O1171" i="18"/>
  <c r="O1172" i="18"/>
  <c r="O1173" i="18"/>
  <c r="O1174" i="18"/>
  <c r="P1173" i="18" s="1"/>
  <c r="O1175" i="18"/>
  <c r="O1176" i="18"/>
  <c r="O1177" i="18"/>
  <c r="O1178" i="18"/>
  <c r="O1179" i="18"/>
  <c r="O1180" i="18"/>
  <c r="O1181" i="18"/>
  <c r="O1182" i="18"/>
  <c r="O1183" i="18"/>
  <c r="O1184" i="18"/>
  <c r="O1185" i="18"/>
  <c r="O1186" i="18"/>
  <c r="O1187" i="18"/>
  <c r="O1188" i="18"/>
  <c r="O1189" i="18"/>
  <c r="O1190" i="18"/>
  <c r="O1191" i="18"/>
  <c r="O1192" i="18"/>
  <c r="O1193" i="18"/>
  <c r="O1194" i="18"/>
  <c r="P1193" i="18" s="1"/>
  <c r="O1195" i="18"/>
  <c r="O1196" i="18"/>
  <c r="O1197" i="18"/>
  <c r="O1198" i="18"/>
  <c r="O1199" i="18"/>
  <c r="P1198" i="18" s="1"/>
  <c r="O1200" i="18"/>
  <c r="O1201" i="18"/>
  <c r="P1200" i="18" s="1"/>
  <c r="O1202" i="18"/>
  <c r="P1201" i="18" s="1"/>
  <c r="O1203" i="18"/>
  <c r="O1204" i="18"/>
  <c r="O1205" i="18"/>
  <c r="O1206" i="18"/>
  <c r="Q1207" i="18" s="1"/>
  <c r="O1207" i="18"/>
  <c r="P1206" i="18" s="1"/>
  <c r="O1208" i="18"/>
  <c r="O1209" i="18"/>
  <c r="O1210" i="18"/>
  <c r="O1211" i="18"/>
  <c r="O1212" i="18"/>
  <c r="O1213" i="18"/>
  <c r="O1214" i="18"/>
  <c r="O1215" i="18"/>
  <c r="P1214" i="18" s="1"/>
  <c r="O1216" i="18"/>
  <c r="O1217" i="18"/>
  <c r="O1218" i="18"/>
  <c r="O1219" i="18"/>
  <c r="O1220" i="18"/>
  <c r="O1221" i="18"/>
  <c r="O1222" i="18"/>
  <c r="O1223" i="18"/>
  <c r="O1224" i="18"/>
  <c r="O1225" i="18"/>
  <c r="O1226" i="18"/>
  <c r="O1227" i="18"/>
  <c r="O1228" i="18"/>
  <c r="O1229" i="18"/>
  <c r="O1230" i="18"/>
  <c r="O1231" i="18"/>
  <c r="O1232" i="18"/>
  <c r="O1233" i="18"/>
  <c r="O1234" i="18"/>
  <c r="O1235" i="18"/>
  <c r="O1236" i="18"/>
  <c r="O1237" i="18"/>
  <c r="O1238" i="18"/>
  <c r="O1239" i="18"/>
  <c r="P1238" i="18" s="1"/>
  <c r="O1240" i="18"/>
  <c r="O1241" i="18"/>
  <c r="P1240" i="18" s="1"/>
  <c r="O1242" i="18"/>
  <c r="P1241" i="18" s="1"/>
  <c r="O1243" i="18"/>
  <c r="Q1244" i="18" s="1"/>
  <c r="O1244" i="18"/>
  <c r="O1245" i="18"/>
  <c r="O1246" i="18"/>
  <c r="P1245" i="18" s="1"/>
  <c r="O1247" i="18"/>
  <c r="P1246" i="18" s="1"/>
  <c r="O1248" i="18"/>
  <c r="O1249" i="18"/>
  <c r="O1250" i="18"/>
  <c r="O1251" i="18"/>
  <c r="O1252" i="18"/>
  <c r="O1253" i="18"/>
  <c r="O1254" i="18"/>
  <c r="O1255" i="18"/>
  <c r="O1256" i="18"/>
  <c r="O1257" i="18"/>
  <c r="O1258" i="18"/>
  <c r="O1259" i="18"/>
  <c r="O1260" i="18"/>
  <c r="O1261" i="18"/>
  <c r="O1262" i="18"/>
  <c r="O1263" i="18"/>
  <c r="O1264" i="18"/>
  <c r="O1265" i="18"/>
  <c r="O1266" i="18"/>
  <c r="P1265" i="18" s="1"/>
  <c r="O1267" i="18"/>
  <c r="Q1268" i="18" s="1"/>
  <c r="O1268" i="18"/>
  <c r="O1269" i="18"/>
  <c r="O1270" i="18"/>
  <c r="O1271" i="18"/>
  <c r="O1272" i="18"/>
  <c r="O1273" i="18"/>
  <c r="P1272" i="18" s="1"/>
  <c r="O1274" i="18"/>
  <c r="P1273" i="18" s="1"/>
  <c r="O1275" i="18"/>
  <c r="O1276" i="18"/>
  <c r="O1277" i="18"/>
  <c r="O1278" i="18"/>
  <c r="O1279" i="18"/>
  <c r="P1278" i="18" s="1"/>
  <c r="O1280" i="18"/>
  <c r="O1281" i="18"/>
  <c r="O1282" i="18"/>
  <c r="P1281" i="18" s="1"/>
  <c r="O1283" i="18"/>
  <c r="O1284" i="18"/>
  <c r="P1283" i="18" s="1"/>
  <c r="O1285" i="18"/>
  <c r="O1286" i="18"/>
  <c r="O1287" i="18"/>
  <c r="P1286" i="18" s="1"/>
  <c r="O1288" i="18"/>
  <c r="O1289" i="18"/>
  <c r="O1290" i="18"/>
  <c r="P1289" i="18" s="1"/>
  <c r="O1291" i="18"/>
  <c r="O1292" i="18"/>
  <c r="O1293" i="18"/>
  <c r="O1294" i="18"/>
  <c r="P1293" i="18" s="1"/>
  <c r="O1295" i="18"/>
  <c r="O1296" i="18"/>
  <c r="O1297" i="18"/>
  <c r="O1298" i="18"/>
  <c r="O1299" i="18"/>
  <c r="O1300" i="18"/>
  <c r="O1301" i="18"/>
  <c r="O1302" i="18"/>
  <c r="O1303" i="18"/>
  <c r="O1304" i="18"/>
  <c r="O1305" i="18"/>
  <c r="O1306" i="18"/>
  <c r="O1307" i="18"/>
  <c r="Q1308" i="18" s="1"/>
  <c r="O1308" i="18"/>
  <c r="O1309" i="18"/>
  <c r="O1310" i="18"/>
  <c r="P1309" i="18" s="1"/>
  <c r="O1311" i="18"/>
  <c r="O1312" i="18"/>
  <c r="O1313" i="18"/>
  <c r="O1314" i="18"/>
  <c r="O1315" i="18"/>
  <c r="O1316" i="18"/>
  <c r="O1317" i="18"/>
  <c r="O1318" i="18"/>
  <c r="O1319" i="18"/>
  <c r="O1320" i="18"/>
  <c r="O1321" i="18"/>
  <c r="O1322" i="18"/>
  <c r="O1323" i="18"/>
  <c r="O1324" i="18"/>
  <c r="O1325" i="18"/>
  <c r="O1326" i="18"/>
  <c r="O1327" i="18"/>
  <c r="O1328" i="18"/>
  <c r="O1329" i="18"/>
  <c r="O1330" i="18"/>
  <c r="P1329" i="18" s="1"/>
  <c r="O1331" i="18"/>
  <c r="O1332" i="18"/>
  <c r="O1333" i="18"/>
  <c r="O1334" i="18"/>
  <c r="P1333" i="18" s="1"/>
  <c r="O1335" i="18"/>
  <c r="O1336" i="18"/>
  <c r="O1337" i="18"/>
  <c r="P1336" i="18" s="1"/>
  <c r="O1338" i="18"/>
  <c r="P1337" i="18" s="1"/>
  <c r="O1339" i="18"/>
  <c r="Q1340" i="18" s="1"/>
  <c r="O1340" i="18"/>
  <c r="O1341" i="18"/>
  <c r="O1342" i="18"/>
  <c r="P1341" i="18" s="1"/>
  <c r="O1343" i="18"/>
  <c r="O1344" i="18"/>
  <c r="O1345" i="18"/>
  <c r="O1346" i="18"/>
  <c r="P1345" i="18" s="1"/>
  <c r="O1347" i="18"/>
  <c r="O1348" i="18"/>
  <c r="O1349" i="18"/>
  <c r="O1350" i="18"/>
  <c r="O1351" i="18"/>
  <c r="O1352" i="18"/>
  <c r="O1353" i="18"/>
  <c r="O1354" i="18"/>
  <c r="O1355" i="18"/>
  <c r="O1356" i="18"/>
  <c r="O1357" i="18"/>
  <c r="O1358" i="18"/>
  <c r="P1357" i="18" s="1"/>
  <c r="O1359" i="18"/>
  <c r="P1358" i="18" s="1"/>
  <c r="O1360" i="18"/>
  <c r="O1361" i="18"/>
  <c r="O1362" i="18"/>
  <c r="P1361" i="18" s="1"/>
  <c r="O1363" i="18"/>
  <c r="P1362" i="18" s="1"/>
  <c r="O1364" i="18"/>
  <c r="P1363" i="18" s="1"/>
  <c r="O1365" i="18"/>
  <c r="O1366" i="18"/>
  <c r="P1365" i="18" s="1"/>
  <c r="O1367" i="18"/>
  <c r="P1366" i="18" s="1"/>
  <c r="O1368" i="18"/>
  <c r="O1369" i="18"/>
  <c r="O1370" i="18"/>
  <c r="O1371" i="18"/>
  <c r="O1372" i="18"/>
  <c r="O1373" i="18"/>
  <c r="O1374" i="18"/>
  <c r="O1375" i="18"/>
  <c r="O1376" i="18"/>
  <c r="O1377" i="18"/>
  <c r="O1378" i="18"/>
  <c r="O1379" i="18"/>
  <c r="O1380" i="18"/>
  <c r="O1381" i="18"/>
  <c r="O1382" i="18"/>
  <c r="O1383" i="18"/>
  <c r="O1384" i="18"/>
  <c r="O1385" i="18"/>
  <c r="O1386" i="18"/>
  <c r="O1387" i="18"/>
  <c r="O1388" i="18"/>
  <c r="O1389" i="18"/>
  <c r="O1390" i="18"/>
  <c r="O1391" i="18"/>
  <c r="O1392" i="18"/>
  <c r="O1393" i="18"/>
  <c r="O1394" i="18"/>
  <c r="O1395" i="18"/>
  <c r="O1396" i="18"/>
  <c r="O1397" i="18"/>
  <c r="O1398" i="18"/>
  <c r="O1399" i="18"/>
  <c r="O1400" i="18"/>
  <c r="O1401" i="18"/>
  <c r="O1402" i="18"/>
  <c r="O1403" i="18"/>
  <c r="O1404" i="18"/>
  <c r="O1405" i="18"/>
  <c r="O1406" i="18"/>
  <c r="O1407" i="18"/>
  <c r="O1408" i="18"/>
  <c r="O1409" i="18"/>
  <c r="O1410" i="18"/>
  <c r="O1411" i="18"/>
  <c r="O1412" i="18"/>
  <c r="O1413" i="18"/>
  <c r="O1414" i="18"/>
  <c r="O1415" i="18"/>
  <c r="O1416" i="18"/>
  <c r="O1417" i="18"/>
  <c r="O1418" i="18"/>
  <c r="O1419" i="18"/>
  <c r="O1420" i="18"/>
  <c r="O1421" i="18"/>
  <c r="O1422" i="18"/>
  <c r="O1423" i="18"/>
  <c r="O1424" i="18"/>
  <c r="O1425" i="18"/>
  <c r="O1426" i="18"/>
  <c r="O1427" i="18"/>
  <c r="O1428" i="18"/>
  <c r="O1429" i="18"/>
  <c r="O1430" i="18"/>
  <c r="O1431" i="18"/>
  <c r="O1432" i="18"/>
  <c r="O1433" i="18"/>
  <c r="O1434" i="18"/>
  <c r="O1435" i="18"/>
  <c r="O1436" i="18"/>
  <c r="Q1437" i="18" s="1"/>
  <c r="O1437" i="18"/>
  <c r="O1438" i="18"/>
  <c r="P1437" i="18" s="1"/>
  <c r="O1439" i="18"/>
  <c r="P1438" i="18" s="1"/>
  <c r="O1440" i="18"/>
  <c r="O1441" i="18"/>
  <c r="O1442" i="18"/>
  <c r="P1441" i="18" s="1"/>
  <c r="O1443" i="18"/>
  <c r="P1442" i="18" s="1"/>
  <c r="O1444" i="18"/>
  <c r="P1443" i="18" s="1"/>
  <c r="O1445" i="18"/>
  <c r="O1446" i="18"/>
  <c r="O1447" i="18"/>
  <c r="P1446" i="18" s="1"/>
  <c r="O1448" i="18"/>
  <c r="O1449" i="18"/>
  <c r="O1450" i="18"/>
  <c r="P1449" i="18" s="1"/>
  <c r="O1451" i="18"/>
  <c r="P1450" i="18" s="1"/>
  <c r="O1452" i="18"/>
  <c r="P1451" i="18" s="1"/>
  <c r="O1453" i="18"/>
  <c r="O1454" i="18"/>
  <c r="P1453" i="18" s="1"/>
  <c r="O1455" i="18"/>
  <c r="P1454" i="18" s="1"/>
  <c r="O1456" i="18"/>
  <c r="O1457" i="18"/>
  <c r="O1458" i="18"/>
  <c r="P1457" i="18" s="1"/>
  <c r="O1459" i="18"/>
  <c r="P1458" i="18" s="1"/>
  <c r="O1460" i="18"/>
  <c r="Q1461" i="18" s="1"/>
  <c r="O1461" i="18"/>
  <c r="O1462" i="18"/>
  <c r="P1461" i="18" s="1"/>
  <c r="O1463" i="18"/>
  <c r="P1462" i="18" s="1"/>
  <c r="O1464" i="18"/>
  <c r="O1465" i="18"/>
  <c r="P1464" i="18" s="1"/>
  <c r="O1466" i="18"/>
  <c r="P1465" i="18" s="1"/>
  <c r="O1467" i="18"/>
  <c r="P1466" i="18" s="1"/>
  <c r="O1468" i="18"/>
  <c r="P1467" i="18" s="1"/>
  <c r="O1469" i="18"/>
  <c r="O1470" i="18"/>
  <c r="O1471" i="18"/>
  <c r="P1470" i="18" s="1"/>
  <c r="O1472" i="18"/>
  <c r="O1473" i="18"/>
  <c r="O1474" i="18"/>
  <c r="P1473" i="18" s="1"/>
  <c r="O1475" i="18"/>
  <c r="P1474" i="18" s="1"/>
  <c r="O1476" i="18"/>
  <c r="P1475" i="18" s="1"/>
  <c r="O1477" i="18"/>
  <c r="O1478" i="18"/>
  <c r="O1479" i="18"/>
  <c r="P1478" i="18" s="1"/>
  <c r="O1480" i="18"/>
  <c r="O1481" i="18"/>
  <c r="O1482" i="18"/>
  <c r="P1481" i="18" s="1"/>
  <c r="O1483" i="18"/>
  <c r="O1484" i="18"/>
  <c r="Q1485" i="18" s="1"/>
  <c r="O1485" i="18"/>
  <c r="O1486" i="18"/>
  <c r="P1485" i="18" s="1"/>
  <c r="O1487" i="18"/>
  <c r="P1486" i="18" s="1"/>
  <c r="O1488" i="18"/>
  <c r="O1489" i="18"/>
  <c r="O1490" i="18"/>
  <c r="P1489" i="18" s="1"/>
  <c r="O1491" i="18"/>
  <c r="O1492" i="18"/>
  <c r="O1493" i="18"/>
  <c r="O1494" i="18"/>
  <c r="O1495" i="18"/>
  <c r="O1496" i="18"/>
  <c r="O1497" i="18"/>
  <c r="O1498" i="18"/>
  <c r="O1499" i="18"/>
  <c r="O1500" i="18"/>
  <c r="O1501" i="18"/>
  <c r="O1502" i="18"/>
  <c r="O1503" i="18"/>
  <c r="O1504" i="18"/>
  <c r="O1505" i="18"/>
  <c r="O1506" i="18"/>
  <c r="O1507" i="18"/>
  <c r="O1508" i="18"/>
  <c r="P1507" i="18" s="1"/>
  <c r="O1509" i="18"/>
  <c r="O1510" i="18"/>
  <c r="P1509" i="18" s="1"/>
  <c r="O1511" i="18"/>
  <c r="P1510" i="18" s="1"/>
  <c r="O1512" i="18"/>
  <c r="O1513" i="18"/>
  <c r="P1512" i="18" s="1"/>
  <c r="O1514" i="18"/>
  <c r="P1513" i="18" s="1"/>
  <c r="O1515" i="18"/>
  <c r="P1514" i="18" s="1"/>
  <c r="O1516" i="18"/>
  <c r="P1515" i="18" s="1"/>
  <c r="O1517" i="18"/>
  <c r="O1518" i="18"/>
  <c r="P1517" i="18" s="1"/>
  <c r="O1519" i="18"/>
  <c r="P1518" i="18" s="1"/>
  <c r="O1520" i="18"/>
  <c r="O1521" i="18"/>
  <c r="O1522" i="18"/>
  <c r="P1521" i="18" s="1"/>
  <c r="O1523" i="18"/>
  <c r="O1524" i="18"/>
  <c r="P1523" i="18" s="1"/>
  <c r="O1525" i="18"/>
  <c r="O1526" i="18"/>
  <c r="P1525" i="18" s="1"/>
  <c r="O1527" i="18"/>
  <c r="P1526" i="18" s="1"/>
  <c r="O1528" i="18"/>
  <c r="O1529" i="18"/>
  <c r="O1530" i="18"/>
  <c r="P1529" i="18" s="1"/>
  <c r="O1531" i="18"/>
  <c r="O1532" i="18"/>
  <c r="P1531" i="18" s="1"/>
  <c r="O1533" i="18"/>
  <c r="O1534" i="18"/>
  <c r="P1533" i="18" s="1"/>
  <c r="O1535" i="18"/>
  <c r="P1534" i="18" s="1"/>
  <c r="O1536" i="18"/>
  <c r="O1537" i="18"/>
  <c r="O1538" i="18"/>
  <c r="P1537" i="18" s="1"/>
  <c r="O1539" i="18"/>
  <c r="P1538" i="18" s="1"/>
  <c r="O1540" i="18"/>
  <c r="P1539" i="18" s="1"/>
  <c r="O1541" i="18"/>
  <c r="O1542" i="18"/>
  <c r="O1543" i="18"/>
  <c r="P1542" i="18" s="1"/>
  <c r="O1544" i="18"/>
  <c r="O1545" i="18"/>
  <c r="P1544" i="18" s="1"/>
  <c r="O1546" i="18"/>
  <c r="P1545" i="18" s="1"/>
  <c r="O1547" i="18"/>
  <c r="P1546" i="18" s="1"/>
  <c r="O1548" i="18"/>
  <c r="Q1549" i="18" s="1"/>
  <c r="O1549" i="18"/>
  <c r="O1550" i="18"/>
  <c r="P1549" i="18" s="1"/>
  <c r="O1551" i="18"/>
  <c r="P1550" i="18" s="1"/>
  <c r="O1552" i="18"/>
  <c r="O1553" i="18"/>
  <c r="O1554" i="18"/>
  <c r="P1553" i="18" s="1"/>
  <c r="O1555" i="18"/>
  <c r="O1556" i="18"/>
  <c r="P1555" i="18" s="1"/>
  <c r="O1557" i="18"/>
  <c r="O1558" i="18"/>
  <c r="P1557" i="18" s="1"/>
  <c r="O1559" i="18"/>
  <c r="P1558" i="18" s="1"/>
  <c r="O1560" i="18"/>
  <c r="O1561" i="18"/>
  <c r="O1562" i="18"/>
  <c r="P1561" i="18" s="1"/>
  <c r="O1563" i="18"/>
  <c r="P1562" i="18" s="1"/>
  <c r="O1564" i="18"/>
  <c r="P1563" i="18" s="1"/>
  <c r="O1565" i="18"/>
  <c r="O1566" i="18"/>
  <c r="P1565" i="18" s="1"/>
  <c r="O1567" i="18"/>
  <c r="P1566" i="18" s="1"/>
  <c r="O1568" i="18"/>
  <c r="O1569" i="18"/>
  <c r="O1570" i="18"/>
  <c r="P1569" i="18" s="1"/>
  <c r="O1571" i="18"/>
  <c r="O1572" i="18"/>
  <c r="Q1573" i="18" s="1"/>
  <c r="O1573" i="18"/>
  <c r="O1574" i="18"/>
  <c r="P1573" i="18" s="1"/>
  <c r="O1575" i="18"/>
  <c r="P1574" i="18" s="1"/>
  <c r="O1576" i="18"/>
  <c r="O1577" i="18"/>
  <c r="P1576" i="18" s="1"/>
  <c r="O1578" i="18"/>
  <c r="P1577" i="18" s="1"/>
  <c r="O1579" i="18"/>
  <c r="P1578" i="18" s="1"/>
  <c r="O1580" i="18"/>
  <c r="P1579" i="18" s="1"/>
  <c r="O1581" i="18"/>
  <c r="O1582" i="18"/>
  <c r="O1583" i="18"/>
  <c r="P1582" i="18" s="1"/>
  <c r="O1584" i="18"/>
  <c r="O1585" i="18"/>
  <c r="O1586" i="18"/>
  <c r="P1585" i="18" s="1"/>
  <c r="O1587" i="18"/>
  <c r="P1586" i="18" s="1"/>
  <c r="O1588" i="18"/>
  <c r="P1587" i="18" s="1"/>
  <c r="O1589" i="18"/>
  <c r="O1590" i="18"/>
  <c r="O1591" i="18"/>
  <c r="P1590" i="18" s="1"/>
  <c r="O1592" i="18"/>
  <c r="O1593" i="18"/>
  <c r="O1594" i="18"/>
  <c r="P1593" i="18" s="1"/>
  <c r="O1595" i="18"/>
  <c r="P1594" i="18" s="1"/>
  <c r="O1596" i="18"/>
  <c r="Q1597" i="18" s="1"/>
  <c r="O1597" i="18"/>
  <c r="O1598" i="18"/>
  <c r="P1597" i="18" s="1"/>
  <c r="O1599" i="18"/>
  <c r="P1598" i="18" s="1"/>
  <c r="O1600" i="18"/>
  <c r="O1601" i="18"/>
  <c r="O1602" i="18"/>
  <c r="P1601" i="18" s="1"/>
  <c r="O1603" i="18"/>
  <c r="O1604" i="18"/>
  <c r="Q1605" i="18" s="1"/>
  <c r="O1605" i="18"/>
  <c r="O1606" i="18"/>
  <c r="P1605" i="18" s="1"/>
  <c r="O1607" i="18"/>
  <c r="P1606" i="18" s="1"/>
  <c r="O1608" i="18"/>
  <c r="O1609" i="18"/>
  <c r="P1608" i="18" s="1"/>
  <c r="O1610" i="18"/>
  <c r="P1609" i="18" s="1"/>
  <c r="O1611" i="18"/>
  <c r="O1612" i="18"/>
  <c r="P1611" i="18" s="1"/>
  <c r="O1613" i="18"/>
  <c r="O1614" i="18"/>
  <c r="P1613" i="18" s="1"/>
  <c r="O1615" i="18"/>
  <c r="P1614" i="18" s="1"/>
  <c r="O1616" i="18"/>
  <c r="O1617" i="18"/>
  <c r="O1618" i="18"/>
  <c r="P1617" i="18" s="1"/>
  <c r="O1619" i="18"/>
  <c r="P1618" i="18" s="1"/>
  <c r="O1620" i="18"/>
  <c r="P1619" i="18" s="1"/>
  <c r="O1621" i="18"/>
  <c r="O1622" i="18"/>
  <c r="O1623" i="18"/>
  <c r="P1622" i="18" s="1"/>
  <c r="O1624" i="18"/>
  <c r="O1625" i="18"/>
  <c r="O1626" i="18"/>
  <c r="P1625" i="18" s="1"/>
  <c r="O1627" i="18"/>
  <c r="P1626" i="18" s="1"/>
  <c r="O1628" i="18"/>
  <c r="Q1629" i="18" s="1"/>
  <c r="O1629" i="18"/>
  <c r="O1630" i="18"/>
  <c r="P1629" i="18" s="1"/>
  <c r="O1631" i="18"/>
  <c r="P1630" i="18" s="1"/>
  <c r="O1632" i="18"/>
  <c r="O1633" i="18"/>
  <c r="O1634" i="18"/>
  <c r="P1633" i="18" s="1"/>
  <c r="O1635" i="18"/>
  <c r="O1636" i="18"/>
  <c r="P1635" i="18" s="1"/>
  <c r="O1637" i="18"/>
  <c r="O1638" i="18"/>
  <c r="O1639" i="18"/>
  <c r="P1638" i="18" s="1"/>
  <c r="O1640" i="18"/>
  <c r="O1641" i="18"/>
  <c r="P1640" i="18" s="1"/>
  <c r="O1642" i="18"/>
  <c r="P1641" i="18" s="1"/>
  <c r="O1643" i="18"/>
  <c r="P1642" i="18" s="1"/>
  <c r="O1644" i="18"/>
  <c r="Q1645" i="18" s="1"/>
  <c r="O1645" i="18"/>
  <c r="O1646" i="18"/>
  <c r="P1645" i="18" s="1"/>
  <c r="O1647" i="18"/>
  <c r="P1646" i="18" s="1"/>
  <c r="O1648" i="18"/>
  <c r="O1649" i="18"/>
  <c r="O1650" i="18"/>
  <c r="P1649" i="18" s="1"/>
  <c r="O1651" i="18"/>
  <c r="O1652" i="18"/>
  <c r="P1651" i="18" s="1"/>
  <c r="O1653" i="18"/>
  <c r="O1654" i="18"/>
  <c r="P1653" i="18" s="1"/>
  <c r="O1655" i="18"/>
  <c r="P1654" i="18" s="1"/>
  <c r="O1656" i="18"/>
  <c r="O1657" i="18"/>
  <c r="O1658" i="18"/>
  <c r="P1657" i="18" s="1"/>
  <c r="O1659" i="18"/>
  <c r="O1660" i="18"/>
  <c r="P1659" i="18" s="1"/>
  <c r="O1661" i="18"/>
  <c r="O1662" i="18"/>
  <c r="P1661" i="18" s="1"/>
  <c r="O1663" i="18"/>
  <c r="P1662" i="18" s="1"/>
  <c r="O1664" i="18"/>
  <c r="O1665" i="18"/>
  <c r="O1666" i="18"/>
  <c r="P1665" i="18" s="1"/>
  <c r="O1667" i="18"/>
  <c r="P1666" i="18" s="1"/>
  <c r="O1668" i="18"/>
  <c r="Q1669" i="18" s="1"/>
  <c r="O1669" i="18"/>
  <c r="O1670" i="18"/>
  <c r="P1669" i="18" s="1"/>
  <c r="O1671" i="18"/>
  <c r="P1670" i="18" s="1"/>
  <c r="O1672" i="18"/>
  <c r="O1673" i="18"/>
  <c r="P1672" i="18" s="1"/>
  <c r="O1674" i="18"/>
  <c r="P1673" i="18" s="1"/>
  <c r="O1675" i="18"/>
  <c r="P1674" i="18" s="1"/>
  <c r="O1676" i="18"/>
  <c r="P1675" i="18" s="1"/>
  <c r="O1677" i="18"/>
  <c r="O1678" i="18"/>
  <c r="P1677" i="18" s="1"/>
  <c r="O1679" i="18"/>
  <c r="P1678" i="18" s="1"/>
  <c r="O1680" i="18"/>
  <c r="O1681" i="18"/>
  <c r="O1682" i="18"/>
  <c r="P1681" i="18" s="1"/>
  <c r="O1683" i="18"/>
  <c r="O1684" i="18"/>
  <c r="P1683" i="18" s="1"/>
  <c r="O1685" i="18"/>
  <c r="O1686" i="18"/>
  <c r="O1687" i="18"/>
  <c r="P1686" i="18" s="1"/>
  <c r="O1688" i="18"/>
  <c r="O1689" i="18"/>
  <c r="O1690" i="18"/>
  <c r="P1689" i="18" s="1"/>
  <c r="O1691" i="18"/>
  <c r="P1690" i="18" s="1"/>
  <c r="O1692" i="18"/>
  <c r="Q1693" i="18" s="1"/>
  <c r="O1693" i="18"/>
  <c r="O1694" i="18"/>
  <c r="P1693" i="18" s="1"/>
  <c r="O1695" i="18"/>
  <c r="P1694" i="18" s="1"/>
  <c r="O1696" i="18"/>
  <c r="O1697" i="18"/>
  <c r="O1698" i="18"/>
  <c r="P1697" i="18" s="1"/>
  <c r="O1699" i="18"/>
  <c r="P1698" i="18" s="1"/>
  <c r="O1700" i="18"/>
  <c r="Q1701" i="18" s="1"/>
  <c r="O1701" i="18"/>
  <c r="O1702" i="18"/>
  <c r="P1701" i="18" s="1"/>
  <c r="O1703" i="18"/>
  <c r="P1702" i="18" s="1"/>
  <c r="O1704" i="18"/>
  <c r="O1705" i="18"/>
  <c r="P1704" i="18" s="1"/>
  <c r="O1706" i="18"/>
  <c r="P1705" i="18" s="1"/>
  <c r="O1707" i="18"/>
  <c r="P1706" i="18" s="1"/>
  <c r="O1708" i="18"/>
  <c r="Q1709" i="18" s="1"/>
  <c r="O1709" i="18"/>
  <c r="O1710" i="18"/>
  <c r="O1711" i="18"/>
  <c r="P1710" i="18" s="1"/>
  <c r="O1712" i="18"/>
  <c r="O1713" i="18"/>
  <c r="O1714" i="18"/>
  <c r="P1713" i="18" s="1"/>
  <c r="O1715" i="18"/>
  <c r="P1714" i="18" s="1"/>
  <c r="O1716" i="18"/>
  <c r="P1715" i="18" s="1"/>
  <c r="O1717" i="18"/>
  <c r="O1718" i="18"/>
  <c r="O1719" i="18"/>
  <c r="O1720" i="18"/>
  <c r="O1721" i="18"/>
  <c r="O1722" i="18"/>
  <c r="O1723" i="18"/>
  <c r="O1724" i="18"/>
  <c r="O1725" i="18"/>
  <c r="O1726" i="18"/>
  <c r="O1727" i="18"/>
  <c r="O1728" i="18"/>
  <c r="O1729" i="18"/>
  <c r="O1730" i="18"/>
  <c r="O1731" i="18"/>
  <c r="O1732" i="18"/>
  <c r="O1733" i="18"/>
  <c r="O1734" i="18"/>
  <c r="O1735" i="18"/>
  <c r="Q1736" i="18" s="1"/>
  <c r="O1736" i="18"/>
  <c r="O1737" i="18"/>
  <c r="O1738" i="18"/>
  <c r="O1739" i="18"/>
  <c r="O1740" i="18"/>
  <c r="O1741" i="18"/>
  <c r="O1742" i="18"/>
  <c r="O1743" i="18"/>
  <c r="O1744" i="18"/>
  <c r="O1745" i="18"/>
  <c r="O1746" i="18"/>
  <c r="O1747" i="18"/>
  <c r="O1748" i="18"/>
  <c r="O1749" i="18"/>
  <c r="O1750" i="18"/>
  <c r="O1751" i="18"/>
  <c r="O1752" i="18"/>
  <c r="O1753" i="18"/>
  <c r="O1754" i="18"/>
  <c r="O1755" i="18"/>
  <c r="O1756" i="18"/>
  <c r="O1757" i="18"/>
  <c r="O1758" i="18"/>
  <c r="O1759" i="18"/>
  <c r="O1760" i="18"/>
  <c r="O1761" i="18"/>
  <c r="O1762" i="18"/>
  <c r="P1761" i="18" s="1"/>
  <c r="O1763" i="18"/>
  <c r="P1762" i="18" s="1"/>
  <c r="O1764" i="18"/>
  <c r="Q1765" i="18" s="1"/>
  <c r="O1765" i="18"/>
  <c r="O1766" i="18"/>
  <c r="O1767" i="18"/>
  <c r="O1768" i="18"/>
  <c r="O1769" i="18"/>
  <c r="O1770" i="18"/>
  <c r="O1771" i="18"/>
  <c r="O1772" i="18"/>
  <c r="O1773" i="18"/>
  <c r="O1774" i="18"/>
  <c r="O1775" i="18"/>
  <c r="O1776" i="18"/>
  <c r="O1777" i="18"/>
  <c r="O1778" i="18"/>
  <c r="O1779" i="18"/>
  <c r="O1780" i="18"/>
  <c r="O1781" i="18"/>
  <c r="O1782" i="18"/>
  <c r="P1781" i="18" s="1"/>
  <c r="O1783" i="18"/>
  <c r="Q1784" i="18" s="1"/>
  <c r="O1784" i="18"/>
  <c r="O1785" i="18"/>
  <c r="O1786" i="18"/>
  <c r="P1785" i="18" s="1"/>
  <c r="O1787" i="18"/>
  <c r="O1788" i="18"/>
  <c r="O1789" i="18"/>
  <c r="O1790" i="18"/>
  <c r="O1791" i="18"/>
  <c r="O1792" i="18"/>
  <c r="O1793" i="18"/>
  <c r="O1794" i="18"/>
  <c r="O1795" i="18"/>
  <c r="O1796" i="18"/>
  <c r="O1797" i="18"/>
  <c r="O1798" i="18"/>
  <c r="O1799" i="18"/>
  <c r="O1800" i="18"/>
  <c r="O1801" i="18"/>
  <c r="O1802" i="18"/>
  <c r="O1803" i="18"/>
  <c r="O1804" i="18"/>
  <c r="O1805" i="18"/>
  <c r="O1806" i="18"/>
  <c r="O1807" i="18"/>
  <c r="O1808" i="18"/>
  <c r="O1809" i="18"/>
  <c r="O1810" i="18"/>
  <c r="O1811" i="18"/>
  <c r="O1812" i="18"/>
  <c r="O1813" i="18"/>
  <c r="O1814" i="18"/>
  <c r="O1815" i="18"/>
  <c r="O1816" i="18"/>
  <c r="O1817" i="18"/>
  <c r="O1818" i="18"/>
  <c r="O1819" i="18"/>
  <c r="O1820" i="18"/>
  <c r="O1821" i="18"/>
  <c r="O1822" i="18"/>
  <c r="O1823" i="18"/>
  <c r="O1824" i="18"/>
  <c r="O1825" i="18"/>
  <c r="O1826" i="18"/>
  <c r="O1827" i="18"/>
  <c r="O1828" i="18"/>
  <c r="Q1829" i="18" s="1"/>
  <c r="O1829" i="18"/>
  <c r="O1830" i="18"/>
  <c r="P1829" i="18" s="1"/>
  <c r="O1831" i="18"/>
  <c r="O1832" i="18"/>
  <c r="O1833" i="18"/>
  <c r="O1834" i="18"/>
  <c r="P1833" i="18" s="1"/>
  <c r="O1835" i="18"/>
  <c r="O1836" i="18"/>
  <c r="P1835" i="18" s="1"/>
  <c r="O1837" i="18"/>
  <c r="O1838" i="18"/>
  <c r="P1837" i="18" s="1"/>
  <c r="O1839" i="18"/>
  <c r="O1840" i="18"/>
  <c r="O1841" i="18"/>
  <c r="O1842" i="18"/>
  <c r="P1841" i="18" s="1"/>
  <c r="O1843" i="18"/>
  <c r="P1842" i="18" s="1"/>
  <c r="O1844" i="18"/>
  <c r="Q1845" i="18" s="1"/>
  <c r="O1845" i="18"/>
  <c r="O1846" i="18"/>
  <c r="O1847" i="18"/>
  <c r="O1848" i="18"/>
  <c r="O1849" i="18"/>
  <c r="O1850" i="18"/>
  <c r="P1849" i="18" s="1"/>
  <c r="O1851" i="18"/>
  <c r="P1850" i="18" s="1"/>
  <c r="O1852" i="18"/>
  <c r="P1851" i="18" s="1"/>
  <c r="O1853" i="18"/>
  <c r="O1854" i="18"/>
  <c r="P1853" i="18" s="1"/>
  <c r="O1855" i="18"/>
  <c r="Q1856" i="18" s="1"/>
  <c r="O1856" i="18"/>
  <c r="O1857" i="18"/>
  <c r="P1856" i="18" s="1"/>
  <c r="O1858" i="18"/>
  <c r="P1857" i="18" s="1"/>
  <c r="O1859" i="18"/>
  <c r="O1860" i="18"/>
  <c r="P1859" i="18" s="1"/>
  <c r="O1861" i="18"/>
  <c r="O1862" i="18"/>
  <c r="P1861" i="18" s="1"/>
  <c r="O1863" i="18"/>
  <c r="Q1864" i="18" s="1"/>
  <c r="O1864" i="18"/>
  <c r="O1865" i="18"/>
  <c r="O1866" i="18"/>
  <c r="P1865" i="18" s="1"/>
  <c r="O1867" i="18"/>
  <c r="P1866" i="18" s="1"/>
  <c r="O1868" i="18"/>
  <c r="P1867" i="18" s="1"/>
  <c r="O1869" i="18"/>
  <c r="O1870" i="18"/>
  <c r="O1871" i="18"/>
  <c r="Q1872" i="18" s="1"/>
  <c r="O1872" i="18"/>
  <c r="O1873" i="18"/>
  <c r="O1874" i="18"/>
  <c r="P1873" i="18" s="1"/>
  <c r="O1875" i="18"/>
  <c r="O1876" i="18"/>
  <c r="P1875" i="18" s="1"/>
  <c r="O1877" i="18"/>
  <c r="O1878" i="18"/>
  <c r="P1877" i="18" s="1"/>
  <c r="O1879" i="18"/>
  <c r="O1880" i="18"/>
  <c r="O1881" i="18"/>
  <c r="O1882" i="18"/>
  <c r="P1881" i="18" s="1"/>
  <c r="O1883" i="18"/>
  <c r="P1882" i="18" s="1"/>
  <c r="O1884" i="18"/>
  <c r="Q1885" i="18" s="1"/>
  <c r="O1885" i="18"/>
  <c r="P1884" i="18" s="1"/>
  <c r="O1886" i="18"/>
  <c r="P1885" i="18" s="1"/>
  <c r="O1887" i="18"/>
  <c r="Q1888" i="18" s="1"/>
  <c r="O1888" i="18"/>
  <c r="O1889" i="18"/>
  <c r="O1890" i="18"/>
  <c r="P1889" i="18" s="1"/>
  <c r="O1891" i="18"/>
  <c r="P1890" i="18" s="1"/>
  <c r="O1892" i="18"/>
  <c r="Q1893" i="18" s="1"/>
  <c r="O1893" i="18"/>
  <c r="O1894" i="18"/>
  <c r="P1893" i="18" s="1"/>
  <c r="O1895" i="18"/>
  <c r="Q1896" i="18" s="1"/>
  <c r="O1896" i="18"/>
  <c r="O1897" i="18"/>
  <c r="O1898" i="18"/>
  <c r="P1897" i="18" s="1"/>
  <c r="O1899" i="18"/>
  <c r="P1898" i="18" s="1"/>
  <c r="O1900" i="18"/>
  <c r="Q1901" i="18" s="1"/>
  <c r="O1901" i="18"/>
  <c r="O1902" i="18"/>
  <c r="P1901" i="18" s="1"/>
  <c r="O1903" i="18"/>
  <c r="P1902" i="18" s="1"/>
  <c r="O1904" i="18"/>
  <c r="O1905" i="18"/>
  <c r="O1906" i="18"/>
  <c r="O1907" i="18"/>
  <c r="O1908" i="18"/>
  <c r="O1909" i="18"/>
  <c r="O1910" i="18"/>
  <c r="O1911" i="18"/>
  <c r="O1912" i="18"/>
  <c r="O1913" i="18"/>
  <c r="O1914" i="18"/>
  <c r="O1915" i="18"/>
  <c r="O1916" i="18"/>
  <c r="O1917" i="18"/>
  <c r="O1918" i="18"/>
  <c r="O1919" i="18"/>
  <c r="O1920" i="18"/>
  <c r="O1921" i="18"/>
  <c r="O1922" i="18"/>
  <c r="O1923" i="18"/>
  <c r="O1924" i="18"/>
  <c r="O1925" i="18"/>
  <c r="O1926" i="18"/>
  <c r="O1927" i="18"/>
  <c r="O1928" i="18"/>
  <c r="O1929" i="18"/>
  <c r="O1930" i="18"/>
  <c r="O1931" i="18"/>
  <c r="O1932" i="18"/>
  <c r="O1933" i="18"/>
  <c r="O1934" i="18"/>
  <c r="O1935" i="18"/>
  <c r="O1936" i="18"/>
  <c r="O1937" i="18"/>
  <c r="O1938" i="18"/>
  <c r="P1937" i="18" s="1"/>
  <c r="O1939" i="18"/>
  <c r="O1940" i="18"/>
  <c r="O1941" i="18"/>
  <c r="O1942" i="18"/>
  <c r="O1943" i="18"/>
  <c r="O1944" i="18"/>
  <c r="O1945" i="18"/>
  <c r="O1946" i="18"/>
  <c r="O1947" i="18"/>
  <c r="O1948" i="18"/>
  <c r="O1949" i="18"/>
  <c r="O1950" i="18"/>
  <c r="O1951" i="18"/>
  <c r="O1952" i="18"/>
  <c r="O1953" i="18"/>
  <c r="O1954" i="18"/>
  <c r="O1955" i="18"/>
  <c r="O1956" i="18"/>
  <c r="O1957" i="18"/>
  <c r="O1958" i="18"/>
  <c r="O1959" i="18"/>
  <c r="O1960" i="18"/>
  <c r="O1961" i="18"/>
  <c r="O1962" i="18"/>
  <c r="O1963" i="18"/>
  <c r="O1964" i="18"/>
  <c r="O1965" i="18"/>
  <c r="O1966" i="18"/>
  <c r="O1967" i="18"/>
  <c r="O1968" i="18"/>
  <c r="O1969" i="18"/>
  <c r="O1970" i="18"/>
  <c r="O1971" i="18"/>
  <c r="O1972" i="18"/>
  <c r="O1973" i="18"/>
  <c r="O1974" i="18"/>
  <c r="O1975" i="18"/>
  <c r="O1976" i="18"/>
  <c r="O1977" i="18"/>
  <c r="O1978" i="18"/>
  <c r="O1979" i="18"/>
  <c r="O1980" i="18"/>
  <c r="O1981" i="18"/>
  <c r="O1982" i="18"/>
  <c r="O1983" i="18"/>
  <c r="O1984" i="18"/>
  <c r="O1985" i="18"/>
  <c r="O1986" i="18"/>
  <c r="O1987" i="18"/>
  <c r="O1988" i="18"/>
  <c r="O1989" i="18"/>
  <c r="O1990" i="18"/>
  <c r="O1991" i="18"/>
  <c r="O1992" i="18"/>
  <c r="O1993" i="18"/>
  <c r="O1994" i="18"/>
  <c r="O1995" i="18"/>
  <c r="O1996" i="18"/>
  <c r="O1997" i="18"/>
  <c r="O1998" i="18"/>
  <c r="O1999" i="18"/>
  <c r="O2000" i="18"/>
  <c r="O2001" i="18"/>
  <c r="O2002" i="18"/>
  <c r="O2003" i="18"/>
  <c r="O2004" i="18"/>
  <c r="O2005" i="18"/>
  <c r="O2006" i="18"/>
  <c r="O2007" i="18"/>
  <c r="O2008" i="18"/>
  <c r="O2009" i="18"/>
  <c r="O2010" i="18"/>
  <c r="O2011" i="18"/>
  <c r="O2012" i="18"/>
  <c r="O2013" i="18"/>
  <c r="O2014" i="18"/>
  <c r="O2015" i="18"/>
  <c r="O2016" i="18"/>
  <c r="O2017" i="18"/>
  <c r="O2018" i="18"/>
  <c r="O2019" i="18"/>
  <c r="O2020" i="18"/>
  <c r="O2021" i="18"/>
  <c r="O2022" i="18"/>
  <c r="O2023" i="18"/>
  <c r="O2024" i="18"/>
  <c r="O2025" i="18"/>
  <c r="O2026" i="18"/>
  <c r="O2027" i="18"/>
  <c r="O2028" i="18"/>
  <c r="O2029" i="18"/>
  <c r="O2030" i="18"/>
  <c r="O2031" i="18"/>
  <c r="O2032" i="18"/>
  <c r="O2033" i="18"/>
  <c r="O2034" i="18"/>
  <c r="O2035" i="18"/>
  <c r="O2036" i="18"/>
  <c r="O2037" i="18"/>
  <c r="O2038" i="18"/>
  <c r="O2039" i="18"/>
  <c r="O2040" i="18"/>
  <c r="O2041" i="18"/>
  <c r="O2042" i="18"/>
  <c r="O2043" i="18"/>
  <c r="P2042" i="18" s="1"/>
  <c r="O2044" i="18"/>
  <c r="O2045" i="18"/>
  <c r="O2046" i="18"/>
  <c r="O2047" i="18"/>
  <c r="O2048" i="18"/>
  <c r="O2049" i="18"/>
  <c r="O2050" i="18"/>
  <c r="O2051" i="18"/>
  <c r="O2052" i="18"/>
  <c r="O2053" i="18"/>
  <c r="O2054" i="18"/>
  <c r="O2055" i="18"/>
  <c r="O2056" i="18"/>
  <c r="O2057" i="18"/>
  <c r="O2058" i="18"/>
  <c r="O2059" i="18"/>
  <c r="O2060" i="18"/>
  <c r="O2061" i="18"/>
  <c r="O2062" i="18"/>
  <c r="O2063" i="18"/>
  <c r="O2064" i="18"/>
  <c r="O2065" i="18"/>
  <c r="O2066" i="18"/>
  <c r="O2067" i="18"/>
  <c r="O2068" i="18"/>
  <c r="O2069" i="18"/>
  <c r="O2070" i="18"/>
  <c r="O2071" i="18"/>
  <c r="O2072" i="18"/>
  <c r="O2073" i="18"/>
  <c r="O2074" i="18"/>
  <c r="O2075" i="18"/>
  <c r="O2076" i="18"/>
  <c r="O2077" i="18"/>
  <c r="O2078" i="18"/>
  <c r="O2079" i="18"/>
  <c r="O2080" i="18"/>
  <c r="O2081" i="18"/>
  <c r="O2082" i="18"/>
  <c r="O2083" i="18"/>
  <c r="O2084" i="18"/>
  <c r="O2085" i="18"/>
  <c r="O2086" i="18"/>
  <c r="O2087" i="18"/>
  <c r="O2088" i="18"/>
  <c r="O2089" i="18"/>
  <c r="O2090" i="18"/>
  <c r="O2091" i="18"/>
  <c r="O2092" i="18"/>
  <c r="O2093" i="18"/>
  <c r="O2094" i="18"/>
  <c r="O2095" i="18"/>
  <c r="O2096" i="18"/>
  <c r="O2097" i="18"/>
  <c r="O2098" i="18"/>
  <c r="O2099" i="18"/>
  <c r="O2100" i="18"/>
  <c r="O2101" i="18"/>
  <c r="O2102" i="18"/>
  <c r="O2103" i="18"/>
  <c r="O2104" i="18"/>
  <c r="O2105" i="18"/>
  <c r="O2106" i="18"/>
  <c r="O2107" i="18"/>
  <c r="O2108" i="18"/>
  <c r="O2109" i="18"/>
  <c r="O2110" i="18"/>
  <c r="O2111" i="18"/>
  <c r="O2112" i="18"/>
  <c r="O2113" i="18"/>
  <c r="O2114" i="18"/>
  <c r="O2115" i="18"/>
  <c r="O2116" i="18"/>
  <c r="O2117" i="18"/>
  <c r="O2118" i="18"/>
  <c r="O2119" i="18"/>
  <c r="O2120" i="18"/>
  <c r="O2121" i="18"/>
  <c r="O2122" i="18"/>
  <c r="O2123" i="18"/>
  <c r="O2124" i="18"/>
  <c r="O2125" i="18"/>
  <c r="O2126" i="18"/>
  <c r="O2127" i="18"/>
  <c r="O2128" i="18"/>
  <c r="O2129" i="18"/>
  <c r="O2130" i="18"/>
  <c r="O2131" i="18"/>
  <c r="O2132" i="18"/>
  <c r="O2133" i="18"/>
  <c r="O2134" i="18"/>
  <c r="O2135" i="18"/>
  <c r="O2136" i="18"/>
  <c r="O2137" i="18"/>
  <c r="O2138" i="18"/>
  <c r="O2139" i="18"/>
  <c r="O2140" i="18"/>
  <c r="O2141" i="18"/>
  <c r="O2142" i="18"/>
  <c r="O2143" i="18"/>
  <c r="O2144" i="18"/>
  <c r="O2145" i="18"/>
  <c r="O2146" i="18"/>
  <c r="O2147" i="18"/>
  <c r="O2148" i="18"/>
  <c r="O2149" i="18"/>
  <c r="O2150" i="18"/>
  <c r="O2151" i="18"/>
  <c r="O2152" i="18"/>
  <c r="O2153" i="18"/>
  <c r="O2154" i="18"/>
  <c r="O2155" i="18"/>
  <c r="O2156" i="18"/>
  <c r="O2157" i="18"/>
  <c r="O2158" i="18"/>
  <c r="O2159" i="18"/>
  <c r="O2160" i="18"/>
  <c r="O2161" i="18"/>
  <c r="O2162" i="18"/>
  <c r="O2163" i="18"/>
  <c r="O2164" i="18"/>
  <c r="O2165" i="18"/>
  <c r="O2166" i="18"/>
  <c r="O2167" i="18"/>
  <c r="O2168" i="18"/>
  <c r="O2169" i="18"/>
  <c r="O2170" i="18"/>
  <c r="O2171" i="18"/>
  <c r="O2172" i="18"/>
  <c r="O2173" i="18"/>
  <c r="O2174" i="18"/>
  <c r="O2175" i="18"/>
  <c r="O2176" i="18"/>
  <c r="O2177" i="18"/>
  <c r="O2178" i="18"/>
  <c r="O2179" i="18"/>
  <c r="O2180" i="18"/>
  <c r="O2181" i="18"/>
  <c r="O2182" i="18"/>
  <c r="O2183" i="18"/>
  <c r="O2184" i="18"/>
  <c r="O2185" i="18"/>
  <c r="O2186" i="18"/>
  <c r="O2187" i="18"/>
  <c r="O2188" i="18"/>
  <c r="O2189" i="18"/>
  <c r="O2190" i="18"/>
  <c r="O2191" i="18"/>
  <c r="O2192" i="18"/>
  <c r="O2193" i="18"/>
  <c r="O2194" i="18"/>
  <c r="O2195" i="18"/>
  <c r="O2196" i="18"/>
  <c r="O2197" i="18"/>
  <c r="O2198" i="18"/>
  <c r="O2199" i="18"/>
  <c r="O2200" i="18"/>
  <c r="O2201" i="18"/>
  <c r="O2202" i="18"/>
  <c r="O2203" i="18"/>
  <c r="O2204" i="18"/>
  <c r="O2205" i="18"/>
  <c r="O2206" i="18"/>
  <c r="O2207" i="18"/>
  <c r="O2208" i="18"/>
  <c r="O2209" i="18"/>
  <c r="O2210" i="18"/>
  <c r="O2211" i="18"/>
  <c r="O2212" i="18"/>
  <c r="O2213" i="18"/>
  <c r="O2214" i="18"/>
  <c r="O2215" i="18"/>
  <c r="O2216" i="18"/>
  <c r="O2217" i="18"/>
  <c r="O2218" i="18"/>
  <c r="O2219" i="18"/>
  <c r="O2220" i="18"/>
  <c r="O2221" i="18"/>
  <c r="O2222" i="18"/>
  <c r="O2223" i="18"/>
  <c r="O2224" i="18"/>
  <c r="O2225" i="18"/>
  <c r="O2226" i="18"/>
  <c r="O2227" i="18"/>
  <c r="O2228" i="18"/>
  <c r="O2229" i="18"/>
  <c r="O2230" i="18"/>
  <c r="O2231" i="18"/>
  <c r="O2232" i="18"/>
  <c r="O2233" i="18"/>
  <c r="O2234" i="18"/>
  <c r="O2235" i="18"/>
  <c r="O2236" i="18"/>
  <c r="O2237" i="18"/>
  <c r="O2238" i="18"/>
  <c r="O2239" i="18"/>
  <c r="O2240" i="18"/>
  <c r="O2241" i="18"/>
  <c r="O2242" i="18"/>
  <c r="O2243" i="18"/>
  <c r="O2244" i="18"/>
  <c r="O2245" i="18"/>
  <c r="O2246" i="18"/>
  <c r="O2247" i="18"/>
  <c r="O2248" i="18"/>
  <c r="O2249" i="18"/>
  <c r="O2250" i="18"/>
  <c r="O2251" i="18"/>
  <c r="O2252" i="18"/>
  <c r="O2253" i="18"/>
  <c r="O2254" i="18"/>
  <c r="O2255" i="18"/>
  <c r="O2256" i="18"/>
  <c r="O2257" i="18"/>
  <c r="O2258" i="18"/>
  <c r="O2259" i="18"/>
  <c r="O2260" i="18"/>
  <c r="O2261" i="18"/>
  <c r="O2262" i="18"/>
  <c r="O2263" i="18"/>
  <c r="O2264" i="18"/>
  <c r="O2265" i="18"/>
  <c r="O2266" i="18"/>
  <c r="O2267" i="18"/>
  <c r="O2268" i="18"/>
  <c r="O2269" i="18"/>
  <c r="O2270" i="18"/>
  <c r="O2271" i="18"/>
  <c r="O2272" i="18"/>
  <c r="O2273" i="18"/>
  <c r="O2274" i="18"/>
  <c r="O2275" i="18"/>
  <c r="O2276" i="18"/>
  <c r="O2277" i="18"/>
  <c r="O2278" i="18"/>
  <c r="O2279" i="18"/>
  <c r="O2280" i="18"/>
  <c r="O2281" i="18"/>
  <c r="O2282" i="18"/>
  <c r="O2283" i="18"/>
  <c r="O2284" i="18"/>
  <c r="O2285" i="18"/>
  <c r="O2286" i="18"/>
  <c r="O2287" i="18"/>
  <c r="O2288" i="18"/>
  <c r="O2289" i="18"/>
  <c r="O2290" i="18"/>
  <c r="O2291" i="18"/>
  <c r="O2292" i="18"/>
  <c r="O2293" i="18"/>
  <c r="O2294" i="18"/>
  <c r="O2295" i="18"/>
  <c r="O2296" i="18"/>
  <c r="O2297" i="18"/>
  <c r="O2298" i="18"/>
  <c r="O2299" i="18"/>
  <c r="O2300" i="18"/>
  <c r="O2301" i="18"/>
  <c r="O2302" i="18"/>
  <c r="O2303" i="18"/>
  <c r="O2304" i="18"/>
  <c r="O2305" i="18"/>
  <c r="O2306" i="18"/>
  <c r="O2307" i="18"/>
  <c r="O2308" i="18"/>
  <c r="P7" i="18"/>
  <c r="P8" i="18"/>
  <c r="P11" i="18"/>
  <c r="P13" i="18"/>
  <c r="P15" i="18"/>
  <c r="P16" i="18"/>
  <c r="P19" i="18"/>
  <c r="P21" i="18"/>
  <c r="P23" i="18"/>
  <c r="P24" i="18"/>
  <c r="P26" i="18"/>
  <c r="P27" i="18"/>
  <c r="P29" i="18"/>
  <c r="P31" i="18"/>
  <c r="P32" i="18"/>
  <c r="P34" i="18"/>
  <c r="P39" i="18"/>
  <c r="P40" i="18"/>
  <c r="P42" i="18"/>
  <c r="P43" i="18"/>
  <c r="P45" i="18"/>
  <c r="P47" i="18"/>
  <c r="P48" i="18"/>
  <c r="P51" i="18"/>
  <c r="P53" i="18"/>
  <c r="P55" i="18"/>
  <c r="P56" i="18"/>
  <c r="P59" i="18"/>
  <c r="P63" i="18"/>
  <c r="P64" i="18"/>
  <c r="P66" i="18"/>
  <c r="P67" i="18"/>
  <c r="P71" i="18"/>
  <c r="P72" i="18"/>
  <c r="P75" i="18"/>
  <c r="P77" i="18"/>
  <c r="P79" i="18"/>
  <c r="P80" i="18"/>
  <c r="P83" i="18"/>
  <c r="P103" i="18"/>
  <c r="P104" i="18"/>
  <c r="P107" i="18"/>
  <c r="P109" i="18"/>
  <c r="P111" i="18"/>
  <c r="P112" i="18"/>
  <c r="P115" i="18"/>
  <c r="P117" i="18"/>
  <c r="P119" i="18"/>
  <c r="P120" i="18"/>
  <c r="P122" i="18"/>
  <c r="P123" i="18"/>
  <c r="P127" i="18"/>
  <c r="P128" i="18"/>
  <c r="P131" i="18"/>
  <c r="P135" i="18"/>
  <c r="P136" i="18"/>
  <c r="P139" i="18"/>
  <c r="P141" i="18"/>
  <c r="P143" i="18"/>
  <c r="P144" i="18"/>
  <c r="P147" i="18"/>
  <c r="P149" i="18"/>
  <c r="P151" i="18"/>
  <c r="P152" i="18"/>
  <c r="P155" i="18"/>
  <c r="P157" i="18"/>
  <c r="P159" i="18"/>
  <c r="P160" i="18"/>
  <c r="P162" i="18"/>
  <c r="P167" i="18"/>
  <c r="P168" i="18"/>
  <c r="P171" i="18"/>
  <c r="P172" i="18"/>
  <c r="P195" i="18"/>
  <c r="P196" i="18"/>
  <c r="P199" i="18"/>
  <c r="P200" i="18"/>
  <c r="P203" i="18"/>
  <c r="P204" i="18"/>
  <c r="P218" i="18"/>
  <c r="P219" i="18"/>
  <c r="P220" i="18"/>
  <c r="P223" i="18"/>
  <c r="P224" i="18"/>
  <c r="P226" i="18"/>
  <c r="P227" i="18"/>
  <c r="P228" i="18"/>
  <c r="P229" i="18"/>
  <c r="P231" i="18"/>
  <c r="P232" i="18"/>
  <c r="P235" i="18"/>
  <c r="P236" i="18"/>
  <c r="P237" i="18"/>
  <c r="P239" i="18"/>
  <c r="P240" i="18"/>
  <c r="P243" i="18"/>
  <c r="P245" i="18"/>
  <c r="P247" i="18"/>
  <c r="P248" i="18"/>
  <c r="P250" i="18"/>
  <c r="P251" i="18"/>
  <c r="P252" i="18"/>
  <c r="P255" i="18"/>
  <c r="P256" i="18"/>
  <c r="P258" i="18"/>
  <c r="P259" i="18"/>
  <c r="P260" i="18"/>
  <c r="P261" i="18"/>
  <c r="P263" i="18"/>
  <c r="P264" i="18"/>
  <c r="P267" i="18"/>
  <c r="P268" i="18"/>
  <c r="P269" i="18"/>
  <c r="P271" i="18"/>
  <c r="P352" i="18"/>
  <c r="P375" i="18"/>
  <c r="P376" i="18"/>
  <c r="P379" i="18"/>
  <c r="P380" i="18"/>
  <c r="P383" i="18"/>
  <c r="P384" i="18"/>
  <c r="P386" i="18"/>
  <c r="P388" i="18"/>
  <c r="P389" i="18"/>
  <c r="P391" i="18"/>
  <c r="P392" i="18"/>
  <c r="P395" i="18"/>
  <c r="P396" i="18"/>
  <c r="P419" i="18"/>
  <c r="P420" i="18"/>
  <c r="P423" i="18"/>
  <c r="P424" i="18"/>
  <c r="P427" i="18"/>
  <c r="P428" i="18"/>
  <c r="P440" i="18"/>
  <c r="P442" i="18"/>
  <c r="P444" i="18"/>
  <c r="P464" i="18"/>
  <c r="P487" i="18"/>
  <c r="P488" i="18"/>
  <c r="P491" i="18"/>
  <c r="P492" i="18"/>
  <c r="P493" i="18"/>
  <c r="P495" i="18"/>
  <c r="P496" i="18"/>
  <c r="P499" i="18"/>
  <c r="P501" i="18"/>
  <c r="P503" i="18"/>
  <c r="P504" i="18"/>
  <c r="P506" i="18"/>
  <c r="P507" i="18"/>
  <c r="P508" i="18"/>
  <c r="P511" i="18"/>
  <c r="P512" i="18"/>
  <c r="P515" i="18"/>
  <c r="P516" i="18"/>
  <c r="P517" i="18"/>
  <c r="P519" i="18"/>
  <c r="P520" i="18"/>
  <c r="P523" i="18"/>
  <c r="P524" i="18"/>
  <c r="P525" i="18"/>
  <c r="P527" i="18"/>
  <c r="P528" i="18"/>
  <c r="P530" i="18"/>
  <c r="P535" i="18"/>
  <c r="P536" i="18"/>
  <c r="P539" i="18"/>
  <c r="P540" i="18"/>
  <c r="P543" i="18"/>
  <c r="P544" i="18"/>
  <c r="P546" i="18"/>
  <c r="P547" i="18"/>
  <c r="P548" i="18"/>
  <c r="P549" i="18"/>
  <c r="P551" i="18"/>
  <c r="P552" i="18"/>
  <c r="P555" i="18"/>
  <c r="P556" i="18"/>
  <c r="P557" i="18"/>
  <c r="P559" i="18"/>
  <c r="P560" i="18"/>
  <c r="P563" i="18"/>
  <c r="P567" i="18"/>
  <c r="P568" i="18"/>
  <c r="P571" i="18"/>
  <c r="P572" i="18"/>
  <c r="P573" i="18"/>
  <c r="P575" i="18"/>
  <c r="P576" i="18"/>
  <c r="P579" i="18"/>
  <c r="P580" i="18"/>
  <c r="P581" i="18"/>
  <c r="P583" i="18"/>
  <c r="P584" i="18"/>
  <c r="P586" i="18"/>
  <c r="P588" i="18"/>
  <c r="P591" i="18"/>
  <c r="P592" i="18"/>
  <c r="P595" i="18"/>
  <c r="P597" i="18"/>
  <c r="P599" i="18"/>
  <c r="P600" i="18"/>
  <c r="P603" i="18"/>
  <c r="P604" i="18"/>
  <c r="P605" i="18"/>
  <c r="P607" i="18"/>
  <c r="P608" i="18"/>
  <c r="P611" i="18"/>
  <c r="P612" i="18"/>
  <c r="P615" i="18"/>
  <c r="P616" i="18"/>
  <c r="P618" i="18"/>
  <c r="P619" i="18"/>
  <c r="P620" i="18"/>
  <c r="P621" i="18"/>
  <c r="P623" i="18"/>
  <c r="P624" i="18"/>
  <c r="P626" i="18"/>
  <c r="P627" i="18"/>
  <c r="P629" i="18"/>
  <c r="P631" i="18"/>
  <c r="P632" i="18"/>
  <c r="P635" i="18"/>
  <c r="P636" i="18"/>
  <c r="P637" i="18"/>
  <c r="P639" i="18"/>
  <c r="P640" i="18"/>
  <c r="P644" i="18"/>
  <c r="P645" i="18"/>
  <c r="P647" i="18"/>
  <c r="P648" i="18"/>
  <c r="P650" i="18"/>
  <c r="P651" i="18"/>
  <c r="P652" i="18"/>
  <c r="P655" i="18"/>
  <c r="P656" i="18"/>
  <c r="P659" i="18"/>
  <c r="P663" i="18"/>
  <c r="P664" i="18"/>
  <c r="P687" i="18"/>
  <c r="P688" i="18"/>
  <c r="P690" i="18"/>
  <c r="P691" i="18"/>
  <c r="P693" i="18"/>
  <c r="P695" i="18"/>
  <c r="P696" i="18"/>
  <c r="P700" i="18"/>
  <c r="P701" i="18"/>
  <c r="P704" i="18"/>
  <c r="P707" i="18"/>
  <c r="P708" i="18"/>
  <c r="P709" i="18"/>
  <c r="P711" i="18"/>
  <c r="P712" i="18"/>
  <c r="P714" i="18"/>
  <c r="P715" i="18"/>
  <c r="P716" i="18"/>
  <c r="P717" i="18"/>
  <c r="P719" i="18"/>
  <c r="P720" i="18"/>
  <c r="P723" i="18"/>
  <c r="P725" i="18"/>
  <c r="P727" i="18"/>
  <c r="T725" i="18" s="1"/>
  <c r="P728" i="18"/>
  <c r="P731" i="18"/>
  <c r="P732" i="18"/>
  <c r="P736" i="18"/>
  <c r="P739" i="18"/>
  <c r="P740" i="18"/>
  <c r="P741" i="18"/>
  <c r="P743" i="18"/>
  <c r="P759" i="18"/>
  <c r="P779" i="18"/>
  <c r="P780" i="18"/>
  <c r="P805" i="18"/>
  <c r="P891" i="18"/>
  <c r="P892" i="18"/>
  <c r="P896" i="18"/>
  <c r="P899" i="18"/>
  <c r="P900" i="18"/>
  <c r="P915" i="18"/>
  <c r="P917" i="18"/>
  <c r="P919" i="18"/>
  <c r="P923" i="18"/>
  <c r="P924" i="18"/>
  <c r="P925" i="18"/>
  <c r="P928" i="18"/>
  <c r="P931" i="18"/>
  <c r="P932" i="18"/>
  <c r="P935" i="18"/>
  <c r="P936" i="18"/>
  <c r="P939" i="18"/>
  <c r="P940" i="18"/>
  <c r="P941" i="18"/>
  <c r="P943" i="18"/>
  <c r="P944" i="18"/>
  <c r="P963" i="18"/>
  <c r="P964" i="18"/>
  <c r="P967" i="18"/>
  <c r="P968" i="18"/>
  <c r="P971" i="18"/>
  <c r="P972" i="18"/>
  <c r="P973" i="18"/>
  <c r="P975" i="18"/>
  <c r="P976" i="18"/>
  <c r="P979" i="18"/>
  <c r="P981" i="18"/>
  <c r="P983" i="18"/>
  <c r="P984" i="18"/>
  <c r="P986" i="18"/>
  <c r="P987" i="18"/>
  <c r="P988" i="18"/>
  <c r="P992" i="18"/>
  <c r="P994" i="18"/>
  <c r="P995" i="18"/>
  <c r="P996" i="18"/>
  <c r="P997" i="18"/>
  <c r="P999" i="18"/>
  <c r="P1000" i="18"/>
  <c r="P1007" i="18"/>
  <c r="P1008" i="18"/>
  <c r="P1010" i="18"/>
  <c r="P1011" i="18"/>
  <c r="P1015" i="18"/>
  <c r="P1031" i="18"/>
  <c r="P1032" i="18"/>
  <c r="P1035" i="18"/>
  <c r="P1036" i="18"/>
  <c r="P1039" i="18"/>
  <c r="P1040" i="18"/>
  <c r="P1043" i="18"/>
  <c r="P1047" i="18"/>
  <c r="P1056" i="18"/>
  <c r="P1059" i="18"/>
  <c r="P1060" i="18"/>
  <c r="P1061" i="18"/>
  <c r="P1063" i="18"/>
  <c r="P1064" i="18"/>
  <c r="P1067" i="18"/>
  <c r="P1082" i="18"/>
  <c r="P1083" i="18"/>
  <c r="P1084" i="18"/>
  <c r="P1167" i="18"/>
  <c r="P1170" i="18"/>
  <c r="P1171" i="18"/>
  <c r="P1172" i="18"/>
  <c r="P1175" i="18"/>
  <c r="P1191" i="18"/>
  <c r="P1192" i="18"/>
  <c r="P1194" i="18"/>
  <c r="P1195" i="18"/>
  <c r="P1196" i="18"/>
  <c r="P1199" i="18"/>
  <c r="P1202" i="18"/>
  <c r="P1203" i="18"/>
  <c r="P1204" i="18"/>
  <c r="P1205" i="18"/>
  <c r="P1215" i="18"/>
  <c r="P1237" i="18"/>
  <c r="P1239" i="18"/>
  <c r="P1242" i="18"/>
  <c r="P1243" i="18"/>
  <c r="P1244" i="18"/>
  <c r="P1247" i="18"/>
  <c r="P1260" i="18"/>
  <c r="P1263" i="18"/>
  <c r="P1264" i="18"/>
  <c r="P1266" i="18"/>
  <c r="P1267" i="18"/>
  <c r="P1268" i="18"/>
  <c r="P1269" i="18"/>
  <c r="P1271" i="18"/>
  <c r="P1275" i="18"/>
  <c r="P1276" i="18"/>
  <c r="P1277" i="18"/>
  <c r="P1279" i="18"/>
  <c r="P1280" i="18"/>
  <c r="P1284" i="18"/>
  <c r="P1287" i="18"/>
  <c r="P1288" i="18"/>
  <c r="P1291" i="18"/>
  <c r="P1292" i="18"/>
  <c r="P1307" i="18"/>
  <c r="P1308" i="18"/>
  <c r="P1331" i="18"/>
  <c r="P1332" i="18"/>
  <c r="P1335" i="18"/>
  <c r="P1339" i="18"/>
  <c r="P1340" i="18"/>
  <c r="P1343" i="18"/>
  <c r="P1344" i="18"/>
  <c r="P1356" i="18"/>
  <c r="P1359" i="18"/>
  <c r="P1360" i="18"/>
  <c r="P1364" i="18"/>
  <c r="P1367" i="18"/>
  <c r="P1436" i="18"/>
  <c r="P1439" i="18"/>
  <c r="P1440" i="18"/>
  <c r="P1444" i="18"/>
  <c r="P1445" i="18"/>
  <c r="P1447" i="18"/>
  <c r="P1448" i="18"/>
  <c r="P1452" i="18"/>
  <c r="P1455" i="18"/>
  <c r="P1456" i="18"/>
  <c r="P1459" i="18"/>
  <c r="P1460" i="18"/>
  <c r="P1463" i="18"/>
  <c r="P1468" i="18"/>
  <c r="P1469" i="18"/>
  <c r="P1471" i="18"/>
  <c r="P1472" i="18"/>
  <c r="P1476" i="18"/>
  <c r="P1477" i="18"/>
  <c r="P1479" i="18"/>
  <c r="P1480" i="18"/>
  <c r="P1482" i="18"/>
  <c r="P1483" i="18"/>
  <c r="P1484" i="18"/>
  <c r="P1487" i="18"/>
  <c r="P1488" i="18"/>
  <c r="P1506" i="18"/>
  <c r="P1508" i="18"/>
  <c r="P1511" i="18"/>
  <c r="P1516" i="18"/>
  <c r="P1519" i="18"/>
  <c r="P1520" i="18"/>
  <c r="P1522" i="18"/>
  <c r="P1524" i="18"/>
  <c r="P1527" i="18"/>
  <c r="P1528" i="18"/>
  <c r="P1530" i="18"/>
  <c r="P1532" i="18"/>
  <c r="P1535" i="18"/>
  <c r="P1536" i="18"/>
  <c r="P1540" i="18"/>
  <c r="P1541" i="18"/>
  <c r="P1543" i="18"/>
  <c r="P1547" i="18"/>
  <c r="P1548" i="18"/>
  <c r="P1551" i="18"/>
  <c r="P1552" i="18"/>
  <c r="P1554" i="18"/>
  <c r="T1552" i="18" s="1"/>
  <c r="P1556" i="18"/>
  <c r="P1559" i="18"/>
  <c r="P1560" i="18"/>
  <c r="P1564" i="18"/>
  <c r="P1567" i="18"/>
  <c r="P1568" i="18"/>
  <c r="P1570" i="18"/>
  <c r="P1571" i="18"/>
  <c r="P1572" i="18"/>
  <c r="P1575" i="18"/>
  <c r="P1580" i="18"/>
  <c r="P1581" i="18"/>
  <c r="P1583" i="18"/>
  <c r="P1584" i="18"/>
  <c r="P1588" i="18"/>
  <c r="P1589" i="18"/>
  <c r="P1591" i="18"/>
  <c r="P1592" i="18"/>
  <c r="P1595" i="18"/>
  <c r="P1596" i="18"/>
  <c r="P1599" i="18"/>
  <c r="P1600" i="18"/>
  <c r="P1602" i="18"/>
  <c r="P1603" i="18"/>
  <c r="P1604" i="18"/>
  <c r="P1607" i="18"/>
  <c r="P1610" i="18"/>
  <c r="P1612" i="18"/>
  <c r="P1615" i="18"/>
  <c r="P1616" i="18"/>
  <c r="P1620" i="18"/>
  <c r="P1621" i="18"/>
  <c r="P1623" i="18"/>
  <c r="P1624" i="18"/>
  <c r="P1627" i="18"/>
  <c r="P1628" i="18"/>
  <c r="P1631" i="18"/>
  <c r="P1632" i="18"/>
  <c r="P1634" i="18"/>
  <c r="P1636" i="18"/>
  <c r="P1637" i="18"/>
  <c r="P1639" i="18"/>
  <c r="P1643" i="18"/>
  <c r="P1644" i="18"/>
  <c r="P1647" i="18"/>
  <c r="P1648" i="18"/>
  <c r="P1650" i="18"/>
  <c r="P1652" i="18"/>
  <c r="P1655" i="18"/>
  <c r="P1656" i="18"/>
  <c r="P1658" i="18"/>
  <c r="P1660" i="18"/>
  <c r="P1663" i="18"/>
  <c r="P1664" i="18"/>
  <c r="P1667" i="18"/>
  <c r="P1668" i="18"/>
  <c r="P1671" i="18"/>
  <c r="P1676" i="18"/>
  <c r="P1679" i="18"/>
  <c r="P1680" i="18"/>
  <c r="P1682" i="18"/>
  <c r="P1684" i="18"/>
  <c r="P1685" i="18"/>
  <c r="P1687" i="18"/>
  <c r="T1685" i="18" s="1"/>
  <c r="P1688" i="18"/>
  <c r="P1692" i="18"/>
  <c r="P1695" i="18"/>
  <c r="P1696" i="18"/>
  <c r="P1699" i="18"/>
  <c r="P1700" i="18"/>
  <c r="P1703" i="18"/>
  <c r="P1707" i="18"/>
  <c r="P1708" i="18"/>
  <c r="P1709" i="18"/>
  <c r="P1711" i="18"/>
  <c r="P1712" i="18"/>
  <c r="P1735" i="18"/>
  <c r="P1759" i="18"/>
  <c r="P1760" i="18"/>
  <c r="P1764" i="18"/>
  <c r="P1782" i="18"/>
  <c r="P1783" i="18"/>
  <c r="P1784" i="18"/>
  <c r="P1804" i="18"/>
  <c r="P1827" i="18"/>
  <c r="P1828" i="18"/>
  <c r="P1831" i="18"/>
  <c r="P1832" i="18"/>
  <c r="P1834" i="18"/>
  <c r="P1836" i="18"/>
  <c r="P1839" i="18"/>
  <c r="P1840" i="18"/>
  <c r="P1843" i="18"/>
  <c r="P1844" i="18"/>
  <c r="P1845" i="18"/>
  <c r="P1847" i="18"/>
  <c r="P1848" i="18"/>
  <c r="P1852" i="18"/>
  <c r="P1854" i="18"/>
  <c r="P1855" i="18"/>
  <c r="P1858" i="18"/>
  <c r="P1860" i="18"/>
  <c r="P1862" i="18"/>
  <c r="P1863" i="18"/>
  <c r="P1864" i="18"/>
  <c r="P1868" i="18"/>
  <c r="P1869" i="18"/>
  <c r="P1870" i="18"/>
  <c r="P1871" i="18"/>
  <c r="P1872" i="18"/>
  <c r="P1874" i="18"/>
  <c r="P1876" i="18"/>
  <c r="P1879" i="18"/>
  <c r="P1880" i="18"/>
  <c r="P1883" i="18"/>
  <c r="P1886" i="18"/>
  <c r="P1887" i="18"/>
  <c r="P1888" i="18"/>
  <c r="P1891" i="18"/>
  <c r="P1892" i="18"/>
  <c r="P1895" i="18"/>
  <c r="P1896" i="18"/>
  <c r="P1899" i="18"/>
  <c r="P1900" i="18"/>
  <c r="Q5" i="18"/>
  <c r="Q6" i="18"/>
  <c r="R8" i="18" s="1"/>
  <c r="Q7" i="18"/>
  <c r="Q9" i="18"/>
  <c r="Q10" i="18"/>
  <c r="R12" i="18" s="1"/>
  <c r="Q11" i="18"/>
  <c r="Q13" i="18"/>
  <c r="Q14" i="18"/>
  <c r="Q15" i="18"/>
  <c r="R17" i="18" s="1"/>
  <c r="Q17" i="18"/>
  <c r="Q18" i="18"/>
  <c r="R20" i="18" s="1"/>
  <c r="Q19" i="18"/>
  <c r="Q21" i="18"/>
  <c r="Q22" i="18"/>
  <c r="R24" i="18" s="1"/>
  <c r="Q23" i="18"/>
  <c r="Q25" i="18"/>
  <c r="Q26" i="18"/>
  <c r="R28" i="18" s="1"/>
  <c r="Q27" i="18"/>
  <c r="Q29" i="18"/>
  <c r="R31" i="18" s="1"/>
  <c r="Q30" i="18"/>
  <c r="Q31" i="18"/>
  <c r="Q33" i="18"/>
  <c r="R35" i="18" s="1"/>
  <c r="Q34" i="18"/>
  <c r="R36" i="18" s="1"/>
  <c r="Q35" i="18"/>
  <c r="Q37" i="18"/>
  <c r="R39" i="18" s="1"/>
  <c r="Q38" i="18"/>
  <c r="R40" i="18" s="1"/>
  <c r="Q39" i="18"/>
  <c r="Q41" i="18"/>
  <c r="Q42" i="18"/>
  <c r="R44" i="18" s="1"/>
  <c r="Q43" i="18"/>
  <c r="Q45" i="18"/>
  <c r="Q46" i="18"/>
  <c r="Q47" i="18"/>
  <c r="R49" i="18" s="1"/>
  <c r="Q49" i="18"/>
  <c r="Q50" i="18"/>
  <c r="R52" i="18" s="1"/>
  <c r="Q51" i="18"/>
  <c r="Q53" i="18"/>
  <c r="Q54" i="18"/>
  <c r="R56" i="18" s="1"/>
  <c r="Q55" i="18"/>
  <c r="Q57" i="18"/>
  <c r="Q58" i="18"/>
  <c r="R60" i="18" s="1"/>
  <c r="Q59" i="18"/>
  <c r="Q61" i="18"/>
  <c r="R63" i="18" s="1"/>
  <c r="Q62" i="18"/>
  <c r="Q63" i="18"/>
  <c r="Q65" i="18"/>
  <c r="R67" i="18" s="1"/>
  <c r="Q66" i="18"/>
  <c r="R68" i="18" s="1"/>
  <c r="Q67" i="18"/>
  <c r="Q69" i="18"/>
  <c r="Q70" i="18"/>
  <c r="R72" i="18" s="1"/>
  <c r="Q71" i="18"/>
  <c r="R73" i="18" s="1"/>
  <c r="Q73" i="18"/>
  <c r="Q74" i="18"/>
  <c r="R76" i="18" s="1"/>
  <c r="Q75" i="18"/>
  <c r="Q77" i="18"/>
  <c r="Q78" i="18"/>
  <c r="Q79" i="18"/>
  <c r="R81" i="18" s="1"/>
  <c r="Q81" i="18"/>
  <c r="Q82" i="18"/>
  <c r="R84" i="18" s="1"/>
  <c r="Q83" i="18"/>
  <c r="Q85" i="18"/>
  <c r="Q102" i="18"/>
  <c r="Q103" i="18"/>
  <c r="R105" i="18" s="1"/>
  <c r="U105" i="18" s="1"/>
  <c r="Q104" i="18"/>
  <c r="R106" i="18" s="1"/>
  <c r="Q105" i="18"/>
  <c r="Q106" i="18"/>
  <c r="R108" i="18" s="1"/>
  <c r="Q107" i="18"/>
  <c r="Q109" i="18"/>
  <c r="Q110" i="18"/>
  <c r="Q111" i="18"/>
  <c r="R113" i="18" s="1"/>
  <c r="Q112" i="18"/>
  <c r="R114" i="18" s="1"/>
  <c r="Q113" i="18"/>
  <c r="Q114" i="18"/>
  <c r="R116" i="18" s="1"/>
  <c r="Q115" i="18"/>
  <c r="Q117" i="18"/>
  <c r="Q118" i="18"/>
  <c r="Q119" i="18"/>
  <c r="R121" i="18" s="1"/>
  <c r="Q120" i="18"/>
  <c r="R122" i="18" s="1"/>
  <c r="Q121" i="18"/>
  <c r="Q122" i="18"/>
  <c r="R124" i="18" s="1"/>
  <c r="Q123" i="18"/>
  <c r="Q125" i="18"/>
  <c r="Q126" i="18"/>
  <c r="Q127" i="18"/>
  <c r="Q128" i="18"/>
  <c r="R130" i="18" s="1"/>
  <c r="Q129" i="18"/>
  <c r="Q130" i="18"/>
  <c r="R132" i="18" s="1"/>
  <c r="Q131" i="18"/>
  <c r="Q133" i="18"/>
  <c r="Q134" i="18"/>
  <c r="Q135" i="18"/>
  <c r="Q136" i="18"/>
  <c r="Q137" i="18"/>
  <c r="Q138" i="18"/>
  <c r="R140" i="18" s="1"/>
  <c r="Q139" i="18"/>
  <c r="Q141" i="18"/>
  <c r="Q142" i="18"/>
  <c r="Q143" i="18"/>
  <c r="R145" i="18" s="1"/>
  <c r="Q144" i="18"/>
  <c r="Q145" i="18"/>
  <c r="Q146" i="18"/>
  <c r="R148" i="18" s="1"/>
  <c r="Q147" i="18"/>
  <c r="Q149" i="18"/>
  <c r="Q150" i="18"/>
  <c r="Q151" i="18"/>
  <c r="Q152" i="18"/>
  <c r="R154" i="18" s="1"/>
  <c r="Q153" i="18"/>
  <c r="Q154" i="18"/>
  <c r="R156" i="18" s="1"/>
  <c r="Q155" i="18"/>
  <c r="Q157" i="18"/>
  <c r="Q158" i="18"/>
  <c r="Q159" i="18"/>
  <c r="Q160" i="18"/>
  <c r="Q161" i="18"/>
  <c r="Q162" i="18"/>
  <c r="R164" i="18" s="1"/>
  <c r="Q163" i="18"/>
  <c r="Q165" i="18"/>
  <c r="Q166" i="18"/>
  <c r="Q167" i="18"/>
  <c r="R169" i="18" s="1"/>
  <c r="Q168" i="18"/>
  <c r="Q169" i="18"/>
  <c r="Q170" i="18"/>
  <c r="R172" i="18" s="1"/>
  <c r="Q171" i="18"/>
  <c r="Q173" i="18"/>
  <c r="Q194" i="18"/>
  <c r="R196" i="18" s="1"/>
  <c r="Q195" i="18"/>
  <c r="Q197" i="18"/>
  <c r="Q198" i="18"/>
  <c r="R200" i="18" s="1"/>
  <c r="Q199" i="18"/>
  <c r="Q201" i="18"/>
  <c r="R203" i="18" s="1"/>
  <c r="Q202" i="18"/>
  <c r="R204" i="18" s="1"/>
  <c r="Q203" i="18"/>
  <c r="Q205" i="18"/>
  <c r="Q218" i="18"/>
  <c r="R220" i="18" s="1"/>
  <c r="Q219" i="18"/>
  <c r="Q220" i="18"/>
  <c r="R222" i="18" s="1"/>
  <c r="Q221" i="18"/>
  <c r="Q222" i="18"/>
  <c r="Q223" i="18"/>
  <c r="Q224" i="18"/>
  <c r="Q225" i="18"/>
  <c r="Q226" i="18"/>
  <c r="R228" i="18" s="1"/>
  <c r="Q227" i="18"/>
  <c r="Q228" i="18"/>
  <c r="Q229" i="18"/>
  <c r="Q230" i="18"/>
  <c r="R232" i="18" s="1"/>
  <c r="Q231" i="18"/>
  <c r="Q232" i="18"/>
  <c r="Q233" i="18"/>
  <c r="Q234" i="18"/>
  <c r="R236" i="18" s="1"/>
  <c r="Q235" i="18"/>
  <c r="Q236" i="18"/>
  <c r="Q237" i="18"/>
  <c r="Q238" i="18"/>
  <c r="R240" i="18" s="1"/>
  <c r="Q239" i="18"/>
  <c r="Q240" i="18"/>
  <c r="Q241" i="18"/>
  <c r="Q242" i="18"/>
  <c r="R244" i="18" s="1"/>
  <c r="Q243" i="18"/>
  <c r="Q244" i="18"/>
  <c r="R246" i="18" s="1"/>
  <c r="Q245" i="18"/>
  <c r="Q246" i="18"/>
  <c r="Q247" i="18"/>
  <c r="Q248" i="18"/>
  <c r="R250" i="18" s="1"/>
  <c r="Q249" i="18"/>
  <c r="Q250" i="18"/>
  <c r="R252" i="18" s="1"/>
  <c r="Q251" i="18"/>
  <c r="Q252" i="18"/>
  <c r="Q253" i="18"/>
  <c r="Q254" i="18"/>
  <c r="Q255" i="18"/>
  <c r="Q256" i="18"/>
  <c r="R258" i="18" s="1"/>
  <c r="Q257" i="18"/>
  <c r="Q258" i="18"/>
  <c r="R260" i="18" s="1"/>
  <c r="Q259" i="18"/>
  <c r="Q260" i="18"/>
  <c r="Q261" i="18"/>
  <c r="Q262" i="18"/>
  <c r="R264" i="18" s="1"/>
  <c r="Q263" i="18"/>
  <c r="Q264" i="18"/>
  <c r="Q265" i="18"/>
  <c r="Q266" i="18"/>
  <c r="R268" i="18" s="1"/>
  <c r="Q267" i="18"/>
  <c r="Q268" i="18"/>
  <c r="Q269" i="18"/>
  <c r="Q270" i="18"/>
  <c r="Q271" i="18"/>
  <c r="Q272" i="18"/>
  <c r="Q353" i="18"/>
  <c r="Q354" i="18"/>
  <c r="Q375" i="18"/>
  <c r="Q376" i="18"/>
  <c r="R378" i="18" s="1"/>
  <c r="Q377" i="18"/>
  <c r="Q378" i="18"/>
  <c r="R380" i="18" s="1"/>
  <c r="Q379" i="18"/>
  <c r="Q380" i="18"/>
  <c r="Q381" i="18"/>
  <c r="R383" i="18" s="1"/>
  <c r="Q382" i="18"/>
  <c r="Q383" i="18"/>
  <c r="Q384" i="18"/>
  <c r="R386" i="18" s="1"/>
  <c r="Q385" i="18"/>
  <c r="R387" i="18" s="1"/>
  <c r="Q386" i="18"/>
  <c r="R388" i="18" s="1"/>
  <c r="Q387" i="18"/>
  <c r="Q388" i="18"/>
  <c r="R390" i="18" s="1"/>
  <c r="Q389" i="18"/>
  <c r="R391" i="18" s="1"/>
  <c r="Q390" i="18"/>
  <c r="Q391" i="18"/>
  <c r="Q392" i="18"/>
  <c r="Q393" i="18"/>
  <c r="R395" i="18" s="1"/>
  <c r="Q394" i="18"/>
  <c r="R396" i="18" s="1"/>
  <c r="Q395" i="18"/>
  <c r="Q396" i="18"/>
  <c r="Q397" i="18"/>
  <c r="Q419" i="18"/>
  <c r="Q421" i="18"/>
  <c r="R423" i="18" s="1"/>
  <c r="Q422" i="18"/>
  <c r="Q423" i="18"/>
  <c r="Q425" i="18"/>
  <c r="R427" i="18" s="1"/>
  <c r="Q426" i="18"/>
  <c r="R428" i="18" s="1"/>
  <c r="Q427" i="18"/>
  <c r="Q429" i="18"/>
  <c r="Q441" i="18"/>
  <c r="Q442" i="18"/>
  <c r="R444" i="18" s="1"/>
  <c r="Q443" i="18"/>
  <c r="Q445" i="18"/>
  <c r="Q465" i="18"/>
  <c r="Q488" i="18"/>
  <c r="R490" i="18" s="1"/>
  <c r="Q489" i="18"/>
  <c r="Q490" i="18"/>
  <c r="R492" i="18" s="1"/>
  <c r="Q491" i="18"/>
  <c r="Q492" i="18"/>
  <c r="Q493" i="18"/>
  <c r="Q494" i="18"/>
  <c r="Q495" i="18"/>
  <c r="R497" i="18" s="1"/>
  <c r="Q496" i="18"/>
  <c r="Q497" i="18"/>
  <c r="Q498" i="18"/>
  <c r="R500" i="18" s="1"/>
  <c r="Q499" i="18"/>
  <c r="Q500" i="18"/>
  <c r="R502" i="18" s="1"/>
  <c r="Q501" i="18"/>
  <c r="Q502" i="18"/>
  <c r="Q503" i="18"/>
  <c r="R505" i="18" s="1"/>
  <c r="Q504" i="18"/>
  <c r="R506" i="18" s="1"/>
  <c r="Q505" i="18"/>
  <c r="Q506" i="18"/>
  <c r="R508" i="18" s="1"/>
  <c r="Q507" i="18"/>
  <c r="Q508" i="18"/>
  <c r="R510" i="18" s="1"/>
  <c r="Q509" i="18"/>
  <c r="R511" i="18" s="1"/>
  <c r="Q510" i="18"/>
  <c r="Q511" i="18"/>
  <c r="Q512" i="18"/>
  <c r="R514" i="18" s="1"/>
  <c r="Q513" i="18"/>
  <c r="Q514" i="18"/>
  <c r="R516" i="18" s="1"/>
  <c r="Q515" i="18"/>
  <c r="Q516" i="18"/>
  <c r="Q517" i="18"/>
  <c r="Q518" i="18"/>
  <c r="Q519" i="18"/>
  <c r="Q520" i="18"/>
  <c r="R522" i="18" s="1"/>
  <c r="Q521" i="18"/>
  <c r="Q522" i="18"/>
  <c r="R524" i="18" s="1"/>
  <c r="Q523" i="18"/>
  <c r="Q524" i="18"/>
  <c r="Q525" i="18"/>
  <c r="Q526" i="18"/>
  <c r="Q527" i="18"/>
  <c r="R529" i="18" s="1"/>
  <c r="Q528" i="18"/>
  <c r="Q529" i="18"/>
  <c r="Q530" i="18"/>
  <c r="R532" i="18" s="1"/>
  <c r="Q531" i="18"/>
  <c r="Q532" i="18"/>
  <c r="R534" i="18" s="1"/>
  <c r="Q533" i="18"/>
  <c r="Q534" i="18"/>
  <c r="Q535" i="18"/>
  <c r="Q536" i="18"/>
  <c r="R538" i="18" s="1"/>
  <c r="Q537" i="18"/>
  <c r="Q538" i="18"/>
  <c r="R540" i="18" s="1"/>
  <c r="Q539" i="18"/>
  <c r="Q540" i="18"/>
  <c r="R542" i="18" s="1"/>
  <c r="Q541" i="18"/>
  <c r="R543" i="18" s="1"/>
  <c r="Q542" i="18"/>
  <c r="Q543" i="18"/>
  <c r="Q544" i="18"/>
  <c r="R546" i="18" s="1"/>
  <c r="Q545" i="18"/>
  <c r="Q546" i="18"/>
  <c r="R548" i="18" s="1"/>
  <c r="Q547" i="18"/>
  <c r="Q548" i="18"/>
  <c r="Q549" i="18"/>
  <c r="R551" i="18" s="1"/>
  <c r="Q550" i="18"/>
  <c r="Q551" i="18"/>
  <c r="Q552" i="18"/>
  <c r="Q553" i="18"/>
  <c r="Q554" i="18"/>
  <c r="R556" i="18" s="1"/>
  <c r="Q555" i="18"/>
  <c r="Q556" i="18"/>
  <c r="Q557" i="18"/>
  <c r="Q558" i="18"/>
  <c r="Q559" i="18"/>
  <c r="R561" i="18" s="1"/>
  <c r="Q560" i="18"/>
  <c r="R562" i="18" s="1"/>
  <c r="Q561" i="18"/>
  <c r="Q562" i="18"/>
  <c r="R564" i="18" s="1"/>
  <c r="Q563" i="18"/>
  <c r="Q564" i="18"/>
  <c r="R566" i="18" s="1"/>
  <c r="Q565" i="18"/>
  <c r="R567" i="18" s="1"/>
  <c r="Q566" i="18"/>
  <c r="Q567" i="18"/>
  <c r="R569" i="18" s="1"/>
  <c r="Q568" i="18"/>
  <c r="R570" i="18" s="1"/>
  <c r="Q569" i="18"/>
  <c r="Q570" i="18"/>
  <c r="R572" i="18" s="1"/>
  <c r="Q571" i="18"/>
  <c r="Q572" i="18"/>
  <c r="Q573" i="18"/>
  <c r="R575" i="18" s="1"/>
  <c r="Q574" i="18"/>
  <c r="Q575" i="18"/>
  <c r="Q576" i="18"/>
  <c r="R578" i="18" s="1"/>
  <c r="Q577" i="18"/>
  <c r="Q578" i="18"/>
  <c r="R580" i="18" s="1"/>
  <c r="Q579" i="18"/>
  <c r="Q580" i="18"/>
  <c r="Q581" i="18"/>
  <c r="Q582" i="18"/>
  <c r="Q583" i="18"/>
  <c r="Q584" i="18"/>
  <c r="R586" i="18" s="1"/>
  <c r="Q585" i="18"/>
  <c r="Q586" i="18"/>
  <c r="R588" i="18" s="1"/>
  <c r="Q587" i="18"/>
  <c r="Q588" i="18"/>
  <c r="R590" i="18" s="1"/>
  <c r="Q589" i="18"/>
  <c r="Q590" i="18"/>
  <c r="Q591" i="18"/>
  <c r="R593" i="18" s="1"/>
  <c r="Q592" i="18"/>
  <c r="R594" i="18" s="1"/>
  <c r="Q593" i="18"/>
  <c r="Q594" i="18"/>
  <c r="R596" i="18" s="1"/>
  <c r="Q595" i="18"/>
  <c r="Q596" i="18"/>
  <c r="R598" i="18" s="1"/>
  <c r="Q597" i="18"/>
  <c r="Q598" i="18"/>
  <c r="Q599" i="18"/>
  <c r="Q600" i="18"/>
  <c r="R602" i="18" s="1"/>
  <c r="Q601" i="18"/>
  <c r="Q602" i="18"/>
  <c r="R604" i="18" s="1"/>
  <c r="Q603" i="18"/>
  <c r="Q604" i="18"/>
  <c r="R606" i="18" s="1"/>
  <c r="Q605" i="18"/>
  <c r="Q606" i="18"/>
  <c r="Q607" i="18"/>
  <c r="Q608" i="18"/>
  <c r="R610" i="18" s="1"/>
  <c r="Q609" i="18"/>
  <c r="Q610" i="18"/>
  <c r="R612" i="18" s="1"/>
  <c r="Q611" i="18"/>
  <c r="Q612" i="18"/>
  <c r="Q613" i="18"/>
  <c r="Q614" i="18"/>
  <c r="Q615" i="18"/>
  <c r="Q616" i="18"/>
  <c r="R618" i="18" s="1"/>
  <c r="Q617" i="18"/>
  <c r="Q618" i="18"/>
  <c r="R620" i="18" s="1"/>
  <c r="Q619" i="18"/>
  <c r="Q620" i="18"/>
  <c r="R622" i="18" s="1"/>
  <c r="Q621" i="18"/>
  <c r="Q622" i="18"/>
  <c r="Q623" i="18"/>
  <c r="Q624" i="18"/>
  <c r="R626" i="18" s="1"/>
  <c r="Q625" i="18"/>
  <c r="Q626" i="18"/>
  <c r="R628" i="18" s="1"/>
  <c r="Q627" i="18"/>
  <c r="Q628" i="18"/>
  <c r="R630" i="18" s="1"/>
  <c r="Q629" i="18"/>
  <c r="Q630" i="18"/>
  <c r="Q631" i="18"/>
  <c r="Q632" i="18"/>
  <c r="Q633" i="18"/>
  <c r="Q634" i="18"/>
  <c r="R636" i="18" s="1"/>
  <c r="Q635" i="18"/>
  <c r="Q636" i="18"/>
  <c r="Q637" i="18"/>
  <c r="R639" i="18" s="1"/>
  <c r="Q638" i="18"/>
  <c r="Q639" i="18"/>
  <c r="Q640" i="18"/>
  <c r="R642" i="18" s="1"/>
  <c r="Q641" i="18"/>
  <c r="Q642" i="18"/>
  <c r="R644" i="18" s="1"/>
  <c r="Q643" i="18"/>
  <c r="Q644" i="18"/>
  <c r="Q645" i="18"/>
  <c r="Q646" i="18"/>
  <c r="Q647" i="18"/>
  <c r="Q648" i="18"/>
  <c r="R650" i="18" s="1"/>
  <c r="Q649" i="18"/>
  <c r="Q650" i="18"/>
  <c r="R652" i="18" s="1"/>
  <c r="Q651" i="18"/>
  <c r="Q652" i="18"/>
  <c r="Q653" i="18"/>
  <c r="Q654" i="18"/>
  <c r="Q655" i="18"/>
  <c r="R657" i="18" s="1"/>
  <c r="Q656" i="18"/>
  <c r="R658" i="18" s="1"/>
  <c r="Q657" i="18"/>
  <c r="Q658" i="18"/>
  <c r="R660" i="18" s="1"/>
  <c r="Q659" i="18"/>
  <c r="Q660" i="18"/>
  <c r="R662" i="18" s="1"/>
  <c r="Q661" i="18"/>
  <c r="Q662" i="18"/>
  <c r="Q663" i="18"/>
  <c r="Q664" i="18"/>
  <c r="R666" i="18" s="1"/>
  <c r="Q665" i="18"/>
  <c r="Q666" i="18"/>
  <c r="Q687" i="18"/>
  <c r="Q689" i="18"/>
  <c r="Q690" i="18"/>
  <c r="R692" i="18" s="1"/>
  <c r="Q691" i="18"/>
  <c r="Q692" i="18"/>
  <c r="R694" i="18" s="1"/>
  <c r="Q693" i="18"/>
  <c r="Q694" i="18"/>
  <c r="Q695" i="18"/>
  <c r="R697" i="18" s="1"/>
  <c r="Q697" i="18"/>
  <c r="Q698" i="18"/>
  <c r="R700" i="18" s="1"/>
  <c r="Q699" i="18"/>
  <c r="Q700" i="18"/>
  <c r="Q701" i="18"/>
  <c r="Q702" i="18"/>
  <c r="R704" i="18" s="1"/>
  <c r="Q703" i="18"/>
  <c r="Q705" i="18"/>
  <c r="Q706" i="18"/>
  <c r="R708" i="18" s="1"/>
  <c r="Q707" i="18"/>
  <c r="Q708" i="18"/>
  <c r="Q709" i="18"/>
  <c r="Q710" i="18"/>
  <c r="R712" i="18" s="1"/>
  <c r="Q711" i="18"/>
  <c r="R713" i="18" s="1"/>
  <c r="U713" i="18" s="1"/>
  <c r="Q713" i="18"/>
  <c r="Q714" i="18"/>
  <c r="R716" i="18" s="1"/>
  <c r="Q715" i="18"/>
  <c r="Q716" i="18"/>
  <c r="Q717" i="18"/>
  <c r="Q718" i="18"/>
  <c r="Q719" i="18"/>
  <c r="R721" i="18" s="1"/>
  <c r="Q721" i="18"/>
  <c r="Q722" i="18"/>
  <c r="R724" i="18" s="1"/>
  <c r="Q723" i="18"/>
  <c r="Q724" i="18"/>
  <c r="Q725" i="18"/>
  <c r="Q726" i="18"/>
  <c r="Q727" i="18"/>
  <c r="Q729" i="18"/>
  <c r="Q730" i="18"/>
  <c r="R732" i="18" s="1"/>
  <c r="Q731" i="18"/>
  <c r="Q732" i="18"/>
  <c r="R734" i="18" s="1"/>
  <c r="Q733" i="18"/>
  <c r="Q734" i="18"/>
  <c r="Q735" i="18"/>
  <c r="Q737" i="18"/>
  <c r="Q738" i="18"/>
  <c r="R740" i="18" s="1"/>
  <c r="Q739" i="18"/>
  <c r="Q740" i="18"/>
  <c r="Q741" i="18"/>
  <c r="Q742" i="18"/>
  <c r="Q743" i="18"/>
  <c r="Q757" i="18"/>
  <c r="Q758" i="18"/>
  <c r="Q759" i="18"/>
  <c r="Q760" i="18"/>
  <c r="Q779" i="18"/>
  <c r="Q781" i="18"/>
  <c r="Q806" i="18"/>
  <c r="Q892" i="18"/>
  <c r="R894" i="18" s="1"/>
  <c r="Q893" i="18"/>
  <c r="Q894" i="18"/>
  <c r="Q895" i="18"/>
  <c r="Q896" i="18"/>
  <c r="R898" i="18" s="1"/>
  <c r="Q897" i="18"/>
  <c r="Q898" i="18"/>
  <c r="R900" i="18" s="1"/>
  <c r="Q899" i="18"/>
  <c r="Q900" i="18"/>
  <c r="Q901" i="18"/>
  <c r="Q916" i="18"/>
  <c r="Q917" i="18"/>
  <c r="Q918" i="18"/>
  <c r="R920" i="18" s="1"/>
  <c r="Q919" i="18"/>
  <c r="Q921" i="18"/>
  <c r="Q922" i="18"/>
  <c r="R924" i="18" s="1"/>
  <c r="Q923" i="18"/>
  <c r="Q924" i="18"/>
  <c r="R926" i="18" s="1"/>
  <c r="Q925" i="18"/>
  <c r="Q926" i="18"/>
  <c r="Q927" i="18"/>
  <c r="Q929" i="18"/>
  <c r="Q930" i="18"/>
  <c r="R932" i="18" s="1"/>
  <c r="Q931" i="18"/>
  <c r="Q932" i="18"/>
  <c r="Q933" i="18"/>
  <c r="Q934" i="18"/>
  <c r="R936" i="18" s="1"/>
  <c r="Q935" i="18"/>
  <c r="Q937" i="18"/>
  <c r="Q938" i="18"/>
  <c r="R940" i="18" s="1"/>
  <c r="Q939" i="18"/>
  <c r="Q940" i="18"/>
  <c r="Q941" i="18"/>
  <c r="Q942" i="18"/>
  <c r="R944" i="18" s="1"/>
  <c r="Q943" i="18"/>
  <c r="R945" i="18" s="1"/>
  <c r="Q945" i="18"/>
  <c r="Q946" i="18"/>
  <c r="Q962" i="18"/>
  <c r="R964" i="18" s="1"/>
  <c r="Q963" i="18"/>
  <c r="Q965" i="18"/>
  <c r="Q966" i="18"/>
  <c r="Q967" i="18"/>
  <c r="Q968" i="18"/>
  <c r="Q969" i="18"/>
  <c r="Q970" i="18"/>
  <c r="R972" i="18" s="1"/>
  <c r="Q971" i="18"/>
  <c r="Q973" i="18"/>
  <c r="Q974" i="18"/>
  <c r="Q975" i="18"/>
  <c r="Q976" i="18"/>
  <c r="Q977" i="18"/>
  <c r="Q978" i="18"/>
  <c r="R980" i="18" s="1"/>
  <c r="Q979" i="18"/>
  <c r="Q981" i="18"/>
  <c r="Q982" i="18"/>
  <c r="R984" i="18" s="1"/>
  <c r="Q983" i="18"/>
  <c r="Q984" i="18"/>
  <c r="Q985" i="18"/>
  <c r="Q986" i="18"/>
  <c r="R988" i="18" s="1"/>
  <c r="Q987" i="18"/>
  <c r="Q989" i="18"/>
  <c r="Q990" i="18"/>
  <c r="Q991" i="18"/>
  <c r="Q992" i="18"/>
  <c r="Q993" i="18"/>
  <c r="Q994" i="18"/>
  <c r="R996" i="18" s="1"/>
  <c r="Q995" i="18"/>
  <c r="Q997" i="18"/>
  <c r="Q998" i="18"/>
  <c r="Q999" i="18"/>
  <c r="Q1000" i="18"/>
  <c r="R1002" i="18" s="1"/>
  <c r="Q1001" i="18"/>
  <c r="Q1002" i="18"/>
  <c r="Q1009" i="18"/>
  <c r="Q1010" i="18"/>
  <c r="R1012" i="18" s="1"/>
  <c r="Q1011" i="18"/>
  <c r="R1013" i="18" s="1"/>
  <c r="Q1012" i="18"/>
  <c r="R1014" i="18" s="1"/>
  <c r="Q1013" i="18"/>
  <c r="Q1014" i="18"/>
  <c r="R1016" i="18" s="1"/>
  <c r="Q1015" i="18"/>
  <c r="Q1033" i="18"/>
  <c r="Q1034" i="18"/>
  <c r="R1036" i="18" s="1"/>
  <c r="Q1035" i="18"/>
  <c r="R1037" i="18" s="1"/>
  <c r="Q1036" i="18"/>
  <c r="R1038" i="18" s="1"/>
  <c r="Q1037" i="18"/>
  <c r="Q1038" i="18"/>
  <c r="Q1039" i="18"/>
  <c r="Q1041" i="18"/>
  <c r="Q1042" i="18"/>
  <c r="R1044" i="18" s="1"/>
  <c r="Q1043" i="18"/>
  <c r="R1045" i="18" s="1"/>
  <c r="Q1044" i="18"/>
  <c r="Q1045" i="18"/>
  <c r="Q1046" i="18"/>
  <c r="Q1047" i="18"/>
  <c r="Q1057" i="18"/>
  <c r="Q1058" i="18"/>
  <c r="R1060" i="18" s="1"/>
  <c r="Q1059" i="18"/>
  <c r="R1061" i="18" s="1"/>
  <c r="V1061" i="18" s="1"/>
  <c r="Q1060" i="18"/>
  <c r="Q1061" i="18"/>
  <c r="Q1062" i="18"/>
  <c r="R1064" i="18" s="1"/>
  <c r="Q1063" i="18"/>
  <c r="Q1065" i="18"/>
  <c r="Q1066" i="18"/>
  <c r="R1068" i="18" s="1"/>
  <c r="Q1067" i="18"/>
  <c r="Q1068" i="18"/>
  <c r="Q1082" i="18"/>
  <c r="R1084" i="18" s="1"/>
  <c r="Q1083" i="18"/>
  <c r="Q1084" i="18"/>
  <c r="Q1085" i="18"/>
  <c r="Q1086" i="18"/>
  <c r="R1088" i="18" s="1"/>
  <c r="Q1088" i="18"/>
  <c r="Q1169" i="18"/>
  <c r="Q1170" i="18"/>
  <c r="Q1171" i="18"/>
  <c r="Q1172" i="18"/>
  <c r="R1174" i="18" s="1"/>
  <c r="Q1173" i="18"/>
  <c r="Q1174" i="18"/>
  <c r="R1176" i="18" s="1"/>
  <c r="Q1175" i="18"/>
  <c r="Q1192" i="18"/>
  <c r="Q1193" i="18"/>
  <c r="Q1194" i="18"/>
  <c r="Q1195" i="18"/>
  <c r="Q1196" i="18"/>
  <c r="Q1197" i="18"/>
  <c r="Q1198" i="18"/>
  <c r="R1200" i="18" s="1"/>
  <c r="Q1200" i="18"/>
  <c r="Q1201" i="18"/>
  <c r="Q1202" i="18"/>
  <c r="Q1203" i="18"/>
  <c r="Q1204" i="18"/>
  <c r="Q1205" i="18"/>
  <c r="Q1206" i="18"/>
  <c r="Q1215" i="18"/>
  <c r="Q1216" i="18"/>
  <c r="Q1238" i="18"/>
  <c r="Q1239" i="18"/>
  <c r="R1241" i="18" s="1"/>
  <c r="Q1240" i="18"/>
  <c r="R1242" i="18" s="1"/>
  <c r="Q1241" i="18"/>
  <c r="Q1242" i="18"/>
  <c r="R1244" i="18" s="1"/>
  <c r="Q1243" i="18"/>
  <c r="R1245" i="18" s="1"/>
  <c r="Q1245" i="18"/>
  <c r="Q1246" i="18"/>
  <c r="Q1247" i="18"/>
  <c r="Q1248" i="18"/>
  <c r="Q1261" i="18"/>
  <c r="Q1262" i="18"/>
  <c r="R1264" i="18" s="1"/>
  <c r="Q1265" i="18"/>
  <c r="Q1266" i="18"/>
  <c r="Q1267" i="18"/>
  <c r="Q1269" i="18"/>
  <c r="Q1270" i="18"/>
  <c r="Q1271" i="18"/>
  <c r="R1273" i="18" s="1"/>
  <c r="Q1273" i="18"/>
  <c r="Q1274" i="18"/>
  <c r="R1276" i="18" s="1"/>
  <c r="Q1275" i="18"/>
  <c r="Q1277" i="18"/>
  <c r="Q1278" i="18"/>
  <c r="Q1279" i="18"/>
  <c r="R1281" i="18" s="1"/>
  <c r="Q1280" i="18"/>
  <c r="R1282" i="18" s="1"/>
  <c r="Q1281" i="18"/>
  <c r="Q1282" i="18"/>
  <c r="Q1283" i="18"/>
  <c r="R1285" i="18" s="1"/>
  <c r="Q1285" i="18"/>
  <c r="Q1286" i="18"/>
  <c r="Q1288" i="18"/>
  <c r="R1290" i="18" s="1"/>
  <c r="Q1289" i="18"/>
  <c r="Q1290" i="18"/>
  <c r="Q1291" i="18"/>
  <c r="Q1293" i="18"/>
  <c r="Q1294" i="18"/>
  <c r="Q1309" i="18"/>
  <c r="Q1310" i="18"/>
  <c r="Q1330" i="18"/>
  <c r="Q1331" i="18"/>
  <c r="Q1333" i="18"/>
  <c r="R1335" i="18" s="1"/>
  <c r="Q1334" i="18"/>
  <c r="Q1335" i="18"/>
  <c r="R1337" i="18" s="1"/>
  <c r="Q1337" i="18"/>
  <c r="Q1338" i="18"/>
  <c r="Q1339" i="18"/>
  <c r="Q1341" i="18"/>
  <c r="Q1342" i="18"/>
  <c r="R1344" i="18" s="1"/>
  <c r="Q1343" i="18"/>
  <c r="R1345" i="18" s="1"/>
  <c r="Q1345" i="18"/>
  <c r="Q1346" i="18"/>
  <c r="Q1357" i="18"/>
  <c r="Q1358" i="18"/>
  <c r="Q1359" i="18"/>
  <c r="Q1360" i="18"/>
  <c r="R1362" i="18" s="1"/>
  <c r="Q1361" i="18"/>
  <c r="Q1362" i="18"/>
  <c r="R1364" i="18" s="1"/>
  <c r="Q1363" i="18"/>
  <c r="R1365" i="18" s="1"/>
  <c r="Q1364" i="18"/>
  <c r="Q1365" i="18"/>
  <c r="Q1366" i="18"/>
  <c r="Q1367" i="18"/>
  <c r="Q1368" i="18"/>
  <c r="Q1438" i="18"/>
  <c r="Q1439" i="18"/>
  <c r="Q1440" i="18"/>
  <c r="Q1441" i="18"/>
  <c r="R1443" i="18" s="1"/>
  <c r="Q1442" i="18"/>
  <c r="R1444" i="18" s="1"/>
  <c r="Q1443" i="18"/>
  <c r="R1445" i="18" s="1"/>
  <c r="Q1444" i="18"/>
  <c r="Q1446" i="18"/>
  <c r="Q1447" i="18"/>
  <c r="Q1448" i="18"/>
  <c r="Q1449" i="18"/>
  <c r="Q1450" i="18"/>
  <c r="R1452" i="18" s="1"/>
  <c r="Q1451" i="18"/>
  <c r="R1453" i="18" s="1"/>
  <c r="Q1452" i="18"/>
  <c r="R1454" i="18" s="1"/>
  <c r="Q1454" i="18"/>
  <c r="Q1455" i="18"/>
  <c r="Q1456" i="18"/>
  <c r="Q1457" i="18"/>
  <c r="Q1458" i="18"/>
  <c r="R1460" i="18" s="1"/>
  <c r="Q1459" i="18"/>
  <c r="R1461" i="18" s="1"/>
  <c r="Q1460" i="18"/>
  <c r="Q1462" i="18"/>
  <c r="Q1463" i="18"/>
  <c r="Q1464" i="18"/>
  <c r="Q1465" i="18"/>
  <c r="Q1466" i="18"/>
  <c r="R1468" i="18" s="1"/>
  <c r="Q1467" i="18"/>
  <c r="R1469" i="18" s="1"/>
  <c r="Q1468" i="18"/>
  <c r="Q1470" i="18"/>
  <c r="Q1471" i="18"/>
  <c r="R1473" i="18" s="1"/>
  <c r="Q1472" i="18"/>
  <c r="Q1473" i="18"/>
  <c r="Q1474" i="18"/>
  <c r="R1476" i="18" s="1"/>
  <c r="Q1475" i="18"/>
  <c r="R1477" i="18" s="1"/>
  <c r="Q1476" i="18"/>
  <c r="Q1478" i="18"/>
  <c r="Q1479" i="18"/>
  <c r="Q1480" i="18"/>
  <c r="Q1481" i="18"/>
  <c r="Q1482" i="18"/>
  <c r="R1484" i="18" s="1"/>
  <c r="Q1483" i="18"/>
  <c r="R1485" i="18" s="1"/>
  <c r="Q1484" i="18"/>
  <c r="Q1486" i="18"/>
  <c r="Q1487" i="18"/>
  <c r="Q1488" i="18"/>
  <c r="Q1489" i="18"/>
  <c r="Q1490" i="18"/>
  <c r="Q1507" i="18"/>
  <c r="Q1508" i="18"/>
  <c r="Q1510" i="18"/>
  <c r="R1512" i="18" s="1"/>
  <c r="Q1511" i="18"/>
  <c r="R1513" i="18" s="1"/>
  <c r="Q1512" i="18"/>
  <c r="R1514" i="18" s="1"/>
  <c r="Q1513" i="18"/>
  <c r="Q1514" i="18"/>
  <c r="Q1515" i="18"/>
  <c r="Q1516" i="18"/>
  <c r="Q1518" i="18"/>
  <c r="R1520" i="18" s="1"/>
  <c r="Q1519" i="18"/>
  <c r="R1521" i="18" s="1"/>
  <c r="Q1520" i="18"/>
  <c r="Q1521" i="18"/>
  <c r="R1523" i="18" s="1"/>
  <c r="Q1522" i="18"/>
  <c r="Q1523" i="18"/>
  <c r="R1525" i="18" s="1"/>
  <c r="Q1524" i="18"/>
  <c r="Q1526" i="18"/>
  <c r="R1528" i="18" s="1"/>
  <c r="Q1527" i="18"/>
  <c r="R1529" i="18" s="1"/>
  <c r="Q1528" i="18"/>
  <c r="Q1529" i="18"/>
  <c r="Q1530" i="18"/>
  <c r="Q1531" i="18"/>
  <c r="Q1532" i="18"/>
  <c r="R1534" i="18" s="1"/>
  <c r="Q1534" i="18"/>
  <c r="R1536" i="18" s="1"/>
  <c r="Q1535" i="18"/>
  <c r="R1537" i="18" s="1"/>
  <c r="Q1536" i="18"/>
  <c r="Q1537" i="18"/>
  <c r="Q1538" i="18"/>
  <c r="Q1539" i="18"/>
  <c r="Q1540" i="18"/>
  <c r="Q1542" i="18"/>
  <c r="R1544" i="18" s="1"/>
  <c r="Q1543" i="18"/>
  <c r="R1545" i="18" s="1"/>
  <c r="Q1544" i="18"/>
  <c r="Q1545" i="18"/>
  <c r="Q1546" i="18"/>
  <c r="Q1547" i="18"/>
  <c r="Q1548" i="18"/>
  <c r="Q1550" i="18"/>
  <c r="R1552" i="18" s="1"/>
  <c r="Q1551" i="18"/>
  <c r="R1553" i="18" s="1"/>
  <c r="Q1552" i="18"/>
  <c r="Q1553" i="18"/>
  <c r="Q1554" i="18"/>
  <c r="Q1555" i="18"/>
  <c r="Q1556" i="18"/>
  <c r="Q1558" i="18"/>
  <c r="R1560" i="18" s="1"/>
  <c r="Q1559" i="18"/>
  <c r="R1561" i="18" s="1"/>
  <c r="Q1560" i="18"/>
  <c r="Q1561" i="18"/>
  <c r="Q1562" i="18"/>
  <c r="Q1563" i="18"/>
  <c r="Q1564" i="18"/>
  <c r="Q1566" i="18"/>
  <c r="R1568" i="18" s="1"/>
  <c r="Q1567" i="18"/>
  <c r="R1569" i="18" s="1"/>
  <c r="Q1568" i="18"/>
  <c r="Q1569" i="18"/>
  <c r="Q1570" i="18"/>
  <c r="Q1571" i="18"/>
  <c r="Q1572" i="18"/>
  <c r="Q1574" i="18"/>
  <c r="R1576" i="18" s="1"/>
  <c r="Q1575" i="18"/>
  <c r="R1577" i="18" s="1"/>
  <c r="Q1576" i="18"/>
  <c r="R1578" i="18" s="1"/>
  <c r="Q1577" i="18"/>
  <c r="Q1578" i="18"/>
  <c r="Q1579" i="18"/>
  <c r="Q1580" i="18"/>
  <c r="Q1582" i="18"/>
  <c r="R1584" i="18" s="1"/>
  <c r="Q1583" i="18"/>
  <c r="R1585" i="18" s="1"/>
  <c r="Q1584" i="18"/>
  <c r="Q1585" i="18"/>
  <c r="R1587" i="18" s="1"/>
  <c r="Q1586" i="18"/>
  <c r="Q1587" i="18"/>
  <c r="R1589" i="18" s="1"/>
  <c r="Q1588" i="18"/>
  <c r="Q1590" i="18"/>
  <c r="R1592" i="18" s="1"/>
  <c r="Q1591" i="18"/>
  <c r="R1593" i="18" s="1"/>
  <c r="Q1592" i="18"/>
  <c r="Q1593" i="18"/>
  <c r="Q1594" i="18"/>
  <c r="Q1595" i="18"/>
  <c r="Q1596" i="18"/>
  <c r="R1598" i="18" s="1"/>
  <c r="Q1598" i="18"/>
  <c r="R1600" i="18" s="1"/>
  <c r="Q1599" i="18"/>
  <c r="R1601" i="18" s="1"/>
  <c r="Q1600" i="18"/>
  <c r="Q1601" i="18"/>
  <c r="Q1602" i="18"/>
  <c r="Q1603" i="18"/>
  <c r="Q1604" i="18"/>
  <c r="Q1606" i="18"/>
  <c r="R1608" i="18" s="1"/>
  <c r="Q1607" i="18"/>
  <c r="R1609" i="18" s="1"/>
  <c r="Q1608" i="18"/>
  <c r="Q1609" i="18"/>
  <c r="Q1610" i="18"/>
  <c r="Q1611" i="18"/>
  <c r="Q1612" i="18"/>
  <c r="Q1614" i="18"/>
  <c r="R1616" i="18" s="1"/>
  <c r="Q1615" i="18"/>
  <c r="R1617" i="18" s="1"/>
  <c r="Q1616" i="18"/>
  <c r="Q1617" i="18"/>
  <c r="Q1618" i="18"/>
  <c r="Q1619" i="18"/>
  <c r="Q1620" i="18"/>
  <c r="Q1622" i="18"/>
  <c r="R1624" i="18" s="1"/>
  <c r="Q1623" i="18"/>
  <c r="R1625" i="18" s="1"/>
  <c r="Q1624" i="18"/>
  <c r="R1626" i="18" s="1"/>
  <c r="Q1625" i="18"/>
  <c r="Q1626" i="18"/>
  <c r="Q1627" i="18"/>
  <c r="Q1628" i="18"/>
  <c r="Q1630" i="18"/>
  <c r="R1632" i="18" s="1"/>
  <c r="Q1631" i="18"/>
  <c r="R1633" i="18" s="1"/>
  <c r="Q1632" i="18"/>
  <c r="Q1633" i="18"/>
  <c r="R1635" i="18" s="1"/>
  <c r="Q1634" i="18"/>
  <c r="Q1635" i="18"/>
  <c r="Q1636" i="18"/>
  <c r="Q1638" i="18"/>
  <c r="R1640" i="18" s="1"/>
  <c r="Q1639" i="18"/>
  <c r="R1641" i="18" s="1"/>
  <c r="Q1640" i="18"/>
  <c r="R1642" i="18" s="1"/>
  <c r="Q1641" i="18"/>
  <c r="Q1642" i="18"/>
  <c r="Q1643" i="18"/>
  <c r="Q1644" i="18"/>
  <c r="Q1646" i="18"/>
  <c r="R1648" i="18" s="1"/>
  <c r="Q1647" i="18"/>
  <c r="R1649" i="18" s="1"/>
  <c r="Q1648" i="18"/>
  <c r="Q1649" i="18"/>
  <c r="R1651" i="18" s="1"/>
  <c r="Q1650" i="18"/>
  <c r="Q1651" i="18"/>
  <c r="R1653" i="18" s="1"/>
  <c r="Q1652" i="18"/>
  <c r="Q1654" i="18"/>
  <c r="R1656" i="18" s="1"/>
  <c r="Q1655" i="18"/>
  <c r="R1657" i="18" s="1"/>
  <c r="Q1656" i="18"/>
  <c r="Q1657" i="18"/>
  <c r="Q1658" i="18"/>
  <c r="Q1659" i="18"/>
  <c r="Q1660" i="18"/>
  <c r="R1662" i="18" s="1"/>
  <c r="Q1662" i="18"/>
  <c r="R1664" i="18" s="1"/>
  <c r="Q1663" i="18"/>
  <c r="R1665" i="18" s="1"/>
  <c r="Q1664" i="18"/>
  <c r="Q1665" i="18"/>
  <c r="Q1666" i="18"/>
  <c r="Q1667" i="18"/>
  <c r="Q1668" i="18"/>
  <c r="Q1670" i="18"/>
  <c r="R1672" i="18" s="1"/>
  <c r="Q1671" i="18"/>
  <c r="R1673" i="18" s="1"/>
  <c r="Q1672" i="18"/>
  <c r="Q1673" i="18"/>
  <c r="Q1674" i="18"/>
  <c r="Q1675" i="18"/>
  <c r="Q1676" i="18"/>
  <c r="Q1678" i="18"/>
  <c r="R1680" i="18" s="1"/>
  <c r="Q1679" i="18"/>
  <c r="R1681" i="18" s="1"/>
  <c r="Q1680" i="18"/>
  <c r="Q1681" i="18"/>
  <c r="Q1682" i="18"/>
  <c r="Q1683" i="18"/>
  <c r="Q1684" i="18"/>
  <c r="Q1686" i="18"/>
  <c r="R1688" i="18" s="1"/>
  <c r="Q1687" i="18"/>
  <c r="R1689" i="18" s="1"/>
  <c r="Q1688" i="18"/>
  <c r="Q1689" i="18"/>
  <c r="Q1690" i="18"/>
  <c r="Q1691" i="18"/>
  <c r="Q1692" i="18"/>
  <c r="Q1694" i="18"/>
  <c r="R1696" i="18" s="1"/>
  <c r="Q1695" i="18"/>
  <c r="R1697" i="18" s="1"/>
  <c r="Q1696" i="18"/>
  <c r="Q1697" i="18"/>
  <c r="Q1698" i="18"/>
  <c r="Q1699" i="18"/>
  <c r="Q1700" i="18"/>
  <c r="Q1702" i="18"/>
  <c r="R1704" i="18" s="1"/>
  <c r="Q1703" i="18"/>
  <c r="R1705" i="18" s="1"/>
  <c r="Q1704" i="18"/>
  <c r="R1706" i="18" s="1"/>
  <c r="Q1705" i="18"/>
  <c r="Q1706" i="18"/>
  <c r="Q1707" i="18"/>
  <c r="Q1708" i="18"/>
  <c r="Q1710" i="18"/>
  <c r="R1712" i="18" s="1"/>
  <c r="Q1711" i="18"/>
  <c r="R1713" i="18" s="1"/>
  <c r="Q1713" i="18"/>
  <c r="R1715" i="18" s="1"/>
  <c r="Q1714" i="18"/>
  <c r="Q1715" i="18"/>
  <c r="Q1716" i="18"/>
  <c r="Q1759" i="18"/>
  <c r="R1761" i="18" s="1"/>
  <c r="Q1761" i="18"/>
  <c r="Q1762" i="18"/>
  <c r="R1764" i="18" s="1"/>
  <c r="Q1763" i="18"/>
  <c r="R1765" i="18" s="1"/>
  <c r="Q1764" i="18"/>
  <c r="Q1782" i="18"/>
  <c r="Q1783" i="18"/>
  <c r="Q1785" i="18"/>
  <c r="Q1786" i="18"/>
  <c r="Q1805" i="18"/>
  <c r="Q1828" i="18"/>
  <c r="Q1830" i="18"/>
  <c r="Q1831" i="18"/>
  <c r="Q1833" i="18"/>
  <c r="Q1834" i="18"/>
  <c r="Q1835" i="18"/>
  <c r="Q1836" i="18"/>
  <c r="R1838" i="18" s="1"/>
  <c r="Q1838" i="18"/>
  <c r="R1840" i="18" s="1"/>
  <c r="Q1839" i="18"/>
  <c r="Q1841" i="18"/>
  <c r="Q1842" i="18"/>
  <c r="Q1843" i="18"/>
  <c r="Q1844" i="18"/>
  <c r="Q1846" i="18"/>
  <c r="Q1847" i="18"/>
  <c r="R1849" i="18" s="1"/>
  <c r="Q1849" i="18"/>
  <c r="Q1850" i="18"/>
  <c r="Q1851" i="18"/>
  <c r="Q1852" i="18"/>
  <c r="Q1854" i="18"/>
  <c r="Q1855" i="18"/>
  <c r="Q1857" i="18"/>
  <c r="Q1858" i="18"/>
  <c r="R1860" i="18" s="1"/>
  <c r="Q1859" i="18"/>
  <c r="R1861" i="18" s="1"/>
  <c r="Q1860" i="18"/>
  <c r="Q1862" i="18"/>
  <c r="Q1863" i="18"/>
  <c r="Q1865" i="18"/>
  <c r="Q1866" i="18"/>
  <c r="Q1867" i="18"/>
  <c r="Q1868" i="18"/>
  <c r="R1870" i="18" s="1"/>
  <c r="Q1870" i="18"/>
  <c r="R1872" i="18" s="1"/>
  <c r="Q1871" i="18"/>
  <c r="Q1873" i="18"/>
  <c r="Q1874" i="18"/>
  <c r="Q1875" i="18"/>
  <c r="Q1876" i="18"/>
  <c r="Q1878" i="18"/>
  <c r="Q1879" i="18"/>
  <c r="R1881" i="18" s="1"/>
  <c r="Q1881" i="18"/>
  <c r="Q1882" i="18"/>
  <c r="Q1883" i="18"/>
  <c r="Q1884" i="18"/>
  <c r="Q1886" i="18"/>
  <c r="Q1887" i="18"/>
  <c r="Q1889" i="18"/>
  <c r="Q1890" i="18"/>
  <c r="R1892" i="18" s="1"/>
  <c r="Q1891" i="18"/>
  <c r="Q1892" i="18"/>
  <c r="Q1894" i="18"/>
  <c r="Q1895" i="18"/>
  <c r="Q1897" i="18"/>
  <c r="Q1898" i="18"/>
  <c r="Q1899" i="18"/>
  <c r="Q1900" i="18"/>
  <c r="Q1902" i="18"/>
  <c r="Q1903" i="18"/>
  <c r="Q1938" i="18"/>
  <c r="Q2043" i="18"/>
  <c r="R5" i="18"/>
  <c r="R6" i="18"/>
  <c r="R7" i="18"/>
  <c r="R9" i="18"/>
  <c r="U9" i="18" s="1"/>
  <c r="R11" i="18"/>
  <c r="R13" i="18"/>
  <c r="R15" i="18"/>
  <c r="R16" i="18"/>
  <c r="R19" i="18"/>
  <c r="R21" i="18"/>
  <c r="R23" i="18"/>
  <c r="R25" i="18"/>
  <c r="R27" i="18"/>
  <c r="R29" i="18"/>
  <c r="R32" i="18"/>
  <c r="R33" i="18"/>
  <c r="R37" i="18"/>
  <c r="R38" i="18"/>
  <c r="R41" i="18"/>
  <c r="R43" i="18"/>
  <c r="R45" i="18"/>
  <c r="R46" i="18"/>
  <c r="R47" i="18"/>
  <c r="R48" i="18"/>
  <c r="R51" i="18"/>
  <c r="R53" i="18"/>
  <c r="R55" i="18"/>
  <c r="R57" i="18"/>
  <c r="R59" i="18"/>
  <c r="R61" i="18"/>
  <c r="R64" i="18"/>
  <c r="R65" i="18"/>
  <c r="R69" i="18"/>
  <c r="R70" i="18"/>
  <c r="R71" i="18"/>
  <c r="R75" i="18"/>
  <c r="R77" i="18"/>
  <c r="R79" i="18"/>
  <c r="R80" i="18"/>
  <c r="R83" i="18"/>
  <c r="R85" i="18"/>
  <c r="R104" i="18"/>
  <c r="R107" i="18"/>
  <c r="R109" i="18"/>
  <c r="R111" i="18"/>
  <c r="R112" i="18"/>
  <c r="R115" i="18"/>
  <c r="R117" i="18"/>
  <c r="R119" i="18"/>
  <c r="R120" i="18"/>
  <c r="R123" i="18"/>
  <c r="R125" i="18"/>
  <c r="R126" i="18"/>
  <c r="R127" i="18"/>
  <c r="R128" i="18"/>
  <c r="R129" i="18"/>
  <c r="R131" i="18"/>
  <c r="R133" i="18"/>
  <c r="R135" i="18"/>
  <c r="R136" i="18"/>
  <c r="R137" i="18"/>
  <c r="U137" i="18" s="1"/>
  <c r="R138" i="18"/>
  <c r="R139" i="18"/>
  <c r="R141" i="18"/>
  <c r="R143" i="18"/>
  <c r="R144" i="18"/>
  <c r="R146" i="18"/>
  <c r="R147" i="18"/>
  <c r="R149" i="18"/>
  <c r="R151" i="18"/>
  <c r="R152" i="18"/>
  <c r="R153" i="18"/>
  <c r="R155" i="18"/>
  <c r="R157" i="18"/>
  <c r="R159" i="18"/>
  <c r="R160" i="18"/>
  <c r="R161" i="18"/>
  <c r="R162" i="18"/>
  <c r="R163" i="18"/>
  <c r="R165" i="18"/>
  <c r="R166" i="18"/>
  <c r="R167" i="18"/>
  <c r="R168" i="18"/>
  <c r="R170" i="18"/>
  <c r="R171" i="18"/>
  <c r="R173" i="18"/>
  <c r="R197" i="18"/>
  <c r="R199" i="18"/>
  <c r="R201" i="18"/>
  <c r="R205" i="18"/>
  <c r="R221" i="18"/>
  <c r="R223" i="18"/>
  <c r="R224" i="18"/>
  <c r="R225" i="18"/>
  <c r="R226" i="18"/>
  <c r="R227" i="18"/>
  <c r="R229" i="18"/>
  <c r="R230" i="18"/>
  <c r="R231" i="18"/>
  <c r="R233" i="18"/>
  <c r="R234" i="18"/>
  <c r="R235" i="18"/>
  <c r="R237" i="18"/>
  <c r="R238" i="18"/>
  <c r="R239" i="18"/>
  <c r="R241" i="18"/>
  <c r="R242" i="18"/>
  <c r="R243" i="18"/>
  <c r="R245" i="18"/>
  <c r="R247" i="18"/>
  <c r="R248" i="18"/>
  <c r="R249" i="18"/>
  <c r="R251" i="18"/>
  <c r="R253" i="18"/>
  <c r="R254" i="18"/>
  <c r="R255" i="18"/>
  <c r="R256" i="18"/>
  <c r="R257" i="18"/>
  <c r="R259" i="18"/>
  <c r="R261" i="18"/>
  <c r="R262" i="18"/>
  <c r="R263" i="18"/>
  <c r="R265" i="18"/>
  <c r="R266" i="18"/>
  <c r="R267" i="18"/>
  <c r="R269" i="18"/>
  <c r="R270" i="18"/>
  <c r="R271" i="18"/>
  <c r="R272" i="18"/>
  <c r="R377" i="18"/>
  <c r="R379" i="18"/>
  <c r="R381" i="18"/>
  <c r="R382" i="18"/>
  <c r="R384" i="18"/>
  <c r="R385" i="18"/>
  <c r="R389" i="18"/>
  <c r="R392" i="18"/>
  <c r="R393" i="18"/>
  <c r="R394" i="18"/>
  <c r="R397" i="18"/>
  <c r="R421" i="18"/>
  <c r="R424" i="18"/>
  <c r="R425" i="18"/>
  <c r="R429" i="18"/>
  <c r="R443" i="18"/>
  <c r="R445" i="18"/>
  <c r="R491" i="18"/>
  <c r="R493" i="18"/>
  <c r="R494" i="18"/>
  <c r="R495" i="18"/>
  <c r="R496" i="18"/>
  <c r="R498" i="18"/>
  <c r="R499" i="18"/>
  <c r="R501" i="18"/>
  <c r="R503" i="18"/>
  <c r="R504" i="18"/>
  <c r="R507" i="18"/>
  <c r="R509" i="18"/>
  <c r="R512" i="18"/>
  <c r="R513" i="18"/>
  <c r="R515" i="18"/>
  <c r="R517" i="18"/>
  <c r="R518" i="18"/>
  <c r="R519" i="18"/>
  <c r="R520" i="18"/>
  <c r="R521" i="18"/>
  <c r="R523" i="18"/>
  <c r="R525" i="18"/>
  <c r="R526" i="18"/>
  <c r="R527" i="18"/>
  <c r="R528" i="18"/>
  <c r="R530" i="18"/>
  <c r="R531" i="18"/>
  <c r="R533" i="18"/>
  <c r="R535" i="18"/>
  <c r="R536" i="18"/>
  <c r="R537" i="18"/>
  <c r="R539" i="18"/>
  <c r="R541" i="18"/>
  <c r="R544" i="18"/>
  <c r="R545" i="18"/>
  <c r="R547" i="18"/>
  <c r="R549" i="18"/>
  <c r="R550" i="18"/>
  <c r="R552" i="18"/>
  <c r="R553" i="18"/>
  <c r="R554" i="18"/>
  <c r="R555" i="18"/>
  <c r="R557" i="18"/>
  <c r="R558" i="18"/>
  <c r="R559" i="18"/>
  <c r="R560" i="18"/>
  <c r="R563" i="18"/>
  <c r="R565" i="18"/>
  <c r="R568" i="18"/>
  <c r="R571" i="18"/>
  <c r="R573" i="18"/>
  <c r="R574" i="18"/>
  <c r="R576" i="18"/>
  <c r="R577" i="18"/>
  <c r="R579" i="18"/>
  <c r="R581" i="18"/>
  <c r="R582" i="18"/>
  <c r="R583" i="18"/>
  <c r="R584" i="18"/>
  <c r="R585" i="18"/>
  <c r="R587" i="18"/>
  <c r="R589" i="18"/>
  <c r="R591" i="18"/>
  <c r="R592" i="18"/>
  <c r="R595" i="18"/>
  <c r="V595" i="18" s="1"/>
  <c r="R597" i="18"/>
  <c r="R599" i="18"/>
  <c r="R600" i="18"/>
  <c r="R601" i="18"/>
  <c r="R603" i="18"/>
  <c r="U603" i="18" s="1"/>
  <c r="R605" i="18"/>
  <c r="R607" i="18"/>
  <c r="R608" i="18"/>
  <c r="R609" i="18"/>
  <c r="R611" i="18"/>
  <c r="R613" i="18"/>
  <c r="R614" i="18"/>
  <c r="R615" i="18"/>
  <c r="R616" i="18"/>
  <c r="R617" i="18"/>
  <c r="R619" i="18"/>
  <c r="R621" i="18"/>
  <c r="R623" i="18"/>
  <c r="R624" i="18"/>
  <c r="R625" i="18"/>
  <c r="R627" i="18"/>
  <c r="U627" i="18" s="1"/>
  <c r="R629" i="18"/>
  <c r="R631" i="18"/>
  <c r="R632" i="18"/>
  <c r="R633" i="18"/>
  <c r="R634" i="18"/>
  <c r="R635" i="18"/>
  <c r="R637" i="18"/>
  <c r="R638" i="18"/>
  <c r="U638" i="18" s="1"/>
  <c r="R640" i="18"/>
  <c r="R641" i="18"/>
  <c r="R643" i="18"/>
  <c r="R645" i="18"/>
  <c r="R646" i="18"/>
  <c r="R647" i="18"/>
  <c r="R648" i="18"/>
  <c r="R649" i="18"/>
  <c r="R651" i="18"/>
  <c r="R653" i="18"/>
  <c r="R654" i="18"/>
  <c r="R655" i="18"/>
  <c r="R656" i="18"/>
  <c r="R659" i="18"/>
  <c r="R661" i="18"/>
  <c r="R663" i="18"/>
  <c r="R664" i="18"/>
  <c r="R665" i="18"/>
  <c r="R689" i="18"/>
  <c r="R691" i="18"/>
  <c r="U691" i="18" s="1"/>
  <c r="R693" i="18"/>
  <c r="R695" i="18"/>
  <c r="R696" i="18"/>
  <c r="R699" i="18"/>
  <c r="R701" i="18"/>
  <c r="R702" i="18"/>
  <c r="U702" i="18" s="1"/>
  <c r="R703" i="18"/>
  <c r="R705" i="18"/>
  <c r="R707" i="18"/>
  <c r="R709" i="18"/>
  <c r="R710" i="18"/>
  <c r="R711" i="18"/>
  <c r="R715" i="18"/>
  <c r="U715" i="18" s="1"/>
  <c r="R717" i="18"/>
  <c r="R718" i="18"/>
  <c r="R719" i="18"/>
  <c r="R720" i="18"/>
  <c r="R723" i="18"/>
  <c r="R725" i="18"/>
  <c r="R726" i="18"/>
  <c r="U726" i="18" s="1"/>
  <c r="R727" i="18"/>
  <c r="R728" i="18"/>
  <c r="R729" i="18"/>
  <c r="R731" i="18"/>
  <c r="R733" i="18"/>
  <c r="R735" i="18"/>
  <c r="R736" i="18"/>
  <c r="R737" i="18"/>
  <c r="R739" i="18"/>
  <c r="R741" i="18"/>
  <c r="R742" i="18"/>
  <c r="R743" i="18"/>
  <c r="R744" i="18"/>
  <c r="R759" i="18"/>
  <c r="R760" i="18"/>
  <c r="R781" i="18"/>
  <c r="R895" i="18"/>
  <c r="R896" i="18"/>
  <c r="R897" i="18"/>
  <c r="R899" i="18"/>
  <c r="R901" i="18"/>
  <c r="R918" i="18"/>
  <c r="R919" i="18"/>
  <c r="R921" i="18"/>
  <c r="R923" i="18"/>
  <c r="R925" i="18"/>
  <c r="R927" i="18"/>
  <c r="R928" i="18"/>
  <c r="R929" i="18"/>
  <c r="R931" i="18"/>
  <c r="R933" i="18"/>
  <c r="R934" i="18"/>
  <c r="R935" i="18"/>
  <c r="R937" i="18"/>
  <c r="R939" i="18"/>
  <c r="R941" i="18"/>
  <c r="R942" i="18"/>
  <c r="R943" i="18"/>
  <c r="R965" i="18"/>
  <c r="R967" i="18"/>
  <c r="R968" i="18"/>
  <c r="R969" i="18"/>
  <c r="R970" i="18"/>
  <c r="R971" i="18"/>
  <c r="R973" i="18"/>
  <c r="R975" i="18"/>
  <c r="R976" i="18"/>
  <c r="R977" i="18"/>
  <c r="R978" i="18"/>
  <c r="R979" i="18"/>
  <c r="R981" i="18"/>
  <c r="R983" i="18"/>
  <c r="R985" i="18"/>
  <c r="R986" i="18"/>
  <c r="R987" i="18"/>
  <c r="R989" i="18"/>
  <c r="R990" i="18"/>
  <c r="R991" i="18"/>
  <c r="R992" i="18"/>
  <c r="R993" i="18"/>
  <c r="R994" i="18"/>
  <c r="R995" i="18"/>
  <c r="R997" i="18"/>
  <c r="R998" i="18"/>
  <c r="R999" i="18"/>
  <c r="R1000" i="18"/>
  <c r="R1001" i="18"/>
  <c r="R1010" i="18"/>
  <c r="R1011" i="18"/>
  <c r="R1015" i="18"/>
  <c r="R1035" i="18"/>
  <c r="R1039" i="18"/>
  <c r="R1040" i="18"/>
  <c r="R1041" i="18"/>
  <c r="R1043" i="18"/>
  <c r="R1046" i="18"/>
  <c r="R1047" i="18"/>
  <c r="R1048" i="18"/>
  <c r="R1057" i="18"/>
  <c r="R1059" i="18"/>
  <c r="R1062" i="18"/>
  <c r="R1063" i="18"/>
  <c r="R1065" i="18"/>
  <c r="R1067" i="18"/>
  <c r="R1085" i="18"/>
  <c r="R1086" i="18"/>
  <c r="R1087" i="18"/>
  <c r="R1171" i="18"/>
  <c r="R1172" i="18"/>
  <c r="R1173" i="18"/>
  <c r="R1175" i="18"/>
  <c r="R1194" i="18"/>
  <c r="R1195" i="18"/>
  <c r="R1196" i="18"/>
  <c r="R1197" i="18"/>
  <c r="R1198" i="18"/>
  <c r="R1199" i="18"/>
  <c r="R1202" i="18"/>
  <c r="R1203" i="18"/>
  <c r="R1204" i="18"/>
  <c r="R1205" i="18"/>
  <c r="R1206" i="18"/>
  <c r="R1207" i="18"/>
  <c r="R1240" i="18"/>
  <c r="R1243" i="18"/>
  <c r="R1246" i="18"/>
  <c r="R1247" i="18"/>
  <c r="R1248" i="18"/>
  <c r="R1263" i="18"/>
  <c r="R1267" i="18"/>
  <c r="R1268" i="18"/>
  <c r="R1269" i="18"/>
  <c r="R1270" i="18"/>
  <c r="R1271" i="18"/>
  <c r="R1272" i="18"/>
  <c r="R1275" i="18"/>
  <c r="R1277" i="18"/>
  <c r="R1279" i="18"/>
  <c r="R1280" i="18"/>
  <c r="R1283" i="18"/>
  <c r="R1284" i="18"/>
  <c r="R1287" i="18"/>
  <c r="R1288" i="18"/>
  <c r="R1291" i="18"/>
  <c r="R1292" i="18"/>
  <c r="R1293" i="18"/>
  <c r="R1310" i="18"/>
  <c r="R1332" i="18"/>
  <c r="R1333" i="18"/>
  <c r="R1336" i="18"/>
  <c r="R1339" i="18"/>
  <c r="R1340" i="18"/>
  <c r="R1341" i="18"/>
  <c r="R1342" i="18"/>
  <c r="R1343" i="18"/>
  <c r="R1359" i="18"/>
  <c r="R1360" i="18"/>
  <c r="R1361" i="18"/>
  <c r="R1363" i="18"/>
  <c r="R1366" i="18"/>
  <c r="R1367" i="18"/>
  <c r="R1368" i="18"/>
  <c r="R1439" i="18"/>
  <c r="R1440" i="18"/>
  <c r="R1441" i="18"/>
  <c r="R1442" i="18"/>
  <c r="R1446" i="18"/>
  <c r="R1448" i="18"/>
  <c r="R1449" i="18"/>
  <c r="R1450" i="18"/>
  <c r="R1451" i="18"/>
  <c r="R1456" i="18"/>
  <c r="R1457" i="18"/>
  <c r="R1458" i="18"/>
  <c r="R1459" i="18"/>
  <c r="R1462" i="18"/>
  <c r="R1463" i="18"/>
  <c r="R1464" i="18"/>
  <c r="R1465" i="18"/>
  <c r="R1466" i="18"/>
  <c r="R1467" i="18"/>
  <c r="R1470" i="18"/>
  <c r="R1472" i="18"/>
  <c r="R1474" i="18"/>
  <c r="R1475" i="18"/>
  <c r="R1478" i="18"/>
  <c r="R1480" i="18"/>
  <c r="R1481" i="18"/>
  <c r="R1482" i="18"/>
  <c r="R1483" i="18"/>
  <c r="R1486" i="18"/>
  <c r="R1487" i="18"/>
  <c r="R1488" i="18"/>
  <c r="R1489" i="18"/>
  <c r="R1490" i="18"/>
  <c r="R1509" i="18"/>
  <c r="R1510" i="18"/>
  <c r="R1515" i="18"/>
  <c r="R1516" i="18"/>
  <c r="R1517" i="18"/>
  <c r="R1518" i="18"/>
  <c r="R1522" i="18"/>
  <c r="R1524" i="18"/>
  <c r="R1526" i="18"/>
  <c r="R1530" i="18"/>
  <c r="R1531" i="18"/>
  <c r="R1532" i="18"/>
  <c r="R1533" i="18"/>
  <c r="R1538" i="18"/>
  <c r="R1539" i="18"/>
  <c r="R1540" i="18"/>
  <c r="R1541" i="18"/>
  <c r="R1542" i="18"/>
  <c r="R1546" i="18"/>
  <c r="R1547" i="18"/>
  <c r="R1548" i="18"/>
  <c r="R1549" i="18"/>
  <c r="R1550" i="18"/>
  <c r="R1551" i="18"/>
  <c r="R1554" i="18"/>
  <c r="R1555" i="18"/>
  <c r="R1556" i="18"/>
  <c r="R1557" i="18"/>
  <c r="R1558" i="18"/>
  <c r="R1562" i="18"/>
  <c r="R1563" i="18"/>
  <c r="R1564" i="18"/>
  <c r="R1565" i="18"/>
  <c r="R1566" i="18"/>
  <c r="R1570" i="18"/>
  <c r="U1570" i="18" s="1"/>
  <c r="R1571" i="18"/>
  <c r="R1572" i="18"/>
  <c r="R1573" i="18"/>
  <c r="R1574" i="18"/>
  <c r="R1575" i="18"/>
  <c r="R1579" i="18"/>
  <c r="R1580" i="18"/>
  <c r="R1581" i="18"/>
  <c r="R1582" i="18"/>
  <c r="R1586" i="18"/>
  <c r="R1588" i="18"/>
  <c r="R1590" i="18"/>
  <c r="R1594" i="18"/>
  <c r="R1595" i="18"/>
  <c r="R1596" i="18"/>
  <c r="R1597" i="18"/>
  <c r="R1599" i="18"/>
  <c r="R1602" i="18"/>
  <c r="R1603" i="18"/>
  <c r="R1604" i="18"/>
  <c r="R1605" i="18"/>
  <c r="R1606" i="18"/>
  <c r="R1607" i="18"/>
  <c r="R1610" i="18"/>
  <c r="R1611" i="18"/>
  <c r="R1612" i="18"/>
  <c r="R1613" i="18"/>
  <c r="R1614" i="18"/>
  <c r="R1618" i="18"/>
  <c r="R1619" i="18"/>
  <c r="R1620" i="18"/>
  <c r="R1621" i="18"/>
  <c r="R1622" i="18"/>
  <c r="R1627" i="18"/>
  <c r="R1628" i="18"/>
  <c r="R1629" i="18"/>
  <c r="R1630" i="18"/>
  <c r="R1631" i="18"/>
  <c r="R1634" i="18"/>
  <c r="R1636" i="18"/>
  <c r="R1637" i="18"/>
  <c r="R1638" i="18"/>
  <c r="R1643" i="18"/>
  <c r="R1644" i="18"/>
  <c r="R1645" i="18"/>
  <c r="R1646" i="18"/>
  <c r="R1647" i="18"/>
  <c r="R1650" i="18"/>
  <c r="R1652" i="18"/>
  <c r="R1654" i="18"/>
  <c r="R1658" i="18"/>
  <c r="R1659" i="18"/>
  <c r="R1660" i="18"/>
  <c r="R1661" i="18"/>
  <c r="R1666" i="18"/>
  <c r="R1667" i="18"/>
  <c r="R1668" i="18"/>
  <c r="R1669" i="18"/>
  <c r="R1670" i="18"/>
  <c r="R1671" i="18"/>
  <c r="R1674" i="18"/>
  <c r="R1675" i="18"/>
  <c r="R1676" i="18"/>
  <c r="R1677" i="18"/>
  <c r="R1678" i="18"/>
  <c r="R1682" i="18"/>
  <c r="R1683" i="18"/>
  <c r="R1684" i="18"/>
  <c r="R1685" i="18"/>
  <c r="R1686" i="18"/>
  <c r="R1690" i="18"/>
  <c r="R1691" i="18"/>
  <c r="R1692" i="18"/>
  <c r="R1693" i="18"/>
  <c r="R1694" i="18"/>
  <c r="R1695" i="18"/>
  <c r="R1698" i="18"/>
  <c r="R1699" i="18"/>
  <c r="R1700" i="18"/>
  <c r="R1701" i="18"/>
  <c r="R1702" i="18"/>
  <c r="R1703" i="18"/>
  <c r="R1707" i="18"/>
  <c r="R1708" i="18"/>
  <c r="R1709" i="18"/>
  <c r="R1710" i="18"/>
  <c r="R1711" i="18"/>
  <c r="R1716" i="18"/>
  <c r="R1763" i="18"/>
  <c r="R1784" i="18"/>
  <c r="R1785" i="18"/>
  <c r="R1786" i="18"/>
  <c r="R1830" i="18"/>
  <c r="R1831" i="18"/>
  <c r="R1832" i="18"/>
  <c r="R1833" i="18"/>
  <c r="R1835" i="18"/>
  <c r="R1836" i="18"/>
  <c r="R1837" i="18"/>
  <c r="R1841" i="18"/>
  <c r="R1843" i="18"/>
  <c r="R1844" i="18"/>
  <c r="R1845" i="18"/>
  <c r="R1846" i="18"/>
  <c r="R1847" i="18"/>
  <c r="R1848" i="18"/>
  <c r="R1851" i="18"/>
  <c r="R1852" i="18"/>
  <c r="R1853" i="18"/>
  <c r="U1853" i="18" s="1"/>
  <c r="R1854" i="18"/>
  <c r="R1856" i="18"/>
  <c r="R1857" i="18"/>
  <c r="R1858" i="18"/>
  <c r="R1859" i="18"/>
  <c r="R1862" i="18"/>
  <c r="R1864" i="18"/>
  <c r="R1865" i="18"/>
  <c r="R1866" i="18"/>
  <c r="U1866" i="18" s="1"/>
  <c r="R1867" i="18"/>
  <c r="R1868" i="18"/>
  <c r="R1869" i="18"/>
  <c r="R1873" i="18"/>
  <c r="R1874" i="18"/>
  <c r="R1875" i="18"/>
  <c r="R1876" i="18"/>
  <c r="R1877" i="18"/>
  <c r="R1878" i="18"/>
  <c r="R1880" i="18"/>
  <c r="R1883" i="18"/>
  <c r="R1884" i="18"/>
  <c r="R1885" i="18"/>
  <c r="R1886" i="18"/>
  <c r="R1887" i="18"/>
  <c r="R1888" i="18"/>
  <c r="R1889" i="18"/>
  <c r="R1890" i="18"/>
  <c r="R1891" i="18"/>
  <c r="R1893" i="18"/>
  <c r="R1894" i="18"/>
  <c r="R1895" i="18"/>
  <c r="R1896" i="18"/>
  <c r="R1897" i="18"/>
  <c r="R1898" i="18"/>
  <c r="R1899" i="18"/>
  <c r="R1900" i="18"/>
  <c r="R1901" i="18"/>
  <c r="R1902" i="18"/>
  <c r="R1903" i="18"/>
  <c r="S8" i="18"/>
  <c r="S11" i="18"/>
  <c r="S13" i="18"/>
  <c r="S16" i="18"/>
  <c r="S19" i="18"/>
  <c r="S24" i="18"/>
  <c r="S27" i="18"/>
  <c r="S28" i="18"/>
  <c r="S32" i="18"/>
  <c r="S35" i="18"/>
  <c r="S37" i="18"/>
  <c r="S39" i="18"/>
  <c r="S40" i="18"/>
  <c r="S43" i="18"/>
  <c r="S51" i="18"/>
  <c r="S52" i="18"/>
  <c r="S56" i="18"/>
  <c r="S59" i="18"/>
  <c r="S64" i="18"/>
  <c r="S67" i="18"/>
  <c r="S72" i="18"/>
  <c r="S75" i="18"/>
  <c r="S80" i="18"/>
  <c r="S104" i="18"/>
  <c r="S107" i="18"/>
  <c r="S112" i="18"/>
  <c r="S115" i="18"/>
  <c r="S120" i="18"/>
  <c r="S123" i="18"/>
  <c r="S128" i="18"/>
  <c r="S131" i="18"/>
  <c r="S135" i="18"/>
  <c r="S136" i="18"/>
  <c r="S139" i="18"/>
  <c r="S144" i="18"/>
  <c r="S147" i="18"/>
  <c r="S152" i="18"/>
  <c r="S155" i="18"/>
  <c r="S160" i="18"/>
  <c r="S163" i="18"/>
  <c r="S195" i="18"/>
  <c r="S200" i="18"/>
  <c r="S219" i="18"/>
  <c r="S224" i="18"/>
  <c r="S227" i="18"/>
  <c r="S232" i="18"/>
  <c r="S235" i="18"/>
  <c r="S240" i="18"/>
  <c r="S243" i="18"/>
  <c r="S248" i="18"/>
  <c r="S251" i="18"/>
  <c r="S252" i="18"/>
  <c r="S256" i="18"/>
  <c r="S259" i="18"/>
  <c r="S260" i="18"/>
  <c r="S267" i="18"/>
  <c r="S376" i="18"/>
  <c r="S379" i="18"/>
  <c r="S380" i="18"/>
  <c r="S384" i="18"/>
  <c r="S387" i="18"/>
  <c r="S391" i="18"/>
  <c r="S392" i="18"/>
  <c r="S419" i="18"/>
  <c r="S420" i="18"/>
  <c r="S424" i="18"/>
  <c r="S488" i="18"/>
  <c r="S491" i="18"/>
  <c r="S492" i="18"/>
  <c r="S496" i="18"/>
  <c r="S499" i="18"/>
  <c r="S500" i="18"/>
  <c r="S501" i="18"/>
  <c r="S504" i="18"/>
  <c r="S507" i="18"/>
  <c r="S512" i="18"/>
  <c r="S515" i="18"/>
  <c r="S520" i="18"/>
  <c r="S523" i="18"/>
  <c r="S525" i="18"/>
  <c r="S528" i="18"/>
  <c r="S531" i="18"/>
  <c r="S536" i="18"/>
  <c r="S539" i="18"/>
  <c r="S540" i="18"/>
  <c r="S541" i="18"/>
  <c r="S544" i="18"/>
  <c r="S547" i="18"/>
  <c r="S548" i="18"/>
  <c r="S549" i="18"/>
  <c r="S552" i="18"/>
  <c r="S555" i="18"/>
  <c r="S560" i="18"/>
  <c r="S563" i="18"/>
  <c r="S568" i="18"/>
  <c r="S571" i="18"/>
  <c r="S572" i="18"/>
  <c r="S576" i="18"/>
  <c r="S579" i="18"/>
  <c r="S580" i="18"/>
  <c r="S584" i="18"/>
  <c r="S587" i="18"/>
  <c r="S588" i="18"/>
  <c r="S589" i="18"/>
  <c r="S592" i="18"/>
  <c r="S595" i="18"/>
  <c r="S596" i="18"/>
  <c r="S600" i="18"/>
  <c r="S603" i="18"/>
  <c r="S605" i="18"/>
  <c r="S608" i="18"/>
  <c r="S611" i="18"/>
  <c r="S613" i="18"/>
  <c r="S616" i="18"/>
  <c r="S619" i="18"/>
  <c r="S621" i="18"/>
  <c r="S624" i="18"/>
  <c r="S627" i="18"/>
  <c r="S628" i="18"/>
  <c r="S629" i="18"/>
  <c r="S632" i="18"/>
  <c r="S635" i="18"/>
  <c r="S637" i="18"/>
  <c r="S640" i="18"/>
  <c r="S643" i="18"/>
  <c r="S645" i="18"/>
  <c r="S648" i="18"/>
  <c r="S651" i="18"/>
  <c r="S653" i="18"/>
  <c r="S656" i="18"/>
  <c r="S659" i="18"/>
  <c r="S660" i="18"/>
  <c r="S688" i="18"/>
  <c r="S691" i="18"/>
  <c r="S696" i="18"/>
  <c r="S699" i="18"/>
  <c r="S701" i="18"/>
  <c r="S704" i="18"/>
  <c r="S707" i="18"/>
  <c r="S708" i="18"/>
  <c r="S709" i="18"/>
  <c r="S712" i="18"/>
  <c r="S715" i="18"/>
  <c r="S717" i="18"/>
  <c r="S720" i="18"/>
  <c r="S723" i="18"/>
  <c r="S728" i="18"/>
  <c r="S731" i="18"/>
  <c r="S732" i="18"/>
  <c r="S736" i="18"/>
  <c r="S739" i="18"/>
  <c r="S741" i="18"/>
  <c r="S756" i="18"/>
  <c r="S891" i="18"/>
  <c r="S892" i="18"/>
  <c r="S896" i="18"/>
  <c r="S915" i="18"/>
  <c r="S920" i="18"/>
  <c r="S923" i="18"/>
  <c r="S925" i="18"/>
  <c r="S928" i="18"/>
  <c r="S931" i="18"/>
  <c r="S933" i="18"/>
  <c r="S936" i="18"/>
  <c r="S939" i="18"/>
  <c r="S940" i="18"/>
  <c r="S963" i="18"/>
  <c r="S968" i="18"/>
  <c r="S971" i="18"/>
  <c r="S972" i="18"/>
  <c r="S973" i="18"/>
  <c r="S976" i="18"/>
  <c r="S979" i="18"/>
  <c r="S981" i="18"/>
  <c r="S984" i="18"/>
  <c r="S987" i="18"/>
  <c r="S988" i="18"/>
  <c r="S989" i="18"/>
  <c r="S992" i="18"/>
  <c r="S995" i="18"/>
  <c r="S996" i="18"/>
  <c r="S1008" i="18"/>
  <c r="S1011" i="18"/>
  <c r="S1012" i="18"/>
  <c r="S1032" i="18"/>
  <c r="S1035" i="18"/>
  <c r="S1036" i="18"/>
  <c r="S1040" i="18"/>
  <c r="S1043" i="18"/>
  <c r="S1056" i="18"/>
  <c r="S1059" i="18"/>
  <c r="S1060" i="18"/>
  <c r="S1064" i="18"/>
  <c r="S1168" i="18"/>
  <c r="S1171" i="18"/>
  <c r="S1192" i="18"/>
  <c r="S1195" i="18"/>
  <c r="S1197" i="18"/>
  <c r="S1200" i="18"/>
  <c r="S1240" i="18"/>
  <c r="S1243" i="18"/>
  <c r="S1260" i="18"/>
  <c r="S1261" i="18"/>
  <c r="S1264" i="18"/>
  <c r="S1267" i="18"/>
  <c r="S1268" i="18"/>
  <c r="S1272" i="18"/>
  <c r="S1275" i="18"/>
  <c r="S1277" i="18"/>
  <c r="S1283" i="18"/>
  <c r="S1288" i="18"/>
  <c r="S1291" i="18"/>
  <c r="S1307" i="18"/>
  <c r="S1331" i="18"/>
  <c r="S1332" i="18"/>
  <c r="S1336" i="18"/>
  <c r="S1339" i="18"/>
  <c r="S1341" i="18"/>
  <c r="S1357" i="18"/>
  <c r="S1360" i="18"/>
  <c r="S1363" i="18"/>
  <c r="S1440" i="18"/>
  <c r="S1443" i="18"/>
  <c r="S1444" i="18"/>
  <c r="S1445" i="18"/>
  <c r="S1448" i="18"/>
  <c r="S1451" i="18"/>
  <c r="S1453" i="18"/>
  <c r="S1456" i="18"/>
  <c r="S1459" i="18"/>
  <c r="S1460" i="18"/>
  <c r="S1464" i="18"/>
  <c r="S1467" i="18"/>
  <c r="S1469" i="18"/>
  <c r="S1471" i="18"/>
  <c r="S1472" i="18"/>
  <c r="S1475" i="18"/>
  <c r="S1476" i="18"/>
  <c r="S1477" i="18"/>
  <c r="S1480" i="18"/>
  <c r="S1483" i="18"/>
  <c r="S1485" i="18"/>
  <c r="S1487" i="18"/>
  <c r="S1507" i="18"/>
  <c r="S1508" i="18"/>
  <c r="S1512" i="18"/>
  <c r="S1515" i="18"/>
  <c r="S1516" i="18"/>
  <c r="S1520" i="18"/>
  <c r="S1523" i="18"/>
  <c r="S1527" i="18"/>
  <c r="S1528" i="18"/>
  <c r="S1531" i="18"/>
  <c r="S1533" i="18"/>
  <c r="S1536" i="18"/>
  <c r="S1539" i="18"/>
  <c r="S1541" i="18"/>
  <c r="S1544" i="18"/>
  <c r="S1547" i="18"/>
  <c r="S1548" i="18"/>
  <c r="S1549" i="18"/>
  <c r="S1552" i="18"/>
  <c r="S1555" i="18"/>
  <c r="S1556" i="18"/>
  <c r="S1560" i="18"/>
  <c r="S1563" i="18"/>
  <c r="S1568" i="18"/>
  <c r="S1571" i="18"/>
  <c r="S1572" i="18"/>
  <c r="S1576" i="18"/>
  <c r="S1579" i="18"/>
  <c r="S1584" i="18"/>
  <c r="S1587" i="18"/>
  <c r="S1592" i="18"/>
  <c r="S1595" i="18"/>
  <c r="S1600" i="18"/>
  <c r="S1603" i="18"/>
  <c r="S1605" i="18"/>
  <c r="S1608" i="18"/>
  <c r="S1611" i="18"/>
  <c r="S1612" i="18"/>
  <c r="S1613" i="18"/>
  <c r="S1616" i="18"/>
  <c r="S1619" i="18"/>
  <c r="S1624" i="18"/>
  <c r="S1627" i="18"/>
  <c r="S1632" i="18"/>
  <c r="S1635" i="18"/>
  <c r="S1637" i="18"/>
  <c r="S1640" i="18"/>
  <c r="S1643" i="18"/>
  <c r="S1645" i="18"/>
  <c r="S1648" i="18"/>
  <c r="S1651" i="18"/>
  <c r="S1652" i="18"/>
  <c r="S1656" i="18"/>
  <c r="S1659" i="18"/>
  <c r="S1661" i="18"/>
  <c r="S1664" i="18"/>
  <c r="S1667" i="18"/>
  <c r="S1668" i="18"/>
  <c r="S1669" i="18"/>
  <c r="S1672" i="18"/>
  <c r="S1675" i="18"/>
  <c r="S1677" i="18"/>
  <c r="S1680" i="18"/>
  <c r="S1683" i="18"/>
  <c r="S1688" i="18"/>
  <c r="S1691" i="18"/>
  <c r="S1696" i="18"/>
  <c r="S1699" i="18"/>
  <c r="S1700" i="18"/>
  <c r="S1701" i="18"/>
  <c r="S1704" i="18"/>
  <c r="S1707" i="18"/>
  <c r="S1709" i="18"/>
  <c r="S1712" i="18"/>
  <c r="S1760" i="18"/>
  <c r="S1827" i="18"/>
  <c r="S1832" i="18"/>
  <c r="S1835" i="18"/>
  <c r="S1839" i="18"/>
  <c r="S1840" i="18"/>
  <c r="S1843" i="18"/>
  <c r="S1844" i="18"/>
  <c r="S1848" i="18"/>
  <c r="S1851" i="18"/>
  <c r="S1855" i="18"/>
  <c r="S1856" i="18"/>
  <c r="S1859" i="18"/>
  <c r="S1860" i="18"/>
  <c r="S1864" i="18"/>
  <c r="S1867" i="18"/>
  <c r="S1868" i="18"/>
  <c r="S1872" i="18"/>
  <c r="S1875" i="18"/>
  <c r="S1876" i="18"/>
  <c r="S1880" i="18"/>
  <c r="S1883" i="18"/>
  <c r="S1888" i="18"/>
  <c r="S1891" i="18"/>
  <c r="S1896" i="18"/>
  <c r="S1899" i="18"/>
  <c r="T5" i="18"/>
  <c r="T6" i="18"/>
  <c r="T7" i="18"/>
  <c r="T9" i="18"/>
  <c r="T13" i="18"/>
  <c r="T18" i="18"/>
  <c r="T21" i="18"/>
  <c r="T24" i="18"/>
  <c r="T29" i="18"/>
  <c r="T32" i="18"/>
  <c r="T33" i="18"/>
  <c r="T37" i="18"/>
  <c r="T40" i="18"/>
  <c r="T42" i="18"/>
  <c r="T45" i="18"/>
  <c r="T53" i="18"/>
  <c r="T57" i="18"/>
  <c r="T61" i="18"/>
  <c r="T64" i="18"/>
  <c r="T69" i="18"/>
  <c r="T73" i="18"/>
  <c r="T77" i="18"/>
  <c r="T105" i="18"/>
  <c r="T106" i="18"/>
  <c r="T109" i="18"/>
  <c r="T117" i="18"/>
  <c r="T120" i="18"/>
  <c r="T122" i="18"/>
  <c r="T125" i="18"/>
  <c r="T133" i="18"/>
  <c r="T140" i="18"/>
  <c r="T141" i="18"/>
  <c r="T146" i="18"/>
  <c r="T149" i="18"/>
  <c r="T157" i="18"/>
  <c r="T160" i="18"/>
  <c r="T162" i="18"/>
  <c r="T165" i="18"/>
  <c r="T197" i="18"/>
  <c r="T221" i="18"/>
  <c r="T224" i="18"/>
  <c r="T226" i="18"/>
  <c r="T229" i="18"/>
  <c r="T232" i="18"/>
  <c r="T234" i="18"/>
  <c r="T237" i="18"/>
  <c r="T240" i="18"/>
  <c r="T245" i="18"/>
  <c r="T248" i="18"/>
  <c r="T253" i="18"/>
  <c r="T256" i="18"/>
  <c r="T257" i="18"/>
  <c r="T261" i="18"/>
  <c r="T264" i="18"/>
  <c r="T265" i="18"/>
  <c r="T269" i="18"/>
  <c r="T377" i="18"/>
  <c r="T378" i="18"/>
  <c r="T381" i="18"/>
  <c r="T384" i="18"/>
  <c r="T385" i="18"/>
  <c r="T389" i="18"/>
  <c r="T392" i="18"/>
  <c r="T421" i="18"/>
  <c r="T425" i="18"/>
  <c r="T493" i="18"/>
  <c r="T496" i="18"/>
  <c r="T497" i="18"/>
  <c r="T500" i="18"/>
  <c r="T501" i="18"/>
  <c r="T504" i="18"/>
  <c r="T505" i="18"/>
  <c r="T506" i="18"/>
  <c r="T509" i="18"/>
  <c r="T512" i="18"/>
  <c r="T517" i="18"/>
  <c r="T520" i="18"/>
  <c r="T525" i="18"/>
  <c r="T528" i="18"/>
  <c r="T530" i="18"/>
  <c r="T533" i="18"/>
  <c r="T536" i="18"/>
  <c r="T541" i="18"/>
  <c r="T544" i="18"/>
  <c r="T545" i="18"/>
  <c r="T546" i="18"/>
  <c r="T549" i="18"/>
  <c r="T552" i="18"/>
  <c r="T553" i="18"/>
  <c r="T554" i="18"/>
  <c r="T557" i="18"/>
  <c r="T560" i="18"/>
  <c r="T565" i="18"/>
  <c r="T568" i="18"/>
  <c r="T573" i="18"/>
  <c r="T576" i="18"/>
  <c r="T577" i="18"/>
  <c r="T581" i="18"/>
  <c r="T584" i="18"/>
  <c r="T585" i="18"/>
  <c r="T589" i="18"/>
  <c r="T592" i="18"/>
  <c r="T593" i="18"/>
  <c r="T594" i="18"/>
  <c r="T597" i="18"/>
  <c r="T600" i="18"/>
  <c r="T601" i="18"/>
  <c r="T602" i="18"/>
  <c r="T605" i="18"/>
  <c r="T608" i="18"/>
  <c r="T610" i="18"/>
  <c r="T613" i="18"/>
  <c r="T616" i="18"/>
  <c r="T618" i="18"/>
  <c r="T621" i="18"/>
  <c r="T624" i="18"/>
  <c r="T626" i="18"/>
  <c r="T629" i="18"/>
  <c r="T632" i="18"/>
  <c r="T633" i="18"/>
  <c r="T634" i="18"/>
  <c r="T637" i="18"/>
  <c r="T640" i="18"/>
  <c r="T642" i="18"/>
  <c r="T645" i="18"/>
  <c r="T648" i="18"/>
  <c r="T650" i="18"/>
  <c r="T653" i="18"/>
  <c r="T656" i="18"/>
  <c r="T658" i="18"/>
  <c r="T661" i="18"/>
  <c r="T689" i="18"/>
  <c r="T690" i="18"/>
  <c r="T693" i="18"/>
  <c r="T696" i="18"/>
  <c r="T701" i="18"/>
  <c r="T704" i="18"/>
  <c r="T705" i="18"/>
  <c r="T706" i="18"/>
  <c r="T709" i="18"/>
  <c r="T712" i="18"/>
  <c r="T713" i="18"/>
  <c r="T714" i="18"/>
  <c r="T717" i="18"/>
  <c r="T720" i="18"/>
  <c r="T722" i="18"/>
  <c r="T728" i="18"/>
  <c r="T733" i="18"/>
  <c r="T736" i="18"/>
  <c r="T737" i="18"/>
  <c r="T738" i="18"/>
  <c r="T741" i="18"/>
  <c r="T896" i="18"/>
  <c r="T897" i="18"/>
  <c r="T898" i="18"/>
  <c r="T920" i="18"/>
  <c r="T925" i="18"/>
  <c r="T928" i="18"/>
  <c r="T930" i="18"/>
  <c r="T933" i="18"/>
  <c r="T936" i="18"/>
  <c r="T938" i="18"/>
  <c r="T941" i="18"/>
  <c r="T965" i="18"/>
  <c r="T973" i="18"/>
  <c r="T977" i="18"/>
  <c r="T978" i="18"/>
  <c r="T981" i="18"/>
  <c r="T984" i="18"/>
  <c r="T986" i="18"/>
  <c r="T989" i="18"/>
  <c r="T992" i="18"/>
  <c r="T993" i="18"/>
  <c r="T997" i="18"/>
  <c r="T1013" i="18"/>
  <c r="T1037" i="18"/>
  <c r="T1040" i="18"/>
  <c r="T1041" i="18"/>
  <c r="T1042" i="18"/>
  <c r="T1045" i="18"/>
  <c r="T1057" i="18"/>
  <c r="T1058" i="18"/>
  <c r="T1061" i="18"/>
  <c r="T1064" i="18"/>
  <c r="T1065" i="18"/>
  <c r="T1084" i="18"/>
  <c r="T1085" i="18"/>
  <c r="T1173" i="18"/>
  <c r="T1194" i="18"/>
  <c r="T1197" i="18"/>
  <c r="T1200" i="18"/>
  <c r="T1202" i="18"/>
  <c r="T1204" i="18"/>
  <c r="T1240" i="18"/>
  <c r="T1241" i="18"/>
  <c r="T1245" i="18"/>
  <c r="T1263" i="18"/>
  <c r="T1264" i="18"/>
  <c r="T1265" i="18"/>
  <c r="T1266" i="18"/>
  <c r="T1269" i="18"/>
  <c r="T1273" i="18"/>
  <c r="T1277" i="18"/>
  <c r="T1282" i="18"/>
  <c r="T1284" i="18"/>
  <c r="T1285" i="18"/>
  <c r="T1287" i="18"/>
  <c r="T1290" i="18"/>
  <c r="T1333" i="18"/>
  <c r="T1337" i="18"/>
  <c r="T1341" i="18"/>
  <c r="T1359" i="18"/>
  <c r="T1360" i="18"/>
  <c r="T1362" i="18"/>
  <c r="T1365" i="18"/>
  <c r="T1439" i="18"/>
  <c r="T1440" i="18"/>
  <c r="T1445" i="18"/>
  <c r="T1448" i="18"/>
  <c r="T1449" i="18"/>
  <c r="T1450" i="18"/>
  <c r="T1453" i="18"/>
  <c r="T1456" i="18"/>
  <c r="T1457" i="18"/>
  <c r="T1458" i="18"/>
  <c r="T1461" i="18"/>
  <c r="T1464" i="18"/>
  <c r="T1465" i="18"/>
  <c r="T1469" i="18"/>
  <c r="T1472" i="18"/>
  <c r="T1474" i="18"/>
  <c r="T1476" i="18"/>
  <c r="T1477" i="18"/>
  <c r="T1480" i="18"/>
  <c r="T1481" i="18"/>
  <c r="T1482" i="18"/>
  <c r="T1485" i="18"/>
  <c r="T1509" i="18"/>
  <c r="T1510" i="18"/>
  <c r="T1512" i="18"/>
  <c r="T1513" i="18"/>
  <c r="T1514" i="18"/>
  <c r="T1517" i="18"/>
  <c r="T1520" i="18"/>
  <c r="T1521" i="18"/>
  <c r="T1522" i="18"/>
  <c r="T1525" i="18"/>
  <c r="T1528" i="18"/>
  <c r="T1532" i="18"/>
  <c r="T1533" i="18"/>
  <c r="T1536" i="18"/>
  <c r="T1537" i="18"/>
  <c r="T1538" i="18"/>
  <c r="T1541" i="18"/>
  <c r="T1544" i="18"/>
  <c r="T1546" i="18"/>
  <c r="T1549" i="18"/>
  <c r="T1553" i="18"/>
  <c r="T1554" i="18"/>
  <c r="T1557" i="18"/>
  <c r="T1559" i="18"/>
  <c r="T1560" i="18"/>
  <c r="T1561" i="18"/>
  <c r="T1565" i="18"/>
  <c r="T1568" i="18"/>
  <c r="T1572" i="18"/>
  <c r="T1573" i="18"/>
  <c r="T1576" i="18"/>
  <c r="T1577" i="18"/>
  <c r="T1578" i="18"/>
  <c r="T1581" i="18"/>
  <c r="T1584" i="18"/>
  <c r="T1586" i="18"/>
  <c r="T1588" i="18"/>
  <c r="T1589" i="18"/>
  <c r="T1592" i="18"/>
  <c r="T1593" i="18"/>
  <c r="T1597" i="18"/>
  <c r="T1600" i="18"/>
  <c r="T1602" i="18"/>
  <c r="T1605" i="18"/>
  <c r="T1608" i="18"/>
  <c r="T1609" i="18"/>
  <c r="T1610" i="18"/>
  <c r="T1613" i="18"/>
  <c r="T1616" i="18"/>
  <c r="T1617" i="18"/>
  <c r="T1618" i="18"/>
  <c r="T1621" i="18"/>
  <c r="T1624" i="18"/>
  <c r="T1629" i="18"/>
  <c r="T1632" i="18"/>
  <c r="T1636" i="18"/>
  <c r="T1637" i="18"/>
  <c r="T1640" i="18"/>
  <c r="T1642" i="18"/>
  <c r="T1645" i="18"/>
  <c r="T1648" i="18"/>
  <c r="T1650" i="18"/>
  <c r="T1653" i="18"/>
  <c r="T1656" i="18"/>
  <c r="T1657" i="18"/>
  <c r="T1661" i="18"/>
  <c r="T1664" i="18"/>
  <c r="T1666" i="18"/>
  <c r="T1669" i="18"/>
  <c r="T1672" i="18"/>
  <c r="T1673" i="18"/>
  <c r="T1674" i="18"/>
  <c r="T1676" i="18"/>
  <c r="T1677" i="18"/>
  <c r="T1680" i="18"/>
  <c r="T1682" i="18"/>
  <c r="T1688" i="18"/>
  <c r="T1693" i="18"/>
  <c r="T1696" i="18"/>
  <c r="T1701" i="18"/>
  <c r="T1704" i="18"/>
  <c r="T1705" i="18"/>
  <c r="T1706" i="18"/>
  <c r="T1709" i="18"/>
  <c r="T1712" i="18"/>
  <c r="T1830" i="18"/>
  <c r="T1831" i="18"/>
  <c r="T1832" i="18"/>
  <c r="T1837" i="18"/>
  <c r="T1840" i="18"/>
  <c r="T1845" i="18"/>
  <c r="T1848" i="18"/>
  <c r="T1849" i="18"/>
  <c r="T1853" i="18"/>
  <c r="T1855" i="18"/>
  <c r="T1856" i="18"/>
  <c r="T1860" i="18"/>
  <c r="T1861" i="18"/>
  <c r="T1864" i="18"/>
  <c r="T1865" i="18"/>
  <c r="T1869" i="18"/>
  <c r="T1872" i="18"/>
  <c r="T1873" i="18"/>
  <c r="T1877" i="18"/>
  <c r="T1880" i="18"/>
  <c r="T1881" i="18"/>
  <c r="T1885" i="18"/>
  <c r="T1888" i="18"/>
  <c r="T1893" i="18"/>
  <c r="T1896" i="18"/>
  <c r="U6" i="18"/>
  <c r="U11" i="18"/>
  <c r="U17" i="18"/>
  <c r="U25" i="18"/>
  <c r="U30" i="18"/>
  <c r="U33" i="18"/>
  <c r="U35" i="18"/>
  <c r="U37" i="18"/>
  <c r="U38" i="18"/>
  <c r="U41" i="18"/>
  <c r="U49" i="18"/>
  <c r="U57" i="18"/>
  <c r="U65" i="18"/>
  <c r="U70" i="18"/>
  <c r="U73" i="18"/>
  <c r="U113" i="18"/>
  <c r="U121" i="18"/>
  <c r="U126" i="18"/>
  <c r="U129" i="18"/>
  <c r="U133" i="18"/>
  <c r="U145" i="18"/>
  <c r="U153" i="18"/>
  <c r="U161" i="18"/>
  <c r="U222" i="18"/>
  <c r="U225" i="18"/>
  <c r="U230" i="18"/>
  <c r="U233" i="18"/>
  <c r="U238" i="18"/>
  <c r="U241" i="18"/>
  <c r="U246" i="18"/>
  <c r="U249" i="18"/>
  <c r="U250" i="18"/>
  <c r="U254" i="18"/>
  <c r="U257" i="18"/>
  <c r="U258" i="18"/>
  <c r="U261" i="18"/>
  <c r="U265" i="18"/>
  <c r="U377" i="18"/>
  <c r="U378" i="18"/>
  <c r="U382" i="18"/>
  <c r="U385" i="18"/>
  <c r="U389" i="18"/>
  <c r="U390" i="18"/>
  <c r="U421" i="18"/>
  <c r="U490" i="18"/>
  <c r="U494" i="18"/>
  <c r="U497" i="18"/>
  <c r="U498" i="18"/>
  <c r="U499" i="18"/>
  <c r="U502" i="18"/>
  <c r="U505" i="18"/>
  <c r="U510" i="18"/>
  <c r="U513" i="18"/>
  <c r="U514" i="18"/>
  <c r="U517" i="18"/>
  <c r="U518" i="18"/>
  <c r="U521" i="18"/>
  <c r="U523" i="18"/>
  <c r="U526" i="18"/>
  <c r="U529" i="18"/>
  <c r="U534" i="18"/>
  <c r="U537" i="18"/>
  <c r="U538" i="18"/>
  <c r="U539" i="18"/>
  <c r="U542" i="18"/>
  <c r="U545" i="18"/>
  <c r="U546" i="18"/>
  <c r="U547" i="18"/>
  <c r="U550" i="18"/>
  <c r="U553" i="18"/>
  <c r="U557" i="18"/>
  <c r="U558" i="18"/>
  <c r="U561" i="18"/>
  <c r="U563" i="18"/>
  <c r="U566" i="18"/>
  <c r="U569" i="18"/>
  <c r="U570" i="18"/>
  <c r="U574" i="18"/>
  <c r="U577" i="18"/>
  <c r="U578" i="18"/>
  <c r="U585" i="18"/>
  <c r="U586" i="18"/>
  <c r="U587" i="18"/>
  <c r="U590" i="18"/>
  <c r="U593" i="18"/>
  <c r="U594" i="18"/>
  <c r="U598" i="18"/>
  <c r="U601" i="18"/>
  <c r="U606" i="18"/>
  <c r="U609" i="18"/>
  <c r="U611" i="18"/>
  <c r="U614" i="18"/>
  <c r="U617" i="18"/>
  <c r="U619" i="18"/>
  <c r="U622" i="18"/>
  <c r="U625" i="18"/>
  <c r="U626" i="18"/>
  <c r="U630" i="18"/>
  <c r="U633" i="18"/>
  <c r="U635" i="18"/>
  <c r="U641" i="18"/>
  <c r="U643" i="18"/>
  <c r="U646" i="18"/>
  <c r="U649" i="18"/>
  <c r="U650" i="18"/>
  <c r="U651" i="18"/>
  <c r="U654" i="18"/>
  <c r="U657" i="18"/>
  <c r="U658" i="18"/>
  <c r="U659" i="18"/>
  <c r="U689" i="18"/>
  <c r="U694" i="18"/>
  <c r="U697" i="18"/>
  <c r="U699" i="18"/>
  <c r="U705" i="18"/>
  <c r="U707" i="18"/>
  <c r="U710" i="18"/>
  <c r="U718" i="18"/>
  <c r="U721" i="18"/>
  <c r="U723" i="18"/>
  <c r="U729" i="18"/>
  <c r="U734" i="18"/>
  <c r="U737" i="18"/>
  <c r="U739" i="18"/>
  <c r="U894" i="18"/>
  <c r="U918" i="18"/>
  <c r="U921" i="18"/>
  <c r="U923" i="18"/>
  <c r="U929" i="18"/>
  <c r="U931" i="18"/>
  <c r="U934" i="18"/>
  <c r="U936" i="18"/>
  <c r="U937" i="18"/>
  <c r="U969" i="18"/>
  <c r="U970" i="18"/>
  <c r="U971" i="18"/>
  <c r="U977" i="18"/>
  <c r="U979" i="18"/>
  <c r="U984" i="18"/>
  <c r="U985" i="18"/>
  <c r="U986" i="18"/>
  <c r="U987" i="18"/>
  <c r="U990" i="18"/>
  <c r="U993" i="18"/>
  <c r="U994" i="18"/>
  <c r="U1010" i="18"/>
  <c r="U1038" i="18"/>
  <c r="U1057" i="18"/>
  <c r="U1062" i="18"/>
  <c r="U1063" i="18"/>
  <c r="U1195" i="18"/>
  <c r="U1198" i="18"/>
  <c r="U1200" i="18"/>
  <c r="U1241" i="18"/>
  <c r="U1270" i="18"/>
  <c r="U1273" i="18"/>
  <c r="U1275" i="18"/>
  <c r="U1281" i="18"/>
  <c r="U1337" i="18"/>
  <c r="U1339" i="18"/>
  <c r="U1360" i="18"/>
  <c r="U1361" i="18"/>
  <c r="U1441" i="18"/>
  <c r="U1442" i="18"/>
  <c r="U1443" i="18"/>
  <c r="U1446" i="18"/>
  <c r="U1449" i="18"/>
  <c r="U1451" i="18"/>
  <c r="U1454" i="18"/>
  <c r="U1457" i="18"/>
  <c r="U1458" i="18"/>
  <c r="U1462" i="18"/>
  <c r="U1465" i="18"/>
  <c r="U1469" i="18"/>
  <c r="U1470" i="18"/>
  <c r="U1473" i="18"/>
  <c r="U1474" i="18"/>
  <c r="U1475" i="18"/>
  <c r="U1478" i="18"/>
  <c r="U1481" i="18"/>
  <c r="U1482" i="18"/>
  <c r="U1483" i="18"/>
  <c r="U1485" i="18"/>
  <c r="U1510" i="18"/>
  <c r="U1513" i="18"/>
  <c r="U1514" i="18"/>
  <c r="U1518" i="18"/>
  <c r="U1521" i="18"/>
  <c r="U1525" i="18"/>
  <c r="U1526" i="18"/>
  <c r="U1529" i="18"/>
  <c r="U1531" i="18"/>
  <c r="U1534" i="18"/>
  <c r="U1537" i="18"/>
  <c r="U1539" i="18"/>
  <c r="U1542" i="18"/>
  <c r="U1545" i="18"/>
  <c r="U1546" i="18"/>
  <c r="U1547" i="18"/>
  <c r="U1550" i="18"/>
  <c r="U1553" i="18"/>
  <c r="U1554" i="18"/>
  <c r="U1558" i="18"/>
  <c r="U1561" i="18"/>
  <c r="U1566" i="18"/>
  <c r="U1569" i="18"/>
  <c r="U1574" i="18"/>
  <c r="U1577" i="18"/>
  <c r="U1582" i="18"/>
  <c r="U1584" i="18"/>
  <c r="U1585" i="18"/>
  <c r="U1590" i="18"/>
  <c r="U1593" i="18"/>
  <c r="U1598" i="18"/>
  <c r="U1601" i="18"/>
  <c r="U1603" i="18"/>
  <c r="U1606" i="18"/>
  <c r="U1609" i="18"/>
  <c r="U1610" i="18"/>
  <c r="U1611" i="18"/>
  <c r="U1614" i="18"/>
  <c r="U1616" i="18"/>
  <c r="U1617" i="18"/>
  <c r="U1622" i="18"/>
  <c r="U1625" i="18"/>
  <c r="U1630" i="18"/>
  <c r="U1632" i="18"/>
  <c r="U1633" i="18"/>
  <c r="U1634" i="18"/>
  <c r="U1635" i="18"/>
  <c r="U1638" i="18"/>
  <c r="U1641" i="18"/>
  <c r="U1642" i="18"/>
  <c r="U1643" i="18"/>
  <c r="U1646" i="18"/>
  <c r="U1649" i="18"/>
  <c r="U1650" i="18"/>
  <c r="U1654" i="18"/>
  <c r="U1657" i="18"/>
  <c r="U1659" i="18"/>
  <c r="U1662" i="18"/>
  <c r="U1665" i="18"/>
  <c r="U1666" i="18"/>
  <c r="U1667" i="18"/>
  <c r="U1670" i="18"/>
  <c r="U1673" i="18"/>
  <c r="U1675" i="18"/>
  <c r="U1678" i="18"/>
  <c r="U1680" i="18"/>
  <c r="U1681" i="18"/>
  <c r="U1686" i="18"/>
  <c r="U1689" i="18"/>
  <c r="U1693" i="18"/>
  <c r="U1694" i="18"/>
  <c r="U1697" i="18"/>
  <c r="U1698" i="18"/>
  <c r="U1699" i="18"/>
  <c r="U1702" i="18"/>
  <c r="U1704" i="18"/>
  <c r="U1705" i="18"/>
  <c r="U1707" i="18"/>
  <c r="U1710" i="18"/>
  <c r="U1711" i="18"/>
  <c r="U1830" i="18"/>
  <c r="U1833" i="18"/>
  <c r="U1837" i="18"/>
  <c r="U1838" i="18"/>
  <c r="U1841" i="18"/>
  <c r="U1845" i="18"/>
  <c r="U1846" i="18"/>
  <c r="U1849" i="18"/>
  <c r="U1854" i="18"/>
  <c r="U1857" i="18"/>
  <c r="U1858" i="18"/>
  <c r="U1862" i="18"/>
  <c r="U1865" i="18"/>
  <c r="U1870" i="18"/>
  <c r="U1873" i="18"/>
  <c r="U1874" i="18"/>
  <c r="U1878" i="18"/>
  <c r="U1881" i="18"/>
  <c r="U1886" i="18"/>
  <c r="U1889" i="18"/>
  <c r="U1894" i="18"/>
  <c r="U1897" i="18"/>
  <c r="V6" i="18"/>
  <c r="V9" i="18"/>
  <c r="V11" i="18"/>
  <c r="V17" i="18"/>
  <c r="V25" i="18"/>
  <c r="V30" i="18"/>
  <c r="V33" i="18"/>
  <c r="V35" i="18"/>
  <c r="V37" i="18"/>
  <c r="V38" i="18"/>
  <c r="V41" i="18"/>
  <c r="V46" i="18"/>
  <c r="V49" i="18"/>
  <c r="V57" i="18"/>
  <c r="V65" i="18"/>
  <c r="V70" i="18"/>
  <c r="V73" i="18"/>
  <c r="V105" i="18"/>
  <c r="V113" i="18"/>
  <c r="V115" i="18"/>
  <c r="V121" i="18"/>
  <c r="V126" i="18"/>
  <c r="V129" i="18"/>
  <c r="V133" i="18"/>
  <c r="V137" i="18"/>
  <c r="V139" i="18"/>
  <c r="V145" i="18"/>
  <c r="V153" i="18"/>
  <c r="V155" i="18"/>
  <c r="V161" i="18"/>
  <c r="V166" i="18"/>
  <c r="V222" i="18"/>
  <c r="V225" i="18"/>
  <c r="V227" i="18"/>
  <c r="V230" i="18"/>
  <c r="V233" i="18"/>
  <c r="V238" i="18"/>
  <c r="V241" i="18"/>
  <c r="V246" i="18"/>
  <c r="V249" i="18"/>
  <c r="V250" i="18"/>
  <c r="V254" i="18"/>
  <c r="V257" i="18"/>
  <c r="V258" i="18"/>
  <c r="V262" i="18"/>
  <c r="V265" i="18"/>
  <c r="V377" i="18"/>
  <c r="V378" i="18"/>
  <c r="V382" i="18"/>
  <c r="V385" i="18"/>
  <c r="V389" i="18"/>
  <c r="V390" i="18"/>
  <c r="V490" i="18"/>
  <c r="V493" i="18"/>
  <c r="V494" i="18"/>
  <c r="V497" i="18"/>
  <c r="V498" i="18"/>
  <c r="V499" i="18"/>
  <c r="V502" i="18"/>
  <c r="V505" i="18"/>
  <c r="V510" i="18"/>
  <c r="V513" i="18"/>
  <c r="V518" i="18"/>
  <c r="V521" i="18"/>
  <c r="V523" i="18"/>
  <c r="V526" i="18"/>
  <c r="V529" i="18"/>
  <c r="V534" i="18"/>
  <c r="V537" i="18"/>
  <c r="V538" i="18"/>
  <c r="V539" i="18"/>
  <c r="V542" i="18"/>
  <c r="V545" i="18"/>
  <c r="V546" i="18"/>
  <c r="V547" i="18"/>
  <c r="V550" i="18"/>
  <c r="V553" i="18"/>
  <c r="V558" i="18"/>
  <c r="V561" i="18"/>
  <c r="V566" i="18"/>
  <c r="V569" i="18"/>
  <c r="V570" i="18"/>
  <c r="V574" i="18"/>
  <c r="V577" i="18"/>
  <c r="V578" i="18"/>
  <c r="V585" i="18"/>
  <c r="V586" i="18"/>
  <c r="V587" i="18"/>
  <c r="V590" i="18"/>
  <c r="V593" i="18"/>
  <c r="V594" i="18"/>
  <c r="V598" i="18"/>
  <c r="V601" i="18"/>
  <c r="V603" i="18"/>
  <c r="V606" i="18"/>
  <c r="V609" i="18"/>
  <c r="V611" i="18"/>
  <c r="V614" i="18"/>
  <c r="V617" i="18"/>
  <c r="V619" i="18"/>
  <c r="V622" i="18"/>
  <c r="V625" i="18"/>
  <c r="V626" i="18"/>
  <c r="V627" i="18"/>
  <c r="V630" i="18"/>
  <c r="V633" i="18"/>
  <c r="V635" i="18"/>
  <c r="V638" i="18"/>
  <c r="V641" i="18"/>
  <c r="V643" i="18"/>
  <c r="V646" i="18"/>
  <c r="V649" i="18"/>
  <c r="V651" i="18"/>
  <c r="V654" i="18"/>
  <c r="V657" i="18"/>
  <c r="V658" i="18"/>
  <c r="V689" i="18"/>
  <c r="V694" i="18"/>
  <c r="V697" i="18"/>
  <c r="V699" i="18"/>
  <c r="V702" i="18"/>
  <c r="V705" i="18"/>
  <c r="V707" i="18"/>
  <c r="V710" i="18"/>
  <c r="V713" i="18"/>
  <c r="V715" i="18"/>
  <c r="V718" i="18"/>
  <c r="V721" i="18"/>
  <c r="V726" i="18"/>
  <c r="V729" i="18"/>
  <c r="V731" i="18"/>
  <c r="V734" i="18"/>
  <c r="V737" i="18"/>
  <c r="V739" i="18"/>
  <c r="V894" i="18"/>
  <c r="V918" i="18"/>
  <c r="V921" i="18"/>
  <c r="V923" i="18"/>
  <c r="V929" i="18"/>
  <c r="V931" i="18"/>
  <c r="V934" i="18"/>
  <c r="V937" i="18"/>
  <c r="V939" i="18"/>
  <c r="V969" i="18"/>
  <c r="V970" i="18"/>
  <c r="V971" i="18"/>
  <c r="V977" i="18"/>
  <c r="V979" i="18"/>
  <c r="V985" i="18"/>
  <c r="V986" i="18"/>
  <c r="V987" i="18"/>
  <c r="V990" i="18"/>
  <c r="V993" i="18"/>
  <c r="V994" i="18"/>
  <c r="V1010" i="18"/>
  <c r="V1011" i="18"/>
  <c r="V1035" i="18"/>
  <c r="V1037" i="18"/>
  <c r="V1038" i="18"/>
  <c r="V1043" i="18"/>
  <c r="V1057" i="18"/>
  <c r="V1062" i="18"/>
  <c r="V1195" i="18"/>
  <c r="V1197" i="18"/>
  <c r="V1198" i="18"/>
  <c r="V1241" i="18"/>
  <c r="V1270" i="18"/>
  <c r="V1273" i="18"/>
  <c r="V1275" i="18"/>
  <c r="V1277" i="18"/>
  <c r="V1280" i="18"/>
  <c r="V1281" i="18"/>
  <c r="V1283" i="18"/>
  <c r="V1337" i="18"/>
  <c r="V1339" i="18"/>
  <c r="V1341" i="18"/>
  <c r="V1361" i="18"/>
  <c r="V1441" i="18"/>
  <c r="V1442" i="18"/>
  <c r="V1443" i="18"/>
  <c r="V1446" i="18"/>
  <c r="V1449" i="18"/>
  <c r="V1450" i="18"/>
  <c r="V1451" i="18"/>
  <c r="V1454" i="18"/>
  <c r="V1457" i="18"/>
  <c r="V1458" i="18"/>
  <c r="V1462" i="18"/>
  <c r="V1465" i="18"/>
  <c r="V1469" i="18"/>
  <c r="V1470" i="18"/>
  <c r="V1473" i="18"/>
  <c r="V1474" i="18"/>
  <c r="V1475" i="18"/>
  <c r="V1478" i="18"/>
  <c r="V1481" i="18"/>
  <c r="V1483" i="18"/>
  <c r="V1485" i="18"/>
  <c r="V1510" i="18"/>
  <c r="V1513" i="18"/>
  <c r="V1514" i="18"/>
  <c r="V1515" i="18"/>
  <c r="V1518" i="18"/>
  <c r="V1521" i="18"/>
  <c r="V1525" i="18"/>
  <c r="V1526" i="18"/>
  <c r="V1529" i="18"/>
  <c r="V1530" i="18"/>
  <c r="V1531" i="18"/>
  <c r="V1534" i="18"/>
  <c r="V1537" i="18"/>
  <c r="V1539" i="18"/>
  <c r="V1542" i="18"/>
  <c r="V1545" i="18"/>
  <c r="V1546" i="18"/>
  <c r="V1547" i="18"/>
  <c r="V1550" i="18"/>
  <c r="V1552" i="18"/>
  <c r="V1553" i="18"/>
  <c r="V1554" i="18"/>
  <c r="V1558" i="18"/>
  <c r="V1561" i="18"/>
  <c r="V1565" i="18"/>
  <c r="V1566" i="18"/>
  <c r="V1569" i="18"/>
  <c r="V1570" i="18"/>
  <c r="V1571" i="18"/>
  <c r="V1574" i="18"/>
  <c r="V1577" i="18"/>
  <c r="V1579" i="18"/>
  <c r="V1581" i="18"/>
  <c r="V1582" i="18"/>
  <c r="V1585" i="18"/>
  <c r="V1586" i="18"/>
  <c r="V1590" i="18"/>
  <c r="V1593" i="18"/>
  <c r="V1595" i="18"/>
  <c r="V1598" i="18"/>
  <c r="V1601" i="18"/>
  <c r="V1602" i="18"/>
  <c r="V1603" i="18"/>
  <c r="V1606" i="18"/>
  <c r="V1609" i="18"/>
  <c r="V1610" i="18"/>
  <c r="V1611" i="18"/>
  <c r="V1614" i="18"/>
  <c r="V1617" i="18"/>
  <c r="V1622" i="18"/>
  <c r="V1625" i="18"/>
  <c r="V1629" i="18"/>
  <c r="V1630" i="18"/>
  <c r="V1633" i="18"/>
  <c r="V1635" i="18"/>
  <c r="V1638" i="18"/>
  <c r="V1641" i="18"/>
  <c r="V1643" i="18"/>
  <c r="V1646" i="18"/>
  <c r="V1649" i="18"/>
  <c r="V1650" i="18"/>
  <c r="V1654" i="18"/>
  <c r="V1657" i="18"/>
  <c r="V1659" i="18"/>
  <c r="V1662" i="18"/>
  <c r="V1665" i="18"/>
  <c r="V1666" i="18"/>
  <c r="V1667" i="18"/>
  <c r="V1669" i="18"/>
  <c r="V1670" i="18"/>
  <c r="V1673" i="18"/>
  <c r="V1675" i="18"/>
  <c r="V1678" i="18"/>
  <c r="V1681" i="18"/>
  <c r="V1686" i="18"/>
  <c r="V1689" i="18"/>
  <c r="V1694" i="18"/>
  <c r="V1697" i="18"/>
  <c r="V1698" i="18"/>
  <c r="V1699" i="18"/>
  <c r="V1702" i="18"/>
  <c r="V1705" i="18"/>
  <c r="V1707" i="18"/>
  <c r="V1710" i="18"/>
  <c r="V1830" i="18"/>
  <c r="V1833" i="18"/>
  <c r="V1837" i="18"/>
  <c r="V1838" i="18"/>
  <c r="V1841" i="18"/>
  <c r="V1846" i="18"/>
  <c r="V1848" i="18"/>
  <c r="V1849" i="18"/>
  <c r="V1853" i="18"/>
  <c r="V1854" i="18"/>
  <c r="V1857" i="18"/>
  <c r="V1858" i="18"/>
  <c r="V1862" i="18"/>
  <c r="V1865" i="18"/>
  <c r="V1866" i="18"/>
  <c r="V1870" i="18"/>
  <c r="V1873" i="18"/>
  <c r="V1874" i="18"/>
  <c r="V1878" i="18"/>
  <c r="V1881" i="18"/>
  <c r="V1886" i="18"/>
  <c r="V1889" i="18"/>
  <c r="V1894" i="18"/>
  <c r="V1897" i="18"/>
  <c r="V1898" i="18"/>
  <c r="W8" i="18"/>
  <c r="W11" i="18"/>
  <c r="W12" i="18"/>
  <c r="W13" i="18"/>
  <c r="W16" i="18"/>
  <c r="W19" i="18"/>
  <c r="W24" i="18"/>
  <c r="W27" i="18"/>
  <c r="W28" i="18"/>
  <c r="W32" i="18"/>
  <c r="W35" i="18"/>
  <c r="W37" i="18"/>
  <c r="W39" i="18"/>
  <c r="W40" i="18"/>
  <c r="W43" i="18"/>
  <c r="W48" i="18"/>
  <c r="W51" i="18"/>
  <c r="W52" i="18"/>
  <c r="W56" i="18"/>
  <c r="W59" i="18"/>
  <c r="W64" i="18"/>
  <c r="W67" i="18"/>
  <c r="W72" i="18"/>
  <c r="W75" i="18"/>
  <c r="W80" i="18"/>
  <c r="W104" i="18"/>
  <c r="W107" i="18"/>
  <c r="W112" i="18"/>
  <c r="W115" i="18"/>
  <c r="W120" i="18"/>
  <c r="W123" i="18"/>
  <c r="W128" i="18"/>
  <c r="W131" i="18"/>
  <c r="W135" i="18"/>
  <c r="W136" i="18"/>
  <c r="W139" i="18"/>
  <c r="W144" i="18"/>
  <c r="W147" i="18"/>
  <c r="W152" i="18"/>
  <c r="W155" i="18"/>
  <c r="W160" i="18"/>
  <c r="W163" i="18"/>
  <c r="W195" i="18"/>
  <c r="W200" i="18"/>
  <c r="W219" i="18"/>
  <c r="W224" i="18"/>
  <c r="W227" i="18"/>
  <c r="W232" i="18"/>
  <c r="W235" i="18"/>
  <c r="W240" i="18"/>
  <c r="W243" i="18"/>
  <c r="W248" i="18"/>
  <c r="W251" i="18"/>
  <c r="W252" i="18"/>
  <c r="W256" i="18"/>
  <c r="W259" i="18"/>
  <c r="W260" i="18"/>
  <c r="W263" i="18"/>
  <c r="W267" i="18"/>
  <c r="W376" i="18"/>
  <c r="W379" i="18"/>
  <c r="W380" i="18"/>
  <c r="W384" i="18"/>
  <c r="W387" i="18"/>
  <c r="W391" i="18"/>
  <c r="W392" i="18"/>
  <c r="W419" i="18"/>
  <c r="W420" i="18"/>
  <c r="W423" i="18"/>
  <c r="W424" i="18"/>
  <c r="W488" i="18"/>
  <c r="W491" i="18"/>
  <c r="W492" i="18"/>
  <c r="W496" i="18"/>
  <c r="W499" i="18"/>
  <c r="W500" i="18"/>
  <c r="W501" i="18"/>
  <c r="W504" i="18"/>
  <c r="W507" i="18"/>
  <c r="W512" i="18"/>
  <c r="W515" i="18"/>
  <c r="W516" i="18"/>
  <c r="W519" i="18"/>
  <c r="W520" i="18"/>
  <c r="W523" i="18"/>
  <c r="W525" i="18"/>
  <c r="W528" i="18"/>
  <c r="W531" i="18"/>
  <c r="W536" i="18"/>
  <c r="W539" i="18"/>
  <c r="W540" i="18"/>
  <c r="W541" i="18"/>
  <c r="W544" i="18"/>
  <c r="W547" i="18"/>
  <c r="W548" i="18"/>
  <c r="W549" i="18"/>
  <c r="W552" i="18"/>
  <c r="W555" i="18"/>
  <c r="W559" i="18"/>
  <c r="W560" i="18"/>
  <c r="W563" i="18"/>
  <c r="W565" i="18"/>
  <c r="W568" i="18"/>
  <c r="W571" i="18"/>
  <c r="W572" i="18"/>
  <c r="W576" i="18"/>
  <c r="W579" i="18"/>
  <c r="W580" i="18"/>
  <c r="W584" i="18"/>
  <c r="W587" i="18"/>
  <c r="W588" i="18"/>
  <c r="W589" i="18"/>
  <c r="W592" i="18"/>
  <c r="W595" i="18"/>
  <c r="W596" i="18"/>
  <c r="W600" i="18"/>
  <c r="W603" i="18"/>
  <c r="W605" i="18"/>
  <c r="W608" i="18"/>
  <c r="W611" i="18"/>
  <c r="W613" i="18"/>
  <c r="W616" i="18"/>
  <c r="W619" i="18"/>
  <c r="W621" i="18"/>
  <c r="W624" i="18"/>
  <c r="W627" i="18"/>
  <c r="W628" i="18"/>
  <c r="W629" i="18"/>
  <c r="W635" i="18"/>
  <c r="W637" i="18"/>
  <c r="W640" i="18"/>
  <c r="W643" i="18"/>
  <c r="W645" i="18"/>
  <c r="W648" i="18"/>
  <c r="W651" i="18"/>
  <c r="W652" i="18"/>
  <c r="W653" i="18"/>
  <c r="W659" i="18"/>
  <c r="W660" i="18"/>
  <c r="W661" i="18"/>
  <c r="W688" i="18"/>
  <c r="W691" i="18"/>
  <c r="W693" i="18"/>
  <c r="W696" i="18"/>
  <c r="W699" i="18"/>
  <c r="W701" i="18"/>
  <c r="W704" i="18"/>
  <c r="W707" i="18"/>
  <c r="W708" i="18"/>
  <c r="W709" i="18"/>
  <c r="W712" i="18"/>
  <c r="W715" i="18"/>
  <c r="W717" i="18"/>
  <c r="W720" i="18"/>
  <c r="W723" i="18"/>
  <c r="W725" i="18"/>
  <c r="W728" i="18"/>
  <c r="W731" i="18"/>
  <c r="W732" i="18"/>
  <c r="W736" i="18"/>
  <c r="W739" i="18"/>
  <c r="W741" i="18"/>
  <c r="W756" i="18"/>
  <c r="W891" i="18"/>
  <c r="W892" i="18"/>
  <c r="W896" i="18"/>
  <c r="W915" i="18"/>
  <c r="W920" i="18"/>
  <c r="W923" i="18"/>
  <c r="W925" i="18"/>
  <c r="W928" i="18"/>
  <c r="W931" i="18"/>
  <c r="W933" i="18"/>
  <c r="W936" i="18"/>
  <c r="W938" i="18"/>
  <c r="W939" i="18"/>
  <c r="W940" i="18"/>
  <c r="W962" i="18"/>
  <c r="W963" i="18"/>
  <c r="W968" i="18"/>
  <c r="W971" i="18"/>
  <c r="W972" i="18"/>
  <c r="W973" i="18"/>
  <c r="W976" i="18"/>
  <c r="W979" i="18"/>
  <c r="W981" i="18"/>
  <c r="W984" i="18"/>
  <c r="W986" i="18"/>
  <c r="W987" i="18"/>
  <c r="W988" i="18"/>
  <c r="W989" i="18"/>
  <c r="W992" i="18"/>
  <c r="W995" i="18"/>
  <c r="W996" i="18"/>
  <c r="W1011" i="18"/>
  <c r="W1012" i="18"/>
  <c r="W1035" i="18"/>
  <c r="W1036" i="18"/>
  <c r="W1040" i="18"/>
  <c r="W1043" i="18"/>
  <c r="W1056" i="18"/>
  <c r="W1059" i="18"/>
  <c r="W1060" i="18"/>
  <c r="W1064" i="18"/>
  <c r="W1065" i="18"/>
  <c r="W1084" i="18"/>
  <c r="W1171" i="18"/>
  <c r="W1172" i="18"/>
  <c r="W1195" i="18"/>
  <c r="W1197" i="18"/>
  <c r="W1200" i="18"/>
  <c r="W1202" i="18"/>
  <c r="W1240" i="18"/>
  <c r="W1243" i="18"/>
  <c r="W1260" i="18"/>
  <c r="W1261" i="18"/>
  <c r="W1264" i="18"/>
  <c r="W1267" i="18"/>
  <c r="W1268" i="18"/>
  <c r="W1272" i="18"/>
  <c r="W1275" i="18"/>
  <c r="W1277" i="18"/>
  <c r="W1283" i="18"/>
  <c r="W1288" i="18"/>
  <c r="W1291" i="18"/>
  <c r="W1307" i="18"/>
  <c r="W1331" i="18"/>
  <c r="W1332" i="18"/>
  <c r="W1336" i="18"/>
  <c r="W1339" i="18"/>
  <c r="W1340" i="18"/>
  <c r="W1341" i="18"/>
  <c r="W1357" i="18"/>
  <c r="W1360" i="18"/>
  <c r="W1362" i="18"/>
  <c r="W1363" i="18"/>
  <c r="W1440" i="18"/>
  <c r="W1443" i="18"/>
  <c r="W1444" i="18"/>
  <c r="W1445" i="18"/>
  <c r="W1448" i="18"/>
  <c r="W1451" i="18"/>
  <c r="W1453" i="18"/>
  <c r="W1456" i="18"/>
  <c r="W1459" i="18"/>
  <c r="W1460" i="18"/>
  <c r="W1464" i="18"/>
  <c r="W1467" i="18"/>
  <c r="W1469" i="18"/>
  <c r="W1471" i="18"/>
  <c r="W1472" i="18"/>
  <c r="W1475" i="18"/>
  <c r="W1476" i="18"/>
  <c r="W1477" i="18"/>
  <c r="W1480" i="18"/>
  <c r="W1483" i="18"/>
  <c r="W1484" i="18"/>
  <c r="W1485" i="18"/>
  <c r="W1487" i="18"/>
  <c r="W1507" i="18"/>
  <c r="W1508" i="18"/>
  <c r="W1512" i="18"/>
  <c r="W1515" i="18"/>
  <c r="W1516" i="18"/>
  <c r="W1520" i="18"/>
  <c r="W1523" i="18"/>
  <c r="W1527" i="18"/>
  <c r="W1528" i="18"/>
  <c r="W1531" i="18"/>
  <c r="W1533" i="18"/>
  <c r="W1536" i="18"/>
  <c r="W1539" i="18"/>
  <c r="W1541" i="18"/>
  <c r="W1544" i="18"/>
  <c r="W1547" i="18"/>
  <c r="W1548" i="18"/>
  <c r="W1549" i="18"/>
  <c r="W1552" i="18"/>
  <c r="W1555" i="18"/>
  <c r="W1556" i="18"/>
  <c r="W1560" i="18"/>
  <c r="W1563" i="18"/>
  <c r="W1571" i="18"/>
  <c r="W1572" i="18"/>
  <c r="W1576" i="18"/>
  <c r="W1579" i="18"/>
  <c r="W1584" i="18"/>
  <c r="W1586" i="18"/>
  <c r="W1587" i="18"/>
  <c r="W1592" i="18"/>
  <c r="W1595" i="18"/>
  <c r="W1600" i="18"/>
  <c r="W1603" i="18"/>
  <c r="W1605" i="18"/>
  <c r="W1608" i="18"/>
  <c r="W1611" i="18"/>
  <c r="W1612" i="18"/>
  <c r="W1613" i="18"/>
  <c r="W1616" i="18"/>
  <c r="W1618" i="18"/>
  <c r="W1619" i="18"/>
  <c r="W1624" i="18"/>
  <c r="W1627" i="18"/>
  <c r="W1632" i="18"/>
  <c r="W1634" i="18"/>
  <c r="W1635" i="18"/>
  <c r="W1636" i="18"/>
  <c r="W1637" i="18"/>
  <c r="W1640" i="18"/>
  <c r="W1643" i="18"/>
  <c r="W1644" i="18"/>
  <c r="W1645" i="18"/>
  <c r="W1648" i="18"/>
  <c r="W1651" i="18"/>
  <c r="W1652" i="18"/>
  <c r="W1656" i="18"/>
  <c r="W1659" i="18"/>
  <c r="W1661" i="18"/>
  <c r="W1664" i="18"/>
  <c r="W1667" i="18"/>
  <c r="W1668" i="18"/>
  <c r="W1669" i="18"/>
  <c r="W1672" i="18"/>
  <c r="W1675" i="18"/>
  <c r="W1677" i="18"/>
  <c r="W1680" i="18"/>
  <c r="W1682" i="18"/>
  <c r="W1683" i="18"/>
  <c r="W1688" i="18"/>
  <c r="W1691" i="18"/>
  <c r="W1695" i="18"/>
  <c r="W1696" i="18"/>
  <c r="W1699" i="18"/>
  <c r="W1700" i="18"/>
  <c r="W1701" i="18"/>
  <c r="W1704" i="18"/>
  <c r="W1706" i="18"/>
  <c r="W1707" i="18"/>
  <c r="W1709" i="18"/>
  <c r="W1713" i="18"/>
  <c r="W1760" i="18"/>
  <c r="W1827" i="18"/>
  <c r="W1832" i="18"/>
  <c r="W1835" i="18"/>
  <c r="W1839" i="18"/>
  <c r="W1840" i="18"/>
  <c r="W1843" i="18"/>
  <c r="W1844" i="18"/>
  <c r="W1847" i="18"/>
  <c r="W1848" i="18"/>
  <c r="W1851" i="18"/>
  <c r="W1855" i="18"/>
  <c r="W1856" i="18"/>
  <c r="W1859" i="18"/>
  <c r="W1860" i="18"/>
  <c r="W1864" i="18"/>
  <c r="W1867" i="18"/>
  <c r="W1868" i="18"/>
  <c r="W1872" i="18"/>
  <c r="W1875" i="18"/>
  <c r="W1876" i="18"/>
  <c r="W1880" i="18"/>
  <c r="W1883" i="18"/>
  <c r="W1888" i="18"/>
  <c r="W1891" i="18"/>
  <c r="W1896" i="18"/>
  <c r="W1899" i="18"/>
  <c r="X8" i="18"/>
  <c r="X11" i="18"/>
  <c r="X12" i="18"/>
  <c r="X13" i="18"/>
  <c r="X16" i="18"/>
  <c r="X19" i="18"/>
  <c r="X24" i="18"/>
  <c r="X27" i="18"/>
  <c r="X28" i="18"/>
  <c r="X32" i="18"/>
  <c r="X35" i="18"/>
  <c r="X37" i="18"/>
  <c r="X39" i="18"/>
  <c r="X40" i="18"/>
  <c r="X43" i="18"/>
  <c r="X48" i="18"/>
  <c r="X51" i="18"/>
  <c r="X52" i="18"/>
  <c r="X56" i="18"/>
  <c r="X59" i="18"/>
  <c r="X64" i="18"/>
  <c r="X67" i="18"/>
  <c r="X72" i="18"/>
  <c r="X75" i="18"/>
  <c r="X80" i="18"/>
  <c r="X104" i="18"/>
  <c r="X107" i="18"/>
  <c r="X112" i="18"/>
  <c r="X115" i="18"/>
  <c r="X120" i="18"/>
  <c r="X123" i="18"/>
  <c r="X128" i="18"/>
  <c r="X131" i="18"/>
  <c r="X135" i="18"/>
  <c r="X136" i="18"/>
  <c r="X139" i="18"/>
  <c r="X144" i="18"/>
  <c r="X147" i="18"/>
  <c r="X152" i="18"/>
  <c r="X155" i="18"/>
  <c r="X160" i="18"/>
  <c r="X163" i="18"/>
  <c r="X195" i="18"/>
  <c r="X200" i="18"/>
  <c r="X219" i="18"/>
  <c r="X224" i="18"/>
  <c r="X227" i="18"/>
  <c r="X232" i="18"/>
  <c r="X235" i="18"/>
  <c r="X240" i="18"/>
  <c r="X243" i="18"/>
  <c r="X248" i="18"/>
  <c r="X251" i="18"/>
  <c r="X252" i="18"/>
  <c r="X256" i="18"/>
  <c r="X259" i="18"/>
  <c r="X260" i="18"/>
  <c r="X263" i="18"/>
  <c r="X267" i="18"/>
  <c r="X376" i="18"/>
  <c r="X379" i="18"/>
  <c r="X380" i="18"/>
  <c r="X384" i="18"/>
  <c r="X387" i="18"/>
  <c r="X391" i="18"/>
  <c r="X392" i="18"/>
  <c r="X419" i="18"/>
  <c r="X420" i="18"/>
  <c r="X423" i="18"/>
  <c r="X424" i="18"/>
  <c r="X491" i="18"/>
  <c r="X492" i="18"/>
  <c r="X496" i="18"/>
  <c r="X499" i="18"/>
  <c r="X500" i="18"/>
  <c r="X501" i="18"/>
  <c r="X504" i="18"/>
  <c r="X507" i="18"/>
  <c r="X512" i="18"/>
  <c r="X515" i="18"/>
  <c r="X516" i="18"/>
  <c r="X519" i="18"/>
  <c r="X520" i="18"/>
  <c r="X523" i="18"/>
  <c r="X525" i="18"/>
  <c r="X528" i="18"/>
  <c r="X531" i="18"/>
  <c r="X536" i="18"/>
  <c r="X539" i="18"/>
  <c r="X540" i="18"/>
  <c r="X541" i="18"/>
  <c r="X544" i="18"/>
  <c r="X547" i="18"/>
  <c r="X548" i="18"/>
  <c r="X549" i="18"/>
  <c r="X552" i="18"/>
  <c r="X555" i="18"/>
  <c r="X559" i="18"/>
  <c r="X560" i="18"/>
  <c r="X563" i="18"/>
  <c r="X565" i="18"/>
  <c r="X568" i="18"/>
  <c r="X571" i="18"/>
  <c r="X572" i="18"/>
  <c r="X576" i="18"/>
  <c r="X579" i="18"/>
  <c r="X580" i="18"/>
  <c r="X584" i="18"/>
  <c r="X587" i="18"/>
  <c r="X588" i="18"/>
  <c r="X589" i="18"/>
  <c r="X592" i="18"/>
  <c r="X595" i="18"/>
  <c r="X596" i="18"/>
  <c r="X600" i="18"/>
  <c r="X603" i="18"/>
  <c r="X605" i="18"/>
  <c r="X608" i="18"/>
  <c r="X611" i="18"/>
  <c r="X613" i="18"/>
  <c r="X616" i="18"/>
  <c r="X619" i="18"/>
  <c r="X621" i="18"/>
  <c r="X624" i="18"/>
  <c r="X627" i="18"/>
  <c r="X628" i="18"/>
  <c r="X629" i="18"/>
  <c r="X635" i="18"/>
  <c r="X637" i="18"/>
  <c r="X640" i="18"/>
  <c r="X643" i="18"/>
  <c r="X645" i="18"/>
  <c r="X648" i="18"/>
  <c r="X651" i="18"/>
  <c r="X652" i="18"/>
  <c r="X653" i="18"/>
  <c r="X659" i="18"/>
  <c r="X660" i="18"/>
  <c r="X661" i="18"/>
  <c r="X688" i="18"/>
  <c r="X691" i="18"/>
  <c r="X693" i="18"/>
  <c r="X696" i="18"/>
  <c r="X699" i="18"/>
  <c r="X701" i="18"/>
  <c r="X704" i="18"/>
  <c r="X707" i="18"/>
  <c r="X708" i="18"/>
  <c r="X709" i="18"/>
  <c r="X712" i="18"/>
  <c r="X715" i="18"/>
  <c r="X717" i="18"/>
  <c r="X720" i="18"/>
  <c r="X723" i="18"/>
  <c r="X725" i="18"/>
  <c r="X728" i="18"/>
  <c r="X731" i="18"/>
  <c r="X732" i="18"/>
  <c r="X736" i="18"/>
  <c r="X739" i="18"/>
  <c r="X741" i="18"/>
  <c r="X756" i="18"/>
  <c r="X891" i="18"/>
  <c r="X892" i="18"/>
  <c r="X896" i="18"/>
  <c r="X915" i="18"/>
  <c r="X920" i="18"/>
  <c r="X923" i="18"/>
  <c r="X925" i="18"/>
  <c r="X928" i="18"/>
  <c r="X931" i="18"/>
  <c r="X933" i="18"/>
  <c r="X936" i="18"/>
  <c r="X938" i="18"/>
  <c r="X939" i="18"/>
  <c r="X940" i="18"/>
  <c r="X962" i="18"/>
  <c r="X963" i="18"/>
  <c r="X968" i="18"/>
  <c r="X971" i="18"/>
  <c r="X972" i="18"/>
  <c r="X973" i="18"/>
  <c r="X976" i="18"/>
  <c r="X979" i="18"/>
  <c r="X981" i="18"/>
  <c r="X984" i="18"/>
  <c r="X986" i="18"/>
  <c r="X987" i="18"/>
  <c r="X988" i="18"/>
  <c r="X989" i="18"/>
  <c r="X992" i="18"/>
  <c r="X995" i="18"/>
  <c r="X996" i="18"/>
  <c r="X1011" i="18"/>
  <c r="X1012" i="18"/>
  <c r="X1032" i="18"/>
  <c r="X1035" i="18"/>
  <c r="X1036" i="18"/>
  <c r="X1040" i="18"/>
  <c r="X1043" i="18"/>
  <c r="X1056" i="18"/>
  <c r="X1059" i="18"/>
  <c r="X1060" i="18"/>
  <c r="X1064" i="18"/>
  <c r="X1065" i="18"/>
  <c r="X1084" i="18"/>
  <c r="X1171" i="18"/>
  <c r="X1172" i="18"/>
  <c r="X1195" i="18"/>
  <c r="X1197" i="18"/>
  <c r="X1200" i="18"/>
  <c r="X1202" i="18"/>
  <c r="X1240" i="18"/>
  <c r="X1243" i="18"/>
  <c r="X1260" i="18"/>
  <c r="X1261" i="18"/>
  <c r="X1264" i="18"/>
  <c r="X1267" i="18"/>
  <c r="X1268" i="18"/>
  <c r="X1272" i="18"/>
  <c r="X1275" i="18"/>
  <c r="X1277" i="18"/>
  <c r="X1283" i="18"/>
  <c r="X1288" i="18"/>
  <c r="X1291" i="18"/>
  <c r="X1307" i="18"/>
  <c r="X1331" i="18"/>
  <c r="X1332" i="18"/>
  <c r="X1336" i="18"/>
  <c r="X1339" i="18"/>
  <c r="X1340" i="18"/>
  <c r="X1341" i="18"/>
  <c r="X1357" i="18"/>
  <c r="X1360" i="18"/>
  <c r="X1362" i="18"/>
  <c r="X1363" i="18"/>
  <c r="X1440" i="18"/>
  <c r="X1443" i="18"/>
  <c r="X1444" i="18"/>
  <c r="X1445" i="18"/>
  <c r="X1448" i="18"/>
  <c r="X1451" i="18"/>
  <c r="X1453" i="18"/>
  <c r="X1456" i="18"/>
  <c r="X1459" i="18"/>
  <c r="X1460" i="18"/>
  <c r="X1464" i="18"/>
  <c r="X1467" i="18"/>
  <c r="X1469" i="18"/>
  <c r="X1471" i="18"/>
  <c r="X1472" i="18"/>
  <c r="X1475" i="18"/>
  <c r="X1476" i="18"/>
  <c r="X1477" i="18"/>
  <c r="X1480" i="18"/>
  <c r="X1483" i="18"/>
  <c r="X1484" i="18"/>
  <c r="X1485" i="18"/>
  <c r="X1487" i="18"/>
  <c r="X1507" i="18"/>
  <c r="X1508" i="18"/>
  <c r="X1512" i="18"/>
  <c r="X1515" i="18"/>
  <c r="X1516" i="18"/>
  <c r="X1520" i="18"/>
  <c r="X1523" i="18"/>
  <c r="X1527" i="18"/>
  <c r="X1528" i="18"/>
  <c r="X1531" i="18"/>
  <c r="X1533" i="18"/>
  <c r="X1536" i="18"/>
  <c r="X1539" i="18"/>
  <c r="X1541" i="18"/>
  <c r="X1544" i="18"/>
  <c r="X1547" i="18"/>
  <c r="X1548" i="18"/>
  <c r="X1549" i="18"/>
  <c r="X1552" i="18"/>
  <c r="X1555" i="18"/>
  <c r="X1556" i="18"/>
  <c r="X1560" i="18"/>
  <c r="X1563" i="18"/>
  <c r="X1571" i="18"/>
  <c r="X1572" i="18"/>
  <c r="X1576" i="18"/>
  <c r="X1579" i="18"/>
  <c r="X1584" i="18"/>
  <c r="X1586" i="18"/>
  <c r="X1587" i="18"/>
  <c r="X1595" i="18"/>
  <c r="X1600" i="18"/>
  <c r="X1603" i="18"/>
  <c r="X1605" i="18"/>
  <c r="X1608" i="18"/>
  <c r="X1611" i="18"/>
  <c r="X1612" i="18"/>
  <c r="X1613" i="18"/>
  <c r="X1616" i="18"/>
  <c r="X1618" i="18"/>
  <c r="X1619" i="18"/>
  <c r="X1624" i="18"/>
  <c r="X1627" i="18"/>
  <c r="X1632" i="18"/>
  <c r="X1634" i="18"/>
  <c r="X1635" i="18"/>
  <c r="X1636" i="18"/>
  <c r="X1637" i="18"/>
  <c r="X1640" i="18"/>
  <c r="X1643" i="18"/>
  <c r="X1644" i="18"/>
  <c r="X1645" i="18"/>
  <c r="X1648" i="18"/>
  <c r="X1651" i="18"/>
  <c r="X1652" i="18"/>
  <c r="X1656" i="18"/>
  <c r="X1659" i="18"/>
  <c r="X1661" i="18"/>
  <c r="X1664" i="18"/>
  <c r="X1667" i="18"/>
  <c r="X1668" i="18"/>
  <c r="X1669" i="18"/>
  <c r="X1672" i="18"/>
  <c r="X1675" i="18"/>
  <c r="X1677" i="18"/>
  <c r="X1680" i="18"/>
  <c r="X1682" i="18"/>
  <c r="X1683" i="18"/>
  <c r="X1688" i="18"/>
  <c r="X1691" i="18"/>
  <c r="X1695" i="18"/>
  <c r="X1696" i="18"/>
  <c r="X1699" i="18"/>
  <c r="X1700" i="18"/>
  <c r="X1701" i="18"/>
  <c r="X1704" i="18"/>
  <c r="X1706" i="18"/>
  <c r="X1707" i="18"/>
  <c r="X1709" i="18"/>
  <c r="X1713" i="18"/>
  <c r="X1760" i="18"/>
  <c r="X1827" i="18"/>
  <c r="X1832" i="18"/>
  <c r="X1835" i="18"/>
  <c r="X1839" i="18"/>
  <c r="X1840" i="18"/>
  <c r="X1843" i="18"/>
  <c r="X1844" i="18"/>
  <c r="X1847" i="18"/>
  <c r="X1848" i="18"/>
  <c r="X1851" i="18"/>
  <c r="X1855" i="18"/>
  <c r="X1856" i="18"/>
  <c r="X1859" i="18"/>
  <c r="X1860" i="18"/>
  <c r="X1864" i="18"/>
  <c r="X1867" i="18"/>
  <c r="X1868" i="18"/>
  <c r="X1872" i="18"/>
  <c r="X1875" i="18"/>
  <c r="X1876" i="18"/>
  <c r="X1880" i="18"/>
  <c r="X1883" i="18"/>
  <c r="X1888" i="18"/>
  <c r="X1891" i="18"/>
  <c r="X1896" i="18"/>
  <c r="X1899" i="18"/>
  <c r="Y6" i="18"/>
  <c r="Y9" i="18"/>
  <c r="Y11" i="18"/>
  <c r="Y17" i="18"/>
  <c r="Y25" i="18"/>
  <c r="Y30" i="18"/>
  <c r="Y33" i="18"/>
  <c r="Y35" i="18"/>
  <c r="Y37" i="18"/>
  <c r="Y38" i="18"/>
  <c r="Y41" i="18"/>
  <c r="Y46" i="18"/>
  <c r="Y49" i="18"/>
  <c r="Y57" i="18"/>
  <c r="Y65" i="18"/>
  <c r="Y70" i="18"/>
  <c r="Y73" i="18"/>
  <c r="Y105" i="18"/>
  <c r="Y113" i="18"/>
  <c r="Y121" i="18"/>
  <c r="Y126" i="18"/>
  <c r="Y129" i="18"/>
  <c r="Y133" i="18"/>
  <c r="Y137" i="18"/>
  <c r="Y145" i="18"/>
  <c r="Y153" i="18"/>
  <c r="Y161" i="18"/>
  <c r="Y222" i="18"/>
  <c r="Y225" i="18"/>
  <c r="Y230" i="18"/>
  <c r="Y233" i="18"/>
  <c r="Y238" i="18"/>
  <c r="Y241" i="18"/>
  <c r="Y246" i="18"/>
  <c r="Y249" i="18"/>
  <c r="Y250" i="18"/>
  <c r="Y254" i="18"/>
  <c r="Y257" i="18"/>
  <c r="Y258" i="18"/>
  <c r="Y261" i="18"/>
  <c r="Y265" i="18"/>
  <c r="Y377" i="18"/>
  <c r="Y378" i="18"/>
  <c r="Y382" i="18"/>
  <c r="Y385" i="18"/>
  <c r="Y389" i="18"/>
  <c r="Y390" i="18"/>
  <c r="Y421" i="18"/>
  <c r="Y490" i="18"/>
  <c r="Y494" i="18"/>
  <c r="Y497" i="18"/>
  <c r="Y498" i="18"/>
  <c r="Y499" i="18"/>
  <c r="Y502" i="18"/>
  <c r="Y505" i="18"/>
  <c r="Y510" i="18"/>
  <c r="Y513" i="18"/>
  <c r="Y514" i="18"/>
  <c r="Y517" i="18"/>
  <c r="Y518" i="18"/>
  <c r="Y521" i="18"/>
  <c r="Y523" i="18"/>
  <c r="Y526" i="18"/>
  <c r="Y529" i="18"/>
  <c r="Y534" i="18"/>
  <c r="Y537" i="18"/>
  <c r="Y538" i="18"/>
  <c r="Y539" i="18"/>
  <c r="Y542" i="18"/>
  <c r="Y545" i="18"/>
  <c r="Y546" i="18"/>
  <c r="Y547" i="18"/>
  <c r="Y550" i="18"/>
  <c r="Y553" i="18"/>
  <c r="Y557" i="18"/>
  <c r="Y558" i="18"/>
  <c r="Y561" i="18"/>
  <c r="Y563" i="18"/>
  <c r="Y566" i="18"/>
  <c r="Y569" i="18"/>
  <c r="Y570" i="18"/>
  <c r="Y574" i="18"/>
  <c r="Y577" i="18"/>
  <c r="Y578" i="18"/>
  <c r="Y585" i="18"/>
  <c r="Y586" i="18"/>
  <c r="Y587" i="18"/>
  <c r="Y590" i="18"/>
  <c r="Y593" i="18"/>
  <c r="Y594" i="18"/>
  <c r="Y598" i="18"/>
  <c r="Y601" i="18"/>
  <c r="Y603" i="18"/>
  <c r="Y606" i="18"/>
  <c r="Y609" i="18"/>
  <c r="Y611" i="18"/>
  <c r="Y614" i="18"/>
  <c r="Y617" i="18"/>
  <c r="Y619" i="18"/>
  <c r="Y622" i="18"/>
  <c r="Y625" i="18"/>
  <c r="Y626" i="18"/>
  <c r="Y627" i="18"/>
  <c r="Y633" i="18"/>
  <c r="Y635" i="18"/>
  <c r="Y638" i="18"/>
  <c r="Y641" i="18"/>
  <c r="Y643" i="18"/>
  <c r="Y646" i="18"/>
  <c r="Y649" i="18"/>
  <c r="Y650" i="18"/>
  <c r="Y651" i="18"/>
  <c r="Y657" i="18"/>
  <c r="Y658" i="18"/>
  <c r="Y659" i="18"/>
  <c r="Y689" i="18"/>
  <c r="Y691" i="18"/>
  <c r="Y694" i="18"/>
  <c r="Y697" i="18"/>
  <c r="Y699" i="18"/>
  <c r="Y702" i="18"/>
  <c r="Y705" i="18"/>
  <c r="Y707" i="18"/>
  <c r="Y710" i="18"/>
  <c r="Y713" i="18"/>
  <c r="Y715" i="18"/>
  <c r="Y718" i="18"/>
  <c r="Y721" i="18"/>
  <c r="Y723" i="18"/>
  <c r="Y726" i="18"/>
  <c r="Y729" i="18"/>
  <c r="Y734" i="18"/>
  <c r="Y737" i="18"/>
  <c r="Y739" i="18"/>
  <c r="Y894" i="18"/>
  <c r="Y918" i="18"/>
  <c r="Y921" i="18"/>
  <c r="Y923" i="18"/>
  <c r="Y929" i="18"/>
  <c r="Y931" i="18"/>
  <c r="Y934" i="18"/>
  <c r="Y936" i="18"/>
  <c r="Y937" i="18"/>
  <c r="Y969" i="18"/>
  <c r="Y970" i="18"/>
  <c r="Y971" i="18"/>
  <c r="Y977" i="18"/>
  <c r="Y979" i="18"/>
  <c r="Y984" i="18"/>
  <c r="Y985" i="18"/>
  <c r="Y986" i="18"/>
  <c r="Y987" i="18"/>
  <c r="Y990" i="18"/>
  <c r="Y993" i="18"/>
  <c r="Y994" i="18"/>
  <c r="Y1010" i="18"/>
  <c r="Y1038" i="18"/>
  <c r="Y1041" i="18"/>
  <c r="Y1057" i="18"/>
  <c r="Y1062" i="18"/>
  <c r="Y1063" i="18"/>
  <c r="Y1195" i="18"/>
  <c r="Y1198" i="18"/>
  <c r="Y1200" i="18"/>
  <c r="Y1241" i="18"/>
  <c r="Y1270" i="18"/>
  <c r="Y1273" i="18"/>
  <c r="Y1275" i="18"/>
  <c r="Y1281" i="18"/>
  <c r="Y1337" i="18"/>
  <c r="Y1339" i="18"/>
  <c r="Y1360" i="18"/>
  <c r="Y1361" i="18"/>
  <c r="Y1441" i="18"/>
  <c r="Y1442" i="18"/>
  <c r="Y1443" i="18"/>
  <c r="Y1446" i="18"/>
  <c r="Y1449" i="18"/>
  <c r="Y1451" i="18"/>
  <c r="Y1454" i="18"/>
  <c r="Y1457" i="18"/>
  <c r="Y1458" i="18"/>
  <c r="Y1462" i="18"/>
  <c r="Y1465" i="18"/>
  <c r="Y1467" i="18"/>
  <c r="Y1469" i="18"/>
  <c r="Y1470" i="18"/>
  <c r="Y1473" i="18"/>
  <c r="Y1474" i="18"/>
  <c r="Y1475" i="18"/>
  <c r="Y1478" i="18"/>
  <c r="Y1481" i="18"/>
  <c r="Y1482" i="18"/>
  <c r="Y1483" i="18"/>
  <c r="Y1485" i="18"/>
  <c r="Y1510" i="18"/>
  <c r="Y1513" i="18"/>
  <c r="Y1514" i="18"/>
  <c r="Y1518" i="18"/>
  <c r="Y1521" i="18"/>
  <c r="Y1525" i="18"/>
  <c r="Y1526" i="18"/>
  <c r="Y1529" i="18"/>
  <c r="Y1531" i="18"/>
  <c r="Y1534" i="18"/>
  <c r="Y1537" i="18"/>
  <c r="Y1539" i="18"/>
  <c r="Y1542" i="18"/>
  <c r="Y1545" i="18"/>
  <c r="Y1546" i="18"/>
  <c r="Y1547" i="18"/>
  <c r="Y1550" i="18"/>
  <c r="Y1553" i="18"/>
  <c r="Y1554" i="18"/>
  <c r="Y1558" i="18"/>
  <c r="Y1561" i="18"/>
  <c r="Y1569" i="18"/>
  <c r="Y1570" i="18"/>
  <c r="Y1574" i="18"/>
  <c r="Y1577" i="18"/>
  <c r="Y1582" i="18"/>
  <c r="Y1584" i="18"/>
  <c r="Y1585" i="18"/>
  <c r="Y1590" i="18"/>
  <c r="Y1593" i="18"/>
  <c r="Y1598" i="18"/>
  <c r="Y1601" i="18"/>
  <c r="Y1603" i="18"/>
  <c r="Y1606" i="18"/>
  <c r="Y1609" i="18"/>
  <c r="Y1610" i="18"/>
  <c r="Y1611" i="18"/>
  <c r="Y1614" i="18"/>
  <c r="Y1616" i="18"/>
  <c r="Y1617" i="18"/>
  <c r="Y1622" i="18"/>
  <c r="Y1625" i="18"/>
  <c r="Y1630" i="18"/>
  <c r="Y1632" i="18"/>
  <c r="Y1633" i="18"/>
  <c r="Y1634" i="18"/>
  <c r="Y1635" i="18"/>
  <c r="Y1638" i="18"/>
  <c r="Y1641" i="18"/>
  <c r="Y1642" i="18"/>
  <c r="Y1643" i="18"/>
  <c r="Y1646" i="18"/>
  <c r="Y1649" i="18"/>
  <c r="Y1650" i="18"/>
  <c r="Y1654" i="18"/>
  <c r="Y1657" i="18"/>
  <c r="Y1659" i="18"/>
  <c r="Y1662" i="18"/>
  <c r="Y1665" i="18"/>
  <c r="Y1666" i="18"/>
  <c r="Y1667" i="18"/>
  <c r="Y1670" i="18"/>
  <c r="Y1673" i="18"/>
  <c r="Y1675" i="18"/>
  <c r="Y1678" i="18"/>
  <c r="Y1680" i="18"/>
  <c r="Y1681" i="18"/>
  <c r="Y1686" i="18"/>
  <c r="Y1689" i="18"/>
  <c r="Y1693" i="18"/>
  <c r="Y1694" i="18"/>
  <c r="Y1697" i="18"/>
  <c r="Y1698" i="18"/>
  <c r="Y1699" i="18"/>
  <c r="Y1702" i="18"/>
  <c r="Y1704" i="18"/>
  <c r="Y1705" i="18"/>
  <c r="Y1707" i="18"/>
  <c r="Y1710" i="18"/>
  <c r="Y1711" i="18"/>
  <c r="Y1830" i="18"/>
  <c r="Y1833" i="18"/>
  <c r="Y1837" i="18"/>
  <c r="Y1838" i="18"/>
  <c r="Y1841" i="18"/>
  <c r="Y1845" i="18"/>
  <c r="Y1846" i="18"/>
  <c r="Y1849" i="18"/>
  <c r="Y1853" i="18"/>
  <c r="Y1854" i="18"/>
  <c r="Y1857" i="18"/>
  <c r="Y1858" i="18"/>
  <c r="Y1862" i="18"/>
  <c r="Y1865" i="18"/>
  <c r="Y1866" i="18"/>
  <c r="Y1870" i="18"/>
  <c r="Y1873" i="18"/>
  <c r="Y1874" i="18"/>
  <c r="Y1878" i="18"/>
  <c r="Y1881" i="18"/>
  <c r="Y1886" i="18"/>
  <c r="Y1889" i="18"/>
  <c r="Y1894" i="18"/>
  <c r="Y1897" i="18"/>
  <c r="Z5" i="18"/>
  <c r="Z7" i="18"/>
  <c r="Z8" i="18"/>
  <c r="Z9" i="18"/>
  <c r="Z11" i="18"/>
  <c r="Z12" i="18"/>
  <c r="Z13" i="18"/>
  <c r="Z15" i="18"/>
  <c r="Z16" i="18"/>
  <c r="Z17" i="18"/>
  <c r="Z19" i="18"/>
  <c r="Z20" i="18"/>
  <c r="Z21" i="18"/>
  <c r="Z23" i="18"/>
  <c r="Z24" i="18"/>
  <c r="Z25" i="18"/>
  <c r="Z26" i="18"/>
  <c r="Z27" i="18"/>
  <c r="Z28" i="18"/>
  <c r="Z29" i="18"/>
  <c r="Z31" i="18"/>
  <c r="Z32" i="18"/>
  <c r="Z33" i="18"/>
  <c r="Z34" i="18"/>
  <c r="Z35" i="18"/>
  <c r="Z36" i="18"/>
  <c r="Z37" i="18"/>
  <c r="Z39" i="18"/>
  <c r="Z40" i="18"/>
  <c r="Z41" i="18"/>
  <c r="Z42" i="18"/>
  <c r="Z43" i="18"/>
  <c r="Z44" i="18"/>
  <c r="Z45" i="18"/>
  <c r="Z47" i="18"/>
  <c r="Z48" i="18"/>
  <c r="Z49" i="18"/>
  <c r="Z51" i="18"/>
  <c r="Z52" i="18"/>
  <c r="Z53" i="18"/>
  <c r="Z55" i="18"/>
  <c r="Z56" i="18"/>
  <c r="Z57" i="18"/>
  <c r="Z59" i="18"/>
  <c r="Z60" i="18"/>
  <c r="Z61" i="18"/>
  <c r="Z63" i="18"/>
  <c r="Z64" i="18"/>
  <c r="Z65" i="18"/>
  <c r="Z66" i="18"/>
  <c r="Z67" i="18"/>
  <c r="Z68" i="18"/>
  <c r="Z69" i="18"/>
  <c r="Z71" i="18"/>
  <c r="Z72" i="18"/>
  <c r="Z73" i="18"/>
  <c r="Z75" i="18"/>
  <c r="Z76" i="18"/>
  <c r="Z77" i="18"/>
  <c r="Z79" i="18"/>
  <c r="Z80" i="18"/>
  <c r="Z81" i="18"/>
  <c r="Z83" i="18"/>
  <c r="Z84" i="18"/>
  <c r="Z101" i="18"/>
  <c r="Z102" i="18"/>
  <c r="Z103" i="18"/>
  <c r="Z104" i="18"/>
  <c r="Z105" i="18"/>
  <c r="Z107" i="18"/>
  <c r="Z108" i="18"/>
  <c r="Z109" i="18"/>
  <c r="Z110" i="18"/>
  <c r="Z111" i="18"/>
  <c r="Z112" i="18"/>
  <c r="Z113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1" i="18"/>
  <c r="Z132" i="18"/>
  <c r="Z133" i="18"/>
  <c r="Z134" i="18"/>
  <c r="Z135" i="18"/>
  <c r="Z136" i="18"/>
  <c r="Z137" i="18"/>
  <c r="Z139" i="18"/>
  <c r="Z140" i="18"/>
  <c r="Z141" i="18"/>
  <c r="Z142" i="18"/>
  <c r="Z143" i="18"/>
  <c r="Z144" i="18"/>
  <c r="Z145" i="18"/>
  <c r="Z147" i="18"/>
  <c r="Z148" i="18"/>
  <c r="Z149" i="18"/>
  <c r="Z150" i="18"/>
  <c r="Z151" i="18"/>
  <c r="Z152" i="18"/>
  <c r="Z153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71" i="18"/>
  <c r="Z172" i="18"/>
  <c r="Z193" i="18"/>
  <c r="Z195" i="18"/>
  <c r="Z196" i="18"/>
  <c r="Z197" i="18"/>
  <c r="Z199" i="18"/>
  <c r="Z200" i="18"/>
  <c r="Z201" i="18"/>
  <c r="Z203" i="18"/>
  <c r="Z204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67" i="18"/>
  <c r="Z268" i="18"/>
  <c r="Z269" i="18"/>
  <c r="Z270" i="18"/>
  <c r="Z271" i="18"/>
  <c r="Z352" i="18"/>
  <c r="Z353" i="18"/>
  <c r="Z374" i="18"/>
  <c r="Z375" i="18"/>
  <c r="Z376" i="18"/>
  <c r="Z377" i="18"/>
  <c r="Z378" i="18"/>
  <c r="Z379" i="18"/>
  <c r="Z380" i="18"/>
  <c r="Z381" i="18"/>
  <c r="Z382" i="18"/>
  <c r="Z383" i="18"/>
  <c r="Z385" i="18"/>
  <c r="Z386" i="18"/>
  <c r="Z387" i="18"/>
  <c r="Z388" i="18"/>
  <c r="Z389" i="18"/>
  <c r="Z390" i="18"/>
  <c r="Z391" i="18"/>
  <c r="Z392" i="18"/>
  <c r="Z393" i="18"/>
  <c r="Z394" i="18"/>
  <c r="Z395" i="18"/>
  <c r="Z396" i="18"/>
  <c r="Z419" i="18"/>
  <c r="Z420" i="18"/>
  <c r="Z421" i="18"/>
  <c r="Z423" i="18"/>
  <c r="Z424" i="18"/>
  <c r="Z425" i="18"/>
  <c r="Z427" i="18"/>
  <c r="Z428" i="18"/>
  <c r="Z440" i="18"/>
  <c r="Z441" i="18"/>
  <c r="Z442" i="18"/>
  <c r="Z443" i="18"/>
  <c r="Z444" i="18"/>
  <c r="Z464" i="18"/>
  <c r="Z487" i="18"/>
  <c r="Z488" i="18"/>
  <c r="Z489" i="18"/>
  <c r="Z490" i="18"/>
  <c r="Z491" i="18"/>
  <c r="Z492" i="18"/>
  <c r="Z493" i="18"/>
  <c r="Z494" i="18"/>
  <c r="Z495" i="18"/>
  <c r="Z496" i="18"/>
  <c r="Z497" i="18"/>
  <c r="Z498" i="18"/>
  <c r="Z499" i="18"/>
  <c r="Z500" i="18"/>
  <c r="Z501" i="18"/>
  <c r="Z502" i="18"/>
  <c r="Z503" i="18"/>
  <c r="Z504" i="18"/>
  <c r="Z505" i="18"/>
  <c r="Z506" i="18"/>
  <c r="Z507" i="18"/>
  <c r="Z508" i="18"/>
  <c r="Z509" i="18"/>
  <c r="Z510" i="18"/>
  <c r="Z511" i="18"/>
  <c r="Z512" i="18"/>
  <c r="Z513" i="18"/>
  <c r="Z514" i="18"/>
  <c r="Z515" i="18"/>
  <c r="Z516" i="18"/>
  <c r="Z517" i="18"/>
  <c r="Z518" i="18"/>
  <c r="Z519" i="18"/>
  <c r="Z520" i="18"/>
  <c r="Z521" i="18"/>
  <c r="Z522" i="18"/>
  <c r="Z523" i="18"/>
  <c r="Z524" i="18"/>
  <c r="Z525" i="18"/>
  <c r="Z526" i="18"/>
  <c r="Z527" i="18"/>
  <c r="Z528" i="18"/>
  <c r="Z529" i="18"/>
  <c r="Z530" i="18"/>
  <c r="Z531" i="18"/>
  <c r="Z532" i="18"/>
  <c r="Z533" i="18"/>
  <c r="Z534" i="18"/>
  <c r="Z535" i="18"/>
  <c r="Z536" i="18"/>
  <c r="Z537" i="18"/>
  <c r="Z538" i="18"/>
  <c r="Z539" i="18"/>
  <c r="Z540" i="18"/>
  <c r="Z541" i="18"/>
  <c r="Z542" i="18"/>
  <c r="Z543" i="18"/>
  <c r="Z544" i="18"/>
  <c r="Z545" i="18"/>
  <c r="Z546" i="18"/>
  <c r="Z547" i="18"/>
  <c r="Z548" i="18"/>
  <c r="Z549" i="18"/>
  <c r="Z550" i="18"/>
  <c r="Z551" i="18"/>
  <c r="Z552" i="18"/>
  <c r="Z553" i="18"/>
  <c r="Z554" i="18"/>
  <c r="Z555" i="18"/>
  <c r="Z556" i="18"/>
  <c r="Z557" i="18"/>
  <c r="Z558" i="18"/>
  <c r="Z559" i="18"/>
  <c r="Z560" i="18"/>
  <c r="Z561" i="18"/>
  <c r="Z562" i="18"/>
  <c r="Z563" i="18"/>
  <c r="Z564" i="18"/>
  <c r="Z565" i="18"/>
  <c r="Z566" i="18"/>
  <c r="Z567" i="18"/>
  <c r="Z568" i="18"/>
  <c r="Z569" i="18"/>
  <c r="Z570" i="18"/>
  <c r="Z571" i="18"/>
  <c r="Z572" i="18"/>
  <c r="Z573" i="18"/>
  <c r="Z574" i="18"/>
  <c r="Z575" i="18"/>
  <c r="Z576" i="18"/>
  <c r="Z577" i="18"/>
  <c r="Z578" i="18"/>
  <c r="Z579" i="18"/>
  <c r="Z580" i="18"/>
  <c r="Z581" i="18"/>
  <c r="Z582" i="18"/>
  <c r="Z583" i="18"/>
  <c r="Z584" i="18"/>
  <c r="Z585" i="18"/>
  <c r="Z586" i="18"/>
  <c r="Z587" i="18"/>
  <c r="Z588" i="18"/>
  <c r="Z589" i="18"/>
  <c r="Z590" i="18"/>
  <c r="Z591" i="18"/>
  <c r="Z592" i="18"/>
  <c r="Z593" i="18"/>
  <c r="Z594" i="18"/>
  <c r="Z595" i="18"/>
  <c r="Z596" i="18"/>
  <c r="Z597" i="18"/>
  <c r="Z598" i="18"/>
  <c r="Z599" i="18"/>
  <c r="Z600" i="18"/>
  <c r="Z601" i="18"/>
  <c r="Z602" i="18"/>
  <c r="Z603" i="18"/>
  <c r="Z604" i="18"/>
  <c r="Z605" i="18"/>
  <c r="Z606" i="18"/>
  <c r="Z607" i="18"/>
  <c r="Z608" i="18"/>
  <c r="Z609" i="18"/>
  <c r="Z610" i="18"/>
  <c r="Z611" i="18"/>
  <c r="Z612" i="18"/>
  <c r="Z613" i="18"/>
  <c r="Z614" i="18"/>
  <c r="Z615" i="18"/>
  <c r="Z616" i="18"/>
  <c r="Z617" i="18"/>
  <c r="Z618" i="18"/>
  <c r="Z619" i="18"/>
  <c r="Z620" i="18"/>
  <c r="Z621" i="18"/>
  <c r="Z622" i="18"/>
  <c r="Z623" i="18"/>
  <c r="Z624" i="18"/>
  <c r="Z625" i="18"/>
  <c r="Z626" i="18"/>
  <c r="Z627" i="18"/>
  <c r="Z628" i="18"/>
  <c r="Z629" i="18"/>
  <c r="Z630" i="18"/>
  <c r="Z631" i="18"/>
  <c r="Z632" i="18"/>
  <c r="Z633" i="18"/>
  <c r="Z634" i="18"/>
  <c r="Z635" i="18"/>
  <c r="Z636" i="18"/>
  <c r="Z637" i="18"/>
  <c r="Z638" i="18"/>
  <c r="Z639" i="18"/>
  <c r="Z640" i="18"/>
  <c r="Z641" i="18"/>
  <c r="Z642" i="18"/>
  <c r="Z643" i="18"/>
  <c r="Z644" i="18"/>
  <c r="Z645" i="18"/>
  <c r="Z646" i="18"/>
  <c r="Z647" i="18"/>
  <c r="Z648" i="18"/>
  <c r="Z649" i="18"/>
  <c r="Z650" i="18"/>
  <c r="Z651" i="18"/>
  <c r="Z652" i="18"/>
  <c r="Z653" i="18"/>
  <c r="Z654" i="18"/>
  <c r="Z655" i="18"/>
  <c r="Z656" i="18"/>
  <c r="Z657" i="18"/>
  <c r="Z658" i="18"/>
  <c r="Z659" i="18"/>
  <c r="Z660" i="18"/>
  <c r="Z661" i="18"/>
  <c r="Z662" i="18"/>
  <c r="Z663" i="18"/>
  <c r="Z664" i="18"/>
  <c r="Z665" i="18"/>
  <c r="Z687" i="18"/>
  <c r="Z688" i="18"/>
  <c r="Z689" i="18"/>
  <c r="Z690" i="18"/>
  <c r="Z691" i="18"/>
  <c r="Z692" i="18"/>
  <c r="Z693" i="18"/>
  <c r="Z695" i="18"/>
  <c r="Z697" i="18"/>
  <c r="Z698" i="18"/>
  <c r="Z699" i="18"/>
  <c r="Z700" i="18"/>
  <c r="Z701" i="18"/>
  <c r="Z703" i="18"/>
  <c r="Z704" i="18"/>
  <c r="Z705" i="18"/>
  <c r="Z706" i="18"/>
  <c r="Z707" i="18"/>
  <c r="Z708" i="18"/>
  <c r="Z709" i="18"/>
  <c r="Z711" i="18"/>
  <c r="Z712" i="18"/>
  <c r="Z713" i="18"/>
  <c r="Z714" i="18"/>
  <c r="Z715" i="18"/>
  <c r="Z716" i="18"/>
  <c r="Z717" i="18"/>
  <c r="Z720" i="18"/>
  <c r="Z721" i="18"/>
  <c r="Z722" i="18"/>
  <c r="Z723" i="18"/>
  <c r="Z724" i="18"/>
  <c r="Z725" i="18"/>
  <c r="Z727" i="18"/>
  <c r="Z728" i="18"/>
  <c r="Z729" i="18"/>
  <c r="Z730" i="18"/>
  <c r="Z731" i="18"/>
  <c r="Z732" i="18"/>
  <c r="Z733" i="18"/>
  <c r="Z735" i="18"/>
  <c r="Z736" i="18"/>
  <c r="Z737" i="18"/>
  <c r="Z738" i="18"/>
  <c r="Z739" i="18"/>
  <c r="Z740" i="18"/>
  <c r="Z741" i="18"/>
  <c r="Z743" i="18"/>
  <c r="Z756" i="18"/>
  <c r="Z757" i="18"/>
  <c r="Z758" i="18"/>
  <c r="Z759" i="18"/>
  <c r="Z779" i="18"/>
  <c r="Z780" i="18"/>
  <c r="Z805" i="18"/>
  <c r="Z891" i="18"/>
  <c r="Z892" i="18"/>
  <c r="Z893" i="18"/>
  <c r="Z894" i="18"/>
  <c r="Z895" i="18"/>
  <c r="Z896" i="18"/>
  <c r="Z897" i="18"/>
  <c r="Z898" i="18"/>
  <c r="Z899" i="18"/>
  <c r="Z900" i="18"/>
  <c r="Z915" i="18"/>
  <c r="Z916" i="18"/>
  <c r="Z917" i="18"/>
  <c r="Z919" i="18"/>
  <c r="Z920" i="18"/>
  <c r="Z921" i="18"/>
  <c r="Z922" i="18"/>
  <c r="Z923" i="18"/>
  <c r="Z924" i="18"/>
  <c r="Z925" i="18"/>
  <c r="Z927" i="18"/>
  <c r="Z928" i="18"/>
  <c r="Z929" i="18"/>
  <c r="Z930" i="18"/>
  <c r="Z931" i="18"/>
  <c r="Z932" i="18"/>
  <c r="Z933" i="18"/>
  <c r="Z935" i="18"/>
  <c r="Z936" i="18"/>
  <c r="Z937" i="18"/>
  <c r="Z938" i="18"/>
  <c r="Z939" i="18"/>
  <c r="Z940" i="18"/>
  <c r="Z941" i="18"/>
  <c r="Z943" i="18"/>
  <c r="Z944" i="18"/>
  <c r="Z945" i="18"/>
  <c r="Z961" i="18"/>
  <c r="Z963" i="18"/>
  <c r="Z964" i="18"/>
  <c r="Z965" i="18"/>
  <c r="Z966" i="18"/>
  <c r="Z967" i="18"/>
  <c r="Z968" i="18"/>
  <c r="Z969" i="18"/>
  <c r="Z971" i="18"/>
  <c r="Z972" i="18"/>
  <c r="Z973" i="18"/>
  <c r="Z974" i="18"/>
  <c r="Z975" i="18"/>
  <c r="Z976" i="18"/>
  <c r="Z977" i="18"/>
  <c r="Z979" i="18"/>
  <c r="Z980" i="18"/>
  <c r="Z981" i="18"/>
  <c r="Z982" i="18"/>
  <c r="Z983" i="18"/>
  <c r="Z984" i="18"/>
  <c r="Z985" i="18"/>
  <c r="Z986" i="18"/>
  <c r="Z987" i="18"/>
  <c r="Z988" i="18"/>
  <c r="Z989" i="18"/>
  <c r="Z990" i="18"/>
  <c r="Z991" i="18"/>
  <c r="Z992" i="18"/>
  <c r="Z993" i="18"/>
  <c r="Z994" i="18"/>
  <c r="Z995" i="18"/>
  <c r="Z996" i="18"/>
  <c r="Z997" i="18"/>
  <c r="Z998" i="18"/>
  <c r="Z999" i="18"/>
  <c r="Z1000" i="18"/>
  <c r="Z1001" i="18"/>
  <c r="Z1007" i="18"/>
  <c r="Z1008" i="18"/>
  <c r="Z1009" i="18"/>
  <c r="Z1010" i="18"/>
  <c r="Z1011" i="18"/>
  <c r="Z1012" i="18"/>
  <c r="Z1013" i="18"/>
  <c r="Z1015" i="18"/>
  <c r="Z1031" i="18"/>
  <c r="Z1032" i="18"/>
  <c r="Z1033" i="18"/>
  <c r="Z1034" i="18"/>
  <c r="Z1035" i="18"/>
  <c r="Z1036" i="18"/>
  <c r="Z1037" i="18"/>
  <c r="Z1039" i="18"/>
  <c r="Z1040" i="18"/>
  <c r="Z1041" i="18"/>
  <c r="Z1042" i="18"/>
  <c r="Z1043" i="18"/>
  <c r="Z1044" i="18"/>
  <c r="Z1045" i="18"/>
  <c r="Z1047" i="18"/>
  <c r="Z1055" i="18"/>
  <c r="Z1056" i="18"/>
  <c r="Z1057" i="18"/>
  <c r="Z1058" i="18"/>
  <c r="Z1059" i="18"/>
  <c r="Z1060" i="18"/>
  <c r="Z1061" i="18"/>
  <c r="Z1063" i="18"/>
  <c r="Z1065" i="18"/>
  <c r="Z1066" i="18"/>
  <c r="Z1067" i="18"/>
  <c r="Z1081" i="18"/>
  <c r="Z1082" i="18"/>
  <c r="Z1083" i="18"/>
  <c r="Z1084" i="18"/>
  <c r="Z1086" i="18"/>
  <c r="Z1087" i="18"/>
  <c r="Z1167" i="18"/>
  <c r="Z1168" i="18"/>
  <c r="Z1169" i="18"/>
  <c r="Z1170" i="18"/>
  <c r="Z1171" i="18"/>
  <c r="Z1172" i="18"/>
  <c r="Z1173" i="18"/>
  <c r="Z1175" i="18"/>
  <c r="Z1191" i="18"/>
  <c r="Z1192" i="18"/>
  <c r="Z1193" i="18"/>
  <c r="Z1194" i="18"/>
  <c r="Z1195" i="18"/>
  <c r="Z1196" i="18"/>
  <c r="Z1198" i="18"/>
  <c r="Z1199" i="18"/>
  <c r="Z1200" i="18"/>
  <c r="Z1201" i="18"/>
  <c r="Z1202" i="18"/>
  <c r="Z1203" i="18"/>
  <c r="Z1204" i="18"/>
  <c r="Z1205" i="18"/>
  <c r="Z1206" i="18"/>
  <c r="Z1214" i="18"/>
  <c r="Z1215" i="18"/>
  <c r="Z1237" i="18"/>
  <c r="Z1238" i="18"/>
  <c r="Z1239" i="18"/>
  <c r="Z1240" i="18"/>
  <c r="Z1241" i="18"/>
  <c r="Z1242" i="18"/>
  <c r="Z1243" i="18"/>
  <c r="Z1244" i="18"/>
  <c r="Z1245" i="18"/>
  <c r="Z1246" i="18"/>
  <c r="Z1260" i="18"/>
  <c r="Z1263" i="18"/>
  <c r="Z1264" i="18"/>
  <c r="Z1265" i="18"/>
  <c r="Z1266" i="18"/>
  <c r="Z1267" i="18"/>
  <c r="Z1268" i="18"/>
  <c r="Z1269" i="18"/>
  <c r="Z1271" i="18"/>
  <c r="Z1272" i="18"/>
  <c r="Z1273" i="18"/>
  <c r="Z1275" i="18"/>
  <c r="Z1276" i="18"/>
  <c r="Z1277" i="18"/>
  <c r="Z1278" i="18"/>
  <c r="Z1279" i="18"/>
  <c r="Z1280" i="18"/>
  <c r="Z1281" i="18"/>
  <c r="Z1283" i="18"/>
  <c r="Z1284" i="18"/>
  <c r="Z1286" i="18"/>
  <c r="Z1287" i="18"/>
  <c r="Z1288" i="18"/>
  <c r="Z1289" i="18"/>
  <c r="Z1291" i="18"/>
  <c r="Z1292" i="18"/>
  <c r="Z1293" i="18"/>
  <c r="Z1307" i="18"/>
  <c r="Z1308" i="18"/>
  <c r="Z1309" i="18"/>
  <c r="Z1329" i="18"/>
  <c r="Z1331" i="18"/>
  <c r="Z1332" i="18"/>
  <c r="Z1333" i="18"/>
  <c r="Z1335" i="18"/>
  <c r="Z1336" i="18"/>
  <c r="Z1337" i="18"/>
  <c r="Z1339" i="18"/>
  <c r="Z1340" i="18"/>
  <c r="Z1341" i="18"/>
  <c r="Z1343" i="18"/>
  <c r="Z1344" i="18"/>
  <c r="Z1345" i="18"/>
  <c r="Z1356" i="18"/>
  <c r="Z1357" i="18"/>
  <c r="Z1358" i="18"/>
  <c r="Z1359" i="18"/>
  <c r="Z1360" i="18"/>
  <c r="Z1361" i="18"/>
  <c r="Z1362" i="18"/>
  <c r="Z1363" i="18"/>
  <c r="Z1364" i="18"/>
  <c r="Z1365" i="18"/>
  <c r="Z1366" i="18"/>
  <c r="Z1367" i="18"/>
  <c r="Z1436" i="18"/>
  <c r="Z1437" i="18"/>
  <c r="Z1438" i="18"/>
  <c r="Z1439" i="18"/>
  <c r="Z1440" i="18"/>
  <c r="Z1441" i="18"/>
  <c r="Z1442" i="18"/>
  <c r="Z1443" i="18"/>
  <c r="Z1444" i="18"/>
  <c r="Z1445" i="18"/>
  <c r="Z1446" i="18"/>
  <c r="Z1447" i="18"/>
  <c r="Z1448" i="18"/>
  <c r="Z1449" i="18"/>
  <c r="Z1450" i="18"/>
  <c r="Z1451" i="18"/>
  <c r="Z1452" i="18"/>
  <c r="Z1453" i="18"/>
  <c r="Z1454" i="18"/>
  <c r="Z1455" i="18"/>
  <c r="Z1456" i="18"/>
  <c r="Z1457" i="18"/>
  <c r="Z1458" i="18"/>
  <c r="Z1459" i="18"/>
  <c r="Z1460" i="18"/>
  <c r="Z1461" i="18"/>
  <c r="Z1462" i="18"/>
  <c r="Z1463" i="18"/>
  <c r="Z1464" i="18"/>
  <c r="Z1465" i="18"/>
  <c r="Z1466" i="18"/>
  <c r="Z1467" i="18"/>
  <c r="Z1468" i="18"/>
  <c r="Z1469" i="18"/>
  <c r="Z1470" i="18"/>
  <c r="Z1471" i="18"/>
  <c r="Z1472" i="18"/>
  <c r="Z1473" i="18"/>
  <c r="Z1474" i="18"/>
  <c r="Z1475" i="18"/>
  <c r="Z1476" i="18"/>
  <c r="Z1477" i="18"/>
  <c r="Z1478" i="18"/>
  <c r="Z1479" i="18"/>
  <c r="Z1480" i="18"/>
  <c r="Z1481" i="18"/>
  <c r="Z1482" i="18"/>
  <c r="Z1483" i="18"/>
  <c r="Z1484" i="18"/>
  <c r="Z1485" i="18"/>
  <c r="Z1486" i="18"/>
  <c r="Z1487" i="18"/>
  <c r="Z1488" i="18"/>
  <c r="Z1489" i="18"/>
  <c r="Z1506" i="18"/>
  <c r="Z1507" i="18"/>
  <c r="Z1508" i="18"/>
  <c r="Z1509" i="18"/>
  <c r="Z1510" i="18"/>
  <c r="Z1511" i="18"/>
  <c r="Z1512" i="18"/>
  <c r="Z1513" i="18"/>
  <c r="Z1514" i="18"/>
  <c r="Z1515" i="18"/>
  <c r="Z1516" i="18"/>
  <c r="Z1517" i="18"/>
  <c r="Z1518" i="18"/>
  <c r="Z1519" i="18"/>
  <c r="Z1520" i="18"/>
  <c r="Z1521" i="18"/>
  <c r="Z1522" i="18"/>
  <c r="Z1523" i="18"/>
  <c r="Z1524" i="18"/>
  <c r="Z1525" i="18"/>
  <c r="Z1526" i="18"/>
  <c r="Z1527" i="18"/>
  <c r="Z1528" i="18"/>
  <c r="Z1529" i="18"/>
  <c r="Z1530" i="18"/>
  <c r="Z1531" i="18"/>
  <c r="Z1532" i="18"/>
  <c r="Z1533" i="18"/>
  <c r="Z1534" i="18"/>
  <c r="Z1535" i="18"/>
  <c r="Z1536" i="18"/>
  <c r="Z1537" i="18"/>
  <c r="Z1538" i="18"/>
  <c r="Z1539" i="18"/>
  <c r="Z1540" i="18"/>
  <c r="Z1541" i="18"/>
  <c r="Z1542" i="18"/>
  <c r="Z1543" i="18"/>
  <c r="Z1544" i="18"/>
  <c r="Z1545" i="18"/>
  <c r="Z1546" i="18"/>
  <c r="Z1547" i="18"/>
  <c r="Z1548" i="18"/>
  <c r="Z1549" i="18"/>
  <c r="Z1550" i="18"/>
  <c r="Z1551" i="18"/>
  <c r="Z1552" i="18"/>
  <c r="Z1553" i="18"/>
  <c r="Z1554" i="18"/>
  <c r="Z1555" i="18"/>
  <c r="Z1556" i="18"/>
  <c r="Z1557" i="18"/>
  <c r="Z1558" i="18"/>
  <c r="Z1559" i="18"/>
  <c r="Z1560" i="18"/>
  <c r="Z1561" i="18"/>
  <c r="Z1562" i="18"/>
  <c r="Z1563" i="18"/>
  <c r="Z1564" i="18"/>
  <c r="Z1565" i="18"/>
  <c r="Z1566" i="18"/>
  <c r="Z1567" i="18"/>
  <c r="Z1568" i="18"/>
  <c r="Z1569" i="18"/>
  <c r="Z1570" i="18"/>
  <c r="Z1571" i="18"/>
  <c r="Z1572" i="18"/>
  <c r="Z1573" i="18"/>
  <c r="Z1574" i="18"/>
  <c r="Z1575" i="18"/>
  <c r="Z1576" i="18"/>
  <c r="Z1577" i="18"/>
  <c r="Z1578" i="18"/>
  <c r="Z1579" i="18"/>
  <c r="Z1580" i="18"/>
  <c r="Z1581" i="18"/>
  <c r="Z1582" i="18"/>
  <c r="Z1583" i="18"/>
  <c r="Z1584" i="18"/>
  <c r="Z1585" i="18"/>
  <c r="Z1586" i="18"/>
  <c r="Z1587" i="18"/>
  <c r="Z1588" i="18"/>
  <c r="Z1589" i="18"/>
  <c r="Z1590" i="18"/>
  <c r="Z1591" i="18"/>
  <c r="Z1592" i="18"/>
  <c r="Z1593" i="18"/>
  <c r="Z1594" i="18"/>
  <c r="Z1595" i="18"/>
  <c r="Z1596" i="18"/>
  <c r="Z1597" i="18"/>
  <c r="Z1598" i="18"/>
  <c r="Z1599" i="18"/>
  <c r="Z1600" i="18"/>
  <c r="Z1601" i="18"/>
  <c r="Z1602" i="18"/>
  <c r="Z1603" i="18"/>
  <c r="Z1604" i="18"/>
  <c r="Z1605" i="18"/>
  <c r="Z1606" i="18"/>
  <c r="Z1607" i="18"/>
  <c r="Z1609" i="18"/>
  <c r="Z1610" i="18"/>
  <c r="Z1611" i="18"/>
  <c r="Z1612" i="18"/>
  <c r="Z1613" i="18"/>
  <c r="Z1614" i="18"/>
  <c r="Z1615" i="18"/>
  <c r="Z1616" i="18"/>
  <c r="Z1617" i="18"/>
  <c r="Z1618" i="18"/>
  <c r="Z1619" i="18"/>
  <c r="Z1620" i="18"/>
  <c r="Z1621" i="18"/>
  <c r="Z1622" i="18"/>
  <c r="Z1623" i="18"/>
  <c r="Z1624" i="18"/>
  <c r="Z1625" i="18"/>
  <c r="Z1626" i="18"/>
  <c r="Z1627" i="18"/>
  <c r="Z1628" i="18"/>
  <c r="Z1629" i="18"/>
  <c r="Z1630" i="18"/>
  <c r="Z1631" i="18"/>
  <c r="Z1632" i="18"/>
  <c r="Z1633" i="18"/>
  <c r="Z1634" i="18"/>
  <c r="Z1635" i="18"/>
  <c r="Z1636" i="18"/>
  <c r="Z1637" i="18"/>
  <c r="Z1638" i="18"/>
  <c r="Z1640" i="18"/>
  <c r="Z1641" i="18"/>
  <c r="Z1642" i="18"/>
  <c r="Z1643" i="18"/>
  <c r="Z1644" i="18"/>
  <c r="Z1645" i="18"/>
  <c r="Z1646" i="18"/>
  <c r="Z1647" i="18"/>
  <c r="Z1648" i="18"/>
  <c r="Z1649" i="18"/>
  <c r="Z1650" i="18"/>
  <c r="Z1651" i="18"/>
  <c r="Z1652" i="18"/>
  <c r="Z1653" i="18"/>
  <c r="Z1654" i="18"/>
  <c r="Z1655" i="18"/>
  <c r="Z1656" i="18"/>
  <c r="Z1657" i="18"/>
  <c r="Z1658" i="18"/>
  <c r="Z1659" i="18"/>
  <c r="Z1660" i="18"/>
  <c r="Z1661" i="18"/>
  <c r="Z1662" i="18"/>
  <c r="Z1663" i="18"/>
  <c r="Z1664" i="18"/>
  <c r="Z1665" i="18"/>
  <c r="Z1666" i="18"/>
  <c r="Z1667" i="18"/>
  <c r="Z1668" i="18"/>
  <c r="Z1669" i="18"/>
  <c r="Z1670" i="18"/>
  <c r="Z1671" i="18"/>
  <c r="Z1672" i="18"/>
  <c r="Z1673" i="18"/>
  <c r="Z1674" i="18"/>
  <c r="Z1675" i="18"/>
  <c r="Z1676" i="18"/>
  <c r="Z1677" i="18"/>
  <c r="Z1678" i="18"/>
  <c r="Z1679" i="18"/>
  <c r="Z1680" i="18"/>
  <c r="Z1681" i="18"/>
  <c r="Z1682" i="18"/>
  <c r="Z1683" i="18"/>
  <c r="Z1684" i="18"/>
  <c r="Z1685" i="18"/>
  <c r="Z1686" i="18"/>
  <c r="Z1687" i="18"/>
  <c r="Z1688" i="18"/>
  <c r="Z1689" i="18"/>
  <c r="Z1690" i="18"/>
  <c r="Z1692" i="18"/>
  <c r="Z1693" i="18"/>
  <c r="Z1694" i="18"/>
  <c r="Z1695" i="18"/>
  <c r="Z1696" i="18"/>
  <c r="Z1697" i="18"/>
  <c r="Z1698" i="18"/>
  <c r="Z1699" i="18"/>
  <c r="Z1700" i="18"/>
  <c r="Z1701" i="18"/>
  <c r="Z1702" i="18"/>
  <c r="Z1703" i="18"/>
  <c r="Z1704" i="18"/>
  <c r="Z1705" i="18"/>
  <c r="Z1706" i="18"/>
  <c r="Z1707" i="18"/>
  <c r="Z1708" i="18"/>
  <c r="Z1709" i="18"/>
  <c r="Z1710" i="18"/>
  <c r="Z1711" i="18"/>
  <c r="Z1712" i="18"/>
  <c r="Z1713" i="18"/>
  <c r="Z1714" i="18"/>
  <c r="Z1715" i="18"/>
  <c r="Z1735" i="18"/>
  <c r="Z1759" i="18"/>
  <c r="Z1760" i="18"/>
  <c r="Z1761" i="18"/>
  <c r="Z1762" i="18"/>
  <c r="Z1764" i="18"/>
  <c r="Z1781" i="18"/>
  <c r="Z1782" i="18"/>
  <c r="Z1783" i="18"/>
  <c r="Z1784" i="18"/>
  <c r="Z1785" i="18"/>
  <c r="Z1804" i="18"/>
  <c r="Z1827" i="18"/>
  <c r="Z1828" i="18"/>
  <c r="Z1829" i="18"/>
  <c r="Z1831" i="18"/>
  <c r="Z1832" i="18"/>
  <c r="Z1833" i="18"/>
  <c r="Z1834" i="18"/>
  <c r="Z1835" i="18"/>
  <c r="Z1836" i="18"/>
  <c r="Z1837" i="18"/>
  <c r="Z1839" i="18"/>
  <c r="Z1840" i="18"/>
  <c r="Z1841" i="18"/>
  <c r="Z1842" i="18"/>
  <c r="Z1843" i="18"/>
  <c r="Z1844" i="18"/>
  <c r="Z1845" i="18"/>
  <c r="Z1847" i="18"/>
  <c r="Z1848" i="18"/>
  <c r="Z1849" i="18"/>
  <c r="Z1850" i="18"/>
  <c r="Z1851" i="18"/>
  <c r="Z1852" i="18"/>
  <c r="Z1853" i="18"/>
  <c r="Z1854" i="18"/>
  <c r="Z1855" i="18"/>
  <c r="Z1856" i="18"/>
  <c r="Z1857" i="18"/>
  <c r="Z1858" i="18"/>
  <c r="Z1859" i="18"/>
  <c r="Z1860" i="18"/>
  <c r="Z1861" i="18"/>
  <c r="Z1862" i="18"/>
  <c r="Z1863" i="18"/>
  <c r="Z1864" i="18"/>
  <c r="Z1865" i="18"/>
  <c r="Z1866" i="18"/>
  <c r="Z1867" i="18"/>
  <c r="Z1868" i="18"/>
  <c r="Z1869" i="18"/>
  <c r="Z1870" i="18"/>
  <c r="Z1871" i="18"/>
  <c r="Z1872" i="18"/>
  <c r="Z1873" i="18"/>
  <c r="Z1874" i="18"/>
  <c r="Z1875" i="18"/>
  <c r="Z1876" i="18"/>
  <c r="Z1877" i="18"/>
  <c r="Z1879" i="18"/>
  <c r="Z1880" i="18"/>
  <c r="Z1881" i="18"/>
  <c r="Z1882" i="18"/>
  <c r="Z1883" i="18"/>
  <c r="Z1884" i="18"/>
  <c r="Z1885" i="18"/>
  <c r="Z1886" i="18"/>
  <c r="Z1887" i="18"/>
  <c r="Z1888" i="18"/>
  <c r="Z1889" i="18"/>
  <c r="Z1890" i="18"/>
  <c r="Z1891" i="18"/>
  <c r="Z1892" i="18"/>
  <c r="Z1893" i="18"/>
  <c r="Z1895" i="18"/>
  <c r="Z1896" i="18"/>
  <c r="Z1897" i="18"/>
  <c r="Z1898" i="18"/>
  <c r="Z1899" i="18"/>
  <c r="Z1900" i="18"/>
  <c r="Z1901" i="18"/>
  <c r="Z1902" i="18"/>
  <c r="Z1937" i="18"/>
  <c r="Z2042" i="18"/>
  <c r="AA5" i="18"/>
  <c r="AA6" i="18"/>
  <c r="AA7" i="18"/>
  <c r="AA9" i="18"/>
  <c r="AA13" i="18"/>
  <c r="AA18" i="18"/>
  <c r="AA21" i="18"/>
  <c r="AA24" i="18"/>
  <c r="AA29" i="18"/>
  <c r="AA32" i="18"/>
  <c r="AA33" i="18"/>
  <c r="AA37" i="18"/>
  <c r="AA40" i="18"/>
  <c r="AA42" i="18"/>
  <c r="AA45" i="18"/>
  <c r="AA53" i="18"/>
  <c r="AA57" i="18"/>
  <c r="AA61" i="18"/>
  <c r="AA64" i="18"/>
  <c r="AA69" i="18"/>
  <c r="AA73" i="18"/>
  <c r="AA77" i="18"/>
  <c r="AA105" i="18"/>
  <c r="AA106" i="18"/>
  <c r="AA109" i="18"/>
  <c r="AA117" i="18"/>
  <c r="AA120" i="18"/>
  <c r="AA122" i="18"/>
  <c r="AA125" i="18"/>
  <c r="AA133" i="18"/>
  <c r="AA140" i="18"/>
  <c r="AA141" i="18"/>
  <c r="AA146" i="18"/>
  <c r="AA149" i="18"/>
  <c r="AA157" i="18"/>
  <c r="AA160" i="18"/>
  <c r="AA162" i="18"/>
  <c r="AA165" i="18"/>
  <c r="AA197" i="18"/>
  <c r="AA221" i="18"/>
  <c r="AA224" i="18"/>
  <c r="AA226" i="18"/>
  <c r="AA229" i="18"/>
  <c r="AA232" i="18"/>
  <c r="AA234" i="18"/>
  <c r="AA237" i="18"/>
  <c r="AA240" i="18"/>
  <c r="AA245" i="18"/>
  <c r="AA248" i="18"/>
  <c r="AA253" i="18"/>
  <c r="AA256" i="18"/>
  <c r="AA257" i="18"/>
  <c r="AA261" i="18"/>
  <c r="AA264" i="18"/>
  <c r="AA265" i="18"/>
  <c r="AA377" i="18"/>
  <c r="AA378" i="18"/>
  <c r="AA381" i="18"/>
  <c r="AA384" i="18"/>
  <c r="AA385" i="18"/>
  <c r="AA389" i="18"/>
  <c r="AA392" i="18"/>
  <c r="AA421" i="18"/>
  <c r="AA425" i="18"/>
  <c r="AA491" i="18"/>
  <c r="AA493" i="18"/>
  <c r="AA496" i="18"/>
  <c r="AA497" i="18"/>
  <c r="AA500" i="18"/>
  <c r="AA501" i="18"/>
  <c r="AA504" i="18"/>
  <c r="AA505" i="18"/>
  <c r="AA506" i="18"/>
  <c r="AA509" i="18"/>
  <c r="AA512" i="18"/>
  <c r="AA517" i="18"/>
  <c r="AA520" i="18"/>
  <c r="AA525" i="18"/>
  <c r="AA528" i="18"/>
  <c r="AA530" i="18"/>
  <c r="AA533" i="18"/>
  <c r="AA536" i="18"/>
  <c r="AA541" i="18"/>
  <c r="AA544" i="18"/>
  <c r="AA545" i="18"/>
  <c r="AA546" i="18"/>
  <c r="AA549" i="18"/>
  <c r="AA552" i="18"/>
  <c r="AA553" i="18"/>
  <c r="AA554" i="18"/>
  <c r="AA557" i="18"/>
  <c r="AA560" i="18"/>
  <c r="AA565" i="18"/>
  <c r="AA568" i="18"/>
  <c r="AA573" i="18"/>
  <c r="AA576" i="18"/>
  <c r="AA577" i="18"/>
  <c r="AA581" i="18"/>
  <c r="AA584" i="18"/>
  <c r="AA585" i="18"/>
  <c r="AA589" i="18"/>
  <c r="AA592" i="18"/>
  <c r="AA593" i="18"/>
  <c r="AA594" i="18"/>
  <c r="AA597" i="18"/>
  <c r="AA600" i="18"/>
  <c r="AA601" i="18"/>
  <c r="AA602" i="18"/>
  <c r="AA605" i="18"/>
  <c r="AA608" i="18"/>
  <c r="AA610" i="18"/>
  <c r="AA613" i="18"/>
  <c r="AA616" i="18"/>
  <c r="AA618" i="18"/>
  <c r="AA621" i="18"/>
  <c r="AA624" i="18"/>
  <c r="AA626" i="18"/>
  <c r="AA629" i="18"/>
  <c r="AA632" i="18"/>
  <c r="AA633" i="18"/>
  <c r="AA634" i="18"/>
  <c r="AA637" i="18"/>
  <c r="AA640" i="18"/>
  <c r="AA642" i="18"/>
  <c r="AA645" i="18"/>
  <c r="AA648" i="18"/>
  <c r="AA650" i="18"/>
  <c r="AA653" i="18"/>
  <c r="AA656" i="18"/>
  <c r="AA658" i="18"/>
  <c r="AA661" i="18"/>
  <c r="AA689" i="18"/>
  <c r="AA690" i="18"/>
  <c r="AA693" i="18"/>
  <c r="AA696" i="18"/>
  <c r="AA701" i="18"/>
  <c r="AA704" i="18"/>
  <c r="AA705" i="18"/>
  <c r="AA706" i="18"/>
  <c r="AA709" i="18"/>
  <c r="AA712" i="18"/>
  <c r="AA713" i="18"/>
  <c r="AA714" i="18"/>
  <c r="AA717" i="18"/>
  <c r="AA720" i="18"/>
  <c r="AA722" i="18"/>
  <c r="AA725" i="18"/>
  <c r="AA728" i="18"/>
  <c r="AA733" i="18"/>
  <c r="AA736" i="18"/>
  <c r="AA737" i="18"/>
  <c r="AA738" i="18"/>
  <c r="AA896" i="18"/>
  <c r="AA897" i="18"/>
  <c r="AA920" i="18"/>
  <c r="AA925" i="18"/>
  <c r="AA928" i="18"/>
  <c r="AA930" i="18"/>
  <c r="AA933" i="18"/>
  <c r="AA936" i="18"/>
  <c r="AA938" i="18"/>
  <c r="AA941" i="18"/>
  <c r="AA965" i="18"/>
  <c r="AA973" i="18"/>
  <c r="AA977" i="18"/>
  <c r="AA978" i="18"/>
  <c r="AA981" i="18"/>
  <c r="AA984" i="18"/>
  <c r="AA986" i="18"/>
  <c r="AA989" i="18"/>
  <c r="AA992" i="18"/>
  <c r="AA993" i="18"/>
  <c r="AA994" i="18"/>
  <c r="AA997" i="18"/>
  <c r="AA1037" i="18"/>
  <c r="AA1040" i="18"/>
  <c r="AA1041" i="18"/>
  <c r="AA1042" i="18"/>
  <c r="AA1057" i="18"/>
  <c r="AA1058" i="18"/>
  <c r="AA1061" i="18"/>
  <c r="AA1064" i="18"/>
  <c r="AA1084" i="18"/>
  <c r="AA1194" i="18"/>
  <c r="AA1197" i="18"/>
  <c r="AA1200" i="18"/>
  <c r="AA1202" i="18"/>
  <c r="AA1240" i="18"/>
  <c r="AA1241" i="18"/>
  <c r="AA1263" i="18"/>
  <c r="AA1264" i="18"/>
  <c r="AA1265" i="18"/>
  <c r="AA1266" i="18"/>
  <c r="AA1269" i="18"/>
  <c r="AA1273" i="18"/>
  <c r="AA1277" i="18"/>
  <c r="AA1282" i="18"/>
  <c r="AA1284" i="18"/>
  <c r="AA1285" i="18"/>
  <c r="AA1287" i="18"/>
  <c r="AA1290" i="18"/>
  <c r="AA1333" i="18"/>
  <c r="AA1336" i="18"/>
  <c r="AA1337" i="18"/>
  <c r="AA1341" i="18"/>
  <c r="AA1359" i="18"/>
  <c r="AA1360" i="18"/>
  <c r="AA1362" i="18"/>
  <c r="AA1439" i="18"/>
  <c r="AA1440" i="18"/>
  <c r="AA1445" i="18"/>
  <c r="AA1448" i="18"/>
  <c r="AA1450" i="18"/>
  <c r="AA1453" i="18"/>
  <c r="AA1456" i="18"/>
  <c r="AA1457" i="18"/>
  <c r="AA1458" i="18"/>
  <c r="AA1461" i="18"/>
  <c r="AA1464" i="18"/>
  <c r="AA1469" i="18"/>
  <c r="AA1472" i="18"/>
  <c r="AA1474" i="18"/>
  <c r="AA1476" i="18"/>
  <c r="AA1477" i="18"/>
  <c r="AA1480" i="18"/>
  <c r="AA1481" i="18"/>
  <c r="AA1482" i="18"/>
  <c r="AA1485" i="18"/>
  <c r="AA1509" i="18"/>
  <c r="AA1510" i="18"/>
  <c r="AA1512" i="18"/>
  <c r="AA1514" i="18"/>
  <c r="AA1517" i="18"/>
  <c r="AA1520" i="18"/>
  <c r="AA1522" i="18"/>
  <c r="AA1525" i="18"/>
  <c r="AA1528" i="18"/>
  <c r="AA1532" i="18"/>
  <c r="AA1533" i="18"/>
  <c r="AA1536" i="18"/>
  <c r="AA1538" i="18"/>
  <c r="AA1541" i="18"/>
  <c r="AA1544" i="18"/>
  <c r="AA1546" i="18"/>
  <c r="AA1549" i="18"/>
  <c r="AA1552" i="18"/>
  <c r="AA1554" i="18"/>
  <c r="AA1557" i="18"/>
  <c r="AA1559" i="18"/>
  <c r="AA1560" i="18"/>
  <c r="AA1565" i="18"/>
  <c r="AA1568" i="18"/>
  <c r="AA1572" i="18"/>
  <c r="AA1573" i="18"/>
  <c r="AA1576" i="18"/>
  <c r="AA1578" i="18"/>
  <c r="AA1581" i="18"/>
  <c r="AA1584" i="18"/>
  <c r="AA1586" i="18"/>
  <c r="AA1588" i="18"/>
  <c r="AA1589" i="18"/>
  <c r="AA1592" i="18"/>
  <c r="AA1593" i="18"/>
  <c r="AA1597" i="18"/>
  <c r="AA1600" i="18"/>
  <c r="AA1602" i="18"/>
  <c r="AA1605" i="18"/>
  <c r="AA1608" i="18"/>
  <c r="AA1610" i="18"/>
  <c r="AA1613" i="18"/>
  <c r="AA1616" i="18"/>
  <c r="AA1618" i="18"/>
  <c r="AA1621" i="18"/>
  <c r="AA1624" i="18"/>
  <c r="AA1629" i="18"/>
  <c r="AA1632" i="18"/>
  <c r="AA1636" i="18"/>
  <c r="AA1637" i="18"/>
  <c r="AA1640" i="18"/>
  <c r="AA1642" i="18"/>
  <c r="AA1645" i="18"/>
  <c r="AA1648" i="18"/>
  <c r="AA1650" i="18"/>
  <c r="AA1653" i="18"/>
  <c r="AA1656" i="18"/>
  <c r="AA1661" i="18"/>
  <c r="AA1664" i="18"/>
  <c r="AA1666" i="18"/>
  <c r="AA1669" i="18"/>
  <c r="AA1672" i="18"/>
  <c r="AA1674" i="18"/>
  <c r="AA1676" i="18"/>
  <c r="AA1677" i="18"/>
  <c r="AA1680" i="18"/>
  <c r="AA1682" i="18"/>
  <c r="AA1685" i="18"/>
  <c r="AA1688" i="18"/>
  <c r="AA1693" i="18"/>
  <c r="AA1696" i="18"/>
  <c r="AA1701" i="18"/>
  <c r="AA1704" i="18"/>
  <c r="AA1705" i="18"/>
  <c r="AA1706" i="18"/>
  <c r="AA1709" i="18"/>
  <c r="AA1712" i="18"/>
  <c r="AA1761" i="18"/>
  <c r="AA1830" i="18"/>
  <c r="AA1831" i="18"/>
  <c r="AA1832" i="18"/>
  <c r="AA1837" i="18"/>
  <c r="AA1840" i="18"/>
  <c r="AA1845" i="18"/>
  <c r="AA1848" i="18"/>
  <c r="AA1853" i="18"/>
  <c r="AA1855" i="18"/>
  <c r="AA1856" i="18"/>
  <c r="AA1860" i="18"/>
  <c r="AA1861" i="18"/>
  <c r="AA1864" i="18"/>
  <c r="AA1869" i="18"/>
  <c r="AA1872" i="18"/>
  <c r="AA1877" i="18"/>
  <c r="AA1880" i="18"/>
  <c r="AA1881" i="18"/>
  <c r="AA1885" i="18"/>
  <c r="AA1888" i="18"/>
  <c r="AA1893" i="18"/>
  <c r="AA1896" i="18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G2" i="11"/>
  <c r="G3" i="1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/>
  <c r="G763" i="1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/>
  <c r="G1120" i="1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/>
  <c r="G1230" i="11" s="1"/>
  <c r="G1231" i="11" s="1"/>
  <c r="G1232" i="11" s="1"/>
  <c r="G1233" i="11"/>
  <c r="G1234" i="11" s="1"/>
  <c r="G1235" i="11" s="1"/>
  <c r="G1236" i="1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/>
  <c r="G1492" i="11" s="1"/>
  <c r="G1493" i="1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/>
  <c r="G1602" i="11"/>
  <c r="G1603" i="1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/>
  <c r="G1942" i="1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/>
  <c r="G2301" i="1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/>
  <c r="G2944" i="11" s="1"/>
  <c r="G2945" i="11" s="1"/>
  <c r="G2946" i="1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G3001" i="11" s="1"/>
  <c r="G3002" i="11" s="1"/>
  <c r="G3003" i="11" s="1"/>
  <c r="G3004" i="11" s="1"/>
  <c r="G3005" i="11" s="1"/>
  <c r="G3006" i="11" s="1"/>
  <c r="G3007" i="11" s="1"/>
  <c r="G3008" i="11" s="1"/>
  <c r="G3009" i="11" s="1"/>
  <c r="G3010" i="11" s="1"/>
  <c r="G3011" i="11" s="1"/>
  <c r="G3012" i="11" s="1"/>
  <c r="G3013" i="11" s="1"/>
  <c r="G3014" i="11" s="1"/>
  <c r="G3015" i="11" s="1"/>
  <c r="G3016" i="11" s="1"/>
  <c r="G3017" i="11" s="1"/>
  <c r="G3018" i="11" s="1"/>
  <c r="G3019" i="11" s="1"/>
  <c r="G3020" i="11" s="1"/>
  <c r="G3021" i="11" s="1"/>
  <c r="G3022" i="11" s="1"/>
  <c r="G3023" i="11" s="1"/>
  <c r="G3024" i="11" s="1"/>
  <c r="G3025" i="11" s="1"/>
  <c r="G3026" i="11" s="1"/>
  <c r="G3027" i="11" s="1"/>
  <c r="G3028" i="11" s="1"/>
  <c r="G3029" i="11" s="1"/>
  <c r="G3030" i="11" s="1"/>
  <c r="G3031" i="11" s="1"/>
  <c r="G3032" i="11" s="1"/>
  <c r="G3033" i="11" s="1"/>
  <c r="G3034" i="11" s="1"/>
  <c r="G3035" i="11" s="1"/>
  <c r="G3036" i="11" s="1"/>
  <c r="G3037" i="11" s="1"/>
  <c r="G3038" i="11" s="1"/>
  <c r="G3039" i="11" s="1"/>
  <c r="G3040" i="11" s="1"/>
  <c r="G3041" i="11" s="1"/>
  <c r="G3042" i="11" s="1"/>
  <c r="G3043" i="11" s="1"/>
  <c r="G3044" i="11" s="1"/>
  <c r="G3045" i="11" s="1"/>
  <c r="G3046" i="11" s="1"/>
  <c r="G3047" i="11" s="1"/>
  <c r="G3048" i="11" s="1"/>
  <c r="G3049" i="11" s="1"/>
  <c r="G3050" i="11" s="1"/>
  <c r="G3051" i="11" s="1"/>
  <c r="G3052" i="11" s="1"/>
  <c r="G3053" i="11" s="1"/>
  <c r="G3054" i="11" s="1"/>
  <c r="G3055" i="11" s="1"/>
  <c r="G3056" i="11" s="1"/>
  <c r="G3057" i="11" s="1"/>
  <c r="G3058" i="11" s="1"/>
  <c r="G3059" i="11" s="1"/>
  <c r="G3060" i="11" s="1"/>
  <c r="G3061" i="11" s="1"/>
  <c r="G3062" i="11" s="1"/>
  <c r="G3063" i="11" s="1"/>
  <c r="G3064" i="11" s="1"/>
  <c r="G3065" i="11" s="1"/>
  <c r="G3066" i="11" s="1"/>
  <c r="G3067" i="11" s="1"/>
  <c r="G3068" i="11" s="1"/>
  <c r="G3069" i="11" s="1"/>
  <c r="G3070" i="11" s="1"/>
  <c r="G3071" i="11" s="1"/>
  <c r="G3072" i="11" s="1"/>
  <c r="G3073" i="11" s="1"/>
  <c r="G3074" i="11" s="1"/>
  <c r="G3075" i="11" s="1"/>
  <c r="G3076" i="11" s="1"/>
  <c r="G3077" i="11" s="1"/>
  <c r="G3078" i="11" s="1"/>
  <c r="G3079" i="11" s="1"/>
  <c r="G3080" i="11" s="1"/>
  <c r="G3081" i="11" s="1"/>
  <c r="G3082" i="11" s="1"/>
  <c r="G3083" i="11" s="1"/>
  <c r="G3084" i="11" s="1"/>
  <c r="G3085" i="11" s="1"/>
  <c r="G3086" i="11" s="1"/>
  <c r="G3087" i="11" s="1"/>
  <c r="G3088" i="11" s="1"/>
  <c r="G3089" i="11" s="1"/>
  <c r="G3090" i="11" s="1"/>
  <c r="G3091" i="11" s="1"/>
  <c r="G3092" i="11" s="1"/>
  <c r="G3093" i="11" s="1"/>
  <c r="G3094" i="11" s="1"/>
  <c r="G3095" i="11" s="1"/>
  <c r="G3096" i="11" s="1"/>
  <c r="G3097" i="11" s="1"/>
  <c r="G3098" i="11" s="1"/>
  <c r="G3099" i="11" s="1"/>
  <c r="G3100" i="11" s="1"/>
  <c r="G3101" i="11" s="1"/>
  <c r="G3102" i="11" s="1"/>
  <c r="G3103" i="11" s="1"/>
  <c r="G3104" i="11" s="1"/>
  <c r="G3105" i="11" s="1"/>
  <c r="G3106" i="11" s="1"/>
  <c r="G3107" i="11" s="1"/>
  <c r="G3108" i="11" s="1"/>
  <c r="G3109" i="11" s="1"/>
  <c r="G3110" i="11" s="1"/>
  <c r="G3111" i="11" s="1"/>
  <c r="G3112" i="11" s="1"/>
  <c r="G3113" i="11" s="1"/>
  <c r="G3114" i="11" s="1"/>
  <c r="G3115" i="11" s="1"/>
  <c r="G3116" i="11" s="1"/>
  <c r="G3117" i="11" s="1"/>
  <c r="G3118" i="11" s="1"/>
  <c r="G3119" i="11" s="1"/>
  <c r="G3120" i="11" s="1"/>
  <c r="G3121" i="11" s="1"/>
  <c r="G3122" i="11" s="1"/>
  <c r="G3123" i="11" s="1"/>
  <c r="G3124" i="11" s="1"/>
  <c r="G3125" i="11" s="1"/>
  <c r="G3126" i="11" s="1"/>
  <c r="G3127" i="11" s="1"/>
  <c r="G3128" i="11" s="1"/>
  <c r="G3129" i="11" s="1"/>
  <c r="G3130" i="11" s="1"/>
  <c r="G3131" i="11" s="1"/>
  <c r="G3132" i="11" s="1"/>
  <c r="G3133" i="11" s="1"/>
  <c r="G3134" i="11" s="1"/>
  <c r="G3135" i="11" s="1"/>
  <c r="G3136" i="11" s="1"/>
  <c r="G3137" i="11" s="1"/>
  <c r="G3138" i="11" s="1"/>
  <c r="G3139" i="11" s="1"/>
  <c r="G3140" i="11" s="1"/>
  <c r="G3141" i="11" s="1"/>
  <c r="G3142" i="11" s="1"/>
  <c r="G3143" i="11" s="1"/>
  <c r="G3144" i="11" s="1"/>
  <c r="G3145" i="11" s="1"/>
  <c r="G3146" i="11" s="1"/>
  <c r="G3147" i="11" s="1"/>
  <c r="G3148" i="11" s="1"/>
  <c r="G3149" i="11" s="1"/>
  <c r="G3150" i="11" s="1"/>
  <c r="G3151" i="11" s="1"/>
  <c r="G3152" i="11" s="1"/>
  <c r="G3153" i="11" s="1"/>
  <c r="G3154" i="11" s="1"/>
  <c r="G3155" i="11" s="1"/>
  <c r="G3156" i="11" s="1"/>
  <c r="G3157" i="11" s="1"/>
  <c r="G3158" i="11" s="1"/>
  <c r="G3159" i="11" s="1"/>
  <c r="G3160" i="11" s="1"/>
  <c r="G3161" i="11" s="1"/>
  <c r="G3162" i="11" s="1"/>
  <c r="G3163" i="11" s="1"/>
  <c r="G3164" i="11" s="1"/>
  <c r="G3165" i="11" s="1"/>
  <c r="G3166" i="11" s="1"/>
  <c r="G3167" i="11" s="1"/>
  <c r="G3168" i="11" s="1"/>
  <c r="G3169" i="11" s="1"/>
  <c r="G3170" i="11" s="1"/>
  <c r="G3171" i="11" s="1"/>
  <c r="G3172" i="11" s="1"/>
  <c r="G3173" i="11" s="1"/>
  <c r="G3174" i="11" s="1"/>
  <c r="G3175" i="11" s="1"/>
  <c r="G3176" i="11" s="1"/>
  <c r="G3177" i="11" s="1"/>
  <c r="G3178" i="11" s="1"/>
  <c r="G3179" i="11"/>
  <c r="G3180" i="11" s="1"/>
  <c r="G3181" i="11" s="1"/>
  <c r="G3182" i="11" s="1"/>
  <c r="G3183" i="11" s="1"/>
  <c r="G3184" i="11" s="1"/>
  <c r="G3185" i="11" s="1"/>
  <c r="G3186" i="11" s="1"/>
  <c r="G3187" i="11" s="1"/>
  <c r="G3188" i="11" s="1"/>
  <c r="G3189" i="11" s="1"/>
  <c r="G3190" i="11" s="1"/>
  <c r="G3191" i="11" s="1"/>
  <c r="G3192" i="11" s="1"/>
  <c r="G3193" i="11" s="1"/>
  <c r="G3194" i="11" s="1"/>
  <c r="G3195" i="11" s="1"/>
  <c r="G3196" i="11" s="1"/>
  <c r="G3197" i="11" s="1"/>
  <c r="G3198" i="11" s="1"/>
  <c r="G3199" i="11" s="1"/>
  <c r="G3200" i="11" s="1"/>
  <c r="G3201" i="11" s="1"/>
  <c r="G3202" i="11" s="1"/>
  <c r="G3203" i="11" s="1"/>
  <c r="G3204" i="11" s="1"/>
  <c r="G3205" i="11" s="1"/>
  <c r="G3206" i="11" s="1"/>
  <c r="G3207" i="11" s="1"/>
  <c r="G3208" i="11" s="1"/>
  <c r="G3209" i="11" s="1"/>
  <c r="G3210" i="11" s="1"/>
  <c r="G3211" i="11" s="1"/>
  <c r="G3212" i="11" s="1"/>
  <c r="G3213" i="11" s="1"/>
  <c r="G3214" i="11" s="1"/>
  <c r="G3215" i="11" s="1"/>
  <c r="G3216" i="11" s="1"/>
  <c r="G3217" i="11" s="1"/>
  <c r="G3218" i="11" s="1"/>
  <c r="G3219" i="11" s="1"/>
  <c r="G3220" i="11" s="1"/>
  <c r="G3221" i="11" s="1"/>
  <c r="G3222" i="11" s="1"/>
  <c r="G3223" i="11" s="1"/>
  <c r="G3224" i="11" s="1"/>
  <c r="G3225" i="11" s="1"/>
  <c r="G3226" i="11" s="1"/>
  <c r="G3227" i="11" s="1"/>
  <c r="G3228" i="11" s="1"/>
  <c r="G3229" i="11" s="1"/>
  <c r="G3230" i="11" s="1"/>
  <c r="G3231" i="11" s="1"/>
  <c r="G3232" i="11" s="1"/>
  <c r="G3233" i="11" s="1"/>
  <c r="G3234" i="11" s="1"/>
  <c r="G3235" i="11" s="1"/>
  <c r="G3236" i="11" s="1"/>
  <c r="G3237" i="11" s="1"/>
  <c r="G3238" i="11" s="1"/>
  <c r="G3239" i="11" s="1"/>
  <c r="G3240" i="11" s="1"/>
  <c r="G3241" i="11" s="1"/>
  <c r="G3242" i="11" s="1"/>
  <c r="G3243" i="11" s="1"/>
  <c r="G3244" i="11" s="1"/>
  <c r="G3245" i="11" s="1"/>
  <c r="G3246" i="11" s="1"/>
  <c r="G3247" i="11" s="1"/>
  <c r="G3248" i="11" s="1"/>
  <c r="G3249" i="11" s="1"/>
  <c r="G3250" i="11" s="1"/>
  <c r="G3251" i="11" s="1"/>
  <c r="G3252" i="11" s="1"/>
  <c r="G3253" i="11" s="1"/>
  <c r="G3254" i="11" s="1"/>
  <c r="G3255" i="11" s="1"/>
  <c r="G3256" i="11" s="1"/>
  <c r="G3257" i="11" s="1"/>
  <c r="G3258" i="11" s="1"/>
  <c r="G3259" i="11" s="1"/>
  <c r="G3260" i="11" s="1"/>
  <c r="G3261" i="11" s="1"/>
  <c r="G3262" i="11" s="1"/>
  <c r="G3263" i="11" s="1"/>
  <c r="G3264" i="11" s="1"/>
  <c r="G3265" i="11" s="1"/>
  <c r="G3266" i="11" s="1"/>
  <c r="G3267" i="11" s="1"/>
  <c r="G3268" i="11" s="1"/>
  <c r="G3269" i="11" s="1"/>
  <c r="G3270" i="11" s="1"/>
  <c r="G3271" i="11" s="1"/>
  <c r="G3272" i="11" s="1"/>
  <c r="G3273" i="11" s="1"/>
  <c r="G3274" i="11" s="1"/>
  <c r="G3275" i="11" s="1"/>
  <c r="G3276" i="11" s="1"/>
  <c r="G3277" i="11" s="1"/>
  <c r="G3278" i="11" s="1"/>
  <c r="G3279" i="11" s="1"/>
  <c r="G3280" i="11" s="1"/>
  <c r="G3281" i="11" s="1"/>
  <c r="G3282" i="11" s="1"/>
  <c r="G3283" i="11" s="1"/>
  <c r="G3284" i="11" s="1"/>
  <c r="G3285" i="11" s="1"/>
  <c r="G3286" i="11" s="1"/>
  <c r="G3287" i="11" s="1"/>
  <c r="G3288" i="11" s="1"/>
  <c r="G3289" i="11" s="1"/>
  <c r="G3290" i="11" s="1"/>
  <c r="G3291" i="11" s="1"/>
  <c r="G3292" i="11" s="1"/>
  <c r="G3293" i="11" s="1"/>
  <c r="G3294" i="11" s="1"/>
  <c r="G3295" i="11" s="1"/>
  <c r="G3296" i="11" s="1"/>
  <c r="G3297" i="11" s="1"/>
  <c r="G3298" i="11" s="1"/>
  <c r="G3299" i="11" s="1"/>
  <c r="G3300" i="11" s="1"/>
  <c r="G3301" i="11" s="1"/>
  <c r="G3302" i="11" s="1"/>
  <c r="G3303" i="11" s="1"/>
  <c r="G3304" i="11" s="1"/>
  <c r="G3305" i="11" s="1"/>
  <c r="G3306" i="11" s="1"/>
  <c r="G3307" i="11" s="1"/>
  <c r="G3308" i="11" s="1"/>
  <c r="G3309" i="11" s="1"/>
  <c r="G3310" i="11" s="1"/>
  <c r="G3311" i="11" s="1"/>
  <c r="G3312" i="11" s="1"/>
  <c r="G3313" i="11" s="1"/>
  <c r="G3314" i="11" s="1"/>
  <c r="G3315" i="11" s="1"/>
  <c r="G3316" i="11" s="1"/>
  <c r="G3317" i="11" s="1"/>
  <c r="G3318" i="11" s="1"/>
  <c r="G3319" i="11" s="1"/>
  <c r="G3320" i="11" s="1"/>
  <c r="G3321" i="11" s="1"/>
  <c r="G3322" i="11" s="1"/>
  <c r="G3323" i="11" s="1"/>
  <c r="G3324" i="11" s="1"/>
  <c r="G3325" i="11" s="1"/>
  <c r="G3326" i="11" s="1"/>
  <c r="G3327" i="11" s="1"/>
  <c r="G3328" i="11" s="1"/>
  <c r="G3329" i="11" s="1"/>
  <c r="G3330" i="11" s="1"/>
  <c r="G3331" i="11" s="1"/>
  <c r="G3332" i="11" s="1"/>
  <c r="G3333" i="11" s="1"/>
  <c r="G3334" i="11" s="1"/>
  <c r="G3335" i="11" s="1"/>
  <c r="G3336" i="11" s="1"/>
  <c r="G3337" i="11" s="1"/>
  <c r="G3338" i="11" s="1"/>
  <c r="G3339" i="11" s="1"/>
  <c r="G3340" i="11" s="1"/>
  <c r="G3341" i="11" s="1"/>
  <c r="G3342" i="11" s="1"/>
  <c r="G3343" i="11" s="1"/>
  <c r="G3344" i="11" s="1"/>
  <c r="G3345" i="11" s="1"/>
  <c r="G3346" i="11" s="1"/>
  <c r="G3347" i="11" s="1"/>
  <c r="G3348" i="11" s="1"/>
  <c r="G3349" i="11" s="1"/>
  <c r="G3350" i="11" s="1"/>
  <c r="G3351" i="11" s="1"/>
  <c r="G3352" i="11" s="1"/>
  <c r="G3353" i="11" s="1"/>
  <c r="G3354" i="11" s="1"/>
  <c r="G3355" i="11" s="1"/>
  <c r="G3356" i="11" s="1"/>
  <c r="G3357" i="11" s="1"/>
  <c r="G3358" i="11" s="1"/>
  <c r="G3359" i="11" s="1"/>
  <c r="G3360" i="11" s="1"/>
  <c r="G3361" i="11" s="1"/>
  <c r="G3362" i="11" s="1"/>
  <c r="G3363" i="11" s="1"/>
  <c r="G3364" i="11" s="1"/>
  <c r="G3365" i="11" s="1"/>
  <c r="G3366" i="11" s="1"/>
  <c r="G3367" i="11" s="1"/>
  <c r="G3368" i="11" s="1"/>
  <c r="G3369" i="11" s="1"/>
  <c r="G3370" i="11" s="1"/>
  <c r="G3371" i="11" s="1"/>
  <c r="G3372" i="11" s="1"/>
  <c r="G3373" i="11" s="1"/>
  <c r="G3374" i="11" s="1"/>
  <c r="G3375" i="11" s="1"/>
  <c r="G3376" i="11" s="1"/>
  <c r="G3377" i="11" s="1"/>
  <c r="G3378" i="11" s="1"/>
  <c r="G3379" i="11" s="1"/>
  <c r="G3380" i="11" s="1"/>
  <c r="G3381" i="11" s="1"/>
  <c r="G3382" i="11" s="1"/>
  <c r="G3383" i="11" s="1"/>
  <c r="G3384" i="11" s="1"/>
  <c r="G3385" i="11" s="1"/>
  <c r="G3386" i="11" s="1"/>
  <c r="G3387" i="11" s="1"/>
  <c r="G3388" i="11" s="1"/>
  <c r="G3389" i="11" s="1"/>
  <c r="G3390" i="11" s="1"/>
  <c r="G3391" i="11" s="1"/>
  <c r="G3392" i="11" s="1"/>
  <c r="G3393" i="11" s="1"/>
  <c r="G3394" i="11" s="1"/>
  <c r="G3395" i="11" s="1"/>
  <c r="G3396" i="11" s="1"/>
  <c r="G3397" i="11" s="1"/>
  <c r="G3398" i="11" s="1"/>
  <c r="G3399" i="11" s="1"/>
  <c r="G3400" i="11" s="1"/>
  <c r="G3401" i="11" s="1"/>
  <c r="G3402" i="11" s="1"/>
  <c r="G3403" i="11" s="1"/>
  <c r="G3404" i="11" s="1"/>
  <c r="G3405" i="11" s="1"/>
  <c r="G3406" i="11" s="1"/>
  <c r="G3407" i="11" s="1"/>
  <c r="G3408" i="11" s="1"/>
  <c r="G3409" i="11" s="1"/>
  <c r="G3410" i="11" s="1"/>
  <c r="G3411" i="11" s="1"/>
  <c r="G3412" i="11" s="1"/>
  <c r="G3413" i="11" s="1"/>
  <c r="G3414" i="11" s="1"/>
  <c r="G3415" i="11" s="1"/>
  <c r="G3416" i="11" s="1"/>
  <c r="G3417" i="11" s="1"/>
  <c r="G3418" i="11" s="1"/>
  <c r="G3419" i="11" s="1"/>
  <c r="G3420" i="11" s="1"/>
  <c r="G3421" i="11" s="1"/>
  <c r="G3422" i="11" s="1"/>
  <c r="G3423" i="11" s="1"/>
  <c r="G3424" i="11" s="1"/>
  <c r="G3425" i="11" s="1"/>
  <c r="G3426" i="11" s="1"/>
  <c r="G3427" i="11" s="1"/>
  <c r="G3428" i="11" s="1"/>
  <c r="G3429" i="11" s="1"/>
  <c r="G3430" i="11" s="1"/>
  <c r="G3431" i="11" s="1"/>
  <c r="G3432" i="11" s="1"/>
  <c r="G3433" i="11" s="1"/>
  <c r="G3434" i="11" s="1"/>
  <c r="G3435" i="11" s="1"/>
  <c r="G3436" i="11" s="1"/>
  <c r="G3437" i="11" s="1"/>
  <c r="G3438" i="11" s="1"/>
  <c r="G3439" i="11" s="1"/>
  <c r="G3440" i="11" s="1"/>
  <c r="G3441" i="11" s="1"/>
  <c r="G3442" i="11" s="1"/>
  <c r="G3443" i="11" s="1"/>
  <c r="G3444" i="11" s="1"/>
  <c r="G3445" i="11" s="1"/>
  <c r="G3446" i="11" s="1"/>
  <c r="G3447" i="11" s="1"/>
  <c r="G3448" i="11" s="1"/>
  <c r="G3449" i="11" s="1"/>
  <c r="G3450" i="11" s="1"/>
  <c r="G3451" i="11" s="1"/>
  <c r="G3452" i="11" s="1"/>
  <c r="G3453" i="11" s="1"/>
  <c r="G3454" i="11" s="1"/>
  <c r="G3455" i="11" s="1"/>
  <c r="G3456" i="11" s="1"/>
  <c r="G3457" i="11" s="1"/>
  <c r="G3458" i="11" s="1"/>
  <c r="G3459" i="11" s="1"/>
  <c r="G3460" i="11" s="1"/>
  <c r="G3461" i="11" s="1"/>
  <c r="G3462" i="11" s="1"/>
  <c r="G3463" i="11" s="1"/>
  <c r="G3464" i="11" s="1"/>
  <c r="G3465" i="11" s="1"/>
  <c r="G3466" i="11" s="1"/>
  <c r="G3467" i="11" s="1"/>
  <c r="G3468" i="11" s="1"/>
  <c r="G3469" i="11" s="1"/>
  <c r="G3470" i="11" s="1"/>
  <c r="G3471" i="11" s="1"/>
  <c r="G3472" i="11" s="1"/>
  <c r="G3473" i="11" s="1"/>
  <c r="G3474" i="11" s="1"/>
  <c r="G3475" i="11" s="1"/>
  <c r="G3476" i="11"/>
  <c r="G3477" i="11" s="1"/>
  <c r="G3478" i="11" s="1"/>
  <c r="G3479" i="11" s="1"/>
  <c r="G3480" i="11" s="1"/>
  <c r="G3481" i="11" s="1"/>
  <c r="G3482" i="11" s="1"/>
  <c r="G3483" i="11" s="1"/>
  <c r="G3484" i="11" s="1"/>
  <c r="G3485" i="11" s="1"/>
  <c r="G3486" i="11" s="1"/>
  <c r="G3487" i="11" s="1"/>
  <c r="G3488" i="11" s="1"/>
  <c r="G3489" i="11" s="1"/>
  <c r="G3490" i="11" s="1"/>
  <c r="G3491" i="11" s="1"/>
  <c r="G3492" i="11" s="1"/>
  <c r="G3493" i="11" s="1"/>
  <c r="G3494" i="11" s="1"/>
  <c r="G3495" i="11" s="1"/>
  <c r="G3496" i="11" s="1"/>
  <c r="G3497" i="11" s="1"/>
  <c r="G3498" i="11" s="1"/>
  <c r="G3499" i="11" s="1"/>
  <c r="G3500" i="11" s="1"/>
  <c r="G3501" i="11" s="1"/>
  <c r="G3502" i="11" s="1"/>
  <c r="G3503" i="11" s="1"/>
  <c r="G3504" i="11" s="1"/>
  <c r="G3505" i="11" s="1"/>
  <c r="G3506" i="11" s="1"/>
  <c r="G3507" i="11" s="1"/>
  <c r="G3508" i="11" s="1"/>
  <c r="G3509" i="11" s="1"/>
  <c r="G3510" i="11" s="1"/>
  <c r="G3511" i="11" s="1"/>
  <c r="G3512" i="11" s="1"/>
  <c r="G3513" i="11" s="1"/>
  <c r="G3514" i="11" s="1"/>
  <c r="G3515" i="11" s="1"/>
  <c r="G3516" i="11" s="1"/>
  <c r="G3517" i="11" s="1"/>
  <c r="G3518" i="11" s="1"/>
  <c r="G3519" i="11" s="1"/>
  <c r="G3520" i="11" s="1"/>
  <c r="G3521" i="11" s="1"/>
  <c r="G3522" i="11" s="1"/>
  <c r="G3523" i="11" s="1"/>
  <c r="G3524" i="11" s="1"/>
  <c r="G3525" i="11" s="1"/>
  <c r="G3526" i="11" s="1"/>
  <c r="G3527" i="11" s="1"/>
  <c r="G3528" i="11" s="1"/>
  <c r="G3529" i="11" s="1"/>
  <c r="G3530" i="11" s="1"/>
  <c r="G3531" i="11" s="1"/>
  <c r="G3532" i="11" s="1"/>
  <c r="G3533" i="11" s="1"/>
  <c r="G3534" i="11" s="1"/>
  <c r="G3535" i="11" s="1"/>
  <c r="G3536" i="11" s="1"/>
  <c r="G3537" i="11" s="1"/>
  <c r="G3538" i="11" s="1"/>
  <c r="G3539" i="11" s="1"/>
  <c r="G3540" i="11" s="1"/>
  <c r="G3541" i="11" s="1"/>
  <c r="G3542" i="11" s="1"/>
  <c r="G3543" i="11" s="1"/>
  <c r="G3544" i="11" s="1"/>
  <c r="G3545" i="11" s="1"/>
  <c r="G3546" i="11" s="1"/>
  <c r="G3547" i="11" s="1"/>
  <c r="G3548" i="11" s="1"/>
  <c r="G3549" i="11" s="1"/>
  <c r="G3550" i="11" s="1"/>
  <c r="G3551" i="11" s="1"/>
  <c r="G3552" i="11" s="1"/>
  <c r="G3553" i="11" s="1"/>
  <c r="G3554" i="11" s="1"/>
  <c r="G3555" i="11" s="1"/>
  <c r="G3556" i="11" s="1"/>
  <c r="G3557" i="11" s="1"/>
  <c r="G3558" i="11" s="1"/>
  <c r="G3559" i="11" s="1"/>
  <c r="G3560" i="11" s="1"/>
  <c r="G3561" i="11" s="1"/>
  <c r="G3562" i="11" s="1"/>
  <c r="G3563" i="11" s="1"/>
  <c r="G3564" i="11" s="1"/>
  <c r="G3565" i="11" s="1"/>
  <c r="G3566" i="11" s="1"/>
  <c r="G3567" i="11" s="1"/>
  <c r="G3568" i="11" s="1"/>
  <c r="G3569" i="11" s="1"/>
  <c r="G3570" i="11" s="1"/>
  <c r="G3571" i="11" s="1"/>
  <c r="G3572" i="11" s="1"/>
  <c r="G3573" i="11" s="1"/>
  <c r="G3574" i="11" s="1"/>
  <c r="G3575" i="11" s="1"/>
  <c r="G3576" i="11" s="1"/>
  <c r="G3577" i="11" s="1"/>
  <c r="G3578" i="11" s="1"/>
  <c r="G3579" i="11" s="1"/>
  <c r="G3580" i="11" s="1"/>
  <c r="G3581" i="11" s="1"/>
  <c r="G3582" i="11" s="1"/>
  <c r="G3583" i="11" s="1"/>
  <c r="G3584" i="11" s="1"/>
  <c r="G3585" i="11" s="1"/>
  <c r="G3586" i="11" s="1"/>
  <c r="G3587" i="11" s="1"/>
  <c r="G3588" i="11" s="1"/>
  <c r="G3589" i="11" s="1"/>
  <c r="G3590" i="11" s="1"/>
  <c r="G3591" i="11" s="1"/>
  <c r="G3592" i="11" s="1"/>
  <c r="G3593" i="11" s="1"/>
  <c r="G3594" i="11" s="1"/>
  <c r="G3595" i="11" s="1"/>
  <c r="G3596" i="11" s="1"/>
  <c r="G3597" i="11" s="1"/>
  <c r="G3598" i="11" s="1"/>
  <c r="G3599" i="11" s="1"/>
  <c r="G3600" i="11" s="1"/>
  <c r="G3601" i="11" s="1"/>
  <c r="G3602" i="11" s="1"/>
  <c r="G3603" i="11" s="1"/>
  <c r="G3604" i="11" s="1"/>
  <c r="G3605" i="11" s="1"/>
  <c r="G3606" i="11" s="1"/>
  <c r="G3607" i="11" s="1"/>
  <c r="G3608" i="11" s="1"/>
  <c r="G3609" i="11" s="1"/>
  <c r="G3610" i="11" s="1"/>
  <c r="G3611" i="11" s="1"/>
  <c r="G3612" i="11" s="1"/>
  <c r="G3613" i="11" s="1"/>
  <c r="G3614" i="11" s="1"/>
  <c r="G3615" i="11" s="1"/>
  <c r="G3616" i="11" s="1"/>
  <c r="G3617" i="11" s="1"/>
  <c r="G3618" i="11" s="1"/>
  <c r="G3619" i="11" s="1"/>
  <c r="G3620" i="11" s="1"/>
  <c r="G3621" i="11" s="1"/>
  <c r="G3622" i="11" s="1"/>
  <c r="G3623" i="11" s="1"/>
  <c r="G3624" i="11" s="1"/>
  <c r="G3625" i="11" s="1"/>
  <c r="G3626" i="11" s="1"/>
  <c r="G3627" i="11" s="1"/>
  <c r="G3628" i="11" s="1"/>
  <c r="G3629" i="11" s="1"/>
  <c r="G3630" i="11" s="1"/>
  <c r="G3631" i="11" s="1"/>
  <c r="G3632" i="11" s="1"/>
  <c r="G3633" i="11" s="1"/>
  <c r="G3634" i="11" s="1"/>
  <c r="G3635" i="11" s="1"/>
  <c r="G3636" i="11" s="1"/>
  <c r="G3637" i="11" s="1"/>
  <c r="G3638" i="11" s="1"/>
  <c r="G3639" i="11" s="1"/>
  <c r="G3640" i="11" s="1"/>
  <c r="G3641" i="11" s="1"/>
  <c r="G3642" i="11" s="1"/>
  <c r="G3643" i="11" s="1"/>
  <c r="G3644" i="11" s="1"/>
  <c r="G3645" i="11" s="1"/>
  <c r="G3646" i="11" s="1"/>
  <c r="G3647" i="11" s="1"/>
  <c r="G3648" i="11" s="1"/>
  <c r="G3649" i="11" s="1"/>
  <c r="G3650" i="11" s="1"/>
  <c r="G3651" i="11" s="1"/>
  <c r="G3652" i="11" s="1"/>
  <c r="G3653" i="11" s="1"/>
  <c r="G3654" i="11" s="1"/>
  <c r="G3655" i="11" s="1"/>
  <c r="G3656" i="11" s="1"/>
  <c r="G3657" i="11" s="1"/>
  <c r="G3658" i="11" s="1"/>
  <c r="G3659" i="11" s="1"/>
  <c r="G3660" i="11" s="1"/>
  <c r="G3661" i="11" s="1"/>
  <c r="G3662" i="11" s="1"/>
  <c r="G3663" i="11" s="1"/>
  <c r="G3664" i="11" s="1"/>
  <c r="G3665" i="11" s="1"/>
  <c r="G3666" i="11" s="1"/>
  <c r="G3667" i="11" s="1"/>
  <c r="G3668" i="11" s="1"/>
  <c r="G3669" i="11" s="1"/>
  <c r="G3670" i="11" s="1"/>
  <c r="G3671" i="11" s="1"/>
  <c r="G3672" i="11" s="1"/>
  <c r="G3673" i="11" s="1"/>
  <c r="G3674" i="11" s="1"/>
  <c r="G3675" i="11" s="1"/>
  <c r="G3676" i="11" s="1"/>
  <c r="G3677" i="11" s="1"/>
  <c r="G3678" i="11" s="1"/>
  <c r="G3679" i="11" s="1"/>
  <c r="G3680" i="11" s="1"/>
  <c r="G3681" i="11" s="1"/>
  <c r="G3682" i="11" s="1"/>
  <c r="G3683" i="11" s="1"/>
  <c r="G3684" i="11" s="1"/>
  <c r="G3685" i="11" s="1"/>
  <c r="G3686" i="11" s="1"/>
  <c r="G3687" i="11" s="1"/>
  <c r="G3688" i="11" s="1"/>
  <c r="G3689" i="11" s="1"/>
  <c r="G3690" i="11" s="1"/>
  <c r="G3691" i="11" s="1"/>
  <c r="G3692" i="11" s="1"/>
  <c r="G3693" i="11" s="1"/>
  <c r="G3694" i="11" s="1"/>
  <c r="G3695" i="11" s="1"/>
  <c r="G3696" i="11" s="1"/>
  <c r="G3697" i="11" s="1"/>
  <c r="G3698" i="11" s="1"/>
  <c r="G3699" i="11" s="1"/>
  <c r="G3700" i="11" s="1"/>
  <c r="G3701" i="11" s="1"/>
  <c r="G3702" i="11" s="1"/>
  <c r="G3703" i="11" s="1"/>
  <c r="G3704" i="11" s="1"/>
  <c r="G3705" i="11" s="1"/>
  <c r="G3706" i="11" s="1"/>
  <c r="G3707" i="11" s="1"/>
  <c r="G3708" i="11" s="1"/>
  <c r="G3709" i="11" s="1"/>
  <c r="G3710" i="11" s="1"/>
  <c r="G3711" i="11" s="1"/>
  <c r="G3712" i="11" s="1"/>
  <c r="G3713" i="11" s="1"/>
  <c r="G3714" i="11" s="1"/>
  <c r="G3715" i="11" s="1"/>
  <c r="G3716" i="11" s="1"/>
  <c r="G3717" i="11" s="1"/>
  <c r="G3718" i="11" s="1"/>
  <c r="G3719" i="11" s="1"/>
  <c r="G3720" i="11" s="1"/>
  <c r="G3721" i="11" s="1"/>
  <c r="G3722" i="11" s="1"/>
  <c r="G3723" i="11" s="1"/>
  <c r="G3724" i="11" s="1"/>
  <c r="G3725" i="11" s="1"/>
  <c r="G3726" i="11"/>
  <c r="G3727" i="11" s="1"/>
  <c r="G3728" i="11" s="1"/>
  <c r="G3729" i="11" s="1"/>
  <c r="G3730" i="11" s="1"/>
  <c r="G3731" i="11" s="1"/>
  <c r="G3732" i="11" s="1"/>
  <c r="G3733" i="11" s="1"/>
  <c r="G3734" i="11" s="1"/>
  <c r="G3735" i="11" s="1"/>
  <c r="G3736" i="11" s="1"/>
  <c r="G3737" i="11" s="1"/>
  <c r="G3738" i="11" s="1"/>
  <c r="G3739" i="11" s="1"/>
  <c r="G3740" i="11" s="1"/>
  <c r="G3741" i="11" s="1"/>
  <c r="G3742" i="11" s="1"/>
  <c r="G3743" i="11" s="1"/>
  <c r="G3744" i="11" s="1"/>
  <c r="G3745" i="11" s="1"/>
  <c r="G3746" i="11" s="1"/>
  <c r="G3747" i="11" s="1"/>
  <c r="G3748" i="11" s="1"/>
  <c r="G3749" i="11" s="1"/>
  <c r="G3750" i="11" s="1"/>
  <c r="G3751" i="11" s="1"/>
  <c r="G3752" i="11" s="1"/>
  <c r="G3753" i="11" s="1"/>
  <c r="G3754" i="11" s="1"/>
  <c r="G3755" i="11" s="1"/>
  <c r="G3756" i="11" s="1"/>
  <c r="G3757" i="11" s="1"/>
  <c r="G3758" i="11" s="1"/>
  <c r="G3759" i="11" s="1"/>
  <c r="G3760" i="11" s="1"/>
  <c r="G3761" i="11" s="1"/>
  <c r="G3762" i="11" s="1"/>
  <c r="G3763" i="11" s="1"/>
  <c r="G3764" i="11" s="1"/>
  <c r="G3765" i="11" s="1"/>
  <c r="G3766" i="11" s="1"/>
  <c r="G3767" i="11" s="1"/>
  <c r="G3768" i="11" s="1"/>
  <c r="G3769" i="11" s="1"/>
  <c r="G3770" i="11" s="1"/>
  <c r="G3771" i="11" s="1"/>
  <c r="G3772" i="11" s="1"/>
  <c r="G3773" i="11" s="1"/>
  <c r="G3774" i="11" s="1"/>
  <c r="G3775" i="11" s="1"/>
  <c r="G3776" i="11" s="1"/>
  <c r="G3777" i="11" s="1"/>
  <c r="G3778" i="11" s="1"/>
  <c r="G3779" i="11" s="1"/>
  <c r="G3780" i="11" s="1"/>
  <c r="G3781" i="11" s="1"/>
  <c r="G3782" i="11" s="1"/>
  <c r="G3783" i="11" s="1"/>
  <c r="G3784" i="11" s="1"/>
  <c r="G3785" i="11" s="1"/>
  <c r="G3786" i="11" s="1"/>
  <c r="G3787" i="11" s="1"/>
  <c r="G3788" i="11" s="1"/>
  <c r="G3789" i="11" s="1"/>
  <c r="G3790" i="11" s="1"/>
  <c r="G3791" i="11" s="1"/>
  <c r="G3792" i="11" s="1"/>
  <c r="G3793" i="11" s="1"/>
  <c r="G3794" i="11" s="1"/>
  <c r="G3795" i="11" s="1"/>
  <c r="G3796" i="11" s="1"/>
  <c r="G3797" i="11" s="1"/>
  <c r="G3798" i="11" s="1"/>
  <c r="G3799" i="11" s="1"/>
  <c r="G3800" i="11" s="1"/>
  <c r="G3801" i="11" s="1"/>
  <c r="G3802" i="11" s="1"/>
  <c r="G3803" i="11" s="1"/>
  <c r="G3804" i="11" s="1"/>
  <c r="G3805" i="11" s="1"/>
  <c r="G3806" i="11" s="1"/>
  <c r="G3807" i="11" s="1"/>
  <c r="G3808" i="11" s="1"/>
  <c r="G3809" i="11" s="1"/>
  <c r="G3810" i="11" s="1"/>
  <c r="G3811" i="11" s="1"/>
  <c r="G3812" i="11" s="1"/>
  <c r="G3813" i="11" s="1"/>
  <c r="G3814" i="11" s="1"/>
  <c r="G3815" i="11" s="1"/>
  <c r="G3816" i="11" s="1"/>
  <c r="G3817" i="11" s="1"/>
  <c r="G3818" i="11" s="1"/>
  <c r="G3819" i="11" s="1"/>
  <c r="G3820" i="11" s="1"/>
  <c r="G3821" i="11" s="1"/>
  <c r="G3822" i="11" s="1"/>
  <c r="G3823" i="11" s="1"/>
  <c r="G3824" i="11" s="1"/>
  <c r="G3825" i="11" s="1"/>
  <c r="G3826" i="11" s="1"/>
  <c r="G3827" i="11" s="1"/>
  <c r="G3828" i="11" s="1"/>
  <c r="G3829" i="11" s="1"/>
  <c r="G3830" i="11" s="1"/>
  <c r="G3831" i="11" s="1"/>
  <c r="G3832" i="11" s="1"/>
  <c r="G3833" i="11" s="1"/>
  <c r="G3834" i="11" s="1"/>
  <c r="G3835" i="11" s="1"/>
  <c r="G3836" i="11" s="1"/>
  <c r="G3837" i="11" s="1"/>
  <c r="G3838" i="11" s="1"/>
  <c r="G3839" i="11" s="1"/>
  <c r="G3840" i="11" s="1"/>
  <c r="G3841" i="11" s="1"/>
  <c r="G3842" i="11" s="1"/>
  <c r="G3843" i="11" s="1"/>
  <c r="G3844" i="11" s="1"/>
  <c r="G3845" i="11" s="1"/>
  <c r="G3846" i="11" s="1"/>
  <c r="G3847" i="11" s="1"/>
  <c r="G3848" i="11" s="1"/>
  <c r="G3849" i="11" s="1"/>
  <c r="G3850" i="11" s="1"/>
  <c r="G3851" i="11" s="1"/>
  <c r="G3852" i="11" s="1"/>
  <c r="G3853" i="11" s="1"/>
  <c r="G3854" i="11" s="1"/>
  <c r="G3855" i="11" s="1"/>
  <c r="G3856" i="11" s="1"/>
  <c r="G3857" i="11" s="1"/>
  <c r="G3858" i="11" s="1"/>
  <c r="G3859" i="11" s="1"/>
  <c r="G3860" i="11" s="1"/>
  <c r="G3861" i="11" s="1"/>
  <c r="G3862" i="11" s="1"/>
  <c r="G3863" i="11" s="1"/>
  <c r="G3864" i="11" s="1"/>
  <c r="G3865" i="11" s="1"/>
  <c r="G3866" i="11" s="1"/>
  <c r="G3867" i="11" s="1"/>
  <c r="G3868" i="11" s="1"/>
  <c r="G3869" i="11" s="1"/>
  <c r="G3870" i="11" s="1"/>
  <c r="G3871" i="11" s="1"/>
  <c r="G3872" i="11" s="1"/>
  <c r="G3873" i="11" s="1"/>
  <c r="G3874" i="11" s="1"/>
  <c r="G3875" i="11" s="1"/>
  <c r="G3876" i="11" s="1"/>
  <c r="G3877" i="11" s="1"/>
  <c r="G3878" i="11" s="1"/>
  <c r="G3879" i="11" s="1"/>
  <c r="G3880" i="11" s="1"/>
  <c r="G3881" i="11" s="1"/>
  <c r="G3882" i="11" s="1"/>
  <c r="G3883" i="11" s="1"/>
  <c r="G3884" i="11" s="1"/>
  <c r="G3885" i="11" s="1"/>
  <c r="G3886" i="11" s="1"/>
  <c r="G3887" i="11" s="1"/>
  <c r="G3888" i="11" s="1"/>
  <c r="G3889" i="11" s="1"/>
  <c r="G3890" i="11" s="1"/>
  <c r="G3891" i="11" s="1"/>
  <c r="G3892" i="11" s="1"/>
  <c r="G3893" i="11" s="1"/>
  <c r="G3894" i="11" s="1"/>
  <c r="G3895" i="11" s="1"/>
  <c r="G3896" i="11" s="1"/>
  <c r="G3897" i="11" s="1"/>
  <c r="G3898" i="11" s="1"/>
  <c r="G3899" i="11" s="1"/>
  <c r="G3900" i="11" s="1"/>
  <c r="G3901" i="11" s="1"/>
  <c r="G3902" i="11" s="1"/>
  <c r="G3903" i="11" s="1"/>
  <c r="G3904" i="11" s="1"/>
  <c r="G3905" i="11" s="1"/>
  <c r="G3906" i="11" s="1"/>
  <c r="G3907" i="11" s="1"/>
  <c r="G3908" i="11" s="1"/>
  <c r="G3909" i="11" s="1"/>
  <c r="G3910" i="11" s="1"/>
  <c r="G3911" i="11" s="1"/>
  <c r="G3912" i="11" s="1"/>
  <c r="G3913" i="11" s="1"/>
  <c r="G3914" i="11" s="1"/>
  <c r="G3915" i="11" s="1"/>
  <c r="G3916" i="11" s="1"/>
  <c r="G3917" i="11" s="1"/>
  <c r="G3918" i="11" s="1"/>
  <c r="G3919" i="11" s="1"/>
  <c r="G3920" i="11" s="1"/>
  <c r="G3921" i="11" s="1"/>
  <c r="G3922" i="11" s="1"/>
  <c r="G3923" i="11" s="1"/>
  <c r="G3924" i="11" s="1"/>
  <c r="G3925" i="11" s="1"/>
  <c r="G3926" i="11" s="1"/>
  <c r="G3927" i="11" s="1"/>
  <c r="G3928" i="11" s="1"/>
  <c r="G3929" i="11" s="1"/>
  <c r="G3930" i="11" s="1"/>
  <c r="G3931" i="11" s="1"/>
  <c r="G3932" i="11" s="1"/>
  <c r="G3933" i="11" s="1"/>
  <c r="G3934" i="11" s="1"/>
  <c r="G3935" i="11" s="1"/>
  <c r="G3936" i="11" s="1"/>
  <c r="G3937" i="11" s="1"/>
  <c r="G3938" i="11" s="1"/>
  <c r="G3939" i="11" s="1"/>
  <c r="G3940" i="11" s="1"/>
  <c r="G3941" i="11" s="1"/>
  <c r="G3942" i="11" s="1"/>
  <c r="G3943" i="11" s="1"/>
  <c r="G3944" i="11" s="1"/>
  <c r="G3945" i="11" s="1"/>
  <c r="G3946" i="11" s="1"/>
  <c r="G3947" i="11" s="1"/>
  <c r="G3948" i="11" s="1"/>
  <c r="G3949" i="11" s="1"/>
  <c r="G3950" i="11" s="1"/>
  <c r="G3951" i="11" s="1"/>
  <c r="G3952" i="11" s="1"/>
  <c r="G3953" i="11" s="1"/>
  <c r="G3954" i="11" s="1"/>
  <c r="G3955" i="11" s="1"/>
  <c r="G3956" i="11" s="1"/>
  <c r="G3957" i="11" s="1"/>
  <c r="G3958" i="11" s="1"/>
  <c r="G3959" i="11" s="1"/>
  <c r="G3960" i="11" s="1"/>
  <c r="G3961" i="11" s="1"/>
  <c r="G3962" i="11" s="1"/>
  <c r="G3963" i="11" s="1"/>
  <c r="G3964" i="11" s="1"/>
  <c r="G3965" i="11" s="1"/>
  <c r="G3966" i="11" s="1"/>
  <c r="G3967" i="11" s="1"/>
  <c r="G3968" i="11" s="1"/>
  <c r="G3969" i="11" s="1"/>
  <c r="G3970" i="11" s="1"/>
  <c r="G3971" i="11" s="1"/>
  <c r="G3972" i="11" s="1"/>
  <c r="G3973" i="11" s="1"/>
  <c r="G3974" i="11" s="1"/>
  <c r="G3975" i="11" s="1"/>
  <c r="G3976" i="11" s="1"/>
  <c r="G3977" i="11" s="1"/>
  <c r="G3978" i="11" s="1"/>
  <c r="G3979" i="11" s="1"/>
  <c r="G3980" i="11" s="1"/>
  <c r="G3981" i="11" s="1"/>
  <c r="G3982" i="11" s="1"/>
  <c r="G3983" i="11" s="1"/>
  <c r="G3984" i="11" s="1"/>
  <c r="G3985" i="11" s="1"/>
  <c r="G3986" i="11" s="1"/>
  <c r="G3987" i="11" s="1"/>
  <c r="G3988" i="11" s="1"/>
  <c r="G3989" i="11" s="1"/>
  <c r="G3990" i="11" s="1"/>
  <c r="G3991" i="11" s="1"/>
  <c r="G3992" i="11" s="1"/>
  <c r="G3993" i="11" s="1"/>
  <c r="G3994" i="11" s="1"/>
  <c r="G3995" i="11" s="1"/>
  <c r="G3996" i="11" s="1"/>
  <c r="G3997" i="11" s="1"/>
  <c r="G3998" i="11" s="1"/>
  <c r="G3999" i="11" s="1"/>
  <c r="G4000" i="11" s="1"/>
  <c r="G4001" i="11" s="1"/>
  <c r="G4002" i="11" s="1"/>
  <c r="G4003" i="11" s="1"/>
  <c r="G4004" i="11" s="1"/>
  <c r="G4005" i="11" s="1"/>
  <c r="G4006" i="11" s="1"/>
  <c r="G4007" i="11" s="1"/>
  <c r="G4008" i="11" s="1"/>
  <c r="G4009" i="11" s="1"/>
  <c r="G4010" i="11" s="1"/>
  <c r="G4011" i="11" s="1"/>
  <c r="G4012" i="11" s="1"/>
  <c r="G4013" i="11" s="1"/>
  <c r="G4014" i="11" s="1"/>
  <c r="G4015" i="11" s="1"/>
  <c r="G4016" i="11" s="1"/>
  <c r="G4017" i="11" s="1"/>
  <c r="G4018" i="11" s="1"/>
  <c r="G4019" i="11" s="1"/>
  <c r="G4020" i="11" s="1"/>
  <c r="G4021" i="11" s="1"/>
  <c r="G4022" i="11" s="1"/>
  <c r="G4023" i="11" s="1"/>
  <c r="G4024" i="11" s="1"/>
  <c r="G4025" i="11" s="1"/>
  <c r="G4026" i="11" s="1"/>
  <c r="G4027" i="11" s="1"/>
  <c r="G4028" i="11" s="1"/>
  <c r="G4029" i="11" s="1"/>
  <c r="G4030" i="11" s="1"/>
  <c r="G4031" i="11" s="1"/>
  <c r="G4032" i="11"/>
  <c r="G4033" i="11" s="1"/>
  <c r="G4034" i="11" s="1"/>
  <c r="G4035" i="11" s="1"/>
  <c r="G4036" i="11" s="1"/>
  <c r="G4037" i="11" s="1"/>
  <c r="G4038" i="11" s="1"/>
  <c r="G4039" i="11" s="1"/>
  <c r="G4040" i="11" s="1"/>
  <c r="G4041" i="11" s="1"/>
  <c r="G4042" i="11" s="1"/>
  <c r="G4043" i="11" s="1"/>
  <c r="G4044" i="11" s="1"/>
  <c r="G4045" i="11" s="1"/>
  <c r="G4046" i="11" s="1"/>
  <c r="G4047" i="11" s="1"/>
  <c r="G4048" i="11" s="1"/>
  <c r="G4049" i="11" s="1"/>
  <c r="G4050" i="11" s="1"/>
  <c r="G4051" i="11" s="1"/>
  <c r="G4052" i="11" s="1"/>
  <c r="G4053" i="11" s="1"/>
  <c r="G4054" i="11" s="1"/>
  <c r="G4055" i="11" s="1"/>
  <c r="G4056" i="11" s="1"/>
  <c r="G4057" i="11" s="1"/>
  <c r="G4058" i="11" s="1"/>
  <c r="G4059" i="11" s="1"/>
  <c r="G4060" i="11" s="1"/>
  <c r="G4061" i="11" s="1"/>
  <c r="G4062" i="11" s="1"/>
  <c r="G4063" i="11" s="1"/>
  <c r="G4064" i="11" s="1"/>
  <c r="G4065" i="11" s="1"/>
  <c r="G4066" i="11" s="1"/>
  <c r="G4067" i="11" s="1"/>
  <c r="G4068" i="11" s="1"/>
  <c r="G4069" i="11" s="1"/>
  <c r="G4070" i="11" s="1"/>
  <c r="G4071" i="11" s="1"/>
  <c r="G4072" i="11" s="1"/>
  <c r="G4073" i="11" s="1"/>
  <c r="G4074" i="11" s="1"/>
  <c r="G4075" i="11" s="1"/>
  <c r="G4076" i="11" s="1"/>
  <c r="G4077" i="11" s="1"/>
  <c r="G4078" i="11" s="1"/>
  <c r="G4079" i="11" s="1"/>
  <c r="G4080" i="11" s="1"/>
  <c r="G4081" i="11" s="1"/>
  <c r="G4082" i="11" s="1"/>
  <c r="G4083" i="11" s="1"/>
  <c r="G4084" i="11" s="1"/>
  <c r="G4085" i="11" s="1"/>
  <c r="G4086" i="11" s="1"/>
  <c r="G4087" i="11" s="1"/>
  <c r="G4088" i="11" s="1"/>
  <c r="G4089" i="11" s="1"/>
  <c r="G4090" i="11" s="1"/>
  <c r="G4091" i="11" s="1"/>
  <c r="G4092" i="11" s="1"/>
  <c r="G4093" i="11" s="1"/>
  <c r="G4094" i="11" s="1"/>
  <c r="G4095" i="11" s="1"/>
  <c r="G4096" i="11" s="1"/>
  <c r="G4097" i="11" s="1"/>
  <c r="G4098" i="11" s="1"/>
  <c r="G4099" i="11" s="1"/>
  <c r="G4100" i="11" s="1"/>
  <c r="G4101" i="11" s="1"/>
  <c r="G4102" i="11" s="1"/>
  <c r="G4103" i="11" s="1"/>
  <c r="G4104" i="11" s="1"/>
  <c r="G4105" i="11" s="1"/>
  <c r="G4106" i="11" s="1"/>
  <c r="G4107" i="11" s="1"/>
  <c r="G4108" i="11" s="1"/>
  <c r="G4109" i="11" s="1"/>
  <c r="G4110" i="11" s="1"/>
  <c r="G4111" i="11" s="1"/>
  <c r="G4112" i="11" s="1"/>
  <c r="G4113" i="11" s="1"/>
  <c r="G4114" i="11" s="1"/>
  <c r="G4115" i="11" s="1"/>
  <c r="G4116" i="11" s="1"/>
  <c r="G4117" i="11" s="1"/>
  <c r="G4118" i="11" s="1"/>
  <c r="G4119" i="11" s="1"/>
  <c r="G4120" i="11" s="1"/>
  <c r="G4121" i="11" s="1"/>
  <c r="G4122" i="11" s="1"/>
  <c r="G4123" i="11" s="1"/>
  <c r="G4124" i="11" s="1"/>
  <c r="G4125" i="11" s="1"/>
  <c r="G4126" i="11" s="1"/>
  <c r="G4127" i="11" s="1"/>
  <c r="G4128" i="11" s="1"/>
  <c r="G4129" i="11" s="1"/>
  <c r="G4130" i="11" s="1"/>
  <c r="G4131" i="11" s="1"/>
  <c r="G4132" i="11" s="1"/>
  <c r="G4133" i="11" s="1"/>
  <c r="G4134" i="11" s="1"/>
  <c r="G4135" i="11" s="1"/>
  <c r="G4136" i="11" s="1"/>
  <c r="G4137" i="11" s="1"/>
  <c r="G4138" i="11" s="1"/>
  <c r="G4139" i="11" s="1"/>
  <c r="G4140" i="11" s="1"/>
  <c r="G4141" i="11" s="1"/>
  <c r="G4142" i="11" s="1"/>
  <c r="G4143" i="11" s="1"/>
  <c r="G4144" i="11" s="1"/>
  <c r="G4145" i="11" s="1"/>
  <c r="G4146" i="11" s="1"/>
  <c r="G4147" i="11" s="1"/>
  <c r="G4148" i="11" s="1"/>
  <c r="G4149" i="11" s="1"/>
  <c r="G4150" i="11" s="1"/>
  <c r="G4151" i="11" s="1"/>
  <c r="G4152" i="11" s="1"/>
  <c r="G4153" i="11" s="1"/>
  <c r="G4154" i="11" s="1"/>
  <c r="G4155" i="11" s="1"/>
  <c r="G4156" i="11" s="1"/>
  <c r="G4157" i="11" s="1"/>
  <c r="G4158" i="11" s="1"/>
  <c r="G4159" i="11" s="1"/>
  <c r="G4160" i="11" s="1"/>
  <c r="G4161" i="11" s="1"/>
  <c r="G4162" i="11" s="1"/>
  <c r="G4163" i="11" s="1"/>
  <c r="G4164" i="11" s="1"/>
  <c r="G4165" i="11" s="1"/>
  <c r="G4166" i="11" s="1"/>
  <c r="G4167" i="11" s="1"/>
  <c r="G4168" i="11" s="1"/>
  <c r="G4169" i="11" s="1"/>
  <c r="G4170" i="11" s="1"/>
  <c r="G4171" i="11" s="1"/>
  <c r="G4172" i="11" s="1"/>
  <c r="G4173" i="11" s="1"/>
  <c r="G4174" i="11" s="1"/>
  <c r="G4175" i="11" s="1"/>
  <c r="G4176" i="11" s="1"/>
  <c r="G4177" i="11" s="1"/>
  <c r="G4178" i="11" s="1"/>
  <c r="G4179" i="11" s="1"/>
  <c r="G4180" i="11" s="1"/>
  <c r="G4181" i="11" s="1"/>
  <c r="G4182" i="11" s="1"/>
  <c r="G4183" i="11" s="1"/>
  <c r="G4184" i="11" s="1"/>
  <c r="G4185" i="11" s="1"/>
  <c r="G4186" i="11" s="1"/>
  <c r="G4187" i="11" s="1"/>
  <c r="G4188" i="11" s="1"/>
  <c r="G4189" i="11" s="1"/>
  <c r="G4190" i="11" s="1"/>
  <c r="G4191" i="11" s="1"/>
  <c r="G4192" i="11" s="1"/>
  <c r="G4193" i="11" s="1"/>
  <c r="G4194" i="11" s="1"/>
  <c r="G4195" i="11" s="1"/>
  <c r="G4196" i="11" s="1"/>
  <c r="G4197" i="11" s="1"/>
  <c r="G4198" i="11" s="1"/>
  <c r="G4199" i="11" s="1"/>
  <c r="G4200" i="11" s="1"/>
  <c r="G4201" i="11" s="1"/>
  <c r="G4202" i="11" s="1"/>
  <c r="G4203" i="11" s="1"/>
  <c r="G4204" i="11" s="1"/>
  <c r="G4205" i="11" s="1"/>
  <c r="G4206" i="11" s="1"/>
  <c r="G4207" i="11" s="1"/>
  <c r="G4208" i="11" s="1"/>
  <c r="G4209" i="11" s="1"/>
  <c r="G4210" i="11" s="1"/>
  <c r="G4211" i="11" s="1"/>
  <c r="G4212" i="11" s="1"/>
  <c r="G4213" i="11" s="1"/>
  <c r="G4214" i="11" s="1"/>
  <c r="G4215" i="11" s="1"/>
  <c r="G4216" i="11" s="1"/>
  <c r="G4217" i="11" s="1"/>
  <c r="G4218" i="11" s="1"/>
  <c r="G4219" i="11" s="1"/>
  <c r="G4220" i="11" s="1"/>
  <c r="G4221" i="11" s="1"/>
  <c r="G4222" i="11" s="1"/>
  <c r="G4223" i="11" s="1"/>
  <c r="G4224" i="11" s="1"/>
  <c r="G4225" i="11" s="1"/>
  <c r="G4226" i="11" s="1"/>
  <c r="G4227" i="11" s="1"/>
  <c r="G4228" i="11" s="1"/>
  <c r="G4229" i="11" s="1"/>
  <c r="G4230" i="11" s="1"/>
  <c r="G4231" i="11" s="1"/>
  <c r="G4232" i="11" s="1"/>
  <c r="G4233" i="11" s="1"/>
  <c r="G4234" i="11" s="1"/>
  <c r="G4235" i="11" s="1"/>
  <c r="G4236" i="11" s="1"/>
  <c r="G4237" i="11" s="1"/>
  <c r="G4238" i="11" s="1"/>
  <c r="G4239" i="11" s="1"/>
  <c r="G4240" i="11" s="1"/>
  <c r="G4241" i="11" s="1"/>
  <c r="G4242" i="11" s="1"/>
  <c r="G4243" i="11" s="1"/>
  <c r="G4244" i="11" s="1"/>
  <c r="G4245" i="11" s="1"/>
  <c r="G4246" i="11" s="1"/>
  <c r="G4247" i="11"/>
  <c r="G4248" i="11" s="1"/>
  <c r="G4249" i="11" s="1"/>
  <c r="G4250" i="11" s="1"/>
  <c r="G4251" i="11" s="1"/>
  <c r="G4252" i="11" s="1"/>
  <c r="G4253" i="11" s="1"/>
  <c r="G4254" i="11" s="1"/>
  <c r="G4255" i="11" s="1"/>
  <c r="G4256" i="11"/>
  <c r="G4257" i="11" s="1"/>
  <c r="G4258" i="11" s="1"/>
  <c r="G4259" i="11" s="1"/>
  <c r="G4260" i="11" s="1"/>
  <c r="G4261" i="11" s="1"/>
  <c r="G4262" i="11" s="1"/>
  <c r="G4263" i="11" s="1"/>
  <c r="G4264" i="11" s="1"/>
  <c r="G4265" i="11" s="1"/>
  <c r="G4266" i="11" s="1"/>
  <c r="G4267" i="11" s="1"/>
  <c r="G4268" i="11" s="1"/>
  <c r="G4269" i="11" s="1"/>
  <c r="G4270" i="11" s="1"/>
  <c r="G4271" i="11" s="1"/>
  <c r="G4272" i="11" s="1"/>
  <c r="G4273" i="11" s="1"/>
  <c r="G4274" i="11" s="1"/>
  <c r="G4275" i="11" s="1"/>
  <c r="G4276" i="11" s="1"/>
  <c r="G4277" i="11" s="1"/>
  <c r="G4278" i="11" s="1"/>
  <c r="G4279" i="11" s="1"/>
  <c r="G4280" i="11" s="1"/>
  <c r="G4281" i="11" s="1"/>
  <c r="G4282" i="11" s="1"/>
  <c r="G4283" i="11" s="1"/>
  <c r="G4284" i="11" s="1"/>
  <c r="G4285" i="11" s="1"/>
  <c r="G4286" i="11" s="1"/>
  <c r="G4287" i="11" s="1"/>
  <c r="G4288" i="11" s="1"/>
  <c r="G4289" i="11" s="1"/>
  <c r="G4290" i="11" s="1"/>
  <c r="G4291" i="11" s="1"/>
  <c r="G4292" i="11" s="1"/>
  <c r="G4293" i="11" s="1"/>
  <c r="G4294" i="11" s="1"/>
  <c r="G4295" i="11"/>
  <c r="G4296" i="11" s="1"/>
  <c r="G4297" i="11" s="1"/>
  <c r="G4298" i="11" s="1"/>
  <c r="G4299" i="11" s="1"/>
  <c r="G4300" i="11" s="1"/>
  <c r="G4301" i="11" s="1"/>
  <c r="G4302" i="11" s="1"/>
  <c r="G4303" i="11" s="1"/>
  <c r="G4304" i="11" s="1"/>
  <c r="G4305" i="11" s="1"/>
  <c r="G4306" i="11" s="1"/>
  <c r="G4307" i="11" s="1"/>
  <c r="G4308" i="11" s="1"/>
  <c r="G4309" i="11" s="1"/>
  <c r="G4310" i="11" s="1"/>
  <c r="G4311" i="11" s="1"/>
  <c r="G4312" i="11" s="1"/>
  <c r="G4313" i="11" s="1"/>
  <c r="G4314" i="11" s="1"/>
  <c r="G4315" i="11" s="1"/>
  <c r="G4316" i="11" s="1"/>
  <c r="G4317" i="11" s="1"/>
  <c r="G4318" i="11" s="1"/>
  <c r="G4319" i="11" s="1"/>
  <c r="G4320" i="11" s="1"/>
  <c r="G4321" i="11" s="1"/>
  <c r="G4322" i="11" s="1"/>
  <c r="G4323" i="11" s="1"/>
  <c r="G4324" i="11" s="1"/>
  <c r="G4325" i="11" s="1"/>
  <c r="G4326" i="11" s="1"/>
  <c r="G4327" i="11" s="1"/>
  <c r="G4328" i="11" s="1"/>
  <c r="G4329" i="11" s="1"/>
  <c r="G4330" i="11" s="1"/>
  <c r="G4331" i="11" s="1"/>
  <c r="G4332" i="11" s="1"/>
  <c r="G4333" i="11" s="1"/>
  <c r="G4334" i="11" s="1"/>
  <c r="G4335" i="11" s="1"/>
  <c r="G4336" i="11" s="1"/>
  <c r="G4337" i="11" s="1"/>
  <c r="G4338" i="11" s="1"/>
  <c r="G4339" i="11" s="1"/>
  <c r="G4340" i="11" s="1"/>
  <c r="G4341" i="11" s="1"/>
  <c r="G4342" i="11" s="1"/>
  <c r="G4343" i="11" s="1"/>
  <c r="G4344" i="11" s="1"/>
  <c r="G4345" i="11" s="1"/>
  <c r="G4346" i="11" s="1"/>
  <c r="G4347" i="11" s="1"/>
  <c r="G4348" i="11" s="1"/>
  <c r="G4349" i="11" s="1"/>
  <c r="G4350" i="11" s="1"/>
  <c r="G4351" i="11" s="1"/>
  <c r="G4352" i="11" s="1"/>
  <c r="G4353" i="11" s="1"/>
  <c r="G4354" i="11" s="1"/>
  <c r="G4355" i="11" s="1"/>
  <c r="G4356" i="11" s="1"/>
  <c r="G4357" i="11" s="1"/>
  <c r="G4358" i="11" s="1"/>
  <c r="G4359" i="11" s="1"/>
  <c r="G4360" i="11" s="1"/>
  <c r="G4361" i="11" s="1"/>
  <c r="G4362" i="11" s="1"/>
  <c r="G4363" i="11" s="1"/>
  <c r="G4364" i="11" s="1"/>
  <c r="G4365" i="11" s="1"/>
  <c r="G4366" i="11" s="1"/>
  <c r="G4367" i="11" s="1"/>
  <c r="G4368" i="11" s="1"/>
  <c r="G4369" i="11" s="1"/>
  <c r="G4370" i="11" s="1"/>
  <c r="G4371" i="11" s="1"/>
  <c r="G4372" i="11" s="1"/>
  <c r="G4373" i="11" s="1"/>
  <c r="G4374" i="11" s="1"/>
  <c r="G4375" i="11" s="1"/>
  <c r="G4376" i="11" s="1"/>
  <c r="G4377" i="11" s="1"/>
  <c r="G4378" i="11" s="1"/>
  <c r="G4379" i="11" s="1"/>
  <c r="G4380" i="11" s="1"/>
  <c r="G4381" i="11" s="1"/>
  <c r="G4382" i="11" s="1"/>
  <c r="G4383" i="11" s="1"/>
  <c r="G4384" i="11" s="1"/>
  <c r="G4385" i="11" s="1"/>
  <c r="G4386" i="11" s="1"/>
  <c r="G4387" i="11" s="1"/>
  <c r="G4388" i="11" s="1"/>
  <c r="G4389" i="11" s="1"/>
  <c r="G4390" i="11" s="1"/>
  <c r="G4391" i="11" s="1"/>
  <c r="G4392" i="11" s="1"/>
  <c r="G4393" i="11" s="1"/>
  <c r="G4394" i="11" s="1"/>
  <c r="G4395" i="11" s="1"/>
  <c r="G4396" i="11" s="1"/>
  <c r="G4397" i="11" s="1"/>
  <c r="G4398" i="11" s="1"/>
  <c r="G4399" i="11" s="1"/>
  <c r="G4400" i="11" s="1"/>
  <c r="G4401" i="11" s="1"/>
  <c r="G4402" i="11" s="1"/>
  <c r="G4403" i="11" s="1"/>
  <c r="G4404" i="11" s="1"/>
  <c r="G4405" i="11" s="1"/>
  <c r="G4406" i="11" s="1"/>
  <c r="G4407" i="11" s="1"/>
  <c r="G4408" i="11" s="1"/>
  <c r="G4409" i="11" s="1"/>
  <c r="G4410" i="11" s="1"/>
  <c r="G4411" i="11" s="1"/>
  <c r="G4412" i="11" s="1"/>
  <c r="G4413" i="11" s="1"/>
  <c r="G4414" i="11" s="1"/>
  <c r="G4415" i="11" s="1"/>
  <c r="G4416" i="11" s="1"/>
  <c r="G4417" i="11" s="1"/>
  <c r="G4418" i="11" s="1"/>
  <c r="G4419" i="11" s="1"/>
  <c r="G4420" i="11"/>
  <c r="G4421" i="11" s="1"/>
  <c r="G4422" i="11" s="1"/>
  <c r="G4423" i="11" s="1"/>
  <c r="G4424" i="11" s="1"/>
  <c r="G4425" i="11" s="1"/>
  <c r="G4426" i="11" s="1"/>
  <c r="G4427" i="11" s="1"/>
  <c r="G4428" i="11" s="1"/>
  <c r="G4429" i="11" s="1"/>
  <c r="G4430" i="11" s="1"/>
  <c r="G4431" i="11" s="1"/>
  <c r="G4432" i="11" s="1"/>
  <c r="G4433" i="11" s="1"/>
  <c r="G4434" i="11" s="1"/>
  <c r="G4435" i="11" s="1"/>
  <c r="G4436" i="11" s="1"/>
  <c r="G4437" i="11" s="1"/>
  <c r="G4438" i="11" s="1"/>
  <c r="G4439" i="11" s="1"/>
  <c r="G4440" i="11" s="1"/>
  <c r="G4441" i="11" s="1"/>
  <c r="G4442" i="11" s="1"/>
  <c r="G4443" i="11" s="1"/>
  <c r="G4444" i="11" s="1"/>
  <c r="G4445" i="11" s="1"/>
  <c r="G4446" i="11" s="1"/>
  <c r="G4447" i="11" s="1"/>
  <c r="G4448" i="11" s="1"/>
  <c r="G4449" i="11" s="1"/>
  <c r="G4450" i="11" s="1"/>
  <c r="G4451" i="11" s="1"/>
  <c r="G4452" i="11" s="1"/>
  <c r="G4453" i="11" s="1"/>
  <c r="G4454" i="11" s="1"/>
  <c r="G4455" i="11" s="1"/>
  <c r="G4456" i="11" s="1"/>
  <c r="G4457" i="11" s="1"/>
  <c r="G4458" i="11" s="1"/>
  <c r="G4459" i="11" s="1"/>
  <c r="G4460" i="11" s="1"/>
  <c r="G4461" i="11" s="1"/>
  <c r="G4462" i="11" s="1"/>
  <c r="G4463" i="11" s="1"/>
  <c r="G4464" i="11" s="1"/>
  <c r="G4465" i="11" s="1"/>
  <c r="G4466" i="11" s="1"/>
  <c r="G4467" i="11" s="1"/>
  <c r="G4468" i="11" s="1"/>
  <c r="G4469" i="11" s="1"/>
  <c r="G4470" i="11" s="1"/>
  <c r="G4471" i="11" s="1"/>
  <c r="G4472" i="11" s="1"/>
  <c r="G4473" i="11" s="1"/>
  <c r="G4474" i="11" s="1"/>
  <c r="G4475" i="11" s="1"/>
  <c r="G4476" i="11" s="1"/>
  <c r="G4477" i="11" s="1"/>
  <c r="G4478" i="11" s="1"/>
  <c r="G4479" i="11" s="1"/>
  <c r="G4480" i="11" s="1"/>
  <c r="G4481" i="11" s="1"/>
  <c r="G4482" i="11" s="1"/>
  <c r="G4483" i="11" s="1"/>
  <c r="G4484" i="11" s="1"/>
  <c r="G4485" i="11" s="1"/>
  <c r="G4486" i="11" s="1"/>
  <c r="G4487" i="11" s="1"/>
  <c r="G4488" i="11" s="1"/>
  <c r="G4489" i="11" s="1"/>
  <c r="G4490" i="11" s="1"/>
  <c r="G4491" i="11" s="1"/>
  <c r="G4492" i="11" s="1"/>
  <c r="G4493" i="11" s="1"/>
  <c r="G4494" i="11" s="1"/>
  <c r="G4495" i="11" s="1"/>
  <c r="G4496" i="11" s="1"/>
  <c r="G4497" i="11" s="1"/>
  <c r="G4498" i="11" s="1"/>
  <c r="G4499" i="11" s="1"/>
  <c r="G4500" i="11" s="1"/>
  <c r="G4501" i="11" s="1"/>
  <c r="G4502" i="11" s="1"/>
  <c r="G4503" i="11" s="1"/>
  <c r="G4504" i="11" s="1"/>
  <c r="G4505" i="11" s="1"/>
  <c r="G4506" i="11" s="1"/>
  <c r="G4507" i="11" s="1"/>
  <c r="G4508" i="11" s="1"/>
  <c r="G4509" i="11" s="1"/>
  <c r="G4510" i="11" s="1"/>
  <c r="G4511" i="11" s="1"/>
  <c r="G4512" i="11" s="1"/>
  <c r="G4513" i="11" s="1"/>
  <c r="G4514" i="11" s="1"/>
  <c r="G4515" i="11" s="1"/>
  <c r="G4516" i="11" s="1"/>
  <c r="G4517" i="11" s="1"/>
  <c r="G4518" i="11" s="1"/>
  <c r="G4519" i="11" s="1"/>
  <c r="G4520" i="11" s="1"/>
  <c r="G4521" i="11" s="1"/>
  <c r="G4522" i="11" s="1"/>
  <c r="G4523" i="11" s="1"/>
  <c r="G4524" i="11" s="1"/>
  <c r="G4525" i="11" s="1"/>
  <c r="G4526" i="11" s="1"/>
  <c r="G4527" i="11" s="1"/>
  <c r="G4528" i="11" s="1"/>
  <c r="G4529" i="11" s="1"/>
  <c r="G4530" i="11" s="1"/>
  <c r="G4531" i="11" s="1"/>
  <c r="G4532" i="11" s="1"/>
  <c r="G4533" i="11" s="1"/>
  <c r="G4534" i="11" s="1"/>
  <c r="G4535" i="11" s="1"/>
  <c r="G4536" i="11" s="1"/>
  <c r="G4537" i="11" s="1"/>
  <c r="G4538" i="11" s="1"/>
  <c r="G4539" i="11" s="1"/>
  <c r="G4540" i="11" s="1"/>
  <c r="G4541" i="11" s="1"/>
  <c r="G4542" i="11" s="1"/>
  <c r="G4543" i="11" s="1"/>
  <c r="G4544" i="11" s="1"/>
  <c r="G4545" i="11" s="1"/>
  <c r="G4546" i="11" s="1"/>
  <c r="G4547" i="11" s="1"/>
  <c r="G4548" i="11" s="1"/>
  <c r="G4549" i="11" s="1"/>
  <c r="G4550" i="11" s="1"/>
  <c r="G4551" i="11" s="1"/>
  <c r="G4552" i="11" s="1"/>
  <c r="G4553" i="11" s="1"/>
  <c r="G4554" i="11" s="1"/>
  <c r="G4555" i="11" s="1"/>
  <c r="G4556" i="11" s="1"/>
  <c r="G4557" i="11" s="1"/>
  <c r="G4558" i="11" s="1"/>
  <c r="G4559" i="11" s="1"/>
  <c r="G4560" i="11" s="1"/>
  <c r="G4561" i="11" s="1"/>
  <c r="G4562" i="11" s="1"/>
  <c r="G4563" i="11" s="1"/>
  <c r="G4564" i="11" s="1"/>
  <c r="G4565" i="11" s="1"/>
  <c r="G4566" i="11" s="1"/>
  <c r="G4567" i="11" s="1"/>
  <c r="G4568" i="11" s="1"/>
  <c r="G4569" i="11" s="1"/>
  <c r="G4570" i="11" s="1"/>
  <c r="G4571" i="11" s="1"/>
  <c r="G4572" i="11" s="1"/>
  <c r="G4573" i="11" s="1"/>
  <c r="G4574" i="11" s="1"/>
  <c r="G4575" i="11" s="1"/>
  <c r="G4576" i="11" s="1"/>
  <c r="G4577" i="11" s="1"/>
  <c r="G4578" i="11" s="1"/>
  <c r="G4579" i="11" s="1"/>
  <c r="G4580" i="11" s="1"/>
  <c r="G4581" i="11" s="1"/>
  <c r="G4582" i="11" s="1"/>
  <c r="G4583" i="11" s="1"/>
  <c r="G4584" i="11" s="1"/>
  <c r="G4585" i="11" s="1"/>
  <c r="G4586" i="11" s="1"/>
  <c r="G4587" i="11" s="1"/>
  <c r="G4588" i="11" s="1"/>
  <c r="G4589" i="11" s="1"/>
  <c r="G4590" i="11" s="1"/>
  <c r="G4591" i="11" s="1"/>
  <c r="G4592" i="11" s="1"/>
  <c r="G4593" i="11" s="1"/>
  <c r="G4594" i="11" s="1"/>
  <c r="G4595" i="11" s="1"/>
  <c r="G4596" i="11" s="1"/>
  <c r="G4597" i="11" s="1"/>
  <c r="G4598" i="11" s="1"/>
  <c r="G4599" i="11" s="1"/>
  <c r="G4600" i="11" s="1"/>
  <c r="G4601" i="11" s="1"/>
  <c r="G4602" i="11" s="1"/>
  <c r="G4603" i="11" s="1"/>
  <c r="G4604" i="11" s="1"/>
  <c r="G4605" i="11" s="1"/>
  <c r="G4606" i="11" s="1"/>
  <c r="G4607" i="11" s="1"/>
  <c r="G4608" i="11" s="1"/>
  <c r="G4609" i="11" s="1"/>
  <c r="G4610" i="11" s="1"/>
  <c r="G4611" i="11" s="1"/>
  <c r="G4612" i="11" s="1"/>
  <c r="G4613" i="11" s="1"/>
  <c r="G4614" i="11" s="1"/>
  <c r="G4615" i="11" s="1"/>
  <c r="G4616" i="11" s="1"/>
  <c r="G4617" i="11" s="1"/>
  <c r="G4618" i="11" s="1"/>
  <c r="G4619" i="11" s="1"/>
  <c r="G4620" i="11" s="1"/>
  <c r="G4621" i="11" s="1"/>
  <c r="G4622" i="11" s="1"/>
  <c r="G4623" i="11" s="1"/>
  <c r="G4624" i="11" s="1"/>
  <c r="G4625" i="11" s="1"/>
  <c r="G4626" i="11" s="1"/>
  <c r="G4627" i="11" s="1"/>
  <c r="G4628" i="11" s="1"/>
  <c r="G4629" i="11" s="1"/>
  <c r="G4630" i="11" s="1"/>
  <c r="G4631" i="11" s="1"/>
  <c r="G4632" i="11" s="1"/>
  <c r="G4633" i="11" s="1"/>
  <c r="G4634" i="11" s="1"/>
  <c r="G4635" i="11" s="1"/>
  <c r="G4636" i="11" s="1"/>
  <c r="G4637" i="11" s="1"/>
  <c r="G4638" i="11" s="1"/>
  <c r="G4639" i="11" s="1"/>
  <c r="G4640" i="11" s="1"/>
  <c r="G4641" i="11" s="1"/>
  <c r="G4642" i="11" s="1"/>
  <c r="G4643" i="11" s="1"/>
  <c r="G4644" i="11" s="1"/>
  <c r="G4645" i="11" s="1"/>
  <c r="G4646" i="11" s="1"/>
  <c r="G4647" i="11" s="1"/>
  <c r="G4648" i="11" s="1"/>
  <c r="G4649" i="11" s="1"/>
  <c r="G4650" i="11" s="1"/>
  <c r="G4651" i="11" s="1"/>
  <c r="G4652" i="11" s="1"/>
  <c r="G4653" i="11" s="1"/>
  <c r="G4654" i="11" s="1"/>
  <c r="G4655" i="11" s="1"/>
  <c r="G4656" i="11" s="1"/>
  <c r="G4657" i="11" s="1"/>
  <c r="G4658" i="11" s="1"/>
  <c r="G4659" i="11" s="1"/>
  <c r="G4660" i="11" s="1"/>
  <c r="G4661" i="11" s="1"/>
  <c r="G4662" i="11" s="1"/>
  <c r="G4663" i="11" s="1"/>
  <c r="G4664" i="11" s="1"/>
  <c r="G4665" i="11" s="1"/>
  <c r="G4666" i="11" s="1"/>
  <c r="G4667" i="11" s="1"/>
  <c r="G4668" i="11" s="1"/>
  <c r="G4669" i="11" s="1"/>
  <c r="G4670" i="11" s="1"/>
  <c r="G4671" i="11" s="1"/>
  <c r="G4672" i="11" s="1"/>
  <c r="G4673" i="11" s="1"/>
  <c r="G4674" i="11" s="1"/>
  <c r="G4675" i="11" s="1"/>
  <c r="G4676" i="11" s="1"/>
  <c r="G4677" i="11" s="1"/>
  <c r="G4678" i="11" s="1"/>
  <c r="G4679" i="11" s="1"/>
  <c r="G4680" i="11" s="1"/>
  <c r="G4681" i="11" s="1"/>
  <c r="G4682" i="11" s="1"/>
  <c r="G4683" i="11" s="1"/>
  <c r="G4684" i="11" s="1"/>
  <c r="G4685" i="11" s="1"/>
  <c r="G4686" i="11" s="1"/>
  <c r="G4687" i="11" s="1"/>
  <c r="G4688" i="11" s="1"/>
  <c r="G4689" i="11" s="1"/>
  <c r="G4690" i="11" s="1"/>
  <c r="G4691" i="11" s="1"/>
  <c r="G4692" i="11" s="1"/>
  <c r="G4693" i="11" s="1"/>
  <c r="G4694" i="11" s="1"/>
  <c r="G4695" i="11" s="1"/>
  <c r="G4696" i="11" s="1"/>
  <c r="G4697" i="11" s="1"/>
  <c r="G4698" i="11" s="1"/>
  <c r="G4699" i="11" s="1"/>
  <c r="G4700" i="11" s="1"/>
  <c r="G4701" i="11" s="1"/>
  <c r="G4702" i="11"/>
  <c r="G4703" i="11"/>
  <c r="G4704" i="11" s="1"/>
  <c r="G4705" i="11" s="1"/>
  <c r="G4706" i="11" s="1"/>
  <c r="G4707" i="11" s="1"/>
  <c r="G4708" i="11" s="1"/>
  <c r="G4709" i="11" s="1"/>
  <c r="G4710" i="11" s="1"/>
  <c r="G4711" i="11" s="1"/>
  <c r="G4712" i="11" s="1"/>
  <c r="G4713" i="11" s="1"/>
  <c r="G4714" i="11" s="1"/>
  <c r="G4715" i="11" s="1"/>
  <c r="G4716" i="11" s="1"/>
  <c r="G4717" i="11" s="1"/>
  <c r="G4718" i="11" s="1"/>
  <c r="G4719" i="11" s="1"/>
  <c r="G4720" i="11" s="1"/>
  <c r="G4721" i="11" s="1"/>
  <c r="G4722" i="11" s="1"/>
  <c r="G4723" i="11" s="1"/>
  <c r="G4724" i="11" s="1"/>
  <c r="G4725" i="11" s="1"/>
  <c r="G4726" i="11" s="1"/>
  <c r="G4727" i="11" s="1"/>
  <c r="G4728" i="11" s="1"/>
  <c r="G4729" i="11" s="1"/>
  <c r="G4730" i="11" s="1"/>
  <c r="G4731" i="11" s="1"/>
  <c r="G4732" i="11" s="1"/>
  <c r="G4733" i="11" s="1"/>
  <c r="G4734" i="11" s="1"/>
  <c r="G4735" i="11" s="1"/>
  <c r="G4736" i="11" s="1"/>
  <c r="G4737" i="11" s="1"/>
  <c r="G4738" i="11" s="1"/>
  <c r="G4739" i="11" s="1"/>
  <c r="G4740" i="11" s="1"/>
  <c r="G4741" i="11" s="1"/>
  <c r="G4742" i="11" s="1"/>
  <c r="G4743" i="11" s="1"/>
  <c r="G4744" i="11" s="1"/>
  <c r="G4745" i="11" s="1"/>
  <c r="G4746" i="11" s="1"/>
  <c r="G4747" i="11" s="1"/>
  <c r="G4748" i="11" s="1"/>
  <c r="G4749" i="11" s="1"/>
  <c r="G4750" i="11" s="1"/>
  <c r="G4751" i="11" s="1"/>
  <c r="G4752" i="11" s="1"/>
  <c r="G4753" i="11" s="1"/>
  <c r="G4754" i="11" s="1"/>
  <c r="G4755" i="11" s="1"/>
  <c r="G4756" i="11" s="1"/>
  <c r="G4757" i="11" s="1"/>
  <c r="G4758" i="11" s="1"/>
  <c r="G4759" i="11" s="1"/>
  <c r="G4760" i="11" s="1"/>
  <c r="G4761" i="11" s="1"/>
  <c r="G4762" i="11" s="1"/>
  <c r="G4763" i="11" s="1"/>
  <c r="G4764" i="11" s="1"/>
  <c r="G4765" i="11" s="1"/>
  <c r="G4766" i="11" s="1"/>
  <c r="G4767" i="11" s="1"/>
  <c r="G4768" i="11" s="1"/>
  <c r="G4769" i="11" s="1"/>
  <c r="G4770" i="11" s="1"/>
  <c r="G4771" i="11" s="1"/>
  <c r="G4772" i="11" s="1"/>
  <c r="G4773" i="11" s="1"/>
  <c r="G4774" i="11" s="1"/>
  <c r="G4775" i="11" s="1"/>
  <c r="G4776" i="11" s="1"/>
  <c r="G4777" i="11" s="1"/>
  <c r="G4778" i="11" s="1"/>
  <c r="G4779" i="11" s="1"/>
  <c r="G4780" i="11" s="1"/>
  <c r="G4781" i="11" s="1"/>
  <c r="G4782" i="11" s="1"/>
  <c r="G4783" i="11" s="1"/>
  <c r="G4784" i="11" s="1"/>
  <c r="G4785" i="11" s="1"/>
  <c r="G4786" i="11" s="1"/>
  <c r="G4787" i="11" s="1"/>
  <c r="G4788" i="11" s="1"/>
  <c r="G4789" i="11" s="1"/>
  <c r="G4790" i="11" s="1"/>
  <c r="G4791" i="11" s="1"/>
  <c r="G4792" i="11" s="1"/>
  <c r="G4793" i="11" s="1"/>
  <c r="G4794" i="11" s="1"/>
  <c r="G4795" i="11" s="1"/>
  <c r="G4796" i="11" s="1"/>
  <c r="G4797" i="11" s="1"/>
  <c r="G4798" i="11" s="1"/>
  <c r="G4799" i="11" s="1"/>
  <c r="G4800" i="11" s="1"/>
  <c r="G4801" i="11" s="1"/>
  <c r="G4802" i="11" s="1"/>
  <c r="G4803" i="11" s="1"/>
  <c r="G4804" i="11" s="1"/>
  <c r="G4805" i="11" s="1"/>
  <c r="G4806" i="11" s="1"/>
  <c r="G4807" i="11" s="1"/>
  <c r="G4808" i="11" s="1"/>
  <c r="G4809" i="11" s="1"/>
  <c r="G4810" i="11" s="1"/>
  <c r="G4811" i="11" s="1"/>
  <c r="G4812" i="11" s="1"/>
  <c r="G4813" i="11" s="1"/>
  <c r="G4814" i="11" s="1"/>
  <c r="G4815" i="11" s="1"/>
  <c r="G4816" i="11" s="1"/>
  <c r="G4817" i="11" s="1"/>
  <c r="G4818" i="11" s="1"/>
  <c r="G4819" i="11" s="1"/>
  <c r="G4820" i="11" s="1"/>
  <c r="G4821" i="11" s="1"/>
  <c r="G4822" i="11" s="1"/>
  <c r="G4823" i="11" s="1"/>
  <c r="G4824" i="11" s="1"/>
  <c r="G4825" i="11" s="1"/>
  <c r="G4826" i="11" s="1"/>
  <c r="G4827" i="11" s="1"/>
  <c r="G4828" i="11" s="1"/>
  <c r="G4829" i="11" s="1"/>
  <c r="G4830" i="11" s="1"/>
  <c r="G4831" i="11" s="1"/>
  <c r="G4832" i="11" s="1"/>
  <c r="G4833" i="11" s="1"/>
  <c r="G4834" i="11" s="1"/>
  <c r="G4835" i="11" s="1"/>
  <c r="G4836" i="11" s="1"/>
  <c r="G4837" i="11" s="1"/>
  <c r="G4838" i="11" s="1"/>
  <c r="G4839" i="11" s="1"/>
  <c r="G4840" i="11" s="1"/>
  <c r="G4841" i="11" s="1"/>
  <c r="G4842" i="11" s="1"/>
  <c r="G4843" i="11" s="1"/>
  <c r="G4844" i="11" s="1"/>
  <c r="G4845" i="11" s="1"/>
  <c r="G4846" i="11" s="1"/>
  <c r="G4847" i="11" s="1"/>
  <c r="G4848" i="11" s="1"/>
  <c r="G4849" i="11" s="1"/>
  <c r="G4850" i="11" s="1"/>
  <c r="G4851" i="11" s="1"/>
  <c r="G4852" i="11" s="1"/>
  <c r="G4853" i="11" s="1"/>
  <c r="G4854" i="11" s="1"/>
  <c r="G4855" i="11" s="1"/>
  <c r="G4856" i="11" s="1"/>
  <c r="G4857" i="11" s="1"/>
  <c r="G4858" i="11" s="1"/>
  <c r="G4859" i="11" s="1"/>
  <c r="G4860" i="11" s="1"/>
  <c r="G4861" i="11" s="1"/>
  <c r="G4862" i="11" s="1"/>
  <c r="G4863" i="11" s="1"/>
  <c r="G4864" i="11" s="1"/>
  <c r="G4865" i="11" s="1"/>
  <c r="G4866" i="11" s="1"/>
  <c r="G4867" i="11" s="1"/>
  <c r="G4868" i="11" s="1"/>
  <c r="G4869" i="11" s="1"/>
  <c r="G4870" i="11" s="1"/>
  <c r="G4871" i="11" s="1"/>
  <c r="G4872" i="11" s="1"/>
  <c r="G4873" i="11" s="1"/>
  <c r="G4874" i="11" s="1"/>
  <c r="G4875" i="11" s="1"/>
  <c r="G4876" i="11" s="1"/>
  <c r="G4877" i="11" s="1"/>
  <c r="G4878" i="11" s="1"/>
  <c r="G4879" i="11" s="1"/>
  <c r="G4880" i="11" s="1"/>
  <c r="G4881" i="11" s="1"/>
  <c r="G4882" i="11" s="1"/>
  <c r="G4883" i="11" s="1"/>
  <c r="G4884" i="11" s="1"/>
  <c r="G4885" i="11" s="1"/>
  <c r="G4886" i="11" s="1"/>
  <c r="G4887" i="11" s="1"/>
  <c r="G4888" i="11" s="1"/>
  <c r="G4889" i="11" s="1"/>
  <c r="G4890" i="11" s="1"/>
  <c r="G4891" i="11" s="1"/>
  <c r="G4892" i="11" s="1"/>
  <c r="G4893" i="11" s="1"/>
  <c r="G4894" i="11" s="1"/>
  <c r="G4895" i="11" s="1"/>
  <c r="G4896" i="11" s="1"/>
  <c r="G4897" i="11" s="1"/>
  <c r="G4898" i="11" s="1"/>
  <c r="G4899" i="11" s="1"/>
  <c r="G4900" i="11" s="1"/>
  <c r="G4901" i="11" s="1"/>
  <c r="G4902" i="11" s="1"/>
  <c r="G4903" i="11" s="1"/>
  <c r="G4904" i="11" s="1"/>
  <c r="G4905" i="11" s="1"/>
  <c r="G4906" i="11" s="1"/>
  <c r="G4907" i="11" s="1"/>
  <c r="G4908" i="11" s="1"/>
  <c r="G4909" i="11" s="1"/>
  <c r="G4910" i="11" s="1"/>
  <c r="G4911" i="11" s="1"/>
  <c r="G4912" i="11" s="1"/>
  <c r="G4913" i="11" s="1"/>
  <c r="G4914" i="11" s="1"/>
  <c r="G4915" i="11" s="1"/>
  <c r="G4916" i="11" s="1"/>
  <c r="G4917" i="11" s="1"/>
  <c r="G4918" i="11" s="1"/>
  <c r="G4919" i="11" s="1"/>
  <c r="G4920" i="11" s="1"/>
  <c r="G4921" i="11" s="1"/>
  <c r="G4922" i="11" s="1"/>
  <c r="G4923" i="11" s="1"/>
  <c r="G4924" i="11" s="1"/>
  <c r="G4925" i="11" s="1"/>
  <c r="G4926" i="11" s="1"/>
  <c r="G4927" i="11" s="1"/>
  <c r="G4928" i="11" s="1"/>
  <c r="G4929" i="11" s="1"/>
  <c r="G4930" i="11" s="1"/>
  <c r="G4931" i="11" s="1"/>
  <c r="G4932" i="11" s="1"/>
  <c r="G4933" i="11" s="1"/>
  <c r="G4934" i="11" s="1"/>
  <c r="G4935" i="11" s="1"/>
  <c r="G4936" i="11" s="1"/>
  <c r="G4937" i="11" s="1"/>
  <c r="G4938" i="11" s="1"/>
  <c r="G4939" i="11" s="1"/>
  <c r="G4940" i="11" s="1"/>
  <c r="G4941" i="11" s="1"/>
  <c r="G4942" i="11" s="1"/>
  <c r="G4943" i="11" s="1"/>
  <c r="G4944" i="11" s="1"/>
  <c r="G4945" i="11" s="1"/>
  <c r="G4946" i="11" s="1"/>
  <c r="G4947" i="11" s="1"/>
  <c r="G4948" i="11" s="1"/>
  <c r="G4949" i="11" s="1"/>
  <c r="G4950" i="11" s="1"/>
  <c r="G4951" i="11" s="1"/>
  <c r="G4952" i="11" s="1"/>
  <c r="G4953" i="11" s="1"/>
  <c r="G4954" i="11" s="1"/>
  <c r="G4955" i="11" s="1"/>
  <c r="G4956" i="11" s="1"/>
  <c r="G4957" i="11" s="1"/>
  <c r="G4958" i="11" s="1"/>
  <c r="G4959" i="11" s="1"/>
  <c r="G4960" i="11" s="1"/>
  <c r="G4961" i="11" s="1"/>
  <c r="G4962" i="11" s="1"/>
  <c r="G4963" i="11" s="1"/>
  <c r="G4964" i="11" s="1"/>
  <c r="G4965" i="11" s="1"/>
  <c r="G4966" i="11" s="1"/>
  <c r="G4967" i="11" s="1"/>
  <c r="G4968" i="11" s="1"/>
  <c r="G4969" i="11" s="1"/>
  <c r="G4970" i="11" s="1"/>
  <c r="G4971" i="11" s="1"/>
  <c r="G4972" i="11" s="1"/>
  <c r="G4973" i="11" s="1"/>
  <c r="G4974" i="11" s="1"/>
  <c r="G4975" i="11" s="1"/>
  <c r="G4976" i="11" s="1"/>
  <c r="G4977" i="11" s="1"/>
  <c r="G4978" i="11" s="1"/>
  <c r="G4979" i="11" s="1"/>
  <c r="G4980" i="11" s="1"/>
  <c r="G4981" i="11" s="1"/>
  <c r="G4982" i="11" s="1"/>
  <c r="G4983" i="11" s="1"/>
  <c r="G4984" i="11" s="1"/>
  <c r="G4985" i="11" s="1"/>
  <c r="G4986" i="11" s="1"/>
  <c r="G4987" i="11" s="1"/>
  <c r="G4988" i="11" s="1"/>
  <c r="G4989" i="11" s="1"/>
  <c r="G4990" i="11" s="1"/>
  <c r="G4991" i="11" s="1"/>
  <c r="G4992" i="11" s="1"/>
  <c r="G4993" i="11" s="1"/>
  <c r="G4994" i="11" s="1"/>
  <c r="G4995" i="11" s="1"/>
  <c r="G4996" i="11" s="1"/>
  <c r="G4997" i="11" s="1"/>
  <c r="G4998" i="11" s="1"/>
  <c r="G4999" i="11" s="1"/>
  <c r="G5000" i="11" s="1"/>
  <c r="G5001" i="11" s="1"/>
  <c r="G5002" i="11" s="1"/>
  <c r="G5003" i="11" s="1"/>
  <c r="G5004" i="11" s="1"/>
  <c r="G5005" i="11" s="1"/>
  <c r="G5006" i="11" s="1"/>
  <c r="G5007" i="11" s="1"/>
  <c r="G5008" i="11" s="1"/>
  <c r="G5009" i="11" s="1"/>
  <c r="G5010" i="11" s="1"/>
  <c r="G5011" i="11" s="1"/>
  <c r="G5012" i="11" s="1"/>
  <c r="G5013" i="11" s="1"/>
  <c r="G5014" i="11" s="1"/>
  <c r="G5015" i="11" s="1"/>
  <c r="G5016" i="11" s="1"/>
  <c r="G5017" i="11" s="1"/>
  <c r="G5018" i="11" s="1"/>
  <c r="G5019" i="11" s="1"/>
  <c r="G5020" i="11" s="1"/>
  <c r="G5021" i="11" s="1"/>
  <c r="G5022" i="11" s="1"/>
  <c r="G5023" i="11" s="1"/>
  <c r="G5024" i="11" s="1"/>
  <c r="G5025" i="11" s="1"/>
  <c r="G5026" i="11" s="1"/>
  <c r="G5027" i="11" s="1"/>
  <c r="G5028" i="11" s="1"/>
  <c r="G5029" i="11" s="1"/>
  <c r="G5030" i="11" s="1"/>
  <c r="G5031" i="11" s="1"/>
  <c r="G5032" i="11" s="1"/>
  <c r="G5033" i="11" s="1"/>
  <c r="G5034" i="11" s="1"/>
  <c r="G5035" i="11" s="1"/>
  <c r="G5036" i="11" s="1"/>
  <c r="G5037" i="11" s="1"/>
  <c r="G5038" i="11" s="1"/>
  <c r="G5039" i="11" s="1"/>
  <c r="G5040" i="11" s="1"/>
  <c r="G5041" i="11" s="1"/>
  <c r="G5042" i="11" s="1"/>
  <c r="G5043" i="11" s="1"/>
  <c r="G5044" i="11" s="1"/>
  <c r="G5045" i="11" s="1"/>
  <c r="G5046" i="11" s="1"/>
  <c r="G5047" i="11" s="1"/>
  <c r="G5048" i="11" s="1"/>
  <c r="G5049" i="11" s="1"/>
  <c r="G5050" i="11" s="1"/>
  <c r="G5051" i="11" s="1"/>
  <c r="G5052" i="11" s="1"/>
  <c r="G5053" i="11" s="1"/>
  <c r="G5054" i="11" s="1"/>
  <c r="G5055" i="11" s="1"/>
  <c r="G5056" i="11" s="1"/>
  <c r="G5057" i="11" s="1"/>
  <c r="G5058" i="11" s="1"/>
  <c r="G5059" i="11" s="1"/>
  <c r="G5060" i="11" s="1"/>
  <c r="G5061" i="11" s="1"/>
  <c r="G5062" i="11" s="1"/>
  <c r="G5063" i="11" s="1"/>
  <c r="G5064" i="11" s="1"/>
  <c r="G5065" i="11" s="1"/>
  <c r="G5066" i="11" s="1"/>
  <c r="G5067" i="11" s="1"/>
  <c r="G5068" i="11" s="1"/>
  <c r="G5069" i="11" s="1"/>
  <c r="G5070" i="11" s="1"/>
  <c r="G5071" i="11" s="1"/>
  <c r="G5072" i="11" s="1"/>
  <c r="G5073" i="11" s="1"/>
  <c r="G5074" i="11" s="1"/>
  <c r="G5075" i="11" s="1"/>
  <c r="G5076" i="11" s="1"/>
  <c r="G5077" i="11" s="1"/>
  <c r="G5078" i="11" s="1"/>
  <c r="G5079" i="11" s="1"/>
  <c r="G5080" i="11" s="1"/>
  <c r="G5081" i="11" s="1"/>
  <c r="G5082" i="11" s="1"/>
  <c r="G5083" i="11" s="1"/>
  <c r="G5084" i="11" s="1"/>
  <c r="G5085" i="11" s="1"/>
  <c r="G5086" i="11" s="1"/>
  <c r="G5087" i="11" s="1"/>
  <c r="G5088" i="11" s="1"/>
  <c r="G5089" i="11" s="1"/>
  <c r="G5090" i="11" s="1"/>
  <c r="G5091" i="11" s="1"/>
  <c r="G5092" i="11" s="1"/>
  <c r="G5093" i="11" s="1"/>
  <c r="G5094" i="11" s="1"/>
  <c r="G5095" i="11" s="1"/>
  <c r="G5096" i="11" s="1"/>
  <c r="G5097" i="11" s="1"/>
  <c r="G5098" i="11" s="1"/>
  <c r="G5099" i="11" s="1"/>
  <c r="G5100" i="11" s="1"/>
  <c r="G5101" i="11" s="1"/>
  <c r="G5102" i="11" s="1"/>
  <c r="G5103" i="11" s="1"/>
  <c r="G5104" i="11" s="1"/>
  <c r="G5105" i="11" s="1"/>
  <c r="G5106" i="11" s="1"/>
  <c r="G5107" i="11" s="1"/>
  <c r="G5108" i="11" s="1"/>
  <c r="G5109" i="11" s="1"/>
  <c r="G5110" i="11" s="1"/>
  <c r="G5111" i="11" s="1"/>
  <c r="G5112" i="11" s="1"/>
  <c r="G5113" i="11" s="1"/>
  <c r="G5114" i="11" s="1"/>
  <c r="G5115" i="11" s="1"/>
  <c r="G5116" i="11" s="1"/>
  <c r="G5117" i="11" s="1"/>
  <c r="G5118" i="11" s="1"/>
  <c r="G5119" i="11" s="1"/>
  <c r="G5120" i="11" s="1"/>
  <c r="G5121" i="11" s="1"/>
  <c r="G5122" i="11" s="1"/>
  <c r="G5123" i="11"/>
  <c r="G5124" i="11" s="1"/>
  <c r="G5125" i="11" s="1"/>
  <c r="G5126" i="11" s="1"/>
  <c r="G5127" i="11" s="1"/>
  <c r="G5128" i="11" s="1"/>
  <c r="G5129" i="11" s="1"/>
  <c r="G5130" i="11" s="1"/>
  <c r="G5131" i="11" s="1"/>
  <c r="G5132" i="11" s="1"/>
  <c r="G5133" i="11" s="1"/>
  <c r="G5134" i="11" s="1"/>
  <c r="G5135" i="11" s="1"/>
  <c r="G5136" i="11" s="1"/>
  <c r="G5137" i="11" s="1"/>
  <c r="G5138" i="11" s="1"/>
  <c r="G5139" i="11" s="1"/>
  <c r="G5140" i="11" s="1"/>
  <c r="G5141" i="11" s="1"/>
  <c r="G5142" i="11" s="1"/>
  <c r="G5143" i="11" s="1"/>
  <c r="G5144" i="11" s="1"/>
  <c r="G5145" i="11" s="1"/>
  <c r="G5146" i="11" s="1"/>
  <c r="G5147" i="11" s="1"/>
  <c r="G5148" i="11" s="1"/>
  <c r="G5149" i="11" s="1"/>
  <c r="G5150" i="11" s="1"/>
  <c r="G5151" i="11" s="1"/>
  <c r="G5152" i="11" s="1"/>
  <c r="G5153" i="11" s="1"/>
  <c r="G5154" i="11" s="1"/>
  <c r="G5155" i="11" s="1"/>
  <c r="G5156" i="11" s="1"/>
  <c r="G5157" i="11" s="1"/>
  <c r="G5158" i="11" s="1"/>
  <c r="G5159" i="11" s="1"/>
  <c r="G5160" i="11" s="1"/>
  <c r="G5161" i="11" s="1"/>
  <c r="G5162" i="11" s="1"/>
  <c r="G5163" i="11" s="1"/>
  <c r="G5164" i="11" s="1"/>
  <c r="G5165" i="11" s="1"/>
  <c r="G5166" i="11" s="1"/>
  <c r="G5167" i="11" s="1"/>
  <c r="G5168" i="11" s="1"/>
  <c r="G5169" i="11" s="1"/>
  <c r="G5170" i="11" s="1"/>
  <c r="G5171" i="11" s="1"/>
  <c r="G5172" i="11" s="1"/>
  <c r="G5173" i="11" s="1"/>
  <c r="G5174" i="11" s="1"/>
  <c r="G5175" i="11" s="1"/>
  <c r="G5176" i="11" s="1"/>
  <c r="G5177" i="11" s="1"/>
  <c r="G5178" i="11" s="1"/>
  <c r="G5179" i="11" s="1"/>
  <c r="G5180" i="11" s="1"/>
  <c r="G5181" i="11" s="1"/>
  <c r="G5182" i="11" s="1"/>
  <c r="G5183" i="11" s="1"/>
  <c r="G5184" i="11" s="1"/>
  <c r="G5185" i="11" s="1"/>
  <c r="G5186" i="11" s="1"/>
  <c r="G5187" i="11" s="1"/>
  <c r="G5188" i="11" s="1"/>
  <c r="G5189" i="11" s="1"/>
  <c r="G5190" i="11" s="1"/>
  <c r="G5191" i="11" s="1"/>
  <c r="G5192" i="11" s="1"/>
  <c r="G5193" i="11" s="1"/>
  <c r="G5194" i="11" s="1"/>
  <c r="G5195" i="11" s="1"/>
  <c r="G5196" i="11" s="1"/>
  <c r="G5197" i="11" s="1"/>
  <c r="G5198" i="11" s="1"/>
  <c r="G5199" i="11" s="1"/>
  <c r="G5200" i="11" s="1"/>
  <c r="G5201" i="11" s="1"/>
  <c r="G5202" i="11" s="1"/>
  <c r="G5203" i="11" s="1"/>
  <c r="G5204" i="11" s="1"/>
  <c r="G5205" i="11" s="1"/>
  <c r="G5206" i="11" s="1"/>
  <c r="G5207" i="11" s="1"/>
  <c r="G5208" i="11" s="1"/>
  <c r="G5209" i="11" s="1"/>
  <c r="G5210" i="11" s="1"/>
  <c r="G5211" i="11" s="1"/>
  <c r="G5212" i="11" s="1"/>
  <c r="G5213" i="11" s="1"/>
  <c r="G5214" i="11" s="1"/>
  <c r="G5215" i="11" s="1"/>
  <c r="G5216" i="11" s="1"/>
  <c r="G5217" i="11" s="1"/>
  <c r="G5218" i="11" s="1"/>
  <c r="G5219" i="11" s="1"/>
  <c r="G5220" i="11" s="1"/>
  <c r="G5221" i="11" s="1"/>
  <c r="G5222" i="11" s="1"/>
  <c r="G5223" i="11" s="1"/>
  <c r="G5224" i="11" s="1"/>
  <c r="G5225" i="11" s="1"/>
  <c r="G5226" i="11" s="1"/>
  <c r="G5227" i="11" s="1"/>
  <c r="G5228" i="11" s="1"/>
  <c r="G5229" i="11" s="1"/>
  <c r="G5230" i="11" s="1"/>
  <c r="G5231" i="11" s="1"/>
  <c r="G5232" i="11" s="1"/>
  <c r="G5233" i="11" s="1"/>
  <c r="G5234" i="11" s="1"/>
  <c r="G5235" i="11" s="1"/>
  <c r="G5236" i="11" s="1"/>
  <c r="G5237" i="11" s="1"/>
  <c r="G5238" i="11" s="1"/>
  <c r="G5239" i="11" s="1"/>
  <c r="G5240" i="11" s="1"/>
  <c r="G5241" i="11" s="1"/>
  <c r="G5242" i="11" s="1"/>
  <c r="G5243" i="11" s="1"/>
  <c r="G5244" i="11" s="1"/>
  <c r="G5245" i="11" s="1"/>
  <c r="G5246" i="11" s="1"/>
  <c r="G5247" i="11" s="1"/>
  <c r="G5248" i="11" s="1"/>
  <c r="G5249" i="11" s="1"/>
  <c r="G5250" i="11" s="1"/>
  <c r="G5251" i="11" s="1"/>
  <c r="G5252" i="11" s="1"/>
  <c r="G5253" i="11" s="1"/>
  <c r="G5254" i="11" s="1"/>
  <c r="G5255" i="11" s="1"/>
  <c r="G5256" i="11" s="1"/>
  <c r="G5257" i="11" s="1"/>
  <c r="G5258" i="11" s="1"/>
  <c r="G5259" i="11" s="1"/>
  <c r="G5260" i="11" s="1"/>
  <c r="G5261" i="11" s="1"/>
  <c r="G5262" i="11" s="1"/>
  <c r="G5263" i="11" s="1"/>
  <c r="G5264" i="11" s="1"/>
  <c r="G5265" i="11" s="1"/>
  <c r="G5266" i="11" s="1"/>
  <c r="G5267" i="11" s="1"/>
  <c r="G5268" i="11" s="1"/>
  <c r="G5269" i="11" s="1"/>
  <c r="G5270" i="11" s="1"/>
  <c r="G5271" i="11" s="1"/>
  <c r="G5272" i="11" s="1"/>
  <c r="G5273" i="11" s="1"/>
  <c r="G5274" i="11" s="1"/>
  <c r="G5275" i="11" s="1"/>
  <c r="G5276" i="11" s="1"/>
  <c r="G5277" i="11" s="1"/>
  <c r="G5278" i="11" s="1"/>
  <c r="G5279" i="11" s="1"/>
  <c r="G5280" i="11" s="1"/>
  <c r="G5281" i="11" s="1"/>
  <c r="G5282" i="11" s="1"/>
  <c r="G5283" i="11" s="1"/>
  <c r="G5284" i="11" s="1"/>
  <c r="G5285" i="11" s="1"/>
  <c r="G5286" i="11" s="1"/>
  <c r="G5287" i="11" s="1"/>
  <c r="G5288" i="11" s="1"/>
  <c r="G5289" i="11" s="1"/>
  <c r="G5290" i="11" s="1"/>
  <c r="G5291" i="11" s="1"/>
  <c r="G5292" i="11" s="1"/>
  <c r="G5293" i="11" s="1"/>
  <c r="G5294" i="11" s="1"/>
  <c r="G5295" i="11" s="1"/>
  <c r="G5296" i="11" s="1"/>
  <c r="G5297" i="11" s="1"/>
  <c r="G5298" i="11" s="1"/>
  <c r="G5299" i="11" s="1"/>
  <c r="G5300" i="11" s="1"/>
  <c r="G5301" i="11" s="1"/>
  <c r="G5302" i="11" s="1"/>
  <c r="G5303" i="11" s="1"/>
  <c r="G5304" i="11" s="1"/>
  <c r="G5305" i="11" s="1"/>
  <c r="G5306" i="11" s="1"/>
  <c r="G5307" i="11" s="1"/>
  <c r="G5308" i="11" s="1"/>
  <c r="G5309" i="11" s="1"/>
  <c r="G5310" i="11" s="1"/>
  <c r="G5311" i="11" s="1"/>
  <c r="G5312" i="11" s="1"/>
  <c r="G5313" i="11" s="1"/>
  <c r="G5314" i="11" s="1"/>
  <c r="G5315" i="11" s="1"/>
  <c r="G5316" i="11" s="1"/>
  <c r="G5317" i="11" s="1"/>
  <c r="G5318" i="11" s="1"/>
  <c r="G5319" i="11" s="1"/>
  <c r="G5320" i="11" s="1"/>
  <c r="G5321" i="11" s="1"/>
  <c r="G5322" i="11" s="1"/>
  <c r="G5323" i="11" s="1"/>
  <c r="G5324" i="11" s="1"/>
  <c r="G5325" i="11" s="1"/>
  <c r="G5326" i="11" s="1"/>
  <c r="G5327" i="11" s="1"/>
  <c r="G5328" i="11" s="1"/>
  <c r="G5329" i="11" s="1"/>
  <c r="G5330" i="11" s="1"/>
  <c r="G5331" i="11" s="1"/>
  <c r="G5332" i="11" s="1"/>
  <c r="G5333" i="11" s="1"/>
  <c r="G5334" i="11" s="1"/>
  <c r="G5335" i="11" s="1"/>
  <c r="G5336" i="11" s="1"/>
  <c r="G5337" i="11" s="1"/>
  <c r="G5338" i="11" s="1"/>
  <c r="G5339" i="11" s="1"/>
  <c r="G5340" i="11" s="1"/>
  <c r="G5341" i="11" s="1"/>
  <c r="G5342" i="11" s="1"/>
  <c r="G5343" i="11" s="1"/>
  <c r="G5344" i="11" s="1"/>
  <c r="G5345" i="11" s="1"/>
  <c r="G5346" i="11" s="1"/>
  <c r="G5347" i="11" s="1"/>
  <c r="G5348" i="11" s="1"/>
  <c r="G5349" i="11" s="1"/>
  <c r="G5350" i="11" s="1"/>
  <c r="G5351" i="11" s="1"/>
  <c r="G5352" i="11" s="1"/>
  <c r="G5353" i="11" s="1"/>
  <c r="G5354" i="11" s="1"/>
  <c r="G5355" i="11" s="1"/>
  <c r="G5356" i="11" s="1"/>
  <c r="G5357" i="11" s="1"/>
  <c r="G5358" i="11" s="1"/>
  <c r="G5359" i="11" s="1"/>
  <c r="G5360" i="11" s="1"/>
  <c r="G5361" i="11" s="1"/>
  <c r="G5362" i="11" s="1"/>
  <c r="G5363" i="11" s="1"/>
  <c r="G5364" i="11" s="1"/>
  <c r="G5365" i="11" s="1"/>
  <c r="G5366" i="11" s="1"/>
  <c r="G5367" i="11" s="1"/>
  <c r="G5368" i="11" s="1"/>
  <c r="G5369" i="11" s="1"/>
  <c r="G5370" i="11" s="1"/>
  <c r="G5371" i="11" s="1"/>
  <c r="G5372" i="11" s="1"/>
  <c r="G5373" i="11" s="1"/>
  <c r="G5374" i="11" s="1"/>
  <c r="G5375" i="11" s="1"/>
  <c r="G5376" i="11" s="1"/>
  <c r="G5377" i="11" s="1"/>
  <c r="G5378" i="11" s="1"/>
  <c r="G5379" i="11" s="1"/>
  <c r="G5380" i="11" s="1"/>
  <c r="G5381" i="11" s="1"/>
  <c r="G5382" i="11" s="1"/>
  <c r="G5383" i="11" s="1"/>
  <c r="G5384" i="11" s="1"/>
  <c r="G5385" i="11" s="1"/>
  <c r="G5386" i="11" s="1"/>
  <c r="G5387" i="11" s="1"/>
  <c r="G5388" i="11" s="1"/>
  <c r="G5389" i="11" s="1"/>
  <c r="G5390" i="11" s="1"/>
  <c r="G5391" i="11" s="1"/>
  <c r="G5392" i="11" s="1"/>
  <c r="G5393" i="11" s="1"/>
  <c r="G5394" i="11" s="1"/>
  <c r="G5395" i="11" s="1"/>
  <c r="G5396" i="11" s="1"/>
  <c r="G5397" i="11" s="1"/>
  <c r="G5398" i="11" s="1"/>
  <c r="G5399" i="11" s="1"/>
  <c r="G5400" i="11" s="1"/>
  <c r="G5401" i="11" s="1"/>
  <c r="G5402" i="11" s="1"/>
  <c r="G5403" i="11" s="1"/>
  <c r="G5404" i="11" s="1"/>
  <c r="G5405" i="11" s="1"/>
  <c r="G5406" i="11" s="1"/>
  <c r="G5407" i="11" s="1"/>
  <c r="G5408" i="11" s="1"/>
  <c r="G5409" i="11" s="1"/>
  <c r="G5410" i="11" s="1"/>
  <c r="G5411" i="11" s="1"/>
  <c r="G5412" i="11"/>
  <c r="G5413" i="11" s="1"/>
  <c r="G5414" i="11" s="1"/>
  <c r="G5415" i="11" s="1"/>
  <c r="G5416" i="11" s="1"/>
  <c r="G5417" i="11" s="1"/>
  <c r="G5418" i="11" s="1"/>
  <c r="G5419" i="11" s="1"/>
  <c r="G5420" i="11" s="1"/>
  <c r="G5421" i="11" s="1"/>
  <c r="G5422" i="11" s="1"/>
  <c r="G5423" i="11" s="1"/>
  <c r="G5424" i="11" s="1"/>
  <c r="G5425" i="11" s="1"/>
  <c r="G5426" i="11" s="1"/>
  <c r="G5427" i="11" s="1"/>
  <c r="G5428" i="11" s="1"/>
  <c r="G5429" i="11" s="1"/>
  <c r="G5430" i="11" s="1"/>
  <c r="G5431" i="11" s="1"/>
  <c r="G5432" i="11" s="1"/>
  <c r="G5433" i="11" s="1"/>
  <c r="G5434" i="11" s="1"/>
  <c r="G5435" i="11" s="1"/>
  <c r="G5436" i="11" s="1"/>
  <c r="G5437" i="11" s="1"/>
  <c r="G5438" i="11" s="1"/>
  <c r="G5439" i="11" s="1"/>
  <c r="G5440" i="11" s="1"/>
  <c r="G5441" i="11" s="1"/>
  <c r="G5442" i="11" s="1"/>
  <c r="G5443" i="11" s="1"/>
  <c r="G5444" i="11" s="1"/>
  <c r="G5445" i="11" s="1"/>
  <c r="G5446" i="11" s="1"/>
  <c r="G5447" i="11" s="1"/>
  <c r="G5448" i="11" s="1"/>
  <c r="G5449" i="11" s="1"/>
  <c r="G5450" i="11" s="1"/>
  <c r="G5451" i="11" s="1"/>
  <c r="G5452" i="11" s="1"/>
  <c r="G5453" i="11" s="1"/>
  <c r="G5454" i="11" s="1"/>
  <c r="G5455" i="11" s="1"/>
  <c r="G5456" i="11" s="1"/>
  <c r="G5457" i="11" s="1"/>
  <c r="G5458" i="11" s="1"/>
  <c r="G5459" i="11" s="1"/>
  <c r="G5460" i="11" s="1"/>
  <c r="G5461" i="11" s="1"/>
  <c r="G5462" i="11" s="1"/>
  <c r="G5463" i="11" s="1"/>
  <c r="G5464" i="11" s="1"/>
  <c r="G5465" i="11" s="1"/>
  <c r="G5466" i="11" s="1"/>
  <c r="G5467" i="11" s="1"/>
  <c r="G5468" i="11" s="1"/>
  <c r="G5469" i="11" s="1"/>
  <c r="G5470" i="11" s="1"/>
  <c r="G5471" i="11" s="1"/>
  <c r="G5472" i="11" s="1"/>
  <c r="G5473" i="11" s="1"/>
  <c r="G5474" i="11" s="1"/>
  <c r="G5475" i="11" s="1"/>
  <c r="G5476" i="11" s="1"/>
  <c r="G5477" i="11" s="1"/>
  <c r="G5478" i="11" s="1"/>
  <c r="G5479" i="11" s="1"/>
  <c r="G5480" i="11" s="1"/>
  <c r="G5481" i="11" s="1"/>
  <c r="G5482" i="11" s="1"/>
  <c r="G5483" i="11" s="1"/>
  <c r="G5484" i="11" s="1"/>
  <c r="G5485" i="11" s="1"/>
  <c r="G5486" i="11" s="1"/>
  <c r="G5487" i="11" s="1"/>
  <c r="G5488" i="11" s="1"/>
  <c r="G5489" i="11" s="1"/>
  <c r="G5490" i="11" s="1"/>
  <c r="G5491" i="11" s="1"/>
  <c r="G5492" i="11" s="1"/>
  <c r="G5493" i="11" s="1"/>
  <c r="G5494" i="11" s="1"/>
  <c r="G5495" i="11" s="1"/>
  <c r="G5496" i="11" s="1"/>
  <c r="G5497" i="11" s="1"/>
  <c r="G5498" i="11" s="1"/>
  <c r="G5499" i="11" s="1"/>
  <c r="G5500" i="11" s="1"/>
  <c r="G5501" i="11" s="1"/>
  <c r="G5502" i="11" s="1"/>
  <c r="G5503" i="11" s="1"/>
  <c r="G5504" i="11" s="1"/>
  <c r="G5505" i="11" s="1"/>
  <c r="G5506" i="11" s="1"/>
  <c r="G5507" i="11" s="1"/>
  <c r="G5508" i="11" s="1"/>
  <c r="G5509" i="11" s="1"/>
  <c r="G5510" i="11" s="1"/>
  <c r="G5511" i="11" s="1"/>
  <c r="G5512" i="11" s="1"/>
  <c r="G5513" i="11" s="1"/>
  <c r="G5514" i="11" s="1"/>
  <c r="G5515" i="11" s="1"/>
  <c r="G5516" i="11" s="1"/>
  <c r="G5517" i="11" s="1"/>
  <c r="G5518" i="11" s="1"/>
  <c r="G5519" i="11" s="1"/>
  <c r="G5520" i="11" s="1"/>
  <c r="G5521" i="11" s="1"/>
  <c r="G5522" i="11" s="1"/>
  <c r="G5523" i="11" s="1"/>
  <c r="G5524" i="11" s="1"/>
  <c r="G5525" i="11" s="1"/>
  <c r="G5526" i="11" s="1"/>
  <c r="G5527" i="11" s="1"/>
  <c r="G5528" i="11" s="1"/>
  <c r="G5529" i="11" s="1"/>
  <c r="G5530" i="11" s="1"/>
  <c r="G5531" i="11" s="1"/>
  <c r="G5532" i="11" s="1"/>
  <c r="G5533" i="11" s="1"/>
  <c r="G5534" i="11" s="1"/>
  <c r="G5535" i="11" s="1"/>
  <c r="G5536" i="11" s="1"/>
  <c r="G5537" i="11" s="1"/>
  <c r="G5538" i="11" s="1"/>
  <c r="G5539" i="11" s="1"/>
  <c r="G5540" i="11" s="1"/>
  <c r="G5541" i="11" s="1"/>
  <c r="G5542" i="11" s="1"/>
  <c r="G5543" i="11" s="1"/>
  <c r="G5544" i="11" s="1"/>
  <c r="G5545" i="11" s="1"/>
  <c r="G5546" i="11" s="1"/>
  <c r="G5547" i="11" s="1"/>
  <c r="G5548" i="11" s="1"/>
  <c r="G5549" i="11" s="1"/>
  <c r="G5550" i="11" s="1"/>
  <c r="G5551" i="11" s="1"/>
  <c r="G5552" i="11" s="1"/>
  <c r="G5553" i="11" s="1"/>
  <c r="G5554" i="11" s="1"/>
  <c r="G5555" i="11" s="1"/>
  <c r="G5556" i="11" s="1"/>
  <c r="G5557" i="11" s="1"/>
  <c r="G5558" i="11" s="1"/>
  <c r="G5559" i="11" s="1"/>
  <c r="G5560" i="11" s="1"/>
  <c r="G5561" i="11" s="1"/>
  <c r="G5562" i="11" s="1"/>
  <c r="G5563" i="11" s="1"/>
  <c r="G5564" i="11" s="1"/>
  <c r="G5565" i="11" s="1"/>
  <c r="G5566" i="11" s="1"/>
  <c r="G5567" i="11" s="1"/>
  <c r="G5568" i="11" s="1"/>
  <c r="G5569" i="11" s="1"/>
  <c r="G5570" i="11" s="1"/>
  <c r="G5571" i="11" s="1"/>
  <c r="G5572" i="11" s="1"/>
  <c r="G5573" i="11" s="1"/>
  <c r="G5574" i="11" s="1"/>
  <c r="G5575" i="11" s="1"/>
  <c r="G5576" i="11" s="1"/>
  <c r="G5577" i="11" s="1"/>
  <c r="G5578" i="11" s="1"/>
  <c r="G5579" i="11" s="1"/>
  <c r="G5580" i="11" s="1"/>
  <c r="G5581" i="11" s="1"/>
  <c r="G5582" i="11" s="1"/>
  <c r="G5583" i="11" s="1"/>
  <c r="G5584" i="11" s="1"/>
  <c r="G5585" i="11" s="1"/>
  <c r="G5586" i="11" s="1"/>
  <c r="G5587" i="11"/>
  <c r="G5588" i="11"/>
  <c r="G5589" i="11" s="1"/>
  <c r="G5590" i="11" s="1"/>
  <c r="G5591" i="11" s="1"/>
  <c r="G5592" i="11" s="1"/>
  <c r="G5593" i="11" s="1"/>
  <c r="G5594" i="11"/>
  <c r="G5595" i="11" s="1"/>
  <c r="G5596" i="11" s="1"/>
  <c r="G5597" i="11" s="1"/>
  <c r="G5598" i="11" s="1"/>
  <c r="G5599" i="11" s="1"/>
  <c r="G5600" i="11" s="1"/>
  <c r="G5601" i="11" s="1"/>
  <c r="G5602" i="11" s="1"/>
  <c r="G5603" i="11" s="1"/>
  <c r="G5604" i="11" s="1"/>
  <c r="G5605" i="11" s="1"/>
  <c r="G5606" i="11" s="1"/>
  <c r="G5607" i="11" s="1"/>
  <c r="G5608" i="11" s="1"/>
  <c r="G5609" i="11" s="1"/>
  <c r="G5610" i="11" s="1"/>
  <c r="G5611" i="11" s="1"/>
  <c r="G5612" i="11" s="1"/>
  <c r="G5613" i="11" s="1"/>
  <c r="G5614" i="11" s="1"/>
  <c r="G5615" i="11" s="1"/>
  <c r="G5616" i="11" s="1"/>
  <c r="G5617" i="11" s="1"/>
  <c r="G5618" i="11" s="1"/>
  <c r="G5619" i="11" s="1"/>
  <c r="G5620" i="11" s="1"/>
  <c r="G5621" i="11" s="1"/>
  <c r="G5622" i="11" s="1"/>
  <c r="G5623" i="11" s="1"/>
  <c r="G5624" i="11" s="1"/>
  <c r="G5625" i="11" s="1"/>
  <c r="G5626" i="11" s="1"/>
  <c r="G5627" i="11" s="1"/>
  <c r="G5628" i="11" s="1"/>
  <c r="G5629" i="11" s="1"/>
  <c r="G5630" i="11" s="1"/>
  <c r="G5631" i="11" s="1"/>
  <c r="G5632" i="11" s="1"/>
  <c r="G5633" i="11" s="1"/>
  <c r="G5634" i="11" s="1"/>
  <c r="G5635" i="11" s="1"/>
  <c r="G5636" i="11" s="1"/>
  <c r="G5637" i="11" s="1"/>
  <c r="G5638" i="11" s="1"/>
  <c r="G5639" i="11" s="1"/>
  <c r="G5640" i="11" s="1"/>
  <c r="G5641" i="11" s="1"/>
  <c r="G5642" i="11" s="1"/>
  <c r="G5643" i="11" s="1"/>
  <c r="G5644" i="11" s="1"/>
  <c r="G5645" i="11" s="1"/>
  <c r="G5646" i="11" s="1"/>
  <c r="G5647" i="11" s="1"/>
  <c r="G5648" i="11" s="1"/>
  <c r="G5649" i="11" s="1"/>
  <c r="G5650" i="11" s="1"/>
  <c r="G5651" i="11" s="1"/>
  <c r="G5652" i="11" s="1"/>
  <c r="G5653" i="11" s="1"/>
  <c r="G5654" i="11" s="1"/>
  <c r="G5655" i="11" s="1"/>
  <c r="G5656" i="11" s="1"/>
  <c r="G5657" i="11" s="1"/>
  <c r="G5658" i="11" s="1"/>
  <c r="G5659" i="11" s="1"/>
  <c r="G5660" i="11" s="1"/>
  <c r="G5661" i="11" s="1"/>
  <c r="G5662" i="11" s="1"/>
  <c r="G5663" i="11" s="1"/>
  <c r="G5664" i="11" s="1"/>
  <c r="G5665" i="11" s="1"/>
  <c r="G5666" i="11" s="1"/>
  <c r="G5667" i="11" s="1"/>
  <c r="G5668" i="11" s="1"/>
  <c r="G5669" i="11" s="1"/>
  <c r="G5670" i="11" s="1"/>
  <c r="G5671" i="11" s="1"/>
  <c r="G5672" i="11" s="1"/>
  <c r="G5673" i="11" s="1"/>
  <c r="G5674" i="11" s="1"/>
  <c r="G5675" i="11" s="1"/>
  <c r="G5676" i="11" s="1"/>
  <c r="G5677" i="11" s="1"/>
  <c r="G5678" i="11" s="1"/>
  <c r="G5679" i="11" s="1"/>
  <c r="G5680" i="11" s="1"/>
  <c r="G5681" i="11" s="1"/>
  <c r="G5682" i="11" s="1"/>
  <c r="G5683" i="11" s="1"/>
  <c r="G5684" i="11" s="1"/>
  <c r="G5685" i="11" s="1"/>
  <c r="G5686" i="11" s="1"/>
  <c r="G5687" i="11" s="1"/>
  <c r="G5688" i="11" s="1"/>
  <c r="G5689" i="11" s="1"/>
  <c r="G5690" i="11" s="1"/>
  <c r="G5691" i="11" s="1"/>
  <c r="G5692" i="11" s="1"/>
  <c r="G5693" i="11" s="1"/>
  <c r="G5694" i="11" s="1"/>
  <c r="G5695" i="11" s="1"/>
  <c r="G5696" i="11" s="1"/>
  <c r="G5697" i="11" s="1"/>
  <c r="G5698" i="11" s="1"/>
  <c r="G5699" i="11" s="1"/>
  <c r="G5700" i="11" s="1"/>
  <c r="G5701" i="11" s="1"/>
  <c r="G5702" i="11" s="1"/>
  <c r="G5703" i="11" s="1"/>
  <c r="G5704" i="11" s="1"/>
  <c r="G5705" i="11" s="1"/>
  <c r="G5706" i="11" s="1"/>
  <c r="G5707" i="11" s="1"/>
  <c r="G5708" i="11" s="1"/>
  <c r="G5709" i="11" s="1"/>
  <c r="G5710" i="11" s="1"/>
  <c r="G5711" i="11" s="1"/>
  <c r="G5712" i="11" s="1"/>
  <c r="G5713" i="11" s="1"/>
  <c r="G5714" i="11" s="1"/>
  <c r="G5715" i="11" s="1"/>
  <c r="G5716" i="11" s="1"/>
  <c r="G5717" i="11" s="1"/>
  <c r="G5718" i="11" s="1"/>
  <c r="G5719" i="11" s="1"/>
  <c r="G5720" i="11" s="1"/>
  <c r="G5721" i="11" s="1"/>
  <c r="G5722" i="11" s="1"/>
  <c r="G5723" i="11" s="1"/>
  <c r="G5724" i="11" s="1"/>
  <c r="G5725" i="11" s="1"/>
  <c r="G5726" i="11" s="1"/>
  <c r="G5727" i="11" s="1"/>
  <c r="G5728" i="11" s="1"/>
  <c r="G5729" i="11" s="1"/>
  <c r="G5730" i="11" s="1"/>
  <c r="G5731" i="11" s="1"/>
  <c r="G5732" i="11" s="1"/>
  <c r="G5733" i="11" s="1"/>
  <c r="G5734" i="11" s="1"/>
  <c r="G5735" i="11" s="1"/>
  <c r="G5736" i="11" s="1"/>
  <c r="G5737" i="11" s="1"/>
  <c r="G5738" i="11" s="1"/>
  <c r="G5739" i="11" s="1"/>
  <c r="G5740" i="11" s="1"/>
  <c r="G5741" i="11" s="1"/>
  <c r="G5742" i="11" s="1"/>
  <c r="G5743" i="11" s="1"/>
  <c r="G5744" i="11" s="1"/>
  <c r="G5745" i="11" s="1"/>
  <c r="G5746" i="11" s="1"/>
  <c r="G5747" i="11" s="1"/>
  <c r="G5748" i="11" s="1"/>
  <c r="G5749" i="11" s="1"/>
  <c r="G5750" i="11" s="1"/>
  <c r="G5751" i="11" s="1"/>
  <c r="G5752" i="11" s="1"/>
  <c r="G5753" i="11" s="1"/>
  <c r="G5754" i="11" s="1"/>
  <c r="G5755" i="11" s="1"/>
  <c r="G5756" i="11" s="1"/>
  <c r="G5757" i="11" s="1"/>
  <c r="G5758" i="11" s="1"/>
  <c r="G5759" i="11" s="1"/>
  <c r="G5760" i="11" s="1"/>
  <c r="G5761" i="11" s="1"/>
  <c r="G5762" i="11" s="1"/>
  <c r="G5763" i="11" s="1"/>
  <c r="G5764" i="11" s="1"/>
  <c r="G5765" i="11" s="1"/>
  <c r="G5766" i="11" s="1"/>
  <c r="G5767" i="11" s="1"/>
  <c r="G5768" i="11" s="1"/>
  <c r="G5769" i="11" s="1"/>
  <c r="G5770" i="11" s="1"/>
  <c r="G5771" i="11" s="1"/>
  <c r="G5772" i="11" s="1"/>
  <c r="G5773" i="11" s="1"/>
  <c r="G5774" i="11" s="1"/>
  <c r="G5775" i="11" s="1"/>
  <c r="G5776" i="11" s="1"/>
  <c r="G5777" i="11" s="1"/>
  <c r="G5778" i="11" s="1"/>
  <c r="G5779" i="11" s="1"/>
  <c r="G5780" i="11" s="1"/>
  <c r="G5781" i="11" s="1"/>
  <c r="G5782" i="11" s="1"/>
  <c r="G5783" i="11" s="1"/>
  <c r="G5784" i="11" s="1"/>
  <c r="G5785" i="11" s="1"/>
  <c r="G5786" i="11" s="1"/>
  <c r="G5787" i="11" s="1"/>
  <c r="G5788" i="11" s="1"/>
  <c r="G5789" i="11" s="1"/>
  <c r="G5790" i="11" s="1"/>
  <c r="G5791" i="11" s="1"/>
  <c r="G5792" i="11" s="1"/>
  <c r="G5793" i="11" s="1"/>
  <c r="G5794" i="11" s="1"/>
  <c r="G5795" i="11" s="1"/>
  <c r="G5796" i="11" s="1"/>
  <c r="G5797" i="11" s="1"/>
  <c r="G5798" i="11" s="1"/>
  <c r="G5799" i="11" s="1"/>
  <c r="G5800" i="11" s="1"/>
  <c r="G5801" i="11" s="1"/>
  <c r="G5802" i="11" s="1"/>
  <c r="G5803" i="11" s="1"/>
  <c r="G5804" i="11" s="1"/>
  <c r="G5805" i="11" s="1"/>
  <c r="G5806" i="11" s="1"/>
  <c r="G5807" i="11" s="1"/>
  <c r="G5808" i="11" s="1"/>
  <c r="G5809" i="11" s="1"/>
  <c r="G5810" i="11" s="1"/>
  <c r="G5811" i="11" s="1"/>
  <c r="G5812" i="11" s="1"/>
  <c r="G5813" i="11" s="1"/>
  <c r="G5814" i="11" s="1"/>
  <c r="G5815" i="11" s="1"/>
  <c r="G5816" i="11" s="1"/>
  <c r="G5817" i="11" s="1"/>
  <c r="G5818" i="11" s="1"/>
  <c r="G5819" i="11" s="1"/>
  <c r="G5820" i="11" s="1"/>
  <c r="G5821" i="11" s="1"/>
  <c r="G5822" i="11" s="1"/>
  <c r="G5823" i="11" s="1"/>
  <c r="G5824" i="11" s="1"/>
  <c r="G5825" i="11" s="1"/>
  <c r="G5826" i="11" s="1"/>
  <c r="G5827" i="11" s="1"/>
  <c r="G5828" i="11" s="1"/>
  <c r="G5829" i="11" s="1"/>
  <c r="G5830" i="11" s="1"/>
  <c r="G5831" i="11" s="1"/>
  <c r="G5832" i="11" s="1"/>
  <c r="G5833" i="11" s="1"/>
  <c r="G5834" i="11" s="1"/>
  <c r="G5835" i="11" s="1"/>
  <c r="G5836" i="11" s="1"/>
  <c r="G5837" i="11" s="1"/>
  <c r="G5838" i="11" s="1"/>
  <c r="G5839" i="11" s="1"/>
  <c r="G5840" i="11" s="1"/>
  <c r="G5841" i="11" s="1"/>
  <c r="G5842" i="11" s="1"/>
  <c r="G5843" i="11" s="1"/>
  <c r="G5844" i="11" s="1"/>
  <c r="G5845" i="11" s="1"/>
  <c r="G5846" i="11" s="1"/>
  <c r="G5847" i="11" s="1"/>
  <c r="G5848" i="11" s="1"/>
  <c r="G5849" i="11" s="1"/>
  <c r="G5850" i="11" s="1"/>
  <c r="G5851" i="11" s="1"/>
  <c r="G5852" i="11" s="1"/>
  <c r="G5853" i="11" s="1"/>
  <c r="G5854" i="11" s="1"/>
  <c r="G5855" i="11" s="1"/>
  <c r="G5856" i="11" s="1"/>
  <c r="G5857" i="11" s="1"/>
  <c r="G5858" i="11" s="1"/>
  <c r="G5859" i="11" s="1"/>
  <c r="G5860" i="11" s="1"/>
  <c r="G5861" i="11" s="1"/>
  <c r="G5862" i="11" s="1"/>
  <c r="G5863" i="11" s="1"/>
  <c r="G5864" i="11" s="1"/>
  <c r="G5865" i="11" s="1"/>
  <c r="G5866" i="11" s="1"/>
  <c r="G5867" i="11" s="1"/>
  <c r="G5868" i="11" s="1"/>
  <c r="G5869" i="11" s="1"/>
  <c r="G5870" i="11" s="1"/>
  <c r="G5871" i="11" s="1"/>
  <c r="G5872" i="11" s="1"/>
  <c r="G5873" i="11" s="1"/>
  <c r="G5874" i="11" s="1"/>
  <c r="G5875" i="11" s="1"/>
  <c r="G5876" i="11" s="1"/>
  <c r="G5877" i="11" s="1"/>
  <c r="G5878" i="11" s="1"/>
  <c r="G5879" i="11" s="1"/>
  <c r="G5880" i="11" s="1"/>
  <c r="G5881" i="11" s="1"/>
  <c r="G5882" i="11" s="1"/>
  <c r="G5883" i="11" s="1"/>
  <c r="G5884" i="11" s="1"/>
  <c r="G5885" i="11" s="1"/>
  <c r="G5886" i="11" s="1"/>
  <c r="G5887" i="11" s="1"/>
  <c r="G5888" i="11" s="1"/>
  <c r="G5889" i="11" s="1"/>
  <c r="G5890" i="11" s="1"/>
  <c r="G5891" i="11" s="1"/>
  <c r="G5892" i="11" s="1"/>
  <c r="G5893" i="11" s="1"/>
  <c r="G5894" i="11" s="1"/>
  <c r="G5895" i="11" s="1"/>
  <c r="G5896" i="11" s="1"/>
  <c r="G5897" i="11" s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G2" i="6"/>
  <c r="G3" i="6" s="1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/>
  <c r="G400" i="6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/>
  <c r="G1883" i="6" s="1"/>
  <c r="G1884" i="6" s="1"/>
  <c r="G1885" i="6" s="1"/>
  <c r="G1886" i="6" s="1"/>
  <c r="G1887" i="6" s="1"/>
  <c r="G1888" i="6" s="1"/>
  <c r="G1889" i="6" s="1"/>
  <c r="G1890" i="6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/>
  <c r="G2045" i="6" s="1"/>
  <c r="G2046" i="6" s="1"/>
  <c r="G2047" i="6" s="1"/>
  <c r="G2048" i="6" s="1"/>
  <c r="G2049" i="6" s="1"/>
  <c r="G2050" i="6" s="1"/>
  <c r="G2051" i="6" s="1"/>
  <c r="G2052" i="6" s="1"/>
  <c r="G2053" i="6" s="1"/>
  <c r="G2054" i="6" s="1"/>
  <c r="G2055" i="6" s="1"/>
  <c r="G2056" i="6" s="1"/>
  <c r="G2057" i="6" s="1"/>
  <c r="G2058" i="6" s="1"/>
  <c r="G2059" i="6" s="1"/>
  <c r="G2060" i="6" s="1"/>
  <c r="G2061" i="6" s="1"/>
  <c r="G2062" i="6" s="1"/>
  <c r="G2063" i="6" s="1"/>
  <c r="G2064" i="6" s="1"/>
  <c r="G2065" i="6" s="1"/>
  <c r="G2066" i="6" s="1"/>
  <c r="G2067" i="6" s="1"/>
  <c r="G2068" i="6" s="1"/>
  <c r="G2069" i="6" s="1"/>
  <c r="G2070" i="6" s="1"/>
  <c r="G2071" i="6" s="1"/>
  <c r="G2072" i="6" s="1"/>
  <c r="G2073" i="6" s="1"/>
  <c r="G2074" i="6" s="1"/>
  <c r="G2075" i="6" s="1"/>
  <c r="G2076" i="6" s="1"/>
  <c r="G2077" i="6" s="1"/>
  <c r="G2078" i="6" s="1"/>
  <c r="G2079" i="6" s="1"/>
  <c r="G2080" i="6" s="1"/>
  <c r="G2081" i="6" s="1"/>
  <c r="G2082" i="6" s="1"/>
  <c r="G2083" i="6" s="1"/>
  <c r="G2084" i="6" s="1"/>
  <c r="G2085" i="6" s="1"/>
  <c r="G2086" i="6" s="1"/>
  <c r="G2087" i="6" s="1"/>
  <c r="G2088" i="6" s="1"/>
  <c r="G2089" i="6" s="1"/>
  <c r="G2090" i="6" s="1"/>
  <c r="G2091" i="6" s="1"/>
  <c r="G2092" i="6" s="1"/>
  <c r="G2093" i="6" s="1"/>
  <c r="G2094" i="6" s="1"/>
  <c r="G2095" i="6" s="1"/>
  <c r="G2096" i="6" s="1"/>
  <c r="G2097" i="6" s="1"/>
  <c r="G2098" i="6" s="1"/>
  <c r="G2099" i="6" s="1"/>
  <c r="G2100" i="6" s="1"/>
  <c r="G2101" i="6" s="1"/>
  <c r="G2102" i="6" s="1"/>
  <c r="G2103" i="6" s="1"/>
  <c r="G2104" i="6" s="1"/>
  <c r="G2105" i="6" s="1"/>
  <c r="G2106" i="6" s="1"/>
  <c r="G2107" i="6" s="1"/>
  <c r="G2108" i="6" s="1"/>
  <c r="G2109" i="6" s="1"/>
  <c r="G2110" i="6" s="1"/>
  <c r="G2111" i="6" s="1"/>
  <c r="G2112" i="6" s="1"/>
  <c r="G2113" i="6" s="1"/>
  <c r="G2114" i="6" s="1"/>
  <c r="G2115" i="6" s="1"/>
  <c r="G2116" i="6" s="1"/>
  <c r="G2117" i="6" s="1"/>
  <c r="G2118" i="6" s="1"/>
  <c r="G2119" i="6" s="1"/>
  <c r="G2120" i="6" s="1"/>
  <c r="G2121" i="6" s="1"/>
  <c r="G2122" i="6" s="1"/>
  <c r="G2123" i="6" s="1"/>
  <c r="G2124" i="6"/>
  <c r="G2125" i="6" s="1"/>
  <c r="G2126" i="6" s="1"/>
  <c r="G2127" i="6" s="1"/>
  <c r="G2128" i="6" s="1"/>
  <c r="G2129" i="6" s="1"/>
  <c r="G2130" i="6" s="1"/>
  <c r="G2131" i="6" s="1"/>
  <c r="G2132" i="6" s="1"/>
  <c r="G2133" i="6" s="1"/>
  <c r="G2134" i="6" s="1"/>
  <c r="G2135" i="6" s="1"/>
  <c r="G2136" i="6" s="1"/>
  <c r="G2137" i="6" s="1"/>
  <c r="G2138" i="6" s="1"/>
  <c r="G2139" i="6" s="1"/>
  <c r="G2140" i="6" s="1"/>
  <c r="G2141" i="6" s="1"/>
  <c r="G2142" i="6" s="1"/>
  <c r="G2143" i="6" s="1"/>
  <c r="G2144" i="6" s="1"/>
  <c r="G2145" i="6" s="1"/>
  <c r="G2146" i="6" s="1"/>
  <c r="G2147" i="6" s="1"/>
  <c r="G2148" i="6" s="1"/>
  <c r="G2149" i="6" s="1"/>
  <c r="G2150" i="6" s="1"/>
  <c r="G2151" i="6" s="1"/>
  <c r="G2152" i="6" s="1"/>
  <c r="G2153" i="6" s="1"/>
  <c r="G2154" i="6" s="1"/>
  <c r="G2155" i="6" s="1"/>
  <c r="G2156" i="6" s="1"/>
  <c r="G2157" i="6" s="1"/>
  <c r="G2158" i="6" s="1"/>
  <c r="G2159" i="6" s="1"/>
  <c r="G2160" i="6" s="1"/>
  <c r="G2161" i="6" s="1"/>
  <c r="G2162" i="6" s="1"/>
  <c r="G2163" i="6" s="1"/>
  <c r="G2164" i="6" s="1"/>
  <c r="G2165" i="6" s="1"/>
  <c r="G2166" i="6" s="1"/>
  <c r="G2167" i="6" s="1"/>
  <c r="G2168" i="6" s="1"/>
  <c r="G2169" i="6" s="1"/>
  <c r="G2170" i="6" s="1"/>
  <c r="G2171" i="6" s="1"/>
  <c r="G2172" i="6" s="1"/>
  <c r="G2173" i="6" s="1"/>
  <c r="G2174" i="6" s="1"/>
  <c r="G2175" i="6" s="1"/>
  <c r="G2176" i="6" s="1"/>
  <c r="G2177" i="6" s="1"/>
  <c r="G2178" i="6" s="1"/>
  <c r="G2179" i="6" s="1"/>
  <c r="G2180" i="6" s="1"/>
  <c r="G2181" i="6" s="1"/>
  <c r="G2182" i="6" s="1"/>
  <c r="G2183" i="6" s="1"/>
  <c r="G2184" i="6" s="1"/>
  <c r="G2185" i="6" s="1"/>
  <c r="G2186" i="6" s="1"/>
  <c r="G2187" i="6" s="1"/>
  <c r="G2188" i="6" s="1"/>
  <c r="G2189" i="6" s="1"/>
  <c r="G2190" i="6" s="1"/>
  <c r="G2191" i="6" s="1"/>
  <c r="G2192" i="6" s="1"/>
  <c r="G2193" i="6" s="1"/>
  <c r="G2194" i="6" s="1"/>
  <c r="G2195" i="6" s="1"/>
  <c r="G2196" i="6" s="1"/>
  <c r="G2197" i="6" s="1"/>
  <c r="G2198" i="6" s="1"/>
  <c r="G2199" i="6" s="1"/>
  <c r="G2200" i="6" s="1"/>
  <c r="G2201" i="6" s="1"/>
  <c r="G2202" i="6" s="1"/>
  <c r="G2203" i="6" s="1"/>
  <c r="G2204" i="6"/>
  <c r="G2205" i="6" s="1"/>
  <c r="G2206" i="6" s="1"/>
  <c r="G2207" i="6" s="1"/>
  <c r="G2208" i="6" s="1"/>
  <c r="G2209" i="6" s="1"/>
  <c r="G2210" i="6" s="1"/>
  <c r="G2211" i="6" s="1"/>
  <c r="G2212" i="6" s="1"/>
  <c r="G2213" i="6" s="1"/>
  <c r="G2214" i="6" s="1"/>
  <c r="G2215" i="6" s="1"/>
  <c r="G2216" i="6" s="1"/>
  <c r="G2217" i="6" s="1"/>
  <c r="G2218" i="6" s="1"/>
  <c r="G2219" i="6" s="1"/>
  <c r="G2220" i="6" s="1"/>
  <c r="G2221" i="6" s="1"/>
  <c r="G2222" i="6" s="1"/>
  <c r="G2223" i="6" s="1"/>
  <c r="G2224" i="6" s="1"/>
  <c r="G2225" i="6" s="1"/>
  <c r="G2226" i="6" s="1"/>
  <c r="G2227" i="6" s="1"/>
  <c r="G2228" i="6" s="1"/>
  <c r="G2229" i="6" s="1"/>
  <c r="G2230" i="6" s="1"/>
  <c r="G2231" i="6" s="1"/>
  <c r="G2232" i="6" s="1"/>
  <c r="G2233" i="6" s="1"/>
  <c r="G2234" i="6" s="1"/>
  <c r="G2235" i="6" s="1"/>
  <c r="G2236" i="6" s="1"/>
  <c r="G2237" i="6" s="1"/>
  <c r="G2238" i="6" s="1"/>
  <c r="G2239" i="6" s="1"/>
  <c r="G2240" i="6" s="1"/>
  <c r="G2241" i="6" s="1"/>
  <c r="G2242" i="6" s="1"/>
  <c r="G2243" i="6" s="1"/>
  <c r="G2244" i="6" s="1"/>
  <c r="G2245" i="6" s="1"/>
  <c r="G2246" i="6" s="1"/>
  <c r="G2247" i="6" s="1"/>
  <c r="G2248" i="6" s="1"/>
  <c r="G2249" i="6" s="1"/>
  <c r="G2250" i="6" s="1"/>
  <c r="G2251" i="6" s="1"/>
  <c r="G2252" i="6" s="1"/>
  <c r="G2253" i="6" s="1"/>
  <c r="G2254" i="6" s="1"/>
  <c r="G2255" i="6" s="1"/>
  <c r="G2256" i="6" s="1"/>
  <c r="G2257" i="6" s="1"/>
  <c r="G2258" i="6" s="1"/>
  <c r="G2259" i="6" s="1"/>
  <c r="G2260" i="6" s="1"/>
  <c r="G2261" i="6" s="1"/>
  <c r="G2262" i="6" s="1"/>
  <c r="G2263" i="6" s="1"/>
  <c r="G2264" i="6" s="1"/>
  <c r="G2265" i="6" s="1"/>
  <c r="G2266" i="6" s="1"/>
  <c r="G2267" i="6" s="1"/>
  <c r="G2268" i="6" s="1"/>
  <c r="G2269" i="6" s="1"/>
  <c r="G2270" i="6" s="1"/>
  <c r="G2271" i="6" s="1"/>
  <c r="G2272" i="6" s="1"/>
  <c r="G2273" i="6" s="1"/>
  <c r="G2274" i="6" s="1"/>
  <c r="G2275" i="6" s="1"/>
  <c r="G2276" i="6" s="1"/>
  <c r="G2277" i="6" s="1"/>
  <c r="G2278" i="6" s="1"/>
  <c r="G2279" i="6" s="1"/>
  <c r="G2280" i="6" s="1"/>
  <c r="G2281" i="6" s="1"/>
  <c r="G2282" i="6" s="1"/>
  <c r="G2283" i="6" s="1"/>
  <c r="G2284" i="6"/>
  <c r="G2285" i="6" s="1"/>
  <c r="G2286" i="6" s="1"/>
  <c r="G2287" i="6" s="1"/>
  <c r="G2288" i="6" s="1"/>
  <c r="G2289" i="6" s="1"/>
  <c r="G2290" i="6" s="1"/>
  <c r="G2291" i="6" s="1"/>
  <c r="G2292" i="6" s="1"/>
  <c r="G2293" i="6" s="1"/>
  <c r="G2294" i="6" s="1"/>
  <c r="G2295" i="6" s="1"/>
  <c r="G2296" i="6" s="1"/>
  <c r="G2297" i="6" s="1"/>
  <c r="G2298" i="6" s="1"/>
  <c r="G2299" i="6" s="1"/>
  <c r="G2300" i="6" s="1"/>
  <c r="G2301" i="6" s="1"/>
  <c r="G2302" i="6" s="1"/>
  <c r="G2303" i="6" s="1"/>
  <c r="G2304" i="6" s="1"/>
  <c r="G2305" i="6" s="1"/>
  <c r="G2306" i="6" s="1"/>
  <c r="G2307" i="6" s="1"/>
  <c r="G2308" i="6" s="1"/>
  <c r="G2309" i="6" s="1"/>
  <c r="G2310" i="6" s="1"/>
  <c r="G2311" i="6" s="1"/>
  <c r="G2312" i="6" s="1"/>
  <c r="G2313" i="6" s="1"/>
  <c r="G2314" i="6" s="1"/>
  <c r="G2315" i="6" s="1"/>
  <c r="G2316" i="6" s="1"/>
  <c r="G2317" i="6" s="1"/>
  <c r="G2318" i="6" s="1"/>
  <c r="G2319" i="6" s="1"/>
  <c r="G2320" i="6" s="1"/>
  <c r="G2321" i="6" s="1"/>
  <c r="G2322" i="6" s="1"/>
  <c r="G2323" i="6" s="1"/>
  <c r="G2324" i="6" s="1"/>
  <c r="G2325" i="6" s="1"/>
  <c r="G2326" i="6" s="1"/>
  <c r="G2327" i="6" s="1"/>
  <c r="G2328" i="6" s="1"/>
  <c r="G2329" i="6" s="1"/>
  <c r="G2330" i="6" s="1"/>
  <c r="G2331" i="6" s="1"/>
  <c r="G2332" i="6" s="1"/>
  <c r="G2333" i="6" s="1"/>
  <c r="G2334" i="6" s="1"/>
  <c r="G2335" i="6" s="1"/>
  <c r="G2336" i="6" s="1"/>
  <c r="G2337" i="6" s="1"/>
  <c r="G2338" i="6" s="1"/>
  <c r="G2339" i="6" s="1"/>
  <c r="G2340" i="6" s="1"/>
  <c r="G2341" i="6" s="1"/>
  <c r="G2342" i="6" s="1"/>
  <c r="G2343" i="6" s="1"/>
  <c r="G2344" i="6" s="1"/>
  <c r="G2345" i="6" s="1"/>
  <c r="G2346" i="6" s="1"/>
  <c r="G2347" i="6" s="1"/>
  <c r="G2348" i="6" s="1"/>
  <c r="G2349" i="6" s="1"/>
  <c r="G2350" i="6" s="1"/>
  <c r="G2351" i="6" s="1"/>
  <c r="G2352" i="6" s="1"/>
  <c r="G2353" i="6" s="1"/>
  <c r="G2354" i="6" s="1"/>
  <c r="G2355" i="6" s="1"/>
  <c r="G2356" i="6" s="1"/>
  <c r="G2357" i="6" s="1"/>
  <c r="G2358" i="6" s="1"/>
  <c r="G2359" i="6" s="1"/>
  <c r="G2360" i="6" s="1"/>
  <c r="G2361" i="6" s="1"/>
  <c r="G2362" i="6" s="1"/>
  <c r="G2363" i="6" s="1"/>
  <c r="G2364" i="6" s="1"/>
  <c r="G2365" i="6" s="1"/>
  <c r="G2366" i="6"/>
  <c r="G2367" i="6" s="1"/>
  <c r="G2368" i="6" s="1"/>
  <c r="G2369" i="6" s="1"/>
  <c r="G2370" i="6" s="1"/>
  <c r="G2371" i="6" s="1"/>
  <c r="G2372" i="6" s="1"/>
  <c r="G2373" i="6" s="1"/>
  <c r="G2374" i="6" s="1"/>
  <c r="G2375" i="6" s="1"/>
  <c r="G2376" i="6" s="1"/>
  <c r="G2377" i="6" s="1"/>
  <c r="G2378" i="6" s="1"/>
  <c r="G2379" i="6" s="1"/>
  <c r="G2380" i="6" s="1"/>
  <c r="G2381" i="6" s="1"/>
  <c r="G2382" i="6" s="1"/>
  <c r="G2383" i="6" s="1"/>
  <c r="G2384" i="6" s="1"/>
  <c r="G2385" i="6" s="1"/>
  <c r="G2386" i="6" s="1"/>
  <c r="G2387" i="6" s="1"/>
  <c r="G2388" i="6" s="1"/>
  <c r="G2389" i="6" s="1"/>
  <c r="G2390" i="6" s="1"/>
  <c r="G2391" i="6" s="1"/>
  <c r="G2392" i="6" s="1"/>
  <c r="G2393" i="6" s="1"/>
  <c r="G2394" i="6" s="1"/>
  <c r="G2395" i="6" s="1"/>
  <c r="G2396" i="6" s="1"/>
  <c r="G2397" i="6" s="1"/>
  <c r="G2398" i="6" s="1"/>
  <c r="G2399" i="6" s="1"/>
  <c r="G2400" i="6" s="1"/>
  <c r="G2401" i="6" s="1"/>
  <c r="G2402" i="6" s="1"/>
  <c r="G2403" i="6" s="1"/>
  <c r="G2404" i="6" s="1"/>
  <c r="G2405" i="6" s="1"/>
  <c r="G2406" i="6" s="1"/>
  <c r="G2407" i="6" s="1"/>
  <c r="G2408" i="6" s="1"/>
  <c r="G2409" i="6" s="1"/>
  <c r="G2410" i="6" s="1"/>
  <c r="G2411" i="6" s="1"/>
  <c r="G2412" i="6" s="1"/>
  <c r="G2413" i="6" s="1"/>
  <c r="G2414" i="6" s="1"/>
  <c r="G2415" i="6" s="1"/>
  <c r="G2416" i="6" s="1"/>
  <c r="G2417" i="6" s="1"/>
  <c r="G2418" i="6" s="1"/>
  <c r="G2419" i="6" s="1"/>
  <c r="G2420" i="6" s="1"/>
  <c r="G2421" i="6" s="1"/>
  <c r="G2422" i="6" s="1"/>
  <c r="G2423" i="6" s="1"/>
  <c r="G2424" i="6" s="1"/>
  <c r="G2425" i="6" s="1"/>
  <c r="G2426" i="6" s="1"/>
  <c r="G2427" i="6" s="1"/>
  <c r="G2428" i="6" s="1"/>
  <c r="G2429" i="6" s="1"/>
  <c r="G2430" i="6" s="1"/>
  <c r="G2431" i="6" s="1"/>
  <c r="G2432" i="6" s="1"/>
  <c r="G2433" i="6" s="1"/>
  <c r="G2434" i="6" s="1"/>
  <c r="G2435" i="6" s="1"/>
  <c r="G2436" i="6" s="1"/>
  <c r="G2437" i="6" s="1"/>
  <c r="G2438" i="6" s="1"/>
  <c r="G2439" i="6" s="1"/>
  <c r="G2440" i="6" s="1"/>
  <c r="G2441" i="6" s="1"/>
  <c r="G2442" i="6" s="1"/>
  <c r="G2443" i="6" s="1"/>
  <c r="G2444" i="6"/>
  <c r="G2445" i="6" s="1"/>
  <c r="G2446" i="6" s="1"/>
  <c r="G2447" i="6" s="1"/>
  <c r="G2448" i="6" s="1"/>
  <c r="G2449" i="6" s="1"/>
  <c r="G2450" i="6" s="1"/>
  <c r="G2451" i="6" s="1"/>
  <c r="G2452" i="6" s="1"/>
  <c r="G2453" i="6" s="1"/>
  <c r="G2454" i="6" s="1"/>
  <c r="G2455" i="6" s="1"/>
  <c r="G2456" i="6" s="1"/>
  <c r="G2457" i="6" s="1"/>
  <c r="G2458" i="6" s="1"/>
  <c r="G2459" i="6" s="1"/>
  <c r="G2460" i="6" s="1"/>
  <c r="G2461" i="6" s="1"/>
  <c r="G2462" i="6" s="1"/>
  <c r="G2463" i="6" s="1"/>
  <c r="G2464" i="6" s="1"/>
  <c r="G2465" i="6" s="1"/>
  <c r="G2466" i="6" s="1"/>
  <c r="G2467" i="6" s="1"/>
  <c r="G2468" i="6" s="1"/>
  <c r="G2469" i="6" s="1"/>
  <c r="G2470" i="6" s="1"/>
  <c r="G2471" i="6" s="1"/>
  <c r="G2472" i="6" s="1"/>
  <c r="G2473" i="6" s="1"/>
  <c r="G2474" i="6" s="1"/>
  <c r="G2475" i="6" s="1"/>
  <c r="G2476" i="6" s="1"/>
  <c r="G2477" i="6" s="1"/>
  <c r="G2478" i="6" s="1"/>
  <c r="G2479" i="6" s="1"/>
  <c r="G2480" i="6" s="1"/>
  <c r="G2481" i="6" s="1"/>
  <c r="G2482" i="6" s="1"/>
  <c r="G2483" i="6" s="1"/>
  <c r="G2484" i="6" s="1"/>
  <c r="G2485" i="6" s="1"/>
  <c r="G2486" i="6" s="1"/>
  <c r="G2487" i="6" s="1"/>
  <c r="G2488" i="6" s="1"/>
  <c r="G2489" i="6" s="1"/>
  <c r="G2490" i="6" s="1"/>
  <c r="G2491" i="6" s="1"/>
  <c r="G2492" i="6" s="1"/>
  <c r="G2493" i="6" s="1"/>
  <c r="G2494" i="6" s="1"/>
  <c r="G2495" i="6" s="1"/>
  <c r="G2496" i="6" s="1"/>
  <c r="G2497" i="6" s="1"/>
  <c r="G2498" i="6" s="1"/>
  <c r="G2499" i="6" s="1"/>
  <c r="G2500" i="6" s="1"/>
  <c r="G2501" i="6" s="1"/>
  <c r="G2502" i="6" s="1"/>
  <c r="G2503" i="6" s="1"/>
  <c r="G2504" i="6" s="1"/>
  <c r="G2505" i="6" s="1"/>
  <c r="G2506" i="6" s="1"/>
  <c r="G2507" i="6" s="1"/>
  <c r="G2508" i="6" s="1"/>
  <c r="G2509" i="6" s="1"/>
  <c r="G2510" i="6" s="1"/>
  <c r="G2511" i="6" s="1"/>
  <c r="G2512" i="6" s="1"/>
  <c r="G2513" i="6" s="1"/>
  <c r="G2514" i="6" s="1"/>
  <c r="G2515" i="6" s="1"/>
  <c r="G2516" i="6" s="1"/>
  <c r="G2517" i="6" s="1"/>
  <c r="G2518" i="6" s="1"/>
  <c r="G2519" i="6" s="1"/>
  <c r="G2520" i="6" s="1"/>
  <c r="G2521" i="6" s="1"/>
  <c r="G2522" i="6" s="1"/>
  <c r="G2523" i="6" s="1"/>
  <c r="G2524" i="6" s="1"/>
  <c r="G2525" i="6" s="1"/>
  <c r="G2526" i="6" s="1"/>
  <c r="G2527" i="6" s="1"/>
  <c r="G2528" i="6" s="1"/>
  <c r="G2529" i="6" s="1"/>
  <c r="G2530" i="6" s="1"/>
  <c r="G2531" i="6" s="1"/>
  <c r="G2532" i="6" s="1"/>
  <c r="G2533" i="6" s="1"/>
  <c r="G2534" i="6" s="1"/>
  <c r="G2535" i="6" s="1"/>
  <c r="G2536" i="6" s="1"/>
  <c r="G2537" i="6" s="1"/>
  <c r="G2538" i="6" s="1"/>
  <c r="G2539" i="6" s="1"/>
  <c r="G2540" i="6"/>
  <c r="G2541" i="6" s="1"/>
  <c r="G2542" i="6" s="1"/>
  <c r="G2543" i="6" s="1"/>
  <c r="G2544" i="6" s="1"/>
  <c r="G2545" i="6" s="1"/>
  <c r="G2546" i="6" s="1"/>
  <c r="G2547" i="6" s="1"/>
  <c r="G2548" i="6" s="1"/>
  <c r="G2549" i="6" s="1"/>
  <c r="G2550" i="6" s="1"/>
  <c r="G2551" i="6" s="1"/>
  <c r="G2552" i="6" s="1"/>
  <c r="G2553" i="6" s="1"/>
  <c r="G2554" i="6" s="1"/>
  <c r="G2555" i="6" s="1"/>
  <c r="G2556" i="6" s="1"/>
  <c r="G2557" i="6" s="1"/>
  <c r="G2558" i="6" s="1"/>
  <c r="G2559" i="6" s="1"/>
  <c r="G2560" i="6" s="1"/>
  <c r="G2561" i="6" s="1"/>
  <c r="G2562" i="6" s="1"/>
  <c r="G2563" i="6" s="1"/>
  <c r="G2564" i="6" s="1"/>
  <c r="G2565" i="6" s="1"/>
  <c r="G2566" i="6" s="1"/>
  <c r="G2567" i="6" s="1"/>
  <c r="G2568" i="6" s="1"/>
  <c r="G2569" i="6" s="1"/>
  <c r="G2570" i="6" s="1"/>
  <c r="G2571" i="6" s="1"/>
  <c r="G2572" i="6" s="1"/>
  <c r="G2573" i="6" s="1"/>
  <c r="G2574" i="6" s="1"/>
  <c r="G2575" i="6" s="1"/>
  <c r="G2576" i="6" s="1"/>
  <c r="G2577" i="6" s="1"/>
  <c r="G2578" i="6" s="1"/>
  <c r="G2579" i="6" s="1"/>
  <c r="G2580" i="6" s="1"/>
  <c r="G2581" i="6" s="1"/>
  <c r="G2582" i="6" s="1"/>
  <c r="G2583" i="6" s="1"/>
  <c r="G2584" i="6" s="1"/>
  <c r="G2585" i="6" s="1"/>
  <c r="G2586" i="6" s="1"/>
  <c r="G2587" i="6" s="1"/>
  <c r="G2588" i="6" s="1"/>
  <c r="G2589" i="6" s="1"/>
  <c r="G2590" i="6" s="1"/>
  <c r="G2591" i="6" s="1"/>
  <c r="G2592" i="6" s="1"/>
  <c r="G2593" i="6" s="1"/>
  <c r="G2594" i="6" s="1"/>
  <c r="G2595" i="6" s="1"/>
  <c r="G2596" i="6" s="1"/>
  <c r="G2597" i="6" s="1"/>
  <c r="G2598" i="6" s="1"/>
  <c r="G2599" i="6" s="1"/>
  <c r="G2600" i="6" s="1"/>
  <c r="G2601" i="6" s="1"/>
  <c r="G2602" i="6" s="1"/>
  <c r="G2603" i="6" s="1"/>
  <c r="G2604" i="6" s="1"/>
  <c r="G2605" i="6" s="1"/>
  <c r="G2606" i="6" s="1"/>
  <c r="G2607" i="6" s="1"/>
  <c r="G2608" i="6" s="1"/>
  <c r="G2609" i="6" s="1"/>
  <c r="G2610" i="6" s="1"/>
  <c r="G2611" i="6" s="1"/>
  <c r="G2612" i="6" s="1"/>
  <c r="G2613" i="6" s="1"/>
  <c r="G2614" i="6" s="1"/>
  <c r="G2615" i="6" s="1"/>
  <c r="G2616" i="6" s="1"/>
  <c r="G2617" i="6" s="1"/>
  <c r="G2618" i="6" s="1"/>
  <c r="G2619" i="6" s="1"/>
  <c r="G2620" i="6" s="1"/>
  <c r="G2621" i="6" s="1"/>
  <c r="G2622" i="6" s="1"/>
  <c r="G2623" i="6" s="1"/>
  <c r="G2624" i="6" s="1"/>
  <c r="G2625" i="6" s="1"/>
  <c r="G2626" i="6" s="1"/>
  <c r="G2627" i="6" s="1"/>
  <c r="G2628" i="6" s="1"/>
  <c r="G2629" i="6" s="1"/>
  <c r="G2630" i="6" s="1"/>
  <c r="G2631" i="6" s="1"/>
  <c r="G2632" i="6" s="1"/>
  <c r="G2633" i="6" s="1"/>
  <c r="G2634" i="6" s="1"/>
  <c r="G2635" i="6" s="1"/>
  <c r="G2636" i="6" s="1"/>
  <c r="G2637" i="6" s="1"/>
  <c r="G2638" i="6" s="1"/>
  <c r="G2639" i="6" s="1"/>
  <c r="G2640" i="6" s="1"/>
  <c r="G2641" i="6" s="1"/>
  <c r="G2642" i="6" s="1"/>
  <c r="G2643" i="6" s="1"/>
  <c r="G2644" i="6" s="1"/>
  <c r="G2645" i="6" s="1"/>
  <c r="G2646" i="6" s="1"/>
  <c r="G2647" i="6" s="1"/>
  <c r="G2648" i="6" s="1"/>
  <c r="G2649" i="6" s="1"/>
  <c r="G2650" i="6" s="1"/>
  <c r="G2651" i="6" s="1"/>
  <c r="G2652" i="6" s="1"/>
  <c r="G2653" i="6" s="1"/>
  <c r="G2654" i="6" s="1"/>
  <c r="G2655" i="6" s="1"/>
  <c r="G2656" i="6" s="1"/>
  <c r="G2657" i="6" s="1"/>
  <c r="G2658" i="6" s="1"/>
  <c r="G2659" i="6" s="1"/>
  <c r="G2660" i="6" s="1"/>
  <c r="G2661" i="6" s="1"/>
  <c r="G2662" i="6" s="1"/>
  <c r="G2663" i="6" s="1"/>
  <c r="G2664" i="6" s="1"/>
  <c r="G2665" i="6" s="1"/>
  <c r="G2666" i="6" s="1"/>
  <c r="G2667" i="6" s="1"/>
  <c r="G2668" i="6" s="1"/>
  <c r="G2669" i="6" s="1"/>
  <c r="G2670" i="6" s="1"/>
  <c r="G2671" i="6" s="1"/>
  <c r="G2672" i="6" s="1"/>
  <c r="G2673" i="6" s="1"/>
  <c r="G2674" i="6" s="1"/>
  <c r="G2675" i="6" s="1"/>
  <c r="G2676" i="6" s="1"/>
  <c r="G2677" i="6" s="1"/>
  <c r="G2678" i="6" s="1"/>
  <c r="G2679" i="6" s="1"/>
  <c r="G2680" i="6" s="1"/>
  <c r="G2681" i="6" s="1"/>
  <c r="G2682" i="6" s="1"/>
  <c r="G2683" i="6" s="1"/>
  <c r="G2684" i="6" s="1"/>
  <c r="G2685" i="6" s="1"/>
  <c r="G2686" i="6" s="1"/>
  <c r="G2687" i="6" s="1"/>
  <c r="G2688" i="6" s="1"/>
  <c r="G2689" i="6" s="1"/>
  <c r="G2690" i="6" s="1"/>
  <c r="G2691" i="6" s="1"/>
  <c r="G2692" i="6" s="1"/>
  <c r="G2693" i="6" s="1"/>
  <c r="G2694" i="6" s="1"/>
  <c r="G2695" i="6" s="1"/>
  <c r="G2696" i="6" s="1"/>
  <c r="G2697" i="6" s="1"/>
  <c r="G2698" i="6" s="1"/>
  <c r="G2699" i="6" s="1"/>
  <c r="G2700" i="6" s="1"/>
  <c r="G2701" i="6" s="1"/>
  <c r="G2702" i="6" s="1"/>
  <c r="G2703" i="6" s="1"/>
  <c r="G2704" i="6" s="1"/>
  <c r="G2705" i="6" s="1"/>
  <c r="G2706" i="6" s="1"/>
  <c r="G2707" i="6" s="1"/>
  <c r="G2708" i="6" s="1"/>
  <c r="G2709" i="6" s="1"/>
  <c r="G2710" i="6" s="1"/>
  <c r="G2711" i="6" s="1"/>
  <c r="G2712" i="6" s="1"/>
  <c r="G2713" i="6" s="1"/>
  <c r="G2714" i="6" s="1"/>
  <c r="G2715" i="6" s="1"/>
  <c r="G2716" i="6" s="1"/>
  <c r="G2717" i="6" s="1"/>
  <c r="G2718" i="6" s="1"/>
  <c r="G2719" i="6" s="1"/>
  <c r="G2720" i="6" s="1"/>
  <c r="G2721" i="6" s="1"/>
  <c r="G2722" i="6" s="1"/>
  <c r="G2723" i="6" s="1"/>
  <c r="G2724" i="6" s="1"/>
  <c r="G2725" i="6" s="1"/>
  <c r="G2726" i="6" s="1"/>
  <c r="G2727" i="6" s="1"/>
  <c r="G2728" i="6" s="1"/>
  <c r="G2729" i="6" s="1"/>
  <c r="G2730" i="6" s="1"/>
  <c r="G2731" i="6" s="1"/>
  <c r="G2732" i="6" s="1"/>
  <c r="G2733" i="6" s="1"/>
  <c r="G2734" i="6" s="1"/>
  <c r="G2735" i="6" s="1"/>
  <c r="G2736" i="6" s="1"/>
  <c r="G2737" i="6" s="1"/>
  <c r="G2738" i="6" s="1"/>
  <c r="G2739" i="6" s="1"/>
  <c r="G2740" i="6" s="1"/>
  <c r="G2741" i="6" s="1"/>
  <c r="G2742" i="6" s="1"/>
  <c r="G2743" i="6" s="1"/>
  <c r="G2744" i="6" s="1"/>
  <c r="G2745" i="6" s="1"/>
  <c r="G2746" i="6" s="1"/>
  <c r="G2747" i="6" s="1"/>
  <c r="G2748" i="6" s="1"/>
  <c r="G2749" i="6" s="1"/>
  <c r="G2750" i="6" s="1"/>
  <c r="G2751" i="6" s="1"/>
  <c r="G2752" i="6" s="1"/>
  <c r="G2753" i="6" s="1"/>
  <c r="G2754" i="6" s="1"/>
  <c r="G2755" i="6" s="1"/>
  <c r="G2756" i="6" s="1"/>
  <c r="G2757" i="6"/>
  <c r="G2758" i="6" s="1"/>
  <c r="G2759" i="6" s="1"/>
  <c r="G2760" i="6" s="1"/>
  <c r="G2761" i="6" s="1"/>
  <c r="G2762" i="6" s="1"/>
  <c r="G2763" i="6" s="1"/>
  <c r="G2764" i="6" s="1"/>
  <c r="G2765" i="6" s="1"/>
  <c r="G2766" i="6" s="1"/>
  <c r="G2767" i="6" s="1"/>
  <c r="G2768" i="6" s="1"/>
  <c r="G2769" i="6" s="1"/>
  <c r="G2770" i="6" s="1"/>
  <c r="G2771" i="6" s="1"/>
  <c r="G2772" i="6" s="1"/>
  <c r="G2773" i="6" s="1"/>
  <c r="G2774" i="6" s="1"/>
  <c r="G2775" i="6" s="1"/>
  <c r="G2776" i="6" s="1"/>
  <c r="G2777" i="6" s="1"/>
  <c r="G2778" i="6" s="1"/>
  <c r="G2779" i="6" s="1"/>
  <c r="G2780" i="6" s="1"/>
  <c r="G2781" i="6" s="1"/>
  <c r="G2782" i="6" s="1"/>
  <c r="G2783" i="6" s="1"/>
  <c r="G2784" i="6" s="1"/>
  <c r="G2785" i="6" s="1"/>
  <c r="G2786" i="6" s="1"/>
  <c r="G2787" i="6" s="1"/>
  <c r="G2788" i="6" s="1"/>
  <c r="G2789" i="6" s="1"/>
  <c r="G2790" i="6" s="1"/>
  <c r="G2791" i="6" s="1"/>
  <c r="G2792" i="6" s="1"/>
  <c r="G2793" i="6" s="1"/>
  <c r="G2794" i="6" s="1"/>
  <c r="G2795" i="6" s="1"/>
  <c r="G2796" i="6" s="1"/>
  <c r="G2797" i="6" s="1"/>
  <c r="G2798" i="6" s="1"/>
  <c r="G2799" i="6" s="1"/>
  <c r="G2800" i="6" s="1"/>
  <c r="G2801" i="6" s="1"/>
  <c r="G2802" i="6" s="1"/>
  <c r="G2803" i="6" s="1"/>
  <c r="G2804" i="6" s="1"/>
  <c r="G2805" i="6" s="1"/>
  <c r="G2806" i="6" s="1"/>
  <c r="G2807" i="6" s="1"/>
  <c r="G2808" i="6" s="1"/>
  <c r="G2809" i="6" s="1"/>
  <c r="G2810" i="6" s="1"/>
  <c r="G2811" i="6" s="1"/>
  <c r="G2812" i="6" s="1"/>
  <c r="G2813" i="6" s="1"/>
  <c r="G2814" i="6" s="1"/>
  <c r="G2815" i="6" s="1"/>
  <c r="G2816" i="6" s="1"/>
  <c r="G2817" i="6" s="1"/>
  <c r="G2818" i="6" s="1"/>
  <c r="G2819" i="6" s="1"/>
  <c r="G2820" i="6" s="1"/>
  <c r="G2821" i="6" s="1"/>
  <c r="G2822" i="6" s="1"/>
  <c r="G2823" i="6" s="1"/>
  <c r="G2824" i="6" s="1"/>
  <c r="G2825" i="6" s="1"/>
  <c r="G2826" i="6" s="1"/>
  <c r="G2827" i="6" s="1"/>
  <c r="G2828" i="6" s="1"/>
  <c r="G2829" i="6" s="1"/>
  <c r="G2830" i="6" s="1"/>
  <c r="G2831" i="6" s="1"/>
  <c r="G2832" i="6" s="1"/>
  <c r="G2833" i="6" s="1"/>
  <c r="G2834" i="6" s="1"/>
  <c r="G2835" i="6" s="1"/>
  <c r="G2836" i="6" s="1"/>
  <c r="G2837" i="6" s="1"/>
  <c r="G2838" i="6" s="1"/>
  <c r="G2839" i="6"/>
  <c r="G2840" i="6" s="1"/>
  <c r="G2841" i="6" s="1"/>
  <c r="G2842" i="6" s="1"/>
  <c r="G2843" i="6" s="1"/>
  <c r="G2844" i="6" s="1"/>
  <c r="G2845" i="6" s="1"/>
  <c r="G2846" i="6" s="1"/>
  <c r="G2847" i="6" s="1"/>
  <c r="G2848" i="6" s="1"/>
  <c r="G2849" i="6" s="1"/>
  <c r="G2850" i="6" s="1"/>
  <c r="G2851" i="6" s="1"/>
  <c r="G2852" i="6" s="1"/>
  <c r="G2853" i="6" s="1"/>
  <c r="G2854" i="6" s="1"/>
  <c r="G2855" i="6" s="1"/>
  <c r="G2856" i="6" s="1"/>
  <c r="G2857" i="6" s="1"/>
  <c r="G2858" i="6" s="1"/>
  <c r="G2859" i="6" s="1"/>
  <c r="G2860" i="6" s="1"/>
  <c r="G2861" i="6" s="1"/>
  <c r="G2862" i="6" s="1"/>
  <c r="G2863" i="6" s="1"/>
  <c r="G2864" i="6" s="1"/>
  <c r="G2865" i="6" s="1"/>
  <c r="G2866" i="6" s="1"/>
  <c r="G2867" i="6" s="1"/>
  <c r="G2868" i="6" s="1"/>
  <c r="G2869" i="6" s="1"/>
  <c r="G2870" i="6" s="1"/>
  <c r="G2871" i="6" s="1"/>
  <c r="G2872" i="6" s="1"/>
  <c r="G2873" i="6" s="1"/>
  <c r="G2874" i="6" s="1"/>
  <c r="G2875" i="6" s="1"/>
  <c r="G2876" i="6" s="1"/>
  <c r="G2877" i="6" s="1"/>
  <c r="G2878" i="6" s="1"/>
  <c r="G2879" i="6" s="1"/>
  <c r="G2880" i="6" s="1"/>
  <c r="G2881" i="6" s="1"/>
  <c r="G2882" i="6" s="1"/>
  <c r="G2883" i="6" s="1"/>
  <c r="G2884" i="6" s="1"/>
  <c r="G2885" i="6" s="1"/>
  <c r="G2886" i="6" s="1"/>
  <c r="G2887" i="6" s="1"/>
  <c r="G2888" i="6" s="1"/>
  <c r="G2889" i="6" s="1"/>
  <c r="G2890" i="6" s="1"/>
  <c r="G2891" i="6" s="1"/>
  <c r="G2892" i="6" s="1"/>
  <c r="G2893" i="6" s="1"/>
  <c r="G2894" i="6" s="1"/>
  <c r="G2895" i="6" s="1"/>
  <c r="G2896" i="6" s="1"/>
  <c r="G2897" i="6" s="1"/>
  <c r="G2898" i="6" s="1"/>
  <c r="G2899" i="6" s="1"/>
  <c r="G2900" i="6" s="1"/>
  <c r="G2901" i="6" s="1"/>
  <c r="G2902" i="6" s="1"/>
  <c r="G2903" i="6" s="1"/>
  <c r="G2904" i="6" s="1"/>
  <c r="G2905" i="6" s="1"/>
  <c r="G2906" i="6" s="1"/>
  <c r="G2907" i="6" s="1"/>
  <c r="G2908" i="6" s="1"/>
  <c r="G2909" i="6" s="1"/>
  <c r="G2910" i="6" s="1"/>
  <c r="G2911" i="6" s="1"/>
  <c r="G2912" i="6" s="1"/>
  <c r="G2913" i="6" s="1"/>
  <c r="G2914" i="6" s="1"/>
  <c r="G2915" i="6" s="1"/>
  <c r="G2916" i="6" s="1"/>
  <c r="G2917" i="6" s="1"/>
  <c r="G2918" i="6" s="1"/>
  <c r="G2919" i="6"/>
  <c r="G2920" i="6" s="1"/>
  <c r="G2921" i="6" s="1"/>
  <c r="G2922" i="6" s="1"/>
  <c r="G2923" i="6" s="1"/>
  <c r="G2924" i="6" s="1"/>
  <c r="G2925" i="6" s="1"/>
  <c r="G2926" i="6" s="1"/>
  <c r="G2927" i="6" s="1"/>
  <c r="G2928" i="6" s="1"/>
  <c r="G2929" i="6" s="1"/>
  <c r="G2930" i="6" s="1"/>
  <c r="G2931" i="6" s="1"/>
  <c r="G2932" i="6" s="1"/>
  <c r="G2933" i="6" s="1"/>
  <c r="G2934" i="6" s="1"/>
  <c r="G2935" i="6" s="1"/>
  <c r="G2936" i="6" s="1"/>
  <c r="G2937" i="6" s="1"/>
  <c r="G2938" i="6" s="1"/>
  <c r="G2939" i="6" s="1"/>
  <c r="G2940" i="6" s="1"/>
  <c r="G2941" i="6" s="1"/>
  <c r="G2942" i="6" s="1"/>
  <c r="G2943" i="6" s="1"/>
  <c r="G2944" i="6" s="1"/>
  <c r="G2945" i="6" s="1"/>
  <c r="G2946" i="6" s="1"/>
  <c r="G2947" i="6" s="1"/>
  <c r="G2948" i="6" s="1"/>
  <c r="G2949" i="6" s="1"/>
  <c r="G2950" i="6" s="1"/>
  <c r="G2951" i="6" s="1"/>
  <c r="G2952" i="6" s="1"/>
  <c r="G2953" i="6" s="1"/>
  <c r="G2954" i="6" s="1"/>
  <c r="G2955" i="6" s="1"/>
  <c r="G2956" i="6" s="1"/>
  <c r="G2957" i="6" s="1"/>
  <c r="G2958" i="6" s="1"/>
  <c r="G2959" i="6" s="1"/>
  <c r="G2960" i="6" s="1"/>
  <c r="G2961" i="6" s="1"/>
  <c r="G2962" i="6" s="1"/>
  <c r="G2963" i="6" s="1"/>
  <c r="G2964" i="6" s="1"/>
  <c r="G2965" i="6" s="1"/>
  <c r="G2966" i="6" s="1"/>
  <c r="G2967" i="6" s="1"/>
  <c r="G2968" i="6" s="1"/>
  <c r="G2969" i="6" s="1"/>
  <c r="G2970" i="6" s="1"/>
  <c r="G2971" i="6" s="1"/>
  <c r="G2972" i="6" s="1"/>
  <c r="G2973" i="6" s="1"/>
  <c r="G2974" i="6" s="1"/>
  <c r="G2975" i="6" s="1"/>
  <c r="G2976" i="6" s="1"/>
  <c r="G2977" i="6" s="1"/>
  <c r="G2978" i="6" s="1"/>
  <c r="G2979" i="6" s="1"/>
  <c r="G2980" i="6" s="1"/>
  <c r="G2981" i="6" s="1"/>
  <c r="G2982" i="6" s="1"/>
  <c r="G2983" i="6" s="1"/>
  <c r="G2984" i="6" s="1"/>
  <c r="G2985" i="6" s="1"/>
  <c r="G2986" i="6" s="1"/>
  <c r="G2987" i="6" s="1"/>
  <c r="G2988" i="6" s="1"/>
  <c r="G2989" i="6" s="1"/>
  <c r="G2990" i="6" s="1"/>
  <c r="G2991" i="6" s="1"/>
  <c r="G2992" i="6" s="1"/>
  <c r="G2993" i="6" s="1"/>
  <c r="G2994" i="6" s="1"/>
  <c r="G2995" i="6" s="1"/>
  <c r="G2996" i="6" s="1"/>
  <c r="G2997" i="6" s="1"/>
  <c r="G2998" i="6" s="1"/>
  <c r="G2999" i="6"/>
  <c r="G3000" i="6" s="1"/>
  <c r="G3001" i="6" s="1"/>
  <c r="G3002" i="6" s="1"/>
  <c r="G3003" i="6" s="1"/>
  <c r="G3004" i="6" s="1"/>
  <c r="G3005" i="6" s="1"/>
  <c r="G3006" i="6" s="1"/>
  <c r="G3007" i="6" s="1"/>
  <c r="G3008" i="6" s="1"/>
  <c r="G3009" i="6" s="1"/>
  <c r="G3010" i="6" s="1"/>
  <c r="G3011" i="6" s="1"/>
  <c r="G3012" i="6" s="1"/>
  <c r="G3013" i="6" s="1"/>
  <c r="G3014" i="6" s="1"/>
  <c r="G3015" i="6" s="1"/>
  <c r="G3016" i="6" s="1"/>
  <c r="G3017" i="6" s="1"/>
  <c r="G3018" i="6" s="1"/>
  <c r="G3019" i="6" s="1"/>
  <c r="G3020" i="6" s="1"/>
  <c r="G3021" i="6" s="1"/>
  <c r="G3022" i="6" s="1"/>
  <c r="G3023" i="6" s="1"/>
  <c r="G3024" i="6" s="1"/>
  <c r="G3025" i="6" s="1"/>
  <c r="G3026" i="6" s="1"/>
  <c r="G3027" i="6" s="1"/>
  <c r="G3028" i="6" s="1"/>
  <c r="G3029" i="6" s="1"/>
  <c r="G3030" i="6" s="1"/>
  <c r="G3031" i="6" s="1"/>
  <c r="G3032" i="6" s="1"/>
  <c r="G3033" i="6" s="1"/>
  <c r="G3034" i="6" s="1"/>
  <c r="G3035" i="6" s="1"/>
  <c r="G3036" i="6" s="1"/>
  <c r="G3037" i="6" s="1"/>
  <c r="G3038" i="6" s="1"/>
  <c r="G3039" i="6" s="1"/>
  <c r="G3040" i="6" s="1"/>
  <c r="G3041" i="6" s="1"/>
  <c r="G3042" i="6" s="1"/>
  <c r="G3043" i="6" s="1"/>
  <c r="G3044" i="6" s="1"/>
  <c r="G3045" i="6" s="1"/>
  <c r="G3046" i="6" s="1"/>
  <c r="G3047" i="6" s="1"/>
  <c r="G3048" i="6" s="1"/>
  <c r="G3049" i="6" s="1"/>
  <c r="G3050" i="6" s="1"/>
  <c r="G3051" i="6" s="1"/>
  <c r="G3052" i="6" s="1"/>
  <c r="G3053" i="6" s="1"/>
  <c r="G3054" i="6" s="1"/>
  <c r="G3055" i="6" s="1"/>
  <c r="G3056" i="6" s="1"/>
  <c r="G3057" i="6" s="1"/>
  <c r="G3058" i="6" s="1"/>
  <c r="G3059" i="6" s="1"/>
  <c r="G3060" i="6" s="1"/>
  <c r="G3061" i="6" s="1"/>
  <c r="G3062" i="6" s="1"/>
  <c r="G3063" i="6" s="1"/>
  <c r="G3064" i="6" s="1"/>
  <c r="G3065" i="6" s="1"/>
  <c r="G3066" i="6" s="1"/>
  <c r="G3067" i="6" s="1"/>
  <c r="G3068" i="6" s="1"/>
  <c r="G3069" i="6" s="1"/>
  <c r="G3070" i="6" s="1"/>
  <c r="G3071" i="6" s="1"/>
  <c r="G3072" i="6" s="1"/>
  <c r="G3073" i="6" s="1"/>
  <c r="G3074" i="6" s="1"/>
  <c r="G3075" i="6" s="1"/>
  <c r="G3076" i="6" s="1"/>
  <c r="G3077" i="6" s="1"/>
  <c r="G3078" i="6" s="1"/>
  <c r="G3079" i="6"/>
  <c r="G3080" i="6" s="1"/>
  <c r="G3081" i="6" s="1"/>
  <c r="G3082" i="6" s="1"/>
  <c r="G3083" i="6" s="1"/>
  <c r="G3084" i="6" s="1"/>
  <c r="G3085" i="6" s="1"/>
  <c r="G3086" i="6" s="1"/>
  <c r="G3087" i="6" s="1"/>
  <c r="G3088" i="6" s="1"/>
  <c r="G3089" i="6" s="1"/>
  <c r="G3090" i="6" s="1"/>
  <c r="G3091" i="6" s="1"/>
  <c r="G3092" i="6" s="1"/>
  <c r="G3093" i="6" s="1"/>
  <c r="G3094" i="6" s="1"/>
  <c r="G3095" i="6" s="1"/>
  <c r="G3096" i="6" s="1"/>
  <c r="G3097" i="6" s="1"/>
  <c r="G3098" i="6" s="1"/>
  <c r="G3099" i="6" s="1"/>
  <c r="G3100" i="6" s="1"/>
  <c r="G3101" i="6" s="1"/>
  <c r="G3102" i="6" s="1"/>
  <c r="G3103" i="6" s="1"/>
  <c r="G3104" i="6" s="1"/>
  <c r="G3105" i="6" s="1"/>
  <c r="G3106" i="6" s="1"/>
  <c r="G3107" i="6" s="1"/>
  <c r="G3108" i="6" s="1"/>
  <c r="G3109" i="6" s="1"/>
  <c r="G3110" i="6" s="1"/>
  <c r="G3111" i="6" s="1"/>
  <c r="G3112" i="6" s="1"/>
  <c r="G3113" i="6" s="1"/>
  <c r="G3114" i="6" s="1"/>
  <c r="G3115" i="6" s="1"/>
  <c r="G3116" i="6" s="1"/>
  <c r="G3117" i="6" s="1"/>
  <c r="G3118" i="6" s="1"/>
  <c r="G3119" i="6" s="1"/>
  <c r="G3120" i="6" s="1"/>
  <c r="G3121" i="6" s="1"/>
  <c r="G3122" i="6" s="1"/>
  <c r="G3123" i="6" s="1"/>
  <c r="G3124" i="6" s="1"/>
  <c r="G3125" i="6" s="1"/>
  <c r="G3126" i="6" s="1"/>
  <c r="G3127" i="6" s="1"/>
  <c r="G3128" i="6" s="1"/>
  <c r="G3129" i="6" s="1"/>
  <c r="G3130" i="6" s="1"/>
  <c r="G3131" i="6" s="1"/>
  <c r="G3132" i="6" s="1"/>
  <c r="G3133" i="6" s="1"/>
  <c r="G3134" i="6" s="1"/>
  <c r="G3135" i="6" s="1"/>
  <c r="G3136" i="6" s="1"/>
  <c r="G3137" i="6" s="1"/>
  <c r="G3138" i="6" s="1"/>
  <c r="G3139" i="6" s="1"/>
  <c r="G3140" i="6" s="1"/>
  <c r="G3141" i="6" s="1"/>
  <c r="G3142" i="6" s="1"/>
  <c r="G3143" i="6" s="1"/>
  <c r="G3144" i="6" s="1"/>
  <c r="G3145" i="6" s="1"/>
  <c r="G3146" i="6" s="1"/>
  <c r="G3147" i="6" s="1"/>
  <c r="G3148" i="6" s="1"/>
  <c r="G3149" i="6" s="1"/>
  <c r="G3150" i="6" s="1"/>
  <c r="G3151" i="6" s="1"/>
  <c r="G3152" i="6" s="1"/>
  <c r="G3153" i="6" s="1"/>
  <c r="G3154" i="6" s="1"/>
  <c r="G3155" i="6" s="1"/>
  <c r="G3156" i="6" s="1"/>
  <c r="G3157" i="6" s="1"/>
  <c r="G3158" i="6" s="1"/>
  <c r="G3159" i="6"/>
  <c r="G3160" i="6" s="1"/>
  <c r="G3161" i="6" s="1"/>
  <c r="G3162" i="6" s="1"/>
  <c r="G3163" i="6" s="1"/>
  <c r="G3164" i="6" s="1"/>
  <c r="G3165" i="6" s="1"/>
  <c r="G3166" i="6" s="1"/>
  <c r="G3167" i="6" s="1"/>
  <c r="G3168" i="6" s="1"/>
  <c r="G3169" i="6" s="1"/>
  <c r="G3170" i="6" s="1"/>
  <c r="G3171" i="6" s="1"/>
  <c r="G3172" i="6" s="1"/>
  <c r="G3173" i="6" s="1"/>
  <c r="G3174" i="6" s="1"/>
  <c r="G3175" i="6" s="1"/>
  <c r="G3176" i="6" s="1"/>
  <c r="G3177" i="6" s="1"/>
  <c r="G3178" i="6" s="1"/>
  <c r="G3179" i="6" s="1"/>
  <c r="G3180" i="6" s="1"/>
  <c r="G3181" i="6" s="1"/>
  <c r="G3182" i="6" s="1"/>
  <c r="G3183" i="6" s="1"/>
  <c r="G3184" i="6" s="1"/>
  <c r="G3185" i="6" s="1"/>
  <c r="G3186" i="6" s="1"/>
  <c r="G3187" i="6" s="1"/>
  <c r="G3188" i="6" s="1"/>
  <c r="G3189" i="6" s="1"/>
  <c r="G3190" i="6" s="1"/>
  <c r="G3191" i="6" s="1"/>
  <c r="G3192" i="6" s="1"/>
  <c r="G3193" i="6" s="1"/>
  <c r="G3194" i="6" s="1"/>
  <c r="G3195" i="6" s="1"/>
  <c r="G3196" i="6" s="1"/>
  <c r="G3197" i="6" s="1"/>
  <c r="G3198" i="6" s="1"/>
  <c r="G3199" i="6" s="1"/>
  <c r="G3200" i="6" s="1"/>
  <c r="G3201" i="6" s="1"/>
  <c r="G3202" i="6" s="1"/>
  <c r="G3203" i="6" s="1"/>
  <c r="G3204" i="6" s="1"/>
  <c r="G3205" i="6" s="1"/>
  <c r="G3206" i="6" s="1"/>
  <c r="G3207" i="6" s="1"/>
  <c r="G3208" i="6" s="1"/>
  <c r="G3209" i="6" s="1"/>
  <c r="G3210" i="6" s="1"/>
  <c r="G3211" i="6" s="1"/>
  <c r="G3212" i="6" s="1"/>
  <c r="G3213" i="6" s="1"/>
  <c r="G3214" i="6" s="1"/>
  <c r="G3215" i="6" s="1"/>
  <c r="G3216" i="6" s="1"/>
  <c r="G3217" i="6" s="1"/>
  <c r="G3218" i="6" s="1"/>
  <c r="G3219" i="6" s="1"/>
  <c r="G3220" i="6" s="1"/>
  <c r="G3221" i="6" s="1"/>
  <c r="G3222" i="6" s="1"/>
  <c r="G3223" i="6" s="1"/>
  <c r="G3224" i="6" s="1"/>
  <c r="G3225" i="6" s="1"/>
  <c r="G3226" i="6" s="1"/>
  <c r="G3227" i="6" s="1"/>
  <c r="G3228" i="6" s="1"/>
  <c r="G3229" i="6" s="1"/>
  <c r="G3230" i="6" s="1"/>
  <c r="G3231" i="6" s="1"/>
  <c r="G3232" i="6" s="1"/>
  <c r="G3233" i="6" s="1"/>
  <c r="G3234" i="6" s="1"/>
  <c r="G3235" i="6" s="1"/>
  <c r="G3236" i="6" s="1"/>
  <c r="G3237" i="6" s="1"/>
  <c r="G3238" i="6" s="1"/>
  <c r="G3239" i="6" s="1"/>
  <c r="G3240" i="6" s="1"/>
  <c r="G3241" i="6"/>
  <c r="G3242" i="6" s="1"/>
  <c r="G3243" i="6" s="1"/>
  <c r="G3244" i="6" s="1"/>
  <c r="G3245" i="6" s="1"/>
  <c r="G3246" i="6" s="1"/>
  <c r="G3247" i="6" s="1"/>
  <c r="G3248" i="6" s="1"/>
  <c r="G3249" i="6" s="1"/>
  <c r="G3250" i="6" s="1"/>
  <c r="G3251" i="6" s="1"/>
  <c r="G3252" i="6" s="1"/>
  <c r="G3253" i="6" s="1"/>
  <c r="G3254" i="6" s="1"/>
  <c r="G3255" i="6" s="1"/>
  <c r="G3256" i="6" s="1"/>
  <c r="G3257" i="6" s="1"/>
  <c r="G3258" i="6" s="1"/>
  <c r="G3259" i="6" s="1"/>
  <c r="G3260" i="6" s="1"/>
  <c r="G3261" i="6" s="1"/>
  <c r="G3262" i="6" s="1"/>
  <c r="G3263" i="6" s="1"/>
  <c r="G3264" i="6" s="1"/>
  <c r="G3265" i="6" s="1"/>
  <c r="G3266" i="6" s="1"/>
  <c r="G3267" i="6" s="1"/>
  <c r="G3268" i="6" s="1"/>
  <c r="G3269" i="6" s="1"/>
  <c r="G3270" i="6" s="1"/>
  <c r="G3271" i="6" s="1"/>
  <c r="G3272" i="6" s="1"/>
  <c r="G3273" i="6" s="1"/>
  <c r="G3274" i="6" s="1"/>
  <c r="G3275" i="6" s="1"/>
  <c r="G3276" i="6" s="1"/>
  <c r="G3277" i="6" s="1"/>
  <c r="G3278" i="6" s="1"/>
  <c r="G3279" i="6" s="1"/>
  <c r="G3280" i="6" s="1"/>
  <c r="G3281" i="6" s="1"/>
  <c r="G3282" i="6" s="1"/>
  <c r="G3283" i="6" s="1"/>
  <c r="G3284" i="6" s="1"/>
  <c r="G3285" i="6" s="1"/>
  <c r="G3286" i="6" s="1"/>
  <c r="G3287" i="6" s="1"/>
  <c r="G3288" i="6" s="1"/>
  <c r="G3289" i="6" s="1"/>
  <c r="G3290" i="6" s="1"/>
  <c r="G3291" i="6" s="1"/>
  <c r="G3292" i="6" s="1"/>
  <c r="G3293" i="6" s="1"/>
  <c r="G3294" i="6" s="1"/>
  <c r="G3295" i="6" s="1"/>
  <c r="G3296" i="6" s="1"/>
  <c r="G3297" i="6" s="1"/>
  <c r="G3298" i="6" s="1"/>
  <c r="G3299" i="6" s="1"/>
  <c r="G3300" i="6" s="1"/>
  <c r="G3301" i="6" s="1"/>
  <c r="G3302" i="6" s="1"/>
  <c r="G3303" i="6" s="1"/>
  <c r="G3304" i="6" s="1"/>
  <c r="G3305" i="6" s="1"/>
  <c r="G3306" i="6" s="1"/>
  <c r="G3307" i="6" s="1"/>
  <c r="G3308" i="6" s="1"/>
  <c r="G3309" i="6" s="1"/>
  <c r="G3310" i="6" s="1"/>
  <c r="G3311" i="6" s="1"/>
  <c r="G3312" i="6" s="1"/>
  <c r="G3313" i="6" s="1"/>
  <c r="G3314" i="6" s="1"/>
  <c r="G3315" i="6" s="1"/>
  <c r="G3316" i="6" s="1"/>
  <c r="G3317" i="6" s="1"/>
  <c r="G3318" i="6" s="1"/>
  <c r="G3319" i="6" s="1"/>
  <c r="G3320" i="6" s="1"/>
  <c r="G3321" i="6"/>
  <c r="G3322" i="6" s="1"/>
  <c r="G3323" i="6" s="1"/>
  <c r="G3324" i="6" s="1"/>
  <c r="G3325" i="6" s="1"/>
  <c r="G3326" i="6" s="1"/>
  <c r="G3327" i="6" s="1"/>
  <c r="G3328" i="6" s="1"/>
  <c r="G3329" i="6" s="1"/>
  <c r="G3330" i="6" s="1"/>
  <c r="G3331" i="6" s="1"/>
  <c r="G3332" i="6" s="1"/>
  <c r="G3333" i="6" s="1"/>
  <c r="G3334" i="6" s="1"/>
  <c r="G3335" i="6" s="1"/>
  <c r="G3336" i="6" s="1"/>
  <c r="G3337" i="6" s="1"/>
  <c r="G3338" i="6" s="1"/>
  <c r="G3339" i="6" s="1"/>
  <c r="G3340" i="6" s="1"/>
  <c r="G3341" i="6" s="1"/>
  <c r="G3342" i="6" s="1"/>
  <c r="G3343" i="6" s="1"/>
  <c r="G3344" i="6" s="1"/>
  <c r="G3345" i="6" s="1"/>
  <c r="G3346" i="6" s="1"/>
  <c r="G3347" i="6" s="1"/>
  <c r="G3348" i="6" s="1"/>
  <c r="G3349" i="6" s="1"/>
  <c r="G3350" i="6" s="1"/>
  <c r="G3351" i="6" s="1"/>
  <c r="G3352" i="6" s="1"/>
  <c r="G3353" i="6" s="1"/>
  <c r="G3354" i="6" s="1"/>
  <c r="G3355" i="6" s="1"/>
  <c r="G3356" i="6" s="1"/>
  <c r="G3357" i="6" s="1"/>
  <c r="G3358" i="6" s="1"/>
  <c r="G3359" i="6" s="1"/>
  <c r="G3360" i="6" s="1"/>
  <c r="G3361" i="6" s="1"/>
  <c r="G3362" i="6" s="1"/>
  <c r="G3363" i="6" s="1"/>
  <c r="G3364" i="6" s="1"/>
  <c r="G3365" i="6" s="1"/>
  <c r="G3366" i="6" s="1"/>
  <c r="G3367" i="6" s="1"/>
  <c r="G3368" i="6" s="1"/>
  <c r="G3369" i="6" s="1"/>
  <c r="G3370" i="6" s="1"/>
  <c r="G3371" i="6" s="1"/>
  <c r="G3372" i="6" s="1"/>
  <c r="G3373" i="6" s="1"/>
  <c r="G3374" i="6" s="1"/>
  <c r="G3375" i="6" s="1"/>
  <c r="G3376" i="6" s="1"/>
  <c r="G3377" i="6" s="1"/>
  <c r="G3378" i="6" s="1"/>
  <c r="G3379" i="6" s="1"/>
  <c r="G3380" i="6" s="1"/>
  <c r="G3381" i="6" s="1"/>
  <c r="G3382" i="6" s="1"/>
  <c r="G3383" i="6" s="1"/>
  <c r="G3384" i="6" s="1"/>
  <c r="G3385" i="6" s="1"/>
  <c r="G3386" i="6" s="1"/>
  <c r="G3387" i="6" s="1"/>
  <c r="G3388" i="6" s="1"/>
  <c r="G3389" i="6" s="1"/>
  <c r="G3390" i="6" s="1"/>
  <c r="G3391" i="6" s="1"/>
  <c r="G3392" i="6" s="1"/>
  <c r="G3393" i="6" s="1"/>
  <c r="G3394" i="6" s="1"/>
  <c r="G3395" i="6" s="1"/>
  <c r="G3396" i="6" s="1"/>
  <c r="G3397" i="6" s="1"/>
  <c r="G3398" i="6" s="1"/>
  <c r="G3399" i="6" s="1"/>
  <c r="G3400" i="6" s="1"/>
  <c r="G3401" i="6" s="1"/>
  <c r="G3402" i="6" s="1"/>
  <c r="G3403" i="6" s="1"/>
  <c r="G3404" i="6" s="1"/>
  <c r="G3405" i="6" s="1"/>
  <c r="G3406" i="6" s="1"/>
  <c r="G3407" i="6" s="1"/>
  <c r="G3408" i="6" s="1"/>
  <c r="G3409" i="6" s="1"/>
  <c r="G3410" i="6" s="1"/>
  <c r="G3411" i="6" s="1"/>
  <c r="G3412" i="6" s="1"/>
  <c r="G3413" i="6" s="1"/>
  <c r="G3414" i="6" s="1"/>
  <c r="G3415" i="6" s="1"/>
  <c r="G3416" i="6" s="1"/>
  <c r="G3417" i="6"/>
  <c r="G3418" i="6" s="1"/>
  <c r="G3419" i="6" s="1"/>
  <c r="G3420" i="6" s="1"/>
  <c r="G3421" i="6" s="1"/>
  <c r="G3422" i="6" s="1"/>
  <c r="G3423" i="6" s="1"/>
  <c r="G3424" i="6" s="1"/>
  <c r="G3425" i="6" s="1"/>
  <c r="G3426" i="6" s="1"/>
  <c r="G3427" i="6" s="1"/>
  <c r="G3428" i="6" s="1"/>
  <c r="G3429" i="6" s="1"/>
  <c r="G3430" i="6" s="1"/>
  <c r="G3431" i="6" s="1"/>
  <c r="G3432" i="6" s="1"/>
  <c r="G3433" i="6" s="1"/>
  <c r="G3434" i="6" s="1"/>
  <c r="G3435" i="6" s="1"/>
  <c r="G3436" i="6" s="1"/>
  <c r="G3437" i="6" s="1"/>
  <c r="G3438" i="6" s="1"/>
  <c r="G3439" i="6" s="1"/>
  <c r="G3440" i="6" s="1"/>
  <c r="G3441" i="6" s="1"/>
  <c r="G3442" i="6" s="1"/>
  <c r="G3443" i="6" s="1"/>
  <c r="G3444" i="6" s="1"/>
  <c r="G3445" i="6" s="1"/>
  <c r="G3446" i="6" s="1"/>
  <c r="G3447" i="6" s="1"/>
  <c r="G3448" i="6" s="1"/>
  <c r="G3449" i="6" s="1"/>
  <c r="G3450" i="6" s="1"/>
  <c r="G3451" i="6" s="1"/>
  <c r="G3452" i="6" s="1"/>
  <c r="G3453" i="6" s="1"/>
  <c r="G3454" i="6" s="1"/>
  <c r="G3455" i="6" s="1"/>
  <c r="G3456" i="6" s="1"/>
  <c r="G3457" i="6" s="1"/>
  <c r="G3458" i="6" s="1"/>
  <c r="G3459" i="6" s="1"/>
  <c r="G3460" i="6" s="1"/>
  <c r="G3461" i="6" s="1"/>
  <c r="G3462" i="6" s="1"/>
  <c r="G3463" i="6" s="1"/>
  <c r="G3464" i="6" s="1"/>
  <c r="G3465" i="6" s="1"/>
  <c r="G3466" i="6" s="1"/>
  <c r="G3467" i="6" s="1"/>
  <c r="G3468" i="6" s="1"/>
  <c r="G3469" i="6" s="1"/>
  <c r="G3470" i="6" s="1"/>
  <c r="G3471" i="6" s="1"/>
  <c r="G3472" i="6" s="1"/>
  <c r="G3473" i="6" s="1"/>
  <c r="G3474" i="6" s="1"/>
  <c r="G3475" i="6" s="1"/>
  <c r="G3476" i="6" s="1"/>
  <c r="G3477" i="6" s="1"/>
  <c r="G3478" i="6" s="1"/>
  <c r="G3479" i="6" s="1"/>
  <c r="G3480" i="6" s="1"/>
  <c r="G3481" i="6" s="1"/>
  <c r="G3482" i="6" s="1"/>
  <c r="G3483" i="6" s="1"/>
  <c r="G3484" i="6" s="1"/>
  <c r="G3485" i="6" s="1"/>
  <c r="G3486" i="6" s="1"/>
  <c r="G3487" i="6" s="1"/>
  <c r="G3488" i="6" s="1"/>
  <c r="G3489" i="6" s="1"/>
  <c r="G3490" i="6" s="1"/>
  <c r="G3491" i="6" s="1"/>
  <c r="G3492" i="6" s="1"/>
  <c r="G3493" i="6" s="1"/>
  <c r="G3494" i="6" s="1"/>
  <c r="G3495" i="6" s="1"/>
  <c r="G3496" i="6" s="1"/>
  <c r="G3497" i="6" s="1"/>
  <c r="G3498" i="6" s="1"/>
  <c r="G3499" i="6" s="1"/>
  <c r="G3500" i="6" s="1"/>
  <c r="G3501" i="6" s="1"/>
  <c r="G3502" i="6" s="1"/>
  <c r="G3503" i="6" s="1"/>
  <c r="G3504" i="6" s="1"/>
  <c r="G3505" i="6" s="1"/>
  <c r="G3506" i="6" s="1"/>
  <c r="G3507" i="6" s="1"/>
  <c r="G3508" i="6" s="1"/>
  <c r="G3509" i="6" s="1"/>
  <c r="G3510" i="6" s="1"/>
  <c r="G3511" i="6" s="1"/>
  <c r="G3512" i="6" s="1"/>
  <c r="G3513" i="6" s="1"/>
  <c r="G3514" i="6" s="1"/>
  <c r="G3515" i="6" s="1"/>
  <c r="G3516" i="6" s="1"/>
  <c r="G3517" i="6" s="1"/>
  <c r="G3518" i="6" s="1"/>
  <c r="G3519" i="6" s="1"/>
  <c r="G3520" i="6" s="1"/>
  <c r="G3521" i="6" s="1"/>
  <c r="G3522" i="6" s="1"/>
  <c r="G3523" i="6" s="1"/>
  <c r="G3524" i="6" s="1"/>
  <c r="G3525" i="6" s="1"/>
  <c r="G3526" i="6" s="1"/>
  <c r="G3527" i="6" s="1"/>
  <c r="G3528" i="6" s="1"/>
  <c r="G3529" i="6" s="1"/>
  <c r="G3530" i="6" s="1"/>
  <c r="G3531" i="6" s="1"/>
  <c r="G3532" i="6" s="1"/>
  <c r="G3533" i="6" s="1"/>
  <c r="G3534" i="6" s="1"/>
  <c r="G3535" i="6" s="1"/>
  <c r="G3536" i="6" s="1"/>
  <c r="G3537" i="6" s="1"/>
  <c r="G3538" i="6" s="1"/>
  <c r="G3539" i="6" s="1"/>
  <c r="G3540" i="6" s="1"/>
  <c r="G3541" i="6" s="1"/>
  <c r="G3542" i="6" s="1"/>
  <c r="G3543" i="6" s="1"/>
  <c r="G3544" i="6" s="1"/>
  <c r="G3545" i="6" s="1"/>
  <c r="G3546" i="6" s="1"/>
  <c r="G3547" i="6" s="1"/>
  <c r="G3548" i="6" s="1"/>
  <c r="G3549" i="6" s="1"/>
  <c r="G3550" i="6" s="1"/>
  <c r="G3551" i="6" s="1"/>
  <c r="G3552" i="6" s="1"/>
  <c r="G3553" i="6" s="1"/>
  <c r="G3554" i="6" s="1"/>
  <c r="G3555" i="6" s="1"/>
  <c r="G3556" i="6" s="1"/>
  <c r="G3557" i="6" s="1"/>
  <c r="G3558" i="6" s="1"/>
  <c r="G3559" i="6" s="1"/>
  <c r="G3560" i="6" s="1"/>
  <c r="G3561" i="6" s="1"/>
  <c r="G3562" i="6" s="1"/>
  <c r="G3563" i="6" s="1"/>
  <c r="G3564" i="6" s="1"/>
  <c r="G3565" i="6" s="1"/>
  <c r="G3566" i="6" s="1"/>
  <c r="G3567" i="6" s="1"/>
  <c r="G3568" i="6" s="1"/>
  <c r="G3569" i="6" s="1"/>
  <c r="G3570" i="6" s="1"/>
  <c r="G3571" i="6" s="1"/>
  <c r="G3572" i="6" s="1"/>
  <c r="G3573" i="6" s="1"/>
  <c r="G3574" i="6" s="1"/>
  <c r="G3575" i="6" s="1"/>
  <c r="G3576" i="6" s="1"/>
  <c r="G3577" i="6" s="1"/>
  <c r="G3578" i="6" s="1"/>
  <c r="G3579" i="6" s="1"/>
  <c r="G3580" i="6" s="1"/>
  <c r="G3581" i="6" s="1"/>
  <c r="G3582" i="6" s="1"/>
  <c r="G3583" i="6" s="1"/>
  <c r="G3584" i="6" s="1"/>
  <c r="G3585" i="6" s="1"/>
  <c r="G3586" i="6" s="1"/>
  <c r="G3587" i="6" s="1"/>
  <c r="G3588" i="6" s="1"/>
  <c r="G3589" i="6" s="1"/>
  <c r="G3590" i="6" s="1"/>
  <c r="G3591" i="6" s="1"/>
  <c r="G3592" i="6" s="1"/>
  <c r="G3593" i="6" s="1"/>
  <c r="G3594" i="6" s="1"/>
  <c r="G3595" i="6" s="1"/>
  <c r="G3596" i="6" s="1"/>
  <c r="G3597" i="6" s="1"/>
  <c r="G3598" i="6" s="1"/>
  <c r="G3599" i="6" s="1"/>
  <c r="G3600" i="6" s="1"/>
  <c r="G3601" i="6" s="1"/>
  <c r="G3602" i="6" s="1"/>
  <c r="G3603" i="6" s="1"/>
  <c r="G3604" i="6" s="1"/>
  <c r="G3605" i="6" s="1"/>
  <c r="G3606" i="6" s="1"/>
  <c r="G3607" i="6" s="1"/>
  <c r="G3608" i="6" s="1"/>
  <c r="G3609" i="6" s="1"/>
  <c r="G3610" i="6" s="1"/>
  <c r="G3611" i="6" s="1"/>
  <c r="G3612" i="6" s="1"/>
  <c r="G3613" i="6" s="1"/>
  <c r="G3614" i="6" s="1"/>
  <c r="G3615" i="6" s="1"/>
  <c r="G3616" i="6" s="1"/>
  <c r="G3617" i="6" s="1"/>
  <c r="G3618" i="6" s="1"/>
  <c r="G3619" i="6" s="1"/>
  <c r="G3620" i="6" s="1"/>
  <c r="G3621" i="6" s="1"/>
  <c r="G3622" i="6" s="1"/>
  <c r="G3623" i="6" s="1"/>
  <c r="G3624" i="6" s="1"/>
  <c r="G3625" i="6" s="1"/>
  <c r="G3626" i="6" s="1"/>
  <c r="G3627" i="6" s="1"/>
  <c r="G3628" i="6" s="1"/>
  <c r="G3629" i="6" s="1"/>
  <c r="G3630" i="6" s="1"/>
  <c r="G3631" i="6" s="1"/>
  <c r="G3632" i="6" s="1"/>
  <c r="G3633" i="6" s="1"/>
  <c r="G3634" i="6"/>
  <c r="G3635" i="6" s="1"/>
  <c r="G3636" i="6"/>
  <c r="G3637" i="6" s="1"/>
  <c r="G3638" i="6" s="1"/>
  <c r="G3639" i="6" s="1"/>
  <c r="G3640" i="6" s="1"/>
  <c r="G3641" i="6" s="1"/>
  <c r="G3642" i="6" s="1"/>
  <c r="G3643" i="6" s="1"/>
  <c r="G3644" i="6" s="1"/>
  <c r="G3645" i="6" s="1"/>
  <c r="G3646" i="6" s="1"/>
  <c r="G3647" i="6" s="1"/>
  <c r="G3648" i="6" s="1"/>
  <c r="G3649" i="6" s="1"/>
  <c r="G3650" i="6" s="1"/>
  <c r="G3651" i="6" s="1"/>
  <c r="G3652" i="6" s="1"/>
  <c r="G3653" i="6" s="1"/>
  <c r="G3654" i="6" s="1"/>
  <c r="G3655" i="6" s="1"/>
  <c r="G3656" i="6" s="1"/>
  <c r="G3657" i="6" s="1"/>
  <c r="G3658" i="6" s="1"/>
  <c r="G3659" i="6" s="1"/>
  <c r="G3660" i="6" s="1"/>
  <c r="G3661" i="6" s="1"/>
  <c r="G3662" i="6" s="1"/>
  <c r="G3663" i="6" s="1"/>
  <c r="G3664" i="6" s="1"/>
  <c r="G3665" i="6" s="1"/>
  <c r="G3666" i="6" s="1"/>
  <c r="G3667" i="6" s="1"/>
  <c r="G3668" i="6" s="1"/>
  <c r="G3669" i="6" s="1"/>
  <c r="G3670" i="6" s="1"/>
  <c r="G3671" i="6" s="1"/>
  <c r="G3672" i="6" s="1"/>
  <c r="G3673" i="6" s="1"/>
  <c r="G3674" i="6" s="1"/>
  <c r="G3675" i="6" s="1"/>
  <c r="G3676" i="6" s="1"/>
  <c r="G3677" i="6" s="1"/>
  <c r="G3678" i="6" s="1"/>
  <c r="G3679" i="6" s="1"/>
  <c r="G3680" i="6" s="1"/>
  <c r="G3681" i="6" s="1"/>
  <c r="G3682" i="6" s="1"/>
  <c r="G3683" i="6" s="1"/>
  <c r="G3684" i="6" s="1"/>
  <c r="G3685" i="6" s="1"/>
  <c r="G3686" i="6" s="1"/>
  <c r="G3687" i="6" s="1"/>
  <c r="G3688" i="6" s="1"/>
  <c r="G3689" i="6" s="1"/>
  <c r="G3690" i="6" s="1"/>
  <c r="G3691" i="6" s="1"/>
  <c r="G3692" i="6" s="1"/>
  <c r="G3693" i="6" s="1"/>
  <c r="G3694" i="6" s="1"/>
  <c r="G3695" i="6" s="1"/>
  <c r="G3696" i="6" s="1"/>
  <c r="G3697" i="6" s="1"/>
  <c r="G3698" i="6" s="1"/>
  <c r="G3699" i="6" s="1"/>
  <c r="G3700" i="6" s="1"/>
  <c r="G3701" i="6" s="1"/>
  <c r="G3702" i="6" s="1"/>
  <c r="G3703" i="6" s="1"/>
  <c r="G3704" i="6" s="1"/>
  <c r="G3705" i="6" s="1"/>
  <c r="G3706" i="6" s="1"/>
  <c r="G3707" i="6" s="1"/>
  <c r="G3708" i="6" s="1"/>
  <c r="G3709" i="6" s="1"/>
  <c r="G3710" i="6" s="1"/>
  <c r="G3711" i="6" s="1"/>
  <c r="G3712" i="6" s="1"/>
  <c r="G3713" i="6" s="1"/>
  <c r="G3714" i="6" s="1"/>
  <c r="G3715" i="6" s="1"/>
  <c r="G3716" i="6"/>
  <c r="G3717" i="6" s="1"/>
  <c r="G3718" i="6" s="1"/>
  <c r="G3719" i="6" s="1"/>
  <c r="G3720" i="6" s="1"/>
  <c r="G3721" i="6" s="1"/>
  <c r="G3722" i="6" s="1"/>
  <c r="G3723" i="6" s="1"/>
  <c r="G3724" i="6" s="1"/>
  <c r="G3725" i="6" s="1"/>
  <c r="G3726" i="6" s="1"/>
  <c r="G3727" i="6" s="1"/>
  <c r="G3728" i="6" s="1"/>
  <c r="G3729" i="6" s="1"/>
  <c r="G3730" i="6" s="1"/>
  <c r="G3731" i="6" s="1"/>
  <c r="G3732" i="6" s="1"/>
  <c r="G3733" i="6" s="1"/>
  <c r="G3734" i="6" s="1"/>
  <c r="G3735" i="6" s="1"/>
  <c r="G3736" i="6" s="1"/>
  <c r="G3737" i="6" s="1"/>
  <c r="G3738" i="6" s="1"/>
  <c r="G3739" i="6" s="1"/>
  <c r="G3740" i="6" s="1"/>
  <c r="G3741" i="6" s="1"/>
  <c r="G3742" i="6" s="1"/>
  <c r="G3743" i="6" s="1"/>
  <c r="G3744" i="6" s="1"/>
  <c r="G3745" i="6" s="1"/>
  <c r="G3746" i="6" s="1"/>
  <c r="G3747" i="6" s="1"/>
  <c r="G3748" i="6" s="1"/>
  <c r="G3749" i="6" s="1"/>
  <c r="G3750" i="6" s="1"/>
  <c r="G3751" i="6" s="1"/>
  <c r="G3752" i="6" s="1"/>
  <c r="G3753" i="6" s="1"/>
  <c r="G3754" i="6" s="1"/>
  <c r="G3755" i="6" s="1"/>
  <c r="G3756" i="6" s="1"/>
  <c r="G3757" i="6" s="1"/>
  <c r="G3758" i="6" s="1"/>
  <c r="G3759" i="6" s="1"/>
  <c r="G3760" i="6" s="1"/>
  <c r="G3761" i="6" s="1"/>
  <c r="G3762" i="6" s="1"/>
  <c r="G3763" i="6" s="1"/>
  <c r="G3764" i="6" s="1"/>
  <c r="G3765" i="6" s="1"/>
  <c r="G3766" i="6" s="1"/>
  <c r="G3767" i="6" s="1"/>
  <c r="G3768" i="6" s="1"/>
  <c r="G3769" i="6" s="1"/>
  <c r="G3770" i="6" s="1"/>
  <c r="G3771" i="6" s="1"/>
  <c r="G3772" i="6" s="1"/>
  <c r="G3773" i="6" s="1"/>
  <c r="G3774" i="6" s="1"/>
  <c r="G3775" i="6" s="1"/>
  <c r="G3776" i="6" s="1"/>
  <c r="G3777" i="6" s="1"/>
  <c r="G3778" i="6" s="1"/>
  <c r="G3779" i="6" s="1"/>
  <c r="G3780" i="6" s="1"/>
  <c r="G3781" i="6" s="1"/>
  <c r="G3782" i="6" s="1"/>
  <c r="G3783" i="6" s="1"/>
  <c r="G3784" i="6" s="1"/>
  <c r="G3785" i="6" s="1"/>
  <c r="G3786" i="6" s="1"/>
  <c r="G3787" i="6" s="1"/>
  <c r="G3788" i="6" s="1"/>
  <c r="G3789" i="6" s="1"/>
  <c r="G3790" i="6" s="1"/>
  <c r="G3791" i="6" s="1"/>
  <c r="G3792" i="6" s="1"/>
  <c r="G3793" i="6" s="1"/>
  <c r="G3794" i="6" s="1"/>
  <c r="G3795" i="6" s="1"/>
  <c r="G3796" i="6"/>
  <c r="G3797" i="6" s="1"/>
  <c r="G3798" i="6" s="1"/>
  <c r="G3799" i="6" s="1"/>
  <c r="G3800" i="6" s="1"/>
  <c r="G3801" i="6" s="1"/>
  <c r="G3802" i="6" s="1"/>
  <c r="G3803" i="6" s="1"/>
  <c r="G3804" i="6" s="1"/>
  <c r="G3805" i="6" s="1"/>
  <c r="G3806" i="6" s="1"/>
  <c r="G3807" i="6" s="1"/>
  <c r="G3808" i="6" s="1"/>
  <c r="G3809" i="6" s="1"/>
  <c r="G3810" i="6" s="1"/>
  <c r="G3811" i="6" s="1"/>
  <c r="G3812" i="6" s="1"/>
  <c r="G3813" i="6" s="1"/>
  <c r="G3814" i="6" s="1"/>
  <c r="G3815" i="6" s="1"/>
  <c r="G3816" i="6" s="1"/>
  <c r="G3817" i="6" s="1"/>
  <c r="G3818" i="6" s="1"/>
  <c r="G3819" i="6" s="1"/>
  <c r="G3820" i="6" s="1"/>
  <c r="G3821" i="6" s="1"/>
  <c r="G3822" i="6" s="1"/>
  <c r="G3823" i="6" s="1"/>
  <c r="G3824" i="6" s="1"/>
  <c r="G3825" i="6" s="1"/>
  <c r="G3826" i="6" s="1"/>
  <c r="G3827" i="6" s="1"/>
  <c r="G3828" i="6" s="1"/>
  <c r="G3829" i="6" s="1"/>
  <c r="G3830" i="6" s="1"/>
  <c r="G3831" i="6" s="1"/>
  <c r="G3832" i="6" s="1"/>
  <c r="G3833" i="6" s="1"/>
  <c r="G3834" i="6" s="1"/>
  <c r="G3835" i="6" s="1"/>
  <c r="G3836" i="6" s="1"/>
  <c r="G3837" i="6" s="1"/>
  <c r="G3838" i="6" s="1"/>
  <c r="G3839" i="6" s="1"/>
  <c r="G3840" i="6" s="1"/>
  <c r="G3841" i="6" s="1"/>
  <c r="G3842" i="6" s="1"/>
  <c r="G3843" i="6" s="1"/>
  <c r="G3844" i="6" s="1"/>
  <c r="G3845" i="6" s="1"/>
  <c r="G3846" i="6" s="1"/>
  <c r="G3847" i="6" s="1"/>
  <c r="G3848" i="6" s="1"/>
  <c r="G3849" i="6" s="1"/>
  <c r="G3850" i="6" s="1"/>
  <c r="G3851" i="6" s="1"/>
  <c r="G3852" i="6" s="1"/>
  <c r="G3853" i="6" s="1"/>
  <c r="G3854" i="6" s="1"/>
  <c r="G3855" i="6" s="1"/>
  <c r="G3856" i="6" s="1"/>
  <c r="G3857" i="6" s="1"/>
  <c r="G3858" i="6" s="1"/>
  <c r="G3859" i="6" s="1"/>
  <c r="G3860" i="6" s="1"/>
  <c r="G3861" i="6" s="1"/>
  <c r="G3862" i="6" s="1"/>
  <c r="G3863" i="6" s="1"/>
  <c r="G3864" i="6" s="1"/>
  <c r="G3865" i="6" s="1"/>
  <c r="G3866" i="6" s="1"/>
  <c r="G3867" i="6" s="1"/>
  <c r="G3868" i="6" s="1"/>
  <c r="G3869" i="6" s="1"/>
  <c r="G3870" i="6" s="1"/>
  <c r="G3871" i="6" s="1"/>
  <c r="G3872" i="6" s="1"/>
  <c r="G3873" i="6" s="1"/>
  <c r="G3874" i="6" s="1"/>
  <c r="G3875" i="6" s="1"/>
  <c r="G3876" i="6"/>
  <c r="G3877" i="6" s="1"/>
  <c r="G3878" i="6" s="1"/>
  <c r="G3879" i="6" s="1"/>
  <c r="G3880" i="6" s="1"/>
  <c r="G3881" i="6" s="1"/>
  <c r="G3882" i="6" s="1"/>
  <c r="G3883" i="6" s="1"/>
  <c r="G3884" i="6" s="1"/>
  <c r="G3885" i="6" s="1"/>
  <c r="G3886" i="6" s="1"/>
  <c r="G3887" i="6" s="1"/>
  <c r="G3888" i="6" s="1"/>
  <c r="G3889" i="6" s="1"/>
  <c r="G3890" i="6" s="1"/>
  <c r="G3891" i="6" s="1"/>
  <c r="G3892" i="6" s="1"/>
  <c r="G3893" i="6" s="1"/>
  <c r="G3894" i="6" s="1"/>
  <c r="G3895" i="6" s="1"/>
  <c r="G3896" i="6" s="1"/>
  <c r="G3897" i="6" s="1"/>
  <c r="G3898" i="6" s="1"/>
  <c r="G3899" i="6" s="1"/>
  <c r="G3900" i="6" s="1"/>
  <c r="G3901" i="6" s="1"/>
  <c r="G3902" i="6" s="1"/>
  <c r="G3903" i="6" s="1"/>
  <c r="G3904" i="6" s="1"/>
  <c r="G3905" i="6" s="1"/>
  <c r="G3906" i="6" s="1"/>
  <c r="G3907" i="6" s="1"/>
  <c r="G3908" i="6" s="1"/>
  <c r="G3909" i="6" s="1"/>
  <c r="G3910" i="6" s="1"/>
  <c r="G3911" i="6" s="1"/>
  <c r="G3912" i="6" s="1"/>
  <c r="G3913" i="6" s="1"/>
  <c r="G3914" i="6" s="1"/>
  <c r="G3915" i="6" s="1"/>
  <c r="G3916" i="6" s="1"/>
  <c r="G3917" i="6" s="1"/>
  <c r="G3918" i="6" s="1"/>
  <c r="G3919" i="6" s="1"/>
  <c r="G3920" i="6" s="1"/>
  <c r="G3921" i="6" s="1"/>
  <c r="G3922" i="6" s="1"/>
  <c r="G3923" i="6" s="1"/>
  <c r="G3924" i="6" s="1"/>
  <c r="G3925" i="6" s="1"/>
  <c r="G3926" i="6" s="1"/>
  <c r="G3927" i="6" s="1"/>
  <c r="G3928" i="6" s="1"/>
  <c r="G3929" i="6" s="1"/>
  <c r="G3930" i="6" s="1"/>
  <c r="G3931" i="6" s="1"/>
  <c r="G3932" i="6" s="1"/>
  <c r="G3933" i="6" s="1"/>
  <c r="G3934" i="6" s="1"/>
  <c r="G3935" i="6" s="1"/>
  <c r="G3936" i="6" s="1"/>
  <c r="G3937" i="6" s="1"/>
  <c r="G3938" i="6" s="1"/>
  <c r="G3939" i="6" s="1"/>
  <c r="G3940" i="6" s="1"/>
  <c r="G3941" i="6" s="1"/>
  <c r="G3942" i="6" s="1"/>
  <c r="G3943" i="6" s="1"/>
  <c r="G3944" i="6" s="1"/>
  <c r="G3945" i="6" s="1"/>
  <c r="G3946" i="6" s="1"/>
  <c r="G3947" i="6" s="1"/>
  <c r="G3948" i="6" s="1"/>
  <c r="G3949" i="6" s="1"/>
  <c r="G3950" i="6" s="1"/>
  <c r="G3951" i="6" s="1"/>
  <c r="G3952" i="6" s="1"/>
  <c r="G3953" i="6" s="1"/>
  <c r="G3954" i="6" s="1"/>
  <c r="G3955" i="6" s="1"/>
  <c r="G3956" i="6"/>
  <c r="G3957" i="6" s="1"/>
  <c r="G3958" i="6" s="1"/>
  <c r="G3959" i="6" s="1"/>
  <c r="G3960" i="6" s="1"/>
  <c r="G3961" i="6" s="1"/>
  <c r="G3962" i="6" s="1"/>
  <c r="G3963" i="6" s="1"/>
  <c r="G3964" i="6" s="1"/>
  <c r="G3965" i="6" s="1"/>
  <c r="G3966" i="6" s="1"/>
  <c r="G3967" i="6" s="1"/>
  <c r="G3968" i="6" s="1"/>
  <c r="G3969" i="6" s="1"/>
  <c r="G3970" i="6" s="1"/>
  <c r="G3971" i="6" s="1"/>
  <c r="G3972" i="6" s="1"/>
  <c r="G3973" i="6" s="1"/>
  <c r="G3974" i="6" s="1"/>
  <c r="G3975" i="6" s="1"/>
  <c r="G3976" i="6" s="1"/>
  <c r="G3977" i="6" s="1"/>
  <c r="G3978" i="6" s="1"/>
  <c r="G3979" i="6" s="1"/>
  <c r="G3980" i="6" s="1"/>
  <c r="G3981" i="6" s="1"/>
  <c r="G3982" i="6" s="1"/>
  <c r="G3983" i="6" s="1"/>
  <c r="G3984" i="6" s="1"/>
  <c r="G3985" i="6" s="1"/>
  <c r="G3986" i="6" s="1"/>
  <c r="G3987" i="6" s="1"/>
  <c r="G3988" i="6" s="1"/>
  <c r="G3989" i="6" s="1"/>
  <c r="G3990" i="6" s="1"/>
  <c r="G3991" i="6" s="1"/>
  <c r="G3992" i="6" s="1"/>
  <c r="G3993" i="6" s="1"/>
  <c r="G3994" i="6" s="1"/>
  <c r="G3995" i="6" s="1"/>
  <c r="G3996" i="6" s="1"/>
  <c r="G3997" i="6" s="1"/>
  <c r="G3998" i="6" s="1"/>
  <c r="G3999" i="6" s="1"/>
  <c r="G4000" i="6" s="1"/>
  <c r="G4001" i="6" s="1"/>
  <c r="G4002" i="6" s="1"/>
  <c r="G4003" i="6" s="1"/>
  <c r="G4004" i="6" s="1"/>
  <c r="G4005" i="6" s="1"/>
  <c r="G4006" i="6" s="1"/>
  <c r="G4007" i="6" s="1"/>
  <c r="G4008" i="6" s="1"/>
  <c r="G4009" i="6" s="1"/>
  <c r="G4010" i="6" s="1"/>
  <c r="G4011" i="6" s="1"/>
  <c r="G4012" i="6" s="1"/>
  <c r="G4013" i="6" s="1"/>
  <c r="G4014" i="6" s="1"/>
  <c r="G4015" i="6" s="1"/>
  <c r="G4016" i="6" s="1"/>
  <c r="G4017" i="6" s="1"/>
  <c r="G4018" i="6" s="1"/>
  <c r="G4019" i="6" s="1"/>
  <c r="G4020" i="6" s="1"/>
  <c r="G4021" i="6" s="1"/>
  <c r="G4022" i="6" s="1"/>
  <c r="G4023" i="6" s="1"/>
  <c r="G4024" i="6" s="1"/>
  <c r="G4025" i="6" s="1"/>
  <c r="G4026" i="6" s="1"/>
  <c r="G4027" i="6" s="1"/>
  <c r="G4028" i="6" s="1"/>
  <c r="G4029" i="6" s="1"/>
  <c r="G4030" i="6" s="1"/>
  <c r="G4031" i="6" s="1"/>
  <c r="G4032" i="6" s="1"/>
  <c r="G4033" i="6" s="1"/>
  <c r="G4034" i="6" s="1"/>
  <c r="G4035" i="6" s="1"/>
  <c r="G4036" i="6"/>
  <c r="G4037" i="6" s="1"/>
  <c r="G4038" i="6" s="1"/>
  <c r="G4039" i="6" s="1"/>
  <c r="G4040" i="6" s="1"/>
  <c r="G4041" i="6" s="1"/>
  <c r="G4042" i="6" s="1"/>
  <c r="G4043" i="6" s="1"/>
  <c r="G4044" i="6" s="1"/>
  <c r="G4045" i="6" s="1"/>
  <c r="G4046" i="6" s="1"/>
  <c r="G4047" i="6" s="1"/>
  <c r="G4048" i="6" s="1"/>
  <c r="G4049" i="6" s="1"/>
  <c r="G4050" i="6" s="1"/>
  <c r="G4051" i="6" s="1"/>
  <c r="G4052" i="6" s="1"/>
  <c r="G4053" i="6" s="1"/>
  <c r="G4054" i="6" s="1"/>
  <c r="G4055" i="6" s="1"/>
  <c r="G4056" i="6" s="1"/>
  <c r="G4057" i="6" s="1"/>
  <c r="G4058" i="6" s="1"/>
  <c r="G4059" i="6" s="1"/>
  <c r="G4060" i="6" s="1"/>
  <c r="G4061" i="6" s="1"/>
  <c r="G4062" i="6" s="1"/>
  <c r="G4063" i="6" s="1"/>
  <c r="G4064" i="6" s="1"/>
  <c r="G4065" i="6" s="1"/>
  <c r="G4066" i="6" s="1"/>
  <c r="G4067" i="6" s="1"/>
  <c r="G4068" i="6" s="1"/>
  <c r="G4069" i="6" s="1"/>
  <c r="G4070" i="6" s="1"/>
  <c r="G4071" i="6" s="1"/>
  <c r="G4072" i="6" s="1"/>
  <c r="G4073" i="6" s="1"/>
  <c r="G4074" i="6" s="1"/>
  <c r="G4075" i="6" s="1"/>
  <c r="G4076" i="6" s="1"/>
  <c r="G4077" i="6" s="1"/>
  <c r="G4078" i="6" s="1"/>
  <c r="G4079" i="6" s="1"/>
  <c r="G4080" i="6" s="1"/>
  <c r="G4081" i="6" s="1"/>
  <c r="G4082" i="6" s="1"/>
  <c r="G4083" i="6" s="1"/>
  <c r="G4084" i="6" s="1"/>
  <c r="G4085" i="6" s="1"/>
  <c r="G4086" i="6" s="1"/>
  <c r="G4087" i="6" s="1"/>
  <c r="G4088" i="6" s="1"/>
  <c r="G4089" i="6" s="1"/>
  <c r="G4090" i="6" s="1"/>
  <c r="G4091" i="6" s="1"/>
  <c r="G4092" i="6" s="1"/>
  <c r="G4093" i="6" s="1"/>
  <c r="G4094" i="6" s="1"/>
  <c r="G4095" i="6" s="1"/>
  <c r="G4096" i="6" s="1"/>
  <c r="G4097" i="6" s="1"/>
  <c r="G4098" i="6" s="1"/>
  <c r="G4099" i="6" s="1"/>
  <c r="G4100" i="6" s="1"/>
  <c r="G4101" i="6" s="1"/>
  <c r="G4102" i="6" s="1"/>
  <c r="G4103" i="6" s="1"/>
  <c r="G4104" i="6" s="1"/>
  <c r="G4105" i="6" s="1"/>
  <c r="G4106" i="6" s="1"/>
  <c r="G4107" i="6" s="1"/>
  <c r="G4108" i="6" s="1"/>
  <c r="G4109" i="6" s="1"/>
  <c r="G4110" i="6" s="1"/>
  <c r="G4111" i="6" s="1"/>
  <c r="G4112" i="6" s="1"/>
  <c r="G4113" i="6" s="1"/>
  <c r="G4114" i="6" s="1"/>
  <c r="G4115" i="6" s="1"/>
  <c r="G4116" i="6" s="1"/>
  <c r="G4117" i="6" s="1"/>
  <c r="G4118" i="6"/>
  <c r="G4119" i="6" s="1"/>
  <c r="G4120" i="6" s="1"/>
  <c r="G4121" i="6" s="1"/>
  <c r="G4122" i="6" s="1"/>
  <c r="G4123" i="6" s="1"/>
  <c r="G4124" i="6" s="1"/>
  <c r="G4125" i="6" s="1"/>
  <c r="G4126" i="6" s="1"/>
  <c r="G4127" i="6" s="1"/>
  <c r="G4128" i="6" s="1"/>
  <c r="G4129" i="6" s="1"/>
  <c r="G4130" i="6" s="1"/>
  <c r="G4131" i="6" s="1"/>
  <c r="G4132" i="6" s="1"/>
  <c r="G4133" i="6" s="1"/>
  <c r="G4134" i="6" s="1"/>
  <c r="G4135" i="6" s="1"/>
  <c r="G4136" i="6" s="1"/>
  <c r="G4137" i="6" s="1"/>
  <c r="G4138" i="6" s="1"/>
  <c r="G4139" i="6" s="1"/>
  <c r="G4140" i="6" s="1"/>
  <c r="G4141" i="6" s="1"/>
  <c r="G4142" i="6" s="1"/>
  <c r="G4143" i="6" s="1"/>
  <c r="G4144" i="6" s="1"/>
  <c r="G4145" i="6" s="1"/>
  <c r="G4146" i="6" s="1"/>
  <c r="G4147" i="6" s="1"/>
  <c r="G4148" i="6" s="1"/>
  <c r="G4149" i="6" s="1"/>
  <c r="G4150" i="6" s="1"/>
  <c r="G4151" i="6" s="1"/>
  <c r="G4152" i="6" s="1"/>
  <c r="G4153" i="6" s="1"/>
  <c r="G4154" i="6" s="1"/>
  <c r="G4155" i="6" s="1"/>
  <c r="G4156" i="6" s="1"/>
  <c r="G4157" i="6" s="1"/>
  <c r="G4158" i="6" s="1"/>
  <c r="G4159" i="6" s="1"/>
  <c r="G4160" i="6" s="1"/>
  <c r="G4161" i="6" s="1"/>
  <c r="G4162" i="6" s="1"/>
  <c r="G4163" i="6" s="1"/>
  <c r="G4164" i="6" s="1"/>
  <c r="G4165" i="6" s="1"/>
  <c r="G4166" i="6" s="1"/>
  <c r="G4167" i="6" s="1"/>
  <c r="G4168" i="6" s="1"/>
  <c r="G4169" i="6" s="1"/>
  <c r="G4170" i="6" s="1"/>
  <c r="G4171" i="6" s="1"/>
  <c r="G4172" i="6" s="1"/>
  <c r="G4173" i="6" s="1"/>
  <c r="G4174" i="6" s="1"/>
  <c r="G4175" i="6" s="1"/>
  <c r="G4176" i="6" s="1"/>
  <c r="G4177" i="6" s="1"/>
  <c r="G4178" i="6" s="1"/>
  <c r="G4179" i="6" s="1"/>
  <c r="G4180" i="6" s="1"/>
  <c r="G4181" i="6" s="1"/>
  <c r="G4182" i="6" s="1"/>
  <c r="G4183" i="6" s="1"/>
  <c r="G4184" i="6" s="1"/>
  <c r="G4185" i="6" s="1"/>
  <c r="G4186" i="6" s="1"/>
  <c r="G4187" i="6" s="1"/>
  <c r="G4188" i="6" s="1"/>
  <c r="G4189" i="6" s="1"/>
  <c r="G4190" i="6" s="1"/>
  <c r="G4191" i="6" s="1"/>
  <c r="G4192" i="6" s="1"/>
  <c r="G4193" i="6" s="1"/>
  <c r="G4194" i="6" s="1"/>
  <c r="G4195" i="6" s="1"/>
  <c r="G4196" i="6"/>
  <c r="G4197" i="6" s="1"/>
  <c r="G4198" i="6" s="1"/>
  <c r="G4199" i="6" s="1"/>
  <c r="G4200" i="6" s="1"/>
  <c r="G4201" i="6" s="1"/>
  <c r="G4202" i="6" s="1"/>
  <c r="G4203" i="6" s="1"/>
  <c r="G4204" i="6" s="1"/>
  <c r="G4205" i="6" s="1"/>
  <c r="G4206" i="6" s="1"/>
  <c r="G4207" i="6" s="1"/>
  <c r="G4208" i="6" s="1"/>
  <c r="G4209" i="6" s="1"/>
  <c r="G4210" i="6" s="1"/>
  <c r="G4211" i="6" s="1"/>
  <c r="G4212" i="6" s="1"/>
  <c r="G4213" i="6" s="1"/>
  <c r="G4214" i="6" s="1"/>
  <c r="G4215" i="6" s="1"/>
  <c r="G4216" i="6" s="1"/>
  <c r="G4217" i="6" s="1"/>
  <c r="G4218" i="6" s="1"/>
  <c r="G4219" i="6" s="1"/>
  <c r="G4220" i="6" s="1"/>
  <c r="G4221" i="6" s="1"/>
  <c r="G4222" i="6" s="1"/>
  <c r="G4223" i="6" s="1"/>
  <c r="G4224" i="6" s="1"/>
  <c r="G4225" i="6" s="1"/>
  <c r="G4226" i="6" s="1"/>
  <c r="G4227" i="6" s="1"/>
  <c r="G4228" i="6" s="1"/>
  <c r="G4229" i="6" s="1"/>
  <c r="G4230" i="6" s="1"/>
  <c r="G4231" i="6" s="1"/>
  <c r="G4232" i="6" s="1"/>
  <c r="G4233" i="6" s="1"/>
  <c r="G4234" i="6" s="1"/>
  <c r="G4235" i="6" s="1"/>
  <c r="G4236" i="6" s="1"/>
  <c r="G4237" i="6" s="1"/>
  <c r="G4238" i="6" s="1"/>
  <c r="G4239" i="6" s="1"/>
  <c r="G4240" i="6" s="1"/>
  <c r="G4241" i="6" s="1"/>
  <c r="G4242" i="6" s="1"/>
  <c r="G4243" i="6" s="1"/>
  <c r="G4244" i="6" s="1"/>
  <c r="G4245" i="6" s="1"/>
  <c r="G4246" i="6" s="1"/>
  <c r="G4247" i="6" s="1"/>
  <c r="G4248" i="6" s="1"/>
  <c r="G4249" i="6" s="1"/>
  <c r="G4250" i="6" s="1"/>
  <c r="G4251" i="6" s="1"/>
  <c r="G4252" i="6" s="1"/>
  <c r="G4253" i="6" s="1"/>
  <c r="G4254" i="6" s="1"/>
  <c r="G4255" i="6" s="1"/>
  <c r="G4256" i="6" s="1"/>
  <c r="G4257" i="6" s="1"/>
  <c r="G4258" i="6" s="1"/>
  <c r="G4259" i="6" s="1"/>
  <c r="G4260" i="6" s="1"/>
  <c r="G4261" i="6" s="1"/>
  <c r="G4262" i="6" s="1"/>
  <c r="G4263" i="6" s="1"/>
  <c r="G4264" i="6" s="1"/>
  <c r="G4265" i="6" s="1"/>
  <c r="G4266" i="6" s="1"/>
  <c r="G4267" i="6" s="1"/>
  <c r="G4268" i="6" s="1"/>
  <c r="G4269" i="6" s="1"/>
  <c r="G4270" i="6" s="1"/>
  <c r="G4271" i="6" s="1"/>
  <c r="G4272" i="6" s="1"/>
  <c r="G4273" i="6" s="1"/>
  <c r="G4274" i="6" s="1"/>
  <c r="G4275" i="6" s="1"/>
  <c r="G4276" i="6" s="1"/>
  <c r="G4277" i="6" s="1"/>
  <c r="G4278" i="6" s="1"/>
  <c r="G4279" i="6" s="1"/>
  <c r="G4280" i="6" s="1"/>
  <c r="G4281" i="6" s="1"/>
  <c r="G4282" i="6" s="1"/>
  <c r="G4283" i="6" s="1"/>
  <c r="G4284" i="6" s="1"/>
  <c r="G4285" i="6" s="1"/>
  <c r="G4286" i="6" s="1"/>
  <c r="G4287" i="6" s="1"/>
  <c r="G4288" i="6" s="1"/>
  <c r="G4289" i="6" s="1"/>
  <c r="G4290" i="6" s="1"/>
  <c r="G4291" i="6" s="1"/>
  <c r="G4292" i="6"/>
  <c r="G4293" i="6" s="1"/>
  <c r="G4294" i="6" s="1"/>
  <c r="G4295" i="6" s="1"/>
  <c r="G4296" i="6" s="1"/>
  <c r="G4297" i="6" s="1"/>
  <c r="G4298" i="6" s="1"/>
  <c r="G4299" i="6" s="1"/>
  <c r="G4300" i="6" s="1"/>
  <c r="G4301" i="6" s="1"/>
  <c r="G4302" i="6" s="1"/>
  <c r="G4303" i="6" s="1"/>
  <c r="G4304" i="6" s="1"/>
  <c r="G4305" i="6" s="1"/>
  <c r="G4306" i="6" s="1"/>
  <c r="G4307" i="6" s="1"/>
  <c r="G4308" i="6" s="1"/>
  <c r="G4309" i="6" s="1"/>
  <c r="G4310" i="6" s="1"/>
  <c r="G4311" i="6" s="1"/>
  <c r="G4312" i="6" s="1"/>
  <c r="G4313" i="6" s="1"/>
  <c r="G4314" i="6" s="1"/>
  <c r="G4315" i="6" s="1"/>
  <c r="G4316" i="6" s="1"/>
  <c r="G4317" i="6" s="1"/>
  <c r="G4318" i="6" s="1"/>
  <c r="G4319" i="6" s="1"/>
  <c r="G4320" i="6" s="1"/>
  <c r="G4321" i="6" s="1"/>
  <c r="G4322" i="6" s="1"/>
  <c r="G4323" i="6" s="1"/>
  <c r="G4324" i="6" s="1"/>
  <c r="G4325" i="6" s="1"/>
  <c r="G4326" i="6" s="1"/>
  <c r="G4327" i="6" s="1"/>
  <c r="G4328" i="6" s="1"/>
  <c r="G4329" i="6" s="1"/>
  <c r="G4330" i="6" s="1"/>
  <c r="G4331" i="6" s="1"/>
  <c r="G4332" i="6" s="1"/>
  <c r="G4333" i="6" s="1"/>
  <c r="G4334" i="6" s="1"/>
  <c r="G4335" i="6" s="1"/>
  <c r="G4336" i="6" s="1"/>
  <c r="G4337" i="6" s="1"/>
  <c r="G4338" i="6" s="1"/>
  <c r="G4339" i="6" s="1"/>
  <c r="G4340" i="6" s="1"/>
  <c r="G4341" i="6" s="1"/>
  <c r="G4342" i="6" s="1"/>
  <c r="G4343" i="6" s="1"/>
  <c r="G4344" i="6" s="1"/>
  <c r="G4345" i="6" s="1"/>
  <c r="G4346" i="6" s="1"/>
  <c r="G4347" i="6" s="1"/>
  <c r="G4348" i="6" s="1"/>
  <c r="G4349" i="6" s="1"/>
  <c r="G4350" i="6" s="1"/>
  <c r="G4351" i="6" s="1"/>
  <c r="G4352" i="6" s="1"/>
  <c r="G4353" i="6" s="1"/>
  <c r="G4354" i="6" s="1"/>
  <c r="G4355" i="6" s="1"/>
  <c r="G4356" i="6" s="1"/>
  <c r="G4357" i="6" s="1"/>
  <c r="G4358" i="6" s="1"/>
  <c r="G4359" i="6" s="1"/>
  <c r="G4360" i="6" s="1"/>
  <c r="G4361" i="6" s="1"/>
  <c r="G4362" i="6" s="1"/>
  <c r="G4363" i="6" s="1"/>
  <c r="G4364" i="6" s="1"/>
  <c r="G4365" i="6" s="1"/>
  <c r="G4366" i="6" s="1"/>
  <c r="G4367" i="6" s="1"/>
  <c r="G4368" i="6" s="1"/>
  <c r="G4369" i="6" s="1"/>
  <c r="G4370" i="6" s="1"/>
  <c r="G4371" i="6" s="1"/>
  <c r="G4372" i="6" s="1"/>
  <c r="G4373" i="6" s="1"/>
  <c r="G4374" i="6" s="1"/>
  <c r="G4375" i="6" s="1"/>
  <c r="G4376" i="6" s="1"/>
  <c r="G4377" i="6" s="1"/>
  <c r="G4378" i="6" s="1"/>
  <c r="G4379" i="6" s="1"/>
  <c r="G4380" i="6" s="1"/>
  <c r="G4381" i="6" s="1"/>
  <c r="G4382" i="6" s="1"/>
  <c r="G4383" i="6" s="1"/>
  <c r="G4384" i="6" s="1"/>
  <c r="G4385" i="6" s="1"/>
  <c r="G4386" i="6" s="1"/>
  <c r="G4387" i="6" s="1"/>
  <c r="G4388" i="6" s="1"/>
  <c r="G4389" i="6" s="1"/>
  <c r="G4390" i="6" s="1"/>
  <c r="G4391" i="6" s="1"/>
  <c r="G4392" i="6" s="1"/>
  <c r="G4393" i="6" s="1"/>
  <c r="G4394" i="6" s="1"/>
  <c r="G4395" i="6" s="1"/>
  <c r="G4396" i="6" s="1"/>
  <c r="G4397" i="6" s="1"/>
  <c r="G4398" i="6" s="1"/>
  <c r="G4399" i="6" s="1"/>
  <c r="G4400" i="6" s="1"/>
  <c r="G4401" i="6" s="1"/>
  <c r="G4402" i="6" s="1"/>
  <c r="G4403" i="6" s="1"/>
  <c r="G4404" i="6" s="1"/>
  <c r="G4405" i="6" s="1"/>
  <c r="G4406" i="6" s="1"/>
  <c r="G4407" i="6" s="1"/>
  <c r="G4408" i="6" s="1"/>
  <c r="G4409" i="6" s="1"/>
  <c r="G4410" i="6" s="1"/>
  <c r="G4411" i="6" s="1"/>
  <c r="G4412" i="6" s="1"/>
  <c r="G4413" i="6" s="1"/>
  <c r="G4414" i="6" s="1"/>
  <c r="G4415" i="6" s="1"/>
  <c r="G4416" i="6" s="1"/>
  <c r="G4417" i="6" s="1"/>
  <c r="G4418" i="6" s="1"/>
  <c r="G4419" i="6" s="1"/>
  <c r="G4420" i="6" s="1"/>
  <c r="G4421" i="6" s="1"/>
  <c r="G4422" i="6" s="1"/>
  <c r="G4423" i="6" s="1"/>
  <c r="G4424" i="6" s="1"/>
  <c r="G4425" i="6" s="1"/>
  <c r="G4426" i="6" s="1"/>
  <c r="G4427" i="6" s="1"/>
  <c r="G4428" i="6" s="1"/>
  <c r="G4429" i="6" s="1"/>
  <c r="G4430" i="6" s="1"/>
  <c r="G4431" i="6" s="1"/>
  <c r="G4432" i="6" s="1"/>
  <c r="G4433" i="6" s="1"/>
  <c r="G4434" i="6" s="1"/>
  <c r="G4435" i="6" s="1"/>
  <c r="G4436" i="6" s="1"/>
  <c r="G4437" i="6" s="1"/>
  <c r="G4438" i="6" s="1"/>
  <c r="G4439" i="6" s="1"/>
  <c r="G4440" i="6" s="1"/>
  <c r="G4441" i="6" s="1"/>
  <c r="G4442" i="6" s="1"/>
  <c r="G4443" i="6" s="1"/>
  <c r="G4444" i="6" s="1"/>
  <c r="G4445" i="6" s="1"/>
  <c r="G4446" i="6" s="1"/>
  <c r="G4447" i="6" s="1"/>
  <c r="G4448" i="6" s="1"/>
  <c r="G4449" i="6" s="1"/>
  <c r="G4450" i="6" s="1"/>
  <c r="G4451" i="6" s="1"/>
  <c r="G4452" i="6" s="1"/>
  <c r="G4453" i="6" s="1"/>
  <c r="G4454" i="6" s="1"/>
  <c r="G4455" i="6" s="1"/>
  <c r="G4456" i="6" s="1"/>
  <c r="G4457" i="6" s="1"/>
  <c r="G4458" i="6" s="1"/>
  <c r="G4459" i="6" s="1"/>
  <c r="G4460" i="6" s="1"/>
  <c r="G4461" i="6" s="1"/>
  <c r="G4462" i="6" s="1"/>
  <c r="G4463" i="6" s="1"/>
  <c r="G4464" i="6" s="1"/>
  <c r="G4465" i="6" s="1"/>
  <c r="G4466" i="6" s="1"/>
  <c r="G4467" i="6" s="1"/>
  <c r="G4468" i="6" s="1"/>
  <c r="G4469" i="6" s="1"/>
  <c r="G4470" i="6" s="1"/>
  <c r="G4471" i="6" s="1"/>
  <c r="G4472" i="6" s="1"/>
  <c r="G4473" i="6" s="1"/>
  <c r="G4474" i="6" s="1"/>
  <c r="G4475" i="6" s="1"/>
  <c r="G4476" i="6" s="1"/>
  <c r="G4477" i="6" s="1"/>
  <c r="G4478" i="6" s="1"/>
  <c r="G4479" i="6" s="1"/>
  <c r="G4480" i="6" s="1"/>
  <c r="G4481" i="6" s="1"/>
  <c r="G4482" i="6" s="1"/>
  <c r="G4483" i="6" s="1"/>
  <c r="G4484" i="6" s="1"/>
  <c r="G4485" i="6" s="1"/>
  <c r="G4486" i="6" s="1"/>
  <c r="G4487" i="6" s="1"/>
  <c r="G4488" i="6" s="1"/>
  <c r="G4489" i="6" s="1"/>
  <c r="G4490" i="6" s="1"/>
  <c r="G4491" i="6" s="1"/>
  <c r="G4492" i="6" s="1"/>
  <c r="G4493" i="6" s="1"/>
  <c r="G4494" i="6"/>
  <c r="G4495" i="6" s="1"/>
  <c r="G4496" i="6" s="1"/>
  <c r="G4497" i="6" s="1"/>
  <c r="G4498" i="6" s="1"/>
  <c r="G4499" i="6" s="1"/>
  <c r="G4500" i="6" s="1"/>
  <c r="G4501" i="6" s="1"/>
  <c r="G4502" i="6" s="1"/>
  <c r="G4503" i="6" s="1"/>
  <c r="G4504" i="6" s="1"/>
  <c r="G4505" i="6" s="1"/>
  <c r="G4506" i="6" s="1"/>
  <c r="G4507" i="6" s="1"/>
  <c r="G4508" i="6" s="1"/>
  <c r="G4509" i="6" s="1"/>
  <c r="G4510" i="6" s="1"/>
  <c r="G4511" i="6" s="1"/>
  <c r="G4512" i="6" s="1"/>
  <c r="G4513" i="6" s="1"/>
  <c r="G4514" i="6" s="1"/>
  <c r="G4515" i="6" s="1"/>
  <c r="G4516" i="6" s="1"/>
  <c r="G4517" i="6" s="1"/>
  <c r="G4518" i="6" s="1"/>
  <c r="G4519" i="6" s="1"/>
  <c r="G4520" i="6" s="1"/>
  <c r="G4521" i="6" s="1"/>
  <c r="G4522" i="6" s="1"/>
  <c r="G4523" i="6" s="1"/>
  <c r="G4524" i="6" s="1"/>
  <c r="G4525" i="6" s="1"/>
  <c r="G4526" i="6" s="1"/>
  <c r="G4527" i="6" s="1"/>
  <c r="G4528" i="6" s="1"/>
  <c r="G4529" i="6" s="1"/>
  <c r="G4530" i="6" s="1"/>
  <c r="G4531" i="6" s="1"/>
  <c r="G4532" i="6" s="1"/>
  <c r="G4533" i="6" s="1"/>
  <c r="G4534" i="6" s="1"/>
  <c r="G4535" i="6" s="1"/>
  <c r="G4536" i="6" s="1"/>
  <c r="G4537" i="6" s="1"/>
  <c r="G4538" i="6" s="1"/>
  <c r="G4539" i="6" s="1"/>
  <c r="G4540" i="6" s="1"/>
  <c r="G4541" i="6" s="1"/>
  <c r="G4542" i="6" s="1"/>
  <c r="G4543" i="6" s="1"/>
  <c r="G4544" i="6" s="1"/>
  <c r="G4545" i="6" s="1"/>
  <c r="G4546" i="6" s="1"/>
  <c r="G4547" i="6" s="1"/>
  <c r="G4548" i="6" s="1"/>
  <c r="G4549" i="6" s="1"/>
  <c r="G4550" i="6" s="1"/>
  <c r="G4551" i="6" s="1"/>
  <c r="G4552" i="6" s="1"/>
  <c r="G4553" i="6" s="1"/>
  <c r="G4554" i="6" s="1"/>
  <c r="G4555" i="6" s="1"/>
  <c r="G4556" i="6" s="1"/>
  <c r="G4557" i="6" s="1"/>
  <c r="G4558" i="6" s="1"/>
  <c r="G4559" i="6" s="1"/>
  <c r="G4560" i="6" s="1"/>
  <c r="G4561" i="6" s="1"/>
  <c r="G4562" i="6" s="1"/>
  <c r="G4563" i="6" s="1"/>
  <c r="G4564" i="6" s="1"/>
  <c r="G4565" i="6" s="1"/>
  <c r="G4566" i="6" s="1"/>
  <c r="G4567" i="6" s="1"/>
  <c r="G4568" i="6" s="1"/>
  <c r="G4569" i="6" s="1"/>
  <c r="G4570" i="6" s="1"/>
  <c r="G4571" i="6" s="1"/>
  <c r="G4572" i="6" s="1"/>
  <c r="G4573" i="6" s="1"/>
  <c r="G4574" i="6" s="1"/>
  <c r="G4575" i="6" s="1"/>
  <c r="G4576" i="6"/>
  <c r="G4577" i="6" s="1"/>
  <c r="G4578" i="6" s="1"/>
  <c r="G4579" i="6" s="1"/>
  <c r="G4580" i="6" s="1"/>
  <c r="G4581" i="6" s="1"/>
  <c r="G4582" i="6" s="1"/>
  <c r="G4583" i="6" s="1"/>
  <c r="G4584" i="6" s="1"/>
  <c r="G4585" i="6" s="1"/>
  <c r="G4586" i="6" s="1"/>
  <c r="G4587" i="6" s="1"/>
  <c r="G4588" i="6" s="1"/>
  <c r="G4589" i="6" s="1"/>
  <c r="G4590" i="6" s="1"/>
  <c r="G4591" i="6" s="1"/>
  <c r="G4592" i="6" s="1"/>
  <c r="G4593" i="6" s="1"/>
  <c r="G4594" i="6" s="1"/>
  <c r="G4595" i="6" s="1"/>
  <c r="G4596" i="6" s="1"/>
  <c r="G4597" i="6" s="1"/>
  <c r="G4598" i="6" s="1"/>
  <c r="G4599" i="6" s="1"/>
  <c r="G4600" i="6" s="1"/>
  <c r="G4601" i="6" s="1"/>
  <c r="G4602" i="6" s="1"/>
  <c r="G4603" i="6" s="1"/>
  <c r="G4604" i="6" s="1"/>
  <c r="G4605" i="6" s="1"/>
  <c r="G4606" i="6" s="1"/>
  <c r="G4607" i="6" s="1"/>
  <c r="G4608" i="6" s="1"/>
  <c r="G4609" i="6" s="1"/>
  <c r="G4610" i="6" s="1"/>
  <c r="G4611" i="6" s="1"/>
  <c r="G4612" i="6" s="1"/>
  <c r="G4613" i="6" s="1"/>
  <c r="G4614" i="6" s="1"/>
  <c r="G4615" i="6" s="1"/>
  <c r="G4616" i="6" s="1"/>
  <c r="G4617" i="6" s="1"/>
  <c r="G4618" i="6" s="1"/>
  <c r="G4619" i="6" s="1"/>
  <c r="G4620" i="6" s="1"/>
  <c r="G4621" i="6" s="1"/>
  <c r="G4622" i="6" s="1"/>
  <c r="G4623" i="6" s="1"/>
  <c r="G4624" i="6" s="1"/>
  <c r="G4625" i="6" s="1"/>
  <c r="G4626" i="6" s="1"/>
  <c r="G4627" i="6" s="1"/>
  <c r="G4628" i="6" s="1"/>
  <c r="G4629" i="6" s="1"/>
  <c r="G4630" i="6" s="1"/>
  <c r="G4631" i="6" s="1"/>
  <c r="G4632" i="6" s="1"/>
  <c r="G4633" i="6" s="1"/>
  <c r="G4634" i="6" s="1"/>
  <c r="G4635" i="6" s="1"/>
  <c r="G4636" i="6" s="1"/>
  <c r="G4637" i="6" s="1"/>
  <c r="G4638" i="6" s="1"/>
  <c r="G4639" i="6" s="1"/>
  <c r="G4640" i="6" s="1"/>
  <c r="G4641" i="6" s="1"/>
  <c r="G4642" i="6" s="1"/>
  <c r="G4643" i="6" s="1"/>
  <c r="G4644" i="6" s="1"/>
  <c r="G4645" i="6" s="1"/>
  <c r="G4646" i="6" s="1"/>
  <c r="G4647" i="6" s="1"/>
  <c r="G4648" i="6" s="1"/>
  <c r="G4649" i="6" s="1"/>
  <c r="G4650" i="6" s="1"/>
  <c r="G4651" i="6" s="1"/>
  <c r="G4652" i="6" s="1"/>
  <c r="G4653" i="6" s="1"/>
  <c r="G4654" i="6" s="1"/>
  <c r="G4655" i="6" s="1"/>
  <c r="G4656" i="6"/>
  <c r="G4657" i="6" s="1"/>
  <c r="G4658" i="6" s="1"/>
  <c r="G4659" i="6" s="1"/>
  <c r="G4660" i="6" s="1"/>
  <c r="G4661" i="6" s="1"/>
  <c r="G4662" i="6" s="1"/>
  <c r="G4663" i="6" s="1"/>
  <c r="G4664" i="6" s="1"/>
  <c r="G4665" i="6" s="1"/>
  <c r="G4666" i="6" s="1"/>
  <c r="G4667" i="6" s="1"/>
  <c r="G4668" i="6" s="1"/>
  <c r="G4669" i="6" s="1"/>
  <c r="G4670" i="6" s="1"/>
  <c r="G4671" i="6" s="1"/>
  <c r="G4672" i="6" s="1"/>
  <c r="G4673" i="6" s="1"/>
  <c r="G4674" i="6" s="1"/>
  <c r="G4675" i="6" s="1"/>
  <c r="G4676" i="6" s="1"/>
  <c r="G4677" i="6" s="1"/>
  <c r="G4678" i="6" s="1"/>
  <c r="G4679" i="6" s="1"/>
  <c r="G4680" i="6" s="1"/>
  <c r="G4681" i="6" s="1"/>
  <c r="G4682" i="6" s="1"/>
  <c r="G4683" i="6" s="1"/>
  <c r="G4684" i="6" s="1"/>
  <c r="G4685" i="6" s="1"/>
  <c r="G4686" i="6" s="1"/>
  <c r="G4687" i="6" s="1"/>
  <c r="G4688" i="6" s="1"/>
  <c r="G4689" i="6" s="1"/>
  <c r="G4690" i="6" s="1"/>
  <c r="G4691" i="6" s="1"/>
  <c r="G4692" i="6" s="1"/>
  <c r="G4693" i="6" s="1"/>
  <c r="G4694" i="6" s="1"/>
  <c r="G4695" i="6" s="1"/>
  <c r="G4696" i="6" s="1"/>
  <c r="G4697" i="6" s="1"/>
  <c r="G4698" i="6" s="1"/>
  <c r="G4699" i="6" s="1"/>
  <c r="G4700" i="6" s="1"/>
  <c r="G4701" i="6" s="1"/>
  <c r="G4702" i="6" s="1"/>
  <c r="G4703" i="6" s="1"/>
  <c r="G4704" i="6" s="1"/>
  <c r="G4705" i="6" s="1"/>
  <c r="G4706" i="6" s="1"/>
  <c r="G4707" i="6" s="1"/>
  <c r="G4708" i="6" s="1"/>
  <c r="G4709" i="6" s="1"/>
  <c r="G4710" i="6" s="1"/>
  <c r="G4711" i="6" s="1"/>
  <c r="G4712" i="6" s="1"/>
  <c r="G4713" i="6" s="1"/>
  <c r="G4714" i="6" s="1"/>
  <c r="G4715" i="6" s="1"/>
  <c r="G4716" i="6" s="1"/>
  <c r="G4717" i="6" s="1"/>
  <c r="G4718" i="6" s="1"/>
  <c r="G4719" i="6" s="1"/>
  <c r="G4720" i="6" s="1"/>
  <c r="G4721" i="6" s="1"/>
  <c r="G4722" i="6" s="1"/>
  <c r="G4723" i="6" s="1"/>
  <c r="G4724" i="6" s="1"/>
  <c r="G4725" i="6" s="1"/>
  <c r="G4726" i="6" s="1"/>
  <c r="G4727" i="6" s="1"/>
  <c r="G4728" i="6" s="1"/>
  <c r="G4729" i="6" s="1"/>
  <c r="G4730" i="6" s="1"/>
  <c r="G4731" i="6" s="1"/>
  <c r="G4732" i="6" s="1"/>
  <c r="G4733" i="6" s="1"/>
  <c r="G4734" i="6" s="1"/>
  <c r="G4735" i="6" s="1"/>
  <c r="G4736" i="6"/>
  <c r="G4737" i="6" s="1"/>
  <c r="G4738" i="6" s="1"/>
  <c r="G4739" i="6" s="1"/>
  <c r="G4740" i="6" s="1"/>
  <c r="G4741" i="6" s="1"/>
  <c r="G4742" i="6" s="1"/>
  <c r="G4743" i="6" s="1"/>
  <c r="G4744" i="6" s="1"/>
  <c r="G4745" i="6" s="1"/>
  <c r="G4746" i="6" s="1"/>
  <c r="G4747" i="6" s="1"/>
  <c r="G4748" i="6" s="1"/>
  <c r="G4749" i="6" s="1"/>
  <c r="G4750" i="6" s="1"/>
  <c r="G4751" i="6" s="1"/>
  <c r="G4752" i="6" s="1"/>
  <c r="G4753" i="6" s="1"/>
  <c r="G4754" i="6" s="1"/>
  <c r="G4755" i="6" s="1"/>
  <c r="G4756" i="6" s="1"/>
  <c r="G4757" i="6" s="1"/>
  <c r="G4758" i="6" s="1"/>
  <c r="G4759" i="6" s="1"/>
  <c r="G4760" i="6" s="1"/>
  <c r="G4761" i="6" s="1"/>
  <c r="G4762" i="6" s="1"/>
  <c r="G4763" i="6" s="1"/>
  <c r="G4764" i="6" s="1"/>
  <c r="G4765" i="6" s="1"/>
  <c r="G4766" i="6" s="1"/>
  <c r="G4767" i="6" s="1"/>
  <c r="G4768" i="6" s="1"/>
  <c r="G4769" i="6" s="1"/>
  <c r="G4770" i="6" s="1"/>
  <c r="G4771" i="6" s="1"/>
  <c r="G4772" i="6" s="1"/>
  <c r="G4773" i="6" s="1"/>
  <c r="G4774" i="6" s="1"/>
  <c r="G4775" i="6" s="1"/>
  <c r="G4776" i="6" s="1"/>
  <c r="G4777" i="6" s="1"/>
  <c r="G4778" i="6" s="1"/>
  <c r="G4779" i="6" s="1"/>
  <c r="G4780" i="6" s="1"/>
  <c r="G4781" i="6" s="1"/>
  <c r="G4782" i="6" s="1"/>
  <c r="G4783" i="6" s="1"/>
  <c r="G4784" i="6" s="1"/>
  <c r="G4785" i="6" s="1"/>
  <c r="G4786" i="6" s="1"/>
  <c r="G4787" i="6" s="1"/>
  <c r="G4788" i="6" s="1"/>
  <c r="G4789" i="6" s="1"/>
  <c r="G4790" i="6" s="1"/>
  <c r="G4791" i="6" s="1"/>
  <c r="G4792" i="6" s="1"/>
  <c r="G4793" i="6" s="1"/>
  <c r="G4794" i="6" s="1"/>
  <c r="G4795" i="6" s="1"/>
  <c r="G4796" i="6" s="1"/>
  <c r="G4797" i="6" s="1"/>
  <c r="G4798" i="6" s="1"/>
  <c r="G4799" i="6" s="1"/>
  <c r="G4800" i="6" s="1"/>
  <c r="G4801" i="6" s="1"/>
  <c r="G4802" i="6" s="1"/>
  <c r="G4803" i="6" s="1"/>
  <c r="G4804" i="6" s="1"/>
  <c r="G4805" i="6" s="1"/>
  <c r="G4806" i="6" s="1"/>
  <c r="G4807" i="6" s="1"/>
  <c r="G4808" i="6" s="1"/>
  <c r="G4809" i="6" s="1"/>
  <c r="G4810" i="6" s="1"/>
  <c r="G4811" i="6" s="1"/>
  <c r="G4812" i="6" s="1"/>
  <c r="G4813" i="6" s="1"/>
  <c r="G4814" i="6" s="1"/>
  <c r="G4815" i="6" s="1"/>
  <c r="G4816" i="6"/>
  <c r="G4817" i="6" s="1"/>
  <c r="G4818" i="6" s="1"/>
  <c r="G4819" i="6" s="1"/>
  <c r="G4820" i="6" s="1"/>
  <c r="G4821" i="6" s="1"/>
  <c r="G4822" i="6" s="1"/>
  <c r="G4823" i="6" s="1"/>
  <c r="G4824" i="6" s="1"/>
  <c r="G4825" i="6" s="1"/>
  <c r="G4826" i="6" s="1"/>
  <c r="G4827" i="6" s="1"/>
  <c r="G4828" i="6" s="1"/>
  <c r="G4829" i="6" s="1"/>
  <c r="G4830" i="6" s="1"/>
  <c r="G4831" i="6" s="1"/>
  <c r="G4832" i="6" s="1"/>
  <c r="G4833" i="6" s="1"/>
  <c r="G4834" i="6" s="1"/>
  <c r="G4835" i="6" s="1"/>
  <c r="G4836" i="6" s="1"/>
  <c r="G4837" i="6" s="1"/>
  <c r="G4838" i="6" s="1"/>
  <c r="G4839" i="6" s="1"/>
  <c r="G4840" i="6" s="1"/>
  <c r="G4841" i="6" s="1"/>
  <c r="G4842" i="6" s="1"/>
  <c r="G4843" i="6" s="1"/>
  <c r="G4844" i="6" s="1"/>
  <c r="G4845" i="6" s="1"/>
  <c r="G4846" i="6" s="1"/>
  <c r="G4847" i="6" s="1"/>
  <c r="G4848" i="6" s="1"/>
  <c r="G4849" i="6" s="1"/>
  <c r="G4850" i="6" s="1"/>
  <c r="G4851" i="6" s="1"/>
  <c r="G4852" i="6" s="1"/>
  <c r="G4853" i="6" s="1"/>
  <c r="G4854" i="6" s="1"/>
  <c r="G4855" i="6" s="1"/>
  <c r="G4856" i="6" s="1"/>
  <c r="G4857" i="6" s="1"/>
  <c r="G4858" i="6" s="1"/>
  <c r="G4859" i="6" s="1"/>
  <c r="G4860" i="6" s="1"/>
  <c r="G4861" i="6" s="1"/>
  <c r="G4862" i="6" s="1"/>
  <c r="G4863" i="6" s="1"/>
  <c r="G4864" i="6" s="1"/>
  <c r="G4865" i="6" s="1"/>
  <c r="G4866" i="6" s="1"/>
  <c r="G4867" i="6" s="1"/>
  <c r="G4868" i="6" s="1"/>
  <c r="G4869" i="6" s="1"/>
  <c r="G4870" i="6" s="1"/>
  <c r="G4871" i="6" s="1"/>
  <c r="G4872" i="6" s="1"/>
  <c r="G4873" i="6" s="1"/>
  <c r="G4874" i="6" s="1"/>
  <c r="G4875" i="6" s="1"/>
  <c r="G4876" i="6" s="1"/>
  <c r="G4877" i="6" s="1"/>
  <c r="G4878" i="6" s="1"/>
  <c r="G4879" i="6" s="1"/>
  <c r="G4880" i="6" s="1"/>
  <c r="G4881" i="6" s="1"/>
  <c r="G4882" i="6" s="1"/>
  <c r="G4883" i="6" s="1"/>
  <c r="G4884" i="6" s="1"/>
  <c r="G4885" i="6" s="1"/>
  <c r="G4886" i="6" s="1"/>
  <c r="G4887" i="6" s="1"/>
  <c r="G4888" i="6" s="1"/>
  <c r="G4889" i="6" s="1"/>
  <c r="G4890" i="6" s="1"/>
  <c r="G4891" i="6" s="1"/>
  <c r="G4892" i="6" s="1"/>
  <c r="G4893" i="6" s="1"/>
  <c r="G4894" i="6" s="1"/>
  <c r="G4895" i="6" s="1"/>
  <c r="G4896" i="6"/>
  <c r="G4897" i="6" s="1"/>
  <c r="G4898" i="6" s="1"/>
  <c r="G4899" i="6" s="1"/>
  <c r="G4900" i="6" s="1"/>
  <c r="G4901" i="6" s="1"/>
  <c r="G4902" i="6" s="1"/>
  <c r="G4903" i="6" s="1"/>
  <c r="G4904" i="6" s="1"/>
  <c r="G4905" i="6" s="1"/>
  <c r="G4906" i="6" s="1"/>
  <c r="G4907" i="6" s="1"/>
  <c r="G4908" i="6" s="1"/>
  <c r="G4909" i="6" s="1"/>
  <c r="G4910" i="6" s="1"/>
  <c r="G4911" i="6" s="1"/>
  <c r="G4912" i="6" s="1"/>
  <c r="G4913" i="6" s="1"/>
  <c r="G4914" i="6" s="1"/>
  <c r="G4915" i="6" s="1"/>
  <c r="G4916" i="6" s="1"/>
  <c r="G4917" i="6" s="1"/>
  <c r="G4918" i="6" s="1"/>
  <c r="G4919" i="6" s="1"/>
  <c r="G4920" i="6" s="1"/>
  <c r="G4921" i="6" s="1"/>
  <c r="G4922" i="6" s="1"/>
  <c r="G4923" i="6" s="1"/>
  <c r="G4924" i="6" s="1"/>
  <c r="G4925" i="6" s="1"/>
  <c r="G4926" i="6" s="1"/>
  <c r="G4927" i="6" s="1"/>
  <c r="G4928" i="6" s="1"/>
  <c r="G4929" i="6" s="1"/>
  <c r="G4930" i="6" s="1"/>
  <c r="G4931" i="6" s="1"/>
  <c r="G4932" i="6" s="1"/>
  <c r="G4933" i="6" s="1"/>
  <c r="G4934" i="6" s="1"/>
  <c r="G4935" i="6" s="1"/>
  <c r="G4936" i="6" s="1"/>
  <c r="G4937" i="6" s="1"/>
  <c r="G4938" i="6" s="1"/>
  <c r="G4939" i="6" s="1"/>
  <c r="G4940" i="6" s="1"/>
  <c r="G4941" i="6" s="1"/>
  <c r="G4942" i="6" s="1"/>
  <c r="G4943" i="6" s="1"/>
  <c r="G4944" i="6" s="1"/>
  <c r="G4945" i="6" s="1"/>
  <c r="G4946" i="6" s="1"/>
  <c r="G4947" i="6" s="1"/>
  <c r="G4948" i="6" s="1"/>
  <c r="G4949" i="6" s="1"/>
  <c r="G4950" i="6" s="1"/>
  <c r="G4951" i="6" s="1"/>
  <c r="G4952" i="6" s="1"/>
  <c r="G4953" i="6" s="1"/>
  <c r="G4954" i="6" s="1"/>
  <c r="G4955" i="6" s="1"/>
  <c r="G4956" i="6" s="1"/>
  <c r="G4957" i="6" s="1"/>
  <c r="G4958" i="6" s="1"/>
  <c r="G4959" i="6" s="1"/>
  <c r="G4960" i="6" s="1"/>
  <c r="G4961" i="6" s="1"/>
  <c r="G4962" i="6" s="1"/>
  <c r="G4963" i="6" s="1"/>
  <c r="G4964" i="6" s="1"/>
  <c r="G4965" i="6" s="1"/>
  <c r="G4966" i="6" s="1"/>
  <c r="G4967" i="6" s="1"/>
  <c r="G4968" i="6" s="1"/>
  <c r="G4969" i="6" s="1"/>
  <c r="G4970" i="6" s="1"/>
  <c r="G4971" i="6" s="1"/>
  <c r="G4972" i="6" s="1"/>
  <c r="G4973" i="6" s="1"/>
  <c r="G4974" i="6" s="1"/>
  <c r="G4975" i="6" s="1"/>
  <c r="G4976" i="6" s="1"/>
  <c r="G4977" i="6" s="1"/>
  <c r="G4978" i="6"/>
  <c r="G4979" i="6"/>
  <c r="G4980" i="6" s="1"/>
  <c r="G4981" i="6" s="1"/>
  <c r="G4982" i="6" s="1"/>
  <c r="G4983" i="6" s="1"/>
  <c r="G4984" i="6" s="1"/>
  <c r="G4985" i="6" s="1"/>
  <c r="G4986" i="6" s="1"/>
  <c r="G4987" i="6" s="1"/>
  <c r="G4988" i="6" s="1"/>
  <c r="G4989" i="6" s="1"/>
  <c r="G4990" i="6" s="1"/>
  <c r="G4991" i="6" s="1"/>
  <c r="G4992" i="6" s="1"/>
  <c r="G4993" i="6" s="1"/>
  <c r="G4994" i="6" s="1"/>
  <c r="G4995" i="6" s="1"/>
  <c r="G4996" i="6" s="1"/>
  <c r="G4997" i="6" s="1"/>
  <c r="G4998" i="6" s="1"/>
  <c r="G4999" i="6" s="1"/>
  <c r="G5000" i="6" s="1"/>
  <c r="G5001" i="6" s="1"/>
  <c r="G5002" i="6" s="1"/>
  <c r="G5003" i="6" s="1"/>
  <c r="G5004" i="6" s="1"/>
  <c r="G5005" i="6" s="1"/>
  <c r="G5006" i="6" s="1"/>
  <c r="G5007" i="6" s="1"/>
  <c r="G5008" i="6" s="1"/>
  <c r="G5009" i="6" s="1"/>
  <c r="G5010" i="6" s="1"/>
  <c r="G5011" i="6" s="1"/>
  <c r="G5012" i="6" s="1"/>
  <c r="G5013" i="6" s="1"/>
  <c r="G5014" i="6" s="1"/>
  <c r="G5015" i="6" s="1"/>
  <c r="G5016" i="6" s="1"/>
  <c r="G5017" i="6" s="1"/>
  <c r="G5018" i="6" s="1"/>
  <c r="G5019" i="6" s="1"/>
  <c r="G5020" i="6" s="1"/>
  <c r="G5021" i="6" s="1"/>
  <c r="G5022" i="6" s="1"/>
  <c r="G5023" i="6" s="1"/>
  <c r="G5024" i="6" s="1"/>
  <c r="G5025" i="6" s="1"/>
  <c r="G5026" i="6" s="1"/>
  <c r="G5027" i="6" s="1"/>
  <c r="G5028" i="6" s="1"/>
  <c r="G5029" i="6" s="1"/>
  <c r="G5030" i="6" s="1"/>
  <c r="G5031" i="6" s="1"/>
  <c r="G5032" i="6" s="1"/>
  <c r="G5033" i="6" s="1"/>
  <c r="G5034" i="6" s="1"/>
  <c r="G5035" i="6" s="1"/>
  <c r="G5036" i="6" s="1"/>
  <c r="G5037" i="6" s="1"/>
  <c r="G5038" i="6" s="1"/>
  <c r="G5039" i="6" s="1"/>
  <c r="G5040" i="6" s="1"/>
  <c r="G5041" i="6" s="1"/>
  <c r="G5042" i="6" s="1"/>
  <c r="G5043" i="6" s="1"/>
  <c r="G5044" i="6" s="1"/>
  <c r="G5045" i="6" s="1"/>
  <c r="G5046" i="6" s="1"/>
  <c r="G5047" i="6" s="1"/>
  <c r="G5048" i="6" s="1"/>
  <c r="G5049" i="6" s="1"/>
  <c r="G5050" i="6" s="1"/>
  <c r="G5051" i="6" s="1"/>
  <c r="G5052" i="6" s="1"/>
  <c r="G5053" i="6" s="1"/>
  <c r="G5054" i="6" s="1"/>
  <c r="G5055" i="6" s="1"/>
  <c r="G5056" i="6"/>
  <c r="G5057" i="6" s="1"/>
  <c r="G5058" i="6" s="1"/>
  <c r="G5059" i="6" s="1"/>
  <c r="G5060" i="6" s="1"/>
  <c r="G5061" i="6" s="1"/>
  <c r="G5062" i="6" s="1"/>
  <c r="G5063" i="6" s="1"/>
  <c r="G5064" i="6" s="1"/>
  <c r="G5065" i="6" s="1"/>
  <c r="G5066" i="6" s="1"/>
  <c r="G5067" i="6" s="1"/>
  <c r="G5068" i="6" s="1"/>
  <c r="G5069" i="6" s="1"/>
  <c r="G5070" i="6" s="1"/>
  <c r="G5071" i="6" s="1"/>
  <c r="G5072" i="6" s="1"/>
  <c r="G5073" i="6" s="1"/>
  <c r="G5074" i="6" s="1"/>
  <c r="G5075" i="6" s="1"/>
  <c r="G5076" i="6" s="1"/>
  <c r="G5077" i="6" s="1"/>
  <c r="G5078" i="6" s="1"/>
  <c r="G5079" i="6" s="1"/>
  <c r="G5080" i="6" s="1"/>
  <c r="G5081" i="6" s="1"/>
  <c r="G5082" i="6" s="1"/>
  <c r="G5083" i="6" s="1"/>
  <c r="G5084" i="6" s="1"/>
  <c r="G5085" i="6" s="1"/>
  <c r="G5086" i="6" s="1"/>
  <c r="G5087" i="6" s="1"/>
  <c r="G5088" i="6" s="1"/>
  <c r="G5089" i="6" s="1"/>
  <c r="G5090" i="6" s="1"/>
  <c r="G5091" i="6" s="1"/>
  <c r="G5092" i="6" s="1"/>
  <c r="G5093" i="6" s="1"/>
  <c r="G5094" i="6" s="1"/>
  <c r="G5095" i="6" s="1"/>
  <c r="G5096" i="6" s="1"/>
  <c r="G5097" i="6" s="1"/>
  <c r="G5098" i="6" s="1"/>
  <c r="G5099" i="6" s="1"/>
  <c r="G5100" i="6" s="1"/>
  <c r="G5101" i="6" s="1"/>
  <c r="G5102" i="6" s="1"/>
  <c r="G5103" i="6" s="1"/>
  <c r="G5104" i="6" s="1"/>
  <c r="G5105" i="6" s="1"/>
  <c r="G5106" i="6" s="1"/>
  <c r="G5107" i="6" s="1"/>
  <c r="G5108" i="6" s="1"/>
  <c r="G5109" i="6" s="1"/>
  <c r="G5110" i="6" s="1"/>
  <c r="G5111" i="6" s="1"/>
  <c r="G5112" i="6" s="1"/>
  <c r="G5113" i="6" s="1"/>
  <c r="G5114" i="6" s="1"/>
  <c r="G5115" i="6" s="1"/>
  <c r="G5116" i="6" s="1"/>
  <c r="G5117" i="6" s="1"/>
  <c r="G5118" i="6" s="1"/>
  <c r="G5119" i="6" s="1"/>
  <c r="G5120" i="6" s="1"/>
  <c r="G5121" i="6" s="1"/>
  <c r="G5122" i="6" s="1"/>
  <c r="G5123" i="6" s="1"/>
  <c r="G5124" i="6" s="1"/>
  <c r="G5125" i="6" s="1"/>
  <c r="G5126" i="6" s="1"/>
  <c r="G5127" i="6" s="1"/>
  <c r="G5128" i="6" s="1"/>
  <c r="G5129" i="6" s="1"/>
  <c r="G5130" i="6" s="1"/>
  <c r="G5131" i="6" s="1"/>
  <c r="G5132" i="6" s="1"/>
  <c r="G5133" i="6" s="1"/>
  <c r="G5134" i="6" s="1"/>
  <c r="G5135" i="6" s="1"/>
  <c r="G5136" i="6" s="1"/>
  <c r="G5137" i="6" s="1"/>
  <c r="G5138" i="6" s="1"/>
  <c r="G5139" i="6" s="1"/>
  <c r="G5140" i="6" s="1"/>
  <c r="G5141" i="6" s="1"/>
  <c r="G5142" i="6" s="1"/>
  <c r="G5143" i="6" s="1"/>
  <c r="G5144" i="6" s="1"/>
  <c r="G5145" i="6" s="1"/>
  <c r="G5146" i="6" s="1"/>
  <c r="G5147" i="6" s="1"/>
  <c r="G5148" i="6" s="1"/>
  <c r="G5149" i="6" s="1"/>
  <c r="G5150" i="6" s="1"/>
  <c r="G5151" i="6" s="1"/>
  <c r="G5152" i="6"/>
  <c r="G5153" i="6" s="1"/>
  <c r="G5154" i="6" s="1"/>
  <c r="G5155" i="6" s="1"/>
  <c r="G5156" i="6" s="1"/>
  <c r="G5157" i="6" s="1"/>
  <c r="G5158" i="6" s="1"/>
  <c r="G5159" i="6" s="1"/>
  <c r="G5160" i="6" s="1"/>
  <c r="G5161" i="6" s="1"/>
  <c r="G5162" i="6" s="1"/>
  <c r="G5163" i="6" s="1"/>
  <c r="G5164" i="6" s="1"/>
  <c r="G5165" i="6" s="1"/>
  <c r="G5166" i="6" s="1"/>
  <c r="G5167" i="6" s="1"/>
  <c r="G5168" i="6" s="1"/>
  <c r="G5169" i="6" s="1"/>
  <c r="G5170" i="6" s="1"/>
  <c r="G5171" i="6" s="1"/>
  <c r="G5172" i="6" s="1"/>
  <c r="G5173" i="6" s="1"/>
  <c r="G5174" i="6" s="1"/>
  <c r="G5175" i="6" s="1"/>
  <c r="G5176" i="6" s="1"/>
  <c r="G5177" i="6" s="1"/>
  <c r="G5178" i="6" s="1"/>
  <c r="G5179" i="6" s="1"/>
  <c r="G5180" i="6" s="1"/>
  <c r="G5181" i="6" s="1"/>
  <c r="G5182" i="6" s="1"/>
  <c r="G5183" i="6" s="1"/>
  <c r="G5184" i="6" s="1"/>
  <c r="G5185" i="6" s="1"/>
  <c r="G5186" i="6" s="1"/>
  <c r="G5187" i="6" s="1"/>
  <c r="G5188" i="6" s="1"/>
  <c r="G5189" i="6" s="1"/>
  <c r="G5190" i="6" s="1"/>
  <c r="G5191" i="6" s="1"/>
  <c r="G5192" i="6" s="1"/>
  <c r="G5193" i="6" s="1"/>
  <c r="G5194" i="6" s="1"/>
  <c r="G5195" i="6" s="1"/>
  <c r="G5196" i="6" s="1"/>
  <c r="G5197" i="6" s="1"/>
  <c r="G5198" i="6" s="1"/>
  <c r="G5199" i="6" s="1"/>
  <c r="G5200" i="6" s="1"/>
  <c r="G5201" i="6" s="1"/>
  <c r="G5202" i="6" s="1"/>
  <c r="G5203" i="6" s="1"/>
  <c r="G5204" i="6" s="1"/>
  <c r="G5205" i="6" s="1"/>
  <c r="G5206" i="6" s="1"/>
  <c r="G5207" i="6" s="1"/>
  <c r="G5208" i="6" s="1"/>
  <c r="G5209" i="6" s="1"/>
  <c r="G5210" i="6" s="1"/>
  <c r="G5211" i="6" s="1"/>
  <c r="G5212" i="6" s="1"/>
  <c r="G5213" i="6" s="1"/>
  <c r="G5214" i="6" s="1"/>
  <c r="G5215" i="6" s="1"/>
  <c r="G5216" i="6" s="1"/>
  <c r="G5217" i="6" s="1"/>
  <c r="G5218" i="6" s="1"/>
  <c r="G5219" i="6" s="1"/>
  <c r="G5220" i="6" s="1"/>
  <c r="G5221" i="6" s="1"/>
  <c r="G5222" i="6" s="1"/>
  <c r="G5223" i="6" s="1"/>
  <c r="G5224" i="6" s="1"/>
  <c r="G5225" i="6" s="1"/>
  <c r="G5226" i="6" s="1"/>
  <c r="G5227" i="6" s="1"/>
  <c r="G5228" i="6" s="1"/>
  <c r="G5229" i="6" s="1"/>
  <c r="G5230" i="6" s="1"/>
  <c r="G5231" i="6" s="1"/>
  <c r="G5232" i="6" s="1"/>
  <c r="G5233" i="6" s="1"/>
  <c r="G5234" i="6" s="1"/>
  <c r="G5235" i="6" s="1"/>
  <c r="G5236" i="6" s="1"/>
  <c r="G5237" i="6" s="1"/>
  <c r="G5238" i="6" s="1"/>
  <c r="G5239" i="6" s="1"/>
  <c r="G5240" i="6" s="1"/>
  <c r="G5241" i="6" s="1"/>
  <c r="G5242" i="6" s="1"/>
  <c r="G5243" i="6" s="1"/>
  <c r="G5244" i="6" s="1"/>
  <c r="G5245" i="6" s="1"/>
  <c r="G5246" i="6" s="1"/>
  <c r="G5247" i="6" s="1"/>
  <c r="G5248" i="6" s="1"/>
  <c r="G5249" i="6" s="1"/>
  <c r="G5250" i="6" s="1"/>
  <c r="G5251" i="6" s="1"/>
  <c r="G5252" i="6" s="1"/>
  <c r="G5253" i="6" s="1"/>
  <c r="G5254" i="6" s="1"/>
  <c r="G5255" i="6" s="1"/>
  <c r="G5256" i="6" s="1"/>
  <c r="G5257" i="6" s="1"/>
  <c r="G5258" i="6" s="1"/>
  <c r="G5259" i="6" s="1"/>
  <c r="G5260" i="6" s="1"/>
  <c r="G5261" i="6" s="1"/>
  <c r="G5262" i="6" s="1"/>
  <c r="G5263" i="6" s="1"/>
  <c r="G5264" i="6" s="1"/>
  <c r="G5265" i="6" s="1"/>
  <c r="G5266" i="6" s="1"/>
  <c r="G5267" i="6" s="1"/>
  <c r="G5268" i="6" s="1"/>
  <c r="G5269" i="6" s="1"/>
  <c r="G5270" i="6" s="1"/>
  <c r="G5271" i="6" s="1"/>
  <c r="G5272" i="6" s="1"/>
  <c r="G5273" i="6" s="1"/>
  <c r="G5274" i="6" s="1"/>
  <c r="G5275" i="6" s="1"/>
  <c r="G5276" i="6" s="1"/>
  <c r="G5277" i="6" s="1"/>
  <c r="G5278" i="6" s="1"/>
  <c r="G5279" i="6" s="1"/>
  <c r="G5280" i="6" s="1"/>
  <c r="G5281" i="6" s="1"/>
  <c r="G5282" i="6" s="1"/>
  <c r="G5283" i="6" s="1"/>
  <c r="G5284" i="6" s="1"/>
  <c r="G5285" i="6" s="1"/>
  <c r="G5286" i="6" s="1"/>
  <c r="G5287" i="6" s="1"/>
  <c r="G5288" i="6" s="1"/>
  <c r="G5289" i="6" s="1"/>
  <c r="G5290" i="6" s="1"/>
  <c r="G5291" i="6" s="1"/>
  <c r="G5292" i="6" s="1"/>
  <c r="G5293" i="6" s="1"/>
  <c r="G5294" i="6" s="1"/>
  <c r="G5295" i="6" s="1"/>
  <c r="G5296" i="6" s="1"/>
  <c r="G5297" i="6" s="1"/>
  <c r="G5298" i="6" s="1"/>
  <c r="G5299" i="6" s="1"/>
  <c r="G5300" i="6" s="1"/>
  <c r="G5301" i="6" s="1"/>
  <c r="G5302" i="6" s="1"/>
  <c r="G5303" i="6" s="1"/>
  <c r="G5304" i="6" s="1"/>
  <c r="G5305" i="6" s="1"/>
  <c r="G5306" i="6" s="1"/>
  <c r="G5307" i="6" s="1"/>
  <c r="G5308" i="6" s="1"/>
  <c r="G5309" i="6" s="1"/>
  <c r="G5310" i="6" s="1"/>
  <c r="G5311" i="6" s="1"/>
  <c r="G5312" i="6" s="1"/>
  <c r="G5313" i="6" s="1"/>
  <c r="G5314" i="6" s="1"/>
  <c r="G5315" i="6" s="1"/>
  <c r="G5316" i="6" s="1"/>
  <c r="G5317" i="6" s="1"/>
  <c r="G5318" i="6" s="1"/>
  <c r="G5319" i="6" s="1"/>
  <c r="G5320" i="6" s="1"/>
  <c r="G5321" i="6" s="1"/>
  <c r="G5322" i="6" s="1"/>
  <c r="G5323" i="6" s="1"/>
  <c r="G5324" i="6" s="1"/>
  <c r="G5325" i="6" s="1"/>
  <c r="G5326" i="6" s="1"/>
  <c r="G5327" i="6" s="1"/>
  <c r="G5328" i="6" s="1"/>
  <c r="G5329" i="6" s="1"/>
  <c r="G5330" i="6" s="1"/>
  <c r="G5331" i="6" s="1"/>
  <c r="G5332" i="6" s="1"/>
  <c r="G5333" i="6" s="1"/>
  <c r="G5334" i="6" s="1"/>
  <c r="G5335" i="6" s="1"/>
  <c r="G5336" i="6" s="1"/>
  <c r="G5337" i="6" s="1"/>
  <c r="G5338" i="6" s="1"/>
  <c r="G5339" i="6" s="1"/>
  <c r="G5340" i="6" s="1"/>
  <c r="G5341" i="6" s="1"/>
  <c r="G5342" i="6" s="1"/>
  <c r="G5343" i="6" s="1"/>
  <c r="G5344" i="6" s="1"/>
  <c r="G5345" i="6" s="1"/>
  <c r="G5346" i="6" s="1"/>
  <c r="G5347" i="6" s="1"/>
  <c r="G5348" i="6" s="1"/>
  <c r="G5349" i="6" s="1"/>
  <c r="G5350" i="6" s="1"/>
  <c r="G5351" i="6" s="1"/>
  <c r="G5352" i="6" s="1"/>
  <c r="G5353" i="6" s="1"/>
  <c r="G5354" i="6" s="1"/>
  <c r="G5355" i="6" s="1"/>
  <c r="G5356" i="6" s="1"/>
  <c r="G5357" i="6" s="1"/>
  <c r="G5358" i="6" s="1"/>
  <c r="G5359" i="6" s="1"/>
  <c r="G5360" i="6" s="1"/>
  <c r="G5361" i="6" s="1"/>
  <c r="G5362" i="6" s="1"/>
  <c r="G5363" i="6" s="1"/>
  <c r="G5364" i="6" s="1"/>
  <c r="G5365" i="6" s="1"/>
  <c r="G5366" i="6" s="1"/>
  <c r="G5367" i="6" s="1"/>
  <c r="G5368" i="6" s="1"/>
  <c r="G5369" i="6"/>
  <c r="G5370" i="6" s="1"/>
  <c r="G5371" i="6" s="1"/>
  <c r="G5372" i="6" s="1"/>
  <c r="G5373" i="6" s="1"/>
  <c r="G5374" i="6" s="1"/>
  <c r="G5375" i="6" s="1"/>
  <c r="G5376" i="6" s="1"/>
  <c r="G5377" i="6" s="1"/>
  <c r="G5378" i="6" s="1"/>
  <c r="G5379" i="6" s="1"/>
  <c r="G5380" i="6" s="1"/>
  <c r="G5381" i="6" s="1"/>
  <c r="G5382" i="6" s="1"/>
  <c r="G5383" i="6" s="1"/>
  <c r="G5384" i="6" s="1"/>
  <c r="G5385" i="6" s="1"/>
  <c r="G5386" i="6" s="1"/>
  <c r="G5387" i="6" s="1"/>
  <c r="G5388" i="6" s="1"/>
  <c r="G5389" i="6" s="1"/>
  <c r="G5390" i="6" s="1"/>
  <c r="G5391" i="6" s="1"/>
  <c r="G5392" i="6" s="1"/>
  <c r="G5393" i="6" s="1"/>
  <c r="G5394" i="6" s="1"/>
  <c r="G5395" i="6" s="1"/>
  <c r="G5396" i="6" s="1"/>
  <c r="G5397" i="6" s="1"/>
  <c r="G5398" i="6" s="1"/>
  <c r="G5399" i="6" s="1"/>
  <c r="G5400" i="6" s="1"/>
  <c r="G5401" i="6" s="1"/>
  <c r="G5402" i="6" s="1"/>
  <c r="G5403" i="6" s="1"/>
  <c r="G5404" i="6" s="1"/>
  <c r="G5405" i="6" s="1"/>
  <c r="G5406" i="6" s="1"/>
  <c r="G5407" i="6" s="1"/>
  <c r="G5408" i="6" s="1"/>
  <c r="G5409" i="6" s="1"/>
  <c r="G5410" i="6" s="1"/>
  <c r="G5411" i="6" s="1"/>
  <c r="G5412" i="6" s="1"/>
  <c r="G5413" i="6" s="1"/>
  <c r="G5414" i="6" s="1"/>
  <c r="G5415" i="6" s="1"/>
  <c r="G5416" i="6" s="1"/>
  <c r="G5417" i="6" s="1"/>
  <c r="G5418" i="6" s="1"/>
  <c r="G5419" i="6" s="1"/>
  <c r="G5420" i="6" s="1"/>
  <c r="G5421" i="6" s="1"/>
  <c r="G5422" i="6" s="1"/>
  <c r="G5423" i="6" s="1"/>
  <c r="G5424" i="6" s="1"/>
  <c r="G5425" i="6" s="1"/>
  <c r="G5426" i="6" s="1"/>
  <c r="G5427" i="6" s="1"/>
  <c r="G5428" i="6" s="1"/>
  <c r="G5429" i="6" s="1"/>
  <c r="G5430" i="6" s="1"/>
  <c r="G5431" i="6" s="1"/>
  <c r="G5432" i="6" s="1"/>
  <c r="G5433" i="6" s="1"/>
  <c r="G5434" i="6" s="1"/>
  <c r="G5435" i="6" s="1"/>
  <c r="G5436" i="6" s="1"/>
  <c r="G5437" i="6" s="1"/>
  <c r="G5438" i="6" s="1"/>
  <c r="G5439" i="6" s="1"/>
  <c r="G5440" i="6" s="1"/>
  <c r="G5441" i="6" s="1"/>
  <c r="G5442" i="6" s="1"/>
  <c r="G5443" i="6" s="1"/>
  <c r="G5444" i="6" s="1"/>
  <c r="G5445" i="6" s="1"/>
  <c r="G5446" i="6" s="1"/>
  <c r="G5447" i="6" s="1"/>
  <c r="G5448" i="6" s="1"/>
  <c r="G5449" i="6" s="1"/>
  <c r="G5450" i="6" s="1"/>
  <c r="G5451" i="6"/>
  <c r="G5452" i="6" s="1"/>
  <c r="G5453" i="6" s="1"/>
  <c r="G5454" i="6" s="1"/>
  <c r="G5455" i="6" s="1"/>
  <c r="G5456" i="6" s="1"/>
  <c r="G5457" i="6" s="1"/>
  <c r="G5458" i="6" s="1"/>
  <c r="G5459" i="6" s="1"/>
  <c r="G5460" i="6" s="1"/>
  <c r="G5461" i="6" s="1"/>
  <c r="G5462" i="6" s="1"/>
  <c r="G5463" i="6" s="1"/>
  <c r="G5464" i="6" s="1"/>
  <c r="G5465" i="6" s="1"/>
  <c r="G5466" i="6" s="1"/>
  <c r="G5467" i="6" s="1"/>
  <c r="G5468" i="6" s="1"/>
  <c r="G5469" i="6" s="1"/>
  <c r="G5470" i="6" s="1"/>
  <c r="G5471" i="6" s="1"/>
  <c r="G5472" i="6" s="1"/>
  <c r="G5473" i="6" s="1"/>
  <c r="G5474" i="6" s="1"/>
  <c r="G5475" i="6" s="1"/>
  <c r="G5476" i="6" s="1"/>
  <c r="G5477" i="6" s="1"/>
  <c r="G5478" i="6" s="1"/>
  <c r="G5479" i="6" s="1"/>
  <c r="G5480" i="6" s="1"/>
  <c r="G5481" i="6" s="1"/>
  <c r="G5482" i="6" s="1"/>
  <c r="G5483" i="6" s="1"/>
  <c r="G5484" i="6" s="1"/>
  <c r="G5485" i="6" s="1"/>
  <c r="G5486" i="6" s="1"/>
  <c r="G5487" i="6" s="1"/>
  <c r="G5488" i="6" s="1"/>
  <c r="G5489" i="6" s="1"/>
  <c r="G5490" i="6" s="1"/>
  <c r="G5491" i="6" s="1"/>
  <c r="G5492" i="6" s="1"/>
  <c r="G5493" i="6" s="1"/>
  <c r="G5494" i="6" s="1"/>
  <c r="G5495" i="6" s="1"/>
  <c r="G5496" i="6" s="1"/>
  <c r="G5497" i="6" s="1"/>
  <c r="G5498" i="6" s="1"/>
  <c r="G5499" i="6" s="1"/>
  <c r="G5500" i="6" s="1"/>
  <c r="G5501" i="6" s="1"/>
  <c r="G5502" i="6" s="1"/>
  <c r="G5503" i="6" s="1"/>
  <c r="G5504" i="6" s="1"/>
  <c r="G5505" i="6" s="1"/>
  <c r="G5506" i="6" s="1"/>
  <c r="G5507" i="6" s="1"/>
  <c r="G5508" i="6" s="1"/>
  <c r="G5509" i="6" s="1"/>
  <c r="G5510" i="6" s="1"/>
  <c r="G5511" i="6" s="1"/>
  <c r="G5512" i="6" s="1"/>
  <c r="G5513" i="6" s="1"/>
  <c r="G5514" i="6" s="1"/>
  <c r="G5515" i="6" s="1"/>
  <c r="G5516" i="6" s="1"/>
  <c r="G5517" i="6" s="1"/>
  <c r="G5518" i="6" s="1"/>
  <c r="G5519" i="6" s="1"/>
  <c r="G5520" i="6" s="1"/>
  <c r="G5521" i="6" s="1"/>
  <c r="G5522" i="6" s="1"/>
  <c r="G5523" i="6" s="1"/>
  <c r="G5524" i="6" s="1"/>
  <c r="G5525" i="6" s="1"/>
  <c r="G5526" i="6" s="1"/>
  <c r="G5527" i="6" s="1"/>
  <c r="G5528" i="6" s="1"/>
  <c r="G5529" i="6" s="1"/>
  <c r="G5530" i="6" s="1"/>
  <c r="G5531" i="6"/>
  <c r="G5532" i="6" s="1"/>
  <c r="G5533" i="6" s="1"/>
  <c r="G5534" i="6" s="1"/>
  <c r="G5535" i="6" s="1"/>
  <c r="G5536" i="6" s="1"/>
  <c r="G5537" i="6" s="1"/>
  <c r="G5538" i="6" s="1"/>
  <c r="G5539" i="6" s="1"/>
  <c r="G5540" i="6" s="1"/>
  <c r="G5541" i="6" s="1"/>
  <c r="G5542" i="6" s="1"/>
  <c r="G5543" i="6" s="1"/>
  <c r="G5544" i="6" s="1"/>
  <c r="G5545" i="6" s="1"/>
  <c r="G5546" i="6" s="1"/>
  <c r="G5547" i="6" s="1"/>
  <c r="G5548" i="6" s="1"/>
  <c r="G5549" i="6" s="1"/>
  <c r="G5550" i="6" s="1"/>
  <c r="G5551" i="6" s="1"/>
  <c r="G5552" i="6" s="1"/>
  <c r="G5553" i="6" s="1"/>
  <c r="G5554" i="6" s="1"/>
  <c r="G5555" i="6" s="1"/>
  <c r="G5556" i="6" s="1"/>
  <c r="G5557" i="6" s="1"/>
  <c r="G5558" i="6" s="1"/>
  <c r="G5559" i="6" s="1"/>
  <c r="G5560" i="6" s="1"/>
  <c r="G5561" i="6" s="1"/>
  <c r="G5562" i="6" s="1"/>
  <c r="G5563" i="6" s="1"/>
  <c r="G5564" i="6" s="1"/>
  <c r="G5565" i="6" s="1"/>
  <c r="G5566" i="6" s="1"/>
  <c r="G5567" i="6" s="1"/>
  <c r="G5568" i="6" s="1"/>
  <c r="G5569" i="6" s="1"/>
  <c r="G5570" i="6" s="1"/>
  <c r="G5571" i="6" s="1"/>
  <c r="G5572" i="6" s="1"/>
  <c r="G5573" i="6" s="1"/>
  <c r="G5574" i="6" s="1"/>
  <c r="G5575" i="6" s="1"/>
  <c r="G5576" i="6" s="1"/>
  <c r="G5577" i="6" s="1"/>
  <c r="G5578" i="6" s="1"/>
  <c r="G5579" i="6" s="1"/>
  <c r="G5580" i="6" s="1"/>
  <c r="G5581" i="6" s="1"/>
  <c r="G5582" i="6" s="1"/>
  <c r="G5583" i="6" s="1"/>
  <c r="G5584" i="6" s="1"/>
  <c r="G5585" i="6" s="1"/>
  <c r="G5586" i="6" s="1"/>
  <c r="G5587" i="6" s="1"/>
  <c r="G5588" i="6" s="1"/>
  <c r="G5589" i="6" s="1"/>
  <c r="G5590" i="6" s="1"/>
  <c r="G5591" i="6" s="1"/>
  <c r="G5592" i="6" s="1"/>
  <c r="G5593" i="6" s="1"/>
  <c r="G5594" i="6" s="1"/>
  <c r="G5595" i="6" s="1"/>
  <c r="G5596" i="6" s="1"/>
  <c r="G5597" i="6" s="1"/>
  <c r="G5598" i="6" s="1"/>
  <c r="G5599" i="6" s="1"/>
  <c r="G5600" i="6" s="1"/>
  <c r="G5601" i="6" s="1"/>
  <c r="G5602" i="6" s="1"/>
  <c r="G5603" i="6" s="1"/>
  <c r="G5604" i="6" s="1"/>
  <c r="G5605" i="6" s="1"/>
  <c r="G5606" i="6" s="1"/>
  <c r="G5607" i="6" s="1"/>
  <c r="G5608" i="6" s="1"/>
  <c r="G5609" i="6" s="1"/>
  <c r="G5610" i="6" s="1"/>
  <c r="G5611" i="6"/>
  <c r="G5612" i="6" s="1"/>
  <c r="G5613" i="6" s="1"/>
  <c r="G5614" i="6" s="1"/>
  <c r="G5615" i="6" s="1"/>
  <c r="G5616" i="6" s="1"/>
  <c r="G5617" i="6" s="1"/>
  <c r="G5618" i="6" s="1"/>
  <c r="G5619" i="6" s="1"/>
  <c r="G5620" i="6" s="1"/>
  <c r="G5621" i="6" s="1"/>
  <c r="G5622" i="6" s="1"/>
  <c r="G5623" i="6" s="1"/>
  <c r="G5624" i="6" s="1"/>
  <c r="G5625" i="6" s="1"/>
  <c r="G5626" i="6" s="1"/>
  <c r="G5627" i="6" s="1"/>
  <c r="G5628" i="6" s="1"/>
  <c r="G5629" i="6" s="1"/>
  <c r="G5630" i="6" s="1"/>
  <c r="G5631" i="6" s="1"/>
  <c r="G5632" i="6" s="1"/>
  <c r="G5633" i="6" s="1"/>
  <c r="G5634" i="6" s="1"/>
  <c r="G5635" i="6" s="1"/>
  <c r="G5636" i="6" s="1"/>
  <c r="G5637" i="6" s="1"/>
  <c r="G5638" i="6" s="1"/>
  <c r="G5639" i="6" s="1"/>
  <c r="G5640" i="6" s="1"/>
  <c r="G5641" i="6" s="1"/>
  <c r="G5642" i="6" s="1"/>
  <c r="G5643" i="6" s="1"/>
  <c r="G5644" i="6" s="1"/>
  <c r="G5645" i="6" s="1"/>
  <c r="G5646" i="6" s="1"/>
  <c r="G5647" i="6" s="1"/>
  <c r="G5648" i="6" s="1"/>
  <c r="G5649" i="6" s="1"/>
  <c r="G5650" i="6" s="1"/>
  <c r="G5651" i="6" s="1"/>
  <c r="G5652" i="6" s="1"/>
  <c r="G5653" i="6" s="1"/>
  <c r="G5654" i="6" s="1"/>
  <c r="G5655" i="6" s="1"/>
  <c r="G5656" i="6" s="1"/>
  <c r="G5657" i="6" s="1"/>
  <c r="G5658" i="6" s="1"/>
  <c r="G5659" i="6" s="1"/>
  <c r="G5660" i="6" s="1"/>
  <c r="G5661" i="6" s="1"/>
  <c r="G5662" i="6" s="1"/>
  <c r="G5663" i="6" s="1"/>
  <c r="G5664" i="6" s="1"/>
  <c r="G5665" i="6" s="1"/>
  <c r="G5666" i="6" s="1"/>
  <c r="G5667" i="6" s="1"/>
  <c r="G5668" i="6" s="1"/>
  <c r="G5669" i="6" s="1"/>
  <c r="G5670" i="6" s="1"/>
  <c r="G5671" i="6" s="1"/>
  <c r="G5672" i="6" s="1"/>
  <c r="G5673" i="6" s="1"/>
  <c r="G5674" i="6" s="1"/>
  <c r="G5675" i="6" s="1"/>
  <c r="G5676" i="6" s="1"/>
  <c r="G5677" i="6" s="1"/>
  <c r="G5678" i="6" s="1"/>
  <c r="G5679" i="6" s="1"/>
  <c r="G5680" i="6" s="1"/>
  <c r="G5681" i="6" s="1"/>
  <c r="G5682" i="6" s="1"/>
  <c r="G5683" i="6" s="1"/>
  <c r="G5684" i="6" s="1"/>
  <c r="G5685" i="6" s="1"/>
  <c r="G5686" i="6" s="1"/>
  <c r="G5687" i="6" s="1"/>
  <c r="G5688" i="6" s="1"/>
  <c r="G5689" i="6" s="1"/>
  <c r="G5690" i="6" s="1"/>
  <c r="G5691" i="6"/>
  <c r="G5692" i="6"/>
  <c r="G5693" i="6" s="1"/>
  <c r="G5694" i="6" s="1"/>
  <c r="G5695" i="6" s="1"/>
  <c r="G5696" i="6" s="1"/>
  <c r="G5697" i="6" s="1"/>
  <c r="G5698" i="6" s="1"/>
  <c r="G5699" i="6" s="1"/>
  <c r="G5700" i="6" s="1"/>
  <c r="G5701" i="6" s="1"/>
  <c r="G5702" i="6" s="1"/>
  <c r="G5703" i="6" s="1"/>
  <c r="G5704" i="6" s="1"/>
  <c r="G5705" i="6" s="1"/>
  <c r="G5706" i="6" s="1"/>
  <c r="G5707" i="6" s="1"/>
  <c r="G5708" i="6" s="1"/>
  <c r="G5709" i="6" s="1"/>
  <c r="G5710" i="6" s="1"/>
  <c r="G5711" i="6" s="1"/>
  <c r="G5712" i="6" s="1"/>
  <c r="G5713" i="6" s="1"/>
  <c r="G5714" i="6" s="1"/>
  <c r="G5715" i="6" s="1"/>
  <c r="G5716" i="6" s="1"/>
  <c r="G5717" i="6" s="1"/>
  <c r="G5718" i="6" s="1"/>
  <c r="G5719" i="6" s="1"/>
  <c r="G5720" i="6" s="1"/>
  <c r="G5721" i="6" s="1"/>
  <c r="G5722" i="6" s="1"/>
  <c r="G5723" i="6" s="1"/>
  <c r="G5724" i="6" s="1"/>
  <c r="G5725" i="6" s="1"/>
  <c r="G5726" i="6" s="1"/>
  <c r="G5727" i="6" s="1"/>
  <c r="G5728" i="6" s="1"/>
  <c r="G5729" i="6" s="1"/>
  <c r="G5730" i="6" s="1"/>
  <c r="G5731" i="6" s="1"/>
  <c r="G5732" i="6" s="1"/>
  <c r="G5733" i="6" s="1"/>
  <c r="G5734" i="6" s="1"/>
  <c r="G5735" i="6" s="1"/>
  <c r="G5736" i="6" s="1"/>
  <c r="G5737" i="6" s="1"/>
  <c r="G5738" i="6" s="1"/>
  <c r="G5739" i="6" s="1"/>
  <c r="G5740" i="6" s="1"/>
  <c r="G5741" i="6" s="1"/>
  <c r="G5742" i="6" s="1"/>
  <c r="G5743" i="6" s="1"/>
  <c r="G5744" i="6" s="1"/>
  <c r="G5745" i="6" s="1"/>
  <c r="G5746" i="6" s="1"/>
  <c r="G5747" i="6" s="1"/>
  <c r="G5748" i="6" s="1"/>
  <c r="G5749" i="6" s="1"/>
  <c r="G5750" i="6" s="1"/>
  <c r="G5751" i="6" s="1"/>
  <c r="G5752" i="6" s="1"/>
  <c r="G5753" i="6" s="1"/>
  <c r="G5754" i="6" s="1"/>
  <c r="G5755" i="6" s="1"/>
  <c r="G5756" i="6" s="1"/>
  <c r="G5757" i="6" s="1"/>
  <c r="G5758" i="6" s="1"/>
  <c r="G5759" i="6" s="1"/>
  <c r="G5760" i="6" s="1"/>
  <c r="G5761" i="6" s="1"/>
  <c r="G5762" i="6" s="1"/>
  <c r="G5763" i="6" s="1"/>
  <c r="G5764" i="6" s="1"/>
  <c r="G5765" i="6" s="1"/>
  <c r="G5766" i="6" s="1"/>
  <c r="G5767" i="6" s="1"/>
  <c r="G5768" i="6" s="1"/>
  <c r="G5769" i="6" s="1"/>
  <c r="G5770" i="6" s="1"/>
  <c r="G5771" i="6"/>
  <c r="G5772" i="6" s="1"/>
  <c r="G5773" i="6" s="1"/>
  <c r="G5774" i="6" s="1"/>
  <c r="G5775" i="6" s="1"/>
  <c r="G5776" i="6" s="1"/>
  <c r="G5777" i="6" s="1"/>
  <c r="G5778" i="6" s="1"/>
  <c r="G5779" i="6" s="1"/>
  <c r="G5780" i="6" s="1"/>
  <c r="G5781" i="6" s="1"/>
  <c r="G5782" i="6" s="1"/>
  <c r="G5783" i="6" s="1"/>
  <c r="G5784" i="6" s="1"/>
  <c r="G5785" i="6" s="1"/>
  <c r="G5786" i="6" s="1"/>
  <c r="G5787" i="6" s="1"/>
  <c r="G5788" i="6" s="1"/>
  <c r="G5789" i="6" s="1"/>
  <c r="G5790" i="6" s="1"/>
  <c r="G5791" i="6" s="1"/>
  <c r="G5792" i="6" s="1"/>
  <c r="G5793" i="6" s="1"/>
  <c r="G5794" i="6" s="1"/>
  <c r="G5795" i="6" s="1"/>
  <c r="G5796" i="6" s="1"/>
  <c r="G5797" i="6" s="1"/>
  <c r="G5798" i="6" s="1"/>
  <c r="G5799" i="6" s="1"/>
  <c r="G5800" i="6" s="1"/>
  <c r="G5801" i="6" s="1"/>
  <c r="G5802" i="6" s="1"/>
  <c r="G5803" i="6" s="1"/>
  <c r="G5804" i="6" s="1"/>
  <c r="G5805" i="6" s="1"/>
  <c r="G5806" i="6" s="1"/>
  <c r="G5807" i="6" s="1"/>
  <c r="G5808" i="6" s="1"/>
  <c r="G5809" i="6" s="1"/>
  <c r="G5810" i="6" s="1"/>
  <c r="G5811" i="6" s="1"/>
  <c r="G5812" i="6" s="1"/>
  <c r="G5813" i="6" s="1"/>
  <c r="G5814" i="6" s="1"/>
  <c r="G5815" i="6" s="1"/>
  <c r="G5816" i="6" s="1"/>
  <c r="G5817" i="6" s="1"/>
  <c r="G5818" i="6" s="1"/>
  <c r="G5819" i="6" s="1"/>
  <c r="G5820" i="6" s="1"/>
  <c r="G5821" i="6" s="1"/>
  <c r="G5822" i="6" s="1"/>
  <c r="G5823" i="6" s="1"/>
  <c r="G5824" i="6" s="1"/>
  <c r="G5825" i="6" s="1"/>
  <c r="G5826" i="6" s="1"/>
  <c r="G5827" i="6" s="1"/>
  <c r="G5828" i="6" s="1"/>
  <c r="G5829" i="6" s="1"/>
  <c r="G5830" i="6" s="1"/>
  <c r="G5831" i="6" s="1"/>
  <c r="G5832" i="6" s="1"/>
  <c r="G5833" i="6" s="1"/>
  <c r="G5834" i="6" s="1"/>
  <c r="G5835" i="6" s="1"/>
  <c r="G5836" i="6" s="1"/>
  <c r="G5837" i="6" s="1"/>
  <c r="G5838" i="6" s="1"/>
  <c r="G5839" i="6" s="1"/>
  <c r="G5840" i="6" s="1"/>
  <c r="G5841" i="6" s="1"/>
  <c r="G5842" i="6" s="1"/>
  <c r="G5843" i="6" s="1"/>
  <c r="G5844" i="6" s="1"/>
  <c r="G5845" i="6" s="1"/>
  <c r="G5846" i="6" s="1"/>
  <c r="G5847" i="6" s="1"/>
  <c r="G5848" i="6" s="1"/>
  <c r="G5849" i="6" s="1"/>
  <c r="G5850" i="6" s="1"/>
  <c r="G5851" i="6" s="1"/>
  <c r="G5852" i="6" s="1"/>
  <c r="G5853" i="6"/>
  <c r="G5854" i="6" s="1"/>
  <c r="G5855" i="6" s="1"/>
  <c r="G5856" i="6" s="1"/>
  <c r="G5857" i="6" s="1"/>
  <c r="G5858" i="6" s="1"/>
  <c r="G5859" i="6" s="1"/>
  <c r="G5860" i="6" s="1"/>
  <c r="G5861" i="6" s="1"/>
  <c r="G5862" i="6" s="1"/>
  <c r="G5863" i="6" s="1"/>
  <c r="G5864" i="6" s="1"/>
  <c r="G5865" i="6" s="1"/>
  <c r="G5866" i="6" s="1"/>
  <c r="G5867" i="6" s="1"/>
  <c r="G5868" i="6" s="1"/>
  <c r="G5869" i="6" s="1"/>
  <c r="G5870" i="6" s="1"/>
  <c r="G5871" i="6" s="1"/>
  <c r="G5872" i="6" s="1"/>
  <c r="G5873" i="6" s="1"/>
  <c r="G5874" i="6" s="1"/>
  <c r="G5875" i="6" s="1"/>
  <c r="G5876" i="6" s="1"/>
  <c r="G5877" i="6" s="1"/>
  <c r="G5878" i="6" s="1"/>
  <c r="G5879" i="6" s="1"/>
  <c r="G5880" i="6" s="1"/>
  <c r="G5881" i="6" s="1"/>
  <c r="G5882" i="6" s="1"/>
  <c r="G5883" i="6" s="1"/>
  <c r="G5884" i="6" s="1"/>
  <c r="G5885" i="6" s="1"/>
  <c r="G5886" i="6" s="1"/>
  <c r="G5887" i="6" s="1"/>
  <c r="G5888" i="6" s="1"/>
  <c r="G5889" i="6" s="1"/>
  <c r="G5890" i="6" s="1"/>
  <c r="G5891" i="6" s="1"/>
  <c r="G5892" i="6" s="1"/>
  <c r="G5893" i="6" s="1"/>
  <c r="G5894" i="6" s="1"/>
  <c r="G5895" i="6" s="1"/>
  <c r="G5896" i="6" s="1"/>
  <c r="G5897" i="6" s="1"/>
  <c r="G5898" i="6" s="1"/>
  <c r="G5899" i="6" s="1"/>
  <c r="G5900" i="6" s="1"/>
  <c r="G5901" i="6" s="1"/>
  <c r="G5902" i="6" s="1"/>
  <c r="G5903" i="6" s="1"/>
  <c r="G5904" i="6" s="1"/>
  <c r="G5905" i="6" s="1"/>
  <c r="G5906" i="6" s="1"/>
  <c r="G5907" i="6" s="1"/>
  <c r="G5908" i="6" s="1"/>
  <c r="G5909" i="6" s="1"/>
  <c r="G5910" i="6" s="1"/>
  <c r="G5911" i="6" s="1"/>
  <c r="G5912" i="6" s="1"/>
  <c r="G5913" i="6" s="1"/>
  <c r="G5914" i="6" s="1"/>
  <c r="G5915" i="6" s="1"/>
  <c r="G5916" i="6" s="1"/>
  <c r="G5917" i="6" s="1"/>
  <c r="G5918" i="6" s="1"/>
  <c r="G5919" i="6" s="1"/>
  <c r="G5920" i="6" s="1"/>
  <c r="G5921" i="6" s="1"/>
  <c r="G5922" i="6" s="1"/>
  <c r="G5923" i="6" s="1"/>
  <c r="G5924" i="6" s="1"/>
  <c r="G5925" i="6" s="1"/>
  <c r="G5926" i="6" s="1"/>
  <c r="G5927" i="6" s="1"/>
  <c r="G5928" i="6" s="1"/>
  <c r="G5929" i="6" s="1"/>
  <c r="G5930" i="6" s="1"/>
  <c r="G5931" i="6" s="1"/>
  <c r="G5932" i="6" s="1"/>
  <c r="G5933" i="6"/>
  <c r="G5934" i="6" s="1"/>
  <c r="G5935" i="6" s="1"/>
  <c r="G5936" i="6" s="1"/>
  <c r="G5937" i="6" s="1"/>
  <c r="G5938" i="6" s="1"/>
  <c r="G5939" i="6" s="1"/>
  <c r="G5940" i="6" s="1"/>
  <c r="G5941" i="6" s="1"/>
  <c r="G5942" i="6" s="1"/>
  <c r="G5943" i="6" s="1"/>
  <c r="G5944" i="6" s="1"/>
  <c r="G5945" i="6" s="1"/>
  <c r="G5946" i="6" s="1"/>
  <c r="G5947" i="6" s="1"/>
  <c r="G5948" i="6" s="1"/>
  <c r="G5949" i="6" s="1"/>
  <c r="G5950" i="6" s="1"/>
  <c r="G5951" i="6" s="1"/>
  <c r="G5952" i="6" s="1"/>
  <c r="G5953" i="6" s="1"/>
  <c r="G5954" i="6" s="1"/>
  <c r="G5955" i="6" s="1"/>
  <c r="G5956" i="6" s="1"/>
  <c r="G5957" i="6" s="1"/>
  <c r="G5958" i="6" s="1"/>
  <c r="G5959" i="6" s="1"/>
  <c r="G5960" i="6" s="1"/>
  <c r="G5961" i="6" s="1"/>
  <c r="G5962" i="6" s="1"/>
  <c r="G5963" i="6" s="1"/>
  <c r="G5964" i="6" s="1"/>
  <c r="G5965" i="6" s="1"/>
  <c r="G5966" i="6" s="1"/>
  <c r="G5967" i="6" s="1"/>
  <c r="G5968" i="6" s="1"/>
  <c r="G5969" i="6" s="1"/>
  <c r="G5970" i="6" s="1"/>
  <c r="G5971" i="6" s="1"/>
  <c r="G5972" i="6" s="1"/>
  <c r="G5973" i="6" s="1"/>
  <c r="G5974" i="6" s="1"/>
  <c r="G5975" i="6" s="1"/>
  <c r="G5976" i="6" s="1"/>
  <c r="G5977" i="6" s="1"/>
  <c r="G5978" i="6" s="1"/>
  <c r="G5979" i="6" s="1"/>
  <c r="G5980" i="6" s="1"/>
  <c r="G5981" i="6" s="1"/>
  <c r="G5982" i="6" s="1"/>
  <c r="G5983" i="6" s="1"/>
  <c r="G5984" i="6" s="1"/>
  <c r="G5985" i="6" s="1"/>
  <c r="G5986" i="6" s="1"/>
  <c r="G5987" i="6" s="1"/>
  <c r="G5988" i="6" s="1"/>
  <c r="G5989" i="6" s="1"/>
  <c r="G5990" i="6" s="1"/>
  <c r="G5991" i="6" s="1"/>
  <c r="G5992" i="6" s="1"/>
  <c r="G5993" i="6" s="1"/>
  <c r="G5994" i="6" s="1"/>
  <c r="G5995" i="6" s="1"/>
  <c r="G5996" i="6" s="1"/>
  <c r="G5997" i="6" s="1"/>
  <c r="G5998" i="6" s="1"/>
  <c r="G5999" i="6" s="1"/>
  <c r="G6000" i="6" s="1"/>
  <c r="G6001" i="6" s="1"/>
  <c r="G6002" i="6" s="1"/>
  <c r="G6003" i="6" s="1"/>
  <c r="G6004" i="6" s="1"/>
  <c r="G6005" i="6" s="1"/>
  <c r="G6006" i="6" s="1"/>
  <c r="G6007" i="6" s="1"/>
  <c r="G6008" i="6" s="1"/>
  <c r="G6009" i="6" s="1"/>
  <c r="G6010" i="6" s="1"/>
  <c r="G6011" i="6" s="1"/>
  <c r="G6012" i="6" s="1"/>
  <c r="G6013" i="6" s="1"/>
  <c r="G6014" i="6" s="1"/>
  <c r="G6015" i="6" s="1"/>
  <c r="G6016" i="6" s="1"/>
  <c r="G6017" i="6" s="1"/>
  <c r="G6018" i="6" s="1"/>
  <c r="G6019" i="6" s="1"/>
  <c r="G6020" i="6" s="1"/>
  <c r="G6021" i="6" s="1"/>
  <c r="G6022" i="6" s="1"/>
  <c r="G6023" i="6" s="1"/>
  <c r="G6024" i="6" s="1"/>
  <c r="G6025" i="6" s="1"/>
  <c r="G6026" i="6" s="1"/>
  <c r="G6027" i="6" s="1"/>
  <c r="G6028" i="6" s="1"/>
  <c r="G6029" i="6"/>
  <c r="G6030" i="6" s="1"/>
  <c r="G6031" i="6" s="1"/>
  <c r="G6032" i="6" s="1"/>
  <c r="G6033" i="6" s="1"/>
  <c r="G6034" i="6" s="1"/>
  <c r="G6035" i="6" s="1"/>
  <c r="G6036" i="6" s="1"/>
  <c r="G6037" i="6" s="1"/>
  <c r="G6038" i="6" s="1"/>
  <c r="G6039" i="6" s="1"/>
  <c r="G6040" i="6" s="1"/>
  <c r="G6041" i="6" s="1"/>
  <c r="G6042" i="6" s="1"/>
  <c r="G6043" i="6" s="1"/>
  <c r="G6044" i="6" s="1"/>
  <c r="G6045" i="6" s="1"/>
  <c r="G6046" i="6" s="1"/>
  <c r="G6047" i="6" s="1"/>
  <c r="G6048" i="6" s="1"/>
  <c r="G6049" i="6" s="1"/>
  <c r="G6050" i="6" s="1"/>
  <c r="G6051" i="6" s="1"/>
  <c r="G6052" i="6" s="1"/>
  <c r="G6053" i="6" s="1"/>
  <c r="G6054" i="6" s="1"/>
  <c r="G6055" i="6" s="1"/>
  <c r="G6056" i="6" s="1"/>
  <c r="G6057" i="6" s="1"/>
  <c r="G6058" i="6" s="1"/>
  <c r="G6059" i="6" s="1"/>
  <c r="G6060" i="6" s="1"/>
  <c r="G6061" i="6" s="1"/>
  <c r="G6062" i="6" s="1"/>
  <c r="G6063" i="6" s="1"/>
  <c r="G6064" i="6" s="1"/>
  <c r="G6065" i="6" s="1"/>
  <c r="G6066" i="6" s="1"/>
  <c r="G6067" i="6" s="1"/>
  <c r="G6068" i="6" s="1"/>
  <c r="G6069" i="6" s="1"/>
  <c r="G6070" i="6" s="1"/>
  <c r="G6071" i="6" s="1"/>
  <c r="G6072" i="6" s="1"/>
  <c r="G6073" i="6" s="1"/>
  <c r="G6074" i="6" s="1"/>
  <c r="G6075" i="6" s="1"/>
  <c r="G6076" i="6" s="1"/>
  <c r="G6077" i="6" s="1"/>
  <c r="G6078" i="6" s="1"/>
  <c r="G6079" i="6" s="1"/>
  <c r="G6080" i="6" s="1"/>
  <c r="G6081" i="6" s="1"/>
  <c r="G6082" i="6" s="1"/>
  <c r="G6083" i="6" s="1"/>
  <c r="G6084" i="6" s="1"/>
  <c r="G6085" i="6" s="1"/>
  <c r="G6086" i="6" s="1"/>
  <c r="G6087" i="6" s="1"/>
  <c r="G6088" i="6" s="1"/>
  <c r="G6089" i="6" s="1"/>
  <c r="G6090" i="6" s="1"/>
  <c r="G6091" i="6" s="1"/>
  <c r="G6092" i="6" s="1"/>
  <c r="G6093" i="6" s="1"/>
  <c r="G6094" i="6" s="1"/>
  <c r="G6095" i="6" s="1"/>
  <c r="G6096" i="6" s="1"/>
  <c r="G6097" i="6" s="1"/>
  <c r="G6098" i="6" s="1"/>
  <c r="G6099" i="6" s="1"/>
  <c r="G6100" i="6" s="1"/>
  <c r="G6101" i="6" s="1"/>
  <c r="G6102" i="6" s="1"/>
  <c r="G6103" i="6" s="1"/>
  <c r="G6104" i="6" s="1"/>
  <c r="G6105" i="6" s="1"/>
  <c r="G6106" i="6" s="1"/>
  <c r="G6107" i="6" s="1"/>
  <c r="G6108" i="6" s="1"/>
  <c r="G6109" i="6" s="1"/>
  <c r="G6110" i="6" s="1"/>
  <c r="G6111" i="6" s="1"/>
  <c r="G6112" i="6" s="1"/>
  <c r="G6113" i="6" s="1"/>
  <c r="G6114" i="6" s="1"/>
  <c r="G6115" i="6" s="1"/>
  <c r="G6116" i="6" s="1"/>
  <c r="G6117" i="6" s="1"/>
  <c r="G6118" i="6" s="1"/>
  <c r="G6119" i="6" s="1"/>
  <c r="G6120" i="6" s="1"/>
  <c r="G6121" i="6" s="1"/>
  <c r="G6122" i="6" s="1"/>
  <c r="G6123" i="6" s="1"/>
  <c r="G6124" i="6" s="1"/>
  <c r="G6125" i="6" s="1"/>
  <c r="G6126" i="6" s="1"/>
  <c r="G6127" i="6" s="1"/>
  <c r="G6128" i="6" s="1"/>
  <c r="G6129" i="6" s="1"/>
  <c r="G6130" i="6" s="1"/>
  <c r="G6131" i="6" s="1"/>
  <c r="G6132" i="6" s="1"/>
  <c r="G6133" i="6" s="1"/>
  <c r="G6134" i="6" s="1"/>
  <c r="G6135" i="6" s="1"/>
  <c r="G6136" i="6" s="1"/>
  <c r="G6137" i="6" s="1"/>
  <c r="G6138" i="6" s="1"/>
  <c r="G6139" i="6" s="1"/>
  <c r="G6140" i="6" s="1"/>
  <c r="G6141" i="6" s="1"/>
  <c r="G6142" i="6" s="1"/>
  <c r="G6143" i="6"/>
  <c r="G6144" i="6" s="1"/>
  <c r="G6145" i="6" s="1"/>
  <c r="G6146" i="6" s="1"/>
  <c r="G6147" i="6" s="1"/>
  <c r="G6148" i="6" s="1"/>
  <c r="G6149" i="6" s="1"/>
  <c r="G6150" i="6" s="1"/>
  <c r="G6151" i="6" s="1"/>
  <c r="G6152" i="6" s="1"/>
  <c r="G6153" i="6" s="1"/>
  <c r="G6154" i="6" s="1"/>
  <c r="G6155" i="6" s="1"/>
  <c r="G6156" i="6" s="1"/>
  <c r="G6157" i="6" s="1"/>
  <c r="G6158" i="6" s="1"/>
  <c r="G6159" i="6" s="1"/>
  <c r="G6160" i="6" s="1"/>
  <c r="G6161" i="6" s="1"/>
  <c r="G6162" i="6" s="1"/>
  <c r="G6163" i="6" s="1"/>
  <c r="G6164" i="6" s="1"/>
  <c r="G6165" i="6" s="1"/>
  <c r="G6166" i="6" s="1"/>
  <c r="G6167" i="6" s="1"/>
  <c r="G6168" i="6" s="1"/>
  <c r="G6169" i="6" s="1"/>
  <c r="G6170" i="6" s="1"/>
  <c r="G6171" i="6" s="1"/>
  <c r="G6172" i="6" s="1"/>
  <c r="G6173" i="6" s="1"/>
  <c r="G6174" i="6" s="1"/>
  <c r="G6175" i="6" s="1"/>
  <c r="G6176" i="6" s="1"/>
  <c r="G6177" i="6" s="1"/>
  <c r="G6178" i="6" s="1"/>
  <c r="G6179" i="6" s="1"/>
  <c r="G6180" i="6" s="1"/>
  <c r="G6181" i="6" s="1"/>
  <c r="G6182" i="6" s="1"/>
  <c r="G6183" i="6" s="1"/>
  <c r="G6184" i="6" s="1"/>
  <c r="G6185" i="6" s="1"/>
  <c r="G6186" i="6" s="1"/>
  <c r="G6187" i="6" s="1"/>
  <c r="G6188" i="6" s="1"/>
  <c r="G6189" i="6" s="1"/>
  <c r="G6190" i="6" s="1"/>
  <c r="G6191" i="6" s="1"/>
  <c r="G6192" i="6" s="1"/>
  <c r="G6193" i="6" s="1"/>
  <c r="G6194" i="6" s="1"/>
  <c r="G6195" i="6" s="1"/>
  <c r="G6196" i="6" s="1"/>
  <c r="G6197" i="6" s="1"/>
  <c r="G6198" i="6" s="1"/>
  <c r="G6199" i="6" s="1"/>
  <c r="G6200" i="6" s="1"/>
  <c r="G6201" i="6" s="1"/>
  <c r="G6202" i="6" s="1"/>
  <c r="G6203" i="6" s="1"/>
  <c r="G6204" i="6" s="1"/>
  <c r="G6205" i="6" s="1"/>
  <c r="G6206" i="6" s="1"/>
  <c r="G6207" i="6" s="1"/>
  <c r="G6208" i="6" s="1"/>
  <c r="G6209" i="6" s="1"/>
  <c r="G6210" i="6" s="1"/>
  <c r="G6211" i="6" s="1"/>
  <c r="G6212" i="6" s="1"/>
  <c r="G6213" i="6" s="1"/>
  <c r="G6214" i="6" s="1"/>
  <c r="G6215" i="6" s="1"/>
  <c r="G6216" i="6" s="1"/>
  <c r="G6217" i="6" s="1"/>
  <c r="G6218" i="6" s="1"/>
  <c r="G6219" i="6" s="1"/>
  <c r="G6220" i="6" s="1"/>
  <c r="G6221" i="6" s="1"/>
  <c r="G6222" i="6" s="1"/>
  <c r="G6223" i="6" s="1"/>
  <c r="G6224" i="6" s="1"/>
  <c r="G6225" i="6" s="1"/>
  <c r="G6226" i="6" s="1"/>
  <c r="G6227" i="6" s="1"/>
  <c r="G6228" i="6" s="1"/>
  <c r="G6229" i="6" s="1"/>
  <c r="G6230" i="6" s="1"/>
  <c r="G6231" i="6" s="1"/>
  <c r="G6232" i="6" s="1"/>
  <c r="G6233" i="6" s="1"/>
  <c r="G6234" i="6" s="1"/>
  <c r="G6235" i="6" s="1"/>
  <c r="G6236" i="6" s="1"/>
  <c r="G6237" i="6" s="1"/>
  <c r="G6238" i="6" s="1"/>
  <c r="G6239" i="6" s="1"/>
  <c r="G6240" i="6" s="1"/>
  <c r="G6241" i="6" s="1"/>
  <c r="G6242" i="6" s="1"/>
  <c r="G6243" i="6" s="1"/>
  <c r="G6244" i="6" s="1"/>
  <c r="G6245" i="6" s="1"/>
  <c r="G6246" i="6" s="1"/>
  <c r="G6247" i="6" s="1"/>
  <c r="G6248" i="6" s="1"/>
  <c r="G6249" i="6" s="1"/>
  <c r="G6250" i="6" s="1"/>
  <c r="G6251" i="6" s="1"/>
  <c r="G6252" i="6" s="1"/>
  <c r="G6253" i="6" s="1"/>
  <c r="G6254" i="6" s="1"/>
  <c r="G6255" i="6" s="1"/>
  <c r="G6256" i="6" s="1"/>
  <c r="G6257" i="6" s="1"/>
  <c r="G6258" i="6" s="1"/>
  <c r="G6259" i="6" s="1"/>
  <c r="G6260" i="6" s="1"/>
  <c r="G6261" i="6" s="1"/>
  <c r="G6262" i="6" s="1"/>
  <c r="G6263" i="6" s="1"/>
  <c r="G6264" i="6" s="1"/>
  <c r="G6265" i="6" s="1"/>
  <c r="G6266" i="6" s="1"/>
  <c r="G6267" i="6" s="1"/>
  <c r="G6268" i="6" s="1"/>
  <c r="G6269" i="6" s="1"/>
  <c r="G6270" i="6" s="1"/>
  <c r="G6271" i="6" s="1"/>
  <c r="G6272" i="6" s="1"/>
  <c r="G6273" i="6" s="1"/>
  <c r="G6274" i="6" s="1"/>
  <c r="G6275" i="6" s="1"/>
  <c r="G6276" i="6" s="1"/>
  <c r="G6277" i="6" s="1"/>
  <c r="G6278" i="6" s="1"/>
  <c r="G6279" i="6" s="1"/>
  <c r="G6280" i="6" s="1"/>
  <c r="G6281" i="6" s="1"/>
  <c r="G6282" i="6" s="1"/>
  <c r="G6283" i="6" s="1"/>
  <c r="G6284" i="6" s="1"/>
  <c r="G6285" i="6" s="1"/>
  <c r="G6286" i="6" s="1"/>
  <c r="G6287" i="6" s="1"/>
  <c r="G6288" i="6" s="1"/>
  <c r="G6289" i="6" s="1"/>
  <c r="G6290" i="6" s="1"/>
  <c r="G6291" i="6" s="1"/>
  <c r="G6292" i="6" s="1"/>
  <c r="G6293" i="6" s="1"/>
  <c r="G6294" i="6" s="1"/>
  <c r="G6295" i="6" s="1"/>
  <c r="G6296" i="6" s="1"/>
  <c r="G6297" i="6" s="1"/>
  <c r="G6298" i="6" s="1"/>
  <c r="G6299" i="6" s="1"/>
  <c r="G6300" i="6" s="1"/>
  <c r="G6301" i="6" s="1"/>
  <c r="G6302" i="6" s="1"/>
  <c r="G6303" i="6" s="1"/>
  <c r="G6304" i="6" s="1"/>
  <c r="G6305" i="6" s="1"/>
  <c r="G6306" i="6" s="1"/>
  <c r="G6307" i="6" s="1"/>
  <c r="G6308" i="6" s="1"/>
  <c r="G6309" i="6" s="1"/>
  <c r="G6310" i="6" s="1"/>
  <c r="G6311" i="6" s="1"/>
  <c r="G6312" i="6" s="1"/>
  <c r="G6313" i="6" s="1"/>
  <c r="G6314" i="6" s="1"/>
  <c r="G6315" i="6" s="1"/>
  <c r="G6316" i="6" s="1"/>
  <c r="G6317" i="6" s="1"/>
  <c r="G6318" i="6" s="1"/>
  <c r="G6319" i="6" s="1"/>
  <c r="G6320" i="6" s="1"/>
  <c r="G6321" i="6" s="1"/>
  <c r="G6322" i="6" s="1"/>
  <c r="G6323" i="6" s="1"/>
  <c r="G6324" i="6" s="1"/>
  <c r="G6325" i="6" s="1"/>
  <c r="G6326" i="6" s="1"/>
  <c r="G6327" i="6" s="1"/>
  <c r="G6328" i="6" s="1"/>
  <c r="G6329" i="6" s="1"/>
  <c r="G6330" i="6" s="1"/>
  <c r="G6331" i="6" s="1"/>
  <c r="G6332" i="6" s="1"/>
  <c r="G6333" i="6" s="1"/>
  <c r="G6334" i="6" s="1"/>
  <c r="G6335" i="6" s="1"/>
  <c r="G6336" i="6" s="1"/>
  <c r="G6337" i="6" s="1"/>
  <c r="G6338" i="6" s="1"/>
  <c r="G6339" i="6" s="1"/>
  <c r="G6340" i="6" s="1"/>
  <c r="G6341" i="6" s="1"/>
  <c r="G6342" i="6" s="1"/>
  <c r="G6343" i="6" s="1"/>
  <c r="G6344" i="6" s="1"/>
  <c r="G6345" i="6" s="1"/>
  <c r="G6346" i="6" s="1"/>
  <c r="G6347" i="6" s="1"/>
  <c r="G6348" i="6" s="1"/>
  <c r="G6349" i="6" s="1"/>
  <c r="G6350" i="6" s="1"/>
  <c r="G6351" i="6" s="1"/>
  <c r="G6352" i="6" s="1"/>
  <c r="G6353" i="6" s="1"/>
  <c r="G6354" i="6" s="1"/>
  <c r="G6355" i="6" s="1"/>
  <c r="G6356" i="6" s="1"/>
  <c r="G6357" i="6" s="1"/>
  <c r="G6358" i="6" s="1"/>
  <c r="G6359" i="6" s="1"/>
  <c r="G6360" i="6" s="1"/>
  <c r="G6361" i="6" s="1"/>
  <c r="G6362" i="6" s="1"/>
  <c r="G6363" i="6" s="1"/>
  <c r="G6364" i="6" s="1"/>
  <c r="G6365" i="6" s="1"/>
  <c r="G6366" i="6" s="1"/>
  <c r="G6367" i="6" s="1"/>
  <c r="G6368" i="6" s="1"/>
  <c r="G6369" i="6" s="1"/>
  <c r="G6370" i="6" s="1"/>
  <c r="G6371" i="6" s="1"/>
  <c r="G6372" i="6" s="1"/>
  <c r="G6373" i="6" s="1"/>
  <c r="G6374" i="6" s="1"/>
  <c r="G6375" i="6" s="1"/>
  <c r="G6376" i="6" s="1"/>
  <c r="G6377" i="6" s="1"/>
  <c r="G6378" i="6" s="1"/>
  <c r="G6379" i="6" s="1"/>
  <c r="G6380" i="6" s="1"/>
  <c r="G6381" i="6" s="1"/>
  <c r="G6382" i="6" s="1"/>
  <c r="G6383" i="6" s="1"/>
  <c r="G6384" i="6" s="1"/>
  <c r="G6385" i="6" s="1"/>
  <c r="G6386" i="6" s="1"/>
  <c r="G6387" i="6" s="1"/>
  <c r="G6388" i="6" s="1"/>
  <c r="G6389" i="6" s="1"/>
  <c r="G6390" i="6" s="1"/>
  <c r="G6391" i="6" s="1"/>
  <c r="G6392" i="6" s="1"/>
  <c r="G6393" i="6" s="1"/>
  <c r="G6394" i="6" s="1"/>
  <c r="G6395" i="6" s="1"/>
  <c r="G6396" i="6" s="1"/>
  <c r="G6397" i="6" s="1"/>
  <c r="G6398" i="6" s="1"/>
  <c r="G6399" i="6" s="1"/>
  <c r="G6400" i="6" s="1"/>
  <c r="G6401" i="6" s="1"/>
  <c r="G6402" i="6" s="1"/>
  <c r="G6403" i="6" s="1"/>
  <c r="G6404" i="6" s="1"/>
  <c r="G6405" i="6" s="1"/>
  <c r="G6406" i="6" s="1"/>
  <c r="G6407" i="6" s="1"/>
  <c r="G6408" i="6" s="1"/>
  <c r="G6409" i="6" s="1"/>
  <c r="G6410" i="6" s="1"/>
  <c r="G6411" i="6" s="1"/>
  <c r="G6412" i="6" s="1"/>
  <c r="G6413" i="6" s="1"/>
  <c r="G6414" i="6" s="1"/>
  <c r="G6415" i="6" s="1"/>
  <c r="G6416" i="6" s="1"/>
  <c r="G6417" i="6" s="1"/>
  <c r="G6418" i="6" s="1"/>
  <c r="G6419" i="6" s="1"/>
  <c r="G6420" i="6" s="1"/>
  <c r="G6421" i="6" s="1"/>
  <c r="G6422" i="6" s="1"/>
  <c r="G6423" i="6" s="1"/>
  <c r="G6424" i="6" s="1"/>
  <c r="G6425" i="6" s="1"/>
  <c r="G6426" i="6" s="1"/>
  <c r="G6427" i="6" s="1"/>
  <c r="G6428" i="6" s="1"/>
  <c r="G6429" i="6" s="1"/>
  <c r="G6430" i="6" s="1"/>
  <c r="G6431" i="6" s="1"/>
  <c r="G6432" i="6" s="1"/>
  <c r="G6433" i="6" s="1"/>
  <c r="G6434" i="6" s="1"/>
  <c r="G6435" i="6" s="1"/>
  <c r="G6436" i="6" s="1"/>
  <c r="G6437" i="6" s="1"/>
  <c r="G6438" i="6" s="1"/>
  <c r="G6439" i="6" s="1"/>
  <c r="G6440" i="6" s="1"/>
  <c r="G6441" i="6" s="1"/>
  <c r="G6442" i="6" s="1"/>
  <c r="G6443" i="6" s="1"/>
  <c r="G6444" i="6" s="1"/>
  <c r="G6445" i="6" s="1"/>
  <c r="G6446" i="6" s="1"/>
  <c r="G6447" i="6" s="1"/>
  <c r="G6448" i="6" s="1"/>
  <c r="G6449" i="6" s="1"/>
  <c r="G6450" i="6" s="1"/>
  <c r="G6451" i="6" s="1"/>
  <c r="G6452" i="6" s="1"/>
  <c r="G6453" i="6" s="1"/>
  <c r="G6454" i="6" s="1"/>
  <c r="G6455" i="6" s="1"/>
  <c r="G6456" i="6" s="1"/>
  <c r="G6457" i="6" s="1"/>
  <c r="G6458" i="6" s="1"/>
  <c r="G6459" i="6" s="1"/>
  <c r="G6460" i="6" s="1"/>
  <c r="G6461" i="6" s="1"/>
  <c r="G6462" i="6" s="1"/>
  <c r="G6463" i="6" s="1"/>
  <c r="G6464" i="6" s="1"/>
  <c r="G6465" i="6" s="1"/>
  <c r="G6466" i="6" s="1"/>
  <c r="G6467" i="6" s="1"/>
  <c r="G6468" i="6" s="1"/>
  <c r="G6469" i="6" s="1"/>
  <c r="G6470" i="6" s="1"/>
  <c r="G6471" i="6"/>
  <c r="G6472" i="6" s="1"/>
  <c r="G6473" i="6" s="1"/>
  <c r="G6474" i="6" s="1"/>
  <c r="G6475" i="6" s="1"/>
  <c r="G6476" i="6" s="1"/>
  <c r="G6477" i="6" s="1"/>
  <c r="G6478" i="6" s="1"/>
  <c r="G6479" i="6" s="1"/>
  <c r="G6480" i="6" s="1"/>
  <c r="G6481" i="6" s="1"/>
  <c r="G6482" i="6" s="1"/>
  <c r="G6483" i="6" s="1"/>
  <c r="G6484" i="6" s="1"/>
  <c r="G6485" i="6" s="1"/>
  <c r="G6486" i="6" s="1"/>
  <c r="G6487" i="6" s="1"/>
  <c r="G6488" i="6" s="1"/>
  <c r="G6489" i="6" s="1"/>
  <c r="G6490" i="6" s="1"/>
  <c r="G6491" i="6" s="1"/>
  <c r="G6492" i="6" s="1"/>
  <c r="G6493" i="6" s="1"/>
  <c r="G6494" i="6" s="1"/>
  <c r="G6495" i="6" s="1"/>
  <c r="G6496" i="6" s="1"/>
  <c r="G6497" i="6" s="1"/>
  <c r="G6498" i="6" s="1"/>
  <c r="G6499" i="6" s="1"/>
  <c r="G6500" i="6" s="1"/>
  <c r="G6501" i="6" s="1"/>
  <c r="G6502" i="6" s="1"/>
  <c r="G6503" i="6" s="1"/>
  <c r="G6504" i="6" s="1"/>
  <c r="G6505" i="6" s="1"/>
  <c r="G6506" i="6" s="1"/>
  <c r="G6507" i="6" s="1"/>
  <c r="G6508" i="6" s="1"/>
  <c r="G6509" i="6" s="1"/>
  <c r="G6510" i="6" s="1"/>
  <c r="G6511" i="6" s="1"/>
  <c r="G6512" i="6" s="1"/>
  <c r="G6513" i="6" s="1"/>
  <c r="G6514" i="6" s="1"/>
  <c r="G6515" i="6" s="1"/>
  <c r="G6516" i="6" s="1"/>
  <c r="G6517" i="6" s="1"/>
  <c r="G6518" i="6" s="1"/>
  <c r="G6519" i="6" s="1"/>
  <c r="G6520" i="6" s="1"/>
  <c r="G6521" i="6" s="1"/>
  <c r="G6522" i="6" s="1"/>
  <c r="G6523" i="6" s="1"/>
  <c r="G6524" i="6" s="1"/>
  <c r="G6525" i="6" s="1"/>
  <c r="G6526" i="6" s="1"/>
  <c r="G6527" i="6" s="1"/>
  <c r="G6528" i="6" s="1"/>
  <c r="G6529" i="6" s="1"/>
  <c r="G6530" i="6" s="1"/>
  <c r="G6531" i="6" s="1"/>
  <c r="G6532" i="6" s="1"/>
  <c r="G6533" i="6" s="1"/>
  <c r="G6534" i="6" s="1"/>
  <c r="G6535" i="6" s="1"/>
  <c r="G6536" i="6" s="1"/>
  <c r="G6537" i="6" s="1"/>
  <c r="G6538" i="6" s="1"/>
  <c r="G6539" i="6" s="1"/>
  <c r="G6540" i="6" s="1"/>
  <c r="G6541" i="6" s="1"/>
  <c r="G6542" i="6" s="1"/>
  <c r="G6543" i="6" s="1"/>
  <c r="G6544" i="6" s="1"/>
  <c r="G6545" i="6" s="1"/>
  <c r="G6546" i="6" s="1"/>
  <c r="G6547" i="6" s="1"/>
  <c r="G6548" i="6" s="1"/>
  <c r="G6549" i="6" s="1"/>
  <c r="G6550" i="6" s="1"/>
  <c r="G6551" i="6" s="1"/>
  <c r="G6552" i="6" s="1"/>
  <c r="G6553" i="6" s="1"/>
  <c r="G6554" i="6" s="1"/>
  <c r="G6555" i="6" s="1"/>
  <c r="G6556" i="6" s="1"/>
  <c r="G6557" i="6" s="1"/>
  <c r="G6558" i="6" s="1"/>
  <c r="G6559" i="6" s="1"/>
  <c r="G6560" i="6" s="1"/>
  <c r="G6561" i="6" s="1"/>
  <c r="G6562" i="6" s="1"/>
  <c r="G6563" i="6" s="1"/>
  <c r="G6564" i="6" s="1"/>
  <c r="G6565" i="6" s="1"/>
  <c r="G6566" i="6" s="1"/>
  <c r="G6567" i="6" s="1"/>
  <c r="G6568" i="6" s="1"/>
  <c r="G6569" i="6" s="1"/>
  <c r="G6570" i="6" s="1"/>
  <c r="G6571" i="6" s="1"/>
  <c r="G6572" i="6" s="1"/>
  <c r="G6573" i="6" s="1"/>
  <c r="G6574" i="6" s="1"/>
  <c r="G6575" i="6" s="1"/>
  <c r="G6576" i="6" s="1"/>
  <c r="G6577" i="6" s="1"/>
  <c r="G6578" i="6" s="1"/>
  <c r="G6579" i="6" s="1"/>
  <c r="G6580" i="6" s="1"/>
  <c r="G6581" i="6" s="1"/>
  <c r="G6582" i="6" s="1"/>
  <c r="G6583" i="6" s="1"/>
  <c r="G6584" i="6" s="1"/>
  <c r="G6585" i="6" s="1"/>
  <c r="G6586" i="6" s="1"/>
  <c r="G6587" i="6" s="1"/>
  <c r="G6588" i="6" s="1"/>
  <c r="G6589" i="6" s="1"/>
  <c r="G6590" i="6" s="1"/>
  <c r="G6591" i="6" s="1"/>
  <c r="G6592" i="6" s="1"/>
  <c r="G6593" i="6" s="1"/>
  <c r="G6594" i="6" s="1"/>
  <c r="G6595" i="6" s="1"/>
  <c r="G6596" i="6" s="1"/>
  <c r="G6597" i="6" s="1"/>
  <c r="G6598" i="6" s="1"/>
  <c r="G6599" i="6" s="1"/>
  <c r="G6600" i="6" s="1"/>
  <c r="G6601" i="6" s="1"/>
  <c r="G6602" i="6" s="1"/>
  <c r="G6603" i="6" s="1"/>
  <c r="G6604" i="6" s="1"/>
  <c r="G6605" i="6" s="1"/>
  <c r="G6606" i="6" s="1"/>
  <c r="G6607" i="6" s="1"/>
  <c r="G6608" i="6" s="1"/>
  <c r="G6609" i="6" s="1"/>
  <c r="G6610" i="6" s="1"/>
  <c r="G6611" i="6" s="1"/>
  <c r="G6612" i="6" s="1"/>
  <c r="G6613" i="6" s="1"/>
  <c r="G6614" i="6" s="1"/>
  <c r="G6615" i="6" s="1"/>
  <c r="G6616" i="6" s="1"/>
  <c r="G6617" i="6" s="1"/>
  <c r="G6618" i="6" s="1"/>
  <c r="G6619" i="6" s="1"/>
  <c r="G6620" i="6" s="1"/>
  <c r="G6621" i="6" s="1"/>
  <c r="G6622" i="6" s="1"/>
  <c r="G6623" i="6" s="1"/>
  <c r="G6624" i="6" s="1"/>
  <c r="G6625" i="6" s="1"/>
  <c r="G6626" i="6" s="1"/>
  <c r="G6627" i="6" s="1"/>
  <c r="G6628" i="6" s="1"/>
  <c r="G6629" i="6" s="1"/>
  <c r="G6630" i="6" s="1"/>
  <c r="G6631" i="6" s="1"/>
  <c r="G6632" i="6" s="1"/>
  <c r="G6633" i="6" s="1"/>
  <c r="G6634" i="6" s="1"/>
  <c r="G6635" i="6" s="1"/>
  <c r="G6636" i="6" s="1"/>
  <c r="G6637" i="6" s="1"/>
  <c r="G6638" i="6" s="1"/>
  <c r="G6639" i="6" s="1"/>
  <c r="G6640" i="6" s="1"/>
  <c r="G6641" i="6" s="1"/>
  <c r="G6642" i="6" s="1"/>
  <c r="G6643" i="6" s="1"/>
  <c r="G6644" i="6" s="1"/>
  <c r="G6645" i="6" s="1"/>
  <c r="G6646" i="6" s="1"/>
  <c r="G6647" i="6" s="1"/>
  <c r="G6648" i="6" s="1"/>
  <c r="G6649" i="6" s="1"/>
  <c r="G6650" i="6" s="1"/>
  <c r="G6651" i="6" s="1"/>
  <c r="G6652" i="6" s="1"/>
  <c r="G6653" i="6" s="1"/>
  <c r="G6654" i="6" s="1"/>
  <c r="G6655" i="6" s="1"/>
  <c r="G6656" i="6" s="1"/>
  <c r="G6657" i="6" s="1"/>
  <c r="G6658" i="6" s="1"/>
  <c r="G6659" i="6" s="1"/>
  <c r="G6660" i="6" s="1"/>
  <c r="G6661" i="6" s="1"/>
  <c r="G6662" i="6" s="1"/>
  <c r="G6663" i="6" s="1"/>
  <c r="G6664" i="6" s="1"/>
  <c r="G6665" i="6" s="1"/>
  <c r="G6666" i="6" s="1"/>
  <c r="G6667" i="6" s="1"/>
  <c r="G6668" i="6" s="1"/>
  <c r="G6669" i="6" s="1"/>
  <c r="G6670" i="6" s="1"/>
  <c r="G6671" i="6" s="1"/>
  <c r="G6672" i="6" s="1"/>
  <c r="G6673" i="6" s="1"/>
  <c r="G6674" i="6" s="1"/>
  <c r="G6675" i="6" s="1"/>
  <c r="G6676" i="6" s="1"/>
  <c r="G6677" i="6" s="1"/>
  <c r="G6678" i="6" s="1"/>
  <c r="G6679" i="6" s="1"/>
  <c r="G6680" i="6" s="1"/>
  <c r="G6681" i="6" s="1"/>
  <c r="G6682" i="6" s="1"/>
  <c r="G6683" i="6" s="1"/>
  <c r="G6684" i="6" s="1"/>
  <c r="G6685" i="6" s="1"/>
  <c r="G6686" i="6" s="1"/>
  <c r="G6687" i="6" s="1"/>
  <c r="G6688" i="6" s="1"/>
  <c r="G6689" i="6" s="1"/>
  <c r="G6690" i="6" s="1"/>
  <c r="G6691" i="6" s="1"/>
  <c r="G6692" i="6" s="1"/>
  <c r="G6693" i="6" s="1"/>
  <c r="G6694" i="6" s="1"/>
  <c r="G6695" i="6" s="1"/>
  <c r="G6696" i="6" s="1"/>
  <c r="G6697" i="6" s="1"/>
  <c r="G6698" i="6" s="1"/>
  <c r="G6699" i="6" s="1"/>
  <c r="G6700" i="6" s="1"/>
  <c r="G6701" i="6" s="1"/>
  <c r="G6702" i="6" s="1"/>
  <c r="G6703" i="6" s="1"/>
  <c r="G6704" i="6" s="1"/>
  <c r="G6705" i="6" s="1"/>
  <c r="G6706" i="6" s="1"/>
  <c r="G6707" i="6" s="1"/>
  <c r="G6708" i="6" s="1"/>
  <c r="G6709" i="6" s="1"/>
  <c r="G6710" i="6" s="1"/>
  <c r="G6711" i="6" s="1"/>
  <c r="G6712" i="6" s="1"/>
  <c r="G6713" i="6" s="1"/>
  <c r="G6714" i="6" s="1"/>
  <c r="G6715" i="6" s="1"/>
  <c r="G6716" i="6" s="1"/>
  <c r="G6717" i="6" s="1"/>
  <c r="G6718" i="6" s="1"/>
  <c r="G6719" i="6" s="1"/>
  <c r="G6720" i="6" s="1"/>
  <c r="G6721" i="6" s="1"/>
  <c r="G6722" i="6" s="1"/>
  <c r="G6723" i="6" s="1"/>
  <c r="G6724" i="6" s="1"/>
  <c r="G6725" i="6" s="1"/>
  <c r="G6726" i="6" s="1"/>
  <c r="G6727" i="6" s="1"/>
  <c r="G6728" i="6" s="1"/>
  <c r="G6729" i="6" s="1"/>
  <c r="G6730" i="6" s="1"/>
  <c r="G6731" i="6" s="1"/>
  <c r="G6732" i="6" s="1"/>
  <c r="G6733" i="6" s="1"/>
  <c r="G6734" i="6" s="1"/>
  <c r="G6735" i="6" s="1"/>
  <c r="G6736" i="6" s="1"/>
  <c r="G6737" i="6" s="1"/>
  <c r="G6738" i="6" s="1"/>
  <c r="G6739" i="6" s="1"/>
  <c r="G6740" i="6" s="1"/>
  <c r="G6741" i="6" s="1"/>
  <c r="G6742" i="6" s="1"/>
  <c r="G6743" i="6" s="1"/>
  <c r="G6744" i="6" s="1"/>
  <c r="G6745" i="6" s="1"/>
  <c r="G6746" i="6" s="1"/>
  <c r="G6747" i="6" s="1"/>
  <c r="G6748" i="6" s="1"/>
  <c r="G6749" i="6" s="1"/>
  <c r="G6750" i="6" s="1"/>
  <c r="G6751" i="6" s="1"/>
  <c r="G6752" i="6" s="1"/>
  <c r="G6753" i="6" s="1"/>
  <c r="G6754" i="6" s="1"/>
  <c r="G6755" i="6" s="1"/>
  <c r="G6756" i="6" s="1"/>
  <c r="G6757" i="6" s="1"/>
  <c r="G6758" i="6" s="1"/>
  <c r="G6759" i="6" s="1"/>
  <c r="G6760" i="6" s="1"/>
  <c r="G6761" i="6" s="1"/>
  <c r="G6762" i="6" s="1"/>
  <c r="G6763" i="6" s="1"/>
  <c r="G6764" i="6" s="1"/>
  <c r="G6765" i="6" s="1"/>
  <c r="G6766" i="6" s="1"/>
  <c r="G6767" i="6" s="1"/>
  <c r="G6768" i="6" s="1"/>
  <c r="G6769" i="6" s="1"/>
  <c r="G6770" i="6" s="1"/>
  <c r="G6771" i="6" s="1"/>
  <c r="G6772" i="6" s="1"/>
  <c r="G6773" i="6" s="1"/>
  <c r="G6774" i="6" s="1"/>
  <c r="G6775" i="6" s="1"/>
  <c r="G6776" i="6" s="1"/>
  <c r="G6777" i="6" s="1"/>
  <c r="G6778" i="6" s="1"/>
  <c r="G6779" i="6" s="1"/>
  <c r="G6780" i="6" s="1"/>
  <c r="G6781" i="6" s="1"/>
  <c r="G6782" i="6" s="1"/>
  <c r="G6783" i="6" s="1"/>
  <c r="G6784" i="6" s="1"/>
  <c r="G6785" i="6" s="1"/>
  <c r="G6786" i="6" s="1"/>
  <c r="G6787" i="6" s="1"/>
  <c r="G6788" i="6" s="1"/>
  <c r="G6789" i="6" s="1"/>
  <c r="G6790" i="6" s="1"/>
  <c r="G6791" i="6" s="1"/>
  <c r="G6792" i="6" s="1"/>
  <c r="G6793" i="6" s="1"/>
  <c r="G6794" i="6" s="1"/>
  <c r="G6795" i="6" s="1"/>
  <c r="G6796" i="6" s="1"/>
  <c r="G6797" i="6" s="1"/>
  <c r="G6798" i="6" s="1"/>
  <c r="G6799" i="6" s="1"/>
  <c r="G6800" i="6" s="1"/>
  <c r="G6801" i="6" s="1"/>
  <c r="G6802" i="6" s="1"/>
  <c r="G6803" i="6" s="1"/>
  <c r="G6804" i="6" s="1"/>
  <c r="G6805" i="6" s="1"/>
  <c r="G6806" i="6" s="1"/>
  <c r="G6807" i="6" s="1"/>
  <c r="G6808" i="6" s="1"/>
  <c r="G6809" i="6" s="1"/>
  <c r="G6810" i="6" s="1"/>
  <c r="G6811" i="6" s="1"/>
  <c r="G6812" i="6" s="1"/>
  <c r="G6813" i="6" s="1"/>
  <c r="G6814" i="6" s="1"/>
  <c r="G6815" i="6" s="1"/>
  <c r="G6816" i="6" s="1"/>
  <c r="G6817" i="6" s="1"/>
  <c r="G6818" i="6" s="1"/>
  <c r="G6819" i="6" s="1"/>
  <c r="G6820" i="6" s="1"/>
  <c r="G6821" i="6" s="1"/>
  <c r="G6822" i="6" s="1"/>
  <c r="G6823" i="6" s="1"/>
  <c r="G6824" i="6" s="1"/>
  <c r="G6825" i="6" s="1"/>
  <c r="G6826" i="6" s="1"/>
  <c r="G6827" i="6" s="1"/>
  <c r="G6828" i="6" s="1"/>
  <c r="G6829" i="6" s="1"/>
  <c r="G6830" i="6" s="1"/>
  <c r="G6831" i="6" s="1"/>
  <c r="G6832" i="6" s="1"/>
  <c r="G6833" i="6" s="1"/>
  <c r="G6834" i="6" s="1"/>
  <c r="G6835" i="6" s="1"/>
  <c r="G6836" i="6" s="1"/>
  <c r="G6837" i="6" s="1"/>
  <c r="G6838" i="6" s="1"/>
  <c r="G6839" i="6" s="1"/>
  <c r="G6840" i="6" s="1"/>
  <c r="G6841" i="6" s="1"/>
  <c r="G6842" i="6" s="1"/>
  <c r="G6843" i="6" s="1"/>
  <c r="G6844" i="6" s="1"/>
  <c r="G6845" i="6" s="1"/>
  <c r="G6846" i="6" s="1"/>
  <c r="G6847" i="6" s="1"/>
  <c r="G6848" i="6" s="1"/>
  <c r="G6849" i="6" s="1"/>
  <c r="G6850" i="6" s="1"/>
  <c r="G6851" i="6" s="1"/>
  <c r="G6852" i="6" s="1"/>
  <c r="G6853" i="6" s="1"/>
  <c r="G6854" i="6" s="1"/>
  <c r="G6855" i="6" s="1"/>
  <c r="G6856" i="6" s="1"/>
  <c r="G6857" i="6" s="1"/>
  <c r="G6858" i="6" s="1"/>
  <c r="G6859" i="6" s="1"/>
  <c r="G6860" i="6" s="1"/>
  <c r="G6861" i="6" s="1"/>
  <c r="G6862" i="6" s="1"/>
  <c r="G6863" i="6" s="1"/>
  <c r="G6864" i="6" s="1"/>
  <c r="G6865" i="6" s="1"/>
  <c r="G6866" i="6" s="1"/>
  <c r="G6867" i="6" s="1"/>
  <c r="G6868" i="6" s="1"/>
  <c r="G6869" i="6" s="1"/>
  <c r="G6870" i="6" s="1"/>
  <c r="G6871" i="6" s="1"/>
  <c r="G6872" i="6" s="1"/>
  <c r="G6873" i="6" s="1"/>
  <c r="G6874" i="6" s="1"/>
  <c r="G6875" i="6" s="1"/>
  <c r="G6876" i="6" s="1"/>
  <c r="G6877" i="6" s="1"/>
  <c r="G6878" i="6" s="1"/>
  <c r="G6879" i="6" s="1"/>
  <c r="G6880" i="6" s="1"/>
  <c r="G6881" i="6" s="1"/>
  <c r="G6882" i="6" s="1"/>
  <c r="G6883" i="6" s="1"/>
  <c r="G6884" i="6" s="1"/>
  <c r="G6885" i="6" s="1"/>
  <c r="G6886" i="6" s="1"/>
  <c r="G6887" i="6" s="1"/>
  <c r="G6888" i="6" s="1"/>
  <c r="G6889" i="6" s="1"/>
  <c r="G6890" i="6" s="1"/>
  <c r="G6891" i="6" s="1"/>
  <c r="G6892" i="6" s="1"/>
  <c r="G6893" i="6" s="1"/>
  <c r="G6894" i="6" s="1"/>
  <c r="G6895" i="6" s="1"/>
  <c r="G6896" i="6" s="1"/>
  <c r="G6897" i="6" s="1"/>
  <c r="G6898" i="6" s="1"/>
  <c r="G6899" i="6" s="1"/>
  <c r="G6900" i="6" s="1"/>
  <c r="G6901" i="6" s="1"/>
  <c r="G6902" i="6" s="1"/>
  <c r="G6903" i="6" s="1"/>
  <c r="G6904" i="6" s="1"/>
  <c r="G6905" i="6" s="1"/>
  <c r="G6906" i="6" s="1"/>
  <c r="G6907" i="6" s="1"/>
  <c r="G6908" i="6" s="1"/>
  <c r="G6909" i="6" s="1"/>
  <c r="G6910" i="6" s="1"/>
  <c r="G6911" i="6" s="1"/>
  <c r="G6912" i="6" s="1"/>
  <c r="G6913" i="6" s="1"/>
  <c r="G6914" i="6" s="1"/>
  <c r="G6915" i="6" s="1"/>
  <c r="G6916" i="6" s="1"/>
  <c r="G6917" i="6" s="1"/>
  <c r="G6918" i="6" s="1"/>
  <c r="G6919" i="6" s="1"/>
  <c r="G6920" i="6" s="1"/>
  <c r="G6921" i="6" s="1"/>
  <c r="G6922" i="6" s="1"/>
  <c r="G6923" i="6" s="1"/>
  <c r="G6924" i="6" s="1"/>
  <c r="G6925" i="6" s="1"/>
  <c r="G6926" i="6" s="1"/>
  <c r="G6927" i="6" s="1"/>
  <c r="G6928" i="6" s="1"/>
  <c r="G6929" i="6" s="1"/>
  <c r="G6930" i="6" s="1"/>
  <c r="G6931" i="6" s="1"/>
  <c r="G6932" i="6" s="1"/>
  <c r="G6933" i="6" s="1"/>
  <c r="G6934" i="6" s="1"/>
  <c r="G6935" i="6" s="1"/>
  <c r="G6936" i="6" s="1"/>
  <c r="G6937" i="6" s="1"/>
  <c r="G6938" i="6" s="1"/>
  <c r="G6939" i="6" s="1"/>
  <c r="G6940" i="6" s="1"/>
  <c r="G6941" i="6" s="1"/>
  <c r="G6942" i="6" s="1"/>
  <c r="G6943" i="6" s="1"/>
  <c r="G6944" i="6" s="1"/>
  <c r="G6945" i="6" s="1"/>
  <c r="G6946" i="6" s="1"/>
  <c r="G6947" i="6" s="1"/>
  <c r="G6948" i="6" s="1"/>
  <c r="G6949" i="6" s="1"/>
  <c r="G6950" i="6" s="1"/>
  <c r="G6951" i="6" s="1"/>
  <c r="G6952" i="6" s="1"/>
  <c r="G6953" i="6" s="1"/>
  <c r="G6954" i="6" s="1"/>
  <c r="G6955" i="6" s="1"/>
  <c r="G6956" i="6" s="1"/>
  <c r="G6957" i="6" s="1"/>
  <c r="G6958" i="6" s="1"/>
  <c r="G6959" i="6" s="1"/>
  <c r="G6960" i="6" s="1"/>
  <c r="G6961" i="6" s="1"/>
  <c r="G6962" i="6" s="1"/>
  <c r="G6963" i="6" s="1"/>
  <c r="G6964" i="6" s="1"/>
  <c r="G6965" i="6" s="1"/>
  <c r="G6966" i="6" s="1"/>
  <c r="G6967" i="6" s="1"/>
  <c r="G6968" i="6" s="1"/>
  <c r="G6969" i="6" s="1"/>
  <c r="G6970" i="6" s="1"/>
  <c r="G6971" i="6" s="1"/>
  <c r="G6972" i="6" s="1"/>
  <c r="G6973" i="6" s="1"/>
  <c r="G6974" i="6" s="1"/>
  <c r="G6975" i="6" s="1"/>
  <c r="G6976" i="6" s="1"/>
  <c r="G6977" i="6" s="1"/>
  <c r="G6978" i="6" s="1"/>
  <c r="G6979" i="6" s="1"/>
  <c r="G6980" i="6" s="1"/>
  <c r="G6981" i="6" s="1"/>
  <c r="G6982" i="6" s="1"/>
  <c r="G6983" i="6" s="1"/>
  <c r="G6984" i="6" s="1"/>
  <c r="G6985" i="6" s="1"/>
  <c r="G6986" i="6" s="1"/>
  <c r="G6987" i="6" s="1"/>
  <c r="G6988" i="6" s="1"/>
  <c r="G6989" i="6" s="1"/>
  <c r="G6990" i="6" s="1"/>
  <c r="G6991" i="6" s="1"/>
  <c r="G6992" i="6" s="1"/>
  <c r="G6993" i="6" s="1"/>
  <c r="G6994" i="6" s="1"/>
  <c r="G6995" i="6" s="1"/>
  <c r="G6996" i="6" s="1"/>
  <c r="G6997" i="6" s="1"/>
  <c r="G6998" i="6" s="1"/>
  <c r="G6999" i="6" s="1"/>
  <c r="G7000" i="6" s="1"/>
  <c r="G7001" i="6" s="1"/>
  <c r="G7002" i="6" s="1"/>
  <c r="G7003" i="6" s="1"/>
  <c r="G7004" i="6" s="1"/>
  <c r="G7005" i="6" s="1"/>
  <c r="G7006" i="6" s="1"/>
  <c r="G7007" i="6" s="1"/>
  <c r="G7008" i="6" s="1"/>
  <c r="G7009" i="6" s="1"/>
  <c r="G7010" i="6" s="1"/>
  <c r="G7011" i="6" s="1"/>
  <c r="G7012" i="6" s="1"/>
  <c r="G7013" i="6" s="1"/>
  <c r="G7014" i="6" s="1"/>
  <c r="G7015" i="6" s="1"/>
  <c r="G7016" i="6" s="1"/>
  <c r="G7017" i="6" s="1"/>
  <c r="G7018" i="6" s="1"/>
  <c r="G7019" i="6" s="1"/>
  <c r="G7020" i="6" s="1"/>
  <c r="G7021" i="6" s="1"/>
  <c r="G7022" i="6" s="1"/>
  <c r="G7023" i="6" s="1"/>
  <c r="G7024" i="6" s="1"/>
  <c r="G7025" i="6" s="1"/>
  <c r="G7026" i="6" s="1"/>
  <c r="G7027" i="6" s="1"/>
  <c r="G7028" i="6" s="1"/>
  <c r="G7029" i="6" s="1"/>
  <c r="G7030" i="6" s="1"/>
  <c r="G7031" i="6" s="1"/>
  <c r="G7032" i="6" s="1"/>
  <c r="G7033" i="6" s="1"/>
  <c r="G7034" i="6" s="1"/>
  <c r="G7035" i="6" s="1"/>
  <c r="G7036" i="6" s="1"/>
  <c r="G7037" i="6" s="1"/>
  <c r="G7038" i="6" s="1"/>
  <c r="G7039" i="6" s="1"/>
  <c r="G7040" i="6" s="1"/>
  <c r="G7041" i="6" s="1"/>
  <c r="G7042" i="6" s="1"/>
  <c r="G7043" i="6" s="1"/>
  <c r="G7044" i="6" s="1"/>
  <c r="G7045" i="6" s="1"/>
  <c r="G7046" i="6" s="1"/>
  <c r="G7047" i="6" s="1"/>
  <c r="G7048" i="6" s="1"/>
  <c r="G7049" i="6" s="1"/>
  <c r="G7050" i="6" s="1"/>
  <c r="G7051" i="6" s="1"/>
  <c r="G7052" i="6" s="1"/>
  <c r="G7053" i="6" s="1"/>
  <c r="G7054" i="6" s="1"/>
  <c r="G7055" i="6" s="1"/>
  <c r="G7056" i="6" s="1"/>
  <c r="G7057" i="6" s="1"/>
  <c r="G7058" i="6" s="1"/>
  <c r="G7059" i="6" s="1"/>
  <c r="G7060" i="6" s="1"/>
  <c r="G7061" i="6" s="1"/>
  <c r="G7062" i="6" s="1"/>
  <c r="G7063" i="6" s="1"/>
  <c r="G7064" i="6" s="1"/>
  <c r="G7065" i="6" s="1"/>
  <c r="G7066" i="6" s="1"/>
  <c r="G7067" i="6" s="1"/>
  <c r="G7068" i="6" s="1"/>
  <c r="U12" i="18" l="1"/>
  <c r="X14" i="18"/>
  <c r="W14" i="18"/>
  <c r="Y12" i="18"/>
  <c r="M1881" i="18"/>
  <c r="L1878" i="18"/>
  <c r="L1862" i="18"/>
  <c r="M1865" i="18"/>
  <c r="M1841" i="18"/>
  <c r="L1838" i="18"/>
  <c r="M1785" i="18"/>
  <c r="S1782" i="18" s="1"/>
  <c r="L1782" i="18"/>
  <c r="L1702" i="18"/>
  <c r="M1705" i="18"/>
  <c r="M1689" i="18"/>
  <c r="L1686" i="18"/>
  <c r="L1670" i="18"/>
  <c r="M1673" i="18"/>
  <c r="L1654" i="18"/>
  <c r="M1657" i="18"/>
  <c r="L1638" i="18"/>
  <c r="M1641" i="18"/>
  <c r="L1622" i="18"/>
  <c r="M1625" i="18"/>
  <c r="M1609" i="18"/>
  <c r="L1606" i="18"/>
  <c r="L1590" i="18"/>
  <c r="M1593" i="18"/>
  <c r="L1582" i="18"/>
  <c r="M1585" i="18"/>
  <c r="L1574" i="18"/>
  <c r="M1577" i="18"/>
  <c r="L1558" i="18"/>
  <c r="M1561" i="18"/>
  <c r="M1545" i="18"/>
  <c r="L1542" i="18"/>
  <c r="M1529" i="18"/>
  <c r="L1526" i="18"/>
  <c r="M1513" i="18"/>
  <c r="L1510" i="18"/>
  <c r="L1478" i="18"/>
  <c r="M1481" i="18"/>
  <c r="L1462" i="18"/>
  <c r="M1465" i="18"/>
  <c r="L1446" i="18"/>
  <c r="M1449" i="18"/>
  <c r="M1337" i="18"/>
  <c r="L1334" i="18"/>
  <c r="M1289" i="18"/>
  <c r="L1286" i="18"/>
  <c r="M1273" i="18"/>
  <c r="L1270" i="18"/>
  <c r="M1201" i="18"/>
  <c r="L1198" i="18"/>
  <c r="L1062" i="18"/>
  <c r="M1065" i="18"/>
  <c r="L1054" i="18"/>
  <c r="M1057" i="18"/>
  <c r="L1038" i="18"/>
  <c r="M1041" i="18"/>
  <c r="M1001" i="18"/>
  <c r="L998" i="18"/>
  <c r="L982" i="18"/>
  <c r="M985" i="18"/>
  <c r="L966" i="18"/>
  <c r="M969" i="18"/>
  <c r="M937" i="18"/>
  <c r="L934" i="18"/>
  <c r="L918" i="18"/>
  <c r="M921" i="18"/>
  <c r="L734" i="18"/>
  <c r="M737" i="18"/>
  <c r="L718" i="18"/>
  <c r="M721" i="18"/>
  <c r="M705" i="18"/>
  <c r="L702" i="18"/>
  <c r="L686" i="18"/>
  <c r="M689" i="18"/>
  <c r="L662" i="18"/>
  <c r="M665" i="18"/>
  <c r="L646" i="18"/>
  <c r="M649" i="18"/>
  <c r="L638" i="18"/>
  <c r="M641" i="18"/>
  <c r="M633" i="18"/>
  <c r="L630" i="18"/>
  <c r="L614" i="18"/>
  <c r="M617" i="18"/>
  <c r="L598" i="18"/>
  <c r="M601" i="18"/>
  <c r="M577" i="18"/>
  <c r="L574" i="18"/>
  <c r="M393" i="18"/>
  <c r="L390" i="18"/>
  <c r="L262" i="18"/>
  <c r="M265" i="18"/>
  <c r="L246" i="18"/>
  <c r="M249" i="18"/>
  <c r="L222" i="18"/>
  <c r="M225" i="18"/>
  <c r="L158" i="18"/>
  <c r="M161" i="18"/>
  <c r="L142" i="18"/>
  <c r="M145" i="18"/>
  <c r="M121" i="18"/>
  <c r="L118" i="18"/>
  <c r="M105" i="18"/>
  <c r="L102" i="18"/>
  <c r="M73" i="18"/>
  <c r="L70" i="18"/>
  <c r="M57" i="18"/>
  <c r="L54" i="18"/>
  <c r="M41" i="18"/>
  <c r="L38" i="18"/>
  <c r="M33" i="18"/>
  <c r="L30" i="18"/>
  <c r="M25" i="18"/>
  <c r="L22" i="18"/>
  <c r="L6" i="18"/>
  <c r="M9" i="18"/>
  <c r="X1712" i="18"/>
  <c r="W1712" i="18"/>
  <c r="W1568" i="18"/>
  <c r="X1568" i="18"/>
  <c r="Y1566" i="18"/>
  <c r="W1168" i="18"/>
  <c r="X1168" i="18"/>
  <c r="W1008" i="18"/>
  <c r="X1008" i="18"/>
  <c r="W656" i="18"/>
  <c r="X656" i="18"/>
  <c r="Y654" i="18"/>
  <c r="W632" i="18"/>
  <c r="Y630" i="18"/>
  <c r="X632" i="18"/>
  <c r="M1897" i="18"/>
  <c r="L1894" i="18"/>
  <c r="L1886" i="18"/>
  <c r="M1889" i="18"/>
  <c r="L1870" i="18"/>
  <c r="M1873" i="18"/>
  <c r="L1854" i="18"/>
  <c r="M1857" i="18"/>
  <c r="L1846" i="18"/>
  <c r="M1849" i="18"/>
  <c r="M1833" i="18"/>
  <c r="L1830" i="18"/>
  <c r="M1761" i="18"/>
  <c r="L1758" i="18"/>
  <c r="L1710" i="18"/>
  <c r="M1713" i="18"/>
  <c r="M1697" i="18"/>
  <c r="L1694" i="18"/>
  <c r="L1678" i="18"/>
  <c r="M1681" i="18"/>
  <c r="M1665" i="18"/>
  <c r="L1662" i="18"/>
  <c r="M1649" i="18"/>
  <c r="L1646" i="18"/>
  <c r="L1630" i="18"/>
  <c r="M1633" i="18"/>
  <c r="M1617" i="18"/>
  <c r="L1614" i="18"/>
  <c r="L1598" i="18"/>
  <c r="M1601" i="18"/>
  <c r="N1571" i="18"/>
  <c r="S1566" i="18"/>
  <c r="V1564" i="18"/>
  <c r="L1550" i="18"/>
  <c r="M1553" i="18"/>
  <c r="L1534" i="18"/>
  <c r="M1537" i="18"/>
  <c r="L1518" i="18"/>
  <c r="M1521" i="18"/>
  <c r="L1486" i="18"/>
  <c r="M1489" i="18"/>
  <c r="L1470" i="18"/>
  <c r="M1473" i="18"/>
  <c r="L1454" i="18"/>
  <c r="M1457" i="18"/>
  <c r="L1438" i="18"/>
  <c r="M1441" i="18"/>
  <c r="L1358" i="18"/>
  <c r="M1361" i="18"/>
  <c r="M1345" i="18"/>
  <c r="L1342" i="18"/>
  <c r="M1281" i="18"/>
  <c r="L1278" i="18"/>
  <c r="M1265" i="18"/>
  <c r="L1262" i="18"/>
  <c r="L1238" i="18"/>
  <c r="M1241" i="18"/>
  <c r="L990" i="18"/>
  <c r="M993" i="18"/>
  <c r="L974" i="18"/>
  <c r="M977" i="18"/>
  <c r="M945" i="18"/>
  <c r="L942" i="18"/>
  <c r="M929" i="18"/>
  <c r="L926" i="18"/>
  <c r="L894" i="18"/>
  <c r="M897" i="18"/>
  <c r="L726" i="18"/>
  <c r="M729" i="18"/>
  <c r="L710" i="18"/>
  <c r="M713" i="18"/>
  <c r="M697" i="18"/>
  <c r="L694" i="18"/>
  <c r="L654" i="18"/>
  <c r="M657" i="18"/>
  <c r="M625" i="18"/>
  <c r="L622" i="18"/>
  <c r="L606" i="18"/>
  <c r="M609" i="18"/>
  <c r="M593" i="18"/>
  <c r="L590" i="18"/>
  <c r="M585" i="18"/>
  <c r="L582" i="18"/>
  <c r="M569" i="18"/>
  <c r="L566" i="18"/>
  <c r="L558" i="18"/>
  <c r="M561" i="18"/>
  <c r="M553" i="18"/>
  <c r="L550" i="18"/>
  <c r="L542" i="18"/>
  <c r="M545" i="18"/>
  <c r="L534" i="18"/>
  <c r="M537" i="18"/>
  <c r="M529" i="18"/>
  <c r="L526" i="18"/>
  <c r="M521" i="18"/>
  <c r="L518" i="18"/>
  <c r="L510" i="18"/>
  <c r="M513" i="18"/>
  <c r="M505" i="18"/>
  <c r="L502" i="18"/>
  <c r="M497" i="18"/>
  <c r="L494" i="18"/>
  <c r="L422" i="18"/>
  <c r="M425" i="18"/>
  <c r="M385" i="18"/>
  <c r="L382" i="18"/>
  <c r="M377" i="18"/>
  <c r="L374" i="18"/>
  <c r="L254" i="18"/>
  <c r="M257" i="18"/>
  <c r="L238" i="18"/>
  <c r="M241" i="18"/>
  <c r="L230" i="18"/>
  <c r="M233" i="18"/>
  <c r="M201" i="18"/>
  <c r="L198" i="18"/>
  <c r="L166" i="18"/>
  <c r="M169" i="18"/>
  <c r="M153" i="18"/>
  <c r="L150" i="18"/>
  <c r="M137" i="18"/>
  <c r="L134" i="18"/>
  <c r="M129" i="18"/>
  <c r="L126" i="18"/>
  <c r="M113" i="18"/>
  <c r="L110" i="18"/>
  <c r="M81" i="18"/>
  <c r="L78" i="18"/>
  <c r="M65" i="18"/>
  <c r="L62" i="18"/>
  <c r="L46" i="18"/>
  <c r="M49" i="18"/>
  <c r="N19" i="18"/>
  <c r="S14" i="18"/>
  <c r="V12" i="18"/>
  <c r="AA1011" i="18"/>
  <c r="AA1035" i="18"/>
  <c r="AA1171" i="18"/>
  <c r="X1192" i="18"/>
  <c r="U582" i="18"/>
  <c r="V582" i="18"/>
  <c r="Y582" i="18"/>
  <c r="V1467" i="18"/>
  <c r="U1467" i="18"/>
  <c r="U926" i="18"/>
  <c r="V926" i="18"/>
  <c r="Y926" i="18"/>
  <c r="U1041" i="18"/>
  <c r="V1041" i="18"/>
  <c r="S48" i="18"/>
  <c r="U46" i="18"/>
  <c r="M1861" i="18"/>
  <c r="L1858" i="18"/>
  <c r="L1762" i="18"/>
  <c r="M1765" i="18"/>
  <c r="Q1712" i="18"/>
  <c r="R1714" i="18" s="1"/>
  <c r="P1894" i="18"/>
  <c r="Z1894" i="18" s="1"/>
  <c r="P1338" i="18"/>
  <c r="Q1880" i="18"/>
  <c r="R1882" i="18" s="1"/>
  <c r="P1878" i="18"/>
  <c r="Z1878" i="18" s="1"/>
  <c r="P1846" i="18"/>
  <c r="Q1848" i="18"/>
  <c r="P1838" i="18"/>
  <c r="Z1838" i="18" s="1"/>
  <c r="Q1840" i="18"/>
  <c r="R1842" i="18" s="1"/>
  <c r="Q1832" i="18"/>
  <c r="R1834" i="18" s="1"/>
  <c r="P1830" i="18"/>
  <c r="Z1830" i="18" s="1"/>
  <c r="P1758" i="18"/>
  <c r="Z1758" i="18" s="1"/>
  <c r="Q1760" i="18"/>
  <c r="R1762" i="18" s="1"/>
  <c r="P1342" i="18"/>
  <c r="Z1342" i="18" s="1"/>
  <c r="Q1344" i="18"/>
  <c r="R1346" i="18" s="1"/>
  <c r="P1334" i="18"/>
  <c r="Z1334" i="18" s="1"/>
  <c r="Q1336" i="18"/>
  <c r="R1338" i="18" s="1"/>
  <c r="P1270" i="18"/>
  <c r="Z1270" i="18" s="1"/>
  <c r="Q1272" i="18"/>
  <c r="R1274" i="18" s="1"/>
  <c r="P1262" i="18"/>
  <c r="Z1262" i="18" s="1"/>
  <c r="Q1264" i="18"/>
  <c r="R1266" i="18" s="1"/>
  <c r="P1174" i="18"/>
  <c r="Z1174" i="18" s="1"/>
  <c r="Q1176" i="18"/>
  <c r="Q1168" i="18"/>
  <c r="R1170" i="18" s="1"/>
  <c r="P1062" i="18"/>
  <c r="Z1062" i="18" s="1"/>
  <c r="Q1064" i="18"/>
  <c r="R1066" i="18" s="1"/>
  <c r="P1054" i="18"/>
  <c r="Z1054" i="18" s="1"/>
  <c r="Q1056" i="18"/>
  <c r="R1058" i="18" s="1"/>
  <c r="P1046" i="18"/>
  <c r="Q1048" i="18"/>
  <c r="AA1044" i="18" s="1"/>
  <c r="P1038" i="18"/>
  <c r="Z1038" i="18" s="1"/>
  <c r="Q1040" i="18"/>
  <c r="R1042" i="18" s="1"/>
  <c r="Q1032" i="18"/>
  <c r="R1034" i="18" s="1"/>
  <c r="P1014" i="18"/>
  <c r="Z1014" i="18" s="1"/>
  <c r="Q1016" i="18"/>
  <c r="P942" i="18"/>
  <c r="Z942" i="18" s="1"/>
  <c r="Q944" i="18"/>
  <c r="R946" i="18" s="1"/>
  <c r="P934" i="18"/>
  <c r="Z934" i="18" s="1"/>
  <c r="Q936" i="18"/>
  <c r="R938" i="18" s="1"/>
  <c r="P926" i="18"/>
  <c r="Z926" i="18" s="1"/>
  <c r="Q928" i="18"/>
  <c r="R930" i="18" s="1"/>
  <c r="P918" i="18"/>
  <c r="Z918" i="18" s="1"/>
  <c r="Q920" i="18"/>
  <c r="R922" i="18" s="1"/>
  <c r="P742" i="18"/>
  <c r="Z742" i="18" s="1"/>
  <c r="Q744" i="18"/>
  <c r="P734" i="18"/>
  <c r="Z734" i="18" s="1"/>
  <c r="Q736" i="18"/>
  <c r="R738" i="18" s="1"/>
  <c r="P726" i="18"/>
  <c r="Z726" i="18" s="1"/>
  <c r="Q728" i="18"/>
  <c r="R730" i="18" s="1"/>
  <c r="P718" i="18"/>
  <c r="Z718" i="18" s="1"/>
  <c r="Q720" i="18"/>
  <c r="R722" i="18" s="1"/>
  <c r="P710" i="18"/>
  <c r="Z710" i="18" s="1"/>
  <c r="Q712" i="18"/>
  <c r="R714" i="18" s="1"/>
  <c r="P702" i="18"/>
  <c r="Z702" i="18" s="1"/>
  <c r="Q704" i="18"/>
  <c r="R706" i="18" s="1"/>
  <c r="P694" i="18"/>
  <c r="Z694" i="18" s="1"/>
  <c r="Q696" i="18"/>
  <c r="R698" i="18" s="1"/>
  <c r="P686" i="18"/>
  <c r="Z686" i="18" s="1"/>
  <c r="Q688" i="18"/>
  <c r="R690" i="18" s="1"/>
  <c r="P422" i="18"/>
  <c r="Z422" i="18" s="1"/>
  <c r="Q424" i="18"/>
  <c r="R426" i="18" s="1"/>
  <c r="P198" i="18"/>
  <c r="Z198" i="18" s="1"/>
  <c r="Q200" i="18"/>
  <c r="R202" i="18" s="1"/>
  <c r="P78" i="18"/>
  <c r="Z78" i="18" s="1"/>
  <c r="Q80" i="18"/>
  <c r="R82" i="18" s="1"/>
  <c r="P70" i="18"/>
  <c r="Z70" i="18" s="1"/>
  <c r="Q72" i="18"/>
  <c r="R74" i="18" s="1"/>
  <c r="P62" i="18"/>
  <c r="Z62" i="18" s="1"/>
  <c r="Q64" i="18"/>
  <c r="R66" i="18" s="1"/>
  <c r="P54" i="18"/>
  <c r="Z54" i="18" s="1"/>
  <c r="Q56" i="18"/>
  <c r="R58" i="18" s="1"/>
  <c r="P46" i="18"/>
  <c r="Q48" i="18"/>
  <c r="P38" i="18"/>
  <c r="Z38" i="18" s="1"/>
  <c r="Q40" i="18"/>
  <c r="R42" i="18" s="1"/>
  <c r="P30" i="18"/>
  <c r="Z30" i="18" s="1"/>
  <c r="Q32" i="18"/>
  <c r="R34" i="18" s="1"/>
  <c r="P22" i="18"/>
  <c r="Z22" i="18" s="1"/>
  <c r="Q24" i="18"/>
  <c r="R26" i="18" s="1"/>
  <c r="P14" i="18"/>
  <c r="Z14" i="18" s="1"/>
  <c r="Q16" i="18"/>
  <c r="R18" i="18" s="1"/>
  <c r="P6" i="18"/>
  <c r="Z6" i="18" s="1"/>
  <c r="Q8" i="18"/>
  <c r="R10" i="18" s="1"/>
  <c r="P1285" i="18"/>
  <c r="Z1285" i="18" s="1"/>
  <c r="Q1287" i="18"/>
  <c r="R1289" i="18" s="1"/>
  <c r="P1261" i="18"/>
  <c r="Z1261" i="18" s="1"/>
  <c r="Q1263" i="18"/>
  <c r="R1265" i="18" s="1"/>
  <c r="P1197" i="18"/>
  <c r="Z1197" i="18" s="1"/>
  <c r="Q1199" i="18"/>
  <c r="P1085" i="18"/>
  <c r="Z1085" i="18" s="1"/>
  <c r="Q1087" i="18"/>
  <c r="L1506" i="18"/>
  <c r="M1509" i="18"/>
  <c r="L1058" i="18"/>
  <c r="M1061" i="18"/>
  <c r="L994" i="18"/>
  <c r="M997" i="18"/>
  <c r="M893" i="18"/>
  <c r="N895" i="18" s="1"/>
  <c r="L698" i="18"/>
  <c r="M701" i="18"/>
  <c r="P1330" i="18"/>
  <c r="Z1330" i="18" s="1"/>
  <c r="Q1332" i="18"/>
  <c r="R1334" i="18" s="1"/>
  <c r="Q1292" i="18"/>
  <c r="P1290" i="18"/>
  <c r="Q1284" i="18"/>
  <c r="P1282" i="18"/>
  <c r="Q1276" i="18"/>
  <c r="P1274" i="18"/>
  <c r="P978" i="18"/>
  <c r="Q980" i="18"/>
  <c r="P970" i="18"/>
  <c r="Q972" i="18"/>
  <c r="P962" i="18"/>
  <c r="Z962" i="18" s="1"/>
  <c r="Q964" i="18"/>
  <c r="R966" i="18" s="1"/>
  <c r="P778" i="18"/>
  <c r="Z778" i="18" s="1"/>
  <c r="Q780" i="18"/>
  <c r="Q428" i="18"/>
  <c r="AA424" i="18" s="1"/>
  <c r="P426" i="18"/>
  <c r="P418" i="18"/>
  <c r="Z418" i="18" s="1"/>
  <c r="Q420" i="18"/>
  <c r="R422" i="18" s="1"/>
  <c r="Q204" i="18"/>
  <c r="AA200" i="18" s="1"/>
  <c r="P202" i="18"/>
  <c r="P194" i="18"/>
  <c r="Z194" i="18" s="1"/>
  <c r="Q196" i="18"/>
  <c r="R198" i="18" s="1"/>
  <c r="Q172" i="18"/>
  <c r="AA168" i="18" s="1"/>
  <c r="P170" i="18"/>
  <c r="Q156" i="18"/>
  <c r="P154" i="18"/>
  <c r="P146" i="18"/>
  <c r="Q148" i="18"/>
  <c r="P138" i="18"/>
  <c r="Q140" i="18"/>
  <c r="P130" i="18"/>
  <c r="Q132" i="18"/>
  <c r="P114" i="18"/>
  <c r="Q116" i="18"/>
  <c r="P106" i="18"/>
  <c r="Q108" i="18"/>
  <c r="P82" i="18"/>
  <c r="Q84" i="18"/>
  <c r="AA80" i="18" s="1"/>
  <c r="P74" i="18"/>
  <c r="Q76" i="18"/>
  <c r="Q60" i="18"/>
  <c r="P58" i="18"/>
  <c r="P50" i="18"/>
  <c r="Q52" i="18"/>
  <c r="P18" i="18"/>
  <c r="Q20" i="18"/>
  <c r="P10" i="18"/>
  <c r="Q12" i="18"/>
  <c r="P1691" i="18"/>
  <c r="Z1691" i="18" s="1"/>
  <c r="Q1685" i="18"/>
  <c r="R1687" i="18" s="1"/>
  <c r="Q1677" i="18"/>
  <c r="Q1661" i="18"/>
  <c r="Q1653" i="18"/>
  <c r="R1655" i="18" s="1"/>
  <c r="Q1637" i="18"/>
  <c r="R1639" i="18" s="1"/>
  <c r="Q1621" i="18"/>
  <c r="Q1613" i="18"/>
  <c r="Q1589" i="18"/>
  <c r="R1591" i="18" s="1"/>
  <c r="Q1581" i="18"/>
  <c r="Q1565" i="18"/>
  <c r="Q1557" i="18"/>
  <c r="Q1541" i="18"/>
  <c r="Q1533" i="18"/>
  <c r="R1535" i="18" s="1"/>
  <c r="Q1525" i="18"/>
  <c r="Q1517" i="18"/>
  <c r="Q1509" i="18"/>
  <c r="R1511" i="18" s="1"/>
  <c r="Q1477" i="18"/>
  <c r="R1479" i="18" s="1"/>
  <c r="Q1469" i="18"/>
  <c r="Q1453" i="18"/>
  <c r="Q1445" i="18"/>
  <c r="R1447" i="18" s="1"/>
  <c r="P1763" i="18"/>
  <c r="Q1877" i="18"/>
  <c r="Q1869" i="18"/>
  <c r="Q1861" i="18"/>
  <c r="R1863" i="18" s="1"/>
  <c r="Q1853" i="18"/>
  <c r="Q1837" i="18"/>
  <c r="R1839" i="18" s="1"/>
  <c r="L168" i="18"/>
  <c r="L1887" i="18"/>
  <c r="M1890" i="18"/>
  <c r="L1879" i="18"/>
  <c r="M1882" i="18"/>
  <c r="L1871" i="18"/>
  <c r="M1874" i="18"/>
  <c r="L1783" i="18"/>
  <c r="M1786" i="18"/>
  <c r="S1783" i="18" s="1"/>
  <c r="L1687" i="18"/>
  <c r="M1690" i="18"/>
  <c r="L1679" i="18"/>
  <c r="M1682" i="18"/>
  <c r="L1655" i="18"/>
  <c r="M1658" i="18"/>
  <c r="L1615" i="18"/>
  <c r="M1618" i="18"/>
  <c r="L1559" i="18"/>
  <c r="M1562" i="18"/>
  <c r="L1551" i="18"/>
  <c r="M1554" i="18"/>
  <c r="L1535" i="18"/>
  <c r="M1538" i="18"/>
  <c r="L1439" i="18"/>
  <c r="M1442" i="18"/>
  <c r="L1367" i="18"/>
  <c r="M1362" i="18"/>
  <c r="L1359" i="18"/>
  <c r="L1271" i="18"/>
  <c r="M1274" i="18"/>
  <c r="L1239" i="18"/>
  <c r="M1242" i="18"/>
  <c r="L1087" i="18"/>
  <c r="L1055" i="18"/>
  <c r="M1058" i="18"/>
  <c r="L1007" i="18"/>
  <c r="M1010" i="18"/>
  <c r="L975" i="18"/>
  <c r="M978" i="18"/>
  <c r="M506" i="18"/>
  <c r="L503" i="18"/>
  <c r="L223" i="18"/>
  <c r="M226" i="18"/>
  <c r="M194" i="18"/>
  <c r="N196" i="18" s="1"/>
  <c r="L159" i="18"/>
  <c r="M162" i="18"/>
  <c r="L71" i="18"/>
  <c r="M74" i="18"/>
  <c r="L63" i="18"/>
  <c r="M66" i="18"/>
  <c r="L55" i="18"/>
  <c r="M58" i="18"/>
  <c r="H1737" i="18"/>
  <c r="M1736" i="18"/>
  <c r="H174" i="18"/>
  <c r="N173" i="18"/>
  <c r="L171" i="18"/>
  <c r="P169" i="18"/>
  <c r="Z169" i="18" s="1"/>
  <c r="N171" i="18"/>
  <c r="M1647" i="18"/>
  <c r="M1487" i="18"/>
  <c r="M1087" i="18"/>
  <c r="S1084" i="18" s="1"/>
  <c r="L1452" i="18"/>
  <c r="L68" i="18"/>
  <c r="M1895" i="18"/>
  <c r="L1892" i="18"/>
  <c r="M1887" i="18"/>
  <c r="L1884" i="18"/>
  <c r="L1852" i="18"/>
  <c r="M1855" i="18"/>
  <c r="L1836" i="18"/>
  <c r="M1839" i="18"/>
  <c r="L1828" i="18"/>
  <c r="M1831" i="18"/>
  <c r="L1708" i="18"/>
  <c r="M1711" i="18"/>
  <c r="L1692" i="18"/>
  <c r="M1695" i="18"/>
  <c r="L1684" i="18"/>
  <c r="M1687" i="18"/>
  <c r="L1676" i="18"/>
  <c r="M1679" i="18"/>
  <c r="L1660" i="18"/>
  <c r="M1663" i="18"/>
  <c r="L1628" i="18"/>
  <c r="M1631" i="18"/>
  <c r="L1620" i="18"/>
  <c r="M1623" i="18"/>
  <c r="L1596" i="18"/>
  <c r="M1599" i="18"/>
  <c r="L1580" i="18"/>
  <c r="M1583" i="18"/>
  <c r="L1564" i="18"/>
  <c r="M1567" i="18"/>
  <c r="L1540" i="18"/>
  <c r="M1543" i="18"/>
  <c r="L1524" i="18"/>
  <c r="M1527" i="18"/>
  <c r="M1471" i="18"/>
  <c r="L1468" i="18"/>
  <c r="M1439" i="18"/>
  <c r="L1436" i="18"/>
  <c r="M1367" i="18"/>
  <c r="L1364" i="18"/>
  <c r="L1356" i="18"/>
  <c r="M1359" i="18"/>
  <c r="L1284" i="18"/>
  <c r="M1287" i="18"/>
  <c r="L1276" i="18"/>
  <c r="M1279" i="18"/>
  <c r="L1244" i="18"/>
  <c r="M1247" i="18"/>
  <c r="M1207" i="18"/>
  <c r="L1204" i="18"/>
  <c r="L1196" i="18"/>
  <c r="M1199" i="18"/>
  <c r="L1044" i="18"/>
  <c r="M1047" i="18"/>
  <c r="M983" i="18"/>
  <c r="L980" i="18"/>
  <c r="L964" i="18"/>
  <c r="M967" i="18"/>
  <c r="L932" i="18"/>
  <c r="M935" i="18"/>
  <c r="M927" i="18"/>
  <c r="L924" i="18"/>
  <c r="M919" i="18"/>
  <c r="L916" i="18"/>
  <c r="L740" i="18"/>
  <c r="M743" i="18"/>
  <c r="S740" i="18" s="1"/>
  <c r="L724" i="18"/>
  <c r="M727" i="18"/>
  <c r="M719" i="18"/>
  <c r="L716" i="18"/>
  <c r="L692" i="18"/>
  <c r="M695" i="18"/>
  <c r="L644" i="18"/>
  <c r="M647" i="18"/>
  <c r="M639" i="18"/>
  <c r="L636" i="18"/>
  <c r="M623" i="18"/>
  <c r="L620" i="18"/>
  <c r="L612" i="18"/>
  <c r="M615" i="18"/>
  <c r="L604" i="18"/>
  <c r="M607" i="18"/>
  <c r="L564" i="18"/>
  <c r="M567" i="18"/>
  <c r="M559" i="18"/>
  <c r="L556" i="18"/>
  <c r="L532" i="18"/>
  <c r="M535" i="18"/>
  <c r="L524" i="18"/>
  <c r="M527" i="18"/>
  <c r="L508" i="18"/>
  <c r="M511" i="18"/>
  <c r="M391" i="18"/>
  <c r="L388" i="18"/>
  <c r="M271" i="18"/>
  <c r="L268" i="18"/>
  <c r="M247" i="18"/>
  <c r="L244" i="18"/>
  <c r="L236" i="18"/>
  <c r="M239" i="18"/>
  <c r="L228" i="18"/>
  <c r="M231" i="18"/>
  <c r="L220" i="18"/>
  <c r="M223" i="18"/>
  <c r="L196" i="18"/>
  <c r="M199" i="18"/>
  <c r="M167" i="18"/>
  <c r="L164" i="18"/>
  <c r="M159" i="18"/>
  <c r="L156" i="18"/>
  <c r="L148" i="18"/>
  <c r="M151" i="18"/>
  <c r="M143" i="18"/>
  <c r="L140" i="18"/>
  <c r="L132" i="18"/>
  <c r="M135" i="18"/>
  <c r="M127" i="18"/>
  <c r="L124" i="18"/>
  <c r="L116" i="18"/>
  <c r="M119" i="18"/>
  <c r="M111" i="18"/>
  <c r="L108" i="18"/>
  <c r="M79" i="18"/>
  <c r="L76" i="18"/>
  <c r="M63" i="18"/>
  <c r="L60" i="18"/>
  <c r="M47" i="18"/>
  <c r="L44" i="18"/>
  <c r="L36" i="18"/>
  <c r="M39" i="18"/>
  <c r="L20" i="18"/>
  <c r="M23" i="18"/>
  <c r="M1175" i="18"/>
  <c r="S1172" i="18" s="1"/>
  <c r="M519" i="18"/>
  <c r="M266" i="18"/>
  <c r="L1588" i="18"/>
  <c r="L1567" i="18"/>
  <c r="L495" i="18"/>
  <c r="M1639" i="18"/>
  <c r="M1343" i="18"/>
  <c r="M655" i="18"/>
  <c r="M15" i="18"/>
  <c r="L1604" i="18"/>
  <c r="L1532" i="18"/>
  <c r="L700" i="18"/>
  <c r="H1766" i="18"/>
  <c r="L1763" i="18"/>
  <c r="H1089" i="18"/>
  <c r="L1086" i="18"/>
  <c r="H782" i="18"/>
  <c r="L779" i="18"/>
  <c r="H466" i="18"/>
  <c r="M465" i="18"/>
  <c r="H355" i="18"/>
  <c r="L352" i="18"/>
  <c r="H206" i="18"/>
  <c r="L203" i="18"/>
  <c r="M1086" i="18"/>
  <c r="M354" i="18"/>
  <c r="L1083" i="18"/>
  <c r="H446" i="18"/>
  <c r="L443" i="18"/>
  <c r="H273" i="18"/>
  <c r="L270" i="18"/>
  <c r="H1369" i="18"/>
  <c r="L1366" i="18"/>
  <c r="H1249" i="18"/>
  <c r="L1246" i="18"/>
  <c r="H1049" i="18"/>
  <c r="L1046" i="18"/>
  <c r="H947" i="18"/>
  <c r="L944" i="18"/>
  <c r="H667" i="18"/>
  <c r="L664" i="18"/>
  <c r="H430" i="18"/>
  <c r="L427" i="18"/>
  <c r="L440" i="18"/>
  <c r="L264" i="18"/>
  <c r="H1217" i="18"/>
  <c r="L1214" i="18"/>
  <c r="H1017" i="18"/>
  <c r="L1014" i="18"/>
  <c r="L758" i="18"/>
  <c r="H761" i="18"/>
  <c r="H398" i="18"/>
  <c r="L395" i="18"/>
  <c r="H745" i="18"/>
  <c r="L742" i="18"/>
  <c r="H1311" i="18"/>
  <c r="L1308" i="18"/>
  <c r="H902" i="18"/>
  <c r="L899" i="18"/>
  <c r="H86" i="18"/>
  <c r="L83" i="18"/>
  <c r="L1566" i="18"/>
  <c r="H1295" i="18"/>
  <c r="L1292" i="18"/>
  <c r="L1174" i="18"/>
  <c r="H1177" i="18"/>
  <c r="H807" i="18"/>
  <c r="L1280" i="18"/>
  <c r="L1597" i="18"/>
  <c r="L1581" i="18"/>
  <c r="L1573" i="18"/>
  <c r="L1517" i="18"/>
  <c r="L1509" i="18"/>
  <c r="L1285" i="18"/>
  <c r="L1085" i="18"/>
  <c r="L1045" i="18"/>
  <c r="L1037" i="18"/>
  <c r="L1013" i="18"/>
  <c r="M1008" i="18"/>
  <c r="N1010" i="18" s="1"/>
  <c r="L941" i="18"/>
  <c r="L893" i="18"/>
  <c r="L805" i="18"/>
  <c r="M760" i="18"/>
  <c r="L733" i="18"/>
  <c r="L533" i="18"/>
  <c r="M272" i="18"/>
  <c r="V267" i="18" s="1"/>
  <c r="N1170" i="18"/>
  <c r="L1897" i="18"/>
  <c r="M1900" i="18"/>
  <c r="L1889" i="18"/>
  <c r="M1892" i="18"/>
  <c r="L1881" i="18"/>
  <c r="M1884" i="18"/>
  <c r="L1873" i="18"/>
  <c r="M1876" i="18"/>
  <c r="M1868" i="18"/>
  <c r="L1865" i="18"/>
  <c r="L1857" i="18"/>
  <c r="M1860" i="18"/>
  <c r="L1849" i="18"/>
  <c r="M1852" i="18"/>
  <c r="M1844" i="18"/>
  <c r="L1841" i="18"/>
  <c r="L1833" i="18"/>
  <c r="M1836" i="18"/>
  <c r="M1764" i="18"/>
  <c r="L1761" i="18"/>
  <c r="L1705" i="18"/>
  <c r="M1708" i="18"/>
  <c r="L1697" i="18"/>
  <c r="M1700" i="18"/>
  <c r="M1692" i="18"/>
  <c r="L1689" i="18"/>
  <c r="L1681" i="18"/>
  <c r="M1684" i="18"/>
  <c r="M1676" i="18"/>
  <c r="L1673" i="18"/>
  <c r="M1668" i="18"/>
  <c r="L1665" i="18"/>
  <c r="M1660" i="18"/>
  <c r="L1657" i="18"/>
  <c r="M1652" i="18"/>
  <c r="L1649" i="18"/>
  <c r="L1641" i="18"/>
  <c r="M1644" i="18"/>
  <c r="L1633" i="18"/>
  <c r="M1636" i="18"/>
  <c r="M1628" i="18"/>
  <c r="L1625" i="18"/>
  <c r="L1617" i="18"/>
  <c r="M1620" i="18"/>
  <c r="M1612" i="18"/>
  <c r="L1609" i="18"/>
  <c r="M1604" i="18"/>
  <c r="L1601" i="18"/>
  <c r="M1596" i="18"/>
  <c r="L1593" i="18"/>
  <c r="M1588" i="18"/>
  <c r="L1585" i="18"/>
  <c r="L1577" i="18"/>
  <c r="M1580" i="18"/>
  <c r="L1569" i="18"/>
  <c r="M1572" i="18"/>
  <c r="M1564" i="18"/>
  <c r="L1561" i="18"/>
  <c r="L1553" i="18"/>
  <c r="M1556" i="18"/>
  <c r="M1548" i="18"/>
  <c r="L1545" i="18"/>
  <c r="M1540" i="18"/>
  <c r="L1537" i="18"/>
  <c r="M1532" i="18"/>
  <c r="L1529" i="18"/>
  <c r="M1524" i="18"/>
  <c r="L1521" i="18"/>
  <c r="L1513" i="18"/>
  <c r="M1516" i="18"/>
  <c r="M1484" i="18"/>
  <c r="L1481" i="18"/>
  <c r="L1473" i="18"/>
  <c r="M1476" i="18"/>
  <c r="L1465" i="18"/>
  <c r="M1468" i="18"/>
  <c r="M1460" i="18"/>
  <c r="L1457" i="18"/>
  <c r="L1449" i="18"/>
  <c r="M1452" i="18"/>
  <c r="M1444" i="18"/>
  <c r="L1441" i="18"/>
  <c r="M1364" i="18"/>
  <c r="L1361" i="18"/>
  <c r="L1337" i="18"/>
  <c r="M1340" i="18"/>
  <c r="M1332" i="18"/>
  <c r="L1329" i="18"/>
  <c r="M1308" i="18"/>
  <c r="L1289" i="18"/>
  <c r="M1292" i="18"/>
  <c r="M1284" i="18"/>
  <c r="L1281" i="18"/>
  <c r="M1276" i="18"/>
  <c r="L1273" i="18"/>
  <c r="M1268" i="18"/>
  <c r="L1265" i="18"/>
  <c r="L1241" i="18"/>
  <c r="M1244" i="18"/>
  <c r="M1204" i="18"/>
  <c r="L1201" i="18"/>
  <c r="M1196" i="18"/>
  <c r="L1193" i="18"/>
  <c r="M1172" i="18"/>
  <c r="L1169" i="18"/>
  <c r="M1084" i="18"/>
  <c r="L1081" i="18"/>
  <c r="M1060" i="18"/>
  <c r="L1057" i="18"/>
  <c r="M1044" i="18"/>
  <c r="L1041" i="18"/>
  <c r="M1036" i="18"/>
  <c r="L1033" i="18"/>
  <c r="L1009" i="18"/>
  <c r="M1012" i="18"/>
  <c r="L993" i="18"/>
  <c r="M996" i="18"/>
  <c r="M988" i="18"/>
  <c r="L985" i="18"/>
  <c r="M980" i="18"/>
  <c r="L977" i="18"/>
  <c r="M972" i="18"/>
  <c r="L969" i="18"/>
  <c r="M964" i="18"/>
  <c r="L961" i="18"/>
  <c r="M940" i="18"/>
  <c r="L937" i="18"/>
  <c r="L929" i="18"/>
  <c r="M932" i="18"/>
  <c r="M924" i="18"/>
  <c r="L921" i="18"/>
  <c r="M916" i="18"/>
  <c r="M900" i="18"/>
  <c r="L897" i="18"/>
  <c r="M892" i="18"/>
  <c r="M780" i="18"/>
  <c r="M740" i="18"/>
  <c r="L737" i="18"/>
  <c r="L729" i="18"/>
  <c r="M732" i="18"/>
  <c r="L721" i="18"/>
  <c r="M724" i="18"/>
  <c r="M716" i="18"/>
  <c r="L713" i="18"/>
  <c r="M708" i="18"/>
  <c r="L705" i="18"/>
  <c r="L697" i="18"/>
  <c r="M700" i="18"/>
  <c r="L689" i="18"/>
  <c r="M692" i="18"/>
  <c r="L665" i="18"/>
  <c r="L657" i="18"/>
  <c r="M660" i="18"/>
  <c r="M652" i="18"/>
  <c r="L649" i="18"/>
  <c r="M644" i="18"/>
  <c r="L641" i="18"/>
  <c r="M636" i="18"/>
  <c r="L633" i="18"/>
  <c r="M628" i="18"/>
  <c r="L625" i="18"/>
  <c r="L617" i="18"/>
  <c r="M620" i="18"/>
  <c r="L609" i="18"/>
  <c r="M612" i="18"/>
  <c r="M604" i="18"/>
  <c r="L601" i="18"/>
  <c r="L593" i="18"/>
  <c r="M596" i="18"/>
  <c r="L585" i="18"/>
  <c r="M588" i="18"/>
  <c r="M580" i="18"/>
  <c r="L577" i="18"/>
  <c r="L569" i="18"/>
  <c r="M572" i="18"/>
  <c r="L561" i="18"/>
  <c r="M564" i="18"/>
  <c r="L553" i="18"/>
  <c r="M556" i="18"/>
  <c r="L545" i="18"/>
  <c r="M548" i="18"/>
  <c r="M540" i="18"/>
  <c r="L537" i="18"/>
  <c r="L529" i="18"/>
  <c r="M532" i="18"/>
  <c r="L521" i="18"/>
  <c r="M524" i="18"/>
  <c r="L513" i="18"/>
  <c r="M516" i="18"/>
  <c r="L505" i="18"/>
  <c r="M508" i="18"/>
  <c r="L497" i="18"/>
  <c r="M500" i="18"/>
  <c r="L489" i="18"/>
  <c r="M492" i="18"/>
  <c r="M444" i="18"/>
  <c r="L441" i="18"/>
  <c r="L425" i="18"/>
  <c r="M428" i="18"/>
  <c r="M420" i="18"/>
  <c r="L393" i="18"/>
  <c r="M396" i="18"/>
  <c r="L385" i="18"/>
  <c r="M388" i="18"/>
  <c r="M380" i="18"/>
  <c r="L377" i="18"/>
  <c r="L353" i="18"/>
  <c r="M268" i="18"/>
  <c r="L265" i="18"/>
  <c r="L257" i="18"/>
  <c r="M260" i="18"/>
  <c r="M252" i="18"/>
  <c r="L249" i="18"/>
  <c r="L241" i="18"/>
  <c r="M244" i="18"/>
  <c r="L233" i="18"/>
  <c r="M236" i="18"/>
  <c r="L225" i="18"/>
  <c r="M228" i="18"/>
  <c r="M220" i="18"/>
  <c r="L217" i="18"/>
  <c r="L201" i="18"/>
  <c r="M204" i="18"/>
  <c r="L193" i="18"/>
  <c r="M196" i="18"/>
  <c r="L169" i="18"/>
  <c r="M172" i="18"/>
  <c r="L161" i="18"/>
  <c r="M164" i="18"/>
  <c r="M156" i="18"/>
  <c r="L153" i="18"/>
  <c r="L145" i="18"/>
  <c r="M148" i="18"/>
  <c r="L137" i="18"/>
  <c r="M140" i="18"/>
  <c r="L129" i="18"/>
  <c r="M132" i="18"/>
  <c r="M124" i="18"/>
  <c r="L121" i="18"/>
  <c r="L113" i="18"/>
  <c r="M116" i="18"/>
  <c r="L105" i="18"/>
  <c r="M108" i="18"/>
  <c r="L81" i="18"/>
  <c r="M84" i="18"/>
  <c r="L73" i="18"/>
  <c r="M76" i="18"/>
  <c r="L65" i="18"/>
  <c r="M68" i="18"/>
  <c r="M60" i="18"/>
  <c r="L57" i="18"/>
  <c r="L49" i="18"/>
  <c r="M52" i="18"/>
  <c r="L41" i="18"/>
  <c r="M44" i="18"/>
  <c r="L33" i="18"/>
  <c r="M36" i="18"/>
  <c r="M28" i="18"/>
  <c r="L25" i="18"/>
  <c r="L17" i="18"/>
  <c r="M20" i="18"/>
  <c r="L9" i="18"/>
  <c r="M12" i="18"/>
  <c r="L1898" i="18"/>
  <c r="M1901" i="18"/>
  <c r="L1890" i="18"/>
  <c r="M1893" i="18"/>
  <c r="L1882" i="18"/>
  <c r="M1885" i="18"/>
  <c r="L1874" i="18"/>
  <c r="M1877" i="18"/>
  <c r="L1866" i="18"/>
  <c r="M1869" i="18"/>
  <c r="L1842" i="18"/>
  <c r="M1845" i="18"/>
  <c r="L1834" i="18"/>
  <c r="M1837" i="18"/>
  <c r="M1701" i="18"/>
  <c r="L1698" i="18"/>
  <c r="L1690" i="18"/>
  <c r="M1693" i="18"/>
  <c r="L1674" i="18"/>
  <c r="M1677" i="18"/>
  <c r="L1666" i="18"/>
  <c r="M1669" i="18"/>
  <c r="M1661" i="18"/>
  <c r="L1658" i="18"/>
  <c r="L1650" i="18"/>
  <c r="M1653" i="18"/>
  <c r="L1642" i="18"/>
  <c r="M1645" i="18"/>
  <c r="L1626" i="18"/>
  <c r="M1629" i="18"/>
  <c r="L1610" i="18"/>
  <c r="M1613" i="18"/>
  <c r="M1605" i="18"/>
  <c r="L1602" i="18"/>
  <c r="M1597" i="18"/>
  <c r="L1594" i="18"/>
  <c r="L1578" i="18"/>
  <c r="M1581" i="18"/>
  <c r="L1570" i="18"/>
  <c r="M1573" i="18"/>
  <c r="L1562" i="18"/>
  <c r="M1565" i="18"/>
  <c r="L1546" i="18"/>
  <c r="M1549" i="18"/>
  <c r="M1541" i="18"/>
  <c r="L1538" i="18"/>
  <c r="M1533" i="18"/>
  <c r="L1530" i="18"/>
  <c r="L1522" i="18"/>
  <c r="M1525" i="18"/>
  <c r="L1514" i="18"/>
  <c r="M1517" i="18"/>
  <c r="L1482" i="18"/>
  <c r="M1485" i="18"/>
  <c r="L1474" i="18"/>
  <c r="M1477" i="18"/>
  <c r="L1466" i="18"/>
  <c r="M1469" i="18"/>
  <c r="L1458" i="18"/>
  <c r="M1461" i="18"/>
  <c r="L1450" i="18"/>
  <c r="M1453" i="18"/>
  <c r="L1442" i="18"/>
  <c r="M1445" i="18"/>
  <c r="M1341" i="18"/>
  <c r="L1338" i="18"/>
  <c r="L1330" i="18"/>
  <c r="M1333" i="18"/>
  <c r="M1309" i="18"/>
  <c r="L1290" i="18"/>
  <c r="M1293" i="18"/>
  <c r="L1274" i="18"/>
  <c r="M1277" i="18"/>
  <c r="L1266" i="18"/>
  <c r="M1269" i="18"/>
  <c r="L1242" i="18"/>
  <c r="M1245" i="18"/>
  <c r="L1194" i="18"/>
  <c r="M1197" i="18"/>
  <c r="L1170" i="18"/>
  <c r="M1173" i="18"/>
  <c r="M1085" i="18"/>
  <c r="L1082" i="18"/>
  <c r="L1042" i="18"/>
  <c r="M1045" i="18"/>
  <c r="M1037" i="18"/>
  <c r="L1034" i="18"/>
  <c r="L1010" i="18"/>
  <c r="M1013" i="18"/>
  <c r="L978" i="18"/>
  <c r="M981" i="18"/>
  <c r="M973" i="18"/>
  <c r="L970" i="18"/>
  <c r="M933" i="18"/>
  <c r="L930" i="18"/>
  <c r="L922" i="18"/>
  <c r="M925" i="18"/>
  <c r="M917" i="18"/>
  <c r="L898" i="18"/>
  <c r="M901" i="18"/>
  <c r="L778" i="18"/>
  <c r="M781" i="18"/>
  <c r="M757" i="18"/>
  <c r="L738" i="18"/>
  <c r="M741" i="18"/>
  <c r="L730" i="18"/>
  <c r="M733" i="18"/>
  <c r="L722" i="18"/>
  <c r="M725" i="18"/>
  <c r="L714" i="18"/>
  <c r="M717" i="18"/>
  <c r="L706" i="18"/>
  <c r="M709" i="18"/>
  <c r="L690" i="18"/>
  <c r="M693" i="18"/>
  <c r="L658" i="18"/>
  <c r="M661" i="18"/>
  <c r="L650" i="18"/>
  <c r="M653" i="18"/>
  <c r="L642" i="18"/>
  <c r="M645" i="18"/>
  <c r="L634" i="18"/>
  <c r="M637" i="18"/>
  <c r="L626" i="18"/>
  <c r="M629" i="18"/>
  <c r="L618" i="18"/>
  <c r="M621" i="18"/>
  <c r="L610" i="18"/>
  <c r="M613" i="18"/>
  <c r="L602" i="18"/>
  <c r="M605" i="18"/>
  <c r="L594" i="18"/>
  <c r="M597" i="18"/>
  <c r="L586" i="18"/>
  <c r="M589" i="18"/>
  <c r="L578" i="18"/>
  <c r="M581" i="18"/>
  <c r="L570" i="18"/>
  <c r="M573" i="18"/>
  <c r="L562" i="18"/>
  <c r="M565" i="18"/>
  <c r="L554" i="18"/>
  <c r="M557" i="18"/>
  <c r="L546" i="18"/>
  <c r="M549" i="18"/>
  <c r="L538" i="18"/>
  <c r="M541" i="18"/>
  <c r="L530" i="18"/>
  <c r="M533" i="18"/>
  <c r="L522" i="18"/>
  <c r="M525" i="18"/>
  <c r="L514" i="18"/>
  <c r="M517" i="18"/>
  <c r="L506" i="18"/>
  <c r="M509" i="18"/>
  <c r="L498" i="18"/>
  <c r="M501" i="18"/>
  <c r="L490" i="18"/>
  <c r="M493" i="18"/>
  <c r="L442" i="18"/>
  <c r="M445" i="18"/>
  <c r="L426" i="18"/>
  <c r="M429" i="18"/>
  <c r="M1205" i="18"/>
  <c r="M1898" i="18"/>
  <c r="L1895" i="18"/>
  <c r="M1589" i="18"/>
  <c r="L1554" i="18"/>
  <c r="M941" i="18"/>
  <c r="L1850" i="18"/>
  <c r="M1685" i="18"/>
  <c r="M1637" i="18"/>
  <c r="M1365" i="18"/>
  <c r="M989" i="18"/>
  <c r="M965" i="18"/>
  <c r="M1709" i="18"/>
  <c r="M1621" i="18"/>
  <c r="L418" i="18"/>
  <c r="M421" i="18"/>
  <c r="L394" i="18"/>
  <c r="M397" i="18"/>
  <c r="L386" i="18"/>
  <c r="M389" i="18"/>
  <c r="L378" i="18"/>
  <c r="M381" i="18"/>
  <c r="L266" i="18"/>
  <c r="M269" i="18"/>
  <c r="L258" i="18"/>
  <c r="M261" i="18"/>
  <c r="L250" i="18"/>
  <c r="M253" i="18"/>
  <c r="L242" i="18"/>
  <c r="M245" i="18"/>
  <c r="L234" i="18"/>
  <c r="M237" i="18"/>
  <c r="L226" i="18"/>
  <c r="M229" i="18"/>
  <c r="L218" i="18"/>
  <c r="M221" i="18"/>
  <c r="L202" i="18"/>
  <c r="M205" i="18"/>
  <c r="L194" i="18"/>
  <c r="M197" i="18"/>
  <c r="L170" i="18"/>
  <c r="M173" i="18"/>
  <c r="L162" i="18"/>
  <c r="M165" i="18"/>
  <c r="L154" i="18"/>
  <c r="M157" i="18"/>
  <c r="L146" i="18"/>
  <c r="M149" i="18"/>
  <c r="L138" i="18"/>
  <c r="M141" i="18"/>
  <c r="L130" i="18"/>
  <c r="M133" i="18"/>
  <c r="L122" i="18"/>
  <c r="M125" i="18"/>
  <c r="L114" i="18"/>
  <c r="M117" i="18"/>
  <c r="L106" i="18"/>
  <c r="M109" i="18"/>
  <c r="L82" i="18"/>
  <c r="M85" i="18"/>
  <c r="L74" i="18"/>
  <c r="M77" i="18"/>
  <c r="L66" i="18"/>
  <c r="M69" i="18"/>
  <c r="L58" i="18"/>
  <c r="M61" i="18"/>
  <c r="L50" i="18"/>
  <c r="M53" i="18"/>
  <c r="L42" i="18"/>
  <c r="M45" i="18"/>
  <c r="L34" i="18"/>
  <c r="M37" i="18"/>
  <c r="L26" i="18"/>
  <c r="M29" i="18"/>
  <c r="L18" i="18"/>
  <c r="M21" i="18"/>
  <c r="L10" i="18"/>
  <c r="M13" i="18"/>
  <c r="L1863" i="18"/>
  <c r="M1866" i="18"/>
  <c r="L1831" i="18"/>
  <c r="M1834" i="18"/>
  <c r="L1759" i="18"/>
  <c r="M1762" i="18"/>
  <c r="L1711" i="18"/>
  <c r="M1714" i="18"/>
  <c r="M1706" i="18"/>
  <c r="L1703" i="18"/>
  <c r="L1663" i="18"/>
  <c r="M1666" i="18"/>
  <c r="M1650" i="18"/>
  <c r="L1647" i="18"/>
  <c r="M1642" i="18"/>
  <c r="L1639" i="18"/>
  <c r="L1623" i="18"/>
  <c r="M1626" i="18"/>
  <c r="L1607" i="18"/>
  <c r="M1610" i="18"/>
  <c r="L1599" i="18"/>
  <c r="M1602" i="18"/>
  <c r="L1591" i="18"/>
  <c r="M1594" i="18"/>
  <c r="M1578" i="18"/>
  <c r="L1575" i="18"/>
  <c r="M1546" i="18"/>
  <c r="L1543" i="18"/>
  <c r="L1519" i="18"/>
  <c r="M1522" i="18"/>
  <c r="L1511" i="18"/>
  <c r="M1514" i="18"/>
  <c r="L1479" i="18"/>
  <c r="M1482" i="18"/>
  <c r="L1463" i="18"/>
  <c r="M1466" i="18"/>
  <c r="L1455" i="18"/>
  <c r="M1458" i="18"/>
  <c r="L1447" i="18"/>
  <c r="M1450" i="18"/>
  <c r="L1335" i="18"/>
  <c r="M1338" i="18"/>
  <c r="M1330" i="18"/>
  <c r="L1287" i="18"/>
  <c r="M1290" i="18"/>
  <c r="L1263" i="18"/>
  <c r="M1266" i="18"/>
  <c r="L1215" i="18"/>
  <c r="L1191" i="18"/>
  <c r="M1194" i="18"/>
  <c r="L1167" i="18"/>
  <c r="M1170" i="18"/>
  <c r="L1047" i="18"/>
  <c r="L1031" i="18"/>
  <c r="M1034" i="18"/>
  <c r="L1015" i="18"/>
  <c r="L999" i="18"/>
  <c r="M1002" i="18"/>
  <c r="L991" i="18"/>
  <c r="M994" i="18"/>
  <c r="M986" i="18"/>
  <c r="L983" i="18"/>
  <c r="L967" i="18"/>
  <c r="M970" i="18"/>
  <c r="M962" i="18"/>
  <c r="M946" i="18"/>
  <c r="L943" i="18"/>
  <c r="L935" i="18"/>
  <c r="M938" i="18"/>
  <c r="L927" i="18"/>
  <c r="M930" i="18"/>
  <c r="M922" i="18"/>
  <c r="L919" i="18"/>
  <c r="M898" i="18"/>
  <c r="L895" i="18"/>
  <c r="L759" i="18"/>
  <c r="M738" i="18"/>
  <c r="L735" i="18"/>
  <c r="L727" i="18"/>
  <c r="M730" i="18"/>
  <c r="L719" i="18"/>
  <c r="M722" i="18"/>
  <c r="M714" i="18"/>
  <c r="L711" i="18"/>
  <c r="L703" i="18"/>
  <c r="M706" i="18"/>
  <c r="M698" i="18"/>
  <c r="L695" i="18"/>
  <c r="M690" i="18"/>
  <c r="L687" i="18"/>
  <c r="L663" i="18"/>
  <c r="M666" i="18"/>
  <c r="M658" i="18"/>
  <c r="L655" i="18"/>
  <c r="L647" i="18"/>
  <c r="M650" i="18"/>
  <c r="L639" i="18"/>
  <c r="M642" i="18"/>
  <c r="M634" i="18"/>
  <c r="L631" i="18"/>
  <c r="M626" i="18"/>
  <c r="L623" i="18"/>
  <c r="L615" i="18"/>
  <c r="M618" i="18"/>
  <c r="M610" i="18"/>
  <c r="L607" i="18"/>
  <c r="L599" i="18"/>
  <c r="M602" i="18"/>
  <c r="L591" i="18"/>
  <c r="M594" i="18"/>
  <c r="L583" i="18"/>
  <c r="M586" i="18"/>
  <c r="L575" i="18"/>
  <c r="M578" i="18"/>
  <c r="L567" i="18"/>
  <c r="M570" i="18"/>
  <c r="L551" i="18"/>
  <c r="M554" i="18"/>
  <c r="L543" i="18"/>
  <c r="M546" i="18"/>
  <c r="L535" i="18"/>
  <c r="M538" i="18"/>
  <c r="L527" i="18"/>
  <c r="M530" i="18"/>
  <c r="L511" i="18"/>
  <c r="M514" i="18"/>
  <c r="M490" i="18"/>
  <c r="L487" i="18"/>
  <c r="M466" i="18"/>
  <c r="M442" i="18"/>
  <c r="L383" i="18"/>
  <c r="M386" i="18"/>
  <c r="L375" i="18"/>
  <c r="M378" i="18"/>
  <c r="L271" i="18"/>
  <c r="L255" i="18"/>
  <c r="M258" i="18"/>
  <c r="L247" i="18"/>
  <c r="M250" i="18"/>
  <c r="M242" i="18"/>
  <c r="L239" i="18"/>
  <c r="M234" i="18"/>
  <c r="L231" i="18"/>
  <c r="M218" i="18"/>
  <c r="M202" i="18"/>
  <c r="L199" i="18"/>
  <c r="L167" i="18"/>
  <c r="M170" i="18"/>
  <c r="L151" i="18"/>
  <c r="M154" i="18"/>
  <c r="L143" i="18"/>
  <c r="M146" i="18"/>
  <c r="L127" i="18"/>
  <c r="M130" i="18"/>
  <c r="M122" i="18"/>
  <c r="L119" i="18"/>
  <c r="M114" i="18"/>
  <c r="L111" i="18"/>
  <c r="L103" i="18"/>
  <c r="M106" i="18"/>
  <c r="L79" i="18"/>
  <c r="M82" i="18"/>
  <c r="M50" i="18"/>
  <c r="L47" i="18"/>
  <c r="L31" i="18"/>
  <c r="M34" i="18"/>
  <c r="L23" i="18"/>
  <c r="M26" i="18"/>
  <c r="L15" i="18"/>
  <c r="M18" i="18"/>
  <c r="L7" i="18"/>
  <c r="M10" i="18"/>
  <c r="M1850" i="18"/>
  <c r="L1631" i="18"/>
  <c r="L1199" i="18"/>
  <c r="M1698" i="18"/>
  <c r="L1671" i="18"/>
  <c r="L1039" i="18"/>
  <c r="M562" i="18"/>
  <c r="M522" i="18"/>
  <c r="M426" i="18"/>
  <c r="L1583" i="18"/>
  <c r="L1063" i="18"/>
  <c r="H2044" i="18"/>
  <c r="L1893" i="18"/>
  <c r="M1896" i="18"/>
  <c r="L1885" i="18"/>
  <c r="M1888" i="18"/>
  <c r="L1877" i="18"/>
  <c r="M1880" i="18"/>
  <c r="L1869" i="18"/>
  <c r="M1872" i="18"/>
  <c r="L1861" i="18"/>
  <c r="M1864" i="18"/>
  <c r="L1853" i="18"/>
  <c r="M1856" i="18"/>
  <c r="L1845" i="18"/>
  <c r="M1848" i="18"/>
  <c r="L1837" i="18"/>
  <c r="M1840" i="18"/>
  <c r="L1829" i="18"/>
  <c r="M1832" i="18"/>
  <c r="L1781" i="18"/>
  <c r="M1784" i="18"/>
  <c r="M1760" i="18"/>
  <c r="L1693" i="18"/>
  <c r="M1696" i="18"/>
  <c r="L1685" i="18"/>
  <c r="M1688" i="18"/>
  <c r="L1653" i="18"/>
  <c r="M1656" i="18"/>
  <c r="L1629" i="18"/>
  <c r="M1632" i="18"/>
  <c r="L1621" i="18"/>
  <c r="M1624" i="18"/>
  <c r="L1589" i="18"/>
  <c r="M1592" i="18"/>
  <c r="L1565" i="18"/>
  <c r="M1568" i="18"/>
  <c r="L1557" i="18"/>
  <c r="M1560" i="18"/>
  <c r="L1525" i="18"/>
  <c r="M1528" i="18"/>
  <c r="L1461" i="18"/>
  <c r="M1464" i="18"/>
  <c r="L1437" i="18"/>
  <c r="M1440" i="18"/>
  <c r="L1365" i="18"/>
  <c r="M1368" i="18"/>
  <c r="L1333" i="18"/>
  <c r="M1336" i="18"/>
  <c r="L1309" i="18"/>
  <c r="L1269" i="18"/>
  <c r="M1272" i="18"/>
  <c r="L1245" i="18"/>
  <c r="M1248" i="18"/>
  <c r="L1237" i="18"/>
  <c r="M1240" i="18"/>
  <c r="L1173" i="18"/>
  <c r="M1176" i="18"/>
  <c r="L1061" i="18"/>
  <c r="M1064" i="18"/>
  <c r="M1032" i="18"/>
  <c r="L997" i="18"/>
  <c r="M1000" i="18"/>
  <c r="L965" i="18"/>
  <c r="M968" i="18"/>
  <c r="L917" i="18"/>
  <c r="M920" i="18"/>
  <c r="H1939" i="18"/>
  <c r="H1806" i="18"/>
  <c r="H1717" i="18"/>
  <c r="L1714" i="18"/>
  <c r="M1716" i="18"/>
  <c r="H1491" i="18"/>
  <c r="L1488" i="18"/>
  <c r="H1069" i="18"/>
  <c r="M1068" i="18"/>
  <c r="L157" i="18"/>
  <c r="L597" i="18"/>
  <c r="L221" i="18"/>
  <c r="L141" i="18"/>
  <c r="L117" i="18"/>
  <c r="L581" i="18"/>
  <c r="M584" i="18"/>
  <c r="L573" i="18"/>
  <c r="M576" i="18"/>
  <c r="L557" i="18"/>
  <c r="M560" i="18"/>
  <c r="L517" i="18"/>
  <c r="M520" i="18"/>
  <c r="L509" i="18"/>
  <c r="M512" i="18"/>
  <c r="L493" i="18"/>
  <c r="M496" i="18"/>
  <c r="M488" i="18"/>
  <c r="M424" i="18"/>
  <c r="L421" i="18"/>
  <c r="L389" i="18"/>
  <c r="M392" i="18"/>
  <c r="L381" i="18"/>
  <c r="M384" i="18"/>
  <c r="L261" i="18"/>
  <c r="M264" i="18"/>
  <c r="L253" i="18"/>
  <c r="M256" i="18"/>
  <c r="M248" i="18"/>
  <c r="L245" i="18"/>
  <c r="L237" i="18"/>
  <c r="M240" i="18"/>
  <c r="L197" i="18"/>
  <c r="M200" i="18"/>
  <c r="M168" i="18"/>
  <c r="L165" i="18"/>
  <c r="M152" i="18"/>
  <c r="L149" i="18"/>
  <c r="L133" i="18"/>
  <c r="M136" i="18"/>
  <c r="L125" i="18"/>
  <c r="M128" i="18"/>
  <c r="L109" i="18"/>
  <c r="M112" i="18"/>
  <c r="M80" i="18"/>
  <c r="L77" i="18"/>
  <c r="L69" i="18"/>
  <c r="M72" i="18"/>
  <c r="L61" i="18"/>
  <c r="M64" i="18"/>
  <c r="M56" i="18"/>
  <c r="L53" i="18"/>
  <c r="L45" i="18"/>
  <c r="M48" i="18"/>
  <c r="M32" i="18"/>
  <c r="L29" i="18"/>
  <c r="M24" i="18"/>
  <c r="L21" i="18"/>
  <c r="L5" i="18"/>
  <c r="M8" i="18"/>
  <c r="L1066" i="18"/>
  <c r="L757" i="18"/>
  <c r="L269" i="18"/>
  <c r="L101" i="18"/>
  <c r="M728" i="18"/>
  <c r="M696" i="18"/>
  <c r="M664" i="18"/>
  <c r="M568" i="18"/>
  <c r="M536" i="18"/>
  <c r="L229" i="18"/>
  <c r="H1904" i="18"/>
  <c r="L1901" i="18"/>
  <c r="H1787" i="18"/>
  <c r="L1784" i="18"/>
  <c r="H1347" i="18"/>
  <c r="L1344" i="18"/>
  <c r="H1208" i="18"/>
  <c r="L1205" i="18"/>
  <c r="H1003" i="18"/>
  <c r="L1000" i="18"/>
  <c r="L1900" i="18"/>
  <c r="L1282" i="18"/>
  <c r="L1279" i="18"/>
  <c r="L1343" i="18"/>
  <c r="L1203" i="18"/>
  <c r="J20" i="6"/>
  <c r="M20" i="6"/>
  <c r="N20" i="6"/>
  <c r="O20" i="6"/>
  <c r="S20" i="6"/>
  <c r="S1085" i="18" l="1"/>
  <c r="W1085" i="18"/>
  <c r="X1085" i="18"/>
  <c r="H903" i="18"/>
  <c r="L900" i="18"/>
  <c r="M902" i="18"/>
  <c r="V897" i="18" s="1"/>
  <c r="P901" i="18"/>
  <c r="Z901" i="18" s="1"/>
  <c r="Q902" i="18"/>
  <c r="AA898" i="18" s="1"/>
  <c r="R902" i="18"/>
  <c r="H1250" i="18"/>
  <c r="N1250" i="18" s="1"/>
  <c r="N1249" i="18"/>
  <c r="M1249" i="18"/>
  <c r="V1244" i="18" s="1"/>
  <c r="P1248" i="18"/>
  <c r="Z1248" i="18" s="1"/>
  <c r="Q1249" i="18"/>
  <c r="AA1245" i="18" s="1"/>
  <c r="S1246" i="18"/>
  <c r="S1532" i="18"/>
  <c r="U1530" i="18"/>
  <c r="X1532" i="18"/>
  <c r="W1532" i="18"/>
  <c r="Y1530" i="18"/>
  <c r="S1567" i="18"/>
  <c r="U1565" i="18"/>
  <c r="X1567" i="18"/>
  <c r="W1567" i="18"/>
  <c r="Y1565" i="18"/>
  <c r="N121" i="18"/>
  <c r="S116" i="18"/>
  <c r="V114" i="18"/>
  <c r="N537" i="18"/>
  <c r="S532" i="18"/>
  <c r="V530" i="18"/>
  <c r="N697" i="18"/>
  <c r="S692" i="18"/>
  <c r="S1244" i="18"/>
  <c r="V1242" i="18"/>
  <c r="N1625" i="18"/>
  <c r="V1618" i="18"/>
  <c r="S1620" i="18"/>
  <c r="N1841" i="18"/>
  <c r="S1836" i="18"/>
  <c r="U169" i="18"/>
  <c r="W171" i="18"/>
  <c r="Y169" i="18"/>
  <c r="X171" i="18"/>
  <c r="W1239" i="18"/>
  <c r="X1239" i="18"/>
  <c r="U1365" i="18"/>
  <c r="X1367" i="18"/>
  <c r="W1367" i="18"/>
  <c r="Y1365" i="18"/>
  <c r="R1855" i="18"/>
  <c r="AA1849" i="18"/>
  <c r="R1583" i="18"/>
  <c r="AA1577" i="18"/>
  <c r="T56" i="18"/>
  <c r="Z58" i="18"/>
  <c r="R974" i="18"/>
  <c r="AA968" i="18"/>
  <c r="V58" i="18"/>
  <c r="Y58" i="18"/>
  <c r="V738" i="18"/>
  <c r="Y738" i="18"/>
  <c r="V1834" i="18"/>
  <c r="Y1834" i="18"/>
  <c r="T19" i="18"/>
  <c r="AA19" i="18"/>
  <c r="U492" i="18"/>
  <c r="W494" i="18"/>
  <c r="Y492" i="18"/>
  <c r="X494" i="18"/>
  <c r="N715" i="18"/>
  <c r="S710" i="18"/>
  <c r="V708" i="18"/>
  <c r="W1358" i="18"/>
  <c r="X1358" i="18"/>
  <c r="U1644" i="18"/>
  <c r="W1646" i="18"/>
  <c r="X1646" i="18"/>
  <c r="Y1644" i="18"/>
  <c r="U140" i="18"/>
  <c r="Y140" i="18"/>
  <c r="X142" i="18"/>
  <c r="W142" i="18"/>
  <c r="X734" i="18"/>
  <c r="W734" i="18"/>
  <c r="U732" i="18"/>
  <c r="Y732" i="18"/>
  <c r="U1060" i="18"/>
  <c r="W1062" i="18"/>
  <c r="Y1060" i="18"/>
  <c r="X1062" i="18"/>
  <c r="N1515" i="18"/>
  <c r="S1510" i="18"/>
  <c r="N1691" i="18"/>
  <c r="V1684" i="18"/>
  <c r="S1686" i="18"/>
  <c r="S1285" i="18"/>
  <c r="U1283" i="18"/>
  <c r="X1285" i="18"/>
  <c r="Y1283" i="18"/>
  <c r="W1285" i="18"/>
  <c r="U1564" i="18"/>
  <c r="X1566" i="18"/>
  <c r="Y1564" i="18"/>
  <c r="W1566" i="18"/>
  <c r="H746" i="18"/>
  <c r="M745" i="18"/>
  <c r="V740" i="18" s="1"/>
  <c r="N745" i="18"/>
  <c r="Q745" i="18"/>
  <c r="AA741" i="18" s="1"/>
  <c r="P744" i="18"/>
  <c r="Z744" i="18" s="1"/>
  <c r="R745" i="18"/>
  <c r="S742" i="18"/>
  <c r="H1218" i="18"/>
  <c r="P1217" i="18" s="1"/>
  <c r="Z1217" i="18" s="1"/>
  <c r="M1217" i="18"/>
  <c r="S1214" i="18" s="1"/>
  <c r="N1217" i="18"/>
  <c r="Q1217" i="18"/>
  <c r="P1216" i="18"/>
  <c r="Z1216" i="18" s="1"/>
  <c r="H948" i="18"/>
  <c r="M947" i="18"/>
  <c r="V942" i="18" s="1"/>
  <c r="N947" i="18"/>
  <c r="Q947" i="18"/>
  <c r="P946" i="18"/>
  <c r="R947" i="18"/>
  <c r="H274" i="18"/>
  <c r="M273" i="18"/>
  <c r="V268" i="18" s="1"/>
  <c r="Q273" i="18"/>
  <c r="AA269" i="18" s="1"/>
  <c r="P272" i="18"/>
  <c r="Z272" i="18" s="1"/>
  <c r="N273" i="18"/>
  <c r="R273" i="18"/>
  <c r="X352" i="18"/>
  <c r="W352" i="18"/>
  <c r="U1761" i="18"/>
  <c r="W1763" i="18"/>
  <c r="Y1761" i="18"/>
  <c r="X1763" i="18"/>
  <c r="N1345" i="18"/>
  <c r="S1340" i="18"/>
  <c r="N25" i="18"/>
  <c r="S20" i="18"/>
  <c r="U74" i="18"/>
  <c r="X76" i="18"/>
  <c r="W76" i="18"/>
  <c r="N241" i="18"/>
  <c r="S236" i="18"/>
  <c r="V234" i="18"/>
  <c r="N569" i="18"/>
  <c r="S564" i="18"/>
  <c r="V562" i="18"/>
  <c r="X636" i="18"/>
  <c r="U634" i="18"/>
  <c r="W636" i="18"/>
  <c r="Y634" i="18"/>
  <c r="N937" i="18"/>
  <c r="S932" i="18"/>
  <c r="N1289" i="18"/>
  <c r="S1284" i="18"/>
  <c r="V1282" i="18"/>
  <c r="N1585" i="18"/>
  <c r="S1580" i="18"/>
  <c r="V1578" i="18"/>
  <c r="N1713" i="18"/>
  <c r="T1713" i="18" s="1"/>
  <c r="S1708" i="18"/>
  <c r="V1706" i="18"/>
  <c r="N1649" i="18"/>
  <c r="S1644" i="18"/>
  <c r="V1642" i="18"/>
  <c r="P273" i="18"/>
  <c r="Z273" i="18" s="1"/>
  <c r="U157" i="18"/>
  <c r="X159" i="18"/>
  <c r="W159" i="18"/>
  <c r="Y157" i="18"/>
  <c r="N1620" i="18"/>
  <c r="S1615" i="18"/>
  <c r="V1613" i="18"/>
  <c r="U198" i="18"/>
  <c r="V198" i="18"/>
  <c r="Y198" i="18"/>
  <c r="T1272" i="18"/>
  <c r="Z1274" i="18"/>
  <c r="V42" i="18"/>
  <c r="Y42" i="18"/>
  <c r="V690" i="18"/>
  <c r="Y690" i="18"/>
  <c r="T1844" i="18"/>
  <c r="Z1846" i="18"/>
  <c r="N139" i="18"/>
  <c r="S134" i="18"/>
  <c r="V132" i="18"/>
  <c r="N387" i="18"/>
  <c r="S382" i="18"/>
  <c r="V380" i="18"/>
  <c r="N547" i="18"/>
  <c r="S542" i="18"/>
  <c r="V540" i="18"/>
  <c r="N659" i="18"/>
  <c r="S654" i="18"/>
  <c r="V652" i="18"/>
  <c r="N995" i="18"/>
  <c r="S990" i="18"/>
  <c r="V988" i="18"/>
  <c r="W1454" i="18"/>
  <c r="U1452" i="18"/>
  <c r="Y1452" i="18"/>
  <c r="X1454" i="18"/>
  <c r="X1534" i="18"/>
  <c r="U1532" i="18"/>
  <c r="W1534" i="18"/>
  <c r="Y1532" i="18"/>
  <c r="N1683" i="18"/>
  <c r="S1678" i="18"/>
  <c r="V1676" i="18"/>
  <c r="N1891" i="18"/>
  <c r="S1886" i="18"/>
  <c r="V1884" i="18"/>
  <c r="N107" i="18"/>
  <c r="S102" i="18"/>
  <c r="N579" i="18"/>
  <c r="V572" i="18"/>
  <c r="S574" i="18"/>
  <c r="N707" i="18"/>
  <c r="S702" i="18"/>
  <c r="V700" i="18"/>
  <c r="U1036" i="18"/>
  <c r="Y1036" i="18"/>
  <c r="X1038" i="18"/>
  <c r="W1038" i="18"/>
  <c r="U1460" i="18"/>
  <c r="X1462" i="18"/>
  <c r="Y1460" i="18"/>
  <c r="W1462" i="18"/>
  <c r="U1588" i="18"/>
  <c r="W1590" i="18"/>
  <c r="X1590" i="18"/>
  <c r="Y1588" i="18"/>
  <c r="X1654" i="18"/>
  <c r="Y1652" i="18"/>
  <c r="W1654" i="18"/>
  <c r="U1652" i="18"/>
  <c r="U531" i="18"/>
  <c r="W533" i="18"/>
  <c r="X533" i="18"/>
  <c r="Y531" i="18"/>
  <c r="S1573" i="18"/>
  <c r="U1571" i="18"/>
  <c r="W1573" i="18"/>
  <c r="X1573" i="18"/>
  <c r="Y1571" i="18"/>
  <c r="H808" i="18"/>
  <c r="P807" i="18" s="1"/>
  <c r="Z807" i="18" s="1"/>
  <c r="M807" i="18"/>
  <c r="Q807" i="18"/>
  <c r="U897" i="18"/>
  <c r="W899" i="18"/>
  <c r="X899" i="18"/>
  <c r="Y897" i="18"/>
  <c r="H762" i="18"/>
  <c r="M761" i="18"/>
  <c r="S758" i="18" s="1"/>
  <c r="N761" i="18"/>
  <c r="Q761" i="18"/>
  <c r="R761" i="18"/>
  <c r="P760" i="18"/>
  <c r="Z760" i="18" s="1"/>
  <c r="W427" i="18"/>
  <c r="Y425" i="18"/>
  <c r="X427" i="18"/>
  <c r="U425" i="18"/>
  <c r="X1246" i="18"/>
  <c r="W1246" i="18"/>
  <c r="U1244" i="18"/>
  <c r="Y1244" i="18"/>
  <c r="X1083" i="18"/>
  <c r="W1083" i="18"/>
  <c r="H467" i="18"/>
  <c r="P466" i="18" s="1"/>
  <c r="Z466" i="18" s="1"/>
  <c r="L464" i="18"/>
  <c r="Q466" i="18"/>
  <c r="U698" i="18"/>
  <c r="S700" i="18"/>
  <c r="W700" i="18"/>
  <c r="X700" i="18"/>
  <c r="S495" i="18"/>
  <c r="U493" i="18"/>
  <c r="W495" i="18"/>
  <c r="X495" i="18"/>
  <c r="Y493" i="18"/>
  <c r="U34" i="18"/>
  <c r="W36" i="18"/>
  <c r="X36" i="18"/>
  <c r="N113" i="18"/>
  <c r="S108" i="18"/>
  <c r="V106" i="18"/>
  <c r="N145" i="18"/>
  <c r="S140" i="18"/>
  <c r="V138" i="18"/>
  <c r="W196" i="18"/>
  <c r="X196" i="18"/>
  <c r="N249" i="18"/>
  <c r="S244" i="18"/>
  <c r="V242" i="18"/>
  <c r="U522" i="18"/>
  <c r="W524" i="18"/>
  <c r="X524" i="18"/>
  <c r="Y522" i="18"/>
  <c r="U602" i="18"/>
  <c r="Y602" i="18"/>
  <c r="W604" i="18"/>
  <c r="X604" i="18"/>
  <c r="U642" i="18"/>
  <c r="W644" i="18"/>
  <c r="X644" i="18"/>
  <c r="Y642" i="18"/>
  <c r="U738" i="18"/>
  <c r="W740" i="18"/>
  <c r="X740" i="18"/>
  <c r="W964" i="18"/>
  <c r="X964" i="18"/>
  <c r="S1204" i="18"/>
  <c r="V1202" i="18"/>
  <c r="W1356" i="18"/>
  <c r="X1356" i="18"/>
  <c r="U1522" i="18"/>
  <c r="W1524" i="18"/>
  <c r="X1524" i="18"/>
  <c r="Y1522" i="18"/>
  <c r="U1594" i="18"/>
  <c r="W1596" i="18"/>
  <c r="X1596" i="18"/>
  <c r="Y1594" i="18"/>
  <c r="U1674" i="18"/>
  <c r="X1676" i="18"/>
  <c r="Y1674" i="18"/>
  <c r="W1676" i="18"/>
  <c r="W1828" i="18"/>
  <c r="X1828" i="18"/>
  <c r="N1897" i="18"/>
  <c r="S1892" i="18"/>
  <c r="V1890" i="18"/>
  <c r="N68" i="18"/>
  <c r="S63" i="18"/>
  <c r="V61" i="18"/>
  <c r="X1055" i="18"/>
  <c r="W1055" i="18"/>
  <c r="N1244" i="18"/>
  <c r="S1239" i="18"/>
  <c r="N1364" i="18"/>
  <c r="S1359" i="18"/>
  <c r="U1533" i="18"/>
  <c r="W1535" i="18"/>
  <c r="X1535" i="18"/>
  <c r="Y1533" i="18"/>
  <c r="U1653" i="18"/>
  <c r="X1655" i="18"/>
  <c r="W1655" i="18"/>
  <c r="Y1653" i="18"/>
  <c r="X1783" i="18"/>
  <c r="W1783" i="18"/>
  <c r="R1471" i="18"/>
  <c r="AA1465" i="18"/>
  <c r="R1567" i="18"/>
  <c r="AA1561" i="18"/>
  <c r="R1679" i="18"/>
  <c r="AA1673" i="18"/>
  <c r="T48" i="18"/>
  <c r="Z50" i="18"/>
  <c r="T104" i="18"/>
  <c r="Z106" i="18"/>
  <c r="T144" i="18"/>
  <c r="Z146" i="18"/>
  <c r="R1286" i="18"/>
  <c r="AA1280" i="18"/>
  <c r="T44" i="18"/>
  <c r="Z46" i="18"/>
  <c r="V922" i="18"/>
  <c r="Y922" i="18"/>
  <c r="U1170" i="18"/>
  <c r="V1170" i="18"/>
  <c r="Y1170" i="18"/>
  <c r="T1336" i="18"/>
  <c r="Z1338" i="18"/>
  <c r="N1863" i="18"/>
  <c r="S1858" i="18"/>
  <c r="V1856" i="18"/>
  <c r="U108" i="18"/>
  <c r="W110" i="18"/>
  <c r="Y108" i="18"/>
  <c r="X110" i="18"/>
  <c r="S166" i="18"/>
  <c r="V164" i="18"/>
  <c r="N259" i="18"/>
  <c r="S254" i="18"/>
  <c r="V252" i="18"/>
  <c r="N523" i="18"/>
  <c r="S518" i="18"/>
  <c r="V516" i="18"/>
  <c r="N555" i="18"/>
  <c r="S550" i="18"/>
  <c r="V548" i="18"/>
  <c r="N595" i="18"/>
  <c r="S590" i="18"/>
  <c r="V588" i="18"/>
  <c r="N699" i="18"/>
  <c r="S694" i="18"/>
  <c r="V692" i="18"/>
  <c r="N931" i="18"/>
  <c r="S926" i="18"/>
  <c r="V924" i="18"/>
  <c r="N1243" i="18"/>
  <c r="S1238" i="18"/>
  <c r="N1363" i="18"/>
  <c r="S1358" i="18"/>
  <c r="S1486" i="18"/>
  <c r="V1484" i="18"/>
  <c r="U1628" i="18"/>
  <c r="X1630" i="18"/>
  <c r="W1630" i="18"/>
  <c r="Y1628" i="18"/>
  <c r="N1699" i="18"/>
  <c r="S1694" i="18"/>
  <c r="V1692" i="18"/>
  <c r="U1844" i="18"/>
  <c r="X1846" i="18"/>
  <c r="W1846" i="18"/>
  <c r="Y1844" i="18"/>
  <c r="N1899" i="18"/>
  <c r="S1894" i="18"/>
  <c r="V1892" i="18"/>
  <c r="N11" i="18"/>
  <c r="S6" i="18"/>
  <c r="U52" i="18"/>
  <c r="W54" i="18"/>
  <c r="Y52" i="18"/>
  <c r="X54" i="18"/>
  <c r="N147" i="18"/>
  <c r="S142" i="18"/>
  <c r="V140" i="18"/>
  <c r="N267" i="18"/>
  <c r="S262" i="18"/>
  <c r="V260" i="18"/>
  <c r="N619" i="18"/>
  <c r="S614" i="18"/>
  <c r="V612" i="18"/>
  <c r="S662" i="18"/>
  <c r="V660" i="18"/>
  <c r="N739" i="18"/>
  <c r="S734" i="18"/>
  <c r="V732" i="18"/>
  <c r="N987" i="18"/>
  <c r="S982" i="18"/>
  <c r="V980" i="18"/>
  <c r="N1067" i="18"/>
  <c r="S1062" i="18"/>
  <c r="V1060" i="18"/>
  <c r="U1332" i="18"/>
  <c r="W1334" i="18"/>
  <c r="X1334" i="18"/>
  <c r="Y1332" i="18"/>
  <c r="W1510" i="18"/>
  <c r="X1510" i="18"/>
  <c r="N1579" i="18"/>
  <c r="S1574" i="18"/>
  <c r="V1572" i="18"/>
  <c r="N1627" i="18"/>
  <c r="S1622" i="18"/>
  <c r="V1620" i="18"/>
  <c r="U1684" i="18"/>
  <c r="X1686" i="18"/>
  <c r="W1686" i="18"/>
  <c r="Y1684" i="18"/>
  <c r="N1867" i="18"/>
  <c r="S1862" i="18"/>
  <c r="V1860" i="18"/>
  <c r="S1581" i="18"/>
  <c r="W1581" i="18"/>
  <c r="U1579" i="18"/>
  <c r="X1581" i="18"/>
  <c r="Y1579" i="18"/>
  <c r="H1178" i="18"/>
  <c r="L1175" i="18"/>
  <c r="M1177" i="18"/>
  <c r="V1172" i="18" s="1"/>
  <c r="N1177" i="18"/>
  <c r="Q1177" i="18"/>
  <c r="AA1173" i="18" s="1"/>
  <c r="P1176" i="18"/>
  <c r="Z1176" i="18" s="1"/>
  <c r="R1177" i="18"/>
  <c r="S1174" i="18"/>
  <c r="H431" i="18"/>
  <c r="L428" i="18"/>
  <c r="M430" i="18"/>
  <c r="P429" i="18"/>
  <c r="Z429" i="18" s="1"/>
  <c r="R430" i="18"/>
  <c r="S427" i="18"/>
  <c r="Q430" i="18"/>
  <c r="N153" i="18"/>
  <c r="S148" i="18"/>
  <c r="V146" i="18"/>
  <c r="U266" i="18"/>
  <c r="W268" i="18"/>
  <c r="X268" i="18"/>
  <c r="Y266" i="18"/>
  <c r="N617" i="18"/>
  <c r="S612" i="18"/>
  <c r="V610" i="18"/>
  <c r="W980" i="18"/>
  <c r="U978" i="18"/>
  <c r="X980" i="18"/>
  <c r="Y978" i="18"/>
  <c r="U1362" i="18"/>
  <c r="X1364" i="18"/>
  <c r="W1364" i="18"/>
  <c r="Y1362" i="18"/>
  <c r="N1689" i="18"/>
  <c r="S1684" i="18"/>
  <c r="V1682" i="18"/>
  <c r="S68" i="18"/>
  <c r="U66" i="18"/>
  <c r="W68" i="18"/>
  <c r="X68" i="18"/>
  <c r="N228" i="18"/>
  <c r="S223" i="18"/>
  <c r="V221" i="18"/>
  <c r="W1087" i="18"/>
  <c r="U1085" i="18"/>
  <c r="X1087" i="18"/>
  <c r="Y1085" i="18"/>
  <c r="N1556" i="18"/>
  <c r="S1551" i="18"/>
  <c r="V1549" i="18"/>
  <c r="T152" i="18"/>
  <c r="Z154" i="18"/>
  <c r="T1288" i="18"/>
  <c r="Z1290" i="18"/>
  <c r="Y426" i="18"/>
  <c r="V1266" i="18"/>
  <c r="U1266" i="18"/>
  <c r="Y1266" i="18"/>
  <c r="U164" i="18"/>
  <c r="X166" i="18"/>
  <c r="W166" i="18"/>
  <c r="Y164" i="18"/>
  <c r="N563" i="18"/>
  <c r="S558" i="18"/>
  <c r="V556" i="18"/>
  <c r="W942" i="18"/>
  <c r="U940" i="18"/>
  <c r="X942" i="18"/>
  <c r="Y940" i="18"/>
  <c r="N1859" i="18"/>
  <c r="V1852" i="18"/>
  <c r="S1854" i="18"/>
  <c r="N59" i="18"/>
  <c r="S54" i="18"/>
  <c r="V52" i="18"/>
  <c r="U660" i="18"/>
  <c r="W662" i="18"/>
  <c r="X662" i="18"/>
  <c r="Y660" i="18"/>
  <c r="W982" i="18"/>
  <c r="U980" i="18"/>
  <c r="X982" i="18"/>
  <c r="Y980" i="18"/>
  <c r="N1339" i="18"/>
  <c r="S1334" i="18"/>
  <c r="V1332" i="18"/>
  <c r="W1862" i="18"/>
  <c r="X1862" i="18"/>
  <c r="Y1860" i="18"/>
  <c r="U1860" i="18"/>
  <c r="S1597" i="18"/>
  <c r="U1595" i="18"/>
  <c r="W1597" i="18"/>
  <c r="X1597" i="18"/>
  <c r="Y1595" i="18"/>
  <c r="U1172" i="18"/>
  <c r="X1174" i="18"/>
  <c r="Y1172" i="18"/>
  <c r="W1174" i="18"/>
  <c r="X1308" i="18"/>
  <c r="W1308" i="18"/>
  <c r="U1012" i="18"/>
  <c r="W1014" i="18"/>
  <c r="X1014" i="18"/>
  <c r="Y1012" i="18"/>
  <c r="U662" i="18"/>
  <c r="W664" i="18"/>
  <c r="Y662" i="18"/>
  <c r="X664" i="18"/>
  <c r="U1364" i="18"/>
  <c r="Y1364" i="18"/>
  <c r="X1366" i="18"/>
  <c r="W1366" i="18"/>
  <c r="N1088" i="18"/>
  <c r="S1083" i="18"/>
  <c r="H783" i="18"/>
  <c r="L780" i="18"/>
  <c r="M782" i="18"/>
  <c r="S779" i="18" s="1"/>
  <c r="P781" i="18"/>
  <c r="Z781" i="18" s="1"/>
  <c r="Q782" i="18"/>
  <c r="R782" i="18"/>
  <c r="S1604" i="18"/>
  <c r="U1602" i="18"/>
  <c r="W1604" i="18"/>
  <c r="X1604" i="18"/>
  <c r="Y1602" i="18"/>
  <c r="S1588" i="18"/>
  <c r="U1586" i="18"/>
  <c r="W1588" i="18"/>
  <c r="X1588" i="18"/>
  <c r="Y1586" i="18"/>
  <c r="N49" i="18"/>
  <c r="S44" i="18"/>
  <c r="U114" i="18"/>
  <c r="X116" i="18"/>
  <c r="W116" i="18"/>
  <c r="Y114" i="18"/>
  <c r="U146" i="18"/>
  <c r="W148" i="18"/>
  <c r="Y146" i="18"/>
  <c r="X148" i="18"/>
  <c r="X220" i="18"/>
  <c r="W220" i="18"/>
  <c r="S268" i="18"/>
  <c r="V266" i="18"/>
  <c r="U530" i="18"/>
  <c r="W532" i="18"/>
  <c r="X532" i="18"/>
  <c r="Y530" i="18"/>
  <c r="U610" i="18"/>
  <c r="W612" i="18"/>
  <c r="X612" i="18"/>
  <c r="Y610" i="18"/>
  <c r="U690" i="18"/>
  <c r="W692" i="18"/>
  <c r="X692" i="18"/>
  <c r="N921" i="18"/>
  <c r="S916" i="18"/>
  <c r="N985" i="18"/>
  <c r="S980" i="18"/>
  <c r="V978" i="18"/>
  <c r="U1242" i="18"/>
  <c r="X1244" i="18"/>
  <c r="W1244" i="18"/>
  <c r="Y1242" i="18"/>
  <c r="S1364" i="18"/>
  <c r="V1362" i="18"/>
  <c r="U1538" i="18"/>
  <c r="X1540" i="18"/>
  <c r="W1540" i="18"/>
  <c r="Y1538" i="18"/>
  <c r="U1618" i="18"/>
  <c r="W1620" i="18"/>
  <c r="Y1618" i="18"/>
  <c r="X1620" i="18"/>
  <c r="U1682" i="18"/>
  <c r="W1684" i="18"/>
  <c r="X1684" i="18"/>
  <c r="Y1682" i="18"/>
  <c r="W1836" i="18"/>
  <c r="U1834" i="18"/>
  <c r="X1836" i="18"/>
  <c r="U1450" i="18"/>
  <c r="S1452" i="18"/>
  <c r="Y1450" i="18"/>
  <c r="X1452" i="18"/>
  <c r="W1452" i="18"/>
  <c r="N76" i="18"/>
  <c r="V69" i="18"/>
  <c r="S71" i="18"/>
  <c r="U221" i="18"/>
  <c r="W223" i="18"/>
  <c r="X223" i="18"/>
  <c r="Y221" i="18"/>
  <c r="U501" i="18"/>
  <c r="W503" i="18"/>
  <c r="Y501" i="18"/>
  <c r="X503" i="18"/>
  <c r="L1247" i="18"/>
  <c r="U1549" i="18"/>
  <c r="X1551" i="18"/>
  <c r="W1551" i="18"/>
  <c r="Y1549" i="18"/>
  <c r="U1677" i="18"/>
  <c r="X1679" i="18"/>
  <c r="W1679" i="18"/>
  <c r="Y1677" i="18"/>
  <c r="U1869" i="18"/>
  <c r="X1871" i="18"/>
  <c r="W1871" i="18"/>
  <c r="Y1869" i="18"/>
  <c r="R62" i="18"/>
  <c r="AA56" i="18"/>
  <c r="T112" i="18"/>
  <c r="Z114" i="18"/>
  <c r="R158" i="18"/>
  <c r="AA152" i="18"/>
  <c r="T968" i="18"/>
  <c r="Z970" i="18"/>
  <c r="R1294" i="18"/>
  <c r="AA1288" i="18"/>
  <c r="T895" i="18"/>
  <c r="AA895" i="18"/>
  <c r="V930" i="18"/>
  <c r="Y930" i="18"/>
  <c r="T1044" i="18"/>
  <c r="Z1046" i="18"/>
  <c r="U1338" i="18"/>
  <c r="V1338" i="18"/>
  <c r="Y1338" i="18"/>
  <c r="V1842" i="18"/>
  <c r="U1842" i="18"/>
  <c r="Y1842" i="18"/>
  <c r="N51" i="18"/>
  <c r="S46" i="18"/>
  <c r="V44" i="18"/>
  <c r="W126" i="18"/>
  <c r="U124" i="18"/>
  <c r="X126" i="18"/>
  <c r="Y124" i="18"/>
  <c r="U196" i="18"/>
  <c r="W198" i="18"/>
  <c r="Y196" i="18"/>
  <c r="X198" i="18"/>
  <c r="X374" i="18"/>
  <c r="W374" i="18"/>
  <c r="N499" i="18"/>
  <c r="S494" i="18"/>
  <c r="V492" i="18"/>
  <c r="N531" i="18"/>
  <c r="S526" i="18"/>
  <c r="V524" i="18"/>
  <c r="U556" i="18"/>
  <c r="X558" i="18"/>
  <c r="W558" i="18"/>
  <c r="Y556" i="18"/>
  <c r="U604" i="18"/>
  <c r="W606" i="18"/>
  <c r="X606" i="18"/>
  <c r="Y604" i="18"/>
  <c r="U708" i="18"/>
  <c r="W710" i="18"/>
  <c r="X710" i="18"/>
  <c r="Y708" i="18"/>
  <c r="S942" i="18"/>
  <c r="V940" i="18"/>
  <c r="W1262" i="18"/>
  <c r="X1262" i="18"/>
  <c r="N1443" i="18"/>
  <c r="S1438" i="18"/>
  <c r="N1523" i="18"/>
  <c r="S1518" i="18"/>
  <c r="V1516" i="18"/>
  <c r="T1571" i="18"/>
  <c r="AA1571" i="18"/>
  <c r="N1651" i="18"/>
  <c r="S1646" i="18"/>
  <c r="V1644" i="18"/>
  <c r="U1708" i="18"/>
  <c r="X1710" i="18"/>
  <c r="W1710" i="18"/>
  <c r="Y1708" i="18"/>
  <c r="U1852" i="18"/>
  <c r="X1854" i="18"/>
  <c r="W1854" i="18"/>
  <c r="Y1852" i="18"/>
  <c r="U20" i="18"/>
  <c r="Y20" i="18"/>
  <c r="W22" i="18"/>
  <c r="X22" i="18"/>
  <c r="U68" i="18"/>
  <c r="X70" i="18"/>
  <c r="W70" i="18"/>
  <c r="Y68" i="18"/>
  <c r="N163" i="18"/>
  <c r="S158" i="18"/>
  <c r="V156" i="18"/>
  <c r="U388" i="18"/>
  <c r="Y388" i="18"/>
  <c r="X390" i="18"/>
  <c r="W390" i="18"/>
  <c r="U628" i="18"/>
  <c r="W630" i="18"/>
  <c r="X630" i="18"/>
  <c r="Y628" i="18"/>
  <c r="N691" i="18"/>
  <c r="S686" i="18"/>
  <c r="N923" i="18"/>
  <c r="S918" i="18"/>
  <c r="U996" i="18"/>
  <c r="W998" i="18"/>
  <c r="X998" i="18"/>
  <c r="Y996" i="18"/>
  <c r="U1196" i="18"/>
  <c r="W1198" i="18"/>
  <c r="X1198" i="18"/>
  <c r="Y1196" i="18"/>
  <c r="N1451" i="18"/>
  <c r="S1446" i="18"/>
  <c r="V1444" i="18"/>
  <c r="U1524" i="18"/>
  <c r="W1526" i="18"/>
  <c r="X1526" i="18"/>
  <c r="Y1524" i="18"/>
  <c r="N1587" i="18"/>
  <c r="S1582" i="18"/>
  <c r="V1580" i="18"/>
  <c r="N1643" i="18"/>
  <c r="S1638" i="18"/>
  <c r="V1636" i="18"/>
  <c r="N1707" i="18"/>
  <c r="S1702" i="18"/>
  <c r="V1700" i="18"/>
  <c r="X1878" i="18"/>
  <c r="U1876" i="18"/>
  <c r="W1878" i="18"/>
  <c r="Y1876" i="18"/>
  <c r="T1010" i="18"/>
  <c r="AA1010" i="18"/>
  <c r="U1290" i="18"/>
  <c r="X1292" i="18"/>
  <c r="W1292" i="18"/>
  <c r="Y1290" i="18"/>
  <c r="H1312" i="18"/>
  <c r="M1311" i="18"/>
  <c r="S1308" i="18" s="1"/>
  <c r="Q1311" i="18"/>
  <c r="R1311" i="18"/>
  <c r="H1018" i="18"/>
  <c r="M1017" i="18"/>
  <c r="V1012" i="18" s="1"/>
  <c r="N1017" i="18"/>
  <c r="Q1017" i="18"/>
  <c r="AA1013" i="18" s="1"/>
  <c r="R1017" i="18"/>
  <c r="P1016" i="18"/>
  <c r="Z1016" i="18" s="1"/>
  <c r="H668" i="18"/>
  <c r="M667" i="18"/>
  <c r="V662" i="18" s="1"/>
  <c r="N667" i="18"/>
  <c r="P666" i="18"/>
  <c r="Q667" i="18"/>
  <c r="P667" i="18"/>
  <c r="R667" i="18"/>
  <c r="H1370" i="18"/>
  <c r="M1369" i="18"/>
  <c r="V1364" i="18" s="1"/>
  <c r="P1368" i="18"/>
  <c r="Z1368" i="18" s="1"/>
  <c r="N1369" i="18"/>
  <c r="R1369" i="18"/>
  <c r="Q1369" i="18"/>
  <c r="AA1365" i="18" s="1"/>
  <c r="U201" i="18"/>
  <c r="X203" i="18"/>
  <c r="Y201" i="18"/>
  <c r="W203" i="18"/>
  <c r="U1084" i="18"/>
  <c r="Y1084" i="18"/>
  <c r="W1086" i="18"/>
  <c r="X1086" i="18"/>
  <c r="N17" i="18"/>
  <c r="S12" i="18"/>
  <c r="N268" i="18"/>
  <c r="S263" i="18"/>
  <c r="V261" i="18"/>
  <c r="U58" i="18"/>
  <c r="X60" i="18"/>
  <c r="W60" i="18"/>
  <c r="U122" i="18"/>
  <c r="X124" i="18"/>
  <c r="W124" i="18"/>
  <c r="Y122" i="18"/>
  <c r="W156" i="18"/>
  <c r="X156" i="18"/>
  <c r="U154" i="18"/>
  <c r="Y154" i="18"/>
  <c r="N233" i="18"/>
  <c r="S228" i="18"/>
  <c r="V226" i="18"/>
  <c r="U386" i="18"/>
  <c r="W388" i="18"/>
  <c r="X388" i="18"/>
  <c r="Y386" i="18"/>
  <c r="U554" i="18"/>
  <c r="X556" i="18"/>
  <c r="W556" i="18"/>
  <c r="Y554" i="18"/>
  <c r="W620" i="18"/>
  <c r="U618" i="18"/>
  <c r="X620" i="18"/>
  <c r="Y618" i="18"/>
  <c r="U714" i="18"/>
  <c r="W716" i="18"/>
  <c r="X716" i="18"/>
  <c r="U922" i="18"/>
  <c r="W924" i="18"/>
  <c r="X924" i="18"/>
  <c r="S1044" i="18"/>
  <c r="N1281" i="18"/>
  <c r="S1276" i="18"/>
  <c r="W1436" i="18"/>
  <c r="X1436" i="18"/>
  <c r="N1569" i="18"/>
  <c r="S1564" i="18"/>
  <c r="V1562" i="18"/>
  <c r="N1633" i="18"/>
  <c r="S1628" i="18"/>
  <c r="V1626" i="18"/>
  <c r="N1697" i="18"/>
  <c r="S1692" i="18"/>
  <c r="V1690" i="18"/>
  <c r="N1857" i="18"/>
  <c r="S1852" i="18"/>
  <c r="H175" i="18"/>
  <c r="L172" i="18"/>
  <c r="M174" i="18"/>
  <c r="V169" i="18" s="1"/>
  <c r="P173" i="18"/>
  <c r="Z173" i="18" s="1"/>
  <c r="Q174" i="18"/>
  <c r="R174" i="18"/>
  <c r="S171" i="18"/>
  <c r="Y69" i="18"/>
  <c r="W71" i="18"/>
  <c r="U69" i="18"/>
  <c r="X71" i="18"/>
  <c r="N508" i="18"/>
  <c r="S503" i="18"/>
  <c r="V501" i="18"/>
  <c r="N980" i="18"/>
  <c r="S975" i="18"/>
  <c r="V973" i="18"/>
  <c r="N1276" i="18"/>
  <c r="S1271" i="18"/>
  <c r="V1269" i="18"/>
  <c r="N1564" i="18"/>
  <c r="S1559" i="18"/>
  <c r="V1557" i="18"/>
  <c r="N1692" i="18"/>
  <c r="S1687" i="18"/>
  <c r="V1685" i="18"/>
  <c r="N1884" i="18"/>
  <c r="S1879" i="18"/>
  <c r="V1877" i="18"/>
  <c r="P745" i="18"/>
  <c r="Z745" i="18" s="1"/>
  <c r="R1871" i="18"/>
  <c r="AA1865" i="18"/>
  <c r="R1519" i="18"/>
  <c r="AA1513" i="18"/>
  <c r="R1615" i="18"/>
  <c r="AA1609" i="18"/>
  <c r="R14" i="18"/>
  <c r="AA8" i="18"/>
  <c r="R78" i="18"/>
  <c r="AA72" i="18"/>
  <c r="R134" i="18"/>
  <c r="AA128" i="18"/>
  <c r="T168" i="18"/>
  <c r="Z170" i="18"/>
  <c r="T424" i="18"/>
  <c r="Z426" i="18"/>
  <c r="R982" i="18"/>
  <c r="AA976" i="18"/>
  <c r="U1334" i="18"/>
  <c r="Y1334" i="18"/>
  <c r="V1334" i="18"/>
  <c r="N1511" i="18"/>
  <c r="S1506" i="18"/>
  <c r="U1289" i="18"/>
  <c r="V1289" i="18"/>
  <c r="Y1289" i="18"/>
  <c r="V34" i="18"/>
  <c r="Y34" i="18"/>
  <c r="Y66" i="18"/>
  <c r="V66" i="18"/>
  <c r="P174" i="18"/>
  <c r="Z174" i="18" s="1"/>
  <c r="P430" i="18"/>
  <c r="Z430" i="18" s="1"/>
  <c r="Y714" i="18"/>
  <c r="V714" i="18"/>
  <c r="P806" i="18"/>
  <c r="Z806" i="18" s="1"/>
  <c r="U1058" i="18"/>
  <c r="V1058" i="18"/>
  <c r="Y1058" i="18"/>
  <c r="V1274" i="18"/>
  <c r="Y1274" i="18"/>
  <c r="R1249" i="18"/>
  <c r="U44" i="18"/>
  <c r="X46" i="18"/>
  <c r="W46" i="18"/>
  <c r="Y44" i="18"/>
  <c r="N131" i="18"/>
  <c r="S126" i="18"/>
  <c r="V124" i="18"/>
  <c r="N203" i="18"/>
  <c r="S198" i="18"/>
  <c r="V196" i="18"/>
  <c r="N379" i="18"/>
  <c r="S374" i="18"/>
  <c r="X502" i="18"/>
  <c r="Y500" i="18"/>
  <c r="U500" i="18"/>
  <c r="W502" i="18"/>
  <c r="N539" i="18"/>
  <c r="S534" i="18"/>
  <c r="V532" i="18"/>
  <c r="U564" i="18"/>
  <c r="X566" i="18"/>
  <c r="W566" i="18"/>
  <c r="Y564" i="18"/>
  <c r="X622" i="18"/>
  <c r="U620" i="18"/>
  <c r="W622" i="18"/>
  <c r="Y620" i="18"/>
  <c r="N731" i="18"/>
  <c r="V724" i="18"/>
  <c r="S726" i="18"/>
  <c r="N979" i="18"/>
  <c r="S974" i="18"/>
  <c r="V972" i="18"/>
  <c r="N1267" i="18"/>
  <c r="S1262" i="18"/>
  <c r="W1438" i="18"/>
  <c r="X1438" i="18"/>
  <c r="X1518" i="18"/>
  <c r="U1516" i="18"/>
  <c r="W1518" i="18"/>
  <c r="Y1516" i="18"/>
  <c r="N1603" i="18"/>
  <c r="S1598" i="18"/>
  <c r="V1596" i="18"/>
  <c r="U1660" i="18"/>
  <c r="X1662" i="18"/>
  <c r="Y1660" i="18"/>
  <c r="W1662" i="18"/>
  <c r="X1758" i="18"/>
  <c r="W1758" i="18"/>
  <c r="N1875" i="18"/>
  <c r="S1870" i="18"/>
  <c r="V1868" i="18"/>
  <c r="N27" i="18"/>
  <c r="S22" i="18"/>
  <c r="V20" i="18"/>
  <c r="N75" i="18"/>
  <c r="S70" i="18"/>
  <c r="V68" i="18"/>
  <c r="U156" i="18"/>
  <c r="W158" i="18"/>
  <c r="Y156" i="18"/>
  <c r="X158" i="18"/>
  <c r="N395" i="18"/>
  <c r="S390" i="18"/>
  <c r="V388" i="18"/>
  <c r="N635" i="18"/>
  <c r="S630" i="18"/>
  <c r="V628" i="18"/>
  <c r="W686" i="18"/>
  <c r="X686" i="18"/>
  <c r="W918" i="18"/>
  <c r="X918" i="18"/>
  <c r="V996" i="18"/>
  <c r="S998" i="18"/>
  <c r="N1203" i="18"/>
  <c r="V1196" i="18"/>
  <c r="S1198" i="18"/>
  <c r="U1444" i="18"/>
  <c r="W1446" i="18"/>
  <c r="X1446" i="18"/>
  <c r="Y1444" i="18"/>
  <c r="N1531" i="18"/>
  <c r="S1526" i="18"/>
  <c r="V1524" i="18"/>
  <c r="U1580" i="18"/>
  <c r="W1582" i="18"/>
  <c r="X1582" i="18"/>
  <c r="Y1580" i="18"/>
  <c r="W1638" i="18"/>
  <c r="U1636" i="18"/>
  <c r="Y1636" i="18"/>
  <c r="X1638" i="18"/>
  <c r="X1702" i="18"/>
  <c r="U1700" i="18"/>
  <c r="W1702" i="18"/>
  <c r="Y1700" i="18"/>
  <c r="N1883" i="18"/>
  <c r="S1878" i="18"/>
  <c r="V1876" i="18"/>
  <c r="S941" i="18"/>
  <c r="U939" i="18"/>
  <c r="W941" i="18"/>
  <c r="X941" i="18"/>
  <c r="Y939" i="18"/>
  <c r="W758" i="18"/>
  <c r="X758" i="18"/>
  <c r="W779" i="18"/>
  <c r="X779" i="18"/>
  <c r="U42" i="18"/>
  <c r="X44" i="18"/>
  <c r="W44" i="18"/>
  <c r="N225" i="18"/>
  <c r="S220" i="18"/>
  <c r="X916" i="18"/>
  <c r="W916" i="18"/>
  <c r="N1545" i="18"/>
  <c r="S1540" i="18"/>
  <c r="V1538" i="18"/>
  <c r="N1876" i="18"/>
  <c r="S1871" i="18"/>
  <c r="V1869" i="18"/>
  <c r="U422" i="18"/>
  <c r="Y422" i="18"/>
  <c r="V422" i="18"/>
  <c r="U26" i="18"/>
  <c r="V26" i="18"/>
  <c r="Y26" i="18"/>
  <c r="N115" i="18"/>
  <c r="S110" i="18"/>
  <c r="V108" i="18"/>
  <c r="U524" i="18"/>
  <c r="X526" i="18"/>
  <c r="Y524" i="18"/>
  <c r="W526" i="18"/>
  <c r="W1238" i="18"/>
  <c r="X1238" i="18"/>
  <c r="N1715" i="18"/>
  <c r="S1710" i="18"/>
  <c r="V1708" i="18"/>
  <c r="W6" i="18"/>
  <c r="X6" i="18"/>
  <c r="U612" i="18"/>
  <c r="W614" i="18"/>
  <c r="X614" i="18"/>
  <c r="Y612" i="18"/>
  <c r="U1572" i="18"/>
  <c r="W1574" i="18"/>
  <c r="X1574" i="18"/>
  <c r="Y1572" i="18"/>
  <c r="S733" i="18"/>
  <c r="X733" i="18"/>
  <c r="W733" i="18"/>
  <c r="Y731" i="18"/>
  <c r="U731" i="18"/>
  <c r="W805" i="18"/>
  <c r="X805" i="18"/>
  <c r="S1013" i="18"/>
  <c r="U1011" i="18"/>
  <c r="X1013" i="18"/>
  <c r="W1013" i="18"/>
  <c r="Y1011" i="18"/>
  <c r="H1296" i="18"/>
  <c r="M1295" i="18"/>
  <c r="V1290" i="18" s="1"/>
  <c r="P1295" i="18"/>
  <c r="Q1295" i="18"/>
  <c r="R1295" i="18"/>
  <c r="U740" i="18"/>
  <c r="W742" i="18"/>
  <c r="X742" i="18"/>
  <c r="Y740" i="18"/>
  <c r="W1214" i="18"/>
  <c r="X1214" i="18"/>
  <c r="U942" i="18"/>
  <c r="W944" i="18"/>
  <c r="Y942" i="18"/>
  <c r="X944" i="18"/>
  <c r="U268" i="18"/>
  <c r="Y268" i="18"/>
  <c r="W270" i="18"/>
  <c r="X270" i="18"/>
  <c r="H207" i="18"/>
  <c r="M206" i="18"/>
  <c r="V201" i="18" s="1"/>
  <c r="L204" i="18"/>
  <c r="Y202" i="18" s="1"/>
  <c r="P205" i="18"/>
  <c r="Z205" i="18" s="1"/>
  <c r="Q206" i="18"/>
  <c r="R206" i="18"/>
  <c r="S203" i="18"/>
  <c r="H1090" i="18"/>
  <c r="M1089" i="18"/>
  <c r="V1084" i="18" s="1"/>
  <c r="N1089" i="18"/>
  <c r="R1089" i="18"/>
  <c r="P1088" i="18"/>
  <c r="Z1088" i="18" s="1"/>
  <c r="Q1089" i="18"/>
  <c r="AA1085" i="18" s="1"/>
  <c r="S1086" i="18"/>
  <c r="N657" i="18"/>
  <c r="S652" i="18"/>
  <c r="V650" i="18"/>
  <c r="N521" i="18"/>
  <c r="S516" i="18"/>
  <c r="V514" i="18"/>
  <c r="N65" i="18"/>
  <c r="S60" i="18"/>
  <c r="N129" i="18"/>
  <c r="V122" i="18"/>
  <c r="S124" i="18"/>
  <c r="N161" i="18"/>
  <c r="S156" i="18"/>
  <c r="V154" i="18"/>
  <c r="W228" i="18"/>
  <c r="U226" i="18"/>
  <c r="X228" i="18"/>
  <c r="Y226" i="18"/>
  <c r="N393" i="18"/>
  <c r="S388" i="18"/>
  <c r="V386" i="18"/>
  <c r="N561" i="18"/>
  <c r="S556" i="18"/>
  <c r="N625" i="18"/>
  <c r="S620" i="18"/>
  <c r="V618" i="18"/>
  <c r="N721" i="18"/>
  <c r="S716" i="18"/>
  <c r="N929" i="18"/>
  <c r="S924" i="18"/>
  <c r="W1044" i="18"/>
  <c r="X1044" i="18"/>
  <c r="U1042" i="18"/>
  <c r="U1274" i="18"/>
  <c r="W1276" i="18"/>
  <c r="X1276" i="18"/>
  <c r="N1441" i="18"/>
  <c r="S1436" i="18"/>
  <c r="U1562" i="18"/>
  <c r="X1564" i="18"/>
  <c r="W1564" i="18"/>
  <c r="Y1562" i="18"/>
  <c r="U1626" i="18"/>
  <c r="X1628" i="18"/>
  <c r="Y1626" i="18"/>
  <c r="W1628" i="18"/>
  <c r="U1690" i="18"/>
  <c r="W1692" i="18"/>
  <c r="Y1690" i="18"/>
  <c r="X1692" i="18"/>
  <c r="X1852" i="18"/>
  <c r="W1852" i="18"/>
  <c r="N1489" i="18"/>
  <c r="S1484" i="18"/>
  <c r="V1482" i="18"/>
  <c r="N164" i="18"/>
  <c r="S159" i="18"/>
  <c r="V157" i="18"/>
  <c r="U973" i="18"/>
  <c r="W975" i="18"/>
  <c r="Y973" i="18"/>
  <c r="X975" i="18"/>
  <c r="U1269" i="18"/>
  <c r="Y1269" i="18"/>
  <c r="X1271" i="18"/>
  <c r="W1271" i="18"/>
  <c r="U1557" i="18"/>
  <c r="W1559" i="18"/>
  <c r="X1559" i="18"/>
  <c r="Y1557" i="18"/>
  <c r="U1685" i="18"/>
  <c r="X1687" i="18"/>
  <c r="Y1685" i="18"/>
  <c r="W1687" i="18"/>
  <c r="U1877" i="18"/>
  <c r="X1879" i="18"/>
  <c r="W1879" i="18"/>
  <c r="Y1877" i="18"/>
  <c r="P1089" i="18"/>
  <c r="Z1089" i="18" s="1"/>
  <c r="R1879" i="18"/>
  <c r="U1879" i="18" s="1"/>
  <c r="AA1873" i="18"/>
  <c r="R1527" i="18"/>
  <c r="AA1521" i="18"/>
  <c r="R1623" i="18"/>
  <c r="AA1617" i="18"/>
  <c r="T8" i="18"/>
  <c r="Z10" i="18"/>
  <c r="T72" i="18"/>
  <c r="Z74" i="18"/>
  <c r="T128" i="18"/>
  <c r="Z130" i="18"/>
  <c r="T976" i="18"/>
  <c r="Z978" i="18"/>
  <c r="N999" i="18"/>
  <c r="T999" i="18" s="1"/>
  <c r="S994" i="18"/>
  <c r="V992" i="18"/>
  <c r="W1506" i="18"/>
  <c r="X1506" i="18"/>
  <c r="U938" i="18"/>
  <c r="V938" i="18"/>
  <c r="Y938" i="18"/>
  <c r="R1850" i="18"/>
  <c r="AA1844" i="18"/>
  <c r="R1217" i="18"/>
  <c r="U60" i="18"/>
  <c r="W62" i="18"/>
  <c r="X62" i="18"/>
  <c r="Y60" i="18"/>
  <c r="U132" i="18"/>
  <c r="W134" i="18"/>
  <c r="Y132" i="18"/>
  <c r="X134" i="18"/>
  <c r="N235" i="18"/>
  <c r="S230" i="18"/>
  <c r="V228" i="18"/>
  <c r="U380" i="18"/>
  <c r="W382" i="18"/>
  <c r="X382" i="18"/>
  <c r="Y380" i="18"/>
  <c r="N507" i="18"/>
  <c r="S502" i="18"/>
  <c r="V500" i="18"/>
  <c r="U532" i="18"/>
  <c r="X534" i="18"/>
  <c r="Y532" i="18"/>
  <c r="W534" i="18"/>
  <c r="N571" i="18"/>
  <c r="S566" i="18"/>
  <c r="V564" i="18"/>
  <c r="N627" i="18"/>
  <c r="S622" i="18"/>
  <c r="V620" i="18"/>
  <c r="U724" i="18"/>
  <c r="W726" i="18"/>
  <c r="X726" i="18"/>
  <c r="Y724" i="18"/>
  <c r="U972" i="18"/>
  <c r="W974" i="18"/>
  <c r="X974" i="18"/>
  <c r="Y972" i="18"/>
  <c r="U1276" i="18"/>
  <c r="X1278" i="18"/>
  <c r="W1278" i="18"/>
  <c r="Y1276" i="18"/>
  <c r="N1459" i="18"/>
  <c r="S1454" i="18"/>
  <c r="V1452" i="18"/>
  <c r="N1539" i="18"/>
  <c r="S1534" i="18"/>
  <c r="V1532" i="18"/>
  <c r="U1596" i="18"/>
  <c r="W1598" i="18"/>
  <c r="X1598" i="18"/>
  <c r="Y1596" i="18"/>
  <c r="N1667" i="18"/>
  <c r="S1662" i="18"/>
  <c r="V1660" i="18"/>
  <c r="N1763" i="18"/>
  <c r="S1758" i="18"/>
  <c r="U1868" i="18"/>
  <c r="W1870" i="18"/>
  <c r="X1870" i="18"/>
  <c r="Y1868" i="18"/>
  <c r="U28" i="18"/>
  <c r="X30" i="18"/>
  <c r="W30" i="18"/>
  <c r="Y28" i="18"/>
  <c r="W102" i="18"/>
  <c r="X102" i="18"/>
  <c r="N227" i="18"/>
  <c r="S222" i="18"/>
  <c r="V220" i="18"/>
  <c r="U572" i="18"/>
  <c r="Y572" i="18"/>
  <c r="W574" i="18"/>
  <c r="X574" i="18"/>
  <c r="N643" i="18"/>
  <c r="S638" i="18"/>
  <c r="V636" i="18"/>
  <c r="U700" i="18"/>
  <c r="Y700" i="18"/>
  <c r="X702" i="18"/>
  <c r="W702" i="18"/>
  <c r="U932" i="18"/>
  <c r="X934" i="18"/>
  <c r="Y932" i="18"/>
  <c r="W934" i="18"/>
  <c r="N1043" i="18"/>
  <c r="S1038" i="18"/>
  <c r="V1036" i="18"/>
  <c r="U1268" i="18"/>
  <c r="W1270" i="18"/>
  <c r="X1270" i="18"/>
  <c r="Y1268" i="18"/>
  <c r="N1467" i="18"/>
  <c r="S1462" i="18"/>
  <c r="V1460" i="18"/>
  <c r="X1542" i="18"/>
  <c r="W1542" i="18"/>
  <c r="Y1540" i="18"/>
  <c r="U1540" i="18"/>
  <c r="N1595" i="18"/>
  <c r="S1590" i="18"/>
  <c r="V1588" i="18"/>
  <c r="N1659" i="18"/>
  <c r="S1654" i="18"/>
  <c r="V1652" i="18"/>
  <c r="W1782" i="18"/>
  <c r="X1782" i="18"/>
  <c r="U61" i="18"/>
  <c r="Y61" i="18"/>
  <c r="X63" i="18"/>
  <c r="W63" i="18"/>
  <c r="N1684" i="18"/>
  <c r="S1679" i="18"/>
  <c r="V1677" i="18"/>
  <c r="R118" i="18"/>
  <c r="AA112" i="18"/>
  <c r="U1265" i="18"/>
  <c r="V1265" i="18"/>
  <c r="Y1265" i="18"/>
  <c r="U706" i="18"/>
  <c r="V706" i="18"/>
  <c r="Y706" i="18"/>
  <c r="U252" i="18"/>
  <c r="W254" i="18"/>
  <c r="X254" i="18"/>
  <c r="Y252" i="18"/>
  <c r="N611" i="18"/>
  <c r="S606" i="18"/>
  <c r="V604" i="18"/>
  <c r="U1484" i="18"/>
  <c r="X1486" i="18"/>
  <c r="W1486" i="18"/>
  <c r="Y1484" i="18"/>
  <c r="U260" i="18"/>
  <c r="Y260" i="18"/>
  <c r="X262" i="18"/>
  <c r="W262" i="18"/>
  <c r="U1620" i="18"/>
  <c r="W1622" i="18"/>
  <c r="X1622" i="18"/>
  <c r="Y1620" i="18"/>
  <c r="N137" i="18"/>
  <c r="S132" i="18"/>
  <c r="V130" i="18"/>
  <c r="U162" i="18"/>
  <c r="W164" i="18"/>
  <c r="X164" i="18"/>
  <c r="Y162" i="18"/>
  <c r="N513" i="18"/>
  <c r="S508" i="18"/>
  <c r="V506" i="18"/>
  <c r="N729" i="18"/>
  <c r="S724" i="18"/>
  <c r="N1201" i="18"/>
  <c r="S1196" i="18"/>
  <c r="V1194" i="18"/>
  <c r="X1468" i="18"/>
  <c r="W1468" i="18"/>
  <c r="U1466" i="18"/>
  <c r="Y1466" i="18"/>
  <c r="N1665" i="18"/>
  <c r="S1660" i="18"/>
  <c r="V1658" i="18"/>
  <c r="U1882" i="18"/>
  <c r="W1884" i="18"/>
  <c r="X1884" i="18"/>
  <c r="H1738" i="18"/>
  <c r="M1737" i="18"/>
  <c r="P1736" i="18"/>
  <c r="Z1736" i="18" s="1"/>
  <c r="Q1737" i="18"/>
  <c r="N1012" i="18"/>
  <c r="S1007" i="18"/>
  <c r="N1444" i="18"/>
  <c r="S1439" i="18"/>
  <c r="N1892" i="18"/>
  <c r="S1887" i="18"/>
  <c r="V1885" i="18"/>
  <c r="T1761" i="18"/>
  <c r="Z1763" i="18"/>
  <c r="R22" i="18"/>
  <c r="AA16" i="18"/>
  <c r="R142" i="18"/>
  <c r="AA136" i="18"/>
  <c r="W994" i="18"/>
  <c r="U992" i="18"/>
  <c r="X994" i="18"/>
  <c r="Y992" i="18"/>
  <c r="V10" i="18"/>
  <c r="U10" i="18"/>
  <c r="Y10" i="18"/>
  <c r="V74" i="18"/>
  <c r="Y74" i="18"/>
  <c r="V722" i="18"/>
  <c r="Y722" i="18"/>
  <c r="U1034" i="18"/>
  <c r="V1034" i="18"/>
  <c r="Y1034" i="18"/>
  <c r="P1294" i="18"/>
  <c r="Z1294" i="18" s="1"/>
  <c r="N1767" i="18"/>
  <c r="S1762" i="18"/>
  <c r="N67" i="18"/>
  <c r="S62" i="18"/>
  <c r="V60" i="18"/>
  <c r="U228" i="18"/>
  <c r="X230" i="18"/>
  <c r="Y228" i="18"/>
  <c r="W230" i="18"/>
  <c r="N515" i="18"/>
  <c r="S510" i="18"/>
  <c r="V508" i="18"/>
  <c r="X582" i="18"/>
  <c r="W582" i="18"/>
  <c r="Y580" i="18"/>
  <c r="U580" i="18"/>
  <c r="N899" i="18"/>
  <c r="S894" i="18"/>
  <c r="N1283" i="18"/>
  <c r="S1278" i="18"/>
  <c r="V1276" i="18"/>
  <c r="U1612" i="18"/>
  <c r="W1614" i="18"/>
  <c r="X1614" i="18"/>
  <c r="Y1612" i="18"/>
  <c r="W1830" i="18"/>
  <c r="X1830" i="18"/>
  <c r="N35" i="18"/>
  <c r="S30" i="18"/>
  <c r="V28" i="18"/>
  <c r="X222" i="18"/>
  <c r="U220" i="18"/>
  <c r="W222" i="18"/>
  <c r="Y220" i="18"/>
  <c r="U636" i="18"/>
  <c r="X638" i="18"/>
  <c r="W638" i="18"/>
  <c r="Y636" i="18"/>
  <c r="N939" i="18"/>
  <c r="V932" i="18"/>
  <c r="S934" i="18"/>
  <c r="N1275" i="18"/>
  <c r="S1270" i="18"/>
  <c r="V1268" i="18"/>
  <c r="N1547" i="18"/>
  <c r="S1542" i="18"/>
  <c r="V1540" i="18"/>
  <c r="L743" i="18"/>
  <c r="W893" i="18"/>
  <c r="S893" i="18"/>
  <c r="X893" i="18"/>
  <c r="U1035" i="18"/>
  <c r="S1037" i="18"/>
  <c r="W1037" i="18"/>
  <c r="X1037" i="18"/>
  <c r="Y1035" i="18"/>
  <c r="L1293" i="18"/>
  <c r="S1509" i="18"/>
  <c r="W1509" i="18"/>
  <c r="X1509" i="18"/>
  <c r="S1280" i="18"/>
  <c r="X1280" i="18"/>
  <c r="W1280" i="18"/>
  <c r="U81" i="18"/>
  <c r="W83" i="18"/>
  <c r="Y81" i="18"/>
  <c r="X83" i="18"/>
  <c r="U393" i="18"/>
  <c r="X395" i="18"/>
  <c r="Y393" i="18"/>
  <c r="W395" i="18"/>
  <c r="S264" i="18"/>
  <c r="U262" i="18"/>
  <c r="W264" i="18"/>
  <c r="X264" i="18"/>
  <c r="Y262" i="18"/>
  <c r="U1044" i="18"/>
  <c r="Y1044" i="18"/>
  <c r="W1046" i="18"/>
  <c r="X1046" i="18"/>
  <c r="X443" i="18"/>
  <c r="W443" i="18"/>
  <c r="H356" i="18"/>
  <c r="N355" i="18"/>
  <c r="M355" i="18"/>
  <c r="P354" i="18"/>
  <c r="Z354" i="18" s="1"/>
  <c r="Q355" i="18"/>
  <c r="P355" i="18"/>
  <c r="Z355" i="18" s="1"/>
  <c r="R355" i="18"/>
  <c r="S352" i="18"/>
  <c r="H1767" i="18"/>
  <c r="L1764" i="18"/>
  <c r="M1766" i="18"/>
  <c r="V1761" i="18" s="1"/>
  <c r="P1765" i="18"/>
  <c r="Z1765" i="18" s="1"/>
  <c r="P1766" i="18"/>
  <c r="Z1766" i="18" s="1"/>
  <c r="Q1766" i="18"/>
  <c r="R1766" i="18"/>
  <c r="S1763" i="18"/>
  <c r="N1641" i="18"/>
  <c r="S1636" i="18"/>
  <c r="V1634" i="18"/>
  <c r="U18" i="18"/>
  <c r="W20" i="18"/>
  <c r="X20" i="18"/>
  <c r="N81" i="18"/>
  <c r="S76" i="18"/>
  <c r="U130" i="18"/>
  <c r="X132" i="18"/>
  <c r="W132" i="18"/>
  <c r="Y130" i="18"/>
  <c r="N169" i="18"/>
  <c r="S164" i="18"/>
  <c r="V162" i="18"/>
  <c r="U234" i="18"/>
  <c r="W236" i="18"/>
  <c r="X236" i="18"/>
  <c r="Y234" i="18"/>
  <c r="U506" i="18"/>
  <c r="Y506" i="18"/>
  <c r="W508" i="18"/>
  <c r="X508" i="18"/>
  <c r="W564" i="18"/>
  <c r="Y562" i="18"/>
  <c r="U562" i="18"/>
  <c r="X564" i="18"/>
  <c r="N641" i="18"/>
  <c r="S636" i="18"/>
  <c r="V634" i="18"/>
  <c r="U722" i="18"/>
  <c r="W724" i="18"/>
  <c r="X724" i="18"/>
  <c r="W932" i="18"/>
  <c r="X932" i="18"/>
  <c r="U930" i="18"/>
  <c r="U1194" i="18"/>
  <c r="X1196" i="18"/>
  <c r="Y1194" i="18"/>
  <c r="W1196" i="18"/>
  <c r="U1282" i="18"/>
  <c r="Y1282" i="18"/>
  <c r="W1284" i="18"/>
  <c r="X1284" i="18"/>
  <c r="N1473" i="18"/>
  <c r="S1468" i="18"/>
  <c r="V1466" i="18"/>
  <c r="U1578" i="18"/>
  <c r="X1580" i="18"/>
  <c r="W1580" i="18"/>
  <c r="Y1578" i="18"/>
  <c r="U1658" i="18"/>
  <c r="X1660" i="18"/>
  <c r="W1660" i="18"/>
  <c r="Y1658" i="18"/>
  <c r="U1706" i="18"/>
  <c r="W1708" i="18"/>
  <c r="X1708" i="18"/>
  <c r="Y1706" i="18"/>
  <c r="N1889" i="18"/>
  <c r="S1884" i="18"/>
  <c r="T171" i="18"/>
  <c r="N60" i="18"/>
  <c r="S55" i="18"/>
  <c r="V53" i="18"/>
  <c r="W1007" i="18"/>
  <c r="X1007" i="18"/>
  <c r="X1439" i="18"/>
  <c r="W1439" i="18"/>
  <c r="U1613" i="18"/>
  <c r="X1615" i="18"/>
  <c r="Y1613" i="18"/>
  <c r="W1615" i="18"/>
  <c r="U1885" i="18"/>
  <c r="W1887" i="18"/>
  <c r="Y1885" i="18"/>
  <c r="X1887" i="18"/>
  <c r="P465" i="18"/>
  <c r="Z465" i="18" s="1"/>
  <c r="P1177" i="18"/>
  <c r="Z1177" i="18" s="1"/>
  <c r="R1543" i="18"/>
  <c r="AA1537" i="18"/>
  <c r="T16" i="18"/>
  <c r="Z18" i="18"/>
  <c r="T80" i="18"/>
  <c r="Z82" i="18"/>
  <c r="T136" i="18"/>
  <c r="Z138" i="18"/>
  <c r="R1278" i="18"/>
  <c r="AA1272" i="18"/>
  <c r="N703" i="18"/>
  <c r="S698" i="18"/>
  <c r="V696" i="18"/>
  <c r="N1063" i="18"/>
  <c r="S1058" i="18"/>
  <c r="P902" i="18"/>
  <c r="Z902" i="18" s="1"/>
  <c r="Y1762" i="18"/>
  <c r="W1762" i="18"/>
  <c r="X1762" i="18"/>
  <c r="U76" i="18"/>
  <c r="X78" i="18"/>
  <c r="Y76" i="18"/>
  <c r="W78" i="18"/>
  <c r="U148" i="18"/>
  <c r="W150" i="18"/>
  <c r="X150" i="18"/>
  <c r="Y148" i="18"/>
  <c r="N243" i="18"/>
  <c r="S238" i="18"/>
  <c r="V236" i="18"/>
  <c r="N427" i="18"/>
  <c r="S422" i="18"/>
  <c r="U508" i="18"/>
  <c r="W510" i="18"/>
  <c r="X510" i="18"/>
  <c r="Y508" i="18"/>
  <c r="U540" i="18"/>
  <c r="X542" i="18"/>
  <c r="W542" i="18"/>
  <c r="Y540" i="18"/>
  <c r="N587" i="18"/>
  <c r="S582" i="18"/>
  <c r="V580" i="18"/>
  <c r="U652" i="18"/>
  <c r="W654" i="18"/>
  <c r="Y652" i="18"/>
  <c r="X654" i="18"/>
  <c r="X894" i="18"/>
  <c r="W894" i="18"/>
  <c r="W990" i="18"/>
  <c r="U988" i="18"/>
  <c r="X990" i="18"/>
  <c r="Y988" i="18"/>
  <c r="U1340" i="18"/>
  <c r="W1342" i="18"/>
  <c r="X1342" i="18"/>
  <c r="Y1340" i="18"/>
  <c r="N1475" i="18"/>
  <c r="S1470" i="18"/>
  <c r="V1468" i="18"/>
  <c r="N1555" i="18"/>
  <c r="S1550" i="18"/>
  <c r="V1548" i="18"/>
  <c r="N1619" i="18"/>
  <c r="S1614" i="18"/>
  <c r="V1612" i="18"/>
  <c r="U1676" i="18"/>
  <c r="X1678" i="18"/>
  <c r="Y1676" i="18"/>
  <c r="W1678" i="18"/>
  <c r="N1835" i="18"/>
  <c r="S1830" i="18"/>
  <c r="W1886" i="18"/>
  <c r="U1884" i="18"/>
  <c r="X1886" i="18"/>
  <c r="Y1884" i="18"/>
  <c r="U36" i="18"/>
  <c r="W38" i="18"/>
  <c r="Y36" i="18"/>
  <c r="X38" i="18"/>
  <c r="U116" i="18"/>
  <c r="W118" i="18"/>
  <c r="Y116" i="18"/>
  <c r="X118" i="18"/>
  <c r="N251" i="18"/>
  <c r="S246" i="18"/>
  <c r="V244" i="18"/>
  <c r="N603" i="18"/>
  <c r="S598" i="18"/>
  <c r="V596" i="18"/>
  <c r="N651" i="18"/>
  <c r="S646" i="18"/>
  <c r="V644" i="18"/>
  <c r="N723" i="18"/>
  <c r="S718" i="18"/>
  <c r="V716" i="18"/>
  <c r="N971" i="18"/>
  <c r="S966" i="18"/>
  <c r="V964" i="18"/>
  <c r="N1059" i="18"/>
  <c r="S1054" i="18"/>
  <c r="W1286" i="18"/>
  <c r="X1286" i="18"/>
  <c r="Y1284" i="18"/>
  <c r="U1284" i="18"/>
  <c r="N1483" i="18"/>
  <c r="S1478" i="18"/>
  <c r="V1476" i="18"/>
  <c r="N1563" i="18"/>
  <c r="S1558" i="18"/>
  <c r="V1556" i="18"/>
  <c r="W1606" i="18"/>
  <c r="U1604" i="18"/>
  <c r="Y1604" i="18"/>
  <c r="X1606" i="18"/>
  <c r="N1675" i="18"/>
  <c r="S1670" i="18"/>
  <c r="V1668" i="18"/>
  <c r="U1836" i="18"/>
  <c r="W1838" i="18"/>
  <c r="Y1836" i="18"/>
  <c r="X1838" i="18"/>
  <c r="L1735" i="18"/>
  <c r="L945" i="18"/>
  <c r="X945" i="18" s="1"/>
  <c r="S1045" i="18"/>
  <c r="W1045" i="18"/>
  <c r="U1043" i="18"/>
  <c r="X1045" i="18"/>
  <c r="Y1043" i="18"/>
  <c r="S1517" i="18"/>
  <c r="U1515" i="18"/>
  <c r="W1517" i="18"/>
  <c r="X1517" i="18"/>
  <c r="Y1515" i="18"/>
  <c r="H87" i="18"/>
  <c r="L84" i="18"/>
  <c r="M86" i="18"/>
  <c r="V81" i="18" s="1"/>
  <c r="P85" i="18"/>
  <c r="Z85" i="18" s="1"/>
  <c r="R86" i="18"/>
  <c r="Q86" i="18"/>
  <c r="S83" i="18"/>
  <c r="H399" i="18"/>
  <c r="M398" i="18"/>
  <c r="V393" i="18" s="1"/>
  <c r="L396" i="18"/>
  <c r="P397" i="18"/>
  <c r="Z397" i="18" s="1"/>
  <c r="Q398" i="18"/>
  <c r="R398" i="18"/>
  <c r="S395" i="18"/>
  <c r="S440" i="18"/>
  <c r="W440" i="18"/>
  <c r="X440" i="18"/>
  <c r="H1050" i="18"/>
  <c r="N1049" i="18"/>
  <c r="M1049" i="18"/>
  <c r="V1044" i="18" s="1"/>
  <c r="P1048" i="18"/>
  <c r="Z1048" i="18" s="1"/>
  <c r="Q1049" i="18"/>
  <c r="AA1045" i="18" s="1"/>
  <c r="S1046" i="18"/>
  <c r="R1049" i="18"/>
  <c r="H447" i="18"/>
  <c r="M446" i="18"/>
  <c r="L444" i="18"/>
  <c r="P445" i="18"/>
  <c r="R446" i="18"/>
  <c r="Q446" i="18"/>
  <c r="S443" i="18"/>
  <c r="N41" i="18"/>
  <c r="S36" i="18"/>
  <c r="U106" i="18"/>
  <c r="X108" i="18"/>
  <c r="W108" i="18"/>
  <c r="Y106" i="18"/>
  <c r="U138" i="18"/>
  <c r="W140" i="18"/>
  <c r="X140" i="18"/>
  <c r="Y138" i="18"/>
  <c r="N201" i="18"/>
  <c r="S196" i="18"/>
  <c r="U242" i="18"/>
  <c r="W244" i="18"/>
  <c r="X244" i="18"/>
  <c r="Y242" i="18"/>
  <c r="N529" i="18"/>
  <c r="S524" i="18"/>
  <c r="V522" i="18"/>
  <c r="N609" i="18"/>
  <c r="S604" i="18"/>
  <c r="V602" i="18"/>
  <c r="N649" i="18"/>
  <c r="S644" i="18"/>
  <c r="V642" i="18"/>
  <c r="N969" i="18"/>
  <c r="S964" i="18"/>
  <c r="U1202" i="18"/>
  <c r="W1204" i="18"/>
  <c r="X1204" i="18"/>
  <c r="Y1202" i="18"/>
  <c r="N1361" i="18"/>
  <c r="S1356" i="18"/>
  <c r="N1529" i="18"/>
  <c r="S1524" i="18"/>
  <c r="V1522" i="18"/>
  <c r="N1601" i="18"/>
  <c r="S1596" i="18"/>
  <c r="V1594" i="18"/>
  <c r="N1681" i="18"/>
  <c r="S1676" i="18"/>
  <c r="V1674" i="18"/>
  <c r="N1833" i="18"/>
  <c r="S1828" i="18"/>
  <c r="U1890" i="18"/>
  <c r="X1892" i="18"/>
  <c r="W1892" i="18"/>
  <c r="Y1890" i="18"/>
  <c r="U53" i="18"/>
  <c r="Y53" i="18"/>
  <c r="W55" i="18"/>
  <c r="X55" i="18"/>
  <c r="T196" i="18"/>
  <c r="AA196" i="18"/>
  <c r="N1060" i="18"/>
  <c r="S1055" i="18"/>
  <c r="W1359" i="18"/>
  <c r="X1359" i="18"/>
  <c r="N1540" i="18"/>
  <c r="S1535" i="18"/>
  <c r="V1533" i="18"/>
  <c r="N1660" i="18"/>
  <c r="S1655" i="18"/>
  <c r="V1653" i="18"/>
  <c r="S168" i="18"/>
  <c r="U166" i="18"/>
  <c r="W168" i="18"/>
  <c r="X168" i="18"/>
  <c r="Y166" i="18"/>
  <c r="R1455" i="18"/>
  <c r="Y1455" i="18" s="1"/>
  <c r="AA1449" i="18"/>
  <c r="R1559" i="18"/>
  <c r="AA1553" i="18"/>
  <c r="R1663" i="18"/>
  <c r="AA1657" i="18"/>
  <c r="R54" i="18"/>
  <c r="AA48" i="18"/>
  <c r="R110" i="18"/>
  <c r="AA104" i="18"/>
  <c r="R150" i="18"/>
  <c r="AA144" i="18"/>
  <c r="T200" i="18"/>
  <c r="Z202" i="18"/>
  <c r="V966" i="18"/>
  <c r="U966" i="18"/>
  <c r="Y966" i="18"/>
  <c r="T1280" i="18"/>
  <c r="Z1282" i="18"/>
  <c r="X698" i="18"/>
  <c r="U696" i="18"/>
  <c r="W698" i="18"/>
  <c r="Y696" i="18"/>
  <c r="W1058" i="18"/>
  <c r="X1058" i="18"/>
  <c r="R1201" i="18"/>
  <c r="V1201" i="18" s="1"/>
  <c r="AA1195" i="18"/>
  <c r="V18" i="18"/>
  <c r="Y18" i="18"/>
  <c r="R50" i="18"/>
  <c r="AA44" i="18"/>
  <c r="Y82" i="18"/>
  <c r="V698" i="18"/>
  <c r="Y698" i="18"/>
  <c r="V730" i="18"/>
  <c r="U730" i="18"/>
  <c r="Y730" i="18"/>
  <c r="V1042" i="18"/>
  <c r="Y1042" i="18"/>
  <c r="P1310" i="18"/>
  <c r="Z1310" i="18" s="1"/>
  <c r="V1882" i="18"/>
  <c r="Y1882" i="18"/>
  <c r="U1856" i="18"/>
  <c r="X1858" i="18"/>
  <c r="W1858" i="18"/>
  <c r="Y1856" i="18"/>
  <c r="V554" i="18"/>
  <c r="N83" i="18"/>
  <c r="S78" i="18"/>
  <c r="V76" i="18"/>
  <c r="N155" i="18"/>
  <c r="S150" i="18"/>
  <c r="V148" i="18"/>
  <c r="U236" i="18"/>
  <c r="W238" i="18"/>
  <c r="X238" i="18"/>
  <c r="Y236" i="18"/>
  <c r="W422" i="18"/>
  <c r="X422" i="18"/>
  <c r="U516" i="18"/>
  <c r="W518" i="18"/>
  <c r="X518" i="18"/>
  <c r="Y516" i="18"/>
  <c r="W550" i="18"/>
  <c r="U548" i="18"/>
  <c r="Y548" i="18"/>
  <c r="X550" i="18"/>
  <c r="U588" i="18"/>
  <c r="W590" i="18"/>
  <c r="X590" i="18"/>
  <c r="Y588" i="18"/>
  <c r="W694" i="18"/>
  <c r="U692" i="18"/>
  <c r="X694" i="18"/>
  <c r="Y692" i="18"/>
  <c r="U924" i="18"/>
  <c r="W926" i="18"/>
  <c r="X926" i="18"/>
  <c r="Y924" i="18"/>
  <c r="T1195" i="18"/>
  <c r="S1342" i="18"/>
  <c r="V1340" i="18"/>
  <c r="U1468" i="18"/>
  <c r="W1470" i="18"/>
  <c r="Y1468" i="18"/>
  <c r="X1470" i="18"/>
  <c r="U1548" i="18"/>
  <c r="X1550" i="18"/>
  <c r="W1550" i="18"/>
  <c r="Y1548" i="18"/>
  <c r="N1635" i="18"/>
  <c r="S1630" i="18"/>
  <c r="V1628" i="18"/>
  <c r="W1694" i="18"/>
  <c r="U1692" i="18"/>
  <c r="Y1692" i="18"/>
  <c r="X1694" i="18"/>
  <c r="N1851" i="18"/>
  <c r="S1846" i="18"/>
  <c r="V1844" i="18"/>
  <c r="U1892" i="18"/>
  <c r="W1894" i="18"/>
  <c r="Y1892" i="18"/>
  <c r="X1894" i="18"/>
  <c r="N43" i="18"/>
  <c r="S38" i="18"/>
  <c r="V36" i="18"/>
  <c r="N123" i="18"/>
  <c r="S118" i="18"/>
  <c r="V116" i="18"/>
  <c r="U244" i="18"/>
  <c r="W246" i="18"/>
  <c r="Y244" i="18"/>
  <c r="X246" i="18"/>
  <c r="U596" i="18"/>
  <c r="W598" i="18"/>
  <c r="X598" i="18"/>
  <c r="Y596" i="18"/>
  <c r="U644" i="18"/>
  <c r="Y644" i="18"/>
  <c r="W646" i="18"/>
  <c r="X646" i="18"/>
  <c r="W718" i="18"/>
  <c r="X718" i="18"/>
  <c r="Y716" i="18"/>
  <c r="U716" i="18"/>
  <c r="U964" i="18"/>
  <c r="W966" i="18"/>
  <c r="X966" i="18"/>
  <c r="Y964" i="18"/>
  <c r="X1054" i="18"/>
  <c r="W1054" i="18"/>
  <c r="N1291" i="18"/>
  <c r="S1286" i="18"/>
  <c r="V1284" i="18"/>
  <c r="X1478" i="18"/>
  <c r="U1476" i="18"/>
  <c r="W1478" i="18"/>
  <c r="Y1476" i="18"/>
  <c r="U1556" i="18"/>
  <c r="W1558" i="18"/>
  <c r="X1558" i="18"/>
  <c r="Y1556" i="18"/>
  <c r="N1611" i="18"/>
  <c r="S1606" i="18"/>
  <c r="V1604" i="18"/>
  <c r="U1668" i="18"/>
  <c r="W1670" i="18"/>
  <c r="X1670" i="18"/>
  <c r="Y1668" i="18"/>
  <c r="N1843" i="18"/>
  <c r="S1838" i="18"/>
  <c r="V1836" i="18"/>
  <c r="H1788" i="18"/>
  <c r="P1787" i="18" s="1"/>
  <c r="L1785" i="18"/>
  <c r="M1787" i="18"/>
  <c r="N1787" i="18"/>
  <c r="R1787" i="18"/>
  <c r="P1786" i="18"/>
  <c r="Q1787" i="18"/>
  <c r="S1784" i="18"/>
  <c r="S1203" i="18"/>
  <c r="X1203" i="18"/>
  <c r="Y1201" i="18"/>
  <c r="W1203" i="18"/>
  <c r="S101" i="18"/>
  <c r="W101" i="18"/>
  <c r="X101" i="18"/>
  <c r="N570" i="18"/>
  <c r="S565" i="18"/>
  <c r="V563" i="18"/>
  <c r="S1282" i="18"/>
  <c r="U1280" i="18"/>
  <c r="W1282" i="18"/>
  <c r="X1282" i="18"/>
  <c r="Y1280" i="18"/>
  <c r="W1784" i="18"/>
  <c r="X1784" i="18"/>
  <c r="N698" i="18"/>
  <c r="S693" i="18"/>
  <c r="V691" i="18"/>
  <c r="S757" i="18"/>
  <c r="X757" i="18"/>
  <c r="W757" i="18"/>
  <c r="N50" i="18"/>
  <c r="S45" i="18"/>
  <c r="V43" i="18"/>
  <c r="U75" i="18"/>
  <c r="W77" i="18"/>
  <c r="X77" i="18"/>
  <c r="Y75" i="18"/>
  <c r="N138" i="18"/>
  <c r="S133" i="18"/>
  <c r="V131" i="18"/>
  <c r="N266" i="18"/>
  <c r="S261" i="18"/>
  <c r="V259" i="18"/>
  <c r="N386" i="18"/>
  <c r="S381" i="18"/>
  <c r="V379" i="18"/>
  <c r="N514" i="18"/>
  <c r="S509" i="18"/>
  <c r="V507" i="18"/>
  <c r="N586" i="18"/>
  <c r="S581" i="18"/>
  <c r="V579" i="18"/>
  <c r="S597" i="18"/>
  <c r="U595" i="18"/>
  <c r="W597" i="18"/>
  <c r="X597" i="18"/>
  <c r="Y595" i="18"/>
  <c r="H1718" i="18"/>
  <c r="P1717" i="18" s="1"/>
  <c r="L1715" i="18"/>
  <c r="N1717" i="18"/>
  <c r="M1717" i="18"/>
  <c r="V1712" i="18" s="1"/>
  <c r="P1716" i="18"/>
  <c r="Q1717" i="18"/>
  <c r="AA1713" i="18" s="1"/>
  <c r="R1717" i="18"/>
  <c r="X917" i="18"/>
  <c r="W917" i="18"/>
  <c r="U1243" i="18"/>
  <c r="W1245" i="18"/>
  <c r="X1245" i="18"/>
  <c r="Y1243" i="18"/>
  <c r="W1333" i="18"/>
  <c r="X1333" i="18"/>
  <c r="U1555" i="18"/>
  <c r="X1557" i="18"/>
  <c r="W1557" i="18"/>
  <c r="Y1555" i="18"/>
  <c r="U1627" i="18"/>
  <c r="W1629" i="18"/>
  <c r="X1629" i="18"/>
  <c r="Y1627" i="18"/>
  <c r="U1835" i="18"/>
  <c r="W1837" i="18"/>
  <c r="X1837" i="18"/>
  <c r="Y1835" i="18"/>
  <c r="U1867" i="18"/>
  <c r="X1869" i="18"/>
  <c r="W1869" i="18"/>
  <c r="Y1867" i="18"/>
  <c r="H2045" i="18"/>
  <c r="L2042" i="18"/>
  <c r="M2044" i="18"/>
  <c r="P2043" i="18"/>
  <c r="Z2043" i="18" s="1"/>
  <c r="P2044" i="18"/>
  <c r="Z2044" i="18" s="1"/>
  <c r="Q2044" i="18"/>
  <c r="N20" i="18"/>
  <c r="S15" i="18"/>
  <c r="V13" i="18"/>
  <c r="N84" i="18"/>
  <c r="S79" i="18"/>
  <c r="V77" i="18"/>
  <c r="U109" i="18"/>
  <c r="W111" i="18"/>
  <c r="X111" i="18"/>
  <c r="Y109" i="18"/>
  <c r="N156" i="18"/>
  <c r="S151" i="18"/>
  <c r="V149" i="18"/>
  <c r="N252" i="18"/>
  <c r="S247" i="18"/>
  <c r="V245" i="18"/>
  <c r="N380" i="18"/>
  <c r="S375" i="18"/>
  <c r="W487" i="18"/>
  <c r="X487" i="18"/>
  <c r="N548" i="18"/>
  <c r="S543" i="18"/>
  <c r="V541" i="18"/>
  <c r="N588" i="18"/>
  <c r="S583" i="18"/>
  <c r="V581" i="18"/>
  <c r="N620" i="18"/>
  <c r="S615" i="18"/>
  <c r="V613" i="18"/>
  <c r="N652" i="18"/>
  <c r="S647" i="18"/>
  <c r="V645" i="18"/>
  <c r="W687" i="18"/>
  <c r="X687" i="18"/>
  <c r="N724" i="18"/>
  <c r="S719" i="18"/>
  <c r="V717" i="18"/>
  <c r="W919" i="18"/>
  <c r="X919" i="18"/>
  <c r="N964" i="18"/>
  <c r="S999" i="18"/>
  <c r="V997" i="18"/>
  <c r="N1292" i="18"/>
  <c r="S1287" i="18"/>
  <c r="V1285" i="18"/>
  <c r="N1340" i="18"/>
  <c r="S1335" i="18"/>
  <c r="V1333" i="18"/>
  <c r="N1468" i="18"/>
  <c r="S1463" i="18"/>
  <c r="V1461" i="18"/>
  <c r="U1541" i="18"/>
  <c r="W1543" i="18"/>
  <c r="X1543" i="18"/>
  <c r="Y1541" i="18"/>
  <c r="S1607" i="18"/>
  <c r="N1612" i="18"/>
  <c r="V1605" i="18"/>
  <c r="N1668" i="18"/>
  <c r="S1663" i="18"/>
  <c r="V1661" i="18"/>
  <c r="N1764" i="18"/>
  <c r="S1759" i="18"/>
  <c r="N1868" i="18"/>
  <c r="S1863" i="18"/>
  <c r="V1861" i="18"/>
  <c r="N39" i="18"/>
  <c r="S34" i="18"/>
  <c r="V32" i="18"/>
  <c r="N71" i="18"/>
  <c r="S66" i="18"/>
  <c r="V64" i="18"/>
  <c r="N135" i="18"/>
  <c r="S130" i="18"/>
  <c r="V128" i="18"/>
  <c r="N167" i="18"/>
  <c r="S162" i="18"/>
  <c r="V160" i="18"/>
  <c r="N199" i="18"/>
  <c r="S194" i="18"/>
  <c r="N231" i="18"/>
  <c r="S226" i="18"/>
  <c r="V224" i="18"/>
  <c r="N263" i="18"/>
  <c r="S258" i="18"/>
  <c r="V256" i="18"/>
  <c r="N391" i="18"/>
  <c r="S386" i="18"/>
  <c r="V384" i="18"/>
  <c r="N423" i="18"/>
  <c r="S418" i="18"/>
  <c r="N943" i="18"/>
  <c r="S938" i="18"/>
  <c r="V936" i="18"/>
  <c r="N1900" i="18"/>
  <c r="T1900" i="18" s="1"/>
  <c r="S1895" i="18"/>
  <c r="V1893" i="18"/>
  <c r="N447" i="18"/>
  <c r="S442" i="18"/>
  <c r="N511" i="18"/>
  <c r="S506" i="18"/>
  <c r="V504" i="18"/>
  <c r="N543" i="18"/>
  <c r="S538" i="18"/>
  <c r="V536" i="18"/>
  <c r="N575" i="18"/>
  <c r="S570" i="18"/>
  <c r="V568" i="18"/>
  <c r="N607" i="18"/>
  <c r="S602" i="18"/>
  <c r="V600" i="18"/>
  <c r="N639" i="18"/>
  <c r="S634" i="18"/>
  <c r="V632" i="18"/>
  <c r="N719" i="18"/>
  <c r="S714" i="18"/>
  <c r="V712" i="18"/>
  <c r="N759" i="18"/>
  <c r="N903" i="18"/>
  <c r="S898" i="18"/>
  <c r="V896" i="18"/>
  <c r="U928" i="18"/>
  <c r="W930" i="18"/>
  <c r="X930" i="18"/>
  <c r="Y928" i="18"/>
  <c r="N983" i="18"/>
  <c r="S978" i="18"/>
  <c r="V976" i="18"/>
  <c r="W1034" i="18"/>
  <c r="X1034" i="18"/>
  <c r="N1199" i="18"/>
  <c r="S1194" i="18"/>
  <c r="N1271" i="18"/>
  <c r="S1266" i="18"/>
  <c r="V1264" i="18"/>
  <c r="N1311" i="18"/>
  <c r="U1336" i="18"/>
  <c r="W1338" i="18"/>
  <c r="X1338" i="18"/>
  <c r="Y1336" i="18"/>
  <c r="N1471" i="18"/>
  <c r="S1466" i="18"/>
  <c r="V1464" i="18"/>
  <c r="N1527" i="18"/>
  <c r="S1522" i="18"/>
  <c r="V1520" i="18"/>
  <c r="N1567" i="18"/>
  <c r="S1562" i="18"/>
  <c r="V1560" i="18"/>
  <c r="U1600" i="18"/>
  <c r="W1602" i="18"/>
  <c r="X1602" i="18"/>
  <c r="Y1600" i="18"/>
  <c r="N1655" i="18"/>
  <c r="S1650" i="18"/>
  <c r="V1648" i="18"/>
  <c r="N1695" i="18"/>
  <c r="S1690" i="18"/>
  <c r="V1688" i="18"/>
  <c r="N1871" i="18"/>
  <c r="S1866" i="18"/>
  <c r="V1864" i="18"/>
  <c r="N1903" i="18"/>
  <c r="S1898" i="18"/>
  <c r="V1896" i="18"/>
  <c r="U23" i="18"/>
  <c r="W25" i="18"/>
  <c r="Y23" i="18"/>
  <c r="X25" i="18"/>
  <c r="U55" i="18"/>
  <c r="X57" i="18"/>
  <c r="W57" i="18"/>
  <c r="Y55" i="18"/>
  <c r="U119" i="18"/>
  <c r="X121" i="18"/>
  <c r="W121" i="18"/>
  <c r="Y119" i="18"/>
  <c r="U151" i="18"/>
  <c r="W153" i="18"/>
  <c r="X153" i="18"/>
  <c r="Y151" i="18"/>
  <c r="W217" i="18"/>
  <c r="X217" i="18"/>
  <c r="U247" i="18"/>
  <c r="W249" i="18"/>
  <c r="X249" i="18"/>
  <c r="Y247" i="18"/>
  <c r="X377" i="18"/>
  <c r="W377" i="18"/>
  <c r="W441" i="18"/>
  <c r="X441" i="18"/>
  <c r="N510" i="18"/>
  <c r="S505" i="18"/>
  <c r="V503" i="18"/>
  <c r="U535" i="18"/>
  <c r="X537" i="18"/>
  <c r="W537" i="18"/>
  <c r="Y535" i="18"/>
  <c r="N574" i="18"/>
  <c r="S569" i="18"/>
  <c r="V567" i="18"/>
  <c r="U599" i="18"/>
  <c r="X601" i="18"/>
  <c r="W601" i="18"/>
  <c r="Y599" i="18"/>
  <c r="U631" i="18"/>
  <c r="X633" i="18"/>
  <c r="W633" i="18"/>
  <c r="Y631" i="18"/>
  <c r="U663" i="18"/>
  <c r="X665" i="18"/>
  <c r="W665" i="18"/>
  <c r="Y663" i="18"/>
  <c r="N702" i="18"/>
  <c r="S697" i="18"/>
  <c r="V695" i="18"/>
  <c r="N734" i="18"/>
  <c r="S729" i="18"/>
  <c r="V727" i="18"/>
  <c r="N894" i="18"/>
  <c r="U919" i="18"/>
  <c r="X921" i="18"/>
  <c r="W921" i="18"/>
  <c r="Y919" i="18"/>
  <c r="U983" i="18"/>
  <c r="X985" i="18"/>
  <c r="W985" i="18"/>
  <c r="Y983" i="18"/>
  <c r="W1057" i="18"/>
  <c r="X1057" i="18"/>
  <c r="X1169" i="18"/>
  <c r="W1169" i="18"/>
  <c r="U1199" i="18"/>
  <c r="W1201" i="18"/>
  <c r="X1201" i="18"/>
  <c r="Y1199" i="18"/>
  <c r="N1246" i="18"/>
  <c r="S1241" i="18"/>
  <c r="U1271" i="18"/>
  <c r="X1273" i="18"/>
  <c r="W1273" i="18"/>
  <c r="Y1271" i="18"/>
  <c r="N1342" i="18"/>
  <c r="S1337" i="18"/>
  <c r="V1335" i="18"/>
  <c r="N1454" i="18"/>
  <c r="S1449" i="18"/>
  <c r="V1447" i="18"/>
  <c r="U1479" i="18"/>
  <c r="X1481" i="18"/>
  <c r="W1481" i="18"/>
  <c r="Y1479" i="18"/>
  <c r="U1535" i="18"/>
  <c r="W1537" i="18"/>
  <c r="X1537" i="18"/>
  <c r="Y1535" i="18"/>
  <c r="N1574" i="18"/>
  <c r="S1569" i="18"/>
  <c r="V1567" i="18"/>
  <c r="U1599" i="18"/>
  <c r="W1601" i="18"/>
  <c r="X1601" i="18"/>
  <c r="Y1599" i="18"/>
  <c r="N1638" i="18"/>
  <c r="S1633" i="18"/>
  <c r="V1631" i="18"/>
  <c r="U1663" i="18"/>
  <c r="W1665" i="18"/>
  <c r="X1665" i="18"/>
  <c r="Y1663" i="18"/>
  <c r="N1702" i="18"/>
  <c r="S1697" i="18"/>
  <c r="V1695" i="18"/>
  <c r="N1838" i="18"/>
  <c r="S1833" i="18"/>
  <c r="V1831" i="18"/>
  <c r="U1863" i="18"/>
  <c r="W1865" i="18"/>
  <c r="X1865" i="18"/>
  <c r="Y1863" i="18"/>
  <c r="N1902" i="18"/>
  <c r="S1897" i="18"/>
  <c r="V1895" i="18"/>
  <c r="N730" i="18"/>
  <c r="S725" i="18"/>
  <c r="V723" i="18"/>
  <c r="U379" i="18"/>
  <c r="W381" i="18"/>
  <c r="X381" i="18"/>
  <c r="Y379" i="18"/>
  <c r="U507" i="18"/>
  <c r="W509" i="18"/>
  <c r="X509" i="18"/>
  <c r="Y507" i="18"/>
  <c r="U579" i="18"/>
  <c r="W581" i="18"/>
  <c r="X581" i="18"/>
  <c r="Y579" i="18"/>
  <c r="S157" i="18"/>
  <c r="U155" i="18"/>
  <c r="W157" i="18"/>
  <c r="X157" i="18"/>
  <c r="Y155" i="18"/>
  <c r="N1066" i="18"/>
  <c r="S1061" i="18"/>
  <c r="V1059" i="18"/>
  <c r="N1178" i="18"/>
  <c r="S1173" i="18"/>
  <c r="V1171" i="18"/>
  <c r="N1274" i="18"/>
  <c r="S1269" i="18"/>
  <c r="V1267" i="18"/>
  <c r="N1370" i="18"/>
  <c r="S1365" i="18"/>
  <c r="V1363" i="18"/>
  <c r="N1442" i="18"/>
  <c r="S1437" i="18"/>
  <c r="N1570" i="18"/>
  <c r="S1565" i="18"/>
  <c r="V1563" i="18"/>
  <c r="N1658" i="18"/>
  <c r="S1653" i="18"/>
  <c r="V1651" i="18"/>
  <c r="N1762" i="18"/>
  <c r="N1850" i="18"/>
  <c r="S1845" i="18"/>
  <c r="V1843" i="18"/>
  <c r="N1882" i="18"/>
  <c r="S1877" i="18"/>
  <c r="V1875" i="18"/>
  <c r="N564" i="18"/>
  <c r="S559" i="18"/>
  <c r="V557" i="18"/>
  <c r="S1199" i="18"/>
  <c r="U1197" i="18"/>
  <c r="W1199" i="18"/>
  <c r="X1199" i="18"/>
  <c r="Y1197" i="18"/>
  <c r="U13" i="18"/>
  <c r="W15" i="18"/>
  <c r="X15" i="18"/>
  <c r="Y13" i="18"/>
  <c r="U77" i="18"/>
  <c r="W79" i="18"/>
  <c r="X79" i="18"/>
  <c r="Y77" i="18"/>
  <c r="N116" i="18"/>
  <c r="S111" i="18"/>
  <c r="V109" i="18"/>
  <c r="U149" i="18"/>
  <c r="W151" i="18"/>
  <c r="X151" i="18"/>
  <c r="Y149" i="18"/>
  <c r="U245" i="18"/>
  <c r="W247" i="18"/>
  <c r="X247" i="18"/>
  <c r="Y245" i="18"/>
  <c r="W375" i="18"/>
  <c r="X375" i="18"/>
  <c r="N492" i="18"/>
  <c r="S487" i="18"/>
  <c r="U541" i="18"/>
  <c r="W543" i="18"/>
  <c r="X543" i="18"/>
  <c r="Y541" i="18"/>
  <c r="U581" i="18"/>
  <c r="W583" i="18"/>
  <c r="X583" i="18"/>
  <c r="Y581" i="18"/>
  <c r="U613" i="18"/>
  <c r="W615" i="18"/>
  <c r="X615" i="18"/>
  <c r="Y613" i="18"/>
  <c r="U645" i="18"/>
  <c r="W647" i="18"/>
  <c r="X647" i="18"/>
  <c r="Y645" i="18"/>
  <c r="N692" i="18"/>
  <c r="S687" i="18"/>
  <c r="U717" i="18"/>
  <c r="W719" i="18"/>
  <c r="X719" i="18"/>
  <c r="Y717" i="18"/>
  <c r="N924" i="18"/>
  <c r="S919" i="18"/>
  <c r="U997" i="18"/>
  <c r="W999" i="18"/>
  <c r="X999" i="18"/>
  <c r="Y997" i="18"/>
  <c r="U1045" i="18"/>
  <c r="W1047" i="18"/>
  <c r="X1047" i="18"/>
  <c r="Y1045" i="18"/>
  <c r="W1215" i="18"/>
  <c r="X1215" i="18"/>
  <c r="U1285" i="18"/>
  <c r="W1287" i="18"/>
  <c r="X1287" i="18"/>
  <c r="Y1285" i="18"/>
  <c r="U1333" i="18"/>
  <c r="W1335" i="18"/>
  <c r="X1335" i="18"/>
  <c r="Y1333" i="18"/>
  <c r="U1461" i="18"/>
  <c r="W1463" i="18"/>
  <c r="X1463" i="18"/>
  <c r="Y1461" i="18"/>
  <c r="N1548" i="18"/>
  <c r="S1543" i="18"/>
  <c r="V1541" i="18"/>
  <c r="U1605" i="18"/>
  <c r="W1607" i="18"/>
  <c r="X1607" i="18"/>
  <c r="Y1605" i="18"/>
  <c r="U1661" i="18"/>
  <c r="W1663" i="18"/>
  <c r="X1663" i="18"/>
  <c r="Y1661" i="18"/>
  <c r="W1759" i="18"/>
  <c r="X1759" i="18"/>
  <c r="U1861" i="18"/>
  <c r="W1863" i="18"/>
  <c r="X1863" i="18"/>
  <c r="Y1861" i="18"/>
  <c r="U32" i="18"/>
  <c r="W34" i="18"/>
  <c r="X34" i="18"/>
  <c r="Y32" i="18"/>
  <c r="U64" i="18"/>
  <c r="W66" i="18"/>
  <c r="X66" i="18"/>
  <c r="Y64" i="18"/>
  <c r="U128" i="18"/>
  <c r="W130" i="18"/>
  <c r="X130" i="18"/>
  <c r="Y128" i="18"/>
  <c r="U160" i="18"/>
  <c r="W162" i="18"/>
  <c r="X162" i="18"/>
  <c r="Y160" i="18"/>
  <c r="W194" i="18"/>
  <c r="X194" i="18"/>
  <c r="U224" i="18"/>
  <c r="W226" i="18"/>
  <c r="X226" i="18"/>
  <c r="Y224" i="18"/>
  <c r="U256" i="18"/>
  <c r="W258" i="18"/>
  <c r="X258" i="18"/>
  <c r="Y256" i="18"/>
  <c r="U384" i="18"/>
  <c r="W386" i="18"/>
  <c r="X386" i="18"/>
  <c r="Y384" i="18"/>
  <c r="W418" i="18"/>
  <c r="X418" i="18"/>
  <c r="W442" i="18"/>
  <c r="X442" i="18"/>
  <c r="U504" i="18"/>
  <c r="W506" i="18"/>
  <c r="X506" i="18"/>
  <c r="Y504" i="18"/>
  <c r="U536" i="18"/>
  <c r="W538" i="18"/>
  <c r="X538" i="18"/>
  <c r="Y536" i="18"/>
  <c r="U568" i="18"/>
  <c r="W570" i="18"/>
  <c r="X570" i="18"/>
  <c r="Y568" i="18"/>
  <c r="U600" i="18"/>
  <c r="W602" i="18"/>
  <c r="X602" i="18"/>
  <c r="Y600" i="18"/>
  <c r="U632" i="18"/>
  <c r="W634" i="18"/>
  <c r="X634" i="18"/>
  <c r="Y632" i="18"/>
  <c r="U712" i="18"/>
  <c r="W714" i="18"/>
  <c r="X714" i="18"/>
  <c r="Y712" i="18"/>
  <c r="U896" i="18"/>
  <c r="W898" i="18"/>
  <c r="X898" i="18"/>
  <c r="Y896" i="18"/>
  <c r="N935" i="18"/>
  <c r="S930" i="18"/>
  <c r="V928" i="18"/>
  <c r="U976" i="18"/>
  <c r="W978" i="18"/>
  <c r="X978" i="18"/>
  <c r="Y976" i="18"/>
  <c r="N1039" i="18"/>
  <c r="S1034" i="18"/>
  <c r="W1194" i="18"/>
  <c r="X1194" i="18"/>
  <c r="U1264" i="18"/>
  <c r="W1266" i="18"/>
  <c r="X1266" i="18"/>
  <c r="Y1264" i="18"/>
  <c r="N1343" i="18"/>
  <c r="T1343" i="18" s="1"/>
  <c r="S1338" i="18"/>
  <c r="V1336" i="18"/>
  <c r="U1464" i="18"/>
  <c r="W1466" i="18"/>
  <c r="X1466" i="18"/>
  <c r="Y1464" i="18"/>
  <c r="U1520" i="18"/>
  <c r="W1522" i="18"/>
  <c r="X1522" i="18"/>
  <c r="Y1520" i="18"/>
  <c r="U1560" i="18"/>
  <c r="W1562" i="18"/>
  <c r="X1562" i="18"/>
  <c r="Y1560" i="18"/>
  <c r="N1607" i="18"/>
  <c r="S1602" i="18"/>
  <c r="V1600" i="18"/>
  <c r="U1648" i="18"/>
  <c r="W1650" i="18"/>
  <c r="X1650" i="18"/>
  <c r="Y1648" i="18"/>
  <c r="U1688" i="18"/>
  <c r="W1690" i="18"/>
  <c r="X1690" i="18"/>
  <c r="Y1688" i="18"/>
  <c r="U1864" i="18"/>
  <c r="W1866" i="18"/>
  <c r="X1866" i="18"/>
  <c r="Y1864" i="18"/>
  <c r="U1896" i="18"/>
  <c r="W1898" i="18"/>
  <c r="X1898" i="18"/>
  <c r="Y1896" i="18"/>
  <c r="N30" i="18"/>
  <c r="S25" i="18"/>
  <c r="V23" i="18"/>
  <c r="N62" i="18"/>
  <c r="S57" i="18"/>
  <c r="V55" i="18"/>
  <c r="N126" i="18"/>
  <c r="S121" i="18"/>
  <c r="V119" i="18"/>
  <c r="N158" i="18"/>
  <c r="S153" i="18"/>
  <c r="V151" i="18"/>
  <c r="N222" i="18"/>
  <c r="S217" i="18"/>
  <c r="N254" i="18"/>
  <c r="S249" i="18"/>
  <c r="V247" i="18"/>
  <c r="N382" i="18"/>
  <c r="S377" i="18"/>
  <c r="N446" i="18"/>
  <c r="S441" i="18"/>
  <c r="U503" i="18"/>
  <c r="X505" i="18"/>
  <c r="W505" i="18"/>
  <c r="Y503" i="18"/>
  <c r="N542" i="18"/>
  <c r="S537" i="18"/>
  <c r="V535" i="18"/>
  <c r="U567" i="18"/>
  <c r="X569" i="18"/>
  <c r="W569" i="18"/>
  <c r="Y567" i="18"/>
  <c r="N606" i="18"/>
  <c r="S601" i="18"/>
  <c r="V599" i="18"/>
  <c r="N638" i="18"/>
  <c r="S633" i="18"/>
  <c r="V631" i="18"/>
  <c r="U695" i="18"/>
  <c r="W697" i="18"/>
  <c r="X697" i="18"/>
  <c r="Y695" i="18"/>
  <c r="U727" i="18"/>
  <c r="W729" i="18"/>
  <c r="X729" i="18"/>
  <c r="Y727" i="18"/>
  <c r="N926" i="18"/>
  <c r="S921" i="18"/>
  <c r="V919" i="18"/>
  <c r="N990" i="18"/>
  <c r="S985" i="18"/>
  <c r="V983" i="18"/>
  <c r="N1062" i="18"/>
  <c r="S1057" i="18"/>
  <c r="N1174" i="18"/>
  <c r="S1169" i="18"/>
  <c r="N1206" i="18"/>
  <c r="S1201" i="18"/>
  <c r="V1199" i="18"/>
  <c r="X1241" i="18"/>
  <c r="W1241" i="18"/>
  <c r="N1278" i="18"/>
  <c r="S1273" i="18"/>
  <c r="V1271" i="18"/>
  <c r="N1310" i="18"/>
  <c r="U1335" i="18"/>
  <c r="X1337" i="18"/>
  <c r="W1337" i="18"/>
  <c r="Y1335" i="18"/>
  <c r="U1447" i="18"/>
  <c r="W1449" i="18"/>
  <c r="X1449" i="18"/>
  <c r="Y1447" i="18"/>
  <c r="N1486" i="18"/>
  <c r="S1481" i="18"/>
  <c r="V1479" i="18"/>
  <c r="N1542" i="18"/>
  <c r="S1537" i="18"/>
  <c r="V1535" i="18"/>
  <c r="U1567" i="18"/>
  <c r="W1569" i="18"/>
  <c r="X1569" i="18"/>
  <c r="Y1567" i="18"/>
  <c r="N1606" i="18"/>
  <c r="S1601" i="18"/>
  <c r="V1599" i="18"/>
  <c r="U1631" i="18"/>
  <c r="W1633" i="18"/>
  <c r="X1633" i="18"/>
  <c r="Y1631" i="18"/>
  <c r="N1670" i="18"/>
  <c r="S1665" i="18"/>
  <c r="V1663" i="18"/>
  <c r="U1695" i="18"/>
  <c r="W1697" i="18"/>
  <c r="X1697" i="18"/>
  <c r="Y1695" i="18"/>
  <c r="U1831" i="18"/>
  <c r="W1833" i="18"/>
  <c r="X1833" i="18"/>
  <c r="Y1831" i="18"/>
  <c r="N1870" i="18"/>
  <c r="S1865" i="18"/>
  <c r="V1863" i="18"/>
  <c r="U1895" i="18"/>
  <c r="W1897" i="18"/>
  <c r="X1897" i="18"/>
  <c r="Y1895" i="18"/>
  <c r="S1900" i="18"/>
  <c r="U1898" i="18"/>
  <c r="X1900" i="18"/>
  <c r="Y1898" i="18"/>
  <c r="W1900" i="18"/>
  <c r="N10" i="18"/>
  <c r="S5" i="18"/>
  <c r="U51" i="18"/>
  <c r="W53" i="18"/>
  <c r="X53" i="18"/>
  <c r="Y51" i="18"/>
  <c r="U147" i="18"/>
  <c r="W149" i="18"/>
  <c r="X149" i="18"/>
  <c r="Y147" i="18"/>
  <c r="N242" i="18"/>
  <c r="S237" i="18"/>
  <c r="V235" i="18"/>
  <c r="N394" i="18"/>
  <c r="S389" i="18"/>
  <c r="V387" i="18"/>
  <c r="W421" i="18"/>
  <c r="X421" i="18"/>
  <c r="N522" i="18"/>
  <c r="S517" i="18"/>
  <c r="V515" i="18"/>
  <c r="S117" i="18"/>
  <c r="U115" i="18"/>
  <c r="W117" i="18"/>
  <c r="Y115" i="18"/>
  <c r="X117" i="18"/>
  <c r="S1065" i="18"/>
  <c r="V1063" i="18"/>
  <c r="H1807" i="18"/>
  <c r="M1806" i="18"/>
  <c r="L1804" i="18"/>
  <c r="P1806" i="18"/>
  <c r="Z1806" i="18" s="1"/>
  <c r="Q1806" i="18"/>
  <c r="P1805" i="18"/>
  <c r="Z1805" i="18" s="1"/>
  <c r="U1059" i="18"/>
  <c r="W1061" i="18"/>
  <c r="X1061" i="18"/>
  <c r="Y1059" i="18"/>
  <c r="U1171" i="18"/>
  <c r="X1173" i="18"/>
  <c r="W1173" i="18"/>
  <c r="Y1171" i="18"/>
  <c r="U1267" i="18"/>
  <c r="X1269" i="18"/>
  <c r="W1269" i="18"/>
  <c r="Y1267" i="18"/>
  <c r="U1363" i="18"/>
  <c r="X1365" i="18"/>
  <c r="W1365" i="18"/>
  <c r="Y1363" i="18"/>
  <c r="W1437" i="18"/>
  <c r="X1437" i="18"/>
  <c r="U1563" i="18"/>
  <c r="X1565" i="18"/>
  <c r="W1565" i="18"/>
  <c r="Y1563" i="18"/>
  <c r="U1651" i="18"/>
  <c r="X1653" i="18"/>
  <c r="W1653" i="18"/>
  <c r="Y1651" i="18"/>
  <c r="U1843" i="18"/>
  <c r="W1845" i="18"/>
  <c r="X1845" i="18"/>
  <c r="Y1843" i="18"/>
  <c r="U1875" i="18"/>
  <c r="X1877" i="18"/>
  <c r="W1877" i="18"/>
  <c r="Y1875" i="18"/>
  <c r="S1063" i="18"/>
  <c r="U1061" i="18"/>
  <c r="W1063" i="18"/>
  <c r="X1063" i="18"/>
  <c r="Y1061" i="18"/>
  <c r="S1631" i="18"/>
  <c r="U1629" i="18"/>
  <c r="W1631" i="18"/>
  <c r="X1631" i="18"/>
  <c r="Y1629" i="18"/>
  <c r="N28" i="18"/>
  <c r="S23" i="18"/>
  <c r="V21" i="18"/>
  <c r="U117" i="18"/>
  <c r="W119" i="18"/>
  <c r="X119" i="18"/>
  <c r="Y117" i="18"/>
  <c r="N172" i="18"/>
  <c r="S167" i="18"/>
  <c r="V165" i="18"/>
  <c r="N220" i="18"/>
  <c r="N260" i="18"/>
  <c r="S255" i="18"/>
  <c r="V253" i="18"/>
  <c r="N388" i="18"/>
  <c r="S383" i="18"/>
  <c r="V381" i="18"/>
  <c r="N444" i="18"/>
  <c r="N516" i="18"/>
  <c r="S511" i="18"/>
  <c r="V509" i="18"/>
  <c r="N556" i="18"/>
  <c r="S551" i="18"/>
  <c r="V549" i="18"/>
  <c r="N596" i="18"/>
  <c r="S591" i="18"/>
  <c r="V589" i="18"/>
  <c r="U621" i="18"/>
  <c r="W623" i="18"/>
  <c r="X623" i="18"/>
  <c r="Y621" i="18"/>
  <c r="U653" i="18"/>
  <c r="W655" i="18"/>
  <c r="X655" i="18"/>
  <c r="Y653" i="18"/>
  <c r="U693" i="18"/>
  <c r="W695" i="18"/>
  <c r="X695" i="18"/>
  <c r="Y693" i="18"/>
  <c r="N732" i="18"/>
  <c r="S727" i="18"/>
  <c r="V725" i="18"/>
  <c r="N932" i="18"/>
  <c r="S927" i="18"/>
  <c r="V925" i="18"/>
  <c r="N972" i="18"/>
  <c r="S967" i="18"/>
  <c r="V965" i="18"/>
  <c r="N1484" i="18"/>
  <c r="S1479" i="18"/>
  <c r="V1477" i="18"/>
  <c r="U1573" i="18"/>
  <c r="W1575" i="18"/>
  <c r="X1575" i="18"/>
  <c r="Y1573" i="18"/>
  <c r="N1628" i="18"/>
  <c r="S1623" i="18"/>
  <c r="V1621" i="18"/>
  <c r="U1701" i="18"/>
  <c r="W1703" i="18"/>
  <c r="X1703" i="18"/>
  <c r="Y1701" i="18"/>
  <c r="N15" i="18"/>
  <c r="S10" i="18"/>
  <c r="V8" i="18"/>
  <c r="N47" i="18"/>
  <c r="S42" i="18"/>
  <c r="V40" i="18"/>
  <c r="N79" i="18"/>
  <c r="S74" i="18"/>
  <c r="V72" i="18"/>
  <c r="N111" i="18"/>
  <c r="S106" i="18"/>
  <c r="V104" i="18"/>
  <c r="N143" i="18"/>
  <c r="S138" i="18"/>
  <c r="V136" i="18"/>
  <c r="N175" i="18"/>
  <c r="S170" i="18"/>
  <c r="V168" i="18"/>
  <c r="N207" i="18"/>
  <c r="S202" i="18"/>
  <c r="V200" i="18"/>
  <c r="N239" i="18"/>
  <c r="S234" i="18"/>
  <c r="V232" i="18"/>
  <c r="N271" i="18"/>
  <c r="S266" i="18"/>
  <c r="V264" i="18"/>
  <c r="N399" i="18"/>
  <c r="S394" i="18"/>
  <c r="V392" i="18"/>
  <c r="N1367" i="18"/>
  <c r="S1362" i="18"/>
  <c r="V1360" i="18"/>
  <c r="N519" i="18"/>
  <c r="S514" i="18"/>
  <c r="V512" i="18"/>
  <c r="N551" i="18"/>
  <c r="S546" i="18"/>
  <c r="V544" i="18"/>
  <c r="N583" i="18"/>
  <c r="S578" i="18"/>
  <c r="V576" i="18"/>
  <c r="N615" i="18"/>
  <c r="S610" i="18"/>
  <c r="V608" i="18"/>
  <c r="N647" i="18"/>
  <c r="S642" i="18"/>
  <c r="V640" i="18"/>
  <c r="N727" i="18"/>
  <c r="S722" i="18"/>
  <c r="V720" i="18"/>
  <c r="N1015" i="18"/>
  <c r="S1010" i="18"/>
  <c r="N1047" i="18"/>
  <c r="S1042" i="18"/>
  <c r="V1040" i="18"/>
  <c r="N1175" i="18"/>
  <c r="S1170" i="18"/>
  <c r="N1279" i="18"/>
  <c r="S1274" i="18"/>
  <c r="V1272" i="18"/>
  <c r="N1447" i="18"/>
  <c r="S1442" i="18"/>
  <c r="V1440" i="18"/>
  <c r="N1479" i="18"/>
  <c r="S1474" i="18"/>
  <c r="V1472" i="18"/>
  <c r="U1528" i="18"/>
  <c r="W1530" i="18"/>
  <c r="X1530" i="18"/>
  <c r="Y1528" i="18"/>
  <c r="N1575" i="18"/>
  <c r="S1570" i="18"/>
  <c r="V1568" i="18"/>
  <c r="N1615" i="18"/>
  <c r="S1610" i="18"/>
  <c r="V1608" i="18"/>
  <c r="U1656" i="18"/>
  <c r="W1658" i="18"/>
  <c r="X1658" i="18"/>
  <c r="Y1656" i="18"/>
  <c r="U1696" i="18"/>
  <c r="W1698" i="18"/>
  <c r="X1698" i="18"/>
  <c r="Y1696" i="18"/>
  <c r="N1879" i="18"/>
  <c r="S1874" i="18"/>
  <c r="V1872" i="18"/>
  <c r="N38" i="18"/>
  <c r="S33" i="18"/>
  <c r="V31" i="18"/>
  <c r="N70" i="18"/>
  <c r="S65" i="18"/>
  <c r="V63" i="18"/>
  <c r="N134" i="18"/>
  <c r="S129" i="18"/>
  <c r="V127" i="18"/>
  <c r="N166" i="18"/>
  <c r="S161" i="18"/>
  <c r="V159" i="18"/>
  <c r="N198" i="18"/>
  <c r="S193" i="18"/>
  <c r="N230" i="18"/>
  <c r="S225" i="18"/>
  <c r="V223" i="18"/>
  <c r="N262" i="18"/>
  <c r="S257" i="18"/>
  <c r="V255" i="18"/>
  <c r="N390" i="18"/>
  <c r="S385" i="18"/>
  <c r="V383" i="18"/>
  <c r="N422" i="18"/>
  <c r="N518" i="18"/>
  <c r="S513" i="18"/>
  <c r="V511" i="18"/>
  <c r="N550" i="18"/>
  <c r="S545" i="18"/>
  <c r="V543" i="18"/>
  <c r="U575" i="18"/>
  <c r="W577" i="18"/>
  <c r="X577" i="18"/>
  <c r="Y575" i="18"/>
  <c r="N614" i="18"/>
  <c r="S609" i="18"/>
  <c r="V607" i="18"/>
  <c r="U639" i="18"/>
  <c r="W641" i="18"/>
  <c r="X641" i="18"/>
  <c r="Y639" i="18"/>
  <c r="U703" i="18"/>
  <c r="X705" i="18"/>
  <c r="W705" i="18"/>
  <c r="Y703" i="18"/>
  <c r="U735" i="18"/>
  <c r="X737" i="18"/>
  <c r="W737" i="18"/>
  <c r="Y735" i="18"/>
  <c r="U895" i="18"/>
  <c r="X897" i="18"/>
  <c r="W897" i="18"/>
  <c r="Y895" i="18"/>
  <c r="N934" i="18"/>
  <c r="S929" i="18"/>
  <c r="V927" i="18"/>
  <c r="X961" i="18"/>
  <c r="W961" i="18"/>
  <c r="N998" i="18"/>
  <c r="S993" i="18"/>
  <c r="V991" i="18"/>
  <c r="X1033" i="18"/>
  <c r="W1033" i="18"/>
  <c r="W1081" i="18"/>
  <c r="X1081" i="18"/>
  <c r="U1279" i="18"/>
  <c r="X1281" i="18"/>
  <c r="W1281" i="18"/>
  <c r="Y1279" i="18"/>
  <c r="U1359" i="18"/>
  <c r="W1361" i="18"/>
  <c r="X1361" i="18"/>
  <c r="Y1359" i="18"/>
  <c r="W1457" i="18"/>
  <c r="X1457" i="18"/>
  <c r="N1518" i="18"/>
  <c r="S1513" i="18"/>
  <c r="V1511" i="18"/>
  <c r="U1543" i="18"/>
  <c r="W1545" i="18"/>
  <c r="X1545" i="18"/>
  <c r="Y1543" i="18"/>
  <c r="N1582" i="18"/>
  <c r="S1577" i="18"/>
  <c r="V1575" i="18"/>
  <c r="U1607" i="18"/>
  <c r="W1609" i="18"/>
  <c r="X1609" i="18"/>
  <c r="Y1607" i="18"/>
  <c r="N1646" i="18"/>
  <c r="S1641" i="18"/>
  <c r="V1639" i="18"/>
  <c r="U1671" i="18"/>
  <c r="W1673" i="18"/>
  <c r="X1673" i="18"/>
  <c r="Y1671" i="18"/>
  <c r="N1710" i="18"/>
  <c r="S1705" i="18"/>
  <c r="V1703" i="18"/>
  <c r="W1761" i="18"/>
  <c r="X1761" i="18"/>
  <c r="U1839" i="18"/>
  <c r="W1841" i="18"/>
  <c r="Y1839" i="18"/>
  <c r="X1841" i="18"/>
  <c r="N1878" i="18"/>
  <c r="S1873" i="18"/>
  <c r="V1871" i="18"/>
  <c r="U131" i="18"/>
  <c r="W133" i="18"/>
  <c r="X133" i="18"/>
  <c r="Y131" i="18"/>
  <c r="U259" i="18"/>
  <c r="W261" i="18"/>
  <c r="X261" i="18"/>
  <c r="Y259" i="18"/>
  <c r="U998" i="18"/>
  <c r="W1000" i="18"/>
  <c r="X1000" i="18"/>
  <c r="Y998" i="18"/>
  <c r="H1004" i="18"/>
  <c r="P1003" i="18" s="1"/>
  <c r="L1001" i="18"/>
  <c r="M1003" i="18"/>
  <c r="V998" i="18" s="1"/>
  <c r="P1002" i="18"/>
  <c r="N1003" i="18"/>
  <c r="Q1003" i="18"/>
  <c r="AA999" i="18" s="1"/>
  <c r="R1003" i="18"/>
  <c r="S1000" i="18"/>
  <c r="H1905" i="18"/>
  <c r="M1904" i="18"/>
  <c r="V1899" i="18" s="1"/>
  <c r="L1902" i="18"/>
  <c r="N1904" i="18"/>
  <c r="P1904" i="18"/>
  <c r="Z1904" i="18" s="1"/>
  <c r="P1903" i="18"/>
  <c r="R1904" i="18"/>
  <c r="Q1904" i="18"/>
  <c r="AA1900" i="18" s="1"/>
  <c r="W5" i="18"/>
  <c r="X5" i="18"/>
  <c r="N58" i="18"/>
  <c r="S53" i="18"/>
  <c r="V51" i="18"/>
  <c r="N154" i="18"/>
  <c r="S149" i="18"/>
  <c r="V147" i="18"/>
  <c r="U235" i="18"/>
  <c r="W237" i="18"/>
  <c r="X237" i="18"/>
  <c r="Y235" i="18"/>
  <c r="U387" i="18"/>
  <c r="W389" i="18"/>
  <c r="X389" i="18"/>
  <c r="Y387" i="18"/>
  <c r="N426" i="18"/>
  <c r="S421" i="18"/>
  <c r="U515" i="18"/>
  <c r="X517" i="18"/>
  <c r="W517" i="18"/>
  <c r="Y515" i="18"/>
  <c r="S141" i="18"/>
  <c r="U139" i="18"/>
  <c r="W141" i="18"/>
  <c r="X141" i="18"/>
  <c r="Y139" i="18"/>
  <c r="H1070" i="18"/>
  <c r="L1067" i="18"/>
  <c r="M1069" i="18"/>
  <c r="V1064" i="18" s="1"/>
  <c r="N1069" i="18"/>
  <c r="P1068" i="18"/>
  <c r="Z1068" i="18" s="1"/>
  <c r="Q1069" i="18"/>
  <c r="AA1065" i="18" s="1"/>
  <c r="R1069" i="18"/>
  <c r="N970" i="18"/>
  <c r="S965" i="18"/>
  <c r="N1466" i="18"/>
  <c r="S1461" i="18"/>
  <c r="V1459" i="18"/>
  <c r="N1594" i="18"/>
  <c r="S1589" i="18"/>
  <c r="V1587" i="18"/>
  <c r="N1690" i="18"/>
  <c r="S1685" i="18"/>
  <c r="V1683" i="18"/>
  <c r="N1786" i="18"/>
  <c r="S1781" i="18"/>
  <c r="N1858" i="18"/>
  <c r="S1853" i="18"/>
  <c r="V1851" i="18"/>
  <c r="N1890" i="18"/>
  <c r="S1885" i="18"/>
  <c r="V1883" i="18"/>
  <c r="S1583" i="18"/>
  <c r="U1581" i="18"/>
  <c r="W1583" i="18"/>
  <c r="X1583" i="18"/>
  <c r="Y1581" i="18"/>
  <c r="S1039" i="18"/>
  <c r="U1037" i="18"/>
  <c r="W1039" i="18"/>
  <c r="X1039" i="18"/>
  <c r="Y1037" i="18"/>
  <c r="U21" i="18"/>
  <c r="W23" i="18"/>
  <c r="X23" i="18"/>
  <c r="Y21" i="18"/>
  <c r="N124" i="18"/>
  <c r="S119" i="18"/>
  <c r="V117" i="18"/>
  <c r="U165" i="18"/>
  <c r="W167" i="18"/>
  <c r="X167" i="18"/>
  <c r="Y165" i="18"/>
  <c r="U253" i="18"/>
  <c r="W255" i="18"/>
  <c r="X255" i="18"/>
  <c r="Y253" i="18"/>
  <c r="U381" i="18"/>
  <c r="W383" i="18"/>
  <c r="X383" i="18"/>
  <c r="Y381" i="18"/>
  <c r="U509" i="18"/>
  <c r="W511" i="18"/>
  <c r="X511" i="18"/>
  <c r="Y509" i="18"/>
  <c r="U549" i="18"/>
  <c r="W551" i="18"/>
  <c r="X551" i="18"/>
  <c r="Y549" i="18"/>
  <c r="U589" i="18"/>
  <c r="W591" i="18"/>
  <c r="X591" i="18"/>
  <c r="Y589" i="18"/>
  <c r="N628" i="18"/>
  <c r="S623" i="18"/>
  <c r="V621" i="18"/>
  <c r="N660" i="18"/>
  <c r="S655" i="18"/>
  <c r="V653" i="18"/>
  <c r="N700" i="18"/>
  <c r="S695" i="18"/>
  <c r="V693" i="18"/>
  <c r="U725" i="18"/>
  <c r="W727" i="18"/>
  <c r="X727" i="18"/>
  <c r="Y725" i="18"/>
  <c r="W759" i="18"/>
  <c r="X759" i="18"/>
  <c r="U925" i="18"/>
  <c r="W927" i="18"/>
  <c r="X927" i="18"/>
  <c r="Y925" i="18"/>
  <c r="U965" i="18"/>
  <c r="W967" i="18"/>
  <c r="X967" i="18"/>
  <c r="Y965" i="18"/>
  <c r="U1013" i="18"/>
  <c r="W1015" i="18"/>
  <c r="X1015" i="18"/>
  <c r="Y1013" i="18"/>
  <c r="U1477" i="18"/>
  <c r="W1479" i="18"/>
  <c r="X1479" i="18"/>
  <c r="Y1477" i="18"/>
  <c r="N1580" i="18"/>
  <c r="S1575" i="18"/>
  <c r="V1573" i="18"/>
  <c r="U1621" i="18"/>
  <c r="W1623" i="18"/>
  <c r="X1623" i="18"/>
  <c r="Y1621" i="18"/>
  <c r="N1708" i="18"/>
  <c r="S1703" i="18"/>
  <c r="V1701" i="18"/>
  <c r="U8" i="18"/>
  <c r="W10" i="18"/>
  <c r="X10" i="18"/>
  <c r="Y8" i="18"/>
  <c r="U40" i="18"/>
  <c r="W42" i="18"/>
  <c r="X42" i="18"/>
  <c r="Y40" i="18"/>
  <c r="U72" i="18"/>
  <c r="W74" i="18"/>
  <c r="X74" i="18"/>
  <c r="Y72" i="18"/>
  <c r="U104" i="18"/>
  <c r="W106" i="18"/>
  <c r="X106" i="18"/>
  <c r="Y104" i="18"/>
  <c r="U136" i="18"/>
  <c r="W138" i="18"/>
  <c r="X138" i="18"/>
  <c r="Y136" i="18"/>
  <c r="U168" i="18"/>
  <c r="W170" i="18"/>
  <c r="X170" i="18"/>
  <c r="Y168" i="18"/>
  <c r="U200" i="18"/>
  <c r="W202" i="18"/>
  <c r="X202" i="18"/>
  <c r="Y200" i="18"/>
  <c r="U232" i="18"/>
  <c r="W234" i="18"/>
  <c r="X234" i="18"/>
  <c r="Y232" i="18"/>
  <c r="U264" i="18"/>
  <c r="W266" i="18"/>
  <c r="X266" i="18"/>
  <c r="Y264" i="18"/>
  <c r="U392" i="18"/>
  <c r="W394" i="18"/>
  <c r="X394" i="18"/>
  <c r="Y392" i="18"/>
  <c r="N1623" i="18"/>
  <c r="S1618" i="18"/>
  <c r="V1616" i="18"/>
  <c r="N1639" i="18"/>
  <c r="S1634" i="18"/>
  <c r="V1632" i="18"/>
  <c r="N1207" i="18"/>
  <c r="S1202" i="18"/>
  <c r="V1200" i="18"/>
  <c r="U512" i="18"/>
  <c r="W514" i="18"/>
  <c r="X514" i="18"/>
  <c r="Y512" i="18"/>
  <c r="U544" i="18"/>
  <c r="W546" i="18"/>
  <c r="X546" i="18"/>
  <c r="Y544" i="18"/>
  <c r="U576" i="18"/>
  <c r="W578" i="18"/>
  <c r="X578" i="18"/>
  <c r="Y576" i="18"/>
  <c r="U608" i="18"/>
  <c r="W610" i="18"/>
  <c r="X610" i="18"/>
  <c r="Y608" i="18"/>
  <c r="U640" i="18"/>
  <c r="W642" i="18"/>
  <c r="X642" i="18"/>
  <c r="Y640" i="18"/>
  <c r="U720" i="18"/>
  <c r="W722" i="18"/>
  <c r="X722" i="18"/>
  <c r="Y720" i="18"/>
  <c r="W1010" i="18"/>
  <c r="X1010" i="18"/>
  <c r="U1040" i="18"/>
  <c r="W1042" i="18"/>
  <c r="X1042" i="18"/>
  <c r="Y1040" i="18"/>
  <c r="W1170" i="18"/>
  <c r="X1170" i="18"/>
  <c r="U1272" i="18"/>
  <c r="W1274" i="18"/>
  <c r="X1274" i="18"/>
  <c r="Y1272" i="18"/>
  <c r="U1440" i="18"/>
  <c r="W1442" i="18"/>
  <c r="X1442" i="18"/>
  <c r="Y1440" i="18"/>
  <c r="U1472" i="18"/>
  <c r="W1474" i="18"/>
  <c r="X1474" i="18"/>
  <c r="Y1472" i="18"/>
  <c r="N1535" i="18"/>
  <c r="S1530" i="18"/>
  <c r="V1528" i="18"/>
  <c r="U1568" i="18"/>
  <c r="W1570" i="18"/>
  <c r="X1570" i="18"/>
  <c r="Y1568" i="18"/>
  <c r="U1608" i="18"/>
  <c r="W1610" i="18"/>
  <c r="X1610" i="18"/>
  <c r="Y1608" i="18"/>
  <c r="N1663" i="18"/>
  <c r="S1658" i="18"/>
  <c r="V1656" i="18"/>
  <c r="N1703" i="18"/>
  <c r="S1698" i="18"/>
  <c r="V1696" i="18"/>
  <c r="U1872" i="18"/>
  <c r="W1874" i="18"/>
  <c r="X1874" i="18"/>
  <c r="Y1872" i="18"/>
  <c r="U31" i="18"/>
  <c r="X33" i="18"/>
  <c r="Y31" i="18"/>
  <c r="W33" i="18"/>
  <c r="U63" i="18"/>
  <c r="Y63" i="18"/>
  <c r="X65" i="18"/>
  <c r="W65" i="18"/>
  <c r="U127" i="18"/>
  <c r="X129" i="18"/>
  <c r="W129" i="18"/>
  <c r="Y127" i="18"/>
  <c r="U159" i="18"/>
  <c r="X161" i="18"/>
  <c r="W161" i="18"/>
  <c r="Y159" i="18"/>
  <c r="X193" i="18"/>
  <c r="W193" i="18"/>
  <c r="U223" i="18"/>
  <c r="W225" i="18"/>
  <c r="X225" i="18"/>
  <c r="Y223" i="18"/>
  <c r="U255" i="18"/>
  <c r="X257" i="18"/>
  <c r="W257" i="18"/>
  <c r="Y255" i="18"/>
  <c r="W353" i="18"/>
  <c r="X353" i="18"/>
  <c r="U383" i="18"/>
  <c r="X385" i="18"/>
  <c r="W385" i="18"/>
  <c r="Y383" i="18"/>
  <c r="U511" i="18"/>
  <c r="X513" i="18"/>
  <c r="W513" i="18"/>
  <c r="Y511" i="18"/>
  <c r="U543" i="18"/>
  <c r="X545" i="18"/>
  <c r="W545" i="18"/>
  <c r="Y543" i="18"/>
  <c r="N582" i="18"/>
  <c r="S577" i="18"/>
  <c r="V575" i="18"/>
  <c r="U607" i="18"/>
  <c r="X609" i="18"/>
  <c r="W609" i="18"/>
  <c r="Y607" i="18"/>
  <c r="N646" i="18"/>
  <c r="S641" i="18"/>
  <c r="V639" i="18"/>
  <c r="N710" i="18"/>
  <c r="S705" i="18"/>
  <c r="V703" i="18"/>
  <c r="N742" i="18"/>
  <c r="S737" i="18"/>
  <c r="V735" i="18"/>
  <c r="N902" i="18"/>
  <c r="S897" i="18"/>
  <c r="V895" i="18"/>
  <c r="U927" i="18"/>
  <c r="W929" i="18"/>
  <c r="X929" i="18"/>
  <c r="Y927" i="18"/>
  <c r="N966" i="18"/>
  <c r="S961" i="18"/>
  <c r="U991" i="18"/>
  <c r="X993" i="18"/>
  <c r="W993" i="18"/>
  <c r="Y991" i="18"/>
  <c r="N1038" i="18"/>
  <c r="S1033" i="18"/>
  <c r="N1086" i="18"/>
  <c r="S1081" i="18"/>
  <c r="N1286" i="18"/>
  <c r="S1281" i="18"/>
  <c r="V1279" i="18"/>
  <c r="N1366" i="18"/>
  <c r="S1361" i="18"/>
  <c r="V1359" i="18"/>
  <c r="N1462" i="18"/>
  <c r="S1457" i="18"/>
  <c r="V1455" i="18"/>
  <c r="U1511" i="18"/>
  <c r="W1513" i="18"/>
  <c r="X1513" i="18"/>
  <c r="Y1511" i="18"/>
  <c r="N1550" i="18"/>
  <c r="S1545" i="18"/>
  <c r="V1543" i="18"/>
  <c r="U1575" i="18"/>
  <c r="W1577" i="18"/>
  <c r="X1577" i="18"/>
  <c r="Y1575" i="18"/>
  <c r="N1614" i="18"/>
  <c r="S1609" i="18"/>
  <c r="V1607" i="18"/>
  <c r="U1639" i="18"/>
  <c r="W1641" i="18"/>
  <c r="X1641" i="18"/>
  <c r="Y1639" i="18"/>
  <c r="N1678" i="18"/>
  <c r="S1673" i="18"/>
  <c r="V1671" i="18"/>
  <c r="U1703" i="18"/>
  <c r="W1705" i="18"/>
  <c r="X1705" i="18"/>
  <c r="Y1703" i="18"/>
  <c r="N1766" i="18"/>
  <c r="S1761" i="18"/>
  <c r="N1846" i="18"/>
  <c r="S1841" i="18"/>
  <c r="V1839" i="18"/>
  <c r="U1871" i="18"/>
  <c r="W1873" i="18"/>
  <c r="X1873" i="18"/>
  <c r="Y1871" i="18"/>
  <c r="U1064" i="18"/>
  <c r="W1066" i="18"/>
  <c r="X1066" i="18"/>
  <c r="Y1064" i="18"/>
  <c r="U1899" i="18"/>
  <c r="W1901" i="18"/>
  <c r="X1901" i="18"/>
  <c r="Y1899" i="18"/>
  <c r="U1203" i="18"/>
  <c r="W1205" i="18"/>
  <c r="X1205" i="18"/>
  <c r="Y1203" i="18"/>
  <c r="S229" i="18"/>
  <c r="U227" i="18"/>
  <c r="W229" i="18"/>
  <c r="X229" i="18"/>
  <c r="Y227" i="18"/>
  <c r="U19" i="18"/>
  <c r="W21" i="18"/>
  <c r="X21" i="18"/>
  <c r="Y19" i="18"/>
  <c r="N66" i="18"/>
  <c r="S61" i="18"/>
  <c r="V59" i="18"/>
  <c r="N114" i="18"/>
  <c r="S109" i="18"/>
  <c r="V107" i="18"/>
  <c r="U163" i="18"/>
  <c r="W165" i="18"/>
  <c r="X165" i="18"/>
  <c r="Y163" i="18"/>
  <c r="N202" i="18"/>
  <c r="S197" i="18"/>
  <c r="U243" i="18"/>
  <c r="W245" i="18"/>
  <c r="X245" i="18"/>
  <c r="Y243" i="18"/>
  <c r="N562" i="18"/>
  <c r="S557" i="18"/>
  <c r="V555" i="18"/>
  <c r="S221" i="18"/>
  <c r="W221" i="18"/>
  <c r="X221" i="18"/>
  <c r="U1486" i="18"/>
  <c r="W1488" i="18"/>
  <c r="X1488" i="18"/>
  <c r="Y1486" i="18"/>
  <c r="H1940" i="18"/>
  <c r="P1939" i="18" s="1"/>
  <c r="Z1939" i="18" s="1"/>
  <c r="L1937" i="18"/>
  <c r="M1939" i="18"/>
  <c r="Q1939" i="18"/>
  <c r="P1938" i="18"/>
  <c r="Z1938" i="18" s="1"/>
  <c r="W965" i="18"/>
  <c r="X965" i="18"/>
  <c r="U1459" i="18"/>
  <c r="X1461" i="18"/>
  <c r="W1461" i="18"/>
  <c r="Y1459" i="18"/>
  <c r="U1587" i="18"/>
  <c r="W1589" i="18"/>
  <c r="X1589" i="18"/>
  <c r="Y1587" i="18"/>
  <c r="U1683" i="18"/>
  <c r="W1685" i="18"/>
  <c r="X1685" i="18"/>
  <c r="Y1683" i="18"/>
  <c r="W1781" i="18"/>
  <c r="X1781" i="18"/>
  <c r="U1851" i="18"/>
  <c r="X1853" i="18"/>
  <c r="Y1851" i="18"/>
  <c r="W1853" i="18"/>
  <c r="U1883" i="18"/>
  <c r="W1885" i="18"/>
  <c r="X1885" i="18"/>
  <c r="Y1883" i="18"/>
  <c r="N428" i="18"/>
  <c r="S423" i="18"/>
  <c r="V421" i="18"/>
  <c r="S1671" i="18"/>
  <c r="U1669" i="18"/>
  <c r="W1671" i="18"/>
  <c r="X1671" i="18"/>
  <c r="Y1669" i="18"/>
  <c r="N36" i="18"/>
  <c r="S31" i="18"/>
  <c r="V29" i="18"/>
  <c r="N132" i="18"/>
  <c r="S127" i="18"/>
  <c r="V125" i="18"/>
  <c r="U229" i="18"/>
  <c r="W231" i="18"/>
  <c r="X231" i="18"/>
  <c r="Y229" i="18"/>
  <c r="N532" i="18"/>
  <c r="S527" i="18"/>
  <c r="V525" i="18"/>
  <c r="N572" i="18"/>
  <c r="S567" i="18"/>
  <c r="V565" i="18"/>
  <c r="N604" i="18"/>
  <c r="S599" i="18"/>
  <c r="V597" i="18"/>
  <c r="U629" i="18"/>
  <c r="W631" i="18"/>
  <c r="X631" i="18"/>
  <c r="Y629" i="18"/>
  <c r="N668" i="18"/>
  <c r="S663" i="18"/>
  <c r="V661" i="18"/>
  <c r="N708" i="18"/>
  <c r="S703" i="18"/>
  <c r="V701" i="18"/>
  <c r="U733" i="18"/>
  <c r="W735" i="18"/>
  <c r="X735" i="18"/>
  <c r="Y733" i="18"/>
  <c r="W895" i="18"/>
  <c r="X895" i="18"/>
  <c r="N940" i="18"/>
  <c r="S935" i="18"/>
  <c r="V933" i="18"/>
  <c r="U981" i="18"/>
  <c r="W983" i="18"/>
  <c r="X983" i="18"/>
  <c r="Y981" i="18"/>
  <c r="N1172" i="18"/>
  <c r="S1167" i="18"/>
  <c r="N1452" i="18"/>
  <c r="S1447" i="18"/>
  <c r="V1445" i="18"/>
  <c r="N1516" i="18"/>
  <c r="S1511" i="18"/>
  <c r="V1509" i="18"/>
  <c r="N1596" i="18"/>
  <c r="S1591" i="18"/>
  <c r="V1589" i="18"/>
  <c r="U1637" i="18"/>
  <c r="W1639" i="18"/>
  <c r="X1639" i="18"/>
  <c r="Y1637" i="18"/>
  <c r="N1716" i="18"/>
  <c r="S1711" i="18"/>
  <c r="V1709" i="18"/>
  <c r="N23" i="18"/>
  <c r="S18" i="18"/>
  <c r="V16" i="18"/>
  <c r="N55" i="18"/>
  <c r="S50" i="18"/>
  <c r="V48" i="18"/>
  <c r="N87" i="18"/>
  <c r="S82" i="18"/>
  <c r="V80" i="18"/>
  <c r="N119" i="18"/>
  <c r="S114" i="18"/>
  <c r="V112" i="18"/>
  <c r="N151" i="18"/>
  <c r="S146" i="18"/>
  <c r="V144" i="18"/>
  <c r="N247" i="18"/>
  <c r="S242" i="18"/>
  <c r="V240" i="18"/>
  <c r="N1711" i="18"/>
  <c r="S1706" i="18"/>
  <c r="V1704" i="18"/>
  <c r="N1687" i="18"/>
  <c r="S1682" i="18"/>
  <c r="V1680" i="18"/>
  <c r="S1554" i="18"/>
  <c r="U1552" i="18"/>
  <c r="W1554" i="18"/>
  <c r="X1554" i="18"/>
  <c r="Y1552" i="18"/>
  <c r="N431" i="18"/>
  <c r="S426" i="18"/>
  <c r="V424" i="18"/>
  <c r="N495" i="18"/>
  <c r="S490" i="18"/>
  <c r="N527" i="18"/>
  <c r="S522" i="18"/>
  <c r="V520" i="18"/>
  <c r="N559" i="18"/>
  <c r="S554" i="18"/>
  <c r="V552" i="18"/>
  <c r="N591" i="18"/>
  <c r="S586" i="18"/>
  <c r="V584" i="18"/>
  <c r="N623" i="18"/>
  <c r="S618" i="18"/>
  <c r="V616" i="18"/>
  <c r="N655" i="18"/>
  <c r="S650" i="18"/>
  <c r="V648" i="18"/>
  <c r="N695" i="18"/>
  <c r="S690" i="18"/>
  <c r="N735" i="18"/>
  <c r="S730" i="18"/>
  <c r="V728" i="18"/>
  <c r="N1295" i="18"/>
  <c r="S1290" i="18"/>
  <c r="V1288" i="18"/>
  <c r="N1455" i="18"/>
  <c r="S1450" i="18"/>
  <c r="V1448" i="18"/>
  <c r="N1487" i="18"/>
  <c r="T1487" i="18" s="1"/>
  <c r="S1482" i="18"/>
  <c r="V1480" i="18"/>
  <c r="U1536" i="18"/>
  <c r="W1538" i="18"/>
  <c r="X1538" i="18"/>
  <c r="Y1536" i="18"/>
  <c r="N1583" i="18"/>
  <c r="S1578" i="18"/>
  <c r="V1576" i="18"/>
  <c r="N1631" i="18"/>
  <c r="S1626" i="18"/>
  <c r="V1624" i="18"/>
  <c r="N1671" i="18"/>
  <c r="S1666" i="18"/>
  <c r="V1664" i="18"/>
  <c r="N1839" i="18"/>
  <c r="S1834" i="18"/>
  <c r="V1832" i="18"/>
  <c r="N1887" i="18"/>
  <c r="S1882" i="18"/>
  <c r="V1880" i="18"/>
  <c r="N14" i="18"/>
  <c r="S9" i="18"/>
  <c r="V7" i="18"/>
  <c r="N46" i="18"/>
  <c r="S41" i="18"/>
  <c r="V39" i="18"/>
  <c r="N78" i="18"/>
  <c r="S73" i="18"/>
  <c r="V71" i="18"/>
  <c r="N110" i="18"/>
  <c r="S105" i="18"/>
  <c r="N142" i="18"/>
  <c r="S137" i="18"/>
  <c r="V135" i="18"/>
  <c r="N174" i="18"/>
  <c r="S169" i="18"/>
  <c r="V167" i="18"/>
  <c r="N206" i="18"/>
  <c r="S201" i="18"/>
  <c r="V199" i="18"/>
  <c r="N238" i="18"/>
  <c r="S233" i="18"/>
  <c r="V231" i="18"/>
  <c r="U263" i="18"/>
  <c r="W265" i="18"/>
  <c r="X265" i="18"/>
  <c r="Y263" i="18"/>
  <c r="N398" i="18"/>
  <c r="S393" i="18"/>
  <c r="V391" i="18"/>
  <c r="N430" i="18"/>
  <c r="S425" i="18"/>
  <c r="V423" i="18"/>
  <c r="N494" i="18"/>
  <c r="S489" i="18"/>
  <c r="N526" i="18"/>
  <c r="S521" i="18"/>
  <c r="V519" i="18"/>
  <c r="N558" i="18"/>
  <c r="S553" i="18"/>
  <c r="V551" i="18"/>
  <c r="N590" i="18"/>
  <c r="S585" i="18"/>
  <c r="V583" i="18"/>
  <c r="N622" i="18"/>
  <c r="S617" i="18"/>
  <c r="V615" i="18"/>
  <c r="U647" i="18"/>
  <c r="W649" i="18"/>
  <c r="X649" i="18"/>
  <c r="Y647" i="18"/>
  <c r="U711" i="18"/>
  <c r="W713" i="18"/>
  <c r="X713" i="18"/>
  <c r="Y711" i="18"/>
  <c r="U935" i="18"/>
  <c r="W937" i="18"/>
  <c r="X937" i="18"/>
  <c r="Y935" i="18"/>
  <c r="U967" i="18"/>
  <c r="X969" i="18"/>
  <c r="W969" i="18"/>
  <c r="Y967" i="18"/>
  <c r="N1014" i="18"/>
  <c r="S1009" i="18"/>
  <c r="U1039" i="18"/>
  <c r="W1041" i="18"/>
  <c r="X1041" i="18"/>
  <c r="Y1039" i="18"/>
  <c r="N1294" i="18"/>
  <c r="S1289" i="18"/>
  <c r="V1287" i="18"/>
  <c r="N1470" i="18"/>
  <c r="S1465" i="18"/>
  <c r="V1463" i="18"/>
  <c r="U1519" i="18"/>
  <c r="W1521" i="18"/>
  <c r="X1521" i="18"/>
  <c r="Y1519" i="18"/>
  <c r="N1558" i="18"/>
  <c r="S1553" i="18"/>
  <c r="V1551" i="18"/>
  <c r="U1583" i="18"/>
  <c r="W1585" i="18"/>
  <c r="X1585" i="18"/>
  <c r="Y1583" i="18"/>
  <c r="N1622" i="18"/>
  <c r="S1617" i="18"/>
  <c r="V1615" i="18"/>
  <c r="U1647" i="18"/>
  <c r="W1649" i="18"/>
  <c r="X1649" i="18"/>
  <c r="Y1647" i="18"/>
  <c r="N1686" i="18"/>
  <c r="S1681" i="18"/>
  <c r="V1679" i="18"/>
  <c r="N1854" i="18"/>
  <c r="S1849" i="18"/>
  <c r="V1847" i="18"/>
  <c r="N1886" i="18"/>
  <c r="S1881" i="18"/>
  <c r="N26" i="18"/>
  <c r="S21" i="18"/>
  <c r="V19" i="18"/>
  <c r="U59" i="18"/>
  <c r="W61" i="18"/>
  <c r="X61" i="18"/>
  <c r="Y59" i="18"/>
  <c r="U107" i="18"/>
  <c r="W109" i="18"/>
  <c r="X109" i="18"/>
  <c r="Y107" i="18"/>
  <c r="N170" i="18"/>
  <c r="S165" i="18"/>
  <c r="V163" i="18"/>
  <c r="W197" i="18"/>
  <c r="X197" i="18"/>
  <c r="N250" i="18"/>
  <c r="S245" i="18"/>
  <c r="V243" i="18"/>
  <c r="N490" i="18"/>
  <c r="U555" i="18"/>
  <c r="X557" i="18"/>
  <c r="W557" i="18"/>
  <c r="Y555" i="18"/>
  <c r="H1492" i="18"/>
  <c r="P1491" i="18" s="1"/>
  <c r="L1489" i="18"/>
  <c r="M1491" i="18"/>
  <c r="V1486" i="18" s="1"/>
  <c r="N1491" i="18"/>
  <c r="P1490" i="18"/>
  <c r="R1491" i="18"/>
  <c r="Q1491" i="18"/>
  <c r="S1488" i="18"/>
  <c r="N1002" i="18"/>
  <c r="S997" i="18"/>
  <c r="V995" i="18"/>
  <c r="N1242" i="18"/>
  <c r="S1237" i="18"/>
  <c r="N1530" i="18"/>
  <c r="S1525" i="18"/>
  <c r="V1523" i="18"/>
  <c r="N1626" i="18"/>
  <c r="S1621" i="18"/>
  <c r="V1619" i="18"/>
  <c r="N1698" i="18"/>
  <c r="S1693" i="18"/>
  <c r="V1691" i="18"/>
  <c r="N1834" i="18"/>
  <c r="S1829" i="18"/>
  <c r="N1866" i="18"/>
  <c r="S1861" i="18"/>
  <c r="V1859" i="18"/>
  <c r="N1898" i="18"/>
  <c r="S1893" i="18"/>
  <c r="V1891" i="18"/>
  <c r="N524" i="18"/>
  <c r="S519" i="18"/>
  <c r="V517" i="18"/>
  <c r="N1852" i="18"/>
  <c r="S1847" i="18"/>
  <c r="V1845" i="18"/>
  <c r="U29" i="18"/>
  <c r="W31" i="18"/>
  <c r="X31" i="18"/>
  <c r="Y29" i="18"/>
  <c r="U125" i="18"/>
  <c r="W127" i="18"/>
  <c r="X127" i="18"/>
  <c r="Y125" i="18"/>
  <c r="N236" i="18"/>
  <c r="S231" i="18"/>
  <c r="V229" i="18"/>
  <c r="U269" i="18"/>
  <c r="W271" i="18"/>
  <c r="X271" i="18"/>
  <c r="Y269" i="18"/>
  <c r="U525" i="18"/>
  <c r="W527" i="18"/>
  <c r="X527" i="18"/>
  <c r="Y525" i="18"/>
  <c r="U565" i="18"/>
  <c r="W567" i="18"/>
  <c r="X567" i="18"/>
  <c r="Y565" i="18"/>
  <c r="U597" i="18"/>
  <c r="W599" i="18"/>
  <c r="X599" i="18"/>
  <c r="Y597" i="18"/>
  <c r="N636" i="18"/>
  <c r="S631" i="18"/>
  <c r="V629" i="18"/>
  <c r="U661" i="18"/>
  <c r="W663" i="18"/>
  <c r="X663" i="18"/>
  <c r="Y661" i="18"/>
  <c r="U701" i="18"/>
  <c r="W703" i="18"/>
  <c r="X703" i="18"/>
  <c r="Y701" i="18"/>
  <c r="N740" i="18"/>
  <c r="S735" i="18"/>
  <c r="V733" i="18"/>
  <c r="N900" i="18"/>
  <c r="S895" i="18"/>
  <c r="U933" i="18"/>
  <c r="W935" i="18"/>
  <c r="X935" i="18"/>
  <c r="Y933" i="18"/>
  <c r="N988" i="18"/>
  <c r="S983" i="18"/>
  <c r="V981" i="18"/>
  <c r="W1167" i="18"/>
  <c r="X1167" i="18"/>
  <c r="U1445" i="18"/>
  <c r="W1447" i="18"/>
  <c r="X1447" i="18"/>
  <c r="Y1445" i="18"/>
  <c r="U1509" i="18"/>
  <c r="W1511" i="18"/>
  <c r="X1511" i="18"/>
  <c r="Y1509" i="18"/>
  <c r="U1589" i="18"/>
  <c r="W1591" i="18"/>
  <c r="X1591" i="18"/>
  <c r="Y1589" i="18"/>
  <c r="N1644" i="18"/>
  <c r="S1639" i="18"/>
  <c r="V1637" i="18"/>
  <c r="U1709" i="18"/>
  <c r="W1711" i="18"/>
  <c r="X1711" i="18"/>
  <c r="Y1709" i="18"/>
  <c r="U16" i="18"/>
  <c r="W18" i="18"/>
  <c r="X18" i="18"/>
  <c r="Y16" i="18"/>
  <c r="U48" i="18"/>
  <c r="W50" i="18"/>
  <c r="X50" i="18"/>
  <c r="Y48" i="18"/>
  <c r="U80" i="18"/>
  <c r="W82" i="18"/>
  <c r="X82" i="18"/>
  <c r="Y80" i="18"/>
  <c r="U112" i="18"/>
  <c r="W114" i="18"/>
  <c r="X114" i="18"/>
  <c r="Y112" i="18"/>
  <c r="U144" i="18"/>
  <c r="W146" i="18"/>
  <c r="X146" i="18"/>
  <c r="Y144" i="18"/>
  <c r="U240" i="18"/>
  <c r="W242" i="18"/>
  <c r="X242" i="18"/>
  <c r="Y240" i="18"/>
  <c r="N1591" i="18"/>
  <c r="S1586" i="18"/>
  <c r="V1584" i="18"/>
  <c r="U424" i="18"/>
  <c r="W426" i="18"/>
  <c r="X426" i="18"/>
  <c r="Y424" i="18"/>
  <c r="W490" i="18"/>
  <c r="X490" i="18"/>
  <c r="U520" i="18"/>
  <c r="W522" i="18"/>
  <c r="X522" i="18"/>
  <c r="Y520" i="18"/>
  <c r="U552" i="18"/>
  <c r="W554" i="18"/>
  <c r="X554" i="18"/>
  <c r="Y552" i="18"/>
  <c r="U584" i="18"/>
  <c r="W586" i="18"/>
  <c r="X586" i="18"/>
  <c r="Y584" i="18"/>
  <c r="U616" i="18"/>
  <c r="W618" i="18"/>
  <c r="X618" i="18"/>
  <c r="Y616" i="18"/>
  <c r="U648" i="18"/>
  <c r="W650" i="18"/>
  <c r="X650" i="18"/>
  <c r="Y648" i="18"/>
  <c r="W690" i="18"/>
  <c r="X690" i="18"/>
  <c r="U728" i="18"/>
  <c r="W730" i="18"/>
  <c r="X730" i="18"/>
  <c r="Y728" i="18"/>
  <c r="N919" i="18"/>
  <c r="U1288" i="18"/>
  <c r="W1290" i="18"/>
  <c r="X1290" i="18"/>
  <c r="Y1288" i="18"/>
  <c r="U1448" i="18"/>
  <c r="W1450" i="18"/>
  <c r="X1450" i="18"/>
  <c r="Y1448" i="18"/>
  <c r="U1480" i="18"/>
  <c r="W1482" i="18"/>
  <c r="X1482" i="18"/>
  <c r="Y1480" i="18"/>
  <c r="N1543" i="18"/>
  <c r="S1538" i="18"/>
  <c r="V1536" i="18"/>
  <c r="U1576" i="18"/>
  <c r="W1578" i="18"/>
  <c r="X1578" i="18"/>
  <c r="Y1576" i="18"/>
  <c r="U1624" i="18"/>
  <c r="W1626" i="18"/>
  <c r="X1626" i="18"/>
  <c r="Y1624" i="18"/>
  <c r="U1664" i="18"/>
  <c r="W1666" i="18"/>
  <c r="X1666" i="18"/>
  <c r="Y1664" i="18"/>
  <c r="U1832" i="18"/>
  <c r="W1834" i="18"/>
  <c r="X1834" i="18"/>
  <c r="Y1832" i="18"/>
  <c r="U1880" i="18"/>
  <c r="W1882" i="18"/>
  <c r="X1882" i="18"/>
  <c r="Y1880" i="18"/>
  <c r="U7" i="18"/>
  <c r="X9" i="18"/>
  <c r="Y7" i="18"/>
  <c r="W9" i="18"/>
  <c r="U39" i="18"/>
  <c r="X41" i="18"/>
  <c r="Y39" i="18"/>
  <c r="W41" i="18"/>
  <c r="U71" i="18"/>
  <c r="W73" i="18"/>
  <c r="Y71" i="18"/>
  <c r="X73" i="18"/>
  <c r="W105" i="18"/>
  <c r="X105" i="18"/>
  <c r="U135" i="18"/>
  <c r="X137" i="18"/>
  <c r="W137" i="18"/>
  <c r="Y135" i="18"/>
  <c r="U167" i="18"/>
  <c r="X169" i="18"/>
  <c r="W169" i="18"/>
  <c r="Y167" i="18"/>
  <c r="U199" i="18"/>
  <c r="W201" i="18"/>
  <c r="X201" i="18"/>
  <c r="Y199" i="18"/>
  <c r="U231" i="18"/>
  <c r="X233" i="18"/>
  <c r="W233" i="18"/>
  <c r="Y231" i="18"/>
  <c r="N270" i="18"/>
  <c r="S265" i="18"/>
  <c r="V263" i="18"/>
  <c r="U391" i="18"/>
  <c r="X393" i="18"/>
  <c r="W393" i="18"/>
  <c r="Y391" i="18"/>
  <c r="U423" i="18"/>
  <c r="W425" i="18"/>
  <c r="X425" i="18"/>
  <c r="Y423" i="18"/>
  <c r="X489" i="18"/>
  <c r="W489" i="18"/>
  <c r="U519" i="18"/>
  <c r="X521" i="18"/>
  <c r="W521" i="18"/>
  <c r="Y519" i="18"/>
  <c r="U551" i="18"/>
  <c r="X553" i="18"/>
  <c r="W553" i="18"/>
  <c r="Y551" i="18"/>
  <c r="U583" i="18"/>
  <c r="W585" i="18"/>
  <c r="X585" i="18"/>
  <c r="Y583" i="18"/>
  <c r="U615" i="18"/>
  <c r="X617" i="18"/>
  <c r="W617" i="18"/>
  <c r="Y615" i="18"/>
  <c r="N654" i="18"/>
  <c r="S649" i="18"/>
  <c r="V647" i="18"/>
  <c r="N718" i="18"/>
  <c r="S713" i="18"/>
  <c r="V711" i="18"/>
  <c r="N782" i="18"/>
  <c r="N942" i="18"/>
  <c r="S937" i="18"/>
  <c r="V935" i="18"/>
  <c r="N974" i="18"/>
  <c r="S969" i="18"/>
  <c r="V967" i="18"/>
  <c r="X1009" i="18"/>
  <c r="W1009" i="18"/>
  <c r="N1046" i="18"/>
  <c r="S1041" i="18"/>
  <c r="V1039" i="18"/>
  <c r="U1287" i="18"/>
  <c r="W1289" i="18"/>
  <c r="X1289" i="18"/>
  <c r="Y1287" i="18"/>
  <c r="U1463" i="18"/>
  <c r="W1465" i="18"/>
  <c r="X1465" i="18"/>
  <c r="Y1463" i="18"/>
  <c r="N1526" i="18"/>
  <c r="S1521" i="18"/>
  <c r="V1519" i="18"/>
  <c r="U1551" i="18"/>
  <c r="W1553" i="18"/>
  <c r="X1553" i="18"/>
  <c r="Y1551" i="18"/>
  <c r="N1590" i="18"/>
  <c r="S1585" i="18"/>
  <c r="V1583" i="18"/>
  <c r="U1615" i="18"/>
  <c r="W1617" i="18"/>
  <c r="X1617" i="18"/>
  <c r="Y1615" i="18"/>
  <c r="N1654" i="18"/>
  <c r="S1649" i="18"/>
  <c r="V1647" i="18"/>
  <c r="U1679" i="18"/>
  <c r="W1681" i="18"/>
  <c r="X1681" i="18"/>
  <c r="Y1679" i="18"/>
  <c r="U1847" i="18"/>
  <c r="W1849" i="18"/>
  <c r="X1849" i="18"/>
  <c r="Y1847" i="18"/>
  <c r="W1881" i="18"/>
  <c r="X1881" i="18"/>
  <c r="T1170" i="18"/>
  <c r="AA1170" i="18"/>
  <c r="U43" i="18"/>
  <c r="W45" i="18"/>
  <c r="X45" i="18"/>
  <c r="Y43" i="18"/>
  <c r="N538" i="18"/>
  <c r="S533" i="18"/>
  <c r="V531" i="18"/>
  <c r="U1342" i="18"/>
  <c r="W1344" i="18"/>
  <c r="X1344" i="18"/>
  <c r="Y1342" i="18"/>
  <c r="S269" i="18"/>
  <c r="U267" i="18"/>
  <c r="W269" i="18"/>
  <c r="Y267" i="18"/>
  <c r="X269" i="18"/>
  <c r="U27" i="18"/>
  <c r="W29" i="18"/>
  <c r="X29" i="18"/>
  <c r="Y27" i="18"/>
  <c r="N74" i="18"/>
  <c r="S69" i="18"/>
  <c r="V67" i="18"/>
  <c r="N130" i="18"/>
  <c r="S125" i="18"/>
  <c r="V123" i="18"/>
  <c r="N258" i="18"/>
  <c r="S253" i="18"/>
  <c r="V251" i="18"/>
  <c r="N498" i="18"/>
  <c r="S493" i="18"/>
  <c r="V491" i="18"/>
  <c r="N578" i="18"/>
  <c r="S573" i="18"/>
  <c r="V571" i="18"/>
  <c r="S1713" i="18"/>
  <c r="V1711" i="18"/>
  <c r="U995" i="18"/>
  <c r="X997" i="18"/>
  <c r="W997" i="18"/>
  <c r="Y995" i="18"/>
  <c r="W1237" i="18"/>
  <c r="X1237" i="18"/>
  <c r="W1309" i="18"/>
  <c r="X1309" i="18"/>
  <c r="U1523" i="18"/>
  <c r="X1525" i="18"/>
  <c r="W1525" i="18"/>
  <c r="Y1523" i="18"/>
  <c r="U1619" i="18"/>
  <c r="X1621" i="18"/>
  <c r="W1621" i="18"/>
  <c r="Y1619" i="18"/>
  <c r="U1691" i="18"/>
  <c r="X1693" i="18"/>
  <c r="Y1691" i="18"/>
  <c r="W1693" i="18"/>
  <c r="W1829" i="18"/>
  <c r="X1829" i="18"/>
  <c r="U1859" i="18"/>
  <c r="X1861" i="18"/>
  <c r="Y1859" i="18"/>
  <c r="W1861" i="18"/>
  <c r="U1891" i="18"/>
  <c r="W1893" i="18"/>
  <c r="X1893" i="18"/>
  <c r="Y1891" i="18"/>
  <c r="N12" i="18"/>
  <c r="S7" i="18"/>
  <c r="V5" i="18"/>
  <c r="U45" i="18"/>
  <c r="W47" i="18"/>
  <c r="X47" i="18"/>
  <c r="Y45" i="18"/>
  <c r="N108" i="18"/>
  <c r="S103" i="18"/>
  <c r="N148" i="18"/>
  <c r="S143" i="18"/>
  <c r="V141" i="18"/>
  <c r="U197" i="18"/>
  <c r="W199" i="18"/>
  <c r="X199" i="18"/>
  <c r="Y197" i="18"/>
  <c r="U237" i="18"/>
  <c r="W239" i="18"/>
  <c r="X239" i="18"/>
  <c r="Y237" i="18"/>
  <c r="N540" i="18"/>
  <c r="S535" i="18"/>
  <c r="V533" i="18"/>
  <c r="N580" i="18"/>
  <c r="S575" i="18"/>
  <c r="V573" i="18"/>
  <c r="U605" i="18"/>
  <c r="W607" i="18"/>
  <c r="Y605" i="18"/>
  <c r="X607" i="18"/>
  <c r="N644" i="18"/>
  <c r="S639" i="18"/>
  <c r="V637" i="18"/>
  <c r="U709" i="18"/>
  <c r="W711" i="18"/>
  <c r="X711" i="18"/>
  <c r="Y709" i="18"/>
  <c r="U741" i="18"/>
  <c r="W743" i="18"/>
  <c r="X743" i="18"/>
  <c r="Y741" i="18"/>
  <c r="U941" i="18"/>
  <c r="W943" i="18"/>
  <c r="X943" i="18"/>
  <c r="Y941" i="18"/>
  <c r="N996" i="18"/>
  <c r="S991" i="18"/>
  <c r="V989" i="18"/>
  <c r="N1036" i="18"/>
  <c r="S1031" i="18"/>
  <c r="N1196" i="18"/>
  <c r="S1191" i="18"/>
  <c r="N1268" i="18"/>
  <c r="S1263" i="18"/>
  <c r="N1460" i="18"/>
  <c r="S1455" i="18"/>
  <c r="V1453" i="18"/>
  <c r="N1524" i="18"/>
  <c r="S1519" i="18"/>
  <c r="V1517" i="18"/>
  <c r="N1604" i="18"/>
  <c r="S1599" i="18"/>
  <c r="V1597" i="18"/>
  <c r="U1645" i="18"/>
  <c r="W1647" i="18"/>
  <c r="X1647" i="18"/>
  <c r="Y1645" i="18"/>
  <c r="N1836" i="18"/>
  <c r="S1831" i="18"/>
  <c r="N31" i="18"/>
  <c r="S26" i="18"/>
  <c r="V24" i="18"/>
  <c r="N63" i="18"/>
  <c r="S58" i="18"/>
  <c r="V56" i="18"/>
  <c r="N127" i="18"/>
  <c r="S122" i="18"/>
  <c r="V120" i="18"/>
  <c r="N159" i="18"/>
  <c r="S154" i="18"/>
  <c r="V152" i="18"/>
  <c r="N223" i="18"/>
  <c r="S218" i="18"/>
  <c r="N255" i="18"/>
  <c r="S250" i="18"/>
  <c r="V248" i="18"/>
  <c r="N383" i="18"/>
  <c r="S378" i="18"/>
  <c r="N967" i="18"/>
  <c r="S962" i="18"/>
  <c r="S1850" i="18"/>
  <c r="U1848" i="18"/>
  <c r="W1850" i="18"/>
  <c r="X1850" i="18"/>
  <c r="Y1848" i="18"/>
  <c r="N503" i="18"/>
  <c r="S498" i="18"/>
  <c r="V496" i="18"/>
  <c r="N535" i="18"/>
  <c r="S530" i="18"/>
  <c r="V528" i="18"/>
  <c r="N567" i="18"/>
  <c r="S562" i="18"/>
  <c r="V560" i="18"/>
  <c r="N599" i="18"/>
  <c r="S594" i="18"/>
  <c r="V592" i="18"/>
  <c r="N631" i="18"/>
  <c r="S626" i="18"/>
  <c r="V624" i="18"/>
  <c r="N663" i="18"/>
  <c r="S658" i="18"/>
  <c r="V656" i="18"/>
  <c r="N711" i="18"/>
  <c r="S706" i="18"/>
  <c r="V704" i="18"/>
  <c r="N743" i="18"/>
  <c r="S738" i="18"/>
  <c r="V736" i="18"/>
  <c r="S778" i="18"/>
  <c r="N927" i="18"/>
  <c r="S922" i="18"/>
  <c r="V920" i="18"/>
  <c r="U968" i="18"/>
  <c r="W970" i="18"/>
  <c r="X970" i="18"/>
  <c r="Y968" i="18"/>
  <c r="W1082" i="18"/>
  <c r="X1082" i="18"/>
  <c r="N1247" i="18"/>
  <c r="S1242" i="18"/>
  <c r="V1240" i="18"/>
  <c r="N1335" i="18"/>
  <c r="S1330" i="18"/>
  <c r="N1463" i="18"/>
  <c r="S1458" i="18"/>
  <c r="V1456" i="18"/>
  <c r="N1519" i="18"/>
  <c r="S1514" i="18"/>
  <c r="V1512" i="18"/>
  <c r="N1551" i="18"/>
  <c r="S1546" i="18"/>
  <c r="V1544" i="18"/>
  <c r="U1592" i="18"/>
  <c r="W1594" i="18"/>
  <c r="X1594" i="18"/>
  <c r="Y1592" i="18"/>
  <c r="N1647" i="18"/>
  <c r="S1642" i="18"/>
  <c r="V1640" i="18"/>
  <c r="N1679" i="18"/>
  <c r="S1674" i="18"/>
  <c r="V1672" i="18"/>
  <c r="N1847" i="18"/>
  <c r="S1842" i="18"/>
  <c r="V1840" i="18"/>
  <c r="N1895" i="18"/>
  <c r="S1890" i="18"/>
  <c r="V1888" i="18"/>
  <c r="N22" i="18"/>
  <c r="S17" i="18"/>
  <c r="V15" i="18"/>
  <c r="N54" i="18"/>
  <c r="S49" i="18"/>
  <c r="V47" i="18"/>
  <c r="N86" i="18"/>
  <c r="S81" i="18"/>
  <c r="V79" i="18"/>
  <c r="N118" i="18"/>
  <c r="S113" i="18"/>
  <c r="V111" i="18"/>
  <c r="N150" i="18"/>
  <c r="S145" i="18"/>
  <c r="V143" i="18"/>
  <c r="N246" i="18"/>
  <c r="S241" i="18"/>
  <c r="V239" i="18"/>
  <c r="N502" i="18"/>
  <c r="S497" i="18"/>
  <c r="V495" i="18"/>
  <c r="N534" i="18"/>
  <c r="S529" i="18"/>
  <c r="V527" i="18"/>
  <c r="N566" i="18"/>
  <c r="S561" i="18"/>
  <c r="V559" i="18"/>
  <c r="N598" i="18"/>
  <c r="S593" i="18"/>
  <c r="V591" i="18"/>
  <c r="U623" i="18"/>
  <c r="W625" i="18"/>
  <c r="X625" i="18"/>
  <c r="Y623" i="18"/>
  <c r="N662" i="18"/>
  <c r="S657" i="18"/>
  <c r="V655" i="18"/>
  <c r="N694" i="18"/>
  <c r="S689" i="18"/>
  <c r="N726" i="18"/>
  <c r="S721" i="18"/>
  <c r="V719" i="18"/>
  <c r="U975" i="18"/>
  <c r="X977" i="18"/>
  <c r="W977" i="18"/>
  <c r="Y975" i="18"/>
  <c r="X1193" i="18"/>
  <c r="W1193" i="18"/>
  <c r="U1263" i="18"/>
  <c r="X1265" i="18"/>
  <c r="W1265" i="18"/>
  <c r="Y1263" i="18"/>
  <c r="X1329" i="18"/>
  <c r="W1329" i="18"/>
  <c r="U1439" i="18"/>
  <c r="X1441" i="18"/>
  <c r="W1441" i="18"/>
  <c r="Y1439" i="18"/>
  <c r="N1478" i="18"/>
  <c r="S1473" i="18"/>
  <c r="V1471" i="18"/>
  <c r="U1527" i="18"/>
  <c r="W1529" i="18"/>
  <c r="X1529" i="18"/>
  <c r="Y1527" i="18"/>
  <c r="U1559" i="18"/>
  <c r="W1561" i="18"/>
  <c r="X1561" i="18"/>
  <c r="Y1559" i="18"/>
  <c r="U1591" i="18"/>
  <c r="W1593" i="18"/>
  <c r="X1593" i="18"/>
  <c r="Y1591" i="18"/>
  <c r="U1623" i="18"/>
  <c r="X1625" i="18"/>
  <c r="W1625" i="18"/>
  <c r="Y1623" i="18"/>
  <c r="U1655" i="18"/>
  <c r="W1657" i="18"/>
  <c r="X1657" i="18"/>
  <c r="Y1655" i="18"/>
  <c r="U1687" i="18"/>
  <c r="W1689" i="18"/>
  <c r="X1689" i="18"/>
  <c r="Y1687" i="18"/>
  <c r="N1862" i="18"/>
  <c r="S1857" i="18"/>
  <c r="V1855" i="18"/>
  <c r="N1894" i="18"/>
  <c r="S1889" i="18"/>
  <c r="V1887" i="18"/>
  <c r="N82" i="18"/>
  <c r="S77" i="18"/>
  <c r="V75" i="18"/>
  <c r="H1209" i="18"/>
  <c r="P1208" i="18" s="1"/>
  <c r="Z1208" i="18" s="1"/>
  <c r="M1208" i="18"/>
  <c r="V1203" i="18" s="1"/>
  <c r="L1206" i="18"/>
  <c r="N1208" i="18"/>
  <c r="P1207" i="18"/>
  <c r="R1208" i="18"/>
  <c r="Q1208" i="18"/>
  <c r="AA1204" i="18" s="1"/>
  <c r="S1205" i="18"/>
  <c r="S1343" i="18"/>
  <c r="U1341" i="18"/>
  <c r="W1343" i="18"/>
  <c r="X1343" i="18"/>
  <c r="Y1341" i="18"/>
  <c r="S1279" i="18"/>
  <c r="U1277" i="18"/>
  <c r="W1279" i="18"/>
  <c r="X1279" i="18"/>
  <c r="Y1277" i="18"/>
  <c r="H1348" i="18"/>
  <c r="P1347" i="18" s="1"/>
  <c r="L1345" i="18"/>
  <c r="N1347" i="18"/>
  <c r="M1347" i="18"/>
  <c r="V1342" i="18" s="1"/>
  <c r="P1346" i="18"/>
  <c r="Q1347" i="18"/>
  <c r="AA1343" i="18" s="1"/>
  <c r="R1347" i="18"/>
  <c r="N666" i="18"/>
  <c r="S661" i="18"/>
  <c r="V659" i="18"/>
  <c r="N34" i="18"/>
  <c r="S29" i="18"/>
  <c r="V27" i="18"/>
  <c r="U67" i="18"/>
  <c r="W69" i="18"/>
  <c r="X69" i="18"/>
  <c r="Y67" i="18"/>
  <c r="U123" i="18"/>
  <c r="W125" i="18"/>
  <c r="X125" i="18"/>
  <c r="Y123" i="18"/>
  <c r="U251" i="18"/>
  <c r="W253" i="18"/>
  <c r="X253" i="18"/>
  <c r="Y251" i="18"/>
  <c r="U491" i="18"/>
  <c r="X493" i="18"/>
  <c r="W493" i="18"/>
  <c r="Y491" i="18"/>
  <c r="U571" i="18"/>
  <c r="X573" i="18"/>
  <c r="W573" i="18"/>
  <c r="Y571" i="18"/>
  <c r="U1712" i="18"/>
  <c r="W1714" i="18"/>
  <c r="X1714" i="18"/>
  <c r="Y1712" i="18"/>
  <c r="N922" i="18"/>
  <c r="S917" i="18"/>
  <c r="N1034" i="18"/>
  <c r="S1245" i="18"/>
  <c r="V1243" i="18"/>
  <c r="N1338" i="18"/>
  <c r="S1333" i="18"/>
  <c r="N1562" i="18"/>
  <c r="S1557" i="18"/>
  <c r="V1555" i="18"/>
  <c r="N1634" i="18"/>
  <c r="S1629" i="18"/>
  <c r="V1627" i="18"/>
  <c r="N1842" i="18"/>
  <c r="S1837" i="18"/>
  <c r="V1835" i="18"/>
  <c r="N1874" i="18"/>
  <c r="S1869" i="18"/>
  <c r="V1867" i="18"/>
  <c r="N1700" i="18"/>
  <c r="S1695" i="18"/>
  <c r="V1693" i="18"/>
  <c r="U5" i="18"/>
  <c r="W7" i="18"/>
  <c r="X7" i="18"/>
  <c r="Y5" i="18"/>
  <c r="N52" i="18"/>
  <c r="S47" i="18"/>
  <c r="V45" i="18"/>
  <c r="W103" i="18"/>
  <c r="X103" i="18"/>
  <c r="U141" i="18"/>
  <c r="W143" i="18"/>
  <c r="X143" i="18"/>
  <c r="Y141" i="18"/>
  <c r="N204" i="18"/>
  <c r="S199" i="18"/>
  <c r="V197" i="18"/>
  <c r="N244" i="18"/>
  <c r="S239" i="18"/>
  <c r="V237" i="18"/>
  <c r="U533" i="18"/>
  <c r="W535" i="18"/>
  <c r="X535" i="18"/>
  <c r="Y533" i="18"/>
  <c r="U573" i="18"/>
  <c r="W575" i="18"/>
  <c r="X575" i="18"/>
  <c r="Y573" i="18"/>
  <c r="N612" i="18"/>
  <c r="S607" i="18"/>
  <c r="V605" i="18"/>
  <c r="U637" i="18"/>
  <c r="W639" i="18"/>
  <c r="X639" i="18"/>
  <c r="Y637" i="18"/>
  <c r="N716" i="18"/>
  <c r="S711" i="18"/>
  <c r="V709" i="18"/>
  <c r="N948" i="18"/>
  <c r="S943" i="18"/>
  <c r="V941" i="18"/>
  <c r="U989" i="18"/>
  <c r="W991" i="18"/>
  <c r="X991" i="18"/>
  <c r="Y989" i="18"/>
  <c r="W1031" i="18"/>
  <c r="X1031" i="18"/>
  <c r="W1191" i="18"/>
  <c r="X1191" i="18"/>
  <c r="W1263" i="18"/>
  <c r="X1263" i="18"/>
  <c r="N1332" i="18"/>
  <c r="U1453" i="18"/>
  <c r="W1455" i="18"/>
  <c r="X1455" i="18"/>
  <c r="Y1453" i="18"/>
  <c r="U1517" i="18"/>
  <c r="W1519" i="18"/>
  <c r="X1519" i="18"/>
  <c r="Y1517" i="18"/>
  <c r="U1597" i="18"/>
  <c r="W1599" i="18"/>
  <c r="X1599" i="18"/>
  <c r="Y1597" i="18"/>
  <c r="N1652" i="18"/>
  <c r="S1647" i="18"/>
  <c r="V1645" i="18"/>
  <c r="W1735" i="18"/>
  <c r="X1735" i="18"/>
  <c r="W1831" i="18"/>
  <c r="X1831" i="18"/>
  <c r="U24" i="18"/>
  <c r="W26" i="18"/>
  <c r="X26" i="18"/>
  <c r="Y24" i="18"/>
  <c r="U56" i="18"/>
  <c r="W58" i="18"/>
  <c r="X58" i="18"/>
  <c r="Y56" i="18"/>
  <c r="U120" i="18"/>
  <c r="W122" i="18"/>
  <c r="X122" i="18"/>
  <c r="Y120" i="18"/>
  <c r="U152" i="18"/>
  <c r="W154" i="18"/>
  <c r="X154" i="18"/>
  <c r="Y152" i="18"/>
  <c r="W218" i="18"/>
  <c r="X218" i="18"/>
  <c r="U248" i="18"/>
  <c r="W250" i="18"/>
  <c r="X250" i="18"/>
  <c r="Y248" i="18"/>
  <c r="W378" i="18"/>
  <c r="X378" i="18"/>
  <c r="N991" i="18"/>
  <c r="S986" i="18"/>
  <c r="V984" i="18"/>
  <c r="U1893" i="18"/>
  <c r="W1895" i="18"/>
  <c r="X1895" i="18"/>
  <c r="Y1893" i="18"/>
  <c r="U496" i="18"/>
  <c r="W498" i="18"/>
  <c r="X498" i="18"/>
  <c r="Y496" i="18"/>
  <c r="U528" i="18"/>
  <c r="W530" i="18"/>
  <c r="X530" i="18"/>
  <c r="Y528" i="18"/>
  <c r="U560" i="18"/>
  <c r="W562" i="18"/>
  <c r="X562" i="18"/>
  <c r="Y560" i="18"/>
  <c r="U592" i="18"/>
  <c r="W594" i="18"/>
  <c r="X594" i="18"/>
  <c r="Y592" i="18"/>
  <c r="U624" i="18"/>
  <c r="W626" i="18"/>
  <c r="X626" i="18"/>
  <c r="Y624" i="18"/>
  <c r="U656" i="18"/>
  <c r="W658" i="18"/>
  <c r="X658" i="18"/>
  <c r="Y656" i="18"/>
  <c r="U704" i="18"/>
  <c r="W706" i="18"/>
  <c r="X706" i="18"/>
  <c r="Y704" i="18"/>
  <c r="U736" i="18"/>
  <c r="W738" i="18"/>
  <c r="X738" i="18"/>
  <c r="Y736" i="18"/>
  <c r="W778" i="18"/>
  <c r="X778" i="18"/>
  <c r="U920" i="18"/>
  <c r="W922" i="18"/>
  <c r="X922" i="18"/>
  <c r="Y920" i="18"/>
  <c r="N975" i="18"/>
  <c r="S970" i="18"/>
  <c r="V968" i="18"/>
  <c r="N1087" i="18"/>
  <c r="S1082" i="18"/>
  <c r="U1240" i="18"/>
  <c r="W1242" i="18"/>
  <c r="X1242" i="18"/>
  <c r="Y1240" i="18"/>
  <c r="W1330" i="18"/>
  <c r="X1330" i="18"/>
  <c r="U1456" i="18"/>
  <c r="W1458" i="18"/>
  <c r="X1458" i="18"/>
  <c r="Y1456" i="18"/>
  <c r="U1512" i="18"/>
  <c r="W1514" i="18"/>
  <c r="X1514" i="18"/>
  <c r="Y1512" i="18"/>
  <c r="U1544" i="18"/>
  <c r="W1546" i="18"/>
  <c r="X1546" i="18"/>
  <c r="Y1544" i="18"/>
  <c r="N1599" i="18"/>
  <c r="S1594" i="18"/>
  <c r="V1592" i="18"/>
  <c r="U1640" i="18"/>
  <c r="W1642" i="18"/>
  <c r="X1642" i="18"/>
  <c r="Y1640" i="18"/>
  <c r="U1672" i="18"/>
  <c r="W1674" i="18"/>
  <c r="X1674" i="18"/>
  <c r="Y1672" i="18"/>
  <c r="U1840" i="18"/>
  <c r="W1842" i="18"/>
  <c r="X1842" i="18"/>
  <c r="Y1840" i="18"/>
  <c r="U1888" i="18"/>
  <c r="W1890" i="18"/>
  <c r="X1890" i="18"/>
  <c r="Y1888" i="18"/>
  <c r="U15" i="18"/>
  <c r="X17" i="18"/>
  <c r="W17" i="18"/>
  <c r="Y15" i="18"/>
  <c r="U47" i="18"/>
  <c r="X49" i="18"/>
  <c r="W49" i="18"/>
  <c r="Y47" i="18"/>
  <c r="U79" i="18"/>
  <c r="W81" i="18"/>
  <c r="X81" i="18"/>
  <c r="Y79" i="18"/>
  <c r="U111" i="18"/>
  <c r="X113" i="18"/>
  <c r="W113" i="18"/>
  <c r="Y111" i="18"/>
  <c r="U143" i="18"/>
  <c r="W145" i="18"/>
  <c r="X145" i="18"/>
  <c r="Y143" i="18"/>
  <c r="U239" i="18"/>
  <c r="X241" i="18"/>
  <c r="W241" i="18"/>
  <c r="Y239" i="18"/>
  <c r="U495" i="18"/>
  <c r="X497" i="18"/>
  <c r="W497" i="18"/>
  <c r="Y495" i="18"/>
  <c r="U527" i="18"/>
  <c r="W529" i="18"/>
  <c r="X529" i="18"/>
  <c r="Y527" i="18"/>
  <c r="U559" i="18"/>
  <c r="W561" i="18"/>
  <c r="X561" i="18"/>
  <c r="Y559" i="18"/>
  <c r="U591" i="18"/>
  <c r="W593" i="18"/>
  <c r="X593" i="18"/>
  <c r="Y591" i="18"/>
  <c r="N630" i="18"/>
  <c r="S625" i="18"/>
  <c r="V623" i="18"/>
  <c r="U655" i="18"/>
  <c r="W657" i="18"/>
  <c r="X657" i="18"/>
  <c r="Y655" i="18"/>
  <c r="X689" i="18"/>
  <c r="W689" i="18"/>
  <c r="U719" i="18"/>
  <c r="W721" i="18"/>
  <c r="X721" i="18"/>
  <c r="Y719" i="18"/>
  <c r="N918" i="18"/>
  <c r="U943" i="18"/>
  <c r="N982" i="18"/>
  <c r="S977" i="18"/>
  <c r="V975" i="18"/>
  <c r="N1198" i="18"/>
  <c r="S1193" i="18"/>
  <c r="N1270" i="18"/>
  <c r="S1265" i="18"/>
  <c r="V1263" i="18"/>
  <c r="N1334" i="18"/>
  <c r="S1329" i="18"/>
  <c r="N1446" i="18"/>
  <c r="S1441" i="18"/>
  <c r="V1439" i="18"/>
  <c r="U1471" i="18"/>
  <c r="W1473" i="18"/>
  <c r="X1473" i="18"/>
  <c r="Y1471" i="18"/>
  <c r="N1534" i="18"/>
  <c r="S1529" i="18"/>
  <c r="V1527" i="18"/>
  <c r="N1566" i="18"/>
  <c r="S1561" i="18"/>
  <c r="V1559" i="18"/>
  <c r="N1598" i="18"/>
  <c r="S1593" i="18"/>
  <c r="V1591" i="18"/>
  <c r="N1630" i="18"/>
  <c r="S1625" i="18"/>
  <c r="V1623" i="18"/>
  <c r="N1662" i="18"/>
  <c r="S1657" i="18"/>
  <c r="V1655" i="18"/>
  <c r="N1694" i="18"/>
  <c r="S1689" i="18"/>
  <c r="V1687" i="18"/>
  <c r="U1855" i="18"/>
  <c r="W1857" i="18"/>
  <c r="X1857" i="18"/>
  <c r="Y1855" i="18"/>
  <c r="U1887" i="18"/>
  <c r="W1889" i="18"/>
  <c r="X1889" i="18"/>
  <c r="Y1887" i="18"/>
  <c r="J6" i="6"/>
  <c r="T169" i="18" l="1"/>
  <c r="AA169" i="18"/>
  <c r="T515" i="18"/>
  <c r="AA515" i="18"/>
  <c r="T1684" i="18"/>
  <c r="AA1684" i="18"/>
  <c r="T507" i="18"/>
  <c r="AA507" i="18"/>
  <c r="T129" i="18"/>
  <c r="AA129" i="18"/>
  <c r="T1883" i="18"/>
  <c r="AA1883" i="18"/>
  <c r="V14" i="18"/>
  <c r="U14" i="18"/>
  <c r="Y14" i="18"/>
  <c r="T1859" i="18"/>
  <c r="AA1859" i="18"/>
  <c r="T617" i="18"/>
  <c r="AA617" i="18"/>
  <c r="X464" i="18"/>
  <c r="W464" i="18"/>
  <c r="T707" i="18"/>
  <c r="AA707" i="18"/>
  <c r="T1059" i="18"/>
  <c r="AA1059" i="18"/>
  <c r="T571" i="18"/>
  <c r="AA571" i="18"/>
  <c r="W945" i="18"/>
  <c r="V1879" i="18"/>
  <c r="U1455" i="18"/>
  <c r="T1843" i="18"/>
  <c r="AA1843" i="18"/>
  <c r="U150" i="18"/>
  <c r="V150" i="18"/>
  <c r="Y150" i="18"/>
  <c r="T1681" i="18"/>
  <c r="AA1681" i="18"/>
  <c r="T1361" i="18"/>
  <c r="AA1361" i="18"/>
  <c r="H400" i="18"/>
  <c r="M399" i="18"/>
  <c r="V394" i="18" s="1"/>
  <c r="Q399" i="18"/>
  <c r="R399" i="18"/>
  <c r="L397" i="18"/>
  <c r="T723" i="18"/>
  <c r="AA723" i="18"/>
  <c r="T427" i="18"/>
  <c r="T1283" i="18"/>
  <c r="AA1283" i="18"/>
  <c r="T67" i="18"/>
  <c r="AA67" i="18"/>
  <c r="T1665" i="18"/>
  <c r="AA1665" i="18"/>
  <c r="T1459" i="18"/>
  <c r="AA1459" i="18"/>
  <c r="T235" i="18"/>
  <c r="AA235" i="18"/>
  <c r="H1091" i="18"/>
  <c r="M1090" i="18"/>
  <c r="V1085" i="18" s="1"/>
  <c r="N1090" i="18"/>
  <c r="L1088" i="18"/>
  <c r="P1090" i="18"/>
  <c r="Z1090" i="18" s="1"/>
  <c r="Q1090" i="18"/>
  <c r="R1090" i="18"/>
  <c r="T1876" i="18"/>
  <c r="AA1876" i="18"/>
  <c r="T225" i="18"/>
  <c r="AA225" i="18"/>
  <c r="T1531" i="18"/>
  <c r="AA1531" i="18"/>
  <c r="T979" i="18"/>
  <c r="AA979" i="18"/>
  <c r="P1249" i="18"/>
  <c r="Z1249" i="18" s="1"/>
  <c r="T980" i="18"/>
  <c r="AA980" i="18"/>
  <c r="T1857" i="18"/>
  <c r="AA1857" i="18"/>
  <c r="T664" i="18"/>
  <c r="Z666" i="18"/>
  <c r="H1313" i="18"/>
  <c r="P1312" i="18" s="1"/>
  <c r="L1310" i="18"/>
  <c r="N1312" i="18"/>
  <c r="Q1312" i="18"/>
  <c r="R1312" i="18"/>
  <c r="M1312" i="18"/>
  <c r="S1309" i="18" s="1"/>
  <c r="T1643" i="18"/>
  <c r="AA1643" i="18"/>
  <c r="T51" i="18"/>
  <c r="AA51" i="18"/>
  <c r="T563" i="18"/>
  <c r="AA563" i="18"/>
  <c r="T1556" i="18"/>
  <c r="AA1556" i="18"/>
  <c r="T153" i="18"/>
  <c r="AA153" i="18"/>
  <c r="T739" i="18"/>
  <c r="AA739" i="18"/>
  <c r="T267" i="18"/>
  <c r="AA267" i="18"/>
  <c r="T931" i="18"/>
  <c r="AA931" i="18"/>
  <c r="T1863" i="18"/>
  <c r="AA1863" i="18"/>
  <c r="T1897" i="18"/>
  <c r="AA1897" i="18"/>
  <c r="T113" i="18"/>
  <c r="AA113" i="18"/>
  <c r="T387" i="18"/>
  <c r="AA387" i="18"/>
  <c r="H747" i="18"/>
  <c r="L744" i="18"/>
  <c r="N746" i="18"/>
  <c r="Q746" i="18"/>
  <c r="R746" i="18"/>
  <c r="M746" i="18"/>
  <c r="H904" i="18"/>
  <c r="P903" i="18" s="1"/>
  <c r="M903" i="18"/>
  <c r="V898" i="18" s="1"/>
  <c r="R903" i="18"/>
  <c r="Q903" i="18"/>
  <c r="S900" i="18"/>
  <c r="L901" i="18"/>
  <c r="T83" i="18"/>
  <c r="T1060" i="18"/>
  <c r="AA1060" i="18"/>
  <c r="T163" i="18"/>
  <c r="AA163" i="18"/>
  <c r="T49" i="18"/>
  <c r="AA49" i="18"/>
  <c r="T1891" i="18"/>
  <c r="AA1891" i="18"/>
  <c r="T1620" i="18"/>
  <c r="AA1620" i="18"/>
  <c r="U974" i="18"/>
  <c r="Y974" i="18"/>
  <c r="V974" i="18"/>
  <c r="T121" i="18"/>
  <c r="AA121" i="18"/>
  <c r="T1291" i="18"/>
  <c r="AA1291" i="18"/>
  <c r="V110" i="18"/>
  <c r="Y110" i="18"/>
  <c r="U110" i="18"/>
  <c r="T703" i="18"/>
  <c r="AA703" i="18"/>
  <c r="T1892" i="18"/>
  <c r="AA1892" i="18"/>
  <c r="T635" i="18"/>
  <c r="AA635" i="18"/>
  <c r="T499" i="18"/>
  <c r="AA499" i="18"/>
  <c r="U158" i="18"/>
  <c r="V158" i="18"/>
  <c r="Y158" i="18"/>
  <c r="H468" i="18"/>
  <c r="Q467" i="18"/>
  <c r="M467" i="18"/>
  <c r="S464" i="18" s="1"/>
  <c r="N467" i="18"/>
  <c r="P467" i="18"/>
  <c r="Z467" i="18" s="1"/>
  <c r="R467" i="18"/>
  <c r="L465" i="18"/>
  <c r="T659" i="18"/>
  <c r="AA659" i="18"/>
  <c r="T1289" i="18"/>
  <c r="AA1289" i="18"/>
  <c r="AA1487" i="18"/>
  <c r="T1601" i="18"/>
  <c r="AA1601" i="18"/>
  <c r="Z445" i="18"/>
  <c r="T443" i="18"/>
  <c r="T651" i="18"/>
  <c r="AA651" i="18"/>
  <c r="T243" i="18"/>
  <c r="AA243" i="18"/>
  <c r="U142" i="18"/>
  <c r="Y142" i="18"/>
  <c r="V142" i="18"/>
  <c r="T137" i="18"/>
  <c r="AA137" i="18"/>
  <c r="T1659" i="18"/>
  <c r="AA1659" i="18"/>
  <c r="T1763" i="18"/>
  <c r="V1850" i="18"/>
  <c r="Y1850" i="18"/>
  <c r="T65" i="18"/>
  <c r="AA65" i="18"/>
  <c r="H1297" i="18"/>
  <c r="R1297" i="18" s="1"/>
  <c r="N1296" i="18"/>
  <c r="M1296" i="18"/>
  <c r="V1291" i="18" s="1"/>
  <c r="L1294" i="18"/>
  <c r="P1296" i="18"/>
  <c r="Z1296" i="18" s="1"/>
  <c r="Q1296" i="18"/>
  <c r="R1296" i="18"/>
  <c r="T1545" i="18"/>
  <c r="AA1545" i="18"/>
  <c r="T731" i="18"/>
  <c r="AA731" i="18"/>
  <c r="T508" i="18"/>
  <c r="AA508" i="18"/>
  <c r="T1697" i="18"/>
  <c r="AA1697" i="18"/>
  <c r="H1371" i="18"/>
  <c r="L1368" i="18"/>
  <c r="M1370" i="18"/>
  <c r="V1365" i="18" s="1"/>
  <c r="P1370" i="18"/>
  <c r="Q1370" i="18"/>
  <c r="R1370" i="18"/>
  <c r="P1369" i="18"/>
  <c r="Z1369" i="18" s="1"/>
  <c r="H669" i="18"/>
  <c r="P668" i="18" s="1"/>
  <c r="Q668" i="18"/>
  <c r="AA664" i="18" s="1"/>
  <c r="R668" i="18"/>
  <c r="M668" i="18"/>
  <c r="L666" i="18"/>
  <c r="T1587" i="18"/>
  <c r="AA1587" i="18"/>
  <c r="T1443" i="18"/>
  <c r="AA1443" i="18"/>
  <c r="U1245" i="18"/>
  <c r="W1247" i="18"/>
  <c r="X1247" i="18"/>
  <c r="Y1245" i="18"/>
  <c r="T1339" i="18"/>
  <c r="AA1339" i="18"/>
  <c r="T147" i="18"/>
  <c r="AA147" i="18"/>
  <c r="T1699" i="18"/>
  <c r="AA1699" i="18"/>
  <c r="T1363" i="18"/>
  <c r="AA1363" i="18"/>
  <c r="T699" i="18"/>
  <c r="AA699" i="18"/>
  <c r="V1286" i="18"/>
  <c r="U1286" i="18"/>
  <c r="Y1286" i="18"/>
  <c r="H763" i="18"/>
  <c r="P762" i="18" s="1"/>
  <c r="N762" i="18"/>
  <c r="L760" i="18"/>
  <c r="Q762" i="18"/>
  <c r="R762" i="18"/>
  <c r="P761" i="18"/>
  <c r="Z761" i="18" s="1"/>
  <c r="M762" i="18"/>
  <c r="S759" i="18" s="1"/>
  <c r="T139" i="18"/>
  <c r="AA139" i="18"/>
  <c r="T569" i="18"/>
  <c r="AA569" i="18"/>
  <c r="T25" i="18"/>
  <c r="AA25" i="18"/>
  <c r="H275" i="18"/>
  <c r="L272" i="18"/>
  <c r="N274" i="18"/>
  <c r="R274" i="18"/>
  <c r="Q274" i="18"/>
  <c r="M274" i="18"/>
  <c r="H949" i="18"/>
  <c r="Q948" i="18"/>
  <c r="AA944" i="18" s="1"/>
  <c r="P948" i="18"/>
  <c r="M948" i="18"/>
  <c r="L946" i="18"/>
  <c r="R948" i="18"/>
  <c r="T715" i="18"/>
  <c r="AA715" i="18"/>
  <c r="T697" i="18"/>
  <c r="AA697" i="18"/>
  <c r="S899" i="18"/>
  <c r="T649" i="18"/>
  <c r="AA649" i="18"/>
  <c r="T1563" i="18"/>
  <c r="AA1563" i="18"/>
  <c r="T1523" i="18"/>
  <c r="AA1523" i="18"/>
  <c r="T555" i="18"/>
  <c r="AA555" i="18"/>
  <c r="H1219" i="18"/>
  <c r="L1216" i="18"/>
  <c r="N1218" i="18"/>
  <c r="P1218" i="18"/>
  <c r="Z1218" i="18" s="1"/>
  <c r="Q1218" i="18"/>
  <c r="R1218" i="18"/>
  <c r="M1218" i="18"/>
  <c r="S1215" i="18" s="1"/>
  <c r="T641" i="18"/>
  <c r="AA641" i="18"/>
  <c r="T625" i="18"/>
  <c r="AA625" i="18"/>
  <c r="T1511" i="18"/>
  <c r="AA1511" i="18"/>
  <c r="H784" i="18"/>
  <c r="M783" i="18"/>
  <c r="P783" i="18"/>
  <c r="R783" i="18"/>
  <c r="S780" i="18"/>
  <c r="Q783" i="18"/>
  <c r="L781" i="18"/>
  <c r="Y1879" i="18"/>
  <c r="T1902" i="18"/>
  <c r="U1201" i="18"/>
  <c r="T123" i="18"/>
  <c r="AA123" i="18"/>
  <c r="U50" i="18"/>
  <c r="V50" i="18"/>
  <c r="Y50" i="18"/>
  <c r="U54" i="18"/>
  <c r="V54" i="18"/>
  <c r="Y54" i="18"/>
  <c r="T609" i="18"/>
  <c r="AA609" i="18"/>
  <c r="W444" i="18"/>
  <c r="X444" i="18"/>
  <c r="T1483" i="18"/>
  <c r="AA1483" i="18"/>
  <c r="T1475" i="18"/>
  <c r="AA1475" i="18"/>
  <c r="V1278" i="18"/>
  <c r="Y1278" i="18"/>
  <c r="U1762" i="18"/>
  <c r="W1764" i="18"/>
  <c r="X1764" i="18"/>
  <c r="U1278" i="18"/>
  <c r="T939" i="18"/>
  <c r="AA939" i="18"/>
  <c r="T1444" i="18"/>
  <c r="AA1444" i="18"/>
  <c r="T513" i="18"/>
  <c r="AA513" i="18"/>
  <c r="T1043" i="18"/>
  <c r="AA1043" i="18"/>
  <c r="T561" i="18"/>
  <c r="AA561" i="18"/>
  <c r="T75" i="18"/>
  <c r="AA75" i="18"/>
  <c r="T1603" i="18"/>
  <c r="AA1603" i="18"/>
  <c r="T379" i="18"/>
  <c r="AA379" i="18"/>
  <c r="T1884" i="18"/>
  <c r="AA1884" i="18"/>
  <c r="T233" i="18"/>
  <c r="AA233" i="18"/>
  <c r="T17" i="18"/>
  <c r="AA17" i="18"/>
  <c r="S1014" i="18"/>
  <c r="T923" i="18"/>
  <c r="AA923" i="18"/>
  <c r="T1651" i="18"/>
  <c r="AA1651" i="18"/>
  <c r="T1088" i="18"/>
  <c r="T1899" i="18"/>
  <c r="AA1899" i="18"/>
  <c r="T523" i="18"/>
  <c r="AA523" i="18"/>
  <c r="T579" i="18"/>
  <c r="AA579" i="18"/>
  <c r="T1683" i="18"/>
  <c r="AA1683" i="18"/>
  <c r="T937" i="18"/>
  <c r="AA937" i="18"/>
  <c r="S944" i="18"/>
  <c r="T1691" i="18"/>
  <c r="AA1691" i="18"/>
  <c r="T1841" i="18"/>
  <c r="AA1841" i="18"/>
  <c r="P782" i="18"/>
  <c r="Z782" i="18" s="1"/>
  <c r="U1291" i="18"/>
  <c r="X1293" i="18"/>
  <c r="W1293" i="18"/>
  <c r="Y1291" i="18"/>
  <c r="AA729" i="18"/>
  <c r="T729" i="18"/>
  <c r="T657" i="18"/>
  <c r="AA657" i="18"/>
  <c r="H1251" i="18"/>
  <c r="M1250" i="18"/>
  <c r="V1245" i="18" s="1"/>
  <c r="L1248" i="18"/>
  <c r="Q1250" i="18"/>
  <c r="P1250" i="18"/>
  <c r="S1247" i="18"/>
  <c r="R1250" i="18"/>
  <c r="T899" i="18"/>
  <c r="AA899" i="18"/>
  <c r="H1739" i="18"/>
  <c r="L1736" i="18"/>
  <c r="N1738" i="18"/>
  <c r="P1738" i="18"/>
  <c r="Z1738" i="18" s="1"/>
  <c r="Q1738" i="18"/>
  <c r="R1738" i="18"/>
  <c r="M1738" i="18"/>
  <c r="S1735" i="18" s="1"/>
  <c r="P1737" i="18"/>
  <c r="Z1737" i="18" s="1"/>
  <c r="T611" i="18"/>
  <c r="AA611" i="18"/>
  <c r="T1875" i="18"/>
  <c r="AA1875" i="18"/>
  <c r="N783" i="18"/>
  <c r="T1206" i="18"/>
  <c r="T1635" i="18"/>
  <c r="AA1635" i="18"/>
  <c r="T1540" i="18"/>
  <c r="AA1540" i="18"/>
  <c r="T1833" i="18"/>
  <c r="AA1833" i="18"/>
  <c r="T201" i="18"/>
  <c r="AA201" i="18"/>
  <c r="H1051" i="18"/>
  <c r="P1050" i="18" s="1"/>
  <c r="L1048" i="18"/>
  <c r="Q1050" i="18"/>
  <c r="R1050" i="18"/>
  <c r="N1050" i="18"/>
  <c r="M1050" i="18"/>
  <c r="T971" i="18"/>
  <c r="AA971" i="18"/>
  <c r="T1641" i="18"/>
  <c r="AA1641" i="18"/>
  <c r="H1768" i="18"/>
  <c r="M1767" i="18"/>
  <c r="V1762" i="18" s="1"/>
  <c r="Q1767" i="18"/>
  <c r="AA1763" i="18" s="1"/>
  <c r="P1767" i="18"/>
  <c r="R1767" i="18"/>
  <c r="L1765" i="18"/>
  <c r="H357" i="18"/>
  <c r="N356" i="18"/>
  <c r="Q356" i="18"/>
  <c r="P356" i="18"/>
  <c r="Z356" i="18" s="1"/>
  <c r="L354" i="18"/>
  <c r="R356" i="18"/>
  <c r="M356" i="18"/>
  <c r="S353" i="18" s="1"/>
  <c r="U22" i="18"/>
  <c r="V22" i="18"/>
  <c r="Y22" i="18"/>
  <c r="T1467" i="18"/>
  <c r="AA1467" i="18"/>
  <c r="T1539" i="18"/>
  <c r="AA1539" i="18"/>
  <c r="T1441" i="18"/>
  <c r="AA1441" i="18"/>
  <c r="T929" i="18"/>
  <c r="AA929" i="18"/>
  <c r="U202" i="18"/>
  <c r="X204" i="18"/>
  <c r="W204" i="18"/>
  <c r="T395" i="18"/>
  <c r="AA395" i="18"/>
  <c r="T1267" i="18"/>
  <c r="AA1267" i="18"/>
  <c r="U134" i="18"/>
  <c r="V134" i="18"/>
  <c r="Y134" i="18"/>
  <c r="T1276" i="18"/>
  <c r="AA1276" i="18"/>
  <c r="U170" i="18"/>
  <c r="Y170" i="18"/>
  <c r="W172" i="18"/>
  <c r="X172" i="18"/>
  <c r="S1366" i="18"/>
  <c r="S664" i="18"/>
  <c r="R1313" i="18"/>
  <c r="T1707" i="18"/>
  <c r="AA1707" i="18"/>
  <c r="T985" i="18"/>
  <c r="AA985" i="18"/>
  <c r="V425" i="18"/>
  <c r="T987" i="18"/>
  <c r="AA987" i="18"/>
  <c r="T619" i="18"/>
  <c r="AA619" i="18"/>
  <c r="T1243" i="18"/>
  <c r="AA1243" i="18"/>
  <c r="T1364" i="18"/>
  <c r="AA1364" i="18"/>
  <c r="T68" i="18"/>
  <c r="AA68" i="18"/>
  <c r="T145" i="18"/>
  <c r="AA145" i="18"/>
  <c r="H809" i="18"/>
  <c r="M808" i="18"/>
  <c r="S805" i="18" s="1"/>
  <c r="N808" i="18"/>
  <c r="L806" i="18"/>
  <c r="Q808" i="18"/>
  <c r="R808" i="18"/>
  <c r="T547" i="18"/>
  <c r="AA547" i="18"/>
  <c r="S270" i="18"/>
  <c r="P1049" i="18"/>
  <c r="Z1049" i="18" s="1"/>
  <c r="T1555" i="18"/>
  <c r="AA1555" i="18"/>
  <c r="T164" i="18"/>
  <c r="AA164" i="18"/>
  <c r="W780" i="18"/>
  <c r="X780" i="18"/>
  <c r="T1579" i="18"/>
  <c r="AA1579" i="18"/>
  <c r="T1649" i="18"/>
  <c r="AA1649" i="18"/>
  <c r="T1660" i="18"/>
  <c r="AA1660" i="18"/>
  <c r="T131" i="18"/>
  <c r="AA131" i="18"/>
  <c r="T1564" i="18"/>
  <c r="AA1564" i="18"/>
  <c r="H1019" i="18"/>
  <c r="P1018" i="18" s="1"/>
  <c r="L1016" i="18"/>
  <c r="N1018" i="18"/>
  <c r="Q1018" i="18"/>
  <c r="R1018" i="18"/>
  <c r="M1018" i="18"/>
  <c r="V1013" i="18" s="1"/>
  <c r="P1017" i="18"/>
  <c r="Z1017" i="18" s="1"/>
  <c r="T1451" i="18"/>
  <c r="AA1451" i="18"/>
  <c r="Y943" i="18"/>
  <c r="S1066" i="18"/>
  <c r="T1851" i="18"/>
  <c r="AA1851" i="18"/>
  <c r="T155" i="18"/>
  <c r="AA155" i="18"/>
  <c r="T1529" i="18"/>
  <c r="AA1529" i="18"/>
  <c r="T969" i="18"/>
  <c r="AA969" i="18"/>
  <c r="H448" i="18"/>
  <c r="M447" i="18"/>
  <c r="S444" i="18" s="1"/>
  <c r="R447" i="18"/>
  <c r="P447" i="18"/>
  <c r="Q447" i="18"/>
  <c r="AA443" i="18" s="1"/>
  <c r="P446" i="18"/>
  <c r="Z446" i="18" s="1"/>
  <c r="L445" i="18"/>
  <c r="U394" i="18"/>
  <c r="X396" i="18"/>
  <c r="W396" i="18"/>
  <c r="Y394" i="18"/>
  <c r="U82" i="18"/>
  <c r="X84" i="18"/>
  <c r="W84" i="18"/>
  <c r="T603" i="18"/>
  <c r="AA603" i="18"/>
  <c r="T1619" i="18"/>
  <c r="AA1619" i="18"/>
  <c r="T587" i="18"/>
  <c r="AA587" i="18"/>
  <c r="T60" i="18"/>
  <c r="AA60" i="18"/>
  <c r="T1547" i="18"/>
  <c r="AA1547" i="18"/>
  <c r="T1012" i="18"/>
  <c r="AA1012" i="18"/>
  <c r="U118" i="18"/>
  <c r="V118" i="18"/>
  <c r="Y118" i="18"/>
  <c r="T1595" i="18"/>
  <c r="AA1595" i="18"/>
  <c r="T227" i="18"/>
  <c r="AA227" i="18"/>
  <c r="T1667" i="18"/>
  <c r="AA1667" i="18"/>
  <c r="T161" i="18"/>
  <c r="AA161" i="18"/>
  <c r="T521" i="18"/>
  <c r="AA521" i="18"/>
  <c r="T539" i="18"/>
  <c r="AA539" i="18"/>
  <c r="H176" i="18"/>
  <c r="P175" i="18" s="1"/>
  <c r="M175" i="18"/>
  <c r="V170" i="18" s="1"/>
  <c r="R175" i="18"/>
  <c r="Q175" i="18"/>
  <c r="AA171" i="18" s="1"/>
  <c r="S172" i="18"/>
  <c r="L173" i="18"/>
  <c r="T1633" i="18"/>
  <c r="AA1633" i="18"/>
  <c r="T1281" i="18"/>
  <c r="AA1281" i="18"/>
  <c r="T665" i="18"/>
  <c r="Z667" i="18"/>
  <c r="P1311" i="18"/>
  <c r="Z1311" i="18" s="1"/>
  <c r="T691" i="18"/>
  <c r="AA691" i="18"/>
  <c r="U62" i="18"/>
  <c r="V62" i="18"/>
  <c r="Y62" i="18"/>
  <c r="T76" i="18"/>
  <c r="AA76" i="18"/>
  <c r="T59" i="18"/>
  <c r="AA59" i="18"/>
  <c r="T1689" i="18"/>
  <c r="AA1689" i="18"/>
  <c r="U426" i="18"/>
  <c r="W428" i="18"/>
  <c r="X428" i="18"/>
  <c r="U1173" i="18"/>
  <c r="X1175" i="18"/>
  <c r="Y1173" i="18"/>
  <c r="W1175" i="18"/>
  <c r="T1627" i="18"/>
  <c r="AA1627" i="18"/>
  <c r="T595" i="18"/>
  <c r="AA595" i="18"/>
  <c r="R468" i="18"/>
  <c r="T107" i="18"/>
  <c r="AA107" i="18"/>
  <c r="T241" i="18"/>
  <c r="AA241" i="18"/>
  <c r="T944" i="18"/>
  <c r="Z946" i="18"/>
  <c r="T1515" i="18"/>
  <c r="AA1515" i="18"/>
  <c r="T537" i="18"/>
  <c r="AA537" i="18"/>
  <c r="P398" i="18"/>
  <c r="T251" i="18"/>
  <c r="AA251" i="18"/>
  <c r="T1473" i="18"/>
  <c r="AA1473" i="18"/>
  <c r="T1275" i="18"/>
  <c r="AA1275" i="18"/>
  <c r="T1293" i="18"/>
  <c r="Z1295" i="18"/>
  <c r="T1569" i="18"/>
  <c r="AA1569" i="18"/>
  <c r="T11" i="18"/>
  <c r="AA11" i="18"/>
  <c r="T1675" i="18"/>
  <c r="AA1675" i="18"/>
  <c r="T1889" i="18"/>
  <c r="AA1889" i="18"/>
  <c r="T268" i="18"/>
  <c r="AA268" i="18"/>
  <c r="S1015" i="18"/>
  <c r="T1611" i="18"/>
  <c r="AA1611" i="18"/>
  <c r="T43" i="18"/>
  <c r="AA43" i="18"/>
  <c r="T529" i="18"/>
  <c r="AA529" i="18"/>
  <c r="T41" i="18"/>
  <c r="AA41" i="18"/>
  <c r="H88" i="18"/>
  <c r="L85" i="18"/>
  <c r="M87" i="18"/>
  <c r="V82" i="18" s="1"/>
  <c r="P87" i="18"/>
  <c r="Q87" i="18"/>
  <c r="AA83" i="18" s="1"/>
  <c r="R87" i="18"/>
  <c r="P86" i="18"/>
  <c r="Z86" i="18" s="1"/>
  <c r="T1835" i="18"/>
  <c r="AA1835" i="18"/>
  <c r="T1063" i="18"/>
  <c r="AA1063" i="18"/>
  <c r="T81" i="18"/>
  <c r="AA81" i="18"/>
  <c r="T35" i="18"/>
  <c r="AA35" i="18"/>
  <c r="T1201" i="18"/>
  <c r="AA1201" i="18"/>
  <c r="T643" i="18"/>
  <c r="AA643" i="18"/>
  <c r="T627" i="18"/>
  <c r="AA627" i="18"/>
  <c r="U1850" i="18"/>
  <c r="T721" i="18"/>
  <c r="AA721" i="18"/>
  <c r="T393" i="18"/>
  <c r="AA393" i="18"/>
  <c r="H208" i="18"/>
  <c r="P207" i="18" s="1"/>
  <c r="M207" i="18"/>
  <c r="V202" i="18" s="1"/>
  <c r="Q207" i="18"/>
  <c r="AA203" i="18" s="1"/>
  <c r="R207" i="18"/>
  <c r="S204" i="18"/>
  <c r="L205" i="18"/>
  <c r="S1292" i="18"/>
  <c r="T115" i="18"/>
  <c r="AA115" i="18"/>
  <c r="T1203" i="18"/>
  <c r="AA1203" i="18"/>
  <c r="T27" i="18"/>
  <c r="AA27" i="18"/>
  <c r="T203" i="18"/>
  <c r="U982" i="18"/>
  <c r="V982" i="18"/>
  <c r="Y982" i="18"/>
  <c r="U78" i="18"/>
  <c r="V78" i="18"/>
  <c r="Y78" i="18"/>
  <c r="T1692" i="18"/>
  <c r="AA1692" i="18"/>
  <c r="T531" i="18"/>
  <c r="AA531" i="18"/>
  <c r="T921" i="18"/>
  <c r="AA921" i="18"/>
  <c r="T228" i="18"/>
  <c r="AA228" i="18"/>
  <c r="H432" i="18"/>
  <c r="M431" i="18"/>
  <c r="V426" i="18" s="1"/>
  <c r="P431" i="18"/>
  <c r="Q431" i="18"/>
  <c r="AA427" i="18" s="1"/>
  <c r="R431" i="18"/>
  <c r="L429" i="18"/>
  <c r="H1179" i="18"/>
  <c r="L1176" i="18"/>
  <c r="M1178" i="18"/>
  <c r="V1173" i="18" s="1"/>
  <c r="Q1178" i="18"/>
  <c r="R1178" i="18"/>
  <c r="T1867" i="18"/>
  <c r="AA1867" i="18"/>
  <c r="T259" i="18"/>
  <c r="AA259" i="18"/>
  <c r="T1244" i="18"/>
  <c r="AA1244" i="18"/>
  <c r="T249" i="18"/>
  <c r="AA249" i="18"/>
  <c r="T995" i="18"/>
  <c r="AA995" i="18"/>
  <c r="T1585" i="18"/>
  <c r="AA1585" i="18"/>
  <c r="P947" i="18"/>
  <c r="T1625" i="18"/>
  <c r="AA1625" i="18"/>
  <c r="U898" i="18"/>
  <c r="Y898" i="18"/>
  <c r="W900" i="18"/>
  <c r="X900" i="18"/>
  <c r="P206" i="18"/>
  <c r="Z206" i="18" s="1"/>
  <c r="T1489" i="18"/>
  <c r="Z1491" i="18"/>
  <c r="T1001" i="18"/>
  <c r="Z1003" i="18"/>
  <c r="T1785" i="18"/>
  <c r="Z1787" i="18"/>
  <c r="T82" i="18"/>
  <c r="AA82" i="18"/>
  <c r="T54" i="18"/>
  <c r="AA54" i="18"/>
  <c r="T494" i="18"/>
  <c r="AA494" i="18"/>
  <c r="T559" i="18"/>
  <c r="AA559" i="18"/>
  <c r="T426" i="18"/>
  <c r="AA426" i="18"/>
  <c r="U1900" i="18"/>
  <c r="W1902" i="18"/>
  <c r="X1902" i="18"/>
  <c r="Y1900" i="18"/>
  <c r="T1599" i="18"/>
  <c r="AA1599" i="18"/>
  <c r="T244" i="18"/>
  <c r="AA244" i="18"/>
  <c r="T1446" i="18"/>
  <c r="AA1446" i="18"/>
  <c r="T1198" i="18"/>
  <c r="AA1198" i="18"/>
  <c r="T1270" i="18"/>
  <c r="AA1270" i="18"/>
  <c r="T1694" i="18"/>
  <c r="AA1694" i="18"/>
  <c r="T1334" i="18"/>
  <c r="AA1334" i="18"/>
  <c r="T1652" i="18"/>
  <c r="AA1652" i="18"/>
  <c r="T1634" i="18"/>
  <c r="AA1634" i="18"/>
  <c r="T1862" i="18"/>
  <c r="AA1862" i="18"/>
  <c r="T150" i="18"/>
  <c r="AA150" i="18"/>
  <c r="T1679" i="18"/>
  <c r="AA1679" i="18"/>
  <c r="T1463" i="18"/>
  <c r="AA1463" i="18"/>
  <c r="T663" i="18"/>
  <c r="AA663" i="18"/>
  <c r="T967" i="18"/>
  <c r="AA967" i="18"/>
  <c r="T1460" i="18"/>
  <c r="AA1460" i="18"/>
  <c r="T580" i="18"/>
  <c r="AA580" i="18"/>
  <c r="T12" i="18"/>
  <c r="AA12" i="18"/>
  <c r="T74" i="18"/>
  <c r="AA74" i="18"/>
  <c r="T538" i="18"/>
  <c r="AA538" i="18"/>
  <c r="T1526" i="18"/>
  <c r="AA1526" i="18"/>
  <c r="T270" i="18"/>
  <c r="AA270" i="18"/>
  <c r="T919" i="18"/>
  <c r="AA919" i="18"/>
  <c r="T900" i="18"/>
  <c r="T1886" i="18"/>
  <c r="AA1886" i="18"/>
  <c r="T1014" i="18"/>
  <c r="AA1014" i="18"/>
  <c r="T590" i="18"/>
  <c r="AA590" i="18"/>
  <c r="T14" i="18"/>
  <c r="AA14" i="18"/>
  <c r="T655" i="18"/>
  <c r="AA655" i="18"/>
  <c r="T1711" i="18"/>
  <c r="AA1711" i="18"/>
  <c r="T114" i="18"/>
  <c r="AA114" i="18"/>
  <c r="T1614" i="18"/>
  <c r="AA1614" i="18"/>
  <c r="T1086" i="18"/>
  <c r="AA1086" i="18"/>
  <c r="T1703" i="18"/>
  <c r="AA1703" i="18"/>
  <c r="T700" i="18"/>
  <c r="AA700" i="18"/>
  <c r="T124" i="18"/>
  <c r="AA124" i="18"/>
  <c r="T970" i="18"/>
  <c r="AA970" i="18"/>
  <c r="U1065" i="18"/>
  <c r="W1067" i="18"/>
  <c r="X1067" i="18"/>
  <c r="Y1065" i="18"/>
  <c r="T614" i="18"/>
  <c r="AA614" i="18"/>
  <c r="T38" i="18"/>
  <c r="AA38" i="18"/>
  <c r="T1279" i="18"/>
  <c r="AA1279" i="18"/>
  <c r="T615" i="18"/>
  <c r="AA615" i="18"/>
  <c r="T1367" i="18"/>
  <c r="H1808" i="18"/>
  <c r="P1807" i="18" s="1"/>
  <c r="Z1807" i="18" s="1"/>
  <c r="L1805" i="18"/>
  <c r="M1807" i="18"/>
  <c r="S1804" i="18" s="1"/>
  <c r="N1807" i="18"/>
  <c r="Q1807" i="18"/>
  <c r="R1807" i="18"/>
  <c r="T926" i="18"/>
  <c r="AA926" i="18"/>
  <c r="T62" i="18"/>
  <c r="AA62" i="18"/>
  <c r="T1850" i="18"/>
  <c r="AA1850" i="18"/>
  <c r="T1066" i="18"/>
  <c r="T1838" i="18"/>
  <c r="AA1838" i="18"/>
  <c r="T1655" i="18"/>
  <c r="AA1655" i="18"/>
  <c r="T543" i="18"/>
  <c r="AA543" i="18"/>
  <c r="T391" i="18"/>
  <c r="AA391" i="18"/>
  <c r="T135" i="18"/>
  <c r="AA135" i="18"/>
  <c r="T724" i="18"/>
  <c r="AA724" i="18"/>
  <c r="T548" i="18"/>
  <c r="AA548" i="18"/>
  <c r="T84" i="18"/>
  <c r="T386" i="18"/>
  <c r="AA386" i="18"/>
  <c r="T50" i="18"/>
  <c r="AA50" i="18"/>
  <c r="T698" i="18"/>
  <c r="AA698" i="18"/>
  <c r="T1700" i="18"/>
  <c r="AA1700" i="18"/>
  <c r="T644" i="18"/>
  <c r="AA644" i="18"/>
  <c r="T1590" i="18"/>
  <c r="AA1590" i="18"/>
  <c r="T636" i="18"/>
  <c r="AA636" i="18"/>
  <c r="T1623" i="18"/>
  <c r="AA1623" i="18"/>
  <c r="H1071" i="18"/>
  <c r="P1070" i="18" s="1"/>
  <c r="N1070" i="18"/>
  <c r="L1068" i="18"/>
  <c r="M1070" i="18"/>
  <c r="V1065" i="18" s="1"/>
  <c r="Q1070" i="18"/>
  <c r="AA1066" i="18" s="1"/>
  <c r="R1070" i="18"/>
  <c r="T519" i="18"/>
  <c r="AA519" i="18"/>
  <c r="T111" i="18"/>
  <c r="AA111" i="18"/>
  <c r="T1570" i="18"/>
  <c r="AA1570" i="18"/>
  <c r="T719" i="18"/>
  <c r="AA719" i="18"/>
  <c r="T156" i="18"/>
  <c r="AA156" i="18"/>
  <c r="T1784" i="18"/>
  <c r="Z1786" i="18"/>
  <c r="T918" i="18"/>
  <c r="AA918" i="18"/>
  <c r="T52" i="18"/>
  <c r="AA52" i="18"/>
  <c r="T1842" i="18"/>
  <c r="AA1842" i="18"/>
  <c r="T1034" i="18"/>
  <c r="AA1034" i="18"/>
  <c r="T34" i="18"/>
  <c r="AA34" i="18"/>
  <c r="U1343" i="18"/>
  <c r="W1345" i="18"/>
  <c r="X1345" i="18"/>
  <c r="Y1343" i="18"/>
  <c r="T1205" i="18"/>
  <c r="Z1207" i="18"/>
  <c r="T1478" i="18"/>
  <c r="AA1478" i="18"/>
  <c r="T694" i="18"/>
  <c r="AA694" i="18"/>
  <c r="T534" i="18"/>
  <c r="AA534" i="18"/>
  <c r="T1847" i="18"/>
  <c r="AA1847" i="18"/>
  <c r="T1551" i="18"/>
  <c r="AA1551" i="18"/>
  <c r="T743" i="18"/>
  <c r="T255" i="18"/>
  <c r="AA255" i="18"/>
  <c r="T1604" i="18"/>
  <c r="AA1604" i="18"/>
  <c r="T1268" i="18"/>
  <c r="AA1268" i="18"/>
  <c r="T498" i="18"/>
  <c r="AA498" i="18"/>
  <c r="T1654" i="18"/>
  <c r="AA1654" i="18"/>
  <c r="T974" i="18"/>
  <c r="AA974" i="18"/>
  <c r="T654" i="18"/>
  <c r="AA654" i="18"/>
  <c r="T1543" i="18"/>
  <c r="AA1543" i="18"/>
  <c r="T170" i="18"/>
  <c r="AA170" i="18"/>
  <c r="T1470" i="18"/>
  <c r="AA1470" i="18"/>
  <c r="T78" i="18"/>
  <c r="AA78" i="18"/>
  <c r="T735" i="18"/>
  <c r="AA735" i="18"/>
  <c r="T247" i="18"/>
  <c r="AA247" i="18"/>
  <c r="T1452" i="18"/>
  <c r="AA1452" i="18"/>
  <c r="T708" i="18"/>
  <c r="AA708" i="18"/>
  <c r="T532" i="18"/>
  <c r="AA532" i="18"/>
  <c r="W1937" i="18"/>
  <c r="X1937" i="18"/>
  <c r="T966" i="18"/>
  <c r="AA966" i="18"/>
  <c r="T1580" i="18"/>
  <c r="AA1580" i="18"/>
  <c r="T1890" i="18"/>
  <c r="AA1890" i="18"/>
  <c r="T518" i="18"/>
  <c r="AA518" i="18"/>
  <c r="T1615" i="18"/>
  <c r="AA1615" i="18"/>
  <c r="T271" i="18"/>
  <c r="T15" i="18"/>
  <c r="AA15" i="18"/>
  <c r="T388" i="18"/>
  <c r="AA388" i="18"/>
  <c r="T172" i="18"/>
  <c r="T522" i="18"/>
  <c r="AA522" i="18"/>
  <c r="T1542" i="18"/>
  <c r="AA1542" i="18"/>
  <c r="T1278" i="18"/>
  <c r="AA1278" i="18"/>
  <c r="T606" i="18"/>
  <c r="AA606" i="18"/>
  <c r="T382" i="18"/>
  <c r="AA382" i="18"/>
  <c r="T126" i="18"/>
  <c r="AA126" i="18"/>
  <c r="T935" i="18"/>
  <c r="AA935" i="18"/>
  <c r="T1274" i="18"/>
  <c r="AA1274" i="18"/>
  <c r="T894" i="18"/>
  <c r="AA894" i="18"/>
  <c r="T1527" i="18"/>
  <c r="AA1527" i="18"/>
  <c r="T1271" i="18"/>
  <c r="AA1271" i="18"/>
  <c r="T983" i="18"/>
  <c r="AA983" i="18"/>
  <c r="T607" i="18"/>
  <c r="AA607" i="18"/>
  <c r="T199" i="18"/>
  <c r="AA199" i="18"/>
  <c r="T1668" i="18"/>
  <c r="AA1668" i="18"/>
  <c r="T1340" i="18"/>
  <c r="AA1340" i="18"/>
  <c r="T620" i="18"/>
  <c r="AA620" i="18"/>
  <c r="T380" i="18"/>
  <c r="AA380" i="18"/>
  <c r="U1713" i="18"/>
  <c r="W1715" i="18"/>
  <c r="X1715" i="18"/>
  <c r="Y1713" i="18"/>
  <c r="T108" i="18"/>
  <c r="AA108" i="18"/>
  <c r="T1626" i="18"/>
  <c r="AA1626" i="18"/>
  <c r="T1583" i="18"/>
  <c r="AA1583" i="18"/>
  <c r="T1342" i="18"/>
  <c r="AA1342" i="18"/>
  <c r="T39" i="18"/>
  <c r="AA39" i="18"/>
  <c r="T1662" i="18"/>
  <c r="AA1662" i="18"/>
  <c r="T982" i="18"/>
  <c r="AA982" i="18"/>
  <c r="T630" i="18"/>
  <c r="AA630" i="18"/>
  <c r="T991" i="18"/>
  <c r="AA991" i="18"/>
  <c r="T1332" i="18"/>
  <c r="AA1332" i="18"/>
  <c r="T1562" i="18"/>
  <c r="AA1562" i="18"/>
  <c r="S1344" i="18"/>
  <c r="H1349" i="18"/>
  <c r="M1348" i="18"/>
  <c r="V1343" i="18" s="1"/>
  <c r="L1346" i="18"/>
  <c r="N1348" i="18"/>
  <c r="Q1348" i="18"/>
  <c r="AA1344" i="18" s="1"/>
  <c r="R1348" i="18"/>
  <c r="T118" i="18"/>
  <c r="AA118" i="18"/>
  <c r="T1647" i="18"/>
  <c r="AA1647" i="18"/>
  <c r="T631" i="18"/>
  <c r="AA631" i="18"/>
  <c r="T159" i="18"/>
  <c r="AA159" i="18"/>
  <c r="T1036" i="18"/>
  <c r="AA1036" i="18"/>
  <c r="T540" i="18"/>
  <c r="AA540" i="18"/>
  <c r="T258" i="18"/>
  <c r="AA258" i="18"/>
  <c r="T718" i="18"/>
  <c r="AA718" i="18"/>
  <c r="T1591" i="18"/>
  <c r="AA1591" i="18"/>
  <c r="T236" i="18"/>
  <c r="AA236" i="18"/>
  <c r="T524" i="18"/>
  <c r="AA524" i="18"/>
  <c r="T1834" i="18"/>
  <c r="AA1834" i="18"/>
  <c r="T1488" i="18"/>
  <c r="Z1490" i="18"/>
  <c r="T490" i="18"/>
  <c r="AA490" i="18"/>
  <c r="T250" i="18"/>
  <c r="AA250" i="18"/>
  <c r="T1854" i="18"/>
  <c r="AA1854" i="18"/>
  <c r="T1558" i="18"/>
  <c r="AA1558" i="18"/>
  <c r="T558" i="18"/>
  <c r="AA558" i="18"/>
  <c r="T238" i="18"/>
  <c r="AA238" i="18"/>
  <c r="T1887" i="18"/>
  <c r="AA1887" i="18"/>
  <c r="T1671" i="18"/>
  <c r="AA1671" i="18"/>
  <c r="T1455" i="18"/>
  <c r="AA1455" i="18"/>
  <c r="T623" i="18"/>
  <c r="AA623" i="18"/>
  <c r="T151" i="18"/>
  <c r="AA151" i="18"/>
  <c r="T36" i="18"/>
  <c r="AA36" i="18"/>
  <c r="H1941" i="18"/>
  <c r="L1938" i="18"/>
  <c r="M1940" i="18"/>
  <c r="N1940" i="18"/>
  <c r="Q1940" i="18"/>
  <c r="S1937" i="18"/>
  <c r="R1940" i="18"/>
  <c r="T66" i="18"/>
  <c r="AA66" i="18"/>
  <c r="T1038" i="18"/>
  <c r="AA1038" i="18"/>
  <c r="T742" i="18"/>
  <c r="AA742" i="18"/>
  <c r="T582" i="18"/>
  <c r="AA582" i="18"/>
  <c r="T1663" i="18"/>
  <c r="AA1663" i="18"/>
  <c r="T1708" i="18"/>
  <c r="AA1708" i="18"/>
  <c r="T660" i="18"/>
  <c r="AA660" i="18"/>
  <c r="T1690" i="18"/>
  <c r="AA1690" i="18"/>
  <c r="S1901" i="18"/>
  <c r="H1906" i="18"/>
  <c r="P1905" i="18" s="1"/>
  <c r="Z1905" i="18" s="1"/>
  <c r="M1905" i="18"/>
  <c r="V1900" i="18" s="1"/>
  <c r="L1903" i="18"/>
  <c r="N1905" i="18"/>
  <c r="Q1905" i="18"/>
  <c r="AA1901" i="18" s="1"/>
  <c r="R1905" i="18"/>
  <c r="U999" i="18"/>
  <c r="W1001" i="18"/>
  <c r="X1001" i="18"/>
  <c r="Y999" i="18"/>
  <c r="T1878" i="18"/>
  <c r="AA1878" i="18"/>
  <c r="T1518" i="18"/>
  <c r="AA1518" i="18"/>
  <c r="T262" i="18"/>
  <c r="AA262" i="18"/>
  <c r="T1879" i="18"/>
  <c r="AA1879" i="18"/>
  <c r="T583" i="18"/>
  <c r="AA583" i="18"/>
  <c r="T1606" i="18"/>
  <c r="AA1606" i="18"/>
  <c r="T1174" i="18"/>
  <c r="AA1174" i="18"/>
  <c r="T1062" i="18"/>
  <c r="AA1062" i="18"/>
  <c r="T30" i="18"/>
  <c r="AA30" i="18"/>
  <c r="T1039" i="18"/>
  <c r="AA1039" i="18"/>
  <c r="T692" i="18"/>
  <c r="AA692" i="18"/>
  <c r="T1762" i="18"/>
  <c r="AA1762" i="18"/>
  <c r="T511" i="18"/>
  <c r="AA511" i="18"/>
  <c r="T964" i="18"/>
  <c r="AA964" i="18"/>
  <c r="T252" i="18"/>
  <c r="AA252" i="18"/>
  <c r="T20" i="18"/>
  <c r="AA20" i="18"/>
  <c r="S1714" i="18"/>
  <c r="H1719" i="18"/>
  <c r="L1716" i="18"/>
  <c r="N1718" i="18"/>
  <c r="M1718" i="18"/>
  <c r="V1713" i="18" s="1"/>
  <c r="Q1718" i="18"/>
  <c r="AA1714" i="18" s="1"/>
  <c r="R1718" i="18"/>
  <c r="T586" i="18"/>
  <c r="AA586" i="18"/>
  <c r="T1087" i="18"/>
  <c r="T1338" i="18"/>
  <c r="AA1338" i="18"/>
  <c r="T567" i="18"/>
  <c r="AA567" i="18"/>
  <c r="T198" i="18"/>
  <c r="AA198" i="18"/>
  <c r="T990" i="18"/>
  <c r="AA990" i="18"/>
  <c r="T222" i="18"/>
  <c r="AA222" i="18"/>
  <c r="T1566" i="18"/>
  <c r="AA1566" i="18"/>
  <c r="T1247" i="18"/>
  <c r="T1046" i="18"/>
  <c r="AA1046" i="18"/>
  <c r="T1644" i="18"/>
  <c r="AA1644" i="18"/>
  <c r="T1530" i="18"/>
  <c r="AA1530" i="18"/>
  <c r="T1622" i="18"/>
  <c r="AA1622" i="18"/>
  <c r="T1294" i="18"/>
  <c r="T142" i="18"/>
  <c r="AA142" i="18"/>
  <c r="T527" i="18"/>
  <c r="AA527" i="18"/>
  <c r="T55" i="18"/>
  <c r="AA55" i="18"/>
  <c r="T1596" i="18"/>
  <c r="AA1596" i="18"/>
  <c r="T604" i="18"/>
  <c r="AA604" i="18"/>
  <c r="T646" i="18"/>
  <c r="AA646" i="18"/>
  <c r="P1069" i="18"/>
  <c r="H1005" i="18"/>
  <c r="P1004" i="18" s="1"/>
  <c r="Z1004" i="18" s="1"/>
  <c r="M1004" i="18"/>
  <c r="V999" i="18" s="1"/>
  <c r="L1002" i="18"/>
  <c r="N1004" i="18"/>
  <c r="Q1004" i="18"/>
  <c r="AA1000" i="18" s="1"/>
  <c r="R1004" i="18"/>
  <c r="T1582" i="18"/>
  <c r="AA1582" i="18"/>
  <c r="T934" i="18"/>
  <c r="AA934" i="18"/>
  <c r="T422" i="18"/>
  <c r="AA422" i="18"/>
  <c r="T166" i="18"/>
  <c r="AA166" i="18"/>
  <c r="T1479" i="18"/>
  <c r="AA1479" i="18"/>
  <c r="T1047" i="18"/>
  <c r="T79" i="18"/>
  <c r="AA79" i="18"/>
  <c r="T1484" i="18"/>
  <c r="AA1484" i="18"/>
  <c r="T972" i="18"/>
  <c r="AA972" i="18"/>
  <c r="T516" i="18"/>
  <c r="AA516" i="18"/>
  <c r="T260" i="18"/>
  <c r="AA260" i="18"/>
  <c r="T28" i="18"/>
  <c r="AA28" i="18"/>
  <c r="T394" i="18"/>
  <c r="AA394" i="18"/>
  <c r="T1670" i="18"/>
  <c r="AA1670" i="18"/>
  <c r="T1442" i="18"/>
  <c r="AA1442" i="18"/>
  <c r="T1574" i="18"/>
  <c r="AA1574" i="18"/>
  <c r="T1246" i="18"/>
  <c r="AA1246" i="18"/>
  <c r="T734" i="18"/>
  <c r="AA734" i="18"/>
  <c r="T263" i="18"/>
  <c r="AA263" i="18"/>
  <c r="T1868" i="18"/>
  <c r="AA1868" i="18"/>
  <c r="T1612" i="18"/>
  <c r="AA1612" i="18"/>
  <c r="T1468" i="18"/>
  <c r="AA1468" i="18"/>
  <c r="T570" i="18"/>
  <c r="AA570" i="18"/>
  <c r="T1000" i="18"/>
  <c r="Z1002" i="18"/>
  <c r="T1607" i="18"/>
  <c r="AA1607" i="18"/>
  <c r="T22" i="18"/>
  <c r="AA22" i="18"/>
  <c r="T63" i="18"/>
  <c r="AA63" i="18"/>
  <c r="T922" i="18"/>
  <c r="AA922" i="18"/>
  <c r="T1894" i="18"/>
  <c r="AA1894" i="18"/>
  <c r="T662" i="18"/>
  <c r="AA662" i="18"/>
  <c r="T502" i="18"/>
  <c r="AA502" i="18"/>
  <c r="T1519" i="18"/>
  <c r="AA1519" i="18"/>
  <c r="T711" i="18"/>
  <c r="AA711" i="18"/>
  <c r="T223" i="18"/>
  <c r="AA223" i="18"/>
  <c r="T1524" i="18"/>
  <c r="AA1524" i="18"/>
  <c r="T1196" i="18"/>
  <c r="AA1196" i="18"/>
  <c r="T130" i="18"/>
  <c r="AA130" i="18"/>
  <c r="T942" i="18"/>
  <c r="AA942" i="18"/>
  <c r="T1852" i="18"/>
  <c r="AA1852" i="18"/>
  <c r="T1242" i="18"/>
  <c r="AA1242" i="18"/>
  <c r="T26" i="18"/>
  <c r="AA26" i="18"/>
  <c r="T1686" i="18"/>
  <c r="AA1686" i="18"/>
  <c r="T622" i="18"/>
  <c r="AA622" i="18"/>
  <c r="T46" i="18"/>
  <c r="AA46" i="18"/>
  <c r="T695" i="18"/>
  <c r="AA695" i="18"/>
  <c r="T1687" i="18"/>
  <c r="AA1687" i="18"/>
  <c r="T940" i="18"/>
  <c r="AA940" i="18"/>
  <c r="T132" i="18"/>
  <c r="AA132" i="18"/>
  <c r="T1286" i="18"/>
  <c r="AA1286" i="18"/>
  <c r="T1858" i="18"/>
  <c r="AA1858" i="18"/>
  <c r="T58" i="18"/>
  <c r="AA58" i="18"/>
  <c r="V1003" i="18"/>
  <c r="T1646" i="18"/>
  <c r="AA1646" i="18"/>
  <c r="T998" i="18"/>
  <c r="AA998" i="18"/>
  <c r="T70" i="18"/>
  <c r="AA70" i="18"/>
  <c r="T1575" i="18"/>
  <c r="AA1575" i="18"/>
  <c r="T647" i="18"/>
  <c r="AA647" i="18"/>
  <c r="T239" i="18"/>
  <c r="AA239" i="18"/>
  <c r="T1628" i="18"/>
  <c r="AA1628" i="18"/>
  <c r="X1804" i="18"/>
  <c r="W1804" i="18"/>
  <c r="T1870" i="18"/>
  <c r="AA1870" i="18"/>
  <c r="T1486" i="18"/>
  <c r="AA1486" i="18"/>
  <c r="T116" i="18"/>
  <c r="AA116" i="18"/>
  <c r="T564" i="18"/>
  <c r="AA564" i="18"/>
  <c r="T1882" i="18"/>
  <c r="AA1882" i="18"/>
  <c r="T1638" i="18"/>
  <c r="AA1638" i="18"/>
  <c r="T510" i="18"/>
  <c r="AA510" i="18"/>
  <c r="T1695" i="18"/>
  <c r="AA1695" i="18"/>
  <c r="T1471" i="18"/>
  <c r="AA1471" i="18"/>
  <c r="T1199" i="18"/>
  <c r="AA1199" i="18"/>
  <c r="T575" i="18"/>
  <c r="AA575" i="18"/>
  <c r="T423" i="18"/>
  <c r="AA423" i="18"/>
  <c r="T167" i="18"/>
  <c r="AA167" i="18"/>
  <c r="T1292" i="18"/>
  <c r="AA1292" i="18"/>
  <c r="T588" i="18"/>
  <c r="AA588" i="18"/>
  <c r="W2042" i="18"/>
  <c r="X2042" i="18"/>
  <c r="T927" i="18"/>
  <c r="AA927" i="18"/>
  <c r="T988" i="18"/>
  <c r="AA988" i="18"/>
  <c r="T1866" i="18"/>
  <c r="AA1866" i="18"/>
  <c r="T202" i="18"/>
  <c r="AA202" i="18"/>
  <c r="T1678" i="18"/>
  <c r="AA1678" i="18"/>
  <c r="T1466" i="18"/>
  <c r="AA1466" i="18"/>
  <c r="T556" i="18"/>
  <c r="AA556" i="18"/>
  <c r="T1548" i="18"/>
  <c r="AA1548" i="18"/>
  <c r="U1204" i="18"/>
  <c r="W1206" i="18"/>
  <c r="X1206" i="18"/>
  <c r="Y1204" i="18"/>
  <c r="T598" i="18"/>
  <c r="AA598" i="18"/>
  <c r="T612" i="18"/>
  <c r="AA612" i="18"/>
  <c r="T1345" i="18"/>
  <c r="Z1347" i="18"/>
  <c r="H1210" i="18"/>
  <c r="P1209" i="18" s="1"/>
  <c r="L1207" i="18"/>
  <c r="M1209" i="18"/>
  <c r="V1204" i="18" s="1"/>
  <c r="N1209" i="18"/>
  <c r="Q1209" i="18"/>
  <c r="AA1205" i="18" s="1"/>
  <c r="R1209" i="18"/>
  <c r="T246" i="18"/>
  <c r="AA246" i="18"/>
  <c r="T1335" i="18"/>
  <c r="AA1335" i="18"/>
  <c r="T599" i="18"/>
  <c r="AA599" i="18"/>
  <c r="T383" i="18"/>
  <c r="AA383" i="18"/>
  <c r="T127" i="18"/>
  <c r="AA127" i="18"/>
  <c r="T996" i="18"/>
  <c r="AA996" i="18"/>
  <c r="T148" i="18"/>
  <c r="AA148" i="18"/>
  <c r="T740" i="18"/>
  <c r="AA740" i="18"/>
  <c r="T1898" i="18"/>
  <c r="AA1898" i="18"/>
  <c r="T1698" i="18"/>
  <c r="AA1698" i="18"/>
  <c r="U1487" i="18"/>
  <c r="X1489" i="18"/>
  <c r="W1489" i="18"/>
  <c r="Y1487" i="18"/>
  <c r="T526" i="18"/>
  <c r="AA526" i="18"/>
  <c r="T1839" i="18"/>
  <c r="AA1839" i="18"/>
  <c r="T1631" i="18"/>
  <c r="AA1631" i="18"/>
  <c r="T591" i="18"/>
  <c r="AA591" i="18"/>
  <c r="T119" i="18"/>
  <c r="AA119" i="18"/>
  <c r="T428" i="18"/>
  <c r="T1462" i="18"/>
  <c r="AA1462" i="18"/>
  <c r="T710" i="18"/>
  <c r="AA710" i="18"/>
  <c r="T1535" i="18"/>
  <c r="AA1535" i="18"/>
  <c r="T1639" i="18"/>
  <c r="AA1639" i="18"/>
  <c r="T628" i="18"/>
  <c r="AA628" i="18"/>
  <c r="T1594" i="18"/>
  <c r="AA1594" i="18"/>
  <c r="T1901" i="18"/>
  <c r="Z1903" i="18"/>
  <c r="T1710" i="18"/>
  <c r="AA1710" i="18"/>
  <c r="T230" i="18"/>
  <c r="AA230" i="18"/>
  <c r="T1175" i="18"/>
  <c r="T1015" i="18"/>
  <c r="T551" i="18"/>
  <c r="AA551" i="18"/>
  <c r="T143" i="18"/>
  <c r="AA143" i="18"/>
  <c r="T596" i="18"/>
  <c r="AA596" i="18"/>
  <c r="T242" i="18"/>
  <c r="AA242" i="18"/>
  <c r="T254" i="18"/>
  <c r="AA254" i="18"/>
  <c r="T924" i="18"/>
  <c r="AA924" i="18"/>
  <c r="T492" i="18"/>
  <c r="AA492" i="18"/>
  <c r="T1658" i="18"/>
  <c r="AA1658" i="18"/>
  <c r="T730" i="18"/>
  <c r="AA730" i="18"/>
  <c r="T1702" i="18"/>
  <c r="AA1702" i="18"/>
  <c r="T574" i="18"/>
  <c r="AA574" i="18"/>
  <c r="T1871" i="18"/>
  <c r="AA1871" i="18"/>
  <c r="T759" i="18"/>
  <c r="T71" i="18"/>
  <c r="AA71" i="18"/>
  <c r="H2046" i="18"/>
  <c r="L2043" i="18"/>
  <c r="M2045" i="18"/>
  <c r="S2042" i="18" s="1"/>
  <c r="N2045" i="18"/>
  <c r="Q2045" i="18"/>
  <c r="R2045" i="18"/>
  <c r="T1715" i="18"/>
  <c r="Z1717" i="18"/>
  <c r="T514" i="18"/>
  <c r="AA514" i="18"/>
  <c r="T266" i="18"/>
  <c r="AA266" i="18"/>
  <c r="W1785" i="18"/>
  <c r="X1785" i="18"/>
  <c r="T1598" i="18"/>
  <c r="AA1598" i="18"/>
  <c r="T1836" i="18"/>
  <c r="AA1836" i="18"/>
  <c r="T542" i="18"/>
  <c r="AA542" i="18"/>
  <c r="T138" i="18"/>
  <c r="AA138" i="18"/>
  <c r="T716" i="18"/>
  <c r="AA716" i="18"/>
  <c r="T535" i="18"/>
  <c r="AA535" i="18"/>
  <c r="T1630" i="18"/>
  <c r="AA1630" i="18"/>
  <c r="T1534" i="18"/>
  <c r="AA1534" i="18"/>
  <c r="T975" i="18"/>
  <c r="AA975" i="18"/>
  <c r="T204" i="18"/>
  <c r="T1874" i="18"/>
  <c r="AA1874" i="18"/>
  <c r="T1344" i="18"/>
  <c r="Z1346" i="18"/>
  <c r="T726" i="18"/>
  <c r="AA726" i="18"/>
  <c r="T566" i="18"/>
  <c r="AA566" i="18"/>
  <c r="T1895" i="18"/>
  <c r="AA1895" i="18"/>
  <c r="T503" i="18"/>
  <c r="AA503" i="18"/>
  <c r="T31" i="18"/>
  <c r="AA31" i="18"/>
  <c r="T578" i="18"/>
  <c r="AA578" i="18"/>
  <c r="H1493" i="18"/>
  <c r="M1492" i="18"/>
  <c r="V1487" i="18" s="1"/>
  <c r="L1490" i="18"/>
  <c r="N1492" i="18"/>
  <c r="Q1492" i="18"/>
  <c r="AA1488" i="18" s="1"/>
  <c r="R1492" i="18"/>
  <c r="T110" i="18"/>
  <c r="AA110" i="18"/>
  <c r="T495" i="18"/>
  <c r="AA495" i="18"/>
  <c r="T23" i="18"/>
  <c r="AA23" i="18"/>
  <c r="T1516" i="18"/>
  <c r="AA1516" i="18"/>
  <c r="T1172" i="18"/>
  <c r="AA1172" i="18"/>
  <c r="T572" i="18"/>
  <c r="AA572" i="18"/>
  <c r="T562" i="18"/>
  <c r="AA562" i="18"/>
  <c r="T1846" i="18"/>
  <c r="AA1846" i="18"/>
  <c r="T1550" i="18"/>
  <c r="AA1550" i="18"/>
  <c r="T1366" i="18"/>
  <c r="AA1366" i="18"/>
  <c r="T154" i="18"/>
  <c r="AA154" i="18"/>
  <c r="T550" i="18"/>
  <c r="AA550" i="18"/>
  <c r="T390" i="18"/>
  <c r="AA390" i="18"/>
  <c r="T134" i="18"/>
  <c r="AA134" i="18"/>
  <c r="T1447" i="18"/>
  <c r="AA1447" i="18"/>
  <c r="T727" i="18"/>
  <c r="AA727" i="18"/>
  <c r="T47" i="18"/>
  <c r="AA47" i="18"/>
  <c r="T932" i="18"/>
  <c r="AA932" i="18"/>
  <c r="T732" i="18"/>
  <c r="AA732" i="18"/>
  <c r="T444" i="18"/>
  <c r="T220" i="18"/>
  <c r="AA220" i="18"/>
  <c r="T10" i="18"/>
  <c r="AA10" i="18"/>
  <c r="T638" i="18"/>
  <c r="AA638" i="18"/>
  <c r="T158" i="18"/>
  <c r="AA158" i="18"/>
  <c r="T1454" i="18"/>
  <c r="AA1454" i="18"/>
  <c r="T702" i="18"/>
  <c r="AA702" i="18"/>
  <c r="T1567" i="18"/>
  <c r="AA1567" i="18"/>
  <c r="T639" i="18"/>
  <c r="AA639" i="18"/>
  <c r="T943" i="18"/>
  <c r="AA943" i="18"/>
  <c r="T231" i="18"/>
  <c r="AA231" i="18"/>
  <c r="T1764" i="18"/>
  <c r="T652" i="18"/>
  <c r="AA652" i="18"/>
  <c r="T1714" i="18"/>
  <c r="Z1716" i="18"/>
  <c r="H1789" i="18"/>
  <c r="P1788" i="18" s="1"/>
  <c r="Z1788" i="18" s="1"/>
  <c r="M1788" i="18"/>
  <c r="L1786" i="18"/>
  <c r="N1788" i="18"/>
  <c r="Q1788" i="18"/>
  <c r="AA1784" i="18" s="1"/>
  <c r="S1785" i="18"/>
  <c r="R1788" i="18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2" i="33"/>
  <c r="T1016" i="18" l="1"/>
  <c r="Z1018" i="18"/>
  <c r="Z668" i="18"/>
  <c r="T666" i="18"/>
  <c r="Z1209" i="18"/>
  <c r="T1207" i="18"/>
  <c r="T1048" i="18"/>
  <c r="Z1050" i="18"/>
  <c r="Z175" i="18"/>
  <c r="T173" i="18"/>
  <c r="T901" i="18"/>
  <c r="Z903" i="18"/>
  <c r="Z1312" i="18"/>
  <c r="T1310" i="18"/>
  <c r="T760" i="18"/>
  <c r="Z762" i="18"/>
  <c r="T205" i="18"/>
  <c r="Z207" i="18"/>
  <c r="T429" i="18"/>
  <c r="Z431" i="18"/>
  <c r="T396" i="18"/>
  <c r="Z398" i="18"/>
  <c r="T445" i="18"/>
  <c r="Z447" i="18"/>
  <c r="H810" i="18"/>
  <c r="M809" i="18"/>
  <c r="S806" i="18" s="1"/>
  <c r="N809" i="18"/>
  <c r="Q809" i="18"/>
  <c r="R809" i="18"/>
  <c r="P809" i="18"/>
  <c r="Z809" i="18" s="1"/>
  <c r="L807" i="18"/>
  <c r="T1248" i="18"/>
  <c r="Z1250" i="18"/>
  <c r="W781" i="18"/>
  <c r="X781" i="18"/>
  <c r="T946" i="18"/>
  <c r="Z948" i="18"/>
  <c r="U270" i="18"/>
  <c r="W272" i="18"/>
  <c r="X272" i="18"/>
  <c r="Y270" i="18"/>
  <c r="S665" i="18"/>
  <c r="V663" i="18"/>
  <c r="H748" i="18"/>
  <c r="M747" i="18"/>
  <c r="V742" i="18" s="1"/>
  <c r="N747" i="18"/>
  <c r="Q747" i="18"/>
  <c r="AA743" i="18" s="1"/>
  <c r="P747" i="18"/>
  <c r="R747" i="18"/>
  <c r="S744" i="18"/>
  <c r="L745" i="18"/>
  <c r="U1086" i="18"/>
  <c r="W1088" i="18"/>
  <c r="X1088" i="18"/>
  <c r="Y1086" i="18"/>
  <c r="H401" i="18"/>
  <c r="L398" i="18"/>
  <c r="N400" i="18"/>
  <c r="Q400" i="18"/>
  <c r="AA396" i="18" s="1"/>
  <c r="R400" i="18"/>
  <c r="M400" i="18"/>
  <c r="V395" i="18" s="1"/>
  <c r="U83" i="18"/>
  <c r="W85" i="18"/>
  <c r="X85" i="18"/>
  <c r="Y83" i="18"/>
  <c r="U171" i="18"/>
  <c r="X173" i="18"/>
  <c r="W173" i="18"/>
  <c r="Y171" i="18"/>
  <c r="V1050" i="18"/>
  <c r="H276" i="18"/>
  <c r="M275" i="18"/>
  <c r="V270" i="18" s="1"/>
  <c r="N275" i="18"/>
  <c r="P275" i="18"/>
  <c r="Q275" i="18"/>
  <c r="AA271" i="18" s="1"/>
  <c r="R275" i="18"/>
  <c r="L273" i="18"/>
  <c r="T1368" i="18"/>
  <c r="Z1370" i="18"/>
  <c r="U1292" i="18"/>
  <c r="W1294" i="18"/>
  <c r="X1294" i="18"/>
  <c r="Y1292" i="18"/>
  <c r="U899" i="18"/>
  <c r="W901" i="18"/>
  <c r="X901" i="18"/>
  <c r="Y899" i="18"/>
  <c r="W1176" i="18"/>
  <c r="U1174" i="18"/>
  <c r="X1176" i="18"/>
  <c r="Y1174" i="18"/>
  <c r="H433" i="18"/>
  <c r="L430" i="18"/>
  <c r="P432" i="18"/>
  <c r="Q432" i="18"/>
  <c r="AA428" i="18" s="1"/>
  <c r="R432" i="18"/>
  <c r="M432" i="18"/>
  <c r="V427" i="18" s="1"/>
  <c r="S429" i="18"/>
  <c r="H89" i="18"/>
  <c r="N88" i="18"/>
  <c r="L86" i="18"/>
  <c r="P88" i="18"/>
  <c r="Q88" i="18"/>
  <c r="AA84" i="18" s="1"/>
  <c r="R88" i="18"/>
  <c r="M88" i="18"/>
  <c r="V83" i="18" s="1"/>
  <c r="H1769" i="18"/>
  <c r="L1766" i="18"/>
  <c r="M1768" i="18"/>
  <c r="V1763" i="18" s="1"/>
  <c r="N1768" i="18"/>
  <c r="Q1768" i="18"/>
  <c r="AA1764" i="18" s="1"/>
  <c r="R1768" i="18"/>
  <c r="P1768" i="18"/>
  <c r="W1736" i="18"/>
  <c r="X1736" i="18"/>
  <c r="U1246" i="18"/>
  <c r="W1248" i="18"/>
  <c r="Y1246" i="18"/>
  <c r="X1248" i="18"/>
  <c r="H950" i="18"/>
  <c r="L947" i="18"/>
  <c r="N949" i="18"/>
  <c r="P949" i="18"/>
  <c r="Q949" i="18"/>
  <c r="AA945" i="18" s="1"/>
  <c r="R949" i="18"/>
  <c r="M949" i="18"/>
  <c r="V944" i="18" s="1"/>
  <c r="V741" i="18"/>
  <c r="S743" i="18"/>
  <c r="W397" i="18"/>
  <c r="X397" i="18"/>
  <c r="Y395" i="18"/>
  <c r="U395" i="18"/>
  <c r="H1180" i="18"/>
  <c r="M1179" i="18"/>
  <c r="V1174" i="18" s="1"/>
  <c r="N1179" i="18"/>
  <c r="P1179" i="18"/>
  <c r="Q1179" i="18"/>
  <c r="AA1175" i="18" s="1"/>
  <c r="R1179" i="18"/>
  <c r="S1176" i="18"/>
  <c r="L1177" i="18"/>
  <c r="H449" i="18"/>
  <c r="N448" i="18"/>
  <c r="L446" i="18"/>
  <c r="Q448" i="18"/>
  <c r="AA444" i="18" s="1"/>
  <c r="P448" i="18"/>
  <c r="R448" i="18"/>
  <c r="M448" i="18"/>
  <c r="V443" i="18" s="1"/>
  <c r="H358" i="18"/>
  <c r="N357" i="18"/>
  <c r="L355" i="18"/>
  <c r="Q357" i="18"/>
  <c r="P357" i="18"/>
  <c r="R357" i="18"/>
  <c r="M357" i="18"/>
  <c r="S354" i="18" s="1"/>
  <c r="H1740" i="18"/>
  <c r="M1739" i="18"/>
  <c r="N1739" i="18"/>
  <c r="P1739" i="18"/>
  <c r="Z1739" i="18" s="1"/>
  <c r="Q1739" i="18"/>
  <c r="R1739" i="18"/>
  <c r="S1736" i="18"/>
  <c r="L1737" i="18"/>
  <c r="S271" i="18"/>
  <c r="V269" i="18"/>
  <c r="W1368" i="18"/>
  <c r="U1366" i="18"/>
  <c r="X1368" i="18"/>
  <c r="Y1366" i="18"/>
  <c r="H469" i="18"/>
  <c r="Q468" i="18"/>
  <c r="L466" i="18"/>
  <c r="M468" i="18"/>
  <c r="N468" i="18"/>
  <c r="S465" i="18"/>
  <c r="H1092" i="18"/>
  <c r="N1091" i="18"/>
  <c r="M1091" i="18"/>
  <c r="V1086" i="18" s="1"/>
  <c r="P1091" i="18"/>
  <c r="Q1091" i="18"/>
  <c r="AA1087" i="18" s="1"/>
  <c r="R1091" i="18"/>
  <c r="S1088" i="18"/>
  <c r="L1089" i="18"/>
  <c r="T945" i="18"/>
  <c r="Z947" i="18"/>
  <c r="X429" i="18"/>
  <c r="Y427" i="18"/>
  <c r="W429" i="18"/>
  <c r="U427" i="18"/>
  <c r="H209" i="18"/>
  <c r="L206" i="18"/>
  <c r="P208" i="18"/>
  <c r="Q208" i="18"/>
  <c r="AA204" i="18" s="1"/>
  <c r="N208" i="18"/>
  <c r="R208" i="18"/>
  <c r="M208" i="18"/>
  <c r="V203" i="18" s="1"/>
  <c r="S84" i="18"/>
  <c r="U443" i="18"/>
  <c r="W445" i="18"/>
  <c r="X445" i="18"/>
  <c r="Y443" i="18"/>
  <c r="P808" i="18"/>
  <c r="Z808" i="18" s="1"/>
  <c r="W1765" i="18"/>
  <c r="X1765" i="18"/>
  <c r="U1763" i="18"/>
  <c r="Y1763" i="18"/>
  <c r="U1046" i="18"/>
  <c r="W1048" i="18"/>
  <c r="Y1046" i="18"/>
  <c r="X1048" i="18"/>
  <c r="H1252" i="18"/>
  <c r="M1251" i="18"/>
  <c r="V1246" i="18" s="1"/>
  <c r="N1251" i="18"/>
  <c r="P1251" i="18"/>
  <c r="Q1251" i="18"/>
  <c r="AA1247" i="18" s="1"/>
  <c r="R1251" i="18"/>
  <c r="S1248" i="18"/>
  <c r="L1249" i="18"/>
  <c r="T781" i="18"/>
  <c r="Z783" i="18"/>
  <c r="W1216" i="18"/>
  <c r="X1216" i="18"/>
  <c r="R276" i="18"/>
  <c r="H670" i="18"/>
  <c r="L667" i="18"/>
  <c r="N669" i="18"/>
  <c r="Q669" i="18"/>
  <c r="AA665" i="18" s="1"/>
  <c r="R669" i="18"/>
  <c r="M669" i="18"/>
  <c r="V664" i="18" s="1"/>
  <c r="S666" i="18"/>
  <c r="H1372" i="18"/>
  <c r="N1371" i="18"/>
  <c r="M1371" i="18"/>
  <c r="V1366" i="18" s="1"/>
  <c r="R1371" i="18"/>
  <c r="S1368" i="18"/>
  <c r="Q1371" i="18"/>
  <c r="L1369" i="18"/>
  <c r="H1298" i="18"/>
  <c r="N1297" i="18"/>
  <c r="M1297" i="18"/>
  <c r="Q1297" i="18"/>
  <c r="AA1293" i="18" s="1"/>
  <c r="S1294" i="18"/>
  <c r="L1295" i="18"/>
  <c r="W465" i="18"/>
  <c r="X465" i="18"/>
  <c r="R748" i="18"/>
  <c r="S396" i="18"/>
  <c r="P1178" i="18"/>
  <c r="W806" i="18"/>
  <c r="X806" i="18"/>
  <c r="S1764" i="18"/>
  <c r="H1052" i="18"/>
  <c r="P1051" i="18" s="1"/>
  <c r="M1051" i="18"/>
  <c r="V1046" i="18" s="1"/>
  <c r="N1051" i="18"/>
  <c r="Q1051" i="18"/>
  <c r="R1051" i="18"/>
  <c r="L1049" i="18"/>
  <c r="H1220" i="18"/>
  <c r="M1219" i="18"/>
  <c r="S1216" i="18" s="1"/>
  <c r="N1219" i="18"/>
  <c r="Q1219" i="18"/>
  <c r="R1219" i="18"/>
  <c r="L1217" i="18"/>
  <c r="X760" i="18"/>
  <c r="W760" i="18"/>
  <c r="S1293" i="18"/>
  <c r="P746" i="18"/>
  <c r="S1175" i="18"/>
  <c r="S428" i="18"/>
  <c r="U203" i="18"/>
  <c r="W205" i="18"/>
  <c r="X205" i="18"/>
  <c r="Y203" i="18"/>
  <c r="U1014" i="18"/>
  <c r="X1016" i="18"/>
  <c r="W1016" i="18"/>
  <c r="Y1014" i="18"/>
  <c r="N432" i="18"/>
  <c r="H785" i="18"/>
  <c r="M784" i="18"/>
  <c r="S781" i="18" s="1"/>
  <c r="N784" i="18"/>
  <c r="L782" i="18"/>
  <c r="Q784" i="18"/>
  <c r="P784" i="18"/>
  <c r="R784" i="18"/>
  <c r="X946" i="18"/>
  <c r="Y944" i="18"/>
  <c r="W946" i="18"/>
  <c r="U944" i="18"/>
  <c r="P274" i="18"/>
  <c r="S1367" i="18"/>
  <c r="W1310" i="18"/>
  <c r="X1310" i="18"/>
  <c r="S1087" i="18"/>
  <c r="T85" i="18"/>
  <c r="Z87" i="18"/>
  <c r="H177" i="18"/>
  <c r="L174" i="18"/>
  <c r="N176" i="18"/>
  <c r="R176" i="18"/>
  <c r="Q176" i="18"/>
  <c r="AA172" i="18" s="1"/>
  <c r="M176" i="18"/>
  <c r="V171" i="18" s="1"/>
  <c r="S173" i="18"/>
  <c r="H1020" i="18"/>
  <c r="P1019" i="18" s="1"/>
  <c r="M1019" i="18"/>
  <c r="V1014" i="18" s="1"/>
  <c r="Q1019" i="18"/>
  <c r="N1019" i="18"/>
  <c r="R1019" i="18"/>
  <c r="S1016" i="18"/>
  <c r="L1017" i="18"/>
  <c r="X354" i="18"/>
  <c r="W354" i="18"/>
  <c r="T1765" i="18"/>
  <c r="Z1767" i="18"/>
  <c r="V1045" i="18"/>
  <c r="S1047" i="18"/>
  <c r="R1740" i="18"/>
  <c r="S945" i="18"/>
  <c r="V943" i="18"/>
  <c r="H764" i="18"/>
  <c r="R764" i="18" s="1"/>
  <c r="M763" i="18"/>
  <c r="S760" i="18" s="1"/>
  <c r="Q763" i="18"/>
  <c r="AA759" i="18" s="1"/>
  <c r="P763" i="18"/>
  <c r="N763" i="18"/>
  <c r="R763" i="18"/>
  <c r="L761" i="18"/>
  <c r="X666" i="18"/>
  <c r="Y664" i="18"/>
  <c r="U664" i="18"/>
  <c r="W666" i="18"/>
  <c r="H905" i="18"/>
  <c r="L902" i="18"/>
  <c r="M904" i="18"/>
  <c r="N904" i="18"/>
  <c r="P904" i="18"/>
  <c r="Q904" i="18"/>
  <c r="AA900" i="18" s="1"/>
  <c r="R904" i="18"/>
  <c r="U742" i="18"/>
  <c r="W744" i="18"/>
  <c r="X744" i="18"/>
  <c r="Y742" i="18"/>
  <c r="H1314" i="18"/>
  <c r="M1313" i="18"/>
  <c r="S1310" i="18" s="1"/>
  <c r="N1313" i="18"/>
  <c r="Q1313" i="18"/>
  <c r="L1311" i="18"/>
  <c r="P399" i="18"/>
  <c r="T1068" i="18"/>
  <c r="Z1070" i="18"/>
  <c r="U1784" i="18"/>
  <c r="W1786" i="18"/>
  <c r="X1786" i="18"/>
  <c r="Y1784" i="18"/>
  <c r="U1488" i="18"/>
  <c r="W1490" i="18"/>
  <c r="X1490" i="18"/>
  <c r="Y1488" i="18"/>
  <c r="S1001" i="18"/>
  <c r="W1938" i="18"/>
  <c r="X1938" i="18"/>
  <c r="S1345" i="18"/>
  <c r="W2043" i="18"/>
  <c r="X2043" i="18"/>
  <c r="T1067" i="18"/>
  <c r="Z1069" i="18"/>
  <c r="H1942" i="18"/>
  <c r="P1941" i="18" s="1"/>
  <c r="Z1941" i="18" s="1"/>
  <c r="L1939" i="18"/>
  <c r="M1941" i="18"/>
  <c r="N1941" i="18"/>
  <c r="Q1941" i="18"/>
  <c r="R1941" i="18"/>
  <c r="S1938" i="18"/>
  <c r="H2047" i="18"/>
  <c r="P2046" i="18" s="1"/>
  <c r="Z2046" i="18" s="1"/>
  <c r="L2044" i="18"/>
  <c r="N2046" i="18"/>
  <c r="M2046" i="18"/>
  <c r="S2043" i="18" s="1"/>
  <c r="Q2046" i="18"/>
  <c r="R2046" i="18"/>
  <c r="U1714" i="18"/>
  <c r="W1716" i="18"/>
  <c r="X1716" i="18"/>
  <c r="Y1714" i="18"/>
  <c r="T1002" i="18"/>
  <c r="U1066" i="18"/>
  <c r="W1068" i="18"/>
  <c r="X1068" i="18"/>
  <c r="Y1066" i="18"/>
  <c r="H1790" i="18"/>
  <c r="M1789" i="18"/>
  <c r="V1784" i="18" s="1"/>
  <c r="L1787" i="18"/>
  <c r="N1789" i="18"/>
  <c r="Q1789" i="18"/>
  <c r="AA1785" i="18" s="1"/>
  <c r="R1789" i="18"/>
  <c r="S1786" i="18"/>
  <c r="U1205" i="18"/>
  <c r="W1207" i="18"/>
  <c r="X1207" i="18"/>
  <c r="Y1205" i="18"/>
  <c r="AA1004" i="18"/>
  <c r="H1720" i="18"/>
  <c r="L1717" i="18"/>
  <c r="N1719" i="18"/>
  <c r="M1719" i="18"/>
  <c r="V1714" i="18" s="1"/>
  <c r="Q1719" i="18"/>
  <c r="AA1715" i="18" s="1"/>
  <c r="R1719" i="18"/>
  <c r="T1903" i="18"/>
  <c r="U1344" i="18"/>
  <c r="W1346" i="18"/>
  <c r="X1346" i="18"/>
  <c r="Y1344" i="18"/>
  <c r="H1494" i="18"/>
  <c r="L1491" i="18"/>
  <c r="M1493" i="18"/>
  <c r="V1488" i="18" s="1"/>
  <c r="N1493" i="18"/>
  <c r="Q1493" i="18"/>
  <c r="AA1489" i="18" s="1"/>
  <c r="R1493" i="18"/>
  <c r="S1490" i="18"/>
  <c r="S1489" i="18"/>
  <c r="P2045" i="18"/>
  <c r="Z2045" i="18" s="1"/>
  <c r="H1211" i="18"/>
  <c r="L1208" i="18"/>
  <c r="M1210" i="18"/>
  <c r="V1205" i="18" s="1"/>
  <c r="N1210" i="18"/>
  <c r="Q1210" i="18"/>
  <c r="AA1206" i="18" s="1"/>
  <c r="R1210" i="18"/>
  <c r="S1207" i="18"/>
  <c r="U1000" i="18"/>
  <c r="W1002" i="18"/>
  <c r="X1002" i="18"/>
  <c r="Y1000" i="18"/>
  <c r="S1715" i="18"/>
  <c r="U1901" i="18"/>
  <c r="W1903" i="18"/>
  <c r="X1903" i="18"/>
  <c r="Y1901" i="18"/>
  <c r="H1072" i="18"/>
  <c r="L1069" i="18"/>
  <c r="M1071" i="18"/>
  <c r="V1066" i="18" s="1"/>
  <c r="N1071" i="18"/>
  <c r="Q1071" i="18"/>
  <c r="AA1067" i="18" s="1"/>
  <c r="R1071" i="18"/>
  <c r="X1805" i="18"/>
  <c r="W1805" i="18"/>
  <c r="P1492" i="18"/>
  <c r="S1206" i="18"/>
  <c r="P1940" i="18"/>
  <c r="Z1940" i="18" s="1"/>
  <c r="H1350" i="18"/>
  <c r="L1347" i="18"/>
  <c r="M1349" i="18"/>
  <c r="V1344" i="18" s="1"/>
  <c r="N1349" i="18"/>
  <c r="Q1349" i="18"/>
  <c r="AA1345" i="18" s="1"/>
  <c r="R1349" i="18"/>
  <c r="H1809" i="18"/>
  <c r="L1806" i="18"/>
  <c r="M1808" i="18"/>
  <c r="S1805" i="18" s="1"/>
  <c r="N1808" i="18"/>
  <c r="P1808" i="18"/>
  <c r="Z1808" i="18" s="1"/>
  <c r="R1808" i="18"/>
  <c r="Q1808" i="18"/>
  <c r="T1786" i="18"/>
  <c r="H1006" i="18"/>
  <c r="L1005" i="18"/>
  <c r="S1005" i="18" s="1"/>
  <c r="L1003" i="18"/>
  <c r="M1005" i="18"/>
  <c r="V1000" i="18" s="1"/>
  <c r="Q1005" i="18"/>
  <c r="AA1001" i="18" s="1"/>
  <c r="N1005" i="18"/>
  <c r="P1005" i="18"/>
  <c r="R1005" i="18"/>
  <c r="H1907" i="18"/>
  <c r="P1906" i="18" s="1"/>
  <c r="L1904" i="18"/>
  <c r="M1906" i="18"/>
  <c r="V1901" i="18" s="1"/>
  <c r="N1906" i="18"/>
  <c r="R1906" i="18"/>
  <c r="Q1906" i="18"/>
  <c r="AA1902" i="18" s="1"/>
  <c r="S1067" i="18"/>
  <c r="V1004" i="18"/>
  <c r="P1718" i="18"/>
  <c r="S1902" i="18"/>
  <c r="P1348" i="18"/>
  <c r="D299" i="33"/>
  <c r="E299" i="33" s="1"/>
  <c r="D298" i="33"/>
  <c r="E298" i="33" s="1"/>
  <c r="D297" i="33"/>
  <c r="E297" i="33" s="1"/>
  <c r="D296" i="33"/>
  <c r="E296" i="33" s="1"/>
  <c r="D295" i="33"/>
  <c r="E295" i="33" s="1"/>
  <c r="D294" i="33"/>
  <c r="E294" i="33" s="1"/>
  <c r="D293" i="33"/>
  <c r="E293" i="33" s="1"/>
  <c r="D292" i="33"/>
  <c r="E292" i="33" s="1"/>
  <c r="D291" i="33"/>
  <c r="E291" i="33" s="1"/>
  <c r="D290" i="33"/>
  <c r="E290" i="33" s="1"/>
  <c r="D289" i="33"/>
  <c r="E289" i="33" s="1"/>
  <c r="D288" i="33"/>
  <c r="E288" i="33" s="1"/>
  <c r="D287" i="33"/>
  <c r="E287" i="33" s="1"/>
  <c r="D286" i="33"/>
  <c r="E286" i="33" s="1"/>
  <c r="D285" i="33"/>
  <c r="E285" i="33" s="1"/>
  <c r="D284" i="33"/>
  <c r="E284" i="33" s="1"/>
  <c r="D283" i="33"/>
  <c r="E283" i="33" s="1"/>
  <c r="D282" i="33"/>
  <c r="E282" i="33" s="1"/>
  <c r="D281" i="33"/>
  <c r="E281" i="33" s="1"/>
  <c r="D280" i="33"/>
  <c r="E280" i="33" s="1"/>
  <c r="D279" i="33"/>
  <c r="E279" i="33" s="1"/>
  <c r="D278" i="33"/>
  <c r="E278" i="33" s="1"/>
  <c r="D277" i="33"/>
  <c r="E277" i="33" s="1"/>
  <c r="D276" i="33"/>
  <c r="E276" i="33" s="1"/>
  <c r="D275" i="33"/>
  <c r="E275" i="33" s="1"/>
  <c r="D274" i="33"/>
  <c r="E274" i="33" s="1"/>
  <c r="D273" i="33"/>
  <c r="E273" i="33" s="1"/>
  <c r="D272" i="33"/>
  <c r="E272" i="33" s="1"/>
  <c r="D271" i="33"/>
  <c r="E271" i="33" s="1"/>
  <c r="D270" i="33"/>
  <c r="E270" i="33" s="1"/>
  <c r="D269" i="33"/>
  <c r="E269" i="33" s="1"/>
  <c r="D268" i="33"/>
  <c r="E268" i="33" s="1"/>
  <c r="D267" i="33"/>
  <c r="E267" i="33" s="1"/>
  <c r="D266" i="33"/>
  <c r="E266" i="33" s="1"/>
  <c r="D265" i="33"/>
  <c r="E265" i="33" s="1"/>
  <c r="D264" i="33"/>
  <c r="E264" i="33" s="1"/>
  <c r="D263" i="33"/>
  <c r="E263" i="33" s="1"/>
  <c r="D262" i="33"/>
  <c r="E262" i="33" s="1"/>
  <c r="D261" i="33"/>
  <c r="E261" i="33" s="1"/>
  <c r="D260" i="33"/>
  <c r="E260" i="33" s="1"/>
  <c r="D259" i="33"/>
  <c r="E259" i="33" s="1"/>
  <c r="D258" i="33"/>
  <c r="E258" i="33" s="1"/>
  <c r="D257" i="33"/>
  <c r="E257" i="33" s="1"/>
  <c r="D256" i="33"/>
  <c r="E256" i="33" s="1"/>
  <c r="D255" i="33"/>
  <c r="E255" i="33" s="1"/>
  <c r="D254" i="33"/>
  <c r="E254" i="33" s="1"/>
  <c r="D253" i="33"/>
  <c r="E253" i="33" s="1"/>
  <c r="E252" i="33"/>
  <c r="D252" i="33"/>
  <c r="D251" i="33"/>
  <c r="E251" i="33" s="1"/>
  <c r="D250" i="33"/>
  <c r="E250" i="33" s="1"/>
  <c r="D249" i="33"/>
  <c r="E249" i="33" s="1"/>
  <c r="D248" i="33"/>
  <c r="E248" i="33" s="1"/>
  <c r="D247" i="33"/>
  <c r="E247" i="33" s="1"/>
  <c r="D246" i="33"/>
  <c r="E246" i="33" s="1"/>
  <c r="D245" i="33"/>
  <c r="E245" i="33" s="1"/>
  <c r="D244" i="33"/>
  <c r="E244" i="33" s="1"/>
  <c r="D243" i="33"/>
  <c r="E243" i="33" s="1"/>
  <c r="E242" i="33"/>
  <c r="D242" i="33"/>
  <c r="D241" i="33"/>
  <c r="E241" i="33" s="1"/>
  <c r="D240" i="33"/>
  <c r="E240" i="33" s="1"/>
  <c r="D239" i="33"/>
  <c r="E239" i="33" s="1"/>
  <c r="D238" i="33"/>
  <c r="E238" i="33" s="1"/>
  <c r="D237" i="33"/>
  <c r="E237" i="33" s="1"/>
  <c r="D236" i="33"/>
  <c r="E236" i="33" s="1"/>
  <c r="D235" i="33"/>
  <c r="E235" i="33" s="1"/>
  <c r="D234" i="33"/>
  <c r="E234" i="33" s="1"/>
  <c r="D233" i="33"/>
  <c r="E233" i="33" s="1"/>
  <c r="D232" i="33"/>
  <c r="E232" i="33" s="1"/>
  <c r="D231" i="33"/>
  <c r="E231" i="33" s="1"/>
  <c r="D230" i="33"/>
  <c r="E230" i="33" s="1"/>
  <c r="D229" i="33"/>
  <c r="E229" i="33" s="1"/>
  <c r="D228" i="33"/>
  <c r="E228" i="33" s="1"/>
  <c r="D227" i="33"/>
  <c r="E227" i="33" s="1"/>
  <c r="D226" i="33"/>
  <c r="E226" i="33" s="1"/>
  <c r="D225" i="33"/>
  <c r="E225" i="33" s="1"/>
  <c r="D224" i="33"/>
  <c r="E224" i="33" s="1"/>
  <c r="D223" i="33"/>
  <c r="E223" i="33" s="1"/>
  <c r="D222" i="33"/>
  <c r="E222" i="33" s="1"/>
  <c r="D221" i="33"/>
  <c r="E221" i="33" s="1"/>
  <c r="D220" i="33"/>
  <c r="E220" i="33" s="1"/>
  <c r="D219" i="33"/>
  <c r="E219" i="33" s="1"/>
  <c r="D218" i="33"/>
  <c r="E218" i="33" s="1"/>
  <c r="D217" i="33"/>
  <c r="E217" i="33" s="1"/>
  <c r="D216" i="33"/>
  <c r="E216" i="33" s="1"/>
  <c r="D215" i="33"/>
  <c r="E215" i="33" s="1"/>
  <c r="D214" i="33"/>
  <c r="E214" i="33" s="1"/>
  <c r="D213" i="33"/>
  <c r="E213" i="33" s="1"/>
  <c r="D212" i="33"/>
  <c r="E212" i="33" s="1"/>
  <c r="D211" i="33"/>
  <c r="E211" i="33" s="1"/>
  <c r="D210" i="33"/>
  <c r="E210" i="33" s="1"/>
  <c r="D209" i="33"/>
  <c r="E209" i="33" s="1"/>
  <c r="D208" i="33"/>
  <c r="E208" i="33" s="1"/>
  <c r="D207" i="33"/>
  <c r="E207" i="33" s="1"/>
  <c r="D206" i="33"/>
  <c r="E206" i="33" s="1"/>
  <c r="D205" i="33"/>
  <c r="E205" i="33" s="1"/>
  <c r="D204" i="33"/>
  <c r="E204" i="33" s="1"/>
  <c r="D203" i="33"/>
  <c r="E203" i="33" s="1"/>
  <c r="D202" i="33"/>
  <c r="E202" i="33" s="1"/>
  <c r="D201" i="33"/>
  <c r="E201" i="33" s="1"/>
  <c r="D200" i="33"/>
  <c r="E200" i="33" s="1"/>
  <c r="D199" i="33"/>
  <c r="E199" i="33" s="1"/>
  <c r="D198" i="33"/>
  <c r="E198" i="33" s="1"/>
  <c r="D197" i="33"/>
  <c r="E197" i="33" s="1"/>
  <c r="D196" i="33"/>
  <c r="E196" i="33" s="1"/>
  <c r="D195" i="33"/>
  <c r="E195" i="33" s="1"/>
  <c r="D194" i="33"/>
  <c r="E194" i="33" s="1"/>
  <c r="D193" i="33"/>
  <c r="E193" i="33" s="1"/>
  <c r="D192" i="33"/>
  <c r="E192" i="33" s="1"/>
  <c r="D191" i="33"/>
  <c r="E191" i="33" s="1"/>
  <c r="E190" i="33"/>
  <c r="D190" i="33"/>
  <c r="D189" i="33"/>
  <c r="E189" i="33" s="1"/>
  <c r="D188" i="33"/>
  <c r="E188" i="33" s="1"/>
  <c r="D187" i="33"/>
  <c r="E187" i="33" s="1"/>
  <c r="D186" i="33"/>
  <c r="E186" i="33" s="1"/>
  <c r="D185" i="33"/>
  <c r="E185" i="33" s="1"/>
  <c r="D184" i="33"/>
  <c r="E184" i="33" s="1"/>
  <c r="D183" i="33"/>
  <c r="E183" i="33" s="1"/>
  <c r="D182" i="33"/>
  <c r="E182" i="33" s="1"/>
  <c r="D181" i="33"/>
  <c r="E181" i="33" s="1"/>
  <c r="D180" i="33"/>
  <c r="E180" i="33" s="1"/>
  <c r="D179" i="33"/>
  <c r="E179" i="33" s="1"/>
  <c r="D178" i="33"/>
  <c r="E178" i="33" s="1"/>
  <c r="D177" i="33"/>
  <c r="E177" i="33" s="1"/>
  <c r="D176" i="33"/>
  <c r="E176" i="33" s="1"/>
  <c r="D175" i="33"/>
  <c r="E175" i="33" s="1"/>
  <c r="D174" i="33"/>
  <c r="E174" i="33" s="1"/>
  <c r="D173" i="33"/>
  <c r="E173" i="33" s="1"/>
  <c r="D172" i="33"/>
  <c r="E172" i="33" s="1"/>
  <c r="D171" i="33"/>
  <c r="E171" i="33" s="1"/>
  <c r="D170" i="33"/>
  <c r="E170" i="33" s="1"/>
  <c r="D169" i="33"/>
  <c r="E169" i="33" s="1"/>
  <c r="D168" i="33"/>
  <c r="E168" i="33" s="1"/>
  <c r="D167" i="33"/>
  <c r="E167" i="33" s="1"/>
  <c r="D166" i="33"/>
  <c r="E166" i="33" s="1"/>
  <c r="D165" i="33"/>
  <c r="E165" i="33" s="1"/>
  <c r="D164" i="33"/>
  <c r="E164" i="33" s="1"/>
  <c r="D163" i="33"/>
  <c r="E163" i="33" s="1"/>
  <c r="D162" i="33"/>
  <c r="E162" i="33" s="1"/>
  <c r="D161" i="33"/>
  <c r="E161" i="33" s="1"/>
  <c r="D160" i="33"/>
  <c r="E160" i="33" s="1"/>
  <c r="D159" i="33"/>
  <c r="E159" i="33" s="1"/>
  <c r="D158" i="33"/>
  <c r="E158" i="33" s="1"/>
  <c r="D157" i="33"/>
  <c r="E157" i="33" s="1"/>
  <c r="D156" i="33"/>
  <c r="E156" i="33" s="1"/>
  <c r="D155" i="33"/>
  <c r="E155" i="33" s="1"/>
  <c r="D154" i="33"/>
  <c r="E154" i="33" s="1"/>
  <c r="D153" i="33"/>
  <c r="E153" i="33" s="1"/>
  <c r="D152" i="33"/>
  <c r="E152" i="33" s="1"/>
  <c r="D151" i="33"/>
  <c r="E151" i="33" s="1"/>
  <c r="D150" i="33"/>
  <c r="E150" i="33" s="1"/>
  <c r="D149" i="33"/>
  <c r="E149" i="33" s="1"/>
  <c r="D148" i="33"/>
  <c r="E148" i="33" s="1"/>
  <c r="D147" i="33"/>
  <c r="E147" i="33" s="1"/>
  <c r="D146" i="33"/>
  <c r="E146" i="33" s="1"/>
  <c r="D145" i="33"/>
  <c r="E145" i="33" s="1"/>
  <c r="D144" i="33"/>
  <c r="E144" i="33" s="1"/>
  <c r="D143" i="33"/>
  <c r="E143" i="33" s="1"/>
  <c r="D142" i="33"/>
  <c r="E142" i="33" s="1"/>
  <c r="D141" i="33"/>
  <c r="E141" i="33" s="1"/>
  <c r="D140" i="33"/>
  <c r="E140" i="33" s="1"/>
  <c r="D139" i="33"/>
  <c r="E139" i="33" s="1"/>
  <c r="D138" i="33"/>
  <c r="E138" i="33" s="1"/>
  <c r="D137" i="33"/>
  <c r="E137" i="33" s="1"/>
  <c r="D136" i="33"/>
  <c r="E136" i="33" s="1"/>
  <c r="D135" i="33"/>
  <c r="E135" i="33" s="1"/>
  <c r="D134" i="33"/>
  <c r="E134" i="33" s="1"/>
  <c r="D133" i="33"/>
  <c r="E133" i="33" s="1"/>
  <c r="D132" i="33"/>
  <c r="E132" i="33" s="1"/>
  <c r="D131" i="33"/>
  <c r="E131" i="33" s="1"/>
  <c r="D130" i="33"/>
  <c r="E130" i="33" s="1"/>
  <c r="D129" i="33"/>
  <c r="E129" i="33" s="1"/>
  <c r="D128" i="33"/>
  <c r="E128" i="33" s="1"/>
  <c r="D127" i="33"/>
  <c r="E127" i="33" s="1"/>
  <c r="D126" i="33"/>
  <c r="E126" i="33" s="1"/>
  <c r="D125" i="33"/>
  <c r="E125" i="33" s="1"/>
  <c r="D124" i="33"/>
  <c r="E124" i="33" s="1"/>
  <c r="D123" i="33"/>
  <c r="E123" i="33" s="1"/>
  <c r="D122" i="33"/>
  <c r="E122" i="33" s="1"/>
  <c r="D121" i="33"/>
  <c r="E121" i="33" s="1"/>
  <c r="D120" i="33"/>
  <c r="E120" i="33" s="1"/>
  <c r="D119" i="33"/>
  <c r="E119" i="33" s="1"/>
  <c r="D118" i="33"/>
  <c r="E118" i="33" s="1"/>
  <c r="D117" i="33"/>
  <c r="E117" i="33" s="1"/>
  <c r="D116" i="33"/>
  <c r="E116" i="33" s="1"/>
  <c r="D115" i="33"/>
  <c r="E115" i="33" s="1"/>
  <c r="D114" i="33"/>
  <c r="E114" i="33" s="1"/>
  <c r="D113" i="33"/>
  <c r="E113" i="33" s="1"/>
  <c r="D112" i="33"/>
  <c r="E112" i="33" s="1"/>
  <c r="D111" i="33"/>
  <c r="E111" i="33" s="1"/>
  <c r="D110" i="33"/>
  <c r="E110" i="33" s="1"/>
  <c r="D109" i="33"/>
  <c r="E109" i="33" s="1"/>
  <c r="D108" i="33"/>
  <c r="E108" i="33" s="1"/>
  <c r="D107" i="33"/>
  <c r="E107" i="33" s="1"/>
  <c r="D106" i="33"/>
  <c r="E106" i="33" s="1"/>
  <c r="D105" i="33"/>
  <c r="E105" i="33" s="1"/>
  <c r="D104" i="33"/>
  <c r="E104" i="33" s="1"/>
  <c r="D103" i="33"/>
  <c r="E103" i="33" s="1"/>
  <c r="D102" i="33"/>
  <c r="E102" i="33" s="1"/>
  <c r="D101" i="33"/>
  <c r="E101" i="33" s="1"/>
  <c r="D100" i="33"/>
  <c r="E100" i="33" s="1"/>
  <c r="D99" i="33"/>
  <c r="E99" i="33" s="1"/>
  <c r="D98" i="33"/>
  <c r="E98" i="33" s="1"/>
  <c r="D97" i="33"/>
  <c r="E97" i="33" s="1"/>
  <c r="D96" i="33"/>
  <c r="E96" i="33" s="1"/>
  <c r="D95" i="33"/>
  <c r="E95" i="33" s="1"/>
  <c r="D94" i="33"/>
  <c r="E94" i="33" s="1"/>
  <c r="D93" i="33"/>
  <c r="E93" i="33" s="1"/>
  <c r="D92" i="33"/>
  <c r="E92" i="33" s="1"/>
  <c r="D91" i="33"/>
  <c r="E91" i="33" s="1"/>
  <c r="D90" i="33"/>
  <c r="E90" i="33" s="1"/>
  <c r="D89" i="33"/>
  <c r="E89" i="33" s="1"/>
  <c r="D88" i="33"/>
  <c r="E88" i="33" s="1"/>
  <c r="D87" i="33"/>
  <c r="E87" i="33" s="1"/>
  <c r="D86" i="33"/>
  <c r="E86" i="33" s="1"/>
  <c r="D85" i="33"/>
  <c r="E85" i="33" s="1"/>
  <c r="D84" i="33"/>
  <c r="E84" i="33" s="1"/>
  <c r="D83" i="33"/>
  <c r="E83" i="33" s="1"/>
  <c r="D82" i="33"/>
  <c r="E82" i="33" s="1"/>
  <c r="D81" i="33"/>
  <c r="E81" i="33" s="1"/>
  <c r="D80" i="33"/>
  <c r="E80" i="33" s="1"/>
  <c r="D79" i="33"/>
  <c r="E79" i="33" s="1"/>
  <c r="D78" i="33"/>
  <c r="E78" i="33" s="1"/>
  <c r="D77" i="33"/>
  <c r="E77" i="33" s="1"/>
  <c r="D76" i="33"/>
  <c r="E76" i="33" s="1"/>
  <c r="D75" i="33"/>
  <c r="E75" i="33" s="1"/>
  <c r="D74" i="33"/>
  <c r="E74" i="33" s="1"/>
  <c r="D73" i="33"/>
  <c r="E73" i="33" s="1"/>
  <c r="D72" i="33"/>
  <c r="E72" i="33" s="1"/>
  <c r="D71" i="33"/>
  <c r="E71" i="33" s="1"/>
  <c r="D70" i="33"/>
  <c r="E70" i="33" s="1"/>
  <c r="D69" i="33"/>
  <c r="E69" i="33" s="1"/>
  <c r="D68" i="33"/>
  <c r="E68" i="33" s="1"/>
  <c r="D67" i="33"/>
  <c r="E67" i="33" s="1"/>
  <c r="D66" i="33"/>
  <c r="E66" i="33" s="1"/>
  <c r="D65" i="33"/>
  <c r="E65" i="33" s="1"/>
  <c r="D64" i="33"/>
  <c r="E64" i="33" s="1"/>
  <c r="D63" i="33"/>
  <c r="E63" i="33" s="1"/>
  <c r="D62" i="33"/>
  <c r="E62" i="33" s="1"/>
  <c r="D61" i="33"/>
  <c r="E61" i="33" s="1"/>
  <c r="D60" i="33"/>
  <c r="E60" i="33" s="1"/>
  <c r="D59" i="33"/>
  <c r="E59" i="33" s="1"/>
  <c r="D58" i="33"/>
  <c r="E58" i="33" s="1"/>
  <c r="D57" i="33"/>
  <c r="E57" i="33" s="1"/>
  <c r="D56" i="33"/>
  <c r="E56" i="33" s="1"/>
  <c r="D55" i="33"/>
  <c r="E55" i="33" s="1"/>
  <c r="D54" i="33"/>
  <c r="E54" i="33" s="1"/>
  <c r="D53" i="33"/>
  <c r="E53" i="33" s="1"/>
  <c r="D52" i="33"/>
  <c r="E52" i="33" s="1"/>
  <c r="D51" i="33"/>
  <c r="E51" i="33" s="1"/>
  <c r="D50" i="33"/>
  <c r="E50" i="33" s="1"/>
  <c r="D49" i="33"/>
  <c r="E49" i="33" s="1"/>
  <c r="D48" i="33"/>
  <c r="E48" i="33" s="1"/>
  <c r="D47" i="33"/>
  <c r="E47" i="33" s="1"/>
  <c r="D46" i="33"/>
  <c r="E46" i="33" s="1"/>
  <c r="D45" i="33"/>
  <c r="E45" i="33" s="1"/>
  <c r="D44" i="33"/>
  <c r="E44" i="33" s="1"/>
  <c r="D43" i="33"/>
  <c r="E43" i="33" s="1"/>
  <c r="D42" i="33"/>
  <c r="E42" i="33" s="1"/>
  <c r="D41" i="33"/>
  <c r="E41" i="33" s="1"/>
  <c r="D40" i="33"/>
  <c r="E40" i="33" s="1"/>
  <c r="D39" i="33"/>
  <c r="E39" i="33" s="1"/>
  <c r="D38" i="33"/>
  <c r="E38" i="33" s="1"/>
  <c r="D37" i="33"/>
  <c r="E37" i="33" s="1"/>
  <c r="D36" i="33"/>
  <c r="E36" i="33" s="1"/>
  <c r="D35" i="33"/>
  <c r="E35" i="33" s="1"/>
  <c r="D34" i="33"/>
  <c r="E34" i="33" s="1"/>
  <c r="D33" i="33"/>
  <c r="E33" i="33" s="1"/>
  <c r="D32" i="33"/>
  <c r="E32" i="33" s="1"/>
  <c r="D31" i="33"/>
  <c r="E31" i="33" s="1"/>
  <c r="D30" i="33"/>
  <c r="E30" i="33" s="1"/>
  <c r="D29" i="33"/>
  <c r="E29" i="33" s="1"/>
  <c r="D28" i="33"/>
  <c r="E28" i="33" s="1"/>
  <c r="D27" i="33"/>
  <c r="E27" i="33" s="1"/>
  <c r="D26" i="33"/>
  <c r="E26" i="33" s="1"/>
  <c r="D25" i="33"/>
  <c r="E25" i="33" s="1"/>
  <c r="D24" i="33"/>
  <c r="E24" i="33" s="1"/>
  <c r="D23" i="33"/>
  <c r="E23" i="33" s="1"/>
  <c r="D22" i="33"/>
  <c r="E22" i="33" s="1"/>
  <c r="D21" i="33"/>
  <c r="E21" i="33" s="1"/>
  <c r="D20" i="33"/>
  <c r="E20" i="33" s="1"/>
  <c r="D19" i="33"/>
  <c r="E19" i="33" s="1"/>
  <c r="D18" i="33"/>
  <c r="E18" i="33" s="1"/>
  <c r="D17" i="33"/>
  <c r="E17" i="33" s="1"/>
  <c r="D16" i="33"/>
  <c r="E16" i="33" s="1"/>
  <c r="D15" i="33"/>
  <c r="E15" i="33" s="1"/>
  <c r="D14" i="33"/>
  <c r="E14" i="33" s="1"/>
  <c r="D13" i="33"/>
  <c r="E13" i="33" s="1"/>
  <c r="D12" i="33"/>
  <c r="E12" i="33" s="1"/>
  <c r="D11" i="33"/>
  <c r="E11" i="33" s="1"/>
  <c r="D10" i="33"/>
  <c r="E10" i="33" s="1"/>
  <c r="D9" i="33"/>
  <c r="D8" i="33"/>
  <c r="D7" i="33"/>
  <c r="D6" i="33"/>
  <c r="D5" i="33"/>
  <c r="D4" i="33"/>
  <c r="D3" i="33"/>
  <c r="D2" i="33"/>
  <c r="Z1019" i="18" l="1"/>
  <c r="T1017" i="18"/>
  <c r="Z1051" i="18"/>
  <c r="T1049" i="18"/>
  <c r="X174" i="18"/>
  <c r="U172" i="18"/>
  <c r="Y172" i="18"/>
  <c r="W174" i="18"/>
  <c r="T744" i="18"/>
  <c r="Z746" i="18"/>
  <c r="T1176" i="18"/>
  <c r="Z1178" i="18"/>
  <c r="U665" i="18"/>
  <c r="W667" i="18"/>
  <c r="X667" i="18"/>
  <c r="Y665" i="18"/>
  <c r="X1249" i="18"/>
  <c r="W1249" i="18"/>
  <c r="Y1247" i="18"/>
  <c r="U1247" i="18"/>
  <c r="S205" i="18"/>
  <c r="X1089" i="18"/>
  <c r="U1087" i="18"/>
  <c r="Y1087" i="18"/>
  <c r="W1089" i="18"/>
  <c r="H470" i="18"/>
  <c r="N469" i="18"/>
  <c r="R469" i="18"/>
  <c r="L467" i="18"/>
  <c r="Q469" i="18"/>
  <c r="P469" i="18"/>
  <c r="M469" i="18"/>
  <c r="S466" i="18" s="1"/>
  <c r="S445" i="18"/>
  <c r="U1175" i="18"/>
  <c r="X1177" i="18"/>
  <c r="W1177" i="18"/>
  <c r="Y1175" i="18"/>
  <c r="S946" i="18"/>
  <c r="Z1768" i="18"/>
  <c r="T1766" i="18"/>
  <c r="U743" i="18"/>
  <c r="X745" i="18"/>
  <c r="W745" i="18"/>
  <c r="Y743" i="18"/>
  <c r="H1021" i="18"/>
  <c r="P1020" i="18" s="1"/>
  <c r="Q1020" i="18"/>
  <c r="AA1016" i="18" s="1"/>
  <c r="M1020" i="18"/>
  <c r="V1015" i="18" s="1"/>
  <c r="L1018" i="18"/>
  <c r="N1020" i="18"/>
  <c r="H178" i="18"/>
  <c r="M177" i="18"/>
  <c r="V172" i="18" s="1"/>
  <c r="N177" i="18"/>
  <c r="R177" i="18"/>
  <c r="Q177" i="18"/>
  <c r="AA173" i="18" s="1"/>
  <c r="S174" i="18"/>
  <c r="P177" i="18"/>
  <c r="L175" i="18"/>
  <c r="AA1051" i="18"/>
  <c r="H1299" i="18"/>
  <c r="P1298" i="18" s="1"/>
  <c r="M1298" i="18"/>
  <c r="V1293" i="18" s="1"/>
  <c r="L1296" i="18"/>
  <c r="Q1298" i="18"/>
  <c r="AA1294" i="18" s="1"/>
  <c r="N1298" i="18"/>
  <c r="H1373" i="18"/>
  <c r="N1372" i="18"/>
  <c r="Q1372" i="18"/>
  <c r="AA1368" i="18" s="1"/>
  <c r="P1372" i="18"/>
  <c r="M1372" i="18"/>
  <c r="V1367" i="18" s="1"/>
  <c r="L1370" i="18"/>
  <c r="S1369" i="18"/>
  <c r="H671" i="18"/>
  <c r="L668" i="18"/>
  <c r="M670" i="18"/>
  <c r="V665" i="18" s="1"/>
  <c r="R670" i="18"/>
  <c r="Q670" i="18"/>
  <c r="AA666" i="18" s="1"/>
  <c r="P670" i="18"/>
  <c r="N670" i="18"/>
  <c r="Z88" i="18"/>
  <c r="T86" i="18"/>
  <c r="Z432" i="18"/>
  <c r="T430" i="18"/>
  <c r="H1315" i="18"/>
  <c r="P1314" i="18" s="1"/>
  <c r="L1312" i="18"/>
  <c r="Q1314" i="18"/>
  <c r="AA1310" i="18" s="1"/>
  <c r="M1314" i="18"/>
  <c r="N1314" i="18"/>
  <c r="S1311" i="18"/>
  <c r="Z904" i="18"/>
  <c r="T902" i="18"/>
  <c r="Z763" i="18"/>
  <c r="T761" i="18"/>
  <c r="U1015" i="18"/>
  <c r="W1017" i="18"/>
  <c r="X1017" i="18"/>
  <c r="Y1015" i="18"/>
  <c r="Z784" i="18"/>
  <c r="T782" i="18"/>
  <c r="H1221" i="18"/>
  <c r="Q1220" i="18"/>
  <c r="P1220" i="18"/>
  <c r="R1220" i="18"/>
  <c r="M1220" i="18"/>
  <c r="S1217" i="18" s="1"/>
  <c r="L1218" i="18"/>
  <c r="N1220" i="18"/>
  <c r="U1367" i="18"/>
  <c r="W1369" i="18"/>
  <c r="X1369" i="18"/>
  <c r="Y1367" i="18"/>
  <c r="Z357" i="18"/>
  <c r="T355" i="18"/>
  <c r="U84" i="18"/>
  <c r="W86" i="18"/>
  <c r="Y84" i="18"/>
  <c r="X86" i="18"/>
  <c r="U428" i="18"/>
  <c r="W430" i="18"/>
  <c r="Y428" i="18"/>
  <c r="X430" i="18"/>
  <c r="Z275" i="18"/>
  <c r="T273" i="18"/>
  <c r="U396" i="18"/>
  <c r="X398" i="18"/>
  <c r="W398" i="18"/>
  <c r="Y396" i="18"/>
  <c r="R1372" i="18"/>
  <c r="T397" i="18"/>
  <c r="Z399" i="18"/>
  <c r="T272" i="18"/>
  <c r="Z274" i="18"/>
  <c r="X1217" i="18"/>
  <c r="W1217" i="18"/>
  <c r="U1047" i="18"/>
  <c r="X1049" i="18"/>
  <c r="W1049" i="18"/>
  <c r="Y1047" i="18"/>
  <c r="H1053" i="18"/>
  <c r="L1052" i="18"/>
  <c r="S1052" i="18" s="1"/>
  <c r="Q1052" i="18"/>
  <c r="AA1048" i="18" s="1"/>
  <c r="P1052" i="18"/>
  <c r="M1052" i="18"/>
  <c r="V1047" i="18" s="1"/>
  <c r="L1050" i="18"/>
  <c r="N1052" i="18"/>
  <c r="N1054" i="18"/>
  <c r="U1293" i="18"/>
  <c r="W1295" i="18"/>
  <c r="Y1293" i="18"/>
  <c r="X1295" i="18"/>
  <c r="R1373" i="18"/>
  <c r="AA1367" i="18"/>
  <c r="Z448" i="18"/>
  <c r="T446" i="18"/>
  <c r="H434" i="18"/>
  <c r="N433" i="18"/>
  <c r="M433" i="18"/>
  <c r="V428" i="18" s="1"/>
  <c r="Q433" i="18"/>
  <c r="AA429" i="18" s="1"/>
  <c r="R433" i="18"/>
  <c r="S430" i="18"/>
  <c r="P433" i="18"/>
  <c r="L431" i="18"/>
  <c r="H402" i="18"/>
  <c r="M401" i="18"/>
  <c r="V396" i="18" s="1"/>
  <c r="N401" i="18"/>
  <c r="R401" i="18"/>
  <c r="Q401" i="18"/>
  <c r="AA397" i="18" s="1"/>
  <c r="L399" i="18"/>
  <c r="Z747" i="18"/>
  <c r="T745" i="18"/>
  <c r="H811" i="18"/>
  <c r="P810" i="18" s="1"/>
  <c r="L808" i="18"/>
  <c r="N810" i="18"/>
  <c r="Q810" i="18"/>
  <c r="R810" i="18"/>
  <c r="M810" i="18"/>
  <c r="S807" i="18"/>
  <c r="W1311" i="18"/>
  <c r="X1311" i="18"/>
  <c r="V899" i="18"/>
  <c r="W782" i="18"/>
  <c r="X782" i="18"/>
  <c r="V1051" i="18"/>
  <c r="R1314" i="18"/>
  <c r="P1297" i="18"/>
  <c r="Z1251" i="18"/>
  <c r="T1249" i="18"/>
  <c r="Z1091" i="18"/>
  <c r="T1089" i="18"/>
  <c r="P468" i="18"/>
  <c r="Z468" i="18" s="1"/>
  <c r="W355" i="18"/>
  <c r="X355" i="18"/>
  <c r="Z1179" i="18"/>
  <c r="T1177" i="18"/>
  <c r="Z949" i="18"/>
  <c r="T947" i="18"/>
  <c r="H90" i="18"/>
  <c r="M89" i="18"/>
  <c r="V84" i="18" s="1"/>
  <c r="Q89" i="18"/>
  <c r="AA85" i="18" s="1"/>
  <c r="S86" i="18"/>
  <c r="N89" i="18"/>
  <c r="R89" i="18"/>
  <c r="P89" i="18"/>
  <c r="L87" i="18"/>
  <c r="S397" i="18"/>
  <c r="X807" i="18"/>
  <c r="W807" i="18"/>
  <c r="P1313" i="18"/>
  <c r="U900" i="18"/>
  <c r="Y900" i="18"/>
  <c r="W902" i="18"/>
  <c r="X902" i="18"/>
  <c r="H765" i="18"/>
  <c r="Q764" i="18"/>
  <c r="AA760" i="18" s="1"/>
  <c r="P764" i="18"/>
  <c r="L762" i="18"/>
  <c r="M764" i="18"/>
  <c r="V759" i="18" s="1"/>
  <c r="N764" i="18"/>
  <c r="Z208" i="18"/>
  <c r="T206" i="18"/>
  <c r="U444" i="18"/>
  <c r="Y444" i="18"/>
  <c r="X446" i="18"/>
  <c r="W446" i="18"/>
  <c r="U1764" i="18"/>
  <c r="X1766" i="18"/>
  <c r="W1766" i="18"/>
  <c r="Y1764" i="18"/>
  <c r="H277" i="18"/>
  <c r="Q276" i="18"/>
  <c r="AA272" i="18" s="1"/>
  <c r="M276" i="18"/>
  <c r="V271" i="18" s="1"/>
  <c r="P276" i="18"/>
  <c r="L274" i="18"/>
  <c r="N276" i="18"/>
  <c r="S273" i="18"/>
  <c r="H906" i="18"/>
  <c r="N906" i="18" s="1"/>
  <c r="M905" i="18"/>
  <c r="V900" i="18" s="1"/>
  <c r="L903" i="18"/>
  <c r="N905" i="18"/>
  <c r="Q905" i="18"/>
  <c r="AA901" i="18" s="1"/>
  <c r="R905" i="18"/>
  <c r="S902" i="18"/>
  <c r="W761" i="18"/>
  <c r="U759" i="18"/>
  <c r="X761" i="18"/>
  <c r="Y759" i="18"/>
  <c r="R1021" i="18"/>
  <c r="AA1015" i="18"/>
  <c r="P176" i="18"/>
  <c r="S1048" i="18"/>
  <c r="P1371" i="18"/>
  <c r="U204" i="18"/>
  <c r="W206" i="18"/>
  <c r="Y204" i="18"/>
  <c r="X206" i="18"/>
  <c r="W466" i="18"/>
  <c r="X466" i="18"/>
  <c r="H1741" i="18"/>
  <c r="P1740" i="18"/>
  <c r="Q1740" i="18"/>
  <c r="M1740" i="18"/>
  <c r="L1738" i="18"/>
  <c r="S1737" i="18"/>
  <c r="N1740" i="18"/>
  <c r="H359" i="18"/>
  <c r="L356" i="18"/>
  <c r="M358" i="18"/>
  <c r="S355" i="18" s="1"/>
  <c r="R358" i="18"/>
  <c r="Q358" i="18"/>
  <c r="N358" i="18"/>
  <c r="W947" i="18"/>
  <c r="Y945" i="18"/>
  <c r="U945" i="18"/>
  <c r="X947" i="18"/>
  <c r="R1052" i="18"/>
  <c r="H1770" i="18"/>
  <c r="M1769" i="18"/>
  <c r="V1764" i="18" s="1"/>
  <c r="N1769" i="18"/>
  <c r="Q1769" i="18"/>
  <c r="AA1765" i="18" s="1"/>
  <c r="R1769" i="18"/>
  <c r="L1767" i="18"/>
  <c r="S85" i="18"/>
  <c r="W273" i="18"/>
  <c r="X273" i="18"/>
  <c r="Y271" i="18"/>
  <c r="U271" i="18"/>
  <c r="S1903" i="18"/>
  <c r="S1346" i="18"/>
  <c r="S1716" i="18"/>
  <c r="S901" i="18"/>
  <c r="R1298" i="18"/>
  <c r="H786" i="18"/>
  <c r="M785" i="18"/>
  <c r="N785" i="18"/>
  <c r="Q785" i="18"/>
  <c r="AA781" i="18" s="1"/>
  <c r="R785" i="18"/>
  <c r="S782" i="18"/>
  <c r="L783" i="18"/>
  <c r="P1219" i="18"/>
  <c r="R1053" i="18"/>
  <c r="AA1047" i="18"/>
  <c r="N1299" i="18"/>
  <c r="V1292" i="18"/>
  <c r="P669" i="18"/>
  <c r="H1253" i="18"/>
  <c r="N1252" i="18"/>
  <c r="Q1252" i="18"/>
  <c r="AA1248" i="18" s="1"/>
  <c r="R1252" i="18"/>
  <c r="L1250" i="18"/>
  <c r="M1252" i="18"/>
  <c r="V1247" i="18" s="1"/>
  <c r="S1249" i="18"/>
  <c r="H210" i="18"/>
  <c r="M209" i="18"/>
  <c r="V204" i="18" s="1"/>
  <c r="N209" i="18"/>
  <c r="R209" i="18"/>
  <c r="Q209" i="18"/>
  <c r="AA205" i="18" s="1"/>
  <c r="S206" i="18"/>
  <c r="P209" i="18"/>
  <c r="L207" i="18"/>
  <c r="H1093" i="18"/>
  <c r="N1092" i="18"/>
  <c r="P1092" i="18"/>
  <c r="R1092" i="18"/>
  <c r="Q1092" i="18"/>
  <c r="AA1088" i="18" s="1"/>
  <c r="M1092" i="18"/>
  <c r="V1087" i="18" s="1"/>
  <c r="L1090" i="18"/>
  <c r="S1089" i="18"/>
  <c r="W1737" i="18"/>
  <c r="X1737" i="18"/>
  <c r="R1020" i="18"/>
  <c r="H450" i="18"/>
  <c r="M449" i="18"/>
  <c r="V444" i="18" s="1"/>
  <c r="N449" i="18"/>
  <c r="Q449" i="18"/>
  <c r="AA445" i="18" s="1"/>
  <c r="R449" i="18"/>
  <c r="L447" i="18"/>
  <c r="P449" i="18"/>
  <c r="H1181" i="18"/>
  <c r="N1180" i="18"/>
  <c r="P1180" i="18"/>
  <c r="Q1180" i="18"/>
  <c r="AA1176" i="18" s="1"/>
  <c r="R1180" i="18"/>
  <c r="L1178" i="18"/>
  <c r="M1180" i="18"/>
  <c r="V1175" i="18" s="1"/>
  <c r="S1177" i="18"/>
  <c r="H951" i="18"/>
  <c r="L948" i="18"/>
  <c r="Q950" i="18"/>
  <c r="AA946" i="18" s="1"/>
  <c r="M950" i="18"/>
  <c r="V945" i="18" s="1"/>
  <c r="R950" i="18"/>
  <c r="P950" i="18"/>
  <c r="N950" i="18"/>
  <c r="S1765" i="18"/>
  <c r="S272" i="18"/>
  <c r="P400" i="18"/>
  <c r="H749" i="18"/>
  <c r="P748" i="18" s="1"/>
  <c r="Q748" i="18"/>
  <c r="AA744" i="18" s="1"/>
  <c r="M748" i="18"/>
  <c r="V743" i="18" s="1"/>
  <c r="L746" i="18"/>
  <c r="S745" i="18"/>
  <c r="N748" i="18"/>
  <c r="R1007" i="18"/>
  <c r="U1345" i="18"/>
  <c r="X1347" i="18"/>
  <c r="W1347" i="18"/>
  <c r="Y1345" i="18"/>
  <c r="T1490" i="18"/>
  <c r="Z1492" i="18"/>
  <c r="V1210" i="18"/>
  <c r="U1489" i="18"/>
  <c r="X1491" i="18"/>
  <c r="W1491" i="18"/>
  <c r="Y1489" i="18"/>
  <c r="H1721" i="18"/>
  <c r="L1718" i="18"/>
  <c r="M1720" i="18"/>
  <c r="V1715" i="18" s="1"/>
  <c r="N1720" i="18"/>
  <c r="Q1720" i="18"/>
  <c r="AA1716" i="18" s="1"/>
  <c r="R1720" i="18"/>
  <c r="H1791" i="18"/>
  <c r="L1788" i="18"/>
  <c r="N1790" i="18"/>
  <c r="M1790" i="18"/>
  <c r="V1785" i="18" s="1"/>
  <c r="Q1790" i="18"/>
  <c r="AA1786" i="18" s="1"/>
  <c r="S1787" i="18"/>
  <c r="R1790" i="18"/>
  <c r="U1001" i="18"/>
  <c r="W1003" i="18"/>
  <c r="X1003" i="18"/>
  <c r="Y1001" i="18"/>
  <c r="H1351" i="18"/>
  <c r="L1348" i="18"/>
  <c r="M1350" i="18"/>
  <c r="V1345" i="18" s="1"/>
  <c r="N1350" i="18"/>
  <c r="P1350" i="18"/>
  <c r="Q1350" i="18"/>
  <c r="AA1346" i="18" s="1"/>
  <c r="R1350" i="18"/>
  <c r="H1495" i="18"/>
  <c r="P1494" i="18" s="1"/>
  <c r="L1492" i="18"/>
  <c r="N1494" i="18"/>
  <c r="M1494" i="18"/>
  <c r="V1489" i="18" s="1"/>
  <c r="Q1494" i="18"/>
  <c r="AA1490" i="18" s="1"/>
  <c r="R1494" i="18"/>
  <c r="U1005" i="18"/>
  <c r="V1005" i="18"/>
  <c r="Y1005" i="18"/>
  <c r="U1003" i="18"/>
  <c r="W1005" i="18"/>
  <c r="X1005" i="18"/>
  <c r="Y1003" i="18"/>
  <c r="U1067" i="18"/>
  <c r="W1069" i="18"/>
  <c r="X1069" i="18"/>
  <c r="Y1067" i="18"/>
  <c r="T1346" i="18"/>
  <c r="Z1348" i="18"/>
  <c r="Z1005" i="18"/>
  <c r="T1003" i="18"/>
  <c r="L1006" i="18"/>
  <c r="S1006" i="18" s="1"/>
  <c r="L1004" i="18"/>
  <c r="N1006" i="18"/>
  <c r="M1006" i="18"/>
  <c r="V1001" i="18" s="1"/>
  <c r="M1007" i="18"/>
  <c r="P1006" i="18"/>
  <c r="Q1006" i="18"/>
  <c r="AA1002" i="18" s="1"/>
  <c r="Q1007" i="18"/>
  <c r="R1006" i="18"/>
  <c r="S1003" i="18"/>
  <c r="H1073" i="18"/>
  <c r="L1070" i="18"/>
  <c r="M1072" i="18"/>
  <c r="V1067" i="18" s="1"/>
  <c r="N1072" i="18"/>
  <c r="P1072" i="18"/>
  <c r="R1072" i="18"/>
  <c r="Q1072" i="18"/>
  <c r="AA1068" i="18" s="1"/>
  <c r="Z1906" i="18"/>
  <c r="T1904" i="18"/>
  <c r="T1005" i="18"/>
  <c r="AA1005" i="18"/>
  <c r="U1206" i="18"/>
  <c r="W1208" i="18"/>
  <c r="X1208" i="18"/>
  <c r="Y1206" i="18"/>
  <c r="P1719" i="18"/>
  <c r="P1789" i="18"/>
  <c r="W2044" i="18"/>
  <c r="X2044" i="18"/>
  <c r="W1939" i="18"/>
  <c r="X1939" i="18"/>
  <c r="Z1718" i="18"/>
  <c r="T1716" i="18"/>
  <c r="S1002" i="18"/>
  <c r="P1349" i="18"/>
  <c r="S1068" i="18"/>
  <c r="H1212" i="18"/>
  <c r="P1211" i="18" s="1"/>
  <c r="M1211" i="18"/>
  <c r="V1206" i="18" s="1"/>
  <c r="L1209" i="18"/>
  <c r="N1211" i="18"/>
  <c r="Q1211" i="18"/>
  <c r="AA1207" i="18" s="1"/>
  <c r="R1211" i="18"/>
  <c r="P1493" i="18"/>
  <c r="H2048" i="18"/>
  <c r="L2045" i="18"/>
  <c r="M2047" i="18"/>
  <c r="S2044" i="18" s="1"/>
  <c r="N2047" i="18"/>
  <c r="R2047" i="18"/>
  <c r="Q2047" i="18"/>
  <c r="H1943" i="18"/>
  <c r="L1940" i="18"/>
  <c r="N1942" i="18"/>
  <c r="M1942" i="18"/>
  <c r="S1939" i="18" s="1"/>
  <c r="R1942" i="18"/>
  <c r="Q1942" i="18"/>
  <c r="W1806" i="18"/>
  <c r="X1806" i="18"/>
  <c r="U1785" i="18"/>
  <c r="X1787" i="18"/>
  <c r="W1787" i="18"/>
  <c r="Y1785" i="18"/>
  <c r="U1902" i="18"/>
  <c r="W1904" i="18"/>
  <c r="X1904" i="18"/>
  <c r="Y1902" i="18"/>
  <c r="H1908" i="18"/>
  <c r="P1907" i="18" s="1"/>
  <c r="L1905" i="18"/>
  <c r="M1907" i="18"/>
  <c r="V1902" i="18" s="1"/>
  <c r="N1907" i="18"/>
  <c r="R1907" i="18"/>
  <c r="Q1907" i="18"/>
  <c r="AA1903" i="18" s="1"/>
  <c r="S1904" i="18"/>
  <c r="N1007" i="18"/>
  <c r="H1810" i="18"/>
  <c r="L1807" i="18"/>
  <c r="M1809" i="18"/>
  <c r="S1806" i="18" s="1"/>
  <c r="N1809" i="18"/>
  <c r="P1809" i="18"/>
  <c r="Q1809" i="18"/>
  <c r="R1809" i="18"/>
  <c r="P1071" i="18"/>
  <c r="P1210" i="18"/>
  <c r="U1715" i="18"/>
  <c r="W1717" i="18"/>
  <c r="X1717" i="18"/>
  <c r="Y1715" i="18"/>
  <c r="AS9" i="18"/>
  <c r="CC6" i="18"/>
  <c r="CC5" i="18"/>
  <c r="G298" i="33"/>
  <c r="F298" i="33" a="1"/>
  <c r="F298" i="33" s="1"/>
  <c r="G297" i="33"/>
  <c r="F297" i="33" a="1"/>
  <c r="F297" i="33" s="1"/>
  <c r="G296" i="33"/>
  <c r="F296" i="33" a="1"/>
  <c r="F296" i="33" s="1"/>
  <c r="F293" i="33" a="1"/>
  <c r="F293" i="33" s="1"/>
  <c r="G293" i="33"/>
  <c r="G292" i="33"/>
  <c r="G290" i="33"/>
  <c r="F290" i="33" a="1"/>
  <c r="F290" i="33" s="1"/>
  <c r="G289" i="33"/>
  <c r="F289" i="33" a="1"/>
  <c r="F289" i="33" s="1"/>
  <c r="G288" i="33"/>
  <c r="F288" i="33" a="1"/>
  <c r="F288" i="33" s="1"/>
  <c r="F285" i="33" a="1"/>
  <c r="F285" i="33" s="1"/>
  <c r="G285" i="33"/>
  <c r="G284" i="33"/>
  <c r="G282" i="33"/>
  <c r="F282" i="33" a="1"/>
  <c r="F282" i="33" s="1"/>
  <c r="G281" i="33"/>
  <c r="F281" i="33" a="1"/>
  <c r="F281" i="33" s="1"/>
  <c r="G280" i="33"/>
  <c r="F280" i="33" a="1"/>
  <c r="F280" i="33" s="1"/>
  <c r="F277" i="33" a="1"/>
  <c r="F277" i="33" s="1"/>
  <c r="G277" i="33"/>
  <c r="G276" i="33"/>
  <c r="G274" i="33"/>
  <c r="F274" i="33" a="1"/>
  <c r="F274" i="33" s="1"/>
  <c r="G273" i="33"/>
  <c r="F273" i="33" a="1"/>
  <c r="F273" i="33" s="1"/>
  <c r="G272" i="33"/>
  <c r="F272" i="33" a="1"/>
  <c r="F272" i="33" s="1"/>
  <c r="F269" i="33" a="1"/>
  <c r="F269" i="33" s="1"/>
  <c r="G269" i="33"/>
  <c r="G268" i="33"/>
  <c r="G266" i="33"/>
  <c r="F266" i="33" a="1"/>
  <c r="F266" i="33" s="1"/>
  <c r="G265" i="33"/>
  <c r="F265" i="33" a="1"/>
  <c r="F265" i="33" s="1"/>
  <c r="G264" i="33"/>
  <c r="F264" i="33" a="1"/>
  <c r="F264" i="33" s="1"/>
  <c r="F261" i="33" a="1"/>
  <c r="F261" i="33" s="1"/>
  <c r="G261" i="33"/>
  <c r="G260" i="33"/>
  <c r="G258" i="33"/>
  <c r="F258" i="33" a="1"/>
  <c r="F258" i="33" s="1"/>
  <c r="G257" i="33"/>
  <c r="F257" i="33" a="1"/>
  <c r="F257" i="33" s="1"/>
  <c r="G256" i="33"/>
  <c r="F256" i="33" a="1"/>
  <c r="F256" i="33" s="1"/>
  <c r="F253" i="33" a="1"/>
  <c r="F253" i="33" s="1"/>
  <c r="G253" i="33"/>
  <c r="G252" i="33"/>
  <c r="G250" i="33"/>
  <c r="F250" i="33" a="1"/>
  <c r="F250" i="33" s="1"/>
  <c r="G249" i="33"/>
  <c r="F249" i="33" a="1"/>
  <c r="F249" i="33" s="1"/>
  <c r="G248" i="33"/>
  <c r="F248" i="33" a="1"/>
  <c r="F248" i="33" s="1"/>
  <c r="F245" i="33" a="1"/>
  <c r="F245" i="33" s="1"/>
  <c r="G245" i="33"/>
  <c r="G244" i="33"/>
  <c r="G242" i="33"/>
  <c r="F242" i="33" a="1"/>
  <c r="F242" i="33" s="1"/>
  <c r="G241" i="33"/>
  <c r="F241" i="33" a="1"/>
  <c r="F241" i="33" s="1"/>
  <c r="G240" i="33"/>
  <c r="F240" i="33" a="1"/>
  <c r="F240" i="33" s="1"/>
  <c r="G239" i="33"/>
  <c r="F237" i="33" a="1"/>
  <c r="F237" i="33" s="1"/>
  <c r="G237" i="33"/>
  <c r="G236" i="33"/>
  <c r="G234" i="33"/>
  <c r="F234" i="33" a="1"/>
  <c r="F234" i="33" s="1"/>
  <c r="G233" i="33"/>
  <c r="F233" i="33" a="1"/>
  <c r="F233" i="33" s="1"/>
  <c r="G232" i="33"/>
  <c r="F232" i="33" a="1"/>
  <c r="F232" i="33" s="1"/>
  <c r="G231" i="33"/>
  <c r="F229" i="33" a="1"/>
  <c r="F229" i="33" s="1"/>
  <c r="G229" i="33"/>
  <c r="G228" i="33"/>
  <c r="G226" i="33"/>
  <c r="F226" i="33" a="1"/>
  <c r="F226" i="33" s="1"/>
  <c r="G225" i="33"/>
  <c r="F225" i="33" a="1"/>
  <c r="F225" i="33" s="1"/>
  <c r="G224" i="33"/>
  <c r="F224" i="33" a="1"/>
  <c r="F224" i="33" s="1"/>
  <c r="G223" i="33"/>
  <c r="F221" i="33" a="1"/>
  <c r="F221" i="33" s="1"/>
  <c r="G221" i="33"/>
  <c r="G220" i="33"/>
  <c r="G218" i="33"/>
  <c r="F218" i="33" a="1"/>
  <c r="F218" i="33" s="1"/>
  <c r="G217" i="33"/>
  <c r="F217" i="33" a="1"/>
  <c r="F217" i="33" s="1"/>
  <c r="G216" i="33"/>
  <c r="F216" i="33" a="1"/>
  <c r="F216" i="33" s="1"/>
  <c r="F215" i="33" a="1"/>
  <c r="F215" i="33" s="1"/>
  <c r="F214" i="33" a="1"/>
  <c r="F214" i="33" s="1"/>
  <c r="F213" i="33" a="1"/>
  <c r="F213" i="33" s="1"/>
  <c r="G213" i="33"/>
  <c r="G210" i="33"/>
  <c r="F210" i="33" a="1"/>
  <c r="F210" i="33" s="1"/>
  <c r="G209" i="33"/>
  <c r="F209" i="33" a="1"/>
  <c r="F209" i="33" s="1"/>
  <c r="G208" i="33"/>
  <c r="F208" i="33" a="1"/>
  <c r="F208" i="33" s="1"/>
  <c r="G207" i="33"/>
  <c r="F207" i="33" a="1"/>
  <c r="F207" i="33" s="1"/>
  <c r="F206" i="33" a="1"/>
  <c r="F206" i="33" s="1"/>
  <c r="F205" i="33" a="1"/>
  <c r="F205" i="33" s="1"/>
  <c r="G205" i="33"/>
  <c r="G204" i="33"/>
  <c r="G202" i="33"/>
  <c r="F202" i="33" a="1"/>
  <c r="F202" i="33" s="1"/>
  <c r="G201" i="33"/>
  <c r="F201" i="33" a="1"/>
  <c r="F201" i="33" s="1"/>
  <c r="F200" i="33" a="1"/>
  <c r="F200" i="33" s="1"/>
  <c r="G200" i="33"/>
  <c r="G199" i="33"/>
  <c r="F199" i="33" a="1"/>
  <c r="F199" i="33" s="1"/>
  <c r="F198" i="33" a="1"/>
  <c r="F198" i="33" s="1"/>
  <c r="F197" i="33" a="1"/>
  <c r="F197" i="33" s="1"/>
  <c r="G197" i="33"/>
  <c r="G196" i="33"/>
  <c r="G194" i="33"/>
  <c r="F194" i="33" a="1"/>
  <c r="F194" i="33" s="1"/>
  <c r="G193" i="33"/>
  <c r="F193" i="33" a="1"/>
  <c r="F193" i="33" s="1"/>
  <c r="G192" i="33"/>
  <c r="F192" i="33" a="1"/>
  <c r="F192" i="33" s="1"/>
  <c r="F191" i="33" a="1"/>
  <c r="F191" i="33" s="1"/>
  <c r="F189" i="33" a="1"/>
  <c r="F189" i="33" s="1"/>
  <c r="G189" i="33"/>
  <c r="G186" i="33"/>
  <c r="F186" i="33" a="1"/>
  <c r="F186" i="33" s="1"/>
  <c r="G185" i="33"/>
  <c r="F185" i="33" a="1"/>
  <c r="F185" i="33" s="1"/>
  <c r="G183" i="33"/>
  <c r="F183" i="33" a="1"/>
  <c r="F183" i="33" s="1"/>
  <c r="F181" i="33" a="1"/>
  <c r="F181" i="33" s="1"/>
  <c r="G181" i="33"/>
  <c r="G180" i="33"/>
  <c r="F180" i="33" a="1"/>
  <c r="F180" i="33" s="1"/>
  <c r="G178" i="33"/>
  <c r="F178" i="33" a="1"/>
  <c r="F178" i="33" s="1"/>
  <c r="G177" i="33"/>
  <c r="F177" i="33" a="1"/>
  <c r="F177" i="33" s="1"/>
  <c r="F176" i="33" a="1"/>
  <c r="F176" i="33" s="1"/>
  <c r="G175" i="33"/>
  <c r="F175" i="33" a="1"/>
  <c r="F175" i="33" s="1"/>
  <c r="F174" i="33" a="1"/>
  <c r="F174" i="33" s="1"/>
  <c r="G174" i="33"/>
  <c r="G172" i="33"/>
  <c r="F172" i="33" a="1"/>
  <c r="F172" i="33" s="1"/>
  <c r="G170" i="33"/>
  <c r="F170" i="33" a="1"/>
  <c r="F170" i="33" s="1"/>
  <c r="F169" i="33" a="1"/>
  <c r="F169" i="33" s="1"/>
  <c r="G169" i="33"/>
  <c r="G168" i="33"/>
  <c r="G167" i="33"/>
  <c r="F167" i="33" a="1"/>
  <c r="F167" i="33" s="1"/>
  <c r="F166" i="33" a="1"/>
  <c r="F166" i="33" s="1"/>
  <c r="G166" i="33"/>
  <c r="G165" i="33"/>
  <c r="F165" i="33" a="1"/>
  <c r="F165" i="33" s="1"/>
  <c r="F164" i="33" a="1"/>
  <c r="F164" i="33" s="1"/>
  <c r="G162" i="33"/>
  <c r="F162" i="33" a="1"/>
  <c r="F162" i="33" s="1"/>
  <c r="G161" i="33"/>
  <c r="F161" i="33" a="1"/>
  <c r="F161" i="33" s="1"/>
  <c r="F160" i="33" a="1"/>
  <c r="F160" i="33" s="1"/>
  <c r="G158" i="33"/>
  <c r="F157" i="33" a="1"/>
  <c r="F157" i="33" s="1"/>
  <c r="G156" i="33"/>
  <c r="F156" i="33" a="1"/>
  <c r="F156" i="33" s="1"/>
  <c r="G154" i="33"/>
  <c r="F154" i="33" a="1"/>
  <c r="F154" i="33" s="1"/>
  <c r="G153" i="33"/>
  <c r="F153" i="33" a="1"/>
  <c r="F153" i="33" s="1"/>
  <c r="F152" i="33" a="1"/>
  <c r="F152" i="33" s="1"/>
  <c r="G151" i="33"/>
  <c r="F149" i="33" a="1"/>
  <c r="F149" i="33" s="1"/>
  <c r="G148" i="33"/>
  <c r="F148" i="33" a="1"/>
  <c r="F148" i="33" s="1"/>
  <c r="G146" i="33"/>
  <c r="F146" i="33" a="1"/>
  <c r="F146" i="33" s="1"/>
  <c r="G145" i="33"/>
  <c r="F145" i="33" a="1"/>
  <c r="F145" i="33" s="1"/>
  <c r="F144" i="33" a="1"/>
  <c r="F144" i="33" s="1"/>
  <c r="G143" i="33"/>
  <c r="F141" i="33" a="1"/>
  <c r="F141" i="33" s="1"/>
  <c r="G140" i="33"/>
  <c r="F140" i="33" a="1"/>
  <c r="F140" i="33" s="1"/>
  <c r="G138" i="33"/>
  <c r="F138" i="33" a="1"/>
  <c r="F138" i="33" s="1"/>
  <c r="G137" i="33"/>
  <c r="F137" i="33" a="1"/>
  <c r="F137" i="33" s="1"/>
  <c r="F136" i="33" a="1"/>
  <c r="F136" i="33" s="1"/>
  <c r="G135" i="33"/>
  <c r="F133" i="33" a="1"/>
  <c r="F133" i="33" s="1"/>
  <c r="G133" i="33"/>
  <c r="G132" i="33"/>
  <c r="F132" i="33" a="1"/>
  <c r="F132" i="33" s="1"/>
  <c r="G130" i="33"/>
  <c r="F130" i="33" a="1"/>
  <c r="F130" i="33" s="1"/>
  <c r="G129" i="33"/>
  <c r="F129" i="33" a="1"/>
  <c r="F129" i="33" s="1"/>
  <c r="F128" i="33" a="1"/>
  <c r="F128" i="33" s="1"/>
  <c r="G124" i="33"/>
  <c r="F124" i="33" a="1"/>
  <c r="F124" i="33" s="1"/>
  <c r="G122" i="33"/>
  <c r="F122" i="33" a="1"/>
  <c r="F122" i="33" s="1"/>
  <c r="G121" i="33"/>
  <c r="F121" i="33" a="1"/>
  <c r="F121" i="33" s="1"/>
  <c r="F120" i="33" a="1"/>
  <c r="F120" i="33" s="1"/>
  <c r="G116" i="33"/>
  <c r="F116" i="33" a="1"/>
  <c r="F116" i="33" s="1"/>
  <c r="G114" i="33"/>
  <c r="F114" i="33" a="1"/>
  <c r="F114" i="33" s="1"/>
  <c r="G113" i="33"/>
  <c r="F113" i="33" a="1"/>
  <c r="F113" i="33" s="1"/>
  <c r="F112" i="33" a="1"/>
  <c r="F112" i="33" s="1"/>
  <c r="G111" i="33"/>
  <c r="F111" i="33" a="1"/>
  <c r="F111" i="33" s="1"/>
  <c r="G108" i="33"/>
  <c r="F108" i="33" a="1"/>
  <c r="F108" i="33" s="1"/>
  <c r="G106" i="33"/>
  <c r="F106" i="33" a="1"/>
  <c r="F106" i="33" s="1"/>
  <c r="G105" i="33"/>
  <c r="F105" i="33" a="1"/>
  <c r="F105" i="33" s="1"/>
  <c r="F104" i="33" a="1"/>
  <c r="F104" i="33" s="1"/>
  <c r="G103" i="33"/>
  <c r="F103" i="33" a="1"/>
  <c r="F103" i="33" s="1"/>
  <c r="G100" i="33"/>
  <c r="F100" i="33" a="1"/>
  <c r="F100" i="33" s="1"/>
  <c r="G97" i="33"/>
  <c r="F97" i="33" a="1"/>
  <c r="F97" i="33" s="1"/>
  <c r="G95" i="33"/>
  <c r="F95" i="33" a="1"/>
  <c r="F95" i="33" s="1"/>
  <c r="G94" i="33"/>
  <c r="F94" i="33" a="1"/>
  <c r="F94" i="33" s="1"/>
  <c r="G92" i="33"/>
  <c r="F92" i="33" a="1"/>
  <c r="F92" i="33" s="1"/>
  <c r="G91" i="33"/>
  <c r="G89" i="33"/>
  <c r="F89" i="33" a="1"/>
  <c r="F89" i="33" s="1"/>
  <c r="F88" i="33" a="1"/>
  <c r="F88" i="33" s="1"/>
  <c r="G87" i="33"/>
  <c r="F87" i="33" a="1"/>
  <c r="F87" i="33" s="1"/>
  <c r="G84" i="33"/>
  <c r="F84" i="33" a="1"/>
  <c r="F84" i="33" s="1"/>
  <c r="G81" i="33"/>
  <c r="F81" i="33" a="1"/>
  <c r="F81" i="33" s="1"/>
  <c r="F80" i="33" a="1"/>
  <c r="F80" i="33" s="1"/>
  <c r="G78" i="33"/>
  <c r="F78" i="33" a="1"/>
  <c r="F78" i="33" s="1"/>
  <c r="G76" i="33"/>
  <c r="F76" i="33" a="1"/>
  <c r="F76" i="33" s="1"/>
  <c r="G73" i="33"/>
  <c r="F73" i="33" a="1"/>
  <c r="F73" i="33" s="1"/>
  <c r="G70" i="33"/>
  <c r="F70" i="33" a="1"/>
  <c r="F70" i="33" s="1"/>
  <c r="G69" i="33"/>
  <c r="G68" i="33"/>
  <c r="F68" i="33" a="1"/>
  <c r="F68" i="33" s="1"/>
  <c r="G67" i="33"/>
  <c r="F67" i="33" a="1"/>
  <c r="F67" i="33" s="1"/>
  <c r="G65" i="33"/>
  <c r="F65" i="33" a="1"/>
  <c r="F65" i="33" s="1"/>
  <c r="G62" i="33"/>
  <c r="G61" i="33"/>
  <c r="G60" i="33"/>
  <c r="F60" i="33" a="1"/>
  <c r="F60" i="33" s="1"/>
  <c r="G59" i="33"/>
  <c r="F59" i="33" a="1"/>
  <c r="F59" i="33" s="1"/>
  <c r="G57" i="33"/>
  <c r="F57" i="33" a="1"/>
  <c r="F57" i="33" s="1"/>
  <c r="G53" i="33"/>
  <c r="G52" i="33"/>
  <c r="F52" i="33" a="1"/>
  <c r="F52" i="33" s="1"/>
  <c r="G51" i="33"/>
  <c r="F51" i="33" a="1"/>
  <c r="F51" i="33" s="1"/>
  <c r="G49" i="33"/>
  <c r="F49" i="33" a="1"/>
  <c r="F49" i="33" s="1"/>
  <c r="G45" i="33"/>
  <c r="G44" i="33"/>
  <c r="F44" i="33" a="1"/>
  <c r="F44" i="33" s="1"/>
  <c r="G43" i="33"/>
  <c r="F43" i="33" a="1"/>
  <c r="F43" i="33" s="1"/>
  <c r="G41" i="33"/>
  <c r="F41" i="33" a="1"/>
  <c r="F41" i="33" s="1"/>
  <c r="F40" i="33" a="1"/>
  <c r="F40" i="33" s="1"/>
  <c r="G38" i="33"/>
  <c r="G37" i="33"/>
  <c r="G36" i="33"/>
  <c r="F36" i="33" a="1"/>
  <c r="F36" i="33" s="1"/>
  <c r="G35" i="33"/>
  <c r="F35" i="33" a="1"/>
  <c r="F35" i="33" s="1"/>
  <c r="G33" i="33"/>
  <c r="F33" i="33" a="1"/>
  <c r="F33" i="33" s="1"/>
  <c r="F32" i="33" a="1"/>
  <c r="F32" i="33" s="1"/>
  <c r="G30" i="33"/>
  <c r="G29" i="33"/>
  <c r="G28" i="33"/>
  <c r="F28" i="33" a="1"/>
  <c r="F28" i="33" s="1"/>
  <c r="G27" i="33"/>
  <c r="F27" i="33" a="1"/>
  <c r="F27" i="33" s="1"/>
  <c r="G25" i="33"/>
  <c r="F25" i="33" a="1"/>
  <c r="F25" i="33" s="1"/>
  <c r="F24" i="33" a="1"/>
  <c r="F24" i="33" s="1"/>
  <c r="G22" i="33"/>
  <c r="G21" i="33"/>
  <c r="G20" i="33"/>
  <c r="F20" i="33" a="1"/>
  <c r="F20" i="33" s="1"/>
  <c r="G19" i="33"/>
  <c r="F19" i="33" a="1"/>
  <c r="F19" i="33" s="1"/>
  <c r="G17" i="33"/>
  <c r="F17" i="33" a="1"/>
  <c r="F17" i="33" s="1"/>
  <c r="G13" i="33"/>
  <c r="G12" i="33"/>
  <c r="F12" i="33" a="1"/>
  <c r="F12" i="33" s="1"/>
  <c r="G11" i="33"/>
  <c r="F11" i="33" a="1"/>
  <c r="F11" i="33" s="1"/>
  <c r="G9" i="33"/>
  <c r="F9" i="33" a="1"/>
  <c r="F9" i="33" s="1"/>
  <c r="E9" i="33"/>
  <c r="E8" i="33"/>
  <c r="G5" i="33"/>
  <c r="G4" i="33"/>
  <c r="F4" i="33" a="1"/>
  <c r="F4" i="33" s="1"/>
  <c r="E4" i="33"/>
  <c r="G3" i="33"/>
  <c r="F3" i="33" a="1"/>
  <c r="F3" i="33" s="1"/>
  <c r="E3" i="33"/>
  <c r="C3" i="33"/>
  <c r="C4" i="33" s="1"/>
  <c r="C5" i="33" s="1"/>
  <c r="C299" i="32"/>
  <c r="C298" i="32"/>
  <c r="C297" i="32"/>
  <c r="C296" i="32"/>
  <c r="C295" i="32"/>
  <c r="C294" i="32"/>
  <c r="C293" i="32"/>
  <c r="C292" i="32"/>
  <c r="C291" i="32"/>
  <c r="C290" i="32"/>
  <c r="C289" i="32"/>
  <c r="C288" i="32"/>
  <c r="C287" i="32"/>
  <c r="C286" i="32"/>
  <c r="C285" i="32"/>
  <c r="C284" i="32"/>
  <c r="C283" i="32"/>
  <c r="C282" i="32"/>
  <c r="C281" i="32"/>
  <c r="C280" i="32"/>
  <c r="C279" i="32"/>
  <c r="C278" i="32"/>
  <c r="C277" i="32"/>
  <c r="C276" i="32"/>
  <c r="C275" i="32"/>
  <c r="C274" i="32"/>
  <c r="C273" i="32"/>
  <c r="C272" i="32"/>
  <c r="C271" i="32"/>
  <c r="C270" i="32"/>
  <c r="C269" i="32"/>
  <c r="C268" i="32"/>
  <c r="C267" i="32"/>
  <c r="C266" i="32"/>
  <c r="C265" i="32"/>
  <c r="C264" i="32"/>
  <c r="C263" i="32"/>
  <c r="C262" i="32"/>
  <c r="C261" i="32"/>
  <c r="C260" i="32"/>
  <c r="C259" i="32"/>
  <c r="C258" i="32"/>
  <c r="C257" i="32"/>
  <c r="C256" i="32"/>
  <c r="C255" i="32"/>
  <c r="C254" i="32"/>
  <c r="C253" i="32"/>
  <c r="C252" i="32"/>
  <c r="C251" i="32"/>
  <c r="C250" i="32"/>
  <c r="C249" i="32"/>
  <c r="C248" i="32"/>
  <c r="C247" i="32"/>
  <c r="C246" i="32"/>
  <c r="C245" i="32"/>
  <c r="C244" i="32"/>
  <c r="C243" i="32"/>
  <c r="C242" i="32"/>
  <c r="C241" i="32"/>
  <c r="C240" i="32"/>
  <c r="C239" i="32"/>
  <c r="C238" i="32"/>
  <c r="C237" i="32"/>
  <c r="C236" i="32"/>
  <c r="C235" i="32"/>
  <c r="C234" i="32"/>
  <c r="C233" i="32"/>
  <c r="C232" i="32"/>
  <c r="C231" i="32"/>
  <c r="C230" i="32"/>
  <c r="C229" i="32"/>
  <c r="C228" i="32"/>
  <c r="C227" i="32"/>
  <c r="C226" i="32"/>
  <c r="C225" i="32"/>
  <c r="C224" i="32"/>
  <c r="C223" i="32"/>
  <c r="C222" i="32"/>
  <c r="C221" i="32"/>
  <c r="C220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C193" i="32"/>
  <c r="C192" i="32"/>
  <c r="C191" i="32"/>
  <c r="C190" i="32"/>
  <c r="C189" i="32"/>
  <c r="C188" i="32"/>
  <c r="C187" i="32"/>
  <c r="C186" i="32"/>
  <c r="C185" i="32"/>
  <c r="C184" i="32"/>
  <c r="C183" i="32"/>
  <c r="C182" i="32"/>
  <c r="C181" i="32"/>
  <c r="C180" i="32"/>
  <c r="C179" i="32"/>
  <c r="C178" i="32"/>
  <c r="C177" i="32"/>
  <c r="C176" i="32"/>
  <c r="C175" i="32"/>
  <c r="C174" i="32"/>
  <c r="C173" i="32"/>
  <c r="C172" i="32"/>
  <c r="C171" i="32"/>
  <c r="C170" i="32"/>
  <c r="C169" i="32"/>
  <c r="C168" i="32"/>
  <c r="C167" i="32"/>
  <c r="C166" i="32"/>
  <c r="C165" i="32"/>
  <c r="C164" i="32"/>
  <c r="C163" i="32"/>
  <c r="C162" i="32"/>
  <c r="C161" i="32"/>
  <c r="C160" i="32"/>
  <c r="C159" i="32"/>
  <c r="C158" i="32"/>
  <c r="C157" i="32"/>
  <c r="C156" i="32"/>
  <c r="C155" i="32"/>
  <c r="C154" i="32"/>
  <c r="C153" i="32"/>
  <c r="C152" i="32"/>
  <c r="C151" i="32"/>
  <c r="C150" i="32"/>
  <c r="C149" i="32"/>
  <c r="C148" i="32"/>
  <c r="C147" i="32"/>
  <c r="C146" i="32"/>
  <c r="C145" i="32"/>
  <c r="C144" i="32"/>
  <c r="C143" i="32"/>
  <c r="C142" i="32"/>
  <c r="C141" i="32"/>
  <c r="C140" i="32"/>
  <c r="C139" i="32"/>
  <c r="C138" i="32"/>
  <c r="C137" i="32"/>
  <c r="C136" i="32"/>
  <c r="C135" i="32"/>
  <c r="C134" i="32"/>
  <c r="C133" i="32"/>
  <c r="C132" i="32"/>
  <c r="C131" i="32"/>
  <c r="C130" i="32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E3" i="32"/>
  <c r="E4" i="32" s="1"/>
  <c r="E5" i="32" s="1"/>
  <c r="E6" i="32" s="1"/>
  <c r="E7" i="32" s="1"/>
  <c r="E8" i="32" s="1"/>
  <c r="E9" i="32" s="1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E234" i="32" s="1"/>
  <c r="E235" i="32" s="1"/>
  <c r="E236" i="32" s="1"/>
  <c r="E237" i="32" s="1"/>
  <c r="E238" i="32" s="1"/>
  <c r="E239" i="32" s="1"/>
  <c r="E240" i="32" s="1"/>
  <c r="E241" i="32" s="1"/>
  <c r="E242" i="32" s="1"/>
  <c r="E243" i="32" s="1"/>
  <c r="E244" i="32" s="1"/>
  <c r="E245" i="32" s="1"/>
  <c r="E246" i="32" s="1"/>
  <c r="E247" i="32" s="1"/>
  <c r="E248" i="32" s="1"/>
  <c r="E249" i="32" s="1"/>
  <c r="E250" i="32" s="1"/>
  <c r="E251" i="32" s="1"/>
  <c r="E252" i="32" s="1"/>
  <c r="E253" i="32" s="1"/>
  <c r="E254" i="32" s="1"/>
  <c r="E255" i="32" s="1"/>
  <c r="E256" i="32" s="1"/>
  <c r="E257" i="32" s="1"/>
  <c r="E258" i="32" s="1"/>
  <c r="E259" i="32" s="1"/>
  <c r="E260" i="32" s="1"/>
  <c r="E261" i="32" s="1"/>
  <c r="E262" i="32" s="1"/>
  <c r="E263" i="32" s="1"/>
  <c r="E264" i="32" s="1"/>
  <c r="E265" i="32" s="1"/>
  <c r="E266" i="32" s="1"/>
  <c r="E267" i="32" s="1"/>
  <c r="E268" i="32" s="1"/>
  <c r="E269" i="32" s="1"/>
  <c r="E270" i="32" s="1"/>
  <c r="E271" i="32" s="1"/>
  <c r="E272" i="32" s="1"/>
  <c r="E273" i="32" s="1"/>
  <c r="E274" i="32" s="1"/>
  <c r="E275" i="32" s="1"/>
  <c r="E276" i="32" s="1"/>
  <c r="E277" i="32" s="1"/>
  <c r="E278" i="32" s="1"/>
  <c r="E279" i="32" s="1"/>
  <c r="E280" i="32" s="1"/>
  <c r="E281" i="32" s="1"/>
  <c r="E282" i="32" s="1"/>
  <c r="E283" i="32" s="1"/>
  <c r="E284" i="32" s="1"/>
  <c r="E285" i="32" s="1"/>
  <c r="E286" i="32" s="1"/>
  <c r="E287" i="32" s="1"/>
  <c r="E288" i="32" s="1"/>
  <c r="E289" i="32" s="1"/>
  <c r="E290" i="32" s="1"/>
  <c r="E291" i="32" s="1"/>
  <c r="E292" i="32" s="1"/>
  <c r="E293" i="32" s="1"/>
  <c r="E294" i="32" s="1"/>
  <c r="E295" i="32" s="1"/>
  <c r="E296" i="32" s="1"/>
  <c r="E297" i="32" s="1"/>
  <c r="E298" i="32" s="1"/>
  <c r="E299" i="32" s="1"/>
  <c r="C3" i="32"/>
  <c r="C2" i="32"/>
  <c r="F74" i="33" a="1"/>
  <c r="F98" i="33" a="1"/>
  <c r="F2" i="33" a="1"/>
  <c r="F90" i="33" a="1"/>
  <c r="F171" i="33" a="1"/>
  <c r="Z748" i="18" l="1"/>
  <c r="T746" i="18"/>
  <c r="Z810" i="18"/>
  <c r="T808" i="18"/>
  <c r="Z1020" i="18"/>
  <c r="T1018" i="18"/>
  <c r="Z1298" i="18"/>
  <c r="T1296" i="18"/>
  <c r="Z1314" i="18"/>
  <c r="T1312" i="18"/>
  <c r="Z1740" i="18"/>
  <c r="T1738" i="18"/>
  <c r="Z1052" i="18"/>
  <c r="T1050" i="18"/>
  <c r="Z1372" i="18"/>
  <c r="T1370" i="18"/>
  <c r="H1742" i="18"/>
  <c r="L1739" i="18"/>
  <c r="N1741" i="18"/>
  <c r="Q1741" i="18"/>
  <c r="M1741" i="18"/>
  <c r="S1738" i="18" s="1"/>
  <c r="T1054" i="18"/>
  <c r="AA1054" i="18"/>
  <c r="S947" i="18"/>
  <c r="W1178" i="18"/>
  <c r="X1178" i="18"/>
  <c r="Y1176" i="18"/>
  <c r="U1176" i="18"/>
  <c r="S446" i="18"/>
  <c r="H1094" i="18"/>
  <c r="L1091" i="18"/>
  <c r="N1093" i="18"/>
  <c r="Q1093" i="18"/>
  <c r="AA1089" i="18" s="1"/>
  <c r="P1093" i="18"/>
  <c r="R1093" i="18"/>
  <c r="M1093" i="18"/>
  <c r="V1088" i="18" s="1"/>
  <c r="H211" i="18"/>
  <c r="P210" i="18" s="1"/>
  <c r="L208" i="18"/>
  <c r="Q210" i="18"/>
  <c r="R210" i="18"/>
  <c r="M210" i="18"/>
  <c r="V205" i="18" s="1"/>
  <c r="N210" i="18"/>
  <c r="H1254" i="18"/>
  <c r="P1253" i="18" s="1"/>
  <c r="L1251" i="18"/>
  <c r="N1253" i="18"/>
  <c r="Q1253" i="18"/>
  <c r="AA1249" i="18" s="1"/>
  <c r="R1253" i="18"/>
  <c r="M1253" i="18"/>
  <c r="V1248" i="18" s="1"/>
  <c r="W783" i="18"/>
  <c r="X783" i="18"/>
  <c r="Y781" i="18"/>
  <c r="U781" i="18"/>
  <c r="Z176" i="18"/>
  <c r="T174" i="18"/>
  <c r="S398" i="18"/>
  <c r="U429" i="18"/>
  <c r="W431" i="18"/>
  <c r="X431" i="18"/>
  <c r="Y429" i="18"/>
  <c r="S667" i="18"/>
  <c r="W175" i="18"/>
  <c r="U173" i="18"/>
  <c r="Y173" i="18"/>
  <c r="X175" i="18"/>
  <c r="S1017" i="18"/>
  <c r="Z1313" i="18"/>
  <c r="T1311" i="18"/>
  <c r="X808" i="18"/>
  <c r="W808" i="18"/>
  <c r="Z1220" i="18"/>
  <c r="T1218" i="18"/>
  <c r="S1491" i="18"/>
  <c r="Z1180" i="18"/>
  <c r="T1178" i="18"/>
  <c r="U1248" i="18"/>
  <c r="Y1248" i="18"/>
  <c r="X1250" i="18"/>
  <c r="W1250" i="18"/>
  <c r="H360" i="18"/>
  <c r="M359" i="18"/>
  <c r="R359" i="18"/>
  <c r="P359" i="18"/>
  <c r="Q359" i="18"/>
  <c r="AA355" i="18" s="1"/>
  <c r="S356" i="18"/>
  <c r="L357" i="18"/>
  <c r="N359" i="18"/>
  <c r="U272" i="18"/>
  <c r="X274" i="18"/>
  <c r="W274" i="18"/>
  <c r="Y272" i="18"/>
  <c r="H812" i="18"/>
  <c r="M811" i="18"/>
  <c r="S808" i="18" s="1"/>
  <c r="N811" i="18"/>
  <c r="Q811" i="18"/>
  <c r="P811" i="18"/>
  <c r="R811" i="18"/>
  <c r="L809" i="18"/>
  <c r="T1052" i="18"/>
  <c r="AA1052" i="18"/>
  <c r="U1050" i="18"/>
  <c r="W1052" i="18"/>
  <c r="X1052" i="18"/>
  <c r="Y1050" i="18"/>
  <c r="H1300" i="18"/>
  <c r="M1299" i="18"/>
  <c r="V1294" i="18" s="1"/>
  <c r="Q1299" i="18"/>
  <c r="AA1295" i="18" s="1"/>
  <c r="R1299" i="18"/>
  <c r="S1296" i="18"/>
  <c r="L1297" i="18"/>
  <c r="W467" i="18"/>
  <c r="X467" i="18"/>
  <c r="X207" i="18"/>
  <c r="U205" i="18"/>
  <c r="Y205" i="18"/>
  <c r="W207" i="18"/>
  <c r="U760" i="18"/>
  <c r="Y760" i="18"/>
  <c r="W762" i="18"/>
  <c r="X762" i="18"/>
  <c r="Z433" i="18"/>
  <c r="T431" i="18"/>
  <c r="U1294" i="18"/>
  <c r="W1296" i="18"/>
  <c r="X1296" i="18"/>
  <c r="Y1294" i="18"/>
  <c r="Z209" i="18"/>
  <c r="T207" i="18"/>
  <c r="R1741" i="18"/>
  <c r="R1008" i="18"/>
  <c r="U946" i="18"/>
  <c r="X948" i="18"/>
  <c r="W948" i="18"/>
  <c r="Y946" i="18"/>
  <c r="H1771" i="18"/>
  <c r="L1768" i="18"/>
  <c r="N1770" i="18"/>
  <c r="P1770" i="18"/>
  <c r="Q1770" i="18"/>
  <c r="R1770" i="18"/>
  <c r="M1770" i="18"/>
  <c r="V1765" i="18" s="1"/>
  <c r="S1767" i="18"/>
  <c r="U901" i="18"/>
  <c r="W903" i="18"/>
  <c r="Y901" i="18"/>
  <c r="X903" i="18"/>
  <c r="Z276" i="18"/>
  <c r="T274" i="18"/>
  <c r="H766" i="18"/>
  <c r="L763" i="18"/>
  <c r="N765" i="18"/>
  <c r="P765" i="18"/>
  <c r="Q765" i="18"/>
  <c r="AA761" i="18" s="1"/>
  <c r="R765" i="18"/>
  <c r="M765" i="18"/>
  <c r="V760" i="18" s="1"/>
  <c r="S762" i="18"/>
  <c r="S1049" i="18"/>
  <c r="N1053" i="18"/>
  <c r="M1054" i="18"/>
  <c r="L1051" i="18"/>
  <c r="P1053" i="18"/>
  <c r="Q1053" i="18"/>
  <c r="AA1049" i="18" s="1"/>
  <c r="Q1054" i="18"/>
  <c r="M1053" i="18"/>
  <c r="V1048" i="18" s="1"/>
  <c r="L1053" i="18"/>
  <c r="H1222" i="18"/>
  <c r="P1221" i="18" s="1"/>
  <c r="N1221" i="18"/>
  <c r="L1219" i="18"/>
  <c r="Q1221" i="18"/>
  <c r="AA1217" i="18" s="1"/>
  <c r="R1221" i="18"/>
  <c r="M1221" i="18"/>
  <c r="S1218" i="18" s="1"/>
  <c r="U666" i="18"/>
  <c r="Y666" i="18"/>
  <c r="W668" i="18"/>
  <c r="X668" i="18"/>
  <c r="H1374" i="18"/>
  <c r="L1371" i="18"/>
  <c r="N1373" i="18"/>
  <c r="Q1373" i="18"/>
  <c r="AA1369" i="18" s="1"/>
  <c r="P1373" i="18"/>
  <c r="M1373" i="18"/>
  <c r="S1370" i="18" s="1"/>
  <c r="X1090" i="18"/>
  <c r="U1088" i="18"/>
  <c r="W1090" i="18"/>
  <c r="Y1088" i="18"/>
  <c r="Z764" i="18"/>
  <c r="T762" i="18"/>
  <c r="H952" i="18"/>
  <c r="P951" i="18" s="1"/>
  <c r="M951" i="18"/>
  <c r="V946" i="18" s="1"/>
  <c r="Q951" i="18"/>
  <c r="AA947" i="18" s="1"/>
  <c r="R951" i="18"/>
  <c r="L949" i="18"/>
  <c r="N951" i="18"/>
  <c r="H1182" i="18"/>
  <c r="P1181" i="18" s="1"/>
  <c r="L1179" i="18"/>
  <c r="Q1181" i="18"/>
  <c r="AA1177" i="18" s="1"/>
  <c r="N1181" i="18"/>
  <c r="R1181" i="18"/>
  <c r="M1181" i="18"/>
  <c r="V1176" i="18" s="1"/>
  <c r="S1178" i="18"/>
  <c r="H451" i="18"/>
  <c r="L448" i="18"/>
  <c r="M450" i="18"/>
  <c r="V445" i="18" s="1"/>
  <c r="P450" i="18"/>
  <c r="R450" i="18"/>
  <c r="Q450" i="18"/>
  <c r="S447" i="18"/>
  <c r="N450" i="18"/>
  <c r="P1252" i="18"/>
  <c r="V1053" i="18"/>
  <c r="Y1053" i="18"/>
  <c r="U1053" i="18"/>
  <c r="P1769" i="18"/>
  <c r="V1052" i="18"/>
  <c r="Y1052" i="18"/>
  <c r="U1052" i="18"/>
  <c r="P358" i="18"/>
  <c r="H91" i="18"/>
  <c r="L88" i="18"/>
  <c r="N90" i="18"/>
  <c r="P90" i="18"/>
  <c r="R90" i="18"/>
  <c r="Q90" i="18"/>
  <c r="M90" i="18"/>
  <c r="V85" i="18" s="1"/>
  <c r="H403" i="18"/>
  <c r="L400" i="18"/>
  <c r="P402" i="18"/>
  <c r="Q402" i="18"/>
  <c r="R402" i="18"/>
  <c r="M402" i="18"/>
  <c r="V397" i="18" s="1"/>
  <c r="N402" i="18"/>
  <c r="S399" i="18"/>
  <c r="W1050" i="18"/>
  <c r="X1050" i="18"/>
  <c r="Y1048" i="18"/>
  <c r="U1048" i="18"/>
  <c r="H672" i="18"/>
  <c r="M671" i="18"/>
  <c r="V666" i="18" s="1"/>
  <c r="Q671" i="18"/>
  <c r="AA667" i="18" s="1"/>
  <c r="R671" i="18"/>
  <c r="L669" i="18"/>
  <c r="N671" i="18"/>
  <c r="S1295" i="18"/>
  <c r="Z669" i="18"/>
  <c r="T667" i="18"/>
  <c r="Z469" i="18"/>
  <c r="T467" i="18"/>
  <c r="U1016" i="18"/>
  <c r="X1018" i="18"/>
  <c r="W1018" i="18"/>
  <c r="Y1016" i="18"/>
  <c r="H750" i="18"/>
  <c r="L747" i="18"/>
  <c r="N749" i="18"/>
  <c r="P749" i="18"/>
  <c r="R749" i="18"/>
  <c r="Q749" i="18"/>
  <c r="AA745" i="18" s="1"/>
  <c r="M749" i="18"/>
  <c r="V744" i="18" s="1"/>
  <c r="Z449" i="18"/>
  <c r="T447" i="18"/>
  <c r="Z1092" i="18"/>
  <c r="T1090" i="18"/>
  <c r="Z1219" i="18"/>
  <c r="T1217" i="18"/>
  <c r="H787" i="18"/>
  <c r="L784" i="18"/>
  <c r="N786" i="18"/>
  <c r="P786" i="18"/>
  <c r="R786" i="18"/>
  <c r="Q786" i="18"/>
  <c r="M786" i="18"/>
  <c r="V781" i="18" s="1"/>
  <c r="U1765" i="18"/>
  <c r="Y1765" i="18"/>
  <c r="W1767" i="18"/>
  <c r="X1767" i="18"/>
  <c r="W1738" i="18"/>
  <c r="X1738" i="18"/>
  <c r="Z1371" i="18"/>
  <c r="T1369" i="18"/>
  <c r="H907" i="18"/>
  <c r="L904" i="18"/>
  <c r="Q906" i="18"/>
  <c r="P906" i="18"/>
  <c r="R906" i="18"/>
  <c r="S903" i="18"/>
  <c r="M906" i="18"/>
  <c r="V901" i="18" s="1"/>
  <c r="W87" i="18"/>
  <c r="X87" i="18"/>
  <c r="Y85" i="18"/>
  <c r="U85" i="18"/>
  <c r="Z1297" i="18"/>
  <c r="T1295" i="18"/>
  <c r="W399" i="18"/>
  <c r="X399" i="18"/>
  <c r="Y397" i="18"/>
  <c r="U397" i="18"/>
  <c r="U1310" i="18"/>
  <c r="W1312" i="18"/>
  <c r="X1312" i="18"/>
  <c r="Y1310" i="18"/>
  <c r="H1022" i="18"/>
  <c r="P1021" i="18" s="1"/>
  <c r="N1021" i="18"/>
  <c r="L1019" i="18"/>
  <c r="Q1021" i="18"/>
  <c r="AA1017" i="18" s="1"/>
  <c r="M1021" i="18"/>
  <c r="V1016" i="18" s="1"/>
  <c r="H471" i="18"/>
  <c r="L468" i="18"/>
  <c r="M470" i="18"/>
  <c r="R470" i="18"/>
  <c r="Q470" i="18"/>
  <c r="S467" i="18"/>
  <c r="P470" i="18"/>
  <c r="N470" i="18"/>
  <c r="Z177" i="18"/>
  <c r="T175" i="18"/>
  <c r="U744" i="18"/>
  <c r="Y744" i="18"/>
  <c r="W746" i="18"/>
  <c r="X746" i="18"/>
  <c r="X356" i="18"/>
  <c r="W356" i="18"/>
  <c r="Z400" i="18"/>
  <c r="T398" i="18"/>
  <c r="Z950" i="18"/>
  <c r="T948" i="18"/>
  <c r="U445" i="18"/>
  <c r="W447" i="18"/>
  <c r="Y445" i="18"/>
  <c r="X447" i="18"/>
  <c r="P785" i="18"/>
  <c r="S1766" i="18"/>
  <c r="P905" i="18"/>
  <c r="H278" i="18"/>
  <c r="N277" i="18"/>
  <c r="L275" i="18"/>
  <c r="P277" i="18"/>
  <c r="R277" i="18"/>
  <c r="Q277" i="18"/>
  <c r="AA273" i="18" s="1"/>
  <c r="M277" i="18"/>
  <c r="V272" i="18" s="1"/>
  <c r="S274" i="18"/>
  <c r="S761" i="18"/>
  <c r="Z89" i="18"/>
  <c r="T87" i="18"/>
  <c r="R812" i="18"/>
  <c r="P401" i="18"/>
  <c r="H435" i="18"/>
  <c r="L432" i="18"/>
  <c r="Q434" i="18"/>
  <c r="R434" i="18"/>
  <c r="M434" i="18"/>
  <c r="V429" i="18" s="1"/>
  <c r="N434" i="18"/>
  <c r="R1054" i="18"/>
  <c r="W1218" i="18"/>
  <c r="X1218" i="18"/>
  <c r="H1316" i="18"/>
  <c r="M1315" i="18"/>
  <c r="V1310" i="18" s="1"/>
  <c r="P1315" i="18"/>
  <c r="N1315" i="18"/>
  <c r="Q1315" i="18"/>
  <c r="AA1311" i="18" s="1"/>
  <c r="R1315" i="18"/>
  <c r="L1313" i="18"/>
  <c r="Z670" i="18"/>
  <c r="T668" i="18"/>
  <c r="Y1368" i="18"/>
  <c r="U1368" i="18"/>
  <c r="X1370" i="18"/>
  <c r="W1370" i="18"/>
  <c r="H179" i="18"/>
  <c r="L176" i="18"/>
  <c r="Q178" i="18"/>
  <c r="R178" i="18"/>
  <c r="M178" i="18"/>
  <c r="V173" i="18" s="1"/>
  <c r="N178" i="18"/>
  <c r="S175" i="18"/>
  <c r="Z1907" i="18"/>
  <c r="T1905" i="18"/>
  <c r="Z1211" i="18"/>
  <c r="T1209" i="18"/>
  <c r="Z1809" i="18"/>
  <c r="T1807" i="18"/>
  <c r="V1211" i="18"/>
  <c r="Z1349" i="18"/>
  <c r="T1347" i="18"/>
  <c r="R1009" i="18"/>
  <c r="AA1003" i="18"/>
  <c r="U1002" i="18"/>
  <c r="W1004" i="18"/>
  <c r="X1004" i="18"/>
  <c r="Y1002" i="18"/>
  <c r="H1792" i="18"/>
  <c r="L1789" i="18"/>
  <c r="N1791" i="18"/>
  <c r="M1791" i="18"/>
  <c r="V1786" i="18" s="1"/>
  <c r="Q1791" i="18"/>
  <c r="AA1787" i="18" s="1"/>
  <c r="R1791" i="18"/>
  <c r="H1722" i="18"/>
  <c r="L1719" i="18"/>
  <c r="M1721" i="18"/>
  <c r="V1716" i="18" s="1"/>
  <c r="N1721" i="18"/>
  <c r="Q1721" i="18"/>
  <c r="AA1717" i="18" s="1"/>
  <c r="R1721" i="18"/>
  <c r="U1068" i="18"/>
  <c r="W1070" i="18"/>
  <c r="X1070" i="18"/>
  <c r="Y1068" i="18"/>
  <c r="U1004" i="18"/>
  <c r="W1006" i="18"/>
  <c r="X1006" i="18"/>
  <c r="Y1004" i="18"/>
  <c r="U1490" i="18"/>
  <c r="X1492" i="18"/>
  <c r="W1492" i="18"/>
  <c r="Y1490" i="18"/>
  <c r="U1346" i="18"/>
  <c r="X1348" i="18"/>
  <c r="W1348" i="18"/>
  <c r="Y1346" i="18"/>
  <c r="S1717" i="18"/>
  <c r="W1940" i="18"/>
  <c r="X1940" i="18"/>
  <c r="W2045" i="18"/>
  <c r="X2045" i="18"/>
  <c r="Z1789" i="18"/>
  <c r="T1787" i="18"/>
  <c r="H1074" i="18"/>
  <c r="M1073" i="18"/>
  <c r="V1068" i="18" s="1"/>
  <c r="L1071" i="18"/>
  <c r="P1073" i="18"/>
  <c r="N1073" i="18"/>
  <c r="Q1073" i="18"/>
  <c r="AA1069" i="18" s="1"/>
  <c r="R1073" i="18"/>
  <c r="V1008" i="18"/>
  <c r="Y1008" i="18"/>
  <c r="U1008" i="18"/>
  <c r="H1496" i="18"/>
  <c r="P1495" i="18" s="1"/>
  <c r="L1493" i="18"/>
  <c r="M1495" i="18"/>
  <c r="V1490" i="18" s="1"/>
  <c r="N1495" i="18"/>
  <c r="Q1495" i="18"/>
  <c r="AA1491" i="18" s="1"/>
  <c r="R1495" i="18"/>
  <c r="H1352" i="18"/>
  <c r="P1351" i="18" s="1"/>
  <c r="L1349" i="18"/>
  <c r="M1351" i="18"/>
  <c r="V1346" i="18" s="1"/>
  <c r="N1351" i="18"/>
  <c r="Q1351" i="18"/>
  <c r="AA1347" i="18" s="1"/>
  <c r="R1351" i="18"/>
  <c r="Z1210" i="18"/>
  <c r="T1208" i="18"/>
  <c r="W1807" i="18"/>
  <c r="X1807" i="18"/>
  <c r="H1944" i="18"/>
  <c r="L1941" i="18"/>
  <c r="M1943" i="18"/>
  <c r="S1940" i="18" s="1"/>
  <c r="N1943" i="18"/>
  <c r="Q1943" i="18"/>
  <c r="R1943" i="18"/>
  <c r="H2049" i="18"/>
  <c r="L2046" i="18"/>
  <c r="M2048" i="18"/>
  <c r="S2045" i="18" s="1"/>
  <c r="N2048" i="18"/>
  <c r="R2048" i="18"/>
  <c r="Q2048" i="18"/>
  <c r="AA1211" i="18"/>
  <c r="Z1719" i="18"/>
  <c r="T1717" i="18"/>
  <c r="S1069" i="18"/>
  <c r="Z1006" i="18"/>
  <c r="T1004" i="18"/>
  <c r="S1347" i="18"/>
  <c r="Z1071" i="18"/>
  <c r="T1069" i="18"/>
  <c r="H1811" i="18"/>
  <c r="P1810" i="18" s="1"/>
  <c r="L1808" i="18"/>
  <c r="N1810" i="18"/>
  <c r="M1810" i="18"/>
  <c r="Q1810" i="18"/>
  <c r="R1810" i="18"/>
  <c r="S1807" i="18"/>
  <c r="U1903" i="18"/>
  <c r="W1905" i="18"/>
  <c r="X1905" i="18"/>
  <c r="Y1903" i="18"/>
  <c r="U1207" i="18"/>
  <c r="W1209" i="18"/>
  <c r="X1209" i="18"/>
  <c r="Y1207" i="18"/>
  <c r="N1008" i="18"/>
  <c r="P1790" i="18"/>
  <c r="P1720" i="18"/>
  <c r="T1007" i="18"/>
  <c r="AA1007" i="18"/>
  <c r="H1909" i="18"/>
  <c r="P1908" i="18" s="1"/>
  <c r="L1906" i="18"/>
  <c r="M1908" i="18"/>
  <c r="V1903" i="18" s="1"/>
  <c r="N1908" i="18"/>
  <c r="Q1908" i="18"/>
  <c r="AA1904" i="18" s="1"/>
  <c r="S1905" i="18"/>
  <c r="R1908" i="18"/>
  <c r="Z1493" i="18"/>
  <c r="T1491" i="18"/>
  <c r="N1009" i="18"/>
  <c r="V1002" i="18"/>
  <c r="S1004" i="18"/>
  <c r="H1213" i="18"/>
  <c r="M1212" i="18"/>
  <c r="V1207" i="18" s="1"/>
  <c r="L1210" i="18"/>
  <c r="L1212" i="18"/>
  <c r="N1212" i="18"/>
  <c r="P1212" i="18"/>
  <c r="Q1212" i="18"/>
  <c r="AA1208" i="18" s="1"/>
  <c r="R1212" i="18"/>
  <c r="S1212" i="18"/>
  <c r="Z1072" i="18"/>
  <c r="T1070" i="18"/>
  <c r="Z1494" i="18"/>
  <c r="T1492" i="18"/>
  <c r="Z1350" i="18"/>
  <c r="T1348" i="18"/>
  <c r="P1942" i="18"/>
  <c r="P2047" i="18"/>
  <c r="S1208" i="18"/>
  <c r="U1006" i="18"/>
  <c r="V1006" i="18"/>
  <c r="Y1006" i="18"/>
  <c r="T1006" i="18"/>
  <c r="AA1006" i="18"/>
  <c r="U1786" i="18"/>
  <c r="X1788" i="18"/>
  <c r="W1788" i="18"/>
  <c r="Y1786" i="18"/>
  <c r="U1716" i="18"/>
  <c r="W1718" i="18"/>
  <c r="X1718" i="18"/>
  <c r="Y1716" i="18"/>
  <c r="V1007" i="18"/>
  <c r="Y1007" i="18"/>
  <c r="U1007" i="18"/>
  <c r="C6" i="33"/>
  <c r="F98" i="33"/>
  <c r="G98" i="33" s="1"/>
  <c r="F2" i="33"/>
  <c r="F74" i="33"/>
  <c r="G74" i="33" s="1"/>
  <c r="F90" i="33"/>
  <c r="G90" i="33" s="1"/>
  <c r="F171" i="33"/>
  <c r="G171" i="33" s="1"/>
  <c r="G7" i="33"/>
  <c r="F7" i="33" a="1"/>
  <c r="F7" i="33" s="1"/>
  <c r="E7" i="33"/>
  <c r="G16" i="33"/>
  <c r="F22" i="33" a="1"/>
  <c r="F22" i="33" s="1"/>
  <c r="F30" i="33" a="1"/>
  <c r="F30" i="33" s="1"/>
  <c r="F83" i="33" a="1"/>
  <c r="F83" i="33" s="1"/>
  <c r="G83" i="33"/>
  <c r="F14" i="33" a="1"/>
  <c r="F14" i="33" s="1"/>
  <c r="G47" i="33"/>
  <c r="F47" i="33" a="1"/>
  <c r="F47" i="33" s="1"/>
  <c r="G72" i="33"/>
  <c r="F72" i="33" a="1"/>
  <c r="F72" i="33" s="1"/>
  <c r="G8" i="33"/>
  <c r="G14" i="33"/>
  <c r="F16" i="33" a="1"/>
  <c r="F16" i="33" s="1"/>
  <c r="G39" i="33"/>
  <c r="F39" i="33" a="1"/>
  <c r="F39" i="33" s="1"/>
  <c r="G56" i="33"/>
  <c r="F79" i="33" a="1"/>
  <c r="F79" i="33" s="1"/>
  <c r="G79" i="33"/>
  <c r="F86" i="33" a="1"/>
  <c r="F86" i="33" s="1"/>
  <c r="G86" i="33"/>
  <c r="E6" i="33"/>
  <c r="F6" i="33" a="1"/>
  <c r="F6" i="33" s="1"/>
  <c r="G31" i="33"/>
  <c r="F31" i="33" a="1"/>
  <c r="F31" i="33" s="1"/>
  <c r="F54" i="33" a="1"/>
  <c r="F54" i="33" s="1"/>
  <c r="G77" i="33"/>
  <c r="F77" i="33" a="1"/>
  <c r="F77" i="33" s="1"/>
  <c r="G24" i="33"/>
  <c r="G55" i="33"/>
  <c r="F55" i="33" a="1"/>
  <c r="F55" i="33" s="1"/>
  <c r="G6" i="33"/>
  <c r="F8" i="33" a="1"/>
  <c r="F8" i="33" s="1"/>
  <c r="G23" i="33"/>
  <c r="F23" i="33" a="1"/>
  <c r="F23" i="33" s="1"/>
  <c r="G48" i="33"/>
  <c r="G54" i="33"/>
  <c r="F56" i="33" a="1"/>
  <c r="F56" i="33" s="1"/>
  <c r="G63" i="33"/>
  <c r="F63" i="33" a="1"/>
  <c r="F63" i="33" s="1"/>
  <c r="G80" i="33"/>
  <c r="G15" i="33"/>
  <c r="F15" i="33" a="1"/>
  <c r="F15" i="33" s="1"/>
  <c r="G40" i="33"/>
  <c r="F46" i="33" a="1"/>
  <c r="F46" i="33" s="1"/>
  <c r="G71" i="33"/>
  <c r="F71" i="33" a="1"/>
  <c r="F71" i="33" s="1"/>
  <c r="C7" i="33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C33" i="33" s="1"/>
  <c r="C34" i="33" s="1"/>
  <c r="C35" i="33" s="1"/>
  <c r="C36" i="33" s="1"/>
  <c r="C37" i="33" s="1"/>
  <c r="C38" i="33" s="1"/>
  <c r="C39" i="33" s="1"/>
  <c r="C40" i="33" s="1"/>
  <c r="C41" i="33" s="1"/>
  <c r="C42" i="33" s="1"/>
  <c r="C43" i="33" s="1"/>
  <c r="C44" i="33" s="1"/>
  <c r="C45" i="33" s="1"/>
  <c r="C46" i="33" s="1"/>
  <c r="C47" i="33" s="1"/>
  <c r="C48" i="33" s="1"/>
  <c r="C49" i="33" s="1"/>
  <c r="C50" i="33" s="1"/>
  <c r="C51" i="33" s="1"/>
  <c r="C52" i="33" s="1"/>
  <c r="C53" i="33" s="1"/>
  <c r="C54" i="33" s="1"/>
  <c r="C55" i="33" s="1"/>
  <c r="C56" i="33" s="1"/>
  <c r="C57" i="33" s="1"/>
  <c r="C58" i="33" s="1"/>
  <c r="C59" i="33" s="1"/>
  <c r="C60" i="33" s="1"/>
  <c r="C61" i="33" s="1"/>
  <c r="C62" i="33" s="1"/>
  <c r="C63" i="33" s="1"/>
  <c r="C64" i="33" s="1"/>
  <c r="C65" i="33" s="1"/>
  <c r="C66" i="33" s="1"/>
  <c r="C67" i="33" s="1"/>
  <c r="C68" i="33" s="1"/>
  <c r="C69" i="33" s="1"/>
  <c r="C70" i="33" s="1"/>
  <c r="C71" i="33" s="1"/>
  <c r="C72" i="33" s="1"/>
  <c r="C73" i="33" s="1"/>
  <c r="C74" i="33" s="1"/>
  <c r="C75" i="33" s="1"/>
  <c r="C76" i="33" s="1"/>
  <c r="C77" i="33" s="1"/>
  <c r="C78" i="33" s="1"/>
  <c r="C79" i="33" s="1"/>
  <c r="C80" i="33" s="1"/>
  <c r="C81" i="33" s="1"/>
  <c r="C82" i="33" s="1"/>
  <c r="C83" i="33" s="1"/>
  <c r="C84" i="33" s="1"/>
  <c r="C85" i="33" s="1"/>
  <c r="C86" i="33" s="1"/>
  <c r="C87" i="33" s="1"/>
  <c r="C88" i="33" s="1"/>
  <c r="C89" i="33" s="1"/>
  <c r="C90" i="33" s="1"/>
  <c r="C91" i="33" s="1"/>
  <c r="C92" i="33" s="1"/>
  <c r="C93" i="33" s="1"/>
  <c r="C94" i="33" s="1"/>
  <c r="C95" i="33" s="1"/>
  <c r="C96" i="33" s="1"/>
  <c r="C97" i="33" s="1"/>
  <c r="C98" i="33" s="1"/>
  <c r="C99" i="33" s="1"/>
  <c r="C100" i="33" s="1"/>
  <c r="C101" i="33" s="1"/>
  <c r="C102" i="33" s="1"/>
  <c r="C103" i="33" s="1"/>
  <c r="C104" i="33" s="1"/>
  <c r="C105" i="33" s="1"/>
  <c r="C106" i="33" s="1"/>
  <c r="C107" i="33" s="1"/>
  <c r="C108" i="33" s="1"/>
  <c r="C109" i="33" s="1"/>
  <c r="C110" i="33" s="1"/>
  <c r="C111" i="33" s="1"/>
  <c r="C112" i="33" s="1"/>
  <c r="C113" i="33" s="1"/>
  <c r="C114" i="33" s="1"/>
  <c r="C115" i="33" s="1"/>
  <c r="C116" i="33" s="1"/>
  <c r="C117" i="33" s="1"/>
  <c r="C118" i="33" s="1"/>
  <c r="C119" i="33" s="1"/>
  <c r="C120" i="33" s="1"/>
  <c r="C121" i="33" s="1"/>
  <c r="C122" i="33" s="1"/>
  <c r="C123" i="33" s="1"/>
  <c r="C124" i="33" s="1"/>
  <c r="C125" i="33" s="1"/>
  <c r="C126" i="33" s="1"/>
  <c r="C127" i="33" s="1"/>
  <c r="C128" i="33" s="1"/>
  <c r="C129" i="33" s="1"/>
  <c r="C130" i="33" s="1"/>
  <c r="C131" i="33" s="1"/>
  <c r="C132" i="33" s="1"/>
  <c r="C133" i="33" s="1"/>
  <c r="C134" i="33" s="1"/>
  <c r="C135" i="33" s="1"/>
  <c r="C136" i="33" s="1"/>
  <c r="C137" i="33" s="1"/>
  <c r="C138" i="33" s="1"/>
  <c r="C139" i="33" s="1"/>
  <c r="C140" i="33" s="1"/>
  <c r="C141" i="33" s="1"/>
  <c r="C142" i="33" s="1"/>
  <c r="C143" i="33" s="1"/>
  <c r="C144" i="33" s="1"/>
  <c r="C145" i="33" s="1"/>
  <c r="C146" i="33" s="1"/>
  <c r="C147" i="33" s="1"/>
  <c r="C148" i="33" s="1"/>
  <c r="C149" i="33" s="1"/>
  <c r="C150" i="33" s="1"/>
  <c r="C151" i="33" s="1"/>
  <c r="C152" i="33" s="1"/>
  <c r="C153" i="33" s="1"/>
  <c r="C154" i="33" s="1"/>
  <c r="C155" i="33" s="1"/>
  <c r="C156" i="33" s="1"/>
  <c r="C157" i="33" s="1"/>
  <c r="C158" i="33" s="1"/>
  <c r="C159" i="33" s="1"/>
  <c r="C160" i="33" s="1"/>
  <c r="C161" i="33" s="1"/>
  <c r="C162" i="33" s="1"/>
  <c r="C163" i="33" s="1"/>
  <c r="C164" i="33" s="1"/>
  <c r="C165" i="33" s="1"/>
  <c r="C166" i="33" s="1"/>
  <c r="C167" i="33" s="1"/>
  <c r="C168" i="33" s="1"/>
  <c r="C169" i="33" s="1"/>
  <c r="C170" i="33" s="1"/>
  <c r="C171" i="33" s="1"/>
  <c r="C172" i="33" s="1"/>
  <c r="C173" i="33" s="1"/>
  <c r="C174" i="33" s="1"/>
  <c r="C175" i="33" s="1"/>
  <c r="C176" i="33" s="1"/>
  <c r="C177" i="33" s="1"/>
  <c r="C178" i="33" s="1"/>
  <c r="C179" i="33" s="1"/>
  <c r="C180" i="33" s="1"/>
  <c r="C181" i="33" s="1"/>
  <c r="C182" i="33" s="1"/>
  <c r="C183" i="33" s="1"/>
  <c r="C184" i="33" s="1"/>
  <c r="C185" i="33" s="1"/>
  <c r="C186" i="33" s="1"/>
  <c r="C187" i="33" s="1"/>
  <c r="C188" i="33" s="1"/>
  <c r="C189" i="33" s="1"/>
  <c r="C190" i="33" s="1"/>
  <c r="C191" i="33" s="1"/>
  <c r="C192" i="33" s="1"/>
  <c r="C193" i="33" s="1"/>
  <c r="C194" i="33" s="1"/>
  <c r="C195" i="33" s="1"/>
  <c r="C196" i="33" s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207" i="33" s="1"/>
  <c r="C208" i="33" s="1"/>
  <c r="C209" i="33" s="1"/>
  <c r="C210" i="33" s="1"/>
  <c r="C211" i="33" s="1"/>
  <c r="C212" i="33" s="1"/>
  <c r="C213" i="33" s="1"/>
  <c r="C214" i="33" s="1"/>
  <c r="C215" i="33" s="1"/>
  <c r="C216" i="33" s="1"/>
  <c r="C217" i="33" s="1"/>
  <c r="C218" i="33" s="1"/>
  <c r="C219" i="33" s="1"/>
  <c r="C220" i="33" s="1"/>
  <c r="C221" i="33" s="1"/>
  <c r="C222" i="33" s="1"/>
  <c r="C223" i="33" s="1"/>
  <c r="C224" i="33" s="1"/>
  <c r="C225" i="33" s="1"/>
  <c r="C226" i="33" s="1"/>
  <c r="C227" i="33" s="1"/>
  <c r="C228" i="33" s="1"/>
  <c r="C229" i="33" s="1"/>
  <c r="C230" i="33" s="1"/>
  <c r="C231" i="33" s="1"/>
  <c r="C232" i="33" s="1"/>
  <c r="C233" i="33" s="1"/>
  <c r="C234" i="33" s="1"/>
  <c r="C235" i="33" s="1"/>
  <c r="C236" i="33" s="1"/>
  <c r="C237" i="33" s="1"/>
  <c r="C238" i="33" s="1"/>
  <c r="C239" i="33" s="1"/>
  <c r="C240" i="33" s="1"/>
  <c r="C241" i="33" s="1"/>
  <c r="C242" i="33" s="1"/>
  <c r="C243" i="33" s="1"/>
  <c r="C244" i="33" s="1"/>
  <c r="C245" i="33" s="1"/>
  <c r="C246" i="33" s="1"/>
  <c r="C247" i="33" s="1"/>
  <c r="C248" i="33" s="1"/>
  <c r="C249" i="33" s="1"/>
  <c r="C250" i="33" s="1"/>
  <c r="C251" i="33" s="1"/>
  <c r="C252" i="33" s="1"/>
  <c r="C253" i="33" s="1"/>
  <c r="C254" i="33" s="1"/>
  <c r="C255" i="33" s="1"/>
  <c r="C256" i="33" s="1"/>
  <c r="C257" i="33" s="1"/>
  <c r="C258" i="33" s="1"/>
  <c r="C259" i="33" s="1"/>
  <c r="C260" i="33" s="1"/>
  <c r="C261" i="33" s="1"/>
  <c r="C262" i="33" s="1"/>
  <c r="C263" i="33" s="1"/>
  <c r="C264" i="33" s="1"/>
  <c r="C265" i="33" s="1"/>
  <c r="C266" i="33" s="1"/>
  <c r="C267" i="33" s="1"/>
  <c r="C268" i="33" s="1"/>
  <c r="C269" i="33" s="1"/>
  <c r="C270" i="33" s="1"/>
  <c r="C271" i="33" s="1"/>
  <c r="C272" i="33" s="1"/>
  <c r="C273" i="33" s="1"/>
  <c r="C274" i="33" s="1"/>
  <c r="C275" i="33" s="1"/>
  <c r="C276" i="33" s="1"/>
  <c r="C277" i="33" s="1"/>
  <c r="C278" i="33" s="1"/>
  <c r="C279" i="33" s="1"/>
  <c r="C280" i="33" s="1"/>
  <c r="C281" i="33" s="1"/>
  <c r="C282" i="33" s="1"/>
  <c r="C283" i="33" s="1"/>
  <c r="C284" i="33" s="1"/>
  <c r="C285" i="33" s="1"/>
  <c r="C286" i="33" s="1"/>
  <c r="C287" i="33" s="1"/>
  <c r="C288" i="33" s="1"/>
  <c r="C289" i="33" s="1"/>
  <c r="C290" i="33" s="1"/>
  <c r="C291" i="33" s="1"/>
  <c r="C292" i="33" s="1"/>
  <c r="C293" i="33" s="1"/>
  <c r="C294" i="33" s="1"/>
  <c r="C295" i="33" s="1"/>
  <c r="C296" i="33" s="1"/>
  <c r="C297" i="33" s="1"/>
  <c r="C298" i="33" s="1"/>
  <c r="C299" i="33" s="1"/>
  <c r="G32" i="33"/>
  <c r="F38" i="33" a="1"/>
  <c r="F38" i="33" s="1"/>
  <c r="G46" i="33"/>
  <c r="F48" i="33" a="1"/>
  <c r="F48" i="33" s="1"/>
  <c r="G64" i="33"/>
  <c r="F64" i="33" a="1"/>
  <c r="F64" i="33" s="1"/>
  <c r="G109" i="33"/>
  <c r="F109" i="33" a="1"/>
  <c r="F109" i="33" s="1"/>
  <c r="F135" i="33" a="1"/>
  <c r="F135" i="33" s="1"/>
  <c r="F143" i="33" a="1"/>
  <c r="F143" i="33" s="1"/>
  <c r="F151" i="33" a="1"/>
  <c r="F151" i="33" s="1"/>
  <c r="G238" i="33"/>
  <c r="F238" i="33" a="1"/>
  <c r="F238" i="33" s="1"/>
  <c r="G286" i="33"/>
  <c r="F286" i="33" a="1"/>
  <c r="F286" i="33" s="1"/>
  <c r="F75" i="33" a="1"/>
  <c r="F75" i="33" s="1"/>
  <c r="G93" i="33"/>
  <c r="G96" i="33"/>
  <c r="G102" i="33"/>
  <c r="F102" i="33" a="1"/>
  <c r="F102" i="33" s="1"/>
  <c r="G117" i="33"/>
  <c r="G125" i="33"/>
  <c r="G173" i="33"/>
  <c r="F173" i="33" a="1"/>
  <c r="F173" i="33" s="1"/>
  <c r="F93" i="33" a="1"/>
  <c r="F93" i="33" s="1"/>
  <c r="F99" i="33" a="1"/>
  <c r="F99" i="33" s="1"/>
  <c r="F117" i="33" a="1"/>
  <c r="F117" i="33" s="1"/>
  <c r="F125" i="33" a="1"/>
  <c r="F125" i="33" s="1"/>
  <c r="E5" i="33"/>
  <c r="F62" i="33" a="1"/>
  <c r="F62" i="33" s="1"/>
  <c r="G85" i="33"/>
  <c r="G88" i="33"/>
  <c r="F96" i="33" a="1"/>
  <c r="F96" i="33" s="1"/>
  <c r="G104" i="33"/>
  <c r="G110" i="33"/>
  <c r="F110" i="33" a="1"/>
  <c r="F110" i="33" s="1"/>
  <c r="F119" i="33" a="1"/>
  <c r="F119" i="33" s="1"/>
  <c r="F127" i="33" a="1"/>
  <c r="F127" i="33" s="1"/>
  <c r="F159" i="33" a="1"/>
  <c r="F159" i="33" s="1"/>
  <c r="F212" i="33" a="1"/>
  <c r="F212" i="33" s="1"/>
  <c r="G212" i="33"/>
  <c r="F5" i="33" a="1"/>
  <c r="F5" i="33" s="1"/>
  <c r="F13" i="33" a="1"/>
  <c r="F13" i="33" s="1"/>
  <c r="F21" i="33" a="1"/>
  <c r="F21" i="33" s="1"/>
  <c r="F29" i="33" a="1"/>
  <c r="F29" i="33" s="1"/>
  <c r="F37" i="33" a="1"/>
  <c r="F37" i="33" s="1"/>
  <c r="F45" i="33" a="1"/>
  <c r="F45" i="33" s="1"/>
  <c r="F53" i="33" a="1"/>
  <c r="F53" i="33" s="1"/>
  <c r="F61" i="33" a="1"/>
  <c r="F61" i="33" s="1"/>
  <c r="F69" i="33" a="1"/>
  <c r="F69" i="33" s="1"/>
  <c r="G75" i="33"/>
  <c r="F85" i="33" a="1"/>
  <c r="F85" i="33" s="1"/>
  <c r="G99" i="33"/>
  <c r="G119" i="33"/>
  <c r="G127" i="33"/>
  <c r="G159" i="33"/>
  <c r="G184" i="33"/>
  <c r="F184" i="33" a="1"/>
  <c r="F184" i="33" s="1"/>
  <c r="G101" i="33"/>
  <c r="G112" i="33"/>
  <c r="G118" i="33"/>
  <c r="F118" i="33" a="1"/>
  <c r="F118" i="33" s="1"/>
  <c r="G126" i="33"/>
  <c r="F126" i="33" a="1"/>
  <c r="F126" i="33" s="1"/>
  <c r="F91" i="33" a="1"/>
  <c r="F91" i="33" s="1"/>
  <c r="F101" i="33" a="1"/>
  <c r="F101" i="33" s="1"/>
  <c r="F168" i="33" a="1"/>
  <c r="F168" i="33" s="1"/>
  <c r="G120" i="33"/>
  <c r="G128" i="33"/>
  <c r="F134" i="33" a="1"/>
  <c r="F134" i="33" s="1"/>
  <c r="G136" i="33"/>
  <c r="F142" i="33" a="1"/>
  <c r="F142" i="33" s="1"/>
  <c r="G144" i="33"/>
  <c r="F150" i="33" a="1"/>
  <c r="F150" i="33" s="1"/>
  <c r="G152" i="33"/>
  <c r="F158" i="33" a="1"/>
  <c r="F158" i="33" s="1"/>
  <c r="G160" i="33"/>
  <c r="G176" i="33"/>
  <c r="F182" i="33" a="1"/>
  <c r="F182" i="33" s="1"/>
  <c r="F188" i="33" a="1"/>
  <c r="F188" i="33" s="1"/>
  <c r="G206" i="33"/>
  <c r="G134" i="33"/>
  <c r="G142" i="33"/>
  <c r="G150" i="33"/>
  <c r="G188" i="33"/>
  <c r="G190" i="33"/>
  <c r="G191" i="33"/>
  <c r="F223" i="33" a="1"/>
  <c r="F223" i="33" s="1"/>
  <c r="G262" i="33"/>
  <c r="F262" i="33" a="1"/>
  <c r="F262" i="33" s="1"/>
  <c r="G141" i="33"/>
  <c r="G149" i="33"/>
  <c r="G157" i="33"/>
  <c r="G164" i="33"/>
  <c r="F190" i="33" a="1"/>
  <c r="F190" i="33" s="1"/>
  <c r="F196" i="33" a="1"/>
  <c r="F196" i="33" s="1"/>
  <c r="G214" i="33"/>
  <c r="G215" i="33"/>
  <c r="F220" i="33" a="1"/>
  <c r="F220" i="33" s="1"/>
  <c r="G230" i="33"/>
  <c r="F230" i="33" a="1"/>
  <c r="F230" i="33" s="1"/>
  <c r="F239" i="33" a="1"/>
  <c r="F239" i="33" s="1"/>
  <c r="G278" i="33"/>
  <c r="F278" i="33" a="1"/>
  <c r="F278" i="33" s="1"/>
  <c r="G198" i="33"/>
  <c r="G246" i="33"/>
  <c r="F246" i="33" a="1"/>
  <c r="F246" i="33" s="1"/>
  <c r="G254" i="33"/>
  <c r="F254" i="33" a="1"/>
  <c r="F254" i="33" s="1"/>
  <c r="G294" i="33"/>
  <c r="F294" i="33" a="1"/>
  <c r="F294" i="33" s="1"/>
  <c r="F204" i="33" a="1"/>
  <c r="F204" i="33" s="1"/>
  <c r="G222" i="33"/>
  <c r="G182" i="33"/>
  <c r="F222" i="33" a="1"/>
  <c r="F222" i="33" s="1"/>
  <c r="F231" i="33" a="1"/>
  <c r="F231" i="33" s="1"/>
  <c r="G247" i="33"/>
  <c r="F247" i="33" a="1"/>
  <c r="F247" i="33" s="1"/>
  <c r="G255" i="33"/>
  <c r="F255" i="33" a="1"/>
  <c r="F255" i="33" s="1"/>
  <c r="G270" i="33"/>
  <c r="F270" i="33" a="1"/>
  <c r="F270" i="33" s="1"/>
  <c r="F263" i="33" a="1"/>
  <c r="F263" i="33" s="1"/>
  <c r="F271" i="33" a="1"/>
  <c r="F271" i="33" s="1"/>
  <c r="F279" i="33" a="1"/>
  <c r="F279" i="33" s="1"/>
  <c r="F287" i="33" a="1"/>
  <c r="F287" i="33" s="1"/>
  <c r="F295" i="33" a="1"/>
  <c r="F295" i="33" s="1"/>
  <c r="G263" i="33"/>
  <c r="G271" i="33"/>
  <c r="G279" i="33"/>
  <c r="G287" i="33"/>
  <c r="G295" i="33"/>
  <c r="F228" i="33" a="1"/>
  <c r="F228" i="33" s="1"/>
  <c r="F236" i="33" a="1"/>
  <c r="F236" i="33" s="1"/>
  <c r="F244" i="33" a="1"/>
  <c r="F244" i="33" s="1"/>
  <c r="F252" i="33" a="1"/>
  <c r="F252" i="33" s="1"/>
  <c r="F260" i="33" a="1"/>
  <c r="F260" i="33" s="1"/>
  <c r="F268" i="33" a="1"/>
  <c r="F268" i="33" s="1"/>
  <c r="F276" i="33" a="1"/>
  <c r="F276" i="33" s="1"/>
  <c r="F284" i="33" a="1"/>
  <c r="F284" i="33" s="1"/>
  <c r="F292" i="33" a="1"/>
  <c r="F292" i="33" s="1"/>
  <c r="F227" i="33" a="1"/>
  <c r="F211" i="33" a="1"/>
  <c r="F139" i="33" a="1"/>
  <c r="F147" i="33" a="1"/>
  <c r="F275" i="33" a="1"/>
  <c r="F187" i="33" a="1"/>
  <c r="F203" i="33" a="1"/>
  <c r="F195" i="33" a="1"/>
  <c r="F26" i="33" a="1"/>
  <c r="F155" i="33" a="1"/>
  <c r="F50" i="33" a="1"/>
  <c r="F291" i="33" a="1"/>
  <c r="F115" i="33" a="1"/>
  <c r="F82" i="33" a="1"/>
  <c r="F283" i="33" a="1"/>
  <c r="F107" i="33" a="1"/>
  <c r="F243" i="33" a="1"/>
  <c r="F299" i="33" a="1"/>
  <c r="F219" i="33" a="1"/>
  <c r="F235" i="33" a="1"/>
  <c r="F58" i="33" a="1"/>
  <c r="F42" i="33" a="1"/>
  <c r="F34" i="33" a="1"/>
  <c r="F123" i="33" a="1"/>
  <c r="F259" i="33" a="1"/>
  <c r="F163" i="33" a="1"/>
  <c r="F179" i="33" a="1"/>
  <c r="F251" i="33" a="1"/>
  <c r="F131" i="33" a="1"/>
  <c r="F66" i="33" a="1"/>
  <c r="F267" i="33" a="1"/>
  <c r="F10" i="33" a="1"/>
  <c r="F18" i="33" a="1"/>
  <c r="Z1221" i="18" l="1"/>
  <c r="T1219" i="18"/>
  <c r="Z210" i="18"/>
  <c r="T208" i="18"/>
  <c r="Z1021" i="18"/>
  <c r="T1019" i="18"/>
  <c r="Z951" i="18"/>
  <c r="T949" i="18"/>
  <c r="Z1253" i="18"/>
  <c r="T1251" i="18"/>
  <c r="Z1181" i="18"/>
  <c r="T1179" i="18"/>
  <c r="N1214" i="18"/>
  <c r="S1070" i="18"/>
  <c r="U174" i="18"/>
  <c r="X176" i="18"/>
  <c r="W176" i="18"/>
  <c r="Y174" i="18"/>
  <c r="W1313" i="18"/>
  <c r="X1313" i="18"/>
  <c r="Y1311" i="18"/>
  <c r="U1311" i="18"/>
  <c r="AA430" i="18"/>
  <c r="S1018" i="18"/>
  <c r="S783" i="18"/>
  <c r="Z749" i="18"/>
  <c r="T747" i="18"/>
  <c r="H404" i="18"/>
  <c r="M403" i="18"/>
  <c r="V398" i="18" s="1"/>
  <c r="Q403" i="18"/>
  <c r="AA399" i="18" s="1"/>
  <c r="P403" i="18"/>
  <c r="N403" i="18"/>
  <c r="R403" i="18"/>
  <c r="L401" i="18"/>
  <c r="H92" i="18"/>
  <c r="M91" i="18"/>
  <c r="V86" i="18" s="1"/>
  <c r="N91" i="18"/>
  <c r="Q91" i="18"/>
  <c r="AA87" i="18" s="1"/>
  <c r="P91" i="18"/>
  <c r="R91" i="18"/>
  <c r="L89" i="18"/>
  <c r="AA446" i="18"/>
  <c r="S948" i="18"/>
  <c r="N1055" i="18"/>
  <c r="U1049" i="18"/>
  <c r="W1051" i="18"/>
  <c r="X1051" i="18"/>
  <c r="Y1049" i="18"/>
  <c r="Z765" i="18"/>
  <c r="T763" i="18"/>
  <c r="Z359" i="18"/>
  <c r="T357" i="18"/>
  <c r="H180" i="18"/>
  <c r="N179" i="18"/>
  <c r="M179" i="18"/>
  <c r="V174" i="18" s="1"/>
  <c r="Q179" i="18"/>
  <c r="AA175" i="18" s="1"/>
  <c r="P179" i="18"/>
  <c r="R179" i="18"/>
  <c r="S176" i="18"/>
  <c r="L177" i="18"/>
  <c r="S1312" i="18"/>
  <c r="U430" i="18"/>
  <c r="X432" i="18"/>
  <c r="W432" i="18"/>
  <c r="Y430" i="18"/>
  <c r="H279" i="18"/>
  <c r="L276" i="18"/>
  <c r="M278" i="18"/>
  <c r="V273" i="18" s="1"/>
  <c r="Q278" i="18"/>
  <c r="AA274" i="18" s="1"/>
  <c r="R278" i="18"/>
  <c r="P278" i="18"/>
  <c r="N278" i="18"/>
  <c r="Z470" i="18"/>
  <c r="T468" i="18"/>
  <c r="S87" i="18"/>
  <c r="Z358" i="18"/>
  <c r="T356" i="18"/>
  <c r="Z1252" i="18"/>
  <c r="T1250" i="18"/>
  <c r="U1369" i="18"/>
  <c r="W1371" i="18"/>
  <c r="X1371" i="18"/>
  <c r="Y1369" i="18"/>
  <c r="U1051" i="18"/>
  <c r="W1053" i="18"/>
  <c r="X1053" i="18"/>
  <c r="Y1051" i="18"/>
  <c r="N1056" i="18"/>
  <c r="V1049" i="18"/>
  <c r="S1051" i="18"/>
  <c r="AA1766" i="18"/>
  <c r="H1301" i="18"/>
  <c r="P1300" i="18" s="1"/>
  <c r="N1300" i="18"/>
  <c r="Q1300" i="18"/>
  <c r="AA1296" i="18" s="1"/>
  <c r="R1300" i="18"/>
  <c r="L1298" i="18"/>
  <c r="M1300" i="18"/>
  <c r="V1295" i="18" s="1"/>
  <c r="Z811" i="18"/>
  <c r="T809" i="18"/>
  <c r="U1249" i="18"/>
  <c r="W1251" i="18"/>
  <c r="X1251" i="18"/>
  <c r="Y1249" i="18"/>
  <c r="U206" i="18"/>
  <c r="W208" i="18"/>
  <c r="X208" i="18"/>
  <c r="Y206" i="18"/>
  <c r="U1089" i="18"/>
  <c r="W1091" i="18"/>
  <c r="X1091" i="18"/>
  <c r="Y1089" i="18"/>
  <c r="U1054" i="18"/>
  <c r="V1054" i="18"/>
  <c r="Y1054" i="18"/>
  <c r="H436" i="18"/>
  <c r="R436" i="18" s="1"/>
  <c r="M435" i="18"/>
  <c r="V430" i="18" s="1"/>
  <c r="N435" i="18"/>
  <c r="Q435" i="18"/>
  <c r="AA431" i="18" s="1"/>
  <c r="P435" i="18"/>
  <c r="R435" i="18"/>
  <c r="L433" i="18"/>
  <c r="Z905" i="18"/>
  <c r="T903" i="18"/>
  <c r="AA782" i="18"/>
  <c r="X747" i="18"/>
  <c r="U745" i="18"/>
  <c r="W747" i="18"/>
  <c r="Y745" i="18"/>
  <c r="H673" i="18"/>
  <c r="L670" i="18"/>
  <c r="N672" i="18"/>
  <c r="M672" i="18"/>
  <c r="V667" i="18" s="1"/>
  <c r="Q672" i="18"/>
  <c r="AA668" i="18" s="1"/>
  <c r="R672" i="18"/>
  <c r="P672" i="18"/>
  <c r="Z450" i="18"/>
  <c r="T448" i="18"/>
  <c r="H1375" i="18"/>
  <c r="M1374" i="18"/>
  <c r="V1369" i="18" s="1"/>
  <c r="L1372" i="18"/>
  <c r="Q1374" i="18"/>
  <c r="AA1370" i="18" s="1"/>
  <c r="R1374" i="18"/>
  <c r="S1371" i="18"/>
  <c r="N1374" i="18"/>
  <c r="T1053" i="18"/>
  <c r="AA1053" i="18"/>
  <c r="U761" i="18"/>
  <c r="W763" i="18"/>
  <c r="X763" i="18"/>
  <c r="Y761" i="18"/>
  <c r="Z1770" i="18"/>
  <c r="T1768" i="18"/>
  <c r="H1255" i="18"/>
  <c r="L1252" i="18"/>
  <c r="M1254" i="18"/>
  <c r="V1249" i="18" s="1"/>
  <c r="Q1254" i="18"/>
  <c r="AA1250" i="18" s="1"/>
  <c r="R1254" i="18"/>
  <c r="S1251" i="18"/>
  <c r="N1254" i="18"/>
  <c r="H212" i="18"/>
  <c r="M211" i="18"/>
  <c r="V206" i="18" s="1"/>
  <c r="N211" i="18"/>
  <c r="Q211" i="18"/>
  <c r="AA207" i="18" s="1"/>
  <c r="S208" i="18"/>
  <c r="R211" i="18"/>
  <c r="L209" i="18"/>
  <c r="H1095" i="18"/>
  <c r="M1094" i="18"/>
  <c r="V1089" i="18" s="1"/>
  <c r="L1092" i="18"/>
  <c r="Q1094" i="18"/>
  <c r="R1094" i="18"/>
  <c r="N1094" i="18"/>
  <c r="W1739" i="18"/>
  <c r="X1739" i="18"/>
  <c r="S1209" i="18"/>
  <c r="Z401" i="18"/>
  <c r="T399" i="18"/>
  <c r="H751" i="18"/>
  <c r="L748" i="18"/>
  <c r="Q750" i="18"/>
  <c r="AA746" i="18" s="1"/>
  <c r="M750" i="18"/>
  <c r="V745" i="18" s="1"/>
  <c r="R750" i="18"/>
  <c r="P750" i="18"/>
  <c r="N750" i="18"/>
  <c r="R92" i="18"/>
  <c r="AA86" i="18"/>
  <c r="S1053" i="18"/>
  <c r="H767" i="18"/>
  <c r="L764" i="18"/>
  <c r="M766" i="18"/>
  <c r="V761" i="18" s="1"/>
  <c r="Q766" i="18"/>
  <c r="AA762" i="18" s="1"/>
  <c r="R766" i="18"/>
  <c r="S763" i="18"/>
  <c r="P766" i="18"/>
  <c r="N766" i="18"/>
  <c r="U1295" i="18"/>
  <c r="W1297" i="18"/>
  <c r="X1297" i="18"/>
  <c r="Y1295" i="18"/>
  <c r="H361" i="18"/>
  <c r="N360" i="18"/>
  <c r="L358" i="18"/>
  <c r="P360" i="18"/>
  <c r="Q360" i="18"/>
  <c r="AA356" i="18" s="1"/>
  <c r="R360" i="18"/>
  <c r="M360" i="18"/>
  <c r="V355" i="18" s="1"/>
  <c r="S357" i="18"/>
  <c r="S1250" i="18"/>
  <c r="S207" i="18"/>
  <c r="S1090" i="18"/>
  <c r="H1743" i="18"/>
  <c r="M1742" i="18"/>
  <c r="L1740" i="18"/>
  <c r="Q1742" i="18"/>
  <c r="AA1738" i="18" s="1"/>
  <c r="P1742" i="18"/>
  <c r="R1742" i="18"/>
  <c r="S1739" i="18"/>
  <c r="N1742" i="18"/>
  <c r="S431" i="18"/>
  <c r="Z785" i="18"/>
  <c r="T783" i="18"/>
  <c r="W1019" i="18"/>
  <c r="U1017" i="18"/>
  <c r="X1019" i="18"/>
  <c r="Y1017" i="18"/>
  <c r="Z906" i="18"/>
  <c r="T904" i="18"/>
  <c r="Z786" i="18"/>
  <c r="T784" i="18"/>
  <c r="S746" i="18"/>
  <c r="U667" i="18"/>
  <c r="W669" i="18"/>
  <c r="X669" i="18"/>
  <c r="Y667" i="18"/>
  <c r="U446" i="18"/>
  <c r="W448" i="18"/>
  <c r="X448" i="18"/>
  <c r="Y446" i="18"/>
  <c r="U1177" i="18"/>
  <c r="W1179" i="18"/>
  <c r="X1179" i="18"/>
  <c r="Y1177" i="18"/>
  <c r="U1217" i="18"/>
  <c r="W1219" i="18"/>
  <c r="X1219" i="18"/>
  <c r="Y1217" i="18"/>
  <c r="R1055" i="18"/>
  <c r="U1766" i="18"/>
  <c r="X1768" i="18"/>
  <c r="W1768" i="18"/>
  <c r="Y1766" i="18"/>
  <c r="Z1315" i="18"/>
  <c r="T1313" i="18"/>
  <c r="AA902" i="18"/>
  <c r="S668" i="18"/>
  <c r="R404" i="18"/>
  <c r="AA398" i="18"/>
  <c r="Z90" i="18"/>
  <c r="T88" i="18"/>
  <c r="Z1769" i="18"/>
  <c r="T1767" i="18"/>
  <c r="H452" i="18"/>
  <c r="M451" i="18"/>
  <c r="V446" i="18" s="1"/>
  <c r="N451" i="18"/>
  <c r="Q451" i="18"/>
  <c r="AA447" i="18" s="1"/>
  <c r="R451" i="18"/>
  <c r="S448" i="18"/>
  <c r="L449" i="18"/>
  <c r="H1183" i="18"/>
  <c r="M1182" i="18"/>
  <c r="V1177" i="18" s="1"/>
  <c r="L1180" i="18"/>
  <c r="Q1182" i="18"/>
  <c r="S1179" i="18"/>
  <c r="R1182" i="18"/>
  <c r="P1182" i="18"/>
  <c r="N1182" i="18"/>
  <c r="H953" i="18"/>
  <c r="L950" i="18"/>
  <c r="N952" i="18"/>
  <c r="Q952" i="18"/>
  <c r="AA948" i="18" s="1"/>
  <c r="R952" i="18"/>
  <c r="M952" i="18"/>
  <c r="V947" i="18" s="1"/>
  <c r="N1375" i="18"/>
  <c r="V1368" i="18"/>
  <c r="R1056" i="18"/>
  <c r="AA1050" i="18"/>
  <c r="H1772" i="18"/>
  <c r="R1772" i="18" s="1"/>
  <c r="M1771" i="18"/>
  <c r="V1766" i="18" s="1"/>
  <c r="N1771" i="18"/>
  <c r="Q1771" i="18"/>
  <c r="R1771" i="18"/>
  <c r="L1769" i="18"/>
  <c r="P1299" i="18"/>
  <c r="H813" i="18"/>
  <c r="Q812" i="18"/>
  <c r="AA808" i="18" s="1"/>
  <c r="M812" i="18"/>
  <c r="S809" i="18" s="1"/>
  <c r="L810" i="18"/>
  <c r="N812" i="18"/>
  <c r="U355" i="18"/>
  <c r="W357" i="18"/>
  <c r="X357" i="18"/>
  <c r="Y355" i="18"/>
  <c r="R180" i="18"/>
  <c r="AA174" i="18"/>
  <c r="Z277" i="18"/>
  <c r="T275" i="18"/>
  <c r="X468" i="18"/>
  <c r="W468" i="18"/>
  <c r="H1023" i="18"/>
  <c r="M1022" i="18"/>
  <c r="V1017" i="18" s="1"/>
  <c r="L1020" i="18"/>
  <c r="R1022" i="18"/>
  <c r="Q1022" i="18"/>
  <c r="AA1018" i="18" s="1"/>
  <c r="N1022" i="18"/>
  <c r="W904" i="18"/>
  <c r="U902" i="18"/>
  <c r="X904" i="18"/>
  <c r="Y902" i="18"/>
  <c r="X784" i="18"/>
  <c r="U782" i="18"/>
  <c r="W784" i="18"/>
  <c r="Y782" i="18"/>
  <c r="Z402" i="18"/>
  <c r="T400" i="18"/>
  <c r="Z1373" i="18"/>
  <c r="T1371" i="18"/>
  <c r="H1223" i="18"/>
  <c r="L1220" i="18"/>
  <c r="M1222" i="18"/>
  <c r="V1217" i="18" s="1"/>
  <c r="R1222" i="18"/>
  <c r="Q1222" i="18"/>
  <c r="AA1218" i="18" s="1"/>
  <c r="S1219" i="18"/>
  <c r="N1222" i="18"/>
  <c r="X809" i="18"/>
  <c r="W809" i="18"/>
  <c r="Z1093" i="18"/>
  <c r="T1091" i="18"/>
  <c r="P178" i="18"/>
  <c r="H1317" i="18"/>
  <c r="P1316" i="18"/>
  <c r="Q1316" i="18"/>
  <c r="AA1312" i="18" s="1"/>
  <c r="R1316" i="18"/>
  <c r="M1316" i="18"/>
  <c r="V1311" i="18" s="1"/>
  <c r="L1314" i="18"/>
  <c r="N1316" i="18"/>
  <c r="P434" i="18"/>
  <c r="W275" i="18"/>
  <c r="U273" i="18"/>
  <c r="X275" i="18"/>
  <c r="Y273" i="18"/>
  <c r="H472" i="18"/>
  <c r="P471" i="18" s="1"/>
  <c r="M471" i="18"/>
  <c r="L469" i="18"/>
  <c r="R471" i="18"/>
  <c r="S468" i="18"/>
  <c r="Q471" i="18"/>
  <c r="AA467" i="18" s="1"/>
  <c r="N471" i="18"/>
  <c r="H908" i="18"/>
  <c r="R908" i="18" s="1"/>
  <c r="N907" i="18"/>
  <c r="M907" i="18"/>
  <c r="V902" i="18" s="1"/>
  <c r="Q907" i="18"/>
  <c r="AA903" i="18" s="1"/>
  <c r="P907" i="18"/>
  <c r="R907" i="18"/>
  <c r="S904" i="18"/>
  <c r="L905" i="18"/>
  <c r="H788" i="18"/>
  <c r="N787" i="18"/>
  <c r="Q787" i="18"/>
  <c r="AA783" i="18" s="1"/>
  <c r="M787" i="18"/>
  <c r="V782" i="18" s="1"/>
  <c r="P787" i="18"/>
  <c r="R787" i="18"/>
  <c r="S784" i="18"/>
  <c r="L785" i="18"/>
  <c r="P671" i="18"/>
  <c r="U398" i="18"/>
  <c r="W400" i="18"/>
  <c r="X400" i="18"/>
  <c r="Y398" i="18"/>
  <c r="U86" i="18"/>
  <c r="W88" i="18"/>
  <c r="X88" i="18"/>
  <c r="Y86" i="18"/>
  <c r="U947" i="18"/>
  <c r="X949" i="18"/>
  <c r="W949" i="18"/>
  <c r="Y947" i="18"/>
  <c r="S1050" i="18"/>
  <c r="Z1053" i="18"/>
  <c r="T1051" i="18"/>
  <c r="R212" i="18"/>
  <c r="AA206" i="18"/>
  <c r="P1741" i="18"/>
  <c r="L1213" i="18"/>
  <c r="S1213" i="18" s="1"/>
  <c r="M1213" i="18"/>
  <c r="V1208" i="18" s="1"/>
  <c r="L1211" i="18"/>
  <c r="M1214" i="18"/>
  <c r="N1213" i="18"/>
  <c r="P1213" i="18"/>
  <c r="Q1213" i="18"/>
  <c r="AA1209" i="18" s="1"/>
  <c r="Q1214" i="18"/>
  <c r="R1213" i="18"/>
  <c r="U1347" i="18"/>
  <c r="X1349" i="18"/>
  <c r="W1349" i="18"/>
  <c r="Y1347" i="18"/>
  <c r="U1491" i="18"/>
  <c r="X1493" i="18"/>
  <c r="W1493" i="18"/>
  <c r="Y1491" i="18"/>
  <c r="Z1212" i="18"/>
  <c r="T1210" i="18"/>
  <c r="T1009" i="18"/>
  <c r="AA1009" i="18"/>
  <c r="Z1810" i="18"/>
  <c r="T1808" i="18"/>
  <c r="W2046" i="18"/>
  <c r="X2046" i="18"/>
  <c r="W1941" i="18"/>
  <c r="X1941" i="18"/>
  <c r="H1353" i="18"/>
  <c r="P1352" i="18" s="1"/>
  <c r="L1350" i="18"/>
  <c r="N1352" i="18"/>
  <c r="M1352" i="18"/>
  <c r="V1347" i="18" s="1"/>
  <c r="R1352" i="18"/>
  <c r="Q1352" i="18"/>
  <c r="AA1348" i="18" s="1"/>
  <c r="H1497" i="18"/>
  <c r="L1494" i="18"/>
  <c r="M1496" i="18"/>
  <c r="V1491" i="18" s="1"/>
  <c r="N1496" i="18"/>
  <c r="R1496" i="18"/>
  <c r="P1496" i="18"/>
  <c r="Q1496" i="18"/>
  <c r="AA1492" i="18" s="1"/>
  <c r="S1493" i="18"/>
  <c r="Z1073" i="18"/>
  <c r="T1071" i="18"/>
  <c r="U1717" i="18"/>
  <c r="W1719" i="18"/>
  <c r="X1719" i="18"/>
  <c r="Y1717" i="18"/>
  <c r="U1787" i="18"/>
  <c r="X1789" i="18"/>
  <c r="W1789" i="18"/>
  <c r="Y1787" i="18"/>
  <c r="U1009" i="18"/>
  <c r="V1009" i="18"/>
  <c r="Y1009" i="18"/>
  <c r="Z1720" i="18"/>
  <c r="T1718" i="18"/>
  <c r="Z2047" i="18"/>
  <c r="T2045" i="18"/>
  <c r="T1212" i="18"/>
  <c r="AA1212" i="18"/>
  <c r="Z1908" i="18"/>
  <c r="T1906" i="18"/>
  <c r="Z1790" i="18"/>
  <c r="T1788" i="18"/>
  <c r="H2050" i="18"/>
  <c r="L2047" i="18"/>
  <c r="M2049" i="18"/>
  <c r="S2046" i="18" s="1"/>
  <c r="N2049" i="18"/>
  <c r="P2049" i="18"/>
  <c r="Q2049" i="18"/>
  <c r="AA2045" i="18" s="1"/>
  <c r="R2049" i="18"/>
  <c r="H1945" i="18"/>
  <c r="M1944" i="18"/>
  <c r="L1942" i="18"/>
  <c r="N1944" i="18"/>
  <c r="P1944" i="18"/>
  <c r="Q1944" i="18"/>
  <c r="AA1940" i="18" s="1"/>
  <c r="R1944" i="18"/>
  <c r="S1941" i="18"/>
  <c r="U1069" i="18"/>
  <c r="W1071" i="18"/>
  <c r="X1071" i="18"/>
  <c r="Y1069" i="18"/>
  <c r="H1723" i="18"/>
  <c r="L1720" i="18"/>
  <c r="M1722" i="18"/>
  <c r="V1717" i="18" s="1"/>
  <c r="N1722" i="18"/>
  <c r="Q1722" i="18"/>
  <c r="AA1718" i="18" s="1"/>
  <c r="R1722" i="18"/>
  <c r="P1722" i="18"/>
  <c r="H1793" i="18"/>
  <c r="P1792" i="18" s="1"/>
  <c r="M1792" i="18"/>
  <c r="V1787" i="18" s="1"/>
  <c r="L1790" i="18"/>
  <c r="N1792" i="18"/>
  <c r="R1792" i="18"/>
  <c r="Q1792" i="18"/>
  <c r="AA1788" i="18" s="1"/>
  <c r="S1789" i="18"/>
  <c r="Z1942" i="18"/>
  <c r="T1940" i="18"/>
  <c r="U1210" i="18"/>
  <c r="W1212" i="18"/>
  <c r="X1212" i="18"/>
  <c r="Y1210" i="18"/>
  <c r="S1492" i="18"/>
  <c r="S1718" i="18"/>
  <c r="R1214" i="18"/>
  <c r="T1214" i="18"/>
  <c r="AA1214" i="18"/>
  <c r="S1348" i="18"/>
  <c r="H1075" i="18"/>
  <c r="P1074" i="18" s="1"/>
  <c r="L1072" i="18"/>
  <c r="M1074" i="18"/>
  <c r="V1069" i="18" s="1"/>
  <c r="N1074" i="18"/>
  <c r="R1074" i="18"/>
  <c r="Q1074" i="18"/>
  <c r="AA1070" i="18" s="1"/>
  <c r="S1788" i="18"/>
  <c r="T1008" i="18"/>
  <c r="AA1008" i="18"/>
  <c r="Z1495" i="18"/>
  <c r="T1493" i="18"/>
  <c r="U1208" i="18"/>
  <c r="W1210" i="18"/>
  <c r="X1210" i="18"/>
  <c r="Y1208" i="18"/>
  <c r="U1904" i="18"/>
  <c r="W1906" i="18"/>
  <c r="X1906" i="18"/>
  <c r="Y1904" i="18"/>
  <c r="W1808" i="18"/>
  <c r="X1808" i="18"/>
  <c r="Z1351" i="18"/>
  <c r="T1349" i="18"/>
  <c r="U1212" i="18"/>
  <c r="V1212" i="18"/>
  <c r="Y1212" i="18"/>
  <c r="H1910" i="18"/>
  <c r="L1907" i="18"/>
  <c r="M1909" i="18"/>
  <c r="V1904" i="18" s="1"/>
  <c r="N1909" i="18"/>
  <c r="Q1909" i="18"/>
  <c r="AA1905" i="18" s="1"/>
  <c r="R1909" i="18"/>
  <c r="H1812" i="18"/>
  <c r="M1811" i="18"/>
  <c r="L1809" i="18"/>
  <c r="N1811" i="18"/>
  <c r="Q1811" i="18"/>
  <c r="AA1807" i="18" s="1"/>
  <c r="R1811" i="18"/>
  <c r="S1808" i="18"/>
  <c r="P2048" i="18"/>
  <c r="P1943" i="18"/>
  <c r="P1721" i="18"/>
  <c r="P1791" i="18"/>
  <c r="F147" i="33"/>
  <c r="G147" i="33" s="1"/>
  <c r="F251" i="33"/>
  <c r="G251" i="33" s="1"/>
  <c r="F139" i="33"/>
  <c r="G139" i="33" s="1"/>
  <c r="F195" i="33"/>
  <c r="G195" i="33" s="1"/>
  <c r="F179" i="33"/>
  <c r="G179" i="33" s="1"/>
  <c r="F155" i="33"/>
  <c r="G155" i="33" s="1"/>
  <c r="F259" i="33"/>
  <c r="G259" i="33" s="1"/>
  <c r="F219" i="33"/>
  <c r="G219" i="33" s="1"/>
  <c r="F131" i="33"/>
  <c r="G131" i="33" s="1"/>
  <c r="F211" i="33"/>
  <c r="G211" i="33" s="1"/>
  <c r="F123" i="33"/>
  <c r="G123" i="33" s="1"/>
  <c r="F291" i="33"/>
  <c r="G291" i="33" s="1"/>
  <c r="F299" i="33"/>
  <c r="G299" i="33" s="1"/>
  <c r="F267" i="33"/>
  <c r="G267" i="33" s="1"/>
  <c r="F243" i="33"/>
  <c r="G243" i="33" s="1"/>
  <c r="F58" i="33"/>
  <c r="G58" i="33" s="1"/>
  <c r="F66" i="33"/>
  <c r="G66" i="33" s="1"/>
  <c r="F42" i="33"/>
  <c r="G42" i="33" s="1"/>
  <c r="F187" i="33"/>
  <c r="G187" i="33" s="1"/>
  <c r="F107" i="33"/>
  <c r="G107" i="33" s="1"/>
  <c r="F50" i="33"/>
  <c r="G50" i="33" s="1"/>
  <c r="F163" i="33"/>
  <c r="G163" i="33" s="1"/>
  <c r="F82" i="33"/>
  <c r="G82" i="33" s="1"/>
  <c r="F26" i="33"/>
  <c r="G26" i="33" s="1"/>
  <c r="F275" i="33"/>
  <c r="G275" i="33" s="1"/>
  <c r="F283" i="33"/>
  <c r="G283" i="33" s="1"/>
  <c r="F18" i="33"/>
  <c r="G18" i="33" s="1"/>
  <c r="F235" i="33"/>
  <c r="G235" i="33" s="1"/>
  <c r="F203" i="33"/>
  <c r="G203" i="33" s="1"/>
  <c r="F227" i="33"/>
  <c r="G227" i="33" s="1"/>
  <c r="F115" i="33"/>
  <c r="G115" i="33" s="1"/>
  <c r="F10" i="33"/>
  <c r="G10" i="33" s="1"/>
  <c r="F34" i="33"/>
  <c r="G34" i="33" s="1"/>
  <c r="Z471" i="18" l="1"/>
  <c r="T469" i="18"/>
  <c r="Z1300" i="18"/>
  <c r="T1298" i="18"/>
  <c r="V436" i="18"/>
  <c r="Z787" i="18"/>
  <c r="T785" i="18"/>
  <c r="Z907" i="18"/>
  <c r="T905" i="18"/>
  <c r="Z1316" i="18"/>
  <c r="T1314" i="18"/>
  <c r="P1771" i="18"/>
  <c r="H954" i="18"/>
  <c r="M953" i="18"/>
  <c r="V948" i="18" s="1"/>
  <c r="L951" i="18"/>
  <c r="N953" i="18"/>
  <c r="R953" i="18"/>
  <c r="Q953" i="18"/>
  <c r="AA949" i="18" s="1"/>
  <c r="S950" i="18"/>
  <c r="P953" i="18"/>
  <c r="H1184" i="18"/>
  <c r="M1183" i="18"/>
  <c r="V1178" i="18" s="1"/>
  <c r="P1183" i="18"/>
  <c r="Q1183" i="18"/>
  <c r="AA1179" i="18" s="1"/>
  <c r="R1183" i="18"/>
  <c r="S1180" i="18"/>
  <c r="L1181" i="18"/>
  <c r="N1183" i="18"/>
  <c r="H453" i="18"/>
  <c r="N452" i="18"/>
  <c r="P452" i="18"/>
  <c r="Q452" i="18"/>
  <c r="AA448" i="18" s="1"/>
  <c r="M452" i="18"/>
  <c r="V447" i="18" s="1"/>
  <c r="L450" i="18"/>
  <c r="S449" i="18"/>
  <c r="U1738" i="18"/>
  <c r="X1740" i="18"/>
  <c r="W1740" i="18"/>
  <c r="Y1738" i="18"/>
  <c r="U1250" i="18"/>
  <c r="W1252" i="18"/>
  <c r="X1252" i="18"/>
  <c r="Y1250" i="18"/>
  <c r="S669" i="18"/>
  <c r="X433" i="18"/>
  <c r="U431" i="18"/>
  <c r="W433" i="18"/>
  <c r="Y431" i="18"/>
  <c r="T1055" i="18"/>
  <c r="AA1055" i="18"/>
  <c r="W89" i="18"/>
  <c r="U87" i="18"/>
  <c r="X89" i="18"/>
  <c r="Y87" i="18"/>
  <c r="X401" i="18"/>
  <c r="W401" i="18"/>
  <c r="U399" i="18"/>
  <c r="Y399" i="18"/>
  <c r="S1719" i="18"/>
  <c r="Z434" i="18"/>
  <c r="T432" i="18"/>
  <c r="H1318" i="18"/>
  <c r="L1315" i="18"/>
  <c r="N1317" i="18"/>
  <c r="P1317" i="18"/>
  <c r="Q1317" i="18"/>
  <c r="AA1313" i="18" s="1"/>
  <c r="R1317" i="18"/>
  <c r="M1317" i="18"/>
  <c r="V1312" i="18" s="1"/>
  <c r="S1314" i="18"/>
  <c r="H1024" i="18"/>
  <c r="P1023" i="18" s="1"/>
  <c r="M1023" i="18"/>
  <c r="V1018" i="18" s="1"/>
  <c r="R1023" i="18"/>
  <c r="Q1023" i="18"/>
  <c r="AA1019" i="18" s="1"/>
  <c r="S1020" i="18"/>
  <c r="L1021" i="18"/>
  <c r="N1023" i="18"/>
  <c r="H814" i="18"/>
  <c r="L811" i="18"/>
  <c r="N813" i="18"/>
  <c r="P813" i="18"/>
  <c r="Q813" i="18"/>
  <c r="AA809" i="18" s="1"/>
  <c r="R813" i="18"/>
  <c r="M813" i="18"/>
  <c r="V808" i="18" s="1"/>
  <c r="S810" i="18"/>
  <c r="S949" i="18"/>
  <c r="X449" i="18"/>
  <c r="W449" i="18"/>
  <c r="U447" i="18"/>
  <c r="Y447" i="18"/>
  <c r="Z766" i="18"/>
  <c r="T764" i="18"/>
  <c r="H1096" i="18"/>
  <c r="M1095" i="18"/>
  <c r="V1090" i="18" s="1"/>
  <c r="Q1095" i="18"/>
  <c r="AA1091" i="18" s="1"/>
  <c r="P1095" i="18"/>
  <c r="R1095" i="18"/>
  <c r="S1092" i="18"/>
  <c r="L1093" i="18"/>
  <c r="N1095" i="18"/>
  <c r="H213" i="18"/>
  <c r="Q212" i="18"/>
  <c r="AA208" i="18" s="1"/>
  <c r="M212" i="18"/>
  <c r="V207" i="18" s="1"/>
  <c r="L210" i="18"/>
  <c r="P212" i="18"/>
  <c r="N212" i="18"/>
  <c r="H1256" i="18"/>
  <c r="M1255" i="18"/>
  <c r="V1250" i="18" s="1"/>
  <c r="P1255" i="18"/>
  <c r="Q1255" i="18"/>
  <c r="S1252" i="18"/>
  <c r="R1255" i="18"/>
  <c r="L1253" i="18"/>
  <c r="N1255" i="18"/>
  <c r="H1376" i="18"/>
  <c r="M1375" i="18"/>
  <c r="V1370" i="18" s="1"/>
  <c r="P1375" i="18"/>
  <c r="Q1375" i="18"/>
  <c r="AA1371" i="18" s="1"/>
  <c r="R1375" i="18"/>
  <c r="L1373" i="18"/>
  <c r="Z672" i="18"/>
  <c r="T670" i="18"/>
  <c r="U1296" i="18"/>
  <c r="W1298" i="18"/>
  <c r="X1298" i="18"/>
  <c r="Y1296" i="18"/>
  <c r="H181" i="18"/>
  <c r="Q180" i="18"/>
  <c r="AA176" i="18" s="1"/>
  <c r="M180" i="18"/>
  <c r="V175" i="18" s="1"/>
  <c r="L178" i="18"/>
  <c r="P180" i="18"/>
  <c r="S177" i="18"/>
  <c r="N180" i="18"/>
  <c r="S88" i="18"/>
  <c r="S400" i="18"/>
  <c r="Z671" i="18"/>
  <c r="T669" i="18"/>
  <c r="U467" i="18"/>
  <c r="W469" i="18"/>
  <c r="X469" i="18"/>
  <c r="Y467" i="18"/>
  <c r="Z178" i="18"/>
  <c r="T176" i="18"/>
  <c r="Z1299" i="18"/>
  <c r="T1297" i="18"/>
  <c r="H1773" i="18"/>
  <c r="P1772" i="18"/>
  <c r="Q1772" i="18"/>
  <c r="AA1768" i="18" s="1"/>
  <c r="L1770" i="18"/>
  <c r="M1772" i="18"/>
  <c r="V1767" i="18" s="1"/>
  <c r="S1769" i="18"/>
  <c r="N1772" i="18"/>
  <c r="Z1182" i="18"/>
  <c r="T1180" i="18"/>
  <c r="H1744" i="18"/>
  <c r="P1743" i="18" s="1"/>
  <c r="M1743" i="18"/>
  <c r="V1738" i="18" s="1"/>
  <c r="Q1743" i="18"/>
  <c r="AA1739" i="18" s="1"/>
  <c r="R1743" i="18"/>
  <c r="S1740" i="18"/>
  <c r="L1741" i="18"/>
  <c r="N1743" i="18"/>
  <c r="Z360" i="18"/>
  <c r="T358" i="18"/>
  <c r="X209" i="18"/>
  <c r="W209" i="18"/>
  <c r="U207" i="18"/>
  <c r="Y207" i="18"/>
  <c r="S432" i="18"/>
  <c r="X177" i="18"/>
  <c r="U175" i="18"/>
  <c r="W177" i="18"/>
  <c r="Y175" i="18"/>
  <c r="S1906" i="18"/>
  <c r="S1313" i="18"/>
  <c r="P1022" i="18"/>
  <c r="X1769" i="18"/>
  <c r="W1769" i="18"/>
  <c r="U1767" i="18"/>
  <c r="Y1767" i="18"/>
  <c r="P451" i="18"/>
  <c r="U356" i="18"/>
  <c r="W358" i="18"/>
  <c r="X358" i="18"/>
  <c r="Y356" i="18"/>
  <c r="U746" i="18"/>
  <c r="W748" i="18"/>
  <c r="X748" i="18"/>
  <c r="Y746" i="18"/>
  <c r="P1094" i="18"/>
  <c r="P1254" i="18"/>
  <c r="P1374" i="18"/>
  <c r="Z435" i="18"/>
  <c r="T433" i="18"/>
  <c r="U274" i="18"/>
  <c r="W276" i="18"/>
  <c r="X276" i="18"/>
  <c r="Y274" i="18"/>
  <c r="Z91" i="18"/>
  <c r="T89" i="18"/>
  <c r="H789" i="18"/>
  <c r="Q788" i="18"/>
  <c r="AA784" i="18" s="1"/>
  <c r="M788" i="18"/>
  <c r="V783" i="18" s="1"/>
  <c r="L786" i="18"/>
  <c r="N788" i="18"/>
  <c r="S785" i="18"/>
  <c r="H909" i="18"/>
  <c r="N908" i="18"/>
  <c r="P908" i="18"/>
  <c r="Q908" i="18"/>
  <c r="AA904" i="18" s="1"/>
  <c r="L906" i="18"/>
  <c r="M908" i="18"/>
  <c r="V903" i="18" s="1"/>
  <c r="H473" i="18"/>
  <c r="L470" i="18"/>
  <c r="N472" i="18"/>
  <c r="P472" i="18"/>
  <c r="Q472" i="18"/>
  <c r="AA468" i="18" s="1"/>
  <c r="R472" i="18"/>
  <c r="S469" i="18"/>
  <c r="M472" i="18"/>
  <c r="V467" i="18" s="1"/>
  <c r="W1314" i="18"/>
  <c r="U1312" i="18"/>
  <c r="X1314" i="18"/>
  <c r="Y1312" i="18"/>
  <c r="U1218" i="18"/>
  <c r="X1220" i="18"/>
  <c r="W1220" i="18"/>
  <c r="Y1218" i="18"/>
  <c r="S1019" i="18"/>
  <c r="V1056" i="18"/>
  <c r="Y1056" i="18"/>
  <c r="U1056" i="18"/>
  <c r="V1055" i="18"/>
  <c r="U1055" i="18"/>
  <c r="Y1055" i="18"/>
  <c r="H752" i="18"/>
  <c r="P751" i="18" s="1"/>
  <c r="M751" i="18"/>
  <c r="V746" i="18" s="1"/>
  <c r="R751" i="18"/>
  <c r="Q751" i="18"/>
  <c r="AA747" i="18" s="1"/>
  <c r="S748" i="18"/>
  <c r="L749" i="18"/>
  <c r="N751" i="18"/>
  <c r="S1091" i="18"/>
  <c r="H280" i="18"/>
  <c r="P279" i="18" s="1"/>
  <c r="L277" i="18"/>
  <c r="M279" i="18"/>
  <c r="V274" i="18" s="1"/>
  <c r="Q279" i="18"/>
  <c r="AA275" i="18" s="1"/>
  <c r="S276" i="18"/>
  <c r="R279" i="18"/>
  <c r="N279" i="18"/>
  <c r="Z403" i="18"/>
  <c r="T401" i="18"/>
  <c r="W785" i="18"/>
  <c r="X785" i="18"/>
  <c r="U783" i="18"/>
  <c r="Y783" i="18"/>
  <c r="U903" i="18"/>
  <c r="X905" i="18"/>
  <c r="W905" i="18"/>
  <c r="Y903" i="18"/>
  <c r="H1224" i="18"/>
  <c r="M1223" i="18"/>
  <c r="Q1223" i="18"/>
  <c r="P1223" i="18"/>
  <c r="R1223" i="18"/>
  <c r="S1220" i="18"/>
  <c r="L1221" i="18"/>
  <c r="N1223" i="18"/>
  <c r="U808" i="18"/>
  <c r="W810" i="18"/>
  <c r="X810" i="18"/>
  <c r="Y808" i="18"/>
  <c r="S1768" i="18"/>
  <c r="P952" i="18"/>
  <c r="R1184" i="18"/>
  <c r="AA1178" i="18"/>
  <c r="H362" i="18"/>
  <c r="P361" i="18" s="1"/>
  <c r="M361" i="18"/>
  <c r="V356" i="18" s="1"/>
  <c r="N361" i="18"/>
  <c r="Q361" i="18"/>
  <c r="AA357" i="18" s="1"/>
  <c r="R361" i="18"/>
  <c r="S358" i="18"/>
  <c r="L359" i="18"/>
  <c r="P211" i="18"/>
  <c r="R788" i="18"/>
  <c r="T1056" i="18"/>
  <c r="AA1056" i="18"/>
  <c r="Z179" i="18"/>
  <c r="T177" i="18"/>
  <c r="Z1741" i="18"/>
  <c r="T1739" i="18"/>
  <c r="R1773" i="18"/>
  <c r="AA1767" i="18"/>
  <c r="U1178" i="18"/>
  <c r="W1180" i="18"/>
  <c r="X1180" i="18"/>
  <c r="Y1178" i="18"/>
  <c r="Z1742" i="18"/>
  <c r="T1740" i="18"/>
  <c r="U762" i="18"/>
  <c r="W764" i="18"/>
  <c r="X764" i="18"/>
  <c r="Y762" i="18"/>
  <c r="Z750" i="18"/>
  <c r="T748" i="18"/>
  <c r="R1096" i="18"/>
  <c r="AA1090" i="18"/>
  <c r="W670" i="18"/>
  <c r="U668" i="18"/>
  <c r="X670" i="18"/>
  <c r="Y668" i="18"/>
  <c r="H1302" i="18"/>
  <c r="L1299" i="18"/>
  <c r="N1301" i="18"/>
  <c r="P1301" i="18"/>
  <c r="Q1301" i="18"/>
  <c r="AA1297" i="18" s="1"/>
  <c r="R1301" i="18"/>
  <c r="M1301" i="18"/>
  <c r="V1296" i="18" s="1"/>
  <c r="Z278" i="18"/>
  <c r="T276" i="18"/>
  <c r="P1222" i="18"/>
  <c r="U1018" i="18"/>
  <c r="X1020" i="18"/>
  <c r="W1020" i="18"/>
  <c r="Y1018" i="18"/>
  <c r="P812" i="18"/>
  <c r="X950" i="18"/>
  <c r="U948" i="18"/>
  <c r="W950" i="18"/>
  <c r="Y948" i="18"/>
  <c r="H768" i="18"/>
  <c r="M767" i="18"/>
  <c r="V762" i="18" s="1"/>
  <c r="R767" i="18"/>
  <c r="Q767" i="18"/>
  <c r="AA763" i="18" s="1"/>
  <c r="S764" i="18"/>
  <c r="L765" i="18"/>
  <c r="N767" i="18"/>
  <c r="S747" i="18"/>
  <c r="U1090" i="18"/>
  <c r="W1092" i="18"/>
  <c r="X1092" i="18"/>
  <c r="Y1090" i="18"/>
  <c r="U1370" i="18"/>
  <c r="W1372" i="18"/>
  <c r="X1372" i="18"/>
  <c r="Y1370" i="18"/>
  <c r="H674" i="18"/>
  <c r="P673" i="18" s="1"/>
  <c r="N673" i="18"/>
  <c r="R673" i="18"/>
  <c r="M673" i="18"/>
  <c r="V668" i="18" s="1"/>
  <c r="Q673" i="18"/>
  <c r="AA669" i="18" s="1"/>
  <c r="S670" i="18"/>
  <c r="L671" i="18"/>
  <c r="H437" i="18"/>
  <c r="Q436" i="18"/>
  <c r="AA432" i="18" s="1"/>
  <c r="M436" i="18"/>
  <c r="V431" i="18" s="1"/>
  <c r="L434" i="18"/>
  <c r="P436" i="18"/>
  <c r="S433" i="18"/>
  <c r="N436" i="18"/>
  <c r="S1297" i="18"/>
  <c r="S275" i="18"/>
  <c r="R452" i="18"/>
  <c r="H93" i="18"/>
  <c r="Q92" i="18"/>
  <c r="AA88" i="18" s="1"/>
  <c r="P92" i="18"/>
  <c r="L90" i="18"/>
  <c r="M92" i="18"/>
  <c r="V87" i="18" s="1"/>
  <c r="N92" i="18"/>
  <c r="H405" i="18"/>
  <c r="P404" i="18" s="1"/>
  <c r="Q404" i="18"/>
  <c r="AA400" i="18" s="1"/>
  <c r="M404" i="18"/>
  <c r="V399" i="18" s="1"/>
  <c r="L402" i="18"/>
  <c r="S401" i="18"/>
  <c r="N404" i="18"/>
  <c r="Z2048" i="18"/>
  <c r="T2046" i="18"/>
  <c r="H1813" i="18"/>
  <c r="M1812" i="18"/>
  <c r="V1807" i="18" s="1"/>
  <c r="L1810" i="18"/>
  <c r="N1812" i="18"/>
  <c r="P1812" i="18"/>
  <c r="Q1812" i="18"/>
  <c r="AA1808" i="18" s="1"/>
  <c r="S1809" i="18"/>
  <c r="R1812" i="18"/>
  <c r="H1911" i="18"/>
  <c r="L1908" i="18"/>
  <c r="M1910" i="18"/>
  <c r="V1905" i="18" s="1"/>
  <c r="N1910" i="18"/>
  <c r="P1910" i="18"/>
  <c r="R1910" i="18"/>
  <c r="Q1910" i="18"/>
  <c r="AA1906" i="18" s="1"/>
  <c r="Z1496" i="18"/>
  <c r="T1494" i="18"/>
  <c r="V1352" i="18"/>
  <c r="S1210" i="18"/>
  <c r="H1076" i="18"/>
  <c r="L1073" i="18"/>
  <c r="M1075" i="18"/>
  <c r="V1070" i="18" s="1"/>
  <c r="N1075" i="18"/>
  <c r="R1075" i="18"/>
  <c r="Q1075" i="18"/>
  <c r="AA1071" i="18" s="1"/>
  <c r="T1213" i="18"/>
  <c r="AA1213" i="18"/>
  <c r="U1214" i="18"/>
  <c r="V1214" i="18"/>
  <c r="Y1214" i="18"/>
  <c r="Z1721" i="18"/>
  <c r="T1719" i="18"/>
  <c r="S1071" i="18"/>
  <c r="U1788" i="18"/>
  <c r="W1790" i="18"/>
  <c r="X1790" i="18"/>
  <c r="Y1788" i="18"/>
  <c r="U1940" i="18"/>
  <c r="W1942" i="18"/>
  <c r="X1942" i="18"/>
  <c r="Y1940" i="18"/>
  <c r="R1215" i="18"/>
  <c r="N1216" i="18"/>
  <c r="V1209" i="18"/>
  <c r="S1211" i="18"/>
  <c r="Z2049" i="18"/>
  <c r="T2047" i="18"/>
  <c r="Z1352" i="18"/>
  <c r="T1350" i="18"/>
  <c r="Z1213" i="18"/>
  <c r="T1211" i="18"/>
  <c r="P1811" i="18"/>
  <c r="U1718" i="18"/>
  <c r="W1720" i="18"/>
  <c r="X1720" i="18"/>
  <c r="Y1718" i="18"/>
  <c r="U2045" i="18"/>
  <c r="W2047" i="18"/>
  <c r="X2047" i="18"/>
  <c r="Y2045" i="18"/>
  <c r="U1492" i="18"/>
  <c r="W1494" i="18"/>
  <c r="X1494" i="18"/>
  <c r="Y1492" i="18"/>
  <c r="U1348" i="18"/>
  <c r="W1350" i="18"/>
  <c r="X1350" i="18"/>
  <c r="Y1348" i="18"/>
  <c r="N1215" i="18"/>
  <c r="Z1791" i="18"/>
  <c r="T1789" i="18"/>
  <c r="U1070" i="18"/>
  <c r="W1072" i="18"/>
  <c r="X1072" i="18"/>
  <c r="Y1070" i="18"/>
  <c r="Z1792" i="18"/>
  <c r="T1790" i="18"/>
  <c r="Z1944" i="18"/>
  <c r="T1942" i="18"/>
  <c r="P1909" i="18"/>
  <c r="H1794" i="18"/>
  <c r="L1791" i="18"/>
  <c r="M1793" i="18"/>
  <c r="V1788" i="18" s="1"/>
  <c r="N1793" i="18"/>
  <c r="P1793" i="18"/>
  <c r="Q1793" i="18"/>
  <c r="AA1789" i="18" s="1"/>
  <c r="R1793" i="18"/>
  <c r="H1724" i="18"/>
  <c r="M1723" i="18"/>
  <c r="V1718" i="18" s="1"/>
  <c r="L1721" i="18"/>
  <c r="N1723" i="18"/>
  <c r="P1723" i="18"/>
  <c r="Q1723" i="18"/>
  <c r="AA1719" i="18" s="1"/>
  <c r="R1723" i="18"/>
  <c r="H1946" i="18"/>
  <c r="L1943" i="18"/>
  <c r="M1945" i="18"/>
  <c r="V1940" i="18" s="1"/>
  <c r="N1945" i="18"/>
  <c r="P1945" i="18"/>
  <c r="Q1945" i="18"/>
  <c r="AA1941" i="18" s="1"/>
  <c r="R1945" i="18"/>
  <c r="H2051" i="18"/>
  <c r="L2048" i="18"/>
  <c r="M2050" i="18"/>
  <c r="V2045" i="18" s="1"/>
  <c r="N2050" i="18"/>
  <c r="P2050" i="18"/>
  <c r="Q2050" i="18"/>
  <c r="AA2046" i="18" s="1"/>
  <c r="R2050" i="18"/>
  <c r="H1498" i="18"/>
  <c r="P1497" i="18" s="1"/>
  <c r="L1495" i="18"/>
  <c r="N1497" i="18"/>
  <c r="M1497" i="18"/>
  <c r="V1492" i="18" s="1"/>
  <c r="Q1497" i="18"/>
  <c r="AA1493" i="18" s="1"/>
  <c r="R1497" i="18"/>
  <c r="H1354" i="18"/>
  <c r="P1353" i="18" s="1"/>
  <c r="L1351" i="18"/>
  <c r="M1353" i="18"/>
  <c r="V1348" i="18" s="1"/>
  <c r="N1353" i="18"/>
  <c r="Q1353" i="18"/>
  <c r="AA1349" i="18" s="1"/>
  <c r="R1353" i="18"/>
  <c r="V1213" i="18"/>
  <c r="Y1213" i="18"/>
  <c r="U1213" i="18"/>
  <c r="U1209" i="18"/>
  <c r="W1211" i="18"/>
  <c r="X1211" i="18"/>
  <c r="Y1209" i="18"/>
  <c r="U1807" i="18"/>
  <c r="W1809" i="18"/>
  <c r="X1809" i="18"/>
  <c r="Y1807" i="18"/>
  <c r="Z1074" i="18"/>
  <c r="T1072" i="18"/>
  <c r="R1216" i="18"/>
  <c r="AA1210" i="18"/>
  <c r="Z1943" i="18"/>
  <c r="T1941" i="18"/>
  <c r="U1905" i="18"/>
  <c r="W1907" i="18"/>
  <c r="X1907" i="18"/>
  <c r="Y1905" i="18"/>
  <c r="Z1722" i="18"/>
  <c r="T1720" i="18"/>
  <c r="S1349" i="18"/>
  <c r="U1211" i="18"/>
  <c r="X1213" i="18"/>
  <c r="W1213" i="18"/>
  <c r="Y1211" i="18"/>
  <c r="G2" i="32"/>
  <c r="H1" i="32" s="1"/>
  <c r="H2" i="32" s="1"/>
  <c r="Z404" i="18" l="1"/>
  <c r="T402" i="18"/>
  <c r="Z279" i="18"/>
  <c r="T277" i="18"/>
  <c r="Z1023" i="18"/>
  <c r="T1021" i="18"/>
  <c r="Z361" i="18"/>
  <c r="T359" i="18"/>
  <c r="Z751" i="18"/>
  <c r="T749" i="18"/>
  <c r="Z1743" i="18"/>
  <c r="T1741" i="18"/>
  <c r="Z673" i="18"/>
  <c r="T671" i="18"/>
  <c r="Z1222" i="18"/>
  <c r="T1220" i="18"/>
  <c r="S89" i="18"/>
  <c r="H1225" i="18"/>
  <c r="L1222" i="18"/>
  <c r="M1224" i="18"/>
  <c r="V1219" i="18" s="1"/>
  <c r="N1224" i="18"/>
  <c r="Q1224" i="18"/>
  <c r="R1224" i="18"/>
  <c r="W1770" i="18"/>
  <c r="U1768" i="18"/>
  <c r="X1770" i="18"/>
  <c r="Y1768" i="18"/>
  <c r="S1372" i="18"/>
  <c r="Z212" i="18"/>
  <c r="T210" i="18"/>
  <c r="H454" i="18"/>
  <c r="P453" i="18"/>
  <c r="N453" i="18"/>
  <c r="L451" i="18"/>
  <c r="Q453" i="18"/>
  <c r="AA449" i="18" s="1"/>
  <c r="R453" i="18"/>
  <c r="M453" i="18"/>
  <c r="V448" i="18" s="1"/>
  <c r="S450" i="18"/>
  <c r="H1185" i="18"/>
  <c r="L1182" i="18"/>
  <c r="N1184" i="18"/>
  <c r="P1184" i="18"/>
  <c r="Q1184" i="18"/>
  <c r="AA1180" i="18" s="1"/>
  <c r="M1184" i="18"/>
  <c r="V1179" i="18" s="1"/>
  <c r="H955" i="18"/>
  <c r="L952" i="18"/>
  <c r="Q954" i="18"/>
  <c r="R954" i="18"/>
  <c r="M954" i="18"/>
  <c r="V949" i="18" s="1"/>
  <c r="N954" i="18"/>
  <c r="X671" i="18"/>
  <c r="U669" i="18"/>
  <c r="W671" i="18"/>
  <c r="Y669" i="18"/>
  <c r="Z812" i="18"/>
  <c r="T810" i="18"/>
  <c r="Z1301" i="18"/>
  <c r="T1299" i="18"/>
  <c r="U747" i="18"/>
  <c r="W749" i="18"/>
  <c r="X749" i="18"/>
  <c r="Y747" i="18"/>
  <c r="Z472" i="18"/>
  <c r="T470" i="18"/>
  <c r="Z908" i="18"/>
  <c r="T906" i="18"/>
  <c r="Z1094" i="18"/>
  <c r="T1092" i="18"/>
  <c r="Z1022" i="18"/>
  <c r="T1020" i="18"/>
  <c r="U208" i="18"/>
  <c r="W210" i="18"/>
  <c r="X210" i="18"/>
  <c r="Y208" i="18"/>
  <c r="Z1095" i="18"/>
  <c r="T1093" i="18"/>
  <c r="Z953" i="18"/>
  <c r="T951" i="18"/>
  <c r="X90" i="18"/>
  <c r="W90" i="18"/>
  <c r="U88" i="18"/>
  <c r="Y88" i="18"/>
  <c r="H769" i="18"/>
  <c r="M768" i="18"/>
  <c r="V763" i="18" s="1"/>
  <c r="N768" i="18"/>
  <c r="L766" i="18"/>
  <c r="Q768" i="18"/>
  <c r="AA764" i="18" s="1"/>
  <c r="S765" i="18"/>
  <c r="P768" i="18"/>
  <c r="R768" i="18"/>
  <c r="Z211" i="18"/>
  <c r="T209" i="18"/>
  <c r="U1219" i="18"/>
  <c r="X1221" i="18"/>
  <c r="W1221" i="18"/>
  <c r="Y1219" i="18"/>
  <c r="H790" i="18"/>
  <c r="L787" i="18"/>
  <c r="N789" i="18"/>
  <c r="Q789" i="18"/>
  <c r="AA785" i="18" s="1"/>
  <c r="P789" i="18"/>
  <c r="R789" i="18"/>
  <c r="M789" i="18"/>
  <c r="V784" i="18" s="1"/>
  <c r="S786" i="18"/>
  <c r="H1745" i="18"/>
  <c r="M1744" i="18"/>
  <c r="V1739" i="18" s="1"/>
  <c r="L1742" i="18"/>
  <c r="N1744" i="18"/>
  <c r="P1744" i="18"/>
  <c r="Q1744" i="18"/>
  <c r="AA1740" i="18" s="1"/>
  <c r="R1744" i="18"/>
  <c r="S1741" i="18"/>
  <c r="Z1772" i="18"/>
  <c r="T1770" i="18"/>
  <c r="Z180" i="18"/>
  <c r="T178" i="18"/>
  <c r="AA1251" i="18"/>
  <c r="Z813" i="18"/>
  <c r="T811" i="18"/>
  <c r="Z1317" i="18"/>
  <c r="T1315" i="18"/>
  <c r="X1181" i="18"/>
  <c r="U1179" i="18"/>
  <c r="W1181" i="18"/>
  <c r="Y1179" i="18"/>
  <c r="Z92" i="18"/>
  <c r="T90" i="18"/>
  <c r="Z436" i="18"/>
  <c r="T434" i="18"/>
  <c r="W1299" i="18"/>
  <c r="U1297" i="18"/>
  <c r="X1299" i="18"/>
  <c r="Y1297" i="18"/>
  <c r="Z952" i="18"/>
  <c r="T950" i="18"/>
  <c r="U468" i="18"/>
  <c r="W470" i="18"/>
  <c r="X470" i="18"/>
  <c r="Y468" i="18"/>
  <c r="H910" i="18"/>
  <c r="L907" i="18"/>
  <c r="N909" i="18"/>
  <c r="Q909" i="18"/>
  <c r="AA905" i="18" s="1"/>
  <c r="P909" i="18"/>
  <c r="R909" i="18"/>
  <c r="M909" i="18"/>
  <c r="V904" i="18" s="1"/>
  <c r="H1774" i="18"/>
  <c r="N1773" i="18"/>
  <c r="L1771" i="18"/>
  <c r="Q1773" i="18"/>
  <c r="AA1769" i="18" s="1"/>
  <c r="M1773" i="18"/>
  <c r="V1768" i="18" s="1"/>
  <c r="W178" i="18"/>
  <c r="X178" i="18"/>
  <c r="U176" i="18"/>
  <c r="Y176" i="18"/>
  <c r="Z1375" i="18"/>
  <c r="T1373" i="18"/>
  <c r="Z1255" i="18"/>
  <c r="T1253" i="18"/>
  <c r="U448" i="18"/>
  <c r="W450" i="18"/>
  <c r="X450" i="18"/>
  <c r="Y448" i="18"/>
  <c r="Z1771" i="18"/>
  <c r="T1769" i="18"/>
  <c r="U400" i="18"/>
  <c r="W402" i="18"/>
  <c r="X402" i="18"/>
  <c r="Y400" i="18"/>
  <c r="W434" i="18"/>
  <c r="U432" i="18"/>
  <c r="X434" i="18"/>
  <c r="Y432" i="18"/>
  <c r="P767" i="18"/>
  <c r="H1303" i="18"/>
  <c r="L1300" i="18"/>
  <c r="M1302" i="18"/>
  <c r="V1297" i="18" s="1"/>
  <c r="Q1302" i="18"/>
  <c r="AA1298" i="18" s="1"/>
  <c r="R1302" i="18"/>
  <c r="S1299" i="18"/>
  <c r="P1302" i="18"/>
  <c r="N1302" i="18"/>
  <c r="H474" i="18"/>
  <c r="N473" i="18"/>
  <c r="M473" i="18"/>
  <c r="V468" i="18" s="1"/>
  <c r="Q473" i="18"/>
  <c r="AA469" i="18" s="1"/>
  <c r="R473" i="18"/>
  <c r="P473" i="18"/>
  <c r="L471" i="18"/>
  <c r="U1739" i="18"/>
  <c r="W1741" i="18"/>
  <c r="X1741" i="18"/>
  <c r="Y1739" i="18"/>
  <c r="H214" i="18"/>
  <c r="L211" i="18"/>
  <c r="N213" i="18"/>
  <c r="Q213" i="18"/>
  <c r="AA209" i="18" s="1"/>
  <c r="R213" i="18"/>
  <c r="M213" i="18"/>
  <c r="V208" i="18" s="1"/>
  <c r="S210" i="18"/>
  <c r="H1097" i="18"/>
  <c r="L1094" i="18"/>
  <c r="N1096" i="18"/>
  <c r="M1096" i="18"/>
  <c r="V1091" i="18" s="1"/>
  <c r="Q1096" i="18"/>
  <c r="AA1092" i="18" s="1"/>
  <c r="U809" i="18"/>
  <c r="W811" i="18"/>
  <c r="X811" i="18"/>
  <c r="Y809" i="18"/>
  <c r="U1313" i="18"/>
  <c r="W1315" i="18"/>
  <c r="X1315" i="18"/>
  <c r="Y1313" i="18"/>
  <c r="H94" i="18"/>
  <c r="L91" i="18"/>
  <c r="N93" i="18"/>
  <c r="Q93" i="18"/>
  <c r="AA89" i="18" s="1"/>
  <c r="R93" i="18"/>
  <c r="M93" i="18"/>
  <c r="V88" i="18" s="1"/>
  <c r="S90" i="18"/>
  <c r="U763" i="18"/>
  <c r="W765" i="18"/>
  <c r="X765" i="18"/>
  <c r="Y763" i="18"/>
  <c r="S1298" i="18"/>
  <c r="Z1223" i="18"/>
  <c r="T1221" i="18"/>
  <c r="X277" i="18"/>
  <c r="U275" i="18"/>
  <c r="W277" i="18"/>
  <c r="Y275" i="18"/>
  <c r="S905" i="18"/>
  <c r="Z1374" i="18"/>
  <c r="T1372" i="18"/>
  <c r="H1377" i="18"/>
  <c r="L1374" i="18"/>
  <c r="N1376" i="18"/>
  <c r="P1376" i="18"/>
  <c r="Q1376" i="18"/>
  <c r="AA1372" i="18" s="1"/>
  <c r="R1376" i="18"/>
  <c r="M1376" i="18"/>
  <c r="V1371" i="18" s="1"/>
  <c r="S1373" i="18"/>
  <c r="H1257" i="18"/>
  <c r="R1257" i="18" s="1"/>
  <c r="M1256" i="18"/>
  <c r="V1251" i="18" s="1"/>
  <c r="L1254" i="18"/>
  <c r="N1256" i="18"/>
  <c r="P1256" i="18"/>
  <c r="R1256" i="18"/>
  <c r="Q1256" i="18"/>
  <c r="S1253" i="18"/>
  <c r="H815" i="18"/>
  <c r="M814" i="18"/>
  <c r="V809" i="18" s="1"/>
  <c r="L812" i="18"/>
  <c r="Q814" i="18"/>
  <c r="AA810" i="18" s="1"/>
  <c r="R814" i="18"/>
  <c r="P814" i="18"/>
  <c r="N814" i="18"/>
  <c r="H1025" i="18"/>
  <c r="L1022" i="18"/>
  <c r="M1024" i="18"/>
  <c r="V1019" i="18" s="1"/>
  <c r="N1024" i="18"/>
  <c r="Q1024" i="18"/>
  <c r="AA1020" i="18" s="1"/>
  <c r="P1024" i="18"/>
  <c r="R1024" i="18"/>
  <c r="H1319" i="18"/>
  <c r="L1316" i="18"/>
  <c r="M1318" i="18"/>
  <c r="V1313" i="18" s="1"/>
  <c r="R1318" i="18"/>
  <c r="Q1318" i="18"/>
  <c r="AA1314" i="18" s="1"/>
  <c r="P1318" i="18"/>
  <c r="N1318" i="18"/>
  <c r="H406" i="18"/>
  <c r="N405" i="18"/>
  <c r="L403" i="18"/>
  <c r="R405" i="18"/>
  <c r="Q405" i="18"/>
  <c r="AA401" i="18" s="1"/>
  <c r="M405" i="18"/>
  <c r="V400" i="18" s="1"/>
  <c r="S402" i="18"/>
  <c r="H363" i="18"/>
  <c r="L360" i="18"/>
  <c r="N362" i="18"/>
  <c r="P362" i="18"/>
  <c r="Q362" i="18"/>
  <c r="R362" i="18"/>
  <c r="M362" i="18"/>
  <c r="V357" i="18" s="1"/>
  <c r="S359" i="18"/>
  <c r="R1225" i="18"/>
  <c r="AA1219" i="18"/>
  <c r="H281" i="18"/>
  <c r="L278" i="18"/>
  <c r="N280" i="18"/>
  <c r="P280" i="18"/>
  <c r="R280" i="18"/>
  <c r="Q280" i="18"/>
  <c r="AA276" i="18" s="1"/>
  <c r="M280" i="18"/>
  <c r="V275" i="18" s="1"/>
  <c r="U784" i="18"/>
  <c r="W786" i="18"/>
  <c r="X786" i="18"/>
  <c r="Y784" i="18"/>
  <c r="Z1254" i="18"/>
  <c r="T1252" i="18"/>
  <c r="Z451" i="18"/>
  <c r="T449" i="18"/>
  <c r="H182" i="18"/>
  <c r="N181" i="18"/>
  <c r="L179" i="18"/>
  <c r="R181" i="18"/>
  <c r="Q181" i="18"/>
  <c r="AA177" i="18" s="1"/>
  <c r="M181" i="18"/>
  <c r="V176" i="18" s="1"/>
  <c r="S178" i="18"/>
  <c r="U1091" i="18"/>
  <c r="X1093" i="18"/>
  <c r="W1093" i="18"/>
  <c r="Y1091" i="18"/>
  <c r="Z452" i="18"/>
  <c r="T450" i="18"/>
  <c r="Z1183" i="18"/>
  <c r="T1181" i="18"/>
  <c r="U949" i="18"/>
  <c r="W951" i="18"/>
  <c r="X951" i="18"/>
  <c r="Y949" i="18"/>
  <c r="H438" i="18"/>
  <c r="L435" i="18"/>
  <c r="N437" i="18"/>
  <c r="P437" i="18"/>
  <c r="Q437" i="18"/>
  <c r="AA433" i="18" s="1"/>
  <c r="R437" i="18"/>
  <c r="M437" i="18"/>
  <c r="V432" i="18" s="1"/>
  <c r="S434" i="18"/>
  <c r="H675" i="18"/>
  <c r="L672" i="18"/>
  <c r="N674" i="18"/>
  <c r="Q674" i="18"/>
  <c r="R674" i="18"/>
  <c r="M674" i="18"/>
  <c r="V669" i="18" s="1"/>
  <c r="U357" i="18"/>
  <c r="W359" i="18"/>
  <c r="X359" i="18"/>
  <c r="Y357" i="18"/>
  <c r="N1225" i="18"/>
  <c r="V1218" i="18"/>
  <c r="H753" i="18"/>
  <c r="M752" i="18"/>
  <c r="V747" i="18" s="1"/>
  <c r="N752" i="18"/>
  <c r="Q752" i="18"/>
  <c r="AA748" i="18" s="1"/>
  <c r="L750" i="18"/>
  <c r="R752" i="18"/>
  <c r="S749" i="18"/>
  <c r="U904" i="18"/>
  <c r="W906" i="18"/>
  <c r="X906" i="18"/>
  <c r="Y904" i="18"/>
  <c r="P788" i="18"/>
  <c r="X1373" i="18"/>
  <c r="U1371" i="18"/>
  <c r="W1373" i="18"/>
  <c r="Y1371" i="18"/>
  <c r="U1251" i="18"/>
  <c r="W1253" i="18"/>
  <c r="X1253" i="18"/>
  <c r="Y1251" i="18"/>
  <c r="S209" i="18"/>
  <c r="U1019" i="18"/>
  <c r="X1021" i="18"/>
  <c r="W1021" i="18"/>
  <c r="Y1019" i="18"/>
  <c r="Z1497" i="18"/>
  <c r="T1495" i="18"/>
  <c r="Z1353" i="18"/>
  <c r="T1351" i="18"/>
  <c r="AA1353" i="18"/>
  <c r="Z1793" i="18"/>
  <c r="T1791" i="18"/>
  <c r="Z1812" i="18"/>
  <c r="T1810" i="18"/>
  <c r="Z1811" i="18"/>
  <c r="T1809" i="18"/>
  <c r="U1719" i="18"/>
  <c r="W1721" i="18"/>
  <c r="X1721" i="18"/>
  <c r="Y1719" i="18"/>
  <c r="T1216" i="18"/>
  <c r="AA1216" i="18"/>
  <c r="U1808" i="18"/>
  <c r="W1810" i="18"/>
  <c r="X1810" i="18"/>
  <c r="Y1808" i="18"/>
  <c r="Z1723" i="18"/>
  <c r="T1721" i="18"/>
  <c r="Z1910" i="18"/>
  <c r="T1908" i="18"/>
  <c r="H1077" i="18"/>
  <c r="P1076" i="18" s="1"/>
  <c r="L1074" i="18"/>
  <c r="M1076" i="18"/>
  <c r="V1071" i="18" s="1"/>
  <c r="N1076" i="18"/>
  <c r="Q1076" i="18"/>
  <c r="AA1072" i="18" s="1"/>
  <c r="R1076" i="18"/>
  <c r="U1349" i="18"/>
  <c r="W1351" i="18"/>
  <c r="X1351" i="18"/>
  <c r="Y1349" i="18"/>
  <c r="U1493" i="18"/>
  <c r="W1495" i="18"/>
  <c r="X1495" i="18"/>
  <c r="Y1493" i="18"/>
  <c r="U2046" i="18"/>
  <c r="W2048" i="18"/>
  <c r="X2048" i="18"/>
  <c r="Y2046" i="18"/>
  <c r="U1941" i="18"/>
  <c r="W1943" i="18"/>
  <c r="X1943" i="18"/>
  <c r="Y1941" i="18"/>
  <c r="U1789" i="18"/>
  <c r="W1791" i="18"/>
  <c r="X1791" i="18"/>
  <c r="Y1789" i="18"/>
  <c r="V1215" i="18"/>
  <c r="Y1215" i="18"/>
  <c r="U1215" i="18"/>
  <c r="S1072" i="18"/>
  <c r="U1906" i="18"/>
  <c r="X1908" i="18"/>
  <c r="W1908" i="18"/>
  <c r="Y1906" i="18"/>
  <c r="U1071" i="18"/>
  <c r="X1073" i="18"/>
  <c r="W1073" i="18"/>
  <c r="Y1071" i="18"/>
  <c r="Z1909" i="18"/>
  <c r="T1907" i="18"/>
  <c r="S1350" i="18"/>
  <c r="H2052" i="18"/>
  <c r="P2051" i="18" s="1"/>
  <c r="M2051" i="18"/>
  <c r="V2046" i="18" s="1"/>
  <c r="L2049" i="18"/>
  <c r="N2051" i="18"/>
  <c r="Q2051" i="18"/>
  <c r="AA2047" i="18" s="1"/>
  <c r="R2051" i="18"/>
  <c r="S2048" i="18"/>
  <c r="H1725" i="18"/>
  <c r="P1724" i="18" s="1"/>
  <c r="M1724" i="18"/>
  <c r="V1719" i="18" s="1"/>
  <c r="L1722" i="18"/>
  <c r="N1724" i="18"/>
  <c r="Q1724" i="18"/>
  <c r="AA1720" i="18" s="1"/>
  <c r="S1721" i="18"/>
  <c r="R1724" i="18"/>
  <c r="H1912" i="18"/>
  <c r="P1911" i="18" s="1"/>
  <c r="L1909" i="18"/>
  <c r="M1911" i="18"/>
  <c r="V1906" i="18" s="1"/>
  <c r="N1911" i="18"/>
  <c r="Q1911" i="18"/>
  <c r="AA1907" i="18" s="1"/>
  <c r="R1911" i="18"/>
  <c r="H1814" i="18"/>
  <c r="P1813" i="18" s="1"/>
  <c r="L1811" i="18"/>
  <c r="M1813" i="18"/>
  <c r="V1808" i="18" s="1"/>
  <c r="N1813" i="18"/>
  <c r="Q1813" i="18"/>
  <c r="AA1809" i="18" s="1"/>
  <c r="R1813" i="18"/>
  <c r="S1810" i="18"/>
  <c r="Z1945" i="18"/>
  <c r="T1943" i="18"/>
  <c r="H1355" i="18"/>
  <c r="P1354" i="18" s="1"/>
  <c r="L1352" i="18"/>
  <c r="L1354" i="18"/>
  <c r="M1354" i="18"/>
  <c r="V1349" i="18" s="1"/>
  <c r="N1354" i="18"/>
  <c r="R1354" i="18"/>
  <c r="Q1354" i="18"/>
  <c r="AA1350" i="18" s="1"/>
  <c r="S1354" i="18"/>
  <c r="H1499" i="18"/>
  <c r="P1498" i="18" s="1"/>
  <c r="L1496" i="18"/>
  <c r="M1498" i="18"/>
  <c r="V1493" i="18" s="1"/>
  <c r="N1498" i="18"/>
  <c r="R1498" i="18"/>
  <c r="Q1498" i="18"/>
  <c r="AA1494" i="18" s="1"/>
  <c r="S1495" i="18"/>
  <c r="H1947" i="18"/>
  <c r="P1946" i="18" s="1"/>
  <c r="L1944" i="18"/>
  <c r="N1946" i="18"/>
  <c r="M1946" i="18"/>
  <c r="V1941" i="18" s="1"/>
  <c r="Q1946" i="18"/>
  <c r="AA1942" i="18" s="1"/>
  <c r="R1946" i="18"/>
  <c r="S1943" i="18"/>
  <c r="H1795" i="18"/>
  <c r="L1792" i="18"/>
  <c r="M1794" i="18"/>
  <c r="V1789" i="18" s="1"/>
  <c r="N1794" i="18"/>
  <c r="P1794" i="18"/>
  <c r="R1794" i="18"/>
  <c r="Q1794" i="18"/>
  <c r="AA1790" i="18" s="1"/>
  <c r="S1791" i="18"/>
  <c r="S1494" i="18"/>
  <c r="S2047" i="18"/>
  <c r="S1942" i="18"/>
  <c r="S1720" i="18"/>
  <c r="S1790" i="18"/>
  <c r="P1075" i="18"/>
  <c r="S1907" i="18"/>
  <c r="Z2050" i="18"/>
  <c r="T2048" i="18"/>
  <c r="V1216" i="18"/>
  <c r="Y1216" i="18"/>
  <c r="U1216" i="18"/>
  <c r="V1353" i="18"/>
  <c r="T1215" i="18"/>
  <c r="AA1215" i="18"/>
  <c r="I4" i="2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3" i="2"/>
  <c r="F4" i="2"/>
  <c r="F5" i="2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3" i="2"/>
  <c r="V1257" i="18" l="1"/>
  <c r="H754" i="18"/>
  <c r="N753" i="18"/>
  <c r="M753" i="18"/>
  <c r="V748" i="18" s="1"/>
  <c r="R753" i="18"/>
  <c r="Q753" i="18"/>
  <c r="AA749" i="18" s="1"/>
  <c r="L751" i="18"/>
  <c r="Z437" i="18"/>
  <c r="T435" i="18"/>
  <c r="Z280" i="18"/>
  <c r="T278" i="18"/>
  <c r="V1256" i="18"/>
  <c r="U89" i="18"/>
  <c r="W91" i="18"/>
  <c r="X91" i="18"/>
  <c r="Y89" i="18"/>
  <c r="V213" i="18"/>
  <c r="H475" i="18"/>
  <c r="L472" i="18"/>
  <c r="N474" i="18"/>
  <c r="R474" i="18"/>
  <c r="Q474" i="18"/>
  <c r="M474" i="18"/>
  <c r="V469" i="18" s="1"/>
  <c r="S471" i="18"/>
  <c r="Z1302" i="18"/>
  <c r="T1300" i="18"/>
  <c r="U1769" i="18"/>
  <c r="W1771" i="18"/>
  <c r="X1771" i="18"/>
  <c r="Y1769" i="18"/>
  <c r="Z909" i="18"/>
  <c r="T907" i="18"/>
  <c r="Z1744" i="18"/>
  <c r="T1742" i="18"/>
  <c r="Z789" i="18"/>
  <c r="T787" i="18"/>
  <c r="Z768" i="18"/>
  <c r="T766" i="18"/>
  <c r="H956" i="18"/>
  <c r="M955" i="18"/>
  <c r="V950" i="18" s="1"/>
  <c r="P955" i="18"/>
  <c r="Q955" i="18"/>
  <c r="AA951" i="18" s="1"/>
  <c r="N955" i="18"/>
  <c r="R955" i="18"/>
  <c r="L953" i="18"/>
  <c r="U670" i="18"/>
  <c r="W672" i="18"/>
  <c r="X672" i="18"/>
  <c r="Y670" i="18"/>
  <c r="AA437" i="18"/>
  <c r="H183" i="18"/>
  <c r="M182" i="18"/>
  <c r="V177" i="18" s="1"/>
  <c r="L180" i="18"/>
  <c r="R182" i="18"/>
  <c r="Q182" i="18"/>
  <c r="AA178" i="18" s="1"/>
  <c r="S179" i="18"/>
  <c r="P182" i="18"/>
  <c r="N182" i="18"/>
  <c r="AA358" i="18"/>
  <c r="H407" i="18"/>
  <c r="L404" i="18"/>
  <c r="M406" i="18"/>
  <c r="V401" i="18" s="1"/>
  <c r="Q406" i="18"/>
  <c r="AA402" i="18" s="1"/>
  <c r="R406" i="18"/>
  <c r="N406" i="18"/>
  <c r="U810" i="18"/>
  <c r="W812" i="18"/>
  <c r="X812" i="18"/>
  <c r="Y810" i="18"/>
  <c r="Z1256" i="18"/>
  <c r="T1254" i="18"/>
  <c r="H95" i="18"/>
  <c r="L92" i="18"/>
  <c r="M94" i="18"/>
  <c r="V89" i="18" s="1"/>
  <c r="R94" i="18"/>
  <c r="Q94" i="18"/>
  <c r="AA90" i="18" s="1"/>
  <c r="N94" i="18"/>
  <c r="U469" i="18"/>
  <c r="X471" i="18"/>
  <c r="W471" i="18"/>
  <c r="Y469" i="18"/>
  <c r="S1181" i="18"/>
  <c r="U1220" i="18"/>
  <c r="X1222" i="18"/>
  <c r="W1222" i="18"/>
  <c r="Y1220" i="18"/>
  <c r="Z788" i="18"/>
  <c r="T786" i="18"/>
  <c r="V752" i="18"/>
  <c r="H676" i="18"/>
  <c r="M675" i="18"/>
  <c r="V670" i="18" s="1"/>
  <c r="N675" i="18"/>
  <c r="Q675" i="18"/>
  <c r="AA671" i="18" s="1"/>
  <c r="R675" i="18"/>
  <c r="L673" i="18"/>
  <c r="U433" i="18"/>
  <c r="W435" i="18"/>
  <c r="X435" i="18"/>
  <c r="Y433" i="18"/>
  <c r="U276" i="18"/>
  <c r="W278" i="18"/>
  <c r="X278" i="18"/>
  <c r="Y276" i="18"/>
  <c r="Z362" i="18"/>
  <c r="T360" i="18"/>
  <c r="U1314" i="18"/>
  <c r="X1316" i="18"/>
  <c r="W1316" i="18"/>
  <c r="Y1314" i="18"/>
  <c r="U1020" i="18"/>
  <c r="W1022" i="18"/>
  <c r="X1022" i="18"/>
  <c r="Y1020" i="18"/>
  <c r="Z1376" i="18"/>
  <c r="T1374" i="18"/>
  <c r="Z473" i="18"/>
  <c r="T471" i="18"/>
  <c r="H1775" i="18"/>
  <c r="M1774" i="18"/>
  <c r="V1769" i="18" s="1"/>
  <c r="L1772" i="18"/>
  <c r="P1774" i="18"/>
  <c r="R1774" i="18"/>
  <c r="Q1774" i="18"/>
  <c r="AA1770" i="18" s="1"/>
  <c r="N1774" i="18"/>
  <c r="U1740" i="18"/>
  <c r="X1742" i="18"/>
  <c r="W1742" i="18"/>
  <c r="Y1740" i="18"/>
  <c r="H1226" i="18"/>
  <c r="M1225" i="18"/>
  <c r="V1220" i="18" s="1"/>
  <c r="Q1225" i="18"/>
  <c r="AA1221" i="18" s="1"/>
  <c r="L1223" i="18"/>
  <c r="R1356" i="18"/>
  <c r="S1908" i="18"/>
  <c r="P752" i="18"/>
  <c r="S671" i="18"/>
  <c r="H439" i="18"/>
  <c r="P438" i="18" s="1"/>
  <c r="M438" i="18"/>
  <c r="V433" i="18" s="1"/>
  <c r="L438" i="18"/>
  <c r="L436" i="18"/>
  <c r="N440" i="18"/>
  <c r="R438" i="18"/>
  <c r="Q438" i="18"/>
  <c r="AA434" i="18" s="1"/>
  <c r="R440" i="18"/>
  <c r="S435" i="18"/>
  <c r="N438" i="18"/>
  <c r="H282" i="18"/>
  <c r="M281" i="18"/>
  <c r="V276" i="18" s="1"/>
  <c r="N281" i="18"/>
  <c r="Q281" i="18"/>
  <c r="AA277" i="18" s="1"/>
  <c r="R281" i="18"/>
  <c r="L279" i="18"/>
  <c r="H1320" i="18"/>
  <c r="M1319" i="18"/>
  <c r="V1314" i="18" s="1"/>
  <c r="Q1319" i="18"/>
  <c r="R1319" i="18"/>
  <c r="L1317" i="18"/>
  <c r="N1319" i="18"/>
  <c r="H1026" i="18"/>
  <c r="M1025" i="18"/>
  <c r="V1020" i="18" s="1"/>
  <c r="N1025" i="18"/>
  <c r="Q1025" i="18"/>
  <c r="AA1021" i="18" s="1"/>
  <c r="R1025" i="18"/>
  <c r="L1023" i="18"/>
  <c r="P1025" i="18"/>
  <c r="H816" i="18"/>
  <c r="M815" i="18"/>
  <c r="V810" i="18" s="1"/>
  <c r="P815" i="18"/>
  <c r="Q815" i="18"/>
  <c r="AA811" i="18" s="1"/>
  <c r="R815" i="18"/>
  <c r="L813" i="18"/>
  <c r="N815" i="18"/>
  <c r="U1252" i="18"/>
  <c r="W1254" i="18"/>
  <c r="X1254" i="18"/>
  <c r="Y1252" i="18"/>
  <c r="W1094" i="18"/>
  <c r="U1092" i="18"/>
  <c r="X1094" i="18"/>
  <c r="Y1092" i="18"/>
  <c r="U209" i="18"/>
  <c r="W211" i="18"/>
  <c r="X211" i="18"/>
  <c r="Y209" i="18"/>
  <c r="S470" i="18"/>
  <c r="U905" i="18"/>
  <c r="W907" i="18"/>
  <c r="X907" i="18"/>
  <c r="Y905" i="18"/>
  <c r="U785" i="18"/>
  <c r="W787" i="18"/>
  <c r="X787" i="18"/>
  <c r="Y785" i="18"/>
  <c r="U764" i="18"/>
  <c r="W766" i="18"/>
  <c r="X766" i="18"/>
  <c r="Y764" i="18"/>
  <c r="P954" i="18"/>
  <c r="S1221" i="18"/>
  <c r="U748" i="18"/>
  <c r="W750" i="18"/>
  <c r="X750" i="18"/>
  <c r="Y748" i="18"/>
  <c r="U358" i="18"/>
  <c r="W360" i="18"/>
  <c r="X360" i="18"/>
  <c r="Y358" i="18"/>
  <c r="W1374" i="18"/>
  <c r="U1372" i="18"/>
  <c r="X1374" i="18"/>
  <c r="Y1372" i="18"/>
  <c r="P93" i="18"/>
  <c r="H1098" i="18"/>
  <c r="P1097" i="18" s="1"/>
  <c r="M1097" i="18"/>
  <c r="V1092" i="18" s="1"/>
  <c r="N1097" i="18"/>
  <c r="Q1097" i="18"/>
  <c r="AA1093" i="18" s="1"/>
  <c r="S1094" i="18"/>
  <c r="R1097" i="18"/>
  <c r="L1095" i="18"/>
  <c r="H215" i="18"/>
  <c r="P214" i="18" s="1"/>
  <c r="L212" i="18"/>
  <c r="M214" i="18"/>
  <c r="V209" i="18" s="1"/>
  <c r="Q214" i="18"/>
  <c r="AA210" i="18" s="1"/>
  <c r="R214" i="18"/>
  <c r="S211" i="18"/>
  <c r="N214" i="18"/>
  <c r="S1770" i="18"/>
  <c r="H911" i="18"/>
  <c r="L908" i="18"/>
  <c r="M910" i="18"/>
  <c r="V905" i="18" s="1"/>
  <c r="Q910" i="18"/>
  <c r="AA906" i="18" s="1"/>
  <c r="R910" i="18"/>
  <c r="N910" i="18"/>
  <c r="H1746" i="18"/>
  <c r="M1745" i="18"/>
  <c r="N1745" i="18"/>
  <c r="Q1745" i="18"/>
  <c r="AA1741" i="18" s="1"/>
  <c r="R1745" i="18"/>
  <c r="L1743" i="18"/>
  <c r="H791" i="18"/>
  <c r="L788" i="18"/>
  <c r="M790" i="18"/>
  <c r="V785" i="18" s="1"/>
  <c r="Q790" i="18"/>
  <c r="AA786" i="18" s="1"/>
  <c r="S787" i="18"/>
  <c r="R790" i="18"/>
  <c r="N790" i="18"/>
  <c r="S951" i="18"/>
  <c r="Z1184" i="18"/>
  <c r="T1182" i="18"/>
  <c r="U449" i="18"/>
  <c r="W451" i="18"/>
  <c r="X451" i="18"/>
  <c r="Y449" i="18"/>
  <c r="S277" i="18"/>
  <c r="H364" i="18"/>
  <c r="M363" i="18"/>
  <c r="V358" i="18" s="1"/>
  <c r="N363" i="18"/>
  <c r="Q363" i="18"/>
  <c r="AA359" i="18" s="1"/>
  <c r="R363" i="18"/>
  <c r="L361" i="18"/>
  <c r="P405" i="18"/>
  <c r="Z1318" i="18"/>
  <c r="T1316" i="18"/>
  <c r="S1021" i="18"/>
  <c r="Z814" i="18"/>
  <c r="T812" i="18"/>
  <c r="H1258" i="18"/>
  <c r="N1257" i="18"/>
  <c r="M1257" i="18"/>
  <c r="V1252" i="18" s="1"/>
  <c r="Q1257" i="18"/>
  <c r="AA1253" i="18" s="1"/>
  <c r="S1254" i="18"/>
  <c r="L1255" i="18"/>
  <c r="H1378" i="18"/>
  <c r="M1377" i="18"/>
  <c r="V1372" i="18" s="1"/>
  <c r="N1377" i="18"/>
  <c r="Q1377" i="18"/>
  <c r="AA1373" i="18" s="1"/>
  <c r="R1377" i="18"/>
  <c r="L1375" i="18"/>
  <c r="U1298" i="18"/>
  <c r="W1300" i="18"/>
  <c r="X1300" i="18"/>
  <c r="Y1298" i="18"/>
  <c r="S906" i="18"/>
  <c r="R1226" i="18"/>
  <c r="AA1220" i="18"/>
  <c r="R676" i="18"/>
  <c r="AA670" i="18"/>
  <c r="V437" i="18"/>
  <c r="P181" i="18"/>
  <c r="Z1024" i="18"/>
  <c r="T1022" i="18"/>
  <c r="S1093" i="18"/>
  <c r="H1304" i="18"/>
  <c r="M1303" i="18"/>
  <c r="V1298" i="18" s="1"/>
  <c r="Q1303" i="18"/>
  <c r="R1303" i="18"/>
  <c r="L1301" i="18"/>
  <c r="N1303" i="18"/>
  <c r="P1773" i="18"/>
  <c r="H770" i="18"/>
  <c r="M769" i="18"/>
  <c r="V764" i="18" s="1"/>
  <c r="N769" i="18"/>
  <c r="Q769" i="18"/>
  <c r="AA765" i="18" s="1"/>
  <c r="R769" i="18"/>
  <c r="S766" i="18"/>
  <c r="P769" i="18"/>
  <c r="L767" i="18"/>
  <c r="R956" i="18"/>
  <c r="AA950" i="18"/>
  <c r="W1182" i="18"/>
  <c r="X1182" i="18"/>
  <c r="U1180" i="18"/>
  <c r="Y1180" i="18"/>
  <c r="Z453" i="18"/>
  <c r="T451" i="18"/>
  <c r="P1224" i="18"/>
  <c r="P674" i="18"/>
  <c r="U177" i="18"/>
  <c r="W179" i="18"/>
  <c r="X179" i="18"/>
  <c r="Y177" i="18"/>
  <c r="U401" i="18"/>
  <c r="W403" i="18"/>
  <c r="X403" i="18"/>
  <c r="Y401" i="18"/>
  <c r="S1315" i="18"/>
  <c r="S811" i="18"/>
  <c r="R1258" i="18"/>
  <c r="AA1252" i="18"/>
  <c r="P1096" i="18"/>
  <c r="P213" i="18"/>
  <c r="Z767" i="18"/>
  <c r="T765" i="18"/>
  <c r="U950" i="18"/>
  <c r="W952" i="18"/>
  <c r="X952" i="18"/>
  <c r="Y950" i="18"/>
  <c r="H1186" i="18"/>
  <c r="P1185" i="18" s="1"/>
  <c r="M1185" i="18"/>
  <c r="V1180" i="18" s="1"/>
  <c r="N1185" i="18"/>
  <c r="Q1185" i="18"/>
  <c r="AA1181" i="18" s="1"/>
  <c r="R1185" i="18"/>
  <c r="L1183" i="18"/>
  <c r="H455" i="18"/>
  <c r="L452" i="18"/>
  <c r="M454" i="18"/>
  <c r="V449" i="18" s="1"/>
  <c r="Q454" i="18"/>
  <c r="AA450" i="18" s="1"/>
  <c r="R454" i="18"/>
  <c r="S451" i="18"/>
  <c r="N454" i="18"/>
  <c r="Z1813" i="18"/>
  <c r="T1811" i="18"/>
  <c r="Z2051" i="18"/>
  <c r="T2049" i="18"/>
  <c r="Z1724" i="18"/>
  <c r="T1722" i="18"/>
  <c r="Z1354" i="18"/>
  <c r="T1352" i="18"/>
  <c r="Z1911" i="18"/>
  <c r="T1909" i="18"/>
  <c r="U1352" i="18"/>
  <c r="W1354" i="18"/>
  <c r="X1354" i="18"/>
  <c r="Y1352" i="18"/>
  <c r="Z1946" i="18"/>
  <c r="T1944" i="18"/>
  <c r="Z1498" i="18"/>
  <c r="T1496" i="18"/>
  <c r="U1350" i="18"/>
  <c r="W1352" i="18"/>
  <c r="X1352" i="18"/>
  <c r="Y1350" i="18"/>
  <c r="Z1076" i="18"/>
  <c r="T1074" i="18"/>
  <c r="S1351" i="18"/>
  <c r="U1072" i="18"/>
  <c r="W1074" i="18"/>
  <c r="X1074" i="18"/>
  <c r="Y1072" i="18"/>
  <c r="Z1794" i="18"/>
  <c r="T1792" i="18"/>
  <c r="L1355" i="18"/>
  <c r="S1355" i="18" s="1"/>
  <c r="M1356" i="18"/>
  <c r="L1353" i="18"/>
  <c r="M1355" i="18"/>
  <c r="V1350" i="18" s="1"/>
  <c r="N1355" i="18"/>
  <c r="P1355" i="18"/>
  <c r="Q1356" i="18"/>
  <c r="Q1355" i="18"/>
  <c r="AA1351" i="18" s="1"/>
  <c r="R1355" i="18"/>
  <c r="V1354" i="18"/>
  <c r="U1354" i="18"/>
  <c r="Y1354" i="18"/>
  <c r="H1078" i="18"/>
  <c r="P1077" i="18" s="1"/>
  <c r="L1075" i="18"/>
  <c r="N1077" i="18"/>
  <c r="M1077" i="18"/>
  <c r="V1072" i="18" s="1"/>
  <c r="R1077" i="18"/>
  <c r="Q1077" i="18"/>
  <c r="AA1073" i="18" s="1"/>
  <c r="Z1075" i="18"/>
  <c r="T1073" i="18"/>
  <c r="U1356" i="18"/>
  <c r="V1356" i="18"/>
  <c r="Y1356" i="18"/>
  <c r="U1790" i="18"/>
  <c r="W1792" i="18"/>
  <c r="X1792" i="18"/>
  <c r="Y1790" i="18"/>
  <c r="W1944" i="18"/>
  <c r="U1942" i="18"/>
  <c r="X1944" i="18"/>
  <c r="Y1942" i="18"/>
  <c r="U1494" i="18"/>
  <c r="W1496" i="18"/>
  <c r="X1496" i="18"/>
  <c r="Y1494" i="18"/>
  <c r="N1356" i="18"/>
  <c r="U1720" i="18"/>
  <c r="W1722" i="18"/>
  <c r="X1722" i="18"/>
  <c r="Y1720" i="18"/>
  <c r="U2047" i="18"/>
  <c r="W2049" i="18"/>
  <c r="X2049" i="18"/>
  <c r="Y2047" i="18"/>
  <c r="H1796" i="18"/>
  <c r="L1793" i="18"/>
  <c r="M1795" i="18"/>
  <c r="V1790" i="18" s="1"/>
  <c r="N1795" i="18"/>
  <c r="R1795" i="18"/>
  <c r="Q1795" i="18"/>
  <c r="AA1791" i="18" s="1"/>
  <c r="S1792" i="18"/>
  <c r="H1948" i="18"/>
  <c r="P1947" i="18" s="1"/>
  <c r="L1945" i="18"/>
  <c r="M1947" i="18"/>
  <c r="V1942" i="18" s="1"/>
  <c r="N1947" i="18"/>
  <c r="Q1947" i="18"/>
  <c r="AA1943" i="18" s="1"/>
  <c r="R1947" i="18"/>
  <c r="S1944" i="18"/>
  <c r="H1500" i="18"/>
  <c r="L1497" i="18"/>
  <c r="N1499" i="18"/>
  <c r="M1499" i="18"/>
  <c r="V1494" i="18" s="1"/>
  <c r="R1499" i="18"/>
  <c r="Q1499" i="18"/>
  <c r="AA1495" i="18" s="1"/>
  <c r="S1496" i="18"/>
  <c r="T1354" i="18"/>
  <c r="AA1354" i="18"/>
  <c r="U1809" i="18"/>
  <c r="W1811" i="18"/>
  <c r="X1811" i="18"/>
  <c r="Y1809" i="18"/>
  <c r="U1907" i="18"/>
  <c r="X1909" i="18"/>
  <c r="W1909" i="18"/>
  <c r="Y1907" i="18"/>
  <c r="S1073" i="18"/>
  <c r="H1815" i="18"/>
  <c r="P1814" i="18" s="1"/>
  <c r="L1812" i="18"/>
  <c r="N1814" i="18"/>
  <c r="M1814" i="18"/>
  <c r="V1809" i="18" s="1"/>
  <c r="Q1814" i="18"/>
  <c r="AA1810" i="18" s="1"/>
  <c r="R1814" i="18"/>
  <c r="H1913" i="18"/>
  <c r="P1912" i="18" s="1"/>
  <c r="M1912" i="18"/>
  <c r="V1907" i="18" s="1"/>
  <c r="L1910" i="18"/>
  <c r="N1912" i="18"/>
  <c r="Q1912" i="18"/>
  <c r="AA1908" i="18" s="1"/>
  <c r="R1912" i="18"/>
  <c r="H1726" i="18"/>
  <c r="P1725" i="18" s="1"/>
  <c r="M1725" i="18"/>
  <c r="V1720" i="18" s="1"/>
  <c r="L1723" i="18"/>
  <c r="N1725" i="18"/>
  <c r="Q1725" i="18"/>
  <c r="AA1721" i="18" s="1"/>
  <c r="R1725" i="18"/>
  <c r="H2053" i="18"/>
  <c r="P2052" i="18" s="1"/>
  <c r="L2050" i="18"/>
  <c r="M2052" i="18"/>
  <c r="V2047" i="18" s="1"/>
  <c r="N2052" i="18"/>
  <c r="Q2052" i="18"/>
  <c r="AA2048" i="18" s="1"/>
  <c r="S2049" i="18"/>
  <c r="R2052" i="18"/>
  <c r="C38" i="2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Z1097" i="18" l="1"/>
  <c r="T1095" i="18"/>
  <c r="Z214" i="18"/>
  <c r="T212" i="18"/>
  <c r="Z1185" i="18"/>
  <c r="T1183" i="18"/>
  <c r="Z438" i="18"/>
  <c r="T436" i="18"/>
  <c r="H1305" i="18"/>
  <c r="L1302" i="18"/>
  <c r="N1304" i="18"/>
  <c r="P1304" i="18"/>
  <c r="Q1304" i="18"/>
  <c r="R1304" i="18"/>
  <c r="M1304" i="18"/>
  <c r="V1299" i="18" s="1"/>
  <c r="H456" i="18"/>
  <c r="M455" i="18"/>
  <c r="V450" i="18" s="1"/>
  <c r="P455" i="18"/>
  <c r="Q455" i="18"/>
  <c r="AA451" i="18" s="1"/>
  <c r="R455" i="18"/>
  <c r="S452" i="18"/>
  <c r="L453" i="18"/>
  <c r="N455" i="18"/>
  <c r="S1909" i="18"/>
  <c r="U1181" i="18"/>
  <c r="W1183" i="18"/>
  <c r="X1183" i="18"/>
  <c r="Y1181" i="18"/>
  <c r="Z213" i="18"/>
  <c r="T211" i="18"/>
  <c r="U1299" i="18"/>
  <c r="X1301" i="18"/>
  <c r="W1301" i="18"/>
  <c r="Y1299" i="18"/>
  <c r="Z93" i="18"/>
  <c r="T91" i="18"/>
  <c r="Y440" i="18"/>
  <c r="U440" i="18"/>
  <c r="V440" i="18"/>
  <c r="Z1774" i="18"/>
  <c r="T1772" i="18"/>
  <c r="Z182" i="18"/>
  <c r="T180" i="18"/>
  <c r="Z181" i="18"/>
  <c r="T179" i="18"/>
  <c r="P454" i="18"/>
  <c r="Z1096" i="18"/>
  <c r="T1094" i="18"/>
  <c r="V1303" i="18"/>
  <c r="Z405" i="18"/>
  <c r="T403" i="18"/>
  <c r="H365" i="18"/>
  <c r="P364" i="18" s="1"/>
  <c r="Q364" i="18"/>
  <c r="AA360" i="18" s="1"/>
  <c r="M364" i="18"/>
  <c r="V359" i="18" s="1"/>
  <c r="L362" i="18"/>
  <c r="S361" i="18"/>
  <c r="N364" i="18"/>
  <c r="U1093" i="18"/>
  <c r="X1095" i="18"/>
  <c r="W1095" i="18"/>
  <c r="Y1093" i="18"/>
  <c r="H817" i="18"/>
  <c r="L814" i="18"/>
  <c r="N816" i="18"/>
  <c r="Q816" i="18"/>
  <c r="AA812" i="18" s="1"/>
  <c r="R816" i="18"/>
  <c r="M816" i="18"/>
  <c r="V811" i="18" s="1"/>
  <c r="S813" i="18"/>
  <c r="H1027" i="18"/>
  <c r="N1026" i="18"/>
  <c r="L1024" i="18"/>
  <c r="R1026" i="18"/>
  <c r="Q1026" i="18"/>
  <c r="M1026" i="18"/>
  <c r="V1021" i="18" s="1"/>
  <c r="S1023" i="18"/>
  <c r="H1321" i="18"/>
  <c r="M1320" i="18"/>
  <c r="V1315" i="18" s="1"/>
  <c r="N1320" i="18"/>
  <c r="L1318" i="18"/>
  <c r="Q1320" i="18"/>
  <c r="P1320" i="18"/>
  <c r="S1317" i="18"/>
  <c r="R1320" i="18"/>
  <c r="Z752" i="18"/>
  <c r="T750" i="18"/>
  <c r="H1227" i="18"/>
  <c r="P1226" i="18" s="1"/>
  <c r="L1224" i="18"/>
  <c r="N1226" i="18"/>
  <c r="Q1226" i="18"/>
  <c r="AA1222" i="18" s="1"/>
  <c r="M1226" i="18"/>
  <c r="V1221" i="18" s="1"/>
  <c r="X1772" i="18"/>
  <c r="U1770" i="18"/>
  <c r="W1772" i="18"/>
  <c r="Y1770" i="18"/>
  <c r="H677" i="18"/>
  <c r="P676" i="18" s="1"/>
  <c r="Q676" i="18"/>
  <c r="AA672" i="18" s="1"/>
  <c r="M676" i="18"/>
  <c r="V671" i="18" s="1"/>
  <c r="L674" i="18"/>
  <c r="N676" i="18"/>
  <c r="S673" i="18"/>
  <c r="U402" i="18"/>
  <c r="W404" i="18"/>
  <c r="X404" i="18"/>
  <c r="Y402" i="18"/>
  <c r="U470" i="18"/>
  <c r="W472" i="18"/>
  <c r="X472" i="18"/>
  <c r="Y470" i="18"/>
  <c r="S750" i="18"/>
  <c r="S1722" i="18"/>
  <c r="Z674" i="18"/>
  <c r="T672" i="18"/>
  <c r="W788" i="18"/>
  <c r="U786" i="18"/>
  <c r="X788" i="18"/>
  <c r="Y786" i="18"/>
  <c r="Z1025" i="18"/>
  <c r="T1023" i="18"/>
  <c r="V438" i="18"/>
  <c r="Y438" i="18"/>
  <c r="U438" i="18"/>
  <c r="W673" i="18"/>
  <c r="X673" i="18"/>
  <c r="U671" i="18"/>
  <c r="Y671" i="18"/>
  <c r="H408" i="18"/>
  <c r="M407" i="18"/>
  <c r="Q407" i="18"/>
  <c r="AA403" i="18" s="1"/>
  <c r="R407" i="18"/>
  <c r="S404" i="18"/>
  <c r="L405" i="18"/>
  <c r="N407" i="18"/>
  <c r="Z955" i="18"/>
  <c r="T953" i="18"/>
  <c r="H476" i="18"/>
  <c r="M475" i="18"/>
  <c r="V470" i="18" s="1"/>
  <c r="Q475" i="18"/>
  <c r="AA471" i="18" s="1"/>
  <c r="P475" i="18"/>
  <c r="N475" i="18"/>
  <c r="R475" i="18"/>
  <c r="S472" i="18"/>
  <c r="L473" i="18"/>
  <c r="V753" i="18"/>
  <c r="AA1257" i="18"/>
  <c r="V1740" i="18"/>
  <c r="S1074" i="18"/>
  <c r="Z1224" i="18"/>
  <c r="T1222" i="18"/>
  <c r="H771" i="18"/>
  <c r="L768" i="18"/>
  <c r="N770" i="18"/>
  <c r="R770" i="18"/>
  <c r="Q770" i="18"/>
  <c r="M770" i="18"/>
  <c r="V765" i="18" s="1"/>
  <c r="S767" i="18"/>
  <c r="S1300" i="18"/>
  <c r="H1379" i="18"/>
  <c r="L1376" i="18"/>
  <c r="P1378" i="18"/>
  <c r="Q1378" i="18"/>
  <c r="R1378" i="18"/>
  <c r="M1378" i="18"/>
  <c r="V1373" i="18" s="1"/>
  <c r="S1375" i="18"/>
  <c r="N1378" i="18"/>
  <c r="H1259" i="18"/>
  <c r="L1258" i="18"/>
  <c r="L1256" i="18"/>
  <c r="N1258" i="18"/>
  <c r="P1258" i="18"/>
  <c r="Q1258" i="18"/>
  <c r="AA1254" i="18" s="1"/>
  <c r="S1258" i="18"/>
  <c r="M1258" i="18"/>
  <c r="V1253" i="18" s="1"/>
  <c r="S1255" i="18"/>
  <c r="S360" i="18"/>
  <c r="H792" i="18"/>
  <c r="P791" i="18" s="1"/>
  <c r="M791" i="18"/>
  <c r="V786" i="18" s="1"/>
  <c r="Q791" i="18"/>
  <c r="AA787" i="18" s="1"/>
  <c r="R791" i="18"/>
  <c r="L789" i="18"/>
  <c r="N791" i="18"/>
  <c r="H1747" i="18"/>
  <c r="P1746" i="18" s="1"/>
  <c r="L1744" i="18"/>
  <c r="N1746" i="18"/>
  <c r="R1746" i="18"/>
  <c r="Q1746" i="18"/>
  <c r="M1746" i="18"/>
  <c r="V1741" i="18" s="1"/>
  <c r="S1743" i="18"/>
  <c r="H912" i="18"/>
  <c r="Q911" i="18"/>
  <c r="AA907" i="18" s="1"/>
  <c r="P911" i="18"/>
  <c r="M911" i="18"/>
  <c r="V906" i="18" s="1"/>
  <c r="R911" i="18"/>
  <c r="L909" i="18"/>
  <c r="N911" i="18"/>
  <c r="V214" i="18"/>
  <c r="U811" i="18"/>
  <c r="W813" i="18"/>
  <c r="X813" i="18"/>
  <c r="Y811" i="18"/>
  <c r="U1021" i="18"/>
  <c r="W1023" i="18"/>
  <c r="X1023" i="18"/>
  <c r="Y1021" i="18"/>
  <c r="U1315" i="18"/>
  <c r="X1317" i="18"/>
  <c r="W1317" i="18"/>
  <c r="Y1315" i="18"/>
  <c r="H283" i="18"/>
  <c r="P282" i="18" s="1"/>
  <c r="L280" i="18"/>
  <c r="N282" i="18"/>
  <c r="Q282" i="18"/>
  <c r="R282" i="18"/>
  <c r="M282" i="18"/>
  <c r="V277" i="18" s="1"/>
  <c r="T440" i="18"/>
  <c r="AA440" i="18"/>
  <c r="H1776" i="18"/>
  <c r="M1775" i="18"/>
  <c r="V1770" i="18" s="1"/>
  <c r="P1775" i="18"/>
  <c r="Q1775" i="18"/>
  <c r="AA1771" i="18" s="1"/>
  <c r="R1775" i="18"/>
  <c r="L1773" i="18"/>
  <c r="N1775" i="18"/>
  <c r="S672" i="18"/>
  <c r="U90" i="18"/>
  <c r="W92" i="18"/>
  <c r="X92" i="18"/>
  <c r="Y90" i="18"/>
  <c r="X452" i="18"/>
  <c r="U450" i="18"/>
  <c r="W452" i="18"/>
  <c r="Y450" i="18"/>
  <c r="R1305" i="18"/>
  <c r="AA1299" i="18"/>
  <c r="U359" i="18"/>
  <c r="X361" i="18"/>
  <c r="W361" i="18"/>
  <c r="Y359" i="18"/>
  <c r="U765" i="18"/>
  <c r="W767" i="18"/>
  <c r="X767" i="18"/>
  <c r="Y765" i="18"/>
  <c r="P1303" i="18"/>
  <c r="U1373" i="18"/>
  <c r="W1375" i="18"/>
  <c r="X1375" i="18"/>
  <c r="Y1373" i="18"/>
  <c r="W1743" i="18"/>
  <c r="X1743" i="18"/>
  <c r="U1741" i="18"/>
  <c r="Y1741" i="18"/>
  <c r="S812" i="18"/>
  <c r="S1022" i="18"/>
  <c r="S1316" i="18"/>
  <c r="P281" i="18"/>
  <c r="T438" i="18"/>
  <c r="AA438" i="18"/>
  <c r="W436" i="18"/>
  <c r="X436" i="18"/>
  <c r="U434" i="18"/>
  <c r="Y434" i="18"/>
  <c r="P1225" i="18"/>
  <c r="P675" i="18"/>
  <c r="H96" i="18"/>
  <c r="M95" i="18"/>
  <c r="V90" i="18" s="1"/>
  <c r="P95" i="18"/>
  <c r="Q95" i="18"/>
  <c r="AA91" i="18" s="1"/>
  <c r="R95" i="18"/>
  <c r="S92" i="18"/>
  <c r="L93" i="18"/>
  <c r="N95" i="18"/>
  <c r="P406" i="18"/>
  <c r="R364" i="18"/>
  <c r="U178" i="18"/>
  <c r="W180" i="18"/>
  <c r="X180" i="18"/>
  <c r="Y178" i="18"/>
  <c r="H957" i="18"/>
  <c r="N956" i="18"/>
  <c r="Q956" i="18"/>
  <c r="AA952" i="18" s="1"/>
  <c r="M956" i="18"/>
  <c r="V951" i="18" s="1"/>
  <c r="L954" i="18"/>
  <c r="AA753" i="18"/>
  <c r="Z1773" i="18"/>
  <c r="T1771" i="18"/>
  <c r="S1182" i="18"/>
  <c r="U906" i="18"/>
  <c r="W908" i="18"/>
  <c r="X908" i="18"/>
  <c r="Y906" i="18"/>
  <c r="R1357" i="18"/>
  <c r="U1258" i="18"/>
  <c r="V1258" i="18"/>
  <c r="Y1258" i="18"/>
  <c r="Z769" i="18"/>
  <c r="T767" i="18"/>
  <c r="P1377" i="18"/>
  <c r="U1253" i="18"/>
  <c r="W1255" i="18"/>
  <c r="X1255" i="18"/>
  <c r="Y1253" i="18"/>
  <c r="P363" i="18"/>
  <c r="P790" i="18"/>
  <c r="P1745" i="18"/>
  <c r="P910" i="18"/>
  <c r="X279" i="18"/>
  <c r="W279" i="18"/>
  <c r="U277" i="18"/>
  <c r="Y277" i="18"/>
  <c r="X438" i="18"/>
  <c r="U436" i="18"/>
  <c r="W438" i="18"/>
  <c r="Y436" i="18"/>
  <c r="U1221" i="18"/>
  <c r="X1223" i="18"/>
  <c r="W1223" i="18"/>
  <c r="Y1221" i="18"/>
  <c r="S1771" i="18"/>
  <c r="S403" i="18"/>
  <c r="X953" i="18"/>
  <c r="W953" i="18"/>
  <c r="U951" i="18"/>
  <c r="Y951" i="18"/>
  <c r="R476" i="18"/>
  <c r="AA470" i="18"/>
  <c r="H755" i="18"/>
  <c r="L752" i="18"/>
  <c r="N754" i="18"/>
  <c r="Q754" i="18"/>
  <c r="P754" i="18"/>
  <c r="R754" i="18"/>
  <c r="L754" i="18"/>
  <c r="M754" i="18"/>
  <c r="V749" i="18" s="1"/>
  <c r="N756" i="18"/>
  <c r="S754" i="18"/>
  <c r="S1374" i="18"/>
  <c r="P1257" i="18"/>
  <c r="S907" i="18"/>
  <c r="U210" i="18"/>
  <c r="X212" i="18"/>
  <c r="W212" i="18"/>
  <c r="Y210" i="18"/>
  <c r="Z954" i="18"/>
  <c r="T952" i="18"/>
  <c r="P1319" i="18"/>
  <c r="S278" i="18"/>
  <c r="S438" i="18"/>
  <c r="S1222" i="18"/>
  <c r="P94" i="18"/>
  <c r="H184" i="18"/>
  <c r="P183" i="18" s="1"/>
  <c r="M183" i="18"/>
  <c r="V178" i="18" s="1"/>
  <c r="Q183" i="18"/>
  <c r="AA179" i="18" s="1"/>
  <c r="S180" i="18"/>
  <c r="R183" i="18"/>
  <c r="L181" i="18"/>
  <c r="N183" i="18"/>
  <c r="S952" i="18"/>
  <c r="P474" i="18"/>
  <c r="U749" i="18"/>
  <c r="W751" i="18"/>
  <c r="X751" i="18"/>
  <c r="Y749" i="18"/>
  <c r="H1187" i="18"/>
  <c r="P1186" i="18" s="1"/>
  <c r="L1184" i="18"/>
  <c r="Q1186" i="18"/>
  <c r="AA1182" i="18" s="1"/>
  <c r="R1186" i="18"/>
  <c r="M1186" i="18"/>
  <c r="V1181" i="18" s="1"/>
  <c r="N1186" i="18"/>
  <c r="S1742" i="18"/>
  <c r="AA214" i="18"/>
  <c r="H216" i="18"/>
  <c r="M215" i="18"/>
  <c r="V210" i="18" s="1"/>
  <c r="N217" i="18"/>
  <c r="P215" i="18"/>
  <c r="Q215" i="18"/>
  <c r="AA211" i="18" s="1"/>
  <c r="R215" i="18"/>
  <c r="S212" i="18"/>
  <c r="L215" i="18"/>
  <c r="L213" i="18"/>
  <c r="N215" i="18"/>
  <c r="S215" i="18"/>
  <c r="H1099" i="18"/>
  <c r="L1096" i="18"/>
  <c r="N1098" i="18"/>
  <c r="R1098" i="18"/>
  <c r="Q1098" i="18"/>
  <c r="AA1094" i="18" s="1"/>
  <c r="M1098" i="18"/>
  <c r="V1093" i="18" s="1"/>
  <c r="S1095" i="18"/>
  <c r="Z815" i="18"/>
  <c r="T813" i="18"/>
  <c r="R1321" i="18"/>
  <c r="AA1315" i="18"/>
  <c r="M439" i="18"/>
  <c r="V434" i="18" s="1"/>
  <c r="N441" i="18"/>
  <c r="P439" i="18"/>
  <c r="Q440" i="18"/>
  <c r="R441" i="18"/>
  <c r="Q439" i="18"/>
  <c r="AA435" i="18" s="1"/>
  <c r="R439" i="18"/>
  <c r="S436" i="18"/>
  <c r="M440" i="18"/>
  <c r="L439" i="18"/>
  <c r="S439" i="18" s="1"/>
  <c r="L437" i="18"/>
  <c r="N439" i="18"/>
  <c r="S91" i="18"/>
  <c r="P753" i="18"/>
  <c r="Z1947" i="18"/>
  <c r="T1945" i="18"/>
  <c r="H1501" i="18"/>
  <c r="M1500" i="18"/>
  <c r="V1495" i="18" s="1"/>
  <c r="L1498" i="18"/>
  <c r="N1500" i="18"/>
  <c r="P1500" i="18"/>
  <c r="Q1500" i="18"/>
  <c r="AA1496" i="18" s="1"/>
  <c r="R1500" i="18"/>
  <c r="Z1077" i="18"/>
  <c r="T1075" i="18"/>
  <c r="U1495" i="18"/>
  <c r="W1497" i="18"/>
  <c r="X1497" i="18"/>
  <c r="Y1495" i="18"/>
  <c r="U1943" i="18"/>
  <c r="W1945" i="18"/>
  <c r="X1945" i="18"/>
  <c r="Y1943" i="18"/>
  <c r="U1791" i="18"/>
  <c r="W1793" i="18"/>
  <c r="X1793" i="18"/>
  <c r="Y1791" i="18"/>
  <c r="U1351" i="18"/>
  <c r="W1353" i="18"/>
  <c r="X1353" i="18"/>
  <c r="Y1351" i="18"/>
  <c r="Z1814" i="18"/>
  <c r="T1812" i="18"/>
  <c r="U1355" i="18"/>
  <c r="V1355" i="18"/>
  <c r="Y1355" i="18"/>
  <c r="N1358" i="18"/>
  <c r="V1351" i="18"/>
  <c r="S1353" i="18"/>
  <c r="U1353" i="18"/>
  <c r="W1355" i="18"/>
  <c r="X1355" i="18"/>
  <c r="Y1353" i="18"/>
  <c r="H1797" i="18"/>
  <c r="M1796" i="18"/>
  <c r="V1791" i="18" s="1"/>
  <c r="L1794" i="18"/>
  <c r="N1796" i="18"/>
  <c r="P1796" i="18"/>
  <c r="Q1796" i="18"/>
  <c r="AA1792" i="18" s="1"/>
  <c r="R1796" i="18"/>
  <c r="U1908" i="18"/>
  <c r="X1910" i="18"/>
  <c r="W1910" i="18"/>
  <c r="Y1908" i="18"/>
  <c r="T1356" i="18"/>
  <c r="AA1356" i="18"/>
  <c r="U1073" i="18"/>
  <c r="X1075" i="18"/>
  <c r="W1075" i="18"/>
  <c r="Y1073" i="18"/>
  <c r="R1358" i="18"/>
  <c r="AA1352" i="18"/>
  <c r="U1721" i="18"/>
  <c r="X1723" i="18"/>
  <c r="W1723" i="18"/>
  <c r="Y1721" i="18"/>
  <c r="U2048" i="18"/>
  <c r="W2050" i="18"/>
  <c r="X2050" i="18"/>
  <c r="Y2048" i="18"/>
  <c r="U1810" i="18"/>
  <c r="W1812" i="18"/>
  <c r="X1812" i="18"/>
  <c r="Y1810" i="18"/>
  <c r="P1499" i="18"/>
  <c r="P1795" i="18"/>
  <c r="H1079" i="18"/>
  <c r="L1076" i="18"/>
  <c r="N1078" i="18"/>
  <c r="M1078" i="18"/>
  <c r="V1073" i="18" s="1"/>
  <c r="Q1078" i="18"/>
  <c r="AA1074" i="18" s="1"/>
  <c r="R1078" i="18"/>
  <c r="Z1355" i="18"/>
  <c r="T1353" i="18"/>
  <c r="Z2052" i="18"/>
  <c r="T2050" i="18"/>
  <c r="H2054" i="18"/>
  <c r="P2053" i="18" s="1"/>
  <c r="L2051" i="18"/>
  <c r="M2053" i="18"/>
  <c r="V2048" i="18" s="1"/>
  <c r="N2053" i="18"/>
  <c r="Q2053" i="18"/>
  <c r="AA2049" i="18" s="1"/>
  <c r="R2053" i="18"/>
  <c r="H1727" i="18"/>
  <c r="P1726" i="18" s="1"/>
  <c r="L1724" i="18"/>
  <c r="N1726" i="18"/>
  <c r="M1726" i="18"/>
  <c r="V1721" i="18" s="1"/>
  <c r="Q1726" i="18"/>
  <c r="AA1722" i="18" s="1"/>
  <c r="S1723" i="18"/>
  <c r="R1726" i="18"/>
  <c r="H1914" i="18"/>
  <c r="L1911" i="18"/>
  <c r="M1913" i="18"/>
  <c r="V1908" i="18" s="1"/>
  <c r="N1913" i="18"/>
  <c r="P1913" i="18"/>
  <c r="Q1913" i="18"/>
  <c r="AA1909" i="18" s="1"/>
  <c r="R1913" i="18"/>
  <c r="H1816" i="18"/>
  <c r="P1815" i="18" s="1"/>
  <c r="L1813" i="18"/>
  <c r="M1815" i="18"/>
  <c r="V1810" i="18" s="1"/>
  <c r="N1815" i="18"/>
  <c r="Q1815" i="18"/>
  <c r="AA1811" i="18" s="1"/>
  <c r="R1815" i="18"/>
  <c r="N1357" i="18"/>
  <c r="H1949" i="18"/>
  <c r="P1948" i="18" s="1"/>
  <c r="M1948" i="18"/>
  <c r="V1943" i="18" s="1"/>
  <c r="L1946" i="18"/>
  <c r="N1948" i="18"/>
  <c r="Q1948" i="18"/>
  <c r="AA1944" i="18" s="1"/>
  <c r="R1948" i="18"/>
  <c r="U1357" i="18"/>
  <c r="V1357" i="18"/>
  <c r="Y1357" i="18"/>
  <c r="Z1912" i="18"/>
  <c r="T1910" i="18"/>
  <c r="Z1725" i="18"/>
  <c r="T1723" i="18"/>
  <c r="S1811" i="18"/>
  <c r="V1077" i="18"/>
  <c r="S1352" i="18"/>
  <c r="T1355" i="18"/>
  <c r="AA1355" i="18"/>
  <c r="S14" i="6"/>
  <c r="S15" i="6"/>
  <c r="S16" i="6"/>
  <c r="S17" i="6"/>
  <c r="S18" i="6"/>
  <c r="S19" i="6"/>
  <c r="Z282" i="18" l="1"/>
  <c r="T280" i="18"/>
  <c r="Z676" i="18"/>
  <c r="T674" i="18"/>
  <c r="Z1226" i="18"/>
  <c r="T1224" i="18"/>
  <c r="Z183" i="18"/>
  <c r="T181" i="18"/>
  <c r="Z1746" i="18"/>
  <c r="T1744" i="18"/>
  <c r="Z364" i="18"/>
  <c r="T362" i="18"/>
  <c r="Z791" i="18"/>
  <c r="T789" i="18"/>
  <c r="Z1186" i="18"/>
  <c r="T1184" i="18"/>
  <c r="U91" i="18"/>
  <c r="W93" i="18"/>
  <c r="X93" i="18"/>
  <c r="Y91" i="18"/>
  <c r="Z753" i="18"/>
  <c r="T751" i="18"/>
  <c r="N442" i="18"/>
  <c r="V435" i="18"/>
  <c r="S437" i="18"/>
  <c r="H1100" i="18"/>
  <c r="M1099" i="18"/>
  <c r="V1094" i="18" s="1"/>
  <c r="N1099" i="18"/>
  <c r="P1099" i="18"/>
  <c r="R1099" i="18"/>
  <c r="Q1099" i="18"/>
  <c r="AA1095" i="18" s="1"/>
  <c r="L1097" i="18"/>
  <c r="R217" i="18"/>
  <c r="S1183" i="18"/>
  <c r="Z94" i="18"/>
  <c r="T92" i="18"/>
  <c r="Z1257" i="18"/>
  <c r="T1255" i="18"/>
  <c r="X754" i="18"/>
  <c r="U752" i="18"/>
  <c r="W754" i="18"/>
  <c r="Y752" i="18"/>
  <c r="Z1745" i="18"/>
  <c r="T1743" i="18"/>
  <c r="Z675" i="18"/>
  <c r="T673" i="18"/>
  <c r="R1260" i="18"/>
  <c r="H772" i="18"/>
  <c r="N771" i="18"/>
  <c r="M771" i="18"/>
  <c r="V766" i="18" s="1"/>
  <c r="Q771" i="18"/>
  <c r="AA767" i="18" s="1"/>
  <c r="R771" i="18"/>
  <c r="L769" i="18"/>
  <c r="U471" i="18"/>
  <c r="W473" i="18"/>
  <c r="X473" i="18"/>
  <c r="Y471" i="18"/>
  <c r="V402" i="18"/>
  <c r="H1322" i="18"/>
  <c r="M1321" i="18"/>
  <c r="V1316" i="18" s="1"/>
  <c r="N1321" i="18"/>
  <c r="Q1321" i="18"/>
  <c r="AA1317" i="18" s="1"/>
  <c r="S1318" i="18"/>
  <c r="P1321" i="18"/>
  <c r="L1319" i="18"/>
  <c r="H1028" i="18"/>
  <c r="M1027" i="18"/>
  <c r="V1022" i="18" s="1"/>
  <c r="N1027" i="18"/>
  <c r="P1027" i="18"/>
  <c r="Q1027" i="18"/>
  <c r="R1027" i="18"/>
  <c r="S1024" i="18"/>
  <c r="L1025" i="18"/>
  <c r="H818" i="18"/>
  <c r="M817" i="18"/>
  <c r="V812" i="18" s="1"/>
  <c r="N817" i="18"/>
  <c r="Q817" i="18"/>
  <c r="AA813" i="18" s="1"/>
  <c r="R817" i="18"/>
  <c r="S814" i="18"/>
  <c r="L815" i="18"/>
  <c r="Z454" i="18"/>
  <c r="T452" i="18"/>
  <c r="X453" i="18"/>
  <c r="W453" i="18"/>
  <c r="U451" i="18"/>
  <c r="Y451" i="18"/>
  <c r="Z1775" i="18"/>
  <c r="T1773" i="18"/>
  <c r="H678" i="18"/>
  <c r="N677" i="18"/>
  <c r="L675" i="18"/>
  <c r="P677" i="18"/>
  <c r="Q677" i="18"/>
  <c r="AA673" i="18" s="1"/>
  <c r="R677" i="18"/>
  <c r="M677" i="18"/>
  <c r="V672" i="18" s="1"/>
  <c r="V1304" i="18"/>
  <c r="S1793" i="18"/>
  <c r="Y439" i="18"/>
  <c r="V439" i="18"/>
  <c r="U439" i="18"/>
  <c r="T215" i="18"/>
  <c r="AA215" i="18"/>
  <c r="T217" i="18"/>
  <c r="AA217" i="18"/>
  <c r="Z754" i="18"/>
  <c r="T752" i="18"/>
  <c r="Z363" i="18"/>
  <c r="T361" i="18"/>
  <c r="Z281" i="18"/>
  <c r="T279" i="18"/>
  <c r="AA278" i="18"/>
  <c r="U1742" i="18"/>
  <c r="W1744" i="18"/>
  <c r="X1744" i="18"/>
  <c r="Y1742" i="18"/>
  <c r="U754" i="18"/>
  <c r="V754" i="18"/>
  <c r="Y754" i="18"/>
  <c r="H958" i="18"/>
  <c r="L955" i="18"/>
  <c r="N957" i="18"/>
  <c r="P957" i="18"/>
  <c r="Q957" i="18"/>
  <c r="AA953" i="18" s="1"/>
  <c r="R957" i="18"/>
  <c r="M957" i="18"/>
  <c r="V952" i="18" s="1"/>
  <c r="S954" i="18"/>
  <c r="H409" i="18"/>
  <c r="L406" i="18"/>
  <c r="N408" i="18"/>
  <c r="Q408" i="18"/>
  <c r="AA404" i="18" s="1"/>
  <c r="R408" i="18"/>
  <c r="M408" i="18"/>
  <c r="V403" i="18" s="1"/>
  <c r="X213" i="18"/>
  <c r="U211" i="18"/>
  <c r="W213" i="18"/>
  <c r="Y211" i="18"/>
  <c r="R756" i="18"/>
  <c r="AA750" i="18"/>
  <c r="S953" i="18"/>
  <c r="Z1225" i="18"/>
  <c r="T1223" i="18"/>
  <c r="H1777" i="18"/>
  <c r="L1774" i="18"/>
  <c r="M1776" i="18"/>
  <c r="N1776" i="18"/>
  <c r="P1776" i="18"/>
  <c r="Q1776" i="18"/>
  <c r="AA1772" i="18" s="1"/>
  <c r="R1776" i="18"/>
  <c r="H913" i="18"/>
  <c r="M912" i="18"/>
  <c r="V907" i="18" s="1"/>
  <c r="N912" i="18"/>
  <c r="L910" i="18"/>
  <c r="Q912" i="18"/>
  <c r="AA908" i="18" s="1"/>
  <c r="R912" i="18"/>
  <c r="H1748" i="18"/>
  <c r="R1748" i="18" s="1"/>
  <c r="M1747" i="18"/>
  <c r="V1742" i="18" s="1"/>
  <c r="R1747" i="18"/>
  <c r="Q1747" i="18"/>
  <c r="L1745" i="18"/>
  <c r="H793" i="18"/>
  <c r="L790" i="18"/>
  <c r="P792" i="18"/>
  <c r="N792" i="18"/>
  <c r="R792" i="18"/>
  <c r="Q792" i="18"/>
  <c r="AA788" i="18" s="1"/>
  <c r="M792" i="18"/>
  <c r="V787" i="18" s="1"/>
  <c r="S789" i="18"/>
  <c r="Z1258" i="18"/>
  <c r="T1256" i="18"/>
  <c r="R772" i="18"/>
  <c r="AA766" i="18"/>
  <c r="N1747" i="18"/>
  <c r="U403" i="18"/>
  <c r="W405" i="18"/>
  <c r="X405" i="18"/>
  <c r="Y403" i="18"/>
  <c r="U1222" i="18"/>
  <c r="W1224" i="18"/>
  <c r="X1224" i="18"/>
  <c r="Y1222" i="18"/>
  <c r="Z1320" i="18"/>
  <c r="T1318" i="18"/>
  <c r="R1028" i="18"/>
  <c r="AA1022" i="18"/>
  <c r="AA1300" i="18"/>
  <c r="Z790" i="18"/>
  <c r="T788" i="18"/>
  <c r="T439" i="18"/>
  <c r="AA439" i="18"/>
  <c r="V441" i="18"/>
  <c r="Y441" i="18"/>
  <c r="U441" i="18"/>
  <c r="U213" i="18"/>
  <c r="W215" i="18"/>
  <c r="X215" i="18"/>
  <c r="Y213" i="18"/>
  <c r="M217" i="18"/>
  <c r="N216" i="18"/>
  <c r="L214" i="18"/>
  <c r="L216" i="18"/>
  <c r="P216" i="18"/>
  <c r="Q217" i="18"/>
  <c r="R216" i="18"/>
  <c r="S216" i="18"/>
  <c r="Q216" i="18"/>
  <c r="AA212" i="18" s="1"/>
  <c r="M216" i="18"/>
  <c r="V211" i="18" s="1"/>
  <c r="Z474" i="18"/>
  <c r="T472" i="18"/>
  <c r="Z1319" i="18"/>
  <c r="T1317" i="18"/>
  <c r="T754" i="18"/>
  <c r="AA754" i="18"/>
  <c r="W954" i="18"/>
  <c r="X954" i="18"/>
  <c r="U952" i="18"/>
  <c r="Y952" i="18"/>
  <c r="Z1303" i="18"/>
  <c r="T1301" i="18"/>
  <c r="U278" i="18"/>
  <c r="W280" i="18"/>
  <c r="X280" i="18"/>
  <c r="Y278" i="18"/>
  <c r="T1258" i="18"/>
  <c r="AA1258" i="18"/>
  <c r="AA1374" i="18"/>
  <c r="Z475" i="18"/>
  <c r="T473" i="18"/>
  <c r="H1228" i="18"/>
  <c r="P1227" i="18" s="1"/>
  <c r="N1227" i="18"/>
  <c r="M1227" i="18"/>
  <c r="V1222" i="18" s="1"/>
  <c r="Q1227" i="18"/>
  <c r="AA1223" i="18" s="1"/>
  <c r="R1227" i="18"/>
  <c r="L1225" i="18"/>
  <c r="R1322" i="18"/>
  <c r="AA1316" i="18"/>
  <c r="Z455" i="18"/>
  <c r="T453" i="18"/>
  <c r="Z1304" i="18"/>
  <c r="T1302" i="18"/>
  <c r="Z911" i="18"/>
  <c r="T909" i="18"/>
  <c r="R442" i="18"/>
  <c r="AA436" i="18"/>
  <c r="H185" i="18"/>
  <c r="N184" i="18"/>
  <c r="P184" i="18"/>
  <c r="Q184" i="18"/>
  <c r="AA180" i="18" s="1"/>
  <c r="L182" i="18"/>
  <c r="R184" i="18"/>
  <c r="M184" i="18"/>
  <c r="V179" i="18" s="1"/>
  <c r="S181" i="18"/>
  <c r="T756" i="18"/>
  <c r="AA756" i="18"/>
  <c r="U750" i="18"/>
  <c r="W752" i="18"/>
  <c r="X752" i="18"/>
  <c r="Y750" i="18"/>
  <c r="Z95" i="18"/>
  <c r="T93" i="18"/>
  <c r="W1773" i="18"/>
  <c r="U1771" i="18"/>
  <c r="X1773" i="18"/>
  <c r="Y1771" i="18"/>
  <c r="H284" i="18"/>
  <c r="N283" i="18"/>
  <c r="M283" i="18"/>
  <c r="V278" i="18" s="1"/>
  <c r="Q283" i="18"/>
  <c r="AA279" i="18" s="1"/>
  <c r="R283" i="18"/>
  <c r="L281" i="18"/>
  <c r="U907" i="18"/>
  <c r="X909" i="18"/>
  <c r="W909" i="18"/>
  <c r="Y907" i="18"/>
  <c r="U787" i="18"/>
  <c r="W789" i="18"/>
  <c r="X789" i="18"/>
  <c r="Y787" i="18"/>
  <c r="X1256" i="18"/>
  <c r="U1254" i="18"/>
  <c r="W1256" i="18"/>
  <c r="Y1254" i="18"/>
  <c r="Z1378" i="18"/>
  <c r="T1376" i="18"/>
  <c r="P770" i="18"/>
  <c r="U672" i="18"/>
  <c r="W674" i="18"/>
  <c r="X674" i="18"/>
  <c r="Y672" i="18"/>
  <c r="U1316" i="18"/>
  <c r="X1318" i="18"/>
  <c r="W1318" i="18"/>
  <c r="Y1316" i="18"/>
  <c r="P1026" i="18"/>
  <c r="P816" i="18"/>
  <c r="H366" i="18"/>
  <c r="L363" i="18"/>
  <c r="N365" i="18"/>
  <c r="Q365" i="18"/>
  <c r="AA361" i="18" s="1"/>
  <c r="R365" i="18"/>
  <c r="M365" i="18"/>
  <c r="V360" i="18" s="1"/>
  <c r="S362" i="18"/>
  <c r="AA1304" i="18"/>
  <c r="U435" i="18"/>
  <c r="W437" i="18"/>
  <c r="X437" i="18"/>
  <c r="Y435" i="18"/>
  <c r="Z439" i="18"/>
  <c r="T437" i="18"/>
  <c r="P1098" i="18"/>
  <c r="U215" i="18"/>
  <c r="V215" i="18"/>
  <c r="Y215" i="18"/>
  <c r="U1182" i="18"/>
  <c r="W1184" i="18"/>
  <c r="X1184" i="18"/>
  <c r="Y1182" i="18"/>
  <c r="S751" i="18"/>
  <c r="L755" i="18"/>
  <c r="M755" i="18"/>
  <c r="V750" i="18" s="1"/>
  <c r="Q755" i="18"/>
  <c r="AA751" i="18" s="1"/>
  <c r="N755" i="18"/>
  <c r="P755" i="18"/>
  <c r="Q756" i="18"/>
  <c r="R755" i="18"/>
  <c r="L753" i="18"/>
  <c r="M756" i="18"/>
  <c r="P956" i="18"/>
  <c r="U1305" i="18"/>
  <c r="V1305" i="18"/>
  <c r="Y1305" i="18"/>
  <c r="S1772" i="18"/>
  <c r="S279" i="18"/>
  <c r="V911" i="18"/>
  <c r="AA1742" i="18"/>
  <c r="S788" i="18"/>
  <c r="N1260" i="18"/>
  <c r="U1256" i="18"/>
  <c r="W1258" i="18"/>
  <c r="X1258" i="18"/>
  <c r="Y1256" i="18"/>
  <c r="U1374" i="18"/>
  <c r="W1376" i="18"/>
  <c r="X1376" i="18"/>
  <c r="Y1374" i="18"/>
  <c r="P407" i="18"/>
  <c r="S1223" i="18"/>
  <c r="U1022" i="18"/>
  <c r="W1024" i="18"/>
  <c r="X1024" i="18"/>
  <c r="Y1022" i="18"/>
  <c r="H457" i="18"/>
  <c r="L454" i="18"/>
  <c r="N456" i="18"/>
  <c r="P456" i="18"/>
  <c r="R456" i="18"/>
  <c r="Q456" i="18"/>
  <c r="AA452" i="18" s="1"/>
  <c r="M456" i="18"/>
  <c r="V451" i="18" s="1"/>
  <c r="W1302" i="18"/>
  <c r="X1302" i="18"/>
  <c r="U1300" i="18"/>
  <c r="Y1300" i="18"/>
  <c r="Z215" i="18"/>
  <c r="T213" i="18"/>
  <c r="U360" i="18"/>
  <c r="W362" i="18"/>
  <c r="X362" i="18"/>
  <c r="Y360" i="18"/>
  <c r="X439" i="18"/>
  <c r="U437" i="18"/>
  <c r="W439" i="18"/>
  <c r="Y437" i="18"/>
  <c r="T441" i="18"/>
  <c r="AA441" i="18"/>
  <c r="U1094" i="18"/>
  <c r="W1096" i="18"/>
  <c r="X1096" i="18"/>
  <c r="Y1094" i="18"/>
  <c r="H1188" i="18"/>
  <c r="N1187" i="18"/>
  <c r="M1187" i="18"/>
  <c r="V1182" i="18" s="1"/>
  <c r="R1187" i="18"/>
  <c r="Q1187" i="18"/>
  <c r="AA1183" i="18" s="1"/>
  <c r="S1184" i="18"/>
  <c r="L1185" i="18"/>
  <c r="U179" i="18"/>
  <c r="W181" i="18"/>
  <c r="X181" i="18"/>
  <c r="Y179" i="18"/>
  <c r="Z910" i="18"/>
  <c r="T908" i="18"/>
  <c r="Z1377" i="18"/>
  <c r="T1375" i="18"/>
  <c r="Z406" i="18"/>
  <c r="T404" i="18"/>
  <c r="H97" i="18"/>
  <c r="N96" i="18"/>
  <c r="L94" i="18"/>
  <c r="P96" i="18"/>
  <c r="Q96" i="18"/>
  <c r="AA92" i="18" s="1"/>
  <c r="R96" i="18"/>
  <c r="M96" i="18"/>
  <c r="V91" i="18" s="1"/>
  <c r="S908" i="18"/>
  <c r="L1259" i="18"/>
  <c r="M1259" i="18"/>
  <c r="V1254" i="18" s="1"/>
  <c r="N1261" i="18"/>
  <c r="N1259" i="18"/>
  <c r="Q1260" i="18"/>
  <c r="Q1259" i="18"/>
  <c r="AA1255" i="18" s="1"/>
  <c r="P1259" i="18"/>
  <c r="R1261" i="18"/>
  <c r="S1259" i="18"/>
  <c r="R1259" i="18"/>
  <c r="L1257" i="18"/>
  <c r="M1260" i="18"/>
  <c r="H1380" i="18"/>
  <c r="N1379" i="18"/>
  <c r="M1379" i="18"/>
  <c r="V1374" i="18" s="1"/>
  <c r="Q1379" i="18"/>
  <c r="R1379" i="18"/>
  <c r="L1377" i="18"/>
  <c r="U766" i="18"/>
  <c r="X768" i="18"/>
  <c r="W768" i="18"/>
  <c r="Y766" i="18"/>
  <c r="H477" i="18"/>
  <c r="P476" i="18"/>
  <c r="Q476" i="18"/>
  <c r="AA472" i="18" s="1"/>
  <c r="M476" i="18"/>
  <c r="V471" i="18" s="1"/>
  <c r="L474" i="18"/>
  <c r="N476" i="18"/>
  <c r="S473" i="18"/>
  <c r="U812" i="18"/>
  <c r="W814" i="18"/>
  <c r="X814" i="18"/>
  <c r="Y812" i="18"/>
  <c r="S1301" i="18"/>
  <c r="H1306" i="18"/>
  <c r="R1306" i="18" s="1"/>
  <c r="M1305" i="18"/>
  <c r="V1300" i="18" s="1"/>
  <c r="N1305" i="18"/>
  <c r="R1307" i="18"/>
  <c r="Q1305" i="18"/>
  <c r="AA1301" i="18" s="1"/>
  <c r="P1305" i="18"/>
  <c r="L1303" i="18"/>
  <c r="L1305" i="18"/>
  <c r="S1305" i="18" s="1"/>
  <c r="T1357" i="18"/>
  <c r="AA1357" i="18"/>
  <c r="U1074" i="18"/>
  <c r="X1076" i="18"/>
  <c r="W1076" i="18"/>
  <c r="Y1074" i="18"/>
  <c r="U1722" i="18"/>
  <c r="X1724" i="18"/>
  <c r="W1724" i="18"/>
  <c r="Y1722" i="18"/>
  <c r="U1358" i="18"/>
  <c r="V1358" i="18"/>
  <c r="Y1358" i="18"/>
  <c r="Z1500" i="18"/>
  <c r="T1498" i="18"/>
  <c r="H1817" i="18"/>
  <c r="P1816" i="18" s="1"/>
  <c r="L1814" i="18"/>
  <c r="M1816" i="18"/>
  <c r="V1811" i="18" s="1"/>
  <c r="N1816" i="18"/>
  <c r="R1816" i="18"/>
  <c r="Q1816" i="18"/>
  <c r="AA1812" i="18" s="1"/>
  <c r="H1915" i="18"/>
  <c r="L1912" i="18"/>
  <c r="M1914" i="18"/>
  <c r="V1909" i="18" s="1"/>
  <c r="N1914" i="18"/>
  <c r="Q1914" i="18"/>
  <c r="AA1910" i="18" s="1"/>
  <c r="R1914" i="18"/>
  <c r="H1728" i="18"/>
  <c r="L1725" i="18"/>
  <c r="M1727" i="18"/>
  <c r="V1722" i="18" s="1"/>
  <c r="N1727" i="18"/>
  <c r="P1727" i="18"/>
  <c r="Q1727" i="18"/>
  <c r="AA1723" i="18" s="1"/>
  <c r="R1727" i="18"/>
  <c r="H2055" i="18"/>
  <c r="L2052" i="18"/>
  <c r="M2054" i="18"/>
  <c r="V2049" i="18" s="1"/>
  <c r="N2054" i="18"/>
  <c r="P2054" i="18"/>
  <c r="Q2054" i="18"/>
  <c r="AA2050" i="18" s="1"/>
  <c r="R2054" i="18"/>
  <c r="S1075" i="18"/>
  <c r="Z1795" i="18"/>
  <c r="T1793" i="18"/>
  <c r="T1358" i="18"/>
  <c r="AA1358" i="18"/>
  <c r="Z1948" i="18"/>
  <c r="T1946" i="18"/>
  <c r="H1080" i="18"/>
  <c r="L1077" i="18"/>
  <c r="M1079" i="18"/>
  <c r="V1074" i="18" s="1"/>
  <c r="L1079" i="18"/>
  <c r="N1079" i="18"/>
  <c r="P1079" i="18"/>
  <c r="Q1079" i="18"/>
  <c r="AA1075" i="18" s="1"/>
  <c r="R1081" i="18"/>
  <c r="R1079" i="18"/>
  <c r="U1944" i="18"/>
  <c r="W1946" i="18"/>
  <c r="X1946" i="18"/>
  <c r="Y1944" i="18"/>
  <c r="S1812" i="18"/>
  <c r="S1910" i="18"/>
  <c r="S2050" i="18"/>
  <c r="V1078" i="18"/>
  <c r="Z1499" i="18"/>
  <c r="T1497" i="18"/>
  <c r="Z1796" i="18"/>
  <c r="T1794" i="18"/>
  <c r="U1496" i="18"/>
  <c r="W1498" i="18"/>
  <c r="X1498" i="18"/>
  <c r="Y1496" i="18"/>
  <c r="U1909" i="18"/>
  <c r="W1911" i="18"/>
  <c r="X1911" i="18"/>
  <c r="Y1909" i="18"/>
  <c r="H1950" i="18"/>
  <c r="P1949" i="18" s="1"/>
  <c r="L1947" i="18"/>
  <c r="M1949" i="18"/>
  <c r="V1944" i="18" s="1"/>
  <c r="N1949" i="18"/>
  <c r="Q1949" i="18"/>
  <c r="AA1945" i="18" s="1"/>
  <c r="R1949" i="18"/>
  <c r="Z1726" i="18"/>
  <c r="T1724" i="18"/>
  <c r="P1078" i="18"/>
  <c r="U1792" i="18"/>
  <c r="W1794" i="18"/>
  <c r="X1794" i="18"/>
  <c r="Y1792" i="18"/>
  <c r="H1502" i="18"/>
  <c r="P1501" i="18" s="1"/>
  <c r="L1499" i="18"/>
  <c r="M1501" i="18"/>
  <c r="V1496" i="18" s="1"/>
  <c r="N1501" i="18"/>
  <c r="R1501" i="18"/>
  <c r="Q1501" i="18"/>
  <c r="AA1497" i="18" s="1"/>
  <c r="U2049" i="18"/>
  <c r="W2051" i="18"/>
  <c r="X2051" i="18"/>
  <c r="Y2049" i="18"/>
  <c r="Z1815" i="18"/>
  <c r="T1813" i="18"/>
  <c r="Z1913" i="18"/>
  <c r="T1911" i="18"/>
  <c r="Z2053" i="18"/>
  <c r="T2051" i="18"/>
  <c r="U1811" i="18"/>
  <c r="W1813" i="18"/>
  <c r="X1813" i="18"/>
  <c r="Y1811" i="18"/>
  <c r="S1945" i="18"/>
  <c r="AA1078" i="18"/>
  <c r="H1798" i="18"/>
  <c r="P1797" i="18" s="1"/>
  <c r="L1795" i="18"/>
  <c r="M1797" i="18"/>
  <c r="V1792" i="18" s="1"/>
  <c r="N1797" i="18"/>
  <c r="R1797" i="18"/>
  <c r="Q1797" i="18"/>
  <c r="AA1793" i="18" s="1"/>
  <c r="S1497" i="18"/>
  <c r="S13" i="6"/>
  <c r="V1306" i="18" l="1"/>
  <c r="Y1306" i="18"/>
  <c r="U1306" i="18"/>
  <c r="Z1227" i="18"/>
  <c r="T1225" i="18"/>
  <c r="V1307" i="18"/>
  <c r="Y1307" i="18"/>
  <c r="U1307" i="18"/>
  <c r="Z755" i="18"/>
  <c r="T753" i="18"/>
  <c r="W214" i="18"/>
  <c r="U212" i="18"/>
  <c r="X214" i="18"/>
  <c r="Y212" i="18"/>
  <c r="Z792" i="18"/>
  <c r="T790" i="18"/>
  <c r="T216" i="18"/>
  <c r="AA216" i="18"/>
  <c r="N1307" i="18"/>
  <c r="X474" i="18"/>
  <c r="U472" i="18"/>
  <c r="W474" i="18"/>
  <c r="Y472" i="18"/>
  <c r="H1381" i="18"/>
  <c r="P1380" i="18"/>
  <c r="Q1380" i="18"/>
  <c r="AA1376" i="18" s="1"/>
  <c r="M1380" i="18"/>
  <c r="V1375" i="18" s="1"/>
  <c r="L1378" i="18"/>
  <c r="N1380" i="18"/>
  <c r="U751" i="18"/>
  <c r="X753" i="18"/>
  <c r="W753" i="18"/>
  <c r="Y751" i="18"/>
  <c r="Z1026" i="18"/>
  <c r="T1024" i="18"/>
  <c r="N219" i="18"/>
  <c r="V212" i="18"/>
  <c r="S214" i="18"/>
  <c r="H794" i="18"/>
  <c r="M793" i="18"/>
  <c r="V788" i="18" s="1"/>
  <c r="N793" i="18"/>
  <c r="Q793" i="18"/>
  <c r="AA789" i="18" s="1"/>
  <c r="R793" i="18"/>
  <c r="L791" i="18"/>
  <c r="V912" i="18"/>
  <c r="H914" i="18"/>
  <c r="M913" i="18"/>
  <c r="V908" i="18" s="1"/>
  <c r="R913" i="18"/>
  <c r="N913" i="18"/>
  <c r="Q913" i="18"/>
  <c r="AA909" i="18" s="1"/>
  <c r="L913" i="18"/>
  <c r="L911" i="18"/>
  <c r="V1771" i="18"/>
  <c r="S405" i="18"/>
  <c r="U953" i="18"/>
  <c r="W955" i="18"/>
  <c r="X955" i="18"/>
  <c r="Y953" i="18"/>
  <c r="AA1023" i="18"/>
  <c r="Z956" i="18"/>
  <c r="T954" i="18"/>
  <c r="AA912" i="18"/>
  <c r="U404" i="18"/>
  <c r="W406" i="18"/>
  <c r="X406" i="18"/>
  <c r="Y404" i="18"/>
  <c r="W1305" i="18"/>
  <c r="X1305" i="18"/>
  <c r="U1303" i="18"/>
  <c r="Y1303" i="18"/>
  <c r="X1377" i="18"/>
  <c r="U1375" i="18"/>
  <c r="W1377" i="18"/>
  <c r="Y1375" i="18"/>
  <c r="N1262" i="18"/>
  <c r="V1255" i="18"/>
  <c r="S1257" i="18"/>
  <c r="R1262" i="18"/>
  <c r="AA1256" i="18"/>
  <c r="Z96" i="18"/>
  <c r="T94" i="18"/>
  <c r="Z456" i="18"/>
  <c r="T454" i="18"/>
  <c r="T1260" i="18"/>
  <c r="AA1260" i="18"/>
  <c r="S752" i="18"/>
  <c r="N757" i="18"/>
  <c r="H285" i="18"/>
  <c r="P284" i="18" s="1"/>
  <c r="Q284" i="18"/>
  <c r="AA280" i="18" s="1"/>
  <c r="L282" i="18"/>
  <c r="M284" i="18"/>
  <c r="V279" i="18" s="1"/>
  <c r="S281" i="18"/>
  <c r="N284" i="18"/>
  <c r="U180" i="18"/>
  <c r="X182" i="18"/>
  <c r="W182" i="18"/>
  <c r="Y180" i="18"/>
  <c r="V442" i="18"/>
  <c r="Y442" i="18"/>
  <c r="U442" i="18"/>
  <c r="Y216" i="18"/>
  <c r="V216" i="18"/>
  <c r="U216" i="18"/>
  <c r="U1743" i="18"/>
  <c r="W1745" i="18"/>
  <c r="X1745" i="18"/>
  <c r="Y1743" i="18"/>
  <c r="U1772" i="18"/>
  <c r="W1774" i="18"/>
  <c r="X1774" i="18"/>
  <c r="Y1772" i="18"/>
  <c r="V756" i="18"/>
  <c r="Y756" i="18"/>
  <c r="U756" i="18"/>
  <c r="H959" i="18"/>
  <c r="M958" i="18"/>
  <c r="V953" i="18" s="1"/>
  <c r="L956" i="18"/>
  <c r="Q958" i="18"/>
  <c r="AA954" i="18" s="1"/>
  <c r="R958" i="18"/>
  <c r="N958" i="18"/>
  <c r="Z677" i="18"/>
  <c r="T675" i="18"/>
  <c r="Z1027" i="18"/>
  <c r="T1025" i="18"/>
  <c r="H773" i="18"/>
  <c r="P772" i="18"/>
  <c r="Q772" i="18"/>
  <c r="AA768" i="18" s="1"/>
  <c r="M772" i="18"/>
  <c r="V767" i="18" s="1"/>
  <c r="L770" i="18"/>
  <c r="S769" i="18"/>
  <c r="N772" i="18"/>
  <c r="Z407" i="18"/>
  <c r="T405" i="18"/>
  <c r="H367" i="18"/>
  <c r="L364" i="18"/>
  <c r="M366" i="18"/>
  <c r="V361" i="18" s="1"/>
  <c r="R366" i="18"/>
  <c r="Q366" i="18"/>
  <c r="AA362" i="18" s="1"/>
  <c r="N366" i="18"/>
  <c r="Z1776" i="18"/>
  <c r="T1774" i="18"/>
  <c r="Z1321" i="18"/>
  <c r="T1319" i="18"/>
  <c r="T1305" i="18"/>
  <c r="AA1305" i="18"/>
  <c r="T755" i="18"/>
  <c r="AA755" i="18"/>
  <c r="H410" i="18"/>
  <c r="M409" i="18"/>
  <c r="V404" i="18" s="1"/>
  <c r="Q409" i="18"/>
  <c r="AA405" i="18" s="1"/>
  <c r="R409" i="18"/>
  <c r="L407" i="18"/>
  <c r="W1303" i="18"/>
  <c r="X1303" i="18"/>
  <c r="U1301" i="18"/>
  <c r="Y1301" i="18"/>
  <c r="M1306" i="18"/>
  <c r="V1301" i="18" s="1"/>
  <c r="N1308" i="18"/>
  <c r="L1304" i="18"/>
  <c r="M1307" i="18"/>
  <c r="P1306" i="18"/>
  <c r="Q1307" i="18"/>
  <c r="R1308" i="18"/>
  <c r="Q1306" i="18"/>
  <c r="AA1302" i="18" s="1"/>
  <c r="S1303" i="18"/>
  <c r="L1306" i="18"/>
  <c r="N1306" i="18"/>
  <c r="S1376" i="18"/>
  <c r="W1257" i="18"/>
  <c r="X1257" i="18"/>
  <c r="U1255" i="18"/>
  <c r="Y1255" i="18"/>
  <c r="T1259" i="18"/>
  <c r="AA1259" i="18"/>
  <c r="W94" i="18"/>
  <c r="U92" i="18"/>
  <c r="X94" i="18"/>
  <c r="Y92" i="18"/>
  <c r="V1187" i="18"/>
  <c r="V755" i="18"/>
  <c r="U755" i="18"/>
  <c r="Y755" i="18"/>
  <c r="X281" i="18"/>
  <c r="W281" i="18"/>
  <c r="U279" i="18"/>
  <c r="Y279" i="18"/>
  <c r="R218" i="18"/>
  <c r="S1744" i="18"/>
  <c r="S909" i="18"/>
  <c r="H1778" i="18"/>
  <c r="N1777" i="18"/>
  <c r="M1777" i="18"/>
  <c r="V1772" i="18" s="1"/>
  <c r="Q1777" i="18"/>
  <c r="AA1773" i="18" s="1"/>
  <c r="R1777" i="18"/>
  <c r="S1774" i="18"/>
  <c r="L1775" i="18"/>
  <c r="X675" i="18"/>
  <c r="U673" i="18"/>
  <c r="W675" i="18"/>
  <c r="Y673" i="18"/>
  <c r="U767" i="18"/>
  <c r="W769" i="18"/>
  <c r="X769" i="18"/>
  <c r="Y767" i="18"/>
  <c r="U217" i="18"/>
  <c r="Y217" i="18"/>
  <c r="V217" i="18"/>
  <c r="H1101" i="18"/>
  <c r="Q1100" i="18"/>
  <c r="AA1096" i="18" s="1"/>
  <c r="P1100" i="18"/>
  <c r="R1100" i="18"/>
  <c r="M1100" i="18"/>
  <c r="V1095" i="18" s="1"/>
  <c r="L1098" i="18"/>
  <c r="N1100" i="18"/>
  <c r="U1261" i="18"/>
  <c r="Y1261" i="18"/>
  <c r="V1261" i="18"/>
  <c r="H1189" i="18"/>
  <c r="P1188" i="18"/>
  <c r="R1188" i="18"/>
  <c r="Q1188" i="18"/>
  <c r="AA1184" i="18" s="1"/>
  <c r="L1186" i="18"/>
  <c r="M1188" i="18"/>
  <c r="V1183" i="18" s="1"/>
  <c r="S1185" i="18"/>
  <c r="N1188" i="18"/>
  <c r="Z1098" i="18"/>
  <c r="T1096" i="18"/>
  <c r="Z816" i="18"/>
  <c r="T814" i="18"/>
  <c r="V1027" i="18"/>
  <c r="S1911" i="18"/>
  <c r="Z1305" i="18"/>
  <c r="T1303" i="18"/>
  <c r="Z476" i="18"/>
  <c r="T474" i="18"/>
  <c r="U1259" i="18"/>
  <c r="V1259" i="18"/>
  <c r="Y1259" i="18"/>
  <c r="T1261" i="18"/>
  <c r="AA1261" i="18"/>
  <c r="P1187" i="18"/>
  <c r="U452" i="18"/>
  <c r="X454" i="18"/>
  <c r="W454" i="18"/>
  <c r="Y452" i="18"/>
  <c r="R758" i="18"/>
  <c r="AA752" i="18"/>
  <c r="U753" i="18"/>
  <c r="W755" i="18"/>
  <c r="X755" i="18"/>
  <c r="Y753" i="18"/>
  <c r="Z770" i="18"/>
  <c r="T768" i="18"/>
  <c r="Z184" i="18"/>
  <c r="T182" i="18"/>
  <c r="H1229" i="18"/>
  <c r="P1228" i="18" s="1"/>
  <c r="Q1228" i="18"/>
  <c r="AA1224" i="18" s="1"/>
  <c r="R1228" i="18"/>
  <c r="L1226" i="18"/>
  <c r="M1228" i="18"/>
  <c r="V1223" i="18" s="1"/>
  <c r="N1228" i="18"/>
  <c r="R1380" i="18"/>
  <c r="R219" i="18"/>
  <c r="AA213" i="18"/>
  <c r="AA1743" i="18"/>
  <c r="H1323" i="18"/>
  <c r="L1320" i="18"/>
  <c r="N1322" i="18"/>
  <c r="P1322" i="18"/>
  <c r="Q1322" i="18"/>
  <c r="AA1318" i="18" s="1"/>
  <c r="M1322" i="18"/>
  <c r="V1317" i="18" s="1"/>
  <c r="S1319" i="18"/>
  <c r="S768" i="18"/>
  <c r="U1095" i="18"/>
  <c r="W1097" i="18"/>
  <c r="X1097" i="18"/>
  <c r="Y1095" i="18"/>
  <c r="Z957" i="18"/>
  <c r="T955" i="18"/>
  <c r="X1185" i="18"/>
  <c r="U1183" i="18"/>
  <c r="W1185" i="18"/>
  <c r="Y1183" i="18"/>
  <c r="N758" i="18"/>
  <c r="V751" i="18"/>
  <c r="S753" i="18"/>
  <c r="U788" i="18"/>
  <c r="W790" i="18"/>
  <c r="X790" i="18"/>
  <c r="Y788" i="18"/>
  <c r="S2051" i="18"/>
  <c r="S1724" i="18"/>
  <c r="S1302" i="18"/>
  <c r="H478" i="18"/>
  <c r="P477" i="18" s="1"/>
  <c r="L475" i="18"/>
  <c r="N477" i="18"/>
  <c r="Q477" i="18"/>
  <c r="AA473" i="18" s="1"/>
  <c r="R477" i="18"/>
  <c r="M477" i="18"/>
  <c r="V472" i="18" s="1"/>
  <c r="AA1375" i="18"/>
  <c r="H98" i="18"/>
  <c r="M97" i="18"/>
  <c r="V92" i="18" s="1"/>
  <c r="N97" i="18"/>
  <c r="Q97" i="18"/>
  <c r="AA93" i="18" s="1"/>
  <c r="R97" i="18"/>
  <c r="S94" i="18"/>
  <c r="L95" i="18"/>
  <c r="P97" i="18"/>
  <c r="H458" i="18"/>
  <c r="N457" i="18"/>
  <c r="M457" i="18"/>
  <c r="V452" i="18" s="1"/>
  <c r="Q457" i="18"/>
  <c r="AA453" i="18" s="1"/>
  <c r="R457" i="18"/>
  <c r="L455" i="18"/>
  <c r="P457" i="18"/>
  <c r="S755" i="18"/>
  <c r="P365" i="18"/>
  <c r="S280" i="18"/>
  <c r="U1223" i="18"/>
  <c r="X1225" i="18"/>
  <c r="W1225" i="18"/>
  <c r="Y1223" i="18"/>
  <c r="S213" i="18"/>
  <c r="Z216" i="18"/>
  <c r="T214" i="18"/>
  <c r="P912" i="18"/>
  <c r="S1773" i="18"/>
  <c r="P408" i="18"/>
  <c r="V957" i="18"/>
  <c r="R284" i="18"/>
  <c r="H679" i="18"/>
  <c r="M678" i="18"/>
  <c r="V673" i="18" s="1"/>
  <c r="L676" i="18"/>
  <c r="Q678" i="18"/>
  <c r="AA674" i="18" s="1"/>
  <c r="R678" i="18"/>
  <c r="S675" i="18"/>
  <c r="P678" i="18"/>
  <c r="N678" i="18"/>
  <c r="H819" i="18"/>
  <c r="N818" i="18"/>
  <c r="L816" i="18"/>
  <c r="P818" i="18"/>
  <c r="Q818" i="18"/>
  <c r="R818" i="18"/>
  <c r="M818" i="18"/>
  <c r="V813" i="18" s="1"/>
  <c r="S815" i="18"/>
  <c r="H1029" i="18"/>
  <c r="Q1028" i="18"/>
  <c r="AA1024" i="18" s="1"/>
  <c r="P1028" i="18"/>
  <c r="L1026" i="18"/>
  <c r="M1028" i="18"/>
  <c r="V1023" i="18" s="1"/>
  <c r="S1025" i="18"/>
  <c r="N1028" i="18"/>
  <c r="V1260" i="18"/>
  <c r="Y1260" i="18"/>
  <c r="U1260" i="18"/>
  <c r="S1096" i="18"/>
  <c r="X815" i="18"/>
  <c r="U813" i="18"/>
  <c r="W815" i="18"/>
  <c r="Y813" i="18"/>
  <c r="Z1259" i="18"/>
  <c r="T1257" i="18"/>
  <c r="H1749" i="18"/>
  <c r="N1748" i="18"/>
  <c r="Q1748" i="18"/>
  <c r="AA1744" i="18" s="1"/>
  <c r="M1748" i="18"/>
  <c r="V1743" i="18" s="1"/>
  <c r="L1746" i="18"/>
  <c r="S1745" i="18"/>
  <c r="Z1099" i="18"/>
  <c r="T1097" i="18"/>
  <c r="P1379" i="18"/>
  <c r="S1256" i="18"/>
  <c r="U1257" i="18"/>
  <c r="W1259" i="18"/>
  <c r="X1259" i="18"/>
  <c r="Y1257" i="18"/>
  <c r="S93" i="18"/>
  <c r="S453" i="18"/>
  <c r="R757" i="18"/>
  <c r="U361" i="18"/>
  <c r="W363" i="18"/>
  <c r="X363" i="18"/>
  <c r="Y361" i="18"/>
  <c r="P283" i="18"/>
  <c r="H186" i="18"/>
  <c r="M185" i="18"/>
  <c r="V180" i="18" s="1"/>
  <c r="N185" i="18"/>
  <c r="R185" i="18"/>
  <c r="Q185" i="18"/>
  <c r="AA181" i="18" s="1"/>
  <c r="L183" i="18"/>
  <c r="S1224" i="18"/>
  <c r="N218" i="18"/>
  <c r="U214" i="18"/>
  <c r="W216" i="18"/>
  <c r="X216" i="18"/>
  <c r="Y214" i="18"/>
  <c r="V1028" i="18"/>
  <c r="P1747" i="18"/>
  <c r="U908" i="18"/>
  <c r="X910" i="18"/>
  <c r="W910" i="18"/>
  <c r="Y908" i="18"/>
  <c r="S674" i="18"/>
  <c r="P817" i="18"/>
  <c r="U1023" i="18"/>
  <c r="W1025" i="18"/>
  <c r="X1025" i="18"/>
  <c r="Y1023" i="18"/>
  <c r="W1319" i="18"/>
  <c r="U1317" i="18"/>
  <c r="X1319" i="18"/>
  <c r="Y1317" i="18"/>
  <c r="N409" i="18"/>
  <c r="P771" i="18"/>
  <c r="T442" i="18"/>
  <c r="AA442" i="18"/>
  <c r="Z1797" i="18"/>
  <c r="T1795" i="18"/>
  <c r="Z1078" i="18"/>
  <c r="T1076" i="18"/>
  <c r="N1081" i="18"/>
  <c r="Z2054" i="18"/>
  <c r="T2052" i="18"/>
  <c r="Z1727" i="18"/>
  <c r="T1725" i="18"/>
  <c r="Z1816" i="18"/>
  <c r="T1814" i="18"/>
  <c r="Z1079" i="18"/>
  <c r="T1077" i="18"/>
  <c r="H1951" i="18"/>
  <c r="L1948" i="18"/>
  <c r="M1950" i="18"/>
  <c r="V1945" i="18" s="1"/>
  <c r="N1950" i="18"/>
  <c r="Q1950" i="18"/>
  <c r="AA1946" i="18" s="1"/>
  <c r="R1950" i="18"/>
  <c r="S1947" i="18"/>
  <c r="V1079" i="18"/>
  <c r="Y1079" i="18"/>
  <c r="U1079" i="18"/>
  <c r="U1077" i="18"/>
  <c r="W1079" i="18"/>
  <c r="X1079" i="18"/>
  <c r="Y1077" i="18"/>
  <c r="H1503" i="18"/>
  <c r="P1502" i="18" s="1"/>
  <c r="L1500" i="18"/>
  <c r="M1502" i="18"/>
  <c r="V1497" i="18" s="1"/>
  <c r="N1502" i="18"/>
  <c r="Q1502" i="18"/>
  <c r="AA1498" i="18" s="1"/>
  <c r="R1502" i="18"/>
  <c r="S1946" i="18"/>
  <c r="S1076" i="18"/>
  <c r="U1075" i="18"/>
  <c r="X1077" i="18"/>
  <c r="W1077" i="18"/>
  <c r="Y1075" i="18"/>
  <c r="U2050" i="18"/>
  <c r="X2052" i="18"/>
  <c r="W2052" i="18"/>
  <c r="Y2050" i="18"/>
  <c r="U1723" i="18"/>
  <c r="X1725" i="18"/>
  <c r="W1725" i="18"/>
  <c r="Y1723" i="18"/>
  <c r="U1910" i="18"/>
  <c r="W1912" i="18"/>
  <c r="X1912" i="18"/>
  <c r="Y1910" i="18"/>
  <c r="U1812" i="18"/>
  <c r="W1814" i="18"/>
  <c r="X1814" i="18"/>
  <c r="Y1812" i="18"/>
  <c r="U1945" i="18"/>
  <c r="W1947" i="18"/>
  <c r="X1947" i="18"/>
  <c r="Y1945" i="18"/>
  <c r="S1079" i="18"/>
  <c r="U1793" i="18"/>
  <c r="W1795" i="18"/>
  <c r="X1795" i="18"/>
  <c r="Y1793" i="18"/>
  <c r="H1799" i="18"/>
  <c r="P1798" i="18" s="1"/>
  <c r="M1798" i="18"/>
  <c r="V1793" i="18" s="1"/>
  <c r="N1798" i="18"/>
  <c r="L1796" i="18"/>
  <c r="Q1798" i="18"/>
  <c r="AA1794" i="18" s="1"/>
  <c r="R1798" i="18"/>
  <c r="S1795" i="18"/>
  <c r="S1498" i="18"/>
  <c r="U1081" i="18"/>
  <c r="V1081" i="18"/>
  <c r="Y1081" i="18"/>
  <c r="L1080" i="18"/>
  <c r="M1081" i="18"/>
  <c r="L1078" i="18"/>
  <c r="M1080" i="18"/>
  <c r="V1075" i="18" s="1"/>
  <c r="N1080" i="18"/>
  <c r="P1080" i="18"/>
  <c r="Q1081" i="18"/>
  <c r="R1080" i="18"/>
  <c r="Q1080" i="18"/>
  <c r="AA1076" i="18" s="1"/>
  <c r="H2056" i="18"/>
  <c r="L2053" i="18"/>
  <c r="M2055" i="18"/>
  <c r="V2050" i="18" s="1"/>
  <c r="N2055" i="18"/>
  <c r="P2055" i="18"/>
  <c r="Q2055" i="18"/>
  <c r="AA2051" i="18" s="1"/>
  <c r="R2055" i="18"/>
  <c r="H1729" i="18"/>
  <c r="L1726" i="18"/>
  <c r="M1728" i="18"/>
  <c r="V1723" i="18" s="1"/>
  <c r="N1728" i="18"/>
  <c r="P1728" i="18"/>
  <c r="R1728" i="18"/>
  <c r="Q1728" i="18"/>
  <c r="AA1724" i="18" s="1"/>
  <c r="H1916" i="18"/>
  <c r="M1915" i="18"/>
  <c r="V1910" i="18" s="1"/>
  <c r="L1913" i="18"/>
  <c r="P1915" i="18"/>
  <c r="N1915" i="18"/>
  <c r="Q1915" i="18"/>
  <c r="AA1911" i="18" s="1"/>
  <c r="R1915" i="18"/>
  <c r="H1818" i="18"/>
  <c r="L1815" i="18"/>
  <c r="M1817" i="18"/>
  <c r="V1812" i="18" s="1"/>
  <c r="N1817" i="18"/>
  <c r="P1817" i="18"/>
  <c r="Q1817" i="18"/>
  <c r="AA1813" i="18" s="1"/>
  <c r="R1817" i="18"/>
  <c r="U1497" i="18"/>
  <c r="W1499" i="18"/>
  <c r="X1499" i="18"/>
  <c r="Y1497" i="18"/>
  <c r="S1794" i="18"/>
  <c r="P1914" i="18"/>
  <c r="S1813" i="18"/>
  <c r="Z1949" i="18"/>
  <c r="T1947" i="18"/>
  <c r="Z1501" i="18"/>
  <c r="T1499" i="18"/>
  <c r="T1079" i="18"/>
  <c r="AA1079" i="18"/>
  <c r="G3" i="25"/>
  <c r="M7" i="25" a="1"/>
  <c r="M7" i="25" s="1"/>
  <c r="M10" i="25" s="1" a="1"/>
  <c r="M10" i="25" s="1"/>
  <c r="M8" i="25" a="1"/>
  <c r="M8" i="25" s="1"/>
  <c r="M9" i="25" a="1"/>
  <c r="M9" i="25" s="1"/>
  <c r="B5" i="25" s="1"/>
  <c r="B7" i="25" s="1" a="1"/>
  <c r="B7" i="25" s="1"/>
  <c r="C7" i="25" s="1"/>
  <c r="M12" i="25" a="1"/>
  <c r="M12" i="25" s="1"/>
  <c r="B6" i="25" s="1"/>
  <c r="C6" i="25" s="1"/>
  <c r="Q21" i="25"/>
  <c r="Q18" i="25"/>
  <c r="Q13" i="25"/>
  <c r="Q11" i="25"/>
  <c r="Q9" i="25"/>
  <c r="Q2" i="25"/>
  <c r="Q4" i="25" s="1"/>
  <c r="Q6" i="25" s="1"/>
  <c r="M2" i="25"/>
  <c r="Z1228" i="18" l="1"/>
  <c r="T1226" i="18"/>
  <c r="Z477" i="18"/>
  <c r="T475" i="18"/>
  <c r="Z284" i="18"/>
  <c r="T282" i="18"/>
  <c r="Z97" i="18"/>
  <c r="T95" i="18"/>
  <c r="U473" i="18"/>
  <c r="W475" i="18"/>
  <c r="X475" i="18"/>
  <c r="Y473" i="18"/>
  <c r="H1779" i="18"/>
  <c r="L1776" i="18"/>
  <c r="P1778" i="18"/>
  <c r="R1778" i="18"/>
  <c r="Q1778" i="18"/>
  <c r="M1778" i="18"/>
  <c r="V1773" i="18" s="1"/>
  <c r="U1304" i="18"/>
  <c r="X1306" i="18"/>
  <c r="W1306" i="18"/>
  <c r="Y1304" i="18"/>
  <c r="S406" i="18"/>
  <c r="H1750" i="18"/>
  <c r="L1747" i="18"/>
  <c r="N1749" i="18"/>
  <c r="P1749" i="18"/>
  <c r="Q1749" i="18"/>
  <c r="AA1745" i="18" s="1"/>
  <c r="M1749" i="18"/>
  <c r="V1744" i="18" s="1"/>
  <c r="N1082" i="18"/>
  <c r="Z817" i="18"/>
  <c r="T815" i="18"/>
  <c r="Z1747" i="18"/>
  <c r="T1745" i="18"/>
  <c r="U757" i="18"/>
  <c r="Y757" i="18"/>
  <c r="V757" i="18"/>
  <c r="S454" i="18"/>
  <c r="S474" i="18"/>
  <c r="V1188" i="18"/>
  <c r="U1096" i="18"/>
  <c r="W1098" i="18"/>
  <c r="X1098" i="18"/>
  <c r="Y1096" i="18"/>
  <c r="P1777" i="18"/>
  <c r="U954" i="18"/>
  <c r="W956" i="18"/>
  <c r="X956" i="18"/>
  <c r="Y954" i="18"/>
  <c r="X911" i="18"/>
  <c r="U909" i="18"/>
  <c r="W911" i="18"/>
  <c r="Y909" i="18"/>
  <c r="N915" i="18"/>
  <c r="S790" i="18"/>
  <c r="AA814" i="18"/>
  <c r="T758" i="18"/>
  <c r="AA758" i="18"/>
  <c r="V1308" i="18"/>
  <c r="Y1308" i="18"/>
  <c r="U1308" i="18"/>
  <c r="S1499" i="18"/>
  <c r="H187" i="18"/>
  <c r="L184" i="18"/>
  <c r="M186" i="18"/>
  <c r="S183" i="18" s="1"/>
  <c r="R186" i="18"/>
  <c r="Q186" i="18"/>
  <c r="N186" i="18"/>
  <c r="W1746" i="18"/>
  <c r="X1746" i="18"/>
  <c r="U1744" i="18"/>
  <c r="Y1744" i="18"/>
  <c r="Z818" i="18"/>
  <c r="T816" i="18"/>
  <c r="U1224" i="18"/>
  <c r="W1226" i="18"/>
  <c r="X1226" i="18"/>
  <c r="Y1224" i="18"/>
  <c r="H1190" i="18"/>
  <c r="L1187" i="18"/>
  <c r="N1189" i="18"/>
  <c r="P1189" i="18"/>
  <c r="Q1189" i="18"/>
  <c r="AA1185" i="18" s="1"/>
  <c r="R1191" i="18"/>
  <c r="S1189" i="18"/>
  <c r="R1189" i="18"/>
  <c r="M1189" i="18"/>
  <c r="V1184" i="18" s="1"/>
  <c r="L1189" i="18"/>
  <c r="N1191" i="18"/>
  <c r="S1186" i="18"/>
  <c r="H411" i="18"/>
  <c r="P410" i="18"/>
  <c r="R410" i="18"/>
  <c r="L408" i="18"/>
  <c r="Q410" i="18"/>
  <c r="M410" i="18"/>
  <c r="V405" i="18" s="1"/>
  <c r="S407" i="18"/>
  <c r="N410" i="18"/>
  <c r="H368" i="18"/>
  <c r="M367" i="18"/>
  <c r="V362" i="18" s="1"/>
  <c r="P367" i="18"/>
  <c r="Q367" i="18"/>
  <c r="AA363" i="18" s="1"/>
  <c r="R367" i="18"/>
  <c r="L365" i="18"/>
  <c r="N367" i="18"/>
  <c r="H960" i="18"/>
  <c r="M959" i="18"/>
  <c r="V954" i="18" s="1"/>
  <c r="N961" i="18"/>
  <c r="Q959" i="18"/>
  <c r="AA955" i="18" s="1"/>
  <c r="R959" i="18"/>
  <c r="P959" i="18"/>
  <c r="L957" i="18"/>
  <c r="L959" i="18"/>
  <c r="S959" i="18"/>
  <c r="N959" i="18"/>
  <c r="L912" i="18"/>
  <c r="M915" i="18"/>
  <c r="N914" i="18"/>
  <c r="Q915" i="18"/>
  <c r="P914" i="18"/>
  <c r="R914" i="18"/>
  <c r="Q914" i="18"/>
  <c r="M914" i="18"/>
  <c r="V909" i="18" s="1"/>
  <c r="L914" i="18"/>
  <c r="S914" i="18"/>
  <c r="N916" i="18"/>
  <c r="S911" i="18"/>
  <c r="Z283" i="18"/>
  <c r="T281" i="18"/>
  <c r="Z1028" i="18"/>
  <c r="T1026" i="18"/>
  <c r="U814" i="18"/>
  <c r="X816" i="18"/>
  <c r="W816" i="18"/>
  <c r="Y814" i="18"/>
  <c r="U674" i="18"/>
  <c r="X676" i="18"/>
  <c r="W676" i="18"/>
  <c r="Y674" i="18"/>
  <c r="Z912" i="18"/>
  <c r="T910" i="18"/>
  <c r="R1749" i="18"/>
  <c r="Z1187" i="18"/>
  <c r="T1185" i="18"/>
  <c r="Z1100" i="18"/>
  <c r="T1098" i="18"/>
  <c r="V218" i="18"/>
  <c r="Y218" i="18"/>
  <c r="U218" i="18"/>
  <c r="Z1306" i="18"/>
  <c r="T1304" i="18"/>
  <c r="H774" i="18"/>
  <c r="L771" i="18"/>
  <c r="Q773" i="18"/>
  <c r="AA769" i="18" s="1"/>
  <c r="P773" i="18"/>
  <c r="R773" i="18"/>
  <c r="N773" i="18"/>
  <c r="M773" i="18"/>
  <c r="V768" i="18" s="1"/>
  <c r="S770" i="18"/>
  <c r="P958" i="18"/>
  <c r="X282" i="18"/>
  <c r="W282" i="18"/>
  <c r="U280" i="18"/>
  <c r="Y280" i="18"/>
  <c r="S910" i="18"/>
  <c r="T218" i="18"/>
  <c r="AA218" i="18"/>
  <c r="Z408" i="18"/>
  <c r="T406" i="18"/>
  <c r="V97" i="18"/>
  <c r="T757" i="18"/>
  <c r="AA757" i="18"/>
  <c r="Z1380" i="18"/>
  <c r="T1378" i="18"/>
  <c r="Z1322" i="18"/>
  <c r="T1320" i="18"/>
  <c r="AA1188" i="18"/>
  <c r="R1309" i="18"/>
  <c r="AA1303" i="18"/>
  <c r="AA958" i="18"/>
  <c r="U1262" i="18"/>
  <c r="V1262" i="18"/>
  <c r="Y1262" i="18"/>
  <c r="P913" i="18"/>
  <c r="S1077" i="18"/>
  <c r="P185" i="18"/>
  <c r="U181" i="18"/>
  <c r="X183" i="18"/>
  <c r="W183" i="18"/>
  <c r="Y181" i="18"/>
  <c r="P1748" i="18"/>
  <c r="Z365" i="18"/>
  <c r="T363" i="18"/>
  <c r="U1318" i="18"/>
  <c r="W1320" i="18"/>
  <c r="X1320" i="18"/>
  <c r="Y1318" i="18"/>
  <c r="T1306" i="18"/>
  <c r="AA1306" i="18"/>
  <c r="N1309" i="18"/>
  <c r="V1302" i="18"/>
  <c r="S1304" i="18"/>
  <c r="P409" i="18"/>
  <c r="P366" i="18"/>
  <c r="V958" i="18"/>
  <c r="R915" i="18"/>
  <c r="H795" i="18"/>
  <c r="L792" i="18"/>
  <c r="Q794" i="18"/>
  <c r="R794" i="18"/>
  <c r="M794" i="18"/>
  <c r="V789" i="18" s="1"/>
  <c r="S791" i="18"/>
  <c r="N794" i="18"/>
  <c r="X364" i="18"/>
  <c r="U362" i="18"/>
  <c r="W364" i="18"/>
  <c r="Y362" i="18"/>
  <c r="U911" i="18"/>
  <c r="W913" i="18"/>
  <c r="X913" i="18"/>
  <c r="Y911" i="18"/>
  <c r="Z1379" i="18"/>
  <c r="T1377" i="18"/>
  <c r="V1777" i="18"/>
  <c r="Z772" i="18"/>
  <c r="T770" i="18"/>
  <c r="H1382" i="18"/>
  <c r="L1379" i="18"/>
  <c r="N1381" i="18"/>
  <c r="P1381" i="18"/>
  <c r="Q1381" i="18"/>
  <c r="AA1377" i="18" s="1"/>
  <c r="M1381" i="18"/>
  <c r="V1376" i="18" s="1"/>
  <c r="S1378" i="18"/>
  <c r="S1912" i="18"/>
  <c r="S182" i="18"/>
  <c r="H1030" i="18"/>
  <c r="L1027" i="18"/>
  <c r="N1029" i="18"/>
  <c r="Q1029" i="18"/>
  <c r="AA1025" i="18" s="1"/>
  <c r="P1029" i="18"/>
  <c r="R1031" i="18"/>
  <c r="M1029" i="18"/>
  <c r="V1024" i="18" s="1"/>
  <c r="L1029" i="18"/>
  <c r="S1029" i="18"/>
  <c r="H820" i="18"/>
  <c r="R820" i="18" s="1"/>
  <c r="N819" i="18"/>
  <c r="M819" i="18"/>
  <c r="V814" i="18" s="1"/>
  <c r="Q819" i="18"/>
  <c r="AA815" i="18" s="1"/>
  <c r="R819" i="18"/>
  <c r="L817" i="18"/>
  <c r="H680" i="18"/>
  <c r="M679" i="18"/>
  <c r="V674" i="18" s="1"/>
  <c r="P679" i="18"/>
  <c r="S676" i="18"/>
  <c r="R679" i="18"/>
  <c r="Q679" i="18"/>
  <c r="AA675" i="18" s="1"/>
  <c r="L677" i="18"/>
  <c r="N679" i="18"/>
  <c r="H459" i="18"/>
  <c r="M458" i="18"/>
  <c r="V453" i="18" s="1"/>
  <c r="L456" i="18"/>
  <c r="P458" i="18"/>
  <c r="Q458" i="18"/>
  <c r="R458" i="18"/>
  <c r="N458" i="18"/>
  <c r="H99" i="18"/>
  <c r="L96" i="18"/>
  <c r="P98" i="18"/>
  <c r="Q98" i="18"/>
  <c r="R98" i="18"/>
  <c r="M98" i="18"/>
  <c r="V93" i="18" s="1"/>
  <c r="N98" i="18"/>
  <c r="S95" i="18"/>
  <c r="H1324" i="18"/>
  <c r="M1323" i="18"/>
  <c r="V1318" i="18" s="1"/>
  <c r="N1323" i="18"/>
  <c r="Q1323" i="18"/>
  <c r="AA1319" i="18" s="1"/>
  <c r="R1323" i="18"/>
  <c r="L1321" i="18"/>
  <c r="V219" i="18"/>
  <c r="Y219" i="18"/>
  <c r="U219" i="18"/>
  <c r="U1184" i="18"/>
  <c r="W1186" i="18"/>
  <c r="X1186" i="18"/>
  <c r="Y1184" i="18"/>
  <c r="H1102" i="18"/>
  <c r="L1099" i="18"/>
  <c r="Q1101" i="18"/>
  <c r="AA1097" i="18" s="1"/>
  <c r="N1101" i="18"/>
  <c r="R1101" i="18"/>
  <c r="M1101" i="18"/>
  <c r="V1096" i="18" s="1"/>
  <c r="S1306" i="18"/>
  <c r="U1302" i="18"/>
  <c r="W1304" i="18"/>
  <c r="X1304" i="18"/>
  <c r="Y1302" i="18"/>
  <c r="U405" i="18"/>
  <c r="W407" i="18"/>
  <c r="X407" i="18"/>
  <c r="Y405" i="18"/>
  <c r="S363" i="18"/>
  <c r="S955" i="18"/>
  <c r="T1262" i="18"/>
  <c r="AA1262" i="18"/>
  <c r="R1029" i="18"/>
  <c r="U789" i="18"/>
  <c r="W791" i="18"/>
  <c r="X791" i="18"/>
  <c r="Y789" i="18"/>
  <c r="S1377" i="18"/>
  <c r="T913" i="18"/>
  <c r="AA913" i="18"/>
  <c r="P793" i="18"/>
  <c r="U1376" i="18"/>
  <c r="W1378" i="18"/>
  <c r="X1378" i="18"/>
  <c r="Y1376" i="18"/>
  <c r="W1026" i="18"/>
  <c r="X1026" i="18"/>
  <c r="U1024" i="18"/>
  <c r="Y1024" i="18"/>
  <c r="Z1188" i="18"/>
  <c r="T1186" i="18"/>
  <c r="Z771" i="18"/>
  <c r="T769" i="18"/>
  <c r="AA1028" i="18"/>
  <c r="Z457" i="18"/>
  <c r="T455" i="18"/>
  <c r="H1230" i="18"/>
  <c r="N1229" i="18"/>
  <c r="L1227" i="18"/>
  <c r="Q1229" i="18"/>
  <c r="AA1225" i="18" s="1"/>
  <c r="R1229" i="18"/>
  <c r="M1229" i="18"/>
  <c r="V1224" i="18" s="1"/>
  <c r="V758" i="18"/>
  <c r="Y758" i="18"/>
  <c r="U758" i="18"/>
  <c r="T1308" i="18"/>
  <c r="AA1308" i="18"/>
  <c r="H286" i="18"/>
  <c r="L283" i="18"/>
  <c r="N285" i="18"/>
  <c r="P285" i="18"/>
  <c r="Q285" i="18"/>
  <c r="AA281" i="18" s="1"/>
  <c r="R285" i="18"/>
  <c r="M285" i="18"/>
  <c r="V280" i="18" s="1"/>
  <c r="S282" i="18"/>
  <c r="N1778" i="18"/>
  <c r="Z678" i="18"/>
  <c r="T676" i="18"/>
  <c r="U453" i="18"/>
  <c r="W455" i="18"/>
  <c r="X455" i="18"/>
  <c r="Y453" i="18"/>
  <c r="X95" i="18"/>
  <c r="W95" i="18"/>
  <c r="U93" i="18"/>
  <c r="Y93" i="18"/>
  <c r="R1381" i="18"/>
  <c r="H479" i="18"/>
  <c r="M478" i="18"/>
  <c r="V473" i="18" s="1"/>
  <c r="L476" i="18"/>
  <c r="Q478" i="18"/>
  <c r="AA474" i="18" s="1"/>
  <c r="R478" i="18"/>
  <c r="S475" i="18"/>
  <c r="P478" i="18"/>
  <c r="N478" i="18"/>
  <c r="S1225" i="18"/>
  <c r="S1097" i="18"/>
  <c r="W1775" i="18"/>
  <c r="X1775" i="18"/>
  <c r="U1773" i="18"/>
  <c r="Y1773" i="18"/>
  <c r="W770" i="18"/>
  <c r="U768" i="18"/>
  <c r="X770" i="18"/>
  <c r="Y768" i="18"/>
  <c r="S913" i="18"/>
  <c r="U913" i="18"/>
  <c r="V913" i="18"/>
  <c r="Y913" i="18"/>
  <c r="T219" i="18"/>
  <c r="AA219" i="18"/>
  <c r="T1307" i="18"/>
  <c r="AA1307" i="18"/>
  <c r="V1080" i="18"/>
  <c r="Y1080" i="18"/>
  <c r="U1080" i="18"/>
  <c r="U1078" i="18"/>
  <c r="W1080" i="18"/>
  <c r="X1080" i="18"/>
  <c r="Y1078" i="18"/>
  <c r="H1952" i="18"/>
  <c r="L1949" i="18"/>
  <c r="M1951" i="18"/>
  <c r="V1946" i="18" s="1"/>
  <c r="N1951" i="18"/>
  <c r="P1951" i="18"/>
  <c r="Q1951" i="18"/>
  <c r="AA1947" i="18" s="1"/>
  <c r="R1951" i="18"/>
  <c r="U1911" i="18"/>
  <c r="X1913" i="18"/>
  <c r="W1913" i="18"/>
  <c r="Y1911" i="18"/>
  <c r="R1083" i="18"/>
  <c r="AA1077" i="18"/>
  <c r="Z1915" i="18"/>
  <c r="T1913" i="18"/>
  <c r="Z1914" i="18"/>
  <c r="T1912" i="18"/>
  <c r="U1813" i="18"/>
  <c r="W1815" i="18"/>
  <c r="X1815" i="18"/>
  <c r="Y1813" i="18"/>
  <c r="W1726" i="18"/>
  <c r="U1724" i="18"/>
  <c r="X1726" i="18"/>
  <c r="Y1724" i="18"/>
  <c r="U2051" i="18"/>
  <c r="X2053" i="18"/>
  <c r="W2053" i="18"/>
  <c r="Y2051" i="18"/>
  <c r="Z1080" i="18"/>
  <c r="T1078" i="18"/>
  <c r="Z1798" i="18"/>
  <c r="T1796" i="18"/>
  <c r="Z1502" i="18"/>
  <c r="T1500" i="18"/>
  <c r="Z2055" i="18"/>
  <c r="T2053" i="18"/>
  <c r="U1946" i="18"/>
  <c r="X1948" i="18"/>
  <c r="W1948" i="18"/>
  <c r="Y1946" i="18"/>
  <c r="H1819" i="18"/>
  <c r="L1816" i="18"/>
  <c r="N1818" i="18"/>
  <c r="M1818" i="18"/>
  <c r="V1813" i="18" s="1"/>
  <c r="R1818" i="18"/>
  <c r="P1818" i="18"/>
  <c r="S1815" i="18"/>
  <c r="Q1818" i="18"/>
  <c r="AA1814" i="18" s="1"/>
  <c r="H1917" i="18"/>
  <c r="P1916" i="18" s="1"/>
  <c r="L1914" i="18"/>
  <c r="M1916" i="18"/>
  <c r="V1911" i="18" s="1"/>
  <c r="N1916" i="18"/>
  <c r="Q1916" i="18"/>
  <c r="AA1912" i="18" s="1"/>
  <c r="S1913" i="18"/>
  <c r="R1916" i="18"/>
  <c r="H1730" i="18"/>
  <c r="P1729" i="18" s="1"/>
  <c r="L1727" i="18"/>
  <c r="M1729" i="18"/>
  <c r="V1724" i="18" s="1"/>
  <c r="N1729" i="18"/>
  <c r="Q1729" i="18"/>
  <c r="AA1725" i="18" s="1"/>
  <c r="R1729" i="18"/>
  <c r="H2057" i="18"/>
  <c r="M2056" i="18"/>
  <c r="V2051" i="18" s="1"/>
  <c r="L2054" i="18"/>
  <c r="P2056" i="18"/>
  <c r="N2056" i="18"/>
  <c r="R2056" i="18"/>
  <c r="S2053" i="18"/>
  <c r="Q2056" i="18"/>
  <c r="AA2052" i="18" s="1"/>
  <c r="T1082" i="18"/>
  <c r="AA1082" i="18"/>
  <c r="U1794" i="18"/>
  <c r="W1796" i="18"/>
  <c r="X1796" i="18"/>
  <c r="Y1794" i="18"/>
  <c r="T1081" i="18"/>
  <c r="AA1081" i="18"/>
  <c r="Z1817" i="18"/>
  <c r="T1815" i="18"/>
  <c r="V1502" i="18"/>
  <c r="S1080" i="18"/>
  <c r="T1080" i="18"/>
  <c r="AA1080" i="18"/>
  <c r="P1950" i="18"/>
  <c r="N1083" i="18"/>
  <c r="V1076" i="18"/>
  <c r="S1078" i="18"/>
  <c r="S1814" i="18"/>
  <c r="S1725" i="18"/>
  <c r="S2052" i="18"/>
  <c r="U1498" i="18"/>
  <c r="W1500" i="18"/>
  <c r="X1500" i="18"/>
  <c r="Y1498" i="18"/>
  <c r="Z1728" i="18"/>
  <c r="T1726" i="18"/>
  <c r="R1082" i="18"/>
  <c r="U1076" i="18"/>
  <c r="W1078" i="18"/>
  <c r="X1078" i="18"/>
  <c r="Y1076" i="18"/>
  <c r="H1800" i="18"/>
  <c r="L1797" i="18"/>
  <c r="M1799" i="18"/>
  <c r="V1794" i="18" s="1"/>
  <c r="N1799" i="18"/>
  <c r="Q1799" i="18"/>
  <c r="AA1795" i="18" s="1"/>
  <c r="R1799" i="18"/>
  <c r="H1504" i="18"/>
  <c r="L1501" i="18"/>
  <c r="M1503" i="18"/>
  <c r="V1498" i="18" s="1"/>
  <c r="N1503" i="18"/>
  <c r="Q1503" i="18"/>
  <c r="AA1499" i="18" s="1"/>
  <c r="R1503" i="18"/>
  <c r="C5" i="25"/>
  <c r="B2" i="25"/>
  <c r="C2" i="25" s="1"/>
  <c r="B4" i="25"/>
  <c r="C4" i="25" s="1"/>
  <c r="M11" i="25" a="1"/>
  <c r="M11" i="25" s="1"/>
  <c r="B3" i="25" s="1"/>
  <c r="C3" i="25" s="1"/>
  <c r="R19" i="6"/>
  <c r="Q19" i="6"/>
  <c r="P19" i="6"/>
  <c r="O19" i="6"/>
  <c r="N19" i="6"/>
  <c r="M19" i="6"/>
  <c r="K19" i="6"/>
  <c r="J19" i="6"/>
  <c r="Z793" i="18" l="1"/>
  <c r="T791" i="18"/>
  <c r="U281" i="18"/>
  <c r="W283" i="18"/>
  <c r="X283" i="18"/>
  <c r="Y281" i="18"/>
  <c r="U454" i="18"/>
  <c r="W456" i="18"/>
  <c r="X456" i="18"/>
  <c r="Y454" i="18"/>
  <c r="Z679" i="18"/>
  <c r="T677" i="18"/>
  <c r="Y1031" i="18"/>
  <c r="U1031" i="18"/>
  <c r="V1031" i="18"/>
  <c r="AA790" i="18"/>
  <c r="W771" i="18"/>
  <c r="U769" i="18"/>
  <c r="X771" i="18"/>
  <c r="Y769" i="18"/>
  <c r="V914" i="18"/>
  <c r="Y914" i="18"/>
  <c r="U914" i="18"/>
  <c r="U957" i="18"/>
  <c r="W959" i="18"/>
  <c r="X959" i="18"/>
  <c r="Y957" i="18"/>
  <c r="Z410" i="18"/>
  <c r="T408" i="18"/>
  <c r="U1191" i="18"/>
  <c r="V1191" i="18"/>
  <c r="Y1191" i="18"/>
  <c r="U182" i="18"/>
  <c r="W184" i="18"/>
  <c r="X184" i="18"/>
  <c r="Y182" i="18"/>
  <c r="Z1749" i="18"/>
  <c r="T1747" i="18"/>
  <c r="AA1774" i="18"/>
  <c r="AA1778" i="18"/>
  <c r="H287" i="18"/>
  <c r="L284" i="18"/>
  <c r="M286" i="18"/>
  <c r="V281" i="18" s="1"/>
  <c r="R286" i="18"/>
  <c r="S283" i="18"/>
  <c r="Q286" i="18"/>
  <c r="AA282" i="18" s="1"/>
  <c r="N286" i="18"/>
  <c r="S1226" i="18"/>
  <c r="S1098" i="18"/>
  <c r="S1320" i="18"/>
  <c r="U94" i="18"/>
  <c r="X96" i="18"/>
  <c r="W96" i="18"/>
  <c r="Y94" i="18"/>
  <c r="Z1029" i="18"/>
  <c r="T1027" i="18"/>
  <c r="U790" i="18"/>
  <c r="X792" i="18"/>
  <c r="W792" i="18"/>
  <c r="Y790" i="18"/>
  <c r="Z958" i="18"/>
  <c r="T956" i="18"/>
  <c r="H775" i="18"/>
  <c r="L772" i="18"/>
  <c r="M774" i="18"/>
  <c r="R774" i="18"/>
  <c r="Q774" i="18"/>
  <c r="AA770" i="18" s="1"/>
  <c r="S771" i="18"/>
  <c r="P774" i="18"/>
  <c r="N774" i="18"/>
  <c r="Z914" i="18"/>
  <c r="T912" i="18"/>
  <c r="U955" i="18"/>
  <c r="X957" i="18"/>
  <c r="W957" i="18"/>
  <c r="Y955" i="18"/>
  <c r="L958" i="18"/>
  <c r="M960" i="18"/>
  <c r="V955" i="18" s="1"/>
  <c r="N960" i="18"/>
  <c r="M961" i="18"/>
  <c r="L960" i="18"/>
  <c r="Q961" i="18"/>
  <c r="R962" i="18"/>
  <c r="R960" i="18"/>
  <c r="P960" i="18"/>
  <c r="Q960" i="18"/>
  <c r="AA956" i="18" s="1"/>
  <c r="H369" i="18"/>
  <c r="N368" i="18"/>
  <c r="L366" i="18"/>
  <c r="P368" i="18"/>
  <c r="Q368" i="18"/>
  <c r="AA364" i="18" s="1"/>
  <c r="R368" i="18"/>
  <c r="M368" i="18"/>
  <c r="V363" i="18" s="1"/>
  <c r="H412" i="18"/>
  <c r="M411" i="18"/>
  <c r="V406" i="18" s="1"/>
  <c r="N411" i="18"/>
  <c r="Q411" i="18"/>
  <c r="AA407" i="18" s="1"/>
  <c r="P411" i="18"/>
  <c r="R411" i="18"/>
  <c r="L409" i="18"/>
  <c r="H188" i="18"/>
  <c r="M187" i="18"/>
  <c r="V182" i="18" s="1"/>
  <c r="N187" i="18"/>
  <c r="P187" i="18"/>
  <c r="Q187" i="18"/>
  <c r="AA183" i="18" s="1"/>
  <c r="R187" i="18"/>
  <c r="L185" i="18"/>
  <c r="V1778" i="18"/>
  <c r="Z478" i="18"/>
  <c r="T476" i="18"/>
  <c r="W1099" i="18"/>
  <c r="U1097" i="18"/>
  <c r="X1099" i="18"/>
  <c r="Y1097" i="18"/>
  <c r="Z458" i="18"/>
  <c r="T456" i="18"/>
  <c r="Z367" i="18"/>
  <c r="T365" i="18"/>
  <c r="H1103" i="18"/>
  <c r="L1100" i="18"/>
  <c r="M1102" i="18"/>
  <c r="V1097" i="18" s="1"/>
  <c r="R1102" i="18"/>
  <c r="Q1102" i="18"/>
  <c r="P1102" i="18"/>
  <c r="N1102" i="18"/>
  <c r="R917" i="18"/>
  <c r="AA911" i="18"/>
  <c r="Z959" i="18"/>
  <c r="T957" i="18"/>
  <c r="Z1189" i="18"/>
  <c r="T1187" i="18"/>
  <c r="U1745" i="18"/>
  <c r="X1747" i="18"/>
  <c r="W1747" i="18"/>
  <c r="Y1745" i="18"/>
  <c r="Z1778" i="18"/>
  <c r="T1776" i="18"/>
  <c r="H1231" i="18"/>
  <c r="L1228" i="18"/>
  <c r="M1230" i="18"/>
  <c r="V1225" i="18" s="1"/>
  <c r="S1227" i="18"/>
  <c r="R1230" i="18"/>
  <c r="Q1230" i="18"/>
  <c r="AA1226" i="18" s="1"/>
  <c r="N1230" i="18"/>
  <c r="Z98" i="18"/>
  <c r="T96" i="18"/>
  <c r="H796" i="18"/>
  <c r="M795" i="18"/>
  <c r="V790" i="18" s="1"/>
  <c r="N795" i="18"/>
  <c r="Q795" i="18"/>
  <c r="AA791" i="18" s="1"/>
  <c r="R795" i="18"/>
  <c r="S792" i="18"/>
  <c r="L793" i="18"/>
  <c r="U474" i="18"/>
  <c r="W476" i="18"/>
  <c r="X476" i="18"/>
  <c r="Y474" i="18"/>
  <c r="U815" i="18"/>
  <c r="X817" i="18"/>
  <c r="W817" i="18"/>
  <c r="Y815" i="18"/>
  <c r="T1029" i="18"/>
  <c r="AA1029" i="18"/>
  <c r="Z1381" i="18"/>
  <c r="T1379" i="18"/>
  <c r="Y915" i="18"/>
  <c r="U915" i="18"/>
  <c r="V915" i="18"/>
  <c r="AA916" i="18"/>
  <c r="T916" i="18"/>
  <c r="T914" i="18"/>
  <c r="AA914" i="18"/>
  <c r="S956" i="18"/>
  <c r="W365" i="18"/>
  <c r="X365" i="18"/>
  <c r="U363" i="18"/>
  <c r="Y363" i="18"/>
  <c r="T1191" i="18"/>
  <c r="AA1191" i="18"/>
  <c r="T1189" i="18"/>
  <c r="AA1189" i="18"/>
  <c r="R188" i="18"/>
  <c r="AA182" i="18"/>
  <c r="T915" i="18"/>
  <c r="AA915" i="18"/>
  <c r="H1751" i="18"/>
  <c r="L1748" i="18"/>
  <c r="M1750" i="18"/>
  <c r="V1745" i="18" s="1"/>
  <c r="P1750" i="18"/>
  <c r="R1750" i="18"/>
  <c r="S1747" i="18"/>
  <c r="Q1750" i="18"/>
  <c r="AA1746" i="18" s="1"/>
  <c r="N1750" i="18"/>
  <c r="U1774" i="18"/>
  <c r="W1776" i="18"/>
  <c r="X1776" i="18"/>
  <c r="Y1774" i="18"/>
  <c r="H1325" i="18"/>
  <c r="P1324" i="18"/>
  <c r="Q1324" i="18"/>
  <c r="AA1320" i="18" s="1"/>
  <c r="R1324" i="18"/>
  <c r="L1322" i="18"/>
  <c r="M1324" i="18"/>
  <c r="V1319" i="18" s="1"/>
  <c r="S1321" i="18"/>
  <c r="N1324" i="18"/>
  <c r="Z1748" i="18"/>
  <c r="T1746" i="18"/>
  <c r="T961" i="18"/>
  <c r="AA961" i="18"/>
  <c r="P1323" i="18"/>
  <c r="S455" i="18"/>
  <c r="U675" i="18"/>
  <c r="W677" i="18"/>
  <c r="X677" i="18"/>
  <c r="Y675" i="18"/>
  <c r="S816" i="18"/>
  <c r="S1026" i="18"/>
  <c r="W1027" i="18"/>
  <c r="U1025" i="18"/>
  <c r="X1027" i="18"/>
  <c r="Y1025" i="18"/>
  <c r="Z185" i="18"/>
  <c r="T183" i="18"/>
  <c r="N917" i="18"/>
  <c r="V910" i="18"/>
  <c r="S912" i="18"/>
  <c r="R961" i="18"/>
  <c r="S364" i="18"/>
  <c r="W1189" i="18"/>
  <c r="U1187" i="18"/>
  <c r="X1189" i="18"/>
  <c r="Y1187" i="18"/>
  <c r="U1185" i="18"/>
  <c r="W1187" i="18"/>
  <c r="X1187" i="18"/>
  <c r="Y1185" i="18"/>
  <c r="H1780" i="18"/>
  <c r="L1779" i="18"/>
  <c r="N1781" i="18"/>
  <c r="M1779" i="18"/>
  <c r="V1774" i="18" s="1"/>
  <c r="N1779" i="18"/>
  <c r="Q1779" i="18"/>
  <c r="R1779" i="18"/>
  <c r="P1779" i="18"/>
  <c r="S1779" i="18"/>
  <c r="L1777" i="18"/>
  <c r="V1029" i="18"/>
  <c r="U1029" i="18"/>
  <c r="Y1029" i="18"/>
  <c r="Z409" i="18"/>
  <c r="T407" i="18"/>
  <c r="N188" i="18"/>
  <c r="V181" i="18"/>
  <c r="H460" i="18"/>
  <c r="M459" i="18"/>
  <c r="V454" i="18" s="1"/>
  <c r="N459" i="18"/>
  <c r="Q459" i="18"/>
  <c r="AA455" i="18" s="1"/>
  <c r="R459" i="18"/>
  <c r="L457" i="18"/>
  <c r="H821" i="18"/>
  <c r="P820" i="18" s="1"/>
  <c r="Q820" i="18"/>
  <c r="AA816" i="18" s="1"/>
  <c r="M820" i="18"/>
  <c r="V815" i="18" s="1"/>
  <c r="L818" i="18"/>
  <c r="S817" i="18"/>
  <c r="N820" i="18"/>
  <c r="H480" i="18"/>
  <c r="L477" i="18"/>
  <c r="M479" i="18"/>
  <c r="V474" i="18" s="1"/>
  <c r="Q479" i="18"/>
  <c r="AA475" i="18" s="1"/>
  <c r="R479" i="18"/>
  <c r="S476" i="18"/>
  <c r="N479" i="18"/>
  <c r="U1225" i="18"/>
  <c r="X1227" i="18"/>
  <c r="W1227" i="18"/>
  <c r="Y1225" i="18"/>
  <c r="N1031" i="18"/>
  <c r="L1030" i="18"/>
  <c r="M1030" i="18"/>
  <c r="V1025" i="18" s="1"/>
  <c r="M1031" i="18"/>
  <c r="L1028" i="18"/>
  <c r="Q1031" i="18"/>
  <c r="R1032" i="18"/>
  <c r="S1030" i="18"/>
  <c r="Q1030" i="18"/>
  <c r="AA1026" i="18" s="1"/>
  <c r="S1027" i="18"/>
  <c r="R1030" i="18"/>
  <c r="P1030" i="18"/>
  <c r="N1030" i="18"/>
  <c r="U1377" i="18"/>
  <c r="W1379" i="18"/>
  <c r="X1379" i="18"/>
  <c r="Y1377" i="18"/>
  <c r="Y1309" i="18"/>
  <c r="V1309" i="18"/>
  <c r="U1309" i="18"/>
  <c r="U912" i="18"/>
  <c r="W914" i="18"/>
  <c r="X914" i="18"/>
  <c r="Y912" i="18"/>
  <c r="U910" i="18"/>
  <c r="W912" i="18"/>
  <c r="X912" i="18"/>
  <c r="Y910" i="18"/>
  <c r="Y959" i="18"/>
  <c r="V959" i="18"/>
  <c r="U959" i="18"/>
  <c r="R412" i="18"/>
  <c r="AA406" i="18"/>
  <c r="L1188" i="18"/>
  <c r="M1190" i="18"/>
  <c r="V1185" i="18" s="1"/>
  <c r="L1190" i="18"/>
  <c r="M1191" i="18"/>
  <c r="Q1191" i="18"/>
  <c r="Q1190" i="18"/>
  <c r="R1190" i="18"/>
  <c r="S1187" i="18"/>
  <c r="S1190" i="18"/>
  <c r="P1190" i="18"/>
  <c r="N1190" i="18"/>
  <c r="P186" i="18"/>
  <c r="S1746" i="18"/>
  <c r="AA94" i="18"/>
  <c r="R916" i="18"/>
  <c r="AA910" i="18"/>
  <c r="U1319" i="18"/>
  <c r="W1321" i="18"/>
  <c r="X1321" i="18"/>
  <c r="Y1319" i="18"/>
  <c r="H100" i="18"/>
  <c r="N101" i="18"/>
  <c r="M99" i="18"/>
  <c r="V94" i="18" s="1"/>
  <c r="L99" i="18"/>
  <c r="P99" i="18"/>
  <c r="Q99" i="18"/>
  <c r="AA95" i="18" s="1"/>
  <c r="N99" i="18"/>
  <c r="R99" i="18"/>
  <c r="R101" i="18"/>
  <c r="S96" i="18"/>
  <c r="S99" i="18"/>
  <c r="L97" i="18"/>
  <c r="H681" i="18"/>
  <c r="P680" i="18" s="1"/>
  <c r="M680" i="18"/>
  <c r="V675" i="18" s="1"/>
  <c r="L678" i="18"/>
  <c r="N680" i="18"/>
  <c r="Q680" i="18"/>
  <c r="AA676" i="18" s="1"/>
  <c r="S677" i="18"/>
  <c r="R680" i="18"/>
  <c r="T1309" i="18"/>
  <c r="AA1309" i="18"/>
  <c r="AA98" i="18"/>
  <c r="S1726" i="18"/>
  <c r="Z285" i="18"/>
  <c r="T283" i="18"/>
  <c r="P1229" i="18"/>
  <c r="P1101" i="18"/>
  <c r="V98" i="18"/>
  <c r="AA454" i="18"/>
  <c r="P819" i="18"/>
  <c r="U1027" i="18"/>
  <c r="X1029" i="18"/>
  <c r="W1029" i="18"/>
  <c r="Y1027" i="18"/>
  <c r="H1383" i="18"/>
  <c r="M1382" i="18"/>
  <c r="V1377" i="18" s="1"/>
  <c r="L1380" i="18"/>
  <c r="Q1382" i="18"/>
  <c r="AA1378" i="18" s="1"/>
  <c r="R1382" i="18"/>
  <c r="S1379" i="18"/>
  <c r="P1382" i="18"/>
  <c r="N1382" i="18"/>
  <c r="P794" i="18"/>
  <c r="Z366" i="18"/>
  <c r="T364" i="18"/>
  <c r="Z913" i="18"/>
  <c r="T911" i="18"/>
  <c r="Z773" i="18"/>
  <c r="T771" i="18"/>
  <c r="T959" i="18"/>
  <c r="AA959" i="18"/>
  <c r="W408" i="18"/>
  <c r="X408" i="18"/>
  <c r="U406" i="18"/>
  <c r="Y406" i="18"/>
  <c r="U1189" i="18"/>
  <c r="Y1189" i="18"/>
  <c r="V1189" i="18"/>
  <c r="Z1777" i="18"/>
  <c r="T1775" i="18"/>
  <c r="S1775" i="18"/>
  <c r="U1083" i="18"/>
  <c r="V1083" i="18"/>
  <c r="Y1083" i="18"/>
  <c r="Z1951" i="18"/>
  <c r="T1949" i="18"/>
  <c r="U1795" i="18"/>
  <c r="W1797" i="18"/>
  <c r="X1797" i="18"/>
  <c r="Y1795" i="18"/>
  <c r="Z1818" i="18"/>
  <c r="T1816" i="18"/>
  <c r="V1503" i="18"/>
  <c r="S1796" i="18"/>
  <c r="T1083" i="18"/>
  <c r="AA1083" i="18"/>
  <c r="Z1729" i="18"/>
  <c r="T1727" i="18"/>
  <c r="Z1916" i="18"/>
  <c r="T1914" i="18"/>
  <c r="U1947" i="18"/>
  <c r="X1949" i="18"/>
  <c r="W1949" i="18"/>
  <c r="Y1947" i="18"/>
  <c r="Z2056" i="18"/>
  <c r="T2054" i="18"/>
  <c r="H1953" i="18"/>
  <c r="P1952" i="18" s="1"/>
  <c r="L1950" i="18"/>
  <c r="M1952" i="18"/>
  <c r="V1947" i="18" s="1"/>
  <c r="N1952" i="18"/>
  <c r="R1952" i="18"/>
  <c r="Q1952" i="18"/>
  <c r="AA1948" i="18" s="1"/>
  <c r="H1505" i="18"/>
  <c r="L1504" i="18"/>
  <c r="M1504" i="18"/>
  <c r="V1499" i="18" s="1"/>
  <c r="L1502" i="18"/>
  <c r="N1504" i="18"/>
  <c r="R1504" i="18"/>
  <c r="Q1504" i="18"/>
  <c r="AA1500" i="18" s="1"/>
  <c r="S1501" i="18"/>
  <c r="S1504" i="18"/>
  <c r="U2052" i="18"/>
  <c r="W2054" i="18"/>
  <c r="X2054" i="18"/>
  <c r="Y2052" i="18"/>
  <c r="S1948" i="18"/>
  <c r="U1499" i="18"/>
  <c r="W1501" i="18"/>
  <c r="X1501" i="18"/>
  <c r="Y1499" i="18"/>
  <c r="H1801" i="18"/>
  <c r="N1800" i="18"/>
  <c r="M1800" i="18"/>
  <c r="V1795" i="18" s="1"/>
  <c r="L1798" i="18"/>
  <c r="R1800" i="18"/>
  <c r="Q1800" i="18"/>
  <c r="AA1796" i="18" s="1"/>
  <c r="S1500" i="18"/>
  <c r="Z1950" i="18"/>
  <c r="T1948" i="18"/>
  <c r="P1503" i="18"/>
  <c r="P1799" i="18"/>
  <c r="U1725" i="18"/>
  <c r="W1727" i="18"/>
  <c r="X1727" i="18"/>
  <c r="Y1725" i="18"/>
  <c r="U1912" i="18"/>
  <c r="W1914" i="18"/>
  <c r="X1914" i="18"/>
  <c r="Y1912" i="18"/>
  <c r="U1814" i="18"/>
  <c r="W1816" i="18"/>
  <c r="X1816" i="18"/>
  <c r="Y1814" i="18"/>
  <c r="AA1503" i="18"/>
  <c r="U1082" i="18"/>
  <c r="V1082" i="18"/>
  <c r="Y1082" i="18"/>
  <c r="H2058" i="18"/>
  <c r="P2057" i="18" s="1"/>
  <c r="M2057" i="18"/>
  <c r="V2052" i="18" s="1"/>
  <c r="L2055" i="18"/>
  <c r="N2057" i="18"/>
  <c r="R2057" i="18"/>
  <c r="Q2057" i="18"/>
  <c r="AA2053" i="18" s="1"/>
  <c r="H1731" i="18"/>
  <c r="P1730" i="18" s="1"/>
  <c r="L1728" i="18"/>
  <c r="M1730" i="18"/>
  <c r="V1725" i="18" s="1"/>
  <c r="N1730" i="18"/>
  <c r="R1730" i="18"/>
  <c r="Q1730" i="18"/>
  <c r="AA1726" i="18" s="1"/>
  <c r="S1727" i="18"/>
  <c r="H1918" i="18"/>
  <c r="L1915" i="18"/>
  <c r="M1917" i="18"/>
  <c r="V1912" i="18" s="1"/>
  <c r="N1917" i="18"/>
  <c r="Q1917" i="18"/>
  <c r="AA1913" i="18" s="1"/>
  <c r="R1917" i="18"/>
  <c r="H1820" i="18"/>
  <c r="P1819" i="18" s="1"/>
  <c r="L1817" i="18"/>
  <c r="M1819" i="18"/>
  <c r="V1814" i="18" s="1"/>
  <c r="N1819" i="18"/>
  <c r="R1819" i="18"/>
  <c r="Q1819" i="18"/>
  <c r="AA1815" i="18" s="1"/>
  <c r="S1816" i="18"/>
  <c r="L19" i="6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2" i="22"/>
  <c r="Z680" i="18" l="1"/>
  <c r="T678" i="18"/>
  <c r="Z820" i="18"/>
  <c r="T818" i="18"/>
  <c r="W793" i="18"/>
  <c r="X793" i="18"/>
  <c r="U791" i="18"/>
  <c r="Y791" i="18"/>
  <c r="Z1382" i="18"/>
  <c r="T1380" i="18"/>
  <c r="V916" i="18"/>
  <c r="Y916" i="18"/>
  <c r="U916" i="18"/>
  <c r="U1186" i="18"/>
  <c r="X1188" i="18"/>
  <c r="W1188" i="18"/>
  <c r="Y1186" i="18"/>
  <c r="R1033" i="18"/>
  <c r="AA1027" i="18"/>
  <c r="H481" i="18"/>
  <c r="N480" i="18"/>
  <c r="L478" i="18"/>
  <c r="Q480" i="18"/>
  <c r="AA476" i="18" s="1"/>
  <c r="R480" i="18"/>
  <c r="M480" i="18"/>
  <c r="V475" i="18" s="1"/>
  <c r="T917" i="18"/>
  <c r="AA917" i="18"/>
  <c r="H797" i="18"/>
  <c r="Q796" i="18"/>
  <c r="AA792" i="18" s="1"/>
  <c r="M796" i="18"/>
  <c r="V791" i="18" s="1"/>
  <c r="L794" i="18"/>
  <c r="N796" i="18"/>
  <c r="S793" i="18"/>
  <c r="Z411" i="18"/>
  <c r="T409" i="18"/>
  <c r="Z960" i="18"/>
  <c r="T958" i="18"/>
  <c r="H288" i="18"/>
  <c r="M287" i="18"/>
  <c r="V282" i="18" s="1"/>
  <c r="Q287" i="18"/>
  <c r="AA283" i="18" s="1"/>
  <c r="R287" i="18"/>
  <c r="L285" i="18"/>
  <c r="N287" i="18"/>
  <c r="U956" i="18"/>
  <c r="X958" i="18"/>
  <c r="W958" i="18"/>
  <c r="Y956" i="18"/>
  <c r="Z1101" i="18"/>
  <c r="T1099" i="18"/>
  <c r="U101" i="18"/>
  <c r="V101" i="18"/>
  <c r="Y101" i="18"/>
  <c r="L100" i="18"/>
  <c r="Q100" i="18"/>
  <c r="AA96" i="18" s="1"/>
  <c r="Q101" i="18"/>
  <c r="R102" i="18"/>
  <c r="S100" i="18"/>
  <c r="M100" i="18"/>
  <c r="V95" i="18" s="1"/>
  <c r="P100" i="18"/>
  <c r="M101" i="18"/>
  <c r="L98" i="18"/>
  <c r="N102" i="18"/>
  <c r="S97" i="18"/>
  <c r="N100" i="18"/>
  <c r="R100" i="18"/>
  <c r="R1192" i="18"/>
  <c r="AA1186" i="18"/>
  <c r="Z1030" i="18"/>
  <c r="T1028" i="18"/>
  <c r="N1032" i="18"/>
  <c r="U455" i="18"/>
  <c r="X457" i="18"/>
  <c r="W457" i="18"/>
  <c r="Y455" i="18"/>
  <c r="W1779" i="18"/>
  <c r="U1777" i="18"/>
  <c r="X1779" i="18"/>
  <c r="Y1777" i="18"/>
  <c r="Z1323" i="18"/>
  <c r="T1321" i="18"/>
  <c r="H1326" i="18"/>
  <c r="L1323" i="18"/>
  <c r="N1325" i="18"/>
  <c r="P1325" i="18"/>
  <c r="Q1325" i="18"/>
  <c r="AA1321" i="18" s="1"/>
  <c r="R1325" i="18"/>
  <c r="M1325" i="18"/>
  <c r="V1320" i="18" s="1"/>
  <c r="Y917" i="18"/>
  <c r="V917" i="18"/>
  <c r="U917" i="18"/>
  <c r="H1104" i="18"/>
  <c r="M1103" i="18"/>
  <c r="V1098" i="18" s="1"/>
  <c r="P1103" i="18"/>
  <c r="R1103" i="18"/>
  <c r="Q1103" i="18"/>
  <c r="AA1099" i="18" s="1"/>
  <c r="S1100" i="18"/>
  <c r="L1101" i="18"/>
  <c r="N1103" i="18"/>
  <c r="U364" i="18"/>
  <c r="X366" i="18"/>
  <c r="W366" i="18"/>
  <c r="Y364" i="18"/>
  <c r="Y962" i="18"/>
  <c r="V962" i="18"/>
  <c r="U962" i="18"/>
  <c r="P286" i="18"/>
  <c r="Z819" i="18"/>
  <c r="T817" i="18"/>
  <c r="Z1229" i="18"/>
  <c r="T1227" i="18"/>
  <c r="V99" i="18"/>
  <c r="U99" i="18"/>
  <c r="Y99" i="18"/>
  <c r="R1193" i="18"/>
  <c r="AA1187" i="18"/>
  <c r="U1030" i="18"/>
  <c r="V1030" i="18"/>
  <c r="Y1030" i="18"/>
  <c r="N1033" i="18"/>
  <c r="V1026" i="18"/>
  <c r="S1028" i="18"/>
  <c r="S456" i="18"/>
  <c r="Z1779" i="18"/>
  <c r="T1777" i="18"/>
  <c r="L1780" i="18"/>
  <c r="S1780" i="18" s="1"/>
  <c r="P1780" i="18"/>
  <c r="Q1781" i="18"/>
  <c r="Q1780" i="18"/>
  <c r="AA1776" i="18" s="1"/>
  <c r="M1780" i="18"/>
  <c r="V1775" i="18" s="1"/>
  <c r="M1781" i="18"/>
  <c r="L1778" i="18"/>
  <c r="N1780" i="18"/>
  <c r="Z1750" i="18"/>
  <c r="T1748" i="18"/>
  <c r="W1228" i="18"/>
  <c r="X1228" i="18"/>
  <c r="U1226" i="18"/>
  <c r="Y1226" i="18"/>
  <c r="R963" i="18"/>
  <c r="AA957" i="18"/>
  <c r="U1190" i="18"/>
  <c r="Y1190" i="18"/>
  <c r="V1190" i="18"/>
  <c r="H461" i="18"/>
  <c r="N460" i="18"/>
  <c r="Q460" i="18"/>
  <c r="AA456" i="18" s="1"/>
  <c r="L458" i="18"/>
  <c r="M460" i="18"/>
  <c r="V455" i="18" s="1"/>
  <c r="S457" i="18"/>
  <c r="Z187" i="18"/>
  <c r="T185" i="18"/>
  <c r="X1380" i="18"/>
  <c r="W1380" i="18"/>
  <c r="U1378" i="18"/>
  <c r="Y1378" i="18"/>
  <c r="U676" i="18"/>
  <c r="W678" i="18"/>
  <c r="X678" i="18"/>
  <c r="Y676" i="18"/>
  <c r="T99" i="18"/>
  <c r="AA99" i="18"/>
  <c r="Z186" i="18"/>
  <c r="T184" i="18"/>
  <c r="N1193" i="18"/>
  <c r="V1186" i="18"/>
  <c r="S1188" i="18"/>
  <c r="S1776" i="18"/>
  <c r="P795" i="18"/>
  <c r="H1232" i="18"/>
  <c r="P1231" i="18" s="1"/>
  <c r="M1231" i="18"/>
  <c r="V1226" i="18" s="1"/>
  <c r="R1231" i="18"/>
  <c r="S1228" i="18"/>
  <c r="Q1231" i="18"/>
  <c r="L1229" i="18"/>
  <c r="N1231" i="18"/>
  <c r="Z1102" i="18"/>
  <c r="T1100" i="18"/>
  <c r="H189" i="18"/>
  <c r="P188" i="18"/>
  <c r="Q188" i="18"/>
  <c r="AA184" i="18" s="1"/>
  <c r="L186" i="18"/>
  <c r="M188" i="18"/>
  <c r="V183" i="18" s="1"/>
  <c r="H413" i="18"/>
  <c r="P412" i="18" s="1"/>
  <c r="Q412" i="18"/>
  <c r="AA408" i="18" s="1"/>
  <c r="L410" i="18"/>
  <c r="M412" i="18"/>
  <c r="V407" i="18" s="1"/>
  <c r="N412" i="18"/>
  <c r="S409" i="18"/>
  <c r="H370" i="18"/>
  <c r="M369" i="18"/>
  <c r="V364" i="18" s="1"/>
  <c r="N369" i="18"/>
  <c r="Q369" i="18"/>
  <c r="AA365" i="18" s="1"/>
  <c r="R369" i="18"/>
  <c r="S366" i="18"/>
  <c r="L367" i="18"/>
  <c r="P369" i="18"/>
  <c r="U958" i="18"/>
  <c r="W960" i="18"/>
  <c r="X960" i="18"/>
  <c r="Y958" i="18"/>
  <c r="V774" i="18"/>
  <c r="T1030" i="18"/>
  <c r="AA1030" i="18"/>
  <c r="W1777" i="18"/>
  <c r="U1775" i="18"/>
  <c r="X1777" i="18"/>
  <c r="Y1775" i="18"/>
  <c r="Z368" i="18"/>
  <c r="T366" i="18"/>
  <c r="S2054" i="18"/>
  <c r="T1190" i="18"/>
  <c r="AA1190" i="18"/>
  <c r="N1192" i="18"/>
  <c r="U1028" i="18"/>
  <c r="X1030" i="18"/>
  <c r="W1030" i="18"/>
  <c r="Y1028" i="18"/>
  <c r="P479" i="18"/>
  <c r="P459" i="18"/>
  <c r="V1779" i="18"/>
  <c r="U1779" i="18"/>
  <c r="Y1779" i="18"/>
  <c r="U961" i="18"/>
  <c r="V961" i="18"/>
  <c r="Y961" i="18"/>
  <c r="W1748" i="18"/>
  <c r="U1746" i="18"/>
  <c r="X1748" i="18"/>
  <c r="Y1746" i="18"/>
  <c r="S1099" i="18"/>
  <c r="U183" i="18"/>
  <c r="X185" i="18"/>
  <c r="W185" i="18"/>
  <c r="Y183" i="18"/>
  <c r="U407" i="18"/>
  <c r="W409" i="18"/>
  <c r="X409" i="18"/>
  <c r="Y407" i="18"/>
  <c r="S365" i="18"/>
  <c r="S960" i="18"/>
  <c r="N962" i="18"/>
  <c r="V769" i="18"/>
  <c r="U1026" i="18"/>
  <c r="X1028" i="18"/>
  <c r="W1028" i="18"/>
  <c r="Y1026" i="18"/>
  <c r="T1781" i="18"/>
  <c r="AA1781" i="18"/>
  <c r="Z1324" i="18"/>
  <c r="T1322" i="18"/>
  <c r="U1098" i="18"/>
  <c r="W1100" i="18"/>
  <c r="X1100" i="18"/>
  <c r="Y1098" i="18"/>
  <c r="U960" i="18"/>
  <c r="Y960" i="18"/>
  <c r="V960" i="18"/>
  <c r="Z774" i="18"/>
  <c r="T772" i="18"/>
  <c r="N1506" i="18"/>
  <c r="Z794" i="18"/>
  <c r="T792" i="18"/>
  <c r="H1384" i="18"/>
  <c r="M1383" i="18"/>
  <c r="V1378" i="18" s="1"/>
  <c r="R1383" i="18"/>
  <c r="Q1383" i="18"/>
  <c r="AA1379" i="18" s="1"/>
  <c r="P1383" i="18"/>
  <c r="S1380" i="18"/>
  <c r="L1381" i="18"/>
  <c r="N1383" i="18"/>
  <c r="H682" i="18"/>
  <c r="M681" i="18"/>
  <c r="V676" i="18" s="1"/>
  <c r="N681" i="18"/>
  <c r="R681" i="18"/>
  <c r="S678" i="18"/>
  <c r="Q681" i="18"/>
  <c r="AA677" i="18" s="1"/>
  <c r="L679" i="18"/>
  <c r="P681" i="18"/>
  <c r="Z99" i="18"/>
  <c r="T97" i="18"/>
  <c r="Z1190" i="18"/>
  <c r="T1188" i="18"/>
  <c r="U1188" i="18"/>
  <c r="W1190" i="18"/>
  <c r="X1190" i="18"/>
  <c r="Y1188" i="18"/>
  <c r="T1031" i="18"/>
  <c r="AA1031" i="18"/>
  <c r="U816" i="18"/>
  <c r="X818" i="18"/>
  <c r="W818" i="18"/>
  <c r="Y816" i="18"/>
  <c r="R1781" i="18"/>
  <c r="AA1775" i="18"/>
  <c r="U1320" i="18"/>
  <c r="W1322" i="18"/>
  <c r="X1322" i="18"/>
  <c r="Y1320" i="18"/>
  <c r="H1752" i="18"/>
  <c r="M1751" i="18"/>
  <c r="V1746" i="18" s="1"/>
  <c r="P1751" i="18"/>
  <c r="Q1751" i="18"/>
  <c r="AA1747" i="18" s="1"/>
  <c r="R1751" i="18"/>
  <c r="L1749" i="18"/>
  <c r="N1751" i="18"/>
  <c r="P1230" i="18"/>
  <c r="R1104" i="18"/>
  <c r="AA1098" i="18"/>
  <c r="S184" i="18"/>
  <c r="S408" i="18"/>
  <c r="S957" i="18"/>
  <c r="N963" i="18"/>
  <c r="V956" i="18"/>
  <c r="S958" i="18"/>
  <c r="W772" i="18"/>
  <c r="X772" i="18"/>
  <c r="U770" i="18"/>
  <c r="Y770" i="18"/>
  <c r="R1780" i="18"/>
  <c r="R796" i="18"/>
  <c r="T101" i="18"/>
  <c r="AA101" i="18"/>
  <c r="H822" i="18"/>
  <c r="L819" i="18"/>
  <c r="N821" i="18"/>
  <c r="Q821" i="18"/>
  <c r="AA817" i="18" s="1"/>
  <c r="R821" i="18"/>
  <c r="M821" i="18"/>
  <c r="V816" i="18" s="1"/>
  <c r="S818" i="18"/>
  <c r="S1914" i="18"/>
  <c r="R460" i="18"/>
  <c r="X97" i="18"/>
  <c r="U95" i="18"/>
  <c r="W97" i="18"/>
  <c r="Y95" i="18"/>
  <c r="U97" i="18"/>
  <c r="X99" i="18"/>
  <c r="W99" i="18"/>
  <c r="Y97" i="18"/>
  <c r="Y1032" i="18"/>
  <c r="V1032" i="18"/>
  <c r="U1032" i="18"/>
  <c r="X477" i="18"/>
  <c r="U475" i="18"/>
  <c r="W477" i="18"/>
  <c r="Y475" i="18"/>
  <c r="T1779" i="18"/>
  <c r="AA1779" i="18"/>
  <c r="T960" i="18"/>
  <c r="AA960" i="18"/>
  <c r="H776" i="18"/>
  <c r="M775" i="18"/>
  <c r="V770" i="18" s="1"/>
  <c r="Q775" i="18"/>
  <c r="AA771" i="18" s="1"/>
  <c r="R775" i="18"/>
  <c r="L773" i="18"/>
  <c r="N775" i="18"/>
  <c r="U282" i="18"/>
  <c r="W284" i="18"/>
  <c r="X284" i="18"/>
  <c r="Y282" i="18"/>
  <c r="Z1730" i="18"/>
  <c r="T1728" i="18"/>
  <c r="Z2057" i="18"/>
  <c r="T2055" i="18"/>
  <c r="Z1819" i="18"/>
  <c r="T1817" i="18"/>
  <c r="H1919" i="18"/>
  <c r="N1918" i="18"/>
  <c r="L1916" i="18"/>
  <c r="M1918" i="18"/>
  <c r="V1913" i="18" s="1"/>
  <c r="Q1918" i="18"/>
  <c r="AA1914" i="18" s="1"/>
  <c r="R1918" i="18"/>
  <c r="S1915" i="18"/>
  <c r="Z1952" i="18"/>
  <c r="T1950" i="18"/>
  <c r="R1506" i="18"/>
  <c r="U1502" i="18"/>
  <c r="W1504" i="18"/>
  <c r="X1504" i="18"/>
  <c r="Y1502" i="18"/>
  <c r="U1948" i="18"/>
  <c r="X1950" i="18"/>
  <c r="W1950" i="18"/>
  <c r="Y1948" i="18"/>
  <c r="L1503" i="18"/>
  <c r="L1505" i="18"/>
  <c r="M1505" i="18"/>
  <c r="V1500" i="18" s="1"/>
  <c r="N1507" i="18"/>
  <c r="M1506" i="18"/>
  <c r="P1505" i="18"/>
  <c r="N1505" i="18"/>
  <c r="Q1505" i="18"/>
  <c r="AA1501" i="18" s="1"/>
  <c r="R1505" i="18"/>
  <c r="S1505" i="18"/>
  <c r="Q1506" i="18"/>
  <c r="R1507" i="18"/>
  <c r="H1954" i="18"/>
  <c r="L1951" i="18"/>
  <c r="M1953" i="18"/>
  <c r="V1948" i="18" s="1"/>
  <c r="N1953" i="18"/>
  <c r="Q1953" i="18"/>
  <c r="AA1949" i="18" s="1"/>
  <c r="R1953" i="18"/>
  <c r="Z1503" i="18"/>
  <c r="T1501" i="18"/>
  <c r="S1797" i="18"/>
  <c r="U1504" i="18"/>
  <c r="V1504" i="18"/>
  <c r="Y1504" i="18"/>
  <c r="H1732" i="18"/>
  <c r="P1731" i="18" s="1"/>
  <c r="L1729" i="18"/>
  <c r="N1731" i="18"/>
  <c r="M1731" i="18"/>
  <c r="V1726" i="18" s="1"/>
  <c r="Q1731" i="18"/>
  <c r="AA1727" i="18" s="1"/>
  <c r="R1731" i="18"/>
  <c r="P1917" i="18"/>
  <c r="P1504" i="18"/>
  <c r="S1949" i="18"/>
  <c r="H1821" i="18"/>
  <c r="P1820" i="18" s="1"/>
  <c r="M1820" i="18"/>
  <c r="V1815" i="18" s="1"/>
  <c r="L1818" i="18"/>
  <c r="N1820" i="18"/>
  <c r="Q1820" i="18"/>
  <c r="AA1816" i="18" s="1"/>
  <c r="R1820" i="18"/>
  <c r="U2053" i="18"/>
  <c r="W2055" i="18"/>
  <c r="X2055" i="18"/>
  <c r="Y2053" i="18"/>
  <c r="V1800" i="18"/>
  <c r="T1504" i="18"/>
  <c r="AA1504" i="18"/>
  <c r="H2059" i="18"/>
  <c r="L2056" i="18"/>
  <c r="N2058" i="18"/>
  <c r="M2058" i="18"/>
  <c r="V2053" i="18" s="1"/>
  <c r="Q2058" i="18"/>
  <c r="AA2054" i="18" s="1"/>
  <c r="R2058" i="18"/>
  <c r="U1796" i="18"/>
  <c r="W1798" i="18"/>
  <c r="X1798" i="18"/>
  <c r="Y1796" i="18"/>
  <c r="T1506" i="18"/>
  <c r="AA1506" i="18"/>
  <c r="H1802" i="18"/>
  <c r="L1799" i="18"/>
  <c r="N1801" i="18"/>
  <c r="M1801" i="18"/>
  <c r="V1796" i="18" s="1"/>
  <c r="Q1801" i="18"/>
  <c r="AA1797" i="18" s="1"/>
  <c r="R1801" i="18"/>
  <c r="U1815" i="18"/>
  <c r="W1817" i="18"/>
  <c r="X1817" i="18"/>
  <c r="Y1815" i="18"/>
  <c r="U1913" i="18"/>
  <c r="W1915" i="18"/>
  <c r="X1915" i="18"/>
  <c r="Y1913" i="18"/>
  <c r="U1726" i="18"/>
  <c r="W1728" i="18"/>
  <c r="X1728" i="18"/>
  <c r="Y1726" i="18"/>
  <c r="Z1799" i="18"/>
  <c r="T1797" i="18"/>
  <c r="P1800" i="18"/>
  <c r="U1500" i="18"/>
  <c r="W1502" i="18"/>
  <c r="X1502" i="18"/>
  <c r="Y1500" i="18"/>
  <c r="H3" i="22"/>
  <c r="H18" i="22"/>
  <c r="H10" i="22"/>
  <c r="H17" i="22"/>
  <c r="H9" i="22"/>
  <c r="H16" i="22"/>
  <c r="H8" i="22"/>
  <c r="H15" i="22"/>
  <c r="H7" i="22"/>
  <c r="H14" i="22"/>
  <c r="H6" i="22"/>
  <c r="H13" i="22"/>
  <c r="H5" i="22"/>
  <c r="H12" i="22"/>
  <c r="H4" i="22"/>
  <c r="H11" i="22"/>
  <c r="J25" i="11"/>
  <c r="J24" i="11"/>
  <c r="J23" i="11"/>
  <c r="J22" i="11"/>
  <c r="J21" i="11"/>
  <c r="R18" i="11"/>
  <c r="Q18" i="11"/>
  <c r="P18" i="11"/>
  <c r="O18" i="11"/>
  <c r="N18" i="11"/>
  <c r="M18" i="11"/>
  <c r="K18" i="11"/>
  <c r="J18" i="11"/>
  <c r="R17" i="11"/>
  <c r="Q17" i="11"/>
  <c r="P17" i="11"/>
  <c r="O17" i="11"/>
  <c r="N17" i="11"/>
  <c r="M17" i="11"/>
  <c r="K17" i="11"/>
  <c r="J17" i="11"/>
  <c r="R16" i="11"/>
  <c r="Q16" i="11"/>
  <c r="P16" i="11"/>
  <c r="O16" i="11"/>
  <c r="N16" i="11"/>
  <c r="M16" i="11"/>
  <c r="K16" i="11"/>
  <c r="J16" i="11"/>
  <c r="R15" i="11"/>
  <c r="Q15" i="11"/>
  <c r="P15" i="11"/>
  <c r="O15" i="11"/>
  <c r="N15" i="11"/>
  <c r="M15" i="11"/>
  <c r="K15" i="11"/>
  <c r="J15" i="11"/>
  <c r="R14" i="11"/>
  <c r="Q14" i="11"/>
  <c r="P14" i="11"/>
  <c r="O14" i="11"/>
  <c r="N14" i="11"/>
  <c r="M14" i="11"/>
  <c r="K14" i="11"/>
  <c r="J14" i="11"/>
  <c r="R13" i="11"/>
  <c r="Q13" i="11"/>
  <c r="P13" i="11"/>
  <c r="O13" i="11"/>
  <c r="N13" i="11"/>
  <c r="M13" i="11"/>
  <c r="K13" i="11"/>
  <c r="J13" i="11"/>
  <c r="R12" i="11"/>
  <c r="Q12" i="11"/>
  <c r="P12" i="11"/>
  <c r="O12" i="11"/>
  <c r="N12" i="11"/>
  <c r="M12" i="11"/>
  <c r="K12" i="11"/>
  <c r="J12" i="11"/>
  <c r="R11" i="11"/>
  <c r="Q11" i="11"/>
  <c r="P11" i="11"/>
  <c r="O11" i="11"/>
  <c r="N11" i="11"/>
  <c r="M11" i="11"/>
  <c r="K11" i="11"/>
  <c r="J11" i="11"/>
  <c r="R10" i="11"/>
  <c r="Q10" i="11"/>
  <c r="P10" i="11"/>
  <c r="O10" i="11"/>
  <c r="N10" i="11"/>
  <c r="M10" i="11"/>
  <c r="K10" i="11"/>
  <c r="J10" i="11"/>
  <c r="R9" i="11"/>
  <c r="Q9" i="11"/>
  <c r="P9" i="11"/>
  <c r="O9" i="11"/>
  <c r="N9" i="11"/>
  <c r="M9" i="11"/>
  <c r="K9" i="11"/>
  <c r="J9" i="11"/>
  <c r="R8" i="11"/>
  <c r="Q8" i="11"/>
  <c r="P8" i="11"/>
  <c r="O8" i="11"/>
  <c r="N8" i="11"/>
  <c r="M8" i="11"/>
  <c r="K8" i="11"/>
  <c r="J8" i="11"/>
  <c r="R7" i="11"/>
  <c r="Q7" i="11"/>
  <c r="P7" i="11"/>
  <c r="O7" i="11"/>
  <c r="N7" i="11"/>
  <c r="M7" i="11"/>
  <c r="K7" i="11"/>
  <c r="J7" i="11"/>
  <c r="J6" i="11" a="1"/>
  <c r="J6" i="11" s="1"/>
  <c r="J5" i="11"/>
  <c r="J4" i="11"/>
  <c r="J3" i="11"/>
  <c r="J2" i="11"/>
  <c r="I1" i="11"/>
  <c r="Z412" i="18" l="1"/>
  <c r="T410" i="18"/>
  <c r="Z1231" i="18"/>
  <c r="T1229" i="18"/>
  <c r="AA775" i="18"/>
  <c r="T1032" i="18"/>
  <c r="AA1032" i="18"/>
  <c r="H289" i="18"/>
  <c r="L286" i="18"/>
  <c r="N288" i="18"/>
  <c r="P288" i="18"/>
  <c r="Q288" i="18"/>
  <c r="AA284" i="18" s="1"/>
  <c r="R288" i="18"/>
  <c r="M288" i="18"/>
  <c r="V283" i="18" s="1"/>
  <c r="S1502" i="18"/>
  <c r="H823" i="18"/>
  <c r="L820" i="18"/>
  <c r="M822" i="18"/>
  <c r="Q822" i="18"/>
  <c r="AA818" i="18" s="1"/>
  <c r="R822" i="18"/>
  <c r="S819" i="18"/>
  <c r="P822" i="18"/>
  <c r="N822" i="18"/>
  <c r="Z681" i="18"/>
  <c r="T679" i="18"/>
  <c r="T962" i="18"/>
  <c r="AA962" i="18"/>
  <c r="Z459" i="18"/>
  <c r="T457" i="18"/>
  <c r="Z369" i="18"/>
  <c r="T367" i="18"/>
  <c r="U1227" i="18"/>
  <c r="X1229" i="18"/>
  <c r="W1229" i="18"/>
  <c r="Y1227" i="18"/>
  <c r="T1780" i="18"/>
  <c r="AA1780" i="18"/>
  <c r="Z1780" i="18"/>
  <c r="T1778" i="18"/>
  <c r="V100" i="18"/>
  <c r="Y100" i="18"/>
  <c r="U100" i="18"/>
  <c r="H798" i="18"/>
  <c r="N797" i="18"/>
  <c r="Q797" i="18"/>
  <c r="AA793" i="18" s="1"/>
  <c r="P797" i="18"/>
  <c r="L795" i="18"/>
  <c r="R797" i="18"/>
  <c r="M797" i="18"/>
  <c r="V792" i="18" s="1"/>
  <c r="U476" i="18"/>
  <c r="X478" i="18"/>
  <c r="W478" i="18"/>
  <c r="Y476" i="18"/>
  <c r="U365" i="18"/>
  <c r="W367" i="18"/>
  <c r="X367" i="18"/>
  <c r="Y365" i="18"/>
  <c r="T100" i="18"/>
  <c r="AA100" i="18"/>
  <c r="X773" i="18"/>
  <c r="U771" i="18"/>
  <c r="W773" i="18"/>
  <c r="Y771" i="18"/>
  <c r="H462" i="18"/>
  <c r="L459" i="18"/>
  <c r="N461" i="18"/>
  <c r="Q461" i="18"/>
  <c r="AA457" i="18" s="1"/>
  <c r="R461" i="18"/>
  <c r="P461" i="18"/>
  <c r="M461" i="18"/>
  <c r="V456" i="18" s="1"/>
  <c r="N1783" i="18"/>
  <c r="V1776" i="18"/>
  <c r="S1778" i="18"/>
  <c r="V1193" i="18"/>
  <c r="U1193" i="18"/>
  <c r="Y1193" i="18"/>
  <c r="R103" i="18"/>
  <c r="AA97" i="18"/>
  <c r="H482" i="18"/>
  <c r="M481" i="18"/>
  <c r="V476" i="18" s="1"/>
  <c r="L479" i="18"/>
  <c r="N481" i="18"/>
  <c r="Q481" i="18"/>
  <c r="AA477" i="18" s="1"/>
  <c r="R481" i="18"/>
  <c r="V1781" i="18"/>
  <c r="Y1781" i="18"/>
  <c r="U1781" i="18"/>
  <c r="T963" i="18"/>
  <c r="AA963" i="18"/>
  <c r="H1753" i="18"/>
  <c r="L1750" i="18"/>
  <c r="N1752" i="18"/>
  <c r="Q1752" i="18"/>
  <c r="AA1748" i="18" s="1"/>
  <c r="R1752" i="18"/>
  <c r="M1752" i="18"/>
  <c r="V1747" i="18" s="1"/>
  <c r="Z1383" i="18"/>
  <c r="T1381" i="18"/>
  <c r="X410" i="18"/>
  <c r="W410" i="18"/>
  <c r="U408" i="18"/>
  <c r="Y408" i="18"/>
  <c r="Z188" i="18"/>
  <c r="T186" i="18"/>
  <c r="Z1325" i="18"/>
  <c r="T1323" i="18"/>
  <c r="T102" i="18"/>
  <c r="AA102" i="18"/>
  <c r="U283" i="18"/>
  <c r="W285" i="18"/>
  <c r="X285" i="18"/>
  <c r="Y283" i="18"/>
  <c r="H777" i="18"/>
  <c r="L774" i="18"/>
  <c r="L776" i="18"/>
  <c r="S776" i="18" s="1"/>
  <c r="M776" i="18"/>
  <c r="V771" i="18" s="1"/>
  <c r="R776" i="18"/>
  <c r="Q776" i="18"/>
  <c r="AA772" i="18" s="1"/>
  <c r="S773" i="18"/>
  <c r="Z1751" i="18"/>
  <c r="T1749" i="18"/>
  <c r="S772" i="18"/>
  <c r="V1780" i="18"/>
  <c r="Y1780" i="18"/>
  <c r="U1780" i="18"/>
  <c r="H190" i="18"/>
  <c r="L187" i="18"/>
  <c r="N189" i="18"/>
  <c r="Q189" i="18"/>
  <c r="AA185" i="18" s="1"/>
  <c r="P189" i="18"/>
  <c r="R189" i="18"/>
  <c r="M189" i="18"/>
  <c r="V184" i="18" s="1"/>
  <c r="Z286" i="18"/>
  <c r="T284" i="18"/>
  <c r="X98" i="18"/>
  <c r="U96" i="18"/>
  <c r="W98" i="18"/>
  <c r="Y96" i="18"/>
  <c r="U98" i="18"/>
  <c r="X100" i="18"/>
  <c r="W100" i="18"/>
  <c r="Y98" i="18"/>
  <c r="S284" i="18"/>
  <c r="W794" i="18"/>
  <c r="U792" i="18"/>
  <c r="X794" i="18"/>
  <c r="Y792" i="18"/>
  <c r="S477" i="18"/>
  <c r="U1033" i="18"/>
  <c r="V1033" i="18"/>
  <c r="Y1033" i="18"/>
  <c r="W1381" i="18"/>
  <c r="U1379" i="18"/>
  <c r="X1381" i="18"/>
  <c r="Y1379" i="18"/>
  <c r="U1776" i="18"/>
  <c r="W1778" i="18"/>
  <c r="X1778" i="18"/>
  <c r="Y1776" i="18"/>
  <c r="V1325" i="18"/>
  <c r="V775" i="18"/>
  <c r="V460" i="18"/>
  <c r="W1749" i="18"/>
  <c r="U1747" i="18"/>
  <c r="X1749" i="18"/>
  <c r="Y1747" i="18"/>
  <c r="T1193" i="18"/>
  <c r="AA1193" i="18"/>
  <c r="R1782" i="18"/>
  <c r="T1033" i="18"/>
  <c r="AA1033" i="18"/>
  <c r="Z1103" i="18"/>
  <c r="T1101" i="18"/>
  <c r="U1321" i="18"/>
  <c r="W1323" i="18"/>
  <c r="X1323" i="18"/>
  <c r="Y1321" i="18"/>
  <c r="N103" i="18"/>
  <c r="V96" i="18"/>
  <c r="S98" i="18"/>
  <c r="Z1230" i="18"/>
  <c r="T1228" i="18"/>
  <c r="U184" i="18"/>
  <c r="W186" i="18"/>
  <c r="X186" i="18"/>
  <c r="Y184" i="18"/>
  <c r="W1780" i="18"/>
  <c r="U1778" i="18"/>
  <c r="X1780" i="18"/>
  <c r="Y1778" i="18"/>
  <c r="U102" i="18"/>
  <c r="V102" i="18"/>
  <c r="Y102" i="18"/>
  <c r="P775" i="18"/>
  <c r="P821" i="18"/>
  <c r="S1748" i="18"/>
  <c r="T1192" i="18"/>
  <c r="AA1192" i="18"/>
  <c r="H414" i="18"/>
  <c r="L411" i="18"/>
  <c r="N413" i="18"/>
  <c r="Q413" i="18"/>
  <c r="AA409" i="18" s="1"/>
  <c r="R413" i="18"/>
  <c r="P413" i="18"/>
  <c r="M413" i="18"/>
  <c r="V408" i="18" s="1"/>
  <c r="H1233" i="18"/>
  <c r="L1230" i="18"/>
  <c r="M1232" i="18"/>
  <c r="V1227" i="18" s="1"/>
  <c r="P1232" i="18"/>
  <c r="Q1232" i="18"/>
  <c r="N1232" i="18"/>
  <c r="R1232" i="18"/>
  <c r="U456" i="18"/>
  <c r="W458" i="18"/>
  <c r="X458" i="18"/>
  <c r="Y456" i="18"/>
  <c r="S1777" i="18"/>
  <c r="H1327" i="18"/>
  <c r="L1324" i="18"/>
  <c r="M1326" i="18"/>
  <c r="V1321" i="18" s="1"/>
  <c r="Q1326" i="18"/>
  <c r="AA1322" i="18" s="1"/>
  <c r="R1326" i="18"/>
  <c r="S1323" i="18"/>
  <c r="P1326" i="18"/>
  <c r="N1326" i="18"/>
  <c r="Z100" i="18"/>
  <c r="T98" i="18"/>
  <c r="U677" i="18"/>
  <c r="X679" i="18"/>
  <c r="W679" i="18"/>
  <c r="Y677" i="18"/>
  <c r="Z479" i="18"/>
  <c r="T477" i="18"/>
  <c r="AA1227" i="18"/>
  <c r="U1099" i="18"/>
  <c r="X1101" i="18"/>
  <c r="W1101" i="18"/>
  <c r="Y1099" i="18"/>
  <c r="W819" i="18"/>
  <c r="U817" i="18"/>
  <c r="X819" i="18"/>
  <c r="Y817" i="18"/>
  <c r="H683" i="18"/>
  <c r="L680" i="18"/>
  <c r="P682" i="18"/>
  <c r="N682" i="18"/>
  <c r="R682" i="18"/>
  <c r="Q682" i="18"/>
  <c r="M682" i="18"/>
  <c r="V677" i="18" s="1"/>
  <c r="S679" i="18"/>
  <c r="H1385" i="18"/>
  <c r="L1382" i="18"/>
  <c r="N1384" i="18"/>
  <c r="M1384" i="18"/>
  <c r="V1379" i="18" s="1"/>
  <c r="R1384" i="18"/>
  <c r="Q1384" i="18"/>
  <c r="AA1380" i="18" s="1"/>
  <c r="N776" i="18"/>
  <c r="H371" i="18"/>
  <c r="L368" i="18"/>
  <c r="R370" i="18"/>
  <c r="Q370" i="18"/>
  <c r="M370" i="18"/>
  <c r="V365" i="18" s="1"/>
  <c r="N370" i="18"/>
  <c r="S367" i="18"/>
  <c r="S185" i="18"/>
  <c r="Z795" i="18"/>
  <c r="T793" i="18"/>
  <c r="P460" i="18"/>
  <c r="V963" i="18"/>
  <c r="U963" i="18"/>
  <c r="Y963" i="18"/>
  <c r="N1782" i="18"/>
  <c r="R1783" i="18"/>
  <c r="AA1777" i="18"/>
  <c r="H1105" i="18"/>
  <c r="L1102" i="18"/>
  <c r="N1104" i="18"/>
  <c r="M1104" i="18"/>
  <c r="V1099" i="18" s="1"/>
  <c r="P1104" i="18"/>
  <c r="Q1104" i="18"/>
  <c r="AA1100" i="18" s="1"/>
  <c r="S1322" i="18"/>
  <c r="V1192" i="18"/>
  <c r="U1192" i="18"/>
  <c r="Y1192" i="18"/>
  <c r="P287" i="18"/>
  <c r="P796" i="18"/>
  <c r="P480" i="18"/>
  <c r="U2054" i="18"/>
  <c r="W2056" i="18"/>
  <c r="X2056" i="18"/>
  <c r="Y2054" i="18"/>
  <c r="V1731" i="18"/>
  <c r="H1955" i="18"/>
  <c r="L1952" i="18"/>
  <c r="M1954" i="18"/>
  <c r="V1949" i="18" s="1"/>
  <c r="N1954" i="18"/>
  <c r="R1954" i="18"/>
  <c r="Q1954" i="18"/>
  <c r="AA1950" i="18" s="1"/>
  <c r="Z1505" i="18"/>
  <c r="T1503" i="18"/>
  <c r="AA1801" i="18"/>
  <c r="H2060" i="18"/>
  <c r="P2059" i="18" s="1"/>
  <c r="L2057" i="18"/>
  <c r="N2059" i="18"/>
  <c r="M2059" i="18"/>
  <c r="V2054" i="18" s="1"/>
  <c r="Q2059" i="18"/>
  <c r="AA2055" i="18" s="1"/>
  <c r="R2059" i="18"/>
  <c r="Z1820" i="18"/>
  <c r="T1818" i="18"/>
  <c r="S1950" i="18"/>
  <c r="N1508" i="18"/>
  <c r="V1501" i="18"/>
  <c r="S1503" i="18"/>
  <c r="H1920" i="18"/>
  <c r="P1919" i="18" s="1"/>
  <c r="L1917" i="18"/>
  <c r="N1919" i="18"/>
  <c r="M1919" i="18"/>
  <c r="V1914" i="18" s="1"/>
  <c r="Q1919" i="18"/>
  <c r="AA1915" i="18" s="1"/>
  <c r="R1919" i="18"/>
  <c r="S2055" i="18"/>
  <c r="U1507" i="18"/>
  <c r="V1507" i="18"/>
  <c r="Y1507" i="18"/>
  <c r="S1798" i="18"/>
  <c r="H1803" i="18"/>
  <c r="P1802" i="18" s="1"/>
  <c r="L1800" i="18"/>
  <c r="L1802" i="18"/>
  <c r="M1802" i="18"/>
  <c r="V1797" i="18" s="1"/>
  <c r="N1802" i="18"/>
  <c r="Q1802" i="18"/>
  <c r="AA1798" i="18" s="1"/>
  <c r="R1802" i="18"/>
  <c r="S1802" i="18"/>
  <c r="P2058" i="18"/>
  <c r="U1816" i="18"/>
  <c r="W1818" i="18"/>
  <c r="X1818" i="18"/>
  <c r="Y1816" i="18"/>
  <c r="R1508" i="18"/>
  <c r="AA1502" i="18"/>
  <c r="T1507" i="18"/>
  <c r="AA1507" i="18"/>
  <c r="Z1800" i="18"/>
  <c r="T1798" i="18"/>
  <c r="P1953" i="18"/>
  <c r="U1503" i="18"/>
  <c r="W1505" i="18"/>
  <c r="X1505" i="18"/>
  <c r="Y1503" i="18"/>
  <c r="U1797" i="18"/>
  <c r="W1799" i="18"/>
  <c r="X1799" i="18"/>
  <c r="Y1797" i="18"/>
  <c r="Z1731" i="18"/>
  <c r="T1729" i="18"/>
  <c r="V1801" i="18"/>
  <c r="H1822" i="18"/>
  <c r="P1821" i="18" s="1"/>
  <c r="L1819" i="18"/>
  <c r="M1821" i="18"/>
  <c r="V1816" i="18" s="1"/>
  <c r="N1821" i="18"/>
  <c r="Q1821" i="18"/>
  <c r="AA1817" i="18" s="1"/>
  <c r="R1821" i="18"/>
  <c r="U1727" i="18"/>
  <c r="W1729" i="18"/>
  <c r="X1729" i="18"/>
  <c r="Y1727" i="18"/>
  <c r="U1505" i="18"/>
  <c r="V1505" i="18"/>
  <c r="Y1505" i="18"/>
  <c r="U1501" i="18"/>
  <c r="W1503" i="18"/>
  <c r="X1503" i="18"/>
  <c r="Y1501" i="18"/>
  <c r="P1918" i="18"/>
  <c r="Z1917" i="18"/>
  <c r="T1915" i="18"/>
  <c r="H1733" i="18"/>
  <c r="M1732" i="18"/>
  <c r="V1727" i="18" s="1"/>
  <c r="L1730" i="18"/>
  <c r="N1732" i="18"/>
  <c r="P1732" i="18"/>
  <c r="Q1732" i="18"/>
  <c r="AA1728" i="18" s="1"/>
  <c r="R1732" i="18"/>
  <c r="U1506" i="18"/>
  <c r="V1506" i="18"/>
  <c r="Y1506" i="18"/>
  <c r="P1801" i="18"/>
  <c r="S1817" i="18"/>
  <c r="Z1504" i="18"/>
  <c r="T1502" i="18"/>
  <c r="S1728" i="18"/>
  <c r="U1949" i="18"/>
  <c r="W1951" i="18"/>
  <c r="X1951" i="18"/>
  <c r="Y1949" i="18"/>
  <c r="T1505" i="18"/>
  <c r="AA1505" i="18"/>
  <c r="U1914" i="18"/>
  <c r="W1916" i="18"/>
  <c r="X1916" i="18"/>
  <c r="Y1914" i="18"/>
  <c r="L17" i="11"/>
  <c r="L18" i="11"/>
  <c r="L9" i="11"/>
  <c r="L7" i="11"/>
  <c r="L8" i="11"/>
  <c r="L10" i="11"/>
  <c r="L11" i="11"/>
  <c r="L12" i="11"/>
  <c r="L13" i="11"/>
  <c r="L14" i="11"/>
  <c r="L15" i="11"/>
  <c r="L16" i="11"/>
  <c r="J17" i="6"/>
  <c r="K17" i="6"/>
  <c r="M17" i="6"/>
  <c r="N17" i="6"/>
  <c r="O17" i="6"/>
  <c r="P17" i="6"/>
  <c r="Q17" i="6"/>
  <c r="R17" i="6"/>
  <c r="J16" i="6"/>
  <c r="K16" i="6"/>
  <c r="M16" i="6"/>
  <c r="N16" i="6"/>
  <c r="O16" i="6"/>
  <c r="P16" i="6"/>
  <c r="Q16" i="6"/>
  <c r="R16" i="6"/>
  <c r="W368" i="18" l="1"/>
  <c r="X368" i="18"/>
  <c r="U366" i="18"/>
  <c r="Y366" i="18"/>
  <c r="AA1228" i="18"/>
  <c r="S1101" i="18"/>
  <c r="U1783" i="18"/>
  <c r="Y1783" i="18"/>
  <c r="V1783" i="18"/>
  <c r="V370" i="18"/>
  <c r="AA1326" i="18"/>
  <c r="H1328" i="18"/>
  <c r="M1327" i="18"/>
  <c r="V1322" i="18" s="1"/>
  <c r="N1329" i="18"/>
  <c r="Q1327" i="18"/>
  <c r="R1327" i="18"/>
  <c r="P1327" i="18"/>
  <c r="S1324" i="18"/>
  <c r="L1327" i="18"/>
  <c r="L1325" i="18"/>
  <c r="N1327" i="18"/>
  <c r="Z413" i="18"/>
  <c r="T411" i="18"/>
  <c r="U1748" i="18"/>
  <c r="W1750" i="18"/>
  <c r="X1750" i="18"/>
  <c r="Y1748" i="18"/>
  <c r="V103" i="18"/>
  <c r="Y103" i="18"/>
  <c r="U103" i="18"/>
  <c r="Z822" i="18"/>
  <c r="T820" i="18"/>
  <c r="S285" i="18"/>
  <c r="T1782" i="18"/>
  <c r="AA1782" i="18"/>
  <c r="H1754" i="18"/>
  <c r="M1753" i="18"/>
  <c r="V1748" i="18" s="1"/>
  <c r="N1753" i="18"/>
  <c r="Q1753" i="18"/>
  <c r="AA1749" i="18" s="1"/>
  <c r="R1753" i="18"/>
  <c r="L1751" i="18"/>
  <c r="P1753" i="18"/>
  <c r="R1804" i="18"/>
  <c r="Z796" i="18"/>
  <c r="T794" i="18"/>
  <c r="Z1104" i="18"/>
  <c r="T1102" i="18"/>
  <c r="H372" i="18"/>
  <c r="M371" i="18"/>
  <c r="V366" i="18" s="1"/>
  <c r="N371" i="18"/>
  <c r="Q371" i="18"/>
  <c r="AA367" i="18" s="1"/>
  <c r="P371" i="18"/>
  <c r="S368" i="18"/>
  <c r="R371" i="18"/>
  <c r="L369" i="18"/>
  <c r="U1380" i="18"/>
  <c r="W1382" i="18"/>
  <c r="X1382" i="18"/>
  <c r="Y1380" i="18"/>
  <c r="U678" i="18"/>
  <c r="W680" i="18"/>
  <c r="X680" i="18"/>
  <c r="Y678" i="18"/>
  <c r="Z1232" i="18"/>
  <c r="T1230" i="18"/>
  <c r="Z775" i="18"/>
  <c r="T773" i="18"/>
  <c r="Z189" i="18"/>
  <c r="T187" i="18"/>
  <c r="R778" i="18"/>
  <c r="U772" i="18"/>
  <c r="W774" i="18"/>
  <c r="X774" i="18"/>
  <c r="Y772" i="18"/>
  <c r="S1749" i="18"/>
  <c r="U477" i="18"/>
  <c r="W479" i="18"/>
  <c r="X479" i="18"/>
  <c r="Y477" i="18"/>
  <c r="Z461" i="18"/>
  <c r="T459" i="18"/>
  <c r="Z797" i="18"/>
  <c r="T795" i="18"/>
  <c r="Z287" i="18"/>
  <c r="T285" i="18"/>
  <c r="T776" i="18"/>
  <c r="AA776" i="18"/>
  <c r="H1386" i="18"/>
  <c r="N1385" i="18"/>
  <c r="M1385" i="18"/>
  <c r="V1380" i="18" s="1"/>
  <c r="R1385" i="18"/>
  <c r="Q1385" i="18"/>
  <c r="AA1381" i="18" s="1"/>
  <c r="S1382" i="18"/>
  <c r="L1383" i="18"/>
  <c r="H684" i="18"/>
  <c r="N683" i="18"/>
  <c r="M683" i="18"/>
  <c r="V678" i="18" s="1"/>
  <c r="Q683" i="18"/>
  <c r="AA679" i="18" s="1"/>
  <c r="P683" i="18"/>
  <c r="S680" i="18"/>
  <c r="R683" i="18"/>
  <c r="L681" i="18"/>
  <c r="M777" i="18"/>
  <c r="V772" i="18" s="1"/>
  <c r="N777" i="18"/>
  <c r="L775" i="18"/>
  <c r="Q777" i="18"/>
  <c r="AA773" i="18" s="1"/>
  <c r="Q778" i="18"/>
  <c r="R777" i="18"/>
  <c r="S774" i="18"/>
  <c r="P777" i="18"/>
  <c r="L777" i="18"/>
  <c r="M778" i="18"/>
  <c r="S777" i="18"/>
  <c r="V461" i="18"/>
  <c r="V1326" i="18"/>
  <c r="U1228" i="18"/>
  <c r="W1230" i="18"/>
  <c r="X1230" i="18"/>
  <c r="Y1228" i="18"/>
  <c r="X411" i="18"/>
  <c r="U409" i="18"/>
  <c r="W411" i="18"/>
  <c r="Y409" i="18"/>
  <c r="H483" i="18"/>
  <c r="L480" i="18"/>
  <c r="N482" i="18"/>
  <c r="P482" i="18"/>
  <c r="R482" i="18"/>
  <c r="Q482" i="18"/>
  <c r="M482" i="18"/>
  <c r="V477" i="18" s="1"/>
  <c r="V817" i="18"/>
  <c r="Z288" i="18"/>
  <c r="T286" i="18"/>
  <c r="Z480" i="18"/>
  <c r="T478" i="18"/>
  <c r="Z1326" i="18"/>
  <c r="T1324" i="18"/>
  <c r="V189" i="18"/>
  <c r="U793" i="18"/>
  <c r="X795" i="18"/>
  <c r="W795" i="18"/>
  <c r="Y793" i="18"/>
  <c r="S1951" i="18"/>
  <c r="U1100" i="18"/>
  <c r="X1102" i="18"/>
  <c r="W1102" i="18"/>
  <c r="Y1100" i="18"/>
  <c r="Z460" i="18"/>
  <c r="T458" i="18"/>
  <c r="S1381" i="18"/>
  <c r="H1234" i="18"/>
  <c r="M1233" i="18"/>
  <c r="N1233" i="18"/>
  <c r="Q1233" i="18"/>
  <c r="AA1229" i="18" s="1"/>
  <c r="L1231" i="18"/>
  <c r="P1233" i="18"/>
  <c r="H415" i="18"/>
  <c r="M414" i="18"/>
  <c r="V409" i="18" s="1"/>
  <c r="L412" i="18"/>
  <c r="R414" i="18"/>
  <c r="Q414" i="18"/>
  <c r="AA410" i="18" s="1"/>
  <c r="N414" i="18"/>
  <c r="W187" i="18"/>
  <c r="U185" i="18"/>
  <c r="X187" i="18"/>
  <c r="Y185" i="18"/>
  <c r="V776" i="18"/>
  <c r="U776" i="18"/>
  <c r="Y776" i="18"/>
  <c r="P481" i="18"/>
  <c r="AA461" i="18"/>
  <c r="H799" i="18"/>
  <c r="P798" i="18" s="1"/>
  <c r="L796" i="18"/>
  <c r="M798" i="18"/>
  <c r="V793" i="18" s="1"/>
  <c r="Q798" i="18"/>
  <c r="AA794" i="18" s="1"/>
  <c r="R798" i="18"/>
  <c r="S795" i="18"/>
  <c r="N798" i="18"/>
  <c r="U818" i="18"/>
  <c r="W820" i="18"/>
  <c r="X820" i="18"/>
  <c r="Y818" i="18"/>
  <c r="Z682" i="18"/>
  <c r="T680" i="18"/>
  <c r="H1106" i="18"/>
  <c r="M1105" i="18"/>
  <c r="V1100" i="18" s="1"/>
  <c r="N1105" i="18"/>
  <c r="Q1105" i="18"/>
  <c r="AA1101" i="18" s="1"/>
  <c r="R1105" i="18"/>
  <c r="S1102" i="18"/>
  <c r="P1105" i="18"/>
  <c r="L1103" i="18"/>
  <c r="P370" i="18"/>
  <c r="R684" i="18"/>
  <c r="AA678" i="18"/>
  <c r="S1229" i="18"/>
  <c r="S410" i="18"/>
  <c r="T103" i="18"/>
  <c r="AA103" i="18"/>
  <c r="H191" i="18"/>
  <c r="L188" i="18"/>
  <c r="M190" i="18"/>
  <c r="V185" i="18" s="1"/>
  <c r="Q190" i="18"/>
  <c r="AA186" i="18" s="1"/>
  <c r="R190" i="18"/>
  <c r="S187" i="18"/>
  <c r="P190" i="18"/>
  <c r="N190" i="18"/>
  <c r="P776" i="18"/>
  <c r="P1752" i="18"/>
  <c r="T1783" i="18"/>
  <c r="AA1783" i="18"/>
  <c r="U457" i="18"/>
  <c r="W459" i="18"/>
  <c r="X459" i="18"/>
  <c r="Y457" i="18"/>
  <c r="S794" i="18"/>
  <c r="H824" i="18"/>
  <c r="M823" i="18"/>
  <c r="V818" i="18" s="1"/>
  <c r="P823" i="18"/>
  <c r="Q823" i="18"/>
  <c r="AA819" i="18" s="1"/>
  <c r="R823" i="18"/>
  <c r="L821" i="18"/>
  <c r="N823" i="18"/>
  <c r="U284" i="18"/>
  <c r="X286" i="18"/>
  <c r="W286" i="18"/>
  <c r="Y284" i="18"/>
  <c r="Z821" i="18"/>
  <c r="T819" i="18"/>
  <c r="U774" i="18"/>
  <c r="W776" i="18"/>
  <c r="X776" i="18"/>
  <c r="Y774" i="18"/>
  <c r="R372" i="18"/>
  <c r="AA366" i="18"/>
  <c r="P1384" i="18"/>
  <c r="V682" i="18"/>
  <c r="R1233" i="18"/>
  <c r="U1322" i="18"/>
  <c r="W1324" i="18"/>
  <c r="X1324" i="18"/>
  <c r="Y1322" i="18"/>
  <c r="U1782" i="18"/>
  <c r="Y1782" i="18"/>
  <c r="V1782" i="18"/>
  <c r="S186" i="18"/>
  <c r="N778" i="18"/>
  <c r="S478" i="18"/>
  <c r="S458" i="18"/>
  <c r="H463" i="18"/>
  <c r="L460" i="18"/>
  <c r="L462" i="18"/>
  <c r="M462" i="18"/>
  <c r="V457" i="18" s="1"/>
  <c r="N464" i="18"/>
  <c r="S459" i="18"/>
  <c r="Q462" i="18"/>
  <c r="AA458" i="18" s="1"/>
  <c r="R462" i="18"/>
  <c r="S462" i="18"/>
  <c r="R464" i="18"/>
  <c r="N462" i="18"/>
  <c r="H290" i="18"/>
  <c r="M289" i="18"/>
  <c r="V284" i="18" s="1"/>
  <c r="N289" i="18"/>
  <c r="Q289" i="18"/>
  <c r="AA285" i="18" s="1"/>
  <c r="R289" i="18"/>
  <c r="L287" i="18"/>
  <c r="Z1919" i="18"/>
  <c r="T1917" i="18"/>
  <c r="Z1802" i="18"/>
  <c r="T1800" i="18"/>
  <c r="Z1801" i="18"/>
  <c r="T1799" i="18"/>
  <c r="Z1732" i="18"/>
  <c r="T1730" i="18"/>
  <c r="Z1821" i="18"/>
  <c r="T1819" i="18"/>
  <c r="U1508" i="18"/>
  <c r="V1508" i="18"/>
  <c r="Y1508" i="18"/>
  <c r="U1798" i="18"/>
  <c r="W1800" i="18"/>
  <c r="X1800" i="18"/>
  <c r="Y1798" i="18"/>
  <c r="Z2059" i="18"/>
  <c r="T2057" i="18"/>
  <c r="U1950" i="18"/>
  <c r="W1952" i="18"/>
  <c r="X1952" i="18"/>
  <c r="Y1950" i="18"/>
  <c r="V1804" i="18"/>
  <c r="Y1804" i="18"/>
  <c r="U1804" i="18"/>
  <c r="M1804" i="18"/>
  <c r="L1801" i="18"/>
  <c r="M1803" i="18"/>
  <c r="V1798" i="18" s="1"/>
  <c r="N1803" i="18"/>
  <c r="P1803" i="18"/>
  <c r="Q1804" i="18"/>
  <c r="Q1803" i="18"/>
  <c r="AA1799" i="18" s="1"/>
  <c r="R1803" i="18"/>
  <c r="R1805" i="18"/>
  <c r="L1803" i="18"/>
  <c r="S1803" i="18" s="1"/>
  <c r="T1508" i="18"/>
  <c r="AA1508" i="18"/>
  <c r="H1956" i="18"/>
  <c r="P1955" i="18" s="1"/>
  <c r="L1953" i="18"/>
  <c r="N1955" i="18"/>
  <c r="M1955" i="18"/>
  <c r="V1950" i="18" s="1"/>
  <c r="Q1955" i="18"/>
  <c r="AA1951" i="18" s="1"/>
  <c r="R1955" i="18"/>
  <c r="U1728" i="18"/>
  <c r="W1730" i="18"/>
  <c r="X1730" i="18"/>
  <c r="Y1728" i="18"/>
  <c r="V1802" i="18"/>
  <c r="Y1802" i="18"/>
  <c r="U1802" i="18"/>
  <c r="U2055" i="18"/>
  <c r="W2057" i="18"/>
  <c r="X2057" i="18"/>
  <c r="Y2055" i="18"/>
  <c r="AA1732" i="18"/>
  <c r="H1734" i="18"/>
  <c r="P1733" i="18" s="1"/>
  <c r="L1733" i="18"/>
  <c r="S1733" i="18" s="1"/>
  <c r="M1733" i="18"/>
  <c r="V1728" i="18" s="1"/>
  <c r="L1731" i="18"/>
  <c r="N1733" i="18"/>
  <c r="Q1733" i="18"/>
  <c r="AA1729" i="18" s="1"/>
  <c r="R1733" i="18"/>
  <c r="R1735" i="18"/>
  <c r="S1730" i="18"/>
  <c r="U1817" i="18"/>
  <c r="X1819" i="18"/>
  <c r="W1819" i="18"/>
  <c r="Y1817" i="18"/>
  <c r="Z1953" i="18"/>
  <c r="T1951" i="18"/>
  <c r="N1804" i="18"/>
  <c r="H2061" i="18"/>
  <c r="L2058" i="18"/>
  <c r="M2060" i="18"/>
  <c r="V2055" i="18" s="1"/>
  <c r="N2060" i="18"/>
  <c r="Q2060" i="18"/>
  <c r="AA2056" i="18" s="1"/>
  <c r="R2060" i="18"/>
  <c r="P1954" i="18"/>
  <c r="V1732" i="18"/>
  <c r="H1823" i="18"/>
  <c r="P1822" i="18" s="1"/>
  <c r="M1822" i="18"/>
  <c r="V1817" i="18" s="1"/>
  <c r="N1822" i="18"/>
  <c r="L1820" i="18"/>
  <c r="Q1822" i="18"/>
  <c r="AA1818" i="18" s="1"/>
  <c r="S1819" i="18"/>
  <c r="R1822" i="18"/>
  <c r="Z2058" i="18"/>
  <c r="T2056" i="18"/>
  <c r="T1802" i="18"/>
  <c r="AA1802" i="18"/>
  <c r="U1915" i="18"/>
  <c r="W1917" i="18"/>
  <c r="X1917" i="18"/>
  <c r="Y1915" i="18"/>
  <c r="S2056" i="18"/>
  <c r="S1818" i="18"/>
  <c r="H1921" i="18"/>
  <c r="L1918" i="18"/>
  <c r="M1920" i="18"/>
  <c r="V1915" i="18" s="1"/>
  <c r="N1920" i="18"/>
  <c r="R1920" i="18"/>
  <c r="S1917" i="18"/>
  <c r="Q1920" i="18"/>
  <c r="AA1916" i="18" s="1"/>
  <c r="Z1918" i="18"/>
  <c r="T1916" i="18"/>
  <c r="S1729" i="18"/>
  <c r="S1799" i="18"/>
  <c r="U1800" i="18"/>
  <c r="W1802" i="18"/>
  <c r="X1802" i="18"/>
  <c r="Y1800" i="18"/>
  <c r="S1916" i="18"/>
  <c r="L16" i="6"/>
  <c r="L17" i="6"/>
  <c r="Z798" i="18" l="1"/>
  <c r="T796" i="18"/>
  <c r="V464" i="18"/>
  <c r="Y464" i="18"/>
  <c r="U464" i="18"/>
  <c r="U458" i="18"/>
  <c r="X460" i="18"/>
  <c r="W460" i="18"/>
  <c r="Y458" i="18"/>
  <c r="Z823" i="18"/>
  <c r="T821" i="18"/>
  <c r="U1101" i="18"/>
  <c r="X1103" i="18"/>
  <c r="W1103" i="18"/>
  <c r="Y1101" i="18"/>
  <c r="X796" i="18"/>
  <c r="U794" i="18"/>
  <c r="W796" i="18"/>
  <c r="Y794" i="18"/>
  <c r="V414" i="18"/>
  <c r="R780" i="18"/>
  <c r="AA774" i="18"/>
  <c r="X681" i="18"/>
  <c r="U679" i="18"/>
  <c r="W681" i="18"/>
  <c r="Y679" i="18"/>
  <c r="H685" i="18"/>
  <c r="N684" i="18"/>
  <c r="L684" i="18"/>
  <c r="Q684" i="18"/>
  <c r="AA680" i="18" s="1"/>
  <c r="S684" i="18"/>
  <c r="P684" i="18"/>
  <c r="M684" i="18"/>
  <c r="V679" i="18" s="1"/>
  <c r="L682" i="18"/>
  <c r="N686" i="18"/>
  <c r="S681" i="18"/>
  <c r="H1387" i="18"/>
  <c r="L1384" i="18"/>
  <c r="Q1386" i="18"/>
  <c r="P1386" i="18"/>
  <c r="N1386" i="18"/>
  <c r="R1386" i="18"/>
  <c r="M1386" i="18"/>
  <c r="V1381" i="18" s="1"/>
  <c r="S1383" i="18"/>
  <c r="U1325" i="18"/>
  <c r="W1327" i="18"/>
  <c r="X1327" i="18"/>
  <c r="Y1325" i="18"/>
  <c r="V1233" i="18"/>
  <c r="Z482" i="18"/>
  <c r="T480" i="18"/>
  <c r="U1381" i="18"/>
  <c r="X1383" i="18"/>
  <c r="W1383" i="18"/>
  <c r="Y1381" i="18"/>
  <c r="V462" i="18"/>
  <c r="Y462" i="18"/>
  <c r="U462" i="18"/>
  <c r="H825" i="18"/>
  <c r="L822" i="18"/>
  <c r="P824" i="18"/>
  <c r="Q824" i="18"/>
  <c r="AA820" i="18" s="1"/>
  <c r="R824" i="18"/>
  <c r="M824" i="18"/>
  <c r="V819" i="18" s="1"/>
  <c r="V190" i="18"/>
  <c r="H1235" i="18"/>
  <c r="L1232" i="18"/>
  <c r="N1234" i="18"/>
  <c r="Q1234" i="18"/>
  <c r="AA1230" i="18" s="1"/>
  <c r="P1234" i="18"/>
  <c r="M1234" i="18"/>
  <c r="V1229" i="18" s="1"/>
  <c r="S1231" i="18"/>
  <c r="N824" i="18"/>
  <c r="N780" i="18"/>
  <c r="V773" i="18"/>
  <c r="S775" i="18"/>
  <c r="N779" i="18"/>
  <c r="V683" i="18"/>
  <c r="P1385" i="18"/>
  <c r="H1755" i="18"/>
  <c r="L1752" i="18"/>
  <c r="Q1754" i="18"/>
  <c r="R1754" i="18"/>
  <c r="P1754" i="18"/>
  <c r="M1754" i="18"/>
  <c r="V1749" i="18" s="1"/>
  <c r="N1754" i="18"/>
  <c r="Z1327" i="18"/>
  <c r="T1325" i="18"/>
  <c r="U410" i="18"/>
  <c r="W412" i="18"/>
  <c r="X412" i="18"/>
  <c r="Y410" i="18"/>
  <c r="Z371" i="18"/>
  <c r="T369" i="18"/>
  <c r="H291" i="18"/>
  <c r="P290" i="18" s="1"/>
  <c r="L288" i="18"/>
  <c r="M290" i="18"/>
  <c r="V285" i="18" s="1"/>
  <c r="Q290" i="18"/>
  <c r="S287" i="18"/>
  <c r="R290" i="18"/>
  <c r="N290" i="18"/>
  <c r="H416" i="18"/>
  <c r="M415" i="18"/>
  <c r="V410" i="18" s="1"/>
  <c r="R415" i="18"/>
  <c r="Q415" i="18"/>
  <c r="AA411" i="18" s="1"/>
  <c r="L413" i="18"/>
  <c r="N415" i="18"/>
  <c r="U478" i="18"/>
  <c r="W480" i="18"/>
  <c r="X480" i="18"/>
  <c r="Y478" i="18"/>
  <c r="U775" i="18"/>
  <c r="X777" i="18"/>
  <c r="W777" i="18"/>
  <c r="Y775" i="18"/>
  <c r="U773" i="18"/>
  <c r="X775" i="18"/>
  <c r="W775" i="18"/>
  <c r="Y773" i="18"/>
  <c r="AA371" i="18"/>
  <c r="Z1753" i="18"/>
  <c r="T1751" i="18"/>
  <c r="Y1327" i="18"/>
  <c r="U1327" i="18"/>
  <c r="V1327" i="18"/>
  <c r="R1234" i="18"/>
  <c r="Z1105" i="18"/>
  <c r="T1103" i="18"/>
  <c r="Z1384" i="18"/>
  <c r="T1382" i="18"/>
  <c r="Z1233" i="18"/>
  <c r="T1231" i="18"/>
  <c r="H484" i="18"/>
  <c r="M483" i="18"/>
  <c r="V478" i="18" s="1"/>
  <c r="N483" i="18"/>
  <c r="Q483" i="18"/>
  <c r="AA479" i="18" s="1"/>
  <c r="R483" i="18"/>
  <c r="L481" i="18"/>
  <c r="Z777" i="18"/>
  <c r="T775" i="18"/>
  <c r="T777" i="18"/>
  <c r="AA777" i="18"/>
  <c r="Z683" i="18"/>
  <c r="T681" i="18"/>
  <c r="W1751" i="18"/>
  <c r="X1751" i="18"/>
  <c r="U1749" i="18"/>
  <c r="Y1749" i="18"/>
  <c r="R1329" i="18"/>
  <c r="AA1323" i="18"/>
  <c r="V684" i="18"/>
  <c r="Y684" i="18"/>
  <c r="U684" i="18"/>
  <c r="P289" i="18"/>
  <c r="T464" i="18"/>
  <c r="AA464" i="18"/>
  <c r="S820" i="18"/>
  <c r="Z776" i="18"/>
  <c r="T774" i="18"/>
  <c r="X188" i="18"/>
  <c r="W188" i="18"/>
  <c r="U186" i="18"/>
  <c r="Y186" i="18"/>
  <c r="P414" i="18"/>
  <c r="U1229" i="18"/>
  <c r="W1231" i="18"/>
  <c r="X1231" i="18"/>
  <c r="Y1229" i="18"/>
  <c r="U367" i="18"/>
  <c r="X369" i="18"/>
  <c r="W369" i="18"/>
  <c r="Y367" i="18"/>
  <c r="H373" i="18"/>
  <c r="L372" i="18"/>
  <c r="Q372" i="18"/>
  <c r="AA368" i="18" s="1"/>
  <c r="S372" i="18"/>
  <c r="M372" i="18"/>
  <c r="V367" i="18" s="1"/>
  <c r="L370" i="18"/>
  <c r="S369" i="18"/>
  <c r="N372" i="18"/>
  <c r="N374" i="18"/>
  <c r="S1327" i="18"/>
  <c r="T1329" i="18"/>
  <c r="AA1329" i="18"/>
  <c r="N1235" i="18"/>
  <c r="V1228" i="18"/>
  <c r="U285" i="18"/>
  <c r="W287" i="18"/>
  <c r="X287" i="18"/>
  <c r="Y285" i="18"/>
  <c r="X821" i="18"/>
  <c r="U819" i="18"/>
  <c r="W821" i="18"/>
  <c r="Y819" i="18"/>
  <c r="Z1752" i="18"/>
  <c r="T1750" i="18"/>
  <c r="Z481" i="18"/>
  <c r="T479" i="18"/>
  <c r="S286" i="18"/>
  <c r="T462" i="18"/>
  <c r="AA462" i="18"/>
  <c r="T778" i="18"/>
  <c r="AA778" i="18"/>
  <c r="V372" i="18"/>
  <c r="Y372" i="18"/>
  <c r="U372" i="18"/>
  <c r="AA190" i="18"/>
  <c r="H192" i="18"/>
  <c r="M191" i="18"/>
  <c r="Q191" i="18"/>
  <c r="AA187" i="18" s="1"/>
  <c r="R191" i="18"/>
  <c r="S191" i="18"/>
  <c r="L189" i="18"/>
  <c r="L191" i="18"/>
  <c r="N191" i="18"/>
  <c r="S411" i="18"/>
  <c r="S1230" i="18"/>
  <c r="S479" i="18"/>
  <c r="R779" i="18"/>
  <c r="V778" i="18"/>
  <c r="Y778" i="18"/>
  <c r="U778" i="18"/>
  <c r="V371" i="18"/>
  <c r="S1750" i="18"/>
  <c r="T1327" i="18"/>
  <c r="AA1327" i="18"/>
  <c r="L461" i="18"/>
  <c r="M463" i="18"/>
  <c r="V458" i="18" s="1"/>
  <c r="N465" i="18"/>
  <c r="P463" i="18"/>
  <c r="Q463" i="18"/>
  <c r="AA459" i="18" s="1"/>
  <c r="S460" i="18"/>
  <c r="R463" i="18"/>
  <c r="Q464" i="18"/>
  <c r="M464" i="18"/>
  <c r="L463" i="18"/>
  <c r="S463" i="18"/>
  <c r="N463" i="18"/>
  <c r="H800" i="18"/>
  <c r="M799" i="18"/>
  <c r="V794" i="18" s="1"/>
  <c r="Q799" i="18"/>
  <c r="AA795" i="18" s="1"/>
  <c r="R799" i="18"/>
  <c r="P799" i="18"/>
  <c r="L797" i="18"/>
  <c r="N799" i="18"/>
  <c r="P462" i="18"/>
  <c r="U460" i="18"/>
  <c r="W462" i="18"/>
  <c r="X462" i="18"/>
  <c r="Y460" i="18"/>
  <c r="Z190" i="18"/>
  <c r="T188" i="18"/>
  <c r="Z370" i="18"/>
  <c r="T368" i="18"/>
  <c r="H1107" i="18"/>
  <c r="L1104" i="18"/>
  <c r="N1106" i="18"/>
  <c r="P1106" i="18"/>
  <c r="Q1106" i="18"/>
  <c r="AA1102" i="18" s="1"/>
  <c r="R1106" i="18"/>
  <c r="M1106" i="18"/>
  <c r="V1101" i="18" s="1"/>
  <c r="S1103" i="18"/>
  <c r="R484" i="18"/>
  <c r="AA478" i="18"/>
  <c r="Y777" i="18"/>
  <c r="V777" i="18"/>
  <c r="U777" i="18"/>
  <c r="AA683" i="18"/>
  <c r="U1323" i="18"/>
  <c r="W1325" i="18"/>
  <c r="X1325" i="18"/>
  <c r="Y1323" i="18"/>
  <c r="L1328" i="18"/>
  <c r="N1330" i="18"/>
  <c r="L1326" i="18"/>
  <c r="M1328" i="18"/>
  <c r="V1323" i="18" s="1"/>
  <c r="M1329" i="18"/>
  <c r="P1328" i="18"/>
  <c r="Q1328" i="18"/>
  <c r="R1328" i="18"/>
  <c r="N1328" i="18"/>
  <c r="Q1329" i="18"/>
  <c r="S1325" i="18"/>
  <c r="S1328" i="18"/>
  <c r="Z1955" i="18"/>
  <c r="T1953" i="18"/>
  <c r="Z1733" i="18"/>
  <c r="T1731" i="18"/>
  <c r="U2056" i="18"/>
  <c r="W2058" i="18"/>
  <c r="X2058" i="18"/>
  <c r="Y2056" i="18"/>
  <c r="N1735" i="18"/>
  <c r="U1801" i="18"/>
  <c r="X1803" i="18"/>
  <c r="W1803" i="18"/>
  <c r="Y1801" i="18"/>
  <c r="N1805" i="18"/>
  <c r="V1805" i="18"/>
  <c r="Y1805" i="18"/>
  <c r="U1805" i="18"/>
  <c r="U1799" i="18"/>
  <c r="W1801" i="18"/>
  <c r="X1801" i="18"/>
  <c r="Y1799" i="18"/>
  <c r="Z1954" i="18"/>
  <c r="T1952" i="18"/>
  <c r="H1922" i="18"/>
  <c r="P1921" i="18" s="1"/>
  <c r="L1919" i="18"/>
  <c r="M1921" i="18"/>
  <c r="V1916" i="18" s="1"/>
  <c r="N1921" i="18"/>
  <c r="Q1921" i="18"/>
  <c r="AA1917" i="18" s="1"/>
  <c r="R1921" i="18"/>
  <c r="U1729" i="18"/>
  <c r="W1731" i="18"/>
  <c r="X1731" i="18"/>
  <c r="Y1729" i="18"/>
  <c r="U1818" i="18"/>
  <c r="X1820" i="18"/>
  <c r="W1820" i="18"/>
  <c r="Y1818" i="18"/>
  <c r="S2057" i="18"/>
  <c r="T1804" i="18"/>
  <c r="AA1804" i="18"/>
  <c r="V1735" i="18"/>
  <c r="Y1735" i="18"/>
  <c r="U1735" i="18"/>
  <c r="U1951" i="18"/>
  <c r="W1953" i="18"/>
  <c r="X1953" i="18"/>
  <c r="Y1951" i="18"/>
  <c r="V1803" i="18"/>
  <c r="Y1803" i="18"/>
  <c r="U1803" i="18"/>
  <c r="N1806" i="18"/>
  <c r="V1799" i="18"/>
  <c r="S1801" i="18"/>
  <c r="U1916" i="18"/>
  <c r="W1918" i="18"/>
  <c r="X1918" i="18"/>
  <c r="Y1916" i="18"/>
  <c r="T1733" i="18"/>
  <c r="AA1733" i="18"/>
  <c r="S1800" i="18"/>
  <c r="U1731" i="18"/>
  <c r="W1733" i="18"/>
  <c r="X1733" i="18"/>
  <c r="Y1731" i="18"/>
  <c r="H1957" i="18"/>
  <c r="L1954" i="18"/>
  <c r="M1956" i="18"/>
  <c r="V1951" i="18" s="1"/>
  <c r="N1956" i="18"/>
  <c r="Q1956" i="18"/>
  <c r="AA1952" i="18" s="1"/>
  <c r="R1956" i="18"/>
  <c r="Z1822" i="18"/>
  <c r="T1820" i="18"/>
  <c r="H2062" i="18"/>
  <c r="M2061" i="18"/>
  <c r="V2056" i="18" s="1"/>
  <c r="L2059" i="18"/>
  <c r="N2061" i="18"/>
  <c r="Q2061" i="18"/>
  <c r="AA2057" i="18" s="1"/>
  <c r="P2061" i="18"/>
  <c r="R2061" i="18"/>
  <c r="P2060" i="18"/>
  <c r="V1733" i="18"/>
  <c r="Y1733" i="18"/>
  <c r="U1733" i="18"/>
  <c r="M1734" i="18"/>
  <c r="V1729" i="18" s="1"/>
  <c r="L1732" i="18"/>
  <c r="N1734" i="18"/>
  <c r="L1734" i="18"/>
  <c r="M1735" i="18"/>
  <c r="P1734" i="18"/>
  <c r="Q1734" i="18"/>
  <c r="AA1730" i="18" s="1"/>
  <c r="Q1735" i="18"/>
  <c r="S1734" i="18"/>
  <c r="R1734" i="18"/>
  <c r="S1952" i="18"/>
  <c r="AA1800" i="18"/>
  <c r="R1806" i="18"/>
  <c r="P1920" i="18"/>
  <c r="H1824" i="18"/>
  <c r="P1823" i="18" s="1"/>
  <c r="L1821" i="18"/>
  <c r="M1823" i="18"/>
  <c r="V1818" i="18" s="1"/>
  <c r="N1823" i="18"/>
  <c r="Q1823" i="18"/>
  <c r="AA1819" i="18" s="1"/>
  <c r="R1823" i="18"/>
  <c r="Z1803" i="18"/>
  <c r="T1801" i="18"/>
  <c r="T1803" i="18"/>
  <c r="AA1803" i="18"/>
  <c r="AG6" i="18"/>
  <c r="AG5" i="18"/>
  <c r="AS6" i="18"/>
  <c r="AS5" i="18"/>
  <c r="BW6" i="18"/>
  <c r="BW5" i="18"/>
  <c r="BQ6" i="18"/>
  <c r="BQ5" i="18"/>
  <c r="BK6" i="18"/>
  <c r="BK5" i="18"/>
  <c r="BE6" i="18"/>
  <c r="BE5" i="18"/>
  <c r="AY6" i="18"/>
  <c r="AY5" i="18"/>
  <c r="Z290" i="18" l="1"/>
  <c r="T288" i="18"/>
  <c r="Z463" i="18"/>
  <c r="T461" i="18"/>
  <c r="V483" i="18"/>
  <c r="Z1328" i="18"/>
  <c r="T1326" i="18"/>
  <c r="Z799" i="18"/>
  <c r="T797" i="18"/>
  <c r="X463" i="18"/>
  <c r="U461" i="18"/>
  <c r="W463" i="18"/>
  <c r="Y461" i="18"/>
  <c r="T465" i="18"/>
  <c r="AA465" i="18"/>
  <c r="W191" i="18"/>
  <c r="X191" i="18"/>
  <c r="U189" i="18"/>
  <c r="Y189" i="18"/>
  <c r="N193" i="18"/>
  <c r="V186" i="18"/>
  <c r="AA415" i="18"/>
  <c r="H417" i="18"/>
  <c r="L416" i="18"/>
  <c r="L414" i="18"/>
  <c r="N416" i="18"/>
  <c r="P416" i="18"/>
  <c r="Q416" i="18"/>
  <c r="AA412" i="18" s="1"/>
  <c r="R416" i="18"/>
  <c r="S416" i="18"/>
  <c r="M416" i="18"/>
  <c r="V411" i="18" s="1"/>
  <c r="N418" i="18"/>
  <c r="AA286" i="18"/>
  <c r="Z1754" i="18"/>
  <c r="T1752" i="18"/>
  <c r="T779" i="18"/>
  <c r="AA779" i="18"/>
  <c r="U820" i="18"/>
  <c r="W822" i="18"/>
  <c r="X822" i="18"/>
  <c r="Y820" i="18"/>
  <c r="AA1382" i="18"/>
  <c r="R1330" i="18"/>
  <c r="AA1324" i="18"/>
  <c r="S1820" i="18"/>
  <c r="S2058" i="18"/>
  <c r="N1331" i="18"/>
  <c r="V1324" i="18"/>
  <c r="S1326" i="18"/>
  <c r="W1104" i="18"/>
  <c r="U1102" i="18"/>
  <c r="X1104" i="18"/>
  <c r="Y1102" i="18"/>
  <c r="S796" i="18"/>
  <c r="N466" i="18"/>
  <c r="V459" i="18"/>
  <c r="S461" i="18"/>
  <c r="U187" i="18"/>
  <c r="W189" i="18"/>
  <c r="X189" i="18"/>
  <c r="Y187" i="18"/>
  <c r="L190" i="18"/>
  <c r="L192" i="18"/>
  <c r="M193" i="18"/>
  <c r="N192" i="18"/>
  <c r="P192" i="18"/>
  <c r="Q192" i="18"/>
  <c r="AA188" i="18" s="1"/>
  <c r="R192" i="18"/>
  <c r="S192" i="18"/>
  <c r="Q193" i="18"/>
  <c r="M192" i="18"/>
  <c r="V187" i="18" s="1"/>
  <c r="T374" i="18"/>
  <c r="AA374" i="18"/>
  <c r="R374" i="18"/>
  <c r="U1329" i="18"/>
  <c r="V1329" i="18"/>
  <c r="Y1329" i="18"/>
  <c r="U411" i="18"/>
  <c r="W413" i="18"/>
  <c r="X413" i="18"/>
  <c r="Y411" i="18"/>
  <c r="V1754" i="18"/>
  <c r="H826" i="18"/>
  <c r="M825" i="18"/>
  <c r="V820" i="18" s="1"/>
  <c r="N825" i="18"/>
  <c r="Q825" i="18"/>
  <c r="AA821" i="18" s="1"/>
  <c r="R825" i="18"/>
  <c r="S822" i="18"/>
  <c r="L823" i="18"/>
  <c r="P825" i="18"/>
  <c r="U1382" i="18"/>
  <c r="W1384" i="18"/>
  <c r="X1384" i="18"/>
  <c r="Y1382" i="18"/>
  <c r="R686" i="18"/>
  <c r="V484" i="18"/>
  <c r="H1108" i="18"/>
  <c r="P1107" i="18" s="1"/>
  <c r="M1107" i="18"/>
  <c r="V1102" i="18" s="1"/>
  <c r="N1107" i="18"/>
  <c r="Q1107" i="18"/>
  <c r="AA1103" i="18" s="1"/>
  <c r="R1107" i="18"/>
  <c r="S1104" i="18"/>
  <c r="L1105" i="18"/>
  <c r="R466" i="18"/>
  <c r="AA460" i="18"/>
  <c r="U459" i="18"/>
  <c r="W461" i="18"/>
  <c r="X461" i="18"/>
  <c r="Y459" i="18"/>
  <c r="S188" i="18"/>
  <c r="T372" i="18"/>
  <c r="AA372" i="18"/>
  <c r="U370" i="18"/>
  <c r="W372" i="18"/>
  <c r="X372" i="18"/>
  <c r="Y370" i="18"/>
  <c r="S412" i="18"/>
  <c r="AA1750" i="18"/>
  <c r="Z1234" i="18"/>
  <c r="T1232" i="18"/>
  <c r="H1388" i="18"/>
  <c r="P1387" i="18" s="1"/>
  <c r="M1387" i="18"/>
  <c r="N1387" i="18"/>
  <c r="Q1387" i="18"/>
  <c r="R1387" i="18"/>
  <c r="S1384" i="18"/>
  <c r="L1385" i="18"/>
  <c r="Z684" i="18"/>
  <c r="T682" i="18"/>
  <c r="X1326" i="18"/>
  <c r="W1326" i="18"/>
  <c r="U1324" i="18"/>
  <c r="Y1324" i="18"/>
  <c r="Z462" i="18"/>
  <c r="T460" i="18"/>
  <c r="Y463" i="18"/>
  <c r="V463" i="18"/>
  <c r="U463" i="18"/>
  <c r="V779" i="18"/>
  <c r="Y779" i="18"/>
  <c r="U779" i="18"/>
  <c r="T1235" i="18"/>
  <c r="AA1235" i="18"/>
  <c r="L371" i="18"/>
  <c r="N373" i="18"/>
  <c r="M374" i="18"/>
  <c r="Q374" i="18"/>
  <c r="P373" i="18"/>
  <c r="Q373" i="18"/>
  <c r="AA369" i="18" s="1"/>
  <c r="R375" i="18"/>
  <c r="R373" i="18"/>
  <c r="M373" i="18"/>
  <c r="V368" i="18" s="1"/>
  <c r="L373" i="18"/>
  <c r="S373" i="18"/>
  <c r="H485" i="18"/>
  <c r="N484" i="18"/>
  <c r="P484" i="18"/>
  <c r="Q484" i="18"/>
  <c r="AA480" i="18" s="1"/>
  <c r="L482" i="18"/>
  <c r="M484" i="18"/>
  <c r="V479" i="18" s="1"/>
  <c r="S481" i="18"/>
  <c r="X288" i="18"/>
  <c r="U286" i="18"/>
  <c r="W288" i="18"/>
  <c r="Y286" i="18"/>
  <c r="W1752" i="18"/>
  <c r="X1752" i="18"/>
  <c r="U1750" i="18"/>
  <c r="Y1750" i="18"/>
  <c r="T780" i="18"/>
  <c r="AA780" i="18"/>
  <c r="S821" i="18"/>
  <c r="U682" i="18"/>
  <c r="X684" i="18"/>
  <c r="W684" i="18"/>
  <c r="Y682" i="18"/>
  <c r="V780" i="18"/>
  <c r="Y780" i="18"/>
  <c r="U780" i="18"/>
  <c r="Z1106" i="18"/>
  <c r="T1104" i="18"/>
  <c r="T191" i="18"/>
  <c r="AA191" i="18"/>
  <c r="R1331" i="18"/>
  <c r="AA1325" i="18"/>
  <c r="T1330" i="18"/>
  <c r="AA1330" i="18"/>
  <c r="R193" i="18"/>
  <c r="W370" i="18"/>
  <c r="X370" i="18"/>
  <c r="U368" i="18"/>
  <c r="Y368" i="18"/>
  <c r="Z289" i="18"/>
  <c r="T287" i="18"/>
  <c r="X481" i="18"/>
  <c r="U479" i="18"/>
  <c r="W481" i="18"/>
  <c r="Y479" i="18"/>
  <c r="V1234" i="18"/>
  <c r="H292" i="18"/>
  <c r="P291" i="18" s="1"/>
  <c r="M291" i="18"/>
  <c r="V286" i="18" s="1"/>
  <c r="Q291" i="18"/>
  <c r="AA287" i="18" s="1"/>
  <c r="N291" i="18"/>
  <c r="R291" i="18"/>
  <c r="S288" i="18"/>
  <c r="L289" i="18"/>
  <c r="H1756" i="18"/>
  <c r="M1755" i="18"/>
  <c r="N1755" i="18"/>
  <c r="Q1755" i="18"/>
  <c r="R1755" i="18"/>
  <c r="S1752" i="18"/>
  <c r="L1753" i="18"/>
  <c r="AA1234" i="18"/>
  <c r="T686" i="18"/>
  <c r="AA686" i="18"/>
  <c r="T684" i="18"/>
  <c r="AA684" i="18"/>
  <c r="U795" i="18"/>
  <c r="W797" i="18"/>
  <c r="X797" i="18"/>
  <c r="Y795" i="18"/>
  <c r="Z824" i="18"/>
  <c r="T822" i="18"/>
  <c r="Z1386" i="18"/>
  <c r="T1384" i="18"/>
  <c r="T1328" i="18"/>
  <c r="AA1328" i="18"/>
  <c r="U1326" i="18"/>
  <c r="W1328" i="18"/>
  <c r="X1328" i="18"/>
  <c r="Y1326" i="18"/>
  <c r="H801" i="18"/>
  <c r="M800" i="18"/>
  <c r="V795" i="18" s="1"/>
  <c r="L798" i="18"/>
  <c r="N800" i="18"/>
  <c r="Q800" i="18"/>
  <c r="AA796" i="18" s="1"/>
  <c r="R800" i="18"/>
  <c r="R465" i="18"/>
  <c r="P191" i="18"/>
  <c r="S480" i="18"/>
  <c r="P415" i="18"/>
  <c r="S1751" i="18"/>
  <c r="Z1385" i="18"/>
  <c r="T1383" i="18"/>
  <c r="U1230" i="18"/>
  <c r="X1232" i="18"/>
  <c r="W1232" i="18"/>
  <c r="Y1230" i="18"/>
  <c r="U680" i="18"/>
  <c r="X682" i="18"/>
  <c r="W682" i="18"/>
  <c r="Y680" i="18"/>
  <c r="L683" i="18"/>
  <c r="M686" i="18"/>
  <c r="N685" i="18"/>
  <c r="P685" i="18"/>
  <c r="Q685" i="18"/>
  <c r="AA681" i="18" s="1"/>
  <c r="R685" i="18"/>
  <c r="Q686" i="18"/>
  <c r="S685" i="18"/>
  <c r="L685" i="18"/>
  <c r="M685" i="18"/>
  <c r="V680" i="18" s="1"/>
  <c r="N687" i="18"/>
  <c r="Y1328" i="18"/>
  <c r="U1328" i="18"/>
  <c r="V1328" i="18"/>
  <c r="T463" i="18"/>
  <c r="AA463" i="18"/>
  <c r="V191" i="18"/>
  <c r="U191" i="18"/>
  <c r="Y191" i="18"/>
  <c r="P372" i="18"/>
  <c r="Z414" i="18"/>
  <c r="T412" i="18"/>
  <c r="P483" i="18"/>
  <c r="V415" i="18"/>
  <c r="H1236" i="18"/>
  <c r="L1235" i="18"/>
  <c r="M1235" i="18"/>
  <c r="V1230" i="18" s="1"/>
  <c r="Q1235" i="18"/>
  <c r="AA1231" i="18" s="1"/>
  <c r="P1235" i="18"/>
  <c r="S1232" i="18"/>
  <c r="R1235" i="18"/>
  <c r="L1233" i="18"/>
  <c r="Z1823" i="18"/>
  <c r="T1821" i="18"/>
  <c r="V1823" i="18"/>
  <c r="Z1920" i="18"/>
  <c r="T1918" i="18"/>
  <c r="R1737" i="18"/>
  <c r="AA1731" i="18"/>
  <c r="U1730" i="18"/>
  <c r="W1732" i="18"/>
  <c r="X1732" i="18"/>
  <c r="Y1730" i="18"/>
  <c r="W1954" i="18"/>
  <c r="U1952" i="18"/>
  <c r="X1954" i="18"/>
  <c r="Y1952" i="18"/>
  <c r="Z1921" i="18"/>
  <c r="T1919" i="18"/>
  <c r="H1958" i="18"/>
  <c r="L1955" i="18"/>
  <c r="M1957" i="18"/>
  <c r="V1952" i="18" s="1"/>
  <c r="N1957" i="18"/>
  <c r="Q1957" i="18"/>
  <c r="AA1953" i="18" s="1"/>
  <c r="R1957" i="18"/>
  <c r="T1805" i="18"/>
  <c r="AA1805" i="18"/>
  <c r="V1806" i="18"/>
  <c r="Y1806" i="18"/>
  <c r="U1806" i="18"/>
  <c r="Z1734" i="18"/>
  <c r="T1732" i="18"/>
  <c r="Z2061" i="18"/>
  <c r="T2059" i="18"/>
  <c r="R1736" i="18"/>
  <c r="S1953" i="18"/>
  <c r="U1917" i="18"/>
  <c r="W1919" i="18"/>
  <c r="X1919" i="18"/>
  <c r="Y1917" i="18"/>
  <c r="N1737" i="18"/>
  <c r="V1730" i="18"/>
  <c r="S1732" i="18"/>
  <c r="H1923" i="18"/>
  <c r="L1920" i="18"/>
  <c r="M1922" i="18"/>
  <c r="V1917" i="18" s="1"/>
  <c r="N1922" i="18"/>
  <c r="P1922" i="18"/>
  <c r="R1922" i="18"/>
  <c r="Q1922" i="18"/>
  <c r="AA1918" i="18" s="1"/>
  <c r="S1731" i="18"/>
  <c r="U1732" i="18"/>
  <c r="W1734" i="18"/>
  <c r="X1734" i="18"/>
  <c r="Y1732" i="18"/>
  <c r="Z2060" i="18"/>
  <c r="T2058" i="18"/>
  <c r="U2057" i="18"/>
  <c r="W2059" i="18"/>
  <c r="X2059" i="18"/>
  <c r="Y2057" i="18"/>
  <c r="P1956" i="18"/>
  <c r="S1918" i="18"/>
  <c r="X1821" i="18"/>
  <c r="U1819" i="18"/>
  <c r="W1821" i="18"/>
  <c r="Y1819" i="18"/>
  <c r="U1734" i="18"/>
  <c r="V1734" i="18"/>
  <c r="Y1734" i="18"/>
  <c r="N1736" i="18"/>
  <c r="T1735" i="18"/>
  <c r="AA1735" i="18"/>
  <c r="H1825" i="18"/>
  <c r="M1824" i="18"/>
  <c r="V1819" i="18" s="1"/>
  <c r="L1822" i="18"/>
  <c r="N1824" i="18"/>
  <c r="P1824" i="18"/>
  <c r="R1824" i="18"/>
  <c r="Q1824" i="18"/>
  <c r="AA1820" i="18" s="1"/>
  <c r="T1734" i="18"/>
  <c r="AA1734" i="18"/>
  <c r="H2063" i="18"/>
  <c r="P2062" i="18" s="1"/>
  <c r="L2060" i="18"/>
  <c r="M2062" i="18"/>
  <c r="V2057" i="18" s="1"/>
  <c r="N2062" i="18"/>
  <c r="Q2062" i="18"/>
  <c r="AA2058" i="18" s="1"/>
  <c r="R2062" i="18"/>
  <c r="T1806" i="18"/>
  <c r="AA1806" i="18"/>
  <c r="Q13" i="6"/>
  <c r="R7" i="6"/>
  <c r="R8" i="6"/>
  <c r="R9" i="6"/>
  <c r="R10" i="6"/>
  <c r="R11" i="6"/>
  <c r="R12" i="6"/>
  <c r="R13" i="6"/>
  <c r="R14" i="6"/>
  <c r="R15" i="6"/>
  <c r="Q7" i="6"/>
  <c r="Q8" i="6"/>
  <c r="Q9" i="6"/>
  <c r="Q10" i="6"/>
  <c r="Q11" i="6"/>
  <c r="Q12" i="6"/>
  <c r="Q14" i="6"/>
  <c r="Q15" i="6"/>
  <c r="Z291" i="18" l="1"/>
  <c r="T289" i="18"/>
  <c r="Z1387" i="18"/>
  <c r="T1385" i="18"/>
  <c r="Z1107" i="18"/>
  <c r="T1105" i="18"/>
  <c r="U1233" i="18"/>
  <c r="W1235" i="18"/>
  <c r="X1235" i="18"/>
  <c r="Y1233" i="18"/>
  <c r="H1757" i="18"/>
  <c r="P1756" i="18" s="1"/>
  <c r="L1756" i="18"/>
  <c r="Q1756" i="18"/>
  <c r="AA1752" i="18" s="1"/>
  <c r="S1756" i="18"/>
  <c r="L1754" i="18"/>
  <c r="M1756" i="18"/>
  <c r="V1751" i="18" s="1"/>
  <c r="N1756" i="18"/>
  <c r="N1758" i="18"/>
  <c r="S1753" i="18"/>
  <c r="AA1383" i="18"/>
  <c r="N195" i="18"/>
  <c r="V188" i="18"/>
  <c r="S190" i="18"/>
  <c r="V1235" i="18"/>
  <c r="U1235" i="18"/>
  <c r="Y1235" i="18"/>
  <c r="L1236" i="18"/>
  <c r="Q1236" i="18"/>
  <c r="AA1232" i="18" s="1"/>
  <c r="P1236" i="18"/>
  <c r="Q1237" i="18"/>
  <c r="S1236" i="18"/>
  <c r="R1236" i="18"/>
  <c r="M1236" i="18"/>
  <c r="V1231" i="18" s="1"/>
  <c r="L1234" i="18"/>
  <c r="M1237" i="18"/>
  <c r="N1238" i="18"/>
  <c r="N1236" i="18"/>
  <c r="S1233" i="18"/>
  <c r="S682" i="18"/>
  <c r="Z685" i="18"/>
  <c r="T683" i="18"/>
  <c r="V465" i="18"/>
  <c r="Y465" i="18"/>
  <c r="U465" i="18"/>
  <c r="H802" i="18"/>
  <c r="N801" i="18"/>
  <c r="M801" i="18"/>
  <c r="V796" i="18" s="1"/>
  <c r="Q801" i="18"/>
  <c r="AA797" i="18" s="1"/>
  <c r="R801" i="18"/>
  <c r="L799" i="18"/>
  <c r="P801" i="18"/>
  <c r="W289" i="18"/>
  <c r="U287" i="18"/>
  <c r="X289" i="18"/>
  <c r="Y287" i="18"/>
  <c r="Y1331" i="18"/>
  <c r="V1331" i="18"/>
  <c r="U1331" i="18"/>
  <c r="S370" i="18"/>
  <c r="R376" i="18"/>
  <c r="AA370" i="18"/>
  <c r="U1103" i="18"/>
  <c r="W1105" i="18"/>
  <c r="X1105" i="18"/>
  <c r="Y1103" i="18"/>
  <c r="U821" i="18"/>
  <c r="W823" i="18"/>
  <c r="X823" i="18"/>
  <c r="Y821" i="18"/>
  <c r="R195" i="18"/>
  <c r="AA189" i="18"/>
  <c r="U190" i="18"/>
  <c r="W192" i="18"/>
  <c r="X192" i="18"/>
  <c r="Y190" i="18"/>
  <c r="T466" i="18"/>
  <c r="AA466" i="18"/>
  <c r="T1331" i="18"/>
  <c r="AA1331" i="18"/>
  <c r="R292" i="18"/>
  <c r="Z416" i="18"/>
  <c r="T414" i="18"/>
  <c r="T193" i="18"/>
  <c r="AA193" i="18"/>
  <c r="R1756" i="18"/>
  <c r="Z825" i="18"/>
  <c r="T823" i="18"/>
  <c r="Z483" i="18"/>
  <c r="T481" i="18"/>
  <c r="T685" i="18"/>
  <c r="AA685" i="18"/>
  <c r="S797" i="18"/>
  <c r="U480" i="18"/>
  <c r="W482" i="18"/>
  <c r="X482" i="18"/>
  <c r="Y480" i="18"/>
  <c r="N375" i="18"/>
  <c r="N376" i="18"/>
  <c r="V369" i="18"/>
  <c r="S371" i="18"/>
  <c r="U188" i="18"/>
  <c r="W190" i="18"/>
  <c r="X190" i="18"/>
  <c r="Y188" i="18"/>
  <c r="AA418" i="18"/>
  <c r="T418" i="18"/>
  <c r="T416" i="18"/>
  <c r="AA416" i="18"/>
  <c r="S1235" i="18"/>
  <c r="R1237" i="18"/>
  <c r="U683" i="18"/>
  <c r="X685" i="18"/>
  <c r="W685" i="18"/>
  <c r="Y683" i="18"/>
  <c r="N688" i="18"/>
  <c r="V681" i="18"/>
  <c r="S683" i="18"/>
  <c r="V1755" i="18"/>
  <c r="U371" i="18"/>
  <c r="W373" i="18"/>
  <c r="X373" i="18"/>
  <c r="Y371" i="18"/>
  <c r="T373" i="18"/>
  <c r="AA373" i="18"/>
  <c r="N1389" i="18"/>
  <c r="V1382" i="18"/>
  <c r="U686" i="18"/>
  <c r="V686" i="18"/>
  <c r="Y686" i="18"/>
  <c r="U374" i="18"/>
  <c r="V374" i="18"/>
  <c r="Y374" i="18"/>
  <c r="U192" i="18"/>
  <c r="V192" i="18"/>
  <c r="Y192" i="18"/>
  <c r="S413" i="18"/>
  <c r="U412" i="18"/>
  <c r="W414" i="18"/>
  <c r="X414" i="18"/>
  <c r="Y412" i="18"/>
  <c r="T687" i="18"/>
  <c r="AA687" i="18"/>
  <c r="Z1235" i="18"/>
  <c r="T1233" i="18"/>
  <c r="W683" i="18"/>
  <c r="X683" i="18"/>
  <c r="U681" i="18"/>
  <c r="Y681" i="18"/>
  <c r="R1757" i="18"/>
  <c r="AA1751" i="18"/>
  <c r="U369" i="18"/>
  <c r="W371" i="18"/>
  <c r="X371" i="18"/>
  <c r="Y369" i="18"/>
  <c r="H1389" i="18"/>
  <c r="R1389" i="18" s="1"/>
  <c r="P1388" i="18"/>
  <c r="Q1388" i="18"/>
  <c r="AA1384" i="18" s="1"/>
  <c r="L1386" i="18"/>
  <c r="M1388" i="18"/>
  <c r="V1383" i="18" s="1"/>
  <c r="S1385" i="18"/>
  <c r="N1388" i="18"/>
  <c r="R194" i="18"/>
  <c r="U414" i="18"/>
  <c r="X416" i="18"/>
  <c r="W416" i="18"/>
  <c r="Y414" i="18"/>
  <c r="Z191" i="18"/>
  <c r="T189" i="18"/>
  <c r="H293" i="18"/>
  <c r="N292" i="18"/>
  <c r="Q292" i="18"/>
  <c r="AA288" i="18" s="1"/>
  <c r="P292" i="18"/>
  <c r="M292" i="18"/>
  <c r="V287" i="18" s="1"/>
  <c r="L290" i="18"/>
  <c r="S289" i="18"/>
  <c r="Z373" i="18"/>
  <c r="T371" i="18"/>
  <c r="Z372" i="18"/>
  <c r="T370" i="18"/>
  <c r="R688" i="18"/>
  <c r="AA682" i="18"/>
  <c r="P800" i="18"/>
  <c r="P1755" i="18"/>
  <c r="U193" i="18"/>
  <c r="Y193" i="18"/>
  <c r="V193" i="18"/>
  <c r="Z484" i="18"/>
  <c r="T482" i="18"/>
  <c r="Y373" i="18"/>
  <c r="U373" i="18"/>
  <c r="V373" i="18"/>
  <c r="X1385" i="18"/>
  <c r="U1383" i="18"/>
  <c r="W1385" i="18"/>
  <c r="Y1383" i="18"/>
  <c r="U1330" i="18"/>
  <c r="V1330" i="18"/>
  <c r="Y1330" i="18"/>
  <c r="M417" i="18"/>
  <c r="V412" i="18" s="1"/>
  <c r="N419" i="18"/>
  <c r="N417" i="18"/>
  <c r="Q418" i="18"/>
  <c r="R419" i="18"/>
  <c r="M418" i="18"/>
  <c r="R417" i="18"/>
  <c r="Q417" i="18"/>
  <c r="AA413" i="18" s="1"/>
  <c r="L415" i="18"/>
  <c r="L417" i="18"/>
  <c r="P417" i="18"/>
  <c r="S417" i="18"/>
  <c r="X1753" i="18"/>
  <c r="W1753" i="18"/>
  <c r="U1751" i="18"/>
  <c r="Y1751" i="18"/>
  <c r="S2059" i="18"/>
  <c r="R687" i="18"/>
  <c r="Z415" i="18"/>
  <c r="T413" i="18"/>
  <c r="AA1755" i="18"/>
  <c r="AA484" i="18"/>
  <c r="U375" i="18"/>
  <c r="Y375" i="18"/>
  <c r="V375" i="18"/>
  <c r="Y466" i="18"/>
  <c r="V466" i="18"/>
  <c r="U466" i="18"/>
  <c r="S189" i="18"/>
  <c r="Z192" i="18"/>
  <c r="T190" i="18"/>
  <c r="R418" i="18"/>
  <c r="H1109" i="18"/>
  <c r="P1108" i="18" s="1"/>
  <c r="Q1108" i="18"/>
  <c r="AA1104" i="18" s="1"/>
  <c r="R1108" i="18"/>
  <c r="L1106" i="18"/>
  <c r="M1108" i="18"/>
  <c r="V1103" i="18" s="1"/>
  <c r="S1105" i="18"/>
  <c r="N1108" i="18"/>
  <c r="U1231" i="18"/>
  <c r="X1233" i="18"/>
  <c r="W1233" i="18"/>
  <c r="Y1231" i="18"/>
  <c r="N1237" i="18"/>
  <c r="U685" i="18"/>
  <c r="Y685" i="18"/>
  <c r="V685" i="18"/>
  <c r="U796" i="18"/>
  <c r="X798" i="18"/>
  <c r="W798" i="18"/>
  <c r="Y796" i="18"/>
  <c r="N1757" i="18"/>
  <c r="V1750" i="18"/>
  <c r="H486" i="18"/>
  <c r="L483" i="18"/>
  <c r="N485" i="18"/>
  <c r="Q485" i="18"/>
  <c r="AA481" i="18" s="1"/>
  <c r="R485" i="18"/>
  <c r="L485" i="18"/>
  <c r="M485" i="18"/>
  <c r="V480" i="18" s="1"/>
  <c r="H827" i="18"/>
  <c r="L824" i="18"/>
  <c r="Q826" i="18"/>
  <c r="R826" i="18"/>
  <c r="P826" i="18"/>
  <c r="M826" i="18"/>
  <c r="V821" i="18" s="1"/>
  <c r="S823" i="18"/>
  <c r="N826" i="18"/>
  <c r="N194" i="18"/>
  <c r="T192" i="18"/>
  <c r="AA192" i="18"/>
  <c r="R1388" i="18"/>
  <c r="Y416" i="18"/>
  <c r="V416" i="18"/>
  <c r="U416" i="18"/>
  <c r="Z2062" i="18"/>
  <c r="T2060" i="18"/>
  <c r="U1820" i="18"/>
  <c r="W1822" i="18"/>
  <c r="X1822" i="18"/>
  <c r="Y1820" i="18"/>
  <c r="T1736" i="18"/>
  <c r="AA1736" i="18"/>
  <c r="Z1922" i="18"/>
  <c r="T1920" i="18"/>
  <c r="T1737" i="18"/>
  <c r="AA1737" i="18"/>
  <c r="U2058" i="18"/>
  <c r="X2060" i="18"/>
  <c r="W2060" i="18"/>
  <c r="Y2058" i="18"/>
  <c r="Z1956" i="18"/>
  <c r="T1954" i="18"/>
  <c r="U1737" i="18"/>
  <c r="V1737" i="18"/>
  <c r="Y1737" i="18"/>
  <c r="H1826" i="18"/>
  <c r="L1823" i="18"/>
  <c r="L1825" i="18"/>
  <c r="S1825" i="18" s="1"/>
  <c r="M1825" i="18"/>
  <c r="V1820" i="18" s="1"/>
  <c r="N1827" i="18"/>
  <c r="N1825" i="18"/>
  <c r="Q1825" i="18"/>
  <c r="AA1821" i="18" s="1"/>
  <c r="R1825" i="18"/>
  <c r="S1822" i="18"/>
  <c r="S1821" i="18"/>
  <c r="U1918" i="18"/>
  <c r="W1920" i="18"/>
  <c r="X1920" i="18"/>
  <c r="Y1918" i="18"/>
  <c r="H1959" i="18"/>
  <c r="P1958" i="18" s="1"/>
  <c r="N1958" i="18"/>
  <c r="L1956" i="18"/>
  <c r="M1958" i="18"/>
  <c r="V1953" i="18" s="1"/>
  <c r="Q1958" i="18"/>
  <c r="AA1954" i="18" s="1"/>
  <c r="R1958" i="18"/>
  <c r="U1953" i="18"/>
  <c r="W1955" i="18"/>
  <c r="X1955" i="18"/>
  <c r="Y1953" i="18"/>
  <c r="H1924" i="18"/>
  <c r="L1921" i="18"/>
  <c r="M1923" i="18"/>
  <c r="V1918" i="18" s="1"/>
  <c r="N1923" i="18"/>
  <c r="P1923" i="18"/>
  <c r="Q1923" i="18"/>
  <c r="AA1919" i="18" s="1"/>
  <c r="R1923" i="18"/>
  <c r="S1920" i="18"/>
  <c r="S1954" i="18"/>
  <c r="V1824" i="18"/>
  <c r="S1919" i="18"/>
  <c r="P1957" i="18"/>
  <c r="Z1824" i="18"/>
  <c r="T1822" i="18"/>
  <c r="H2064" i="18"/>
  <c r="L2061" i="18"/>
  <c r="M2063" i="18"/>
  <c r="V2058" i="18" s="1"/>
  <c r="Q2063" i="18"/>
  <c r="AA2059" i="18" s="1"/>
  <c r="N2063" i="18"/>
  <c r="R2063" i="18"/>
  <c r="AA1824" i="18"/>
  <c r="V1736" i="18"/>
  <c r="Y1736" i="18"/>
  <c r="U1736" i="18"/>
  <c r="M8" i="6"/>
  <c r="M9" i="6"/>
  <c r="M10" i="6"/>
  <c r="M11" i="6"/>
  <c r="M12" i="6"/>
  <c r="M13" i="6"/>
  <c r="M14" i="6"/>
  <c r="M15" i="6"/>
  <c r="M7" i="6"/>
  <c r="J15" i="6"/>
  <c r="K15" i="6"/>
  <c r="N15" i="6"/>
  <c r="O15" i="6"/>
  <c r="P15" i="6"/>
  <c r="Z1108" i="18" l="1"/>
  <c r="T1106" i="18"/>
  <c r="Z1756" i="18"/>
  <c r="T1754" i="18"/>
  <c r="T195" i="18"/>
  <c r="AA195" i="18"/>
  <c r="U822" i="18"/>
  <c r="X824" i="18"/>
  <c r="W824" i="18"/>
  <c r="Y822" i="18"/>
  <c r="Z1755" i="18"/>
  <c r="T1753" i="18"/>
  <c r="X799" i="18"/>
  <c r="W799" i="18"/>
  <c r="U797" i="18"/>
  <c r="Y797" i="18"/>
  <c r="N1239" i="18"/>
  <c r="V1232" i="18"/>
  <c r="S1234" i="18"/>
  <c r="M486" i="18"/>
  <c r="V481" i="18" s="1"/>
  <c r="L486" i="18"/>
  <c r="L484" i="18"/>
  <c r="M487" i="18"/>
  <c r="Q486" i="18"/>
  <c r="AA482" i="18" s="1"/>
  <c r="Q487" i="18"/>
  <c r="R486" i="18"/>
  <c r="S486" i="18"/>
  <c r="P486" i="18"/>
  <c r="N486" i="18"/>
  <c r="N420" i="18"/>
  <c r="V413" i="18"/>
  <c r="S415" i="18"/>
  <c r="W485" i="18"/>
  <c r="X485" i="18"/>
  <c r="U483" i="18"/>
  <c r="Y483" i="18"/>
  <c r="T194" i="18"/>
  <c r="AA194" i="18"/>
  <c r="H828" i="18"/>
  <c r="M827" i="18"/>
  <c r="V822" i="18" s="1"/>
  <c r="Q827" i="18"/>
  <c r="AA823" i="18" s="1"/>
  <c r="N827" i="18"/>
  <c r="R827" i="18"/>
  <c r="S824" i="18"/>
  <c r="L825" i="18"/>
  <c r="U485" i="18"/>
  <c r="V485" i="18"/>
  <c r="Y485" i="18"/>
  <c r="T1757" i="18"/>
  <c r="AA1757" i="18"/>
  <c r="T1237" i="18"/>
  <c r="AA1237" i="18"/>
  <c r="U1104" i="18"/>
  <c r="W1106" i="18"/>
  <c r="X1106" i="18"/>
  <c r="Y1104" i="18"/>
  <c r="Z417" i="18"/>
  <c r="T415" i="18"/>
  <c r="R420" i="18"/>
  <c r="AA414" i="18"/>
  <c r="Z800" i="18"/>
  <c r="T798" i="18"/>
  <c r="W290" i="18"/>
  <c r="X290" i="18"/>
  <c r="U288" i="18"/>
  <c r="Y288" i="18"/>
  <c r="W1386" i="18"/>
  <c r="U1384" i="18"/>
  <c r="X1386" i="18"/>
  <c r="Y1384" i="18"/>
  <c r="S798" i="18"/>
  <c r="X1234" i="18"/>
  <c r="U1232" i="18"/>
  <c r="W1234" i="18"/>
  <c r="Y1232" i="18"/>
  <c r="U1234" i="18"/>
  <c r="W1236" i="18"/>
  <c r="X1236" i="18"/>
  <c r="Y1234" i="18"/>
  <c r="R1758" i="18"/>
  <c r="Z801" i="18"/>
  <c r="T799" i="18"/>
  <c r="V419" i="18"/>
  <c r="U419" i="18"/>
  <c r="Y419" i="18"/>
  <c r="R487" i="18"/>
  <c r="V687" i="18"/>
  <c r="U687" i="18"/>
  <c r="Y687" i="18"/>
  <c r="W417" i="18"/>
  <c r="U415" i="18"/>
  <c r="X417" i="18"/>
  <c r="Y415" i="18"/>
  <c r="T417" i="18"/>
  <c r="AA417" i="18"/>
  <c r="V1237" i="18"/>
  <c r="Y1237" i="18"/>
  <c r="U1237" i="18"/>
  <c r="Y195" i="18"/>
  <c r="V195" i="18"/>
  <c r="U195" i="18"/>
  <c r="V801" i="18"/>
  <c r="AA822" i="18"/>
  <c r="T375" i="18"/>
  <c r="AA375" i="18"/>
  <c r="Z1236" i="18"/>
  <c r="T1234" i="18"/>
  <c r="U413" i="18"/>
  <c r="W415" i="18"/>
  <c r="X415" i="18"/>
  <c r="Y413" i="18"/>
  <c r="Z292" i="18"/>
  <c r="T290" i="18"/>
  <c r="V1756" i="18"/>
  <c r="Y1756" i="18"/>
  <c r="U1756" i="18"/>
  <c r="V1236" i="18"/>
  <c r="Y1236" i="18"/>
  <c r="U1236" i="18"/>
  <c r="T1758" i="18"/>
  <c r="AA1758" i="18"/>
  <c r="U1754" i="18"/>
  <c r="W1756" i="18"/>
  <c r="X1756" i="18"/>
  <c r="Y1754" i="18"/>
  <c r="T1238" i="18"/>
  <c r="AA1238" i="18"/>
  <c r="T419" i="18"/>
  <c r="AA419" i="18"/>
  <c r="V688" i="18"/>
  <c r="U688" i="18"/>
  <c r="Y688" i="18"/>
  <c r="Z1388" i="18"/>
  <c r="T1386" i="18"/>
  <c r="N487" i="18"/>
  <c r="P485" i="18"/>
  <c r="H1390" i="18"/>
  <c r="L1387" i="18"/>
  <c r="P1389" i="18"/>
  <c r="Q1389" i="18"/>
  <c r="AA1385" i="18" s="1"/>
  <c r="M1389" i="18"/>
  <c r="V1384" i="18" s="1"/>
  <c r="S1386" i="18"/>
  <c r="Y1757" i="18"/>
  <c r="U1757" i="18"/>
  <c r="V1757" i="18"/>
  <c r="AA1756" i="18"/>
  <c r="T1756" i="18"/>
  <c r="L1755" i="18"/>
  <c r="M1758" i="18"/>
  <c r="Q1757" i="18"/>
  <c r="AA1753" i="18" s="1"/>
  <c r="P1757" i="18"/>
  <c r="R1759" i="18"/>
  <c r="Q1758" i="18"/>
  <c r="M1757" i="18"/>
  <c r="V1752" i="18" s="1"/>
  <c r="L1757" i="18"/>
  <c r="S1757" i="18"/>
  <c r="N1759" i="18"/>
  <c r="S1754" i="18"/>
  <c r="Z826" i="18"/>
  <c r="T824" i="18"/>
  <c r="S485" i="18"/>
  <c r="T485" i="18"/>
  <c r="AA485" i="18"/>
  <c r="H1110" i="18"/>
  <c r="L1107" i="18"/>
  <c r="M1109" i="18"/>
  <c r="Q1109" i="18"/>
  <c r="AA1105" i="18" s="1"/>
  <c r="N1109" i="18"/>
  <c r="R1109" i="18"/>
  <c r="U417" i="18"/>
  <c r="V417" i="18"/>
  <c r="Y417" i="18"/>
  <c r="V194" i="18"/>
  <c r="Y194" i="18"/>
  <c r="U194" i="18"/>
  <c r="T688" i="18"/>
  <c r="AA688" i="18"/>
  <c r="R1238" i="18"/>
  <c r="S482" i="18"/>
  <c r="U481" i="18"/>
  <c r="W483" i="18"/>
  <c r="X483" i="18"/>
  <c r="Y481" i="18"/>
  <c r="U418" i="18"/>
  <c r="V418" i="18"/>
  <c r="Y418" i="18"/>
  <c r="S414" i="18"/>
  <c r="H294" i="18"/>
  <c r="N293" i="18"/>
  <c r="L291" i="18"/>
  <c r="R293" i="18"/>
  <c r="Q293" i="18"/>
  <c r="AA289" i="18" s="1"/>
  <c r="M293" i="18"/>
  <c r="V288" i="18" s="1"/>
  <c r="S290" i="18"/>
  <c r="T376" i="18"/>
  <c r="AA376" i="18"/>
  <c r="U376" i="18"/>
  <c r="V376" i="18"/>
  <c r="Y376" i="18"/>
  <c r="H803" i="18"/>
  <c r="L800" i="18"/>
  <c r="N802" i="18"/>
  <c r="Q802" i="18"/>
  <c r="R802" i="18"/>
  <c r="M802" i="18"/>
  <c r="V797" i="18" s="1"/>
  <c r="S799" i="18"/>
  <c r="T1236" i="18"/>
  <c r="AA1236" i="18"/>
  <c r="R1239" i="18"/>
  <c r="AA1233" i="18"/>
  <c r="W1754" i="18"/>
  <c r="U1752" i="18"/>
  <c r="X1754" i="18"/>
  <c r="Y1752" i="18"/>
  <c r="Z1958" i="18"/>
  <c r="T1956" i="18"/>
  <c r="L1824" i="18"/>
  <c r="M1827" i="18"/>
  <c r="L1826" i="18"/>
  <c r="S1826" i="18" s="1"/>
  <c r="M1826" i="18"/>
  <c r="V1821" i="18" s="1"/>
  <c r="N1826" i="18"/>
  <c r="R1826" i="18"/>
  <c r="Q1826" i="18"/>
  <c r="AA1822" i="18" s="1"/>
  <c r="Q1827" i="18"/>
  <c r="P1826" i="18"/>
  <c r="H2065" i="18"/>
  <c r="M2064" i="18"/>
  <c r="V2059" i="18" s="1"/>
  <c r="L2062" i="18"/>
  <c r="N2064" i="18"/>
  <c r="P2064" i="18"/>
  <c r="R2064" i="18"/>
  <c r="Q2064" i="18"/>
  <c r="AA2060" i="18" s="1"/>
  <c r="S2060" i="18"/>
  <c r="U1919" i="18"/>
  <c r="W1921" i="18"/>
  <c r="X1921" i="18"/>
  <c r="Y1919" i="18"/>
  <c r="P1825" i="18"/>
  <c r="U1954" i="18"/>
  <c r="W1956" i="18"/>
  <c r="X1956" i="18"/>
  <c r="Y1954" i="18"/>
  <c r="Z1923" i="18"/>
  <c r="T1921" i="18"/>
  <c r="H1925" i="18"/>
  <c r="P1924" i="18" s="1"/>
  <c r="L1922" i="18"/>
  <c r="M1924" i="18"/>
  <c r="V1919" i="18" s="1"/>
  <c r="N1924" i="18"/>
  <c r="Q1924" i="18"/>
  <c r="AA1920" i="18" s="1"/>
  <c r="R1924" i="18"/>
  <c r="T1825" i="18"/>
  <c r="AA1825" i="18"/>
  <c r="T1827" i="18"/>
  <c r="AA1827" i="18"/>
  <c r="P2063" i="18"/>
  <c r="Z1957" i="18"/>
  <c r="T1955" i="18"/>
  <c r="R1827" i="18"/>
  <c r="U1823" i="18"/>
  <c r="W1825" i="18"/>
  <c r="X1825" i="18"/>
  <c r="Y1823" i="18"/>
  <c r="H1960" i="18"/>
  <c r="L1957" i="18"/>
  <c r="N1959" i="18"/>
  <c r="M1959" i="18"/>
  <c r="V1954" i="18" s="1"/>
  <c r="Q1959" i="18"/>
  <c r="AA1955" i="18" s="1"/>
  <c r="R1959" i="18"/>
  <c r="U1821" i="18"/>
  <c r="W1823" i="18"/>
  <c r="X1823" i="18"/>
  <c r="Y1821" i="18"/>
  <c r="U2059" i="18"/>
  <c r="X2061" i="18"/>
  <c r="W2061" i="18"/>
  <c r="Y2059" i="18"/>
  <c r="U1825" i="18"/>
  <c r="V1825" i="18"/>
  <c r="Y1825" i="18"/>
  <c r="S1955" i="18"/>
  <c r="L15" i="6"/>
  <c r="P7" i="6"/>
  <c r="P8" i="6"/>
  <c r="P9" i="6"/>
  <c r="P10" i="6"/>
  <c r="P11" i="6"/>
  <c r="P12" i="6"/>
  <c r="P13" i="6"/>
  <c r="P14" i="6"/>
  <c r="R488" i="18" l="1"/>
  <c r="U1238" i="18"/>
  <c r="V1238" i="18"/>
  <c r="Y1238" i="18"/>
  <c r="V1759" i="18"/>
  <c r="U1759" i="18"/>
  <c r="Y1759" i="18"/>
  <c r="T487" i="18"/>
  <c r="AA487" i="18"/>
  <c r="U823" i="18"/>
  <c r="X825" i="18"/>
  <c r="W825" i="18"/>
  <c r="Y823" i="18"/>
  <c r="V1104" i="18"/>
  <c r="U1105" i="18"/>
  <c r="X1107" i="18"/>
  <c r="W1107" i="18"/>
  <c r="Y1105" i="18"/>
  <c r="AA1759" i="18"/>
  <c r="T1759" i="18"/>
  <c r="N1760" i="18"/>
  <c r="V1753" i="18"/>
  <c r="S1755" i="18"/>
  <c r="V420" i="18"/>
  <c r="Y420" i="18"/>
  <c r="U420" i="18"/>
  <c r="T420" i="18"/>
  <c r="AA420" i="18"/>
  <c r="T1239" i="18"/>
  <c r="AA1239" i="18"/>
  <c r="H829" i="18"/>
  <c r="N828" i="18"/>
  <c r="P828" i="18"/>
  <c r="Q828" i="18"/>
  <c r="AA824" i="18" s="1"/>
  <c r="L826" i="18"/>
  <c r="M828" i="18"/>
  <c r="V823" i="18" s="1"/>
  <c r="S825" i="18"/>
  <c r="S483" i="18"/>
  <c r="H804" i="18"/>
  <c r="L803" i="18"/>
  <c r="M803" i="18"/>
  <c r="V798" i="18" s="1"/>
  <c r="N805" i="18"/>
  <c r="Q803" i="18"/>
  <c r="AA799" i="18" s="1"/>
  <c r="R803" i="18"/>
  <c r="N803" i="18"/>
  <c r="R805" i="18"/>
  <c r="P803" i="18"/>
  <c r="S803" i="18"/>
  <c r="L801" i="18"/>
  <c r="Z1757" i="18"/>
  <c r="T1755" i="18"/>
  <c r="V802" i="18"/>
  <c r="U1753" i="18"/>
  <c r="W1755" i="18"/>
  <c r="X1755" i="18"/>
  <c r="Y1753" i="18"/>
  <c r="R828" i="18"/>
  <c r="T486" i="18"/>
  <c r="AA486" i="18"/>
  <c r="N488" i="18"/>
  <c r="U798" i="18"/>
  <c r="W800" i="18"/>
  <c r="X800" i="18"/>
  <c r="Y798" i="18"/>
  <c r="Z485" i="18"/>
  <c r="T483" i="18"/>
  <c r="H1111" i="18"/>
  <c r="M1110" i="18"/>
  <c r="V1105" i="18" s="1"/>
  <c r="L1108" i="18"/>
  <c r="Q1110" i="18"/>
  <c r="R1110" i="18"/>
  <c r="N1110" i="18"/>
  <c r="S1106" i="18"/>
  <c r="N489" i="18"/>
  <c r="V482" i="18"/>
  <c r="S484" i="18"/>
  <c r="Y1239" i="18"/>
  <c r="U1239" i="18"/>
  <c r="V1239" i="18"/>
  <c r="P802" i="18"/>
  <c r="X291" i="18"/>
  <c r="U289" i="18"/>
  <c r="W291" i="18"/>
  <c r="Y289" i="18"/>
  <c r="U1385" i="18"/>
  <c r="W1387" i="18"/>
  <c r="X1387" i="18"/>
  <c r="Y1385" i="18"/>
  <c r="Y487" i="18"/>
  <c r="V487" i="18"/>
  <c r="U487" i="18"/>
  <c r="U1758" i="18"/>
  <c r="V1758" i="18"/>
  <c r="Y1758" i="18"/>
  <c r="P827" i="18"/>
  <c r="U482" i="18"/>
  <c r="X484" i="18"/>
  <c r="W484" i="18"/>
  <c r="Y482" i="18"/>
  <c r="H295" i="18"/>
  <c r="L292" i="18"/>
  <c r="M294" i="18"/>
  <c r="V289" i="18" s="1"/>
  <c r="Q294" i="18"/>
  <c r="AA290" i="18" s="1"/>
  <c r="S291" i="18"/>
  <c r="R294" i="18"/>
  <c r="P294" i="18"/>
  <c r="N294" i="18"/>
  <c r="R489" i="18"/>
  <c r="AA483" i="18"/>
  <c r="R804" i="18"/>
  <c r="AA798" i="18"/>
  <c r="P293" i="18"/>
  <c r="U1755" i="18"/>
  <c r="X1757" i="18"/>
  <c r="W1757" i="18"/>
  <c r="Y1755" i="18"/>
  <c r="Z1389" i="18"/>
  <c r="T1387" i="18"/>
  <c r="Z486" i="18"/>
  <c r="T484" i="18"/>
  <c r="AA802" i="18"/>
  <c r="P1109" i="18"/>
  <c r="R1760" i="18"/>
  <c r="AA1754" i="18"/>
  <c r="H1391" i="18"/>
  <c r="M1390" i="18"/>
  <c r="V1385" i="18" s="1"/>
  <c r="L1388" i="18"/>
  <c r="Q1390" i="18"/>
  <c r="AA1386" i="18" s="1"/>
  <c r="R1390" i="18"/>
  <c r="N1390" i="18"/>
  <c r="V486" i="18"/>
  <c r="U486" i="18"/>
  <c r="Y486" i="18"/>
  <c r="U484" i="18"/>
  <c r="W486" i="18"/>
  <c r="X486" i="18"/>
  <c r="Y484" i="18"/>
  <c r="Z2063" i="18"/>
  <c r="T2061" i="18"/>
  <c r="S1921" i="18"/>
  <c r="Z1825" i="18"/>
  <c r="T1823" i="18"/>
  <c r="Z1826" i="18"/>
  <c r="T1824" i="18"/>
  <c r="U1824" i="18"/>
  <c r="W1826" i="18"/>
  <c r="X1826" i="18"/>
  <c r="Y1824" i="18"/>
  <c r="Z2064" i="18"/>
  <c r="T2062" i="18"/>
  <c r="R1829" i="18"/>
  <c r="AA1823" i="18"/>
  <c r="N1829" i="18"/>
  <c r="V1822" i="18"/>
  <c r="S1824" i="18"/>
  <c r="H1961" i="18"/>
  <c r="P1960" i="18" s="1"/>
  <c r="M1960" i="18"/>
  <c r="V1955" i="18" s="1"/>
  <c r="L1958" i="18"/>
  <c r="N1960" i="18"/>
  <c r="R1960" i="18"/>
  <c r="Q1960" i="18"/>
  <c r="AA1956" i="18" s="1"/>
  <c r="S1956" i="18"/>
  <c r="Z1924" i="18"/>
  <c r="T1922" i="18"/>
  <c r="R1828" i="18"/>
  <c r="U1822" i="18"/>
  <c r="W1824" i="18"/>
  <c r="X1824" i="18"/>
  <c r="Y1822" i="18"/>
  <c r="P1959" i="18"/>
  <c r="U2060" i="18"/>
  <c r="X2062" i="18"/>
  <c r="W2062" i="18"/>
  <c r="Y2060" i="18"/>
  <c r="U1826" i="18"/>
  <c r="V1826" i="18"/>
  <c r="Y1826" i="18"/>
  <c r="U1920" i="18"/>
  <c r="W1922" i="18"/>
  <c r="X1922" i="18"/>
  <c r="Y1920" i="18"/>
  <c r="H2066" i="18"/>
  <c r="M2065" i="18"/>
  <c r="V2060" i="18" s="1"/>
  <c r="L2063" i="18"/>
  <c r="N2065" i="18"/>
  <c r="R2065" i="18"/>
  <c r="Q2065" i="18"/>
  <c r="AA2061" i="18" s="1"/>
  <c r="T1826" i="18"/>
  <c r="AA1826" i="18"/>
  <c r="V1827" i="18"/>
  <c r="Y1827" i="18"/>
  <c r="U1827" i="18"/>
  <c r="U1955" i="18"/>
  <c r="W1957" i="18"/>
  <c r="X1957" i="18"/>
  <c r="Y1955" i="18"/>
  <c r="H1926" i="18"/>
  <c r="M1925" i="18"/>
  <c r="V1920" i="18" s="1"/>
  <c r="N1925" i="18"/>
  <c r="L1923" i="18"/>
  <c r="Q1925" i="18"/>
  <c r="AA1921" i="18" s="1"/>
  <c r="P1925" i="18"/>
  <c r="R1925" i="18"/>
  <c r="S1922" i="18"/>
  <c r="S2061" i="18"/>
  <c r="S1823" i="18"/>
  <c r="N1828" i="18"/>
  <c r="J2" i="6"/>
  <c r="J3" i="6"/>
  <c r="J4" i="6"/>
  <c r="J5" i="6"/>
  <c r="J7" i="6"/>
  <c r="J8" i="6"/>
  <c r="J9" i="6"/>
  <c r="J10" i="6"/>
  <c r="J11" i="6"/>
  <c r="J12" i="6"/>
  <c r="J13" i="6"/>
  <c r="J14" i="6"/>
  <c r="J22" i="6"/>
  <c r="J23" i="6"/>
  <c r="J24" i="6"/>
  <c r="J25" i="6"/>
  <c r="J26" i="6"/>
  <c r="Z294" i="18" l="1"/>
  <c r="T292" i="18"/>
  <c r="AA1106" i="18"/>
  <c r="T803" i="18"/>
  <c r="AA803" i="18"/>
  <c r="Z827" i="18"/>
  <c r="T825" i="18"/>
  <c r="H1112" i="18"/>
  <c r="M1111" i="18"/>
  <c r="V1106" i="18" s="1"/>
  <c r="P1111" i="18"/>
  <c r="R1111" i="18"/>
  <c r="Q1111" i="18"/>
  <c r="AA1107" i="18" s="1"/>
  <c r="S1108" i="18"/>
  <c r="L1109" i="18"/>
  <c r="U824" i="18"/>
  <c r="X826" i="18"/>
  <c r="W826" i="18"/>
  <c r="Y824" i="18"/>
  <c r="T1760" i="18"/>
  <c r="AA1760" i="18"/>
  <c r="N1111" i="18"/>
  <c r="U1106" i="18"/>
  <c r="W1108" i="18"/>
  <c r="X1108" i="18"/>
  <c r="Y1106" i="18"/>
  <c r="H1392" i="18"/>
  <c r="M1391" i="18"/>
  <c r="V1386" i="18" s="1"/>
  <c r="Q1391" i="18"/>
  <c r="AA1387" i="18" s="1"/>
  <c r="R1391" i="18"/>
  <c r="L1389" i="18"/>
  <c r="N1391" i="18"/>
  <c r="Z293" i="18"/>
  <c r="T291" i="18"/>
  <c r="T489" i="18"/>
  <c r="AA489" i="18"/>
  <c r="V803" i="18"/>
  <c r="Y803" i="18"/>
  <c r="U803" i="18"/>
  <c r="P1390" i="18"/>
  <c r="V1760" i="18"/>
  <c r="Y1760" i="18"/>
  <c r="U1760" i="18"/>
  <c r="V804" i="18"/>
  <c r="Y804" i="18"/>
  <c r="U804" i="18"/>
  <c r="Z802" i="18"/>
  <c r="T800" i="18"/>
  <c r="X801" i="18"/>
  <c r="W801" i="18"/>
  <c r="U799" i="18"/>
  <c r="Y799" i="18"/>
  <c r="T805" i="18"/>
  <c r="AA805" i="18"/>
  <c r="U1386" i="18"/>
  <c r="X1388" i="18"/>
  <c r="W1388" i="18"/>
  <c r="Y1386" i="18"/>
  <c r="S1957" i="18"/>
  <c r="Z1109" i="18"/>
  <c r="T1107" i="18"/>
  <c r="U290" i="18"/>
  <c r="W292" i="18"/>
  <c r="X292" i="18"/>
  <c r="Y290" i="18"/>
  <c r="P1110" i="18"/>
  <c r="Z828" i="18"/>
  <c r="T826" i="18"/>
  <c r="S1387" i="18"/>
  <c r="U489" i="18"/>
  <c r="V489" i="18"/>
  <c r="Y489" i="18"/>
  <c r="H296" i="18"/>
  <c r="M295" i="18"/>
  <c r="V290" i="18" s="1"/>
  <c r="Q295" i="18"/>
  <c r="AA291" i="18" s="1"/>
  <c r="R295" i="18"/>
  <c r="P295" i="18"/>
  <c r="S292" i="18"/>
  <c r="L293" i="18"/>
  <c r="N295" i="18"/>
  <c r="T488" i="18"/>
  <c r="AA488" i="18"/>
  <c r="S800" i="18"/>
  <c r="U801" i="18"/>
  <c r="W803" i="18"/>
  <c r="X803" i="18"/>
  <c r="Y801" i="18"/>
  <c r="S1107" i="18"/>
  <c r="Z803" i="18"/>
  <c r="T801" i="18"/>
  <c r="P804" i="18"/>
  <c r="Q804" i="18"/>
  <c r="AA800" i="18" s="1"/>
  <c r="R806" i="18"/>
  <c r="Q805" i="18"/>
  <c r="L804" i="18"/>
  <c r="S804" i="18" s="1"/>
  <c r="M805" i="18"/>
  <c r="M804" i="18"/>
  <c r="V799" i="18" s="1"/>
  <c r="L802" i="18"/>
  <c r="N804" i="18"/>
  <c r="S801" i="18"/>
  <c r="H830" i="18"/>
  <c r="P829" i="18" s="1"/>
  <c r="L827" i="18"/>
  <c r="N829" i="18"/>
  <c r="R829" i="18"/>
  <c r="Q829" i="18"/>
  <c r="AA825" i="18" s="1"/>
  <c r="M829" i="18"/>
  <c r="V824" i="18" s="1"/>
  <c r="S826" i="18"/>
  <c r="V805" i="18"/>
  <c r="Y805" i="18"/>
  <c r="U805" i="18"/>
  <c r="V488" i="18"/>
  <c r="U488" i="18"/>
  <c r="Y488" i="18"/>
  <c r="T1829" i="18"/>
  <c r="AA1829" i="18"/>
  <c r="U1828" i="18"/>
  <c r="V1828" i="18"/>
  <c r="Y1828" i="18"/>
  <c r="Z1960" i="18"/>
  <c r="T1958" i="18"/>
  <c r="V1829" i="18"/>
  <c r="Y1829" i="18"/>
  <c r="U1829" i="18"/>
  <c r="H2067" i="18"/>
  <c r="P2066" i="18" s="1"/>
  <c r="L2064" i="18"/>
  <c r="M2066" i="18"/>
  <c r="V2061" i="18" s="1"/>
  <c r="N2066" i="18"/>
  <c r="R2066" i="18"/>
  <c r="Q2066" i="18"/>
  <c r="AA2062" i="18" s="1"/>
  <c r="S2063" i="18"/>
  <c r="T1828" i="18"/>
  <c r="AA1828" i="18"/>
  <c r="P2065" i="18"/>
  <c r="U1956" i="18"/>
  <c r="W1958" i="18"/>
  <c r="X1958" i="18"/>
  <c r="Y1956" i="18"/>
  <c r="Z1925" i="18"/>
  <c r="T1923" i="18"/>
  <c r="Z1959" i="18"/>
  <c r="T1957" i="18"/>
  <c r="S2062" i="18"/>
  <c r="U1921" i="18"/>
  <c r="W1923" i="18"/>
  <c r="X1923" i="18"/>
  <c r="Y1921" i="18"/>
  <c r="H1927" i="18"/>
  <c r="L1924" i="18"/>
  <c r="N1926" i="18"/>
  <c r="M1926" i="18"/>
  <c r="V1921" i="18" s="1"/>
  <c r="Q1926" i="18"/>
  <c r="AA1922" i="18" s="1"/>
  <c r="R1926" i="18"/>
  <c r="W2063" i="18"/>
  <c r="U2061" i="18"/>
  <c r="X2063" i="18"/>
  <c r="Y2061" i="18"/>
  <c r="H1962" i="18"/>
  <c r="P1961" i="18" s="1"/>
  <c r="M1961" i="18"/>
  <c r="V1956" i="18" s="1"/>
  <c r="L1959" i="18"/>
  <c r="N1961" i="18"/>
  <c r="Q1961" i="18"/>
  <c r="AA1957" i="18" s="1"/>
  <c r="R1961" i="18"/>
  <c r="S1958" i="18"/>
  <c r="N7" i="6"/>
  <c r="N8" i="6"/>
  <c r="N9" i="6"/>
  <c r="N10" i="6"/>
  <c r="N11" i="6"/>
  <c r="N12" i="6"/>
  <c r="O7" i="6"/>
  <c r="O8" i="6"/>
  <c r="O9" i="6"/>
  <c r="O10" i="6"/>
  <c r="O11" i="6"/>
  <c r="O12" i="6"/>
  <c r="O13" i="6"/>
  <c r="O14" i="6"/>
  <c r="N13" i="6"/>
  <c r="N14" i="6"/>
  <c r="J18" i="6"/>
  <c r="Z829" i="18" l="1"/>
  <c r="T827" i="18"/>
  <c r="R807" i="18"/>
  <c r="AA801" i="18"/>
  <c r="N806" i="18"/>
  <c r="Z1110" i="18"/>
  <c r="T1108" i="18"/>
  <c r="Z1390" i="18"/>
  <c r="T1388" i="18"/>
  <c r="AA804" i="18"/>
  <c r="T804" i="18"/>
  <c r="Z804" i="18"/>
  <c r="T802" i="18"/>
  <c r="H297" i="18"/>
  <c r="L294" i="18"/>
  <c r="N296" i="18"/>
  <c r="Q296" i="18"/>
  <c r="AA292" i="18" s="1"/>
  <c r="R296" i="18"/>
  <c r="M296" i="18"/>
  <c r="V291" i="18" s="1"/>
  <c r="U1387" i="18"/>
  <c r="X1389" i="18"/>
  <c r="W1389" i="18"/>
  <c r="Y1387" i="18"/>
  <c r="Z1111" i="18"/>
  <c r="T1109" i="18"/>
  <c r="U825" i="18"/>
  <c r="W827" i="18"/>
  <c r="X827" i="18"/>
  <c r="Y825" i="18"/>
  <c r="V806" i="18"/>
  <c r="Y806" i="18"/>
  <c r="U806" i="18"/>
  <c r="H1393" i="18"/>
  <c r="M1392" i="18"/>
  <c r="V1387" i="18" s="1"/>
  <c r="N1392" i="18"/>
  <c r="L1390" i="18"/>
  <c r="Q1392" i="18"/>
  <c r="AA1388" i="18" s="1"/>
  <c r="R1392" i="18"/>
  <c r="W802" i="18"/>
  <c r="X802" i="18"/>
  <c r="U800" i="18"/>
  <c r="Y800" i="18"/>
  <c r="S1388" i="18"/>
  <c r="N807" i="18"/>
  <c r="V800" i="18"/>
  <c r="S802" i="18"/>
  <c r="W293" i="18"/>
  <c r="X293" i="18"/>
  <c r="U291" i="18"/>
  <c r="Y291" i="18"/>
  <c r="H1113" i="18"/>
  <c r="L1110" i="18"/>
  <c r="N1112" i="18"/>
  <c r="P1112" i="18"/>
  <c r="Q1112" i="18"/>
  <c r="AA1108" i="18" s="1"/>
  <c r="M1112" i="18"/>
  <c r="V1107" i="18" s="1"/>
  <c r="S1109" i="18"/>
  <c r="R1112" i="18"/>
  <c r="H831" i="18"/>
  <c r="P830" i="18" s="1"/>
  <c r="L828" i="18"/>
  <c r="M830" i="18"/>
  <c r="V825" i="18" s="1"/>
  <c r="R830" i="18"/>
  <c r="Q830" i="18"/>
  <c r="AA826" i="18" s="1"/>
  <c r="S827" i="18"/>
  <c r="N830" i="18"/>
  <c r="U802" i="18"/>
  <c r="W804" i="18"/>
  <c r="X804" i="18"/>
  <c r="Y802" i="18"/>
  <c r="Z295" i="18"/>
  <c r="T293" i="18"/>
  <c r="P1391" i="18"/>
  <c r="U1107" i="18"/>
  <c r="W1109" i="18"/>
  <c r="X1109" i="18"/>
  <c r="Y1107" i="18"/>
  <c r="Z1961" i="18"/>
  <c r="T1959" i="18"/>
  <c r="H2068" i="18"/>
  <c r="M2067" i="18"/>
  <c r="V2062" i="18" s="1"/>
  <c r="N2067" i="18"/>
  <c r="L2065" i="18"/>
  <c r="P2067" i="18"/>
  <c r="Q2067" i="18"/>
  <c r="AA2063" i="18" s="1"/>
  <c r="R2067" i="18"/>
  <c r="U1922" i="18"/>
  <c r="X1924" i="18"/>
  <c r="W1924" i="18"/>
  <c r="Y1922" i="18"/>
  <c r="Z2065" i="18"/>
  <c r="T2063" i="18"/>
  <c r="H1963" i="18"/>
  <c r="P1962" i="18" s="1"/>
  <c r="L1960" i="18"/>
  <c r="M1962" i="18"/>
  <c r="V1957" i="18" s="1"/>
  <c r="N1962" i="18"/>
  <c r="R1962" i="18"/>
  <c r="Q1962" i="18"/>
  <c r="AA1958" i="18" s="1"/>
  <c r="S1959" i="18"/>
  <c r="U2062" i="18"/>
  <c r="W2064" i="18"/>
  <c r="X2064" i="18"/>
  <c r="Y2062" i="18"/>
  <c r="Z2066" i="18"/>
  <c r="T2064" i="18"/>
  <c r="U1957" i="18"/>
  <c r="W1959" i="18"/>
  <c r="X1959" i="18"/>
  <c r="Y1957" i="18"/>
  <c r="S1923" i="18"/>
  <c r="H1928" i="18"/>
  <c r="L1925" i="18"/>
  <c r="M1927" i="18"/>
  <c r="V1922" i="18" s="1"/>
  <c r="N1927" i="18"/>
  <c r="Q1927" i="18"/>
  <c r="AA1923" i="18" s="1"/>
  <c r="R1927" i="18"/>
  <c r="P1926" i="18"/>
  <c r="K7" i="6"/>
  <c r="K8" i="6"/>
  <c r="K9" i="6"/>
  <c r="K10" i="6"/>
  <c r="K11" i="6"/>
  <c r="K12" i="6"/>
  <c r="K13" i="6"/>
  <c r="K14" i="6"/>
  <c r="Z830" i="18" l="1"/>
  <c r="T828" i="18"/>
  <c r="U292" i="18"/>
  <c r="X294" i="18"/>
  <c r="W294" i="18"/>
  <c r="Y292" i="18"/>
  <c r="U1108" i="18"/>
  <c r="W1110" i="18"/>
  <c r="X1110" i="18"/>
  <c r="Y1108" i="18"/>
  <c r="Z1391" i="18"/>
  <c r="T1389" i="18"/>
  <c r="H1114" i="18"/>
  <c r="M1113" i="18"/>
  <c r="V1108" i="18" s="1"/>
  <c r="Q1113" i="18"/>
  <c r="AA1109" i="18" s="1"/>
  <c r="N1113" i="18"/>
  <c r="R1113" i="18"/>
  <c r="L1111" i="18"/>
  <c r="S293" i="18"/>
  <c r="T806" i="18"/>
  <c r="AA806" i="18"/>
  <c r="H832" i="18"/>
  <c r="M831" i="18"/>
  <c r="V826" i="18" s="1"/>
  <c r="Q831" i="18"/>
  <c r="AA827" i="18" s="1"/>
  <c r="R831" i="18"/>
  <c r="S828" i="18"/>
  <c r="L829" i="18"/>
  <c r="N831" i="18"/>
  <c r="X1390" i="18"/>
  <c r="U1388" i="18"/>
  <c r="W1390" i="18"/>
  <c r="Y1388" i="18"/>
  <c r="H1394" i="18"/>
  <c r="M1393" i="18"/>
  <c r="V1388" i="18" s="1"/>
  <c r="N1393" i="18"/>
  <c r="Q1393" i="18"/>
  <c r="AA1389" i="18" s="1"/>
  <c r="R1393" i="18"/>
  <c r="L1391" i="18"/>
  <c r="Y807" i="18"/>
  <c r="V807" i="18"/>
  <c r="U807" i="18"/>
  <c r="U826" i="18"/>
  <c r="X828" i="18"/>
  <c r="W828" i="18"/>
  <c r="Y826" i="18"/>
  <c r="H298" i="18"/>
  <c r="N297" i="18"/>
  <c r="M297" i="18"/>
  <c r="V292" i="18" s="1"/>
  <c r="Q297" i="18"/>
  <c r="AA293" i="18" s="1"/>
  <c r="R297" i="18"/>
  <c r="S294" i="18"/>
  <c r="P297" i="18"/>
  <c r="L295" i="18"/>
  <c r="T807" i="18"/>
  <c r="AA807" i="18"/>
  <c r="S1389" i="18"/>
  <c r="P296" i="18"/>
  <c r="Z1112" i="18"/>
  <c r="T1110" i="18"/>
  <c r="P1392" i="18"/>
  <c r="U1923" i="18"/>
  <c r="X1925" i="18"/>
  <c r="W1925" i="18"/>
  <c r="Y1923" i="18"/>
  <c r="U2063" i="18"/>
  <c r="W2065" i="18"/>
  <c r="X2065" i="18"/>
  <c r="Y2063" i="18"/>
  <c r="Z1962" i="18"/>
  <c r="T1960" i="18"/>
  <c r="Z2067" i="18"/>
  <c r="T2065" i="18"/>
  <c r="H2069" i="18"/>
  <c r="P2068" i="18" s="1"/>
  <c r="L2066" i="18"/>
  <c r="M2068" i="18"/>
  <c r="V2063" i="18" s="1"/>
  <c r="N2068" i="18"/>
  <c r="Q2068" i="18"/>
  <c r="AA2064" i="18" s="1"/>
  <c r="R2068" i="18"/>
  <c r="H1929" i="18"/>
  <c r="P1928" i="18" s="1"/>
  <c r="M1928" i="18"/>
  <c r="V1923" i="18" s="1"/>
  <c r="N1928" i="18"/>
  <c r="L1926" i="18"/>
  <c r="R1928" i="18"/>
  <c r="Q1928" i="18"/>
  <c r="AA1924" i="18" s="1"/>
  <c r="U1958" i="18"/>
  <c r="W1960" i="18"/>
  <c r="X1960" i="18"/>
  <c r="Y1958" i="18"/>
  <c r="S2064" i="18"/>
  <c r="Z1926" i="18"/>
  <c r="T1924" i="18"/>
  <c r="S1924" i="18"/>
  <c r="P1927" i="18"/>
  <c r="H1964" i="18"/>
  <c r="L1961" i="18"/>
  <c r="M1963" i="18"/>
  <c r="V1958" i="18" s="1"/>
  <c r="N1963" i="18"/>
  <c r="R1963" i="18"/>
  <c r="Q1963" i="18"/>
  <c r="AA1959" i="18" s="1"/>
  <c r="L14" i="6"/>
  <c r="I1" i="6"/>
  <c r="Z296" i="18" l="1"/>
  <c r="T294" i="18"/>
  <c r="H1115" i="18"/>
  <c r="P1114" i="18" s="1"/>
  <c r="L1112" i="18"/>
  <c r="Q1114" i="18"/>
  <c r="AA1110" i="18" s="1"/>
  <c r="R1114" i="18"/>
  <c r="M1114" i="18"/>
  <c r="V1109" i="18" s="1"/>
  <c r="S1111" i="18"/>
  <c r="N1114" i="18"/>
  <c r="X295" i="18"/>
  <c r="U293" i="18"/>
  <c r="W295" i="18"/>
  <c r="Y293" i="18"/>
  <c r="Z297" i="18"/>
  <c r="T295" i="18"/>
  <c r="H1395" i="18"/>
  <c r="L1392" i="18"/>
  <c r="N1394" i="18"/>
  <c r="Q1394" i="18"/>
  <c r="R1394" i="18"/>
  <c r="M1394" i="18"/>
  <c r="V1389" i="18" s="1"/>
  <c r="S1391" i="18"/>
  <c r="H833" i="18"/>
  <c r="L830" i="18"/>
  <c r="M832" i="18"/>
  <c r="V827" i="18" s="1"/>
  <c r="N832" i="18"/>
  <c r="Q832" i="18"/>
  <c r="AA828" i="18" s="1"/>
  <c r="R832" i="18"/>
  <c r="S829" i="18"/>
  <c r="U1109" i="18"/>
  <c r="W1111" i="18"/>
  <c r="X1111" i="18"/>
  <c r="Y1109" i="18"/>
  <c r="U1389" i="18"/>
  <c r="W1391" i="18"/>
  <c r="X1391" i="18"/>
  <c r="Y1389" i="18"/>
  <c r="P1113" i="18"/>
  <c r="P1393" i="18"/>
  <c r="P831" i="18"/>
  <c r="S1110" i="18"/>
  <c r="Z1392" i="18"/>
  <c r="T1390" i="18"/>
  <c r="H299" i="18"/>
  <c r="L296" i="18"/>
  <c r="P298" i="18"/>
  <c r="R298" i="18"/>
  <c r="Q298" i="18"/>
  <c r="M298" i="18"/>
  <c r="V293" i="18" s="1"/>
  <c r="N298" i="18"/>
  <c r="S295" i="18"/>
  <c r="S1390" i="18"/>
  <c r="U827" i="18"/>
  <c r="W829" i="18"/>
  <c r="X829" i="18"/>
  <c r="Y827" i="18"/>
  <c r="Z1928" i="18"/>
  <c r="T1926" i="18"/>
  <c r="Z2068" i="18"/>
  <c r="T2066" i="18"/>
  <c r="U1959" i="18"/>
  <c r="W1961" i="18"/>
  <c r="X1961" i="18"/>
  <c r="Y1959" i="18"/>
  <c r="U2064" i="18"/>
  <c r="W2066" i="18"/>
  <c r="X2066" i="18"/>
  <c r="Y2064" i="18"/>
  <c r="W1926" i="18"/>
  <c r="U1924" i="18"/>
  <c r="X1926" i="18"/>
  <c r="Y1924" i="18"/>
  <c r="H1930" i="18"/>
  <c r="M1929" i="18"/>
  <c r="V1924" i="18" s="1"/>
  <c r="L1927" i="18"/>
  <c r="N1929" i="18"/>
  <c r="P1929" i="18"/>
  <c r="Q1929" i="18"/>
  <c r="AA1925" i="18" s="1"/>
  <c r="R1929" i="18"/>
  <c r="H2070" i="18"/>
  <c r="L2067" i="18"/>
  <c r="M2069" i="18"/>
  <c r="V2064" i="18" s="1"/>
  <c r="N2069" i="18"/>
  <c r="P2069" i="18"/>
  <c r="Q2069" i="18"/>
  <c r="AA2065" i="18" s="1"/>
  <c r="R2069" i="18"/>
  <c r="S1925" i="18"/>
  <c r="H1965" i="18"/>
  <c r="P1964" i="18" s="1"/>
  <c r="L1962" i="18"/>
  <c r="M1964" i="18"/>
  <c r="V1959" i="18" s="1"/>
  <c r="N1964" i="18"/>
  <c r="Q1964" i="18"/>
  <c r="AA1960" i="18" s="1"/>
  <c r="S1961" i="18"/>
  <c r="R1964" i="18"/>
  <c r="S1960" i="18"/>
  <c r="Z1927" i="18"/>
  <c r="T1925" i="18"/>
  <c r="S2065" i="18"/>
  <c r="P1963" i="18"/>
  <c r="L13" i="6"/>
  <c r="L7" i="6"/>
  <c r="L10" i="6"/>
  <c r="L12" i="6"/>
  <c r="L11" i="6"/>
  <c r="L9" i="6"/>
  <c r="L8" i="6"/>
  <c r="C4" i="2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" i="2"/>
  <c r="Z1114" i="18" l="1"/>
  <c r="T1112" i="18"/>
  <c r="U294" i="18"/>
  <c r="W296" i="18"/>
  <c r="X296" i="18"/>
  <c r="Y294" i="18"/>
  <c r="Z1393" i="18"/>
  <c r="T1391" i="18"/>
  <c r="Z298" i="18"/>
  <c r="T296" i="18"/>
  <c r="H1396" i="18"/>
  <c r="N1395" i="18"/>
  <c r="M1395" i="18"/>
  <c r="V1390" i="18" s="1"/>
  <c r="P1395" i="18"/>
  <c r="Q1395" i="18"/>
  <c r="R1395" i="18"/>
  <c r="L1393" i="18"/>
  <c r="H300" i="18"/>
  <c r="N299" i="18"/>
  <c r="M299" i="18"/>
  <c r="V294" i="18" s="1"/>
  <c r="Q299" i="18"/>
  <c r="AA295" i="18" s="1"/>
  <c r="P299" i="18"/>
  <c r="R299" i="18"/>
  <c r="L297" i="18"/>
  <c r="W830" i="18"/>
  <c r="U828" i="18"/>
  <c r="X830" i="18"/>
  <c r="Y828" i="18"/>
  <c r="U1390" i="18"/>
  <c r="W1392" i="18"/>
  <c r="X1392" i="18"/>
  <c r="Y1390" i="18"/>
  <c r="H834" i="18"/>
  <c r="M833" i="18"/>
  <c r="V828" i="18" s="1"/>
  <c r="Q833" i="18"/>
  <c r="AA829" i="18" s="1"/>
  <c r="R833" i="18"/>
  <c r="S830" i="18"/>
  <c r="N833" i="18"/>
  <c r="L831" i="18"/>
  <c r="P832" i="18"/>
  <c r="R1396" i="18"/>
  <c r="AA1390" i="18"/>
  <c r="Z831" i="18"/>
  <c r="T829" i="18"/>
  <c r="P1394" i="18"/>
  <c r="U1110" i="18"/>
  <c r="W1112" i="18"/>
  <c r="X1112" i="18"/>
  <c r="Y1110" i="18"/>
  <c r="R300" i="18"/>
  <c r="AA294" i="18"/>
  <c r="Z1113" i="18"/>
  <c r="T1111" i="18"/>
  <c r="H1116" i="18"/>
  <c r="N1115" i="18"/>
  <c r="M1115" i="18"/>
  <c r="V1110" i="18" s="1"/>
  <c r="P1115" i="18"/>
  <c r="R1115" i="18"/>
  <c r="Q1115" i="18"/>
  <c r="AA1111" i="18" s="1"/>
  <c r="S1112" i="18"/>
  <c r="L1113" i="18"/>
  <c r="Z1964" i="18"/>
  <c r="T1962" i="18"/>
  <c r="U1960" i="18"/>
  <c r="W1962" i="18"/>
  <c r="X1962" i="18"/>
  <c r="Y1960" i="18"/>
  <c r="U1925" i="18"/>
  <c r="W1927" i="18"/>
  <c r="X1927" i="18"/>
  <c r="Y1925" i="18"/>
  <c r="Z2069" i="18"/>
  <c r="T2067" i="18"/>
  <c r="Z1929" i="18"/>
  <c r="T1927" i="18"/>
  <c r="H2071" i="18"/>
  <c r="P2070" i="18" s="1"/>
  <c r="L2068" i="18"/>
  <c r="M2070" i="18"/>
  <c r="V2065" i="18" s="1"/>
  <c r="N2070" i="18"/>
  <c r="Q2070" i="18"/>
  <c r="AA2066" i="18" s="1"/>
  <c r="R2070" i="18"/>
  <c r="H1931" i="18"/>
  <c r="P1930" i="18" s="1"/>
  <c r="L1928" i="18"/>
  <c r="M1930" i="18"/>
  <c r="V1925" i="18" s="1"/>
  <c r="N1930" i="18"/>
  <c r="R1930" i="18"/>
  <c r="Q1930" i="18"/>
  <c r="AA1926" i="18" s="1"/>
  <c r="S2066" i="18"/>
  <c r="S1926" i="18"/>
  <c r="H1966" i="18"/>
  <c r="M1965" i="18"/>
  <c r="V1960" i="18" s="1"/>
  <c r="L1963" i="18"/>
  <c r="N1965" i="18"/>
  <c r="R1965" i="18"/>
  <c r="Q1965" i="18"/>
  <c r="AA1961" i="18" s="1"/>
  <c r="U2065" i="18"/>
  <c r="X2067" i="18"/>
  <c r="W2067" i="18"/>
  <c r="Y2065" i="18"/>
  <c r="Z1963" i="18"/>
  <c r="T1961" i="18"/>
  <c r="Z299" i="18" l="1"/>
  <c r="T297" i="18"/>
  <c r="AA1391" i="18"/>
  <c r="W1113" i="18"/>
  <c r="U1111" i="18"/>
  <c r="X1113" i="18"/>
  <c r="Y1111" i="18"/>
  <c r="Z1394" i="18"/>
  <c r="T1392" i="18"/>
  <c r="Z1395" i="18"/>
  <c r="T1393" i="18"/>
  <c r="Z832" i="18"/>
  <c r="T830" i="18"/>
  <c r="Z1115" i="18"/>
  <c r="T1113" i="18"/>
  <c r="H835" i="18"/>
  <c r="P834" i="18" s="1"/>
  <c r="L832" i="18"/>
  <c r="N834" i="18"/>
  <c r="Q834" i="18"/>
  <c r="R834" i="18"/>
  <c r="M834" i="18"/>
  <c r="V829" i="18" s="1"/>
  <c r="S831" i="18"/>
  <c r="H301" i="18"/>
  <c r="P300" i="18" s="1"/>
  <c r="Q300" i="18"/>
  <c r="AA296" i="18" s="1"/>
  <c r="M300" i="18"/>
  <c r="V295" i="18" s="1"/>
  <c r="L298" i="18"/>
  <c r="S297" i="18"/>
  <c r="N300" i="18"/>
  <c r="H1397" i="18"/>
  <c r="Q1396" i="18"/>
  <c r="AA1392" i="18" s="1"/>
  <c r="M1396" i="18"/>
  <c r="V1391" i="18" s="1"/>
  <c r="L1394" i="18"/>
  <c r="N1396" i="18"/>
  <c r="S1393" i="18"/>
  <c r="U829" i="18"/>
  <c r="X831" i="18"/>
  <c r="W831" i="18"/>
  <c r="Y829" i="18"/>
  <c r="X297" i="18"/>
  <c r="W297" i="18"/>
  <c r="U295" i="18"/>
  <c r="Y295" i="18"/>
  <c r="X1393" i="18"/>
  <c r="W1393" i="18"/>
  <c r="U1391" i="18"/>
  <c r="Y1391" i="18"/>
  <c r="H1117" i="18"/>
  <c r="P1116" i="18"/>
  <c r="Q1116" i="18"/>
  <c r="AA1112" i="18" s="1"/>
  <c r="R1116" i="18"/>
  <c r="L1114" i="18"/>
  <c r="M1116" i="18"/>
  <c r="V1111" i="18" s="1"/>
  <c r="S1113" i="18"/>
  <c r="N1116" i="18"/>
  <c r="P833" i="18"/>
  <c r="S296" i="18"/>
  <c r="S1392" i="18"/>
  <c r="Z1930" i="18"/>
  <c r="T1928" i="18"/>
  <c r="U1961" i="18"/>
  <c r="W1963" i="18"/>
  <c r="X1963" i="18"/>
  <c r="Y1961" i="18"/>
  <c r="Z2070" i="18"/>
  <c r="T2068" i="18"/>
  <c r="H1967" i="18"/>
  <c r="L1964" i="18"/>
  <c r="N1966" i="18"/>
  <c r="M1966" i="18"/>
  <c r="V1961" i="18" s="1"/>
  <c r="Q1966" i="18"/>
  <c r="AA1962" i="18" s="1"/>
  <c r="R1966" i="18"/>
  <c r="S1963" i="18"/>
  <c r="S1962" i="18"/>
  <c r="U1926" i="18"/>
  <c r="W1928" i="18"/>
  <c r="X1928" i="18"/>
  <c r="Y1926" i="18"/>
  <c r="U2066" i="18"/>
  <c r="W2068" i="18"/>
  <c r="X2068" i="18"/>
  <c r="Y2066" i="18"/>
  <c r="H1932" i="18"/>
  <c r="L1929" i="18"/>
  <c r="M1931" i="18"/>
  <c r="V1926" i="18" s="1"/>
  <c r="N1931" i="18"/>
  <c r="R1931" i="18"/>
  <c r="Q1931" i="18"/>
  <c r="AA1927" i="18" s="1"/>
  <c r="S1928" i="18"/>
  <c r="H2072" i="18"/>
  <c r="L2069" i="18"/>
  <c r="M2071" i="18"/>
  <c r="V2066" i="18" s="1"/>
  <c r="N2071" i="18"/>
  <c r="Q2071" i="18"/>
  <c r="AA2067" i="18" s="1"/>
  <c r="R2071" i="18"/>
  <c r="S2068" i="18"/>
  <c r="S1927" i="18"/>
  <c r="S2067" i="18"/>
  <c r="P1965" i="18"/>
  <c r="Z300" i="18" l="1"/>
  <c r="T298" i="18"/>
  <c r="Z834" i="18"/>
  <c r="T832" i="18"/>
  <c r="H1398" i="18"/>
  <c r="L1395" i="18"/>
  <c r="N1397" i="18"/>
  <c r="M1397" i="18"/>
  <c r="Q1397" i="18"/>
  <c r="AA1393" i="18" s="1"/>
  <c r="Z833" i="18"/>
  <c r="T831" i="18"/>
  <c r="H1118" i="18"/>
  <c r="L1115" i="18"/>
  <c r="N1117" i="18"/>
  <c r="Q1117" i="18"/>
  <c r="AA1113" i="18" s="1"/>
  <c r="R1117" i="18"/>
  <c r="M1117" i="18"/>
  <c r="V1112" i="18" s="1"/>
  <c r="S1114" i="18"/>
  <c r="U296" i="18"/>
  <c r="W298" i="18"/>
  <c r="X298" i="18"/>
  <c r="Y296" i="18"/>
  <c r="R1397" i="18"/>
  <c r="Z1116" i="18"/>
  <c r="T1114" i="18"/>
  <c r="W1394" i="18"/>
  <c r="X1394" i="18"/>
  <c r="U1392" i="18"/>
  <c r="Y1392" i="18"/>
  <c r="AA830" i="18"/>
  <c r="X1114" i="18"/>
  <c r="W1114" i="18"/>
  <c r="U1112" i="18"/>
  <c r="Y1112" i="18"/>
  <c r="W832" i="18"/>
  <c r="X832" i="18"/>
  <c r="U830" i="18"/>
  <c r="Y830" i="18"/>
  <c r="P1396" i="18"/>
  <c r="H302" i="18"/>
  <c r="L299" i="18"/>
  <c r="N301" i="18"/>
  <c r="Q301" i="18"/>
  <c r="AA297" i="18" s="1"/>
  <c r="R301" i="18"/>
  <c r="M301" i="18"/>
  <c r="V296" i="18" s="1"/>
  <c r="S298" i="18"/>
  <c r="H836" i="18"/>
  <c r="M835" i="18"/>
  <c r="V830" i="18" s="1"/>
  <c r="Q835" i="18"/>
  <c r="AA831" i="18" s="1"/>
  <c r="N835" i="18"/>
  <c r="R835" i="18"/>
  <c r="S832" i="18"/>
  <c r="L833" i="18"/>
  <c r="H2073" i="18"/>
  <c r="P2072" i="18" s="1"/>
  <c r="M2072" i="18"/>
  <c r="V2067" i="18" s="1"/>
  <c r="L2070" i="18"/>
  <c r="N2072" i="18"/>
  <c r="R2072" i="18"/>
  <c r="Q2072" i="18"/>
  <c r="AA2068" i="18" s="1"/>
  <c r="S2069" i="18"/>
  <c r="H1933" i="18"/>
  <c r="P1932" i="18" s="1"/>
  <c r="L1930" i="18"/>
  <c r="N1932" i="18"/>
  <c r="Q1932" i="18"/>
  <c r="AA1928" i="18" s="1"/>
  <c r="M1932" i="18"/>
  <c r="V1927" i="18" s="1"/>
  <c r="S1929" i="18"/>
  <c r="R1932" i="18"/>
  <c r="U1962" i="18"/>
  <c r="X1964" i="18"/>
  <c r="W1964" i="18"/>
  <c r="Y1962" i="18"/>
  <c r="U1927" i="18"/>
  <c r="W1929" i="18"/>
  <c r="X1929" i="18"/>
  <c r="Y1927" i="18"/>
  <c r="H1968" i="18"/>
  <c r="P1967" i="18" s="1"/>
  <c r="L1965" i="18"/>
  <c r="N1967" i="18"/>
  <c r="M1967" i="18"/>
  <c r="V1962" i="18" s="1"/>
  <c r="Q1967" i="18"/>
  <c r="AA1963" i="18" s="1"/>
  <c r="R1967" i="18"/>
  <c r="S1964" i="18"/>
  <c r="Z1965" i="18"/>
  <c r="T1963" i="18"/>
  <c r="P2071" i="18"/>
  <c r="P1931" i="18"/>
  <c r="P1966" i="18"/>
  <c r="U2067" i="18"/>
  <c r="W2069" i="18"/>
  <c r="X2069" i="18"/>
  <c r="Y2067" i="18"/>
  <c r="U831" i="18" l="1"/>
  <c r="X833" i="18"/>
  <c r="W833" i="18"/>
  <c r="Y831" i="18"/>
  <c r="H837" i="18"/>
  <c r="P836" i="18" s="1"/>
  <c r="Q836" i="18"/>
  <c r="AA832" i="18" s="1"/>
  <c r="M836" i="18"/>
  <c r="V831" i="18" s="1"/>
  <c r="L834" i="18"/>
  <c r="N836" i="18"/>
  <c r="H303" i="18"/>
  <c r="L300" i="18"/>
  <c r="M302" i="18"/>
  <c r="Q302" i="18"/>
  <c r="AA298" i="18" s="1"/>
  <c r="R302" i="18"/>
  <c r="N302" i="18"/>
  <c r="N1399" i="18"/>
  <c r="V1392" i="18"/>
  <c r="Z1396" i="18"/>
  <c r="T1394" i="18"/>
  <c r="H1119" i="18"/>
  <c r="L1116" i="18"/>
  <c r="M1118" i="18"/>
  <c r="V1113" i="18" s="1"/>
  <c r="Q1118" i="18"/>
  <c r="R1118" i="18"/>
  <c r="S1115" i="18"/>
  <c r="P1118" i="18"/>
  <c r="N1118" i="18"/>
  <c r="U1393" i="18"/>
  <c r="W1395" i="18"/>
  <c r="X1395" i="18"/>
  <c r="Y1393" i="18"/>
  <c r="H1399" i="18"/>
  <c r="L1396" i="18"/>
  <c r="M1398" i="18"/>
  <c r="Q1398" i="18"/>
  <c r="AA1394" i="18" s="1"/>
  <c r="R1398" i="18"/>
  <c r="S1395" i="18"/>
  <c r="P1398" i="18"/>
  <c r="N1398" i="18"/>
  <c r="U1113" i="18"/>
  <c r="W1115" i="18"/>
  <c r="X1115" i="18"/>
  <c r="Y1113" i="18"/>
  <c r="P835" i="18"/>
  <c r="P301" i="18"/>
  <c r="S1394" i="18"/>
  <c r="P1117" i="18"/>
  <c r="P1397" i="18"/>
  <c r="U297" i="18"/>
  <c r="W299" i="18"/>
  <c r="X299" i="18"/>
  <c r="Y297" i="18"/>
  <c r="R836" i="18"/>
  <c r="Z2072" i="18"/>
  <c r="T2070" i="18"/>
  <c r="Z1967" i="18"/>
  <c r="T1965" i="18"/>
  <c r="Z1966" i="18"/>
  <c r="T1964" i="18"/>
  <c r="Z1932" i="18"/>
  <c r="T1930" i="18"/>
  <c r="Z1931" i="18"/>
  <c r="T1929" i="18"/>
  <c r="U2068" i="18"/>
  <c r="W2070" i="18"/>
  <c r="X2070" i="18"/>
  <c r="Y2068" i="18"/>
  <c r="Z2071" i="18"/>
  <c r="T2069" i="18"/>
  <c r="U1963" i="18"/>
  <c r="W1965" i="18"/>
  <c r="X1965" i="18"/>
  <c r="Y1963" i="18"/>
  <c r="U1928" i="18"/>
  <c r="W1930" i="18"/>
  <c r="X1930" i="18"/>
  <c r="Y1928" i="18"/>
  <c r="H1969" i="18"/>
  <c r="L1966" i="18"/>
  <c r="M1968" i="18"/>
  <c r="V1963" i="18" s="1"/>
  <c r="N1968" i="18"/>
  <c r="P1968" i="18"/>
  <c r="R1968" i="18"/>
  <c r="Q1968" i="18"/>
  <c r="AA1964" i="18" s="1"/>
  <c r="H1934" i="18"/>
  <c r="L1931" i="18"/>
  <c r="M1933" i="18"/>
  <c r="V1928" i="18" s="1"/>
  <c r="N1933" i="18"/>
  <c r="P1933" i="18"/>
  <c r="R1933" i="18"/>
  <c r="Q1933" i="18"/>
  <c r="AA1929" i="18" s="1"/>
  <c r="H2074" i="18"/>
  <c r="P2073" i="18" s="1"/>
  <c r="L2071" i="18"/>
  <c r="M2073" i="18"/>
  <c r="V2068" i="18" s="1"/>
  <c r="N2073" i="18"/>
  <c r="R2073" i="18"/>
  <c r="Q2073" i="18"/>
  <c r="AA2069" i="18" s="1"/>
  <c r="Z836" i="18" l="1"/>
  <c r="T834" i="18"/>
  <c r="Z1398" i="18"/>
  <c r="T1396" i="18"/>
  <c r="Z1118" i="18"/>
  <c r="T1116" i="18"/>
  <c r="N304" i="18"/>
  <c r="V297" i="18"/>
  <c r="AA1114" i="18"/>
  <c r="U298" i="18"/>
  <c r="W300" i="18"/>
  <c r="X300" i="18"/>
  <c r="Y298" i="18"/>
  <c r="H838" i="18"/>
  <c r="L835" i="18"/>
  <c r="N837" i="18"/>
  <c r="P837" i="18"/>
  <c r="R837" i="18"/>
  <c r="Q837" i="18"/>
  <c r="AA833" i="18" s="1"/>
  <c r="M837" i="18"/>
  <c r="V832" i="18" s="1"/>
  <c r="Z1397" i="18"/>
  <c r="T1395" i="18"/>
  <c r="V1393" i="18"/>
  <c r="H304" i="18"/>
  <c r="M303" i="18"/>
  <c r="V298" i="18" s="1"/>
  <c r="P303" i="18"/>
  <c r="Q303" i="18"/>
  <c r="AA299" i="18" s="1"/>
  <c r="R303" i="18"/>
  <c r="S300" i="18"/>
  <c r="L301" i="18"/>
  <c r="N303" i="18"/>
  <c r="Z1117" i="18"/>
  <c r="T1115" i="18"/>
  <c r="Z301" i="18"/>
  <c r="T299" i="18"/>
  <c r="U1394" i="18"/>
  <c r="W1396" i="18"/>
  <c r="X1396" i="18"/>
  <c r="Y1394" i="18"/>
  <c r="U1114" i="18"/>
  <c r="X1116" i="18"/>
  <c r="W1116" i="18"/>
  <c r="Y1114" i="18"/>
  <c r="Z835" i="18"/>
  <c r="T833" i="18"/>
  <c r="H1400" i="18"/>
  <c r="N1400" i="18" s="1"/>
  <c r="M1399" i="18"/>
  <c r="V1394" i="18" s="1"/>
  <c r="Q1399" i="18"/>
  <c r="AA1395" i="18" s="1"/>
  <c r="R1399" i="18"/>
  <c r="L1397" i="18"/>
  <c r="H1120" i="18"/>
  <c r="R1120" i="18" s="1"/>
  <c r="M1119" i="18"/>
  <c r="V1114" i="18" s="1"/>
  <c r="Q1119" i="18"/>
  <c r="AA1115" i="18" s="1"/>
  <c r="R1119" i="18"/>
  <c r="S1116" i="18"/>
  <c r="L1117" i="18"/>
  <c r="N1119" i="18"/>
  <c r="P302" i="18"/>
  <c r="S833" i="18"/>
  <c r="S299" i="18"/>
  <c r="U832" i="18"/>
  <c r="X834" i="18"/>
  <c r="W834" i="18"/>
  <c r="Y832" i="18"/>
  <c r="V1933" i="18"/>
  <c r="Z2073" i="18"/>
  <c r="T2071" i="18"/>
  <c r="Z1933" i="18"/>
  <c r="T1931" i="18"/>
  <c r="Z1968" i="18"/>
  <c r="T1966" i="18"/>
  <c r="U2069" i="18"/>
  <c r="W2071" i="18"/>
  <c r="X2071" i="18"/>
  <c r="Y2069" i="18"/>
  <c r="U1929" i="18"/>
  <c r="W1931" i="18"/>
  <c r="X1931" i="18"/>
  <c r="Y1929" i="18"/>
  <c r="U1964" i="18"/>
  <c r="W1966" i="18"/>
  <c r="X1966" i="18"/>
  <c r="Y1964" i="18"/>
  <c r="H1970" i="18"/>
  <c r="L1967" i="18"/>
  <c r="M1969" i="18"/>
  <c r="V1964" i="18" s="1"/>
  <c r="N1969" i="18"/>
  <c r="P1969" i="18"/>
  <c r="Q1969" i="18"/>
  <c r="AA1965" i="18" s="1"/>
  <c r="R1969" i="18"/>
  <c r="H2075" i="18"/>
  <c r="P2074" i="18" s="1"/>
  <c r="L2072" i="18"/>
  <c r="N2074" i="18"/>
  <c r="M2074" i="18"/>
  <c r="V2069" i="18" s="1"/>
  <c r="R2074" i="18"/>
  <c r="Q2074" i="18"/>
  <c r="AA2070" i="18" s="1"/>
  <c r="H1935" i="18"/>
  <c r="L1932" i="18"/>
  <c r="N1934" i="18"/>
  <c r="M1934" i="18"/>
  <c r="V1929" i="18" s="1"/>
  <c r="Q1934" i="18"/>
  <c r="AA1930" i="18" s="1"/>
  <c r="R1934" i="18"/>
  <c r="S2070" i="18"/>
  <c r="S1930" i="18"/>
  <c r="S1965" i="18"/>
  <c r="Z837" i="18" l="1"/>
  <c r="T835" i="18"/>
  <c r="P1399" i="18"/>
  <c r="X301" i="18"/>
  <c r="U299" i="18"/>
  <c r="W301" i="18"/>
  <c r="Y299" i="18"/>
  <c r="U833" i="18"/>
  <c r="X835" i="18"/>
  <c r="W835" i="18"/>
  <c r="Y833" i="18"/>
  <c r="H1401" i="18"/>
  <c r="L1398" i="18"/>
  <c r="P1400" i="18"/>
  <c r="Q1400" i="18"/>
  <c r="AA1396" i="18" s="1"/>
  <c r="R1400" i="18"/>
  <c r="M1400" i="18"/>
  <c r="V1395" i="18" s="1"/>
  <c r="H839" i="18"/>
  <c r="L836" i="18"/>
  <c r="M838" i="18"/>
  <c r="V833" i="18" s="1"/>
  <c r="Q838" i="18"/>
  <c r="AA834" i="18" s="1"/>
  <c r="R838" i="18"/>
  <c r="N838" i="18"/>
  <c r="Z302" i="18"/>
  <c r="T300" i="18"/>
  <c r="H1121" i="18"/>
  <c r="L1118" i="18"/>
  <c r="N1120" i="18"/>
  <c r="Q1120" i="18"/>
  <c r="AA1116" i="18" s="1"/>
  <c r="P1120" i="18"/>
  <c r="M1120" i="18"/>
  <c r="V1115" i="18" s="1"/>
  <c r="S834" i="18"/>
  <c r="U1395" i="18"/>
  <c r="W1397" i="18"/>
  <c r="X1397" i="18"/>
  <c r="Y1395" i="18"/>
  <c r="Z303" i="18"/>
  <c r="T301" i="18"/>
  <c r="P1119" i="18"/>
  <c r="S1396" i="18"/>
  <c r="W1117" i="18"/>
  <c r="U1115" i="18"/>
  <c r="X1117" i="18"/>
  <c r="Y1115" i="18"/>
  <c r="H305" i="18"/>
  <c r="L302" i="18"/>
  <c r="R304" i="18"/>
  <c r="P304" i="18"/>
  <c r="Q304" i="18"/>
  <c r="AA300" i="18" s="1"/>
  <c r="M304" i="18"/>
  <c r="V299" i="18" s="1"/>
  <c r="Z2074" i="18"/>
  <c r="T2072" i="18"/>
  <c r="Z1969" i="18"/>
  <c r="T1967" i="18"/>
  <c r="AA1934" i="18"/>
  <c r="U1930" i="18"/>
  <c r="X1932" i="18"/>
  <c r="W1932" i="18"/>
  <c r="Y1930" i="18"/>
  <c r="W2072" i="18"/>
  <c r="U2070" i="18"/>
  <c r="X2072" i="18"/>
  <c r="Y2070" i="18"/>
  <c r="U1965" i="18"/>
  <c r="W1967" i="18"/>
  <c r="X1967" i="18"/>
  <c r="Y1965" i="18"/>
  <c r="H1936" i="18"/>
  <c r="P1935" i="18" s="1"/>
  <c r="L1933" i="18"/>
  <c r="M1935" i="18"/>
  <c r="V1930" i="18" s="1"/>
  <c r="L1935" i="18"/>
  <c r="S1935" i="18" s="1"/>
  <c r="N1935" i="18"/>
  <c r="Q1935" i="18"/>
  <c r="AA1931" i="18" s="1"/>
  <c r="R1935" i="18"/>
  <c r="H2076" i="18"/>
  <c r="P2075" i="18" s="1"/>
  <c r="L2073" i="18"/>
  <c r="N2075" i="18"/>
  <c r="M2075" i="18"/>
  <c r="V2070" i="18" s="1"/>
  <c r="R2075" i="18"/>
  <c r="Q2075" i="18"/>
  <c r="AA2071" i="18" s="1"/>
  <c r="H1971" i="18"/>
  <c r="P1970" i="18" s="1"/>
  <c r="L1968" i="18"/>
  <c r="M1970" i="18"/>
  <c r="V1965" i="18" s="1"/>
  <c r="N1970" i="18"/>
  <c r="R1970" i="18"/>
  <c r="Q1970" i="18"/>
  <c r="AA1966" i="18" s="1"/>
  <c r="S1931" i="18"/>
  <c r="S2071" i="18"/>
  <c r="S1966" i="18"/>
  <c r="V1934" i="18"/>
  <c r="P1934" i="18"/>
  <c r="Z1120" i="18" l="1"/>
  <c r="T1118" i="18"/>
  <c r="Z304" i="18"/>
  <c r="T302" i="18"/>
  <c r="W836" i="18"/>
  <c r="U834" i="18"/>
  <c r="X836" i="18"/>
  <c r="Y834" i="18"/>
  <c r="Z1400" i="18"/>
  <c r="T1398" i="18"/>
  <c r="H840" i="18"/>
  <c r="P839" i="18" s="1"/>
  <c r="M839" i="18"/>
  <c r="V834" i="18" s="1"/>
  <c r="Q839" i="18"/>
  <c r="AA835" i="18" s="1"/>
  <c r="S836" i="18"/>
  <c r="R839" i="18"/>
  <c r="L837" i="18"/>
  <c r="N839" i="18"/>
  <c r="U1396" i="18"/>
  <c r="W1398" i="18"/>
  <c r="X1398" i="18"/>
  <c r="Y1396" i="18"/>
  <c r="W302" i="18"/>
  <c r="U300" i="18"/>
  <c r="X302" i="18"/>
  <c r="Y300" i="18"/>
  <c r="W1118" i="18"/>
  <c r="U1116" i="18"/>
  <c r="X1118" i="18"/>
  <c r="Y1116" i="18"/>
  <c r="H1402" i="18"/>
  <c r="M1401" i="18"/>
  <c r="V1396" i="18" s="1"/>
  <c r="N1401" i="18"/>
  <c r="Q1401" i="18"/>
  <c r="AA1397" i="18" s="1"/>
  <c r="R1401" i="18"/>
  <c r="L1399" i="18"/>
  <c r="P1401" i="18"/>
  <c r="H306" i="18"/>
  <c r="M305" i="18"/>
  <c r="V300" i="18" s="1"/>
  <c r="N305" i="18"/>
  <c r="Q305" i="18"/>
  <c r="AA301" i="18" s="1"/>
  <c r="R305" i="18"/>
  <c r="P305" i="18"/>
  <c r="L303" i="18"/>
  <c r="Z1119" i="18"/>
  <c r="T1117" i="18"/>
  <c r="H1122" i="18"/>
  <c r="P1121" i="18" s="1"/>
  <c r="M1121" i="18"/>
  <c r="V1116" i="18" s="1"/>
  <c r="N1121" i="18"/>
  <c r="R1121" i="18"/>
  <c r="Q1121" i="18"/>
  <c r="AA1117" i="18" s="1"/>
  <c r="S1118" i="18"/>
  <c r="L1119" i="18"/>
  <c r="P838" i="18"/>
  <c r="S1397" i="18"/>
  <c r="S301" i="18"/>
  <c r="S1117" i="18"/>
  <c r="S835" i="18"/>
  <c r="Z1399" i="18"/>
  <c r="T1397" i="18"/>
  <c r="Z2075" i="18"/>
  <c r="T2073" i="18"/>
  <c r="Z1935" i="18"/>
  <c r="T1933" i="18"/>
  <c r="U1966" i="18"/>
  <c r="W1968" i="18"/>
  <c r="X1968" i="18"/>
  <c r="Y1966" i="18"/>
  <c r="U2071" i="18"/>
  <c r="W2073" i="18"/>
  <c r="X2073" i="18"/>
  <c r="Y2071" i="18"/>
  <c r="T1935" i="18"/>
  <c r="AA1935" i="18"/>
  <c r="Z1934" i="18"/>
  <c r="T1932" i="18"/>
  <c r="S1967" i="18"/>
  <c r="S2072" i="18"/>
  <c r="N1937" i="18"/>
  <c r="Z1970" i="18"/>
  <c r="T1968" i="18"/>
  <c r="V1935" i="18"/>
  <c r="Y1935" i="18"/>
  <c r="U1935" i="18"/>
  <c r="U1931" i="18"/>
  <c r="X1933" i="18"/>
  <c r="W1933" i="18"/>
  <c r="Y1931" i="18"/>
  <c r="R1937" i="18"/>
  <c r="M1936" i="18"/>
  <c r="V1931" i="18" s="1"/>
  <c r="L1934" i="18"/>
  <c r="M1937" i="18"/>
  <c r="N1936" i="18"/>
  <c r="P1936" i="18"/>
  <c r="Q1937" i="18"/>
  <c r="R1936" i="18"/>
  <c r="Q1936" i="18"/>
  <c r="AA1932" i="18" s="1"/>
  <c r="S1933" i="18"/>
  <c r="L1936" i="18"/>
  <c r="S1936" i="18" s="1"/>
  <c r="S1932" i="18"/>
  <c r="H1972" i="18"/>
  <c r="M1971" i="18"/>
  <c r="V1966" i="18" s="1"/>
  <c r="L1969" i="18"/>
  <c r="N1971" i="18"/>
  <c r="P1971" i="18"/>
  <c r="R1971" i="18"/>
  <c r="Q1971" i="18"/>
  <c r="AA1967" i="18" s="1"/>
  <c r="H2077" i="18"/>
  <c r="L2074" i="18"/>
  <c r="M2076" i="18"/>
  <c r="V2071" i="18" s="1"/>
  <c r="N2076" i="18"/>
  <c r="P2076" i="18"/>
  <c r="Q2076" i="18"/>
  <c r="AA2072" i="18" s="1"/>
  <c r="R2076" i="18"/>
  <c r="W1935" i="18"/>
  <c r="U1933" i="18"/>
  <c r="X1935" i="18"/>
  <c r="Y1933" i="18"/>
  <c r="Z1121" i="18" l="1"/>
  <c r="T1119" i="18"/>
  <c r="Z839" i="18"/>
  <c r="T837" i="18"/>
  <c r="X1119" i="18"/>
  <c r="U1117" i="18"/>
  <c r="W1119" i="18"/>
  <c r="Y1117" i="18"/>
  <c r="H307" i="18"/>
  <c r="L304" i="18"/>
  <c r="P306" i="18"/>
  <c r="R306" i="18"/>
  <c r="Q306" i="18"/>
  <c r="M306" i="18"/>
  <c r="V301" i="18" s="1"/>
  <c r="N306" i="18"/>
  <c r="H1403" i="18"/>
  <c r="L1400" i="18"/>
  <c r="P1402" i="18"/>
  <c r="Q1402" i="18"/>
  <c r="R1402" i="18"/>
  <c r="M1402" i="18"/>
  <c r="V1397" i="18" s="1"/>
  <c r="N1402" i="18"/>
  <c r="U835" i="18"/>
  <c r="W837" i="18"/>
  <c r="X837" i="18"/>
  <c r="Y835" i="18"/>
  <c r="W303" i="18"/>
  <c r="X303" i="18"/>
  <c r="U301" i="18"/>
  <c r="Y301" i="18"/>
  <c r="Z1401" i="18"/>
  <c r="T1399" i="18"/>
  <c r="Z838" i="18"/>
  <c r="T836" i="18"/>
  <c r="Z305" i="18"/>
  <c r="T303" i="18"/>
  <c r="S302" i="18"/>
  <c r="S1968" i="18"/>
  <c r="N1938" i="18"/>
  <c r="T1938" i="18" s="1"/>
  <c r="S1398" i="18"/>
  <c r="H1123" i="18"/>
  <c r="M1122" i="18"/>
  <c r="L1120" i="18"/>
  <c r="Q1122" i="18"/>
  <c r="AA1118" i="18" s="1"/>
  <c r="P1122" i="18"/>
  <c r="R1122" i="18"/>
  <c r="N1122" i="18"/>
  <c r="W1399" i="18"/>
  <c r="X1399" i="18"/>
  <c r="U1397" i="18"/>
  <c r="Y1397" i="18"/>
  <c r="S2073" i="18"/>
  <c r="H841" i="18"/>
  <c r="M840" i="18"/>
  <c r="V835" i="18" s="1"/>
  <c r="L838" i="18"/>
  <c r="N840" i="18"/>
  <c r="Q840" i="18"/>
  <c r="AA836" i="18" s="1"/>
  <c r="R840" i="18"/>
  <c r="S837" i="18"/>
  <c r="Z1936" i="18"/>
  <c r="T1934" i="18"/>
  <c r="U1934" i="18"/>
  <c r="W1936" i="18"/>
  <c r="X1936" i="18"/>
  <c r="Y1934" i="18"/>
  <c r="T1936" i="18"/>
  <c r="AA1936" i="18"/>
  <c r="U1967" i="18"/>
  <c r="W1969" i="18"/>
  <c r="X1969" i="18"/>
  <c r="Y1967" i="18"/>
  <c r="AA1938" i="18"/>
  <c r="U2072" i="18"/>
  <c r="W2074" i="18"/>
  <c r="X2074" i="18"/>
  <c r="Y2072" i="18"/>
  <c r="H2078" i="18"/>
  <c r="P2077" i="18" s="1"/>
  <c r="M2077" i="18"/>
  <c r="V2072" i="18" s="1"/>
  <c r="L2075" i="18"/>
  <c r="N2077" i="18"/>
  <c r="Q2077" i="18"/>
  <c r="AA2073" i="18" s="1"/>
  <c r="R2077" i="18"/>
  <c r="S2074" i="18"/>
  <c r="H1973" i="18"/>
  <c r="P1972" i="18" s="1"/>
  <c r="L1970" i="18"/>
  <c r="M1972" i="18"/>
  <c r="V1967" i="18" s="1"/>
  <c r="N1972" i="18"/>
  <c r="Q1972" i="18"/>
  <c r="AA1968" i="18" s="1"/>
  <c r="S1969" i="18"/>
  <c r="R1972" i="18"/>
  <c r="N1939" i="18"/>
  <c r="V1932" i="18"/>
  <c r="S1934" i="18"/>
  <c r="R1938" i="18"/>
  <c r="U1932" i="18"/>
  <c r="X1934" i="18"/>
  <c r="W1934" i="18"/>
  <c r="Y1932" i="18"/>
  <c r="T1937" i="18"/>
  <c r="AA1937" i="18"/>
  <c r="V1936" i="18"/>
  <c r="Y1936" i="18"/>
  <c r="U1936" i="18"/>
  <c r="V1937" i="18"/>
  <c r="Y1937" i="18"/>
  <c r="U1937" i="18"/>
  <c r="Z2076" i="18"/>
  <c r="T2074" i="18"/>
  <c r="Z1971" i="18"/>
  <c r="T1969" i="18"/>
  <c r="AA1933" i="18"/>
  <c r="R1939" i="18"/>
  <c r="H842" i="18" l="1"/>
  <c r="M841" i="18"/>
  <c r="V836" i="18" s="1"/>
  <c r="N841" i="18"/>
  <c r="R841" i="18"/>
  <c r="Q841" i="18"/>
  <c r="AA837" i="18" s="1"/>
  <c r="S838" i="18"/>
  <c r="P841" i="18"/>
  <c r="L839" i="18"/>
  <c r="Z1122" i="18"/>
  <c r="T1120" i="18"/>
  <c r="AA302" i="18"/>
  <c r="P840" i="18"/>
  <c r="AA1398" i="18"/>
  <c r="U1118" i="18"/>
  <c r="W1120" i="18"/>
  <c r="X1120" i="18"/>
  <c r="Y1118" i="18"/>
  <c r="V1117" i="18"/>
  <c r="U1398" i="18"/>
  <c r="W1400" i="18"/>
  <c r="X1400" i="18"/>
  <c r="Y1398" i="18"/>
  <c r="U302" i="18"/>
  <c r="W304" i="18"/>
  <c r="X304" i="18"/>
  <c r="Y302" i="18"/>
  <c r="Z1402" i="18"/>
  <c r="T1400" i="18"/>
  <c r="H1124" i="18"/>
  <c r="N1124" i="18" s="1"/>
  <c r="N1123" i="18"/>
  <c r="M1123" i="18"/>
  <c r="Q1123" i="18"/>
  <c r="AA1119" i="18" s="1"/>
  <c r="S1120" i="18"/>
  <c r="R1123" i="18"/>
  <c r="L1121" i="18"/>
  <c r="H1404" i="18"/>
  <c r="P1403" i="18" s="1"/>
  <c r="M1403" i="18"/>
  <c r="V1398" i="18" s="1"/>
  <c r="N1403" i="18"/>
  <c r="Q1403" i="18"/>
  <c r="R1403" i="18"/>
  <c r="S1400" i="18"/>
  <c r="L1401" i="18"/>
  <c r="H308" i="18"/>
  <c r="M307" i="18"/>
  <c r="V302" i="18" s="1"/>
  <c r="N307" i="18"/>
  <c r="Q307" i="18"/>
  <c r="AA303" i="18" s="1"/>
  <c r="R307" i="18"/>
  <c r="S304" i="18"/>
  <c r="L305" i="18"/>
  <c r="U836" i="18"/>
  <c r="W838" i="18"/>
  <c r="X838" i="18"/>
  <c r="Y836" i="18"/>
  <c r="S1399" i="18"/>
  <c r="S303" i="18"/>
  <c r="Z306" i="18"/>
  <c r="T304" i="18"/>
  <c r="S1119" i="18"/>
  <c r="Z2077" i="18"/>
  <c r="T2075" i="18"/>
  <c r="Z1972" i="18"/>
  <c r="T1970" i="18"/>
  <c r="V1938" i="18"/>
  <c r="Y1938" i="18"/>
  <c r="U1938" i="18"/>
  <c r="T1939" i="18"/>
  <c r="AA1939" i="18"/>
  <c r="U2073" i="18"/>
  <c r="W2075" i="18"/>
  <c r="X2075" i="18"/>
  <c r="Y2073" i="18"/>
  <c r="V1939" i="18"/>
  <c r="Y1939" i="18"/>
  <c r="U1939" i="18"/>
  <c r="U1968" i="18"/>
  <c r="W1970" i="18"/>
  <c r="X1970" i="18"/>
  <c r="Y1968" i="18"/>
  <c r="H1974" i="18"/>
  <c r="P1973" i="18" s="1"/>
  <c r="L1971" i="18"/>
  <c r="M1973" i="18"/>
  <c r="V1968" i="18" s="1"/>
  <c r="N1973" i="18"/>
  <c r="Q1973" i="18"/>
  <c r="AA1969" i="18" s="1"/>
  <c r="R1973" i="18"/>
  <c r="H2079" i="18"/>
  <c r="L2076" i="18"/>
  <c r="M2078" i="18"/>
  <c r="V2073" i="18" s="1"/>
  <c r="N2078" i="18"/>
  <c r="Q2078" i="18"/>
  <c r="AA2074" i="18" s="1"/>
  <c r="R2078" i="18"/>
  <c r="Z1403" i="18" l="1"/>
  <c r="T1401" i="18"/>
  <c r="H309" i="18"/>
  <c r="Q308" i="18"/>
  <c r="AA304" i="18" s="1"/>
  <c r="M308" i="18"/>
  <c r="V303" i="18" s="1"/>
  <c r="P308" i="18"/>
  <c r="L306" i="18"/>
  <c r="N308" i="18"/>
  <c r="U303" i="18"/>
  <c r="X305" i="18"/>
  <c r="W305" i="18"/>
  <c r="Y303" i="18"/>
  <c r="X1401" i="18"/>
  <c r="W1401" i="18"/>
  <c r="U1399" i="18"/>
  <c r="Y1399" i="18"/>
  <c r="U1119" i="18"/>
  <c r="W1121" i="18"/>
  <c r="X1121" i="18"/>
  <c r="Y1119" i="18"/>
  <c r="Z841" i="18"/>
  <c r="T839" i="18"/>
  <c r="H1405" i="18"/>
  <c r="P1404" i="18"/>
  <c r="Q1404" i="18"/>
  <c r="AA1400" i="18" s="1"/>
  <c r="M1404" i="18"/>
  <c r="V1399" i="18" s="1"/>
  <c r="L1402" i="18"/>
  <c r="N1404" i="18"/>
  <c r="R308" i="18"/>
  <c r="P307" i="18"/>
  <c r="P1123" i="18"/>
  <c r="U837" i="18"/>
  <c r="W839" i="18"/>
  <c r="X839" i="18"/>
  <c r="Y837" i="18"/>
  <c r="R1405" i="18"/>
  <c r="AA1399" i="18"/>
  <c r="S1970" i="18"/>
  <c r="S2075" i="18"/>
  <c r="V1118" i="18"/>
  <c r="R1404" i="18"/>
  <c r="H1125" i="18"/>
  <c r="P1124" i="18" s="1"/>
  <c r="Q1124" i="18"/>
  <c r="AA1120" i="18" s="1"/>
  <c r="R1124" i="18"/>
  <c r="M1124" i="18"/>
  <c r="V1119" i="18" s="1"/>
  <c r="L1122" i="18"/>
  <c r="S1121" i="18"/>
  <c r="Z840" i="18"/>
  <c r="T838" i="18"/>
  <c r="H843" i="18"/>
  <c r="P842" i="18" s="1"/>
  <c r="N842" i="18"/>
  <c r="L840" i="18"/>
  <c r="Q842" i="18"/>
  <c r="R842" i="18"/>
  <c r="M842" i="18"/>
  <c r="V837" i="18" s="1"/>
  <c r="S839" i="18"/>
  <c r="Z1973" i="18"/>
  <c r="T1971" i="18"/>
  <c r="H2080" i="18"/>
  <c r="L2077" i="18"/>
  <c r="M2079" i="18"/>
  <c r="V2074" i="18" s="1"/>
  <c r="N2079" i="18"/>
  <c r="P2079" i="18"/>
  <c r="Q2079" i="18"/>
  <c r="AA2075" i="18" s="1"/>
  <c r="R2079" i="18"/>
  <c r="H1975" i="18"/>
  <c r="L1972" i="18"/>
  <c r="M1974" i="18"/>
  <c r="V1969" i="18" s="1"/>
  <c r="N1974" i="18"/>
  <c r="P1974" i="18"/>
  <c r="R1974" i="18"/>
  <c r="Q1974" i="18"/>
  <c r="AA1970" i="18" s="1"/>
  <c r="U2074" i="18"/>
  <c r="X2076" i="18"/>
  <c r="W2076" i="18"/>
  <c r="Y2074" i="18"/>
  <c r="U1969" i="18"/>
  <c r="W1971" i="18"/>
  <c r="X1971" i="18"/>
  <c r="Y1969" i="18"/>
  <c r="P2078" i="18"/>
  <c r="Z1124" i="18" l="1"/>
  <c r="T1122" i="18"/>
  <c r="Z842" i="18"/>
  <c r="T840" i="18"/>
  <c r="Z307" i="18"/>
  <c r="T305" i="18"/>
  <c r="W1402" i="18"/>
  <c r="X1402" i="18"/>
  <c r="U1400" i="18"/>
  <c r="Y1400" i="18"/>
  <c r="H1126" i="18"/>
  <c r="L1123" i="18"/>
  <c r="Q1125" i="18"/>
  <c r="AA1121" i="18" s="1"/>
  <c r="R1125" i="18"/>
  <c r="M1125" i="18"/>
  <c r="V1120" i="18" s="1"/>
  <c r="Z1404" i="18"/>
  <c r="T1402" i="18"/>
  <c r="H310" i="18"/>
  <c r="P309" i="18"/>
  <c r="N309" i="18"/>
  <c r="L307" i="18"/>
  <c r="Q309" i="18"/>
  <c r="AA305" i="18" s="1"/>
  <c r="R309" i="18"/>
  <c r="M309" i="18"/>
  <c r="V304" i="18" s="1"/>
  <c r="Z308" i="18"/>
  <c r="T306" i="18"/>
  <c r="AA838" i="18"/>
  <c r="H1406" i="18"/>
  <c r="L1403" i="18"/>
  <c r="N1405" i="18"/>
  <c r="Q1405" i="18"/>
  <c r="AA1401" i="18" s="1"/>
  <c r="M1405" i="18"/>
  <c r="V1400" i="18" s="1"/>
  <c r="S1402" i="18"/>
  <c r="U838" i="18"/>
  <c r="W840" i="18"/>
  <c r="X840" i="18"/>
  <c r="Y838" i="18"/>
  <c r="U1120" i="18"/>
  <c r="W1122" i="18"/>
  <c r="X1122" i="18"/>
  <c r="Y1120" i="18"/>
  <c r="N1125" i="18"/>
  <c r="S305" i="18"/>
  <c r="H844" i="18"/>
  <c r="Q843" i="18"/>
  <c r="AA839" i="18" s="1"/>
  <c r="M843" i="18"/>
  <c r="V838" i="18" s="1"/>
  <c r="N843" i="18"/>
  <c r="R843" i="18"/>
  <c r="P843" i="18"/>
  <c r="S840" i="18"/>
  <c r="L841" i="18"/>
  <c r="S1971" i="18"/>
  <c r="S2076" i="18"/>
  <c r="Z1123" i="18"/>
  <c r="T1121" i="18"/>
  <c r="S1401" i="18"/>
  <c r="W306" i="18"/>
  <c r="X306" i="18"/>
  <c r="U304" i="18"/>
  <c r="Y304" i="18"/>
  <c r="U1970" i="18"/>
  <c r="X1972" i="18"/>
  <c r="W1972" i="18"/>
  <c r="Y1970" i="18"/>
  <c r="H1976" i="18"/>
  <c r="P1975" i="18" s="1"/>
  <c r="L1973" i="18"/>
  <c r="M1975" i="18"/>
  <c r="V1970" i="18" s="1"/>
  <c r="N1975" i="18"/>
  <c r="Q1975" i="18"/>
  <c r="AA1971" i="18" s="1"/>
  <c r="R1975" i="18"/>
  <c r="H2081" i="18"/>
  <c r="P2080" i="18" s="1"/>
  <c r="L2078" i="18"/>
  <c r="M2080" i="18"/>
  <c r="V2075" i="18" s="1"/>
  <c r="N2080" i="18"/>
  <c r="R2080" i="18"/>
  <c r="Q2080" i="18"/>
  <c r="AA2076" i="18" s="1"/>
  <c r="U2075" i="18"/>
  <c r="X2077" i="18"/>
  <c r="W2077" i="18"/>
  <c r="Y2075" i="18"/>
  <c r="Z2078" i="18"/>
  <c r="T2076" i="18"/>
  <c r="Z1974" i="18"/>
  <c r="T1972" i="18"/>
  <c r="Z2079" i="18"/>
  <c r="T2077" i="18"/>
  <c r="H1407" i="18" l="1"/>
  <c r="L1404" i="18"/>
  <c r="M1406" i="18"/>
  <c r="V1401" i="18" s="1"/>
  <c r="Q1406" i="18"/>
  <c r="AA1402" i="18" s="1"/>
  <c r="R1406" i="18"/>
  <c r="S1403" i="18"/>
  <c r="P1406" i="18"/>
  <c r="N1406" i="18"/>
  <c r="H845" i="18"/>
  <c r="P844" i="18"/>
  <c r="Q844" i="18"/>
  <c r="AA840" i="18" s="1"/>
  <c r="M844" i="18"/>
  <c r="V839" i="18" s="1"/>
  <c r="L842" i="18"/>
  <c r="N844" i="18"/>
  <c r="H1127" i="18"/>
  <c r="M1126" i="18"/>
  <c r="V1121" i="18" s="1"/>
  <c r="L1124" i="18"/>
  <c r="R1126" i="18"/>
  <c r="Q1126" i="18"/>
  <c r="S1123" i="18"/>
  <c r="P1126" i="18"/>
  <c r="N1126" i="18"/>
  <c r="U839" i="18"/>
  <c r="W841" i="18"/>
  <c r="X841" i="18"/>
  <c r="Y839" i="18"/>
  <c r="U305" i="18"/>
  <c r="X307" i="18"/>
  <c r="W307" i="18"/>
  <c r="Y305" i="18"/>
  <c r="S1122" i="18"/>
  <c r="Z843" i="18"/>
  <c r="T841" i="18"/>
  <c r="R844" i="18"/>
  <c r="P1405" i="18"/>
  <c r="Z309" i="18"/>
  <c r="T307" i="18"/>
  <c r="U1121" i="18"/>
  <c r="W1123" i="18"/>
  <c r="X1123" i="18"/>
  <c r="Y1121" i="18"/>
  <c r="H311" i="18"/>
  <c r="L308" i="18"/>
  <c r="M310" i="18"/>
  <c r="V305" i="18" s="1"/>
  <c r="Q310" i="18"/>
  <c r="AA306" i="18" s="1"/>
  <c r="R310" i="18"/>
  <c r="P310" i="18"/>
  <c r="N310" i="18"/>
  <c r="U1401" i="18"/>
  <c r="W1403" i="18"/>
  <c r="X1403" i="18"/>
  <c r="Y1401" i="18"/>
  <c r="S306" i="18"/>
  <c r="P1125" i="18"/>
  <c r="Z2080" i="18"/>
  <c r="T2078" i="18"/>
  <c r="Z1975" i="18"/>
  <c r="T1973" i="18"/>
  <c r="U2076" i="18"/>
  <c r="X2078" i="18"/>
  <c r="W2078" i="18"/>
  <c r="Y2076" i="18"/>
  <c r="U1971" i="18"/>
  <c r="X1973" i="18"/>
  <c r="W1973" i="18"/>
  <c r="Y1971" i="18"/>
  <c r="H2082" i="18"/>
  <c r="L2079" i="18"/>
  <c r="M2081" i="18"/>
  <c r="V2076" i="18" s="1"/>
  <c r="N2081" i="18"/>
  <c r="R2081" i="18"/>
  <c r="Q2081" i="18"/>
  <c r="AA2077" i="18" s="1"/>
  <c r="H1977" i="18"/>
  <c r="M1976" i="18"/>
  <c r="V1971" i="18" s="1"/>
  <c r="L1974" i="18"/>
  <c r="N1976" i="18"/>
  <c r="Q1976" i="18"/>
  <c r="AA1972" i="18" s="1"/>
  <c r="R1976" i="18"/>
  <c r="S2077" i="18"/>
  <c r="S1972" i="18"/>
  <c r="Z310" i="18" l="1"/>
  <c r="T308" i="18"/>
  <c r="S841" i="18"/>
  <c r="Z1406" i="18"/>
  <c r="T1404" i="18"/>
  <c r="Z1125" i="18"/>
  <c r="T1123" i="18"/>
  <c r="S307" i="18"/>
  <c r="AA1122" i="18"/>
  <c r="U840" i="18"/>
  <c r="W842" i="18"/>
  <c r="X842" i="18"/>
  <c r="Y840" i="18"/>
  <c r="Z1126" i="18"/>
  <c r="T1124" i="18"/>
  <c r="Z1405" i="18"/>
  <c r="T1403" i="18"/>
  <c r="U1122" i="18"/>
  <c r="W1124" i="18"/>
  <c r="X1124" i="18"/>
  <c r="Y1122" i="18"/>
  <c r="U306" i="18"/>
  <c r="W308" i="18"/>
  <c r="X308" i="18"/>
  <c r="Y306" i="18"/>
  <c r="H1128" i="18"/>
  <c r="R1128" i="18" s="1"/>
  <c r="M1127" i="18"/>
  <c r="V1122" i="18" s="1"/>
  <c r="P1127" i="18"/>
  <c r="S1124" i="18"/>
  <c r="Q1127" i="18"/>
  <c r="AA1123" i="18" s="1"/>
  <c r="R1127" i="18"/>
  <c r="L1125" i="18"/>
  <c r="N1127" i="18"/>
  <c r="Z844" i="18"/>
  <c r="T842" i="18"/>
  <c r="U1402" i="18"/>
  <c r="X1404" i="18"/>
  <c r="W1404" i="18"/>
  <c r="Y1402" i="18"/>
  <c r="S2078" i="18"/>
  <c r="H312" i="18"/>
  <c r="M311" i="18"/>
  <c r="V306" i="18" s="1"/>
  <c r="R311" i="18"/>
  <c r="Q311" i="18"/>
  <c r="AA307" i="18" s="1"/>
  <c r="S308" i="18"/>
  <c r="L309" i="18"/>
  <c r="N311" i="18"/>
  <c r="H846" i="18"/>
  <c r="L843" i="18"/>
  <c r="N845" i="18"/>
  <c r="Q845" i="18"/>
  <c r="AA841" i="18" s="1"/>
  <c r="R845" i="18"/>
  <c r="P845" i="18"/>
  <c r="M845" i="18"/>
  <c r="V840" i="18" s="1"/>
  <c r="H1408" i="18"/>
  <c r="M1407" i="18"/>
  <c r="V1402" i="18" s="1"/>
  <c r="P1407" i="18"/>
  <c r="Q1407" i="18"/>
  <c r="AA1403" i="18" s="1"/>
  <c r="R1407" i="18"/>
  <c r="L1405" i="18"/>
  <c r="N1407" i="18"/>
  <c r="U2077" i="18"/>
  <c r="W2079" i="18"/>
  <c r="X2079" i="18"/>
  <c r="Y2077" i="18"/>
  <c r="H1978" i="18"/>
  <c r="L1975" i="18"/>
  <c r="M1977" i="18"/>
  <c r="V1972" i="18" s="1"/>
  <c r="N1977" i="18"/>
  <c r="P1977" i="18"/>
  <c r="Q1977" i="18"/>
  <c r="AA1973" i="18" s="1"/>
  <c r="R1977" i="18"/>
  <c r="H2083" i="18"/>
  <c r="P2082" i="18" s="1"/>
  <c r="L2080" i="18"/>
  <c r="M2082" i="18"/>
  <c r="V2077" i="18" s="1"/>
  <c r="N2082" i="18"/>
  <c r="R2082" i="18"/>
  <c r="Q2082" i="18"/>
  <c r="AA2078" i="18" s="1"/>
  <c r="S1973" i="18"/>
  <c r="P1976" i="18"/>
  <c r="P2081" i="18"/>
  <c r="U1972" i="18"/>
  <c r="X1974" i="18"/>
  <c r="W1974" i="18"/>
  <c r="Y1972" i="18"/>
  <c r="S1404" i="18" l="1"/>
  <c r="Z845" i="18"/>
  <c r="T843" i="18"/>
  <c r="U1123" i="18"/>
  <c r="X1125" i="18"/>
  <c r="W1125" i="18"/>
  <c r="Y1123" i="18"/>
  <c r="H313" i="18"/>
  <c r="L310" i="18"/>
  <c r="N312" i="18"/>
  <c r="Q312" i="18"/>
  <c r="AA308" i="18" s="1"/>
  <c r="P312" i="18"/>
  <c r="R312" i="18"/>
  <c r="M312" i="18"/>
  <c r="V307" i="18" s="1"/>
  <c r="S309" i="18"/>
  <c r="U307" i="18"/>
  <c r="W309" i="18"/>
  <c r="X309" i="18"/>
  <c r="Y307" i="18"/>
  <c r="W1405" i="18"/>
  <c r="X1405" i="18"/>
  <c r="U1403" i="18"/>
  <c r="Y1403" i="18"/>
  <c r="Z1407" i="18"/>
  <c r="T1405" i="18"/>
  <c r="U841" i="18"/>
  <c r="X843" i="18"/>
  <c r="W843" i="18"/>
  <c r="Y841" i="18"/>
  <c r="Z1127" i="18"/>
  <c r="T1125" i="18"/>
  <c r="H1409" i="18"/>
  <c r="P1408" i="18" s="1"/>
  <c r="N1408" i="18"/>
  <c r="M1408" i="18"/>
  <c r="V1403" i="18" s="1"/>
  <c r="L1406" i="18"/>
  <c r="Q1408" i="18"/>
  <c r="AA1404" i="18" s="1"/>
  <c r="R1408" i="18"/>
  <c r="S1405" i="18"/>
  <c r="H847" i="18"/>
  <c r="P846" i="18" s="1"/>
  <c r="L844" i="18"/>
  <c r="M846" i="18"/>
  <c r="V841" i="18" s="1"/>
  <c r="Q846" i="18"/>
  <c r="AA842" i="18" s="1"/>
  <c r="R846" i="18"/>
  <c r="S843" i="18"/>
  <c r="N846" i="18"/>
  <c r="P311" i="18"/>
  <c r="S842" i="18"/>
  <c r="H1129" i="18"/>
  <c r="L1126" i="18"/>
  <c r="N1128" i="18"/>
  <c r="P1128" i="18"/>
  <c r="Q1128" i="18"/>
  <c r="AA1124" i="18" s="1"/>
  <c r="M1128" i="18"/>
  <c r="V1123" i="18" s="1"/>
  <c r="S1125" i="18"/>
  <c r="Z2082" i="18"/>
  <c r="T2080" i="18"/>
  <c r="U2078" i="18"/>
  <c r="W2080" i="18"/>
  <c r="X2080" i="18"/>
  <c r="Y2078" i="18"/>
  <c r="U1973" i="18"/>
  <c r="W1975" i="18"/>
  <c r="X1975" i="18"/>
  <c r="Y1973" i="18"/>
  <c r="Z1977" i="18"/>
  <c r="T1975" i="18"/>
  <c r="H2084" i="18"/>
  <c r="P2083" i="18" s="1"/>
  <c r="L2081" i="18"/>
  <c r="N2083" i="18"/>
  <c r="M2083" i="18"/>
  <c r="V2078" i="18" s="1"/>
  <c r="R2083" i="18"/>
  <c r="S2080" i="18"/>
  <c r="Q2083" i="18"/>
  <c r="AA2079" i="18" s="1"/>
  <c r="H1979" i="18"/>
  <c r="L1976" i="18"/>
  <c r="M1978" i="18"/>
  <c r="V1973" i="18" s="1"/>
  <c r="N1978" i="18"/>
  <c r="Q1978" i="18"/>
  <c r="AA1974" i="18" s="1"/>
  <c r="R1978" i="18"/>
  <c r="S1975" i="18"/>
  <c r="P1978" i="18"/>
  <c r="Z2081" i="18"/>
  <c r="T2079" i="18"/>
  <c r="Z1976" i="18"/>
  <c r="T1974" i="18"/>
  <c r="S2079" i="18"/>
  <c r="S1974" i="18"/>
  <c r="Z846" i="18" l="1"/>
  <c r="T844" i="18"/>
  <c r="Z1408" i="18"/>
  <c r="T1406" i="18"/>
  <c r="Z1128" i="18"/>
  <c r="T1126" i="18"/>
  <c r="Z311" i="18"/>
  <c r="T309" i="18"/>
  <c r="H848" i="18"/>
  <c r="M847" i="18"/>
  <c r="V842" i="18" s="1"/>
  <c r="P847" i="18"/>
  <c r="R847" i="18"/>
  <c r="Q847" i="18"/>
  <c r="AA843" i="18" s="1"/>
  <c r="S844" i="18"/>
  <c r="L845" i="18"/>
  <c r="N847" i="18"/>
  <c r="U1124" i="18"/>
  <c r="X1126" i="18"/>
  <c r="W1126" i="18"/>
  <c r="Y1124" i="18"/>
  <c r="U308" i="18"/>
  <c r="W310" i="18"/>
  <c r="X310" i="18"/>
  <c r="Y308" i="18"/>
  <c r="H1130" i="18"/>
  <c r="M1129" i="18"/>
  <c r="V1124" i="18" s="1"/>
  <c r="N1129" i="18"/>
  <c r="Q1129" i="18"/>
  <c r="AA1125" i="18" s="1"/>
  <c r="R1129" i="18"/>
  <c r="S1126" i="18"/>
  <c r="L1127" i="18"/>
  <c r="P1129" i="18"/>
  <c r="H314" i="18"/>
  <c r="M313" i="18"/>
  <c r="V308" i="18" s="1"/>
  <c r="N313" i="18"/>
  <c r="R313" i="18"/>
  <c r="Q313" i="18"/>
  <c r="AA309" i="18" s="1"/>
  <c r="L311" i="18"/>
  <c r="H1410" i="18"/>
  <c r="M1409" i="18"/>
  <c r="V1404" i="18" s="1"/>
  <c r="N1409" i="18"/>
  <c r="Q1409" i="18"/>
  <c r="AA1405" i="18" s="1"/>
  <c r="R1409" i="18"/>
  <c r="L1407" i="18"/>
  <c r="U1404" i="18"/>
  <c r="X1406" i="18"/>
  <c r="W1406" i="18"/>
  <c r="Y1404" i="18"/>
  <c r="Z312" i="18"/>
  <c r="T310" i="18"/>
  <c r="U842" i="18"/>
  <c r="W844" i="18"/>
  <c r="X844" i="18"/>
  <c r="Y842" i="18"/>
  <c r="Z2083" i="18"/>
  <c r="T2081" i="18"/>
  <c r="Z1978" i="18"/>
  <c r="T1976" i="18"/>
  <c r="U1974" i="18"/>
  <c r="W1976" i="18"/>
  <c r="X1976" i="18"/>
  <c r="Y1974" i="18"/>
  <c r="U2079" i="18"/>
  <c r="W2081" i="18"/>
  <c r="X2081" i="18"/>
  <c r="Y2079" i="18"/>
  <c r="H1980" i="18"/>
  <c r="L1977" i="18"/>
  <c r="M1979" i="18"/>
  <c r="V1974" i="18" s="1"/>
  <c r="N1979" i="18"/>
  <c r="Q1979" i="18"/>
  <c r="AA1975" i="18" s="1"/>
  <c r="R1979" i="18"/>
  <c r="H2085" i="18"/>
  <c r="L2082" i="18"/>
  <c r="M2084" i="18"/>
  <c r="V2079" i="18" s="1"/>
  <c r="N2084" i="18"/>
  <c r="Q2084" i="18"/>
  <c r="AA2080" i="18" s="1"/>
  <c r="R2084" i="18"/>
  <c r="W1127" i="18" l="1"/>
  <c r="U1125" i="18"/>
  <c r="X1127" i="18"/>
  <c r="Y1125" i="18"/>
  <c r="S1406" i="18"/>
  <c r="S310" i="18"/>
  <c r="Z1129" i="18"/>
  <c r="T1127" i="18"/>
  <c r="U843" i="18"/>
  <c r="W845" i="18"/>
  <c r="X845" i="18"/>
  <c r="Y843" i="18"/>
  <c r="H1411" i="18"/>
  <c r="L1408" i="18"/>
  <c r="M1410" i="18"/>
  <c r="N1410" i="18"/>
  <c r="Q1410" i="18"/>
  <c r="P1410" i="18"/>
  <c r="S1407" i="18"/>
  <c r="R1410" i="18"/>
  <c r="H315" i="18"/>
  <c r="N314" i="18"/>
  <c r="L312" i="18"/>
  <c r="Q314" i="18"/>
  <c r="R314" i="18"/>
  <c r="P314" i="18"/>
  <c r="M314" i="18"/>
  <c r="V309" i="18" s="1"/>
  <c r="S311" i="18"/>
  <c r="Z847" i="18"/>
  <c r="T845" i="18"/>
  <c r="U1405" i="18"/>
  <c r="W1407" i="18"/>
  <c r="X1407" i="18"/>
  <c r="Y1405" i="18"/>
  <c r="U309" i="18"/>
  <c r="W311" i="18"/>
  <c r="X311" i="18"/>
  <c r="Y309" i="18"/>
  <c r="P1409" i="18"/>
  <c r="P313" i="18"/>
  <c r="H1131" i="18"/>
  <c r="L1128" i="18"/>
  <c r="N1130" i="18"/>
  <c r="R1130" i="18"/>
  <c r="P1130" i="18"/>
  <c r="Q1130" i="18"/>
  <c r="AA1126" i="18" s="1"/>
  <c r="M1130" i="18"/>
  <c r="V1125" i="18" s="1"/>
  <c r="S1127" i="18"/>
  <c r="H849" i="18"/>
  <c r="N848" i="18"/>
  <c r="L846" i="18"/>
  <c r="M848" i="18"/>
  <c r="V843" i="18" s="1"/>
  <c r="P848" i="18"/>
  <c r="R848" i="18"/>
  <c r="S845" i="18"/>
  <c r="Q848" i="18"/>
  <c r="AA844" i="18" s="1"/>
  <c r="U2080" i="18"/>
  <c r="W2082" i="18"/>
  <c r="X2082" i="18"/>
  <c r="Y2080" i="18"/>
  <c r="U1975" i="18"/>
  <c r="X1977" i="18"/>
  <c r="W1977" i="18"/>
  <c r="Y1975" i="18"/>
  <c r="H1981" i="18"/>
  <c r="L1978" i="18"/>
  <c r="M1980" i="18"/>
  <c r="V1975" i="18" s="1"/>
  <c r="N1980" i="18"/>
  <c r="P1980" i="18"/>
  <c r="Q1980" i="18"/>
  <c r="AA1976" i="18" s="1"/>
  <c r="R1980" i="18"/>
  <c r="S1976" i="18"/>
  <c r="H2086" i="18"/>
  <c r="P2085" i="18" s="1"/>
  <c r="M2085" i="18"/>
  <c r="V2080" i="18" s="1"/>
  <c r="L2083" i="18"/>
  <c r="N2085" i="18"/>
  <c r="R2085" i="18"/>
  <c r="Q2085" i="18"/>
  <c r="AA2081" i="18" s="1"/>
  <c r="S2081" i="18"/>
  <c r="P2084" i="18"/>
  <c r="P1979" i="18"/>
  <c r="Z1409" i="18" l="1"/>
  <c r="T1407" i="18"/>
  <c r="Z313" i="18"/>
  <c r="T311" i="18"/>
  <c r="Z314" i="18"/>
  <c r="T312" i="18"/>
  <c r="Z1410" i="18"/>
  <c r="T1408" i="18"/>
  <c r="Z848" i="18"/>
  <c r="T846" i="18"/>
  <c r="Z1130" i="18"/>
  <c r="T1128" i="18"/>
  <c r="AA1406" i="18"/>
  <c r="AA310" i="18"/>
  <c r="X846" i="18"/>
  <c r="U844" i="18"/>
  <c r="W846" i="18"/>
  <c r="Y844" i="18"/>
  <c r="U310" i="18"/>
  <c r="W312" i="18"/>
  <c r="X312" i="18"/>
  <c r="Y310" i="18"/>
  <c r="V1405" i="18"/>
  <c r="W1128" i="18"/>
  <c r="U1126" i="18"/>
  <c r="X1128" i="18"/>
  <c r="Y1126" i="18"/>
  <c r="W1408" i="18"/>
  <c r="U1406" i="18"/>
  <c r="X1408" i="18"/>
  <c r="Y1406" i="18"/>
  <c r="H850" i="18"/>
  <c r="N849" i="18"/>
  <c r="M849" i="18"/>
  <c r="V844" i="18" s="1"/>
  <c r="Q849" i="18"/>
  <c r="AA845" i="18" s="1"/>
  <c r="R849" i="18"/>
  <c r="S846" i="18"/>
  <c r="L847" i="18"/>
  <c r="H1132" i="18"/>
  <c r="M1131" i="18"/>
  <c r="V1126" i="18" s="1"/>
  <c r="N1131" i="18"/>
  <c r="P1131" i="18"/>
  <c r="Q1131" i="18"/>
  <c r="AA1127" i="18" s="1"/>
  <c r="R1131" i="18"/>
  <c r="L1129" i="18"/>
  <c r="H316" i="18"/>
  <c r="R316" i="18" s="1"/>
  <c r="N315" i="18"/>
  <c r="M315" i="18"/>
  <c r="V310" i="18" s="1"/>
  <c r="Q315" i="18"/>
  <c r="AA311" i="18" s="1"/>
  <c r="P315" i="18"/>
  <c r="R315" i="18"/>
  <c r="L313" i="18"/>
  <c r="H1412" i="18"/>
  <c r="M1411" i="18"/>
  <c r="V1406" i="18" s="1"/>
  <c r="N1411" i="18"/>
  <c r="P1411" i="18"/>
  <c r="Q1411" i="18"/>
  <c r="R1411" i="18"/>
  <c r="L1409" i="18"/>
  <c r="Z2085" i="18"/>
  <c r="T2083" i="18"/>
  <c r="Z1980" i="18"/>
  <c r="T1978" i="18"/>
  <c r="U2081" i="18"/>
  <c r="W2083" i="18"/>
  <c r="X2083" i="18"/>
  <c r="Y2081" i="18"/>
  <c r="U1976" i="18"/>
  <c r="W1978" i="18"/>
  <c r="X1978" i="18"/>
  <c r="Y1976" i="18"/>
  <c r="H1982" i="18"/>
  <c r="M1981" i="18"/>
  <c r="V1976" i="18" s="1"/>
  <c r="N1981" i="18"/>
  <c r="L1979" i="18"/>
  <c r="Q1981" i="18"/>
  <c r="AA1977" i="18" s="1"/>
  <c r="R1981" i="18"/>
  <c r="Z1979" i="18"/>
  <c r="T1977" i="18"/>
  <c r="H2087" i="18"/>
  <c r="L2084" i="18"/>
  <c r="N2086" i="18"/>
  <c r="M2086" i="18"/>
  <c r="V2081" i="18" s="1"/>
  <c r="Q2086" i="18"/>
  <c r="AA2082" i="18" s="1"/>
  <c r="S2083" i="18"/>
  <c r="R2086" i="18"/>
  <c r="S2082" i="18"/>
  <c r="Z2084" i="18"/>
  <c r="T2082" i="18"/>
  <c r="S1977" i="18"/>
  <c r="AA1407" i="18" l="1"/>
  <c r="Z315" i="18"/>
  <c r="T313" i="18"/>
  <c r="Z1411" i="18"/>
  <c r="T1409" i="18"/>
  <c r="Z1131" i="18"/>
  <c r="T1129" i="18"/>
  <c r="H1413" i="18"/>
  <c r="P1412" i="18" s="1"/>
  <c r="Q1412" i="18"/>
  <c r="AA1408" i="18" s="1"/>
  <c r="L1410" i="18"/>
  <c r="M1412" i="18"/>
  <c r="V1407" i="18" s="1"/>
  <c r="S1409" i="18"/>
  <c r="H317" i="18"/>
  <c r="P316" i="18" s="1"/>
  <c r="Q316" i="18"/>
  <c r="AA312" i="18" s="1"/>
  <c r="L314" i="18"/>
  <c r="M316" i="18"/>
  <c r="V311" i="18" s="1"/>
  <c r="N316" i="18"/>
  <c r="H1133" i="18"/>
  <c r="Q1132" i="18"/>
  <c r="AA1128" i="18" s="1"/>
  <c r="R1132" i="18"/>
  <c r="M1132" i="18"/>
  <c r="V1127" i="18" s="1"/>
  <c r="L1130" i="18"/>
  <c r="N1132" i="18"/>
  <c r="S1129" i="18"/>
  <c r="H851" i="18"/>
  <c r="L848" i="18"/>
  <c r="N850" i="18"/>
  <c r="Q850" i="18"/>
  <c r="R850" i="18"/>
  <c r="M850" i="18"/>
  <c r="V845" i="18" s="1"/>
  <c r="S847" i="18"/>
  <c r="N1412" i="18"/>
  <c r="U1407" i="18"/>
  <c r="W1409" i="18"/>
  <c r="X1409" i="18"/>
  <c r="Y1407" i="18"/>
  <c r="U311" i="18"/>
  <c r="X313" i="18"/>
  <c r="W313" i="18"/>
  <c r="Y311" i="18"/>
  <c r="U1127" i="18"/>
  <c r="W1129" i="18"/>
  <c r="X1129" i="18"/>
  <c r="Y1127" i="18"/>
  <c r="P849" i="18"/>
  <c r="S1408" i="18"/>
  <c r="S312" i="18"/>
  <c r="S1128" i="18"/>
  <c r="U845" i="18"/>
  <c r="W847" i="18"/>
  <c r="X847" i="18"/>
  <c r="Y845" i="18"/>
  <c r="R1412" i="18"/>
  <c r="H1983" i="18"/>
  <c r="P1982" i="18" s="1"/>
  <c r="L1980" i="18"/>
  <c r="N1982" i="18"/>
  <c r="M1982" i="18"/>
  <c r="V1977" i="18" s="1"/>
  <c r="Q1982" i="18"/>
  <c r="AA1978" i="18" s="1"/>
  <c r="R1982" i="18"/>
  <c r="H2088" i="18"/>
  <c r="P2087" i="18" s="1"/>
  <c r="L2085" i="18"/>
  <c r="M2087" i="18"/>
  <c r="V2082" i="18" s="1"/>
  <c r="N2087" i="18"/>
  <c r="Q2087" i="18"/>
  <c r="AA2083" i="18" s="1"/>
  <c r="R2087" i="18"/>
  <c r="P2086" i="18"/>
  <c r="S1978" i="18"/>
  <c r="U1977" i="18"/>
  <c r="W1979" i="18"/>
  <c r="X1979" i="18"/>
  <c r="Y1977" i="18"/>
  <c r="P1981" i="18"/>
  <c r="U2082" i="18"/>
  <c r="W2084" i="18"/>
  <c r="X2084" i="18"/>
  <c r="Y2082" i="18"/>
  <c r="Z1412" i="18" l="1"/>
  <c r="T1410" i="18"/>
  <c r="Z316" i="18"/>
  <c r="T314" i="18"/>
  <c r="H1134" i="18"/>
  <c r="L1131" i="18"/>
  <c r="M1133" i="18"/>
  <c r="V1128" i="18" s="1"/>
  <c r="N1133" i="18"/>
  <c r="Q1133" i="18"/>
  <c r="AA1129" i="18" s="1"/>
  <c r="R1133" i="18"/>
  <c r="S313" i="18"/>
  <c r="U1408" i="18"/>
  <c r="W1410" i="18"/>
  <c r="X1410" i="18"/>
  <c r="Y1408" i="18"/>
  <c r="Z849" i="18"/>
  <c r="T847" i="18"/>
  <c r="U1128" i="18"/>
  <c r="W1130" i="18"/>
  <c r="X1130" i="18"/>
  <c r="Y1128" i="18"/>
  <c r="R1413" i="18"/>
  <c r="R852" i="18"/>
  <c r="AA846" i="18"/>
  <c r="U312" i="18"/>
  <c r="W314" i="18"/>
  <c r="X314" i="18"/>
  <c r="Y312" i="18"/>
  <c r="H1414" i="18"/>
  <c r="L1411" i="18"/>
  <c r="N1413" i="18"/>
  <c r="P1413" i="18"/>
  <c r="Q1413" i="18"/>
  <c r="AA1409" i="18" s="1"/>
  <c r="M1413" i="18"/>
  <c r="V1408" i="18" s="1"/>
  <c r="S1410" i="18"/>
  <c r="H852" i="18"/>
  <c r="M851" i="18"/>
  <c r="V846" i="18" s="1"/>
  <c r="Q851" i="18"/>
  <c r="AA847" i="18" s="1"/>
  <c r="N851" i="18"/>
  <c r="P851" i="18"/>
  <c r="R851" i="18"/>
  <c r="L849" i="18"/>
  <c r="P850" i="18"/>
  <c r="P1132" i="18"/>
  <c r="W848" i="18"/>
  <c r="X848" i="18"/>
  <c r="U846" i="18"/>
  <c r="Y846" i="18"/>
  <c r="H318" i="18"/>
  <c r="N317" i="18"/>
  <c r="L315" i="18"/>
  <c r="P317" i="18"/>
  <c r="Q317" i="18"/>
  <c r="AA313" i="18" s="1"/>
  <c r="R317" i="18"/>
  <c r="M317" i="18"/>
  <c r="V312" i="18" s="1"/>
  <c r="U2083" i="18"/>
  <c r="W2085" i="18"/>
  <c r="X2085" i="18"/>
  <c r="Y2083" i="18"/>
  <c r="U1978" i="18"/>
  <c r="W1980" i="18"/>
  <c r="X1980" i="18"/>
  <c r="Y1978" i="18"/>
  <c r="Z2087" i="18"/>
  <c r="T2085" i="18"/>
  <c r="Z2086" i="18"/>
  <c r="T2084" i="18"/>
  <c r="Z1981" i="18"/>
  <c r="T1979" i="18"/>
  <c r="H2089" i="18"/>
  <c r="P2088" i="18" s="1"/>
  <c r="M2088" i="18"/>
  <c r="V2083" i="18" s="1"/>
  <c r="L2086" i="18"/>
  <c r="N2088" i="18"/>
  <c r="R2088" i="18"/>
  <c r="Q2088" i="18"/>
  <c r="AA2084" i="18" s="1"/>
  <c r="S2085" i="18"/>
  <c r="H1984" i="18"/>
  <c r="P1983" i="18" s="1"/>
  <c r="L1981" i="18"/>
  <c r="M1983" i="18"/>
  <c r="V1978" i="18" s="1"/>
  <c r="N1983" i="18"/>
  <c r="Q1983" i="18"/>
  <c r="AA1979" i="18" s="1"/>
  <c r="R1983" i="18"/>
  <c r="S1980" i="18"/>
  <c r="Z1982" i="18"/>
  <c r="T1980" i="18"/>
  <c r="S1979" i="18"/>
  <c r="S2084" i="18"/>
  <c r="Z1413" i="18" l="1"/>
  <c r="T1411" i="18"/>
  <c r="U1409" i="18"/>
  <c r="W1411" i="18"/>
  <c r="X1411" i="18"/>
  <c r="Y1409" i="18"/>
  <c r="U1129" i="18"/>
  <c r="X1131" i="18"/>
  <c r="W1131" i="18"/>
  <c r="Y1129" i="18"/>
  <c r="H1415" i="18"/>
  <c r="M1414" i="18"/>
  <c r="V1409" i="18" s="1"/>
  <c r="L1412" i="18"/>
  <c r="Q1414" i="18"/>
  <c r="AA1410" i="18" s="1"/>
  <c r="R1414" i="18"/>
  <c r="P1414" i="18"/>
  <c r="N1414" i="18"/>
  <c r="H1135" i="18"/>
  <c r="L1132" i="18"/>
  <c r="M1134" i="18"/>
  <c r="V1129" i="18" s="1"/>
  <c r="Q1134" i="18"/>
  <c r="R1134" i="18"/>
  <c r="S1131" i="18"/>
  <c r="P1134" i="18"/>
  <c r="N1134" i="18"/>
  <c r="Z317" i="18"/>
  <c r="T315" i="18"/>
  <c r="Z1132" i="18"/>
  <c r="T1130" i="18"/>
  <c r="U313" i="18"/>
  <c r="W315" i="18"/>
  <c r="X315" i="18"/>
  <c r="Y313" i="18"/>
  <c r="Z850" i="18"/>
  <c r="T848" i="18"/>
  <c r="H853" i="18"/>
  <c r="Q852" i="18"/>
  <c r="AA848" i="18" s="1"/>
  <c r="M852" i="18"/>
  <c r="V847" i="18" s="1"/>
  <c r="L850" i="18"/>
  <c r="P852" i="18"/>
  <c r="N852" i="18"/>
  <c r="S1130" i="18"/>
  <c r="X849" i="18"/>
  <c r="W849" i="18"/>
  <c r="U847" i="18"/>
  <c r="Y847" i="18"/>
  <c r="Z851" i="18"/>
  <c r="T849" i="18"/>
  <c r="H319" i="18"/>
  <c r="L316" i="18"/>
  <c r="M318" i="18"/>
  <c r="V313" i="18" s="1"/>
  <c r="R318" i="18"/>
  <c r="S315" i="18"/>
  <c r="Q318" i="18"/>
  <c r="AA314" i="18" s="1"/>
  <c r="P318" i="18"/>
  <c r="N318" i="18"/>
  <c r="P1133" i="18"/>
  <c r="S314" i="18"/>
  <c r="S848" i="18"/>
  <c r="Z1983" i="18"/>
  <c r="T1981" i="18"/>
  <c r="U2084" i="18"/>
  <c r="W2086" i="18"/>
  <c r="X2086" i="18"/>
  <c r="Y2084" i="18"/>
  <c r="Z2088" i="18"/>
  <c r="T2086" i="18"/>
  <c r="U1979" i="18"/>
  <c r="W1981" i="18"/>
  <c r="X1981" i="18"/>
  <c r="Y1979" i="18"/>
  <c r="H1985" i="18"/>
  <c r="L1982" i="18"/>
  <c r="M1984" i="18"/>
  <c r="V1979" i="18" s="1"/>
  <c r="N1984" i="18"/>
  <c r="P1984" i="18"/>
  <c r="R1984" i="18"/>
  <c r="Q1984" i="18"/>
  <c r="AA1980" i="18" s="1"/>
  <c r="H2090" i="18"/>
  <c r="M2089" i="18"/>
  <c r="V2084" i="18" s="1"/>
  <c r="L2087" i="18"/>
  <c r="N2089" i="18"/>
  <c r="P2089" i="18"/>
  <c r="R2089" i="18"/>
  <c r="Q2089" i="18"/>
  <c r="AA2085" i="18" s="1"/>
  <c r="Z318" i="18" l="1"/>
  <c r="T316" i="18"/>
  <c r="Z852" i="18"/>
  <c r="T850" i="18"/>
  <c r="Z1134" i="18"/>
  <c r="T1132" i="18"/>
  <c r="Z1414" i="18"/>
  <c r="T1412" i="18"/>
  <c r="X850" i="18"/>
  <c r="U848" i="18"/>
  <c r="W850" i="18"/>
  <c r="Y848" i="18"/>
  <c r="S1411" i="18"/>
  <c r="AA1130" i="18"/>
  <c r="H854" i="18"/>
  <c r="L851" i="18"/>
  <c r="N853" i="18"/>
  <c r="P853" i="18"/>
  <c r="R853" i="18"/>
  <c r="Q853" i="18"/>
  <c r="AA849" i="18" s="1"/>
  <c r="M853" i="18"/>
  <c r="V848" i="18" s="1"/>
  <c r="U1410" i="18"/>
  <c r="W1412" i="18"/>
  <c r="X1412" i="18"/>
  <c r="Y1410" i="18"/>
  <c r="Z1133" i="18"/>
  <c r="T1131" i="18"/>
  <c r="W1132" i="18"/>
  <c r="X1132" i="18"/>
  <c r="U1130" i="18"/>
  <c r="Y1130" i="18"/>
  <c r="U314" i="18"/>
  <c r="X316" i="18"/>
  <c r="W316" i="18"/>
  <c r="Y314" i="18"/>
  <c r="H320" i="18"/>
  <c r="M319" i="18"/>
  <c r="V314" i="18" s="1"/>
  <c r="Q319" i="18"/>
  <c r="AA315" i="18" s="1"/>
  <c r="R319" i="18"/>
  <c r="P319" i="18"/>
  <c r="L317" i="18"/>
  <c r="N319" i="18"/>
  <c r="S849" i="18"/>
  <c r="H1136" i="18"/>
  <c r="P1135" i="18" s="1"/>
  <c r="M1135" i="18"/>
  <c r="V1130" i="18" s="1"/>
  <c r="Q1135" i="18"/>
  <c r="AA1131" i="18" s="1"/>
  <c r="R1135" i="18"/>
  <c r="S1132" i="18"/>
  <c r="N1135" i="18"/>
  <c r="L1133" i="18"/>
  <c r="H1416" i="18"/>
  <c r="P1415" i="18" s="1"/>
  <c r="M1415" i="18"/>
  <c r="V1410" i="18" s="1"/>
  <c r="Q1415" i="18"/>
  <c r="AA1411" i="18" s="1"/>
  <c r="R1415" i="18"/>
  <c r="S1412" i="18"/>
  <c r="L1413" i="18"/>
  <c r="N1415" i="18"/>
  <c r="Z1984" i="18"/>
  <c r="T1982" i="18"/>
  <c r="U2085" i="18"/>
  <c r="W2087" i="18"/>
  <c r="X2087" i="18"/>
  <c r="Y2085" i="18"/>
  <c r="U1980" i="18"/>
  <c r="W1982" i="18"/>
  <c r="X1982" i="18"/>
  <c r="Y1980" i="18"/>
  <c r="H1986" i="18"/>
  <c r="L1983" i="18"/>
  <c r="M1985" i="18"/>
  <c r="V1980" i="18" s="1"/>
  <c r="N1985" i="18"/>
  <c r="Q1985" i="18"/>
  <c r="AA1981" i="18" s="1"/>
  <c r="R1985" i="18"/>
  <c r="S1982" i="18"/>
  <c r="Z2089" i="18"/>
  <c r="T2087" i="18"/>
  <c r="H2091" i="18"/>
  <c r="P2090" i="18" s="1"/>
  <c r="L2088" i="18"/>
  <c r="M2090" i="18"/>
  <c r="V2085" i="18" s="1"/>
  <c r="N2090" i="18"/>
  <c r="R2090" i="18"/>
  <c r="Q2090" i="18"/>
  <c r="AA2086" i="18" s="1"/>
  <c r="S2086" i="18"/>
  <c r="S1981" i="18"/>
  <c r="Z1135" i="18" l="1"/>
  <c r="T1133" i="18"/>
  <c r="Z1415" i="18"/>
  <c r="T1413" i="18"/>
  <c r="R1136" i="18"/>
  <c r="Z319" i="18"/>
  <c r="T317" i="18"/>
  <c r="H1417" i="18"/>
  <c r="L1414" i="18"/>
  <c r="N1416" i="18"/>
  <c r="M1416" i="18"/>
  <c r="V1411" i="18" s="1"/>
  <c r="P1416" i="18"/>
  <c r="Q1416" i="18"/>
  <c r="AA1412" i="18" s="1"/>
  <c r="R1416" i="18"/>
  <c r="Z853" i="18"/>
  <c r="T851" i="18"/>
  <c r="H1137" i="18"/>
  <c r="L1134" i="18"/>
  <c r="M1136" i="18"/>
  <c r="V1131" i="18" s="1"/>
  <c r="N1136" i="18"/>
  <c r="Q1136" i="18"/>
  <c r="AA1132" i="18" s="1"/>
  <c r="U1131" i="18"/>
  <c r="X1133" i="18"/>
  <c r="W1133" i="18"/>
  <c r="Y1131" i="18"/>
  <c r="H321" i="18"/>
  <c r="P320" i="18" s="1"/>
  <c r="L318" i="18"/>
  <c r="N320" i="18"/>
  <c r="Q320" i="18"/>
  <c r="AA316" i="18" s="1"/>
  <c r="R320" i="18"/>
  <c r="M320" i="18"/>
  <c r="V315" i="18" s="1"/>
  <c r="S317" i="18"/>
  <c r="U1411" i="18"/>
  <c r="X1413" i="18"/>
  <c r="W1413" i="18"/>
  <c r="Y1411" i="18"/>
  <c r="X851" i="18"/>
  <c r="U849" i="18"/>
  <c r="W851" i="18"/>
  <c r="Y849" i="18"/>
  <c r="U315" i="18"/>
  <c r="X317" i="18"/>
  <c r="W317" i="18"/>
  <c r="Y315" i="18"/>
  <c r="H855" i="18"/>
  <c r="P854" i="18" s="1"/>
  <c r="L852" i="18"/>
  <c r="M854" i="18"/>
  <c r="V849" i="18" s="1"/>
  <c r="Q854" i="18"/>
  <c r="AA850" i="18" s="1"/>
  <c r="R854" i="18"/>
  <c r="N854" i="18"/>
  <c r="S316" i="18"/>
  <c r="S850" i="18"/>
  <c r="U2086" i="18"/>
  <c r="W2088" i="18"/>
  <c r="X2088" i="18"/>
  <c r="Y2086" i="18"/>
  <c r="U1981" i="18"/>
  <c r="W1983" i="18"/>
  <c r="X1983" i="18"/>
  <c r="Y1981" i="18"/>
  <c r="H1987" i="18"/>
  <c r="L1984" i="18"/>
  <c r="N1986" i="18"/>
  <c r="M1986" i="18"/>
  <c r="V1981" i="18" s="1"/>
  <c r="R1986" i="18"/>
  <c r="Q1986" i="18"/>
  <c r="AA1982" i="18" s="1"/>
  <c r="H2092" i="18"/>
  <c r="L2089" i="18"/>
  <c r="M2091" i="18"/>
  <c r="V2086" i="18" s="1"/>
  <c r="N2091" i="18"/>
  <c r="R2091" i="18"/>
  <c r="Q2091" i="18"/>
  <c r="AA2087" i="18" s="1"/>
  <c r="P1985" i="18"/>
  <c r="S2087" i="18"/>
  <c r="Z2090" i="18"/>
  <c r="T2088" i="18"/>
  <c r="Z854" i="18" l="1"/>
  <c r="T852" i="18"/>
  <c r="Z320" i="18"/>
  <c r="T318" i="18"/>
  <c r="Z1416" i="18"/>
  <c r="T1414" i="18"/>
  <c r="U1132" i="18"/>
  <c r="W1134" i="18"/>
  <c r="X1134" i="18"/>
  <c r="Y1132" i="18"/>
  <c r="U850" i="18"/>
  <c r="W852" i="18"/>
  <c r="X852" i="18"/>
  <c r="Y850" i="18"/>
  <c r="H1138" i="18"/>
  <c r="M1137" i="18"/>
  <c r="V1132" i="18" s="1"/>
  <c r="N1137" i="18"/>
  <c r="Q1137" i="18"/>
  <c r="AA1133" i="18" s="1"/>
  <c r="R1137" i="18"/>
  <c r="P1137" i="18"/>
  <c r="L1135" i="18"/>
  <c r="S1133" i="18"/>
  <c r="H1418" i="18"/>
  <c r="M1417" i="18"/>
  <c r="V1412" i="18" s="1"/>
  <c r="N1417" i="18"/>
  <c r="Q1417" i="18"/>
  <c r="AA1413" i="18" s="1"/>
  <c r="R1417" i="18"/>
  <c r="P1417" i="18"/>
  <c r="L1415" i="18"/>
  <c r="U1412" i="18"/>
  <c r="X1414" i="18"/>
  <c r="W1414" i="18"/>
  <c r="Y1412" i="18"/>
  <c r="H322" i="18"/>
  <c r="M321" i="18"/>
  <c r="V316" i="18" s="1"/>
  <c r="N321" i="18"/>
  <c r="Q321" i="18"/>
  <c r="AA317" i="18" s="1"/>
  <c r="R321" i="18"/>
  <c r="S318" i="18"/>
  <c r="L319" i="18"/>
  <c r="S1413" i="18"/>
  <c r="U316" i="18"/>
  <c r="W318" i="18"/>
  <c r="X318" i="18"/>
  <c r="Y316" i="18"/>
  <c r="S851" i="18"/>
  <c r="H856" i="18"/>
  <c r="M855" i="18"/>
  <c r="V850" i="18" s="1"/>
  <c r="P855" i="18"/>
  <c r="Q855" i="18"/>
  <c r="AA851" i="18" s="1"/>
  <c r="R855" i="18"/>
  <c r="L853" i="18"/>
  <c r="N855" i="18"/>
  <c r="P1136" i="18"/>
  <c r="H2093" i="18"/>
  <c r="L2090" i="18"/>
  <c r="M2092" i="18"/>
  <c r="V2087" i="18" s="1"/>
  <c r="N2092" i="18"/>
  <c r="P2092" i="18"/>
  <c r="Q2092" i="18"/>
  <c r="AA2088" i="18" s="1"/>
  <c r="R2092" i="18"/>
  <c r="S2088" i="18"/>
  <c r="U2087" i="18"/>
  <c r="W2089" i="18"/>
  <c r="X2089" i="18"/>
  <c r="Y2087" i="18"/>
  <c r="H1988" i="18"/>
  <c r="P1987" i="18" s="1"/>
  <c r="L1985" i="18"/>
  <c r="M1987" i="18"/>
  <c r="V1982" i="18" s="1"/>
  <c r="N1987" i="18"/>
  <c r="Q1987" i="18"/>
  <c r="AA1983" i="18" s="1"/>
  <c r="R1987" i="18"/>
  <c r="S1984" i="18"/>
  <c r="S1983" i="18"/>
  <c r="U1982" i="18"/>
  <c r="W1984" i="18"/>
  <c r="X1984" i="18"/>
  <c r="Y1982" i="18"/>
  <c r="Z1985" i="18"/>
  <c r="T1983" i="18"/>
  <c r="P2091" i="18"/>
  <c r="P1986" i="18"/>
  <c r="U1133" i="18" l="1"/>
  <c r="W1135" i="18"/>
  <c r="X1135" i="18"/>
  <c r="Y1133" i="18"/>
  <c r="Z1137" i="18"/>
  <c r="T1135" i="18"/>
  <c r="Z855" i="18"/>
  <c r="T853" i="18"/>
  <c r="U317" i="18"/>
  <c r="W319" i="18"/>
  <c r="X319" i="18"/>
  <c r="Y317" i="18"/>
  <c r="H857" i="18"/>
  <c r="N856" i="18"/>
  <c r="L854" i="18"/>
  <c r="Q856" i="18"/>
  <c r="AA852" i="18" s="1"/>
  <c r="R856" i="18"/>
  <c r="P856" i="18"/>
  <c r="M856" i="18"/>
  <c r="V851" i="18" s="1"/>
  <c r="H1419" i="18"/>
  <c r="L1416" i="18"/>
  <c r="N1418" i="18"/>
  <c r="P1418" i="18"/>
  <c r="Q1418" i="18"/>
  <c r="R1418" i="18"/>
  <c r="M1418" i="18"/>
  <c r="V1413" i="18" s="1"/>
  <c r="S1415" i="18"/>
  <c r="S1134" i="18"/>
  <c r="Z1417" i="18"/>
  <c r="T1415" i="18"/>
  <c r="U1413" i="18"/>
  <c r="W1415" i="18"/>
  <c r="X1415" i="18"/>
  <c r="Y1413" i="18"/>
  <c r="S852" i="18"/>
  <c r="U851" i="18"/>
  <c r="X853" i="18"/>
  <c r="W853" i="18"/>
  <c r="Y851" i="18"/>
  <c r="Z1136" i="18"/>
  <c r="T1134" i="18"/>
  <c r="H323" i="18"/>
  <c r="L320" i="18"/>
  <c r="P322" i="18"/>
  <c r="R322" i="18"/>
  <c r="Q322" i="18"/>
  <c r="M322" i="18"/>
  <c r="V317" i="18" s="1"/>
  <c r="N322" i="18"/>
  <c r="S1414" i="18"/>
  <c r="S2089" i="18"/>
  <c r="P321" i="18"/>
  <c r="H1139" i="18"/>
  <c r="L1136" i="18"/>
  <c r="N1138" i="18"/>
  <c r="Q1138" i="18"/>
  <c r="AA1134" i="18" s="1"/>
  <c r="R1138" i="18"/>
  <c r="M1138" i="18"/>
  <c r="V1133" i="18" s="1"/>
  <c r="S1135" i="18"/>
  <c r="Z1987" i="18"/>
  <c r="T1985" i="18"/>
  <c r="Z2092" i="18"/>
  <c r="T2090" i="18"/>
  <c r="Z1986" i="18"/>
  <c r="T1984" i="18"/>
  <c r="Z2091" i="18"/>
  <c r="T2089" i="18"/>
  <c r="U1983" i="18"/>
  <c r="W1985" i="18"/>
  <c r="X1985" i="18"/>
  <c r="Y1983" i="18"/>
  <c r="U2088" i="18"/>
  <c r="W2090" i="18"/>
  <c r="X2090" i="18"/>
  <c r="Y2088" i="18"/>
  <c r="H1989" i="18"/>
  <c r="L1986" i="18"/>
  <c r="M1988" i="18"/>
  <c r="V1983" i="18" s="1"/>
  <c r="N1988" i="18"/>
  <c r="Q1988" i="18"/>
  <c r="AA1984" i="18" s="1"/>
  <c r="R1988" i="18"/>
  <c r="H2094" i="18"/>
  <c r="L2091" i="18"/>
  <c r="M2093" i="18"/>
  <c r="V2088" i="18" s="1"/>
  <c r="N2093" i="18"/>
  <c r="R2093" i="18"/>
  <c r="Q2093" i="18"/>
  <c r="AA2089" i="18" s="1"/>
  <c r="U1134" i="18" l="1"/>
  <c r="W1136" i="18"/>
  <c r="X1136" i="18"/>
  <c r="Y1134" i="18"/>
  <c r="AA318" i="18"/>
  <c r="H858" i="18"/>
  <c r="M857" i="18"/>
  <c r="V852" i="18" s="1"/>
  <c r="N857" i="18"/>
  <c r="Q857" i="18"/>
  <c r="AA853" i="18" s="1"/>
  <c r="R857" i="18"/>
  <c r="S854" i="18"/>
  <c r="L855" i="18"/>
  <c r="P857" i="18"/>
  <c r="H1140" i="18"/>
  <c r="M1139" i="18"/>
  <c r="V1134" i="18" s="1"/>
  <c r="N1139" i="18"/>
  <c r="P1139" i="18"/>
  <c r="R1139" i="18"/>
  <c r="Q1139" i="18"/>
  <c r="AA1135" i="18" s="1"/>
  <c r="L1137" i="18"/>
  <c r="S853" i="18"/>
  <c r="Z321" i="18"/>
  <c r="T319" i="18"/>
  <c r="X320" i="18"/>
  <c r="U318" i="18"/>
  <c r="W320" i="18"/>
  <c r="Y318" i="18"/>
  <c r="Z1418" i="18"/>
  <c r="T1416" i="18"/>
  <c r="Z856" i="18"/>
  <c r="T854" i="18"/>
  <c r="H324" i="18"/>
  <c r="R324" i="18" s="1"/>
  <c r="M323" i="18"/>
  <c r="V318" i="18" s="1"/>
  <c r="Q323" i="18"/>
  <c r="AA319" i="18" s="1"/>
  <c r="P323" i="18"/>
  <c r="R323" i="18"/>
  <c r="N323" i="18"/>
  <c r="L321" i="18"/>
  <c r="R1420" i="18"/>
  <c r="AA1414" i="18"/>
  <c r="W1416" i="18"/>
  <c r="U1414" i="18"/>
  <c r="X1416" i="18"/>
  <c r="Y1414" i="18"/>
  <c r="Z322" i="18"/>
  <c r="T320" i="18"/>
  <c r="P1138" i="18"/>
  <c r="S319" i="18"/>
  <c r="H1420" i="18"/>
  <c r="N1419" i="18"/>
  <c r="M1419" i="18"/>
  <c r="V1414" i="18" s="1"/>
  <c r="P1419" i="18"/>
  <c r="R1419" i="18"/>
  <c r="Q1419" i="18"/>
  <c r="L1417" i="18"/>
  <c r="U852" i="18"/>
  <c r="W854" i="18"/>
  <c r="X854" i="18"/>
  <c r="Y852" i="18"/>
  <c r="U2089" i="18"/>
  <c r="W2091" i="18"/>
  <c r="X2091" i="18"/>
  <c r="Y2089" i="18"/>
  <c r="U1984" i="18"/>
  <c r="W1986" i="18"/>
  <c r="X1986" i="18"/>
  <c r="Y1984" i="18"/>
  <c r="H2095" i="18"/>
  <c r="L2092" i="18"/>
  <c r="M2094" i="18"/>
  <c r="V2089" i="18" s="1"/>
  <c r="N2094" i="18"/>
  <c r="Q2094" i="18"/>
  <c r="AA2090" i="18" s="1"/>
  <c r="R2094" i="18"/>
  <c r="S2091" i="18"/>
  <c r="S2090" i="18"/>
  <c r="S1985" i="18"/>
  <c r="H1990" i="18"/>
  <c r="M1989" i="18"/>
  <c r="V1984" i="18" s="1"/>
  <c r="L1987" i="18"/>
  <c r="N1989" i="18"/>
  <c r="Q1989" i="18"/>
  <c r="AA1985" i="18" s="1"/>
  <c r="P1989" i="18"/>
  <c r="R1989" i="18"/>
  <c r="P2093" i="18"/>
  <c r="P1988" i="18"/>
  <c r="Z1419" i="18" l="1"/>
  <c r="T1417" i="18"/>
  <c r="Z323" i="18"/>
  <c r="T321" i="18"/>
  <c r="W855" i="18"/>
  <c r="X855" i="18"/>
  <c r="U853" i="18"/>
  <c r="Y853" i="18"/>
  <c r="Z857" i="18"/>
  <c r="T855" i="18"/>
  <c r="H1421" i="18"/>
  <c r="R1421" i="18" s="1"/>
  <c r="Q1420" i="18"/>
  <c r="AA1416" i="18" s="1"/>
  <c r="P1420" i="18"/>
  <c r="L1418" i="18"/>
  <c r="M1420" i="18"/>
  <c r="V1415" i="18" s="1"/>
  <c r="S1417" i="18"/>
  <c r="N1420" i="18"/>
  <c r="H325" i="18"/>
  <c r="P324" i="18"/>
  <c r="Q324" i="18"/>
  <c r="AA320" i="18" s="1"/>
  <c r="M324" i="18"/>
  <c r="V319" i="18" s="1"/>
  <c r="L322" i="18"/>
  <c r="N324" i="18"/>
  <c r="Z1139" i="18"/>
  <c r="T1137" i="18"/>
  <c r="U1415" i="18"/>
  <c r="X1417" i="18"/>
  <c r="W1417" i="18"/>
  <c r="Y1415" i="18"/>
  <c r="U319" i="18"/>
  <c r="W321" i="18"/>
  <c r="X321" i="18"/>
  <c r="Y319" i="18"/>
  <c r="H1141" i="18"/>
  <c r="P1140" i="18" s="1"/>
  <c r="Q1140" i="18"/>
  <c r="AA1136" i="18" s="1"/>
  <c r="R1140" i="18"/>
  <c r="M1140" i="18"/>
  <c r="V1135" i="18" s="1"/>
  <c r="L1138" i="18"/>
  <c r="N1140" i="18"/>
  <c r="AA1415" i="18"/>
  <c r="Z1138" i="18"/>
  <c r="T1136" i="18"/>
  <c r="S320" i="18"/>
  <c r="W1137" i="18"/>
  <c r="X1137" i="18"/>
  <c r="U1135" i="18"/>
  <c r="Y1135" i="18"/>
  <c r="S1416" i="18"/>
  <c r="S1136" i="18"/>
  <c r="H859" i="18"/>
  <c r="L856" i="18"/>
  <c r="R858" i="18"/>
  <c r="P858" i="18"/>
  <c r="Q858" i="18"/>
  <c r="M858" i="18"/>
  <c r="V853" i="18" s="1"/>
  <c r="N858" i="18"/>
  <c r="Z1988" i="18"/>
  <c r="T1986" i="18"/>
  <c r="H2096" i="18"/>
  <c r="L2093" i="18"/>
  <c r="N2095" i="18"/>
  <c r="M2095" i="18"/>
  <c r="V2090" i="18" s="1"/>
  <c r="P2095" i="18"/>
  <c r="Q2095" i="18"/>
  <c r="AA2091" i="18" s="1"/>
  <c r="R2095" i="18"/>
  <c r="Z1989" i="18"/>
  <c r="T1987" i="18"/>
  <c r="Z2093" i="18"/>
  <c r="T2091" i="18"/>
  <c r="U1985" i="18"/>
  <c r="W1987" i="18"/>
  <c r="X1987" i="18"/>
  <c r="Y1985" i="18"/>
  <c r="P2094" i="18"/>
  <c r="H1991" i="18"/>
  <c r="P1990" i="18" s="1"/>
  <c r="L1988" i="18"/>
  <c r="N1990" i="18"/>
  <c r="M1990" i="18"/>
  <c r="V1985" i="18" s="1"/>
  <c r="Q1990" i="18"/>
  <c r="AA1986" i="18" s="1"/>
  <c r="R1990" i="18"/>
  <c r="S1986" i="18"/>
  <c r="U2090" i="18"/>
  <c r="X2092" i="18"/>
  <c r="W2092" i="18"/>
  <c r="Y2090" i="18"/>
  <c r="Z1140" i="18" l="1"/>
  <c r="T1138" i="18"/>
  <c r="S855" i="18"/>
  <c r="X1138" i="18"/>
  <c r="U1136" i="18"/>
  <c r="W1138" i="18"/>
  <c r="Y1136" i="18"/>
  <c r="H326" i="18"/>
  <c r="L323" i="18"/>
  <c r="N325" i="18"/>
  <c r="Q325" i="18"/>
  <c r="AA321" i="18" s="1"/>
  <c r="R325" i="18"/>
  <c r="M325" i="18"/>
  <c r="V320" i="18" s="1"/>
  <c r="Z858" i="18"/>
  <c r="T856" i="18"/>
  <c r="AA854" i="18"/>
  <c r="S321" i="18"/>
  <c r="U320" i="18"/>
  <c r="W322" i="18"/>
  <c r="X322" i="18"/>
  <c r="Y320" i="18"/>
  <c r="U1416" i="18"/>
  <c r="W1418" i="18"/>
  <c r="X1418" i="18"/>
  <c r="Y1416" i="18"/>
  <c r="U854" i="18"/>
  <c r="W856" i="18"/>
  <c r="X856" i="18"/>
  <c r="Y854" i="18"/>
  <c r="H1142" i="18"/>
  <c r="L1139" i="18"/>
  <c r="Q1141" i="18"/>
  <c r="AA1137" i="18" s="1"/>
  <c r="N1141" i="18"/>
  <c r="R1141" i="18"/>
  <c r="M1141" i="18"/>
  <c r="V1136" i="18" s="1"/>
  <c r="S1138" i="18"/>
  <c r="Z1420" i="18"/>
  <c r="T1418" i="18"/>
  <c r="H860" i="18"/>
  <c r="R860" i="18" s="1"/>
  <c r="M859" i="18"/>
  <c r="V854" i="18" s="1"/>
  <c r="N859" i="18"/>
  <c r="Q859" i="18"/>
  <c r="AA855" i="18" s="1"/>
  <c r="R859" i="18"/>
  <c r="S856" i="18"/>
  <c r="L857" i="18"/>
  <c r="S1137" i="18"/>
  <c r="Z324" i="18"/>
  <c r="T322" i="18"/>
  <c r="H1422" i="18"/>
  <c r="L1419" i="18"/>
  <c r="M1421" i="18"/>
  <c r="P1421" i="18"/>
  <c r="Q1421" i="18"/>
  <c r="AA1417" i="18" s="1"/>
  <c r="N1421" i="18"/>
  <c r="Z1990" i="18"/>
  <c r="T1988" i="18"/>
  <c r="Z2095" i="18"/>
  <c r="T2093" i="18"/>
  <c r="U2091" i="18"/>
  <c r="W2093" i="18"/>
  <c r="X2093" i="18"/>
  <c r="Y2091" i="18"/>
  <c r="U1986" i="18"/>
  <c r="X1988" i="18"/>
  <c r="W1988" i="18"/>
  <c r="Y1986" i="18"/>
  <c r="Z2094" i="18"/>
  <c r="T2092" i="18"/>
  <c r="S1987" i="18"/>
  <c r="H2097" i="18"/>
  <c r="M2096" i="18"/>
  <c r="V2091" i="18" s="1"/>
  <c r="L2094" i="18"/>
  <c r="N2096" i="18"/>
  <c r="R2096" i="18"/>
  <c r="Q2096" i="18"/>
  <c r="AA2092" i="18" s="1"/>
  <c r="S2093" i="18"/>
  <c r="S2092" i="18"/>
  <c r="H1992" i="18"/>
  <c r="L1989" i="18"/>
  <c r="M1991" i="18"/>
  <c r="V1986" i="18" s="1"/>
  <c r="N1991" i="18"/>
  <c r="P1991" i="18"/>
  <c r="Q1991" i="18"/>
  <c r="AA1987" i="18" s="1"/>
  <c r="R1991" i="18"/>
  <c r="X323" i="18" l="1"/>
  <c r="U321" i="18"/>
  <c r="W323" i="18"/>
  <c r="Y321" i="18"/>
  <c r="U1137" i="18"/>
  <c r="X1139" i="18"/>
  <c r="W1139" i="18"/>
  <c r="Y1137" i="18"/>
  <c r="H327" i="18"/>
  <c r="L324" i="18"/>
  <c r="M326" i="18"/>
  <c r="V321" i="18" s="1"/>
  <c r="Q326" i="18"/>
  <c r="AA322" i="18" s="1"/>
  <c r="R326" i="18"/>
  <c r="N326" i="18"/>
  <c r="V1416" i="18"/>
  <c r="U1417" i="18"/>
  <c r="W1419" i="18"/>
  <c r="X1419" i="18"/>
  <c r="Y1417" i="18"/>
  <c r="P859" i="18"/>
  <c r="H1143" i="18"/>
  <c r="L1140" i="18"/>
  <c r="M1142" i="18"/>
  <c r="V1137" i="18" s="1"/>
  <c r="Q1142" i="18"/>
  <c r="S1139" i="18"/>
  <c r="R1142" i="18"/>
  <c r="N1142" i="18"/>
  <c r="S322" i="18"/>
  <c r="X857" i="18"/>
  <c r="U855" i="18"/>
  <c r="W857" i="18"/>
  <c r="Y855" i="18"/>
  <c r="S1418" i="18"/>
  <c r="P1141" i="18"/>
  <c r="P325" i="18"/>
  <c r="Z1421" i="18"/>
  <c r="T1419" i="18"/>
  <c r="H1423" i="18"/>
  <c r="L1420" i="18"/>
  <c r="M1422" i="18"/>
  <c r="V1417" i="18" s="1"/>
  <c r="Q1422" i="18"/>
  <c r="AA1418" i="18" s="1"/>
  <c r="R1422" i="18"/>
  <c r="P1422" i="18"/>
  <c r="N1422" i="18"/>
  <c r="H861" i="18"/>
  <c r="Q860" i="18"/>
  <c r="AA856" i="18" s="1"/>
  <c r="M860" i="18"/>
  <c r="V855" i="18" s="1"/>
  <c r="L858" i="18"/>
  <c r="S857" i="18"/>
  <c r="N860" i="18"/>
  <c r="Z1991" i="18"/>
  <c r="T1989" i="18"/>
  <c r="U1987" i="18"/>
  <c r="X1989" i="18"/>
  <c r="W1989" i="18"/>
  <c r="Y1987" i="18"/>
  <c r="U2092" i="18"/>
  <c r="W2094" i="18"/>
  <c r="X2094" i="18"/>
  <c r="Y2092" i="18"/>
  <c r="H2098" i="18"/>
  <c r="M2097" i="18"/>
  <c r="V2092" i="18" s="1"/>
  <c r="L2095" i="18"/>
  <c r="N2097" i="18"/>
  <c r="P2097" i="18"/>
  <c r="R2097" i="18"/>
  <c r="Q2097" i="18"/>
  <c r="AA2093" i="18" s="1"/>
  <c r="H1993" i="18"/>
  <c r="M1992" i="18"/>
  <c r="V1987" i="18" s="1"/>
  <c r="L1990" i="18"/>
  <c r="N1992" i="18"/>
  <c r="P1992" i="18"/>
  <c r="R1992" i="18"/>
  <c r="Q1992" i="18"/>
  <c r="AA1988" i="18" s="1"/>
  <c r="P2096" i="18"/>
  <c r="S1988" i="18"/>
  <c r="H862" i="18" l="1"/>
  <c r="L859" i="18"/>
  <c r="N861" i="18"/>
  <c r="P861" i="18"/>
  <c r="Q861" i="18"/>
  <c r="AA857" i="18" s="1"/>
  <c r="R861" i="18"/>
  <c r="M861" i="18"/>
  <c r="V856" i="18" s="1"/>
  <c r="H1424" i="18"/>
  <c r="M1423" i="18"/>
  <c r="V1418" i="18" s="1"/>
  <c r="P1423" i="18"/>
  <c r="Q1423" i="18"/>
  <c r="AA1419" i="18" s="1"/>
  <c r="S1420" i="18"/>
  <c r="R1423" i="18"/>
  <c r="L1421" i="18"/>
  <c r="U322" i="18"/>
  <c r="W324" i="18"/>
  <c r="X324" i="18"/>
  <c r="Y322" i="18"/>
  <c r="W1140" i="18"/>
  <c r="U1138" i="18"/>
  <c r="X1140" i="18"/>
  <c r="Y1138" i="18"/>
  <c r="N1423" i="18"/>
  <c r="H328" i="18"/>
  <c r="M327" i="18"/>
  <c r="V322" i="18" s="1"/>
  <c r="P327" i="18"/>
  <c r="Q327" i="18"/>
  <c r="AA323" i="18" s="1"/>
  <c r="R327" i="18"/>
  <c r="L325" i="18"/>
  <c r="N327" i="18"/>
  <c r="Z1422" i="18"/>
  <c r="T1420" i="18"/>
  <c r="H1144" i="18"/>
  <c r="M1143" i="18"/>
  <c r="V1138" i="18" s="1"/>
  <c r="R1143" i="18"/>
  <c r="Q1143" i="18"/>
  <c r="AA1139" i="18" s="1"/>
  <c r="L1141" i="18"/>
  <c r="N1143" i="18"/>
  <c r="AA1138" i="18"/>
  <c r="U856" i="18"/>
  <c r="W858" i="18"/>
  <c r="X858" i="18"/>
  <c r="Y856" i="18"/>
  <c r="S1419" i="18"/>
  <c r="Z325" i="18"/>
  <c r="T323" i="18"/>
  <c r="Z859" i="18"/>
  <c r="T857" i="18"/>
  <c r="P326" i="18"/>
  <c r="S1989" i="18"/>
  <c r="S2094" i="18"/>
  <c r="Z1141" i="18"/>
  <c r="T1139" i="18"/>
  <c r="P1142" i="18"/>
  <c r="S323" i="18"/>
  <c r="W1420" i="18"/>
  <c r="X1420" i="18"/>
  <c r="U1418" i="18"/>
  <c r="Y1418" i="18"/>
  <c r="P860" i="18"/>
  <c r="Z2097" i="18"/>
  <c r="T2095" i="18"/>
  <c r="U1988" i="18"/>
  <c r="W1990" i="18"/>
  <c r="X1990" i="18"/>
  <c r="Y1988" i="18"/>
  <c r="U2093" i="18"/>
  <c r="W2095" i="18"/>
  <c r="X2095" i="18"/>
  <c r="Y2093" i="18"/>
  <c r="Z1992" i="18"/>
  <c r="T1990" i="18"/>
  <c r="Z2096" i="18"/>
  <c r="T2094" i="18"/>
  <c r="H1994" i="18"/>
  <c r="M1993" i="18"/>
  <c r="V1988" i="18" s="1"/>
  <c r="L1991" i="18"/>
  <c r="N1993" i="18"/>
  <c r="Q1993" i="18"/>
  <c r="AA1989" i="18" s="1"/>
  <c r="R1993" i="18"/>
  <c r="H2099" i="18"/>
  <c r="L2096" i="18"/>
  <c r="M2098" i="18"/>
  <c r="V2093" i="18" s="1"/>
  <c r="N2098" i="18"/>
  <c r="R2098" i="18"/>
  <c r="Q2098" i="18"/>
  <c r="AA2094" i="18" s="1"/>
  <c r="S858" i="18" l="1"/>
  <c r="Z327" i="18"/>
  <c r="T325" i="18"/>
  <c r="Z326" i="18"/>
  <c r="T324" i="18"/>
  <c r="U1139" i="18"/>
  <c r="W1141" i="18"/>
  <c r="X1141" i="18"/>
  <c r="Y1139" i="18"/>
  <c r="H329" i="18"/>
  <c r="N328" i="18"/>
  <c r="L326" i="18"/>
  <c r="Q328" i="18"/>
  <c r="AA324" i="18" s="1"/>
  <c r="R328" i="18"/>
  <c r="M328" i="18"/>
  <c r="V323" i="18" s="1"/>
  <c r="S325" i="18"/>
  <c r="Z1423" i="18"/>
  <c r="T1421" i="18"/>
  <c r="H1145" i="18"/>
  <c r="L1142" i="18"/>
  <c r="P1144" i="18"/>
  <c r="Q1144" i="18"/>
  <c r="AA1140" i="18" s="1"/>
  <c r="N1144" i="18"/>
  <c r="M1144" i="18"/>
  <c r="V1139" i="18" s="1"/>
  <c r="Z861" i="18"/>
  <c r="T859" i="18"/>
  <c r="Z860" i="18"/>
  <c r="T858" i="18"/>
  <c r="U323" i="18"/>
  <c r="W325" i="18"/>
  <c r="X325" i="18"/>
  <c r="Y323" i="18"/>
  <c r="H1425" i="18"/>
  <c r="L1422" i="18"/>
  <c r="M1424" i="18"/>
  <c r="V1419" i="18" s="1"/>
  <c r="N1424" i="18"/>
  <c r="Q1424" i="18"/>
  <c r="AA1420" i="18" s="1"/>
  <c r="S1421" i="18"/>
  <c r="R1424" i="18"/>
  <c r="S1140" i="18"/>
  <c r="S324" i="18"/>
  <c r="U857" i="18"/>
  <c r="W859" i="18"/>
  <c r="X859" i="18"/>
  <c r="Y857" i="18"/>
  <c r="Z1142" i="18"/>
  <c r="T1140" i="18"/>
  <c r="R1144" i="18"/>
  <c r="P1143" i="18"/>
  <c r="U1419" i="18"/>
  <c r="X1421" i="18"/>
  <c r="W1421" i="18"/>
  <c r="Y1419" i="18"/>
  <c r="H863" i="18"/>
  <c r="M862" i="18"/>
  <c r="V857" i="18" s="1"/>
  <c r="L860" i="18"/>
  <c r="Q862" i="18"/>
  <c r="AA858" i="18" s="1"/>
  <c r="S859" i="18"/>
  <c r="R862" i="18"/>
  <c r="P862" i="18"/>
  <c r="N862" i="18"/>
  <c r="U1989" i="18"/>
  <c r="W1991" i="18"/>
  <c r="X1991" i="18"/>
  <c r="Y1989" i="18"/>
  <c r="U2094" i="18"/>
  <c r="W2096" i="18"/>
  <c r="X2096" i="18"/>
  <c r="Y2094" i="18"/>
  <c r="H1995" i="18"/>
  <c r="P1994" i="18" s="1"/>
  <c r="L1992" i="18"/>
  <c r="N1994" i="18"/>
  <c r="M1994" i="18"/>
  <c r="V1989" i="18" s="1"/>
  <c r="R1994" i="18"/>
  <c r="Q1994" i="18"/>
  <c r="AA1990" i="18" s="1"/>
  <c r="H2100" i="18"/>
  <c r="P2099" i="18" s="1"/>
  <c r="L2097" i="18"/>
  <c r="M2099" i="18"/>
  <c r="V2094" i="18" s="1"/>
  <c r="N2099" i="18"/>
  <c r="R2099" i="18"/>
  <c r="Q2099" i="18"/>
  <c r="AA2095" i="18" s="1"/>
  <c r="S2095" i="18"/>
  <c r="S1990" i="18"/>
  <c r="P2098" i="18"/>
  <c r="P1993" i="18"/>
  <c r="U1420" i="18" l="1"/>
  <c r="W1422" i="18"/>
  <c r="X1422" i="18"/>
  <c r="Y1420" i="18"/>
  <c r="S1141" i="18"/>
  <c r="H330" i="18"/>
  <c r="N329" i="18"/>
  <c r="M329" i="18"/>
  <c r="V324" i="18" s="1"/>
  <c r="Q329" i="18"/>
  <c r="AA325" i="18" s="1"/>
  <c r="R329" i="18"/>
  <c r="L327" i="18"/>
  <c r="P328" i="18"/>
  <c r="Z862" i="18"/>
  <c r="T860" i="18"/>
  <c r="Z1144" i="18"/>
  <c r="T1142" i="18"/>
  <c r="H1426" i="18"/>
  <c r="N1425" i="18"/>
  <c r="M1425" i="18"/>
  <c r="Q1425" i="18"/>
  <c r="AA1421" i="18" s="1"/>
  <c r="R1425" i="18"/>
  <c r="S1422" i="18"/>
  <c r="L1423" i="18"/>
  <c r="X860" i="18"/>
  <c r="U858" i="18"/>
  <c r="W860" i="18"/>
  <c r="Y858" i="18"/>
  <c r="P1424" i="18"/>
  <c r="U1140" i="18"/>
  <c r="W1142" i="18"/>
  <c r="X1142" i="18"/>
  <c r="Y1140" i="18"/>
  <c r="Z1143" i="18"/>
  <c r="T1141" i="18"/>
  <c r="H1146" i="18"/>
  <c r="M1145" i="18"/>
  <c r="N1145" i="18"/>
  <c r="Q1145" i="18"/>
  <c r="AA1141" i="18" s="1"/>
  <c r="R1145" i="18"/>
  <c r="L1143" i="18"/>
  <c r="P1145" i="18"/>
  <c r="U324" i="18"/>
  <c r="X326" i="18"/>
  <c r="W326" i="18"/>
  <c r="Y324" i="18"/>
  <c r="H864" i="18"/>
  <c r="M863" i="18"/>
  <c r="V858" i="18" s="1"/>
  <c r="Q863" i="18"/>
  <c r="AA859" i="18" s="1"/>
  <c r="R863" i="18"/>
  <c r="L861" i="18"/>
  <c r="N863" i="18"/>
  <c r="Z1994" i="18"/>
  <c r="T1992" i="18"/>
  <c r="Z2099" i="18"/>
  <c r="T2097" i="18"/>
  <c r="U2095" i="18"/>
  <c r="W2097" i="18"/>
  <c r="X2097" i="18"/>
  <c r="Y2095" i="18"/>
  <c r="U1990" i="18"/>
  <c r="W1992" i="18"/>
  <c r="X1992" i="18"/>
  <c r="Y1990" i="18"/>
  <c r="Z2098" i="18"/>
  <c r="T2096" i="18"/>
  <c r="H2101" i="18"/>
  <c r="P2100" i="18" s="1"/>
  <c r="L2098" i="18"/>
  <c r="M2100" i="18"/>
  <c r="V2095" i="18" s="1"/>
  <c r="N2100" i="18"/>
  <c r="Q2100" i="18"/>
  <c r="AA2096" i="18" s="1"/>
  <c r="R2100" i="18"/>
  <c r="Z1993" i="18"/>
  <c r="T1991" i="18"/>
  <c r="H1996" i="18"/>
  <c r="L1993" i="18"/>
  <c r="N1995" i="18"/>
  <c r="M1995" i="18"/>
  <c r="V1990" i="18" s="1"/>
  <c r="R1995" i="18"/>
  <c r="Q1995" i="18"/>
  <c r="AA1991" i="18" s="1"/>
  <c r="S1992" i="18"/>
  <c r="S2096" i="18"/>
  <c r="S1991" i="18"/>
  <c r="Z1145" i="18" l="1"/>
  <c r="T1143" i="18"/>
  <c r="U1141" i="18"/>
  <c r="W1143" i="18"/>
  <c r="X1143" i="18"/>
  <c r="Y1141" i="18"/>
  <c r="H865" i="18"/>
  <c r="L862" i="18"/>
  <c r="N864" i="18"/>
  <c r="M864" i="18"/>
  <c r="V859" i="18" s="1"/>
  <c r="P864" i="18"/>
  <c r="R864" i="18"/>
  <c r="Q864" i="18"/>
  <c r="AA860" i="18" s="1"/>
  <c r="H331" i="18"/>
  <c r="P330" i="18" s="1"/>
  <c r="L328" i="18"/>
  <c r="M330" i="18"/>
  <c r="V325" i="18" s="1"/>
  <c r="R330" i="18"/>
  <c r="Q330" i="18"/>
  <c r="N330" i="18"/>
  <c r="N1427" i="18"/>
  <c r="V1420" i="18"/>
  <c r="P329" i="18"/>
  <c r="P863" i="18"/>
  <c r="Z328" i="18"/>
  <c r="T326" i="18"/>
  <c r="U325" i="18"/>
  <c r="W327" i="18"/>
  <c r="X327" i="18"/>
  <c r="Y325" i="18"/>
  <c r="U859" i="18"/>
  <c r="X861" i="18"/>
  <c r="W861" i="18"/>
  <c r="Y859" i="18"/>
  <c r="V1140" i="18"/>
  <c r="H1427" i="18"/>
  <c r="L1424" i="18"/>
  <c r="N1426" i="18"/>
  <c r="P1426" i="18"/>
  <c r="Q1426" i="18"/>
  <c r="R1426" i="18"/>
  <c r="M1426" i="18"/>
  <c r="V1421" i="18" s="1"/>
  <c r="S1423" i="18"/>
  <c r="S326" i="18"/>
  <c r="S860" i="18"/>
  <c r="H1147" i="18"/>
  <c r="P1146" i="18" s="1"/>
  <c r="M1146" i="18"/>
  <c r="V1141" i="18" s="1"/>
  <c r="L1144" i="18"/>
  <c r="Q1146" i="18"/>
  <c r="AA1142" i="18" s="1"/>
  <c r="R1146" i="18"/>
  <c r="N1146" i="18"/>
  <c r="U1421" i="18"/>
  <c r="W1423" i="18"/>
  <c r="X1423" i="18"/>
  <c r="Y1421" i="18"/>
  <c r="S1142" i="18"/>
  <c r="Z1424" i="18"/>
  <c r="T1422" i="18"/>
  <c r="P1425" i="18"/>
  <c r="U1991" i="18"/>
  <c r="W1993" i="18"/>
  <c r="X1993" i="18"/>
  <c r="Y1991" i="18"/>
  <c r="Z2100" i="18"/>
  <c r="T2098" i="18"/>
  <c r="H1997" i="18"/>
  <c r="L1994" i="18"/>
  <c r="N1996" i="18"/>
  <c r="M1996" i="18"/>
  <c r="V1991" i="18" s="1"/>
  <c r="Q1996" i="18"/>
  <c r="AA1992" i="18" s="1"/>
  <c r="S1993" i="18"/>
  <c r="R1996" i="18"/>
  <c r="U2096" i="18"/>
  <c r="W2098" i="18"/>
  <c r="X2098" i="18"/>
  <c r="Y2096" i="18"/>
  <c r="H2102" i="18"/>
  <c r="L2099" i="18"/>
  <c r="M2101" i="18"/>
  <c r="V2096" i="18" s="1"/>
  <c r="N2101" i="18"/>
  <c r="Q2101" i="18"/>
  <c r="AA2097" i="18" s="1"/>
  <c r="R2101" i="18"/>
  <c r="S2097" i="18"/>
  <c r="P1995" i="18"/>
  <c r="Z330" i="18" l="1"/>
  <c r="T328" i="18"/>
  <c r="Z1146" i="18"/>
  <c r="T1144" i="18"/>
  <c r="Z1425" i="18"/>
  <c r="T1423" i="18"/>
  <c r="Z1426" i="18"/>
  <c r="T1424" i="18"/>
  <c r="U326" i="18"/>
  <c r="X328" i="18"/>
  <c r="W328" i="18"/>
  <c r="Y326" i="18"/>
  <c r="H332" i="18"/>
  <c r="P331" i="18" s="1"/>
  <c r="M331" i="18"/>
  <c r="V326" i="18" s="1"/>
  <c r="Q331" i="18"/>
  <c r="AA327" i="18" s="1"/>
  <c r="N331" i="18"/>
  <c r="R331" i="18"/>
  <c r="L329" i="18"/>
  <c r="H1148" i="18"/>
  <c r="M1147" i="18"/>
  <c r="V1142" i="18" s="1"/>
  <c r="R1147" i="18"/>
  <c r="Q1147" i="18"/>
  <c r="AA1143" i="18" s="1"/>
  <c r="L1145" i="18"/>
  <c r="U1422" i="18"/>
  <c r="W1424" i="18"/>
  <c r="X1424" i="18"/>
  <c r="Y1422" i="18"/>
  <c r="U860" i="18"/>
  <c r="W862" i="18"/>
  <c r="X862" i="18"/>
  <c r="Y860" i="18"/>
  <c r="AA1422" i="18"/>
  <c r="S1143" i="18"/>
  <c r="H1428" i="18"/>
  <c r="M1427" i="18"/>
  <c r="V1422" i="18" s="1"/>
  <c r="P1427" i="18"/>
  <c r="Q1427" i="18"/>
  <c r="R1427" i="18"/>
  <c r="L1425" i="18"/>
  <c r="S327" i="18"/>
  <c r="H866" i="18"/>
  <c r="M865" i="18"/>
  <c r="V860" i="18" s="1"/>
  <c r="N865" i="18"/>
  <c r="Q865" i="18"/>
  <c r="AA861" i="18" s="1"/>
  <c r="R865" i="18"/>
  <c r="L863" i="18"/>
  <c r="P865" i="18"/>
  <c r="W1144" i="18"/>
  <c r="U1142" i="18"/>
  <c r="X1144" i="18"/>
  <c r="Y1142" i="18"/>
  <c r="Z864" i="18"/>
  <c r="T862" i="18"/>
  <c r="Z863" i="18"/>
  <c r="T861" i="18"/>
  <c r="R332" i="18"/>
  <c r="AA326" i="18"/>
  <c r="S861" i="18"/>
  <c r="N1147" i="18"/>
  <c r="Z329" i="18"/>
  <c r="T327" i="18"/>
  <c r="U1992" i="18"/>
  <c r="W1994" i="18"/>
  <c r="X1994" i="18"/>
  <c r="Y1992" i="18"/>
  <c r="H2103" i="18"/>
  <c r="L2100" i="18"/>
  <c r="M2102" i="18"/>
  <c r="V2097" i="18" s="1"/>
  <c r="N2102" i="18"/>
  <c r="R2102" i="18"/>
  <c r="Q2102" i="18"/>
  <c r="AA2098" i="18" s="1"/>
  <c r="Z1995" i="18"/>
  <c r="T1993" i="18"/>
  <c r="H1998" i="18"/>
  <c r="P1997" i="18" s="1"/>
  <c r="M1997" i="18"/>
  <c r="V1992" i="18" s="1"/>
  <c r="L1995" i="18"/>
  <c r="N1997" i="18"/>
  <c r="R1997" i="18"/>
  <c r="Q1997" i="18"/>
  <c r="AA1993" i="18" s="1"/>
  <c r="U2097" i="18"/>
  <c r="W2099" i="18"/>
  <c r="X2099" i="18"/>
  <c r="Y2097" i="18"/>
  <c r="S2098" i="18"/>
  <c r="P1996" i="18"/>
  <c r="P2101" i="18"/>
  <c r="Z331" i="18" l="1"/>
  <c r="T329" i="18"/>
  <c r="AA1423" i="18"/>
  <c r="Z1427" i="18"/>
  <c r="T1425" i="18"/>
  <c r="H1149" i="18"/>
  <c r="N1148" i="18"/>
  <c r="R1148" i="18"/>
  <c r="Q1148" i="18"/>
  <c r="AA1144" i="18" s="1"/>
  <c r="L1146" i="18"/>
  <c r="M1148" i="18"/>
  <c r="V1143" i="18" s="1"/>
  <c r="S1145" i="18"/>
  <c r="H867" i="18"/>
  <c r="L864" i="18"/>
  <c r="N866" i="18"/>
  <c r="R866" i="18"/>
  <c r="Q866" i="18"/>
  <c r="M866" i="18"/>
  <c r="V861" i="18" s="1"/>
  <c r="S863" i="18"/>
  <c r="H1429" i="18"/>
  <c r="N1428" i="18"/>
  <c r="Q1428" i="18"/>
  <c r="AA1424" i="18" s="1"/>
  <c r="M1428" i="18"/>
  <c r="V1423" i="18" s="1"/>
  <c r="L1426" i="18"/>
  <c r="X1145" i="18"/>
  <c r="W1145" i="18"/>
  <c r="U1143" i="18"/>
  <c r="Y1143" i="18"/>
  <c r="Z865" i="18"/>
  <c r="T863" i="18"/>
  <c r="S1144" i="18"/>
  <c r="U1423" i="18"/>
  <c r="X1425" i="18"/>
  <c r="W1425" i="18"/>
  <c r="Y1423" i="18"/>
  <c r="H333" i="18"/>
  <c r="N332" i="18"/>
  <c r="P332" i="18"/>
  <c r="Q332" i="18"/>
  <c r="AA328" i="18" s="1"/>
  <c r="L330" i="18"/>
  <c r="M332" i="18"/>
  <c r="V327" i="18" s="1"/>
  <c r="S329" i="18"/>
  <c r="S1424" i="18"/>
  <c r="R1428" i="18"/>
  <c r="U327" i="18"/>
  <c r="W329" i="18"/>
  <c r="X329" i="18"/>
  <c r="Y327" i="18"/>
  <c r="U861" i="18"/>
  <c r="W863" i="18"/>
  <c r="X863" i="18"/>
  <c r="Y861" i="18"/>
  <c r="S862" i="18"/>
  <c r="P1147" i="18"/>
  <c r="S328" i="18"/>
  <c r="Z1997" i="18"/>
  <c r="T1995" i="18"/>
  <c r="U2098" i="18"/>
  <c r="X2100" i="18"/>
  <c r="W2100" i="18"/>
  <c r="Y2098" i="18"/>
  <c r="H2104" i="18"/>
  <c r="L2101" i="18"/>
  <c r="M2103" i="18"/>
  <c r="V2098" i="18" s="1"/>
  <c r="N2103" i="18"/>
  <c r="Q2103" i="18"/>
  <c r="AA2099" i="18" s="1"/>
  <c r="R2103" i="18"/>
  <c r="S2099" i="18"/>
  <c r="H1999" i="18"/>
  <c r="L1996" i="18"/>
  <c r="N1998" i="18"/>
  <c r="M1998" i="18"/>
  <c r="V1993" i="18" s="1"/>
  <c r="Q1998" i="18"/>
  <c r="AA1994" i="18" s="1"/>
  <c r="R1998" i="18"/>
  <c r="S1994" i="18"/>
  <c r="Z2101" i="18"/>
  <c r="T2099" i="18"/>
  <c r="Z1996" i="18"/>
  <c r="T1994" i="18"/>
  <c r="U1993" i="18"/>
  <c r="W1995" i="18"/>
  <c r="X1995" i="18"/>
  <c r="Y1993" i="18"/>
  <c r="P2102" i="18"/>
  <c r="U862" i="18" l="1"/>
  <c r="W864" i="18"/>
  <c r="X864" i="18"/>
  <c r="Y862" i="18"/>
  <c r="H1430" i="18"/>
  <c r="L1427" i="18"/>
  <c r="N1429" i="18"/>
  <c r="Q1429" i="18"/>
  <c r="AA1425" i="18" s="1"/>
  <c r="M1429" i="18"/>
  <c r="V1424" i="18" s="1"/>
  <c r="H868" i="18"/>
  <c r="M867" i="18"/>
  <c r="V862" i="18" s="1"/>
  <c r="N867" i="18"/>
  <c r="Q867" i="18"/>
  <c r="AA863" i="18" s="1"/>
  <c r="R867" i="18"/>
  <c r="L865" i="18"/>
  <c r="X330" i="18"/>
  <c r="W330" i="18"/>
  <c r="U328" i="18"/>
  <c r="Y328" i="18"/>
  <c r="S1425" i="18"/>
  <c r="H1150" i="18"/>
  <c r="L1147" i="18"/>
  <c r="N1149" i="18"/>
  <c r="Q1149" i="18"/>
  <c r="AA1145" i="18" s="1"/>
  <c r="P1149" i="18"/>
  <c r="R1149" i="18"/>
  <c r="M1149" i="18"/>
  <c r="V1144" i="18" s="1"/>
  <c r="U1424" i="18"/>
  <c r="W1426" i="18"/>
  <c r="X1426" i="18"/>
  <c r="Y1424" i="18"/>
  <c r="P866" i="18"/>
  <c r="Z1147" i="18"/>
  <c r="T1145" i="18"/>
  <c r="Z332" i="18"/>
  <c r="T330" i="18"/>
  <c r="AA862" i="18"/>
  <c r="R1429" i="18"/>
  <c r="P1428" i="18"/>
  <c r="U1144" i="18"/>
  <c r="X1146" i="18"/>
  <c r="W1146" i="18"/>
  <c r="Y1144" i="18"/>
  <c r="S2100" i="18"/>
  <c r="H334" i="18"/>
  <c r="L331" i="18"/>
  <c r="N333" i="18"/>
  <c r="Q333" i="18"/>
  <c r="AA329" i="18" s="1"/>
  <c r="R333" i="18"/>
  <c r="M333" i="18"/>
  <c r="V328" i="18" s="1"/>
  <c r="S330" i="18"/>
  <c r="P1148" i="18"/>
  <c r="H2105" i="18"/>
  <c r="L2102" i="18"/>
  <c r="M2104" i="18"/>
  <c r="V2099" i="18" s="1"/>
  <c r="P2104" i="18"/>
  <c r="N2104" i="18"/>
  <c r="Q2104" i="18"/>
  <c r="AA2100" i="18" s="1"/>
  <c r="R2104" i="18"/>
  <c r="Z2102" i="18"/>
  <c r="T2100" i="18"/>
  <c r="U1994" i="18"/>
  <c r="X1996" i="18"/>
  <c r="W1996" i="18"/>
  <c r="Y1994" i="18"/>
  <c r="P2103" i="18"/>
  <c r="H2000" i="18"/>
  <c r="P1999" i="18" s="1"/>
  <c r="L1997" i="18"/>
  <c r="M1999" i="18"/>
  <c r="V1994" i="18" s="1"/>
  <c r="N1999" i="18"/>
  <c r="Q1999" i="18"/>
  <c r="AA1995" i="18" s="1"/>
  <c r="R1999" i="18"/>
  <c r="P1998" i="18"/>
  <c r="S1995" i="18"/>
  <c r="U2099" i="18"/>
  <c r="X2101" i="18"/>
  <c r="W2101" i="18"/>
  <c r="Y2099" i="18"/>
  <c r="U329" i="18" l="1"/>
  <c r="W331" i="18"/>
  <c r="X331" i="18"/>
  <c r="Y329" i="18"/>
  <c r="S1146" i="18"/>
  <c r="X1427" i="18"/>
  <c r="U1425" i="18"/>
  <c r="W1427" i="18"/>
  <c r="Y1425" i="18"/>
  <c r="H335" i="18"/>
  <c r="L332" i="18"/>
  <c r="M334" i="18"/>
  <c r="V329" i="18" s="1"/>
  <c r="R334" i="18"/>
  <c r="Q334" i="18"/>
  <c r="AA330" i="18" s="1"/>
  <c r="N334" i="18"/>
  <c r="Z1428" i="18"/>
  <c r="T1426" i="18"/>
  <c r="H1431" i="18"/>
  <c r="L1428" i="18"/>
  <c r="M1430" i="18"/>
  <c r="Q1430" i="18"/>
  <c r="AA1426" i="18" s="1"/>
  <c r="R1430" i="18"/>
  <c r="N1430" i="18"/>
  <c r="H869" i="18"/>
  <c r="Q868" i="18"/>
  <c r="AA864" i="18" s="1"/>
  <c r="M868" i="18"/>
  <c r="V863" i="18" s="1"/>
  <c r="L866" i="18"/>
  <c r="N868" i="18"/>
  <c r="S865" i="18"/>
  <c r="Z866" i="18"/>
  <c r="T864" i="18"/>
  <c r="Z1149" i="18"/>
  <c r="T1147" i="18"/>
  <c r="U863" i="18"/>
  <c r="X865" i="18"/>
  <c r="W865" i="18"/>
  <c r="Y863" i="18"/>
  <c r="S1426" i="18"/>
  <c r="S864" i="18"/>
  <c r="P867" i="18"/>
  <c r="P333" i="18"/>
  <c r="R868" i="18"/>
  <c r="U1145" i="18"/>
  <c r="W1147" i="18"/>
  <c r="X1147" i="18"/>
  <c r="Y1145" i="18"/>
  <c r="P1429" i="18"/>
  <c r="Z1148" i="18"/>
  <c r="T1146" i="18"/>
  <c r="H1151" i="18"/>
  <c r="L1148" i="18"/>
  <c r="M1150" i="18"/>
  <c r="V1145" i="18" s="1"/>
  <c r="Q1150" i="18"/>
  <c r="R1150" i="18"/>
  <c r="N1150" i="18"/>
  <c r="Z1999" i="18"/>
  <c r="T1997" i="18"/>
  <c r="Z2104" i="18"/>
  <c r="T2102" i="18"/>
  <c r="U2100" i="18"/>
  <c r="X2102" i="18"/>
  <c r="W2102" i="18"/>
  <c r="Y2100" i="18"/>
  <c r="Z2103" i="18"/>
  <c r="T2101" i="18"/>
  <c r="H2106" i="18"/>
  <c r="L2103" i="18"/>
  <c r="M2105" i="18"/>
  <c r="V2100" i="18" s="1"/>
  <c r="N2105" i="18"/>
  <c r="P2105" i="18"/>
  <c r="Q2105" i="18"/>
  <c r="AA2101" i="18" s="1"/>
  <c r="R2105" i="18"/>
  <c r="S2102" i="18"/>
  <c r="Z1998" i="18"/>
  <c r="T1996" i="18"/>
  <c r="S2101" i="18"/>
  <c r="U1995" i="18"/>
  <c r="X1997" i="18"/>
  <c r="W1997" i="18"/>
  <c r="Y1995" i="18"/>
  <c r="H2001" i="18"/>
  <c r="P2000" i="18" s="1"/>
  <c r="M2000" i="18"/>
  <c r="V1995" i="18" s="1"/>
  <c r="L1998" i="18"/>
  <c r="N2000" i="18"/>
  <c r="R2000" i="18"/>
  <c r="Q2000" i="18"/>
  <c r="AA1996" i="18" s="1"/>
  <c r="S1996" i="18"/>
  <c r="AA1146" i="18" l="1"/>
  <c r="Z1429" i="18"/>
  <c r="T1427" i="18"/>
  <c r="Z333" i="18"/>
  <c r="T331" i="18"/>
  <c r="H870" i="18"/>
  <c r="N869" i="18"/>
  <c r="R869" i="18"/>
  <c r="L867" i="18"/>
  <c r="Q869" i="18"/>
  <c r="AA865" i="18" s="1"/>
  <c r="M869" i="18"/>
  <c r="V864" i="18" s="1"/>
  <c r="S866" i="18"/>
  <c r="V1425" i="18"/>
  <c r="Z867" i="18"/>
  <c r="T865" i="18"/>
  <c r="W1428" i="18"/>
  <c r="U1426" i="18"/>
  <c r="X1428" i="18"/>
  <c r="Y1426" i="18"/>
  <c r="U1146" i="18"/>
  <c r="W1148" i="18"/>
  <c r="X1148" i="18"/>
  <c r="Y1146" i="18"/>
  <c r="H1432" i="18"/>
  <c r="N1432" i="18" s="1"/>
  <c r="M1431" i="18"/>
  <c r="V1426" i="18" s="1"/>
  <c r="P1431" i="18"/>
  <c r="R1431" i="18"/>
  <c r="Q1431" i="18"/>
  <c r="AA1427" i="18" s="1"/>
  <c r="L1429" i="18"/>
  <c r="N1431" i="18"/>
  <c r="H1152" i="18"/>
  <c r="M1151" i="18"/>
  <c r="V1146" i="18" s="1"/>
  <c r="P1151" i="18"/>
  <c r="Q1151" i="18"/>
  <c r="AA1147" i="18" s="1"/>
  <c r="R1151" i="18"/>
  <c r="L1149" i="18"/>
  <c r="N1151" i="18"/>
  <c r="U330" i="18"/>
  <c r="W332" i="18"/>
  <c r="X332" i="18"/>
  <c r="Y330" i="18"/>
  <c r="X866" i="18"/>
  <c r="W866" i="18"/>
  <c r="U864" i="18"/>
  <c r="Y864" i="18"/>
  <c r="P1430" i="18"/>
  <c r="H336" i="18"/>
  <c r="M335" i="18"/>
  <c r="V330" i="18" s="1"/>
  <c r="P335" i="18"/>
  <c r="Q335" i="18"/>
  <c r="AA331" i="18" s="1"/>
  <c r="R335" i="18"/>
  <c r="L333" i="18"/>
  <c r="N335" i="18"/>
  <c r="P1150" i="18"/>
  <c r="S1147" i="18"/>
  <c r="S1427" i="18"/>
  <c r="P334" i="18"/>
  <c r="P868" i="18"/>
  <c r="S331" i="18"/>
  <c r="Z2105" i="18"/>
  <c r="T2103" i="18"/>
  <c r="H2002" i="18"/>
  <c r="L1999" i="18"/>
  <c r="M2001" i="18"/>
  <c r="V1996" i="18" s="1"/>
  <c r="N2001" i="18"/>
  <c r="P2001" i="18"/>
  <c r="Q2001" i="18"/>
  <c r="AA1997" i="18" s="1"/>
  <c r="R2001" i="18"/>
  <c r="U2101" i="18"/>
  <c r="W2103" i="18"/>
  <c r="X2103" i="18"/>
  <c r="Y2101" i="18"/>
  <c r="S1997" i="18"/>
  <c r="H2107" i="18"/>
  <c r="P2106" i="18" s="1"/>
  <c r="L2104" i="18"/>
  <c r="M2106" i="18"/>
  <c r="V2101" i="18" s="1"/>
  <c r="N2106" i="18"/>
  <c r="Q2106" i="18"/>
  <c r="AA2102" i="18" s="1"/>
  <c r="R2106" i="18"/>
  <c r="U1996" i="18"/>
  <c r="X1998" i="18"/>
  <c r="W1998" i="18"/>
  <c r="Y1996" i="18"/>
  <c r="Z2000" i="18"/>
  <c r="T1998" i="18"/>
  <c r="Z868" i="18" l="1"/>
  <c r="T866" i="18"/>
  <c r="Z1151" i="18"/>
  <c r="T1149" i="18"/>
  <c r="Z1431" i="18"/>
  <c r="T1429" i="18"/>
  <c r="H871" i="18"/>
  <c r="L868" i="18"/>
  <c r="M870" i="18"/>
  <c r="V865" i="18" s="1"/>
  <c r="Q870" i="18"/>
  <c r="AA866" i="18" s="1"/>
  <c r="R870" i="18"/>
  <c r="S867" i="18"/>
  <c r="N870" i="18"/>
  <c r="Z335" i="18"/>
  <c r="T333" i="18"/>
  <c r="H1153" i="18"/>
  <c r="M1152" i="18"/>
  <c r="V1147" i="18" s="1"/>
  <c r="N1152" i="18"/>
  <c r="L1150" i="18"/>
  <c r="Q1152" i="18"/>
  <c r="AA1148" i="18" s="1"/>
  <c r="P1152" i="18"/>
  <c r="S1149" i="18"/>
  <c r="H1433" i="18"/>
  <c r="L1430" i="18"/>
  <c r="Q1432" i="18"/>
  <c r="AA1428" i="18" s="1"/>
  <c r="R1432" i="18"/>
  <c r="M1432" i="18"/>
  <c r="V1427" i="18" s="1"/>
  <c r="Z1150" i="18"/>
  <c r="T1148" i="18"/>
  <c r="H337" i="18"/>
  <c r="L334" i="18"/>
  <c r="N336" i="18"/>
  <c r="Q336" i="18"/>
  <c r="AA332" i="18" s="1"/>
  <c r="P336" i="18"/>
  <c r="R336" i="18"/>
  <c r="M336" i="18"/>
  <c r="V331" i="18" s="1"/>
  <c r="S333" i="18"/>
  <c r="P869" i="18"/>
  <c r="Z334" i="18"/>
  <c r="T332" i="18"/>
  <c r="Z1430" i="18"/>
  <c r="T1428" i="18"/>
  <c r="U1147" i="18"/>
  <c r="X1149" i="18"/>
  <c r="W1149" i="18"/>
  <c r="Y1147" i="18"/>
  <c r="U1427" i="18"/>
  <c r="X1429" i="18"/>
  <c r="W1429" i="18"/>
  <c r="Y1427" i="18"/>
  <c r="U331" i="18"/>
  <c r="X333" i="18"/>
  <c r="W333" i="18"/>
  <c r="Y331" i="18"/>
  <c r="S1148" i="18"/>
  <c r="S1428" i="18"/>
  <c r="U865" i="18"/>
  <c r="W867" i="18"/>
  <c r="X867" i="18"/>
  <c r="Y865" i="18"/>
  <c r="S332" i="18"/>
  <c r="R1152" i="18"/>
  <c r="Z2106" i="18"/>
  <c r="T2104" i="18"/>
  <c r="W1999" i="18"/>
  <c r="U1997" i="18"/>
  <c r="X1999" i="18"/>
  <c r="Y1997" i="18"/>
  <c r="Z2001" i="18"/>
  <c r="T1999" i="18"/>
  <c r="H2003" i="18"/>
  <c r="L2000" i="18"/>
  <c r="M2002" i="18"/>
  <c r="V1997" i="18" s="1"/>
  <c r="N2002" i="18"/>
  <c r="R2002" i="18"/>
  <c r="Q2002" i="18"/>
  <c r="AA1998" i="18" s="1"/>
  <c r="U2102" i="18"/>
  <c r="W2104" i="18"/>
  <c r="X2104" i="18"/>
  <c r="Y2102" i="18"/>
  <c r="S1998" i="18"/>
  <c r="H2108" i="18"/>
  <c r="P2107" i="18" s="1"/>
  <c r="L2105" i="18"/>
  <c r="M2107" i="18"/>
  <c r="V2102" i="18" s="1"/>
  <c r="N2107" i="18"/>
  <c r="Q2107" i="18"/>
  <c r="AA2103" i="18" s="1"/>
  <c r="R2107" i="18"/>
  <c r="S2103" i="18"/>
  <c r="H1434" i="18" l="1"/>
  <c r="M1433" i="18"/>
  <c r="V1428" i="18" s="1"/>
  <c r="N1433" i="18"/>
  <c r="R1433" i="18"/>
  <c r="S1430" i="18"/>
  <c r="Q1433" i="18"/>
  <c r="AA1429" i="18" s="1"/>
  <c r="P1433" i="18"/>
  <c r="L1431" i="18"/>
  <c r="U866" i="18"/>
  <c r="X868" i="18"/>
  <c r="W868" i="18"/>
  <c r="Y866" i="18"/>
  <c r="H872" i="18"/>
  <c r="M871" i="18"/>
  <c r="V866" i="18" s="1"/>
  <c r="P871" i="18"/>
  <c r="Q871" i="18"/>
  <c r="AA867" i="18" s="1"/>
  <c r="R871" i="18"/>
  <c r="L869" i="18"/>
  <c r="N871" i="18"/>
  <c r="S1429" i="18"/>
  <c r="Z1152" i="18"/>
  <c r="T1150" i="18"/>
  <c r="Z869" i="18"/>
  <c r="T867" i="18"/>
  <c r="Z336" i="18"/>
  <c r="T334" i="18"/>
  <c r="P870" i="18"/>
  <c r="V1432" i="18"/>
  <c r="U1148" i="18"/>
  <c r="X1150" i="18"/>
  <c r="W1150" i="18"/>
  <c r="Y1148" i="18"/>
  <c r="U332" i="18"/>
  <c r="W334" i="18"/>
  <c r="X334" i="18"/>
  <c r="Y332" i="18"/>
  <c r="P1432" i="18"/>
  <c r="H338" i="18"/>
  <c r="P337" i="18" s="1"/>
  <c r="M337" i="18"/>
  <c r="V332" i="18" s="1"/>
  <c r="N337" i="18"/>
  <c r="Q337" i="18"/>
  <c r="AA333" i="18" s="1"/>
  <c r="R337" i="18"/>
  <c r="L335" i="18"/>
  <c r="U1428" i="18"/>
  <c r="W1430" i="18"/>
  <c r="X1430" i="18"/>
  <c r="Y1428" i="18"/>
  <c r="H1154" i="18"/>
  <c r="M1153" i="18"/>
  <c r="V1148" i="18" s="1"/>
  <c r="N1153" i="18"/>
  <c r="Q1153" i="18"/>
  <c r="AA1149" i="18" s="1"/>
  <c r="S1150" i="18"/>
  <c r="R1153" i="18"/>
  <c r="P1153" i="18"/>
  <c r="L1151" i="18"/>
  <c r="U1998" i="18"/>
  <c r="W2000" i="18"/>
  <c r="X2000" i="18"/>
  <c r="Y1998" i="18"/>
  <c r="U2103" i="18"/>
  <c r="X2105" i="18"/>
  <c r="W2105" i="18"/>
  <c r="Y2103" i="18"/>
  <c r="H2109" i="18"/>
  <c r="L2106" i="18"/>
  <c r="M2108" i="18"/>
  <c r="V2103" i="18" s="1"/>
  <c r="N2108" i="18"/>
  <c r="Q2108" i="18"/>
  <c r="AA2104" i="18" s="1"/>
  <c r="S2105" i="18"/>
  <c r="R2108" i="18"/>
  <c r="S1999" i="18"/>
  <c r="Z2107" i="18"/>
  <c r="T2105" i="18"/>
  <c r="H2004" i="18"/>
  <c r="L2001" i="18"/>
  <c r="M2003" i="18"/>
  <c r="V1998" i="18" s="1"/>
  <c r="N2003" i="18"/>
  <c r="P2003" i="18"/>
  <c r="R2003" i="18"/>
  <c r="Q2003" i="18"/>
  <c r="AA1999" i="18" s="1"/>
  <c r="S2104" i="18"/>
  <c r="P2002" i="18"/>
  <c r="Z337" i="18" l="1"/>
  <c r="T335" i="18"/>
  <c r="Z1433" i="18"/>
  <c r="T1431" i="18"/>
  <c r="W1151" i="18"/>
  <c r="U1149" i="18"/>
  <c r="X1151" i="18"/>
  <c r="Y1149" i="18"/>
  <c r="U1429" i="18"/>
  <c r="W1431" i="18"/>
  <c r="X1431" i="18"/>
  <c r="Y1429" i="18"/>
  <c r="U333" i="18"/>
  <c r="W335" i="18"/>
  <c r="X335" i="18"/>
  <c r="Y333" i="18"/>
  <c r="Z1432" i="18"/>
  <c r="T1430" i="18"/>
  <c r="W869" i="18"/>
  <c r="U867" i="18"/>
  <c r="X869" i="18"/>
  <c r="Y867" i="18"/>
  <c r="V1433" i="18"/>
  <c r="H873" i="18"/>
  <c r="L870" i="18"/>
  <c r="M872" i="18"/>
  <c r="V867" i="18" s="1"/>
  <c r="N872" i="18"/>
  <c r="Q872" i="18"/>
  <c r="AA868" i="18" s="1"/>
  <c r="R872" i="18"/>
  <c r="S868" i="18"/>
  <c r="AA1433" i="18"/>
  <c r="Z1153" i="18"/>
  <c r="T1151" i="18"/>
  <c r="S334" i="18"/>
  <c r="Z871" i="18"/>
  <c r="T869" i="18"/>
  <c r="H339" i="18"/>
  <c r="L336" i="18"/>
  <c r="P338" i="18"/>
  <c r="Q338" i="18"/>
  <c r="R338" i="18"/>
  <c r="M338" i="18"/>
  <c r="V333" i="18" s="1"/>
  <c r="N338" i="18"/>
  <c r="H1155" i="18"/>
  <c r="L1152" i="18"/>
  <c r="M1154" i="18"/>
  <c r="V1149" i="18" s="1"/>
  <c r="N1154" i="18"/>
  <c r="P1154" i="18"/>
  <c r="Q1154" i="18"/>
  <c r="AA1150" i="18" s="1"/>
  <c r="R1154" i="18"/>
  <c r="Z870" i="18"/>
  <c r="T868" i="18"/>
  <c r="H1435" i="18"/>
  <c r="L1432" i="18"/>
  <c r="Q1434" i="18"/>
  <c r="R1434" i="18"/>
  <c r="L1434" i="18"/>
  <c r="M1434" i="18"/>
  <c r="V1429" i="18" s="1"/>
  <c r="S1434" i="18"/>
  <c r="N1434" i="18"/>
  <c r="H2110" i="18"/>
  <c r="L2107" i="18"/>
  <c r="M2109" i="18"/>
  <c r="V2104" i="18" s="1"/>
  <c r="N2109" i="18"/>
  <c r="Q2109" i="18"/>
  <c r="AA2105" i="18" s="1"/>
  <c r="R2109" i="18"/>
  <c r="U2104" i="18"/>
  <c r="W2106" i="18"/>
  <c r="X2106" i="18"/>
  <c r="Y2104" i="18"/>
  <c r="Z2002" i="18"/>
  <c r="T2000" i="18"/>
  <c r="H2005" i="18"/>
  <c r="P2004" i="18" s="1"/>
  <c r="M2004" i="18"/>
  <c r="V1999" i="18" s="1"/>
  <c r="L2002" i="18"/>
  <c r="N2004" i="18"/>
  <c r="Q2004" i="18"/>
  <c r="AA2000" i="18" s="1"/>
  <c r="R2004" i="18"/>
  <c r="Z2003" i="18"/>
  <c r="T2001" i="18"/>
  <c r="U1999" i="18"/>
  <c r="W2001" i="18"/>
  <c r="X2001" i="18"/>
  <c r="Y1999" i="18"/>
  <c r="P2108" i="18"/>
  <c r="S2000" i="18"/>
  <c r="N1436" i="18" l="1"/>
  <c r="N1435" i="18"/>
  <c r="M1435" i="18"/>
  <c r="L1435" i="18"/>
  <c r="P1435" i="18"/>
  <c r="Q1435" i="18"/>
  <c r="Q1436" i="18"/>
  <c r="S1432" i="18"/>
  <c r="R1435" i="18"/>
  <c r="L1433" i="18"/>
  <c r="M1436" i="18"/>
  <c r="Z1154" i="18"/>
  <c r="T1152" i="18"/>
  <c r="AA334" i="18"/>
  <c r="U868" i="18"/>
  <c r="W870" i="18"/>
  <c r="X870" i="18"/>
  <c r="Y868" i="18"/>
  <c r="H874" i="18"/>
  <c r="M873" i="18"/>
  <c r="V868" i="18" s="1"/>
  <c r="N873" i="18"/>
  <c r="Q873" i="18"/>
  <c r="AA869" i="18" s="1"/>
  <c r="S870" i="18"/>
  <c r="R873" i="18"/>
  <c r="P873" i="18"/>
  <c r="L871" i="18"/>
  <c r="T1434" i="18"/>
  <c r="AA1434" i="18"/>
  <c r="U1432" i="18"/>
  <c r="W1434" i="18"/>
  <c r="X1434" i="18"/>
  <c r="Y1432" i="18"/>
  <c r="U1150" i="18"/>
  <c r="W1152" i="18"/>
  <c r="X1152" i="18"/>
  <c r="Y1150" i="18"/>
  <c r="X336" i="18"/>
  <c r="U334" i="18"/>
  <c r="W336" i="18"/>
  <c r="Y334" i="18"/>
  <c r="S869" i="18"/>
  <c r="Z338" i="18"/>
  <c r="T336" i="18"/>
  <c r="P1434" i="18"/>
  <c r="H1156" i="18"/>
  <c r="M1155" i="18"/>
  <c r="N1155" i="18"/>
  <c r="P1155" i="18"/>
  <c r="Q1155" i="18"/>
  <c r="AA1151" i="18" s="1"/>
  <c r="R1155" i="18"/>
  <c r="L1153" i="18"/>
  <c r="H340" i="18"/>
  <c r="N339" i="18"/>
  <c r="Q339" i="18"/>
  <c r="AA335" i="18" s="1"/>
  <c r="M339" i="18"/>
  <c r="V334" i="18" s="1"/>
  <c r="R339" i="18"/>
  <c r="L337" i="18"/>
  <c r="U1430" i="18"/>
  <c r="W1432" i="18"/>
  <c r="X1432" i="18"/>
  <c r="Y1430" i="18"/>
  <c r="Y1434" i="18"/>
  <c r="V1434" i="18"/>
  <c r="U1434" i="18"/>
  <c r="S1151" i="18"/>
  <c r="P872" i="18"/>
  <c r="S1431" i="18"/>
  <c r="R1436" i="18"/>
  <c r="AA1430" i="18"/>
  <c r="S335" i="18"/>
  <c r="U2000" i="18"/>
  <c r="W2002" i="18"/>
  <c r="X2002" i="18"/>
  <c r="Y2000" i="18"/>
  <c r="U2105" i="18"/>
  <c r="W2107" i="18"/>
  <c r="X2107" i="18"/>
  <c r="Y2105" i="18"/>
  <c r="H2111" i="18"/>
  <c r="L2108" i="18"/>
  <c r="M2110" i="18"/>
  <c r="V2105" i="18" s="1"/>
  <c r="N2110" i="18"/>
  <c r="Q2110" i="18"/>
  <c r="AA2106" i="18" s="1"/>
  <c r="R2110" i="18"/>
  <c r="Z2004" i="18"/>
  <c r="T2002" i="18"/>
  <c r="H2006" i="18"/>
  <c r="L2003" i="18"/>
  <c r="M2005" i="18"/>
  <c r="V2000" i="18" s="1"/>
  <c r="N2005" i="18"/>
  <c r="Q2005" i="18"/>
  <c r="AA2001" i="18" s="1"/>
  <c r="R2005" i="18"/>
  <c r="S2002" i="18"/>
  <c r="S2106" i="18"/>
  <c r="Z2108" i="18"/>
  <c r="T2106" i="18"/>
  <c r="S2001" i="18"/>
  <c r="P2109" i="18"/>
  <c r="Z1155" i="18" l="1"/>
  <c r="T1153" i="18"/>
  <c r="U869" i="18"/>
  <c r="X871" i="18"/>
  <c r="W871" i="18"/>
  <c r="Y869" i="18"/>
  <c r="Z873" i="18"/>
  <c r="T871" i="18"/>
  <c r="R1438" i="18"/>
  <c r="AA1432" i="18"/>
  <c r="V1150" i="18"/>
  <c r="R1437" i="18"/>
  <c r="AA1431" i="18"/>
  <c r="H341" i="18"/>
  <c r="Q340" i="18"/>
  <c r="AA336" i="18" s="1"/>
  <c r="M340" i="18"/>
  <c r="V335" i="18" s="1"/>
  <c r="L338" i="18"/>
  <c r="N340" i="18"/>
  <c r="H1157" i="18"/>
  <c r="N1157" i="18" s="1"/>
  <c r="N1156" i="18"/>
  <c r="P1156" i="18"/>
  <c r="R1156" i="18"/>
  <c r="Q1156" i="18"/>
  <c r="AA1152" i="18" s="1"/>
  <c r="L1154" i="18"/>
  <c r="M1156" i="18"/>
  <c r="V1151" i="18" s="1"/>
  <c r="S1153" i="18"/>
  <c r="Z1435" i="18"/>
  <c r="T1433" i="18"/>
  <c r="W337" i="18"/>
  <c r="X337" i="18"/>
  <c r="U335" i="18"/>
  <c r="Y335" i="18"/>
  <c r="S1152" i="18"/>
  <c r="Z1434" i="18"/>
  <c r="T1432" i="18"/>
  <c r="N1438" i="18"/>
  <c r="V1431" i="18"/>
  <c r="S1433" i="18"/>
  <c r="W1435" i="18"/>
  <c r="U1433" i="18"/>
  <c r="X1435" i="18"/>
  <c r="Y1433" i="18"/>
  <c r="V1436" i="18"/>
  <c r="Y1436" i="18"/>
  <c r="U1436" i="18"/>
  <c r="U1151" i="18"/>
  <c r="X1153" i="18"/>
  <c r="W1153" i="18"/>
  <c r="Y1151" i="18"/>
  <c r="R340" i="18"/>
  <c r="U1431" i="18"/>
  <c r="W1433" i="18"/>
  <c r="X1433" i="18"/>
  <c r="Y1431" i="18"/>
  <c r="N1437" i="18"/>
  <c r="V1430" i="18"/>
  <c r="S336" i="18"/>
  <c r="S1435" i="18"/>
  <c r="T1435" i="18"/>
  <c r="AA1435" i="18"/>
  <c r="Z872" i="18"/>
  <c r="T870" i="18"/>
  <c r="P339" i="18"/>
  <c r="H875" i="18"/>
  <c r="N874" i="18"/>
  <c r="L872" i="18"/>
  <c r="Q874" i="18"/>
  <c r="R874" i="18"/>
  <c r="M874" i="18"/>
  <c r="V869" i="18" s="1"/>
  <c r="S871" i="18"/>
  <c r="Y1435" i="18"/>
  <c r="V1435" i="18"/>
  <c r="U1435" i="18"/>
  <c r="T1436" i="18"/>
  <c r="AA1436" i="18"/>
  <c r="U2106" i="18"/>
  <c r="W2108" i="18"/>
  <c r="X2108" i="18"/>
  <c r="Y2106" i="18"/>
  <c r="S2107" i="18"/>
  <c r="H2007" i="18"/>
  <c r="L2004" i="18"/>
  <c r="N2006" i="18"/>
  <c r="M2006" i="18"/>
  <c r="V2001" i="18" s="1"/>
  <c r="Q2006" i="18"/>
  <c r="AA2002" i="18" s="1"/>
  <c r="R2006" i="18"/>
  <c r="P2005" i="18"/>
  <c r="U2001" i="18"/>
  <c r="X2003" i="18"/>
  <c r="W2003" i="18"/>
  <c r="Y2001" i="18"/>
  <c r="H2112" i="18"/>
  <c r="L2109" i="18"/>
  <c r="M2111" i="18"/>
  <c r="V2106" i="18" s="1"/>
  <c r="N2111" i="18"/>
  <c r="Q2111" i="18"/>
  <c r="AA2107" i="18" s="1"/>
  <c r="R2111" i="18"/>
  <c r="Z2109" i="18"/>
  <c r="T2107" i="18"/>
  <c r="P2110" i="18"/>
  <c r="X338" i="18" l="1"/>
  <c r="U336" i="18"/>
  <c r="W338" i="18"/>
  <c r="Y336" i="18"/>
  <c r="H876" i="18"/>
  <c r="M875" i="18"/>
  <c r="V870" i="18" s="1"/>
  <c r="Q875" i="18"/>
  <c r="AA871" i="18" s="1"/>
  <c r="N875" i="18"/>
  <c r="P875" i="18"/>
  <c r="R875" i="18"/>
  <c r="S872" i="18"/>
  <c r="L873" i="18"/>
  <c r="Z339" i="18"/>
  <c r="T337" i="18"/>
  <c r="Z1156" i="18"/>
  <c r="T1154" i="18"/>
  <c r="T1438" i="18"/>
  <c r="AA1438" i="18"/>
  <c r="H342" i="18"/>
  <c r="N341" i="18"/>
  <c r="L339" i="18"/>
  <c r="R341" i="18"/>
  <c r="Q341" i="18"/>
  <c r="AA337" i="18" s="1"/>
  <c r="M341" i="18"/>
  <c r="V336" i="18" s="1"/>
  <c r="T1437" i="18"/>
  <c r="AA1437" i="18"/>
  <c r="H1158" i="18"/>
  <c r="L1155" i="18"/>
  <c r="P1157" i="18"/>
  <c r="Q1157" i="18"/>
  <c r="AA1153" i="18" s="1"/>
  <c r="R1157" i="18"/>
  <c r="M1157" i="18"/>
  <c r="V1152" i="18" s="1"/>
  <c r="S1154" i="18"/>
  <c r="R876" i="18"/>
  <c r="AA870" i="18"/>
  <c r="V1437" i="18"/>
  <c r="Y1437" i="18"/>
  <c r="U1437" i="18"/>
  <c r="V1438" i="18"/>
  <c r="U1438" i="18"/>
  <c r="Y1438" i="18"/>
  <c r="P874" i="18"/>
  <c r="S337" i="18"/>
  <c r="X872" i="18"/>
  <c r="W872" i="18"/>
  <c r="U870" i="18"/>
  <c r="Y870" i="18"/>
  <c r="W1154" i="18"/>
  <c r="X1154" i="18"/>
  <c r="U1152" i="18"/>
  <c r="Y1152" i="18"/>
  <c r="P340" i="18"/>
  <c r="U2107" i="18"/>
  <c r="W2109" i="18"/>
  <c r="X2109" i="18"/>
  <c r="Y2107" i="18"/>
  <c r="H2113" i="18"/>
  <c r="L2110" i="18"/>
  <c r="M2112" i="18"/>
  <c r="V2107" i="18" s="1"/>
  <c r="N2112" i="18"/>
  <c r="P2112" i="18"/>
  <c r="R2112" i="18"/>
  <c r="Q2112" i="18"/>
  <c r="AA2108" i="18" s="1"/>
  <c r="U2002" i="18"/>
  <c r="W2004" i="18"/>
  <c r="X2004" i="18"/>
  <c r="Y2002" i="18"/>
  <c r="Z2005" i="18"/>
  <c r="T2003" i="18"/>
  <c r="S2108" i="18"/>
  <c r="H2008" i="18"/>
  <c r="P2007" i="18" s="1"/>
  <c r="L2005" i="18"/>
  <c r="M2007" i="18"/>
  <c r="V2002" i="18" s="1"/>
  <c r="N2007" i="18"/>
  <c r="Q2007" i="18"/>
  <c r="AA2003" i="18" s="1"/>
  <c r="R2007" i="18"/>
  <c r="S2003" i="18"/>
  <c r="P2111" i="18"/>
  <c r="Z2110" i="18"/>
  <c r="T2108" i="18"/>
  <c r="P2006" i="18"/>
  <c r="X873" i="18" l="1"/>
  <c r="W873" i="18"/>
  <c r="U871" i="18"/>
  <c r="Y871" i="18"/>
  <c r="W339" i="18"/>
  <c r="U337" i="18"/>
  <c r="X339" i="18"/>
  <c r="Y337" i="18"/>
  <c r="H343" i="18"/>
  <c r="M342" i="18"/>
  <c r="V337" i="18" s="1"/>
  <c r="L340" i="18"/>
  <c r="Q342" i="18"/>
  <c r="AA338" i="18" s="1"/>
  <c r="R342" i="18"/>
  <c r="S339" i="18"/>
  <c r="N342" i="18"/>
  <c r="Z875" i="18"/>
  <c r="T873" i="18"/>
  <c r="Z340" i="18"/>
  <c r="T338" i="18"/>
  <c r="S338" i="18"/>
  <c r="Z1157" i="18"/>
  <c r="T1155" i="18"/>
  <c r="Z874" i="18"/>
  <c r="T872" i="18"/>
  <c r="X1155" i="18"/>
  <c r="W1155" i="18"/>
  <c r="U1153" i="18"/>
  <c r="Y1153" i="18"/>
  <c r="P341" i="18"/>
  <c r="H1159" i="18"/>
  <c r="L1156" i="18"/>
  <c r="M1158" i="18"/>
  <c r="V1153" i="18" s="1"/>
  <c r="R1158" i="18"/>
  <c r="Q1158" i="18"/>
  <c r="N1158" i="18"/>
  <c r="H877" i="18"/>
  <c r="P876" i="18" s="1"/>
  <c r="Q876" i="18"/>
  <c r="AA872" i="18" s="1"/>
  <c r="M876" i="18"/>
  <c r="V871" i="18" s="1"/>
  <c r="L874" i="18"/>
  <c r="N876" i="18"/>
  <c r="Z2007" i="18"/>
  <c r="T2005" i="18"/>
  <c r="Z2111" i="18"/>
  <c r="T2109" i="18"/>
  <c r="Z2006" i="18"/>
  <c r="T2004" i="18"/>
  <c r="U2108" i="18"/>
  <c r="W2110" i="18"/>
  <c r="X2110" i="18"/>
  <c r="Y2108" i="18"/>
  <c r="Z2112" i="18"/>
  <c r="T2110" i="18"/>
  <c r="U2003" i="18"/>
  <c r="W2005" i="18"/>
  <c r="X2005" i="18"/>
  <c r="Y2003" i="18"/>
  <c r="H2114" i="18"/>
  <c r="L2111" i="18"/>
  <c r="M2113" i="18"/>
  <c r="V2108" i="18" s="1"/>
  <c r="N2113" i="18"/>
  <c r="P2113" i="18"/>
  <c r="Q2113" i="18"/>
  <c r="AA2109" i="18" s="1"/>
  <c r="R2113" i="18"/>
  <c r="H2009" i="18"/>
  <c r="M2008" i="18"/>
  <c r="V2003" i="18" s="1"/>
  <c r="L2006" i="18"/>
  <c r="N2008" i="18"/>
  <c r="Q2008" i="18"/>
  <c r="AA2004" i="18" s="1"/>
  <c r="R2008" i="18"/>
  <c r="S2004" i="18"/>
  <c r="S2109" i="18"/>
  <c r="Z876" i="18" l="1"/>
  <c r="T874" i="18"/>
  <c r="S873" i="18"/>
  <c r="AA1154" i="18"/>
  <c r="U872" i="18"/>
  <c r="W874" i="18"/>
  <c r="X874" i="18"/>
  <c r="Y872" i="18"/>
  <c r="S1155" i="18"/>
  <c r="W340" i="18"/>
  <c r="U338" i="18"/>
  <c r="X340" i="18"/>
  <c r="Y338" i="18"/>
  <c r="U1154" i="18"/>
  <c r="W1156" i="18"/>
  <c r="X1156" i="18"/>
  <c r="Y1154" i="18"/>
  <c r="H878" i="18"/>
  <c r="L875" i="18"/>
  <c r="N877" i="18"/>
  <c r="R877" i="18"/>
  <c r="Q877" i="18"/>
  <c r="AA873" i="18" s="1"/>
  <c r="M877" i="18"/>
  <c r="V872" i="18" s="1"/>
  <c r="S874" i="18"/>
  <c r="H1160" i="18"/>
  <c r="M1159" i="18"/>
  <c r="V1154" i="18" s="1"/>
  <c r="Q1159" i="18"/>
  <c r="AA1155" i="18" s="1"/>
  <c r="R1159" i="18"/>
  <c r="L1157" i="18"/>
  <c r="N1159" i="18"/>
  <c r="H344" i="18"/>
  <c r="M343" i="18"/>
  <c r="V338" i="18" s="1"/>
  <c r="L341" i="18"/>
  <c r="R343" i="18"/>
  <c r="Q343" i="18"/>
  <c r="AA339" i="18" s="1"/>
  <c r="N343" i="18"/>
  <c r="Z341" i="18"/>
  <c r="T339" i="18"/>
  <c r="P1158" i="18"/>
  <c r="P342" i="18"/>
  <c r="U2109" i="18"/>
  <c r="W2111" i="18"/>
  <c r="X2111" i="18"/>
  <c r="Y2109" i="18"/>
  <c r="H2010" i="18"/>
  <c r="L2007" i="18"/>
  <c r="M2009" i="18"/>
  <c r="V2004" i="18" s="1"/>
  <c r="P2009" i="18"/>
  <c r="Q2009" i="18"/>
  <c r="AA2005" i="18" s="1"/>
  <c r="R2009" i="18"/>
  <c r="N2009" i="18"/>
  <c r="S2005" i="18"/>
  <c r="U2004" i="18"/>
  <c r="W2006" i="18"/>
  <c r="X2006" i="18"/>
  <c r="Y2004" i="18"/>
  <c r="H2115" i="18"/>
  <c r="L2112" i="18"/>
  <c r="N2114" i="18"/>
  <c r="M2114" i="18"/>
  <c r="V2109" i="18" s="1"/>
  <c r="P2114" i="18"/>
  <c r="Q2114" i="18"/>
  <c r="AA2110" i="18" s="1"/>
  <c r="R2114" i="18"/>
  <c r="S2111" i="18"/>
  <c r="S2110" i="18"/>
  <c r="Z2113" i="18"/>
  <c r="T2111" i="18"/>
  <c r="P2008" i="18"/>
  <c r="Z342" i="18" l="1"/>
  <c r="T340" i="18"/>
  <c r="U873" i="18"/>
  <c r="W875" i="18"/>
  <c r="X875" i="18"/>
  <c r="Y873" i="18"/>
  <c r="Z1158" i="18"/>
  <c r="T1156" i="18"/>
  <c r="H345" i="18"/>
  <c r="N344" i="18"/>
  <c r="L342" i="18"/>
  <c r="P344" i="18"/>
  <c r="Q344" i="18"/>
  <c r="AA340" i="18" s="1"/>
  <c r="R344" i="18"/>
  <c r="M344" i="18"/>
  <c r="V339" i="18" s="1"/>
  <c r="H1161" i="18"/>
  <c r="L1158" i="18"/>
  <c r="M1160" i="18"/>
  <c r="V1155" i="18" s="1"/>
  <c r="N1160" i="18"/>
  <c r="Q1160" i="18"/>
  <c r="AA1156" i="18" s="1"/>
  <c r="P1160" i="18"/>
  <c r="S1157" i="18"/>
  <c r="H879" i="18"/>
  <c r="L876" i="18"/>
  <c r="M878" i="18"/>
  <c r="V873" i="18" s="1"/>
  <c r="Q878" i="18"/>
  <c r="AA874" i="18" s="1"/>
  <c r="R878" i="18"/>
  <c r="S875" i="18"/>
  <c r="N878" i="18"/>
  <c r="U1155" i="18"/>
  <c r="X1157" i="18"/>
  <c r="W1157" i="18"/>
  <c r="Y1155" i="18"/>
  <c r="S340" i="18"/>
  <c r="S1156" i="18"/>
  <c r="R1160" i="18"/>
  <c r="P877" i="18"/>
  <c r="P343" i="18"/>
  <c r="P1159" i="18"/>
  <c r="U339" i="18"/>
  <c r="W341" i="18"/>
  <c r="X341" i="18"/>
  <c r="Y339" i="18"/>
  <c r="U2005" i="18"/>
  <c r="W2007" i="18"/>
  <c r="X2007" i="18"/>
  <c r="Y2005" i="18"/>
  <c r="H2011" i="18"/>
  <c r="L2008" i="18"/>
  <c r="M2010" i="18"/>
  <c r="V2005" i="18" s="1"/>
  <c r="N2010" i="18"/>
  <c r="Q2010" i="18"/>
  <c r="AA2006" i="18" s="1"/>
  <c r="R2010" i="18"/>
  <c r="S2006" i="18"/>
  <c r="Z2009" i="18"/>
  <c r="T2007" i="18"/>
  <c r="Z2114" i="18"/>
  <c r="T2112" i="18"/>
  <c r="U2110" i="18"/>
  <c r="W2112" i="18"/>
  <c r="X2112" i="18"/>
  <c r="Y2110" i="18"/>
  <c r="Z2008" i="18"/>
  <c r="T2006" i="18"/>
  <c r="H2116" i="18"/>
  <c r="P2115" i="18" s="1"/>
  <c r="L2113" i="18"/>
  <c r="M2115" i="18"/>
  <c r="V2110" i="18" s="1"/>
  <c r="N2115" i="18"/>
  <c r="Q2115" i="18"/>
  <c r="AA2111" i="18" s="1"/>
  <c r="R2115" i="18"/>
  <c r="Z343" i="18" l="1"/>
  <c r="T341" i="18"/>
  <c r="H880" i="18"/>
  <c r="M879" i="18"/>
  <c r="V874" i="18" s="1"/>
  <c r="P879" i="18"/>
  <c r="R879" i="18"/>
  <c r="Q879" i="18"/>
  <c r="AA875" i="18" s="1"/>
  <c r="S876" i="18"/>
  <c r="L877" i="18"/>
  <c r="N879" i="18"/>
  <c r="Z877" i="18"/>
  <c r="T875" i="18"/>
  <c r="P878" i="18"/>
  <c r="Z1160" i="18"/>
  <c r="T1158" i="18"/>
  <c r="S341" i="18"/>
  <c r="Z344" i="18"/>
  <c r="T342" i="18"/>
  <c r="U340" i="18"/>
  <c r="W342" i="18"/>
  <c r="X342" i="18"/>
  <c r="Y340" i="18"/>
  <c r="U1156" i="18"/>
  <c r="W1158" i="18"/>
  <c r="X1158" i="18"/>
  <c r="Y1156" i="18"/>
  <c r="Z1159" i="18"/>
  <c r="T1157" i="18"/>
  <c r="U874" i="18"/>
  <c r="X876" i="18"/>
  <c r="W876" i="18"/>
  <c r="Y874" i="18"/>
  <c r="H1162" i="18"/>
  <c r="N1161" i="18"/>
  <c r="M1161" i="18"/>
  <c r="V1156" i="18" s="1"/>
  <c r="Q1161" i="18"/>
  <c r="AA1157" i="18" s="1"/>
  <c r="R1161" i="18"/>
  <c r="L1159" i="18"/>
  <c r="H346" i="18"/>
  <c r="N345" i="18"/>
  <c r="M345" i="18"/>
  <c r="V340" i="18" s="1"/>
  <c r="Q345" i="18"/>
  <c r="AA341" i="18" s="1"/>
  <c r="R345" i="18"/>
  <c r="L343" i="18"/>
  <c r="H2012" i="18"/>
  <c r="L2009" i="18"/>
  <c r="M2011" i="18"/>
  <c r="V2006" i="18" s="1"/>
  <c r="P2011" i="18"/>
  <c r="N2011" i="18"/>
  <c r="Q2011" i="18"/>
  <c r="AA2007" i="18" s="1"/>
  <c r="R2011" i="18"/>
  <c r="S2007" i="18"/>
  <c r="W2008" i="18"/>
  <c r="U2006" i="18"/>
  <c r="X2008" i="18"/>
  <c r="Y2006" i="18"/>
  <c r="U2111" i="18"/>
  <c r="W2113" i="18"/>
  <c r="X2113" i="18"/>
  <c r="Y2111" i="18"/>
  <c r="H2117" i="18"/>
  <c r="L2114" i="18"/>
  <c r="M2116" i="18"/>
  <c r="V2111" i="18" s="1"/>
  <c r="N2116" i="18"/>
  <c r="Q2116" i="18"/>
  <c r="AA2112" i="18" s="1"/>
  <c r="R2116" i="18"/>
  <c r="P2010" i="18"/>
  <c r="Z2115" i="18"/>
  <c r="T2113" i="18"/>
  <c r="S2112" i="18"/>
  <c r="H347" i="18" l="1"/>
  <c r="L344" i="18"/>
  <c r="Q346" i="18"/>
  <c r="R346" i="18"/>
  <c r="N346" i="18"/>
  <c r="M346" i="18"/>
  <c r="V341" i="18" s="1"/>
  <c r="S343" i="18"/>
  <c r="H1163" i="18"/>
  <c r="L1160" i="18"/>
  <c r="N1162" i="18"/>
  <c r="Q1162" i="18"/>
  <c r="AA1158" i="18" s="1"/>
  <c r="R1162" i="18"/>
  <c r="M1162" i="18"/>
  <c r="V1157" i="18" s="1"/>
  <c r="S1159" i="18"/>
  <c r="Z879" i="18"/>
  <c r="T877" i="18"/>
  <c r="U1157" i="18"/>
  <c r="W1159" i="18"/>
  <c r="X1159" i="18"/>
  <c r="Y1157" i="18"/>
  <c r="U341" i="18"/>
  <c r="X343" i="18"/>
  <c r="W343" i="18"/>
  <c r="Y341" i="18"/>
  <c r="S2113" i="18"/>
  <c r="P345" i="18"/>
  <c r="P1161" i="18"/>
  <c r="H881" i="18"/>
  <c r="M880" i="18"/>
  <c r="V875" i="18" s="1"/>
  <c r="L878" i="18"/>
  <c r="P880" i="18"/>
  <c r="N880" i="18"/>
  <c r="Q880" i="18"/>
  <c r="AA876" i="18" s="1"/>
  <c r="R880" i="18"/>
  <c r="S2008" i="18"/>
  <c r="S342" i="18"/>
  <c r="S1158" i="18"/>
  <c r="Z878" i="18"/>
  <c r="T876" i="18"/>
  <c r="U875" i="18"/>
  <c r="W877" i="18"/>
  <c r="X877" i="18"/>
  <c r="Y875" i="18"/>
  <c r="U2112" i="18"/>
  <c r="W2114" i="18"/>
  <c r="X2114" i="18"/>
  <c r="Y2112" i="18"/>
  <c r="Z2010" i="18"/>
  <c r="T2008" i="18"/>
  <c r="Z2011" i="18"/>
  <c r="T2009" i="18"/>
  <c r="H2118" i="18"/>
  <c r="M2117" i="18"/>
  <c r="V2112" i="18" s="1"/>
  <c r="L2115" i="18"/>
  <c r="N2117" i="18"/>
  <c r="Q2117" i="18"/>
  <c r="AA2113" i="18" s="1"/>
  <c r="R2117" i="18"/>
  <c r="P2116" i="18"/>
  <c r="U2007" i="18"/>
  <c r="W2009" i="18"/>
  <c r="X2009" i="18"/>
  <c r="Y2007" i="18"/>
  <c r="H2013" i="18"/>
  <c r="P2012" i="18" s="1"/>
  <c r="L2010" i="18"/>
  <c r="M2012" i="18"/>
  <c r="V2007" i="18" s="1"/>
  <c r="N2012" i="18"/>
  <c r="Q2012" i="18"/>
  <c r="AA2008" i="18" s="1"/>
  <c r="R2012" i="18"/>
  <c r="U1158" i="18" l="1"/>
  <c r="W1160" i="18"/>
  <c r="X1160" i="18"/>
  <c r="Y1158" i="18"/>
  <c r="U342" i="18"/>
  <c r="X344" i="18"/>
  <c r="W344" i="18"/>
  <c r="Y342" i="18"/>
  <c r="Z880" i="18"/>
  <c r="T878" i="18"/>
  <c r="H1164" i="18"/>
  <c r="M1163" i="18"/>
  <c r="V1158" i="18" s="1"/>
  <c r="N1163" i="18"/>
  <c r="P1163" i="18"/>
  <c r="Q1163" i="18"/>
  <c r="AA1159" i="18" s="1"/>
  <c r="R1163" i="18"/>
  <c r="L1161" i="18"/>
  <c r="H348" i="18"/>
  <c r="M347" i="18"/>
  <c r="V342" i="18" s="1"/>
  <c r="Q347" i="18"/>
  <c r="AA343" i="18" s="1"/>
  <c r="P347" i="18"/>
  <c r="N347" i="18"/>
  <c r="R347" i="18"/>
  <c r="L345" i="18"/>
  <c r="U876" i="18"/>
  <c r="X878" i="18"/>
  <c r="W878" i="18"/>
  <c r="Y876" i="18"/>
  <c r="H882" i="18"/>
  <c r="L879" i="18"/>
  <c r="M881" i="18"/>
  <c r="V876" i="18" s="1"/>
  <c r="N881" i="18"/>
  <c r="Q881" i="18"/>
  <c r="AA877" i="18" s="1"/>
  <c r="R881" i="18"/>
  <c r="S878" i="18"/>
  <c r="P881" i="18"/>
  <c r="Z1161" i="18"/>
  <c r="T1159" i="18"/>
  <c r="S877" i="18"/>
  <c r="Z345" i="18"/>
  <c r="T343" i="18"/>
  <c r="P1162" i="18"/>
  <c r="P346" i="18"/>
  <c r="R348" i="18"/>
  <c r="AA342" i="18"/>
  <c r="Z2012" i="18"/>
  <c r="T2010" i="18"/>
  <c r="U2113" i="18"/>
  <c r="W2115" i="18"/>
  <c r="X2115" i="18"/>
  <c r="Y2113" i="18"/>
  <c r="Z2116" i="18"/>
  <c r="T2114" i="18"/>
  <c r="S2114" i="18"/>
  <c r="H2014" i="18"/>
  <c r="P2013" i="18" s="1"/>
  <c r="M2013" i="18"/>
  <c r="V2008" i="18" s="1"/>
  <c r="L2011" i="18"/>
  <c r="N2013" i="18"/>
  <c r="Q2013" i="18"/>
  <c r="AA2009" i="18" s="1"/>
  <c r="R2013" i="18"/>
  <c r="H2119" i="18"/>
  <c r="L2116" i="18"/>
  <c r="M2118" i="18"/>
  <c r="V2113" i="18" s="1"/>
  <c r="N2118" i="18"/>
  <c r="Q2118" i="18"/>
  <c r="AA2114" i="18" s="1"/>
  <c r="R2118" i="18"/>
  <c r="S2009" i="18"/>
  <c r="P2117" i="18"/>
  <c r="U2008" i="18"/>
  <c r="W2010" i="18"/>
  <c r="X2010" i="18"/>
  <c r="Y2008" i="18"/>
  <c r="Z881" i="18" l="1"/>
  <c r="T879" i="18"/>
  <c r="Z347" i="18"/>
  <c r="T345" i="18"/>
  <c r="Z1163" i="18"/>
  <c r="T1161" i="18"/>
  <c r="H349" i="18"/>
  <c r="P348" i="18" s="1"/>
  <c r="Q348" i="18"/>
  <c r="AA344" i="18" s="1"/>
  <c r="L346" i="18"/>
  <c r="M348" i="18"/>
  <c r="V343" i="18" s="1"/>
  <c r="N348" i="18"/>
  <c r="H1165" i="18"/>
  <c r="Q1164" i="18"/>
  <c r="AA1160" i="18" s="1"/>
  <c r="R1164" i="18"/>
  <c r="M1164" i="18"/>
  <c r="V1159" i="18" s="1"/>
  <c r="L1162" i="18"/>
  <c r="N1164" i="18"/>
  <c r="S1161" i="18"/>
  <c r="W345" i="18"/>
  <c r="X345" i="18"/>
  <c r="U343" i="18"/>
  <c r="Y343" i="18"/>
  <c r="W1161" i="18"/>
  <c r="U1159" i="18"/>
  <c r="X1161" i="18"/>
  <c r="Y1159" i="18"/>
  <c r="Z1162" i="18"/>
  <c r="T1160" i="18"/>
  <c r="S344" i="18"/>
  <c r="V1163" i="18"/>
  <c r="V348" i="18"/>
  <c r="U877" i="18"/>
  <c r="W879" i="18"/>
  <c r="X879" i="18"/>
  <c r="Y877" i="18"/>
  <c r="Z346" i="18"/>
  <c r="T344" i="18"/>
  <c r="H883" i="18"/>
  <c r="L880" i="18"/>
  <c r="N882" i="18"/>
  <c r="Q882" i="18"/>
  <c r="P882" i="18"/>
  <c r="R882" i="18"/>
  <c r="M882" i="18"/>
  <c r="V877" i="18" s="1"/>
  <c r="S1160" i="18"/>
  <c r="Z2013" i="18"/>
  <c r="T2011" i="18"/>
  <c r="U2009" i="18"/>
  <c r="W2011" i="18"/>
  <c r="X2011" i="18"/>
  <c r="Y2009" i="18"/>
  <c r="H2015" i="18"/>
  <c r="P2014" i="18" s="1"/>
  <c r="M2014" i="18"/>
  <c r="V2009" i="18" s="1"/>
  <c r="N2014" i="18"/>
  <c r="L2012" i="18"/>
  <c r="Q2014" i="18"/>
  <c r="AA2010" i="18" s="1"/>
  <c r="R2014" i="18"/>
  <c r="H2120" i="18"/>
  <c r="L2117" i="18"/>
  <c r="M2119" i="18"/>
  <c r="V2114" i="18" s="1"/>
  <c r="N2119" i="18"/>
  <c r="P2119" i="18"/>
  <c r="Q2119" i="18"/>
  <c r="AA2115" i="18" s="1"/>
  <c r="R2119" i="18"/>
  <c r="S2115" i="18"/>
  <c r="S2010" i="18"/>
  <c r="Z2117" i="18"/>
  <c r="T2115" i="18"/>
  <c r="U2114" i="18"/>
  <c r="W2116" i="18"/>
  <c r="X2116" i="18"/>
  <c r="Y2114" i="18"/>
  <c r="P2118" i="18"/>
  <c r="Z348" i="18" l="1"/>
  <c r="T346" i="18"/>
  <c r="Z882" i="18"/>
  <c r="T880" i="18"/>
  <c r="AA878" i="18"/>
  <c r="AA1164" i="18"/>
  <c r="S345" i="18"/>
  <c r="U1160" i="18"/>
  <c r="W1162" i="18"/>
  <c r="X1162" i="18"/>
  <c r="Y1160" i="18"/>
  <c r="H1166" i="18"/>
  <c r="N1165" i="18"/>
  <c r="Q1165" i="18"/>
  <c r="AA1161" i="18" s="1"/>
  <c r="L1163" i="18"/>
  <c r="P1165" i="18"/>
  <c r="R1165" i="18"/>
  <c r="M1165" i="18"/>
  <c r="V1160" i="18" s="1"/>
  <c r="S1165" i="18"/>
  <c r="L1165" i="18"/>
  <c r="S1162" i="18"/>
  <c r="U878" i="18"/>
  <c r="W880" i="18"/>
  <c r="X880" i="18"/>
  <c r="Y878" i="18"/>
  <c r="H884" i="18"/>
  <c r="R884" i="18" s="1"/>
  <c r="M883" i="18"/>
  <c r="V878" i="18" s="1"/>
  <c r="N883" i="18"/>
  <c r="Q883" i="18"/>
  <c r="AA879" i="18" s="1"/>
  <c r="R883" i="18"/>
  <c r="P883" i="18"/>
  <c r="S880" i="18"/>
  <c r="L881" i="18"/>
  <c r="P1164" i="18"/>
  <c r="X346" i="18"/>
  <c r="W346" i="18"/>
  <c r="U344" i="18"/>
  <c r="Y344" i="18"/>
  <c r="V1164" i="18"/>
  <c r="S2116" i="18"/>
  <c r="S879" i="18"/>
  <c r="H350" i="18"/>
  <c r="L347" i="18"/>
  <c r="N349" i="18"/>
  <c r="Q349" i="18"/>
  <c r="AA345" i="18" s="1"/>
  <c r="R349" i="18"/>
  <c r="M349" i="18"/>
  <c r="V344" i="18" s="1"/>
  <c r="Z2014" i="18"/>
  <c r="T2012" i="18"/>
  <c r="U2010" i="18"/>
  <c r="X2012" i="18"/>
  <c r="W2012" i="18"/>
  <c r="Y2010" i="18"/>
  <c r="Z2118" i="18"/>
  <c r="T2116" i="18"/>
  <c r="H2121" i="18"/>
  <c r="P2120" i="18" s="1"/>
  <c r="L2118" i="18"/>
  <c r="M2120" i="18"/>
  <c r="V2115" i="18" s="1"/>
  <c r="R2120" i="18"/>
  <c r="N2120" i="18"/>
  <c r="Q2120" i="18"/>
  <c r="AA2116" i="18" s="1"/>
  <c r="H2016" i="18"/>
  <c r="L2013" i="18"/>
  <c r="N2015" i="18"/>
  <c r="M2015" i="18"/>
  <c r="V2010" i="18" s="1"/>
  <c r="Q2015" i="18"/>
  <c r="AA2011" i="18" s="1"/>
  <c r="R2015" i="18"/>
  <c r="Z2119" i="18"/>
  <c r="T2117" i="18"/>
  <c r="U2115" i="18"/>
  <c r="X2117" i="18"/>
  <c r="W2117" i="18"/>
  <c r="Y2115" i="18"/>
  <c r="S2011" i="18"/>
  <c r="AA349" i="18" l="1"/>
  <c r="Z883" i="18"/>
  <c r="T881" i="18"/>
  <c r="Z1165" i="18"/>
  <c r="T1163" i="18"/>
  <c r="U345" i="18"/>
  <c r="W347" i="18"/>
  <c r="X347" i="18"/>
  <c r="Y345" i="18"/>
  <c r="U1161" i="18"/>
  <c r="X1163" i="18"/>
  <c r="W1163" i="18"/>
  <c r="Y1161" i="18"/>
  <c r="H351" i="18"/>
  <c r="L348" i="18"/>
  <c r="L350" i="18"/>
  <c r="M350" i="18"/>
  <c r="V345" i="18" s="1"/>
  <c r="R350" i="18"/>
  <c r="Q350" i="18"/>
  <c r="AA346" i="18" s="1"/>
  <c r="R352" i="18"/>
  <c r="P350" i="18"/>
  <c r="N350" i="18"/>
  <c r="S346" i="18"/>
  <c r="U1163" i="18"/>
  <c r="X1165" i="18"/>
  <c r="W1165" i="18"/>
  <c r="Y1163" i="18"/>
  <c r="N1167" i="18"/>
  <c r="T1165" i="18"/>
  <c r="AA1165" i="18"/>
  <c r="V349" i="18"/>
  <c r="Z1164" i="18"/>
  <c r="T1162" i="18"/>
  <c r="H885" i="18"/>
  <c r="N884" i="18"/>
  <c r="Q884" i="18"/>
  <c r="AA880" i="18" s="1"/>
  <c r="M884" i="18"/>
  <c r="V879" i="18" s="1"/>
  <c r="L882" i="18"/>
  <c r="M1167" i="18"/>
  <c r="L1164" i="18"/>
  <c r="L1166" i="18"/>
  <c r="M1166" i="18"/>
  <c r="V1161" i="18" s="1"/>
  <c r="Q1167" i="18"/>
  <c r="R1166" i="18"/>
  <c r="Q1166" i="18"/>
  <c r="P1166" i="18"/>
  <c r="N1166" i="18"/>
  <c r="Y1165" i="18"/>
  <c r="V1165" i="18"/>
  <c r="U1165" i="18"/>
  <c r="P349" i="18"/>
  <c r="X881" i="18"/>
  <c r="W881" i="18"/>
  <c r="U879" i="18"/>
  <c r="Y879" i="18"/>
  <c r="R1167" i="18"/>
  <c r="U2116" i="18"/>
  <c r="W2118" i="18"/>
  <c r="X2118" i="18"/>
  <c r="Y2116" i="18"/>
  <c r="Z2120" i="18"/>
  <c r="T2118" i="18"/>
  <c r="H2122" i="18"/>
  <c r="L2119" i="18"/>
  <c r="M2121" i="18"/>
  <c r="V2116" i="18" s="1"/>
  <c r="N2121" i="18"/>
  <c r="R2121" i="18"/>
  <c r="Q2121" i="18"/>
  <c r="AA2117" i="18" s="1"/>
  <c r="S2012" i="18"/>
  <c r="U2011" i="18"/>
  <c r="X2013" i="18"/>
  <c r="W2013" i="18"/>
  <c r="Y2011" i="18"/>
  <c r="H2017" i="18"/>
  <c r="P2016" i="18" s="1"/>
  <c r="L2014" i="18"/>
  <c r="M2016" i="18"/>
  <c r="V2011" i="18" s="1"/>
  <c r="N2016" i="18"/>
  <c r="R2016" i="18"/>
  <c r="Q2016" i="18"/>
  <c r="AA2012" i="18" s="1"/>
  <c r="S2117" i="18"/>
  <c r="P2015" i="18"/>
  <c r="N1168" i="18" l="1"/>
  <c r="V350" i="18"/>
  <c r="Y350" i="18"/>
  <c r="U350" i="18"/>
  <c r="Z1166" i="18"/>
  <c r="T1164" i="18"/>
  <c r="W1166" i="18"/>
  <c r="U1164" i="18"/>
  <c r="X1166" i="18"/>
  <c r="Y1164" i="18"/>
  <c r="T1167" i="18"/>
  <c r="AA1167" i="18"/>
  <c r="T350" i="18"/>
  <c r="AA350" i="18"/>
  <c r="N352" i="18"/>
  <c r="S1163" i="18"/>
  <c r="W1164" i="18"/>
  <c r="U1162" i="18"/>
  <c r="X1164" i="18"/>
  <c r="Y1162" i="18"/>
  <c r="H886" i="18"/>
  <c r="L883" i="18"/>
  <c r="N885" i="18"/>
  <c r="Q885" i="18"/>
  <c r="AA881" i="18" s="1"/>
  <c r="R885" i="18"/>
  <c r="M885" i="18"/>
  <c r="V880" i="18" s="1"/>
  <c r="Z350" i="18"/>
  <c r="T348" i="18"/>
  <c r="U348" i="18"/>
  <c r="X350" i="18"/>
  <c r="W350" i="18"/>
  <c r="Y348" i="18"/>
  <c r="AA1166" i="18"/>
  <c r="T1166" i="18"/>
  <c r="S1166" i="18"/>
  <c r="N1169" i="18"/>
  <c r="V1162" i="18"/>
  <c r="S1164" i="18"/>
  <c r="S350" i="18"/>
  <c r="U346" i="18"/>
  <c r="X348" i="18"/>
  <c r="W348" i="18"/>
  <c r="Y346" i="18"/>
  <c r="Z349" i="18"/>
  <c r="T347" i="18"/>
  <c r="R1168" i="18"/>
  <c r="AA1162" i="18"/>
  <c r="S881" i="18"/>
  <c r="S347" i="18"/>
  <c r="M351" i="18"/>
  <c r="V346" i="18" s="1"/>
  <c r="N353" i="18"/>
  <c r="Q351" i="18"/>
  <c r="AA347" i="18" s="1"/>
  <c r="R351" i="18"/>
  <c r="P351" i="18"/>
  <c r="Q352" i="18"/>
  <c r="S348" i="18"/>
  <c r="L351" i="18"/>
  <c r="M352" i="18"/>
  <c r="L349" i="18"/>
  <c r="N351" i="18"/>
  <c r="U1167" i="18"/>
  <c r="Y1167" i="18"/>
  <c r="V1167" i="18"/>
  <c r="U1166" i="18"/>
  <c r="V1166" i="18"/>
  <c r="Y1166" i="18"/>
  <c r="P884" i="18"/>
  <c r="Y352" i="18"/>
  <c r="V352" i="18"/>
  <c r="U352" i="18"/>
  <c r="R1169" i="18"/>
  <c r="AA1163" i="18"/>
  <c r="W882" i="18"/>
  <c r="U880" i="18"/>
  <c r="X882" i="18"/>
  <c r="Y880" i="18"/>
  <c r="Z2016" i="18"/>
  <c r="T2014" i="18"/>
  <c r="U2117" i="18"/>
  <c r="W2119" i="18"/>
  <c r="X2119" i="18"/>
  <c r="Y2117" i="18"/>
  <c r="H2123" i="18"/>
  <c r="L2120" i="18"/>
  <c r="N2122" i="18"/>
  <c r="M2122" i="18"/>
  <c r="V2117" i="18" s="1"/>
  <c r="Q2122" i="18"/>
  <c r="AA2118" i="18" s="1"/>
  <c r="R2122" i="18"/>
  <c r="S2119" i="18"/>
  <c r="S2013" i="18"/>
  <c r="S2118" i="18"/>
  <c r="U2012" i="18"/>
  <c r="X2014" i="18"/>
  <c r="W2014" i="18"/>
  <c r="Y2012" i="18"/>
  <c r="Z2015" i="18"/>
  <c r="T2013" i="18"/>
  <c r="H2018" i="18"/>
  <c r="L2015" i="18"/>
  <c r="M2017" i="18"/>
  <c r="V2012" i="18" s="1"/>
  <c r="N2017" i="18"/>
  <c r="Q2017" i="18"/>
  <c r="AA2013" i="18" s="1"/>
  <c r="R2017" i="18"/>
  <c r="P2121" i="18"/>
  <c r="U881" i="18" l="1"/>
  <c r="W883" i="18"/>
  <c r="X883" i="18"/>
  <c r="Y881" i="18"/>
  <c r="U349" i="18"/>
  <c r="W351" i="18"/>
  <c r="X351" i="18"/>
  <c r="Y349" i="18"/>
  <c r="T353" i="18"/>
  <c r="AA353" i="18"/>
  <c r="H887" i="18"/>
  <c r="M886" i="18"/>
  <c r="V881" i="18" s="1"/>
  <c r="L884" i="18"/>
  <c r="R886" i="18"/>
  <c r="Q886" i="18"/>
  <c r="AA882" i="18" s="1"/>
  <c r="S883" i="18"/>
  <c r="N886" i="18"/>
  <c r="N354" i="18"/>
  <c r="V347" i="18"/>
  <c r="S349" i="18"/>
  <c r="S882" i="18"/>
  <c r="V1169" i="18"/>
  <c r="U1169" i="18"/>
  <c r="Y1169" i="18"/>
  <c r="R354" i="18"/>
  <c r="AA348" i="18"/>
  <c r="Z351" i="18"/>
  <c r="T349" i="18"/>
  <c r="T1169" i="18"/>
  <c r="AA1169" i="18"/>
  <c r="S351" i="18"/>
  <c r="T351" i="18"/>
  <c r="AA351" i="18"/>
  <c r="R353" i="18"/>
  <c r="Y1168" i="18"/>
  <c r="U1168" i="18"/>
  <c r="V1168" i="18"/>
  <c r="P885" i="18"/>
  <c r="Z884" i="18"/>
  <c r="T882" i="18"/>
  <c r="W349" i="18"/>
  <c r="X349" i="18"/>
  <c r="U347" i="18"/>
  <c r="Y347" i="18"/>
  <c r="U351" i="18"/>
  <c r="V351" i="18"/>
  <c r="Y351" i="18"/>
  <c r="T352" i="18"/>
  <c r="AA352" i="18"/>
  <c r="T1168" i="18"/>
  <c r="AA1168" i="18"/>
  <c r="H2124" i="18"/>
  <c r="L2121" i="18"/>
  <c r="N2123" i="18"/>
  <c r="M2123" i="18"/>
  <c r="V2118" i="18" s="1"/>
  <c r="P2123" i="18"/>
  <c r="Q2123" i="18"/>
  <c r="AA2119" i="18" s="1"/>
  <c r="R2123" i="18"/>
  <c r="S2120" i="18"/>
  <c r="P2122" i="18"/>
  <c r="U2118" i="18"/>
  <c r="W2120" i="18"/>
  <c r="X2120" i="18"/>
  <c r="Y2118" i="18"/>
  <c r="U2013" i="18"/>
  <c r="W2015" i="18"/>
  <c r="X2015" i="18"/>
  <c r="Y2013" i="18"/>
  <c r="H2019" i="18"/>
  <c r="P2018" i="18" s="1"/>
  <c r="L2016" i="18"/>
  <c r="M2018" i="18"/>
  <c r="V2013" i="18" s="1"/>
  <c r="N2018" i="18"/>
  <c r="R2018" i="18"/>
  <c r="Q2018" i="18"/>
  <c r="AA2014" i="18" s="1"/>
  <c r="S2015" i="18"/>
  <c r="S2014" i="18"/>
  <c r="Z2121" i="18"/>
  <c r="T2119" i="18"/>
  <c r="P2017" i="18"/>
  <c r="V353" i="18" l="1"/>
  <c r="Y353" i="18"/>
  <c r="U353" i="18"/>
  <c r="X884" i="18"/>
  <c r="U882" i="18"/>
  <c r="W884" i="18"/>
  <c r="Y882" i="18"/>
  <c r="T354" i="18"/>
  <c r="AA354" i="18"/>
  <c r="H888" i="18"/>
  <c r="P887" i="18" s="1"/>
  <c r="M887" i="18"/>
  <c r="V882" i="18" s="1"/>
  <c r="Q887" i="18"/>
  <c r="AA883" i="18" s="1"/>
  <c r="R887" i="18"/>
  <c r="L885" i="18"/>
  <c r="N887" i="18"/>
  <c r="V354" i="18"/>
  <c r="Y354" i="18"/>
  <c r="U354" i="18"/>
  <c r="Z885" i="18"/>
  <c r="T883" i="18"/>
  <c r="P886" i="18"/>
  <c r="Z2018" i="18"/>
  <c r="T2016" i="18"/>
  <c r="Z2123" i="18"/>
  <c r="T2121" i="18"/>
  <c r="Z2122" i="18"/>
  <c r="T2120" i="18"/>
  <c r="U2014" i="18"/>
  <c r="W2016" i="18"/>
  <c r="X2016" i="18"/>
  <c r="Y2014" i="18"/>
  <c r="Z2017" i="18"/>
  <c r="T2015" i="18"/>
  <c r="U2119" i="18"/>
  <c r="W2121" i="18"/>
  <c r="X2121" i="18"/>
  <c r="Y2119" i="18"/>
  <c r="H2020" i="18"/>
  <c r="L2017" i="18"/>
  <c r="N2019" i="18"/>
  <c r="M2019" i="18"/>
  <c r="V2014" i="18" s="1"/>
  <c r="Q2019" i="18"/>
  <c r="AA2015" i="18" s="1"/>
  <c r="R2019" i="18"/>
  <c r="H2125" i="18"/>
  <c r="L2122" i="18"/>
  <c r="M2124" i="18"/>
  <c r="V2119" i="18" s="1"/>
  <c r="N2124" i="18"/>
  <c r="Q2124" i="18"/>
  <c r="AA2120" i="18" s="1"/>
  <c r="S2121" i="18"/>
  <c r="R2124" i="18"/>
  <c r="Z887" i="18" l="1"/>
  <c r="T885" i="18"/>
  <c r="V887" i="18"/>
  <c r="H889" i="18"/>
  <c r="L886" i="18"/>
  <c r="N888" i="18"/>
  <c r="P888" i="18"/>
  <c r="Q888" i="18"/>
  <c r="AA884" i="18" s="1"/>
  <c r="R888" i="18"/>
  <c r="M888" i="18"/>
  <c r="V883" i="18" s="1"/>
  <c r="Z886" i="18"/>
  <c r="T884" i="18"/>
  <c r="U883" i="18"/>
  <c r="X885" i="18"/>
  <c r="W885" i="18"/>
  <c r="Y883" i="18"/>
  <c r="S884" i="18"/>
  <c r="H2021" i="18"/>
  <c r="P2020" i="18" s="1"/>
  <c r="L2018" i="18"/>
  <c r="M2020" i="18"/>
  <c r="V2015" i="18" s="1"/>
  <c r="N2020" i="18"/>
  <c r="Q2020" i="18"/>
  <c r="AA2016" i="18" s="1"/>
  <c r="R2020" i="18"/>
  <c r="S2016" i="18"/>
  <c r="H2126" i="18"/>
  <c r="M2125" i="18"/>
  <c r="V2120" i="18" s="1"/>
  <c r="L2123" i="18"/>
  <c r="N2125" i="18"/>
  <c r="Q2125" i="18"/>
  <c r="AA2121" i="18" s="1"/>
  <c r="R2125" i="18"/>
  <c r="P2124" i="18"/>
  <c r="P2019" i="18"/>
  <c r="U2120" i="18"/>
  <c r="W2122" i="18"/>
  <c r="X2122" i="18"/>
  <c r="Y2120" i="18"/>
  <c r="U2015" i="18"/>
  <c r="W2017" i="18"/>
  <c r="X2017" i="18"/>
  <c r="Y2015" i="18"/>
  <c r="Z888" i="18" l="1"/>
  <c r="T886" i="18"/>
  <c r="AA888" i="18"/>
  <c r="U884" i="18"/>
  <c r="X886" i="18"/>
  <c r="W886" i="18"/>
  <c r="Y884" i="18"/>
  <c r="S885" i="18"/>
  <c r="H890" i="18"/>
  <c r="N889" i="18"/>
  <c r="M889" i="18"/>
  <c r="V884" i="18" s="1"/>
  <c r="R889" i="18"/>
  <c r="S886" i="18"/>
  <c r="Q889" i="18"/>
  <c r="AA885" i="18" s="1"/>
  <c r="P889" i="18"/>
  <c r="L889" i="18"/>
  <c r="S889" i="18" s="1"/>
  <c r="L887" i="18"/>
  <c r="V888" i="18"/>
  <c r="Z2019" i="18"/>
  <c r="T2017" i="18"/>
  <c r="S2017" i="18"/>
  <c r="Z2020" i="18"/>
  <c r="T2018" i="18"/>
  <c r="H2127" i="18"/>
  <c r="P2126" i="18" s="1"/>
  <c r="L2124" i="18"/>
  <c r="M2126" i="18"/>
  <c r="V2121" i="18" s="1"/>
  <c r="N2126" i="18"/>
  <c r="Q2126" i="18"/>
  <c r="AA2122" i="18" s="1"/>
  <c r="R2126" i="18"/>
  <c r="Z2124" i="18"/>
  <c r="T2122" i="18"/>
  <c r="S2122" i="18"/>
  <c r="W2018" i="18"/>
  <c r="U2016" i="18"/>
  <c r="X2018" i="18"/>
  <c r="Y2016" i="18"/>
  <c r="U2121" i="18"/>
  <c r="W2123" i="18"/>
  <c r="X2123" i="18"/>
  <c r="Y2121" i="18"/>
  <c r="P2125" i="18"/>
  <c r="H2022" i="18"/>
  <c r="L2019" i="18"/>
  <c r="M2021" i="18"/>
  <c r="V2016" i="18" s="1"/>
  <c r="N2021" i="18"/>
  <c r="Q2021" i="18"/>
  <c r="AA2017" i="18" s="1"/>
  <c r="R2021" i="18"/>
  <c r="U889" i="18" l="1"/>
  <c r="V889" i="18"/>
  <c r="Y889" i="18"/>
  <c r="N891" i="18"/>
  <c r="W887" i="18"/>
  <c r="U885" i="18"/>
  <c r="X887" i="18"/>
  <c r="Y885" i="18"/>
  <c r="S2123" i="18"/>
  <c r="X889" i="18"/>
  <c r="W889" i="18"/>
  <c r="U887" i="18"/>
  <c r="Y887" i="18"/>
  <c r="T889" i="18"/>
  <c r="AA889" i="18"/>
  <c r="Z889" i="18"/>
  <c r="T887" i="18"/>
  <c r="M891" i="18"/>
  <c r="L888" i="18"/>
  <c r="Q891" i="18"/>
  <c r="Q890" i="18"/>
  <c r="P890" i="18"/>
  <c r="R890" i="18"/>
  <c r="L890" i="18"/>
  <c r="M890" i="18"/>
  <c r="V885" i="18" s="1"/>
  <c r="N890" i="18"/>
  <c r="R891" i="18"/>
  <c r="Z2126" i="18"/>
  <c r="T2124" i="18"/>
  <c r="U2017" i="18"/>
  <c r="W2019" i="18"/>
  <c r="X2019" i="18"/>
  <c r="Y2017" i="18"/>
  <c r="H2023" i="18"/>
  <c r="N2022" i="18"/>
  <c r="L2020" i="18"/>
  <c r="Q2022" i="18"/>
  <c r="AA2018" i="18" s="1"/>
  <c r="M2022" i="18"/>
  <c r="V2017" i="18" s="1"/>
  <c r="R2022" i="18"/>
  <c r="Z2125" i="18"/>
  <c r="T2123" i="18"/>
  <c r="U2122" i="18"/>
  <c r="W2124" i="18"/>
  <c r="X2124" i="18"/>
  <c r="Y2122" i="18"/>
  <c r="P2021" i="18"/>
  <c r="H2128" i="18"/>
  <c r="L2125" i="18"/>
  <c r="M2127" i="18"/>
  <c r="V2122" i="18" s="1"/>
  <c r="N2127" i="18"/>
  <c r="Q2127" i="18"/>
  <c r="AA2123" i="18" s="1"/>
  <c r="R2127" i="18"/>
  <c r="S2124" i="18"/>
  <c r="S2018" i="18"/>
  <c r="U890" i="18" l="1"/>
  <c r="V890" i="18"/>
  <c r="Y890" i="18"/>
  <c r="V891" i="18"/>
  <c r="Y891" i="18"/>
  <c r="U891" i="18"/>
  <c r="T890" i="18"/>
  <c r="AA890" i="18"/>
  <c r="R893" i="18"/>
  <c r="AA887" i="18"/>
  <c r="S887" i="18"/>
  <c r="N892" i="18"/>
  <c r="T891" i="18"/>
  <c r="AA891" i="18"/>
  <c r="R892" i="18"/>
  <c r="AA886" i="18"/>
  <c r="W888" i="18"/>
  <c r="U886" i="18"/>
  <c r="X888" i="18"/>
  <c r="Y886" i="18"/>
  <c r="N893" i="18"/>
  <c r="V886" i="18"/>
  <c r="S888" i="18"/>
  <c r="Z890" i="18"/>
  <c r="T888" i="18"/>
  <c r="U888" i="18"/>
  <c r="W890" i="18"/>
  <c r="X890" i="18"/>
  <c r="Y888" i="18"/>
  <c r="S890" i="18"/>
  <c r="H2129" i="18"/>
  <c r="P2128" i="18" s="1"/>
  <c r="M2128" i="18"/>
  <c r="V2123" i="18" s="1"/>
  <c r="L2126" i="18"/>
  <c r="N2128" i="18"/>
  <c r="R2128" i="18"/>
  <c r="Q2128" i="18"/>
  <c r="AA2124" i="18" s="1"/>
  <c r="Z2021" i="18"/>
  <c r="T2019" i="18"/>
  <c r="H2024" i="18"/>
  <c r="P2023" i="18" s="1"/>
  <c r="L2021" i="18"/>
  <c r="M2023" i="18"/>
  <c r="V2018" i="18" s="1"/>
  <c r="N2023" i="18"/>
  <c r="Q2023" i="18"/>
  <c r="AA2019" i="18" s="1"/>
  <c r="R2023" i="18"/>
  <c r="P2127" i="18"/>
  <c r="S2019" i="18"/>
  <c r="P2022" i="18"/>
  <c r="U2018" i="18"/>
  <c r="W2020" i="18"/>
  <c r="X2020" i="18"/>
  <c r="Y2018" i="18"/>
  <c r="U2123" i="18"/>
  <c r="X2125" i="18"/>
  <c r="W2125" i="18"/>
  <c r="Y2123" i="18"/>
  <c r="T893" i="18" l="1"/>
  <c r="AA893" i="18"/>
  <c r="T892" i="18"/>
  <c r="AA892" i="18"/>
  <c r="V892" i="18"/>
  <c r="Y892" i="18"/>
  <c r="U892" i="18"/>
  <c r="Y893" i="18"/>
  <c r="U893" i="18"/>
  <c r="V893" i="18"/>
  <c r="Z2128" i="18"/>
  <c r="T2126" i="18"/>
  <c r="S2125" i="18"/>
  <c r="U2019" i="18"/>
  <c r="W2021" i="18"/>
  <c r="X2021" i="18"/>
  <c r="Y2019" i="18"/>
  <c r="Z2127" i="18"/>
  <c r="T2125" i="18"/>
  <c r="H2130" i="18"/>
  <c r="M2129" i="18"/>
  <c r="V2124" i="18" s="1"/>
  <c r="N2129" i="18"/>
  <c r="L2127" i="18"/>
  <c r="R2129" i="18"/>
  <c r="Q2129" i="18"/>
  <c r="AA2125" i="18" s="1"/>
  <c r="H2025" i="18"/>
  <c r="M2024" i="18"/>
  <c r="V2019" i="18" s="1"/>
  <c r="L2022" i="18"/>
  <c r="N2024" i="18"/>
  <c r="R2024" i="18"/>
  <c r="Q2024" i="18"/>
  <c r="AA2020" i="18" s="1"/>
  <c r="S2020" i="18"/>
  <c r="Z2023" i="18"/>
  <c r="T2021" i="18"/>
  <c r="Z2022" i="18"/>
  <c r="T2020" i="18"/>
  <c r="U2124" i="18"/>
  <c r="X2126" i="18"/>
  <c r="W2126" i="18"/>
  <c r="Y2124" i="18"/>
  <c r="U2020" i="18" l="1"/>
  <c r="W2022" i="18"/>
  <c r="X2022" i="18"/>
  <c r="Y2020" i="18"/>
  <c r="H2026" i="18"/>
  <c r="M2025" i="18"/>
  <c r="V2020" i="18" s="1"/>
  <c r="L2023" i="18"/>
  <c r="N2025" i="18"/>
  <c r="Q2025" i="18"/>
  <c r="AA2021" i="18" s="1"/>
  <c r="R2025" i="18"/>
  <c r="H2131" i="18"/>
  <c r="L2128" i="18"/>
  <c r="M2130" i="18"/>
  <c r="V2125" i="18" s="1"/>
  <c r="N2130" i="18"/>
  <c r="R2130" i="18"/>
  <c r="Q2130" i="18"/>
  <c r="AA2126" i="18" s="1"/>
  <c r="S2021" i="18"/>
  <c r="U2125" i="18"/>
  <c r="W2127" i="18"/>
  <c r="X2127" i="18"/>
  <c r="Y2125" i="18"/>
  <c r="S2126" i="18"/>
  <c r="P2024" i="18"/>
  <c r="P2129" i="18"/>
  <c r="H2027" i="18" l="1"/>
  <c r="L2024" i="18"/>
  <c r="M2026" i="18"/>
  <c r="V2021" i="18" s="1"/>
  <c r="N2026" i="18"/>
  <c r="P2026" i="18"/>
  <c r="R2026" i="18"/>
  <c r="Q2026" i="18"/>
  <c r="AA2022" i="18" s="1"/>
  <c r="S2023" i="18"/>
  <c r="U2021" i="18"/>
  <c r="W2023" i="18"/>
  <c r="X2023" i="18"/>
  <c r="Y2021" i="18"/>
  <c r="H2132" i="18"/>
  <c r="L2129" i="18"/>
  <c r="M2131" i="18"/>
  <c r="V2126" i="18" s="1"/>
  <c r="N2131" i="18"/>
  <c r="Q2131" i="18"/>
  <c r="AA2127" i="18" s="1"/>
  <c r="R2131" i="18"/>
  <c r="S2127" i="18"/>
  <c r="P2130" i="18"/>
  <c r="U2126" i="18"/>
  <c r="W2128" i="18"/>
  <c r="X2128" i="18"/>
  <c r="Y2126" i="18"/>
  <c r="Z2129" i="18"/>
  <c r="T2127" i="18"/>
  <c r="P2025" i="18"/>
  <c r="S2022" i="18"/>
  <c r="Z2024" i="18"/>
  <c r="T2022" i="18"/>
  <c r="S2128" i="18" l="1"/>
  <c r="Z2130" i="18"/>
  <c r="T2128" i="18"/>
  <c r="Z2026" i="18"/>
  <c r="T2024" i="18"/>
  <c r="H2133" i="18"/>
  <c r="P2132" i="18" s="1"/>
  <c r="M2132" i="18"/>
  <c r="V2127" i="18" s="1"/>
  <c r="L2130" i="18"/>
  <c r="N2132" i="18"/>
  <c r="Q2132" i="18"/>
  <c r="AA2128" i="18" s="1"/>
  <c r="R2132" i="18"/>
  <c r="P2131" i="18"/>
  <c r="U2022" i="18"/>
  <c r="W2024" i="18"/>
  <c r="X2024" i="18"/>
  <c r="Y2022" i="18"/>
  <c r="U2127" i="18"/>
  <c r="W2129" i="18"/>
  <c r="X2129" i="18"/>
  <c r="Y2127" i="18"/>
  <c r="Z2025" i="18"/>
  <c r="T2023" i="18"/>
  <c r="H2028" i="18"/>
  <c r="L2025" i="18"/>
  <c r="M2027" i="18"/>
  <c r="V2022" i="18" s="1"/>
  <c r="N2027" i="18"/>
  <c r="R2027" i="18"/>
  <c r="Q2027" i="18"/>
  <c r="AA2023" i="18" s="1"/>
  <c r="S2129" i="18" l="1"/>
  <c r="H2029" i="18"/>
  <c r="L2026" i="18"/>
  <c r="N2028" i="18"/>
  <c r="M2028" i="18"/>
  <c r="V2023" i="18" s="1"/>
  <c r="P2028" i="18"/>
  <c r="Q2028" i="18"/>
  <c r="AA2024" i="18" s="1"/>
  <c r="S2025" i="18"/>
  <c r="R2028" i="18"/>
  <c r="Z2132" i="18"/>
  <c r="T2130" i="18"/>
  <c r="S2024" i="18"/>
  <c r="U2128" i="18"/>
  <c r="W2130" i="18"/>
  <c r="X2130" i="18"/>
  <c r="Y2128" i="18"/>
  <c r="U2023" i="18"/>
  <c r="W2025" i="18"/>
  <c r="X2025" i="18"/>
  <c r="Y2023" i="18"/>
  <c r="P2027" i="18"/>
  <c r="Z2131" i="18"/>
  <c r="T2129" i="18"/>
  <c r="H2134" i="18"/>
  <c r="L2131" i="18"/>
  <c r="M2133" i="18"/>
  <c r="V2128" i="18" s="1"/>
  <c r="N2133" i="18"/>
  <c r="Q2133" i="18"/>
  <c r="AA2129" i="18" s="1"/>
  <c r="R2133" i="18"/>
  <c r="H2135" i="18" l="1"/>
  <c r="L2132" i="18"/>
  <c r="M2134" i="18"/>
  <c r="V2129" i="18" s="1"/>
  <c r="N2134" i="18"/>
  <c r="P2134" i="18"/>
  <c r="Q2134" i="18"/>
  <c r="AA2130" i="18" s="1"/>
  <c r="R2134" i="18"/>
  <c r="Z2028" i="18"/>
  <c r="T2026" i="18"/>
  <c r="S2130" i="18"/>
  <c r="U2129" i="18"/>
  <c r="W2131" i="18"/>
  <c r="X2131" i="18"/>
  <c r="Y2129" i="18"/>
  <c r="U2024" i="18"/>
  <c r="W2026" i="18"/>
  <c r="X2026" i="18"/>
  <c r="Y2024" i="18"/>
  <c r="P2133" i="18"/>
  <c r="Z2027" i="18"/>
  <c r="T2025" i="18"/>
  <c r="H2030" i="18"/>
  <c r="L2027" i="18"/>
  <c r="M2029" i="18"/>
  <c r="V2024" i="18" s="1"/>
  <c r="N2029" i="18"/>
  <c r="R2029" i="18"/>
  <c r="Q2029" i="18"/>
  <c r="AA2025" i="18" s="1"/>
  <c r="Z2134" i="18" l="1"/>
  <c r="T2132" i="18"/>
  <c r="S2026" i="18"/>
  <c r="U2130" i="18"/>
  <c r="W2132" i="18"/>
  <c r="X2132" i="18"/>
  <c r="Y2130" i="18"/>
  <c r="H2136" i="18"/>
  <c r="P2135" i="18" s="1"/>
  <c r="L2133" i="18"/>
  <c r="M2135" i="18"/>
  <c r="V2130" i="18" s="1"/>
  <c r="N2135" i="18"/>
  <c r="Q2135" i="18"/>
  <c r="AA2131" i="18" s="1"/>
  <c r="R2135" i="18"/>
  <c r="U2025" i="18"/>
  <c r="W2027" i="18"/>
  <c r="X2027" i="18"/>
  <c r="Y2025" i="18"/>
  <c r="S2131" i="18"/>
  <c r="H2031" i="18"/>
  <c r="P2030" i="18" s="1"/>
  <c r="L2028" i="18"/>
  <c r="N2030" i="18"/>
  <c r="M2030" i="18"/>
  <c r="V2025" i="18" s="1"/>
  <c r="Q2030" i="18"/>
  <c r="AA2026" i="18" s="1"/>
  <c r="R2030" i="18"/>
  <c r="Z2133" i="18"/>
  <c r="T2131" i="18"/>
  <c r="P2029" i="18"/>
  <c r="S2027" i="18" l="1"/>
  <c r="Z2030" i="18"/>
  <c r="T2028" i="18"/>
  <c r="Z2135" i="18"/>
  <c r="T2133" i="18"/>
  <c r="Z2029" i="18"/>
  <c r="T2027" i="18"/>
  <c r="U2131" i="18"/>
  <c r="W2133" i="18"/>
  <c r="X2133" i="18"/>
  <c r="Y2131" i="18"/>
  <c r="H2137" i="18"/>
  <c r="M2136" i="18"/>
  <c r="V2131" i="18" s="1"/>
  <c r="L2134" i="18"/>
  <c r="N2136" i="18"/>
  <c r="P2136" i="18"/>
  <c r="R2136" i="18"/>
  <c r="Q2136" i="18"/>
  <c r="AA2132" i="18" s="1"/>
  <c r="U2026" i="18"/>
  <c r="X2028" i="18"/>
  <c r="W2028" i="18"/>
  <c r="Y2026" i="18"/>
  <c r="H2032" i="18"/>
  <c r="L2029" i="18"/>
  <c r="M2031" i="18"/>
  <c r="V2026" i="18" s="1"/>
  <c r="N2031" i="18"/>
  <c r="Q2031" i="18"/>
  <c r="AA2027" i="18" s="1"/>
  <c r="R2031" i="18"/>
  <c r="S2132" i="18"/>
  <c r="S2133" i="18" l="1"/>
  <c r="Z2136" i="18"/>
  <c r="T2134" i="18"/>
  <c r="S2028" i="18"/>
  <c r="H2033" i="18"/>
  <c r="M2032" i="18"/>
  <c r="V2027" i="18" s="1"/>
  <c r="N2032" i="18"/>
  <c r="L2030" i="18"/>
  <c r="R2032" i="18"/>
  <c r="Q2032" i="18"/>
  <c r="AA2028" i="18" s="1"/>
  <c r="U2132" i="18"/>
  <c r="W2134" i="18"/>
  <c r="X2134" i="18"/>
  <c r="Y2132" i="18"/>
  <c r="U2027" i="18"/>
  <c r="W2029" i="18"/>
  <c r="X2029" i="18"/>
  <c r="Y2027" i="18"/>
  <c r="P2031" i="18"/>
  <c r="H2138" i="18"/>
  <c r="L2135" i="18"/>
  <c r="M2137" i="18"/>
  <c r="V2132" i="18" s="1"/>
  <c r="N2137" i="18"/>
  <c r="P2137" i="18"/>
  <c r="R2137" i="18"/>
  <c r="Q2137" i="18"/>
  <c r="AA2133" i="18" s="1"/>
  <c r="U2133" i="18" l="1"/>
  <c r="W2135" i="18"/>
  <c r="X2135" i="18"/>
  <c r="Y2133" i="18"/>
  <c r="S2029" i="18"/>
  <c r="U2028" i="18"/>
  <c r="W2030" i="18"/>
  <c r="X2030" i="18"/>
  <c r="Y2028" i="18"/>
  <c r="H2139" i="18"/>
  <c r="L2136" i="18"/>
  <c r="N2138" i="18"/>
  <c r="M2138" i="18"/>
  <c r="V2133" i="18" s="1"/>
  <c r="R2138" i="18"/>
  <c r="Q2138" i="18"/>
  <c r="AA2134" i="18" s="1"/>
  <c r="H2034" i="18"/>
  <c r="M2033" i="18"/>
  <c r="V2028" i="18" s="1"/>
  <c r="N2033" i="18"/>
  <c r="L2031" i="18"/>
  <c r="Q2033" i="18"/>
  <c r="AA2029" i="18" s="1"/>
  <c r="R2033" i="18"/>
  <c r="S2134" i="18"/>
  <c r="Z2031" i="18"/>
  <c r="T2029" i="18"/>
  <c r="Z2137" i="18"/>
  <c r="T2135" i="18"/>
  <c r="P2032" i="18"/>
  <c r="U2134" i="18" l="1"/>
  <c r="W2136" i="18"/>
  <c r="X2136" i="18"/>
  <c r="Y2134" i="18"/>
  <c r="H2035" i="18"/>
  <c r="P2034" i="18" s="1"/>
  <c r="L2032" i="18"/>
  <c r="M2034" i="18"/>
  <c r="V2029" i="18" s="1"/>
  <c r="N2034" i="18"/>
  <c r="R2034" i="18"/>
  <c r="Q2034" i="18"/>
  <c r="AA2030" i="18" s="1"/>
  <c r="H2140" i="18"/>
  <c r="L2137" i="18"/>
  <c r="N2139" i="18"/>
  <c r="M2139" i="18"/>
  <c r="V2134" i="18" s="1"/>
  <c r="R2139" i="18"/>
  <c r="Q2139" i="18"/>
  <c r="AA2135" i="18" s="1"/>
  <c r="S2030" i="18"/>
  <c r="S2135" i="18"/>
  <c r="U2029" i="18"/>
  <c r="W2031" i="18"/>
  <c r="X2031" i="18"/>
  <c r="Y2029" i="18"/>
  <c r="Z2032" i="18"/>
  <c r="T2030" i="18"/>
  <c r="P2033" i="18"/>
  <c r="P2138" i="18"/>
  <c r="S2031" i="18" l="1"/>
  <c r="S2136" i="18"/>
  <c r="Z2034" i="18"/>
  <c r="T2032" i="18"/>
  <c r="U2135" i="18"/>
  <c r="W2137" i="18"/>
  <c r="X2137" i="18"/>
  <c r="Y2135" i="18"/>
  <c r="U2030" i="18"/>
  <c r="W2032" i="18"/>
  <c r="X2032" i="18"/>
  <c r="Y2030" i="18"/>
  <c r="H2141" i="18"/>
  <c r="P2140" i="18" s="1"/>
  <c r="L2138" i="18"/>
  <c r="M2140" i="18"/>
  <c r="V2135" i="18" s="1"/>
  <c r="N2140" i="18"/>
  <c r="Q2140" i="18"/>
  <c r="AA2136" i="18" s="1"/>
  <c r="R2140" i="18"/>
  <c r="Z2138" i="18"/>
  <c r="T2136" i="18"/>
  <c r="Z2033" i="18"/>
  <c r="T2031" i="18"/>
  <c r="P2139" i="18"/>
  <c r="H2036" i="18"/>
  <c r="L2033" i="18"/>
  <c r="M2035" i="18"/>
  <c r="V2030" i="18" s="1"/>
  <c r="N2035" i="18"/>
  <c r="R2035" i="18"/>
  <c r="Q2035" i="18"/>
  <c r="AA2031" i="18" s="1"/>
  <c r="Z2140" i="18" l="1"/>
  <c r="T2138" i="18"/>
  <c r="U2136" i="18"/>
  <c r="W2138" i="18"/>
  <c r="X2138" i="18"/>
  <c r="Y2136" i="18"/>
  <c r="H2142" i="18"/>
  <c r="M2141" i="18"/>
  <c r="V2136" i="18" s="1"/>
  <c r="L2139" i="18"/>
  <c r="N2141" i="18"/>
  <c r="Q2141" i="18"/>
  <c r="AA2137" i="18" s="1"/>
  <c r="R2141" i="18"/>
  <c r="U2031" i="18"/>
  <c r="W2033" i="18"/>
  <c r="X2033" i="18"/>
  <c r="Y2031" i="18"/>
  <c r="S2032" i="18"/>
  <c r="H2037" i="18"/>
  <c r="L2034" i="18"/>
  <c r="M2036" i="18"/>
  <c r="V2031" i="18" s="1"/>
  <c r="N2036" i="18"/>
  <c r="Q2036" i="18"/>
  <c r="AA2032" i="18" s="1"/>
  <c r="R2036" i="18"/>
  <c r="P2035" i="18"/>
  <c r="Z2139" i="18"/>
  <c r="T2137" i="18"/>
  <c r="S2137" i="18"/>
  <c r="H2038" i="18" l="1"/>
  <c r="L2035" i="18"/>
  <c r="M2037" i="18"/>
  <c r="V2032" i="18" s="1"/>
  <c r="N2037" i="18"/>
  <c r="P2037" i="18"/>
  <c r="Q2037" i="18"/>
  <c r="AA2033" i="18" s="1"/>
  <c r="R2037" i="18"/>
  <c r="S2034" i="18"/>
  <c r="H2143" i="18"/>
  <c r="L2140" i="18"/>
  <c r="M2142" i="18"/>
  <c r="V2137" i="18" s="1"/>
  <c r="N2142" i="18"/>
  <c r="Q2142" i="18"/>
  <c r="AA2138" i="18" s="1"/>
  <c r="P2142" i="18"/>
  <c r="R2142" i="18"/>
  <c r="S2139" i="18"/>
  <c r="U2137" i="18"/>
  <c r="W2139" i="18"/>
  <c r="X2139" i="18"/>
  <c r="Y2137" i="18"/>
  <c r="S2138" i="18"/>
  <c r="P2036" i="18"/>
  <c r="S2033" i="18"/>
  <c r="P2141" i="18"/>
  <c r="Z2035" i="18"/>
  <c r="T2033" i="18"/>
  <c r="U2032" i="18"/>
  <c r="W2034" i="18"/>
  <c r="X2034" i="18"/>
  <c r="Y2032" i="18"/>
  <c r="Z2036" i="18" l="1"/>
  <c r="T2034" i="18"/>
  <c r="Z2142" i="18"/>
  <c r="T2140" i="18"/>
  <c r="Z2037" i="18"/>
  <c r="T2035" i="18"/>
  <c r="Z2141" i="18"/>
  <c r="T2139" i="18"/>
  <c r="U2138" i="18"/>
  <c r="W2140" i="18"/>
  <c r="X2140" i="18"/>
  <c r="Y2138" i="18"/>
  <c r="U2033" i="18"/>
  <c r="W2035" i="18"/>
  <c r="X2035" i="18"/>
  <c r="Y2033" i="18"/>
  <c r="H2144" i="18"/>
  <c r="L2141" i="18"/>
  <c r="M2143" i="18"/>
  <c r="V2138" i="18" s="1"/>
  <c r="N2143" i="18"/>
  <c r="Q2143" i="18"/>
  <c r="AA2139" i="18" s="1"/>
  <c r="R2143" i="18"/>
  <c r="S2140" i="18"/>
  <c r="H2039" i="18"/>
  <c r="P2038" i="18" s="1"/>
  <c r="L2036" i="18"/>
  <c r="M2038" i="18"/>
  <c r="V2033" i="18" s="1"/>
  <c r="N2038" i="18"/>
  <c r="R2038" i="18"/>
  <c r="Q2038" i="18"/>
  <c r="AA2034" i="18" s="1"/>
  <c r="S2035" i="18"/>
  <c r="Z2038" i="18" l="1"/>
  <c r="T2036" i="18"/>
  <c r="U2034" i="18"/>
  <c r="X2036" i="18"/>
  <c r="W2036" i="18"/>
  <c r="Y2034" i="18"/>
  <c r="H2145" i="18"/>
  <c r="L2142" i="18"/>
  <c r="M2144" i="18"/>
  <c r="V2139" i="18" s="1"/>
  <c r="N2144" i="18"/>
  <c r="R2144" i="18"/>
  <c r="Q2144" i="18"/>
  <c r="AA2140" i="18" s="1"/>
  <c r="S2141" i="18"/>
  <c r="V2038" i="18"/>
  <c r="P2143" i="18"/>
  <c r="H2040" i="18"/>
  <c r="P2039" i="18" s="1"/>
  <c r="L2037" i="18"/>
  <c r="M2039" i="18"/>
  <c r="V2034" i="18" s="1"/>
  <c r="N2039" i="18"/>
  <c r="Q2039" i="18"/>
  <c r="AA2035" i="18" s="1"/>
  <c r="R2039" i="18"/>
  <c r="U2139" i="18"/>
  <c r="X2141" i="18"/>
  <c r="W2141" i="18"/>
  <c r="Y2139" i="18"/>
  <c r="U2140" i="18" l="1"/>
  <c r="X2142" i="18"/>
  <c r="W2142" i="18"/>
  <c r="Y2140" i="18"/>
  <c r="H2146" i="18"/>
  <c r="P2145" i="18" s="1"/>
  <c r="L2143" i="18"/>
  <c r="M2145" i="18"/>
  <c r="V2140" i="18" s="1"/>
  <c r="N2145" i="18"/>
  <c r="R2145" i="18"/>
  <c r="Q2145" i="18"/>
  <c r="AA2141" i="18" s="1"/>
  <c r="U2035" i="18"/>
  <c r="X2037" i="18"/>
  <c r="W2037" i="18"/>
  <c r="Y2035" i="18"/>
  <c r="S2036" i="18"/>
  <c r="Z2143" i="18"/>
  <c r="T2141" i="18"/>
  <c r="P2144" i="18"/>
  <c r="AA2039" i="18"/>
  <c r="H2041" i="18"/>
  <c r="P2040" i="18" s="1"/>
  <c r="L2040" i="18"/>
  <c r="M2040" i="18"/>
  <c r="V2035" i="18" s="1"/>
  <c r="L2038" i="18"/>
  <c r="N2040" i="18"/>
  <c r="Q2040" i="18"/>
  <c r="AA2036" i="18" s="1"/>
  <c r="R2040" i="18"/>
  <c r="R2042" i="18"/>
  <c r="V2039" i="18"/>
  <c r="Z2039" i="18"/>
  <c r="T2037" i="18"/>
  <c r="S2037" i="18" l="1"/>
  <c r="N2042" i="18"/>
  <c r="Z2040" i="18"/>
  <c r="T2038" i="18"/>
  <c r="V2040" i="18"/>
  <c r="Y2040" i="18"/>
  <c r="U2040" i="18"/>
  <c r="V2042" i="18"/>
  <c r="Y2042" i="18"/>
  <c r="U2042" i="18"/>
  <c r="Z2144" i="18"/>
  <c r="T2142" i="18"/>
  <c r="U2141" i="18"/>
  <c r="W2143" i="18"/>
  <c r="X2143" i="18"/>
  <c r="Y2141" i="18"/>
  <c r="T2042" i="18"/>
  <c r="AA2042" i="18"/>
  <c r="H2147" i="18"/>
  <c r="L2144" i="18"/>
  <c r="M2146" i="18"/>
  <c r="V2141" i="18" s="1"/>
  <c r="N2146" i="18"/>
  <c r="R2146" i="18"/>
  <c r="Q2146" i="18"/>
  <c r="AA2142" i="18" s="1"/>
  <c r="U2038" i="18"/>
  <c r="W2040" i="18"/>
  <c r="X2040" i="18"/>
  <c r="Y2038" i="18"/>
  <c r="S2040" i="18"/>
  <c r="U2036" i="18"/>
  <c r="X2038" i="18"/>
  <c r="W2038" i="18"/>
  <c r="Y2036" i="18"/>
  <c r="S2142" i="18"/>
  <c r="L2039" i="18"/>
  <c r="M2041" i="18"/>
  <c r="V2036" i="18" s="1"/>
  <c r="N2041" i="18"/>
  <c r="M2042" i="18"/>
  <c r="P2041" i="18"/>
  <c r="Q2041" i="18"/>
  <c r="AA2037" i="18" s="1"/>
  <c r="R2041" i="18"/>
  <c r="Q2042" i="18"/>
  <c r="S2038" i="18"/>
  <c r="L2041" i="18"/>
  <c r="S2041" i="18"/>
  <c r="T2040" i="18"/>
  <c r="AA2040" i="18"/>
  <c r="Z2145" i="18"/>
  <c r="T2143" i="18"/>
  <c r="R2043" i="18" l="1"/>
  <c r="V2041" i="18"/>
  <c r="Y2041" i="18"/>
  <c r="U2041" i="18"/>
  <c r="T2041" i="18"/>
  <c r="AA2041" i="18"/>
  <c r="AA2038" i="18"/>
  <c r="R2044" i="18"/>
  <c r="H2148" i="18"/>
  <c r="L2145" i="18"/>
  <c r="M2147" i="18"/>
  <c r="V2142" i="18" s="1"/>
  <c r="N2147" i="18"/>
  <c r="P2147" i="18"/>
  <c r="R2147" i="18"/>
  <c r="Q2147" i="18"/>
  <c r="AA2143" i="18" s="1"/>
  <c r="V2043" i="18"/>
  <c r="Y2043" i="18"/>
  <c r="U2043" i="18"/>
  <c r="Z2041" i="18"/>
  <c r="T2039" i="18"/>
  <c r="S2143" i="18"/>
  <c r="U2037" i="18"/>
  <c r="W2039" i="18"/>
  <c r="X2039" i="18"/>
  <c r="Y2037" i="18"/>
  <c r="U2142" i="18"/>
  <c r="W2144" i="18"/>
  <c r="X2144" i="18"/>
  <c r="Y2142" i="18"/>
  <c r="N2043" i="18"/>
  <c r="U2039" i="18"/>
  <c r="W2041" i="18"/>
  <c r="X2041" i="18"/>
  <c r="Y2039" i="18"/>
  <c r="N2044" i="18"/>
  <c r="V2037" i="18"/>
  <c r="S2039" i="18"/>
  <c r="P2146" i="18"/>
  <c r="U2143" i="18" l="1"/>
  <c r="W2145" i="18"/>
  <c r="X2145" i="18"/>
  <c r="Y2143" i="18"/>
  <c r="T2044" i="18"/>
  <c r="AA2044" i="18"/>
  <c r="H2149" i="18"/>
  <c r="P2148" i="18" s="1"/>
  <c r="L2146" i="18"/>
  <c r="N2148" i="18"/>
  <c r="M2148" i="18"/>
  <c r="V2143" i="18" s="1"/>
  <c r="Q2148" i="18"/>
  <c r="AA2144" i="18" s="1"/>
  <c r="R2148" i="18"/>
  <c r="V2044" i="18"/>
  <c r="Y2044" i="18"/>
  <c r="U2044" i="18"/>
  <c r="Z2147" i="18"/>
  <c r="T2145" i="18"/>
  <c r="Z2146" i="18"/>
  <c r="T2144" i="18"/>
  <c r="T2043" i="18"/>
  <c r="AA2043" i="18"/>
  <c r="S2144" i="18"/>
  <c r="S2145" i="18" l="1"/>
  <c r="Z2148" i="18"/>
  <c r="T2146" i="18"/>
  <c r="W2146" i="18"/>
  <c r="X2146" i="18"/>
  <c r="U2144" i="18"/>
  <c r="Y2144" i="18"/>
  <c r="H2150" i="18"/>
  <c r="P2149" i="18" s="1"/>
  <c r="L2147" i="18"/>
  <c r="M2149" i="18"/>
  <c r="V2144" i="18" s="1"/>
  <c r="N2149" i="18"/>
  <c r="R2149" i="18"/>
  <c r="Q2149" i="18"/>
  <c r="AA2145" i="18" s="1"/>
  <c r="Z2149" i="18" l="1"/>
  <c r="T2147" i="18"/>
  <c r="U2145" i="18"/>
  <c r="W2147" i="18"/>
  <c r="X2147" i="18"/>
  <c r="Y2145" i="18"/>
  <c r="S2146" i="18"/>
  <c r="H2151" i="18"/>
  <c r="P2150" i="18" s="1"/>
  <c r="L2148" i="18"/>
  <c r="M2150" i="18"/>
  <c r="V2145" i="18" s="1"/>
  <c r="N2150" i="18"/>
  <c r="Q2150" i="18"/>
  <c r="AA2146" i="18" s="1"/>
  <c r="R2150" i="18"/>
  <c r="U2146" i="18" l="1"/>
  <c r="W2148" i="18"/>
  <c r="X2148" i="18"/>
  <c r="Y2146" i="18"/>
  <c r="Z2150" i="18"/>
  <c r="T2148" i="18"/>
  <c r="H2152" i="18"/>
  <c r="L2149" i="18"/>
  <c r="M2151" i="18"/>
  <c r="V2146" i="18" s="1"/>
  <c r="N2151" i="18"/>
  <c r="Q2151" i="18"/>
  <c r="AA2147" i="18" s="1"/>
  <c r="R2151" i="18"/>
  <c r="S2147" i="18"/>
  <c r="H2153" i="18" l="1"/>
  <c r="M2152" i="18"/>
  <c r="V2147" i="18" s="1"/>
  <c r="L2150" i="18"/>
  <c r="N2152" i="18"/>
  <c r="R2152" i="18"/>
  <c r="Q2152" i="18"/>
  <c r="AA2148" i="18" s="1"/>
  <c r="S2148" i="18"/>
  <c r="P2151" i="18"/>
  <c r="U2147" i="18"/>
  <c r="W2149" i="18"/>
  <c r="X2149" i="18"/>
  <c r="Y2147" i="18"/>
  <c r="H2154" i="18" l="1"/>
  <c r="P2153" i="18" s="1"/>
  <c r="L2151" i="18"/>
  <c r="M2153" i="18"/>
  <c r="V2148" i="18" s="1"/>
  <c r="N2153" i="18"/>
  <c r="R2153" i="18"/>
  <c r="Q2153" i="18"/>
  <c r="AA2149" i="18" s="1"/>
  <c r="S2150" i="18"/>
  <c r="S2149" i="18"/>
  <c r="P2152" i="18"/>
  <c r="Z2151" i="18"/>
  <c r="T2149" i="18"/>
  <c r="U2148" i="18"/>
  <c r="W2150" i="18"/>
  <c r="X2150" i="18"/>
  <c r="Y2148" i="18"/>
  <c r="Z2153" i="18" l="1"/>
  <c r="T2151" i="18"/>
  <c r="U2149" i="18"/>
  <c r="W2151" i="18"/>
  <c r="X2151" i="18"/>
  <c r="Y2149" i="18"/>
  <c r="Z2152" i="18"/>
  <c r="T2150" i="18"/>
  <c r="H2155" i="18"/>
  <c r="L2152" i="18"/>
  <c r="M2154" i="18"/>
  <c r="V2149" i="18" s="1"/>
  <c r="N2154" i="18"/>
  <c r="P2154" i="18"/>
  <c r="R2154" i="18"/>
  <c r="Q2154" i="18"/>
  <c r="AA2150" i="18" s="1"/>
  <c r="Z2154" i="18" l="1"/>
  <c r="T2152" i="18"/>
  <c r="H2156" i="18"/>
  <c r="L2153" i="18"/>
  <c r="M2155" i="18"/>
  <c r="V2150" i="18" s="1"/>
  <c r="N2155" i="18"/>
  <c r="R2155" i="18"/>
  <c r="Q2155" i="18"/>
  <c r="AA2151" i="18" s="1"/>
  <c r="U2150" i="18"/>
  <c r="W2152" i="18"/>
  <c r="X2152" i="18"/>
  <c r="Y2150" i="18"/>
  <c r="S2151" i="18"/>
  <c r="H2157" i="18" l="1"/>
  <c r="L2154" i="18"/>
  <c r="N2156" i="18"/>
  <c r="M2156" i="18"/>
  <c r="V2151" i="18" s="1"/>
  <c r="P2156" i="18"/>
  <c r="Q2156" i="18"/>
  <c r="AA2152" i="18" s="1"/>
  <c r="R2156" i="18"/>
  <c r="P2155" i="18"/>
  <c r="U2151" i="18"/>
  <c r="W2153" i="18"/>
  <c r="X2153" i="18"/>
  <c r="Y2151" i="18"/>
  <c r="S2152" i="18"/>
  <c r="U2152" i="18" l="1"/>
  <c r="W2154" i="18"/>
  <c r="X2154" i="18"/>
  <c r="Y2152" i="18"/>
  <c r="S2153" i="18"/>
  <c r="Z2155" i="18"/>
  <c r="T2153" i="18"/>
  <c r="H2158" i="18"/>
  <c r="P2157" i="18" s="1"/>
  <c r="L2155" i="18"/>
  <c r="M2157" i="18"/>
  <c r="V2152" i="18" s="1"/>
  <c r="N2157" i="18"/>
  <c r="R2157" i="18"/>
  <c r="Q2157" i="18"/>
  <c r="AA2153" i="18" s="1"/>
  <c r="S2154" i="18"/>
  <c r="Z2156" i="18"/>
  <c r="T2154" i="18"/>
  <c r="Z2157" i="18" l="1"/>
  <c r="T2155" i="18"/>
  <c r="U2153" i="18"/>
  <c r="W2155" i="18"/>
  <c r="X2155" i="18"/>
  <c r="Y2153" i="18"/>
  <c r="H2159" i="18"/>
  <c r="P2158" i="18" s="1"/>
  <c r="L2156" i="18"/>
  <c r="N2158" i="18"/>
  <c r="M2158" i="18"/>
  <c r="V2153" i="18" s="1"/>
  <c r="Q2158" i="18"/>
  <c r="AA2154" i="18" s="1"/>
  <c r="R2158" i="18"/>
  <c r="Z2158" i="18" l="1"/>
  <c r="T2156" i="18"/>
  <c r="U2154" i="18"/>
  <c r="W2156" i="18"/>
  <c r="X2156" i="18"/>
  <c r="Y2154" i="18"/>
  <c r="H2160" i="18"/>
  <c r="P2159" i="18" s="1"/>
  <c r="L2157" i="18"/>
  <c r="M2159" i="18"/>
  <c r="V2154" i="18" s="1"/>
  <c r="N2159" i="18"/>
  <c r="Q2159" i="18"/>
  <c r="AA2155" i="18" s="1"/>
  <c r="R2159" i="18"/>
  <c r="S2155" i="18"/>
  <c r="U2155" i="18" l="1"/>
  <c r="W2157" i="18"/>
  <c r="X2157" i="18"/>
  <c r="Y2155" i="18"/>
  <c r="Z2159" i="18"/>
  <c r="T2157" i="18"/>
  <c r="H2161" i="18"/>
  <c r="M2160" i="18"/>
  <c r="V2155" i="18" s="1"/>
  <c r="L2158" i="18"/>
  <c r="N2160" i="18"/>
  <c r="R2160" i="18"/>
  <c r="Q2160" i="18"/>
  <c r="AA2156" i="18" s="1"/>
  <c r="S2156" i="18"/>
  <c r="S2157" i="18" l="1"/>
  <c r="H2162" i="18"/>
  <c r="M2161" i="18"/>
  <c r="V2156" i="18" s="1"/>
  <c r="L2159" i="18"/>
  <c r="N2161" i="18"/>
  <c r="P2161" i="18"/>
  <c r="R2161" i="18"/>
  <c r="Q2161" i="18"/>
  <c r="AA2157" i="18" s="1"/>
  <c r="P2160" i="18"/>
  <c r="U2156" i="18"/>
  <c r="W2158" i="18"/>
  <c r="X2158" i="18"/>
  <c r="Y2156" i="18"/>
  <c r="S2158" i="18" l="1"/>
  <c r="Z2161" i="18"/>
  <c r="T2159" i="18"/>
  <c r="U2157" i="18"/>
  <c r="W2159" i="18"/>
  <c r="X2159" i="18"/>
  <c r="Y2157" i="18"/>
  <c r="Z2160" i="18"/>
  <c r="T2158" i="18"/>
  <c r="H2163" i="18"/>
  <c r="L2160" i="18"/>
  <c r="M2162" i="18"/>
  <c r="V2157" i="18" s="1"/>
  <c r="N2162" i="18"/>
  <c r="R2162" i="18"/>
  <c r="Q2162" i="18"/>
  <c r="AA2158" i="18" s="1"/>
  <c r="U2158" i="18" l="1"/>
  <c r="W2160" i="18"/>
  <c r="X2160" i="18"/>
  <c r="Y2158" i="18"/>
  <c r="H2164" i="18"/>
  <c r="M2163" i="18"/>
  <c r="V2158" i="18" s="1"/>
  <c r="L2161" i="18"/>
  <c r="N2163" i="18"/>
  <c r="R2163" i="18"/>
  <c r="Q2163" i="18"/>
  <c r="AA2159" i="18" s="1"/>
  <c r="S2159" i="18"/>
  <c r="P2162" i="18"/>
  <c r="H2165" i="18" l="1"/>
  <c r="L2162" i="18"/>
  <c r="M2164" i="18"/>
  <c r="V2159" i="18" s="1"/>
  <c r="N2164" i="18"/>
  <c r="P2164" i="18"/>
  <c r="Q2164" i="18"/>
  <c r="AA2160" i="18" s="1"/>
  <c r="S2161" i="18"/>
  <c r="R2164" i="18"/>
  <c r="S2160" i="18"/>
  <c r="U2159" i="18"/>
  <c r="W2161" i="18"/>
  <c r="X2161" i="18"/>
  <c r="Y2159" i="18"/>
  <c r="Z2162" i="18"/>
  <c r="T2160" i="18"/>
  <c r="P2163" i="18"/>
  <c r="Z2164" i="18" l="1"/>
  <c r="T2162" i="18"/>
  <c r="Z2163" i="18"/>
  <c r="T2161" i="18"/>
  <c r="U2160" i="18"/>
  <c r="W2162" i="18"/>
  <c r="X2162" i="18"/>
  <c r="Y2160" i="18"/>
  <c r="H2166" i="18"/>
  <c r="L2163" i="18"/>
  <c r="M2165" i="18"/>
  <c r="V2160" i="18" s="1"/>
  <c r="N2165" i="18"/>
  <c r="P2165" i="18"/>
  <c r="Q2165" i="18"/>
  <c r="AA2161" i="18" s="1"/>
  <c r="R2165" i="18"/>
  <c r="Z2165" i="18" l="1"/>
  <c r="T2163" i="18"/>
  <c r="S2162" i="18"/>
  <c r="H2167" i="18"/>
  <c r="L2164" i="18"/>
  <c r="M2166" i="18"/>
  <c r="V2161" i="18" s="1"/>
  <c r="N2166" i="18"/>
  <c r="P2166" i="18"/>
  <c r="R2166" i="18"/>
  <c r="Q2166" i="18"/>
  <c r="AA2162" i="18" s="1"/>
  <c r="U2161" i="18"/>
  <c r="W2163" i="18"/>
  <c r="X2163" i="18"/>
  <c r="Y2161" i="18"/>
  <c r="U2162" i="18" l="1"/>
  <c r="W2164" i="18"/>
  <c r="X2164" i="18"/>
  <c r="Y2162" i="18"/>
  <c r="S2163" i="18"/>
  <c r="Z2166" i="18"/>
  <c r="T2164" i="18"/>
  <c r="H2168" i="18"/>
  <c r="P2167" i="18" s="1"/>
  <c r="L2165" i="18"/>
  <c r="M2167" i="18"/>
  <c r="V2162" i="18" s="1"/>
  <c r="N2167" i="18"/>
  <c r="Q2167" i="18"/>
  <c r="AA2163" i="18" s="1"/>
  <c r="R2167" i="18"/>
  <c r="S2164" i="18"/>
  <c r="Z2167" i="18" l="1"/>
  <c r="T2165" i="18"/>
  <c r="U2163" i="18"/>
  <c r="X2165" i="18"/>
  <c r="W2165" i="18"/>
  <c r="Y2163" i="18"/>
  <c r="H2169" i="18"/>
  <c r="M2168" i="18"/>
  <c r="V2163" i="18" s="1"/>
  <c r="L2166" i="18"/>
  <c r="N2168" i="18"/>
  <c r="Q2168" i="18"/>
  <c r="AA2164" i="18" s="1"/>
  <c r="R2168" i="18"/>
  <c r="U2164" i="18" l="1"/>
  <c r="X2166" i="18"/>
  <c r="W2166" i="18"/>
  <c r="Y2164" i="18"/>
  <c r="H2170" i="18"/>
  <c r="L2167" i="18"/>
  <c r="M2169" i="18"/>
  <c r="V2164" i="18" s="1"/>
  <c r="N2169" i="18"/>
  <c r="Q2169" i="18"/>
  <c r="AA2165" i="18" s="1"/>
  <c r="R2169" i="18"/>
  <c r="P2168" i="18"/>
  <c r="S2165" i="18"/>
  <c r="Z2168" i="18" l="1"/>
  <c r="T2166" i="18"/>
  <c r="U2165" i="18"/>
  <c r="W2167" i="18"/>
  <c r="X2167" i="18"/>
  <c r="Y2165" i="18"/>
  <c r="H2171" i="18"/>
  <c r="P2170" i="18" s="1"/>
  <c r="L2168" i="18"/>
  <c r="M2170" i="18"/>
  <c r="V2165" i="18" s="1"/>
  <c r="N2170" i="18"/>
  <c r="Q2170" i="18"/>
  <c r="AA2166" i="18" s="1"/>
  <c r="R2170" i="18"/>
  <c r="S2166" i="18"/>
  <c r="P2169" i="18"/>
  <c r="Z2170" i="18" l="1"/>
  <c r="T2168" i="18"/>
  <c r="S2167" i="18"/>
  <c r="Z2169" i="18"/>
  <c r="T2167" i="18"/>
  <c r="U2166" i="18"/>
  <c r="W2168" i="18"/>
  <c r="X2168" i="18"/>
  <c r="Y2166" i="18"/>
  <c r="H2172" i="18"/>
  <c r="L2169" i="18"/>
  <c r="M2171" i="18"/>
  <c r="V2166" i="18" s="1"/>
  <c r="N2171" i="18"/>
  <c r="Q2171" i="18"/>
  <c r="AA2167" i="18" s="1"/>
  <c r="R2171" i="18"/>
  <c r="U2167" i="18" l="1"/>
  <c r="W2169" i="18"/>
  <c r="X2169" i="18"/>
  <c r="Y2167" i="18"/>
  <c r="S2168" i="18"/>
  <c r="H2173" i="18"/>
  <c r="P2172" i="18" s="1"/>
  <c r="L2170" i="18"/>
  <c r="M2172" i="18"/>
  <c r="V2167" i="18" s="1"/>
  <c r="N2172" i="18"/>
  <c r="Q2172" i="18"/>
  <c r="AA2168" i="18" s="1"/>
  <c r="R2172" i="18"/>
  <c r="P2171" i="18"/>
  <c r="S2169" i="18" l="1"/>
  <c r="Z2172" i="18"/>
  <c r="T2170" i="18"/>
  <c r="U2168" i="18"/>
  <c r="W2170" i="18"/>
  <c r="X2170" i="18"/>
  <c r="Y2168" i="18"/>
  <c r="H2174" i="18"/>
  <c r="P2173" i="18" s="1"/>
  <c r="L2171" i="18"/>
  <c r="N2173" i="18"/>
  <c r="M2173" i="18"/>
  <c r="V2168" i="18" s="1"/>
  <c r="Q2173" i="18"/>
  <c r="AA2169" i="18" s="1"/>
  <c r="R2173" i="18"/>
  <c r="Z2171" i="18"/>
  <c r="T2169" i="18"/>
  <c r="Z2173" i="18" l="1"/>
  <c r="T2171" i="18"/>
  <c r="U2169" i="18"/>
  <c r="W2171" i="18"/>
  <c r="X2171" i="18"/>
  <c r="Y2169" i="18"/>
  <c r="H2175" i="18"/>
  <c r="P2174" i="18" s="1"/>
  <c r="M2174" i="18"/>
  <c r="V2169" i="18" s="1"/>
  <c r="L2172" i="18"/>
  <c r="N2174" i="18"/>
  <c r="Q2174" i="18"/>
  <c r="AA2170" i="18" s="1"/>
  <c r="R2174" i="18"/>
  <c r="S2170" i="18"/>
  <c r="Z2174" i="18" l="1"/>
  <c r="T2172" i="18"/>
  <c r="U2170" i="18"/>
  <c r="W2172" i="18"/>
  <c r="X2172" i="18"/>
  <c r="Y2170" i="18"/>
  <c r="H2176" i="18"/>
  <c r="P2175" i="18" s="1"/>
  <c r="L2173" i="18"/>
  <c r="M2175" i="18"/>
  <c r="V2170" i="18" s="1"/>
  <c r="N2175" i="18"/>
  <c r="Q2175" i="18"/>
  <c r="AA2171" i="18" s="1"/>
  <c r="R2175" i="18"/>
  <c r="S2171" i="18"/>
  <c r="Z2175" i="18" l="1"/>
  <c r="T2173" i="18"/>
  <c r="U2171" i="18"/>
  <c r="W2173" i="18"/>
  <c r="X2173" i="18"/>
  <c r="Y2171" i="18"/>
  <c r="H2177" i="18"/>
  <c r="P2176" i="18" s="1"/>
  <c r="L2174" i="18"/>
  <c r="M2176" i="18"/>
  <c r="V2171" i="18" s="1"/>
  <c r="N2176" i="18"/>
  <c r="R2176" i="18"/>
  <c r="S2173" i="18"/>
  <c r="Q2176" i="18"/>
  <c r="AA2172" i="18" s="1"/>
  <c r="S2172" i="18"/>
  <c r="U2172" i="18" l="1"/>
  <c r="W2174" i="18"/>
  <c r="X2174" i="18"/>
  <c r="Y2172" i="18"/>
  <c r="H2178" i="18"/>
  <c r="L2175" i="18"/>
  <c r="M2177" i="18"/>
  <c r="V2172" i="18" s="1"/>
  <c r="N2177" i="18"/>
  <c r="Q2177" i="18"/>
  <c r="AA2173" i="18" s="1"/>
  <c r="R2177" i="18"/>
  <c r="Z2176" i="18"/>
  <c r="T2174" i="18"/>
  <c r="H2179" i="18" l="1"/>
  <c r="L2176" i="18"/>
  <c r="N2178" i="18"/>
  <c r="M2178" i="18"/>
  <c r="V2173" i="18" s="1"/>
  <c r="P2178" i="18"/>
  <c r="Q2178" i="18"/>
  <c r="AA2174" i="18" s="1"/>
  <c r="R2178" i="18"/>
  <c r="S2175" i="18"/>
  <c r="U2173" i="18"/>
  <c r="W2175" i="18"/>
  <c r="X2175" i="18"/>
  <c r="Y2173" i="18"/>
  <c r="S2174" i="18"/>
  <c r="P2177" i="18"/>
  <c r="Z2177" i="18" l="1"/>
  <c r="T2175" i="18"/>
  <c r="Z2178" i="18"/>
  <c r="T2176" i="18"/>
  <c r="U2174" i="18"/>
  <c r="W2176" i="18"/>
  <c r="X2176" i="18"/>
  <c r="Y2174" i="18"/>
  <c r="H2180" i="18"/>
  <c r="L2177" i="18"/>
  <c r="M2179" i="18"/>
  <c r="V2174" i="18" s="1"/>
  <c r="N2179" i="18"/>
  <c r="Q2179" i="18"/>
  <c r="AA2175" i="18" s="1"/>
  <c r="R2179" i="18"/>
  <c r="U2175" i="18" l="1"/>
  <c r="W2177" i="18"/>
  <c r="X2177" i="18"/>
  <c r="Y2175" i="18"/>
  <c r="H2181" i="18"/>
  <c r="L2178" i="18"/>
  <c r="N2180" i="18"/>
  <c r="M2180" i="18"/>
  <c r="V2175" i="18" s="1"/>
  <c r="Q2180" i="18"/>
  <c r="AA2176" i="18" s="1"/>
  <c r="R2180" i="18"/>
  <c r="S2176" i="18"/>
  <c r="P2179" i="18"/>
  <c r="S2177" i="18" l="1"/>
  <c r="H2182" i="18"/>
  <c r="L2179" i="18"/>
  <c r="M2181" i="18"/>
  <c r="V2176" i="18" s="1"/>
  <c r="N2181" i="18"/>
  <c r="P2181" i="18"/>
  <c r="Q2181" i="18"/>
  <c r="AA2177" i="18" s="1"/>
  <c r="R2181" i="18"/>
  <c r="P2180" i="18"/>
  <c r="Z2179" i="18"/>
  <c r="T2177" i="18"/>
  <c r="U2176" i="18"/>
  <c r="W2178" i="18"/>
  <c r="X2178" i="18"/>
  <c r="Y2176" i="18"/>
  <c r="S2178" i="18" l="1"/>
  <c r="Z2181" i="18"/>
  <c r="T2179" i="18"/>
  <c r="U2177" i="18"/>
  <c r="W2179" i="18"/>
  <c r="X2179" i="18"/>
  <c r="Y2177" i="18"/>
  <c r="Z2180" i="18"/>
  <c r="T2178" i="18"/>
  <c r="H2183" i="18"/>
  <c r="L2180" i="18"/>
  <c r="N2182" i="18"/>
  <c r="M2182" i="18"/>
  <c r="V2177" i="18" s="1"/>
  <c r="P2182" i="18"/>
  <c r="Q2182" i="18"/>
  <c r="AA2178" i="18" s="1"/>
  <c r="R2182" i="18"/>
  <c r="Z2182" i="18" l="1"/>
  <c r="T2180" i="18"/>
  <c r="U2178" i="18"/>
  <c r="W2180" i="18"/>
  <c r="X2180" i="18"/>
  <c r="Y2178" i="18"/>
  <c r="H2184" i="18"/>
  <c r="L2181" i="18"/>
  <c r="M2183" i="18"/>
  <c r="V2178" i="18" s="1"/>
  <c r="Q2183" i="18"/>
  <c r="AA2179" i="18" s="1"/>
  <c r="N2183" i="18"/>
  <c r="S2180" i="18"/>
  <c r="R2183" i="18"/>
  <c r="S2179" i="18"/>
  <c r="H2185" i="18" l="1"/>
  <c r="M2184" i="18"/>
  <c r="V2179" i="18" s="1"/>
  <c r="L2182" i="18"/>
  <c r="P2184" i="18"/>
  <c r="N2184" i="18"/>
  <c r="R2184" i="18"/>
  <c r="Q2184" i="18"/>
  <c r="AA2180" i="18" s="1"/>
  <c r="P2183" i="18"/>
  <c r="U2179" i="18"/>
  <c r="X2181" i="18"/>
  <c r="W2181" i="18"/>
  <c r="Y2179" i="18"/>
  <c r="Z2184" i="18" l="1"/>
  <c r="T2182" i="18"/>
  <c r="U2180" i="18"/>
  <c r="W2182" i="18"/>
  <c r="X2182" i="18"/>
  <c r="Y2180" i="18"/>
  <c r="Z2183" i="18"/>
  <c r="T2181" i="18"/>
  <c r="H2186" i="18"/>
  <c r="M2185" i="18"/>
  <c r="V2180" i="18" s="1"/>
  <c r="L2183" i="18"/>
  <c r="N2185" i="18"/>
  <c r="P2185" i="18"/>
  <c r="R2185" i="18"/>
  <c r="Q2185" i="18"/>
  <c r="AA2181" i="18" s="1"/>
  <c r="S2181" i="18"/>
  <c r="Z2185" i="18" l="1"/>
  <c r="T2183" i="18"/>
  <c r="U2181" i="18"/>
  <c r="W2183" i="18"/>
  <c r="X2183" i="18"/>
  <c r="Y2181" i="18"/>
  <c r="H2187" i="18"/>
  <c r="P2186" i="18" s="1"/>
  <c r="L2184" i="18"/>
  <c r="M2186" i="18"/>
  <c r="V2181" i="18" s="1"/>
  <c r="N2186" i="18"/>
  <c r="Q2186" i="18"/>
  <c r="AA2182" i="18" s="1"/>
  <c r="R2186" i="18"/>
  <c r="S2183" i="18"/>
  <c r="S2182" i="18"/>
  <c r="Z2186" i="18" l="1"/>
  <c r="T2184" i="18"/>
  <c r="U2182" i="18"/>
  <c r="W2184" i="18"/>
  <c r="X2184" i="18"/>
  <c r="Y2182" i="18"/>
  <c r="H2188" i="18"/>
  <c r="P2187" i="18" s="1"/>
  <c r="L2185" i="18"/>
  <c r="M2187" i="18"/>
  <c r="V2182" i="18" s="1"/>
  <c r="N2187" i="18"/>
  <c r="Q2187" i="18"/>
  <c r="AA2183" i="18" s="1"/>
  <c r="R2187" i="18"/>
  <c r="Z2187" i="18" l="1"/>
  <c r="T2185" i="18"/>
  <c r="U2183" i="18"/>
  <c r="W2185" i="18"/>
  <c r="X2185" i="18"/>
  <c r="Y2183" i="18"/>
  <c r="H2189" i="18"/>
  <c r="P2188" i="18" s="1"/>
  <c r="L2186" i="18"/>
  <c r="M2188" i="18"/>
  <c r="V2183" i="18" s="1"/>
  <c r="N2188" i="18"/>
  <c r="Q2188" i="18"/>
  <c r="AA2184" i="18" s="1"/>
  <c r="R2188" i="18"/>
  <c r="S2184" i="18"/>
  <c r="Z2188" i="18" l="1"/>
  <c r="T2186" i="18"/>
  <c r="S2185" i="18"/>
  <c r="U2184" i="18"/>
  <c r="W2186" i="18"/>
  <c r="X2186" i="18"/>
  <c r="Y2184" i="18"/>
  <c r="H2190" i="18"/>
  <c r="P2189" i="18" s="1"/>
  <c r="L2187" i="18"/>
  <c r="M2189" i="18"/>
  <c r="V2184" i="18" s="1"/>
  <c r="N2189" i="18"/>
  <c r="Q2189" i="18"/>
  <c r="AA2185" i="18" s="1"/>
  <c r="R2189" i="18"/>
  <c r="U2185" i="18" l="1"/>
  <c r="W2187" i="18"/>
  <c r="X2187" i="18"/>
  <c r="Y2185" i="18"/>
  <c r="Z2189" i="18"/>
  <c r="T2187" i="18"/>
  <c r="H2191" i="18"/>
  <c r="P2190" i="18" s="1"/>
  <c r="L2188" i="18"/>
  <c r="M2190" i="18"/>
  <c r="V2185" i="18" s="1"/>
  <c r="N2190" i="18"/>
  <c r="Q2190" i="18"/>
  <c r="AA2186" i="18" s="1"/>
  <c r="R2190" i="18"/>
  <c r="S2187" i="18"/>
  <c r="S2186" i="18"/>
  <c r="Z2190" i="18" l="1"/>
  <c r="T2188" i="18"/>
  <c r="U2186" i="18"/>
  <c r="W2188" i="18"/>
  <c r="X2188" i="18"/>
  <c r="Y2186" i="18"/>
  <c r="H2192" i="18"/>
  <c r="P2191" i="18" s="1"/>
  <c r="L2189" i="18"/>
  <c r="M2191" i="18"/>
  <c r="V2186" i="18" s="1"/>
  <c r="N2191" i="18"/>
  <c r="Q2191" i="18"/>
  <c r="AA2187" i="18" s="1"/>
  <c r="R2191" i="18"/>
  <c r="S2188" i="18" l="1"/>
  <c r="Z2191" i="18"/>
  <c r="T2189" i="18"/>
  <c r="U2187" i="18"/>
  <c r="X2189" i="18"/>
  <c r="W2189" i="18"/>
  <c r="Y2187" i="18"/>
  <c r="H2193" i="18"/>
  <c r="P2192" i="18" s="1"/>
  <c r="M2192" i="18"/>
  <c r="V2187" i="18" s="1"/>
  <c r="L2190" i="18"/>
  <c r="N2192" i="18"/>
  <c r="R2192" i="18"/>
  <c r="Q2192" i="18"/>
  <c r="AA2188" i="18" s="1"/>
  <c r="S2189" i="18"/>
  <c r="Z2192" i="18" l="1"/>
  <c r="T2190" i="18"/>
  <c r="U2188" i="18"/>
  <c r="X2190" i="18"/>
  <c r="W2190" i="18"/>
  <c r="Y2188" i="18"/>
  <c r="H2194" i="18"/>
  <c r="P2193" i="18" s="1"/>
  <c r="M2193" i="18"/>
  <c r="V2188" i="18" s="1"/>
  <c r="L2191" i="18"/>
  <c r="N2193" i="18"/>
  <c r="R2193" i="18"/>
  <c r="Q2193" i="18"/>
  <c r="AA2189" i="18" s="1"/>
  <c r="Z2193" i="18" l="1"/>
  <c r="T2191" i="18"/>
  <c r="S2190" i="18"/>
  <c r="U2189" i="18"/>
  <c r="W2191" i="18"/>
  <c r="X2191" i="18"/>
  <c r="Y2189" i="18"/>
  <c r="H2195" i="18"/>
  <c r="L2192" i="18"/>
  <c r="N2194" i="18"/>
  <c r="M2194" i="18"/>
  <c r="V2189" i="18" s="1"/>
  <c r="R2194" i="18"/>
  <c r="Q2194" i="18"/>
  <c r="AA2190" i="18" s="1"/>
  <c r="H2196" i="18" l="1"/>
  <c r="L2193" i="18"/>
  <c r="N2195" i="18"/>
  <c r="M2195" i="18"/>
  <c r="V2190" i="18" s="1"/>
  <c r="Q2195" i="18"/>
  <c r="AA2191" i="18" s="1"/>
  <c r="R2195" i="18"/>
  <c r="S2191" i="18"/>
  <c r="P2194" i="18"/>
  <c r="U2190" i="18"/>
  <c r="W2192" i="18"/>
  <c r="X2192" i="18"/>
  <c r="Y2190" i="18"/>
  <c r="S2192" i="18" l="1"/>
  <c r="H2197" i="18"/>
  <c r="M2196" i="18"/>
  <c r="V2191" i="18" s="1"/>
  <c r="N2196" i="18"/>
  <c r="L2194" i="18"/>
  <c r="P2196" i="18"/>
  <c r="Q2196" i="18"/>
  <c r="AA2192" i="18" s="1"/>
  <c r="S2193" i="18"/>
  <c r="R2196" i="18"/>
  <c r="P2195" i="18"/>
  <c r="Z2194" i="18"/>
  <c r="T2192" i="18"/>
  <c r="U2191" i="18"/>
  <c r="W2193" i="18"/>
  <c r="X2193" i="18"/>
  <c r="Y2191" i="18"/>
  <c r="Z2196" i="18" l="1"/>
  <c r="T2194" i="18"/>
  <c r="U2192" i="18"/>
  <c r="W2194" i="18"/>
  <c r="X2194" i="18"/>
  <c r="Y2192" i="18"/>
  <c r="Z2195" i="18"/>
  <c r="T2193" i="18"/>
  <c r="H2198" i="18"/>
  <c r="L2195" i="18"/>
  <c r="M2197" i="18"/>
  <c r="V2192" i="18" s="1"/>
  <c r="N2197" i="18"/>
  <c r="P2197" i="18"/>
  <c r="Q2197" i="18"/>
  <c r="AA2193" i="18" s="1"/>
  <c r="R2197" i="18"/>
  <c r="Z2197" i="18" l="1"/>
  <c r="T2195" i="18"/>
  <c r="U2193" i="18"/>
  <c r="W2195" i="18"/>
  <c r="X2195" i="18"/>
  <c r="Y2193" i="18"/>
  <c r="H2199" i="18"/>
  <c r="P2198" i="18" s="1"/>
  <c r="L2196" i="18"/>
  <c r="M2198" i="18"/>
  <c r="V2193" i="18" s="1"/>
  <c r="N2198" i="18"/>
  <c r="Q2198" i="18"/>
  <c r="AA2194" i="18" s="1"/>
  <c r="R2198" i="18"/>
  <c r="S2195" i="18"/>
  <c r="S2194" i="18"/>
  <c r="Z2198" i="18" l="1"/>
  <c r="T2196" i="18"/>
  <c r="H2200" i="18"/>
  <c r="L2197" i="18"/>
  <c r="M2199" i="18"/>
  <c r="V2194" i="18" s="1"/>
  <c r="N2199" i="18"/>
  <c r="P2199" i="18"/>
  <c r="Q2199" i="18"/>
  <c r="AA2195" i="18" s="1"/>
  <c r="R2199" i="18"/>
  <c r="U2194" i="18"/>
  <c r="W2196" i="18"/>
  <c r="X2196" i="18"/>
  <c r="Y2194" i="18"/>
  <c r="H2201" i="18" l="1"/>
  <c r="M2200" i="18"/>
  <c r="V2195" i="18" s="1"/>
  <c r="L2198" i="18"/>
  <c r="N2200" i="18"/>
  <c r="P2200" i="18"/>
  <c r="R2200" i="18"/>
  <c r="Q2200" i="18"/>
  <c r="AA2196" i="18" s="1"/>
  <c r="S2197" i="18"/>
  <c r="U2195" i="18"/>
  <c r="W2197" i="18"/>
  <c r="X2197" i="18"/>
  <c r="Y2195" i="18"/>
  <c r="S2196" i="18"/>
  <c r="Z2199" i="18"/>
  <c r="T2197" i="18"/>
  <c r="Z2200" i="18" l="1"/>
  <c r="T2198" i="18"/>
  <c r="U2196" i="18"/>
  <c r="W2198" i="18"/>
  <c r="X2198" i="18"/>
  <c r="Y2196" i="18"/>
  <c r="H2202" i="18"/>
  <c r="P2201" i="18" s="1"/>
  <c r="L2199" i="18"/>
  <c r="M2201" i="18"/>
  <c r="V2196" i="18" s="1"/>
  <c r="N2201" i="18"/>
  <c r="R2201" i="18"/>
  <c r="Q2201" i="18"/>
  <c r="AA2197" i="18" s="1"/>
  <c r="Z2201" i="18" l="1"/>
  <c r="T2199" i="18"/>
  <c r="H2203" i="18"/>
  <c r="L2200" i="18"/>
  <c r="N2202" i="18"/>
  <c r="M2202" i="18"/>
  <c r="V2197" i="18" s="1"/>
  <c r="R2202" i="18"/>
  <c r="S2199" i="18"/>
  <c r="Q2202" i="18"/>
  <c r="AA2198" i="18" s="1"/>
  <c r="U2197" i="18"/>
  <c r="W2199" i="18"/>
  <c r="X2199" i="18"/>
  <c r="Y2197" i="18"/>
  <c r="S2198" i="18"/>
  <c r="H2204" i="18" l="1"/>
  <c r="M2203" i="18"/>
  <c r="V2198" i="18" s="1"/>
  <c r="N2203" i="18"/>
  <c r="L2201" i="18"/>
  <c r="P2203" i="18"/>
  <c r="R2203" i="18"/>
  <c r="Q2203" i="18"/>
  <c r="AA2199" i="18" s="1"/>
  <c r="S2200" i="18"/>
  <c r="P2202" i="18"/>
  <c r="U2198" i="18"/>
  <c r="W2200" i="18"/>
  <c r="X2200" i="18"/>
  <c r="Y2198" i="18"/>
  <c r="Z2203" i="18" l="1"/>
  <c r="T2201" i="18"/>
  <c r="U2199" i="18"/>
  <c r="W2201" i="18"/>
  <c r="X2201" i="18"/>
  <c r="Y2199" i="18"/>
  <c r="Z2202" i="18"/>
  <c r="T2200" i="18"/>
  <c r="H2205" i="18"/>
  <c r="L2202" i="18"/>
  <c r="M2204" i="18"/>
  <c r="V2199" i="18" s="1"/>
  <c r="N2204" i="18"/>
  <c r="P2204" i="18"/>
  <c r="Q2204" i="18"/>
  <c r="AA2200" i="18" s="1"/>
  <c r="R2204" i="18"/>
  <c r="Z2204" i="18" l="1"/>
  <c r="T2202" i="18"/>
  <c r="H2206" i="18"/>
  <c r="L2203" i="18"/>
  <c r="M2205" i="18"/>
  <c r="V2200" i="18" s="1"/>
  <c r="N2205" i="18"/>
  <c r="Q2205" i="18"/>
  <c r="AA2201" i="18" s="1"/>
  <c r="R2205" i="18"/>
  <c r="U2200" i="18"/>
  <c r="W2202" i="18"/>
  <c r="X2202" i="18"/>
  <c r="Y2200" i="18"/>
  <c r="S2201" i="18"/>
  <c r="U2201" i="18" l="1"/>
  <c r="W2203" i="18"/>
  <c r="X2203" i="18"/>
  <c r="Y2201" i="18"/>
  <c r="H2207" i="18"/>
  <c r="L2204" i="18"/>
  <c r="M2206" i="18"/>
  <c r="V2201" i="18" s="1"/>
  <c r="N2206" i="18"/>
  <c r="Q2206" i="18"/>
  <c r="AA2202" i="18" s="1"/>
  <c r="R2206" i="18"/>
  <c r="S2202" i="18"/>
  <c r="P2205" i="18"/>
  <c r="U2202" i="18" l="1"/>
  <c r="W2204" i="18"/>
  <c r="X2204" i="18"/>
  <c r="Y2202" i="18"/>
  <c r="Z2205" i="18"/>
  <c r="T2203" i="18"/>
  <c r="H2208" i="18"/>
  <c r="P2207" i="18" s="1"/>
  <c r="L2205" i="18"/>
  <c r="M2207" i="18"/>
  <c r="V2202" i="18" s="1"/>
  <c r="N2207" i="18"/>
  <c r="Q2207" i="18"/>
  <c r="AA2203" i="18" s="1"/>
  <c r="R2207" i="18"/>
  <c r="S2204" i="18"/>
  <c r="S2203" i="18"/>
  <c r="P2206" i="18"/>
  <c r="Z2207" i="18" l="1"/>
  <c r="T2205" i="18"/>
  <c r="Z2206" i="18"/>
  <c r="T2204" i="18"/>
  <c r="U2203" i="18"/>
  <c r="X2205" i="18"/>
  <c r="W2205" i="18"/>
  <c r="Y2203" i="18"/>
  <c r="H2209" i="18"/>
  <c r="L2206" i="18"/>
  <c r="M2208" i="18"/>
  <c r="V2203" i="18" s="1"/>
  <c r="N2208" i="18"/>
  <c r="P2208" i="18"/>
  <c r="R2208" i="18"/>
  <c r="Q2208" i="18"/>
  <c r="AA2204" i="18" s="1"/>
  <c r="Z2208" i="18" l="1"/>
  <c r="T2206" i="18"/>
  <c r="H2210" i="18"/>
  <c r="L2207" i="18"/>
  <c r="M2209" i="18"/>
  <c r="V2204" i="18" s="1"/>
  <c r="N2209" i="18"/>
  <c r="P2209" i="18"/>
  <c r="R2209" i="18"/>
  <c r="Q2209" i="18"/>
  <c r="AA2205" i="18" s="1"/>
  <c r="S2205" i="18"/>
  <c r="U2204" i="18"/>
  <c r="X2206" i="18"/>
  <c r="W2206" i="18"/>
  <c r="Y2204" i="18"/>
  <c r="U2205" i="18" l="1"/>
  <c r="W2207" i="18"/>
  <c r="X2207" i="18"/>
  <c r="Y2205" i="18"/>
  <c r="Z2209" i="18"/>
  <c r="T2207" i="18"/>
  <c r="H2211" i="18"/>
  <c r="L2208" i="18"/>
  <c r="N2210" i="18"/>
  <c r="M2210" i="18"/>
  <c r="V2205" i="18" s="1"/>
  <c r="R2210" i="18"/>
  <c r="Q2210" i="18"/>
  <c r="AA2206" i="18" s="1"/>
  <c r="S2206" i="18"/>
  <c r="H2212" i="18" l="1"/>
  <c r="M2211" i="18"/>
  <c r="V2206" i="18" s="1"/>
  <c r="L2209" i="18"/>
  <c r="N2211" i="18"/>
  <c r="P2211" i="18"/>
  <c r="R2211" i="18"/>
  <c r="Q2211" i="18"/>
  <c r="AA2207" i="18" s="1"/>
  <c r="S2208" i="18"/>
  <c r="P2210" i="18"/>
  <c r="S2207" i="18"/>
  <c r="U2206" i="18"/>
  <c r="W2208" i="18"/>
  <c r="X2208" i="18"/>
  <c r="Y2206" i="18"/>
  <c r="Z2211" i="18" l="1"/>
  <c r="T2209" i="18"/>
  <c r="U2207" i="18"/>
  <c r="W2209" i="18"/>
  <c r="X2209" i="18"/>
  <c r="Y2207" i="18"/>
  <c r="Z2210" i="18"/>
  <c r="T2208" i="18"/>
  <c r="H2213" i="18"/>
  <c r="L2210" i="18"/>
  <c r="N2212" i="18"/>
  <c r="M2212" i="18"/>
  <c r="V2207" i="18" s="1"/>
  <c r="P2212" i="18"/>
  <c r="Q2212" i="18"/>
  <c r="AA2208" i="18" s="1"/>
  <c r="R2212" i="18"/>
  <c r="Z2212" i="18" l="1"/>
  <c r="T2210" i="18"/>
  <c r="H2214" i="18"/>
  <c r="L2211" i="18"/>
  <c r="M2213" i="18"/>
  <c r="V2208" i="18" s="1"/>
  <c r="N2213" i="18"/>
  <c r="R2213" i="18"/>
  <c r="Q2213" i="18"/>
  <c r="AA2209" i="18" s="1"/>
  <c r="S2209" i="18"/>
  <c r="U2208" i="18"/>
  <c r="W2210" i="18"/>
  <c r="X2210" i="18"/>
  <c r="Y2208" i="18"/>
  <c r="H2215" i="18" l="1"/>
  <c r="L2212" i="18"/>
  <c r="M2214" i="18"/>
  <c r="V2209" i="18" s="1"/>
  <c r="N2214" i="18"/>
  <c r="Q2214" i="18"/>
  <c r="AA2210" i="18" s="1"/>
  <c r="P2214" i="18"/>
  <c r="S2211" i="18"/>
  <c r="R2214" i="18"/>
  <c r="S2210" i="18"/>
  <c r="U2209" i="18"/>
  <c r="W2211" i="18"/>
  <c r="X2211" i="18"/>
  <c r="Y2209" i="18"/>
  <c r="P2213" i="18"/>
  <c r="Z2214" i="18" l="1"/>
  <c r="T2212" i="18"/>
  <c r="Z2213" i="18"/>
  <c r="T2211" i="18"/>
  <c r="U2210" i="18"/>
  <c r="W2212" i="18"/>
  <c r="X2212" i="18"/>
  <c r="Y2210" i="18"/>
  <c r="H2216" i="18"/>
  <c r="L2213" i="18"/>
  <c r="M2215" i="18"/>
  <c r="V2210" i="18" s="1"/>
  <c r="N2215" i="18"/>
  <c r="Q2215" i="18"/>
  <c r="AA2211" i="18" s="1"/>
  <c r="R2215" i="18"/>
  <c r="H2217" i="18" l="1"/>
  <c r="M2216" i="18"/>
  <c r="V2211" i="18" s="1"/>
  <c r="L2214" i="18"/>
  <c r="N2216" i="18"/>
  <c r="P2216" i="18"/>
  <c r="R2216" i="18"/>
  <c r="Q2216" i="18"/>
  <c r="AA2212" i="18" s="1"/>
  <c r="P2215" i="18"/>
  <c r="U2211" i="18"/>
  <c r="W2213" i="18"/>
  <c r="X2213" i="18"/>
  <c r="Y2211" i="18"/>
  <c r="S2212" i="18"/>
  <c r="U2212" i="18" l="1"/>
  <c r="W2214" i="18"/>
  <c r="X2214" i="18"/>
  <c r="Y2212" i="18"/>
  <c r="H2218" i="18"/>
  <c r="M2217" i="18"/>
  <c r="V2212" i="18" s="1"/>
  <c r="L2215" i="18"/>
  <c r="N2217" i="18"/>
  <c r="R2217" i="18"/>
  <c r="Q2217" i="18"/>
  <c r="AA2213" i="18" s="1"/>
  <c r="Z2216" i="18"/>
  <c r="T2214" i="18"/>
  <c r="Z2215" i="18"/>
  <c r="T2213" i="18"/>
  <c r="S2213" i="18"/>
  <c r="H2219" i="18" l="1"/>
  <c r="L2216" i="18"/>
  <c r="M2218" i="18"/>
  <c r="V2213" i="18" s="1"/>
  <c r="N2218" i="18"/>
  <c r="P2218" i="18"/>
  <c r="R2218" i="18"/>
  <c r="Q2218" i="18"/>
  <c r="AA2214" i="18" s="1"/>
  <c r="S2215" i="18"/>
  <c r="S2214" i="18"/>
  <c r="P2217" i="18"/>
  <c r="U2213" i="18"/>
  <c r="W2215" i="18"/>
  <c r="X2215" i="18"/>
  <c r="Y2213" i="18"/>
  <c r="Z2218" i="18" l="1"/>
  <c r="T2216" i="18"/>
  <c r="U2214" i="18"/>
  <c r="W2216" i="18"/>
  <c r="X2216" i="18"/>
  <c r="Y2214" i="18"/>
  <c r="Z2217" i="18"/>
  <c r="T2215" i="18"/>
  <c r="H2220" i="18"/>
  <c r="P2219" i="18" s="1"/>
  <c r="L2217" i="18"/>
  <c r="M2219" i="18"/>
  <c r="V2214" i="18" s="1"/>
  <c r="N2219" i="18"/>
  <c r="R2219" i="18"/>
  <c r="Q2219" i="18"/>
  <c r="AA2215" i="18" s="1"/>
  <c r="Z2219" i="18" l="1"/>
  <c r="T2217" i="18"/>
  <c r="U2215" i="18"/>
  <c r="W2217" i="18"/>
  <c r="X2217" i="18"/>
  <c r="Y2215" i="18"/>
  <c r="H2221" i="18"/>
  <c r="L2218" i="18"/>
  <c r="M2220" i="18"/>
  <c r="V2215" i="18" s="1"/>
  <c r="N2220" i="18"/>
  <c r="Q2220" i="18"/>
  <c r="AA2216" i="18" s="1"/>
  <c r="S2217" i="18"/>
  <c r="R2220" i="18"/>
  <c r="S2216" i="18"/>
  <c r="U2216" i="18" l="1"/>
  <c r="W2218" i="18"/>
  <c r="X2218" i="18"/>
  <c r="Y2216" i="18"/>
  <c r="H2222" i="18"/>
  <c r="M2221" i="18"/>
  <c r="V2216" i="18" s="1"/>
  <c r="L2219" i="18"/>
  <c r="N2221" i="18"/>
  <c r="R2221" i="18"/>
  <c r="Q2221" i="18"/>
  <c r="AA2217" i="18" s="1"/>
  <c r="P2220" i="18"/>
  <c r="Z2220" i="18" l="1"/>
  <c r="T2218" i="18"/>
  <c r="H2223" i="18"/>
  <c r="L2220" i="18"/>
  <c r="M2222" i="18"/>
  <c r="V2217" i="18" s="1"/>
  <c r="N2222" i="18"/>
  <c r="P2222" i="18"/>
  <c r="Q2222" i="18"/>
  <c r="AA2218" i="18" s="1"/>
  <c r="R2222" i="18"/>
  <c r="P2221" i="18"/>
  <c r="S2218" i="18"/>
  <c r="U2217" i="18"/>
  <c r="W2219" i="18"/>
  <c r="X2219" i="18"/>
  <c r="Y2217" i="18"/>
  <c r="Z2222" i="18" l="1"/>
  <c r="T2220" i="18"/>
  <c r="U2218" i="18"/>
  <c r="W2220" i="18"/>
  <c r="X2220" i="18"/>
  <c r="Y2218" i="18"/>
  <c r="Z2221" i="18"/>
  <c r="T2219" i="18"/>
  <c r="H2224" i="18"/>
  <c r="L2221" i="18"/>
  <c r="M2223" i="18"/>
  <c r="V2218" i="18" s="1"/>
  <c r="N2223" i="18"/>
  <c r="P2223" i="18"/>
  <c r="Q2223" i="18"/>
  <c r="AA2219" i="18" s="1"/>
  <c r="R2223" i="18"/>
  <c r="S2220" i="18"/>
  <c r="S2219" i="18"/>
  <c r="Z2223" i="18" l="1"/>
  <c r="T2221" i="18"/>
  <c r="U2219" i="18"/>
  <c r="W2221" i="18"/>
  <c r="X2221" i="18"/>
  <c r="Y2219" i="18"/>
  <c r="H2225" i="18"/>
  <c r="P2224" i="18" s="1"/>
  <c r="L2222" i="18"/>
  <c r="M2224" i="18"/>
  <c r="V2219" i="18" s="1"/>
  <c r="N2224" i="18"/>
  <c r="R2224" i="18"/>
  <c r="Q2224" i="18"/>
  <c r="AA2220" i="18" s="1"/>
  <c r="U2220" i="18" l="1"/>
  <c r="W2222" i="18"/>
  <c r="X2222" i="18"/>
  <c r="Y2220" i="18"/>
  <c r="Z2224" i="18"/>
  <c r="T2222" i="18"/>
  <c r="H2226" i="18"/>
  <c r="P2225" i="18" s="1"/>
  <c r="L2223" i="18"/>
  <c r="M2225" i="18"/>
  <c r="V2220" i="18" s="1"/>
  <c r="N2225" i="18"/>
  <c r="R2225" i="18"/>
  <c r="Q2225" i="18"/>
  <c r="AA2221" i="18" s="1"/>
  <c r="S2221" i="18"/>
  <c r="Z2225" i="18" l="1"/>
  <c r="T2223" i="18"/>
  <c r="U2221" i="18"/>
  <c r="W2223" i="18"/>
  <c r="X2223" i="18"/>
  <c r="Y2221" i="18"/>
  <c r="H2227" i="18"/>
  <c r="P2226" i="18" s="1"/>
  <c r="L2224" i="18"/>
  <c r="N2226" i="18"/>
  <c r="M2226" i="18"/>
  <c r="V2221" i="18" s="1"/>
  <c r="R2226" i="18"/>
  <c r="Q2226" i="18"/>
  <c r="AA2222" i="18" s="1"/>
  <c r="S2222" i="18"/>
  <c r="Z2226" i="18" l="1"/>
  <c r="T2224" i="18"/>
  <c r="U2222" i="18"/>
  <c r="W2224" i="18"/>
  <c r="X2224" i="18"/>
  <c r="Y2222" i="18"/>
  <c r="H2228" i="18"/>
  <c r="P2227" i="18" s="1"/>
  <c r="L2225" i="18"/>
  <c r="N2227" i="18"/>
  <c r="M2227" i="18"/>
  <c r="V2222" i="18" s="1"/>
  <c r="R2227" i="18"/>
  <c r="Q2227" i="18"/>
  <c r="AA2223" i="18" s="1"/>
  <c r="S2223" i="18"/>
  <c r="Z2227" i="18" l="1"/>
  <c r="T2225" i="18"/>
  <c r="U2223" i="18"/>
  <c r="W2225" i="18"/>
  <c r="X2225" i="18"/>
  <c r="Y2223" i="18"/>
  <c r="H2229" i="18"/>
  <c r="P2228" i="18" s="1"/>
  <c r="L2226" i="18"/>
  <c r="M2228" i="18"/>
  <c r="V2223" i="18" s="1"/>
  <c r="N2228" i="18"/>
  <c r="Q2228" i="18"/>
  <c r="AA2224" i="18" s="1"/>
  <c r="S2225" i="18"/>
  <c r="R2228" i="18"/>
  <c r="S2224" i="18"/>
  <c r="U2224" i="18" l="1"/>
  <c r="W2226" i="18"/>
  <c r="X2226" i="18"/>
  <c r="Y2224" i="18"/>
  <c r="Z2228" i="18"/>
  <c r="T2226" i="18"/>
  <c r="H2230" i="18"/>
  <c r="P2229" i="18" s="1"/>
  <c r="L2227" i="18"/>
  <c r="M2229" i="18"/>
  <c r="V2224" i="18" s="1"/>
  <c r="N2229" i="18"/>
  <c r="Q2229" i="18"/>
  <c r="AA2225" i="18" s="1"/>
  <c r="R2229" i="18"/>
  <c r="S2226" i="18"/>
  <c r="Z2229" i="18" l="1"/>
  <c r="T2227" i="18"/>
  <c r="H2231" i="18"/>
  <c r="L2228" i="18"/>
  <c r="M2230" i="18"/>
  <c r="V2225" i="18" s="1"/>
  <c r="N2230" i="18"/>
  <c r="Q2230" i="18"/>
  <c r="AA2226" i="18" s="1"/>
  <c r="R2230" i="18"/>
  <c r="U2225" i="18"/>
  <c r="W2227" i="18"/>
  <c r="X2227" i="18"/>
  <c r="Y2225" i="18"/>
  <c r="U2226" i="18" l="1"/>
  <c r="W2228" i="18"/>
  <c r="X2228" i="18"/>
  <c r="Y2226" i="18"/>
  <c r="S2227" i="18"/>
  <c r="H2232" i="18"/>
  <c r="P2231" i="18" s="1"/>
  <c r="L2229" i="18"/>
  <c r="M2231" i="18"/>
  <c r="V2226" i="18" s="1"/>
  <c r="N2231" i="18"/>
  <c r="Q2231" i="18"/>
  <c r="AA2227" i="18" s="1"/>
  <c r="R2231" i="18"/>
  <c r="P2230" i="18"/>
  <c r="S2228" i="18" l="1"/>
  <c r="U2227" i="18"/>
  <c r="X2229" i="18"/>
  <c r="W2229" i="18"/>
  <c r="Y2227" i="18"/>
  <c r="Z2231" i="18"/>
  <c r="T2229" i="18"/>
  <c r="Z2230" i="18"/>
  <c r="T2228" i="18"/>
  <c r="H2233" i="18"/>
  <c r="M2232" i="18"/>
  <c r="V2227" i="18" s="1"/>
  <c r="L2230" i="18"/>
  <c r="P2232" i="18"/>
  <c r="N2232" i="18"/>
  <c r="Q2232" i="18"/>
  <c r="AA2228" i="18" s="1"/>
  <c r="R2232" i="18"/>
  <c r="U2228" i="18" l="1"/>
  <c r="X2230" i="18"/>
  <c r="W2230" i="18"/>
  <c r="Y2228" i="18"/>
  <c r="Z2232" i="18"/>
  <c r="T2230" i="18"/>
  <c r="H2234" i="18"/>
  <c r="L2231" i="18"/>
  <c r="M2233" i="18"/>
  <c r="V2228" i="18" s="1"/>
  <c r="N2233" i="18"/>
  <c r="Q2233" i="18"/>
  <c r="AA2229" i="18" s="1"/>
  <c r="R2233" i="18"/>
  <c r="S2230" i="18"/>
  <c r="S2229" i="18"/>
  <c r="H2235" i="18" l="1"/>
  <c r="L2232" i="18"/>
  <c r="M2234" i="18"/>
  <c r="V2229" i="18" s="1"/>
  <c r="N2234" i="18"/>
  <c r="Q2234" i="18"/>
  <c r="AA2230" i="18" s="1"/>
  <c r="R2234" i="18"/>
  <c r="P2234" i="18"/>
  <c r="S2231" i="18"/>
  <c r="P2233" i="18"/>
  <c r="U2229" i="18"/>
  <c r="W2231" i="18"/>
  <c r="X2231" i="18"/>
  <c r="Y2229" i="18"/>
  <c r="Z2234" i="18" l="1"/>
  <c r="T2232" i="18"/>
  <c r="U2230" i="18"/>
  <c r="W2232" i="18"/>
  <c r="X2232" i="18"/>
  <c r="Y2230" i="18"/>
  <c r="Z2233" i="18"/>
  <c r="T2231" i="18"/>
  <c r="H2236" i="18"/>
  <c r="L2233" i="18"/>
  <c r="N2235" i="18"/>
  <c r="M2235" i="18"/>
  <c r="V2230" i="18" s="1"/>
  <c r="P2235" i="18"/>
  <c r="Q2235" i="18"/>
  <c r="AA2231" i="18" s="1"/>
  <c r="R2235" i="18"/>
  <c r="H2237" i="18" l="1"/>
  <c r="M2236" i="18"/>
  <c r="V2231" i="18" s="1"/>
  <c r="N2236" i="18"/>
  <c r="L2234" i="18"/>
  <c r="P2236" i="18"/>
  <c r="Q2236" i="18"/>
  <c r="AA2232" i="18" s="1"/>
  <c r="S2233" i="18"/>
  <c r="R2236" i="18"/>
  <c r="Z2235" i="18"/>
  <c r="T2233" i="18"/>
  <c r="U2231" i="18"/>
  <c r="W2233" i="18"/>
  <c r="X2233" i="18"/>
  <c r="Y2231" i="18"/>
  <c r="S2232" i="18"/>
  <c r="U2232" i="18" l="1"/>
  <c r="W2234" i="18"/>
  <c r="X2234" i="18"/>
  <c r="Y2232" i="18"/>
  <c r="H2238" i="18"/>
  <c r="M2237" i="18"/>
  <c r="V2232" i="18" s="1"/>
  <c r="L2235" i="18"/>
  <c r="N2237" i="18"/>
  <c r="Q2237" i="18"/>
  <c r="AA2233" i="18" s="1"/>
  <c r="R2237" i="18"/>
  <c r="Z2236" i="18"/>
  <c r="T2234" i="18"/>
  <c r="U2233" i="18" l="1"/>
  <c r="W2235" i="18"/>
  <c r="X2235" i="18"/>
  <c r="Y2233" i="18"/>
  <c r="H2239" i="18"/>
  <c r="L2236" i="18"/>
  <c r="M2238" i="18"/>
  <c r="V2233" i="18" s="1"/>
  <c r="N2238" i="18"/>
  <c r="Q2238" i="18"/>
  <c r="AA2234" i="18" s="1"/>
  <c r="R2238" i="18"/>
  <c r="S2234" i="18"/>
  <c r="P2237" i="18"/>
  <c r="H2240" i="18" l="1"/>
  <c r="L2237" i="18"/>
  <c r="M2239" i="18"/>
  <c r="V2234" i="18" s="1"/>
  <c r="N2239" i="18"/>
  <c r="P2239" i="18"/>
  <c r="S2236" i="18"/>
  <c r="Q2239" i="18"/>
  <c r="AA2235" i="18" s="1"/>
  <c r="R2239" i="18"/>
  <c r="U2234" i="18"/>
  <c r="W2236" i="18"/>
  <c r="X2236" i="18"/>
  <c r="Y2234" i="18"/>
  <c r="Z2237" i="18"/>
  <c r="T2235" i="18"/>
  <c r="S2235" i="18"/>
  <c r="P2238" i="18"/>
  <c r="Z2239" i="18" l="1"/>
  <c r="T2237" i="18"/>
  <c r="Z2238" i="18"/>
  <c r="T2236" i="18"/>
  <c r="U2235" i="18"/>
  <c r="W2237" i="18"/>
  <c r="X2237" i="18"/>
  <c r="Y2235" i="18"/>
  <c r="H2241" i="18"/>
  <c r="L2238" i="18"/>
  <c r="M2240" i="18"/>
  <c r="V2235" i="18" s="1"/>
  <c r="N2240" i="18"/>
  <c r="P2240" i="18"/>
  <c r="R2240" i="18"/>
  <c r="Q2240" i="18"/>
  <c r="AA2236" i="18" s="1"/>
  <c r="U2236" i="18" l="1"/>
  <c r="W2238" i="18"/>
  <c r="X2238" i="18"/>
  <c r="Y2236" i="18"/>
  <c r="Z2240" i="18"/>
  <c r="T2238" i="18"/>
  <c r="H2242" i="18"/>
  <c r="L2239" i="18"/>
  <c r="M2241" i="18"/>
  <c r="V2236" i="18" s="1"/>
  <c r="N2241" i="18"/>
  <c r="Q2241" i="18"/>
  <c r="AA2237" i="18" s="1"/>
  <c r="R2241" i="18"/>
  <c r="S2238" i="18"/>
  <c r="S2237" i="18"/>
  <c r="H2243" i="18" l="1"/>
  <c r="L2240" i="18"/>
  <c r="N2242" i="18"/>
  <c r="M2242" i="18"/>
  <c r="V2237" i="18" s="1"/>
  <c r="P2242" i="18"/>
  <c r="Q2242" i="18"/>
  <c r="AA2238" i="18" s="1"/>
  <c r="R2242" i="18"/>
  <c r="U2237" i="18"/>
  <c r="W2239" i="18"/>
  <c r="X2239" i="18"/>
  <c r="Y2237" i="18"/>
  <c r="P2241" i="18"/>
  <c r="Z2242" i="18" l="1"/>
  <c r="T2240" i="18"/>
  <c r="Z2241" i="18"/>
  <c r="T2239" i="18"/>
  <c r="U2238" i="18"/>
  <c r="W2240" i="18"/>
  <c r="X2240" i="18"/>
  <c r="Y2238" i="18"/>
  <c r="S2239" i="18"/>
  <c r="H2244" i="18"/>
  <c r="L2241" i="18"/>
  <c r="M2243" i="18"/>
  <c r="V2238" i="18" s="1"/>
  <c r="N2243" i="18"/>
  <c r="Q2243" i="18"/>
  <c r="AA2239" i="18" s="1"/>
  <c r="R2243" i="18"/>
  <c r="H2245" i="18" l="1"/>
  <c r="L2242" i="18"/>
  <c r="M2244" i="18"/>
  <c r="V2239" i="18" s="1"/>
  <c r="N2244" i="18"/>
  <c r="P2244" i="18"/>
  <c r="Q2244" i="18"/>
  <c r="AA2240" i="18" s="1"/>
  <c r="S2241" i="18"/>
  <c r="R2244" i="18"/>
  <c r="U2239" i="18"/>
  <c r="W2241" i="18"/>
  <c r="X2241" i="18"/>
  <c r="Y2239" i="18"/>
  <c r="S2240" i="18"/>
  <c r="P2243" i="18"/>
  <c r="Z2244" i="18" l="1"/>
  <c r="T2242" i="18"/>
  <c r="U2240" i="18"/>
  <c r="W2242" i="18"/>
  <c r="X2242" i="18"/>
  <c r="Y2240" i="18"/>
  <c r="Z2243" i="18"/>
  <c r="T2241" i="18"/>
  <c r="H2246" i="18"/>
  <c r="L2243" i="18"/>
  <c r="M2245" i="18"/>
  <c r="V2240" i="18" s="1"/>
  <c r="N2245" i="18"/>
  <c r="P2245" i="18"/>
  <c r="Q2245" i="18"/>
  <c r="AA2241" i="18" s="1"/>
  <c r="R2245" i="18"/>
  <c r="H2247" i="18" l="1"/>
  <c r="L2244" i="18"/>
  <c r="M2246" i="18"/>
  <c r="V2241" i="18" s="1"/>
  <c r="N2246" i="18"/>
  <c r="P2246" i="18"/>
  <c r="Q2246" i="18"/>
  <c r="AA2242" i="18" s="1"/>
  <c r="S2243" i="18"/>
  <c r="R2246" i="18"/>
  <c r="U2241" i="18"/>
  <c r="W2243" i="18"/>
  <c r="X2243" i="18"/>
  <c r="Y2241" i="18"/>
  <c r="S2242" i="18"/>
  <c r="Z2245" i="18"/>
  <c r="T2243" i="18"/>
  <c r="U2242" i="18" l="1"/>
  <c r="W2244" i="18"/>
  <c r="X2244" i="18"/>
  <c r="Y2242" i="18"/>
  <c r="Z2246" i="18"/>
  <c r="T2244" i="18"/>
  <c r="H2248" i="18"/>
  <c r="P2247" i="18" s="1"/>
  <c r="L2245" i="18"/>
  <c r="M2247" i="18"/>
  <c r="V2242" i="18" s="1"/>
  <c r="N2247" i="18"/>
  <c r="Q2247" i="18"/>
  <c r="AA2243" i="18" s="1"/>
  <c r="S2244" i="18"/>
  <c r="R2247" i="18"/>
  <c r="Z2247" i="18" l="1"/>
  <c r="T2245" i="18"/>
  <c r="U2243" i="18"/>
  <c r="X2245" i="18"/>
  <c r="W2245" i="18"/>
  <c r="Y2243" i="18"/>
  <c r="H2249" i="18"/>
  <c r="M2248" i="18"/>
  <c r="V2243" i="18" s="1"/>
  <c r="L2246" i="18"/>
  <c r="N2248" i="18"/>
  <c r="R2248" i="18"/>
  <c r="Q2248" i="18"/>
  <c r="AA2244" i="18" s="1"/>
  <c r="H2250" i="18" l="1"/>
  <c r="M2249" i="18"/>
  <c r="V2244" i="18" s="1"/>
  <c r="L2247" i="18"/>
  <c r="N2249" i="18"/>
  <c r="P2249" i="18"/>
  <c r="R2249" i="18"/>
  <c r="Q2249" i="18"/>
  <c r="AA2245" i="18" s="1"/>
  <c r="S2246" i="18"/>
  <c r="S2245" i="18"/>
  <c r="P2248" i="18"/>
  <c r="U2244" i="18"/>
  <c r="W2246" i="18"/>
  <c r="X2246" i="18"/>
  <c r="Y2244" i="18"/>
  <c r="Z2249" i="18" l="1"/>
  <c r="T2247" i="18"/>
  <c r="U2245" i="18"/>
  <c r="W2247" i="18"/>
  <c r="X2247" i="18"/>
  <c r="Y2245" i="18"/>
  <c r="Z2248" i="18"/>
  <c r="T2246" i="18"/>
  <c r="H2251" i="18"/>
  <c r="L2248" i="18"/>
  <c r="M2250" i="18"/>
  <c r="V2245" i="18" s="1"/>
  <c r="N2250" i="18"/>
  <c r="Q2250" i="18"/>
  <c r="AA2246" i="18" s="1"/>
  <c r="R2250" i="18"/>
  <c r="S2247" i="18" l="1"/>
  <c r="H2252" i="18"/>
  <c r="L2249" i="18"/>
  <c r="M2251" i="18"/>
  <c r="V2246" i="18" s="1"/>
  <c r="N2251" i="18"/>
  <c r="P2251" i="18"/>
  <c r="Q2251" i="18"/>
  <c r="AA2247" i="18" s="1"/>
  <c r="R2251" i="18"/>
  <c r="U2246" i="18"/>
  <c r="W2248" i="18"/>
  <c r="X2248" i="18"/>
  <c r="Y2246" i="18"/>
  <c r="P2250" i="18"/>
  <c r="Z2251" i="18" l="1"/>
  <c r="T2249" i="18"/>
  <c r="U2247" i="18"/>
  <c r="W2249" i="18"/>
  <c r="X2249" i="18"/>
  <c r="Y2247" i="18"/>
  <c r="Z2250" i="18"/>
  <c r="T2248" i="18"/>
  <c r="H2253" i="18"/>
  <c r="L2250" i="18"/>
  <c r="M2252" i="18"/>
  <c r="V2247" i="18" s="1"/>
  <c r="N2252" i="18"/>
  <c r="P2252" i="18"/>
  <c r="Q2252" i="18"/>
  <c r="AA2248" i="18" s="1"/>
  <c r="R2252" i="18"/>
  <c r="S2248" i="18"/>
  <c r="Z2252" i="18" l="1"/>
  <c r="T2250" i="18"/>
  <c r="H2254" i="18"/>
  <c r="L2251" i="18"/>
  <c r="M2253" i="18"/>
  <c r="V2248" i="18" s="1"/>
  <c r="N2253" i="18"/>
  <c r="Q2253" i="18"/>
  <c r="AA2249" i="18" s="1"/>
  <c r="R2253" i="18"/>
  <c r="U2248" i="18"/>
  <c r="W2250" i="18"/>
  <c r="X2250" i="18"/>
  <c r="Y2248" i="18"/>
  <c r="S2249" i="18"/>
  <c r="H2255" i="18" l="1"/>
  <c r="L2252" i="18"/>
  <c r="M2254" i="18"/>
  <c r="V2249" i="18" s="1"/>
  <c r="N2254" i="18"/>
  <c r="Q2254" i="18"/>
  <c r="AA2250" i="18" s="1"/>
  <c r="R2254" i="18"/>
  <c r="P2254" i="18"/>
  <c r="S2251" i="18"/>
  <c r="S2250" i="18"/>
  <c r="U2249" i="18"/>
  <c r="W2251" i="18"/>
  <c r="X2251" i="18"/>
  <c r="Y2249" i="18"/>
  <c r="P2253" i="18"/>
  <c r="U2250" i="18" l="1"/>
  <c r="W2252" i="18"/>
  <c r="X2252" i="18"/>
  <c r="Y2250" i="18"/>
  <c r="Z2254" i="18"/>
  <c r="T2252" i="18"/>
  <c r="Z2253" i="18"/>
  <c r="T2251" i="18"/>
  <c r="H2256" i="18"/>
  <c r="L2253" i="18"/>
  <c r="M2255" i="18"/>
  <c r="V2250" i="18" s="1"/>
  <c r="N2255" i="18"/>
  <c r="P2255" i="18"/>
  <c r="Q2255" i="18"/>
  <c r="AA2251" i="18" s="1"/>
  <c r="R2255" i="18"/>
  <c r="U2251" i="18" l="1"/>
  <c r="X2253" i="18"/>
  <c r="W2253" i="18"/>
  <c r="Y2251" i="18"/>
  <c r="H2257" i="18"/>
  <c r="P2256" i="18" s="1"/>
  <c r="M2256" i="18"/>
  <c r="V2251" i="18" s="1"/>
  <c r="L2254" i="18"/>
  <c r="N2256" i="18"/>
  <c r="R2256" i="18"/>
  <c r="Q2256" i="18"/>
  <c r="AA2252" i="18" s="1"/>
  <c r="S2252" i="18"/>
  <c r="Z2255" i="18"/>
  <c r="T2253" i="18"/>
  <c r="S2253" i="18" l="1"/>
  <c r="Z2256" i="18"/>
  <c r="T2254" i="18"/>
  <c r="H2258" i="18"/>
  <c r="L2255" i="18"/>
  <c r="M2257" i="18"/>
  <c r="V2252" i="18" s="1"/>
  <c r="N2257" i="18"/>
  <c r="R2257" i="18"/>
  <c r="Q2257" i="18"/>
  <c r="AA2253" i="18" s="1"/>
  <c r="U2252" i="18"/>
  <c r="X2254" i="18"/>
  <c r="W2254" i="18"/>
  <c r="Y2252" i="18"/>
  <c r="H2259" i="18" l="1"/>
  <c r="L2256" i="18"/>
  <c r="N2258" i="18"/>
  <c r="M2258" i="18"/>
  <c r="V2253" i="18" s="1"/>
  <c r="R2258" i="18"/>
  <c r="P2258" i="18"/>
  <c r="Q2258" i="18"/>
  <c r="AA2254" i="18" s="1"/>
  <c r="S2254" i="18"/>
  <c r="U2253" i="18"/>
  <c r="W2255" i="18"/>
  <c r="X2255" i="18"/>
  <c r="Y2253" i="18"/>
  <c r="P2257" i="18"/>
  <c r="S2255" i="18" l="1"/>
  <c r="Z2258" i="18"/>
  <c r="T2256" i="18"/>
  <c r="U2254" i="18"/>
  <c r="W2256" i="18"/>
  <c r="X2256" i="18"/>
  <c r="Y2254" i="18"/>
  <c r="Z2257" i="18"/>
  <c r="T2255" i="18"/>
  <c r="H2260" i="18"/>
  <c r="L2257" i="18"/>
  <c r="N2259" i="18"/>
  <c r="M2259" i="18"/>
  <c r="V2254" i="18" s="1"/>
  <c r="Q2259" i="18"/>
  <c r="AA2255" i="18" s="1"/>
  <c r="R2259" i="18"/>
  <c r="U2255" i="18" l="1"/>
  <c r="W2257" i="18"/>
  <c r="X2257" i="18"/>
  <c r="Y2255" i="18"/>
  <c r="H2261" i="18"/>
  <c r="M2260" i="18"/>
  <c r="V2255" i="18" s="1"/>
  <c r="L2258" i="18"/>
  <c r="N2260" i="18"/>
  <c r="Q2260" i="18"/>
  <c r="AA2256" i="18" s="1"/>
  <c r="R2260" i="18"/>
  <c r="S2256" i="18"/>
  <c r="P2259" i="18"/>
  <c r="H2262" i="18" l="1"/>
  <c r="L2259" i="18"/>
  <c r="M2261" i="18"/>
  <c r="V2256" i="18" s="1"/>
  <c r="N2261" i="18"/>
  <c r="P2261" i="18"/>
  <c r="Q2261" i="18"/>
  <c r="AA2257" i="18" s="1"/>
  <c r="R2261" i="18"/>
  <c r="S2257" i="18"/>
  <c r="U2256" i="18"/>
  <c r="W2258" i="18"/>
  <c r="X2258" i="18"/>
  <c r="Y2256" i="18"/>
  <c r="Z2259" i="18"/>
  <c r="T2257" i="18"/>
  <c r="P2260" i="18"/>
  <c r="Z2261" i="18" l="1"/>
  <c r="T2259" i="18"/>
  <c r="U2257" i="18"/>
  <c r="X2259" i="18"/>
  <c r="W2259" i="18"/>
  <c r="Y2257" i="18"/>
  <c r="Z2260" i="18"/>
  <c r="T2258" i="18"/>
  <c r="H2263" i="18"/>
  <c r="L2260" i="18"/>
  <c r="N2262" i="18"/>
  <c r="M2262" i="18"/>
  <c r="V2257" i="18" s="1"/>
  <c r="P2262" i="18"/>
  <c r="Q2262" i="18"/>
  <c r="AA2258" i="18" s="1"/>
  <c r="R2262" i="18"/>
  <c r="S2258" i="18"/>
  <c r="Z2262" i="18" l="1"/>
  <c r="T2260" i="18"/>
  <c r="U2258" i="18"/>
  <c r="W2260" i="18"/>
  <c r="X2260" i="18"/>
  <c r="Y2258" i="18"/>
  <c r="H2264" i="18"/>
  <c r="P2263" i="18" s="1"/>
  <c r="L2261" i="18"/>
  <c r="M2263" i="18"/>
  <c r="V2258" i="18" s="1"/>
  <c r="N2263" i="18"/>
  <c r="Q2263" i="18"/>
  <c r="AA2259" i="18" s="1"/>
  <c r="R2263" i="18"/>
  <c r="S2260" i="18"/>
  <c r="S2259" i="18"/>
  <c r="Z2263" i="18" l="1"/>
  <c r="T2261" i="18"/>
  <c r="U2259" i="18"/>
  <c r="W2261" i="18"/>
  <c r="X2261" i="18"/>
  <c r="Y2259" i="18"/>
  <c r="H2265" i="18"/>
  <c r="P2264" i="18" s="1"/>
  <c r="M2264" i="18"/>
  <c r="V2259" i="18" s="1"/>
  <c r="L2262" i="18"/>
  <c r="N2264" i="18"/>
  <c r="R2264" i="18"/>
  <c r="Q2264" i="18"/>
  <c r="AA2260" i="18" s="1"/>
  <c r="Z2264" i="18" l="1"/>
  <c r="T2262" i="18"/>
  <c r="H2266" i="18"/>
  <c r="L2263" i="18"/>
  <c r="M2265" i="18"/>
  <c r="V2260" i="18" s="1"/>
  <c r="N2265" i="18"/>
  <c r="R2265" i="18"/>
  <c r="Q2265" i="18"/>
  <c r="AA2261" i="18" s="1"/>
  <c r="U2260" i="18"/>
  <c r="W2262" i="18"/>
  <c r="X2262" i="18"/>
  <c r="Y2260" i="18"/>
  <c r="S2261" i="18"/>
  <c r="U2261" i="18" l="1"/>
  <c r="W2263" i="18"/>
  <c r="X2263" i="18"/>
  <c r="Y2261" i="18"/>
  <c r="S2262" i="18"/>
  <c r="H2267" i="18"/>
  <c r="L2264" i="18"/>
  <c r="N2266" i="18"/>
  <c r="M2266" i="18"/>
  <c r="V2261" i="18" s="1"/>
  <c r="R2266" i="18"/>
  <c r="Q2266" i="18"/>
  <c r="AA2262" i="18" s="1"/>
  <c r="P2265" i="18"/>
  <c r="H2268" i="18" l="1"/>
  <c r="L2265" i="18"/>
  <c r="M2267" i="18"/>
  <c r="V2262" i="18" s="1"/>
  <c r="N2267" i="18"/>
  <c r="P2267" i="18"/>
  <c r="R2267" i="18"/>
  <c r="Q2267" i="18"/>
  <c r="AA2263" i="18" s="1"/>
  <c r="S2264" i="18"/>
  <c r="U2262" i="18"/>
  <c r="W2264" i="18"/>
  <c r="X2264" i="18"/>
  <c r="Y2262" i="18"/>
  <c r="S2263" i="18"/>
  <c r="P2266" i="18"/>
  <c r="Z2265" i="18"/>
  <c r="T2263" i="18"/>
  <c r="Z2267" i="18" l="1"/>
  <c r="T2265" i="18"/>
  <c r="U2263" i="18"/>
  <c r="W2265" i="18"/>
  <c r="X2265" i="18"/>
  <c r="Y2263" i="18"/>
  <c r="Z2266" i="18"/>
  <c r="T2264" i="18"/>
  <c r="H2269" i="18"/>
  <c r="L2266" i="18"/>
  <c r="M2268" i="18"/>
  <c r="V2263" i="18" s="1"/>
  <c r="N2268" i="18"/>
  <c r="P2268" i="18"/>
  <c r="Q2268" i="18"/>
  <c r="AA2264" i="18" s="1"/>
  <c r="R2268" i="18"/>
  <c r="H2270" i="18" l="1"/>
  <c r="L2267" i="18"/>
  <c r="M2269" i="18"/>
  <c r="V2264" i="18" s="1"/>
  <c r="N2269" i="18"/>
  <c r="Q2269" i="18"/>
  <c r="AA2265" i="18" s="1"/>
  <c r="P2269" i="18"/>
  <c r="R2269" i="18"/>
  <c r="Z2268" i="18"/>
  <c r="T2266" i="18"/>
  <c r="U2264" i="18"/>
  <c r="W2266" i="18"/>
  <c r="X2266" i="18"/>
  <c r="Y2264" i="18"/>
  <c r="S2265" i="18"/>
  <c r="Z2269" i="18" l="1"/>
  <c r="T2267" i="18"/>
  <c r="U2265" i="18"/>
  <c r="W2267" i="18"/>
  <c r="X2267" i="18"/>
  <c r="Y2265" i="18"/>
  <c r="H2271" i="18"/>
  <c r="P2270" i="18" s="1"/>
  <c r="M2270" i="18"/>
  <c r="V2265" i="18" s="1"/>
  <c r="L2268" i="18"/>
  <c r="N2270" i="18"/>
  <c r="Q2270" i="18"/>
  <c r="AA2266" i="18" s="1"/>
  <c r="R2270" i="18"/>
  <c r="S2266" i="18"/>
  <c r="Z2270" i="18" l="1"/>
  <c r="T2268" i="18"/>
  <c r="U2266" i="18"/>
  <c r="W2268" i="18"/>
  <c r="X2268" i="18"/>
  <c r="Y2266" i="18"/>
  <c r="H2272" i="18"/>
  <c r="P2271" i="18" s="1"/>
  <c r="L2269" i="18"/>
  <c r="M2271" i="18"/>
  <c r="V2266" i="18" s="1"/>
  <c r="N2271" i="18"/>
  <c r="Q2271" i="18"/>
  <c r="AA2267" i="18" s="1"/>
  <c r="R2271" i="18"/>
  <c r="S2268" i="18"/>
  <c r="S2267" i="18"/>
  <c r="Z2271" i="18" l="1"/>
  <c r="T2269" i="18"/>
  <c r="U2267" i="18"/>
  <c r="X2269" i="18"/>
  <c r="W2269" i="18"/>
  <c r="Y2267" i="18"/>
  <c r="H2273" i="18"/>
  <c r="P2272" i="18" s="1"/>
  <c r="L2270" i="18"/>
  <c r="M2272" i="18"/>
  <c r="V2267" i="18" s="1"/>
  <c r="N2272" i="18"/>
  <c r="R2272" i="18"/>
  <c r="Q2272" i="18"/>
  <c r="AA2268" i="18" s="1"/>
  <c r="Z2272" i="18" l="1"/>
  <c r="T2270" i="18"/>
  <c r="U2268" i="18"/>
  <c r="X2270" i="18"/>
  <c r="W2270" i="18"/>
  <c r="Y2268" i="18"/>
  <c r="H2274" i="18"/>
  <c r="P2273" i="18" s="1"/>
  <c r="L2271" i="18"/>
  <c r="M2273" i="18"/>
  <c r="V2268" i="18" s="1"/>
  <c r="N2273" i="18"/>
  <c r="R2273" i="18"/>
  <c r="Q2273" i="18"/>
  <c r="AA2269" i="18" s="1"/>
  <c r="S2269" i="18"/>
  <c r="S2270" i="18" l="1"/>
  <c r="Z2273" i="18"/>
  <c r="T2271" i="18"/>
  <c r="U2269" i="18"/>
  <c r="W2271" i="18"/>
  <c r="X2271" i="18"/>
  <c r="Y2269" i="18"/>
  <c r="H2275" i="18"/>
  <c r="P2274" i="18" s="1"/>
  <c r="L2272" i="18"/>
  <c r="M2274" i="18"/>
  <c r="V2269" i="18" s="1"/>
  <c r="N2274" i="18"/>
  <c r="R2274" i="18"/>
  <c r="Q2274" i="18"/>
  <c r="AA2270" i="18" s="1"/>
  <c r="Z2274" i="18" l="1"/>
  <c r="T2272" i="18"/>
  <c r="U2270" i="18"/>
  <c r="W2272" i="18"/>
  <c r="X2272" i="18"/>
  <c r="Y2270" i="18"/>
  <c r="H2276" i="18"/>
  <c r="P2275" i="18" s="1"/>
  <c r="L2273" i="18"/>
  <c r="M2275" i="18"/>
  <c r="V2270" i="18" s="1"/>
  <c r="N2275" i="18"/>
  <c r="R2275" i="18"/>
  <c r="Q2275" i="18"/>
  <c r="AA2271" i="18" s="1"/>
  <c r="S2271" i="18"/>
  <c r="Z2275" i="18" l="1"/>
  <c r="T2273" i="18"/>
  <c r="U2271" i="18"/>
  <c r="W2273" i="18"/>
  <c r="X2273" i="18"/>
  <c r="Y2271" i="18"/>
  <c r="H2277" i="18"/>
  <c r="P2276" i="18" s="1"/>
  <c r="L2274" i="18"/>
  <c r="M2276" i="18"/>
  <c r="V2271" i="18" s="1"/>
  <c r="N2276" i="18"/>
  <c r="Q2276" i="18"/>
  <c r="AA2272" i="18" s="1"/>
  <c r="S2273" i="18"/>
  <c r="R2276" i="18"/>
  <c r="S2272" i="18"/>
  <c r="Z2276" i="18" l="1"/>
  <c r="T2274" i="18"/>
  <c r="U2272" i="18"/>
  <c r="W2274" i="18"/>
  <c r="X2274" i="18"/>
  <c r="Y2272" i="18"/>
  <c r="H2278" i="18"/>
  <c r="L2275" i="18"/>
  <c r="M2277" i="18"/>
  <c r="V2272" i="18" s="1"/>
  <c r="N2277" i="18"/>
  <c r="R2277" i="18"/>
  <c r="Q2277" i="18"/>
  <c r="AA2273" i="18" s="1"/>
  <c r="S2274" i="18"/>
  <c r="H2279" i="18" l="1"/>
  <c r="L2276" i="18"/>
  <c r="M2278" i="18"/>
  <c r="V2273" i="18" s="1"/>
  <c r="N2278" i="18"/>
  <c r="Q2278" i="18"/>
  <c r="AA2274" i="18" s="1"/>
  <c r="P2278" i="18"/>
  <c r="S2275" i="18"/>
  <c r="R2278" i="18"/>
  <c r="P2277" i="18"/>
  <c r="U2273" i="18"/>
  <c r="W2275" i="18"/>
  <c r="X2275" i="18"/>
  <c r="Y2273" i="18"/>
  <c r="Z2278" i="18" l="1"/>
  <c r="T2276" i="18"/>
  <c r="U2274" i="18"/>
  <c r="W2276" i="18"/>
  <c r="X2276" i="18"/>
  <c r="Y2274" i="18"/>
  <c r="Z2277" i="18"/>
  <c r="T2275" i="18"/>
  <c r="H2280" i="18"/>
  <c r="L2277" i="18"/>
  <c r="M2279" i="18"/>
  <c r="V2274" i="18" s="1"/>
  <c r="N2279" i="18"/>
  <c r="P2279" i="18"/>
  <c r="Q2279" i="18"/>
  <c r="AA2275" i="18" s="1"/>
  <c r="R2279" i="18"/>
  <c r="Z2279" i="18" l="1"/>
  <c r="T2277" i="18"/>
  <c r="U2275" i="18"/>
  <c r="W2277" i="18"/>
  <c r="X2277" i="18"/>
  <c r="Y2275" i="18"/>
  <c r="S2276" i="18"/>
  <c r="H2281" i="18"/>
  <c r="P2280" i="18" s="1"/>
  <c r="M2280" i="18"/>
  <c r="V2275" i="18" s="1"/>
  <c r="L2278" i="18"/>
  <c r="N2280" i="18"/>
  <c r="R2280" i="18"/>
  <c r="Q2280" i="18"/>
  <c r="AA2276" i="18" s="1"/>
  <c r="H2282" i="18" l="1"/>
  <c r="M2281" i="18"/>
  <c r="V2276" i="18" s="1"/>
  <c r="L2279" i="18"/>
  <c r="N2281" i="18"/>
  <c r="P2281" i="18"/>
  <c r="R2281" i="18"/>
  <c r="Q2281" i="18"/>
  <c r="AA2277" i="18" s="1"/>
  <c r="Z2280" i="18"/>
  <c r="T2278" i="18"/>
  <c r="U2276" i="18"/>
  <c r="W2278" i="18"/>
  <c r="X2278" i="18"/>
  <c r="Y2276" i="18"/>
  <c r="S2277" i="18"/>
  <c r="H2283" i="18" l="1"/>
  <c r="L2280" i="18"/>
  <c r="M2282" i="18"/>
  <c r="V2277" i="18" s="1"/>
  <c r="N2282" i="18"/>
  <c r="P2282" i="18"/>
  <c r="R2282" i="18"/>
  <c r="Q2282" i="18"/>
  <c r="AA2278" i="18" s="1"/>
  <c r="S2279" i="18"/>
  <c r="S2278" i="18"/>
  <c r="Z2281" i="18"/>
  <c r="T2279" i="18"/>
  <c r="U2277" i="18"/>
  <c r="W2279" i="18"/>
  <c r="X2279" i="18"/>
  <c r="Y2277" i="18"/>
  <c r="Z2282" i="18" l="1"/>
  <c r="T2280" i="18"/>
  <c r="U2278" i="18"/>
  <c r="W2280" i="18"/>
  <c r="X2280" i="18"/>
  <c r="Y2278" i="18"/>
  <c r="H2284" i="18"/>
  <c r="P2283" i="18" s="1"/>
  <c r="L2281" i="18"/>
  <c r="M2283" i="18"/>
  <c r="V2278" i="18" s="1"/>
  <c r="N2283" i="18"/>
  <c r="R2283" i="18"/>
  <c r="Q2283" i="18"/>
  <c r="AA2279" i="18" s="1"/>
  <c r="Z2283" i="18" l="1"/>
  <c r="T2281" i="18"/>
  <c r="U2279" i="18"/>
  <c r="W2281" i="18"/>
  <c r="X2281" i="18"/>
  <c r="Y2279" i="18"/>
  <c r="H2285" i="18"/>
  <c r="P2284" i="18" s="1"/>
  <c r="L2282" i="18"/>
  <c r="M2284" i="18"/>
  <c r="V2279" i="18" s="1"/>
  <c r="N2284" i="18"/>
  <c r="Q2284" i="18"/>
  <c r="AA2280" i="18" s="1"/>
  <c r="R2284" i="18"/>
  <c r="S2280" i="18"/>
  <c r="S2281" i="18" l="1"/>
  <c r="Z2284" i="18"/>
  <c r="T2282" i="18"/>
  <c r="H2286" i="18"/>
  <c r="L2283" i="18"/>
  <c r="M2285" i="18"/>
  <c r="V2280" i="18" s="1"/>
  <c r="N2285" i="18"/>
  <c r="P2285" i="18"/>
  <c r="R2285" i="18"/>
  <c r="Q2285" i="18"/>
  <c r="AA2281" i="18" s="1"/>
  <c r="U2280" i="18"/>
  <c r="W2282" i="18"/>
  <c r="X2282" i="18"/>
  <c r="Y2280" i="18"/>
  <c r="Z2285" i="18" l="1"/>
  <c r="T2283" i="18"/>
  <c r="U2281" i="18"/>
  <c r="W2283" i="18"/>
  <c r="X2283" i="18"/>
  <c r="Y2281" i="18"/>
  <c r="H2287" i="18"/>
  <c r="L2284" i="18"/>
  <c r="M2286" i="18"/>
  <c r="V2281" i="18" s="1"/>
  <c r="N2286" i="18"/>
  <c r="R2286" i="18"/>
  <c r="S2283" i="18"/>
  <c r="Q2286" i="18"/>
  <c r="AA2282" i="18" s="1"/>
  <c r="S2282" i="18"/>
  <c r="H2288" i="18" l="1"/>
  <c r="L2285" i="18"/>
  <c r="M2287" i="18"/>
  <c r="V2282" i="18" s="1"/>
  <c r="N2287" i="18"/>
  <c r="P2287" i="18"/>
  <c r="Q2287" i="18"/>
  <c r="AA2283" i="18" s="1"/>
  <c r="R2287" i="18"/>
  <c r="U2282" i="18"/>
  <c r="W2284" i="18"/>
  <c r="X2284" i="18"/>
  <c r="Y2282" i="18"/>
  <c r="P2286" i="18"/>
  <c r="S2284" i="18" l="1"/>
  <c r="Z2286" i="18"/>
  <c r="T2284" i="18"/>
  <c r="Z2287" i="18"/>
  <c r="T2285" i="18"/>
  <c r="U2283" i="18"/>
  <c r="W2285" i="18"/>
  <c r="X2285" i="18"/>
  <c r="Y2283" i="18"/>
  <c r="H2289" i="18"/>
  <c r="M2288" i="18"/>
  <c r="V2283" i="18" s="1"/>
  <c r="L2286" i="18"/>
  <c r="P2288" i="18"/>
  <c r="N2288" i="18"/>
  <c r="R2288" i="18"/>
  <c r="Q2288" i="18"/>
  <c r="AA2284" i="18" s="1"/>
  <c r="U2284" i="18" l="1"/>
  <c r="W2286" i="18"/>
  <c r="X2286" i="18"/>
  <c r="Y2284" i="18"/>
  <c r="Z2288" i="18"/>
  <c r="T2286" i="18"/>
  <c r="H2290" i="18"/>
  <c r="P2289" i="18" s="1"/>
  <c r="M2289" i="18"/>
  <c r="V2284" i="18" s="1"/>
  <c r="N2289" i="18"/>
  <c r="L2287" i="18"/>
  <c r="R2289" i="18"/>
  <c r="Q2289" i="18"/>
  <c r="AA2285" i="18" s="1"/>
  <c r="S2285" i="18"/>
  <c r="S2286" i="18" l="1"/>
  <c r="Z2289" i="18"/>
  <c r="T2287" i="18"/>
  <c r="U2285" i="18"/>
  <c r="W2287" i="18"/>
  <c r="X2287" i="18"/>
  <c r="Y2285" i="18"/>
  <c r="H2291" i="18"/>
  <c r="P2290" i="18" s="1"/>
  <c r="L2288" i="18"/>
  <c r="M2290" i="18"/>
  <c r="V2285" i="18" s="1"/>
  <c r="N2290" i="18"/>
  <c r="R2290" i="18"/>
  <c r="Q2290" i="18"/>
  <c r="AA2286" i="18" s="1"/>
  <c r="S2287" i="18"/>
  <c r="Z2290" i="18" l="1"/>
  <c r="T2288" i="18"/>
  <c r="H2292" i="18"/>
  <c r="L2289" i="18"/>
  <c r="N2291" i="18"/>
  <c r="M2291" i="18"/>
  <c r="V2286" i="18" s="1"/>
  <c r="P2291" i="18"/>
  <c r="R2291" i="18"/>
  <c r="Q2291" i="18"/>
  <c r="AA2287" i="18" s="1"/>
  <c r="U2286" i="18"/>
  <c r="W2288" i="18"/>
  <c r="X2288" i="18"/>
  <c r="Y2286" i="18"/>
  <c r="Z2291" i="18" l="1"/>
  <c r="T2289" i="18"/>
  <c r="H2293" i="18"/>
  <c r="L2290" i="18"/>
  <c r="M2292" i="18"/>
  <c r="V2287" i="18" s="1"/>
  <c r="N2292" i="18"/>
  <c r="P2292" i="18"/>
  <c r="Q2292" i="18"/>
  <c r="AA2288" i="18" s="1"/>
  <c r="R2292" i="18"/>
  <c r="U2287" i="18"/>
  <c r="W2289" i="18"/>
  <c r="X2289" i="18"/>
  <c r="Y2287" i="18"/>
  <c r="S2288" i="18"/>
  <c r="U2288" i="18" l="1"/>
  <c r="W2290" i="18"/>
  <c r="X2290" i="18"/>
  <c r="Y2288" i="18"/>
  <c r="H2294" i="18"/>
  <c r="L2291" i="18"/>
  <c r="M2293" i="18"/>
  <c r="V2288" i="18" s="1"/>
  <c r="N2293" i="18"/>
  <c r="Q2293" i="18"/>
  <c r="AA2289" i="18" s="1"/>
  <c r="R2293" i="18"/>
  <c r="Z2292" i="18"/>
  <c r="T2290" i="18"/>
  <c r="S2289" i="18"/>
  <c r="H2295" i="18" l="1"/>
  <c r="L2292" i="18"/>
  <c r="N2294" i="18"/>
  <c r="M2294" i="18"/>
  <c r="V2289" i="18" s="1"/>
  <c r="P2294" i="18"/>
  <c r="R2294" i="18"/>
  <c r="S2291" i="18"/>
  <c r="Q2294" i="18"/>
  <c r="AA2290" i="18" s="1"/>
  <c r="S2290" i="18"/>
  <c r="U2289" i="18"/>
  <c r="W2291" i="18"/>
  <c r="X2291" i="18"/>
  <c r="Y2289" i="18"/>
  <c r="P2293" i="18"/>
  <c r="Z2294" i="18" l="1"/>
  <c r="T2292" i="18"/>
  <c r="Z2293" i="18"/>
  <c r="T2291" i="18"/>
  <c r="W2292" i="18"/>
  <c r="U2290" i="18"/>
  <c r="X2292" i="18"/>
  <c r="Y2290" i="18"/>
  <c r="H2296" i="18"/>
  <c r="L2293" i="18"/>
  <c r="M2295" i="18"/>
  <c r="V2290" i="18" s="1"/>
  <c r="N2295" i="18"/>
  <c r="P2295" i="18"/>
  <c r="R2295" i="18"/>
  <c r="Q2295" i="18"/>
  <c r="AA2291" i="18" s="1"/>
  <c r="U2291" i="18" l="1"/>
  <c r="X2293" i="18"/>
  <c r="W2293" i="18"/>
  <c r="Y2291" i="18"/>
  <c r="Z2295" i="18"/>
  <c r="T2293" i="18"/>
  <c r="S2292" i="18"/>
  <c r="H2297" i="18"/>
  <c r="M2296" i="18"/>
  <c r="V2291" i="18" s="1"/>
  <c r="L2294" i="18"/>
  <c r="N2296" i="18"/>
  <c r="Q2296" i="18"/>
  <c r="AA2292" i="18" s="1"/>
  <c r="R2296" i="18"/>
  <c r="S2293" i="18"/>
  <c r="H2298" i="18" l="1"/>
  <c r="L2295" i="18"/>
  <c r="M2297" i="18"/>
  <c r="V2292" i="18" s="1"/>
  <c r="N2297" i="18"/>
  <c r="P2297" i="18"/>
  <c r="Q2297" i="18"/>
  <c r="AA2293" i="18" s="1"/>
  <c r="R2297" i="18"/>
  <c r="S2294" i="18"/>
  <c r="P2296" i="18"/>
  <c r="U2292" i="18"/>
  <c r="X2294" i="18"/>
  <c r="W2294" i="18"/>
  <c r="Y2292" i="18"/>
  <c r="U2293" i="18" l="1"/>
  <c r="W2295" i="18"/>
  <c r="X2295" i="18"/>
  <c r="Y2293" i="18"/>
  <c r="Z2297" i="18"/>
  <c r="T2295" i="18"/>
  <c r="Z2296" i="18"/>
  <c r="T2294" i="18"/>
  <c r="H2299" i="18"/>
  <c r="L2296" i="18"/>
  <c r="M2298" i="18"/>
  <c r="V2293" i="18" s="1"/>
  <c r="N2298" i="18"/>
  <c r="Q2298" i="18"/>
  <c r="AA2294" i="18" s="1"/>
  <c r="R2298" i="18"/>
  <c r="H2300" i="18" l="1"/>
  <c r="L2297" i="18"/>
  <c r="M2299" i="18"/>
  <c r="V2294" i="18" s="1"/>
  <c r="N2299" i="18"/>
  <c r="P2299" i="18"/>
  <c r="Q2299" i="18"/>
  <c r="AA2295" i="18" s="1"/>
  <c r="R2299" i="18"/>
  <c r="S2296" i="18"/>
  <c r="U2294" i="18"/>
  <c r="W2296" i="18"/>
  <c r="X2296" i="18"/>
  <c r="Y2294" i="18"/>
  <c r="S2295" i="18"/>
  <c r="P2298" i="18"/>
  <c r="U2295" i="18" l="1"/>
  <c r="X2297" i="18"/>
  <c r="W2297" i="18"/>
  <c r="Y2295" i="18"/>
  <c r="Z2298" i="18"/>
  <c r="T2296" i="18"/>
  <c r="Z2299" i="18"/>
  <c r="T2297" i="18"/>
  <c r="H2301" i="18"/>
  <c r="M2300" i="18"/>
  <c r="V2295" i="18" s="1"/>
  <c r="L2298" i="18"/>
  <c r="N2300" i="18"/>
  <c r="P2300" i="18"/>
  <c r="Q2300" i="18"/>
  <c r="AA2296" i="18" s="1"/>
  <c r="R2300" i="18"/>
  <c r="Z2300" i="18" l="1"/>
  <c r="T2298" i="18"/>
  <c r="U2296" i="18"/>
  <c r="W2298" i="18"/>
  <c r="X2298" i="18"/>
  <c r="Y2296" i="18"/>
  <c r="H2302" i="18"/>
  <c r="L2299" i="18"/>
  <c r="M2301" i="18"/>
  <c r="V2296" i="18" s="1"/>
  <c r="N2301" i="18"/>
  <c r="Q2301" i="18"/>
  <c r="AA2297" i="18" s="1"/>
  <c r="R2301" i="18"/>
  <c r="S2297" i="18"/>
  <c r="H2303" i="18" l="1"/>
  <c r="P2302" i="18" s="1"/>
  <c r="M2302" i="18"/>
  <c r="V2297" i="18" s="1"/>
  <c r="L2300" i="18"/>
  <c r="N2302" i="18"/>
  <c r="Q2302" i="18"/>
  <c r="AA2298" i="18" s="1"/>
  <c r="R2302" i="18"/>
  <c r="S2298" i="18"/>
  <c r="P2301" i="18"/>
  <c r="U2297" i="18"/>
  <c r="W2299" i="18"/>
  <c r="X2299" i="18"/>
  <c r="Y2297" i="18"/>
  <c r="Z2302" i="18" l="1"/>
  <c r="T2300" i="18"/>
  <c r="Z2301" i="18"/>
  <c r="T2299" i="18"/>
  <c r="S2299" i="18"/>
  <c r="H2304" i="18"/>
  <c r="P2303" i="18" s="1"/>
  <c r="L2301" i="18"/>
  <c r="M2303" i="18"/>
  <c r="V2298" i="18" s="1"/>
  <c r="N2303" i="18"/>
  <c r="R2303" i="18"/>
  <c r="Q2303" i="18"/>
  <c r="AA2299" i="18" s="1"/>
  <c r="U2298" i="18"/>
  <c r="W2300" i="18"/>
  <c r="X2300" i="18"/>
  <c r="Y2298" i="18"/>
  <c r="S2300" i="18" l="1"/>
  <c r="Z2303" i="18"/>
  <c r="T2301" i="18"/>
  <c r="U2299" i="18"/>
  <c r="W2301" i="18"/>
  <c r="X2301" i="18"/>
  <c r="Y2299" i="18"/>
  <c r="H2305" i="18"/>
  <c r="P2304" i="18" s="1"/>
  <c r="L2302" i="18"/>
  <c r="M2304" i="18"/>
  <c r="V2299" i="18" s="1"/>
  <c r="N2304" i="18"/>
  <c r="R2304" i="18"/>
  <c r="Q2304" i="18"/>
  <c r="AA2300" i="18" s="1"/>
  <c r="V2304" i="18" l="1"/>
  <c r="U2300" i="18"/>
  <c r="W2302" i="18"/>
  <c r="X2302" i="18"/>
  <c r="Y2300" i="18"/>
  <c r="H2306" i="18"/>
  <c r="L2303" i="18"/>
  <c r="M2305" i="18"/>
  <c r="V2300" i="18" s="1"/>
  <c r="N2305" i="18"/>
  <c r="Q2305" i="18"/>
  <c r="AA2301" i="18" s="1"/>
  <c r="R2305" i="18"/>
  <c r="Z2304" i="18"/>
  <c r="T2302" i="18"/>
  <c r="S2301" i="18"/>
  <c r="S2302" i="18" l="1"/>
  <c r="U2301" i="18"/>
  <c r="W2303" i="18"/>
  <c r="X2303" i="18"/>
  <c r="Y2301" i="18"/>
  <c r="H2307" i="18"/>
  <c r="L2304" i="18"/>
  <c r="M2306" i="18"/>
  <c r="V2301" i="18" s="1"/>
  <c r="N2306" i="18"/>
  <c r="Q2306" i="18"/>
  <c r="AA2302" i="18" s="1"/>
  <c r="R2306" i="18"/>
  <c r="V2305" i="18"/>
  <c r="P2305" i="18"/>
  <c r="AA2305" i="18"/>
  <c r="AA2306" i="18" l="1"/>
  <c r="V2306" i="18"/>
  <c r="Z2305" i="18"/>
  <c r="T2303" i="18"/>
  <c r="U2302" i="18"/>
  <c r="W2304" i="18"/>
  <c r="X2304" i="18"/>
  <c r="Y2302" i="18"/>
  <c r="H2308" i="18"/>
  <c r="L2307" i="18"/>
  <c r="S2307" i="18" s="1"/>
  <c r="M2307" i="18"/>
  <c r="V2302" i="18" s="1"/>
  <c r="N2307" i="18"/>
  <c r="L2305" i="18"/>
  <c r="P2307" i="18"/>
  <c r="Q2307" i="18"/>
  <c r="AA2303" i="18" s="1"/>
  <c r="R2307" i="18"/>
  <c r="S2303" i="18"/>
  <c r="P2306" i="18"/>
  <c r="T2307" i="18" l="1"/>
  <c r="AA2307" i="18"/>
  <c r="S2304" i="18"/>
  <c r="U2305" i="18"/>
  <c r="W2307" i="18"/>
  <c r="X2307" i="18"/>
  <c r="Y2305" i="18"/>
  <c r="U2303" i="18"/>
  <c r="W2305" i="18"/>
  <c r="X2305" i="18"/>
  <c r="Y2303" i="18"/>
  <c r="L2306" i="18"/>
  <c r="L2308" i="18"/>
  <c r="M2308" i="18"/>
  <c r="V2303" i="18" s="1"/>
  <c r="N2308" i="18"/>
  <c r="P2308" i="18"/>
  <c r="Q2308" i="18"/>
  <c r="AA2304" i="18" s="1"/>
  <c r="R2308" i="18"/>
  <c r="Z2306" i="18"/>
  <c r="T2304" i="18"/>
  <c r="U2307" i="18"/>
  <c r="V2307" i="18"/>
  <c r="Y2307" i="18"/>
  <c r="Z2307" i="18"/>
  <c r="T2305" i="18"/>
  <c r="U2304" i="18" l="1"/>
  <c r="W2306" i="18"/>
  <c r="X2306" i="18"/>
  <c r="Y2304" i="18"/>
  <c r="S2306" i="18"/>
  <c r="U2306" i="18"/>
  <c r="W2308" i="18"/>
  <c r="BE7" i="18" s="1"/>
  <c r="BE8" i="18" s="1"/>
  <c r="X2308" i="18"/>
  <c r="BK7" i="18" s="1"/>
  <c r="BK8" i="18" s="1"/>
  <c r="Y2306" i="18"/>
  <c r="S2305" i="18"/>
  <c r="Z2308" i="18"/>
  <c r="BW7" i="18" s="1"/>
  <c r="BW8" i="18" s="1"/>
  <c r="T2306" i="18"/>
  <c r="T2308" i="18"/>
  <c r="AA2308" i="18"/>
  <c r="CC7" i="18" s="1"/>
  <c r="CC8" i="18" s="1"/>
  <c r="S2308" i="18"/>
  <c r="AG7" i="18" s="1"/>
  <c r="AG8" i="18" s="1"/>
  <c r="U2308" i="18"/>
  <c r="AS7" i="18" s="1"/>
  <c r="AS8" i="18" s="1"/>
  <c r="V2308" i="18"/>
  <c r="AY7" i="18" s="1"/>
  <c r="AY8" i="18" s="1"/>
  <c r="Y2308" i="18"/>
  <c r="BQ7" i="18" s="1"/>
  <c r="BQ8" i="18" s="1"/>
  <c r="AM7" i="18" l="1"/>
  <c r="AM6" i="18"/>
  <c r="AM5" i="18"/>
  <c r="AM8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C131B8-E38B-4ACA-AC4E-256C85253357}" keepAlive="1" name="Query - clDuration" description="Connection to the 'clDuration' query in the workbook." type="5" refreshedVersion="8" saveData="1">
    <dbPr connection="Provider=Microsoft.Mashup.OleDb.1;Data Source=$Workbook$;Location=clDuration;Extended Properties=&quot;&quot;" command="SELECT * FROM [clDuration]"/>
  </connection>
  <connection id="2" xr16:uid="{B5192152-50EB-4FF4-B726-34CE6CCF090A}" keepAlive="1" name="Query - decoded" description="Connection to the 'decoded' query in the workbook." type="5" refreshedVersion="8" saveData="1">
    <dbPr connection="Provider=Microsoft.Mashup.OleDb.1;Data Source=$Workbook$;Location=decoded;Extended Properties=&quot;&quot;" command="SELECT * FROM [decoded]"/>
  </connection>
  <connection id="3" xr16:uid="{3A19A409-C5C5-42C3-8177-353017BAAE5E}" keepAlive="1" name="Query - decoded (2)" description="Connection to the 'decoded (2)' query in the workbook." type="5" refreshedVersion="8" saveData="1">
    <dbPr connection="Provider=Microsoft.Mashup.OleDb.1;Data Source=$Workbook$;Location=&quot;decoded (2)&quot;;Extended Properties=&quot;&quot;" command="SELECT * FROM [decoded (2)]"/>
  </connection>
  <connection id="4" xr16:uid="{DA93524A-9F31-4A4D-96AD-CD09B4C15F13}" keepAlive="1" name="Query - decoded_1_filtered" description="Connection to the 'decoded_1_filtered' query in the workbook." type="5" refreshedVersion="8" saveData="1">
    <dbPr connection="Provider=Microsoft.Mashup.OleDb.1;Data Source=$Workbook$;Location=decoded_1_filtered;Extended Properties=&quot;&quot;" command="SELECT * FROM [decoded_1_filtered]"/>
  </connection>
  <connection id="5" xr16:uid="{C7CFF952-62DA-48FF-A372-01FA0571CC30}" keepAlive="1" name="Query - decoded_1_filtered (2)" description="Connection to the 'decoded_1_filtered (2)' query in the workbook." type="5" refreshedVersion="6" saveData="1">
    <dbPr connection="Provider=Microsoft.Mashup.OleDb.1;Data Source=$Workbook$;Location=&quot;decoded_1_filtered (2)&quot;;Extended Properties=&quot;&quot;" command="SELECT * FROM [decoded_1_filtered (2)]"/>
  </connection>
  <connection id="6" xr16:uid="{FE48DE7E-9D2A-417C-8069-FABDD08169B3}" keepAlive="1" name="Query - fastLink" description="Connection to the 'fastLink' query in the workbook." type="5" refreshedVersion="8" saveData="1">
    <dbPr connection="Provider=Microsoft.Mashup.OleDb.1;Data Source=$Workbook$;Location=fastLink;Extended Properties=&quot;&quot;" command="SELECT * FROM [fastLink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<sst xmlns="http://schemas.openxmlformats.org/spreadsheetml/2006/main" count="62740" uniqueCount="22613">
  <si>
    <t>TRACE INFO</t>
  </si>
  <si>
    <t>BYTENUM</t>
  </si>
  <si>
    <t>FRT_DEC</t>
  </si>
  <si>
    <t>[TRACECODE]:</t>
  </si>
  <si>
    <t>FRT_HEX</t>
  </si>
  <si>
    <t>6 (0x6)</t>
  </si>
  <si>
    <t>131 (0x83)</t>
  </si>
  <si>
    <t>CL_NEW*</t>
  </si>
  <si>
    <t>CL_END*</t>
  </si>
  <si>
    <t>*BCAST*</t>
  </si>
  <si>
    <t>*CL*</t>
  </si>
  <si>
    <t>CL_IN*</t>
  </si>
  <si>
    <t>*LMMGR_*</t>
  </si>
  <si>
    <t>BUFMGR_GET*</t>
  </si>
  <si>
    <t>BUFMGR_RELEASE*</t>
  </si>
  <si>
    <t>PHY_CALLBACKS_CLAIM*</t>
  </si>
  <si>
    <t>PHY_CALLBACKS_RELEASE*</t>
  </si>
  <si>
    <t>Total</t>
  </si>
  <si>
    <t>Succ</t>
  </si>
  <si>
    <t>fail</t>
  </si>
  <si>
    <t>CL_START*</t>
  </si>
  <si>
    <t>CL_REGISTER_SCH *</t>
  </si>
  <si>
    <t>CL_SEND_PRIMITIVE*</t>
  </si>
  <si>
    <t>CL_TXDONE*</t>
  </si>
  <si>
    <t>diff</t>
  </si>
  <si>
    <t>CL_OUT_CNF*</t>
  </si>
  <si>
    <t>*STS_INADEQUATE_TIME*</t>
  </si>
  <si>
    <t>*NO_ACK*</t>
  </si>
  <si>
    <t>*STS_DELAY*</t>
  </si>
  <si>
    <t>CL_RX*</t>
  </si>
  <si>
    <t>CL_TX *</t>
  </si>
  <si>
    <t>*STS_INPROGRESS*</t>
  </si>
  <si>
    <t>00000000</t>
  </si>
  <si>
    <t>00000010</t>
  </si>
  <si>
    <t>00000020</t>
  </si>
  <si>
    <t>00000050</t>
  </si>
  <si>
    <t>00000060</t>
  </si>
  <si>
    <t>CL_SEQ_CTRL TX*</t>
  </si>
  <si>
    <t>CL_SEQ_CTRL RX*</t>
  </si>
  <si>
    <t>000000b0</t>
  </si>
  <si>
    <t>137 (0x89)</t>
  </si>
  <si>
    <t>CL_SEND_PRIMITIVE STS_SUCCESS(0,0x0) PRIM CL_START_IND(2, 0x02)</t>
  </si>
  <si>
    <t>136 (0x88)</t>
  </si>
  <si>
    <t>4 (0x4)</t>
  </si>
  <si>
    <t>CL_SEND_PRIMITIVE STS_SUCCESS(0,0x0) PRIM DLLRX_DATA_IND(39, 0x27)</t>
  </si>
  <si>
    <t>CL_SEND_PRIMITIVE STS_SUCCESS(0,0x0) PRIM CL_END_IND(3, 0x03)</t>
  </si>
  <si>
    <t>132 (0x84)</t>
  </si>
  <si>
    <t>000001d0</t>
  </si>
  <si>
    <t>00000230</t>
  </si>
  <si>
    <t>00000240</t>
  </si>
  <si>
    <t>00000250</t>
  </si>
  <si>
    <t>00000280</t>
  </si>
  <si>
    <t>00000290</t>
  </si>
  <si>
    <t>000002b0</t>
  </si>
  <si>
    <t>000002c0</t>
  </si>
  <si>
    <t>000002d0</t>
  </si>
  <si>
    <t>000002e0</t>
  </si>
  <si>
    <t>000002f0</t>
  </si>
  <si>
    <t>00000300</t>
  </si>
  <si>
    <t>00000310</t>
  </si>
  <si>
    <t>00000320</t>
  </si>
  <si>
    <t>00000330</t>
  </si>
  <si>
    <t>00000340</t>
  </si>
  <si>
    <t>00000350</t>
  </si>
  <si>
    <t>00000360</t>
  </si>
  <si>
    <t>00000370</t>
  </si>
  <si>
    <t>00000380</t>
  </si>
  <si>
    <t>000003a0</t>
  </si>
  <si>
    <t>000003b0</t>
  </si>
  <si>
    <t>000003c0</t>
  </si>
  <si>
    <t>00000430</t>
  </si>
  <si>
    <t>00000440</t>
  </si>
  <si>
    <t>68 (0x44)</t>
  </si>
  <si>
    <t>00000450</t>
  </si>
  <si>
    <t>00000480</t>
  </si>
  <si>
    <t>00000490</t>
  </si>
  <si>
    <t>000004b0</t>
  </si>
  <si>
    <t>000004c0</t>
  </si>
  <si>
    <t>000004d0</t>
  </si>
  <si>
    <t>000004e0</t>
  </si>
  <si>
    <t>000004f0</t>
  </si>
  <si>
    <t>00000500</t>
  </si>
  <si>
    <t>00000520</t>
  </si>
  <si>
    <t>00000530</t>
  </si>
  <si>
    <t>1 (0x1)</t>
  </si>
  <si>
    <t>2 (0x2)</t>
  </si>
  <si>
    <t>00000570</t>
  </si>
  <si>
    <t>3 (0x3)</t>
  </si>
  <si>
    <t>000005f0</t>
  </si>
  <si>
    <t>00000600</t>
  </si>
  <si>
    <t>00000610</t>
  </si>
  <si>
    <t>00000650</t>
  </si>
  <si>
    <t>00000670</t>
  </si>
  <si>
    <t>00000680</t>
  </si>
  <si>
    <t>00000690</t>
  </si>
  <si>
    <t>000006a0</t>
  </si>
  <si>
    <t>000006b0</t>
  </si>
  <si>
    <t>000006c0</t>
  </si>
  <si>
    <t>000006d0</t>
  </si>
  <si>
    <t>000006e0</t>
  </si>
  <si>
    <t>000006f0</t>
  </si>
  <si>
    <t>00000700</t>
  </si>
  <si>
    <t>00000740</t>
  </si>
  <si>
    <t>000007c0</t>
  </si>
  <si>
    <t>000007d0</t>
  </si>
  <si>
    <t>00000810</t>
  </si>
  <si>
    <t>00000840</t>
  </si>
  <si>
    <t>00000850</t>
  </si>
  <si>
    <t>00000860</t>
  </si>
  <si>
    <t>00000870</t>
  </si>
  <si>
    <t>00000880</t>
  </si>
  <si>
    <t>00000890</t>
  </si>
  <si>
    <t>000008a0</t>
  </si>
  <si>
    <t>000008b0</t>
  </si>
  <si>
    <t>000008c0</t>
  </si>
  <si>
    <t>000008d0</t>
  </si>
  <si>
    <t>000008e0</t>
  </si>
  <si>
    <t>000008f0</t>
  </si>
  <si>
    <t>00000900</t>
  </si>
  <si>
    <t>00000910</t>
  </si>
  <si>
    <t>00000920</t>
  </si>
  <si>
    <t>00000930</t>
  </si>
  <si>
    <t>00000940</t>
  </si>
  <si>
    <t>00000950</t>
  </si>
  <si>
    <t>00000990</t>
  </si>
  <si>
    <t>00000a10</t>
  </si>
  <si>
    <t>00000a60</t>
  </si>
  <si>
    <t>00000aa0</t>
  </si>
  <si>
    <t>00000ab0</t>
  </si>
  <si>
    <t>00000ac0</t>
  </si>
  <si>
    <t>00000ad0</t>
  </si>
  <si>
    <t>00000ae0</t>
  </si>
  <si>
    <t>00000af0</t>
  </si>
  <si>
    <t>00000b00</t>
  </si>
  <si>
    <t>00000b10</t>
  </si>
  <si>
    <t>00000b20</t>
  </si>
  <si>
    <t>00000b30</t>
  </si>
  <si>
    <t>00000b40</t>
  </si>
  <si>
    <t>00000b50</t>
  </si>
  <si>
    <t>00000b60</t>
  </si>
  <si>
    <t>00000b70</t>
  </si>
  <si>
    <t>00000b80</t>
  </si>
  <si>
    <t>00000ba0</t>
  </si>
  <si>
    <t>00000bb0</t>
  </si>
  <si>
    <t>00000bc0</t>
  </si>
  <si>
    <t>00000bd0</t>
  </si>
  <si>
    <t>00000be0</t>
  </si>
  <si>
    <t>00000bf0</t>
  </si>
  <si>
    <t>00000c00</t>
  </si>
  <si>
    <t>00000c10</t>
  </si>
  <si>
    <t>00000c20</t>
  </si>
  <si>
    <t>00000c30</t>
  </si>
  <si>
    <t>00000c60</t>
  </si>
  <si>
    <t>00000c70</t>
  </si>
  <si>
    <t>00000cc0</t>
  </si>
  <si>
    <t>00000d20</t>
  </si>
  <si>
    <t>00000d80</t>
  </si>
  <si>
    <t>00000de0</t>
  </si>
  <si>
    <t>00000e40</t>
  </si>
  <si>
    <t>00000e50</t>
  </si>
  <si>
    <t>00000e60</t>
  </si>
  <si>
    <t>00000e90</t>
  </si>
  <si>
    <t>00000ea0</t>
  </si>
  <si>
    <t>00000ec0</t>
  </si>
  <si>
    <t>00000ed0</t>
  </si>
  <si>
    <t>00000ee0</t>
  </si>
  <si>
    <t>00000ef0</t>
  </si>
  <si>
    <t>00000f00</t>
  </si>
  <si>
    <t>00000f10</t>
  </si>
  <si>
    <t>00000f20</t>
  </si>
  <si>
    <t>00000f30</t>
  </si>
  <si>
    <t>00000f40</t>
  </si>
  <si>
    <t>00000f50</t>
  </si>
  <si>
    <t>00000f60</t>
  </si>
  <si>
    <t>00000f70</t>
  </si>
  <si>
    <t>00000f80</t>
  </si>
  <si>
    <t>00000f90</t>
  </si>
  <si>
    <t>00000fa0</t>
  </si>
  <si>
    <t>00000fb0</t>
  </si>
  <si>
    <t>00000fc0</t>
  </si>
  <si>
    <t>00000fe0</t>
  </si>
  <si>
    <t>00000ff0</t>
  </si>
  <si>
    <t>00001000</t>
  </si>
  <si>
    <t>00001010</t>
  </si>
  <si>
    <t>00001020</t>
  </si>
  <si>
    <t>00001030</t>
  </si>
  <si>
    <t>00001040</t>
  </si>
  <si>
    <t>00001050</t>
  </si>
  <si>
    <t>00001150</t>
  </si>
  <si>
    <t>00001160</t>
  </si>
  <si>
    <t>00001170</t>
  </si>
  <si>
    <t>00001180</t>
  </si>
  <si>
    <t>00001190</t>
  </si>
  <si>
    <t>000011a0</t>
  </si>
  <si>
    <t>000011c0</t>
  </si>
  <si>
    <t>000011d0</t>
  </si>
  <si>
    <t>000011e0</t>
  </si>
  <si>
    <t>000011f0</t>
  </si>
  <si>
    <t>00001200</t>
  </si>
  <si>
    <t>00001210</t>
  </si>
  <si>
    <t>00001220</t>
  </si>
  <si>
    <t>00001230</t>
  </si>
  <si>
    <t>00001240</t>
  </si>
  <si>
    <t>00001250</t>
  </si>
  <si>
    <t>00001280</t>
  </si>
  <si>
    <t>00001290</t>
  </si>
  <si>
    <t>00001300</t>
  </si>
  <si>
    <t>00001400</t>
  </si>
  <si>
    <t>00001410</t>
  </si>
  <si>
    <t>LMMGR_FC_IND param32 0x00000003</t>
  </si>
  <si>
    <t>00001420</t>
  </si>
  <si>
    <t>00001430</t>
  </si>
  <si>
    <t>00001440</t>
  </si>
  <si>
    <t>135 (0x87)</t>
  </si>
  <si>
    <t>CL_IN crc 4294967295(0xFFFFFFFF)</t>
  </si>
  <si>
    <t>00001450</t>
  </si>
  <si>
    <t>147 (0x93)</t>
  </si>
  <si>
    <t>00001460</t>
  </si>
  <si>
    <t>00001470</t>
  </si>
  <si>
    <t>00001480</t>
  </si>
  <si>
    <t>00001490</t>
  </si>
  <si>
    <t>138 (0x8a)</t>
  </si>
  <si>
    <t>CL_REGISTER_SCH STS_SUCCESS(0,0x0) duration 400msec</t>
  </si>
  <si>
    <t>000014a0</t>
  </si>
  <si>
    <t>000014b0</t>
  </si>
  <si>
    <t>000014c0</t>
  </si>
  <si>
    <t>000014d0</t>
  </si>
  <si>
    <t>000014e0</t>
  </si>
  <si>
    <t>000014f0</t>
  </si>
  <si>
    <t>00001500</t>
  </si>
  <si>
    <t>00001510</t>
  </si>
  <si>
    <t>00001520</t>
  </si>
  <si>
    <t>00001530</t>
  </si>
  <si>
    <t>00001540</t>
  </si>
  <si>
    <t>00001550</t>
  </si>
  <si>
    <t>00001560</t>
  </si>
  <si>
    <t>00001570</t>
  </si>
  <si>
    <t>00001580</t>
  </si>
  <si>
    <t>00001590</t>
  </si>
  <si>
    <t>000015a0</t>
  </si>
  <si>
    <t>000015b0</t>
  </si>
  <si>
    <t>146 (0x92)</t>
  </si>
  <si>
    <t>000015c0</t>
  </si>
  <si>
    <t>142 (0x8e)</t>
  </si>
  <si>
    <t>000015d0</t>
  </si>
  <si>
    <t>000015e0</t>
  </si>
  <si>
    <t>143 (0x8f)</t>
  </si>
  <si>
    <t>000015f0</t>
  </si>
  <si>
    <t>00001600</t>
  </si>
  <si>
    <t>140 (0x8c)</t>
  </si>
  <si>
    <t>00001610</t>
  </si>
  <si>
    <t>00001620</t>
  </si>
  <si>
    <t>00001630</t>
  </si>
  <si>
    <t>00001640</t>
  </si>
  <si>
    <t>00001650</t>
  </si>
  <si>
    <t>CL_PDLL_FLAGS param32 8606(0x0000219E) POLLED | RX_DST | RX_SRC | POLL_RXD | CLI_TXD | CLI_RXD | RX_DLC_END</t>
  </si>
  <si>
    <t>00001660</t>
  </si>
  <si>
    <t>00001670</t>
  </si>
  <si>
    <t>00001680</t>
  </si>
  <si>
    <t>00001690</t>
  </si>
  <si>
    <t>000016a0</t>
  </si>
  <si>
    <t>000016b0</t>
  </si>
  <si>
    <t>141 (0x8d)</t>
  </si>
  <si>
    <t>LMMGR_FC_IND param32 0x00000001</t>
  </si>
  <si>
    <t>144 (0x90)</t>
  </si>
  <si>
    <t>000017b0</t>
  </si>
  <si>
    <t>000017c0</t>
  </si>
  <si>
    <t>000017d0</t>
  </si>
  <si>
    <t>000017e0</t>
  </si>
  <si>
    <t>000017f0</t>
  </si>
  <si>
    <t>00001800</t>
  </si>
  <si>
    <t>00001810</t>
  </si>
  <si>
    <t>00001820</t>
  </si>
  <si>
    <t>00001830</t>
  </si>
  <si>
    <t>00001840</t>
  </si>
  <si>
    <t>00001850</t>
  </si>
  <si>
    <t>00001860</t>
  </si>
  <si>
    <t>00001870</t>
  </si>
  <si>
    <t>00001880</t>
  </si>
  <si>
    <t>00001890</t>
  </si>
  <si>
    <t>000018a0</t>
  </si>
  <si>
    <t>000018b0</t>
  </si>
  <si>
    <t>000018d0</t>
  </si>
  <si>
    <t>000018e0</t>
  </si>
  <si>
    <t>000018f0</t>
  </si>
  <si>
    <t>00001900</t>
  </si>
  <si>
    <t>00001910</t>
  </si>
  <si>
    <t>00001920</t>
  </si>
  <si>
    <t>00001930</t>
  </si>
  <si>
    <t>00001940</t>
  </si>
  <si>
    <t>00001950</t>
  </si>
  <si>
    <t>00001960</t>
  </si>
  <si>
    <t>133 (0x85)</t>
  </si>
  <si>
    <t>CL_SEND_PRIMITIVE STS_SUCCESS(0,0x0) PRIM CLI_CONF(57, 0x39)</t>
  </si>
  <si>
    <t>134 (0x86)</t>
  </si>
  <si>
    <t>00001b10</t>
  </si>
  <si>
    <t>00001b70</t>
  </si>
  <si>
    <t>00001b80</t>
  </si>
  <si>
    <t>00001c80</t>
  </si>
  <si>
    <t>00001c90</t>
  </si>
  <si>
    <t>00001ca0</t>
  </si>
  <si>
    <t>00001cb0</t>
  </si>
  <si>
    <t>00001cc0</t>
  </si>
  <si>
    <t>00001cd0</t>
  </si>
  <si>
    <t>00001ce0</t>
  </si>
  <si>
    <t>00001cf0</t>
  </si>
  <si>
    <t>00001d00</t>
  </si>
  <si>
    <t>00001d10</t>
  </si>
  <si>
    <t>00001d20</t>
  </si>
  <si>
    <t>00001d30</t>
  </si>
  <si>
    <t>00001d40</t>
  </si>
  <si>
    <t>00001d50</t>
  </si>
  <si>
    <t>00001d60</t>
  </si>
  <si>
    <t>00001d70</t>
  </si>
  <si>
    <t>00001d80</t>
  </si>
  <si>
    <t>00001d90</t>
  </si>
  <si>
    <t>00001da0</t>
  </si>
  <si>
    <t>00001db0</t>
  </si>
  <si>
    <t>00001dc0</t>
  </si>
  <si>
    <t>00001dd0</t>
  </si>
  <si>
    <t>00001de0</t>
  </si>
  <si>
    <t>00001df0</t>
  </si>
  <si>
    <t>00001e00</t>
  </si>
  <si>
    <t>00001e10</t>
  </si>
  <si>
    <t>00001e20</t>
  </si>
  <si>
    <t>00001e30</t>
  </si>
  <si>
    <t>00001e40</t>
  </si>
  <si>
    <t>00001e50</t>
  </si>
  <si>
    <t>CL_SEND_PRIMITIVE STS_SUCCESS(0,0x0) PRIM CLTX_DONE_IND(41, 0x29)</t>
  </si>
  <si>
    <t>00001e60</t>
  </si>
  <si>
    <t>139 (0x8b)</t>
  </si>
  <si>
    <t>00001e70</t>
  </si>
  <si>
    <t>00001e80</t>
  </si>
  <si>
    <t>00001e90</t>
  </si>
  <si>
    <t>00001ea0</t>
  </si>
  <si>
    <t>00001eb0</t>
  </si>
  <si>
    <t>00001ec0</t>
  </si>
  <si>
    <t>00001ed0</t>
  </si>
  <si>
    <t>00001ef0</t>
  </si>
  <si>
    <t>00001f00</t>
  </si>
  <si>
    <t>00001f10</t>
  </si>
  <si>
    <t>00001f20</t>
  </si>
  <si>
    <t>00001f30</t>
  </si>
  <si>
    <t>00001f40</t>
  </si>
  <si>
    <t>00001f50</t>
  </si>
  <si>
    <t>00001f60</t>
  </si>
  <si>
    <t>00001f70</t>
  </si>
  <si>
    <t>00001f80</t>
  </si>
  <si>
    <t>00001fb0</t>
  </si>
  <si>
    <t>00001fc0</t>
  </si>
  <si>
    <t>00002030</t>
  </si>
  <si>
    <t>00002040</t>
  </si>
  <si>
    <t>00002050</t>
  </si>
  <si>
    <t>00002080</t>
  </si>
  <si>
    <t>00002090</t>
  </si>
  <si>
    <t>000020c0</t>
  </si>
  <si>
    <t>000020d0</t>
  </si>
  <si>
    <t>000020e0</t>
  </si>
  <si>
    <t>000020f0</t>
  </si>
  <si>
    <t>00002100</t>
  </si>
  <si>
    <t>00002110</t>
  </si>
  <si>
    <t>00002120</t>
  </si>
  <si>
    <t>00002130</t>
  </si>
  <si>
    <t>00002140</t>
  </si>
  <si>
    <t>00002150</t>
  </si>
  <si>
    <t>00002160</t>
  </si>
  <si>
    <t>00002170</t>
  </si>
  <si>
    <t>00002180</t>
  </si>
  <si>
    <t>00002190</t>
  </si>
  <si>
    <t>000021a0</t>
  </si>
  <si>
    <t>000021b0</t>
  </si>
  <si>
    <t>000021c0</t>
  </si>
  <si>
    <t>000021d0</t>
  </si>
  <si>
    <t>000021e0</t>
  </si>
  <si>
    <t>000021f0</t>
  </si>
  <si>
    <t>00002200</t>
  </si>
  <si>
    <t>00002210</t>
  </si>
  <si>
    <t>00002220</t>
  </si>
  <si>
    <t>00002230</t>
  </si>
  <si>
    <t>00002240</t>
  </si>
  <si>
    <t>00002250</t>
  </si>
  <si>
    <t>00002260</t>
  </si>
  <si>
    <t>00002270</t>
  </si>
  <si>
    <t>00002280</t>
  </si>
  <si>
    <t>00002290</t>
  </si>
  <si>
    <t>000022a0</t>
  </si>
  <si>
    <t>000022b0</t>
  </si>
  <si>
    <t>000022c0</t>
  </si>
  <si>
    <t>000022d0</t>
  </si>
  <si>
    <t>000022e0</t>
  </si>
  <si>
    <t>000022f0</t>
  </si>
  <si>
    <t>00002300</t>
  </si>
  <si>
    <t>00002310</t>
  </si>
  <si>
    <t>00002320</t>
  </si>
  <si>
    <t>00002330</t>
  </si>
  <si>
    <t>00002340</t>
  </si>
  <si>
    <t>00002350</t>
  </si>
  <si>
    <t>00002360</t>
  </si>
  <si>
    <t>00002370</t>
  </si>
  <si>
    <t>000023a0</t>
  </si>
  <si>
    <t>000023b0</t>
  </si>
  <si>
    <t>00002420</t>
  </si>
  <si>
    <t>00002430</t>
  </si>
  <si>
    <t>00002440</t>
  </si>
  <si>
    <t>00002470</t>
  </si>
  <si>
    <t>00002480</t>
  </si>
  <si>
    <t>000024a0</t>
  </si>
  <si>
    <t>000024b0</t>
  </si>
  <si>
    <t>000024c0</t>
  </si>
  <si>
    <t>000024d0</t>
  </si>
  <si>
    <t>000024e0</t>
  </si>
  <si>
    <t>000024f0</t>
  </si>
  <si>
    <t>000025f0</t>
  </si>
  <si>
    <t>00002600</t>
  </si>
  <si>
    <t>00002610</t>
  </si>
  <si>
    <t>00002620</t>
  </si>
  <si>
    <t>00002630</t>
  </si>
  <si>
    <t>00002640</t>
  </si>
  <si>
    <t>00002650</t>
  </si>
  <si>
    <t>00002660</t>
  </si>
  <si>
    <t>00002670</t>
  </si>
  <si>
    <t>00002680</t>
  </si>
  <si>
    <t>00002690</t>
  </si>
  <si>
    <t>000026a0</t>
  </si>
  <si>
    <t>000026b0</t>
  </si>
  <si>
    <t>000026c0</t>
  </si>
  <si>
    <t>000026d0</t>
  </si>
  <si>
    <t>000026e0</t>
  </si>
  <si>
    <t>000026f0</t>
  </si>
  <si>
    <t>00002700</t>
  </si>
  <si>
    <t>00002710</t>
  </si>
  <si>
    <t>00002720</t>
  </si>
  <si>
    <t>00002730</t>
  </si>
  <si>
    <t>00002740</t>
  </si>
  <si>
    <t>00002750</t>
  </si>
  <si>
    <t>00002760</t>
  </si>
  <si>
    <t>00002770</t>
  </si>
  <si>
    <t>00002780</t>
  </si>
  <si>
    <t>000027a0</t>
  </si>
  <si>
    <t>000027b0</t>
  </si>
  <si>
    <t>000027c0</t>
  </si>
  <si>
    <t>000027d0</t>
  </si>
  <si>
    <t>000027e0</t>
  </si>
  <si>
    <t>000027f0</t>
  </si>
  <si>
    <t>00002800</t>
  </si>
  <si>
    <t>00002810</t>
  </si>
  <si>
    <t>00002820</t>
  </si>
  <si>
    <t>00002830</t>
  </si>
  <si>
    <t>00002840</t>
  </si>
  <si>
    <t>00002850</t>
  </si>
  <si>
    <t>00002860</t>
  </si>
  <si>
    <t>00002870</t>
  </si>
  <si>
    <t>00002880</t>
  </si>
  <si>
    <t>00002890</t>
  </si>
  <si>
    <t>000028a0</t>
  </si>
  <si>
    <t>000028b0</t>
  </si>
  <si>
    <t>000028c0</t>
  </si>
  <si>
    <t>000028d0</t>
  </si>
  <si>
    <t>000028e0</t>
  </si>
  <si>
    <t>000028f0</t>
  </si>
  <si>
    <t>00002900</t>
  </si>
  <si>
    <t>00002910</t>
  </si>
  <si>
    <t>00002920</t>
  </si>
  <si>
    <t>00002930</t>
  </si>
  <si>
    <t>00002940</t>
  </si>
  <si>
    <t>00002950</t>
  </si>
  <si>
    <t>00002960</t>
  </si>
  <si>
    <t>00002970</t>
  </si>
  <si>
    <t>00002980</t>
  </si>
  <si>
    <t>00002990</t>
  </si>
  <si>
    <t>000029a0</t>
  </si>
  <si>
    <t>000029b0</t>
  </si>
  <si>
    <t>000029c0</t>
  </si>
  <si>
    <t>000029d0</t>
  </si>
  <si>
    <t>000029e0</t>
  </si>
  <si>
    <t>000029f0</t>
  </si>
  <si>
    <t>00002a00</t>
  </si>
  <si>
    <t>00002a10</t>
  </si>
  <si>
    <t>00002a20</t>
  </si>
  <si>
    <t>00002a30</t>
  </si>
  <si>
    <t>00002a40</t>
  </si>
  <si>
    <t>00002a50</t>
  </si>
  <si>
    <t>00002a80</t>
  </si>
  <si>
    <t>00002a90</t>
  </si>
  <si>
    <t>00002b00</t>
  </si>
  <si>
    <t>00002b10</t>
  </si>
  <si>
    <t>00002b20</t>
  </si>
  <si>
    <t>00002b50</t>
  </si>
  <si>
    <t>00002b60</t>
  </si>
  <si>
    <t>00002b80</t>
  </si>
  <si>
    <t>00002b90</t>
  </si>
  <si>
    <t>00002ba0</t>
  </si>
  <si>
    <t>00002bb0</t>
  </si>
  <si>
    <t>00002bc0</t>
  </si>
  <si>
    <t>00002be0</t>
  </si>
  <si>
    <t>00002bf0</t>
  </si>
  <si>
    <t>00002c00</t>
  </si>
  <si>
    <t>00002c10</t>
  </si>
  <si>
    <t>00002c20</t>
  </si>
  <si>
    <t>00002c30</t>
  </si>
  <si>
    <t>00002c40</t>
  </si>
  <si>
    <t>00002c50</t>
  </si>
  <si>
    <t>00002c60</t>
  </si>
  <si>
    <t>00002c70</t>
  </si>
  <si>
    <t>00002c80</t>
  </si>
  <si>
    <t>00002c90</t>
  </si>
  <si>
    <t>00002ca0</t>
  </si>
  <si>
    <t>00002cb0</t>
  </si>
  <si>
    <t>00002cc0</t>
  </si>
  <si>
    <t>00002cd0</t>
  </si>
  <si>
    <t>00002ce0</t>
  </si>
  <si>
    <t>00002cf0</t>
  </si>
  <si>
    <t>00002d00</t>
  </si>
  <si>
    <t>00002d10</t>
  </si>
  <si>
    <t>00002d20</t>
  </si>
  <si>
    <t>00002d30</t>
  </si>
  <si>
    <t>00002d50</t>
  </si>
  <si>
    <t>00002d60</t>
  </si>
  <si>
    <t>00002d70</t>
  </si>
  <si>
    <t>00002d80</t>
  </si>
  <si>
    <t>00002d90</t>
  </si>
  <si>
    <t>00002da0</t>
  </si>
  <si>
    <t>00002db0</t>
  </si>
  <si>
    <t>00002dc0</t>
  </si>
  <si>
    <t>00002dd0</t>
  </si>
  <si>
    <t>00002de0</t>
  </si>
  <si>
    <t>00002e10</t>
  </si>
  <si>
    <t>00002e20</t>
  </si>
  <si>
    <t>00002e90</t>
  </si>
  <si>
    <t>00002ea0</t>
  </si>
  <si>
    <t>00002eb0</t>
  </si>
  <si>
    <t>00002ee0</t>
  </si>
  <si>
    <t>00002ef0</t>
  </si>
  <si>
    <t>00002f10</t>
  </si>
  <si>
    <t>00002f20</t>
  </si>
  <si>
    <t>00002f30</t>
  </si>
  <si>
    <t>00002f40</t>
  </si>
  <si>
    <t>00002f50</t>
  </si>
  <si>
    <t>00002f60</t>
  </si>
  <si>
    <t>00002f70</t>
  </si>
  <si>
    <t>00002f80</t>
  </si>
  <si>
    <t>00002f90</t>
  </si>
  <si>
    <t>00002fa0</t>
  </si>
  <si>
    <t>00002fb0</t>
  </si>
  <si>
    <t>00002fc0</t>
  </si>
  <si>
    <t>00002fd0</t>
  </si>
  <si>
    <t>00002ff0</t>
  </si>
  <si>
    <t>00003000</t>
  </si>
  <si>
    <t>00003020</t>
  </si>
  <si>
    <t>00003030</t>
  </si>
  <si>
    <t>00003040</t>
  </si>
  <si>
    <t>00003050</t>
  </si>
  <si>
    <t>00003060</t>
  </si>
  <si>
    <t>00003070</t>
  </si>
  <si>
    <t>00003080</t>
  </si>
  <si>
    <t>000030b0</t>
  </si>
  <si>
    <t>000030c0</t>
  </si>
  <si>
    <t>00003130</t>
  </si>
  <si>
    <t>00003140</t>
  </si>
  <si>
    <t>00003180</t>
  </si>
  <si>
    <t>000031f0</t>
  </si>
  <si>
    <t>00003200</t>
  </si>
  <si>
    <t>00003210</t>
  </si>
  <si>
    <t>00003240</t>
  </si>
  <si>
    <t>00003250</t>
  </si>
  <si>
    <t>00003270</t>
  </si>
  <si>
    <t>00003280</t>
  </si>
  <si>
    <t>00003290</t>
  </si>
  <si>
    <t>000032a0</t>
  </si>
  <si>
    <t>000032b0</t>
  </si>
  <si>
    <t>000032c0</t>
  </si>
  <si>
    <t>000032d0</t>
  </si>
  <si>
    <t>000032e0</t>
  </si>
  <si>
    <t>000032f0</t>
  </si>
  <si>
    <t>00003300</t>
  </si>
  <si>
    <t>00003310</t>
  </si>
  <si>
    <t>00003320</t>
  </si>
  <si>
    <t>00003330</t>
  </si>
  <si>
    <t>00000640</t>
  </si>
  <si>
    <t>00000980</t>
  </si>
  <si>
    <t>00000a00</t>
  </si>
  <si>
    <t>00000b90</t>
  </si>
  <si>
    <t>00000cb0</t>
  </si>
  <si>
    <t>00000cd0</t>
  </si>
  <si>
    <t>00000ce0</t>
  </si>
  <si>
    <t>00000cf0</t>
  </si>
  <si>
    <t>00000d00</t>
  </si>
  <si>
    <t>00000d10</t>
  </si>
  <si>
    <t>00000d30</t>
  </si>
  <si>
    <t>00000d40</t>
  </si>
  <si>
    <t>00000d50</t>
  </si>
  <si>
    <t>00000d60</t>
  </si>
  <si>
    <t>00000d70</t>
  </si>
  <si>
    <t>00000d90</t>
  </si>
  <si>
    <t>00000da0</t>
  </si>
  <si>
    <t>00000db0</t>
  </si>
  <si>
    <t>00000dc0</t>
  </si>
  <si>
    <t>00000dd0</t>
  </si>
  <si>
    <t>00000df0</t>
  </si>
  <si>
    <t>00000e00</t>
  </si>
  <si>
    <t>00000e10</t>
  </si>
  <si>
    <t>00000e20</t>
  </si>
  <si>
    <t>00000e30</t>
  </si>
  <si>
    <t>00000e70</t>
  </si>
  <si>
    <t>00000e80</t>
  </si>
  <si>
    <t>00000eb0</t>
  </si>
  <si>
    <t>000011b0</t>
  </si>
  <si>
    <t>00001260</t>
  </si>
  <si>
    <t>00001270</t>
  </si>
  <si>
    <t>000012a0</t>
  </si>
  <si>
    <t>000012b0</t>
  </si>
  <si>
    <t>000012c0</t>
  </si>
  <si>
    <t>000012d0</t>
  </si>
  <si>
    <t>000012e0</t>
  </si>
  <si>
    <t>00001990</t>
  </si>
  <si>
    <t>000019f0</t>
  </si>
  <si>
    <t>00001a50</t>
  </si>
  <si>
    <t>000020b0</t>
  </si>
  <si>
    <t>00002380</t>
  </si>
  <si>
    <t>00002390</t>
  </si>
  <si>
    <t>000023c0</t>
  </si>
  <si>
    <t>000023d0</t>
  </si>
  <si>
    <t>000023e0</t>
  </si>
  <si>
    <t>000023f0</t>
  </si>
  <si>
    <t>00002400</t>
  </si>
  <si>
    <t>00002410</t>
  </si>
  <si>
    <t>00002450</t>
  </si>
  <si>
    <t>00002490</t>
  </si>
  <si>
    <t>00002790</t>
  </si>
  <si>
    <t>00002a70</t>
  </si>
  <si>
    <t>00002aa0</t>
  </si>
  <si>
    <t>00002ab0</t>
  </si>
  <si>
    <t>00002ac0</t>
  </si>
  <si>
    <t>00002ad0</t>
  </si>
  <si>
    <t>00002ae0</t>
  </si>
  <si>
    <t>00002af0</t>
  </si>
  <si>
    <t>00002b30</t>
  </si>
  <si>
    <t>00002b70</t>
  </si>
  <si>
    <t>00002d40</t>
  </si>
  <si>
    <t>00002df0</t>
  </si>
  <si>
    <t>00002e00</t>
  </si>
  <si>
    <t>00002e30</t>
  </si>
  <si>
    <t>00002e40</t>
  </si>
  <si>
    <t>00002e50</t>
  </si>
  <si>
    <t>00002e60</t>
  </si>
  <si>
    <t>00002e70</t>
  </si>
  <si>
    <t>00002e80</t>
  </si>
  <si>
    <t>00002ec0</t>
  </si>
  <si>
    <t>00002ed0</t>
  </si>
  <si>
    <t>00002f00</t>
  </si>
  <si>
    <t>00002fe0</t>
  </si>
  <si>
    <t>00003090</t>
  </si>
  <si>
    <t>000030a0</t>
  </si>
  <si>
    <t>000030d0</t>
  </si>
  <si>
    <t>000030e0</t>
  </si>
  <si>
    <t>000030f0</t>
  </si>
  <si>
    <t>00003100</t>
  </si>
  <si>
    <t>00003110</t>
  </si>
  <si>
    <t>00003120</t>
  </si>
  <si>
    <t>00003170</t>
  </si>
  <si>
    <t>00000c40</t>
  </si>
  <si>
    <t>00000c50</t>
  </si>
  <si>
    <t>00000c80</t>
  </si>
  <si>
    <t>00000c90</t>
  </si>
  <si>
    <t>00000ca0</t>
  </si>
  <si>
    <t>000012f0</t>
  </si>
  <si>
    <t>000019a0</t>
  </si>
  <si>
    <t>00002460</t>
  </si>
  <si>
    <t>00002b40</t>
  </si>
  <si>
    <t>00002a60</t>
  </si>
  <si>
    <t>00000130</t>
  </si>
  <si>
    <t>00000180</t>
  </si>
  <si>
    <t>00000190</t>
  </si>
  <si>
    <t>000001e0</t>
  </si>
  <si>
    <t>000001f0</t>
  </si>
  <si>
    <t>00000200</t>
  </si>
  <si>
    <t>00000210</t>
  </si>
  <si>
    <t>00000220</t>
  </si>
  <si>
    <t>00000260</t>
  </si>
  <si>
    <t>00000270</t>
  </si>
  <si>
    <t>000002a0</t>
  </si>
  <si>
    <t>00000550</t>
  </si>
  <si>
    <t>00000560</t>
  </si>
  <si>
    <t>00000590</t>
  </si>
  <si>
    <t>000005b0</t>
  </si>
  <si>
    <t>000005c0</t>
  </si>
  <si>
    <t>000005d0</t>
  </si>
  <si>
    <t>000005e0</t>
  </si>
  <si>
    <t>00000620</t>
  </si>
  <si>
    <t>00000630</t>
  </si>
  <si>
    <t>00000660</t>
  </si>
  <si>
    <t>00001b90</t>
  </si>
  <si>
    <t>00001bc0</t>
  </si>
  <si>
    <t>00001bf0</t>
  </si>
  <si>
    <t>00001c00</t>
  </si>
  <si>
    <t>00001c10</t>
  </si>
  <si>
    <t>00001c20</t>
  </si>
  <si>
    <t>00001c30</t>
  </si>
  <si>
    <t>00001c40</t>
  </si>
  <si>
    <t>00001c50</t>
  </si>
  <si>
    <t>00001c60</t>
  </si>
  <si>
    <t>00001c70</t>
  </si>
  <si>
    <t>00000030</t>
  </si>
  <si>
    <t>00000040</t>
  </si>
  <si>
    <t>00000070</t>
  </si>
  <si>
    <t>00000080</t>
  </si>
  <si>
    <t>000000c0</t>
  </si>
  <si>
    <t>00000140</t>
  </si>
  <si>
    <t>00001bd0</t>
  </si>
  <si>
    <t>00001060</t>
  </si>
  <si>
    <t>00001070</t>
  </si>
  <si>
    <t>00001080</t>
  </si>
  <si>
    <t>00001090</t>
  </si>
  <si>
    <t>000010a0</t>
  </si>
  <si>
    <t>000010b0</t>
  </si>
  <si>
    <t>000010c0</t>
  </si>
  <si>
    <t>000010d0</t>
  </si>
  <si>
    <t>000010e0</t>
  </si>
  <si>
    <t>000010f0</t>
  </si>
  <si>
    <t>00001100</t>
  </si>
  <si>
    <t>00001110</t>
  </si>
  <si>
    <t>00001120</t>
  </si>
  <si>
    <t>00001130</t>
  </si>
  <si>
    <t>00001140</t>
  </si>
  <si>
    <t>CL_SEND_PRIMITIVE STS_SUCCESS(0,0x0) PRIM CL_STAT_IND(66, 0x42)</t>
  </si>
  <si>
    <t>000018c0</t>
  </si>
  <si>
    <t>00001970</t>
  </si>
  <si>
    <t>00001980</t>
  </si>
  <si>
    <t>000019b0</t>
  </si>
  <si>
    <t>000019c0</t>
  </si>
  <si>
    <t>000019d0</t>
  </si>
  <si>
    <t>000019e0</t>
  </si>
  <si>
    <t>00001a00</t>
  </si>
  <si>
    <t>00001a10</t>
  </si>
  <si>
    <t>00001a20</t>
  </si>
  <si>
    <t>00001a30</t>
  </si>
  <si>
    <t>00001a40</t>
  </si>
  <si>
    <t>00001a60</t>
  </si>
  <si>
    <t>00001a70</t>
  </si>
  <si>
    <t>00001a80</t>
  </si>
  <si>
    <t>00001af0</t>
  </si>
  <si>
    <t>00001b00</t>
  </si>
  <si>
    <t>00001b40</t>
  </si>
  <si>
    <t>00001b50</t>
  </si>
  <si>
    <t>00001ba0</t>
  </si>
  <si>
    <t>00001bb0</t>
  </si>
  <si>
    <t>00001be0</t>
  </si>
  <si>
    <t>00001ee0</t>
  </si>
  <si>
    <t>00001f90</t>
  </si>
  <si>
    <t>00001fa0</t>
  </si>
  <si>
    <t>00001fd0</t>
  </si>
  <si>
    <t>00001fe0</t>
  </si>
  <si>
    <t>00001ff0</t>
  </si>
  <si>
    <t>00002000</t>
  </si>
  <si>
    <t>00002010</t>
  </si>
  <si>
    <t>00002020</t>
  </si>
  <si>
    <t>00002060</t>
  </si>
  <si>
    <t>00002070</t>
  </si>
  <si>
    <t>000020a0</t>
  </si>
  <si>
    <t>00000090</t>
  </si>
  <si>
    <t>000000a0</t>
  </si>
  <si>
    <t>000000d0</t>
  </si>
  <si>
    <t>000000e0</t>
  </si>
  <si>
    <t>000000f0</t>
  </si>
  <si>
    <t>00000100</t>
  </si>
  <si>
    <t>00000710</t>
  </si>
  <si>
    <t>00000750</t>
  </si>
  <si>
    <t>000007e0</t>
  </si>
  <si>
    <t>00000820</t>
  </si>
  <si>
    <t>00000970</t>
  </si>
  <si>
    <t>00000110</t>
  </si>
  <si>
    <t>00000120</t>
  </si>
  <si>
    <t>000001a0</t>
  </si>
  <si>
    <t>00000400</t>
  </si>
  <si>
    <t>00000960</t>
  </si>
  <si>
    <t>000009a0</t>
  </si>
  <si>
    <t>000009b0</t>
  </si>
  <si>
    <t>000009c0</t>
  </si>
  <si>
    <t>000009d0</t>
  </si>
  <si>
    <t>00001310</t>
  </si>
  <si>
    <t>00001320</t>
  </si>
  <si>
    <t>00001330</t>
  </si>
  <si>
    <t>00001340</t>
  </si>
  <si>
    <t>00001350</t>
  </si>
  <si>
    <t>00001360</t>
  </si>
  <si>
    <t>00001370</t>
  </si>
  <si>
    <t>00001390</t>
  </si>
  <si>
    <t>000013a0</t>
  </si>
  <si>
    <t>000013b0</t>
  </si>
  <si>
    <t>000013c0</t>
  </si>
  <si>
    <t>000013d0</t>
  </si>
  <si>
    <t>000013e0</t>
  </si>
  <si>
    <t>000013f0</t>
  </si>
  <si>
    <t>00001700</t>
  </si>
  <si>
    <t>00001710</t>
  </si>
  <si>
    <t>00001720</t>
  </si>
  <si>
    <t>00001750</t>
  </si>
  <si>
    <t>00001760</t>
  </si>
  <si>
    <t>00001780</t>
  </si>
  <si>
    <t>00001790</t>
  </si>
  <si>
    <t>000017a0</t>
  </si>
  <si>
    <t>00002500</t>
  </si>
  <si>
    <t>00002510</t>
  </si>
  <si>
    <t>00002520</t>
  </si>
  <si>
    <t>00002530</t>
  </si>
  <si>
    <t>00002540</t>
  </si>
  <si>
    <t>00002550</t>
  </si>
  <si>
    <t>00002580</t>
  </si>
  <si>
    <t>00002590</t>
  </si>
  <si>
    <t>000025e0</t>
  </si>
  <si>
    <t>00003340</t>
  </si>
  <si>
    <t>00003350</t>
  </si>
  <si>
    <t>00003360</t>
  </si>
  <si>
    <t>00003370</t>
  </si>
  <si>
    <t>00003380</t>
  </si>
  <si>
    <t>00003390</t>
  </si>
  <si>
    <t>000033a0</t>
  </si>
  <si>
    <t>000033b0</t>
  </si>
  <si>
    <t>000033c0</t>
  </si>
  <si>
    <t>00001380</t>
  </si>
  <si>
    <t>000016c0</t>
  </si>
  <si>
    <t>000016e0</t>
  </si>
  <si>
    <t>000016f0</t>
  </si>
  <si>
    <t>00001730</t>
  </si>
  <si>
    <t>00001740</t>
  </si>
  <si>
    <t>00001770</t>
  </si>
  <si>
    <t>00002570</t>
  </si>
  <si>
    <t>000025a0</t>
  </si>
  <si>
    <t>000025b0</t>
  </si>
  <si>
    <t>000025c0</t>
  </si>
  <si>
    <t>000025d0</t>
  </si>
  <si>
    <t>DIFF</t>
  </si>
  <si>
    <t xml:space="preserve"> </t>
  </si>
  <si>
    <t>00000170</t>
  </si>
  <si>
    <t>00002560</t>
  </si>
  <si>
    <t>000016d0</t>
  </si>
  <si>
    <t>000009e0</t>
  </si>
  <si>
    <t>000009f0</t>
  </si>
  <si>
    <t>00000a20</t>
  </si>
  <si>
    <t>00000a30</t>
  </si>
  <si>
    <t>00000a40</t>
  </si>
  <si>
    <t>00000a50</t>
  </si>
  <si>
    <t>00000a70</t>
  </si>
  <si>
    <t>00000a80</t>
  </si>
  <si>
    <t>00000a90</t>
  </si>
  <si>
    <t>00001a90</t>
  </si>
  <si>
    <t>00001aa0</t>
  </si>
  <si>
    <t>00001ab0</t>
  </si>
  <si>
    <t>00001ac0</t>
  </si>
  <si>
    <t>00001ad0</t>
  </si>
  <si>
    <t>00001ae0</t>
  </si>
  <si>
    <t>00001b20</t>
  </si>
  <si>
    <t>00001b30</t>
  </si>
  <si>
    <t>00001b60</t>
  </si>
  <si>
    <t>000033d0</t>
  </si>
  <si>
    <t>000033e0</t>
  </si>
  <si>
    <t>00003450</t>
  </si>
  <si>
    <t>00003460</t>
  </si>
  <si>
    <t>00003470</t>
  </si>
  <si>
    <t>000034a0</t>
  </si>
  <si>
    <t>000034b0</t>
  </si>
  <si>
    <t>000034d0</t>
  </si>
  <si>
    <t>000034e0</t>
  </si>
  <si>
    <t>000034f0</t>
  </si>
  <si>
    <t>00003500</t>
  </si>
  <si>
    <t>00003520</t>
  </si>
  <si>
    <t>00003530</t>
  </si>
  <si>
    <t>00003540</t>
  </si>
  <si>
    <t>00003550</t>
  </si>
  <si>
    <t>00003560</t>
  </si>
  <si>
    <t>00003570</t>
  </si>
  <si>
    <t>00003580</t>
  </si>
  <si>
    <t>00003590</t>
  </si>
  <si>
    <t>000035a0</t>
  </si>
  <si>
    <t>000035b0</t>
  </si>
  <si>
    <t>000035c0</t>
  </si>
  <si>
    <t>000035d0</t>
  </si>
  <si>
    <t>000035e0</t>
  </si>
  <si>
    <t>000035f0</t>
  </si>
  <si>
    <t>00003600</t>
  </si>
  <si>
    <t>00003610</t>
  </si>
  <si>
    <t>00003620</t>
  </si>
  <si>
    <t>00003630</t>
  </si>
  <si>
    <t>00003640</t>
  </si>
  <si>
    <t>00003650</t>
  </si>
  <si>
    <t>00003660</t>
  </si>
  <si>
    <t>00003670</t>
  </si>
  <si>
    <t>00003680</t>
  </si>
  <si>
    <t>00003690</t>
  </si>
  <si>
    <t>000036a0</t>
  </si>
  <si>
    <t>000036b0</t>
  </si>
  <si>
    <t>000036c0</t>
  </si>
  <si>
    <t>000036d0</t>
  </si>
  <si>
    <t>000036e0</t>
  </si>
  <si>
    <t>000036f0</t>
  </si>
  <si>
    <t>00003700</t>
  </si>
  <si>
    <t>00003710</t>
  </si>
  <si>
    <t>00003720</t>
  </si>
  <si>
    <t>00003730</t>
  </si>
  <si>
    <t>00003740</t>
  </si>
  <si>
    <t>00003750</t>
  </si>
  <si>
    <t>00003760</t>
  </si>
  <si>
    <t>00003770</t>
  </si>
  <si>
    <t>00003780</t>
  </si>
  <si>
    <t>00003790</t>
  </si>
  <si>
    <t>000037a0</t>
  </si>
  <si>
    <t>000037b0</t>
  </si>
  <si>
    <t>000037c0</t>
  </si>
  <si>
    <t>000037d0</t>
  </si>
  <si>
    <t>000037e0</t>
  </si>
  <si>
    <t>000037f0</t>
  </si>
  <si>
    <t>00003800</t>
  </si>
  <si>
    <t>00003810</t>
  </si>
  <si>
    <t>00003820</t>
  </si>
  <si>
    <t>00003830</t>
  </si>
  <si>
    <t>00003840</t>
  </si>
  <si>
    <t>00003850</t>
  </si>
  <si>
    <t>00003860</t>
  </si>
  <si>
    <t>00003870</t>
  </si>
  <si>
    <t>00003880</t>
  </si>
  <si>
    <t>00003890</t>
  </si>
  <si>
    <t>000038a0</t>
  </si>
  <si>
    <t>000038b0</t>
  </si>
  <si>
    <t>000038c0</t>
  </si>
  <si>
    <t>000038d0</t>
  </si>
  <si>
    <t>000039a0</t>
  </si>
  <si>
    <t>00003a00</t>
  </si>
  <si>
    <t>00003a20</t>
  </si>
  <si>
    <t>00003a30</t>
  </si>
  <si>
    <t>00003a40</t>
  </si>
  <si>
    <t>00003a50</t>
  </si>
  <si>
    <t>00003a60</t>
  </si>
  <si>
    <t>00003a70</t>
  </si>
  <si>
    <t>00003a80</t>
  </si>
  <si>
    <t>00003a90</t>
  </si>
  <si>
    <t>00003aa0</t>
  </si>
  <si>
    <t>00003ab0</t>
  </si>
  <si>
    <t>00003ac0</t>
  </si>
  <si>
    <t>00003ad0</t>
  </si>
  <si>
    <t>00003ae0</t>
  </si>
  <si>
    <t>00003af0</t>
  </si>
  <si>
    <t>00003b00</t>
  </si>
  <si>
    <t>00003b10</t>
  </si>
  <si>
    <t>00003b20</t>
  </si>
  <si>
    <t>00003b30</t>
  </si>
  <si>
    <t>00003b40</t>
  </si>
  <si>
    <t>00003b50</t>
  </si>
  <si>
    <t>00003b70</t>
  </si>
  <si>
    <t>00003b90</t>
  </si>
  <si>
    <t>00003ba0</t>
  </si>
  <si>
    <t>00003bb0</t>
  </si>
  <si>
    <t>00003bc0</t>
  </si>
  <si>
    <t>00003bf0</t>
  </si>
  <si>
    <t>00003c00</t>
  </si>
  <si>
    <t>00003c70</t>
  </si>
  <si>
    <t>00003c80</t>
  </si>
  <si>
    <t>00003c90</t>
  </si>
  <si>
    <t>00003cc0</t>
  </si>
  <si>
    <t>00003cd0</t>
  </si>
  <si>
    <t>00003cf0</t>
  </si>
  <si>
    <t>00003d00</t>
  </si>
  <si>
    <t>00003d10</t>
  </si>
  <si>
    <t>00003d20</t>
  </si>
  <si>
    <t>00003d30</t>
  </si>
  <si>
    <t>00003d40</t>
  </si>
  <si>
    <t>00003d70</t>
  </si>
  <si>
    <t>00003d80</t>
  </si>
  <si>
    <t>00003df0</t>
  </si>
  <si>
    <t>00003e00</t>
  </si>
  <si>
    <t>00003e10</t>
  </si>
  <si>
    <t>00003e40</t>
  </si>
  <si>
    <t>00003e50</t>
  </si>
  <si>
    <t>00003e70</t>
  </si>
  <si>
    <t>00003e80</t>
  </si>
  <si>
    <t>00003e90</t>
  </si>
  <si>
    <t>00003ea0</t>
  </si>
  <si>
    <t>00003eb0</t>
  </si>
  <si>
    <t>00003ec0</t>
  </si>
  <si>
    <t>00003ed0</t>
  </si>
  <si>
    <t>00003ee0</t>
  </si>
  <si>
    <t>00003ef0</t>
  </si>
  <si>
    <t>00003f00</t>
  </si>
  <si>
    <t>00003f10</t>
  </si>
  <si>
    <t>00003f20</t>
  </si>
  <si>
    <t>00003f30</t>
  </si>
  <si>
    <t>00003f40</t>
  </si>
  <si>
    <t>00003f50</t>
  </si>
  <si>
    <t>00003f60</t>
  </si>
  <si>
    <t>00003f70</t>
  </si>
  <si>
    <t>00003f80</t>
  </si>
  <si>
    <t>00003f90</t>
  </si>
  <si>
    <t>00003fa0</t>
  </si>
  <si>
    <t>00003fb0</t>
  </si>
  <si>
    <t>00003fc0</t>
  </si>
  <si>
    <t>00003fe0</t>
  </si>
  <si>
    <t>00003ff0</t>
  </si>
  <si>
    <t>00004000</t>
  </si>
  <si>
    <t>00004010</t>
  </si>
  <si>
    <t>00004030</t>
  </si>
  <si>
    <t>00004040</t>
  </si>
  <si>
    <t>00004050</t>
  </si>
  <si>
    <t>00004060</t>
  </si>
  <si>
    <t>00004070</t>
  </si>
  <si>
    <t>00004080</t>
  </si>
  <si>
    <t>00004090</t>
  </si>
  <si>
    <t>000040a0</t>
  </si>
  <si>
    <t>000040b0</t>
  </si>
  <si>
    <t>000040c0</t>
  </si>
  <si>
    <t>00003510</t>
  </si>
  <si>
    <t>00003900</t>
  </si>
  <si>
    <t>00003910</t>
  </si>
  <si>
    <t>00003980</t>
  </si>
  <si>
    <t>00003990</t>
  </si>
  <si>
    <t>000039d0</t>
  </si>
  <si>
    <t>000039e0</t>
  </si>
  <si>
    <t>00003a10</t>
  </si>
  <si>
    <t>00003b80</t>
  </si>
  <si>
    <t>00003d50</t>
  </si>
  <si>
    <t>00003d60</t>
  </si>
  <si>
    <t>00003d90</t>
  </si>
  <si>
    <t>00003da0</t>
  </si>
  <si>
    <t>00003db0</t>
  </si>
  <si>
    <t>00003dc0</t>
  </si>
  <si>
    <t>00003dd0</t>
  </si>
  <si>
    <t>00003de0</t>
  </si>
  <si>
    <t>00003e20</t>
  </si>
  <si>
    <t>00003e30</t>
  </si>
  <si>
    <t>00003e60</t>
  </si>
  <si>
    <t>00003fd0</t>
  </si>
  <si>
    <t>*STS_BUF*</t>
  </si>
  <si>
    <t>*STS_ERR_POST*</t>
  </si>
  <si>
    <t>000033f0</t>
  </si>
  <si>
    <t>00003400</t>
  </si>
  <si>
    <t>00003410</t>
  </si>
  <si>
    <t>00003420</t>
  </si>
  <si>
    <t>00003430</t>
  </si>
  <si>
    <t>00003440</t>
  </si>
  <si>
    <t>00003480</t>
  </si>
  <si>
    <t>00003490</t>
  </si>
  <si>
    <t>000034c0</t>
  </si>
  <si>
    <t>000038e0</t>
  </si>
  <si>
    <t>000038f0</t>
  </si>
  <si>
    <t>00003920</t>
  </si>
  <si>
    <t>00003930</t>
  </si>
  <si>
    <t>00003940</t>
  </si>
  <si>
    <t>00003950</t>
  </si>
  <si>
    <t>00003960</t>
  </si>
  <si>
    <t>00003970</t>
  </si>
  <si>
    <t>000039b0</t>
  </si>
  <si>
    <t>000039c0</t>
  </si>
  <si>
    <t>000039f0</t>
  </si>
  <si>
    <t>00003b60</t>
  </si>
  <si>
    <t>CL_PDLL_FLAGS param32 8460(0x0000210C) RX_DST | RX_SRC | CLI_RXD | RX_DLC_END</t>
  </si>
  <si>
    <t>00000580</t>
  </si>
  <si>
    <t>Grand Total</t>
  </si>
  <si>
    <t>Row Labels</t>
  </si>
  <si>
    <t>00000150</t>
  </si>
  <si>
    <t>00000160</t>
  </si>
  <si>
    <t>000001b0</t>
  </si>
  <si>
    <t>000001c0</t>
  </si>
  <si>
    <t>00000460</t>
  </si>
  <si>
    <t>beforeTx</t>
  </si>
  <si>
    <t>beforeRx</t>
  </si>
  <si>
    <t>txEnd</t>
  </si>
  <si>
    <t>rxEnd</t>
  </si>
  <si>
    <t>00000390</t>
  </si>
  <si>
    <t>000003d0</t>
  </si>
  <si>
    <t>000003e0</t>
  </si>
  <si>
    <t>000003f0</t>
  </si>
  <si>
    <t>00000410</t>
  </si>
  <si>
    <t>00000420</t>
  </si>
  <si>
    <t>00000470</t>
  </si>
  <si>
    <t>000004a0</t>
  </si>
  <si>
    <t>cl id</t>
  </si>
  <si>
    <t>[TRACECODE]:.1</t>
  </si>
  <si>
    <t>[TRACECODE]:.2</t>
  </si>
  <si>
    <t>(0x8c)</t>
  </si>
  <si>
    <t>(0x6)</t>
  </si>
  <si>
    <t>FRT32_val</t>
  </si>
  <si>
    <t>FRT32_trace</t>
  </si>
  <si>
    <t>txPHR - target</t>
  </si>
  <si>
    <t>txEnd to rxStart</t>
  </si>
  <si>
    <t>rxEnd to txTime</t>
  </si>
  <si>
    <t>rxEnd to targetTime</t>
  </si>
  <si>
    <t>rxEnd to txCall</t>
  </si>
  <si>
    <t>txCall to afterTx</t>
  </si>
  <si>
    <t>rxCall to afterRx</t>
  </si>
  <si>
    <t>Count of txPHR - target</t>
  </si>
  <si>
    <t>Count of txEnd to rxStart</t>
  </si>
  <si>
    <t>Count of rxEnd to targetTime</t>
  </si>
  <si>
    <t>Count of rxEnd to txTime</t>
  </si>
  <si>
    <t>Count of txCall to afterTx</t>
  </si>
  <si>
    <t>Count of rxEnd to txCall</t>
  </si>
  <si>
    <t>Count of rxCall to afterRx</t>
  </si>
  <si>
    <t>txCall to targetTime</t>
  </si>
  <si>
    <t>Count of txCall to targetTime</t>
  </si>
  <si>
    <t>min/max/mostRep</t>
  </si>
  <si>
    <t>dccol</t>
  </si>
  <si>
    <t>afterTxCol</t>
  </si>
  <si>
    <t>71 (0x47)</t>
  </si>
  <si>
    <t>00000720</t>
  </si>
  <si>
    <t>00000730</t>
  </si>
  <si>
    <t>00000760</t>
  </si>
  <si>
    <t>00000770</t>
  </si>
  <si>
    <t>00000780</t>
  </si>
  <si>
    <t>00000790</t>
  </si>
  <si>
    <t>000007a0</t>
  </si>
  <si>
    <t>000007b0</t>
  </si>
  <si>
    <t>000007f0</t>
  </si>
  <si>
    <t>00000800</t>
  </si>
  <si>
    <t>00000830</t>
  </si>
  <si>
    <t>00003010</t>
  </si>
  <si>
    <t>00003150</t>
  </si>
  <si>
    <t>00003160</t>
  </si>
  <si>
    <t>00003190</t>
  </si>
  <si>
    <t>000031a0</t>
  </si>
  <si>
    <t>000031b0</t>
  </si>
  <si>
    <t>000031c0</t>
  </si>
  <si>
    <t>000031d0</t>
  </si>
  <si>
    <t>000031e0</t>
  </si>
  <si>
    <t>00003220</t>
  </si>
  <si>
    <t>00003230</t>
  </si>
  <si>
    <t>00003260</t>
  </si>
  <si>
    <t>00000fd0</t>
  </si>
  <si>
    <t>clid</t>
  </si>
  <si>
    <t>00000510</t>
  </si>
  <si>
    <t>00000540</t>
  </si>
  <si>
    <t>00002bd0</t>
  </si>
  <si>
    <t>00003bd0</t>
  </si>
  <si>
    <t>00003be0</t>
  </si>
  <si>
    <t>00003c10</t>
  </si>
  <si>
    <t>00003c20</t>
  </si>
  <si>
    <t>00003c30</t>
  </si>
  <si>
    <t>00003c40</t>
  </si>
  <si>
    <t>00003c50</t>
  </si>
  <si>
    <t>00003c60</t>
  </si>
  <si>
    <t>00003ca0</t>
  </si>
  <si>
    <t>00003cb0</t>
  </si>
  <si>
    <t>00003ce0</t>
  </si>
  <si>
    <t>TOTAL CL</t>
  </si>
  <si>
    <t>min/max/avg</t>
  </si>
  <si>
    <t>000005a0</t>
  </si>
  <si>
    <t>00004020</t>
  </si>
  <si>
    <t>000040d0</t>
  </si>
  <si>
    <t>000040e0</t>
  </si>
  <si>
    <t>000040f0</t>
  </si>
  <si>
    <t>00004100</t>
  </si>
  <si>
    <t>00004110</t>
  </si>
  <si>
    <t>00004120</t>
  </si>
  <si>
    <t>00004130</t>
  </si>
  <si>
    <t>00004140</t>
  </si>
  <si>
    <t>00004150</t>
  </si>
  <si>
    <t>00004160</t>
  </si>
  <si>
    <t>00004170</t>
  </si>
  <si>
    <t>00004180</t>
  </si>
  <si>
    <t>00004190</t>
  </si>
  <si>
    <t>000041a0</t>
  </si>
  <si>
    <t>000041b0</t>
  </si>
  <si>
    <t>000041c0</t>
  </si>
  <si>
    <t>000041d0</t>
  </si>
  <si>
    <t>000041e0</t>
  </si>
  <si>
    <t>000041f0</t>
  </si>
  <si>
    <t>00004200</t>
  </si>
  <si>
    <t>00004210</t>
  </si>
  <si>
    <t>00004220</t>
  </si>
  <si>
    <t>00004230</t>
  </si>
  <si>
    <t>00004240</t>
  </si>
  <si>
    <t>00004250</t>
  </si>
  <si>
    <t>00004260</t>
  </si>
  <si>
    <t>00004270</t>
  </si>
  <si>
    <t>00004280</t>
  </si>
  <si>
    <t>00004290</t>
  </si>
  <si>
    <t>000042a0</t>
  </si>
  <si>
    <t>000042b0</t>
  </si>
  <si>
    <t>000042c0</t>
  </si>
  <si>
    <t>000042d0</t>
  </si>
  <si>
    <t>000042e0</t>
  </si>
  <si>
    <t>000042f0</t>
  </si>
  <si>
    <t>00004300</t>
  </si>
  <si>
    <t>00004310</t>
  </si>
  <si>
    <t>00004320</t>
  </si>
  <si>
    <t>00004330</t>
  </si>
  <si>
    <t>00004340</t>
  </si>
  <si>
    <t>00004350</t>
  </si>
  <si>
    <t>00004360</t>
  </si>
  <si>
    <t>00004370</t>
  </si>
  <si>
    <t>00004380</t>
  </si>
  <si>
    <t>00004390</t>
  </si>
  <si>
    <t>000043a0</t>
  </si>
  <si>
    <t>000043b0</t>
  </si>
  <si>
    <t>000043c0</t>
  </si>
  <si>
    <t>000043d0</t>
  </si>
  <si>
    <t>000043e0</t>
  </si>
  <si>
    <t>000043f0</t>
  </si>
  <si>
    <t>00004400</t>
  </si>
  <si>
    <t>00004410</t>
  </si>
  <si>
    <t>00004420</t>
  </si>
  <si>
    <t>00004430</t>
  </si>
  <si>
    <t>00004440</t>
  </si>
  <si>
    <t>00004450</t>
  </si>
  <si>
    <t>00004460</t>
  </si>
  <si>
    <t>00004470</t>
  </si>
  <si>
    <t>00004480</t>
  </si>
  <si>
    <t>00004490</t>
  </si>
  <si>
    <t>000044a0</t>
  </si>
  <si>
    <t>000044b0</t>
  </si>
  <si>
    <t>000044c0</t>
  </si>
  <si>
    <t>000044d0</t>
  </si>
  <si>
    <t>000044e0</t>
  </si>
  <si>
    <t>000044f0</t>
  </si>
  <si>
    <t>00004500</t>
  </si>
  <si>
    <t>00004510</t>
  </si>
  <si>
    <t>00004520</t>
  </si>
  <si>
    <t>00004530</t>
  </si>
  <si>
    <t>00004540</t>
  </si>
  <si>
    <t>00004550</t>
  </si>
  <si>
    <t>00004560</t>
  </si>
  <si>
    <t>00004570</t>
  </si>
  <si>
    <t>00004580</t>
  </si>
  <si>
    <t>00004590</t>
  </si>
  <si>
    <t>000045a0</t>
  </si>
  <si>
    <t>000045b0</t>
  </si>
  <si>
    <t>000045c0</t>
  </si>
  <si>
    <t>000045d0</t>
  </si>
  <si>
    <t>000045e0</t>
  </si>
  <si>
    <t>000045f0</t>
  </si>
  <si>
    <t>00004600</t>
  </si>
  <si>
    <t>00004610</t>
  </si>
  <si>
    <t>00004620</t>
  </si>
  <si>
    <t>00004630</t>
  </si>
  <si>
    <t>00004640</t>
  </si>
  <si>
    <t>00004650</t>
  </si>
  <si>
    <t>00004660</t>
  </si>
  <si>
    <t>00004670</t>
  </si>
  <si>
    <t>00004680</t>
  </si>
  <si>
    <t>00004690</t>
  </si>
  <si>
    <t>000046a0</t>
  </si>
  <si>
    <t>000046b0</t>
  </si>
  <si>
    <t>000046c0</t>
  </si>
  <si>
    <t>000046d0</t>
  </si>
  <si>
    <t>000046e0</t>
  </si>
  <si>
    <t>000046f0</t>
  </si>
  <si>
    <t>00004700</t>
  </si>
  <si>
    <t>00004710</t>
  </si>
  <si>
    <t>00004720</t>
  </si>
  <si>
    <t>00004730</t>
  </si>
  <si>
    <t>00004740</t>
  </si>
  <si>
    <t>00004750</t>
  </si>
  <si>
    <t>00004760</t>
  </si>
  <si>
    <t>00004770</t>
  </si>
  <si>
    <t>00004780</t>
  </si>
  <si>
    <t>00004790</t>
  </si>
  <si>
    <t>000047a0</t>
  </si>
  <si>
    <t>000047b0</t>
  </si>
  <si>
    <t>000047c0</t>
  </si>
  <si>
    <t>000047d0</t>
  </si>
  <si>
    <t>000047e0</t>
  </si>
  <si>
    <t>000047f0</t>
  </si>
  <si>
    <t>00004800</t>
  </si>
  <si>
    <t>00004810</t>
  </si>
  <si>
    <t>00004820</t>
  </si>
  <si>
    <t>00004830</t>
  </si>
  <si>
    <t>00004840</t>
  </si>
  <si>
    <t>00004850</t>
  </si>
  <si>
    <t>00004860</t>
  </si>
  <si>
    <t>00004870</t>
  </si>
  <si>
    <t>00004880</t>
  </si>
  <si>
    <t>00004890</t>
  </si>
  <si>
    <t>000048a0</t>
  </si>
  <si>
    <t>000048b0</t>
  </si>
  <si>
    <t>000048c0</t>
  </si>
  <si>
    <t>000048d0</t>
  </si>
  <si>
    <t>000048e0</t>
  </si>
  <si>
    <t>000048f0</t>
  </si>
  <si>
    <t>00004900</t>
  </si>
  <si>
    <t>00004910</t>
  </si>
  <si>
    <t>00004920</t>
  </si>
  <si>
    <t>00004930</t>
  </si>
  <si>
    <t>00004940</t>
  </si>
  <si>
    <t>00004950</t>
  </si>
  <si>
    <t>00004960</t>
  </si>
  <si>
    <t>00004970</t>
  </si>
  <si>
    <t>00004980</t>
  </si>
  <si>
    <t>00004990</t>
  </si>
  <si>
    <t>000049a0</t>
  </si>
  <si>
    <t>000049b0</t>
  </si>
  <si>
    <t>000049c0</t>
  </si>
  <si>
    <t>000049d0</t>
  </si>
  <si>
    <t>000049e0</t>
  </si>
  <si>
    <t>000049f0</t>
  </si>
  <si>
    <t>00004a00</t>
  </si>
  <si>
    <t>00004a10</t>
  </si>
  <si>
    <t>00004a20</t>
  </si>
  <si>
    <t>00004a30</t>
  </si>
  <si>
    <t>00004a40</t>
  </si>
  <si>
    <t>00004a50</t>
  </si>
  <si>
    <t>00004a60</t>
  </si>
  <si>
    <t>00004a70</t>
  </si>
  <si>
    <t>00004a80</t>
  </si>
  <si>
    <t>00004a90</t>
  </si>
  <si>
    <t>00004aa0</t>
  </si>
  <si>
    <t>00004ab0</t>
  </si>
  <si>
    <t>00004ac0</t>
  </si>
  <si>
    <t>00004ad0</t>
  </si>
  <si>
    <t>00004ae0</t>
  </si>
  <si>
    <t>00004af0</t>
  </si>
  <si>
    <t>00004b00</t>
  </si>
  <si>
    <t>00004b10</t>
  </si>
  <si>
    <t>00004b20</t>
  </si>
  <si>
    <t>00004b30</t>
  </si>
  <si>
    <t>00004b40</t>
  </si>
  <si>
    <t>00004b50</t>
  </si>
  <si>
    <t>00004b60</t>
  </si>
  <si>
    <t>00004b70</t>
  </si>
  <si>
    <t>00004b80</t>
  </si>
  <si>
    <t>00004b90</t>
  </si>
  <si>
    <t>00004ba0</t>
  </si>
  <si>
    <t>00004bb0</t>
  </si>
  <si>
    <t>00004bc0</t>
  </si>
  <si>
    <t>00004bd0</t>
  </si>
  <si>
    <t>00004be0</t>
  </si>
  <si>
    <t>00004bf0</t>
  </si>
  <si>
    <t>00004c00</t>
  </si>
  <si>
    <t>00004c10</t>
  </si>
  <si>
    <t>00004c20</t>
  </si>
  <si>
    <t>00004c30</t>
  </si>
  <si>
    <t>00004c40</t>
  </si>
  <si>
    <t>00004c50</t>
  </si>
  <si>
    <t>00004c60</t>
  </si>
  <si>
    <t>00004c70</t>
  </si>
  <si>
    <t>00004c80</t>
  </si>
  <si>
    <t>00004c90</t>
  </si>
  <si>
    <t>00004ca0</t>
  </si>
  <si>
    <t>00004cb0</t>
  </si>
  <si>
    <t>00004cc0</t>
  </si>
  <si>
    <t>00004cd0</t>
  </si>
  <si>
    <t>00004ce0</t>
  </si>
  <si>
    <t>00004cf0</t>
  </si>
  <si>
    <t>00004d00</t>
  </si>
  <si>
    <t>00004d10</t>
  </si>
  <si>
    <t>00004d20</t>
  </si>
  <si>
    <t>00004d30</t>
  </si>
  <si>
    <t>00004d40</t>
  </si>
  <si>
    <t>00004d50</t>
  </si>
  <si>
    <t>00004d60</t>
  </si>
  <si>
    <t>00004d70</t>
  </si>
  <si>
    <t>00004d80</t>
  </si>
  <si>
    <t>00004d90</t>
  </si>
  <si>
    <t>00004da0</t>
  </si>
  <si>
    <t>00004db0</t>
  </si>
  <si>
    <t>00004dc0</t>
  </si>
  <si>
    <t>00004dd0</t>
  </si>
  <si>
    <t>00004de0</t>
  </si>
  <si>
    <t>00004df0</t>
  </si>
  <si>
    <t>00004e00</t>
  </si>
  <si>
    <t>00004e10</t>
  </si>
  <si>
    <t>00004e20</t>
  </si>
  <si>
    <t>00004e30</t>
  </si>
  <si>
    <t>00004e40</t>
  </si>
  <si>
    <t>00004e50</t>
  </si>
  <si>
    <t>00004e60</t>
  </si>
  <si>
    <t>00004e70</t>
  </si>
  <si>
    <t>00004e80</t>
  </si>
  <si>
    <t>00004e90</t>
  </si>
  <si>
    <t>00004ea0</t>
  </si>
  <si>
    <t>00004eb0</t>
  </si>
  <si>
    <t>00004ec0</t>
  </si>
  <si>
    <t>00004ed0</t>
  </si>
  <si>
    <t>00004ee0</t>
  </si>
  <si>
    <t>00004ef0</t>
  </si>
  <si>
    <t>00004f00</t>
  </si>
  <si>
    <t>00004f10</t>
  </si>
  <si>
    <t>00004f20</t>
  </si>
  <si>
    <t>00004f30</t>
  </si>
  <si>
    <t>00004f40</t>
  </si>
  <si>
    <t>00004f50</t>
  </si>
  <si>
    <t>00004f60</t>
  </si>
  <si>
    <t>00004f70</t>
  </si>
  <si>
    <t>00004f80</t>
  </si>
  <si>
    <t>00004f90</t>
  </si>
  <si>
    <t>00004fa0</t>
  </si>
  <si>
    <t>00004fb0</t>
  </si>
  <si>
    <t>00004fc0</t>
  </si>
  <si>
    <t>00004fd0</t>
  </si>
  <si>
    <t>00004fe0</t>
  </si>
  <si>
    <t>00004ff0</t>
  </si>
  <si>
    <t>00005000</t>
  </si>
  <si>
    <t>00005010</t>
  </si>
  <si>
    <t>00005020</t>
  </si>
  <si>
    <t>00005030</t>
  </si>
  <si>
    <t>00005040</t>
  </si>
  <si>
    <t>00005050</t>
  </si>
  <si>
    <t>00005060</t>
  </si>
  <si>
    <t>00005070</t>
  </si>
  <si>
    <t>00005080</t>
  </si>
  <si>
    <t>00005090</t>
  </si>
  <si>
    <t>000050a0</t>
  </si>
  <si>
    <t>000050b0</t>
  </si>
  <si>
    <t>000050c0</t>
  </si>
  <si>
    <t>000050d0</t>
  </si>
  <si>
    <t>000050e0</t>
  </si>
  <si>
    <t>000050f0</t>
  </si>
  <si>
    <t>00005100</t>
  </si>
  <si>
    <t>00005110</t>
  </si>
  <si>
    <t>00005120</t>
  </si>
  <si>
    <t>00005130</t>
  </si>
  <si>
    <t>00005140</t>
  </si>
  <si>
    <t>00005150</t>
  </si>
  <si>
    <t>00005160</t>
  </si>
  <si>
    <t>00005170</t>
  </si>
  <si>
    <t>00005180</t>
  </si>
  <si>
    <t>00005190</t>
  </si>
  <si>
    <t>000051a0</t>
  </si>
  <si>
    <t>000051b0</t>
  </si>
  <si>
    <t>000051c0</t>
  </si>
  <si>
    <t>000051d0</t>
  </si>
  <si>
    <t>000051e0</t>
  </si>
  <si>
    <t>000051f0</t>
  </si>
  <si>
    <t>00005200</t>
  </si>
  <si>
    <t>00005210</t>
  </si>
  <si>
    <t>00005220</t>
  </si>
  <si>
    <t>00005230</t>
  </si>
  <si>
    <t>00005240</t>
  </si>
  <si>
    <t>00005250</t>
  </si>
  <si>
    <t>00005260</t>
  </si>
  <si>
    <t>00005270</t>
  </si>
  <si>
    <t>00005280</t>
  </si>
  <si>
    <t>00005290</t>
  </si>
  <si>
    <t>000052a0</t>
  </si>
  <si>
    <t>000052b0</t>
  </si>
  <si>
    <t>000052c0</t>
  </si>
  <si>
    <t>000052d0</t>
  </si>
  <si>
    <t>000052e0</t>
  </si>
  <si>
    <t>000052f0</t>
  </si>
  <si>
    <t>00005300</t>
  </si>
  <si>
    <t>00005310</t>
  </si>
  <si>
    <t>00005320</t>
  </si>
  <si>
    <t>00005330</t>
  </si>
  <si>
    <t>00005340</t>
  </si>
  <si>
    <t>00005350</t>
  </si>
  <si>
    <t>00005360</t>
  </si>
  <si>
    <t>00005370</t>
  </si>
  <si>
    <t>00005380</t>
  </si>
  <si>
    <t>00005390</t>
  </si>
  <si>
    <t>000053a0</t>
  </si>
  <si>
    <t>000053b0</t>
  </si>
  <si>
    <t>000053c0</t>
  </si>
  <si>
    <t>000053d0</t>
  </si>
  <si>
    <t>000053e0</t>
  </si>
  <si>
    <t>000053f0</t>
  </si>
  <si>
    <t>00005400</t>
  </si>
  <si>
    <t>00005410</t>
  </si>
  <si>
    <t>00005420</t>
  </si>
  <si>
    <t>00005430</t>
  </si>
  <si>
    <t>00005440</t>
  </si>
  <si>
    <t>00005450</t>
  </si>
  <si>
    <t>00005460</t>
  </si>
  <si>
    <t>00005470</t>
  </si>
  <si>
    <t>00005480</t>
  </si>
  <si>
    <t>00005490</t>
  </si>
  <si>
    <t>000054a0</t>
  </si>
  <si>
    <t>000054b0</t>
  </si>
  <si>
    <t>000054c0</t>
  </si>
  <si>
    <t>000054d0</t>
  </si>
  <si>
    <t>000054e0</t>
  </si>
  <si>
    <t>000054f0</t>
  </si>
  <si>
    <t>00005500</t>
  </si>
  <si>
    <t>00005510</t>
  </si>
  <si>
    <t>00005520</t>
  </si>
  <si>
    <t>00005530</t>
  </si>
  <si>
    <t>00005540</t>
  </si>
  <si>
    <t>00005550</t>
  </si>
  <si>
    <t>00005560</t>
  </si>
  <si>
    <t>00005570</t>
  </si>
  <si>
    <t>00005580</t>
  </si>
  <si>
    <t>00005590</t>
  </si>
  <si>
    <t>000055a0</t>
  </si>
  <si>
    <t>000055b0</t>
  </si>
  <si>
    <t>000055c0</t>
  </si>
  <si>
    <t>000055d0</t>
  </si>
  <si>
    <t>000055e0</t>
  </si>
  <si>
    <t>000055f0</t>
  </si>
  <si>
    <t>00005600</t>
  </si>
  <si>
    <t>00005610</t>
  </si>
  <si>
    <t>00005620</t>
  </si>
  <si>
    <t>00005630</t>
  </si>
  <si>
    <t>00005640</t>
  </si>
  <si>
    <t>00005650</t>
  </si>
  <si>
    <t>00005660</t>
  </si>
  <si>
    <t>00005670</t>
  </si>
  <si>
    <t>00005680</t>
  </si>
  <si>
    <t>00005690</t>
  </si>
  <si>
    <t>000056a0</t>
  </si>
  <si>
    <t>000056b0</t>
  </si>
  <si>
    <t>000056c0</t>
  </si>
  <si>
    <t>000056d0</t>
  </si>
  <si>
    <t>000056e0</t>
  </si>
  <si>
    <t>000056f0</t>
  </si>
  <si>
    <t>00005700</t>
  </si>
  <si>
    <t>00005710</t>
  </si>
  <si>
    <t>00005720</t>
  </si>
  <si>
    <t>00005730</t>
  </si>
  <si>
    <t>00005740</t>
  </si>
  <si>
    <t>00005750</t>
  </si>
  <si>
    <t>00005760</t>
  </si>
  <si>
    <t>00005770</t>
  </si>
  <si>
    <t>00005780</t>
  </si>
  <si>
    <t>00005790</t>
  </si>
  <si>
    <t>000057a0</t>
  </si>
  <si>
    <t>000057b0</t>
  </si>
  <si>
    <t>000057c0</t>
  </si>
  <si>
    <t>000057d0</t>
  </si>
  <si>
    <t>000057e0</t>
  </si>
  <si>
    <t>000057f0</t>
  </si>
  <si>
    <t>00005800</t>
  </si>
  <si>
    <t>00005810</t>
  </si>
  <si>
    <t>00005820</t>
  </si>
  <si>
    <t>00005830</t>
  </si>
  <si>
    <t>00005840</t>
  </si>
  <si>
    <t>00005850</t>
  </si>
  <si>
    <t>00005860</t>
  </si>
  <si>
    <t>00005870</t>
  </si>
  <si>
    <t>00005880</t>
  </si>
  <si>
    <t>00005890</t>
  </si>
  <si>
    <t>000058a0</t>
  </si>
  <si>
    <t>000058b0</t>
  </si>
  <si>
    <t>000058c0</t>
  </si>
  <si>
    <t>000058d0</t>
  </si>
  <si>
    <t>000058e0</t>
  </si>
  <si>
    <t>000058f0</t>
  </si>
  <si>
    <t>00005900</t>
  </si>
  <si>
    <t>00005910</t>
  </si>
  <si>
    <t>00005920</t>
  </si>
  <si>
    <t>00005930</t>
  </si>
  <si>
    <t>00005940</t>
  </si>
  <si>
    <t>00005950</t>
  </si>
  <si>
    <t>00005960</t>
  </si>
  <si>
    <t>00005970</t>
  </si>
  <si>
    <t>00005980</t>
  </si>
  <si>
    <t>00005990</t>
  </si>
  <si>
    <t>000059a0</t>
  </si>
  <si>
    <t>000059b0</t>
  </si>
  <si>
    <t>000059c0</t>
  </si>
  <si>
    <t>000059d0</t>
  </si>
  <si>
    <t>000059e0</t>
  </si>
  <si>
    <t>000059f0</t>
  </si>
  <si>
    <t>00005a00</t>
  </si>
  <si>
    <t>00005a10</t>
  </si>
  <si>
    <t>00005a20</t>
  </si>
  <si>
    <t>00005a30</t>
  </si>
  <si>
    <t>00005a40</t>
  </si>
  <si>
    <t>00005a50</t>
  </si>
  <si>
    <t>00005a60</t>
  </si>
  <si>
    <t>00005a70</t>
  </si>
  <si>
    <t>00005a80</t>
  </si>
  <si>
    <t>00005a90</t>
  </si>
  <si>
    <t>00005aa0</t>
  </si>
  <si>
    <t>00005ab0</t>
  </si>
  <si>
    <t>00005ac0</t>
  </si>
  <si>
    <t>00005ad0</t>
  </si>
  <si>
    <t>00005ae0</t>
  </si>
  <si>
    <t>00005af0</t>
  </si>
  <si>
    <t>00005b00</t>
  </si>
  <si>
    <t>00005b10</t>
  </si>
  <si>
    <t>00005b20</t>
  </si>
  <si>
    <t>00005b30</t>
  </si>
  <si>
    <t>00005b40</t>
  </si>
  <si>
    <t>00005b50</t>
  </si>
  <si>
    <t>00005b60</t>
  </si>
  <si>
    <t>00005b70</t>
  </si>
  <si>
    <t>00005b80</t>
  </si>
  <si>
    <t>00005b90</t>
  </si>
  <si>
    <t>00005ba0</t>
  </si>
  <si>
    <t>00005bb0</t>
  </si>
  <si>
    <t>00005bc0</t>
  </si>
  <si>
    <t>00005bd0</t>
  </si>
  <si>
    <t>00005be0</t>
  </si>
  <si>
    <t>00005bf0</t>
  </si>
  <si>
    <t>00005c00</t>
  </si>
  <si>
    <t>00005c10</t>
  </si>
  <si>
    <t>00005c20</t>
  </si>
  <si>
    <t>00005c30</t>
  </si>
  <si>
    <t>00005c40</t>
  </si>
  <si>
    <t>00005c50</t>
  </si>
  <si>
    <t>00005c60</t>
  </si>
  <si>
    <t>00005c70</t>
  </si>
  <si>
    <t>00005c80</t>
  </si>
  <si>
    <t>00005c90</t>
  </si>
  <si>
    <t>00005ca0</t>
  </si>
  <si>
    <t>00005cb0</t>
  </si>
  <si>
    <t>00005cc0</t>
  </si>
  <si>
    <t>00005cd0</t>
  </si>
  <si>
    <t>00005ce0</t>
  </si>
  <si>
    <t>00005cf0</t>
  </si>
  <si>
    <t>00005d00</t>
  </si>
  <si>
    <t>00005d10</t>
  </si>
  <si>
    <t>00005d20</t>
  </si>
  <si>
    <t>00005d30</t>
  </si>
  <si>
    <t>00005d40</t>
  </si>
  <si>
    <t>00005d50</t>
  </si>
  <si>
    <t>00005d60</t>
  </si>
  <si>
    <t>00005d70</t>
  </si>
  <si>
    <t>00005d80</t>
  </si>
  <si>
    <t>00005d90</t>
  </si>
  <si>
    <t>00005da0</t>
  </si>
  <si>
    <t>00005db0</t>
  </si>
  <si>
    <t>00005dc0</t>
  </si>
  <si>
    <t>00005dd0</t>
  </si>
  <si>
    <t>00005de0</t>
  </si>
  <si>
    <t>00005df0</t>
  </si>
  <si>
    <t>00005e00</t>
  </si>
  <si>
    <t>00005e10</t>
  </si>
  <si>
    <t>00005e20</t>
  </si>
  <si>
    <t>00005e30</t>
  </si>
  <si>
    <t>00005e40</t>
  </si>
  <si>
    <t>00005e50</t>
  </si>
  <si>
    <t>00005e60</t>
  </si>
  <si>
    <t>00005e70</t>
  </si>
  <si>
    <t>00005e80</t>
  </si>
  <si>
    <t>00005e90</t>
  </si>
  <si>
    <t>00005ea0</t>
  </si>
  <si>
    <t>00005eb0</t>
  </si>
  <si>
    <t>00005ec0</t>
  </si>
  <si>
    <t>00005ed0</t>
  </si>
  <si>
    <t>00005ee0</t>
  </si>
  <si>
    <t>00005ef0</t>
  </si>
  <si>
    <t>00005f00</t>
  </si>
  <si>
    <t>00005f10</t>
  </si>
  <si>
    <t>00005f20</t>
  </si>
  <si>
    <t>00005f30</t>
  </si>
  <si>
    <t>00005f40</t>
  </si>
  <si>
    <t>00005f50</t>
  </si>
  <si>
    <t>00005f60</t>
  </si>
  <si>
    <t>00005f70</t>
  </si>
  <si>
    <t>00005f80</t>
  </si>
  <si>
    <t>00005f90</t>
  </si>
  <si>
    <t>00005fa0</t>
  </si>
  <si>
    <t>00005fb0</t>
  </si>
  <si>
    <t>00005fc0</t>
  </si>
  <si>
    <t>00005fd0</t>
  </si>
  <si>
    <t>00005fe0</t>
  </si>
  <si>
    <t>00005ff0</t>
  </si>
  <si>
    <t>00006000</t>
  </si>
  <si>
    <t>00006010</t>
  </si>
  <si>
    <t>00006020</t>
  </si>
  <si>
    <t>00006030</t>
  </si>
  <si>
    <t>00006040</t>
  </si>
  <si>
    <t>00006050</t>
  </si>
  <si>
    <t>00006060</t>
  </si>
  <si>
    <t>00006070</t>
  </si>
  <si>
    <t>00006080</t>
  </si>
  <si>
    <t>000060a0</t>
  </si>
  <si>
    <t>000060b0</t>
  </si>
  <si>
    <t>000060d0</t>
  </si>
  <si>
    <t>000060e0</t>
  </si>
  <si>
    <t>000060f0</t>
  </si>
  <si>
    <t>00006100</t>
  </si>
  <si>
    <t>00006110</t>
  </si>
  <si>
    <t>00006120</t>
  </si>
  <si>
    <t>00006130</t>
  </si>
  <si>
    <t>00006140</t>
  </si>
  <si>
    <t>00006150</t>
  </si>
  <si>
    <t>00006160</t>
  </si>
  <si>
    <t>00006170</t>
  </si>
  <si>
    <t>00006180</t>
  </si>
  <si>
    <t>00006190</t>
  </si>
  <si>
    <t>000061a0</t>
  </si>
  <si>
    <t>000061b0</t>
  </si>
  <si>
    <t>000061c0</t>
  </si>
  <si>
    <t>000061d0</t>
  </si>
  <si>
    <t>000061e0</t>
  </si>
  <si>
    <t>000061f0</t>
  </si>
  <si>
    <t>00006200</t>
  </si>
  <si>
    <t>00006210</t>
  </si>
  <si>
    <t>00006240</t>
  </si>
  <si>
    <t>00006250</t>
  </si>
  <si>
    <t>000062c0</t>
  </si>
  <si>
    <t>000062d0</t>
  </si>
  <si>
    <t>000062e0</t>
  </si>
  <si>
    <t>00006310</t>
  </si>
  <si>
    <t>00006320</t>
  </si>
  <si>
    <t>00006340</t>
  </si>
  <si>
    <t>00006350</t>
  </si>
  <si>
    <t>00006360</t>
  </si>
  <si>
    <t>00006370</t>
  </si>
  <si>
    <t>00006380</t>
  </si>
  <si>
    <t>00006390</t>
  </si>
  <si>
    <t>000063a0</t>
  </si>
  <si>
    <t>000063b0</t>
  </si>
  <si>
    <t>000063c0</t>
  </si>
  <si>
    <t>000063d0</t>
  </si>
  <si>
    <t>000063e0</t>
  </si>
  <si>
    <t>000063f0</t>
  </si>
  <si>
    <t>00006400</t>
  </si>
  <si>
    <t>00006410</t>
  </si>
  <si>
    <t>00006420</t>
  </si>
  <si>
    <t>00006430</t>
  </si>
  <si>
    <t>00006440</t>
  </si>
  <si>
    <t>00006450</t>
  </si>
  <si>
    <t>00006460</t>
  </si>
  <si>
    <t>00006470</t>
  </si>
  <si>
    <t>00006480</t>
  </si>
  <si>
    <t>00006490</t>
  </si>
  <si>
    <t>000064b0</t>
  </si>
  <si>
    <t>000064c0</t>
  </si>
  <si>
    <t>000064d0</t>
  </si>
  <si>
    <t>000064e0</t>
  </si>
  <si>
    <t>000064f0</t>
  </si>
  <si>
    <t>00006500</t>
  </si>
  <si>
    <t>00006510</t>
  </si>
  <si>
    <t>00006520</t>
  </si>
  <si>
    <t>00006530</t>
  </si>
  <si>
    <t>00006540</t>
  </si>
  <si>
    <t>00006550</t>
  </si>
  <si>
    <t>00006560</t>
  </si>
  <si>
    <t>00006570</t>
  </si>
  <si>
    <t>00006580</t>
  </si>
  <si>
    <t>00006590</t>
  </si>
  <si>
    <t>000065a0</t>
  </si>
  <si>
    <t>000065b0</t>
  </si>
  <si>
    <t>000065c0</t>
  </si>
  <si>
    <t>000065d0</t>
  </si>
  <si>
    <t>000065e0</t>
  </si>
  <si>
    <t>000065f0</t>
  </si>
  <si>
    <t>00006620</t>
  </si>
  <si>
    <t>00006630</t>
  </si>
  <si>
    <t>000066a0</t>
  </si>
  <si>
    <t>000066b0</t>
  </si>
  <si>
    <t>000066c0</t>
  </si>
  <si>
    <t>000066f0</t>
  </si>
  <si>
    <t>00006700</t>
  </si>
  <si>
    <t>00006720</t>
  </si>
  <si>
    <t>00006730</t>
  </si>
  <si>
    <t>00006740</t>
  </si>
  <si>
    <t>00006750</t>
  </si>
  <si>
    <t>00006760</t>
  </si>
  <si>
    <t>00006770</t>
  </si>
  <si>
    <t>00006780</t>
  </si>
  <si>
    <t>00006790</t>
  </si>
  <si>
    <t>000067a0</t>
  </si>
  <si>
    <t>000067b0</t>
  </si>
  <si>
    <t>000067c0</t>
  </si>
  <si>
    <t>000067d0</t>
  </si>
  <si>
    <t>000067e0</t>
  </si>
  <si>
    <t>000067f0</t>
  </si>
  <si>
    <t>00006800</t>
  </si>
  <si>
    <t>00006810</t>
  </si>
  <si>
    <t>00006820</t>
  </si>
  <si>
    <t>00006830</t>
  </si>
  <si>
    <t>00006840</t>
  </si>
  <si>
    <t>00006850</t>
  </si>
  <si>
    <t>00006860</t>
  </si>
  <si>
    <t>00006870</t>
  </si>
  <si>
    <t>00006880</t>
  </si>
  <si>
    <t>00006890</t>
  </si>
  <si>
    <t>000068a0</t>
  </si>
  <si>
    <t>000068b0</t>
  </si>
  <si>
    <t>000068c0</t>
  </si>
  <si>
    <t>000068d0</t>
  </si>
  <si>
    <t>000068e0</t>
  </si>
  <si>
    <t>00006900</t>
  </si>
  <si>
    <t>00006910</t>
  </si>
  <si>
    <t>00006920</t>
  </si>
  <si>
    <t>00006930</t>
  </si>
  <si>
    <t>00006940</t>
  </si>
  <si>
    <t>00006950</t>
  </si>
  <si>
    <t>00006960</t>
  </si>
  <si>
    <t>00006970</t>
  </si>
  <si>
    <t>00006980</t>
  </si>
  <si>
    <t>00006990</t>
  </si>
  <si>
    <t>000069a0</t>
  </si>
  <si>
    <t>000069b0</t>
  </si>
  <si>
    <t>000069c0</t>
  </si>
  <si>
    <t>000069d0</t>
  </si>
  <si>
    <t>000069e0</t>
  </si>
  <si>
    <t>000069f0</t>
  </si>
  <si>
    <t>00006a00</t>
  </si>
  <si>
    <t>00006a10</t>
  </si>
  <si>
    <t>00006a20</t>
  </si>
  <si>
    <t>00006a30</t>
  </si>
  <si>
    <t>00006a40</t>
  </si>
  <si>
    <t>00006a50</t>
  </si>
  <si>
    <t>00006a60</t>
  </si>
  <si>
    <t>00006a70</t>
  </si>
  <si>
    <t>00006a80</t>
  </si>
  <si>
    <t>00006a90</t>
  </si>
  <si>
    <t>00006aa0</t>
  </si>
  <si>
    <t>00006ab0</t>
  </si>
  <si>
    <t>00006ac0</t>
  </si>
  <si>
    <t>00006ad0</t>
  </si>
  <si>
    <t>00006ae0</t>
  </si>
  <si>
    <t>00006af0</t>
  </si>
  <si>
    <t>00006b00</t>
  </si>
  <si>
    <t>00006b10</t>
  </si>
  <si>
    <t>00006b20</t>
  </si>
  <si>
    <t>00006b30</t>
  </si>
  <si>
    <t>00006b40</t>
  </si>
  <si>
    <t>00006b50</t>
  </si>
  <si>
    <t>00006b60</t>
  </si>
  <si>
    <t>00006b70</t>
  </si>
  <si>
    <t>00006b90</t>
  </si>
  <si>
    <t>00006ba0</t>
  </si>
  <si>
    <t>00006bb0</t>
  </si>
  <si>
    <t>00006bc0</t>
  </si>
  <si>
    <t>00006bd0</t>
  </si>
  <si>
    <t>00006be0</t>
  </si>
  <si>
    <t>00006bf0</t>
  </si>
  <si>
    <t>00006c00</t>
  </si>
  <si>
    <t>00006c10</t>
  </si>
  <si>
    <t>00006c20</t>
  </si>
  <si>
    <t>00006c30</t>
  </si>
  <si>
    <t>00006c40</t>
  </si>
  <si>
    <t>00006c50</t>
  </si>
  <si>
    <t>00006c60</t>
  </si>
  <si>
    <t>00006c70</t>
  </si>
  <si>
    <t>00006c80</t>
  </si>
  <si>
    <t>00006c90</t>
  </si>
  <si>
    <t>00006ca0</t>
  </si>
  <si>
    <t>00006cb0</t>
  </si>
  <si>
    <t>00006cc0</t>
  </si>
  <si>
    <t>00006cd0</t>
  </si>
  <si>
    <t>00006d00</t>
  </si>
  <si>
    <t>00006d10</t>
  </si>
  <si>
    <t>00006d80</t>
  </si>
  <si>
    <t>00006d90</t>
  </si>
  <si>
    <t>00006da0</t>
  </si>
  <si>
    <t>00006dd0</t>
  </si>
  <si>
    <t>00006de0</t>
  </si>
  <si>
    <t>00006e00</t>
  </si>
  <si>
    <t>00006e10</t>
  </si>
  <si>
    <t>00006e20</t>
  </si>
  <si>
    <t>00006e30</t>
  </si>
  <si>
    <t>00006e40</t>
  </si>
  <si>
    <t>00006e50</t>
  </si>
  <si>
    <t>00006e80</t>
  </si>
  <si>
    <t>00006e90</t>
  </si>
  <si>
    <t>00006f00</t>
  </si>
  <si>
    <t>00006f10</t>
  </si>
  <si>
    <t>00006f20</t>
  </si>
  <si>
    <t>00006f50</t>
  </si>
  <si>
    <t>00006f80</t>
  </si>
  <si>
    <t>00006f90</t>
  </si>
  <si>
    <t>00006fa0</t>
  </si>
  <si>
    <t>00006fb0</t>
  </si>
  <si>
    <t>00006fc0</t>
  </si>
  <si>
    <t>00006fd0</t>
  </si>
  <si>
    <t>00006fe0</t>
  </si>
  <si>
    <t>00006ff0</t>
  </si>
  <si>
    <t>00007000</t>
  </si>
  <si>
    <t>00007010</t>
  </si>
  <si>
    <t>00007020</t>
  </si>
  <si>
    <t>00007030</t>
  </si>
  <si>
    <t>00007040</t>
  </si>
  <si>
    <t>00007050</t>
  </si>
  <si>
    <t>00007060</t>
  </si>
  <si>
    <t>00007070</t>
  </si>
  <si>
    <t>00007080</t>
  </si>
  <si>
    <t>00007090</t>
  </si>
  <si>
    <t>000070a0</t>
  </si>
  <si>
    <t>000070b0</t>
  </si>
  <si>
    <t>000070e0</t>
  </si>
  <si>
    <t>000070f0</t>
  </si>
  <si>
    <t>00007160</t>
  </si>
  <si>
    <t>CL_DATA_RESP*</t>
  </si>
  <si>
    <t>CL_DATA_REQ*</t>
  </si>
  <si>
    <t>afterRxCol</t>
  </si>
  <si>
    <t>000060c0</t>
  </si>
  <si>
    <t>00006220</t>
  </si>
  <si>
    <t>00006230</t>
  </si>
  <si>
    <t>00006260</t>
  </si>
  <si>
    <t>00006270</t>
  </si>
  <si>
    <t>00006280</t>
  </si>
  <si>
    <t>00006290</t>
  </si>
  <si>
    <t>000062a0</t>
  </si>
  <si>
    <t>000062b0</t>
  </si>
  <si>
    <t>000062f0</t>
  </si>
  <si>
    <t>00006300</t>
  </si>
  <si>
    <t>00006330</t>
  </si>
  <si>
    <t>000064a0</t>
  </si>
  <si>
    <t>00006600</t>
  </si>
  <si>
    <t>00006610</t>
  </si>
  <si>
    <t>00006640</t>
  </si>
  <si>
    <t>00006650</t>
  </si>
  <si>
    <t>00006660</t>
  </si>
  <si>
    <t>00006670</t>
  </si>
  <si>
    <t>00006680</t>
  </si>
  <si>
    <t>00006690</t>
  </si>
  <si>
    <t>000066d0</t>
  </si>
  <si>
    <t>000066e0</t>
  </si>
  <si>
    <t>00006710</t>
  </si>
  <si>
    <t>00006b80</t>
  </si>
  <si>
    <t>00006ce0</t>
  </si>
  <si>
    <t>00006cf0</t>
  </si>
  <si>
    <t>00006d20</t>
  </si>
  <si>
    <t>00006d30</t>
  </si>
  <si>
    <t>00006d40</t>
  </si>
  <si>
    <t>00006d50</t>
  </si>
  <si>
    <t>00006d60</t>
  </si>
  <si>
    <t>00006d70</t>
  </si>
  <si>
    <t>00006db0</t>
  </si>
  <si>
    <t>00006dc0</t>
  </si>
  <si>
    <t>00006df0</t>
  </si>
  <si>
    <t>00006f60</t>
  </si>
  <si>
    <t>000070c0</t>
  </si>
  <si>
    <t>000070d0</t>
  </si>
  <si>
    <t>00007100</t>
  </si>
  <si>
    <t>00007110</t>
  </si>
  <si>
    <t>00007120</t>
  </si>
  <si>
    <t>00007130</t>
  </si>
  <si>
    <t>00007140</t>
  </si>
  <si>
    <t>00007150</t>
  </si>
  <si>
    <t>000068f0</t>
  </si>
  <si>
    <t>00006e60</t>
  </si>
  <si>
    <t>00006e70</t>
  </si>
  <si>
    <t>00006ea0</t>
  </si>
  <si>
    <t>00006eb0</t>
  </si>
  <si>
    <t>00006ec0</t>
  </si>
  <si>
    <t>00006ed0</t>
  </si>
  <si>
    <t>00006ee0</t>
  </si>
  <si>
    <t>00006ef0</t>
  </si>
  <si>
    <t>00006f30</t>
  </si>
  <si>
    <t>00006f40</t>
  </si>
  <si>
    <t>00006f70</t>
  </si>
  <si>
    <t>DLL_F_RX_ET</t>
  </si>
  <si>
    <t>DLL_F_POLLED</t>
  </si>
  <si>
    <t>DLL_F_RX_DST</t>
  </si>
  <si>
    <t>DLL_F_RX_SRC</t>
  </si>
  <si>
    <t>DLL_F_POLL_RXD</t>
  </si>
  <si>
    <t>DLL_F_DATA_TXD</t>
  </si>
  <si>
    <t>DLL_F_DATA_RXD</t>
  </si>
  <si>
    <t>DLL_F_CLI_TXD</t>
  </si>
  <si>
    <t>DLL_F_CLI_RXD</t>
  </si>
  <si>
    <t>DLL_F_TX_ET</t>
  </si>
  <si>
    <t>DLL_F_RX_PHY_CHANGE</t>
  </si>
  <si>
    <t>DLL_F_TX_PHY_CHANGE</t>
  </si>
  <si>
    <t>DLL_F_SENT_RSSI</t>
  </si>
  <si>
    <t>DLL_F_RX_DLC_END</t>
  </si>
  <si>
    <t>DLL_F_RX_DLL_CRC</t>
  </si>
  <si>
    <t>DLL_F_RX_TX_RX_TIME</t>
  </si>
  <si>
    <t>DLL_F_RX_AUX_SEC</t>
  </si>
  <si>
    <t>0x0001</t>
  </si>
  <si>
    <t>0x0002</t>
  </si>
  <si>
    <t>0x0004</t>
  </si>
  <si>
    <t>0x0008</t>
  </si>
  <si>
    <t>0x0010</t>
  </si>
  <si>
    <t>0x0020</t>
  </si>
  <si>
    <t>0x0040</t>
  </si>
  <si>
    <t>0x0080</t>
  </si>
  <si>
    <t>0x0100</t>
  </si>
  <si>
    <t>0x0200</t>
  </si>
  <si>
    <t>0x0400</t>
  </si>
  <si>
    <t>0x0800</t>
  </si>
  <si>
    <t>0x1000</t>
  </si>
  <si>
    <t>0x2000</t>
  </si>
  <si>
    <t>0x4000</t>
  </si>
  <si>
    <t>0x8000</t>
  </si>
  <si>
    <t>0x10000</t>
  </si>
  <si>
    <t>An epoch tick was received in the last frame rxd in the CL.</t>
  </si>
  <si>
    <t>A poll has been either transmitted or received in CL.</t>
  </si>
  <si>
    <t>The DLC header contained a destination MAC address.</t>
  </si>
  <si>
    <t>The DLC header contained a source MAC address.</t>
  </si>
  <si>
    <t>Set when we init a link or have received the first frame in CL.</t>
  </si>
  <si>
    <t>True if data was transmitted in the last frame of CL.</t>
  </si>
  <si>
    <t>True if data was received in the last received frame of CL.</t>
  </si>
  <si>
    <t>True if CLI was transmitted in the last frame of CL.</t>
  </si>
  <si>
    <t>True if CLI was received in the last received frame of CL.</t>
  </si>
  <si>
    <t>True if we have transmitted ET information in the CL.</t>
  </si>
  <si>
    <t>Value</t>
  </si>
  <si>
    <t>FLAG</t>
  </si>
  <si>
    <t>Description</t>
  </si>
  <si>
    <t>dec</t>
  </si>
  <si>
    <t>Input Flag</t>
  </si>
  <si>
    <t>resp_col</t>
  </si>
  <si>
    <t>req_col</t>
  </si>
  <si>
    <t>data req to resp</t>
  </si>
  <si>
    <t>(blank)</t>
  </si>
  <si>
    <t>Count of data req to resp</t>
  </si>
  <si>
    <t>CL_DATA_RESP*0x0000*</t>
  </si>
  <si>
    <t> ACK (40): epoch tick, next CLI, DLL CRC</t>
  </si>
  <si>
    <t> * DPOLL (54): epoch tick, next CLI, DLL CRC, SEQCTRL, DLC END</t>
  </si>
  <si>
    <t> * INFO (42): next CLI, DLL CRC, SEQCTRL, DLC END</t>
  </si>
  <si>
    <t> * POLL (48): epoch tick, next CLI, DLL CRC</t>
  </si>
  <si>
    <t> * DACK (50): INFO, epoch tick and header CRC.</t>
  </si>
  <si>
    <t> * BCAST: epoch tick, DLL CRC</t>
  </si>
  <si>
    <t>MAC_HDR_ACK_LEN</t>
  </si>
  <si>
    <t>EPOCH_TICK_LEN</t>
  </si>
  <si>
    <t>DLL_CRC_LEN</t>
  </si>
  <si>
    <t>MAC_TLV_HDR_LEN</t>
  </si>
  <si>
    <t>DLL_TLV_HDR_LEN</t>
  </si>
  <si>
    <t>TLV_MAX_MAC_LEN</t>
  </si>
  <si>
    <t>TLV_MAX_DLL_LEN</t>
  </si>
  <si>
    <t>DLC_CLI_PRI_LEN</t>
  </si>
  <si>
    <t>DLC_CLI_TX_TIME_OFF</t>
  </si>
  <si>
    <t>DLC_CLI_TX_TIME_LEN</t>
  </si>
  <si>
    <t>DLC_CLI_RX_TIME_OFF</t>
  </si>
  <si>
    <t>DLC_CLI_RX_TIME_LEN</t>
  </si>
  <si>
    <t>DLC_CLI_TLV_LEN</t>
  </si>
  <si>
    <t>DLC_PHYCHANGE_TLV_LEN</t>
  </si>
  <si>
    <t>DLL_CRC_TLV_LEN</t>
  </si>
  <si>
    <t>DLC_SEQCTRL_LEN</t>
  </si>
  <si>
    <t>DLL_BCN_TYPE_TLV_LEN</t>
  </si>
  <si>
    <t>DLL_EPOCH_TICK_TLV_LEN</t>
  </si>
  <si>
    <t>DLC_HDR_CRC_LEN</t>
  </si>
  <si>
    <t>DLC_RSSI_LEN</t>
  </si>
  <si>
    <t>DLC_MAX_HDR_LEN</t>
  </si>
  <si>
    <t>DLC_TX_RX_TIME_LEN</t>
  </si>
  <si>
    <t>DLL_TX_RX_TIME_TLV_LEN</t>
  </si>
  <si>
    <t>DLC_AUX_SEC_CTRL_LEN</t>
  </si>
  <si>
    <t>DLC_AUX_SEC_COUNTER_LEN</t>
  </si>
  <si>
    <t>DLC_AUX_SEC_TLV_LEN</t>
  </si>
  <si>
    <t>DLC_CLI_TX_TIME_OFF + DLC_CLI_TX_TIME_LEN</t>
  </si>
  <si>
    <t>DLC_CLI_RX_TIME_LEN + DLC_CLI_RX_TIME_OFF</t>
  </si>
  <si>
    <t>sizeof(uint32_t)</t>
  </si>
  <si>
    <t>sizeof(uint16_t)</t>
  </si>
  <si>
    <t>MAC_TLV_HDR_LEN + EPOCH_TICK_LEN</t>
  </si>
  <si>
    <t>sizeof(uint8_t)</t>
  </si>
  <si>
    <t>MAC_TLV_HDR_LEN + DLC_TX_RX_TIME_LEN</t>
  </si>
  <si>
    <t>DLC_AUX_SEC_CTRL_LEN + DLC_AUX_SEC_COUNTER_LEN</t>
  </si>
  <si>
    <t>DLC_ACK_LEN_BYTES</t>
  </si>
  <si>
    <t>MAC_HDR_MAX_LEN</t>
  </si>
  <si>
    <t>MAC_HDR_INFO_LEN</t>
  </si>
  <si>
    <t>MAC_HDR_DPOLL_LEN</t>
  </si>
  <si>
    <t>MAC_HDR_POLL_LEN</t>
  </si>
  <si>
    <t>MAC_HDR_BCAST_LEN</t>
  </si>
  <si>
    <t>MAC_HDR_FCTRL_LEN</t>
  </si>
  <si>
    <t>MAC_ADDR_LEN</t>
  </si>
  <si>
    <t>DLC_POLL_LEN_BYTES</t>
  </si>
  <si>
    <t>DLC_DPOLL_LEN_BYTES</t>
  </si>
  <si>
    <t>DLC_INFO_LEN_BYTES</t>
  </si>
  <si>
    <t>DLC_BCAST_LEN_BYTES</t>
  </si>
  <si>
    <t>DLC_DACK_LEN_BYTES</t>
  </si>
  <si>
    <t>MODE</t>
  </si>
  <si>
    <t>kbps</t>
  </si>
  <si>
    <t>size(B)</t>
  </si>
  <si>
    <t>duration(ms)</t>
  </si>
  <si>
    <t>size</t>
  </si>
  <si>
    <t>duration</t>
  </si>
  <si>
    <t>Bytes</t>
  </si>
  <si>
    <t>msec</t>
  </si>
  <si>
    <t>MRFSK_GENX_PHR_LENGTH</t>
  </si>
  <si>
    <t>MRFSK_PHR_LENGTH</t>
  </si>
  <si>
    <t>LEN_CRC_32</t>
  </si>
  <si>
    <t>CL_SEND_PRIMITIVE STS_SUCCESS(0,0x0) PRIM CL_DATA_GET_REQ(54, 0x36)</t>
  </si>
  <si>
    <t>148 (0x94)</t>
  </si>
  <si>
    <t>149 (0x95)</t>
  </si>
  <si>
    <t>150 (0x96)</t>
  </si>
  <si>
    <t>CL_DATA_RESP STS_SUCCESS(0,0x0) 0x0000</t>
  </si>
  <si>
    <t>data</t>
  </si>
  <si>
    <t>dataReq2Res DATA</t>
  </si>
  <si>
    <t>Count of dataReq2Res DATA</t>
  </si>
  <si>
    <t>dataReq2Res wo DATA</t>
  </si>
  <si>
    <t>Count of dataReq2Res wo DATA</t>
  </si>
  <si>
    <t>CDF data req to resp</t>
  </si>
  <si>
    <t>CDF dataReq2Res DATA</t>
  </si>
  <si>
    <t>CDF dataReq2Res wo DATA</t>
  </si>
  <si>
    <t>CDF of txPHR - target</t>
  </si>
  <si>
    <t>CDF txEnd to rxStart</t>
  </si>
  <si>
    <t>CDF End to targetTime</t>
  </si>
  <si>
    <t>CDF rxEnd to txTime</t>
  </si>
  <si>
    <t>CDF txCall to targetTime</t>
  </si>
  <si>
    <t>CDF txCall to afterTx</t>
  </si>
  <si>
    <t>CDF rxEnd to txCall</t>
  </si>
  <si>
    <t>CDF rxCall to afterRx</t>
  </si>
  <si>
    <t>TRACECODEdec</t>
  </si>
  <si>
    <t>TRACECODEhex</t>
  </si>
  <si>
    <t>Count of duration</t>
  </si>
  <si>
    <t>CDF duration</t>
  </si>
  <si>
    <t>PDF duration</t>
  </si>
  <si>
    <t>PDF data req to resp</t>
  </si>
  <si>
    <t>PDF dataReq2Res DATA</t>
  </si>
  <si>
    <t>PDF dataReq2Res wo DATA</t>
  </si>
  <si>
    <t>PDF txPHR - target</t>
  </si>
  <si>
    <t>PDF txEnd to rxStart</t>
  </si>
  <si>
    <t>PDF rxEnd to targetTime</t>
  </si>
  <si>
    <t>PDF rxEnd to txTime</t>
  </si>
  <si>
    <t>PDF txCall to targetTime</t>
  </si>
  <si>
    <t>PDF txCall to afterTx</t>
  </si>
  <si>
    <t>PDF rxEnd to txCall</t>
  </si>
  <si>
    <t>PDF rxCall to afterRx</t>
  </si>
  <si>
    <t>*STS_NO_INPROGRESS_SERVICE*</t>
  </si>
  <si>
    <t>CL_PDLL_FLAGS param32 8663(0x000021D7) RX_ET | POLLED | RX_DST | POLL_RXD | DATA_RXD | CLI_TXD | CLI_RXD | RX_DLC_END</t>
  </si>
  <si>
    <t>HSM_EVENT_EXIT evt 0x03,arg 0x00 state LMSM_FH(0x2)--&gt;FH_WAIT_CCA(0x1)</t>
  </si>
  <si>
    <t>HSM_EVENT_ENTRY evt 0x00,arg 0x00 state LMSM_FH(0x2)--&gt;FH_WAIT_PHR(0x2)</t>
  </si>
  <si>
    <t>HSM_EVENT_EXIT evt 0x03,arg 0x00 state LMSM_FH(0x2)--&gt;FH_WAIT_PHR(0x2)</t>
  </si>
  <si>
    <t>HSM_EVENT_ENTRY evt 0x00,arg 0x00 state LMSM_FH(0x2)--&gt;FH_WAIT_FC(0x3)</t>
  </si>
  <si>
    <t>HSM_EVENT_EXIT evt 0x03,arg 0x00 state LMSM_FH(0x2)--&gt;FH_WAIT_FC(0x3)</t>
  </si>
  <si>
    <t>HSM_EVENT_ENTRY evt 0x00,arg 0x00 state LMSM_FH(0x2)--&gt;FH_WAIT_EDI(0x4)</t>
  </si>
  <si>
    <t>HSM_EVENT_EXIT evt 0x03,arg 0x00 state LMSM_FH(0x2)--&gt;FH_WAIT_EDI(0x4)</t>
  </si>
  <si>
    <t>HSM_EVENT_ENTRY evt 0x00,arg 0x00 state LMSM_FH(0x2)--&gt;FH_DO_NOTHING(0x0)</t>
  </si>
  <si>
    <t>HSM_EVENT_EXIT evt 0x03,arg 0x00 state LMSM_FH(0x2)--&gt;FH_DO_NOTHING(0x0)</t>
  </si>
  <si>
    <t>HSM_EVENT_ENTRY evt 0x00,arg 0x00 state LMSM_CL(0x5)--&gt;CL(0xF)</t>
  </si>
  <si>
    <t>HSM_EVENT_ENTRY evt 0x00,arg 0x00 state LMSM_CL(0x5)--&gt;CL_INCOMING(0x0)</t>
  </si>
  <si>
    <t>HSM_EVENT_ENTRY evt 0x00,arg 0x00 state LMSM_CL(0x5)--&gt;CL_OUTGOING(0x1)</t>
  </si>
  <si>
    <t>HSM_EVENT_EXIT evt 0x03,arg 0x00 state LMSM_CL(0x5)--&gt;CL_OUTGOING(0x1)</t>
  </si>
  <si>
    <t>HSM_EVENT_ENTRY evt 0x00,arg 0x00 state LMSM_CL(0x5)--&gt;CL_WFR(0x2)</t>
  </si>
  <si>
    <t>HSM_EVENT_ENTRY evt 0x00,arg 0x00 state LMSM_CL(0x5)--&gt;CL_WFR_TX2RX(0xA)</t>
  </si>
  <si>
    <t>HSM_EVENT_EXIT evt 0x03,arg 0x00 state LMSM_CL(0x5)--&gt;CL_WFR_TX2RX(0xA)</t>
  </si>
  <si>
    <t>HSM_EVENT_ENTRY evt 0x00,arg 0x00 state LMSM_CL(0x5)--&gt;CL_WFR_PHR(0xB)</t>
  </si>
  <si>
    <t>HSM_EVENT_EXIT evt 0x03,arg 0x00 state LMSM_CL(0x5)--&gt;CL_WFR_PHR(0xB)</t>
  </si>
  <si>
    <t>HSM_EVENT_ENTRY evt 0x00,arg 0x00 state LMSM_CL(0x5)--&gt;CL_WFR_FCTRL(0xC)</t>
  </si>
  <si>
    <t>HSM_EVENT_EXIT evt 0x03,arg 0x00 state LMSM_CL(0x5)--&gt;CL_WFR_FCTRL(0xC)</t>
  </si>
  <si>
    <t>HSM_EVENT_ENTRY evt 0x00,arg 0x00 state LMSM_CL(0x5)--&gt;CL_WFR_EDI(0xD)</t>
  </si>
  <si>
    <t>HSM_EVENT_EXIT evt 0x03,arg 0x00 state LMSM_CL(0x5)--&gt;CL_WFR_EDI(0xD)</t>
  </si>
  <si>
    <t>HSM_EVENT_ENTRY evt 0x00,arg 0x00 state LMSM_CL(0x5)--&gt;CL_WFR_DIND(0xE)</t>
  </si>
  <si>
    <t>HSM_EVENT_EXIT evt 0x03,arg 0x00 state LMSM_CL(0x5)--&gt;CL_WFR_DIND(0xE)</t>
  </si>
  <si>
    <t>HSM_EVENT_EXIT evt 0x03,arg 0x00 state LMSM_CL(0x5)--&gt;CL_WFR(0x2)</t>
  </si>
  <si>
    <t>HSM_EVENT_EXIT evt 0x03,arg 0x00 state LMSM_CL(0x5)--&gt;CL(0xF)</t>
  </si>
  <si>
    <t>HSM_EVENT_ENTRY evt 0x00,arg 0x00 state LMSM_FH(0x2)--&gt;FH_WAIT_CCA(0x1)</t>
  </si>
  <si>
    <t>00006090</t>
  </si>
  <si>
    <t>CL_PDLL_FLAGS param32 13143(0x00003357) RX_ET | POLLED | RX_DST | POLL_RXD | DATA_RXD | CLI_RXD | TX_ET | SENT_RSSI | RX_DLC_END</t>
  </si>
  <si>
    <t>CL_PDLL_FLAGS param32 144(0x00000090) POLL_RXD | CLI_TXD</t>
  </si>
  <si>
    <t>CL_PDLL_FLAGS param32 8598(0x00002196) POLLED | RX_DST | POLL_RXD | CLI_TXD | CLI_RXD | RX_DLC_END</t>
  </si>
  <si>
    <t>00007170</t>
  </si>
  <si>
    <t>00007180</t>
  </si>
  <si>
    <t>00007190</t>
  </si>
  <si>
    <t>000071a0</t>
  </si>
  <si>
    <t>000071b0</t>
  </si>
  <si>
    <t>000071c0</t>
  </si>
  <si>
    <t>000071d0</t>
  </si>
  <si>
    <t>000071e0</t>
  </si>
  <si>
    <t>000071f0</t>
  </si>
  <si>
    <t>00007200</t>
  </si>
  <si>
    <t>00007210</t>
  </si>
  <si>
    <t>00007220</t>
  </si>
  <si>
    <t>00007230</t>
  </si>
  <si>
    <t>00007240</t>
  </si>
  <si>
    <t>00007250</t>
  </si>
  <si>
    <t>00007260</t>
  </si>
  <si>
    <t>00007270</t>
  </si>
  <si>
    <t>00007280</t>
  </si>
  <si>
    <t>00007290</t>
  </si>
  <si>
    <t>000072a0</t>
  </si>
  <si>
    <t>000072b0</t>
  </si>
  <si>
    <t>000072c0</t>
  </si>
  <si>
    <t>000072d0</t>
  </si>
  <si>
    <t>000072e0</t>
  </si>
  <si>
    <t>000072f0</t>
  </si>
  <si>
    <t>00007300</t>
  </si>
  <si>
    <t>00007310</t>
  </si>
  <si>
    <t>00007320</t>
  </si>
  <si>
    <t>00007330</t>
  </si>
  <si>
    <t>00007340</t>
  </si>
  <si>
    <t>00007350</t>
  </si>
  <si>
    <t>00007360</t>
  </si>
  <si>
    <t>00007370</t>
  </si>
  <si>
    <t>00007380</t>
  </si>
  <si>
    <t>00007390</t>
  </si>
  <si>
    <t>000073a0</t>
  </si>
  <si>
    <t>000073b0</t>
  </si>
  <si>
    <t>000073c0</t>
  </si>
  <si>
    <t>000073d0</t>
  </si>
  <si>
    <t>000073e0</t>
  </si>
  <si>
    <t>000073f0</t>
  </si>
  <si>
    <t>00007400</t>
  </si>
  <si>
    <t>00007410</t>
  </si>
  <si>
    <t>00007420</t>
  </si>
  <si>
    <t>00007430</t>
  </si>
  <si>
    <t>00007440</t>
  </si>
  <si>
    <t>00007450</t>
  </si>
  <si>
    <t>00007460</t>
  </si>
  <si>
    <t>00007470</t>
  </si>
  <si>
    <t>00007480</t>
  </si>
  <si>
    <t>00007490</t>
  </si>
  <si>
    <t>000074a0</t>
  </si>
  <si>
    <t>000074b0</t>
  </si>
  <si>
    <t>000074c0</t>
  </si>
  <si>
    <t>000074d0</t>
  </si>
  <si>
    <t>000074e0</t>
  </si>
  <si>
    <t>000074f0</t>
  </si>
  <si>
    <t>00007500</t>
  </si>
  <si>
    <t>00007510</t>
  </si>
  <si>
    <t>00007520</t>
  </si>
  <si>
    <t>00007530</t>
  </si>
  <si>
    <t>00007540</t>
  </si>
  <si>
    <t>00007550</t>
  </si>
  <si>
    <t>00007560</t>
  </si>
  <si>
    <t>00007570</t>
  </si>
  <si>
    <t>00007580</t>
  </si>
  <si>
    <t>00007590</t>
  </si>
  <si>
    <t>000075a0</t>
  </si>
  <si>
    <t>000075b0</t>
  </si>
  <si>
    <t>000075c0</t>
  </si>
  <si>
    <t>000075d0</t>
  </si>
  <si>
    <t>000075e0</t>
  </si>
  <si>
    <t>000075f0</t>
  </si>
  <si>
    <t>00007600</t>
  </si>
  <si>
    <t>00007610</t>
  </si>
  <si>
    <t>00007620</t>
  </si>
  <si>
    <t>00007630</t>
  </si>
  <si>
    <t>00007640</t>
  </si>
  <si>
    <t>00007650</t>
  </si>
  <si>
    <t>00007660</t>
  </si>
  <si>
    <t>00007670</t>
  </si>
  <si>
    <t>00007680</t>
  </si>
  <si>
    <t>00007690</t>
  </si>
  <si>
    <t>000076a0</t>
  </si>
  <si>
    <t>000076b0</t>
  </si>
  <si>
    <t>000076c0</t>
  </si>
  <si>
    <t>000076d0</t>
  </si>
  <si>
    <t>000076e0</t>
  </si>
  <si>
    <t>000076f0</t>
  </si>
  <si>
    <t>00007700</t>
  </si>
  <si>
    <t>00007710</t>
  </si>
  <si>
    <t>00007720</t>
  </si>
  <si>
    <t>00007730</t>
  </si>
  <si>
    <t>00007740</t>
  </si>
  <si>
    <t>00007750</t>
  </si>
  <si>
    <t>00007760</t>
  </si>
  <si>
    <t>00007770</t>
  </si>
  <si>
    <t>00007780</t>
  </si>
  <si>
    <t>00007790</t>
  </si>
  <si>
    <t>000077a0</t>
  </si>
  <si>
    <t>000077b0</t>
  </si>
  <si>
    <t>000077c0</t>
  </si>
  <si>
    <t>000077d0</t>
  </si>
  <si>
    <t>000077e0</t>
  </si>
  <si>
    <t>000077f0</t>
  </si>
  <si>
    <t>00007800</t>
  </si>
  <si>
    <t>00007810</t>
  </si>
  <si>
    <t>00007820</t>
  </si>
  <si>
    <t>00007830</t>
  </si>
  <si>
    <t>00007840</t>
  </si>
  <si>
    <t>00007850</t>
  </si>
  <si>
    <t>00007860</t>
  </si>
  <si>
    <t>00007870</t>
  </si>
  <si>
    <t>00007880</t>
  </si>
  <si>
    <t>00007890</t>
  </si>
  <si>
    <t>000078a0</t>
  </si>
  <si>
    <t>000078b0</t>
  </si>
  <si>
    <t>000078c0</t>
  </si>
  <si>
    <t>000078d0</t>
  </si>
  <si>
    <t>000078e0</t>
  </si>
  <si>
    <t>000078f0</t>
  </si>
  <si>
    <t>00007900</t>
  </si>
  <si>
    <t>00007910</t>
  </si>
  <si>
    <t>00007920</t>
  </si>
  <si>
    <t>00007930</t>
  </si>
  <si>
    <t>00007940</t>
  </si>
  <si>
    <t>00007950</t>
  </si>
  <si>
    <t>00007960</t>
  </si>
  <si>
    <t>00007970</t>
  </si>
  <si>
    <t>00007980</t>
  </si>
  <si>
    <t>00007990</t>
  </si>
  <si>
    <t>000079a0</t>
  </si>
  <si>
    <t>000079b0</t>
  </si>
  <si>
    <t>000079c0</t>
  </si>
  <si>
    <t>000079d0</t>
  </si>
  <si>
    <t>000079e0</t>
  </si>
  <si>
    <t>000079f0</t>
  </si>
  <si>
    <t>00007a00</t>
  </si>
  <si>
    <t>00007a10</t>
  </si>
  <si>
    <t>00007a20</t>
  </si>
  <si>
    <t>00007a30</t>
  </si>
  <si>
    <t>00007a40</t>
  </si>
  <si>
    <t>00007a50</t>
  </si>
  <si>
    <t>00007a60</t>
  </si>
  <si>
    <t>00007a70</t>
  </si>
  <si>
    <t>00007a80</t>
  </si>
  <si>
    <t>00007a90</t>
  </si>
  <si>
    <t>00007aa0</t>
  </si>
  <si>
    <t>00007ab0</t>
  </si>
  <si>
    <t>00007ac0</t>
  </si>
  <si>
    <t>00007ad0</t>
  </si>
  <si>
    <t>00007ae0</t>
  </si>
  <si>
    <t>00007af0</t>
  </si>
  <si>
    <t>00007b00</t>
  </si>
  <si>
    <t>00007b10</t>
  </si>
  <si>
    <t>00007b20</t>
  </si>
  <si>
    <t>LMMGR_DATA_IND param32 0x00000007</t>
  </si>
  <si>
    <t>00007b30</t>
  </si>
  <si>
    <t>00007b40</t>
  </si>
  <si>
    <t>00007b50</t>
  </si>
  <si>
    <t>00007b60</t>
  </si>
  <si>
    <t>00007b70</t>
  </si>
  <si>
    <t>00007b80</t>
  </si>
  <si>
    <t>00007b90</t>
  </si>
  <si>
    <t>00007ba0</t>
  </si>
  <si>
    <t>00007bb0</t>
  </si>
  <si>
    <t>00007bc0</t>
  </si>
  <si>
    <t>00007bd0</t>
  </si>
  <si>
    <t>00007be0</t>
  </si>
  <si>
    <t>00007bf0</t>
  </si>
  <si>
    <t>00007c00</t>
  </si>
  <si>
    <t>00007c10</t>
  </si>
  <si>
    <t>00007c20</t>
  </si>
  <si>
    <t>00007c30</t>
  </si>
  <si>
    <t>00007c40</t>
  </si>
  <si>
    <t>00007c50</t>
  </si>
  <si>
    <t>00007c60</t>
  </si>
  <si>
    <t>00007c70</t>
  </si>
  <si>
    <t>00007c80</t>
  </si>
  <si>
    <t>00007c90</t>
  </si>
  <si>
    <t>00007ca0</t>
  </si>
  <si>
    <t>00007cb0</t>
  </si>
  <si>
    <t>00007cc0</t>
  </si>
  <si>
    <t>00007cd0</t>
  </si>
  <si>
    <t>00007ce0</t>
  </si>
  <si>
    <t>00007cf0</t>
  </si>
  <si>
    <t>00007d00</t>
  </si>
  <si>
    <t>00007d10</t>
  </si>
  <si>
    <t>00007d20</t>
  </si>
  <si>
    <t>00007d30</t>
  </si>
  <si>
    <t>00007d40</t>
  </si>
  <si>
    <t>00007d50</t>
  </si>
  <si>
    <t>00007d60</t>
  </si>
  <si>
    <t>00007d70</t>
  </si>
  <si>
    <t>00007d80</t>
  </si>
  <si>
    <t>00007d90</t>
  </si>
  <si>
    <t>00007da0</t>
  </si>
  <si>
    <t>00007db0</t>
  </si>
  <si>
    <t>00007dc0</t>
  </si>
  <si>
    <t>00007dd0</t>
  </si>
  <si>
    <t>00007de0</t>
  </si>
  <si>
    <t>00007df0</t>
  </si>
  <si>
    <t>00007e00</t>
  </si>
  <si>
    <t>00007e10</t>
  </si>
  <si>
    <t>00007e20</t>
  </si>
  <si>
    <t>00007e30</t>
  </si>
  <si>
    <t>00007e40</t>
  </si>
  <si>
    <t>00007e50</t>
  </si>
  <si>
    <t>00007e60</t>
  </si>
  <si>
    <t>00007e70</t>
  </si>
  <si>
    <t>00007e80</t>
  </si>
  <si>
    <t>00007e90</t>
  </si>
  <si>
    <t>00007ea0</t>
  </si>
  <si>
    <t>00007eb0</t>
  </si>
  <si>
    <t>00007ec0</t>
  </si>
  <si>
    <t>00007ed0</t>
  </si>
  <si>
    <t>00007ee0</t>
  </si>
  <si>
    <t>00007ef0</t>
  </si>
  <si>
    <t>00007f00</t>
  </si>
  <si>
    <t>00007f10</t>
  </si>
  <si>
    <t>00007f20</t>
  </si>
  <si>
    <t>00007f30</t>
  </si>
  <si>
    <t>00007f40</t>
  </si>
  <si>
    <t>00007f50</t>
  </si>
  <si>
    <t>00007f60</t>
  </si>
  <si>
    <t>00007f70</t>
  </si>
  <si>
    <t>00007f80</t>
  </si>
  <si>
    <t>00007f90</t>
  </si>
  <si>
    <t>00007fa0</t>
  </si>
  <si>
    <t>00007fb0</t>
  </si>
  <si>
    <t>00007fc0</t>
  </si>
  <si>
    <t>00007fd0</t>
  </si>
  <si>
    <t>00007fe0</t>
  </si>
  <si>
    <t>00007ff0</t>
  </si>
  <si>
    <t>00008000</t>
  </si>
  <si>
    <t>00008010</t>
  </si>
  <si>
    <t>00008020</t>
  </si>
  <si>
    <t>00008030</t>
  </si>
  <si>
    <t>00008040</t>
  </si>
  <si>
    <t>00008050</t>
  </si>
  <si>
    <t>00008060</t>
  </si>
  <si>
    <t>00008070</t>
  </si>
  <si>
    <t>00008080</t>
  </si>
  <si>
    <t>00008090</t>
  </si>
  <si>
    <t>000080a0</t>
  </si>
  <si>
    <t>000080b0</t>
  </si>
  <si>
    <t>000080c0</t>
  </si>
  <si>
    <t>000080d0</t>
  </si>
  <si>
    <t>000080e0</t>
  </si>
  <si>
    <t>000080f0</t>
  </si>
  <si>
    <t>00008100</t>
  </si>
  <si>
    <t>00008110</t>
  </si>
  <si>
    <t>00008120</t>
  </si>
  <si>
    <t>00008130</t>
  </si>
  <si>
    <t>00008140</t>
  </si>
  <si>
    <t>00008150</t>
  </si>
  <si>
    <t>00008160</t>
  </si>
  <si>
    <t>00008170</t>
  </si>
  <si>
    <t>00008180</t>
  </si>
  <si>
    <t>00008190</t>
  </si>
  <si>
    <t>000081a0</t>
  </si>
  <si>
    <t>000081b0</t>
  </si>
  <si>
    <t>000081c0</t>
  </si>
  <si>
    <t>000081d0</t>
  </si>
  <si>
    <t>000081e0</t>
  </si>
  <si>
    <t>000081f0</t>
  </si>
  <si>
    <t>00008200</t>
  </si>
  <si>
    <t>00008210</t>
  </si>
  <si>
    <t>00008220</t>
  </si>
  <si>
    <t>00008230</t>
  </si>
  <si>
    <t>00008240</t>
  </si>
  <si>
    <t>00008250</t>
  </si>
  <si>
    <t>00008260</t>
  </si>
  <si>
    <t>00008270</t>
  </si>
  <si>
    <t>00008280</t>
  </si>
  <si>
    <t>00008290</t>
  </si>
  <si>
    <t>000082a0</t>
  </si>
  <si>
    <t>000082b0</t>
  </si>
  <si>
    <t>000082c0</t>
  </si>
  <si>
    <t>000082d0</t>
  </si>
  <si>
    <t>000082e0</t>
  </si>
  <si>
    <t>000082f0</t>
  </si>
  <si>
    <t>00008300</t>
  </si>
  <si>
    <t>00008310</t>
  </si>
  <si>
    <t>00008320</t>
  </si>
  <si>
    <t>00008330</t>
  </si>
  <si>
    <t>00008340</t>
  </si>
  <si>
    <t>00008350</t>
  </si>
  <si>
    <t>00008360</t>
  </si>
  <si>
    <t>00008370</t>
  </si>
  <si>
    <t>00008380</t>
  </si>
  <si>
    <t>00008390</t>
  </si>
  <si>
    <t>000083a0</t>
  </si>
  <si>
    <t>000083b0</t>
  </si>
  <si>
    <t>000083c0</t>
  </si>
  <si>
    <t>000083d0</t>
  </si>
  <si>
    <t>000083e0</t>
  </si>
  <si>
    <t>000083f0</t>
  </si>
  <si>
    <t>00008400</t>
  </si>
  <si>
    <t>00008410</t>
  </si>
  <si>
    <t>00008420</t>
  </si>
  <si>
    <t>00008430</t>
  </si>
  <si>
    <t>00008440</t>
  </si>
  <si>
    <t>00008450</t>
  </si>
  <si>
    <t>00008460</t>
  </si>
  <si>
    <t>00008470</t>
  </si>
  <si>
    <t>00008480</t>
  </si>
  <si>
    <t>00008490</t>
  </si>
  <si>
    <t>000084a0</t>
  </si>
  <si>
    <t>000084b0</t>
  </si>
  <si>
    <t>000084c0</t>
  </si>
  <si>
    <t>000084d0</t>
  </si>
  <si>
    <t>000084e0</t>
  </si>
  <si>
    <t>000084f0</t>
  </si>
  <si>
    <t>00008500</t>
  </si>
  <si>
    <t>00008510</t>
  </si>
  <si>
    <t>00008520</t>
  </si>
  <si>
    <t>00008530</t>
  </si>
  <si>
    <t>00008540</t>
  </si>
  <si>
    <t>00008550</t>
  </si>
  <si>
    <t>00008560</t>
  </si>
  <si>
    <t>00008570</t>
  </si>
  <si>
    <t>00008580</t>
  </si>
  <si>
    <t>00008590</t>
  </si>
  <si>
    <t>000085a0</t>
  </si>
  <si>
    <t>000085b0</t>
  </si>
  <si>
    <t>000085c0</t>
  </si>
  <si>
    <t>000085d0</t>
  </si>
  <si>
    <t>000085e0</t>
  </si>
  <si>
    <t>000085f0</t>
  </si>
  <si>
    <t>00008600</t>
  </si>
  <si>
    <t>00008610</t>
  </si>
  <si>
    <t>00008620</t>
  </si>
  <si>
    <t>00008630</t>
  </si>
  <si>
    <t>00008640</t>
  </si>
  <si>
    <t>00008650</t>
  </si>
  <si>
    <t>00008660</t>
  </si>
  <si>
    <t>00008670</t>
  </si>
  <si>
    <t>00008680</t>
  </si>
  <si>
    <t>00008690</t>
  </si>
  <si>
    <t>000086a0</t>
  </si>
  <si>
    <t>000086b0</t>
  </si>
  <si>
    <t>000086c0</t>
  </si>
  <si>
    <t>000086d0</t>
  </si>
  <si>
    <t>000086e0</t>
  </si>
  <si>
    <t>000086f0</t>
  </si>
  <si>
    <t>00008700</t>
  </si>
  <si>
    <t>00008710</t>
  </si>
  <si>
    <t>00008720</t>
  </si>
  <si>
    <t>00008730</t>
  </si>
  <si>
    <t>00008740</t>
  </si>
  <si>
    <t>00008750</t>
  </si>
  <si>
    <t>00008760</t>
  </si>
  <si>
    <t>00008770</t>
  </si>
  <si>
    <t>00008780</t>
  </si>
  <si>
    <t>00008790</t>
  </si>
  <si>
    <t>000087a0</t>
  </si>
  <si>
    <t>000087b0</t>
  </si>
  <si>
    <t>000087c0</t>
  </si>
  <si>
    <t>000087d0</t>
  </si>
  <si>
    <t>000087e0</t>
  </si>
  <si>
    <t>000087f0</t>
  </si>
  <si>
    <t>00008800</t>
  </si>
  <si>
    <t>00008810</t>
  </si>
  <si>
    <t>00008820</t>
  </si>
  <si>
    <t>00008830</t>
  </si>
  <si>
    <t>00008840</t>
  </si>
  <si>
    <t>00008850</t>
  </si>
  <si>
    <t>00008860</t>
  </si>
  <si>
    <t>00008870</t>
  </si>
  <si>
    <t>00008880</t>
  </si>
  <si>
    <t>00008890</t>
  </si>
  <si>
    <t>000088a0</t>
  </si>
  <si>
    <t>000088b0</t>
  </si>
  <si>
    <t>000088c0</t>
  </si>
  <si>
    <t>000088d0</t>
  </si>
  <si>
    <t>000088e0</t>
  </si>
  <si>
    <t>000088f0</t>
  </si>
  <si>
    <t>00008900</t>
  </si>
  <si>
    <t>00008910</t>
  </si>
  <si>
    <t>00008920</t>
  </si>
  <si>
    <t>00008930</t>
  </si>
  <si>
    <t>00008940</t>
  </si>
  <si>
    <t>00008950</t>
  </si>
  <si>
    <t>00008960</t>
  </si>
  <si>
    <t>00008970</t>
  </si>
  <si>
    <t>00008980</t>
  </si>
  <si>
    <t>00008990</t>
  </si>
  <si>
    <t>000089a0</t>
  </si>
  <si>
    <t>000089b0</t>
  </si>
  <si>
    <t>000089c0</t>
  </si>
  <si>
    <t>000089d0</t>
  </si>
  <si>
    <t>000089e0</t>
  </si>
  <si>
    <t>000089f0</t>
  </si>
  <si>
    <t>00008a00</t>
  </si>
  <si>
    <t>00008a10</t>
  </si>
  <si>
    <t>00008a20</t>
  </si>
  <si>
    <t>00008a30</t>
  </si>
  <si>
    <t>00008a40</t>
  </si>
  <si>
    <t>00008a50</t>
  </si>
  <si>
    <t>00008a60</t>
  </si>
  <si>
    <t>00008a70</t>
  </si>
  <si>
    <t>00008a80</t>
  </si>
  <si>
    <t>00008a90</t>
  </si>
  <si>
    <t>00008aa0</t>
  </si>
  <si>
    <t>00008ab0</t>
  </si>
  <si>
    <t>00008ac0</t>
  </si>
  <si>
    <t>00008ad0</t>
  </si>
  <si>
    <t>00008ae0</t>
  </si>
  <si>
    <t>00008af0</t>
  </si>
  <si>
    <t>00008b00</t>
  </si>
  <si>
    <t>00008b10</t>
  </si>
  <si>
    <t>00008b20</t>
  </si>
  <si>
    <t>00008b30</t>
  </si>
  <si>
    <t>00008b40</t>
  </si>
  <si>
    <t>00008b50</t>
  </si>
  <si>
    <t>00008b60</t>
  </si>
  <si>
    <t>00008b70</t>
  </si>
  <si>
    <t>00008b80</t>
  </si>
  <si>
    <t>00008b90</t>
  </si>
  <si>
    <t>00008ba0</t>
  </si>
  <si>
    <t>00008bb0</t>
  </si>
  <si>
    <t>00008bc0</t>
  </si>
  <si>
    <t>00008bd0</t>
  </si>
  <si>
    <t>00008be0</t>
  </si>
  <si>
    <t>00008bf0</t>
  </si>
  <si>
    <t>00008c00</t>
  </si>
  <si>
    <t>00008c10</t>
  </si>
  <si>
    <t>00008c20</t>
  </si>
  <si>
    <t>00008c30</t>
  </si>
  <si>
    <t>00008c40</t>
  </si>
  <si>
    <t>00008c50</t>
  </si>
  <si>
    <t>00008c60</t>
  </si>
  <si>
    <t>00008c70</t>
  </si>
  <si>
    <t>00008c80</t>
  </si>
  <si>
    <t>00008c90</t>
  </si>
  <si>
    <t>00008ca0</t>
  </si>
  <si>
    <t>00008cb0</t>
  </si>
  <si>
    <t>00008cc0</t>
  </si>
  <si>
    <t>00008cd0</t>
  </si>
  <si>
    <t>00008ce0</t>
  </si>
  <si>
    <t>00008cf0</t>
  </si>
  <si>
    <t>00008d00</t>
  </si>
  <si>
    <t>00008d10</t>
  </si>
  <si>
    <t>00008d20</t>
  </si>
  <si>
    <t>00008d30</t>
  </si>
  <si>
    <t>00008d40</t>
  </si>
  <si>
    <t>00008d50</t>
  </si>
  <si>
    <t>00008d60</t>
  </si>
  <si>
    <t>00008d70</t>
  </si>
  <si>
    <t>00008d80</t>
  </si>
  <si>
    <t>00008d90</t>
  </si>
  <si>
    <t>00008da0</t>
  </si>
  <si>
    <t>00008db0</t>
  </si>
  <si>
    <t>00008dc0</t>
  </si>
  <si>
    <t>00008dd0</t>
  </si>
  <si>
    <t>00008de0</t>
  </si>
  <si>
    <t>00008df0</t>
  </si>
  <si>
    <t>00008e00</t>
  </si>
  <si>
    <t>00008e10</t>
  </si>
  <si>
    <t>00008e20</t>
  </si>
  <si>
    <t>00008e30</t>
  </si>
  <si>
    <t>00008e40</t>
  </si>
  <si>
    <t>00008e50</t>
  </si>
  <si>
    <t>00008e60</t>
  </si>
  <si>
    <t>00008e70</t>
  </si>
  <si>
    <t>00008e80</t>
  </si>
  <si>
    <t>00008e90</t>
  </si>
  <si>
    <t>00008ea0</t>
  </si>
  <si>
    <t>00008eb0</t>
  </si>
  <si>
    <t>00008ec0</t>
  </si>
  <si>
    <t>00008ed0</t>
  </si>
  <si>
    <t>00008ee0</t>
  </si>
  <si>
    <t>00008ef0</t>
  </si>
  <si>
    <t>00008f00</t>
  </si>
  <si>
    <t>00008f10</t>
  </si>
  <si>
    <t>00008f20</t>
  </si>
  <si>
    <t>00008f30</t>
  </si>
  <si>
    <t>00008f40</t>
  </si>
  <si>
    <t>00008f50</t>
  </si>
  <si>
    <t>00008f60</t>
  </si>
  <si>
    <t>00008f70</t>
  </si>
  <si>
    <t>00008f80</t>
  </si>
  <si>
    <t>00008f90</t>
  </si>
  <si>
    <t>00008fa0</t>
  </si>
  <si>
    <t>00008fb0</t>
  </si>
  <si>
    <t>00008fc0</t>
  </si>
  <si>
    <t>00008fd0</t>
  </si>
  <si>
    <t>00008fe0</t>
  </si>
  <si>
    <t>00008ff0</t>
  </si>
  <si>
    <t>00009000</t>
  </si>
  <si>
    <t>00009010</t>
  </si>
  <si>
    <t>00009020</t>
  </si>
  <si>
    <t>00009030</t>
  </si>
  <si>
    <t>00009040</t>
  </si>
  <si>
    <t>00009050</t>
  </si>
  <si>
    <t>00009060</t>
  </si>
  <si>
    <t>00009070</t>
  </si>
  <si>
    <t>00009080</t>
  </si>
  <si>
    <t>00009090</t>
  </si>
  <si>
    <t>000090a0</t>
  </si>
  <si>
    <t>000090b0</t>
  </si>
  <si>
    <t>000090c0</t>
  </si>
  <si>
    <t>000090d0</t>
  </si>
  <si>
    <t>000090e0</t>
  </si>
  <si>
    <t>000090f0</t>
  </si>
  <si>
    <t>00009100</t>
  </si>
  <si>
    <t>00009110</t>
  </si>
  <si>
    <t>00009120</t>
  </si>
  <si>
    <t>00009130</t>
  </si>
  <si>
    <t>00009140</t>
  </si>
  <si>
    <t>00009150</t>
  </si>
  <si>
    <t>00009160</t>
  </si>
  <si>
    <t>00009170</t>
  </si>
  <si>
    <t>00009180</t>
  </si>
  <si>
    <t>00009190</t>
  </si>
  <si>
    <t>000091a0</t>
  </si>
  <si>
    <t>000091b0</t>
  </si>
  <si>
    <t>000091c0</t>
  </si>
  <si>
    <t>000091d0</t>
  </si>
  <si>
    <t>000091e0</t>
  </si>
  <si>
    <t>000091f0</t>
  </si>
  <si>
    <t>00009200</t>
  </si>
  <si>
    <t>00009210</t>
  </si>
  <si>
    <t>00009220</t>
  </si>
  <si>
    <t>00009230</t>
  </si>
  <si>
    <t>00009240</t>
  </si>
  <si>
    <t>00009250</t>
  </si>
  <si>
    <t>00009260</t>
  </si>
  <si>
    <t>00009270</t>
  </si>
  <si>
    <t>00009280</t>
  </si>
  <si>
    <t>00009290</t>
  </si>
  <si>
    <t>000092a0</t>
  </si>
  <si>
    <t>000092b0</t>
  </si>
  <si>
    <t>000092c0</t>
  </si>
  <si>
    <t>000092d0</t>
  </si>
  <si>
    <t>000092e0</t>
  </si>
  <si>
    <t>000092f0</t>
  </si>
  <si>
    <t>00009300</t>
  </si>
  <si>
    <t>00009310</t>
  </si>
  <si>
    <t>00009320</t>
  </si>
  <si>
    <t>00009330</t>
  </si>
  <si>
    <t>00009340</t>
  </si>
  <si>
    <t>00009350</t>
  </si>
  <si>
    <t>00009360</t>
  </si>
  <si>
    <t>00009370</t>
  </si>
  <si>
    <t>00009380</t>
  </si>
  <si>
    <t>00009390</t>
  </si>
  <si>
    <t>000093a0</t>
  </si>
  <si>
    <t>000093b0</t>
  </si>
  <si>
    <t>000093c0</t>
  </si>
  <si>
    <t>000093d0</t>
  </si>
  <si>
    <t>000093e0</t>
  </si>
  <si>
    <t>000093f0</t>
  </si>
  <si>
    <t>00009400</t>
  </si>
  <si>
    <t>00009410</t>
  </si>
  <si>
    <t>00009420</t>
  </si>
  <si>
    <t>00009430</t>
  </si>
  <si>
    <t>00009440</t>
  </si>
  <si>
    <t>00009450</t>
  </si>
  <si>
    <t>00009460</t>
  </si>
  <si>
    <t>00009470</t>
  </si>
  <si>
    <t>00009480</t>
  </si>
  <si>
    <t>00009490</t>
  </si>
  <si>
    <t>000094a0</t>
  </si>
  <si>
    <t>000094b0</t>
  </si>
  <si>
    <t>000094c0</t>
  </si>
  <si>
    <t>000094d0</t>
  </si>
  <si>
    <t>000094e0</t>
  </si>
  <si>
    <t>000094f0</t>
  </si>
  <si>
    <t>00009500</t>
  </si>
  <si>
    <t>00009510</t>
  </si>
  <si>
    <t>00009520</t>
  </si>
  <si>
    <t>00009530</t>
  </si>
  <si>
    <t>00009540</t>
  </si>
  <si>
    <t>00009550</t>
  </si>
  <si>
    <t>00009560</t>
  </si>
  <si>
    <t>00009570</t>
  </si>
  <si>
    <t>00009580</t>
  </si>
  <si>
    <t>00009590</t>
  </si>
  <si>
    <t>000095a0</t>
  </si>
  <si>
    <t>000095b0</t>
  </si>
  <si>
    <t>000095c0</t>
  </si>
  <si>
    <t>000095d0</t>
  </si>
  <si>
    <t>000095e0</t>
  </si>
  <si>
    <t>000095f0</t>
  </si>
  <si>
    <t>00009600</t>
  </si>
  <si>
    <t>00009610</t>
  </si>
  <si>
    <t>00009620</t>
  </si>
  <si>
    <t>00009630</t>
  </si>
  <si>
    <t>00009640</t>
  </si>
  <si>
    <t>00009650</t>
  </si>
  <si>
    <t>00009660</t>
  </si>
  <si>
    <t>00009670</t>
  </si>
  <si>
    <t>00009680</t>
  </si>
  <si>
    <t>00009690</t>
  </si>
  <si>
    <t>000096a0</t>
  </si>
  <si>
    <t>000096b0</t>
  </si>
  <si>
    <t>000096c0</t>
  </si>
  <si>
    <t>000096d0</t>
  </si>
  <si>
    <t>000096e0</t>
  </si>
  <si>
    <t>000096f0</t>
  </si>
  <si>
    <t>00009700</t>
  </si>
  <si>
    <t>00009710</t>
  </si>
  <si>
    <t>00009720</t>
  </si>
  <si>
    <t>00009730</t>
  </si>
  <si>
    <t>00009740</t>
  </si>
  <si>
    <t>00009750</t>
  </si>
  <si>
    <t>00009760</t>
  </si>
  <si>
    <t>00009770</t>
  </si>
  <si>
    <t>00009780</t>
  </si>
  <si>
    <t>00009790</t>
  </si>
  <si>
    <t>000097a0</t>
  </si>
  <si>
    <t>000097b0</t>
  </si>
  <si>
    <t>000097c0</t>
  </si>
  <si>
    <t>000097d0</t>
  </si>
  <si>
    <t>000097e0</t>
  </si>
  <si>
    <t>000097f0</t>
  </si>
  <si>
    <t>00009800</t>
  </si>
  <si>
    <t>00009810</t>
  </si>
  <si>
    <t>00009820</t>
  </si>
  <si>
    <t>00009830</t>
  </si>
  <si>
    <t>00009840</t>
  </si>
  <si>
    <t>00009850</t>
  </si>
  <si>
    <t>00009860</t>
  </si>
  <si>
    <t>00009870</t>
  </si>
  <si>
    <t>00009880</t>
  </si>
  <si>
    <t>00009890</t>
  </si>
  <si>
    <t>000098a0</t>
  </si>
  <si>
    <t>000098b0</t>
  </si>
  <si>
    <t>000098c0</t>
  </si>
  <si>
    <t>000098d0</t>
  </si>
  <si>
    <t>000098e0</t>
  </si>
  <si>
    <t>000098f0</t>
  </si>
  <si>
    <t>00009900</t>
  </si>
  <si>
    <t>00009910</t>
  </si>
  <si>
    <t>00009920</t>
  </si>
  <si>
    <t>00009930</t>
  </si>
  <si>
    <t>00009940</t>
  </si>
  <si>
    <t>00009950</t>
  </si>
  <si>
    <t>00009960</t>
  </si>
  <si>
    <t>00009970</t>
  </si>
  <si>
    <t>00009980</t>
  </si>
  <si>
    <t>00009990</t>
  </si>
  <si>
    <t>000099a0</t>
  </si>
  <si>
    <t>000099b0</t>
  </si>
  <si>
    <t>000099c0</t>
  </si>
  <si>
    <t>000099d0</t>
  </si>
  <si>
    <t>000099e0</t>
  </si>
  <si>
    <t>000099f0</t>
  </si>
  <si>
    <t>00009a00</t>
  </si>
  <si>
    <t>00009a10</t>
  </si>
  <si>
    <t>00009a20</t>
  </si>
  <si>
    <t>00009a30</t>
  </si>
  <si>
    <t>00009a40</t>
  </si>
  <si>
    <t>00009a50</t>
  </si>
  <si>
    <t>00009a60</t>
  </si>
  <si>
    <t>00009a70</t>
  </si>
  <si>
    <t>00009a80</t>
  </si>
  <si>
    <t>00009a90</t>
  </si>
  <si>
    <t>00009aa0</t>
  </si>
  <si>
    <t>00009ab0</t>
  </si>
  <si>
    <t>00009ac0</t>
  </si>
  <si>
    <t>00009ad0</t>
  </si>
  <si>
    <t>00009ae0</t>
  </si>
  <si>
    <t>00009af0</t>
  </si>
  <si>
    <t>00009b00</t>
  </si>
  <si>
    <t>00009b10</t>
  </si>
  <si>
    <t>00009b20</t>
  </si>
  <si>
    <t>00009b30</t>
  </si>
  <si>
    <t>00009b40</t>
  </si>
  <si>
    <t>00009b50</t>
  </si>
  <si>
    <t>00009b60</t>
  </si>
  <si>
    <t>00009b70</t>
  </si>
  <si>
    <t>00009b80</t>
  </si>
  <si>
    <t>00009b90</t>
  </si>
  <si>
    <t>00009ba0</t>
  </si>
  <si>
    <t>00009bb0</t>
  </si>
  <si>
    <t>00009bc0</t>
  </si>
  <si>
    <t>00009bd0</t>
  </si>
  <si>
    <t>00009be0</t>
  </si>
  <si>
    <t>00009bf0</t>
  </si>
  <si>
    <t>00009c00</t>
  </si>
  <si>
    <t>00009c10</t>
  </si>
  <si>
    <t>00009c20</t>
  </si>
  <si>
    <t>00009c30</t>
  </si>
  <si>
    <t>00009c40</t>
  </si>
  <si>
    <t>00009c50</t>
  </si>
  <si>
    <t>00009c60</t>
  </si>
  <si>
    <t>00009c70</t>
  </si>
  <si>
    <t>00009c80</t>
  </si>
  <si>
    <t>00009c90</t>
  </si>
  <si>
    <t>00009ca0</t>
  </si>
  <si>
    <t>00009cb0</t>
  </si>
  <si>
    <t>00009cc0</t>
  </si>
  <si>
    <t>00009cd0</t>
  </si>
  <si>
    <t>00009ce0</t>
  </si>
  <si>
    <t>00009cf0</t>
  </si>
  <si>
    <t>00009d00</t>
  </si>
  <si>
    <t>00009d10</t>
  </si>
  <si>
    <t>00009d20</t>
  </si>
  <si>
    <t>00009d30</t>
  </si>
  <si>
    <t>00009d40</t>
  </si>
  <si>
    <t>00009d50</t>
  </si>
  <si>
    <t>00009d60</t>
  </si>
  <si>
    <t>00009d70</t>
  </si>
  <si>
    <t>00009d80</t>
  </si>
  <si>
    <t>00009d90</t>
  </si>
  <si>
    <t>00009da0</t>
  </si>
  <si>
    <t>00009db0</t>
  </si>
  <si>
    <t>00009dc0</t>
  </si>
  <si>
    <t>00009dd0</t>
  </si>
  <si>
    <t>00009de0</t>
  </si>
  <si>
    <t>00009df0</t>
  </si>
  <si>
    <t>00009e00</t>
  </si>
  <si>
    <t>00009e10</t>
  </si>
  <si>
    <t>00009e20</t>
  </si>
  <si>
    <t>00009e30</t>
  </si>
  <si>
    <t>00009e40</t>
  </si>
  <si>
    <t>00009e50</t>
  </si>
  <si>
    <t>00009e60</t>
  </si>
  <si>
    <t>00009e70</t>
  </si>
  <si>
    <t>00009e80</t>
  </si>
  <si>
    <t>00009e90</t>
  </si>
  <si>
    <t>00009ea0</t>
  </si>
  <si>
    <t>00009eb0</t>
  </si>
  <si>
    <t>00009ec0</t>
  </si>
  <si>
    <t>00009ed0</t>
  </si>
  <si>
    <t>00009ee0</t>
  </si>
  <si>
    <t>00009ef0</t>
  </si>
  <si>
    <t>00009f00</t>
  </si>
  <si>
    <t>00009f10</t>
  </si>
  <si>
    <t>00009f20</t>
  </si>
  <si>
    <t>00009f30</t>
  </si>
  <si>
    <t>00009f40</t>
  </si>
  <si>
    <t>00009f50</t>
  </si>
  <si>
    <t>00009f60</t>
  </si>
  <si>
    <t>00009f70</t>
  </si>
  <si>
    <t>00009f80</t>
  </si>
  <si>
    <t>00009f90</t>
  </si>
  <si>
    <t>00009fa0</t>
  </si>
  <si>
    <t>00009fb0</t>
  </si>
  <si>
    <t>00009fc0</t>
  </si>
  <si>
    <t>00009fd0</t>
  </si>
  <si>
    <t>00009fe0</t>
  </si>
  <si>
    <t>00009ff0</t>
  </si>
  <si>
    <t>0000a000</t>
  </si>
  <si>
    <t>0000a010</t>
  </si>
  <si>
    <t>0000a020</t>
  </si>
  <si>
    <t>0000a030</t>
  </si>
  <si>
    <t>0000a040</t>
  </si>
  <si>
    <t>0000a050</t>
  </si>
  <si>
    <t>0000a060</t>
  </si>
  <si>
    <t>0000a070</t>
  </si>
  <si>
    <t>0000a080</t>
  </si>
  <si>
    <t>0000a090</t>
  </si>
  <si>
    <t>0000a0a0</t>
  </si>
  <si>
    <t>0000a0b0</t>
  </si>
  <si>
    <t>0000a0c0</t>
  </si>
  <si>
    <t>0000a0d0</t>
  </si>
  <si>
    <t>0000a0e0</t>
  </si>
  <si>
    <t>0000a0f0</t>
  </si>
  <si>
    <t>0000a100</t>
  </si>
  <si>
    <t>0000a110</t>
  </si>
  <si>
    <t>0000a120</t>
  </si>
  <si>
    <t>0000a130</t>
  </si>
  <si>
    <t>0000a140</t>
  </si>
  <si>
    <t>0000a150</t>
  </si>
  <si>
    <t>0000a160</t>
  </si>
  <si>
    <t>0000a170</t>
  </si>
  <si>
    <t>0000a180</t>
  </si>
  <si>
    <t>0000a190</t>
  </si>
  <si>
    <t>0000a1a0</t>
  </si>
  <si>
    <t>0000a1b0</t>
  </si>
  <si>
    <t>0000a1c0</t>
  </si>
  <si>
    <t>0000a1d0</t>
  </si>
  <si>
    <t>0000a1e0</t>
  </si>
  <si>
    <t>0000a1f0</t>
  </si>
  <si>
    <t>0000a200</t>
  </si>
  <si>
    <t>0000a210</t>
  </si>
  <si>
    <t>0000a220</t>
  </si>
  <si>
    <t>0000a230</t>
  </si>
  <si>
    <t>0000a240</t>
  </si>
  <si>
    <t>0000a250</t>
  </si>
  <si>
    <t>0000a260</t>
  </si>
  <si>
    <t>0000a270</t>
  </si>
  <si>
    <t>0000a280</t>
  </si>
  <si>
    <t>0000a290</t>
  </si>
  <si>
    <t>0000a2a0</t>
  </si>
  <si>
    <t>0000a2b0</t>
  </si>
  <si>
    <t>0000a2c0</t>
  </si>
  <si>
    <t>0000a2d0</t>
  </si>
  <si>
    <t>0000a2e0</t>
  </si>
  <si>
    <t>0000a2f0</t>
  </si>
  <si>
    <t>0000a300</t>
  </si>
  <si>
    <t>0000a310</t>
  </si>
  <si>
    <t>0000a320</t>
  </si>
  <si>
    <t>0000a330</t>
  </si>
  <si>
    <t>0000a340</t>
  </si>
  <si>
    <t>0000a350</t>
  </si>
  <si>
    <t>0000a360</t>
  </si>
  <si>
    <t>0000a370</t>
  </si>
  <si>
    <t>0000a380</t>
  </si>
  <si>
    <t>0000a390</t>
  </si>
  <si>
    <t>0000a3a0</t>
  </si>
  <si>
    <t>0000a3b0</t>
  </si>
  <si>
    <t>0000a3c0</t>
  </si>
  <si>
    <t>0000a3d0</t>
  </si>
  <si>
    <t>0000a3e0</t>
  </si>
  <si>
    <t>0000a3f0</t>
  </si>
  <si>
    <t>0000a400</t>
  </si>
  <si>
    <t>0000a410</t>
  </si>
  <si>
    <t>0000a420</t>
  </si>
  <si>
    <t>0000a430</t>
  </si>
  <si>
    <t>0000a440</t>
  </si>
  <si>
    <t>0000a450</t>
  </si>
  <si>
    <t>0000a460</t>
  </si>
  <si>
    <t>0000a470</t>
  </si>
  <si>
    <t>0000a480</t>
  </si>
  <si>
    <t>0000a490</t>
  </si>
  <si>
    <t>0000a4a0</t>
  </si>
  <si>
    <t>0000a4b0</t>
  </si>
  <si>
    <t>0000a4c0</t>
  </si>
  <si>
    <t>0000a4d0</t>
  </si>
  <si>
    <t>0000a4e0</t>
  </si>
  <si>
    <t>0000a4f0</t>
  </si>
  <si>
    <t>0000a500</t>
  </si>
  <si>
    <t>0000a510</t>
  </si>
  <si>
    <t>0000a520</t>
  </si>
  <si>
    <t>0000a530</t>
  </si>
  <si>
    <t>0000a540</t>
  </si>
  <si>
    <t>0000a550</t>
  </si>
  <si>
    <t>0000a560</t>
  </si>
  <si>
    <t>0000a570</t>
  </si>
  <si>
    <t>0000a580</t>
  </si>
  <si>
    <t>0000a590</t>
  </si>
  <si>
    <t>0000a5a0</t>
  </si>
  <si>
    <t>0000a5b0</t>
  </si>
  <si>
    <t>0000a5c0</t>
  </si>
  <si>
    <t>0000a5d0</t>
  </si>
  <si>
    <t>0000a5e0</t>
  </si>
  <si>
    <t>0000a5f0</t>
  </si>
  <si>
    <t>0000a600</t>
  </si>
  <si>
    <t>0000a610</t>
  </si>
  <si>
    <t>0000a620</t>
  </si>
  <si>
    <t>0000a630</t>
  </si>
  <si>
    <t>0000a640</t>
  </si>
  <si>
    <t>0000a650</t>
  </si>
  <si>
    <t>0000a660</t>
  </si>
  <si>
    <t>0000a670</t>
  </si>
  <si>
    <t>0000a680</t>
  </si>
  <si>
    <t>0000a690</t>
  </si>
  <si>
    <t>0000a6a0</t>
  </si>
  <si>
    <t>0000a6b0</t>
  </si>
  <si>
    <t>0000a6c0</t>
  </si>
  <si>
    <t>0000a6d0</t>
  </si>
  <si>
    <t>0000a6e0</t>
  </si>
  <si>
    <t>0000a6f0</t>
  </si>
  <si>
    <t>0000a700</t>
  </si>
  <si>
    <t>0000a710</t>
  </si>
  <si>
    <t>0000a720</t>
  </si>
  <si>
    <t>0000a730</t>
  </si>
  <si>
    <t>0000a740</t>
  </si>
  <si>
    <t>0000a750</t>
  </si>
  <si>
    <t>0000a760</t>
  </si>
  <si>
    <t>0000a770</t>
  </si>
  <si>
    <t>0000a780</t>
  </si>
  <si>
    <t>0000a790</t>
  </si>
  <si>
    <t>0000a7a0</t>
  </si>
  <si>
    <t>0000a7b0</t>
  </si>
  <si>
    <t>0000a7c0</t>
  </si>
  <si>
    <t>0000a7d0</t>
  </si>
  <si>
    <t>0000a7e0</t>
  </si>
  <si>
    <t>0000a7f0</t>
  </si>
  <si>
    <t>0000a800</t>
  </si>
  <si>
    <t>0000a810</t>
  </si>
  <si>
    <t>0000a820</t>
  </si>
  <si>
    <t>0000a830</t>
  </si>
  <si>
    <t>0000a840</t>
  </si>
  <si>
    <t>0000a850</t>
  </si>
  <si>
    <t>0000a860</t>
  </si>
  <si>
    <t>0000a870</t>
  </si>
  <si>
    <t>0000a880</t>
  </si>
  <si>
    <t>0000a890</t>
  </si>
  <si>
    <t>0000a8a0</t>
  </si>
  <si>
    <t>0000a8b0</t>
  </si>
  <si>
    <t>0000a8c0</t>
  </si>
  <si>
    <t>0000a8d0</t>
  </si>
  <si>
    <t>0000a8e0</t>
  </si>
  <si>
    <t>0000a8f0</t>
  </si>
  <si>
    <t>0000a900</t>
  </si>
  <si>
    <t>0000a910</t>
  </si>
  <si>
    <t>0000a920</t>
  </si>
  <si>
    <t>0000a930</t>
  </si>
  <si>
    <t>0000a940</t>
  </si>
  <si>
    <t>0000a950</t>
  </si>
  <si>
    <t>0000a960</t>
  </si>
  <si>
    <t>0000a970</t>
  </si>
  <si>
    <t>0000a980</t>
  </si>
  <si>
    <t>0000a990</t>
  </si>
  <si>
    <t>0000a9a0</t>
  </si>
  <si>
    <t>0000a9b0</t>
  </si>
  <si>
    <t>0000a9c0</t>
  </si>
  <si>
    <t>0000a9d0</t>
  </si>
  <si>
    <t>0000a9e0</t>
  </si>
  <si>
    <t>0000a9f0</t>
  </si>
  <si>
    <t>0000aa00</t>
  </si>
  <si>
    <t>0000aa10</t>
  </si>
  <si>
    <t>0000aa20</t>
  </si>
  <si>
    <t>0000aa30</t>
  </si>
  <si>
    <t>0000aa40</t>
  </si>
  <si>
    <t>0000aa50</t>
  </si>
  <si>
    <t>0000aa60</t>
  </si>
  <si>
    <t>0000aa70</t>
  </si>
  <si>
    <t>0000aa80</t>
  </si>
  <si>
    <t>0000aa90</t>
  </si>
  <si>
    <t>0000aaa0</t>
  </si>
  <si>
    <t>0000aab0</t>
  </si>
  <si>
    <t>0000aac0</t>
  </si>
  <si>
    <t>0000aad0</t>
  </si>
  <si>
    <t>0000aae0</t>
  </si>
  <si>
    <t>0000aaf0</t>
  </si>
  <si>
    <t>0000ab00</t>
  </si>
  <si>
    <t>0000ab10</t>
  </si>
  <si>
    <t>0000ab20</t>
  </si>
  <si>
    <t>0000ab30</t>
  </si>
  <si>
    <t>0000ab40</t>
  </si>
  <si>
    <t>0000ab50</t>
  </si>
  <si>
    <t>0000ab60</t>
  </si>
  <si>
    <t>0000ab70</t>
  </si>
  <si>
    <t>0000ab80</t>
  </si>
  <si>
    <t>0000ab90</t>
  </si>
  <si>
    <t>0000aba0</t>
  </si>
  <si>
    <t>0000abb0</t>
  </si>
  <si>
    <t>0000abc0</t>
  </si>
  <si>
    <t>0000abd0</t>
  </si>
  <si>
    <t>0000abe0</t>
  </si>
  <si>
    <t>0000abf0</t>
  </si>
  <si>
    <t>0000ac00</t>
  </si>
  <si>
    <t>0000ac10</t>
  </si>
  <si>
    <t>0000ac20</t>
  </si>
  <si>
    <t>0000ac30</t>
  </si>
  <si>
    <t>0000ac40</t>
  </si>
  <si>
    <t>0000ac50</t>
  </si>
  <si>
    <t>0000ac60</t>
  </si>
  <si>
    <t>0000ac70</t>
  </si>
  <si>
    <t>0000ac80</t>
  </si>
  <si>
    <t>0000ac90</t>
  </si>
  <si>
    <t>0000aca0</t>
  </si>
  <si>
    <t>0000acb0</t>
  </si>
  <si>
    <t>0000acc0</t>
  </si>
  <si>
    <t>0000acd0</t>
  </si>
  <si>
    <t>0000ace0</t>
  </si>
  <si>
    <t>0000acf0</t>
  </si>
  <si>
    <t>0000ad00</t>
  </si>
  <si>
    <t>0000ad10</t>
  </si>
  <si>
    <t>0000ad20</t>
  </si>
  <si>
    <t>0000ad30</t>
  </si>
  <si>
    <t>0000ad40</t>
  </si>
  <si>
    <t>0000ad50</t>
  </si>
  <si>
    <t>0000ad60</t>
  </si>
  <si>
    <t>0000ad70</t>
  </si>
  <si>
    <t>0000ad80</t>
  </si>
  <si>
    <t>0000ad90</t>
  </si>
  <si>
    <t>0000ada0</t>
  </si>
  <si>
    <t>0000adb0</t>
  </si>
  <si>
    <t>0000adc0</t>
  </si>
  <si>
    <t>0000add0</t>
  </si>
  <si>
    <t>0000ade0</t>
  </si>
  <si>
    <t>0000adf0</t>
  </si>
  <si>
    <t>0000ae00</t>
  </si>
  <si>
    <t>0000ae10</t>
  </si>
  <si>
    <t>0000ae20</t>
  </si>
  <si>
    <t>0000ae30</t>
  </si>
  <si>
    <t>0000ae40</t>
  </si>
  <si>
    <t>0000ae50</t>
  </si>
  <si>
    <t>0000ae60</t>
  </si>
  <si>
    <t>0000ae70</t>
  </si>
  <si>
    <t>0000ae80</t>
  </si>
  <si>
    <t>0000ae90</t>
  </si>
  <si>
    <t>0000aea0</t>
  </si>
  <si>
    <t>0000aeb0</t>
  </si>
  <si>
    <t>0000aec0</t>
  </si>
  <si>
    <t>0000aed0</t>
  </si>
  <si>
    <t>0000aee0</t>
  </si>
  <si>
    <t>0000aef0</t>
  </si>
  <si>
    <t>0000af00</t>
  </si>
  <si>
    <t>0000af10</t>
  </si>
  <si>
    <t>0000af20</t>
  </si>
  <si>
    <t>0000af30</t>
  </si>
  <si>
    <t>0000af40</t>
  </si>
  <si>
    <t>0000af50</t>
  </si>
  <si>
    <t>0000af60</t>
  </si>
  <si>
    <t>0000af70</t>
  </si>
  <si>
    <t>0000af80</t>
  </si>
  <si>
    <t>0000af90</t>
  </si>
  <si>
    <t>0000afa0</t>
  </si>
  <si>
    <t>0000afb0</t>
  </si>
  <si>
    <t>0000afc0</t>
  </si>
  <si>
    <t>0000afd0</t>
  </si>
  <si>
    <t>0000afe0</t>
  </si>
  <si>
    <t>0000aff0</t>
  </si>
  <si>
    <t>0000b000</t>
  </si>
  <si>
    <t>0000b010</t>
  </si>
  <si>
    <t>0000b020</t>
  </si>
  <si>
    <t>0000b030</t>
  </si>
  <si>
    <t>0000b040</t>
  </si>
  <si>
    <t>0000b050</t>
  </si>
  <si>
    <t>0000b060</t>
  </si>
  <si>
    <t>0000b070</t>
  </si>
  <si>
    <t>0000b080</t>
  </si>
  <si>
    <t>0000b090</t>
  </si>
  <si>
    <t>0000b0a0</t>
  </si>
  <si>
    <t>0000b0b0</t>
  </si>
  <si>
    <t>0000b0c0</t>
  </si>
  <si>
    <t>0000b0d0</t>
  </si>
  <si>
    <t>0000b0e0</t>
  </si>
  <si>
    <t>0000b0f0</t>
  </si>
  <si>
    <t>0000b100</t>
  </si>
  <si>
    <t>0000b110</t>
  </si>
  <si>
    <t>0000b120</t>
  </si>
  <si>
    <t>0000b130</t>
  </si>
  <si>
    <t>0000b140</t>
  </si>
  <si>
    <t>0000b150</t>
  </si>
  <si>
    <t>0000b160</t>
  </si>
  <si>
    <t>0000b170</t>
  </si>
  <si>
    <t>0000b180</t>
  </si>
  <si>
    <t>0000b190</t>
  </si>
  <si>
    <t>0000b1a0</t>
  </si>
  <si>
    <t>0000b1b0</t>
  </si>
  <si>
    <t>0000b1c0</t>
  </si>
  <si>
    <t>0000b1d0</t>
  </si>
  <si>
    <t>0000b1e0</t>
  </si>
  <si>
    <t>0000b1f0</t>
  </si>
  <si>
    <t>0000b200</t>
  </si>
  <si>
    <t>0000b210</t>
  </si>
  <si>
    <t>0000b220</t>
  </si>
  <si>
    <t>0000b230</t>
  </si>
  <si>
    <t>0000b240</t>
  </si>
  <si>
    <t>0000b250</t>
  </si>
  <si>
    <t>0000b260</t>
  </si>
  <si>
    <t>0000b270</t>
  </si>
  <si>
    <t>0000b280</t>
  </si>
  <si>
    <t>0000b290</t>
  </si>
  <si>
    <t>0000b2a0</t>
  </si>
  <si>
    <t>0000b2b0</t>
  </si>
  <si>
    <t>0000b2c0</t>
  </si>
  <si>
    <t>0000b2d0</t>
  </si>
  <si>
    <t>0000b2e0</t>
  </si>
  <si>
    <t>0000b2f0</t>
  </si>
  <si>
    <t>0000b300</t>
  </si>
  <si>
    <t>0000b310</t>
  </si>
  <si>
    <t>0000b320</t>
  </si>
  <si>
    <t>0000b330</t>
  </si>
  <si>
    <t>0000b340</t>
  </si>
  <si>
    <t>0000b350</t>
  </si>
  <si>
    <t>0000b360</t>
  </si>
  <si>
    <t>0000b370</t>
  </si>
  <si>
    <t>0000b380</t>
  </si>
  <si>
    <t>0000b390</t>
  </si>
  <si>
    <t>0000b3a0</t>
  </si>
  <si>
    <t>0000b3b0</t>
  </si>
  <si>
    <t>0000b3c0</t>
  </si>
  <si>
    <t>0000b3d0</t>
  </si>
  <si>
    <t>0000b3e0</t>
  </si>
  <si>
    <t>0000b3f0</t>
  </si>
  <si>
    <t>0000b400</t>
  </si>
  <si>
    <t>0000b410</t>
  </si>
  <si>
    <t>0000b420</t>
  </si>
  <si>
    <t>0000b430</t>
  </si>
  <si>
    <t>0000b440</t>
  </si>
  <si>
    <t>0000b450</t>
  </si>
  <si>
    <t>0000b460</t>
  </si>
  <si>
    <t>0000b470</t>
  </si>
  <si>
    <t>0000b480</t>
  </si>
  <si>
    <t>0000b490</t>
  </si>
  <si>
    <t>0000b4a0</t>
  </si>
  <si>
    <t>0000b4b0</t>
  </si>
  <si>
    <t>0000b4c0</t>
  </si>
  <si>
    <t>0000b4d0</t>
  </si>
  <si>
    <t>0000b4e0</t>
  </si>
  <si>
    <t>0000b4f0</t>
  </si>
  <si>
    <t>0000b500</t>
  </si>
  <si>
    <t>0000b510</t>
  </si>
  <si>
    <t>0000b520</t>
  </si>
  <si>
    <t>0000b530</t>
  </si>
  <si>
    <t>0000b540</t>
  </si>
  <si>
    <t>0000b550</t>
  </si>
  <si>
    <t>0000b560</t>
  </si>
  <si>
    <t>0000b570</t>
  </si>
  <si>
    <t>0000b580</t>
  </si>
  <si>
    <t>0000b590</t>
  </si>
  <si>
    <t>0000b5a0</t>
  </si>
  <si>
    <t>0000b5b0</t>
  </si>
  <si>
    <t>0000b5c0</t>
  </si>
  <si>
    <t>0000b5d0</t>
  </si>
  <si>
    <t>0000b5e0</t>
  </si>
  <si>
    <t>0000b5f0</t>
  </si>
  <si>
    <t>0000b600</t>
  </si>
  <si>
    <t>0000b610</t>
  </si>
  <si>
    <t>0000b620</t>
  </si>
  <si>
    <t>0000b630</t>
  </si>
  <si>
    <t>0000b640</t>
  </si>
  <si>
    <t>0000b650</t>
  </si>
  <si>
    <t>0000b660</t>
  </si>
  <si>
    <t>0000b670</t>
  </si>
  <si>
    <t>0000b680</t>
  </si>
  <si>
    <t>0000b690</t>
  </si>
  <si>
    <t>0000b6a0</t>
  </si>
  <si>
    <t>0000b6b0</t>
  </si>
  <si>
    <t>0000b6c0</t>
  </si>
  <si>
    <t>0000b6d0</t>
  </si>
  <si>
    <t>0000b6e0</t>
  </si>
  <si>
    <t>0000b6f0</t>
  </si>
  <si>
    <t>0000b700</t>
  </si>
  <si>
    <t>0000b710</t>
  </si>
  <si>
    <t>0000b720</t>
  </si>
  <si>
    <t>0000b730</t>
  </si>
  <si>
    <t>0000b740</t>
  </si>
  <si>
    <t>0000b750</t>
  </si>
  <si>
    <t>0000b760</t>
  </si>
  <si>
    <t>0000b770</t>
  </si>
  <si>
    <t>0000b780</t>
  </si>
  <si>
    <t>0000b790</t>
  </si>
  <si>
    <t>0000b7a0</t>
  </si>
  <si>
    <t>0000b7b0</t>
  </si>
  <si>
    <t>0000b7c0</t>
  </si>
  <si>
    <t>0000b7d0</t>
  </si>
  <si>
    <t>0000b7e0</t>
  </si>
  <si>
    <t>0000b7f0</t>
  </si>
  <si>
    <t>0000b800</t>
  </si>
  <si>
    <t>0000b810</t>
  </si>
  <si>
    <t>0000b820</t>
  </si>
  <si>
    <t>0000b830</t>
  </si>
  <si>
    <t>0000b840</t>
  </si>
  <si>
    <t>0000b850</t>
  </si>
  <si>
    <t>0000b860</t>
  </si>
  <si>
    <t>0000b870</t>
  </si>
  <si>
    <t>0000b880</t>
  </si>
  <si>
    <t>0000b890</t>
  </si>
  <si>
    <t>0000b8a0</t>
  </si>
  <si>
    <t>0000b8b0</t>
  </si>
  <si>
    <t>0000b8c0</t>
  </si>
  <si>
    <t>0000b8d0</t>
  </si>
  <si>
    <t>0000b8e0</t>
  </si>
  <si>
    <t>0000b8f0</t>
  </si>
  <si>
    <t>0000b900</t>
  </si>
  <si>
    <t>0000b910</t>
  </si>
  <si>
    <t>0000b920</t>
  </si>
  <si>
    <t>0000b930</t>
  </si>
  <si>
    <t>0000b940</t>
  </si>
  <si>
    <t>0000b950</t>
  </si>
  <si>
    <t>0000b960</t>
  </si>
  <si>
    <t>0000b970</t>
  </si>
  <si>
    <t>0000b980</t>
  </si>
  <si>
    <t>0000b990</t>
  </si>
  <si>
    <t>0000b9a0</t>
  </si>
  <si>
    <t>0000b9b0</t>
  </si>
  <si>
    <t>0000b9c0</t>
  </si>
  <si>
    <t>0000b9d0</t>
  </si>
  <si>
    <t>0000b9e0</t>
  </si>
  <si>
    <t>0000b9f0</t>
  </si>
  <si>
    <t>0000ba00</t>
  </si>
  <si>
    <t>0000ba10</t>
  </si>
  <si>
    <t>0000ba20</t>
  </si>
  <si>
    <t>0000ba30</t>
  </si>
  <si>
    <t>0000ba40</t>
  </si>
  <si>
    <t>0000ba50</t>
  </si>
  <si>
    <t>0000ba60</t>
  </si>
  <si>
    <t>0000ba70</t>
  </si>
  <si>
    <t>0000ba80</t>
  </si>
  <si>
    <t>0000ba90</t>
  </si>
  <si>
    <t>0000baa0</t>
  </si>
  <si>
    <t>0000bab0</t>
  </si>
  <si>
    <t>0000bac0</t>
  </si>
  <si>
    <t>0000bad0</t>
  </si>
  <si>
    <t>0000bae0</t>
  </si>
  <si>
    <t>0000baf0</t>
  </si>
  <si>
    <t>0000bb00</t>
  </si>
  <si>
    <t>0000bb10</t>
  </si>
  <si>
    <t>0000bb20</t>
  </si>
  <si>
    <t>0000bb30</t>
  </si>
  <si>
    <t>0000bb40</t>
  </si>
  <si>
    <t>0000bb50</t>
  </si>
  <si>
    <t>0000bb60</t>
  </si>
  <si>
    <t>0000bb70</t>
  </si>
  <si>
    <t>0000bb80</t>
  </si>
  <si>
    <t>0000bb90</t>
  </si>
  <si>
    <t>0000bba0</t>
  </si>
  <si>
    <t>0000bbb0</t>
  </si>
  <si>
    <t>0000bbc0</t>
  </si>
  <si>
    <t>0000bbd0</t>
  </si>
  <si>
    <t>0000bbe0</t>
  </si>
  <si>
    <t>0000bbf0</t>
  </si>
  <si>
    <t>0000bc00</t>
  </si>
  <si>
    <t>0000bc10</t>
  </si>
  <si>
    <t>0000bc20</t>
  </si>
  <si>
    <t>0000bc30</t>
  </si>
  <si>
    <t>0000bc40</t>
  </si>
  <si>
    <t>0000bc50</t>
  </si>
  <si>
    <t>0000bc60</t>
  </si>
  <si>
    <t>0000bc70</t>
  </si>
  <si>
    <t>0000bc80</t>
  </si>
  <si>
    <t>0000bc90</t>
  </si>
  <si>
    <t>0000bca0</t>
  </si>
  <si>
    <t>0000bcb0</t>
  </si>
  <si>
    <t>0000bcc0</t>
  </si>
  <si>
    <t>0000bcd0</t>
  </si>
  <si>
    <t>0000bce0</t>
  </si>
  <si>
    <t>0000bcf0</t>
  </si>
  <si>
    <t>0000bd00</t>
  </si>
  <si>
    <t>0000bd10</t>
  </si>
  <si>
    <t>0000bd20</t>
  </si>
  <si>
    <t>0000bd30</t>
  </si>
  <si>
    <t>0000bd40</t>
  </si>
  <si>
    <t>0000bd50</t>
  </si>
  <si>
    <t>0000bd60</t>
  </si>
  <si>
    <t>0000bd70</t>
  </si>
  <si>
    <t>0000bd80</t>
  </si>
  <si>
    <t>0000bd90</t>
  </si>
  <si>
    <t>0000bda0</t>
  </si>
  <si>
    <t>0000bdb0</t>
  </si>
  <si>
    <t>0000bdc0</t>
  </si>
  <si>
    <t>0000bdd0</t>
  </si>
  <si>
    <t>0000bde0</t>
  </si>
  <si>
    <t>0000bdf0</t>
  </si>
  <si>
    <t>0000be00</t>
  </si>
  <si>
    <t>0000be10</t>
  </si>
  <si>
    <t>0000be20</t>
  </si>
  <si>
    <t>0000be30</t>
  </si>
  <si>
    <t>0000be40</t>
  </si>
  <si>
    <t>0000be50</t>
  </si>
  <si>
    <t>0000be60</t>
  </si>
  <si>
    <t>0000be70</t>
  </si>
  <si>
    <t>0000be80</t>
  </si>
  <si>
    <t>0000be90</t>
  </si>
  <si>
    <t>0000bea0</t>
  </si>
  <si>
    <t>0000beb0</t>
  </si>
  <si>
    <t>0000bec0</t>
  </si>
  <si>
    <t>0000bed0</t>
  </si>
  <si>
    <t>0000bee0</t>
  </si>
  <si>
    <t>0000bef0</t>
  </si>
  <si>
    <t>0000bf00</t>
  </si>
  <si>
    <t>0000bf10</t>
  </si>
  <si>
    <t>0000bf20</t>
  </si>
  <si>
    <t>0000bf30</t>
  </si>
  <si>
    <t>0000bf40</t>
  </si>
  <si>
    <t>0000bf50</t>
  </si>
  <si>
    <t>0000bf60</t>
  </si>
  <si>
    <t>0000bf70</t>
  </si>
  <si>
    <t>0000bf80</t>
  </si>
  <si>
    <t>0000bf90</t>
  </si>
  <si>
    <t>0000bfa0</t>
  </si>
  <si>
    <t>0000bfb0</t>
  </si>
  <si>
    <t>0000bfc0</t>
  </si>
  <si>
    <t>0000bfd0</t>
  </si>
  <si>
    <t>0000bfe0</t>
  </si>
  <si>
    <t>0000bff0</t>
  </si>
  <si>
    <t>0000c000</t>
  </si>
  <si>
    <t>0000c010</t>
  </si>
  <si>
    <t>0000c020</t>
  </si>
  <si>
    <t>0000c030</t>
  </si>
  <si>
    <t>0000c040</t>
  </si>
  <si>
    <t>0000c050</t>
  </si>
  <si>
    <t>0000c060</t>
  </si>
  <si>
    <t>0000c070</t>
  </si>
  <si>
    <t>0000c080</t>
  </si>
  <si>
    <t>0000c090</t>
  </si>
  <si>
    <t>0000c0a0</t>
  </si>
  <si>
    <t>0000c0b0</t>
  </si>
  <si>
    <t>0000c0c0</t>
  </si>
  <si>
    <t>0000c0d0</t>
  </si>
  <si>
    <t>0000c0e0</t>
  </si>
  <si>
    <t>0000c0f0</t>
  </si>
  <si>
    <t>0000c100</t>
  </si>
  <si>
    <t>0000c110</t>
  </si>
  <si>
    <t>0000c120</t>
  </si>
  <si>
    <t>0000c130</t>
  </si>
  <si>
    <t>0000c140</t>
  </si>
  <si>
    <t>0000c150</t>
  </si>
  <si>
    <t>0000c160</t>
  </si>
  <si>
    <t>0000c170</t>
  </si>
  <si>
    <t>0000c180</t>
  </si>
  <si>
    <t>0000c190</t>
  </si>
  <si>
    <t>0000c1a0</t>
  </si>
  <si>
    <t>0000c1b0</t>
  </si>
  <si>
    <t>0000c1c0</t>
  </si>
  <si>
    <t>0000c1d0</t>
  </si>
  <si>
    <t>0000c1e0</t>
  </si>
  <si>
    <t>0000c1f0</t>
  </si>
  <si>
    <t>0000c200</t>
  </si>
  <si>
    <t>0000c210</t>
  </si>
  <si>
    <t>0000c220</t>
  </si>
  <si>
    <t>0000c230</t>
  </si>
  <si>
    <t>0000c240</t>
  </si>
  <si>
    <t>0000c250</t>
  </si>
  <si>
    <t>0000c260</t>
  </si>
  <si>
    <t>0000c270</t>
  </si>
  <si>
    <t>0000c280</t>
  </si>
  <si>
    <t>0000c290</t>
  </si>
  <si>
    <t>0000c2a0</t>
  </si>
  <si>
    <t>0000c2b0</t>
  </si>
  <si>
    <t>0000c2c0</t>
  </si>
  <si>
    <t>0000c2d0</t>
  </si>
  <si>
    <t>0000c2e0</t>
  </si>
  <si>
    <t>0000c2f0</t>
  </si>
  <si>
    <t>0000c300</t>
  </si>
  <si>
    <t>0000c310</t>
  </si>
  <si>
    <t>0000c320</t>
  </si>
  <si>
    <t>0000c330</t>
  </si>
  <si>
    <t>0000c340</t>
  </si>
  <si>
    <t>0000c350</t>
  </si>
  <si>
    <t>0000c360</t>
  </si>
  <si>
    <t>0000c370</t>
  </si>
  <si>
    <t>0000c380</t>
  </si>
  <si>
    <t>0000c390</t>
  </si>
  <si>
    <t>0000c3a0</t>
  </si>
  <si>
    <t>0000c3b0</t>
  </si>
  <si>
    <t>0000c3c0</t>
  </si>
  <si>
    <t>0000c3d0</t>
  </si>
  <si>
    <t>0000c3e0</t>
  </si>
  <si>
    <t>0000c3f0</t>
  </si>
  <si>
    <t>0000c400</t>
  </si>
  <si>
    <t>0000c410</t>
  </si>
  <si>
    <t>0000c420</t>
  </si>
  <si>
    <t>0000c430</t>
  </si>
  <si>
    <t>0000c440</t>
  </si>
  <si>
    <t>0000c450</t>
  </si>
  <si>
    <t>0000c460</t>
  </si>
  <si>
    <t>0000c470</t>
  </si>
  <si>
    <t>0000c480</t>
  </si>
  <si>
    <t>0000c490</t>
  </si>
  <si>
    <t>0000c4a0</t>
  </si>
  <si>
    <t>0000c4b0</t>
  </si>
  <si>
    <t>0000c4c0</t>
  </si>
  <si>
    <t>0000c4d0</t>
  </si>
  <si>
    <t>0000c4e0</t>
  </si>
  <si>
    <t>0000c4f0</t>
  </si>
  <si>
    <t>0000c500</t>
  </si>
  <si>
    <t>0000c510</t>
  </si>
  <si>
    <t>0000c520</t>
  </si>
  <si>
    <t>0000c530</t>
  </si>
  <si>
    <t>0000c540</t>
  </si>
  <si>
    <t>0000c550</t>
  </si>
  <si>
    <t>0000c560</t>
  </si>
  <si>
    <t>0000c570</t>
  </si>
  <si>
    <t>0000c580</t>
  </si>
  <si>
    <t>0000c590</t>
  </si>
  <si>
    <t>0000c5a0</t>
  </si>
  <si>
    <t>0000c5b0</t>
  </si>
  <si>
    <t>0000c5c0</t>
  </si>
  <si>
    <t>0000c5d0</t>
  </si>
  <si>
    <t>0000c5e0</t>
  </si>
  <si>
    <t>0000c5f0</t>
  </si>
  <si>
    <t>0000c600</t>
  </si>
  <si>
    <t>0000c610</t>
  </si>
  <si>
    <t>0000c620</t>
  </si>
  <si>
    <t>0000c630</t>
  </si>
  <si>
    <t>0000c640</t>
  </si>
  <si>
    <t>0000c650</t>
  </si>
  <si>
    <t>0000c660</t>
  </si>
  <si>
    <t>0000c670</t>
  </si>
  <si>
    <t>0000c680</t>
  </si>
  <si>
    <t>0000c690</t>
  </si>
  <si>
    <t>0000c6a0</t>
  </si>
  <si>
    <t>0000c6b0</t>
  </si>
  <si>
    <t>0000c6c0</t>
  </si>
  <si>
    <t>0000c6d0</t>
  </si>
  <si>
    <t>0000c6e0</t>
  </si>
  <si>
    <t>0000c6f0</t>
  </si>
  <si>
    <t>0000c700</t>
  </si>
  <si>
    <t>0000c710</t>
  </si>
  <si>
    <t>0000c720</t>
  </si>
  <si>
    <t>0000c730</t>
  </si>
  <si>
    <t>0000c740</t>
  </si>
  <si>
    <t>0000c750</t>
  </si>
  <si>
    <t>0000c760</t>
  </si>
  <si>
    <t>0000c770</t>
  </si>
  <si>
    <t>0000c780</t>
  </si>
  <si>
    <t>0000c790</t>
  </si>
  <si>
    <t>0000c7a0</t>
  </si>
  <si>
    <t>0000c7b0</t>
  </si>
  <si>
    <t>0000c7c0</t>
  </si>
  <si>
    <t>0000c7d0</t>
  </si>
  <si>
    <t>0000c7e0</t>
  </si>
  <si>
    <t>0000c7f0</t>
  </si>
  <si>
    <t>0000c800</t>
  </si>
  <si>
    <t>0000c810</t>
  </si>
  <si>
    <t>0000c820</t>
  </si>
  <si>
    <t>0000c830</t>
  </si>
  <si>
    <t>0000c840</t>
  </si>
  <si>
    <t>0000c850</t>
  </si>
  <si>
    <t>0000c860</t>
  </si>
  <si>
    <t>0000c870</t>
  </si>
  <si>
    <t>0000c880</t>
  </si>
  <si>
    <t>0000c890</t>
  </si>
  <si>
    <t>0000c8a0</t>
  </si>
  <si>
    <t>0000c8b0</t>
  </si>
  <si>
    <t>0000c8c0</t>
  </si>
  <si>
    <t>0000c8d0</t>
  </si>
  <si>
    <t>0000c8e0</t>
  </si>
  <si>
    <t>0000c8f0</t>
  </si>
  <si>
    <t>0000c900</t>
  </si>
  <si>
    <t>0000c910</t>
  </si>
  <si>
    <t>0000c920</t>
  </si>
  <si>
    <t>0000c930</t>
  </si>
  <si>
    <t>0000c940</t>
  </si>
  <si>
    <t>0000c950</t>
  </si>
  <si>
    <t>0000c960</t>
  </si>
  <si>
    <t>0000c970</t>
  </si>
  <si>
    <t>0000c980</t>
  </si>
  <si>
    <t>0000c990</t>
  </si>
  <si>
    <t>0000c9a0</t>
  </si>
  <si>
    <t>0000c9b0</t>
  </si>
  <si>
    <t>0000c9c0</t>
  </si>
  <si>
    <t>0000c9d0</t>
  </si>
  <si>
    <t>0000c9e0</t>
  </si>
  <si>
    <t>0000c9f0</t>
  </si>
  <si>
    <t>0000ca00</t>
  </si>
  <si>
    <t>0000ca10</t>
  </si>
  <si>
    <t>0000ca20</t>
  </si>
  <si>
    <t>0000ca30</t>
  </si>
  <si>
    <t>0000ca40</t>
  </si>
  <si>
    <t>0000ca50</t>
  </si>
  <si>
    <t>0000ca60</t>
  </si>
  <si>
    <t>0000ca70</t>
  </si>
  <si>
    <t>0000ca80</t>
  </si>
  <si>
    <t>0000ca90</t>
  </si>
  <si>
    <t>0000caa0</t>
  </si>
  <si>
    <t>0000cab0</t>
  </si>
  <si>
    <t>0000cac0</t>
  </si>
  <si>
    <t>0000cad0</t>
  </si>
  <si>
    <t>0000cae0</t>
  </si>
  <si>
    <t>0000caf0</t>
  </si>
  <si>
    <t>0000cb00</t>
  </si>
  <si>
    <t>0000cb10</t>
  </si>
  <si>
    <t>0000cb20</t>
  </si>
  <si>
    <t>0000cb30</t>
  </si>
  <si>
    <t>0000cb40</t>
  </si>
  <si>
    <t>0000cb50</t>
  </si>
  <si>
    <t>0000cb60</t>
  </si>
  <si>
    <t>0000cb70</t>
  </si>
  <si>
    <t>0000cb80</t>
  </si>
  <si>
    <t>0000cb90</t>
  </si>
  <si>
    <t>0000cba0</t>
  </si>
  <si>
    <t>0000cbb0</t>
  </si>
  <si>
    <t>0000cbc0</t>
  </si>
  <si>
    <t>0000cbd0</t>
  </si>
  <si>
    <t>0000cbe0</t>
  </si>
  <si>
    <t>0000cbf0</t>
  </si>
  <si>
    <t>0000cc00</t>
  </si>
  <si>
    <t>0000cc10</t>
  </si>
  <si>
    <t>0000cc20</t>
  </si>
  <si>
    <t>0000cc30</t>
  </si>
  <si>
    <t>0000cc40</t>
  </si>
  <si>
    <t>0000cc50</t>
  </si>
  <si>
    <t>0000cc60</t>
  </si>
  <si>
    <t>0000cc70</t>
  </si>
  <si>
    <t>0000cc80</t>
  </si>
  <si>
    <t>0000cc90</t>
  </si>
  <si>
    <t>0000cca0</t>
  </si>
  <si>
    <t>0000ccb0</t>
  </si>
  <si>
    <t>0000ccc0</t>
  </si>
  <si>
    <t>0000ccd0</t>
  </si>
  <si>
    <t>0000cce0</t>
  </si>
  <si>
    <t>0000ccf0</t>
  </si>
  <si>
    <t>0000cd00</t>
  </si>
  <si>
    <t>0000cd10</t>
  </si>
  <si>
    <t>0000cd20</t>
  </si>
  <si>
    <t>0000cd30</t>
  </si>
  <si>
    <t>0000cd40</t>
  </si>
  <si>
    <t>0000cd50</t>
  </si>
  <si>
    <t>0000cd60</t>
  </si>
  <si>
    <t>0000cd70</t>
  </si>
  <si>
    <t>0000cd80</t>
  </si>
  <si>
    <t>0000cd90</t>
  </si>
  <si>
    <t>0000cda0</t>
  </si>
  <si>
    <t>0000cdb0</t>
  </si>
  <si>
    <t>0000cdc0</t>
  </si>
  <si>
    <t>0000cdd0</t>
  </si>
  <si>
    <t>0000cde0</t>
  </si>
  <si>
    <t>0000cdf0</t>
  </si>
  <si>
    <t>0000ce00</t>
  </si>
  <si>
    <t>0000ce10</t>
  </si>
  <si>
    <t>0000ce20</t>
  </si>
  <si>
    <t>0000ce30</t>
  </si>
  <si>
    <t>0000ce40</t>
  </si>
  <si>
    <t>0000ce50</t>
  </si>
  <si>
    <t>0000ce60</t>
  </si>
  <si>
    <t>0000ce70</t>
  </si>
  <si>
    <t>0000ce80</t>
  </si>
  <si>
    <t>0000ce90</t>
  </si>
  <si>
    <t>0000cea0</t>
  </si>
  <si>
    <t>0000ceb0</t>
  </si>
  <si>
    <t>0000cec0</t>
  </si>
  <si>
    <t>0000ced0</t>
  </si>
  <si>
    <t>0000cee0</t>
  </si>
  <si>
    <t>0000cef0</t>
  </si>
  <si>
    <t>0000cf00</t>
  </si>
  <si>
    <t>0000cf10</t>
  </si>
  <si>
    <t>0000cf20</t>
  </si>
  <si>
    <t>0000cf30</t>
  </si>
  <si>
    <t>0000cf40</t>
  </si>
  <si>
    <t>0000cf50</t>
  </si>
  <si>
    <t>0000cf60</t>
  </si>
  <si>
    <t>0000cf70</t>
  </si>
  <si>
    <t>0000cf80</t>
  </si>
  <si>
    <t>0000cf90</t>
  </si>
  <si>
    <t>0000cfa0</t>
  </si>
  <si>
    <t>0000cfb0</t>
  </si>
  <si>
    <t>0000cfc0</t>
  </si>
  <si>
    <t>0000cfd0</t>
  </si>
  <si>
    <t>0000cfe0</t>
  </si>
  <si>
    <t>0000cff0</t>
  </si>
  <si>
    <t>0000d000</t>
  </si>
  <si>
    <t>0000d010</t>
  </si>
  <si>
    <t>0000d020</t>
  </si>
  <si>
    <t>0000d030</t>
  </si>
  <si>
    <t>0000d040</t>
  </si>
  <si>
    <t>0000d050</t>
  </si>
  <si>
    <t>0000d060</t>
  </si>
  <si>
    <t>0000d070</t>
  </si>
  <si>
    <t>0000d080</t>
  </si>
  <si>
    <t>0000d090</t>
  </si>
  <si>
    <t>0000d0a0</t>
  </si>
  <si>
    <t>0000d0b0</t>
  </si>
  <si>
    <t>0000d0c0</t>
  </si>
  <si>
    <t>0000d0d0</t>
  </si>
  <si>
    <t>0000d0e0</t>
  </si>
  <si>
    <t>0000d0f0</t>
  </si>
  <si>
    <t>0000d100</t>
  </si>
  <si>
    <t>0000d110</t>
  </si>
  <si>
    <t>0000d120</t>
  </si>
  <si>
    <t>0000d130</t>
  </si>
  <si>
    <t>0000d140</t>
  </si>
  <si>
    <t>0000d150</t>
  </si>
  <si>
    <t>0000d160</t>
  </si>
  <si>
    <t>0000d170</t>
  </si>
  <si>
    <t>0000d180</t>
  </si>
  <si>
    <t>0000d190</t>
  </si>
  <si>
    <t>0000d1a0</t>
  </si>
  <si>
    <t>0000d1b0</t>
  </si>
  <si>
    <t>0000d1c0</t>
  </si>
  <si>
    <t>0000d1d0</t>
  </si>
  <si>
    <t>0000d1e0</t>
  </si>
  <si>
    <t>0000d1f0</t>
  </si>
  <si>
    <t>0000d200</t>
  </si>
  <si>
    <t>0000d210</t>
  </si>
  <si>
    <t>0000d220</t>
  </si>
  <si>
    <t>0000d230</t>
  </si>
  <si>
    <t>0000d240</t>
  </si>
  <si>
    <t>0000d250</t>
  </si>
  <si>
    <t>0000d260</t>
  </si>
  <si>
    <t>0000d270</t>
  </si>
  <si>
    <t>0000d280</t>
  </si>
  <si>
    <t>0000d290</t>
  </si>
  <si>
    <t>0000d2a0</t>
  </si>
  <si>
    <t>CL_PDLL_FLAGS param32 13238(0x000033B6) POLLED | RX_DST | POLL_RXD | DATA_TXD | CLI_TXD | CLI_RXD | TX_ET | SENT_RSSI | RX_DLC_END</t>
  </si>
  <si>
    <t>CL_PDLL_FLAGS param32 12983(0x000032B7) RX_ET | POLLED | RX_DST | POLL_RXD | DATA_TXD | CLI_TXD | TX_ET | SENT_RSSI | RX_DLC_END</t>
  </si>
  <si>
    <t>129 (0x81)</t>
  </si>
  <si>
    <t>130 (0x82)</t>
  </si>
  <si>
    <t>LMMGR_DATA_IND param32 0x00000011</t>
  </si>
  <si>
    <t>LMMGR_DATA_IND param32 0x00000002</t>
  </si>
  <si>
    <t>LMMGR_DATA_IND param32 0x00000008</t>
  </si>
  <si>
    <t>LMMGR_DATA_IND param32 0x00000009</t>
  </si>
  <si>
    <t>(0x81)</t>
  </si>
  <si>
    <t>rxStart</t>
  </si>
  <si>
    <t>txend to rxstart act</t>
  </si>
  <si>
    <t>POLL</t>
  </si>
  <si>
    <t>ACK</t>
  </si>
  <si>
    <t>DATA</t>
  </si>
  <si>
    <t>HSM_EVENT_ENTRY evt 0x00,arg 0x00 state LMSM_IDLE(0x1)</t>
  </si>
  <si>
    <t>123 (0x7b)</t>
  </si>
  <si>
    <t>124 (0x7c)</t>
  </si>
  <si>
    <t>122 (0x7a)</t>
  </si>
  <si>
    <t>LMMGR_DATA_IND param32 0x0000000B</t>
  </si>
  <si>
    <t>bad</t>
  </si>
  <si>
    <t>goood</t>
  </si>
  <si>
    <t>good</t>
  </si>
  <si>
    <t>LMMGR_DATA_IND param32 0x00000001</t>
  </si>
  <si>
    <t>LMMGR_DATA_IND param32 0x00000013</t>
  </si>
  <si>
    <t>LMMGR_DATA_IND param32 0x00000006</t>
  </si>
  <si>
    <t>LMMGR_DATA_IND param32 0x00000005</t>
  </si>
  <si>
    <t>LMMGR_EDI_IND param32 0x00000009</t>
  </si>
  <si>
    <t>LMMGR_PHR_IND param32 0x00000690</t>
  </si>
  <si>
    <t>LMMGR_EDI_IND param32 0x00000011</t>
  </si>
  <si>
    <t>LMMGR_DATA_IND param32 0x00000039</t>
  </si>
  <si>
    <t>HSM_EVENT_EXIT evt 0x03,arg 0x00 state LMSM_CL(0x5)--&gt;CL_INCOMING(0x0)</t>
  </si>
  <si>
    <t>LMMGR_PHR_IND param32 0x00000B40</t>
  </si>
  <si>
    <t>LMMGR_DATA_IND param32 0x0000002C</t>
  </si>
  <si>
    <t>LMMGR_DATA_IND param32 0x00000031</t>
  </si>
  <si>
    <t>LMMGR_DATA_IND param32 0x0000004E</t>
  </si>
  <si>
    <t>CHPLAN</t>
  </si>
  <si>
    <t xml:space="preserve">CHPLAN </t>
  </si>
  <si>
    <t>TRACING NAME</t>
  </si>
  <si>
    <t>DEC</t>
  </si>
  <si>
    <t>HEX</t>
  </si>
  <si>
    <t>DISABLE=1</t>
  </si>
  <si>
    <t>BYTE_CNT</t>
  </si>
  <si>
    <t>debug_tracing_event_disable (37 bytes)</t>
  </si>
  <si>
    <t>TRACING_LMMGR_PRE_IND</t>
  </si>
  <si>
    <t>TRACING_LMMGR_PHR_IND</t>
  </si>
  <si>
    <t>TRACING_LMMGR_FC_IND</t>
  </si>
  <si>
    <t>TRACING_LMMGR_EDI_IND</t>
  </si>
  <si>
    <t>TRACING_LMMGR_DATA_IND</t>
  </si>
  <si>
    <t>TRACING_LMMGR_DATA_REQ</t>
  </si>
  <si>
    <t>TRACING_LMMGR_DATA_CONF</t>
  </si>
  <si>
    <t>TRACING_CHMGR_ACK_REQ</t>
  </si>
  <si>
    <t>TRACING_CHMGR_ACK_CONF</t>
  </si>
  <si>
    <t>TRACING_CHMGR_MCPS_REQ</t>
  </si>
  <si>
    <t>TRACING_CHMGR_MCPS_CONF</t>
  </si>
  <si>
    <t>TRACING_CHMGR_CSMA_START</t>
  </si>
  <si>
    <t>TRACING_CHMGR_CSMA_CW</t>
  </si>
  <si>
    <t>TRACING_CHMGR_CSMA_PCS</t>
  </si>
  <si>
    <t>TRACING_CHMGR_DBR_RECV</t>
  </si>
  <si>
    <t>TRACING_CHMGR_DBR_DB_SEND</t>
  </si>
  <si>
    <t>TRACING_CHMGR_SBR_RECV</t>
  </si>
  <si>
    <t>TRACING_CHMGR_SBR_SB_SEND</t>
  </si>
  <si>
    <t>TRACING_CHMGR_HB_REQ</t>
  </si>
  <si>
    <t>TRACING_BUFMGR_GET</t>
  </si>
  <si>
    <t>TRACING_BUFMGR_RELEASE</t>
  </si>
  <si>
    <t>TRACING_HW_GPIO</t>
  </si>
  <si>
    <t>TRACING_CHMGR_VCS_TX_SET</t>
  </si>
  <si>
    <t>TRACING_SYS_STARTUP</t>
  </si>
  <si>
    <t>TRACING_THREADX_EXEC_CHANGE_NOTIFY</t>
  </si>
  <si>
    <t>TRACING_CHMGR_SBR_REQ</t>
  </si>
  <si>
    <t>TRACING_SYS_EXCEPTION</t>
  </si>
  <si>
    <t>TRACING_SYS_EXCEPTION_DUMP_START</t>
  </si>
  <si>
    <t>TRACING_SYS_EXCEPTION_DUMP_END</t>
  </si>
  <si>
    <t>TRACING_SYS_EXCEPTION_REBOOTING</t>
  </si>
  <si>
    <t>TRACING_ALINK_DL_IRQ</t>
  </si>
  <si>
    <t>TRACING_ALINK_DL_DMA</t>
  </si>
  <si>
    <t>TRACING_ALINK_DL_CB</t>
  </si>
  <si>
    <t>TRACING_CHMGR_REQ_HOLD</t>
  </si>
  <si>
    <t>TRACING_CHMGR_REQ_RELEASE</t>
  </si>
  <si>
    <t>TRACING_MACMGR_BINDRX</t>
  </si>
  <si>
    <t>TRACING_MACMGR_BINDTX</t>
  </si>
  <si>
    <t>TRACING_WATCHDOG_ISR</t>
  </si>
  <si>
    <t>TRACING_CHMGR_HB_TX</t>
  </si>
  <si>
    <t>TRACING_CHMGR_ACK_IND_CRC</t>
  </si>
  <si>
    <t>TRACING_CHMGR_ACK_REQ_CRC</t>
  </si>
  <si>
    <t>TRACING_SYS_MEMORY_INTEGRITY_FAIL</t>
  </si>
  <si>
    <t>TRACING_CHMGR_ALE_RX</t>
  </si>
  <si>
    <t>TRACING_CHMGR_ALE_TX</t>
  </si>
  <si>
    <t>TRACING_CHMGR_TIMESLOT_START</t>
  </si>
  <si>
    <t>TRACING_CHMGR_RX_TX_FRAME_KIND</t>
  </si>
  <si>
    <t>TRACING_CHMGR_RX_TX_SHR_BEGIN_TIME</t>
  </si>
  <si>
    <t>TRACING_CHMGR_RX_TX_FULL_DURATION</t>
  </si>
  <si>
    <t>TRACING_CHMGR_RX_TX_SEQ_NUM</t>
  </si>
  <si>
    <t>TRACING_LMMGR_NHL_DATA_IN</t>
  </si>
  <si>
    <t>TRACING_LMMGR_NHL_MGMNT_IN</t>
  </si>
  <si>
    <t>dummy</t>
  </si>
  <si>
    <t>TRACING_LMFS_ADD_SCH_ENTRY</t>
  </si>
  <si>
    <t>TRACING_LMFS_ADD_SCH_EXIT</t>
  </si>
  <si>
    <t>TRACING_LMMGR_HWTIMER</t>
  </si>
  <si>
    <t>TRACING_LMMGR_SWTIMER</t>
  </si>
  <si>
    <t>TRACING_CL</t>
  </si>
  <si>
    <t>TRACING_CL_HSM</t>
  </si>
  <si>
    <t>TRACING_PHY_CALLBACKS_CLAIM</t>
  </si>
  <si>
    <t>TRACING_PHY_CALLBACKS_RELEASE</t>
  </si>
  <si>
    <t>TRACING_LMFS_REMOVE_SCH_ENTRY</t>
  </si>
  <si>
    <t>TRACING_LMFS_REMOVE_SCH_EXIT</t>
  </si>
  <si>
    <t>TRACING_HSM_EVENT_AND_ENTRY</t>
  </si>
  <si>
    <t>TRACING_HSM_EVENT_INITIAL</t>
  </si>
  <si>
    <t>TRACING_HSM_EVENT_DO</t>
  </si>
  <si>
    <t>TRACING_HSM_EVENT_EXIT</t>
  </si>
  <si>
    <t>TRACING_HSM_EVENT_LMFS_TIMER</t>
  </si>
  <si>
    <t>TRACING_HSM_EVENT_LMSM_TIMER</t>
  </si>
  <si>
    <t>TRACING_HSM_EVENT_FH_TIMER</t>
  </si>
  <si>
    <t>TRACING_HSM_EVENT_START_FH</t>
  </si>
  <si>
    <t>TRACING_HSM_EVENT_SCH_START</t>
  </si>
  <si>
    <t>TRACING_HSM_EVENT_SCH_END</t>
  </si>
  <si>
    <t>TRACING_HSM_EVENT_PHY_CCA</t>
  </si>
  <si>
    <t>TRACING_HSM_EVENT_PHY_PHR</t>
  </si>
  <si>
    <t>TRACING_HSM_EVENT_PHY_FC</t>
  </si>
  <si>
    <t>TRACING_HSM_EVENT_PHY_EDI</t>
  </si>
  <si>
    <t>TRACING_HSM_EVENT_PHY_DIND</t>
  </si>
  <si>
    <t>TRACING_HSM_EVENT_PHY_DCONF</t>
  </si>
  <si>
    <t>TRACING_HSM_EVENT_EPF</t>
  </si>
  <si>
    <t>TRACING_HSM_EVENT_EPF_EARLY</t>
  </si>
  <si>
    <t>TRACING_HSM_EVENT_EPF_RESTORE</t>
  </si>
  <si>
    <t>TRACING_FH</t>
  </si>
  <si>
    <t>TRACING_FH_NEXT_HOP_DUR</t>
  </si>
  <si>
    <t>TRACING_FH_HOP_TMR_TIMEOUT</t>
  </si>
  <si>
    <t>TRACING_FH_ET</t>
  </si>
  <si>
    <t>TRACING_RXB</t>
  </si>
  <si>
    <t>TRACING_RXB_HSM</t>
  </si>
  <si>
    <t>TRACING_UPCALL_CALL</t>
  </si>
  <si>
    <t>TRACING_UPCALL_INVALID_ID</t>
  </si>
  <si>
    <t>TRACING_UPCALL_INVALID_CB</t>
  </si>
  <si>
    <t>TRACE_CLT_MACADDR_L</t>
  </si>
  <si>
    <t>TRACE_CLT_MACADDR_H</t>
  </si>
  <si>
    <t>TRACE_CLT_EPOCH_START_L</t>
  </si>
  <si>
    <t>TRACE_CLT_EPOCH_START_H</t>
  </si>
  <si>
    <t>TRACE_CLT_DESIRED_TXTIME_L</t>
  </si>
  <si>
    <t>TRACE_CLT_DESIRED_TXTIME_H</t>
  </si>
  <si>
    <t>TRACE_CLT_PEER_EPOCHLEN</t>
  </si>
  <si>
    <t>TRACE_CLT_PEER_TIME_IN_EPOCH</t>
  </si>
  <si>
    <t>TRACE_CLT_PEER_TIME_IN_SLOT</t>
  </si>
  <si>
    <t>TRACE_CLT_DRIFT</t>
  </si>
  <si>
    <t>TRACE_CLT_LWIN</t>
  </si>
  <si>
    <t>TRACE_CLT_RWIN</t>
  </si>
  <si>
    <t>TRACE_CLT_TARGET_SLOT</t>
  </si>
  <si>
    <t>TRACE_CLT_CH</t>
  </si>
  <si>
    <t>TRACE_CLT_TXDELAY</t>
  </si>
  <si>
    <t>TRACE_CLT_PEER_CURSLOT</t>
  </si>
  <si>
    <t>TRACE_CLT_RWIN_QUALTIME</t>
  </si>
  <si>
    <t>TRACE_CLT_RESERVED</t>
  </si>
  <si>
    <t>TRACING_FRT32_TX_START</t>
  </si>
  <si>
    <t>TRACING_FRT32_TX_END</t>
  </si>
  <si>
    <t>TRACING_FRT32_RX_START</t>
  </si>
  <si>
    <t>TRACING_FRT32_RX_END</t>
  </si>
  <si>
    <t>TRACING_CL_FRT32_TX_CALL</t>
  </si>
  <si>
    <t>TRACING_CL_FRT32_RX_CALL</t>
  </si>
  <si>
    <t>TRACING_CL_NEW</t>
  </si>
  <si>
    <t>TRACING_CL_END</t>
  </si>
  <si>
    <t>TRACING_CL_OUT_REQ</t>
  </si>
  <si>
    <t>TRACING_CL_OUT_CNF</t>
  </si>
  <si>
    <t>TRACING_CL_IN</t>
  </si>
  <si>
    <t>TRACING_CL_START</t>
  </si>
  <si>
    <t>TRACING_CL_SEND_PRIMITIVE</t>
  </si>
  <si>
    <t>TRACING_CL_REGISTER_SCH</t>
  </si>
  <si>
    <t>TRACING_CL_TXDONE</t>
  </si>
  <si>
    <t>TRACING_CL_TX</t>
  </si>
  <si>
    <t>TRACING_CL_RX</t>
  </si>
  <si>
    <t>TRACING_CL_NEXT_CLI</t>
  </si>
  <si>
    <t>TRACING_CL_NEXT_RX_TX</t>
  </si>
  <si>
    <t>TRACING_CL_SEQ_CTRL</t>
  </si>
  <si>
    <t>TRACING_CL_CANCEL_SCH</t>
  </si>
  <si>
    <t>TRACING_CL_PDLL_FLAGS</t>
  </si>
  <si>
    <t>TRACING_CL_PEER_MAC_ADDR</t>
  </si>
  <si>
    <t>TRACING_CL_DATA_REQ</t>
  </si>
  <si>
    <t>TRACING_CL_DATA_RESP</t>
  </si>
  <si>
    <t>TRACING_CL_PTR</t>
  </si>
  <si>
    <t>TRACING_CL_DEBUG</t>
  </si>
  <si>
    <t>TRACING_TXB_STARTUP</t>
  </si>
  <si>
    <t>TRACING_TXB_REGISTER_SCH</t>
  </si>
  <si>
    <t>TRACING_TXB_SW_TIMER</t>
  </si>
  <si>
    <t>TRACING_TXB_GET_REQ</t>
  </si>
  <si>
    <t>TRACING_TXB_GET_CNF</t>
  </si>
  <si>
    <t>TRACING_TXB_IND</t>
  </si>
  <si>
    <t>TRACING_TXB_START</t>
  </si>
  <si>
    <t>TRACING_TXB_NEXT</t>
  </si>
  <si>
    <t>TRACING_TXB_FAST</t>
  </si>
  <si>
    <t>xtra</t>
  </si>
  <si>
    <t>TRACING_TXB_DEBUG</t>
  </si>
  <si>
    <t>TRACING_BCAST_HAPPY_RETURN</t>
  </si>
  <si>
    <t>TRACING_BCAST_ERROR_RETURN</t>
  </si>
  <si>
    <t>TRACING_BCAST_CONF_STS</t>
  </si>
  <si>
    <t>TRACING_BCAST_IND_STS</t>
  </si>
  <si>
    <t>TRACING_BCAST_CHID_PSDULEN</t>
  </si>
  <si>
    <t>TRACING_BCAST_TXTIME_FRT_L</t>
  </si>
  <si>
    <t>TRACING_BCAST_TXTIME_FRT_H</t>
  </si>
  <si>
    <t>TRACING_BCAST_DATALEN_PKTID</t>
  </si>
  <si>
    <t>TRACING_BCAST_EXPIRY_FRT_L</t>
  </si>
  <si>
    <t>TRACING_BCAST_EXPIRY_FRT_H</t>
  </si>
  <si>
    <t>TRACING_BCAST_CHID_PRIMSEQNUM</t>
  </si>
  <si>
    <t>TRACING_BCAST_CANCELLED_SCHID</t>
  </si>
  <si>
    <t>TRACING_BCAST_RESERVED</t>
  </si>
  <si>
    <t>TRACING_UPCALL_RX_TX_DELAY</t>
  </si>
  <si>
    <t>TRACING_LMDC_ERROR</t>
  </si>
  <si>
    <t>TRACING_RLT_LINK</t>
  </si>
  <si>
    <t>TRACING_LDC_CHECK</t>
  </si>
  <si>
    <t>TRACING_LDC_TXDUR_CUR</t>
  </si>
  <si>
    <t>TRACING_LDC_WINDOW_SPAN</t>
  </si>
  <si>
    <t>TRACING_LDC_WINDOW_BIN</t>
  </si>
  <si>
    <t>TRACING_SDC_CHECK</t>
  </si>
  <si>
    <t>TRACING_SDC_TXDUR_CUR</t>
  </si>
  <si>
    <t>TRACING_SDC_WINDOW_SPAN</t>
  </si>
  <si>
    <t>TRACING_SDC_WINDOW_BIN</t>
  </si>
  <si>
    <t>TRACING_RLT_CHECK</t>
  </si>
  <si>
    <t>TRACING_TTC_TOK_ADDED_SINCE_LAST_TX</t>
  </si>
  <si>
    <t>TRACING_TTC_TOK_IN_BUCKET</t>
  </si>
  <si>
    <t>TRACING_TTC_TOK_AVAILABLE</t>
  </si>
  <si>
    <t>TRACING_TTC_TOK_ERROR</t>
  </si>
  <si>
    <t>TRACING_RLT_RETRY</t>
  </si>
  <si>
    <t>TRACING_LDC_UPDATE</t>
  </si>
  <si>
    <t>TRACING_SDC_UPDATE</t>
  </si>
  <si>
    <t>TRACING_TTC_TX_UPDATE</t>
  </si>
  <si>
    <t>TRACING_TTC_TMR_CB</t>
  </si>
  <si>
    <t>TRACING_LMDC_EEROR_LN</t>
  </si>
  <si>
    <t>TRACING_LMDC_RESERVED</t>
  </si>
  <si>
    <t>TRACING_SA_HAPPY_RETURN</t>
  </si>
  <si>
    <t>TRACING_SA_ERROR_RETURN</t>
  </si>
  <si>
    <t>TRACING_SA_HSM_HAPPY_RETURN</t>
  </si>
  <si>
    <t>TRACING_SA_HSM_ERROR_RETURN</t>
  </si>
  <si>
    <t>TRACING_SA_RESERVED</t>
  </si>
  <si>
    <t>TRACING_ELG</t>
  </si>
  <si>
    <t>TRACING_ELG_TIMER</t>
  </si>
  <si>
    <t>TRACING_ELG_EVENT</t>
  </si>
  <si>
    <t>TRACING_ELG_RESERVED</t>
  </si>
  <si>
    <t>TRACING_MAX_EVENTS</t>
  </si>
  <si>
    <t>ENABLED</t>
  </si>
  <si>
    <t>Byte</t>
  </si>
  <si>
    <t>v1.0</t>
  </si>
  <si>
    <t>DISABLED</t>
  </si>
  <si>
    <t>LMMGR_PHR_IND param32 0x00000730</t>
  </si>
  <si>
    <t>LMMGR_DATA_IND param32 0x00000025</t>
  </si>
  <si>
    <t>LMMGR_DATA_IND param32 0x00000038</t>
  </si>
  <si>
    <t>LMMGR_DATA_IND param32 0x0000000A</t>
  </si>
  <si>
    <t>LMMGR_DATA_IND param32 0x00000037</t>
  </si>
  <si>
    <t>CL_TX STS_SUCCESS(0,0x0) mode 1 chan 67</t>
  </si>
  <si>
    <t>CL_TX STS_SUCCESS(0,0x0) mode 1 chan 5</t>
  </si>
  <si>
    <t>CL_TX STS_SUCCESS(0,0x0) mode 1 chan 78</t>
  </si>
  <si>
    <t>CL_FRT32_RX_CALL param32 0x004E0001</t>
  </si>
  <si>
    <t>CL_RX STS_SUCCESS(0,0x0) mode 1 chan 78</t>
  </si>
  <si>
    <t>CL_TX STS_SUCCESS(0,0x0) mode 1 chan 55</t>
  </si>
  <si>
    <t>CL_TX STS_SUCCESS(0,0x0) mode 1 chan 53</t>
  </si>
  <si>
    <t>LMMGR_DATA_IND param32 0x00000026</t>
  </si>
  <si>
    <t>(0x7a)</t>
  </si>
  <si>
    <t>(0x7b)</t>
  </si>
  <si>
    <t>(0x7c)</t>
  </si>
  <si>
    <t>Count of txend to rxstart act</t>
  </si>
  <si>
    <t>CDF of txend to rxstart act2</t>
  </si>
  <si>
    <t>PDF of txend to rxstart act2</t>
  </si>
  <si>
    <t>CL_DEBUG*</t>
  </si>
  <si>
    <t>00012670</t>
  </si>
  <si>
    <t>FULL FILE PATH</t>
  </si>
  <si>
    <t>C:\Users\nishakya\OneDrive - Itron\Desktop\SHAKYA\ITRON_PROJECTS\GenX MAC\monitorTrace\decoded.csv</t>
  </si>
  <si>
    <t>CL_DATA_RESP STS_NO_INPROGRESS_SERVICE(554,0x22A) 0x0000</t>
  </si>
  <si>
    <t>(0x83)</t>
  </si>
  <si>
    <t>(0x82)</t>
  </si>
  <si>
    <t>(0x8d)</t>
  </si>
  <si>
    <t>0x84)</t>
  </si>
  <si>
    <t xml:space="preserve">CL_END STS_SUCCESS(0,0x0) </t>
  </si>
  <si>
    <t>CL_NEXT_CLI rxTime 0ms, txTime 0ms rxPrio 0 txPrio 0</t>
  </si>
  <si>
    <t>LMMGR_DATA_IND param32 0x00000016</t>
  </si>
  <si>
    <t>CL_NEXT_CLI rxTime 255ms, txTime 0ms rxPrio 0 txPrio 0</t>
  </si>
  <si>
    <t>CL_TX STS_SUCCESS(0,0x0) mode 1 chan 1</t>
  </si>
  <si>
    <t>000123f0</t>
  </si>
  <si>
    <t>00012400</t>
  </si>
  <si>
    <t>00012660</t>
  </si>
  <si>
    <t>00012860</t>
  </si>
  <si>
    <t>00012870</t>
  </si>
  <si>
    <t>00012a60</t>
  </si>
  <si>
    <t>00012a70</t>
  </si>
  <si>
    <t>00012c60</t>
  </si>
  <si>
    <t>00012c70</t>
  </si>
  <si>
    <t>12b2</t>
  </si>
  <si>
    <t>LMMGR_DATA_IND param32 0x00000027</t>
  </si>
  <si>
    <t>LMMGR_DATA_IND param32 0x00000020</t>
  </si>
  <si>
    <t>CL_TX STS_SUCCESS(0,0x0) mode 1 chan 39</t>
  </si>
  <si>
    <t>CL_PDLL_FLAGS param32 12982(0x000032B6) POLLED | RX_DST | POLL_RXD | DATA_TXD | CLI_TXD | TX_ET | SENT_RSSI | RX_DLC_END</t>
  </si>
  <si>
    <t>CL_TX STS_SUCCESS(0,0x0) mode 1 chan 10</t>
  </si>
  <si>
    <t>CL_TX STS_SUCCESS(0,0x0) mode 1 chan 22</t>
  </si>
  <si>
    <t>LMMGR_DATA_IND param32 0x0000000C</t>
  </si>
  <si>
    <t>LMMGR_DATA_IND param32 0x00000033</t>
  </si>
  <si>
    <t>CL_PDLL_FLAGS param32 13302(0x000033F6) POLLED | RX_DST | POLL_RXD | DATA_TXD | DATA_RXD | CLI_TXD | CLI_RXD | TX_ET | SENT_RSSI | RX_DLC_END</t>
  </si>
  <si>
    <t>CL_PDLL_FLAGS param32 13142(0x00003356) POLLED | RX_DST | POLL_RXD | DATA_RXD | CLI_RXD | TX_ET | SENT_RSSI | RX_DLC_END</t>
  </si>
  <si>
    <t>CL_TX STS_SUCCESS(0,0x0) mode 1 chan 7</t>
  </si>
  <si>
    <t>CL_TX STS_SUCCESS(0,0x0) mode 1 chan 28</t>
  </si>
  <si>
    <t>LMMGR_DATA_IND param32 0x0000001C</t>
  </si>
  <si>
    <t>LMMGR_DATA_IND param32 0x00000019</t>
  </si>
  <si>
    <t>CL_TX STS_SUCCESS(0,0x0) mode 1 chan 65</t>
  </si>
  <si>
    <t>CL_PDLL_FLAGS param32 13239(0x000033B7) RX_ET | POLLED | RX_DST | POLL_RXD | DATA_TXD | CLI_TXD | CLI_RXD | TX_ET | SENT_RSSI | RX_DLC_END</t>
  </si>
  <si>
    <t>CL_NEXT_CLI rxTime 255ms, txTime 13ms rxPrio 0 txPrio 0</t>
  </si>
  <si>
    <t>LMMGR_PHR_IND param32 0x00002BC0</t>
  </si>
  <si>
    <t>LMMGR_PHR_IND param32 0x00000910</t>
  </si>
  <si>
    <t>CL_PEER_MAC_ADDR addr=&gt; xx:xx:xx:xx:02:87:e7:cd</t>
  </si>
  <si>
    <t>CL_TX STS_SUCCESS(0,0x0) mode 1 chan 19</t>
  </si>
  <si>
    <t>CL_FRT32_RX_CALL param32 0x00130001</t>
  </si>
  <si>
    <t>CL_RX STS_SUCCESS(0,0x0) mode 1 chan 19</t>
  </si>
  <si>
    <t>CL_NEXT_CLI rxTime 255ms, txTime 5ms rxPrio 0 txPrio 0</t>
  </si>
  <si>
    <t>CL_FRT32_RX_CALL param32 0x001B0005</t>
  </si>
  <si>
    <t>CL_RX STS_SUCCESS(0,0x0) mode 5 chan 27</t>
  </si>
  <si>
    <t>LMMGR_PHR_IND param32 0x00000230</t>
  </si>
  <si>
    <t>LMMGR_DATA_IND param32 0x0000001B</t>
  </si>
  <si>
    <t>CL_TX STS_SUCCESS(0,0x0) mode 1 chan 16</t>
  </si>
  <si>
    <t>CL_FRT32_RX_CALL param32 0x001F0005</t>
  </si>
  <si>
    <t>CL_RX STS_SUCCESS(0,0x0) mode 5 chan 31</t>
  </si>
  <si>
    <t>LMMGR_DATA_IND param32 0x0000001F</t>
  </si>
  <si>
    <t>LMMGR_DATA_IND param32 0x00000021</t>
  </si>
  <si>
    <t>CL_NEXT_CLI rxTime 255ms, txTime 42ms rxPrio 0 txPrio 0</t>
  </si>
  <si>
    <t>LMMGR_DATA_IND param32 0x0000002F</t>
  </si>
  <si>
    <t>CL_TX STS_SUCCESS(0,0x0) mode 5 chan 22</t>
  </si>
  <si>
    <t>CL_FRT32_RX_CALL param32 0x00160005</t>
  </si>
  <si>
    <t>CL_RX STS_SUCCESS(0,0x0) mode 5 chan 22</t>
  </si>
  <si>
    <t>CL_FRT32_RX_CALL param32 0x00150005</t>
  </si>
  <si>
    <t>CL_RX STS_SUCCESS(0,0x0) mode 5 chan 21</t>
  </si>
  <si>
    <t>CL_FRT32_RX_CALL param32 0x002B0005</t>
  </si>
  <si>
    <t>CL_RX STS_SUCCESS(0,0x0) mode 5 chan 43</t>
  </si>
  <si>
    <t>CL_FRT32_RX_CALL param32 0x00120005</t>
  </si>
  <si>
    <t>CL_RX STS_SUCCESS(0,0x0) mode 5 chan 18</t>
  </si>
  <si>
    <t>CL_FRT32_RX_CALL param32 0x000F0005</t>
  </si>
  <si>
    <t>CL_RX STS_SUCCESS(0,0x0) mode 5 chan 15</t>
  </si>
  <si>
    <t>CL_PDLL_FLAGS param32 13246(0x000033BE) POLLED | RX_DST | RX_SRC | POLL_RXD | DATA_TXD | CLI_TXD | CLI_RXD | TX_ET | SENT_RSSI | RX_DLC_END</t>
  </si>
  <si>
    <t>CL_FRT32_RX_CALL param32 0x00050005</t>
  </si>
  <si>
    <t>CL_RX STS_SUCCESS(0,0x0) mode 5 chan 5</t>
  </si>
  <si>
    <t>LMMGR_PHR_IND param32 0x00009E05</t>
  </si>
  <si>
    <t>CL_PDLL_FLAGS param32 13303(0x000033F7) RX_ET | POLLED | RX_DST | POLL_RXD | DATA_TXD | DATA_RXD | CLI_TXD | CLI_RXD | TX_ET | SENT_RSSI | RX_DLC_END</t>
  </si>
  <si>
    <t>CL_END STS_SUCCESS(0,0x0) duration 88msec</t>
  </si>
  <si>
    <t>CL_FRT32_RX_CALL param32 0x00090005</t>
  </si>
  <si>
    <t>CL_RX STS_SUCCESS(0,0x0) mode 5 chan 9</t>
  </si>
  <si>
    <t>LMMGR_DATA_IND param32 0x00000012</t>
  </si>
  <si>
    <t>CL_FRT32_RX_CALL param32 0x003F0005</t>
  </si>
  <si>
    <t>CL_RX STS_SUCCESS(0,0x0) mode 5 chan 63</t>
  </si>
  <si>
    <t>CL_FRT32_RX_CALL param32 0x00100005</t>
  </si>
  <si>
    <t>CL_RX STS_SUCCESS(0,0x0) mode 5 chan 16</t>
  </si>
  <si>
    <t>LMMGR_DATA_IND param32 0x0000003C</t>
  </si>
  <si>
    <t>CL_FRT32_RX_CALL param32 0x000D0005</t>
  </si>
  <si>
    <t>CL_RX STS_SUCCESS(0,0x0) mode 5 chan 13</t>
  </si>
  <si>
    <t>LMMGR_PHR_IND param32 0x000001AA</t>
  </si>
  <si>
    <t>LMMGR_DATA_IND param32 0x0000001A</t>
  </si>
  <si>
    <t>LMMGR_DATA_IND param32 0x00000032</t>
  </si>
  <si>
    <t>LMMGR_DATA_IND param32 0x0000001E</t>
  </si>
  <si>
    <t>LMMGR_DATA_IND param32 0x0000002B</t>
  </si>
  <si>
    <t>CL_TX STS_SUCCESS(0,0x0) mode 1 chan 79</t>
  </si>
  <si>
    <t>LMMGR_DATA_IND param32 0x0000000D</t>
  </si>
  <si>
    <t>LMMGR_DATA_IND param32 0x00000015</t>
  </si>
  <si>
    <t>CL_FRT32_RX_CALL param32 0x00310005</t>
  </si>
  <si>
    <t>CL_RX STS_SUCCESS(0,0x0) mode 5 chan 49</t>
  </si>
  <si>
    <t>CL_TX STS_SUCCESS(0,0x0) mode 1 chan 54</t>
  </si>
  <si>
    <t>LMMGR_DATA_IND param32 0x00000017</t>
  </si>
  <si>
    <t>CL_FRT32_RX_CALL param32 0x001A0005</t>
  </si>
  <si>
    <t>CL_RX STS_SUCCESS(0,0x0) mode 5 chan 26</t>
  </si>
  <si>
    <t>LMMGR_DATA_IND param32 0x00000022</t>
  </si>
  <si>
    <t>CL_TX STS_SUCCESS(0,0x0) mode 5 chan 2</t>
  </si>
  <si>
    <t>CL_FRT32_RX_CALL param32 0x00020005</t>
  </si>
  <si>
    <t>CL_RX STS_SUCCESS(0,0x0) mode 5 chan 2</t>
  </si>
  <si>
    <t>CL_TX STS_SUCCESS(0,0x0) mode 1 chan 73</t>
  </si>
  <si>
    <t>CL_FRT32_RX_CALL param32 0x00220005</t>
  </si>
  <si>
    <t>CL_RX STS_SUCCESS(0,0x0) mode 5 chan 34</t>
  </si>
  <si>
    <t>CL_FRT32_RX_CALL param32 0x003C0005</t>
  </si>
  <si>
    <t>CL_RX STS_SUCCESS(0,0x0) mode 5 chan 60</t>
  </si>
  <si>
    <t>0000d2b0</t>
  </si>
  <si>
    <t>0000d2c0</t>
  </si>
  <si>
    <t>0000d2d0</t>
  </si>
  <si>
    <t>0000d2e0</t>
  </si>
  <si>
    <t>0000d2f0</t>
  </si>
  <si>
    <t>0000d300</t>
  </si>
  <si>
    <t>0000d310</t>
  </si>
  <si>
    <t>0000d320</t>
  </si>
  <si>
    <t>0000d330</t>
  </si>
  <si>
    <t>0000d340</t>
  </si>
  <si>
    <t>0000d350</t>
  </si>
  <si>
    <t>0000d360</t>
  </si>
  <si>
    <t>0000d370</t>
  </si>
  <si>
    <t>0000d380</t>
  </si>
  <si>
    <t>0000d390</t>
  </si>
  <si>
    <t>0000d3a0</t>
  </si>
  <si>
    <t>0000d3b0</t>
  </si>
  <si>
    <t>0000d3c0</t>
  </si>
  <si>
    <t>0000d3d0</t>
  </si>
  <si>
    <t>0000d3e0</t>
  </si>
  <si>
    <t>0000d3f0</t>
  </si>
  <si>
    <t>0000d400</t>
  </si>
  <si>
    <t>0000d410</t>
  </si>
  <si>
    <t>0000d420</t>
  </si>
  <si>
    <t>0000d430</t>
  </si>
  <si>
    <t>0000d440</t>
  </si>
  <si>
    <t>0000d450</t>
  </si>
  <si>
    <t>0000d460</t>
  </si>
  <si>
    <t>0000d470</t>
  </si>
  <si>
    <t>0000d480</t>
  </si>
  <si>
    <t>0000d490</t>
  </si>
  <si>
    <t>0000d4a0</t>
  </si>
  <si>
    <t>0000d4b0</t>
  </si>
  <si>
    <t>0000d4c0</t>
  </si>
  <si>
    <t>0000d4d0</t>
  </si>
  <si>
    <t>0000d4e0</t>
  </si>
  <si>
    <t>0000d4f0</t>
  </si>
  <si>
    <t>0000d500</t>
  </si>
  <si>
    <t>0000d510</t>
  </si>
  <si>
    <t>0000d520</t>
  </si>
  <si>
    <t>0000d530</t>
  </si>
  <si>
    <t>0000d540</t>
  </si>
  <si>
    <t>0000d550</t>
  </si>
  <si>
    <t>0000d560</t>
  </si>
  <si>
    <t>0000d570</t>
  </si>
  <si>
    <t>0000d580</t>
  </si>
  <si>
    <t>0000d590</t>
  </si>
  <si>
    <t>0000d5a0</t>
  </si>
  <si>
    <t>0000d5b0</t>
  </si>
  <si>
    <t>0000d5c0</t>
  </si>
  <si>
    <t>0000d5d0</t>
  </si>
  <si>
    <t>0000d5e0</t>
  </si>
  <si>
    <t>0000d5f0</t>
  </si>
  <si>
    <t>0000d600</t>
  </si>
  <si>
    <t>0000d610</t>
  </si>
  <si>
    <t>0000d620</t>
  </si>
  <si>
    <t>0000d630</t>
  </si>
  <si>
    <t>CL_FRT32_RX_CALL param32 0x00390005</t>
  </si>
  <si>
    <t>0000d640</t>
  </si>
  <si>
    <t>CL_RX STS_SUCCESS(0,0x0) mode 5 chan 57</t>
  </si>
  <si>
    <t>0000d650</t>
  </si>
  <si>
    <t>0000d660</t>
  </si>
  <si>
    <t>0000d670</t>
  </si>
  <si>
    <t>0000d680</t>
  </si>
  <si>
    <t>0000d690</t>
  </si>
  <si>
    <t>0000d6a0</t>
  </si>
  <si>
    <t>0000d6b0</t>
  </si>
  <si>
    <t>0000d6c0</t>
  </si>
  <si>
    <t>0000d6d0</t>
  </si>
  <si>
    <t>0000d6e0</t>
  </si>
  <si>
    <t>0000d6f0</t>
  </si>
  <si>
    <t>0000d700</t>
  </si>
  <si>
    <t>0000d710</t>
  </si>
  <si>
    <t>0000d720</t>
  </si>
  <si>
    <t>0000d730</t>
  </si>
  <si>
    <t>0000d740</t>
  </si>
  <si>
    <t>0000d750</t>
  </si>
  <si>
    <t>0000d760</t>
  </si>
  <si>
    <t>0000d770</t>
  </si>
  <si>
    <t>0000d780</t>
  </si>
  <si>
    <t>0000d790</t>
  </si>
  <si>
    <t>0000d7a0</t>
  </si>
  <si>
    <t>0000d7b0</t>
  </si>
  <si>
    <t>0000d7c0</t>
  </si>
  <si>
    <t>0000d7d0</t>
  </si>
  <si>
    <t>0000d7e0</t>
  </si>
  <si>
    <t>0000d7f0</t>
  </si>
  <si>
    <t>0000d800</t>
  </si>
  <si>
    <t>0000d810</t>
  </si>
  <si>
    <t>0000d820</t>
  </si>
  <si>
    <t>0000d830</t>
  </si>
  <si>
    <t>0000d840</t>
  </si>
  <si>
    <t>0000d850</t>
  </si>
  <si>
    <t>0000d860</t>
  </si>
  <si>
    <t>0000d870</t>
  </si>
  <si>
    <t>0000d880</t>
  </si>
  <si>
    <t>0000d890</t>
  </si>
  <si>
    <t>0000d8a0</t>
  </si>
  <si>
    <t>0000d8b0</t>
  </si>
  <si>
    <t>0000d8c0</t>
  </si>
  <si>
    <t>0000d8d0</t>
  </si>
  <si>
    <t>0000d8e0</t>
  </si>
  <si>
    <t>0000d8f0</t>
  </si>
  <si>
    <t>0000d900</t>
  </si>
  <si>
    <t>0000d910</t>
  </si>
  <si>
    <t>0000d920</t>
  </si>
  <si>
    <t>0000d930</t>
  </si>
  <si>
    <t>0000d940</t>
  </si>
  <si>
    <t>0000d950</t>
  </si>
  <si>
    <t>0000d960</t>
  </si>
  <si>
    <t>0000d970</t>
  </si>
  <si>
    <t>0000d980</t>
  </si>
  <si>
    <t>0000d990</t>
  </si>
  <si>
    <t>0000d9a0</t>
  </si>
  <si>
    <t>0000d9b0</t>
  </si>
  <si>
    <t>0000d9c0</t>
  </si>
  <si>
    <t>0000d9d0</t>
  </si>
  <si>
    <t>0000d9e0</t>
  </si>
  <si>
    <t>0000d9f0</t>
  </si>
  <si>
    <t>0000da00</t>
  </si>
  <si>
    <t>0000da10</t>
  </si>
  <si>
    <t>0000da20</t>
  </si>
  <si>
    <t>0000da30</t>
  </si>
  <si>
    <t>0000da40</t>
  </si>
  <si>
    <t>0000da50</t>
  </si>
  <si>
    <t>0000da60</t>
  </si>
  <si>
    <t>0000da70</t>
  </si>
  <si>
    <t>0000da80</t>
  </si>
  <si>
    <t>0000da90</t>
  </si>
  <si>
    <t>0000daa0</t>
  </si>
  <si>
    <t>0000dab0</t>
  </si>
  <si>
    <t>0000dac0</t>
  </si>
  <si>
    <t>0000dad0</t>
  </si>
  <si>
    <t>0000dae0</t>
  </si>
  <si>
    <t>0000daf0</t>
  </si>
  <si>
    <t>0000db00</t>
  </si>
  <si>
    <t>0000db10</t>
  </si>
  <si>
    <t>0000db20</t>
  </si>
  <si>
    <t>0000db30</t>
  </si>
  <si>
    <t>0000db40</t>
  </si>
  <si>
    <t>0000db50</t>
  </si>
  <si>
    <t>0000db60</t>
  </si>
  <si>
    <t>0000db70</t>
  </si>
  <si>
    <t>0000db80</t>
  </si>
  <si>
    <t>0000db90</t>
  </si>
  <si>
    <t>0000dba0</t>
  </si>
  <si>
    <t>0000dbb0</t>
  </si>
  <si>
    <t>0000dbc0</t>
  </si>
  <si>
    <t>0000dbd0</t>
  </si>
  <si>
    <t>0000dbe0</t>
  </si>
  <si>
    <t>0000dbf0</t>
  </si>
  <si>
    <t>0000dc00</t>
  </si>
  <si>
    <t>0000dc10</t>
  </si>
  <si>
    <t>0000dc20</t>
  </si>
  <si>
    <t>0000dc30</t>
  </si>
  <si>
    <t>0000dc40</t>
  </si>
  <si>
    <t>0000dc50</t>
  </si>
  <si>
    <t>0000dc60</t>
  </si>
  <si>
    <t>0000dc70</t>
  </si>
  <si>
    <t>0000dc80</t>
  </si>
  <si>
    <t>0000dc90</t>
  </si>
  <si>
    <t>0000dca0</t>
  </si>
  <si>
    <t>0000dcb0</t>
  </si>
  <si>
    <t>0000dcc0</t>
  </si>
  <si>
    <t>0000dcd0</t>
  </si>
  <si>
    <t>0000dce0</t>
  </si>
  <si>
    <t>0000dcf0</t>
  </si>
  <si>
    <t>0000dd00</t>
  </si>
  <si>
    <t>0000dd10</t>
  </si>
  <si>
    <t>0000dd20</t>
  </si>
  <si>
    <t>0000dd30</t>
  </si>
  <si>
    <t>0000dd40</t>
  </si>
  <si>
    <t>0000dd50</t>
  </si>
  <si>
    <t>0000dd60</t>
  </si>
  <si>
    <t>0000dd70</t>
  </si>
  <si>
    <t>0000dd80</t>
  </si>
  <si>
    <t>0000dd90</t>
  </si>
  <si>
    <t>0000dda0</t>
  </si>
  <si>
    <t>0000ddb0</t>
  </si>
  <si>
    <t>0000ddc0</t>
  </si>
  <si>
    <t>0000ddd0</t>
  </si>
  <si>
    <t>0000dde0</t>
  </si>
  <si>
    <t>0000ddf0</t>
  </si>
  <si>
    <t>0000de00</t>
  </si>
  <si>
    <t>0000de10</t>
  </si>
  <si>
    <t>0000de20</t>
  </si>
  <si>
    <t>0000de30</t>
  </si>
  <si>
    <t>0000de40</t>
  </si>
  <si>
    <t>0000de50</t>
  </si>
  <si>
    <t>0000de60</t>
  </si>
  <si>
    <t>0000de70</t>
  </si>
  <si>
    <t>0000de80</t>
  </si>
  <si>
    <t>0000de90</t>
  </si>
  <si>
    <t>0000dea0</t>
  </si>
  <si>
    <t>0000deb0</t>
  </si>
  <si>
    <t>0000dec0</t>
  </si>
  <si>
    <t>0000ded0</t>
  </si>
  <si>
    <t>0000dee0</t>
  </si>
  <si>
    <t>0000def0</t>
  </si>
  <si>
    <t>0000df00</t>
  </si>
  <si>
    <t>0000df10</t>
  </si>
  <si>
    <t>0000df20</t>
  </si>
  <si>
    <t>0000df30</t>
  </si>
  <si>
    <t>0000df40</t>
  </si>
  <si>
    <t>CL_TX STS_SUCCESS(0,0x0) mode 1 chan 45</t>
  </si>
  <si>
    <t>0000df50</t>
  </si>
  <si>
    <t>0000df60</t>
  </si>
  <si>
    <t>0000df70</t>
  </si>
  <si>
    <t>0000df80</t>
  </si>
  <si>
    <t>0000df90</t>
  </si>
  <si>
    <t>0000dfa0</t>
  </si>
  <si>
    <t>0000dfb0</t>
  </si>
  <si>
    <t>0000dfc0</t>
  </si>
  <si>
    <t>0000dfd0</t>
  </si>
  <si>
    <t>0000dfe0</t>
  </si>
  <si>
    <t>0000dff0</t>
  </si>
  <si>
    <t>0000e000</t>
  </si>
  <si>
    <t>0000e010</t>
  </si>
  <si>
    <t>CL_FRT32_RX_CALL param32 0x001E0005</t>
  </si>
  <si>
    <t>0000e020</t>
  </si>
  <si>
    <t>CL_RX STS_SUCCESS(0,0x0) mode 5 chan 30</t>
  </si>
  <si>
    <t>0000e030</t>
  </si>
  <si>
    <t>0000e040</t>
  </si>
  <si>
    <t>0000e050</t>
  </si>
  <si>
    <t>0000e060</t>
  </si>
  <si>
    <t>0000e070</t>
  </si>
  <si>
    <t>0000e080</t>
  </si>
  <si>
    <t>0000e090</t>
  </si>
  <si>
    <t>0000e0a0</t>
  </si>
  <si>
    <t>0000e0b0</t>
  </si>
  <si>
    <t>0000e0c0</t>
  </si>
  <si>
    <t>0000e0d0</t>
  </si>
  <si>
    <t>0000e0e0</t>
  </si>
  <si>
    <t>0000e0f0</t>
  </si>
  <si>
    <t>0000e100</t>
  </si>
  <si>
    <t>0000e110</t>
  </si>
  <si>
    <t>0000e120</t>
  </si>
  <si>
    <t>0000e130</t>
  </si>
  <si>
    <t>0000e140</t>
  </si>
  <si>
    <t>0000e150</t>
  </si>
  <si>
    <t>0000e160</t>
  </si>
  <si>
    <t>0000e170</t>
  </si>
  <si>
    <t>0000e180</t>
  </si>
  <si>
    <t>0000e190</t>
  </si>
  <si>
    <t>0000e1a0</t>
  </si>
  <si>
    <t>0000e1b0</t>
  </si>
  <si>
    <t>0000e1c0</t>
  </si>
  <si>
    <t>0000e1d0</t>
  </si>
  <si>
    <t>0000e1e0</t>
  </si>
  <si>
    <t>0000e1f0</t>
  </si>
  <si>
    <t>0000e200</t>
  </si>
  <si>
    <t>0000e210</t>
  </si>
  <si>
    <t>0000e220</t>
  </si>
  <si>
    <t>0000e230</t>
  </si>
  <si>
    <t>0000e240</t>
  </si>
  <si>
    <t>0000e250</t>
  </si>
  <si>
    <t>0000e260</t>
  </si>
  <si>
    <t>0000e270</t>
  </si>
  <si>
    <t>0000e280</t>
  </si>
  <si>
    <t>0000e290</t>
  </si>
  <si>
    <t>0000e2a0</t>
  </si>
  <si>
    <t>0000e2b0</t>
  </si>
  <si>
    <t>0000e2c0</t>
  </si>
  <si>
    <t>0000e2d0</t>
  </si>
  <si>
    <t>0000e2e0</t>
  </si>
  <si>
    <t>0000e2f0</t>
  </si>
  <si>
    <t>0000e300</t>
  </si>
  <si>
    <t>0000e310</t>
  </si>
  <si>
    <t>0000e320</t>
  </si>
  <si>
    <t>0000e330</t>
  </si>
  <si>
    <t>0000e340</t>
  </si>
  <si>
    <t>0000e350</t>
  </si>
  <si>
    <t>0000e360</t>
  </si>
  <si>
    <t>0000e370</t>
  </si>
  <si>
    <t>0000e380</t>
  </si>
  <si>
    <t>0000e390</t>
  </si>
  <si>
    <t>0000e3a0</t>
  </si>
  <si>
    <t>0000e3b0</t>
  </si>
  <si>
    <t>0000e3c0</t>
  </si>
  <si>
    <t>0000e3d0</t>
  </si>
  <si>
    <t>0000e3e0</t>
  </si>
  <si>
    <t>0000e3f0</t>
  </si>
  <si>
    <t>0000e400</t>
  </si>
  <si>
    <t>0000e410</t>
  </si>
  <si>
    <t>0000e420</t>
  </si>
  <si>
    <t>0000e430</t>
  </si>
  <si>
    <t>0000e440</t>
  </si>
  <si>
    <t>0000e450</t>
  </si>
  <si>
    <t>0000e460</t>
  </si>
  <si>
    <t>0000e470</t>
  </si>
  <si>
    <t>0000e480</t>
  </si>
  <si>
    <t>0000e490</t>
  </si>
  <si>
    <t>0000e4a0</t>
  </si>
  <si>
    <t>0000e4b0</t>
  </si>
  <si>
    <t>0000e4c0</t>
  </si>
  <si>
    <t>0000e4d0</t>
  </si>
  <si>
    <t>0000e4e0</t>
  </si>
  <si>
    <t>0000e4f0</t>
  </si>
  <si>
    <t>0000e500</t>
  </si>
  <si>
    <t>0000e510</t>
  </si>
  <si>
    <t>0000e520</t>
  </si>
  <si>
    <t>0000e530</t>
  </si>
  <si>
    <t>0000e540</t>
  </si>
  <si>
    <t>0000e550</t>
  </si>
  <si>
    <t>0000e560</t>
  </si>
  <si>
    <t>0000e570</t>
  </si>
  <si>
    <t>0000e580</t>
  </si>
  <si>
    <t>0000e590</t>
  </si>
  <si>
    <t>0000e5a0</t>
  </si>
  <si>
    <t>0000e5b0</t>
  </si>
  <si>
    <t>0000e5c0</t>
  </si>
  <si>
    <t>0000e5d0</t>
  </si>
  <si>
    <t>0000e5e0</t>
  </si>
  <si>
    <t>0000e5f0</t>
  </si>
  <si>
    <t>0000e600</t>
  </si>
  <si>
    <t>0000e610</t>
  </si>
  <si>
    <t>0000e620</t>
  </si>
  <si>
    <t>0000e630</t>
  </si>
  <si>
    <t>0000e640</t>
  </si>
  <si>
    <t>0000e650</t>
  </si>
  <si>
    <t>0000e660</t>
  </si>
  <si>
    <t>0000e670</t>
  </si>
  <si>
    <t>0000e680</t>
  </si>
  <si>
    <t>0000e690</t>
  </si>
  <si>
    <t>0000e6a0</t>
  </si>
  <si>
    <t>0000e6b0</t>
  </si>
  <si>
    <t>0000e6c0</t>
  </si>
  <si>
    <t>0000e6d0</t>
  </si>
  <si>
    <t>0000e6e0</t>
  </si>
  <si>
    <t>0000e6f0</t>
  </si>
  <si>
    <t>0000e700</t>
  </si>
  <si>
    <t>0000e710</t>
  </si>
  <si>
    <t>0000e720</t>
  </si>
  <si>
    <t>0000e730</t>
  </si>
  <si>
    <t>0000e740</t>
  </si>
  <si>
    <t>0000e750</t>
  </si>
  <si>
    <t>0000e760</t>
  </si>
  <si>
    <t>0000e770</t>
  </si>
  <si>
    <t>0000e780</t>
  </si>
  <si>
    <t>0000e790</t>
  </si>
  <si>
    <t>0000e7a0</t>
  </si>
  <si>
    <t>0000e7b0</t>
  </si>
  <si>
    <t>0000e7c0</t>
  </si>
  <si>
    <t>0000e7d0</t>
  </si>
  <si>
    <t>0000e7e0</t>
  </si>
  <si>
    <t>0000e7f0</t>
  </si>
  <si>
    <t>0000e800</t>
  </si>
  <si>
    <t>0000e810</t>
  </si>
  <si>
    <t>0000e820</t>
  </si>
  <si>
    <t>0000e830</t>
  </si>
  <si>
    <t>0000e840</t>
  </si>
  <si>
    <t>0000e850</t>
  </si>
  <si>
    <t>0000e860</t>
  </si>
  <si>
    <t>0000e870</t>
  </si>
  <si>
    <t>0000e880</t>
  </si>
  <si>
    <t>0000e890</t>
  </si>
  <si>
    <t>0000e8a0</t>
  </si>
  <si>
    <t>0000e8b0</t>
  </si>
  <si>
    <t>0000e8c0</t>
  </si>
  <si>
    <t>0000e8d0</t>
  </si>
  <si>
    <t>0000e8e0</t>
  </si>
  <si>
    <t>0000e8f0</t>
  </si>
  <si>
    <t>0000e900</t>
  </si>
  <si>
    <t>0000e910</t>
  </si>
  <si>
    <t>0000e920</t>
  </si>
  <si>
    <t>0000e930</t>
  </si>
  <si>
    <t>0000e940</t>
  </si>
  <si>
    <t>0000e950</t>
  </si>
  <si>
    <t>0000e960</t>
  </si>
  <si>
    <t>0000e970</t>
  </si>
  <si>
    <t>0000e980</t>
  </si>
  <si>
    <t>0000e990</t>
  </si>
  <si>
    <t>0000e9a0</t>
  </si>
  <si>
    <t>0000e9b0</t>
  </si>
  <si>
    <t>0000e9c0</t>
  </si>
  <si>
    <t>0000e9d0</t>
  </si>
  <si>
    <t>0000e9e0</t>
  </si>
  <si>
    <t>0000e9f0</t>
  </si>
  <si>
    <t>0000ea00</t>
  </si>
  <si>
    <t>0000ea10</t>
  </si>
  <si>
    <t>0000ea20</t>
  </si>
  <si>
    <t>0000ea30</t>
  </si>
  <si>
    <t>0000ea40</t>
  </si>
  <si>
    <t>0000ea50</t>
  </si>
  <si>
    <t>0000ea60</t>
  </si>
  <si>
    <t>0000ea70</t>
  </si>
  <si>
    <t>0000ea80</t>
  </si>
  <si>
    <t>0000ea90</t>
  </si>
  <si>
    <t>0000eaa0</t>
  </si>
  <si>
    <t>0000eab0</t>
  </si>
  <si>
    <t>0000eac0</t>
  </si>
  <si>
    <t>0000ead0</t>
  </si>
  <si>
    <t>0000eae0</t>
  </si>
  <si>
    <t>0000eaf0</t>
  </si>
  <si>
    <t>0000eb00</t>
  </si>
  <si>
    <t>0000eb10</t>
  </si>
  <si>
    <t>0000eb20</t>
  </si>
  <si>
    <t>0000eb30</t>
  </si>
  <si>
    <t>0000eb40</t>
  </si>
  <si>
    <t>0000eb50</t>
  </si>
  <si>
    <t>0000eb60</t>
  </si>
  <si>
    <t>0000eb70</t>
  </si>
  <si>
    <t>0000eb80</t>
  </si>
  <si>
    <t>0000eb90</t>
  </si>
  <si>
    <t>0000eba0</t>
  </si>
  <si>
    <t>0000ebb0</t>
  </si>
  <si>
    <t>0000ebc0</t>
  </si>
  <si>
    <t>0000ebd0</t>
  </si>
  <si>
    <t>0000ebe0</t>
  </si>
  <si>
    <t>0000ebf0</t>
  </si>
  <si>
    <t>0000ec00</t>
  </si>
  <si>
    <t>0000ec10</t>
  </si>
  <si>
    <t>0000ec20</t>
  </si>
  <si>
    <t>0000ec30</t>
  </si>
  <si>
    <t>0000ec40</t>
  </si>
  <si>
    <t>0000ec50</t>
  </si>
  <si>
    <t>0000ec60</t>
  </si>
  <si>
    <t>0000ec70</t>
  </si>
  <si>
    <t>0000ec80</t>
  </si>
  <si>
    <t>0000ec90</t>
  </si>
  <si>
    <t>0000eca0</t>
  </si>
  <si>
    <t>0000ecb0</t>
  </si>
  <si>
    <t>0000ecc0</t>
  </si>
  <si>
    <t>0000ecd0</t>
  </si>
  <si>
    <t>0000ece0</t>
  </si>
  <si>
    <t>0000ecf0</t>
  </si>
  <si>
    <t>0000ed00</t>
  </si>
  <si>
    <t>0000ed10</t>
  </si>
  <si>
    <t>0000ed20</t>
  </si>
  <si>
    <t>0000ed30</t>
  </si>
  <si>
    <t>0000ed40</t>
  </si>
  <si>
    <t>0000ed50</t>
  </si>
  <si>
    <t>0000ed60</t>
  </si>
  <si>
    <t>0000ed70</t>
  </si>
  <si>
    <t>0000ed80</t>
  </si>
  <si>
    <t>0000ed90</t>
  </si>
  <si>
    <t>0000eda0</t>
  </si>
  <si>
    <t>0000edb0</t>
  </si>
  <si>
    <t>0000edc0</t>
  </si>
  <si>
    <t>0000edd0</t>
  </si>
  <si>
    <t>0000ede0</t>
  </si>
  <si>
    <t>0000edf0</t>
  </si>
  <si>
    <t>0000ee00</t>
  </si>
  <si>
    <t>0000ee10</t>
  </si>
  <si>
    <t>0000ee20</t>
  </si>
  <si>
    <t>0000ee30</t>
  </si>
  <si>
    <t>0000ee40</t>
  </si>
  <si>
    <t>0000ee50</t>
  </si>
  <si>
    <t>0000ee60</t>
  </si>
  <si>
    <t>0000ee70</t>
  </si>
  <si>
    <t>0000ee80</t>
  </si>
  <si>
    <t>0000ee90</t>
  </si>
  <si>
    <t>0000eea0</t>
  </si>
  <si>
    <t>0000eeb0</t>
  </si>
  <si>
    <t>0000eec0</t>
  </si>
  <si>
    <t>0000eed0</t>
  </si>
  <si>
    <t>0000eee0</t>
  </si>
  <si>
    <t>0000eef0</t>
  </si>
  <si>
    <t>0000ef00</t>
  </si>
  <si>
    <t>0000ef10</t>
  </si>
  <si>
    <t>0000ef20</t>
  </si>
  <si>
    <t>0000ef30</t>
  </si>
  <si>
    <t>0000ef40</t>
  </si>
  <si>
    <t>0000ef50</t>
  </si>
  <si>
    <t>0000ef60</t>
  </si>
  <si>
    <t>0000ef70</t>
  </si>
  <si>
    <t>0000ef80</t>
  </si>
  <si>
    <t>0000ef90</t>
  </si>
  <si>
    <t>0000efa0</t>
  </si>
  <si>
    <t>0000efb0</t>
  </si>
  <si>
    <t>0000efc0</t>
  </si>
  <si>
    <t>0000efd0</t>
  </si>
  <si>
    <t>0000efe0</t>
  </si>
  <si>
    <t>0000eff0</t>
  </si>
  <si>
    <t>0000f000</t>
  </si>
  <si>
    <t>0000f010</t>
  </si>
  <si>
    <t>0000f020</t>
  </si>
  <si>
    <t>0000f030</t>
  </si>
  <si>
    <t>0000f040</t>
  </si>
  <si>
    <t>0000f050</t>
  </si>
  <si>
    <t>0000f060</t>
  </si>
  <si>
    <t>0000f070</t>
  </si>
  <si>
    <t>0000f080</t>
  </si>
  <si>
    <t>0000f090</t>
  </si>
  <si>
    <t>0000f0a0</t>
  </si>
  <si>
    <t>0000f0b0</t>
  </si>
  <si>
    <t>0000f0c0</t>
  </si>
  <si>
    <t>0000f0d0</t>
  </si>
  <si>
    <t>0000f0e0</t>
  </si>
  <si>
    <t>0000f0f0</t>
  </si>
  <si>
    <t>0000f100</t>
  </si>
  <si>
    <t>0000f110</t>
  </si>
  <si>
    <t>0000f120</t>
  </si>
  <si>
    <t>0000f130</t>
  </si>
  <si>
    <t>0000f140</t>
  </si>
  <si>
    <t>0000f150</t>
  </si>
  <si>
    <t>0000f160</t>
  </si>
  <si>
    <t>0000f170</t>
  </si>
  <si>
    <t>0000f180</t>
  </si>
  <si>
    <t>0000f190</t>
  </si>
  <si>
    <t>0000f1a0</t>
  </si>
  <si>
    <t>0000f1b0</t>
  </si>
  <si>
    <t>0000f1c0</t>
  </si>
  <si>
    <t>0000f1d0</t>
  </si>
  <si>
    <t>0000f1e0</t>
  </si>
  <si>
    <t>0000f1f0</t>
  </si>
  <si>
    <t>0000f200</t>
  </si>
  <si>
    <t>0000f210</t>
  </si>
  <si>
    <t>0000f220</t>
  </si>
  <si>
    <t>0000f230</t>
  </si>
  <si>
    <t>0000f240</t>
  </si>
  <si>
    <t>0000f250</t>
  </si>
  <si>
    <t>0000f260</t>
  </si>
  <si>
    <t>0000f270</t>
  </si>
  <si>
    <t>0000f280</t>
  </si>
  <si>
    <t>0000f290</t>
  </si>
  <si>
    <t>0000f2a0</t>
  </si>
  <si>
    <t>0000f2b0</t>
  </si>
  <si>
    <t>0000f2c0</t>
  </si>
  <si>
    <t>0000f2d0</t>
  </si>
  <si>
    <t>0000f2e0</t>
  </si>
  <si>
    <t>0000f2f0</t>
  </si>
  <si>
    <t>0000f300</t>
  </si>
  <si>
    <t>0000f310</t>
  </si>
  <si>
    <t>0000f320</t>
  </si>
  <si>
    <t>0000f330</t>
  </si>
  <si>
    <t>0000f340</t>
  </si>
  <si>
    <t>0000f350</t>
  </si>
  <si>
    <t>0000f360</t>
  </si>
  <si>
    <t>0000f370</t>
  </si>
  <si>
    <t>0000f380</t>
  </si>
  <si>
    <t>0000f390</t>
  </si>
  <si>
    <t>0000f3a0</t>
  </si>
  <si>
    <t>0000f3b0</t>
  </si>
  <si>
    <t>0000f3c0</t>
  </si>
  <si>
    <t>0000f3d0</t>
  </si>
  <si>
    <t>0000f3e0</t>
  </si>
  <si>
    <t>0000f3f0</t>
  </si>
  <si>
    <t>0000f400</t>
  </si>
  <si>
    <t>0000f410</t>
  </si>
  <si>
    <t>0000f420</t>
  </si>
  <si>
    <t>0000f430</t>
  </si>
  <si>
    <t>0000f440</t>
  </si>
  <si>
    <t>0000f450</t>
  </si>
  <si>
    <t>0000f460</t>
  </si>
  <si>
    <t>0000f470</t>
  </si>
  <si>
    <t>0000f480</t>
  </si>
  <si>
    <t>0000f490</t>
  </si>
  <si>
    <t>0000f4a0</t>
  </si>
  <si>
    <t>0000f4b0</t>
  </si>
  <si>
    <t>0000f4c0</t>
  </si>
  <si>
    <t>0000f4d0</t>
  </si>
  <si>
    <t>0000f4e0</t>
  </si>
  <si>
    <t>0000f4f0</t>
  </si>
  <si>
    <t>0000f500</t>
  </si>
  <si>
    <t>0000f510</t>
  </si>
  <si>
    <t>0000f520</t>
  </si>
  <si>
    <t>0000f530</t>
  </si>
  <si>
    <t>0000f540</t>
  </si>
  <si>
    <t>0000f550</t>
  </si>
  <si>
    <t>0000f560</t>
  </si>
  <si>
    <t>0000f570</t>
  </si>
  <si>
    <t>0000f580</t>
  </si>
  <si>
    <t>0000f590</t>
  </si>
  <si>
    <t>0000f5a0</t>
  </si>
  <si>
    <t>0000f5b0</t>
  </si>
  <si>
    <t>0000f5c0</t>
  </si>
  <si>
    <t>0000f5d0</t>
  </si>
  <si>
    <t>0000f5e0</t>
  </si>
  <si>
    <t>0000f5f0</t>
  </si>
  <si>
    <t>0000f600</t>
  </si>
  <si>
    <t>0000f610</t>
  </si>
  <si>
    <t>0000f620</t>
  </si>
  <si>
    <t>0000f630</t>
  </si>
  <si>
    <t>0000f640</t>
  </si>
  <si>
    <t>0000f650</t>
  </si>
  <si>
    <t>0000f660</t>
  </si>
  <si>
    <t>0000f670</t>
  </si>
  <si>
    <t>0000f680</t>
  </si>
  <si>
    <t>0000f690</t>
  </si>
  <si>
    <t>0000f6a0</t>
  </si>
  <si>
    <t>0000f6b0</t>
  </si>
  <si>
    <t>0000f6c0</t>
  </si>
  <si>
    <t>0000f6d0</t>
  </si>
  <si>
    <t>0000f6e0</t>
  </si>
  <si>
    <t>0000f6f0</t>
  </si>
  <si>
    <t>0000f700</t>
  </si>
  <si>
    <t>0000f710</t>
  </si>
  <si>
    <t>0000f720</t>
  </si>
  <si>
    <t>0000f730</t>
  </si>
  <si>
    <t>0000f740</t>
  </si>
  <si>
    <t>0000f750</t>
  </si>
  <si>
    <t>0000f760</t>
  </si>
  <si>
    <t>0000f770</t>
  </si>
  <si>
    <t>0000f780</t>
  </si>
  <si>
    <t>0000f790</t>
  </si>
  <si>
    <t>0000f7a0</t>
  </si>
  <si>
    <t>0000f7b0</t>
  </si>
  <si>
    <t>0000f7c0</t>
  </si>
  <si>
    <t>0000f7d0</t>
  </si>
  <si>
    <t>0000f7e0</t>
  </si>
  <si>
    <t>0000f7f0</t>
  </si>
  <si>
    <t>0000f800</t>
  </si>
  <si>
    <t>0000f810</t>
  </si>
  <si>
    <t>0000f820</t>
  </si>
  <si>
    <t>0000f830</t>
  </si>
  <si>
    <t>0000f840</t>
  </si>
  <si>
    <t>0000f850</t>
  </si>
  <si>
    <t>0000f860</t>
  </si>
  <si>
    <t>0000f870</t>
  </si>
  <si>
    <t>0000f880</t>
  </si>
  <si>
    <t>0000f890</t>
  </si>
  <si>
    <t>0000f8a0</t>
  </si>
  <si>
    <t>0000f8b0</t>
  </si>
  <si>
    <t>0000f8c0</t>
  </si>
  <si>
    <t>0000f8d0</t>
  </si>
  <si>
    <t>0000f8e0</t>
  </si>
  <si>
    <t>0000f8f0</t>
  </si>
  <si>
    <t>0000f900</t>
  </si>
  <si>
    <t>0000f910</t>
  </si>
  <si>
    <t>0000f920</t>
  </si>
  <si>
    <t>0000f930</t>
  </si>
  <si>
    <t>0000f940</t>
  </si>
  <si>
    <t>0000f950</t>
  </si>
  <si>
    <t>0000f960</t>
  </si>
  <si>
    <t>0000f970</t>
  </si>
  <si>
    <t>0000f980</t>
  </si>
  <si>
    <t>0000f990</t>
  </si>
  <si>
    <t>0000f9a0</t>
  </si>
  <si>
    <t>0000f9b0</t>
  </si>
  <si>
    <t>0000f9c0</t>
  </si>
  <si>
    <t>0000f9d0</t>
  </si>
  <si>
    <t>0000f9e0</t>
  </si>
  <si>
    <t>0000f9f0</t>
  </si>
  <si>
    <t>0000fa00</t>
  </si>
  <si>
    <t>0000fa10</t>
  </si>
  <si>
    <t>0000fa20</t>
  </si>
  <si>
    <t>0000fa30</t>
  </si>
  <si>
    <t>0000fa40</t>
  </si>
  <si>
    <t>0000fa50</t>
  </si>
  <si>
    <t>0000fa60</t>
  </si>
  <si>
    <t>0000fa70</t>
  </si>
  <si>
    <t>0000fa80</t>
  </si>
  <si>
    <t>0000fa90</t>
  </si>
  <si>
    <t>0000faa0</t>
  </si>
  <si>
    <t>0000fab0</t>
  </si>
  <si>
    <t>0000fac0</t>
  </si>
  <si>
    <t>0000fad0</t>
  </si>
  <si>
    <t>0000fae0</t>
  </si>
  <si>
    <t>0000faf0</t>
  </si>
  <si>
    <t>0000fb00</t>
  </si>
  <si>
    <t>0000fb10</t>
  </si>
  <si>
    <t>0000fb20</t>
  </si>
  <si>
    <t>0000fb30</t>
  </si>
  <si>
    <t>0000fb40</t>
  </si>
  <si>
    <t>0000fb50</t>
  </si>
  <si>
    <t>0000fb60</t>
  </si>
  <si>
    <t>0000fb70</t>
  </si>
  <si>
    <t>0000fb80</t>
  </si>
  <si>
    <t>0000fb90</t>
  </si>
  <si>
    <t>0000fba0</t>
  </si>
  <si>
    <t>0000fbb0</t>
  </si>
  <si>
    <t>0000fbc0</t>
  </si>
  <si>
    <t>0000fbd0</t>
  </si>
  <si>
    <t>0000fbe0</t>
  </si>
  <si>
    <t>0000fbf0</t>
  </si>
  <si>
    <t>0000fc00</t>
  </si>
  <si>
    <t>0000fc10</t>
  </si>
  <si>
    <t>0000fc20</t>
  </si>
  <si>
    <t>0000fc30</t>
  </si>
  <si>
    <t>0000fc40</t>
  </si>
  <si>
    <t>0000fc50</t>
  </si>
  <si>
    <t>0000fc60</t>
  </si>
  <si>
    <t>0000fc70</t>
  </si>
  <si>
    <t>0000fc80</t>
  </si>
  <si>
    <t>0000fc90</t>
  </si>
  <si>
    <t>0000fca0</t>
  </si>
  <si>
    <t>0000fcb0</t>
  </si>
  <si>
    <t>0000fcc0</t>
  </si>
  <si>
    <t>0000fcd0</t>
  </si>
  <si>
    <t>0000fce0</t>
  </si>
  <si>
    <t>0000fcf0</t>
  </si>
  <si>
    <t>0000fd00</t>
  </si>
  <si>
    <t>0000fd10</t>
  </si>
  <si>
    <t>0000fd20</t>
  </si>
  <si>
    <t>0000fd30</t>
  </si>
  <si>
    <t>CL_TX STS_SUCCESS(0,0x0) mode 1 chan 24</t>
  </si>
  <si>
    <t>0000fd40</t>
  </si>
  <si>
    <t>0000fd50</t>
  </si>
  <si>
    <t>0000fd60</t>
  </si>
  <si>
    <t>0000fd70</t>
  </si>
  <si>
    <t>0000fd80</t>
  </si>
  <si>
    <t>0000fd90</t>
  </si>
  <si>
    <t>0000fda0</t>
  </si>
  <si>
    <t>0000fdb0</t>
  </si>
  <si>
    <t>0000fdc0</t>
  </si>
  <si>
    <t>0000fdd0</t>
  </si>
  <si>
    <t>0000fde0</t>
  </si>
  <si>
    <t>0000fdf0</t>
  </si>
  <si>
    <t>0000fe00</t>
  </si>
  <si>
    <t>CL_FRT32_RX_CALL param32 0x003B0005</t>
  </si>
  <si>
    <t>0000fe10</t>
  </si>
  <si>
    <t>CL_RX STS_SUCCESS(0,0x0) mode 5 chan 59</t>
  </si>
  <si>
    <t>0000fe20</t>
  </si>
  <si>
    <t>0000fe30</t>
  </si>
  <si>
    <t>0000fe40</t>
  </si>
  <si>
    <t>0000fe50</t>
  </si>
  <si>
    <t>0000fe60</t>
  </si>
  <si>
    <t>0000fe70</t>
  </si>
  <si>
    <t>0000fe80</t>
  </si>
  <si>
    <t>0000fe90</t>
  </si>
  <si>
    <t>0000fea0</t>
  </si>
  <si>
    <t>0000feb0</t>
  </si>
  <si>
    <t>0000fec0</t>
  </si>
  <si>
    <t>0000fed0</t>
  </si>
  <si>
    <t>0000fee0</t>
  </si>
  <si>
    <t>0000fef0</t>
  </si>
  <si>
    <t>0000ff00</t>
  </si>
  <si>
    <t>0000ff10</t>
  </si>
  <si>
    <t>0000ff20</t>
  </si>
  <si>
    <t>0000ff30</t>
  </si>
  <si>
    <t>0000ff40</t>
  </si>
  <si>
    <t>0000ff50</t>
  </si>
  <si>
    <t>0000ff60</t>
  </si>
  <si>
    <t>0000ff70</t>
  </si>
  <si>
    <t>0000ff80</t>
  </si>
  <si>
    <t>0000ff90</t>
  </si>
  <si>
    <t>0000ffa0</t>
  </si>
  <si>
    <t>0000ffb0</t>
  </si>
  <si>
    <t>0000ffc0</t>
  </si>
  <si>
    <t>0000ffd0</t>
  </si>
  <si>
    <t>CL_TX STS_SUCCESS(0,0x0) mode 5 chan 59</t>
  </si>
  <si>
    <t>0000ffe0</t>
  </si>
  <si>
    <t>0000fff0</t>
  </si>
  <si>
    <t>00010000</t>
  </si>
  <si>
    <t>00010010</t>
  </si>
  <si>
    <t>00010020</t>
  </si>
  <si>
    <t>00010030</t>
  </si>
  <si>
    <t>00010040</t>
  </si>
  <si>
    <t>00010050</t>
  </si>
  <si>
    <t>00010060</t>
  </si>
  <si>
    <t>00010070</t>
  </si>
  <si>
    <t>00010080</t>
  </si>
  <si>
    <t>00010090</t>
  </si>
  <si>
    <t>000100a0</t>
  </si>
  <si>
    <t>000100b0</t>
  </si>
  <si>
    <t>000100c0</t>
  </si>
  <si>
    <t>000100d0</t>
  </si>
  <si>
    <t>000100e0</t>
  </si>
  <si>
    <t>000100f0</t>
  </si>
  <si>
    <t>00010100</t>
  </si>
  <si>
    <t>00010110</t>
  </si>
  <si>
    <t>00010120</t>
  </si>
  <si>
    <t>00010130</t>
  </si>
  <si>
    <t>00010140</t>
  </si>
  <si>
    <t>00010150</t>
  </si>
  <si>
    <t>00010160</t>
  </si>
  <si>
    <t>00010170</t>
  </si>
  <si>
    <t>00010180</t>
  </si>
  <si>
    <t>00010190</t>
  </si>
  <si>
    <t>000101a0</t>
  </si>
  <si>
    <t>000101b0</t>
  </si>
  <si>
    <t>000101c0</t>
  </si>
  <si>
    <t>000101d0</t>
  </si>
  <si>
    <t>000101e0</t>
  </si>
  <si>
    <t>000101f0</t>
  </si>
  <si>
    <t>00010200</t>
  </si>
  <si>
    <t>00010210</t>
  </si>
  <si>
    <t>00010220</t>
  </si>
  <si>
    <t>00010230</t>
  </si>
  <si>
    <t>00010240</t>
  </si>
  <si>
    <t>00010250</t>
  </si>
  <si>
    <t>00010260</t>
  </si>
  <si>
    <t>00010270</t>
  </si>
  <si>
    <t>00010280</t>
  </si>
  <si>
    <t>00010290</t>
  </si>
  <si>
    <t>000102a0</t>
  </si>
  <si>
    <t>000102b0</t>
  </si>
  <si>
    <t>000102c0</t>
  </si>
  <si>
    <t>000102d0</t>
  </si>
  <si>
    <t>000102e0</t>
  </si>
  <si>
    <t>CL_TXDONE SDU_TX_NO_TX(65534,0xFFFE) CL Id 0</t>
  </si>
  <si>
    <t>000102f0</t>
  </si>
  <si>
    <t>00010300</t>
  </si>
  <si>
    <t>00010310</t>
  </si>
  <si>
    <t>00010320</t>
  </si>
  <si>
    <t>00010330</t>
  </si>
  <si>
    <t>00010340</t>
  </si>
  <si>
    <t>00010350</t>
  </si>
  <si>
    <t>00010360</t>
  </si>
  <si>
    <t>00010370</t>
  </si>
  <si>
    <t>00010380</t>
  </si>
  <si>
    <t>00010390</t>
  </si>
  <si>
    <t>000103a0</t>
  </si>
  <si>
    <t>000103b0</t>
  </si>
  <si>
    <t>CL_TX STS_SUCCESS(0,0x0) mode 1 chan 75</t>
  </si>
  <si>
    <t>000103c0</t>
  </si>
  <si>
    <t>000103d0</t>
  </si>
  <si>
    <t>000103e0</t>
  </si>
  <si>
    <t>000103f0</t>
  </si>
  <si>
    <t>00010400</t>
  </si>
  <si>
    <t>00010410</t>
  </si>
  <si>
    <t>CL_NEXT_CLI rxTime 255ms, txTime 43ms rxPrio 0 txPrio 0</t>
  </si>
  <si>
    <t>00010420</t>
  </si>
  <si>
    <t>00010430</t>
  </si>
  <si>
    <t>00010440</t>
  </si>
  <si>
    <t>00010450</t>
  </si>
  <si>
    <t>00010460</t>
  </si>
  <si>
    <t>00010470</t>
  </si>
  <si>
    <t>00010480</t>
  </si>
  <si>
    <t>00010490</t>
  </si>
  <si>
    <t>000104a0</t>
  </si>
  <si>
    <t>000104b0</t>
  </si>
  <si>
    <t>000104c0</t>
  </si>
  <si>
    <t>000104d0</t>
  </si>
  <si>
    <t>000104e0</t>
  </si>
  <si>
    <t>000104f0</t>
  </si>
  <si>
    <t>00010500</t>
  </si>
  <si>
    <t>00010510</t>
  </si>
  <si>
    <t>00010520</t>
  </si>
  <si>
    <t>00010530</t>
  </si>
  <si>
    <t>00010540</t>
  </si>
  <si>
    <t>00010550</t>
  </si>
  <si>
    <t>00010560</t>
  </si>
  <si>
    <t>00010570</t>
  </si>
  <si>
    <t>00010580</t>
  </si>
  <si>
    <t>00010590</t>
  </si>
  <si>
    <t>000105a0</t>
  </si>
  <si>
    <t>000105b0</t>
  </si>
  <si>
    <t>000105c0</t>
  </si>
  <si>
    <t>000105d0</t>
  </si>
  <si>
    <t>000105e0</t>
  </si>
  <si>
    <t>000105f0</t>
  </si>
  <si>
    <t>00010600</t>
  </si>
  <si>
    <t>00010610</t>
  </si>
  <si>
    <t>CL_TX STS_SUCCESS(0,0x0) mode 1 chan 56</t>
  </si>
  <si>
    <t>00010620</t>
  </si>
  <si>
    <t>00010630</t>
  </si>
  <si>
    <t>00010640</t>
  </si>
  <si>
    <t>00010650</t>
  </si>
  <si>
    <t>00010660</t>
  </si>
  <si>
    <t>00010670</t>
  </si>
  <si>
    <t>00010680</t>
  </si>
  <si>
    <t>00010690</t>
  </si>
  <si>
    <t>000106a0</t>
  </si>
  <si>
    <t>000106b0</t>
  </si>
  <si>
    <t>000106c0</t>
  </si>
  <si>
    <t>000106d0</t>
  </si>
  <si>
    <t>000106e0</t>
  </si>
  <si>
    <t>CL_FRT32_RX_CALL param32 0x00380001</t>
  </si>
  <si>
    <t>000106f0</t>
  </si>
  <si>
    <t>CL_RX STS_SUCCESS(0,0x0) mode 1 chan 56</t>
  </si>
  <si>
    <t>00010700</t>
  </si>
  <si>
    <t>LMMGR_PHR_IND param32 0x0001DA10</t>
  </si>
  <si>
    <t>00010710</t>
  </si>
  <si>
    <t>00010720</t>
  </si>
  <si>
    <t>00010730</t>
  </si>
  <si>
    <t>00010740</t>
  </si>
  <si>
    <t>00010750</t>
  </si>
  <si>
    <t>00010760</t>
  </si>
  <si>
    <t>00010770</t>
  </si>
  <si>
    <t>00010780</t>
  </si>
  <si>
    <t>00010790</t>
  </si>
  <si>
    <t>000107a0</t>
  </si>
  <si>
    <t>000107b0</t>
  </si>
  <si>
    <t>000107c0</t>
  </si>
  <si>
    <t>000107d0</t>
  </si>
  <si>
    <t>000107e0</t>
  </si>
  <si>
    <t>000107f0</t>
  </si>
  <si>
    <t>00010800</t>
  </si>
  <si>
    <t>00010810</t>
  </si>
  <si>
    <t>00010820</t>
  </si>
  <si>
    <t>00010830</t>
  </si>
  <si>
    <t>00010840</t>
  </si>
  <si>
    <t>00010850</t>
  </si>
  <si>
    <t>00010860</t>
  </si>
  <si>
    <t>00010870</t>
  </si>
  <si>
    <t>00010880</t>
  </si>
  <si>
    <t>00010890</t>
  </si>
  <si>
    <t>000108a0</t>
  </si>
  <si>
    <t>000108b0</t>
  </si>
  <si>
    <t>000108c0</t>
  </si>
  <si>
    <t>000108d0</t>
  </si>
  <si>
    <t>000108e0</t>
  </si>
  <si>
    <t>000108f0</t>
  </si>
  <si>
    <t>00010900</t>
  </si>
  <si>
    <t>00010910</t>
  </si>
  <si>
    <t>00010920</t>
  </si>
  <si>
    <t>00010930</t>
  </si>
  <si>
    <t>00010940</t>
  </si>
  <si>
    <t>00010950</t>
  </si>
  <si>
    <t>00010960</t>
  </si>
  <si>
    <t>00010970</t>
  </si>
  <si>
    <t>00010980</t>
  </si>
  <si>
    <t>CL_FRT32_RX_CALL param32 0x000C0005</t>
  </si>
  <si>
    <t>00010990</t>
  </si>
  <si>
    <t>CL_RX STS_SUCCESS(0,0x0) mode 5 chan 12</t>
  </si>
  <si>
    <t>000109a0</t>
  </si>
  <si>
    <t>LMMGR_PHR_IND param32 0x0000A24A</t>
  </si>
  <si>
    <t>000109b0</t>
  </si>
  <si>
    <t>000109c0</t>
  </si>
  <si>
    <t>000109d0</t>
  </si>
  <si>
    <t>000109e0</t>
  </si>
  <si>
    <t>000109f0</t>
  </si>
  <si>
    <t>00010a00</t>
  </si>
  <si>
    <t>00010a10</t>
  </si>
  <si>
    <t>00010a20</t>
  </si>
  <si>
    <t>00010a30</t>
  </si>
  <si>
    <t>00010a40</t>
  </si>
  <si>
    <t>00010a50</t>
  </si>
  <si>
    <t>00010a60</t>
  </si>
  <si>
    <t>00010a70</t>
  </si>
  <si>
    <t>00010a80</t>
  </si>
  <si>
    <t>00010a90</t>
  </si>
  <si>
    <t>00010aa0</t>
  </si>
  <si>
    <t>00010ab0</t>
  </si>
  <si>
    <t>00010ac0</t>
  </si>
  <si>
    <t>00010ad0</t>
  </si>
  <si>
    <t>00010ae0</t>
  </si>
  <si>
    <t>00010af0</t>
  </si>
  <si>
    <t>00010b00</t>
  </si>
  <si>
    <t>00010b10</t>
  </si>
  <si>
    <t>00010b20</t>
  </si>
  <si>
    <t>00010b30</t>
  </si>
  <si>
    <t>00010b40</t>
  </si>
  <si>
    <t>00010b50</t>
  </si>
  <si>
    <t>00010b60</t>
  </si>
  <si>
    <t>00010b70</t>
  </si>
  <si>
    <t>00010b80</t>
  </si>
  <si>
    <t>00010b90</t>
  </si>
  <si>
    <t>00010ba0</t>
  </si>
  <si>
    <t>00010bb0</t>
  </si>
  <si>
    <t>00010bc0</t>
  </si>
  <si>
    <t>00010bd0</t>
  </si>
  <si>
    <t>00010be0</t>
  </si>
  <si>
    <t>00010bf0</t>
  </si>
  <si>
    <t>00010c00</t>
  </si>
  <si>
    <t>00010c10</t>
  </si>
  <si>
    <t>00010c20</t>
  </si>
  <si>
    <t>00010c30</t>
  </si>
  <si>
    <t>00010c40</t>
  </si>
  <si>
    <t>00010c50</t>
  </si>
  <si>
    <t>00010c60</t>
  </si>
  <si>
    <t>00010c70</t>
  </si>
  <si>
    <t>00010c80</t>
  </si>
  <si>
    <t>00010c90</t>
  </si>
  <si>
    <t>00010ca0</t>
  </si>
  <si>
    <t>00010cb0</t>
  </si>
  <si>
    <t>00010cc0</t>
  </si>
  <si>
    <t>00010cd0</t>
  </si>
  <si>
    <t>00010ce0</t>
  </si>
  <si>
    <t>00010cf0</t>
  </si>
  <si>
    <t>00010d00</t>
  </si>
  <si>
    <t>00010d10</t>
  </si>
  <si>
    <t>00010d20</t>
  </si>
  <si>
    <t>00010d30</t>
  </si>
  <si>
    <t>00010d40</t>
  </si>
  <si>
    <t>00010d50</t>
  </si>
  <si>
    <t>00010d60</t>
  </si>
  <si>
    <t>00010d70</t>
  </si>
  <si>
    <t>00010d80</t>
  </si>
  <si>
    <t>00010d90</t>
  </si>
  <si>
    <t>00010da0</t>
  </si>
  <si>
    <t>00010db0</t>
  </si>
  <si>
    <t>00010dc0</t>
  </si>
  <si>
    <t>00010dd0</t>
  </si>
  <si>
    <t>00010de0</t>
  </si>
  <si>
    <t>00010df0</t>
  </si>
  <si>
    <t>00010e00</t>
  </si>
  <si>
    <t>00010e10</t>
  </si>
  <si>
    <t>00010e20</t>
  </si>
  <si>
    <t>00010e30</t>
  </si>
  <si>
    <t>00010e40</t>
  </si>
  <si>
    <t>00010e50</t>
  </si>
  <si>
    <t>00010e60</t>
  </si>
  <si>
    <t>00010e70</t>
  </si>
  <si>
    <t>00010e80</t>
  </si>
  <si>
    <t>00010e90</t>
  </si>
  <si>
    <t>00010ea0</t>
  </si>
  <si>
    <t>00010eb0</t>
  </si>
  <si>
    <t>00010ec0</t>
  </si>
  <si>
    <t>00010ed0</t>
  </si>
  <si>
    <t>00010ee0</t>
  </si>
  <si>
    <t>00010ef0</t>
  </si>
  <si>
    <t>00010f00</t>
  </si>
  <si>
    <t>00010f10</t>
  </si>
  <si>
    <t>00010f20</t>
  </si>
  <si>
    <t>00010f30</t>
  </si>
  <si>
    <t>00010f40</t>
  </si>
  <si>
    <t>LMMGR_PHR_IND param32 0x00000E95</t>
  </si>
  <si>
    <t>00010f50</t>
  </si>
  <si>
    <t>00010f60</t>
  </si>
  <si>
    <t>00010f70</t>
  </si>
  <si>
    <t>00010f80</t>
  </si>
  <si>
    <t>00010f90</t>
  </si>
  <si>
    <t>00010fa0</t>
  </si>
  <si>
    <t>00010fb0</t>
  </si>
  <si>
    <t>00010fc0</t>
  </si>
  <si>
    <t>00010fd0</t>
  </si>
  <si>
    <t>00010fe0</t>
  </si>
  <si>
    <t>00010ff0</t>
  </si>
  <si>
    <t>00011000</t>
  </si>
  <si>
    <t>00011010</t>
  </si>
  <si>
    <t>00011020</t>
  </si>
  <si>
    <t>00011030</t>
  </si>
  <si>
    <t>00011040</t>
  </si>
  <si>
    <t>00011050</t>
  </si>
  <si>
    <t>00011060</t>
  </si>
  <si>
    <t>00011070</t>
  </si>
  <si>
    <t>00011080</t>
  </si>
  <si>
    <t>00011090</t>
  </si>
  <si>
    <t>000110a0</t>
  </si>
  <si>
    <t>000110b0</t>
  </si>
  <si>
    <t>000110c0</t>
  </si>
  <si>
    <t>000110d0</t>
  </si>
  <si>
    <t>000110e0</t>
  </si>
  <si>
    <t>000110f0</t>
  </si>
  <si>
    <t>00011100</t>
  </si>
  <si>
    <t>00011110</t>
  </si>
  <si>
    <t>00011120</t>
  </si>
  <si>
    <t>00011130</t>
  </si>
  <si>
    <t>00011140</t>
  </si>
  <si>
    <t>00011150</t>
  </si>
  <si>
    <t>00011160</t>
  </si>
  <si>
    <t>00011170</t>
  </si>
  <si>
    <t>00011180</t>
  </si>
  <si>
    <t>00011190</t>
  </si>
  <si>
    <t>000111a0</t>
  </si>
  <si>
    <t>000111b0</t>
  </si>
  <si>
    <t>000111c0</t>
  </si>
  <si>
    <t>000111d0</t>
  </si>
  <si>
    <t>000111e0</t>
  </si>
  <si>
    <t>000111f0</t>
  </si>
  <si>
    <t>00011200</t>
  </si>
  <si>
    <t>00011210</t>
  </si>
  <si>
    <t>00011220</t>
  </si>
  <si>
    <t>00011230</t>
  </si>
  <si>
    <t>00011240</t>
  </si>
  <si>
    <t>00011250</t>
  </si>
  <si>
    <t>00011260</t>
  </si>
  <si>
    <t>00011270</t>
  </si>
  <si>
    <t>00011280</t>
  </si>
  <si>
    <t>00011290</t>
  </si>
  <si>
    <t>000112a0</t>
  </si>
  <si>
    <t>000112b0</t>
  </si>
  <si>
    <t>000112c0</t>
  </si>
  <si>
    <t>000112d0</t>
  </si>
  <si>
    <t>000112e0</t>
  </si>
  <si>
    <t>000112f0</t>
  </si>
  <si>
    <t>00011300</t>
  </si>
  <si>
    <t>00011310</t>
  </si>
  <si>
    <t>00011320</t>
  </si>
  <si>
    <t>00011330</t>
  </si>
  <si>
    <t>00011340</t>
  </si>
  <si>
    <t>00011350</t>
  </si>
  <si>
    <t>00011360</t>
  </si>
  <si>
    <t>00011370</t>
  </si>
  <si>
    <t>00011380</t>
  </si>
  <si>
    <t>00011390</t>
  </si>
  <si>
    <t>000113a0</t>
  </si>
  <si>
    <t>000113b0</t>
  </si>
  <si>
    <t>000113c0</t>
  </si>
  <si>
    <t>000113d0</t>
  </si>
  <si>
    <t>000113e0</t>
  </si>
  <si>
    <t>000113f0</t>
  </si>
  <si>
    <t>00011400</t>
  </si>
  <si>
    <t>00011410</t>
  </si>
  <si>
    <t>00011420</t>
  </si>
  <si>
    <t>00011430</t>
  </si>
  <si>
    <t>00011440</t>
  </si>
  <si>
    <t>00011450</t>
  </si>
  <si>
    <t>00011460</t>
  </si>
  <si>
    <t>00011470</t>
  </si>
  <si>
    <t>00011480</t>
  </si>
  <si>
    <t>00011490</t>
  </si>
  <si>
    <t>000114a0</t>
  </si>
  <si>
    <t>000114b0</t>
  </si>
  <si>
    <t>000114c0</t>
  </si>
  <si>
    <t>000114d0</t>
  </si>
  <si>
    <t>000114e0</t>
  </si>
  <si>
    <t>000114f0</t>
  </si>
  <si>
    <t>00011500</t>
  </si>
  <si>
    <t>00011510</t>
  </si>
  <si>
    <t>00011520</t>
  </si>
  <si>
    <t>00011530</t>
  </si>
  <si>
    <t>00011540</t>
  </si>
  <si>
    <t>00011550</t>
  </si>
  <si>
    <t>00011560</t>
  </si>
  <si>
    <t>00011570</t>
  </si>
  <si>
    <t>00011580</t>
  </si>
  <si>
    <t>00011590</t>
  </si>
  <si>
    <t>000115a0</t>
  </si>
  <si>
    <t>000115b0</t>
  </si>
  <si>
    <t>000115c0</t>
  </si>
  <si>
    <t>000115d0</t>
  </si>
  <si>
    <t>000115e0</t>
  </si>
  <si>
    <t>000115f0</t>
  </si>
  <si>
    <t>00011600</t>
  </si>
  <si>
    <t>00011610</t>
  </si>
  <si>
    <t>00011620</t>
  </si>
  <si>
    <t>00011630</t>
  </si>
  <si>
    <t>00011640</t>
  </si>
  <si>
    <t>00011650</t>
  </si>
  <si>
    <t>00011660</t>
  </si>
  <si>
    <t>00011670</t>
  </si>
  <si>
    <t>00011680</t>
  </si>
  <si>
    <t>00011690</t>
  </si>
  <si>
    <t>000116a0</t>
  </si>
  <si>
    <t>000116b0</t>
  </si>
  <si>
    <t>000116c0</t>
  </si>
  <si>
    <t>000116d0</t>
  </si>
  <si>
    <t>000116e0</t>
  </si>
  <si>
    <t>000116f0</t>
  </si>
  <si>
    <t>00011700</t>
  </si>
  <si>
    <t>00011710</t>
  </si>
  <si>
    <t>00011720</t>
  </si>
  <si>
    <t>00011730</t>
  </si>
  <si>
    <t>00011740</t>
  </si>
  <si>
    <t>00011750</t>
  </si>
  <si>
    <t>00011760</t>
  </si>
  <si>
    <t>00011770</t>
  </si>
  <si>
    <t>00011780</t>
  </si>
  <si>
    <t>00011790</t>
  </si>
  <si>
    <t>000117a0</t>
  </si>
  <si>
    <t>000117b0</t>
  </si>
  <si>
    <t>000117c0</t>
  </si>
  <si>
    <t>000117d0</t>
  </si>
  <si>
    <t>000117e0</t>
  </si>
  <si>
    <t>000117f0</t>
  </si>
  <si>
    <t>00011800</t>
  </si>
  <si>
    <t>00011810</t>
  </si>
  <si>
    <t>00011820</t>
  </si>
  <si>
    <t>00011830</t>
  </si>
  <si>
    <t>00011840</t>
  </si>
  <si>
    <t>00011850</t>
  </si>
  <si>
    <t>00011860</t>
  </si>
  <si>
    <t>00011870</t>
  </si>
  <si>
    <t>00011880</t>
  </si>
  <si>
    <t>00011890</t>
  </si>
  <si>
    <t>000118a0</t>
  </si>
  <si>
    <t>000118b0</t>
  </si>
  <si>
    <t>000118c0</t>
  </si>
  <si>
    <t>000118d0</t>
  </si>
  <si>
    <t>000118e0</t>
  </si>
  <si>
    <t>000118f0</t>
  </si>
  <si>
    <t>00011900</t>
  </si>
  <si>
    <t>00011910</t>
  </si>
  <si>
    <t>00011920</t>
  </si>
  <si>
    <t>00011930</t>
  </si>
  <si>
    <t>00011940</t>
  </si>
  <si>
    <t>00011950</t>
  </si>
  <si>
    <t>00011960</t>
  </si>
  <si>
    <t>00011970</t>
  </si>
  <si>
    <t>00011980</t>
  </si>
  <si>
    <t>00011990</t>
  </si>
  <si>
    <t>000119a0</t>
  </si>
  <si>
    <t>000119b0</t>
  </si>
  <si>
    <t>000119c0</t>
  </si>
  <si>
    <t>000119d0</t>
  </si>
  <si>
    <t>000119e0</t>
  </si>
  <si>
    <t>000119f0</t>
  </si>
  <si>
    <t>00011a00</t>
  </si>
  <si>
    <t>00011a10</t>
  </si>
  <si>
    <t>00011a20</t>
  </si>
  <si>
    <t>00011a30</t>
  </si>
  <si>
    <t>00011a40</t>
  </si>
  <si>
    <t>00011a50</t>
  </si>
  <si>
    <t>00011a60</t>
  </si>
  <si>
    <t>00011a70</t>
  </si>
  <si>
    <t>00011a80</t>
  </si>
  <si>
    <t>00011a90</t>
  </si>
  <si>
    <t>00011aa0</t>
  </si>
  <si>
    <t>00011ab0</t>
  </si>
  <si>
    <t>00011ac0</t>
  </si>
  <si>
    <t>00011ad0</t>
  </si>
  <si>
    <t>00011ae0</t>
  </si>
  <si>
    <t>00011af0</t>
  </si>
  <si>
    <t>00011b00</t>
  </si>
  <si>
    <t>00011b10</t>
  </si>
  <si>
    <t>00011b20</t>
  </si>
  <si>
    <t>00011b30</t>
  </si>
  <si>
    <t>00011b40</t>
  </si>
  <si>
    <t>00011b50</t>
  </si>
  <si>
    <t>00011b60</t>
  </si>
  <si>
    <t>00011b70</t>
  </si>
  <si>
    <t>00011b80</t>
  </si>
  <si>
    <t>00011b90</t>
  </si>
  <si>
    <t>00011ba0</t>
  </si>
  <si>
    <t>00011bb0</t>
  </si>
  <si>
    <t>00011bc0</t>
  </si>
  <si>
    <t>00011bd0</t>
  </si>
  <si>
    <t>00011be0</t>
  </si>
  <si>
    <t>00011bf0</t>
  </si>
  <si>
    <t>00011c00</t>
  </si>
  <si>
    <t>00011c10</t>
  </si>
  <si>
    <t>00011c20</t>
  </si>
  <si>
    <t>00011c30</t>
  </si>
  <si>
    <t>00011c40</t>
  </si>
  <si>
    <t>00011c50</t>
  </si>
  <si>
    <t>00011c60</t>
  </si>
  <si>
    <t>00011c70</t>
  </si>
  <si>
    <t>00011c80</t>
  </si>
  <si>
    <t>00011c90</t>
  </si>
  <si>
    <t>00011ca0</t>
  </si>
  <si>
    <t>00011cb0</t>
  </si>
  <si>
    <t>00011cc0</t>
  </si>
  <si>
    <t>00011cd0</t>
  </si>
  <si>
    <t>00011ce0</t>
  </si>
  <si>
    <t>00011cf0</t>
  </si>
  <si>
    <t>00011d00</t>
  </si>
  <si>
    <t>00011d10</t>
  </si>
  <si>
    <t>00011d20</t>
  </si>
  <si>
    <t>00011d30</t>
  </si>
  <si>
    <t>00011d40</t>
  </si>
  <si>
    <t>00011d50</t>
  </si>
  <si>
    <t>00011d60</t>
  </si>
  <si>
    <t>00011d70</t>
  </si>
  <si>
    <t>00011d80</t>
  </si>
  <si>
    <t>00011d90</t>
  </si>
  <si>
    <t>00011da0</t>
  </si>
  <si>
    <t>00011db0</t>
  </si>
  <si>
    <t>00011dc0</t>
  </si>
  <si>
    <t>00011dd0</t>
  </si>
  <si>
    <t>00011de0</t>
  </si>
  <si>
    <t>00011df0</t>
  </si>
  <si>
    <t>00011e00</t>
  </si>
  <si>
    <t>00011e10</t>
  </si>
  <si>
    <t>00011e20</t>
  </si>
  <si>
    <t>00011e30</t>
  </si>
  <si>
    <t>00011e40</t>
  </si>
  <si>
    <t>00011e50</t>
  </si>
  <si>
    <t>00011e60</t>
  </si>
  <si>
    <t>00011e70</t>
  </si>
  <si>
    <t>00011e80</t>
  </si>
  <si>
    <t>00011e90</t>
  </si>
  <si>
    <t>00011ea0</t>
  </si>
  <si>
    <t>00011eb0</t>
  </si>
  <si>
    <t>00011ec0</t>
  </si>
  <si>
    <t>00011ed0</t>
  </si>
  <si>
    <t>00011ee0</t>
  </si>
  <si>
    <t>00011ef0</t>
  </si>
  <si>
    <t>00011f00</t>
  </si>
  <si>
    <t>00011f10</t>
  </si>
  <si>
    <t>00011f20</t>
  </si>
  <si>
    <t>00011f30</t>
  </si>
  <si>
    <t>00011f40</t>
  </si>
  <si>
    <t>00011f50</t>
  </si>
  <si>
    <t>00011f60</t>
  </si>
  <si>
    <t>00011f70</t>
  </si>
  <si>
    <t>00011f80</t>
  </si>
  <si>
    <t>00011f90</t>
  </si>
  <si>
    <t>00011fa0</t>
  </si>
  <si>
    <t>00011fb0</t>
  </si>
  <si>
    <t>00011fc0</t>
  </si>
  <si>
    <t>00011fd0</t>
  </si>
  <si>
    <t>00011fe0</t>
  </si>
  <si>
    <t>00011ff0</t>
  </si>
  <si>
    <t>CL_NEXT_CLI rxTime 255ms, txTime 123ms rxPrio 0 txPrio 0</t>
  </si>
  <si>
    <t>CL_END STS_SUCCESS(0,0x0) duration 130msec</t>
  </si>
  <si>
    <t>CL_END STS_SUCCESS(0,0x0) duration 134msec</t>
  </si>
  <si>
    <t>LMMGR_DATA_IND param32 0x0000003F</t>
  </si>
  <si>
    <t>CL_TX STS_SUCCESS(0,0x0) mode 1 chan 63</t>
  </si>
  <si>
    <t>CL_FRT32_RX_CALL param32 0x003F0001</t>
  </si>
  <si>
    <t>CL_RX STS_SUCCESS(0,0x0) mode 1 chan 63</t>
  </si>
  <si>
    <t>CL_TX STS_SUCCESS(0,0x0) mode 1 chan 37</t>
  </si>
  <si>
    <t>LMMGR_DATA_IND param32 0x00000034</t>
  </si>
  <si>
    <t>CL_TX STS_SUCCESS(0,0x0) mode 1 chan 52</t>
  </si>
  <si>
    <t>CL_FRT32_RX_CALL param32 0x00340001</t>
  </si>
  <si>
    <t>CL_RX STS_SUCCESS(0,0x0) mode 1 chan 52</t>
  </si>
  <si>
    <t>LMMGR_DATA_IND param32 0x00000047</t>
  </si>
  <si>
    <t>CL_TX STS_SUCCESS(0,0x0) mode 1 chan 71</t>
  </si>
  <si>
    <t>CL_TX STS_SUCCESS(0,0x0) mode 1 chan 35</t>
  </si>
  <si>
    <t>CL_FRT32_RX_CALL param32 0x00230001</t>
  </si>
  <si>
    <t>CL_RX STS_SUCCESS(0,0x0) mode 1 chan 35</t>
  </si>
  <si>
    <t>LMMGR_DATA_IND param32 0x00000023</t>
  </si>
  <si>
    <t>CL_NEXT_CLI rxTime 255ms, txTime 127ms rxPrio 0 txPrio 0</t>
  </si>
  <si>
    <t>LMMGR_PHR_IND param32 0x0001D7E0</t>
  </si>
  <si>
    <t>LMMGR_PHR_IND param32 0x0001E6E0</t>
  </si>
  <si>
    <t>LMMGR_PHR_IND param32 0x00000500</t>
  </si>
  <si>
    <t>LMMGR_PHR_IND param32 0x0001E910</t>
  </si>
  <si>
    <t>CL_TX STS_SUCCESS(0,0x0) mode 1 chan 8</t>
  </si>
  <si>
    <t>CL_NEXT_CLI rxTime 137ms, txTime 13ms rxPrio 0 txPrio 0</t>
  </si>
  <si>
    <t>LMMGR_DATA_IND param32 0x00000036</t>
  </si>
  <si>
    <t xml:space="preserve">CL_END STS_INADEQUATE_TIME(579,0x243) </t>
  </si>
  <si>
    <t>CL_FRT32_RX_CALL param32 0x00070005</t>
  </si>
  <si>
    <t>CL_RX STS_SUCCESS(0,0x0) mode 5 chan 7</t>
  </si>
  <si>
    <t>CL_FRT32_RX_CALL param32 0x003E0005</t>
  </si>
  <si>
    <t>CL_RX STS_SUCCESS(0,0x0) mode 5 chan 62</t>
  </si>
  <si>
    <t>LMMGR_DATA_IND param32 0x0000003E</t>
  </si>
  <si>
    <t>CL_FRT32_RX_CALL param32 0x002F0005</t>
  </si>
  <si>
    <t>CL_RX STS_SUCCESS(0,0x0) mode 5 chan 47</t>
  </si>
  <si>
    <t>LMMGR_DATA_IND param32 0x0000003D</t>
  </si>
  <si>
    <t>CL_FRT32_RX_CALL param32 0x00360005</t>
  </si>
  <si>
    <t>CL_RX STS_SUCCESS(0,0x0) mode 5 chan 54</t>
  </si>
  <si>
    <t>CL_FRT32_RX_CALL param32 0x003D0005</t>
  </si>
  <si>
    <t>CL_RX STS_SUCCESS(0,0x0) mode 5 chan 61</t>
  </si>
  <si>
    <t>CL_TX STS_SUCCESS(0,0x0) mode 1 chan 34</t>
  </si>
  <si>
    <t>CL_TX STS_SUCCESS(0,0x0) mode 5 chan 56</t>
  </si>
  <si>
    <t>CL_FRT32_RX_CALL param32 0x00380005</t>
  </si>
  <si>
    <t>CL_RX STS_SUCCESS(0,0x0) mode 5 chan 56</t>
  </si>
  <si>
    <t>LMMGR_DATA_IND param32 0x0000002D</t>
  </si>
  <si>
    <t>CL_FRT32_RX_CALL param32 0x00080005</t>
  </si>
  <si>
    <t>CL_RX STS_SUCCESS(0,0x0) mode 5 chan 8</t>
  </si>
  <si>
    <t>CL_TX STS_SUCCESS(0,0x0) mode 1 chan 66</t>
  </si>
  <si>
    <t>CL_FRT32_RX_CALL param32 0x00110005</t>
  </si>
  <si>
    <t>CL_RX STS_SUCCESS(0,0x0) mode 5 chan 17</t>
  </si>
  <si>
    <t>CL_FRT32_RX_CALL param32 0x002C0005</t>
  </si>
  <si>
    <t>CL_RX STS_SUCCESS(0,0x0) mode 5 chan 44</t>
  </si>
  <si>
    <t>CL_FRT32_RX_CALL param32 0x000A0005</t>
  </si>
  <si>
    <t>CL_RX STS_SUCCESS(0,0x0) mode 5 chan 10</t>
  </si>
  <si>
    <t>00012000</t>
  </si>
  <si>
    <t>00012010</t>
  </si>
  <si>
    <t>00012020</t>
  </si>
  <si>
    <t>00012030</t>
  </si>
  <si>
    <t>00012040</t>
  </si>
  <si>
    <t>00012050</t>
  </si>
  <si>
    <t>00012060</t>
  </si>
  <si>
    <t>00012070</t>
  </si>
  <si>
    <t>00012080</t>
  </si>
  <si>
    <t>00012090</t>
  </si>
  <si>
    <t>000120a0</t>
  </si>
  <si>
    <t>000120b0</t>
  </si>
  <si>
    <t>000120c0</t>
  </si>
  <si>
    <t>000120d0</t>
  </si>
  <si>
    <t>000120e0</t>
  </si>
  <si>
    <t>000120f0</t>
  </si>
  <si>
    <t>00012100</t>
  </si>
  <si>
    <t>00012110</t>
  </si>
  <si>
    <t>00012120</t>
  </si>
  <si>
    <t>00012130</t>
  </si>
  <si>
    <t>00012140</t>
  </si>
  <si>
    <t>00012150</t>
  </si>
  <si>
    <t>00012160</t>
  </si>
  <si>
    <t>00012170</t>
  </si>
  <si>
    <t>00012180</t>
  </si>
  <si>
    <t>00012190</t>
  </si>
  <si>
    <t>000121a0</t>
  </si>
  <si>
    <t>000121b0</t>
  </si>
  <si>
    <t>000121c0</t>
  </si>
  <si>
    <t>000121d0</t>
  </si>
  <si>
    <t>000121e0</t>
  </si>
  <si>
    <t>000121f0</t>
  </si>
  <si>
    <t>00012200</t>
  </si>
  <si>
    <t>00012210</t>
  </si>
  <si>
    <t>00012220</t>
  </si>
  <si>
    <t>00012230</t>
  </si>
  <si>
    <t>00012240</t>
  </si>
  <si>
    <t>00012250</t>
  </si>
  <si>
    <t>00012260</t>
  </si>
  <si>
    <t>00012270</t>
  </si>
  <si>
    <t>00012280</t>
  </si>
  <si>
    <t>00012290</t>
  </si>
  <si>
    <t>000122a0</t>
  </si>
  <si>
    <t>000122b0</t>
  </si>
  <si>
    <t>000122c0</t>
  </si>
  <si>
    <t>000122d0</t>
  </si>
  <si>
    <t>000122e0</t>
  </si>
  <si>
    <t>000122f0</t>
  </si>
  <si>
    <t>00012300</t>
  </si>
  <si>
    <t>00012310</t>
  </si>
  <si>
    <t>00012320</t>
  </si>
  <si>
    <t>00012330</t>
  </si>
  <si>
    <t>00012340</t>
  </si>
  <si>
    <t>00012350</t>
  </si>
  <si>
    <t>00012360</t>
  </si>
  <si>
    <t>00012370</t>
  </si>
  <si>
    <t>00012380</t>
  </si>
  <si>
    <t>00012390</t>
  </si>
  <si>
    <t>000123a0</t>
  </si>
  <si>
    <t>000123b0</t>
  </si>
  <si>
    <t>000123c0</t>
  </si>
  <si>
    <t>000123d0</t>
  </si>
  <si>
    <t>000123e0</t>
  </si>
  <si>
    <t>00012410</t>
  </si>
  <si>
    <t>00012420</t>
  </si>
  <si>
    <t>00012430</t>
  </si>
  <si>
    <t>00012440</t>
  </si>
  <si>
    <t>00012450</t>
  </si>
  <si>
    <t>00012460</t>
  </si>
  <si>
    <t>00012470</t>
  </si>
  <si>
    <t>00012480</t>
  </si>
  <si>
    <t>00012490</t>
  </si>
  <si>
    <t>000124a0</t>
  </si>
  <si>
    <t>000124b0</t>
  </si>
  <si>
    <t>000124c0</t>
  </si>
  <si>
    <t>000124d0</t>
  </si>
  <si>
    <t>000124e0</t>
  </si>
  <si>
    <t>000124f0</t>
  </si>
  <si>
    <t>00012500</t>
  </si>
  <si>
    <t>00012510</t>
  </si>
  <si>
    <t>00012520</t>
  </si>
  <si>
    <t>00012530</t>
  </si>
  <si>
    <t>00012540</t>
  </si>
  <si>
    <t>00012550</t>
  </si>
  <si>
    <t>00012560</t>
  </si>
  <si>
    <t>00012570</t>
  </si>
  <si>
    <t>00012580</t>
  </si>
  <si>
    <t>00012590</t>
  </si>
  <si>
    <t>000125a0</t>
  </si>
  <si>
    <t>000125b0</t>
  </si>
  <si>
    <t>000125c0</t>
  </si>
  <si>
    <t>000125d0</t>
  </si>
  <si>
    <t>000125e0</t>
  </si>
  <si>
    <t>000125f0</t>
  </si>
  <si>
    <t>00012600</t>
  </si>
  <si>
    <t>00012610</t>
  </si>
  <si>
    <t>00012620</t>
  </si>
  <si>
    <t>00012630</t>
  </si>
  <si>
    <t>00012640</t>
  </si>
  <si>
    <t>00012650</t>
  </si>
  <si>
    <t>00012680</t>
  </si>
  <si>
    <t>00012690</t>
  </si>
  <si>
    <t>000126a0</t>
  </si>
  <si>
    <t>000126b0</t>
  </si>
  <si>
    <t>000126c0</t>
  </si>
  <si>
    <t>000126d0</t>
  </si>
  <si>
    <t>000126e0</t>
  </si>
  <si>
    <t>000126f0</t>
  </si>
  <si>
    <t>00012700</t>
  </si>
  <si>
    <t>00012710</t>
  </si>
  <si>
    <t>00012720</t>
  </si>
  <si>
    <t>00012730</t>
  </si>
  <si>
    <t>00012740</t>
  </si>
  <si>
    <t>00012750</t>
  </si>
  <si>
    <t>00012760</t>
  </si>
  <si>
    <t>00012770</t>
  </si>
  <si>
    <t>00012780</t>
  </si>
  <si>
    <t>00012790</t>
  </si>
  <si>
    <t>000127a0</t>
  </si>
  <si>
    <t>000127b0</t>
  </si>
  <si>
    <t>000127c0</t>
  </si>
  <si>
    <t>000127d0</t>
  </si>
  <si>
    <t>000127e0</t>
  </si>
  <si>
    <t>000127f0</t>
  </si>
  <si>
    <t>00012800</t>
  </si>
  <si>
    <t>00012810</t>
  </si>
  <si>
    <t>00012820</t>
  </si>
  <si>
    <t>00012830</t>
  </si>
  <si>
    <t>00012840</t>
  </si>
  <si>
    <t>00012850</t>
  </si>
  <si>
    <t>00012880</t>
  </si>
  <si>
    <t>00012890</t>
  </si>
  <si>
    <t>000128a0</t>
  </si>
  <si>
    <t>000128b0</t>
  </si>
  <si>
    <t>000128c0</t>
  </si>
  <si>
    <t>000128d0</t>
  </si>
  <si>
    <t>000128e0</t>
  </si>
  <si>
    <t>000128f0</t>
  </si>
  <si>
    <t>00012900</t>
  </si>
  <si>
    <t>00012910</t>
  </si>
  <si>
    <t>00012920</t>
  </si>
  <si>
    <t>00012930</t>
  </si>
  <si>
    <t>00012940</t>
  </si>
  <si>
    <t>00012950</t>
  </si>
  <si>
    <t>00012960</t>
  </si>
  <si>
    <t>00012970</t>
  </si>
  <si>
    <t>00012980</t>
  </si>
  <si>
    <t>00012990</t>
  </si>
  <si>
    <t>000129a0</t>
  </si>
  <si>
    <t>000129b0</t>
  </si>
  <si>
    <t>000129c0</t>
  </si>
  <si>
    <t>000129d0</t>
  </si>
  <si>
    <t>000129e0</t>
  </si>
  <si>
    <t>000129f0</t>
  </si>
  <si>
    <t>00012a00</t>
  </si>
  <si>
    <t>00012a10</t>
  </si>
  <si>
    <t>00012a20</t>
  </si>
  <si>
    <t>00012a30</t>
  </si>
  <si>
    <t>00012a40</t>
  </si>
  <si>
    <t>00012a50</t>
  </si>
  <si>
    <t>00012a80</t>
  </si>
  <si>
    <t>00012a90</t>
  </si>
  <si>
    <t>00012aa0</t>
  </si>
  <si>
    <t>00012ab0</t>
  </si>
  <si>
    <t>00012ac0</t>
  </si>
  <si>
    <t>00012ad0</t>
  </si>
  <si>
    <t>00012ae0</t>
  </si>
  <si>
    <t>00012af0</t>
  </si>
  <si>
    <t>00012b00</t>
  </si>
  <si>
    <t>00012b10</t>
  </si>
  <si>
    <t>00012b20</t>
  </si>
  <si>
    <t>00012b30</t>
  </si>
  <si>
    <t>00012b40</t>
  </si>
  <si>
    <t>00012b50</t>
  </si>
  <si>
    <t>00012b60</t>
  </si>
  <si>
    <t>00012b70</t>
  </si>
  <si>
    <t>00012b80</t>
  </si>
  <si>
    <t>00012b90</t>
  </si>
  <si>
    <t>00012ba0</t>
  </si>
  <si>
    <t>00012bb0</t>
  </si>
  <si>
    <t>00012bc0</t>
  </si>
  <si>
    <t>00012bd0</t>
  </si>
  <si>
    <t>00012be0</t>
  </si>
  <si>
    <t>00012bf0</t>
  </si>
  <si>
    <t>00012c00</t>
  </si>
  <si>
    <t>00012c10</t>
  </si>
  <si>
    <t>00012c20</t>
  </si>
  <si>
    <t>00012c30</t>
  </si>
  <si>
    <t>00012c40</t>
  </si>
  <si>
    <t>00012c50</t>
  </si>
  <si>
    <t>00012c80</t>
  </si>
  <si>
    <t>00012c90</t>
  </si>
  <si>
    <t>00012ca0</t>
  </si>
  <si>
    <t>00012cb0</t>
  </si>
  <si>
    <t>00012cc0</t>
  </si>
  <si>
    <t>00012cd0</t>
  </si>
  <si>
    <t>00012ce0</t>
  </si>
  <si>
    <t>00012cf0</t>
  </si>
  <si>
    <t>00012d00</t>
  </si>
  <si>
    <t>00012d10</t>
  </si>
  <si>
    <t>00012d20</t>
  </si>
  <si>
    <t>00012d30</t>
  </si>
  <si>
    <t>00012d40</t>
  </si>
  <si>
    <t>00012d50</t>
  </si>
  <si>
    <t>00012d60</t>
  </si>
  <si>
    <t>00012d70</t>
  </si>
  <si>
    <t>00012d80</t>
  </si>
  <si>
    <t>00012d90</t>
  </si>
  <si>
    <t>00012da0</t>
  </si>
  <si>
    <t>00012db0</t>
  </si>
  <si>
    <t>00012dc0</t>
  </si>
  <si>
    <t>00012dd0</t>
  </si>
  <si>
    <t>00012de0</t>
  </si>
  <si>
    <t>00012df0</t>
  </si>
  <si>
    <t>00012e00</t>
  </si>
  <si>
    <t>00012e10</t>
  </si>
  <si>
    <t>00012e20</t>
  </si>
  <si>
    <t>00012e30</t>
  </si>
  <si>
    <t>00012e40</t>
  </si>
  <si>
    <t>00012e50</t>
  </si>
  <si>
    <t>00012e60</t>
  </si>
  <si>
    <t>00012e70</t>
  </si>
  <si>
    <t>00012e80</t>
  </si>
  <si>
    <t>00012e90</t>
  </si>
  <si>
    <t>00012ea0</t>
  </si>
  <si>
    <t>CL_FRT32_RX_CALL param32 0x00190005</t>
  </si>
  <si>
    <t>00012eb0</t>
  </si>
  <si>
    <t>CL_RX STS_SUCCESS(0,0x0) mode 5 chan 25</t>
  </si>
  <si>
    <t>00012ec0</t>
  </si>
  <si>
    <t>00012ed0</t>
  </si>
  <si>
    <t>00012ee0</t>
  </si>
  <si>
    <t>00012ef0</t>
  </si>
  <si>
    <t>00012f00</t>
  </si>
  <si>
    <t>00012f10</t>
  </si>
  <si>
    <t>00012f20</t>
  </si>
  <si>
    <t>00012f30</t>
  </si>
  <si>
    <t>00012f40</t>
  </si>
  <si>
    <t>00012f50</t>
  </si>
  <si>
    <t>00012f60</t>
  </si>
  <si>
    <t>00012f70</t>
  </si>
  <si>
    <t>00012f80</t>
  </si>
  <si>
    <t>00012f90</t>
  </si>
  <si>
    <t>00012fa0</t>
  </si>
  <si>
    <t>00012fb0</t>
  </si>
  <si>
    <t>00012fc0</t>
  </si>
  <si>
    <t>00012fd0</t>
  </si>
  <si>
    <t>00012fe0</t>
  </si>
  <si>
    <t>00012ff0</t>
  </si>
  <si>
    <t>00013000</t>
  </si>
  <si>
    <t>00013010</t>
  </si>
  <si>
    <t>00013020</t>
  </si>
  <si>
    <t>00013030</t>
  </si>
  <si>
    <t>00013040</t>
  </si>
  <si>
    <t>00013050</t>
  </si>
  <si>
    <t>00013060</t>
  </si>
  <si>
    <t>00013070</t>
  </si>
  <si>
    <t>00013080</t>
  </si>
  <si>
    <t>00013090</t>
  </si>
  <si>
    <t>000130a0</t>
  </si>
  <si>
    <t>000130b0</t>
  </si>
  <si>
    <t>000130c0</t>
  </si>
  <si>
    <t>000130d0</t>
  </si>
  <si>
    <t>000130e0</t>
  </si>
  <si>
    <t>000130f0</t>
  </si>
  <si>
    <t>00013100</t>
  </si>
  <si>
    <t>00013110</t>
  </si>
  <si>
    <t>00013120</t>
  </si>
  <si>
    <t>00013130</t>
  </si>
  <si>
    <t>00013140</t>
  </si>
  <si>
    <t>00013150</t>
  </si>
  <si>
    <t>00013160</t>
  </si>
  <si>
    <t>00013170</t>
  </si>
  <si>
    <t>00013180</t>
  </si>
  <si>
    <t>00013190</t>
  </si>
  <si>
    <t>000131a0</t>
  </si>
  <si>
    <t>000131b0</t>
  </si>
  <si>
    <t>000131c0</t>
  </si>
  <si>
    <t>000131d0</t>
  </si>
  <si>
    <t>000131e0</t>
  </si>
  <si>
    <t>000131f0</t>
  </si>
  <si>
    <t>00013200</t>
  </si>
  <si>
    <t>00013210</t>
  </si>
  <si>
    <t>00013220</t>
  </si>
  <si>
    <t>00013230</t>
  </si>
  <si>
    <t>00013240</t>
  </si>
  <si>
    <t>00013250</t>
  </si>
  <si>
    <t>00013260</t>
  </si>
  <si>
    <t>00013270</t>
  </si>
  <si>
    <t>00013280</t>
  </si>
  <si>
    <t>00013290</t>
  </si>
  <si>
    <t>000132a0</t>
  </si>
  <si>
    <t>000132b0</t>
  </si>
  <si>
    <t>000132c0</t>
  </si>
  <si>
    <t>000132d0</t>
  </si>
  <si>
    <t>000132e0</t>
  </si>
  <si>
    <t>000132f0</t>
  </si>
  <si>
    <t>00013300</t>
  </si>
  <si>
    <t>00013310</t>
  </si>
  <si>
    <t>00013320</t>
  </si>
  <si>
    <t>00013330</t>
  </si>
  <si>
    <t>00013340</t>
  </si>
  <si>
    <t>00013350</t>
  </si>
  <si>
    <t>00013360</t>
  </si>
  <si>
    <t>00013370</t>
  </si>
  <si>
    <t>00013380</t>
  </si>
  <si>
    <t>00013390</t>
  </si>
  <si>
    <t>000133a0</t>
  </si>
  <si>
    <t>000133b0</t>
  </si>
  <si>
    <t>000133c0</t>
  </si>
  <si>
    <t>000133d0</t>
  </si>
  <si>
    <t>000133e0</t>
  </si>
  <si>
    <t>000133f0</t>
  </si>
  <si>
    <t>00013400</t>
  </si>
  <si>
    <t>00013410</t>
  </si>
  <si>
    <t>00013420</t>
  </si>
  <si>
    <t>00013430</t>
  </si>
  <si>
    <t>00013440</t>
  </si>
  <si>
    <t>00013450</t>
  </si>
  <si>
    <t>00013460</t>
  </si>
  <si>
    <t>00013470</t>
  </si>
  <si>
    <t>00013480</t>
  </si>
  <si>
    <t>00013490</t>
  </si>
  <si>
    <t>000134a0</t>
  </si>
  <si>
    <t>000134b0</t>
  </si>
  <si>
    <t>000134c0</t>
  </si>
  <si>
    <t>000134d0</t>
  </si>
  <si>
    <t>000134e0</t>
  </si>
  <si>
    <t>000134f0</t>
  </si>
  <si>
    <t>00013500</t>
  </si>
  <si>
    <t>00013510</t>
  </si>
  <si>
    <t>00013520</t>
  </si>
  <si>
    <t>00013530</t>
  </si>
  <si>
    <t>00013540</t>
  </si>
  <si>
    <t>00013550</t>
  </si>
  <si>
    <t>00013560</t>
  </si>
  <si>
    <t>00013570</t>
  </si>
  <si>
    <t>00013580</t>
  </si>
  <si>
    <t>00013590</t>
  </si>
  <si>
    <t>000135a0</t>
  </si>
  <si>
    <t>000135b0</t>
  </si>
  <si>
    <t>000135c0</t>
  </si>
  <si>
    <t>000135d0</t>
  </si>
  <si>
    <t>000135e0</t>
  </si>
  <si>
    <t>000135f0</t>
  </si>
  <si>
    <t>00013600</t>
  </si>
  <si>
    <t>00013610</t>
  </si>
  <si>
    <t>00013620</t>
  </si>
  <si>
    <t>00013630</t>
  </si>
  <si>
    <t>00013640</t>
  </si>
  <si>
    <t>00013650</t>
  </si>
  <si>
    <t>00013660</t>
  </si>
  <si>
    <t>00013670</t>
  </si>
  <si>
    <t>00013680</t>
  </si>
  <si>
    <t>00013690</t>
  </si>
  <si>
    <t>000136a0</t>
  </si>
  <si>
    <t>000136b0</t>
  </si>
  <si>
    <t>000136c0</t>
  </si>
  <si>
    <t>000136d0</t>
  </si>
  <si>
    <t>000136e0</t>
  </si>
  <si>
    <t>000136f0</t>
  </si>
  <si>
    <t>00013700</t>
  </si>
  <si>
    <t>00013710</t>
  </si>
  <si>
    <t>00013720</t>
  </si>
  <si>
    <t>00013730</t>
  </si>
  <si>
    <t>00013740</t>
  </si>
  <si>
    <t>00013750</t>
  </si>
  <si>
    <t>00013760</t>
  </si>
  <si>
    <t>00013770</t>
  </si>
  <si>
    <t>00013780</t>
  </si>
  <si>
    <t>00013790</t>
  </si>
  <si>
    <t>000137a0</t>
  </si>
  <si>
    <t>000137b0</t>
  </si>
  <si>
    <t>000137c0</t>
  </si>
  <si>
    <t>000137d0</t>
  </si>
  <si>
    <t>000137e0</t>
  </si>
  <si>
    <t>000137f0</t>
  </si>
  <si>
    <t>00013800</t>
  </si>
  <si>
    <t>00013810</t>
  </si>
  <si>
    <t>00013820</t>
  </si>
  <si>
    <t>00013830</t>
  </si>
  <si>
    <t>00013840</t>
  </si>
  <si>
    <t>00013850</t>
  </si>
  <si>
    <t>00013860</t>
  </si>
  <si>
    <t>00013870</t>
  </si>
  <si>
    <t>00013880</t>
  </si>
  <si>
    <t>00013890</t>
  </si>
  <si>
    <t>000138a0</t>
  </si>
  <si>
    <t>000138b0</t>
  </si>
  <si>
    <t>000138c0</t>
  </si>
  <si>
    <t>000138d0</t>
  </si>
  <si>
    <t>000138e0</t>
  </si>
  <si>
    <t>000138f0</t>
  </si>
  <si>
    <t>00013900</t>
  </si>
  <si>
    <t>00013910</t>
  </si>
  <si>
    <t>00013920</t>
  </si>
  <si>
    <t>00013930</t>
  </si>
  <si>
    <t>00013940</t>
  </si>
  <si>
    <t>00013950</t>
  </si>
  <si>
    <t>00013960</t>
  </si>
  <si>
    <t>00013970</t>
  </si>
  <si>
    <t>00013980</t>
  </si>
  <si>
    <t>00013990</t>
  </si>
  <si>
    <t>000139a0</t>
  </si>
  <si>
    <t>000139b0</t>
  </si>
  <si>
    <t>000139c0</t>
  </si>
  <si>
    <t>000139d0</t>
  </si>
  <si>
    <t>000139e0</t>
  </si>
  <si>
    <t>000139f0</t>
  </si>
  <si>
    <t>00013a00</t>
  </si>
  <si>
    <t>00013a10</t>
  </si>
  <si>
    <t>00013a20</t>
  </si>
  <si>
    <t>00013a30</t>
  </si>
  <si>
    <t>00013a40</t>
  </si>
  <si>
    <t>00013a50</t>
  </si>
  <si>
    <t>00013a60</t>
  </si>
  <si>
    <t>00013a70</t>
  </si>
  <si>
    <t>00013a80</t>
  </si>
  <si>
    <t>00013a90</t>
  </si>
  <si>
    <t>00013aa0</t>
  </si>
  <si>
    <t>00013ab0</t>
  </si>
  <si>
    <t>00013ac0</t>
  </si>
  <si>
    <t>00013ad0</t>
  </si>
  <si>
    <t>00013ae0</t>
  </si>
  <si>
    <t>00013af0</t>
  </si>
  <si>
    <t>00013b00</t>
  </si>
  <si>
    <t>00013b10</t>
  </si>
  <si>
    <t>00013b20</t>
  </si>
  <si>
    <t>00013b30</t>
  </si>
  <si>
    <t>00013b40</t>
  </si>
  <si>
    <t>00013b50</t>
  </si>
  <si>
    <t>00013b60</t>
  </si>
  <si>
    <t>00013b70</t>
  </si>
  <si>
    <t>00013b80</t>
  </si>
  <si>
    <t>00013b90</t>
  </si>
  <si>
    <t>00013ba0</t>
  </si>
  <si>
    <t>00013bb0</t>
  </si>
  <si>
    <t>00013bc0</t>
  </si>
  <si>
    <t>00013bd0</t>
  </si>
  <si>
    <t>00013be0</t>
  </si>
  <si>
    <t>00013bf0</t>
  </si>
  <si>
    <t>00013c00</t>
  </si>
  <si>
    <t>00013c10</t>
  </si>
  <si>
    <t>00013c20</t>
  </si>
  <si>
    <t>00013c30</t>
  </si>
  <si>
    <t>00013c40</t>
  </si>
  <si>
    <t>00013c50</t>
  </si>
  <si>
    <t>00013c60</t>
  </si>
  <si>
    <t>00013c70</t>
  </si>
  <si>
    <t>00013c80</t>
  </si>
  <si>
    <t>00013c90</t>
  </si>
  <si>
    <t>00013ca0</t>
  </si>
  <si>
    <t>00013cb0</t>
  </si>
  <si>
    <t>00013cc0</t>
  </si>
  <si>
    <t>00013cd0</t>
  </si>
  <si>
    <t>00013ce0</t>
  </si>
  <si>
    <t>00013cf0</t>
  </si>
  <si>
    <t>00013d00</t>
  </si>
  <si>
    <t>00013d10</t>
  </si>
  <si>
    <t>00013d20</t>
  </si>
  <si>
    <t>00013d30</t>
  </si>
  <si>
    <t>00013d40</t>
  </si>
  <si>
    <t>00013d50</t>
  </si>
  <si>
    <t>00013d60</t>
  </si>
  <si>
    <t>00013d70</t>
  </si>
  <si>
    <t>00013d80</t>
  </si>
  <si>
    <t>00013d90</t>
  </si>
  <si>
    <t>00013da0</t>
  </si>
  <si>
    <t>00013db0</t>
  </si>
  <si>
    <t>00013dc0</t>
  </si>
  <si>
    <t>00013dd0</t>
  </si>
  <si>
    <t>00013de0</t>
  </si>
  <si>
    <t>CL_FRT32_RX_CALL param32 0x00260005</t>
  </si>
  <si>
    <t>00013df0</t>
  </si>
  <si>
    <t>CL_RX STS_SUCCESS(0,0x0) mode 5 chan 38</t>
  </si>
  <si>
    <t>00013e00</t>
  </si>
  <si>
    <t>00013e10</t>
  </si>
  <si>
    <t>00013e20</t>
  </si>
  <si>
    <t>00013e30</t>
  </si>
  <si>
    <t>00013e40</t>
  </si>
  <si>
    <t>00013e50</t>
  </si>
  <si>
    <t>00013e60</t>
  </si>
  <si>
    <t>00013e70</t>
  </si>
  <si>
    <t>00013e80</t>
  </si>
  <si>
    <t>00013e90</t>
  </si>
  <si>
    <t>00013ea0</t>
  </si>
  <si>
    <t>00013eb0</t>
  </si>
  <si>
    <t>00013ec0</t>
  </si>
  <si>
    <t>00013ed0</t>
  </si>
  <si>
    <t>00013ee0</t>
  </si>
  <si>
    <t>00013ef0</t>
  </si>
  <si>
    <t>00013f00</t>
  </si>
  <si>
    <t>00013f10</t>
  </si>
  <si>
    <t>00013f20</t>
  </si>
  <si>
    <t>00013f30</t>
  </si>
  <si>
    <t>00013f40</t>
  </si>
  <si>
    <t>00013f50</t>
  </si>
  <si>
    <t>00013f60</t>
  </si>
  <si>
    <t>00013f70</t>
  </si>
  <si>
    <t>00013f80</t>
  </si>
  <si>
    <t>00013f90</t>
  </si>
  <si>
    <t>00013fa0</t>
  </si>
  <si>
    <t>00013fb0</t>
  </si>
  <si>
    <t>00013fc0</t>
  </si>
  <si>
    <t>00013fd0</t>
  </si>
  <si>
    <t>00013fe0</t>
  </si>
  <si>
    <t>00013ff0</t>
  </si>
  <si>
    <t>00014000</t>
  </si>
  <si>
    <t>00014010</t>
  </si>
  <si>
    <t>00014020</t>
  </si>
  <si>
    <t>00014030</t>
  </si>
  <si>
    <t>LMMGR_DATA_IND param32 0x00000003</t>
  </si>
  <si>
    <t>00014040</t>
  </si>
  <si>
    <t>00014050</t>
  </si>
  <si>
    <t>00014060</t>
  </si>
  <si>
    <t>00014070</t>
  </si>
  <si>
    <t>00014080</t>
  </si>
  <si>
    <t>00014090</t>
  </si>
  <si>
    <t>000140a0</t>
  </si>
  <si>
    <t>000140b0</t>
  </si>
  <si>
    <t>000140c0</t>
  </si>
  <si>
    <t>000140d0</t>
  </si>
  <si>
    <t>000140e0</t>
  </si>
  <si>
    <t>000140f0</t>
  </si>
  <si>
    <t>00014100</t>
  </si>
  <si>
    <t>00014110</t>
  </si>
  <si>
    <t>00014120</t>
  </si>
  <si>
    <t>00014130</t>
  </si>
  <si>
    <t>00014140</t>
  </si>
  <si>
    <t>00014150</t>
  </si>
  <si>
    <t>00014160</t>
  </si>
  <si>
    <t>00014170</t>
  </si>
  <si>
    <t>00014180</t>
  </si>
  <si>
    <t>00014190</t>
  </si>
  <si>
    <t>000141a0</t>
  </si>
  <si>
    <t>000141b0</t>
  </si>
  <si>
    <t>000141c0</t>
  </si>
  <si>
    <t>000141d0</t>
  </si>
  <si>
    <t>000141e0</t>
  </si>
  <si>
    <t>000141f0</t>
  </si>
  <si>
    <t>00014200</t>
  </si>
  <si>
    <t>00014210</t>
  </si>
  <si>
    <t>00014220</t>
  </si>
  <si>
    <t>00014230</t>
  </si>
  <si>
    <t>00014240</t>
  </si>
  <si>
    <t>00014250</t>
  </si>
  <si>
    <t>00014260</t>
  </si>
  <si>
    <t>00014270</t>
  </si>
  <si>
    <t>00014280</t>
  </si>
  <si>
    <t>00014290</t>
  </si>
  <si>
    <t>000142a0</t>
  </si>
  <si>
    <t>000142b0</t>
  </si>
  <si>
    <t>000142c0</t>
  </si>
  <si>
    <t>000142d0</t>
  </si>
  <si>
    <t>000142e0</t>
  </si>
  <si>
    <t>000142f0</t>
  </si>
  <si>
    <t>00014300</t>
  </si>
  <si>
    <t>00014310</t>
  </si>
  <si>
    <t>00014320</t>
  </si>
  <si>
    <t>00014330</t>
  </si>
  <si>
    <t>00014340</t>
  </si>
  <si>
    <t>00014350</t>
  </si>
  <si>
    <t>00014360</t>
  </si>
  <si>
    <t>00014370</t>
  </si>
  <si>
    <t>00014380</t>
  </si>
  <si>
    <t>00014390</t>
  </si>
  <si>
    <t>000143a0</t>
  </si>
  <si>
    <t>000143b0</t>
  </si>
  <si>
    <t>000143c0</t>
  </si>
  <si>
    <t>000143d0</t>
  </si>
  <si>
    <t>000143e0</t>
  </si>
  <si>
    <t>000143f0</t>
  </si>
  <si>
    <t>00014400</t>
  </si>
  <si>
    <t>00014410</t>
  </si>
  <si>
    <t>00014420</t>
  </si>
  <si>
    <t>00014430</t>
  </si>
  <si>
    <t>00014440</t>
  </si>
  <si>
    <t>00014450</t>
  </si>
  <si>
    <t>00014460</t>
  </si>
  <si>
    <t>00014470</t>
  </si>
  <si>
    <t>00014480</t>
  </si>
  <si>
    <t>00014490</t>
  </si>
  <si>
    <t>000144a0</t>
  </si>
  <si>
    <t>000144b0</t>
  </si>
  <si>
    <t>000144c0</t>
  </si>
  <si>
    <t>000144d0</t>
  </si>
  <si>
    <t>000144e0</t>
  </si>
  <si>
    <t>000144f0</t>
  </si>
  <si>
    <t>00014500</t>
  </si>
  <si>
    <t>00014510</t>
  </si>
  <si>
    <t>00014520</t>
  </si>
  <si>
    <t>00014530</t>
  </si>
  <si>
    <t>00014540</t>
  </si>
  <si>
    <t>00014550</t>
  </si>
  <si>
    <t>00014560</t>
  </si>
  <si>
    <t>00014570</t>
  </si>
  <si>
    <t>00014580</t>
  </si>
  <si>
    <t>00014590</t>
  </si>
  <si>
    <t>000145a0</t>
  </si>
  <si>
    <t>000145b0</t>
  </si>
  <si>
    <t>000145c0</t>
  </si>
  <si>
    <t>000145d0</t>
  </si>
  <si>
    <t>000145e0</t>
  </si>
  <si>
    <t>000145f0</t>
  </si>
  <si>
    <t>00014600</t>
  </si>
  <si>
    <t>00014610</t>
  </si>
  <si>
    <t>00014620</t>
  </si>
  <si>
    <t>00014630</t>
  </si>
  <si>
    <t>00014640</t>
  </si>
  <si>
    <t>00014650</t>
  </si>
  <si>
    <t>00014660</t>
  </si>
  <si>
    <t>00014670</t>
  </si>
  <si>
    <t>00014680</t>
  </si>
  <si>
    <t>00014690</t>
  </si>
  <si>
    <t>000146a0</t>
  </si>
  <si>
    <t>000146b0</t>
  </si>
  <si>
    <t>000146c0</t>
  </si>
  <si>
    <t>000146d0</t>
  </si>
  <si>
    <t>000146e0</t>
  </si>
  <si>
    <t>000146f0</t>
  </si>
  <si>
    <t>00014700</t>
  </si>
  <si>
    <t>00014710</t>
  </si>
  <si>
    <t>00014720</t>
  </si>
  <si>
    <t>00014730</t>
  </si>
  <si>
    <t>00014740</t>
  </si>
  <si>
    <t>00014750</t>
  </si>
  <si>
    <t>00014760</t>
  </si>
  <si>
    <t>00014770</t>
  </si>
  <si>
    <t>00014780</t>
  </si>
  <si>
    <t>00014790</t>
  </si>
  <si>
    <t>000147a0</t>
  </si>
  <si>
    <t>000147b0</t>
  </si>
  <si>
    <t>000147c0</t>
  </si>
  <si>
    <t>000147d0</t>
  </si>
  <si>
    <t>000147e0</t>
  </si>
  <si>
    <t>000147f0</t>
  </si>
  <si>
    <t>00014800</t>
  </si>
  <si>
    <t>00014810</t>
  </si>
  <si>
    <t>00014820</t>
  </si>
  <si>
    <t>00014830</t>
  </si>
  <si>
    <t>00014840</t>
  </si>
  <si>
    <t>00014850</t>
  </si>
  <si>
    <t>00014860</t>
  </si>
  <si>
    <t>00014870</t>
  </si>
  <si>
    <t>00014880</t>
  </si>
  <si>
    <t>00014890</t>
  </si>
  <si>
    <t>000148a0</t>
  </si>
  <si>
    <t>000148b0</t>
  </si>
  <si>
    <t>000148c0</t>
  </si>
  <si>
    <t>000148d0</t>
  </si>
  <si>
    <t>000148e0</t>
  </si>
  <si>
    <t>000148f0</t>
  </si>
  <si>
    <t>00014900</t>
  </si>
  <si>
    <t>00014910</t>
  </si>
  <si>
    <t>00014920</t>
  </si>
  <si>
    <t>00014930</t>
  </si>
  <si>
    <t>00014940</t>
  </si>
  <si>
    <t>00014950</t>
  </si>
  <si>
    <t>00014960</t>
  </si>
  <si>
    <t>00014970</t>
  </si>
  <si>
    <t>00014980</t>
  </si>
  <si>
    <t>00014990</t>
  </si>
  <si>
    <t>000149a0</t>
  </si>
  <si>
    <t>000149b0</t>
  </si>
  <si>
    <t>000149c0</t>
  </si>
  <si>
    <t>000149d0</t>
  </si>
  <si>
    <t>000149e0</t>
  </si>
  <si>
    <t>000149f0</t>
  </si>
  <si>
    <t>00014a00</t>
  </si>
  <si>
    <t>00014a10</t>
  </si>
  <si>
    <t>00014a20</t>
  </si>
  <si>
    <t>00014a30</t>
  </si>
  <si>
    <t>00014a40</t>
  </si>
  <si>
    <t>00014a50</t>
  </si>
  <si>
    <t>00014a60</t>
  </si>
  <si>
    <t>00014a70</t>
  </si>
  <si>
    <t>00014a80</t>
  </si>
  <si>
    <t>00014a90</t>
  </si>
  <si>
    <t>00014aa0</t>
  </si>
  <si>
    <t>00014ab0</t>
  </si>
  <si>
    <t>00014ac0</t>
  </si>
  <si>
    <t>00014ad0</t>
  </si>
  <si>
    <t>00014ae0</t>
  </si>
  <si>
    <t>00014af0</t>
  </si>
  <si>
    <t>00014b00</t>
  </si>
  <si>
    <t>00014b10</t>
  </si>
  <si>
    <t>00014b20</t>
  </si>
  <si>
    <t>00014b30</t>
  </si>
  <si>
    <t>00014b40</t>
  </si>
  <si>
    <t>00014b50</t>
  </si>
  <si>
    <t>00014b60</t>
  </si>
  <si>
    <t>00014b70</t>
  </si>
  <si>
    <t>00014b80</t>
  </si>
  <si>
    <t>00014b90</t>
  </si>
  <si>
    <t>00014ba0</t>
  </si>
  <si>
    <t>00014bb0</t>
  </si>
  <si>
    <t>00014bc0</t>
  </si>
  <si>
    <t>00014bd0</t>
  </si>
  <si>
    <t>00014be0</t>
  </si>
  <si>
    <t>00014bf0</t>
  </si>
  <si>
    <t>00014c00</t>
  </si>
  <si>
    <t>00014c10</t>
  </si>
  <si>
    <t>00014c20</t>
  </si>
  <si>
    <t>00014c30</t>
  </si>
  <si>
    <t>00014c40</t>
  </si>
  <si>
    <t>00014c50</t>
  </si>
  <si>
    <t>00014c60</t>
  </si>
  <si>
    <t>00014c70</t>
  </si>
  <si>
    <t>00014c80</t>
  </si>
  <si>
    <t>00014c90</t>
  </si>
  <si>
    <t>00014ca0</t>
  </si>
  <si>
    <t>00014cb0</t>
  </si>
  <si>
    <t>00014cc0</t>
  </si>
  <si>
    <t>00014cd0</t>
  </si>
  <si>
    <t>00014ce0</t>
  </si>
  <si>
    <t>00014cf0</t>
  </si>
  <si>
    <t>00014d00</t>
  </si>
  <si>
    <t>00014d10</t>
  </si>
  <si>
    <t>00014d20</t>
  </si>
  <si>
    <t>00014d30</t>
  </si>
  <si>
    <t>00014d40</t>
  </si>
  <si>
    <t>00014d50</t>
  </si>
  <si>
    <t>00014d60</t>
  </si>
  <si>
    <t>00014d70</t>
  </si>
  <si>
    <t>00014d80</t>
  </si>
  <si>
    <t>00014d90</t>
  </si>
  <si>
    <t>00014da0</t>
  </si>
  <si>
    <t>00014db0</t>
  </si>
  <si>
    <t>00014dc0</t>
  </si>
  <si>
    <t>00014dd0</t>
  </si>
  <si>
    <t>00014de0</t>
  </si>
  <si>
    <t>00014df0</t>
  </si>
  <si>
    <t>00014e00</t>
  </si>
  <si>
    <t>00014e10</t>
  </si>
  <si>
    <t>00014e20</t>
  </si>
  <si>
    <t>00014e30</t>
  </si>
  <si>
    <t>00014e40</t>
  </si>
  <si>
    <t>00014e50</t>
  </si>
  <si>
    <t>00014e60</t>
  </si>
  <si>
    <t>00014e70</t>
  </si>
  <si>
    <t>00014e80</t>
  </si>
  <si>
    <t>00014e90</t>
  </si>
  <si>
    <t>00014ea0</t>
  </si>
  <si>
    <t>00014eb0</t>
  </si>
  <si>
    <t>00014ec0</t>
  </si>
  <si>
    <t>00014ed0</t>
  </si>
  <si>
    <t>00014ee0</t>
  </si>
  <si>
    <t>00014ef0</t>
  </si>
  <si>
    <t>00014f00</t>
  </si>
  <si>
    <t>00014f10</t>
  </si>
  <si>
    <t>00014f20</t>
  </si>
  <si>
    <t>00014f30</t>
  </si>
  <si>
    <t>00014f40</t>
  </si>
  <si>
    <t>00014f50</t>
  </si>
  <si>
    <t>00014f60</t>
  </si>
  <si>
    <t>00014f70</t>
  </si>
  <si>
    <t>00014f80</t>
  </si>
  <si>
    <t>00014f90</t>
  </si>
  <si>
    <t>00014fa0</t>
  </si>
  <si>
    <t>00014fb0</t>
  </si>
  <si>
    <t>00014fc0</t>
  </si>
  <si>
    <t>00014fd0</t>
  </si>
  <si>
    <t>00014fe0</t>
  </si>
  <si>
    <t>00014ff0</t>
  </si>
  <si>
    <t>00015000</t>
  </si>
  <si>
    <t>00015010</t>
  </si>
  <si>
    <t>00015020</t>
  </si>
  <si>
    <t>00015030</t>
  </si>
  <si>
    <t>00015040</t>
  </si>
  <si>
    <t>00015050</t>
  </si>
  <si>
    <t>00015060</t>
  </si>
  <si>
    <t>00015070</t>
  </si>
  <si>
    <t>00015080</t>
  </si>
  <si>
    <t>00015090</t>
  </si>
  <si>
    <t>000150a0</t>
  </si>
  <si>
    <t>000150b0</t>
  </si>
  <si>
    <t>000150c0</t>
  </si>
  <si>
    <t>000150d0</t>
  </si>
  <si>
    <t>000150e0</t>
  </si>
  <si>
    <t>000150f0</t>
  </si>
  <si>
    <t>00015100</t>
  </si>
  <si>
    <t>00015110</t>
  </si>
  <si>
    <t>00015120</t>
  </si>
  <si>
    <t>00015130</t>
  </si>
  <si>
    <t>00015140</t>
  </si>
  <si>
    <t>00015150</t>
  </si>
  <si>
    <t>00015160</t>
  </si>
  <si>
    <t>00015170</t>
  </si>
  <si>
    <t>00015180</t>
  </si>
  <si>
    <t>00015190</t>
  </si>
  <si>
    <t>000151a0</t>
  </si>
  <si>
    <t>000151b0</t>
  </si>
  <si>
    <t>000151c0</t>
  </si>
  <si>
    <t>000151d0</t>
  </si>
  <si>
    <t>000151e0</t>
  </si>
  <si>
    <t>000151f0</t>
  </si>
  <si>
    <t>00015200</t>
  </si>
  <si>
    <t>00015210</t>
  </si>
  <si>
    <t>00015220</t>
  </si>
  <si>
    <t>00015230</t>
  </si>
  <si>
    <t>00015240</t>
  </si>
  <si>
    <t>00015250</t>
  </si>
  <si>
    <t>00015260</t>
  </si>
  <si>
    <t>00015270</t>
  </si>
  <si>
    <t>00015280</t>
  </si>
  <si>
    <t>00015290</t>
  </si>
  <si>
    <t>000152a0</t>
  </si>
  <si>
    <t>000152b0</t>
  </si>
  <si>
    <t>000152c0</t>
  </si>
  <si>
    <t>000152d0</t>
  </si>
  <si>
    <t>000152e0</t>
  </si>
  <si>
    <t>000152f0</t>
  </si>
  <si>
    <t>00015300</t>
  </si>
  <si>
    <t>00015310</t>
  </si>
  <si>
    <t>00015320</t>
  </si>
  <si>
    <t>00015330</t>
  </si>
  <si>
    <t>00015340</t>
  </si>
  <si>
    <t>00015350</t>
  </si>
  <si>
    <t>00015360</t>
  </si>
  <si>
    <t>00015370</t>
  </si>
  <si>
    <t>00015380</t>
  </si>
  <si>
    <t>00015390</t>
  </si>
  <si>
    <t>000153a0</t>
  </si>
  <si>
    <t>000153b0</t>
  </si>
  <si>
    <t>000153c0</t>
  </si>
  <si>
    <t>000153d0</t>
  </si>
  <si>
    <t>000153e0</t>
  </si>
  <si>
    <t>000153f0</t>
  </si>
  <si>
    <t>00015400</t>
  </si>
  <si>
    <t>00015410</t>
  </si>
  <si>
    <t>00015420</t>
  </si>
  <si>
    <t>00015430</t>
  </si>
  <si>
    <t>00015440</t>
  </si>
  <si>
    <t>00015450</t>
  </si>
  <si>
    <t>00015460</t>
  </si>
  <si>
    <t>00015470</t>
  </si>
  <si>
    <t>00015480</t>
  </si>
  <si>
    <t>00015490</t>
  </si>
  <si>
    <t>000154a0</t>
  </si>
  <si>
    <t>000154b0</t>
  </si>
  <si>
    <t>000154c0</t>
  </si>
  <si>
    <t>000154d0</t>
  </si>
  <si>
    <t>000154e0</t>
  </si>
  <si>
    <t>000154f0</t>
  </si>
  <si>
    <t>00015500</t>
  </si>
  <si>
    <t>00015510</t>
  </si>
  <si>
    <t>00015520</t>
  </si>
  <si>
    <t>00015530</t>
  </si>
  <si>
    <t>00015540</t>
  </si>
  <si>
    <t>00015550</t>
  </si>
  <si>
    <t>00015560</t>
  </si>
  <si>
    <t>00015570</t>
  </si>
  <si>
    <t>00015580</t>
  </si>
  <si>
    <t>00015590</t>
  </si>
  <si>
    <t>000155a0</t>
  </si>
  <si>
    <t>000155b0</t>
  </si>
  <si>
    <t>000155c0</t>
  </si>
  <si>
    <t>000155d0</t>
  </si>
  <si>
    <t>000155e0</t>
  </si>
  <si>
    <t>000155f0</t>
  </si>
  <si>
    <t>00015600</t>
  </si>
  <si>
    <t>00015610</t>
  </si>
  <si>
    <t>00015620</t>
  </si>
  <si>
    <t>00015630</t>
  </si>
  <si>
    <t>00015640</t>
  </si>
  <si>
    <t>00015650</t>
  </si>
  <si>
    <t>00015660</t>
  </si>
  <si>
    <t>00015670</t>
  </si>
  <si>
    <t>00015680</t>
  </si>
  <si>
    <t>00015690</t>
  </si>
  <si>
    <t>000156a0</t>
  </si>
  <si>
    <t>000156b0</t>
  </si>
  <si>
    <t>000156c0</t>
  </si>
  <si>
    <t>000156d0</t>
  </si>
  <si>
    <t>000156e0</t>
  </si>
  <si>
    <t>000156f0</t>
  </si>
  <si>
    <t>00015700</t>
  </si>
  <si>
    <t>00015710</t>
  </si>
  <si>
    <t>00015720</t>
  </si>
  <si>
    <t>00015730</t>
  </si>
  <si>
    <t>00015740</t>
  </si>
  <si>
    <t>00015750</t>
  </si>
  <si>
    <t>00015760</t>
  </si>
  <si>
    <t>00015770</t>
  </si>
  <si>
    <t>00015780</t>
  </si>
  <si>
    <t>00015790</t>
  </si>
  <si>
    <t>000157a0</t>
  </si>
  <si>
    <t>000157b0</t>
  </si>
  <si>
    <t>000157c0</t>
  </si>
  <si>
    <t>000157d0</t>
  </si>
  <si>
    <t>000157e0</t>
  </si>
  <si>
    <t>000157f0</t>
  </si>
  <si>
    <t>00015800</t>
  </si>
  <si>
    <t>00015810</t>
  </si>
  <si>
    <t>00015820</t>
  </si>
  <si>
    <t>00015830</t>
  </si>
  <si>
    <t>00015840</t>
  </si>
  <si>
    <t>00015850</t>
  </si>
  <si>
    <t>00015860</t>
  </si>
  <si>
    <t>00015870</t>
  </si>
  <si>
    <t>00015880</t>
  </si>
  <si>
    <t>00015890</t>
  </si>
  <si>
    <t>000158a0</t>
  </si>
  <si>
    <t>000158b0</t>
  </si>
  <si>
    <t>000158c0</t>
  </si>
  <si>
    <t>000158d0</t>
  </si>
  <si>
    <t>000158e0</t>
  </si>
  <si>
    <t>000158f0</t>
  </si>
  <si>
    <t>00015900</t>
  </si>
  <si>
    <t>00015910</t>
  </si>
  <si>
    <t>00015920</t>
  </si>
  <si>
    <t>00015930</t>
  </si>
  <si>
    <t>00015940</t>
  </si>
  <si>
    <t>00015950</t>
  </si>
  <si>
    <t>00015960</t>
  </si>
  <si>
    <t>00015970</t>
  </si>
  <si>
    <t>00015980</t>
  </si>
  <si>
    <t>00015990</t>
  </si>
  <si>
    <t>000159a0</t>
  </si>
  <si>
    <t>000159b0</t>
  </si>
  <si>
    <t>000159c0</t>
  </si>
  <si>
    <t>000159d0</t>
  </si>
  <si>
    <t>000159e0</t>
  </si>
  <si>
    <t>000159f0</t>
  </si>
  <si>
    <t>00015a00</t>
  </si>
  <si>
    <t>00015a10</t>
  </si>
  <si>
    <t>00015a20</t>
  </si>
  <si>
    <t>00015a30</t>
  </si>
  <si>
    <t>00015a40</t>
  </si>
  <si>
    <t>00015a50</t>
  </si>
  <si>
    <t>00015a60</t>
  </si>
  <si>
    <t>00015a70</t>
  </si>
  <si>
    <t>00015a80</t>
  </si>
  <si>
    <t>00015a90</t>
  </si>
  <si>
    <t>00015aa0</t>
  </si>
  <si>
    <t>00015ab0</t>
  </si>
  <si>
    <t>00015ac0</t>
  </si>
  <si>
    <t>00015ad0</t>
  </si>
  <si>
    <t>00015ae0</t>
  </si>
  <si>
    <t>LMMGR_DATA_IND param32 0x00000010</t>
  </si>
  <si>
    <t>00015af0</t>
  </si>
  <si>
    <t>00015b00</t>
  </si>
  <si>
    <t>00015b10</t>
  </si>
  <si>
    <t>00015b20</t>
  </si>
  <si>
    <t>00015b30</t>
  </si>
  <si>
    <t>00015b40</t>
  </si>
  <si>
    <t>00015b50</t>
  </si>
  <si>
    <t>00015b60</t>
  </si>
  <si>
    <t>00015b70</t>
  </si>
  <si>
    <t>00015b80</t>
  </si>
  <si>
    <t>00015b90</t>
  </si>
  <si>
    <t>00015ba0</t>
  </si>
  <si>
    <t>00015bb0</t>
  </si>
  <si>
    <t>00015bc0</t>
  </si>
  <si>
    <t>00015bd0</t>
  </si>
  <si>
    <t>00015be0</t>
  </si>
  <si>
    <t>00015bf0</t>
  </si>
  <si>
    <t>00015c00</t>
  </si>
  <si>
    <t>00015c10</t>
  </si>
  <si>
    <t>00015c20</t>
  </si>
  <si>
    <t>00015c30</t>
  </si>
  <si>
    <t>00015c40</t>
  </si>
  <si>
    <t>00015c50</t>
  </si>
  <si>
    <t>00015c60</t>
  </si>
  <si>
    <t>00015c70</t>
  </si>
  <si>
    <t>00015c80</t>
  </si>
  <si>
    <t>00015c90</t>
  </si>
  <si>
    <t>00015ca0</t>
  </si>
  <si>
    <t>00015cb0</t>
  </si>
  <si>
    <t>00015cc0</t>
  </si>
  <si>
    <t>00015cd0</t>
  </si>
  <si>
    <t>00015ce0</t>
  </si>
  <si>
    <t>00015cf0</t>
  </si>
  <si>
    <t>00015d00</t>
  </si>
  <si>
    <t>00015d10</t>
  </si>
  <si>
    <t>00015d20</t>
  </si>
  <si>
    <t>00015d30</t>
  </si>
  <si>
    <t>00015d40</t>
  </si>
  <si>
    <t>00015d50</t>
  </si>
  <si>
    <t>00015d60</t>
  </si>
  <si>
    <t>00015d70</t>
  </si>
  <si>
    <t>00015d80</t>
  </si>
  <si>
    <t>00015d90</t>
  </si>
  <si>
    <t>00015da0</t>
  </si>
  <si>
    <t>00015db0</t>
  </si>
  <si>
    <t>00015dc0</t>
  </si>
  <si>
    <t>00015dd0</t>
  </si>
  <si>
    <t>00015de0</t>
  </si>
  <si>
    <t>00015df0</t>
  </si>
  <si>
    <t>00015e00</t>
  </si>
  <si>
    <t>00015e10</t>
  </si>
  <si>
    <t>00015e20</t>
  </si>
  <si>
    <t>00015e30</t>
  </si>
  <si>
    <t>00015e40</t>
  </si>
  <si>
    <t>00015e50</t>
  </si>
  <si>
    <t>00015e60</t>
  </si>
  <si>
    <t>00015e70</t>
  </si>
  <si>
    <t>00015e80</t>
  </si>
  <si>
    <t>00015e90</t>
  </si>
  <si>
    <t>00015ea0</t>
  </si>
  <si>
    <t>00015eb0</t>
  </si>
  <si>
    <t>00015ec0</t>
  </si>
  <si>
    <t>00015ed0</t>
  </si>
  <si>
    <t>00015ee0</t>
  </si>
  <si>
    <t>00015ef0</t>
  </si>
  <si>
    <t>00015f00</t>
  </si>
  <si>
    <t>00015f10</t>
  </si>
  <si>
    <t>00015f20</t>
  </si>
  <si>
    <t>00015f30</t>
  </si>
  <si>
    <t>00015f40</t>
  </si>
  <si>
    <t>00015f50</t>
  </si>
  <si>
    <t>00015f60</t>
  </si>
  <si>
    <t>00015f70</t>
  </si>
  <si>
    <t>00015f80</t>
  </si>
  <si>
    <t>00015f90</t>
  </si>
  <si>
    <t>00015fa0</t>
  </si>
  <si>
    <t>00015fb0</t>
  </si>
  <si>
    <t>00015fc0</t>
  </si>
  <si>
    <t>00015fd0</t>
  </si>
  <si>
    <t>00015fe0</t>
  </si>
  <si>
    <t>00015ff0</t>
  </si>
  <si>
    <t>00016000</t>
  </si>
  <si>
    <t>00016010</t>
  </si>
  <si>
    <t>00016020</t>
  </si>
  <si>
    <t>00016030</t>
  </si>
  <si>
    <t>00016040</t>
  </si>
  <si>
    <t>00016050</t>
  </si>
  <si>
    <t>00016060</t>
  </si>
  <si>
    <t>00016070</t>
  </si>
  <si>
    <t>00016080</t>
  </si>
  <si>
    <t>00016090</t>
  </si>
  <si>
    <t>000160a0</t>
  </si>
  <si>
    <t>000160b0</t>
  </si>
  <si>
    <t>000160c0</t>
  </si>
  <si>
    <t>000160d0</t>
  </si>
  <si>
    <t>000160e0</t>
  </si>
  <si>
    <t>000160f0</t>
  </si>
  <si>
    <t>00016100</t>
  </si>
  <si>
    <t>00016110</t>
  </si>
  <si>
    <t>00016120</t>
  </si>
  <si>
    <t>00016130</t>
  </si>
  <si>
    <t>00016140</t>
  </si>
  <si>
    <t>00016150</t>
  </si>
  <si>
    <t>00016160</t>
  </si>
  <si>
    <t>00016170</t>
  </si>
  <si>
    <t>00016180</t>
  </si>
  <si>
    <t>00016190</t>
  </si>
  <si>
    <t>000161a0</t>
  </si>
  <si>
    <t>000161b0</t>
  </si>
  <si>
    <t>000161c0</t>
  </si>
  <si>
    <t>000161d0</t>
  </si>
  <si>
    <t>000161e0</t>
  </si>
  <si>
    <t>000161f0</t>
  </si>
  <si>
    <t>00016200</t>
  </si>
  <si>
    <t>00016210</t>
  </si>
  <si>
    <t>00016220</t>
  </si>
  <si>
    <t>00016230</t>
  </si>
  <si>
    <t>00016240</t>
  </si>
  <si>
    <t>00016250</t>
  </si>
  <si>
    <t>00016260</t>
  </si>
  <si>
    <t>00016270</t>
  </si>
  <si>
    <t>00016280</t>
  </si>
  <si>
    <t>00016290</t>
  </si>
  <si>
    <t>000162a0</t>
  </si>
  <si>
    <t>000162b0</t>
  </si>
  <si>
    <t>000162c0</t>
  </si>
  <si>
    <t>000162d0</t>
  </si>
  <si>
    <t>000162e0</t>
  </si>
  <si>
    <t>000162f0</t>
  </si>
  <si>
    <t>00016300</t>
  </si>
  <si>
    <t>00016310</t>
  </si>
  <si>
    <t>00016320</t>
  </si>
  <si>
    <t>00016330</t>
  </si>
  <si>
    <t>00016340</t>
  </si>
  <si>
    <t>00016350</t>
  </si>
  <si>
    <t>00016360</t>
  </si>
  <si>
    <t>00016370</t>
  </si>
  <si>
    <t>00016380</t>
  </si>
  <si>
    <t>00016390</t>
  </si>
  <si>
    <t>000163a0</t>
  </si>
  <si>
    <t>000163b0</t>
  </si>
  <si>
    <t>000163c0</t>
  </si>
  <si>
    <t>000163d0</t>
  </si>
  <si>
    <t>000163e0</t>
  </si>
  <si>
    <t>000163f0</t>
  </si>
  <si>
    <t>00016400</t>
  </si>
  <si>
    <t>CL_FRT32_RX_CALL param32 0x00060005</t>
  </si>
  <si>
    <t>00016410</t>
  </si>
  <si>
    <t>CL_RX STS_SUCCESS(0,0x0) mode 5 chan 6</t>
  </si>
  <si>
    <t>00016420</t>
  </si>
  <si>
    <t>00016430</t>
  </si>
  <si>
    <t>00016440</t>
  </si>
  <si>
    <t>00016450</t>
  </si>
  <si>
    <t>00016460</t>
  </si>
  <si>
    <t>00016470</t>
  </si>
  <si>
    <t>00016480</t>
  </si>
  <si>
    <t>00016490</t>
  </si>
  <si>
    <t>000164a0</t>
  </si>
  <si>
    <t>000164b0</t>
  </si>
  <si>
    <t>000164c0</t>
  </si>
  <si>
    <t>000164d0</t>
  </si>
  <si>
    <t>000164e0</t>
  </si>
  <si>
    <t>000164f0</t>
  </si>
  <si>
    <t>00016500</t>
  </si>
  <si>
    <t>00016510</t>
  </si>
  <si>
    <t>00016520</t>
  </si>
  <si>
    <t>00016530</t>
  </si>
  <si>
    <t>00016540</t>
  </si>
  <si>
    <t>00016550</t>
  </si>
  <si>
    <t>00016560</t>
  </si>
  <si>
    <t>00016570</t>
  </si>
  <si>
    <t>00016580</t>
  </si>
  <si>
    <t>00016590</t>
  </si>
  <si>
    <t>000165a0</t>
  </si>
  <si>
    <t>000165b0</t>
  </si>
  <si>
    <t>000165c0</t>
  </si>
  <si>
    <t>000165d0</t>
  </si>
  <si>
    <t>000165e0</t>
  </si>
  <si>
    <t>000165f0</t>
  </si>
  <si>
    <t>00016600</t>
  </si>
  <si>
    <t>00016610</t>
  </si>
  <si>
    <t>00016620</t>
  </si>
  <si>
    <t>00016630</t>
  </si>
  <si>
    <t>00016640</t>
  </si>
  <si>
    <t>00016650</t>
  </si>
  <si>
    <t>00016660</t>
  </si>
  <si>
    <t>00016670</t>
  </si>
  <si>
    <t>00016680</t>
  </si>
  <si>
    <t>00016690</t>
  </si>
  <si>
    <t>000166a0</t>
  </si>
  <si>
    <t>000166b0</t>
  </si>
  <si>
    <t>000166c0</t>
  </si>
  <si>
    <t>000166d0</t>
  </si>
  <si>
    <t>000166e0</t>
  </si>
  <si>
    <t>000166f0</t>
  </si>
  <si>
    <t>00016700</t>
  </si>
  <si>
    <t>00016710</t>
  </si>
  <si>
    <t>00016720</t>
  </si>
  <si>
    <t>00016730</t>
  </si>
  <si>
    <t>00016740</t>
  </si>
  <si>
    <t>00016750</t>
  </si>
  <si>
    <t>00016760</t>
  </si>
  <si>
    <t>00016770</t>
  </si>
  <si>
    <t>00016780</t>
  </si>
  <si>
    <t>00016790</t>
  </si>
  <si>
    <t>000167a0</t>
  </si>
  <si>
    <t>CL_FRT32_RX_CALL param32 0x00250005</t>
  </si>
  <si>
    <t>000167b0</t>
  </si>
  <si>
    <t>CL_RX STS_SUCCESS(0,0x0) mode 5 chan 37</t>
  </si>
  <si>
    <t>000167c0</t>
  </si>
  <si>
    <t>000167d0</t>
  </si>
  <si>
    <t>000167e0</t>
  </si>
  <si>
    <t>000167f0</t>
  </si>
  <si>
    <t>00016800</t>
  </si>
  <si>
    <t>00016810</t>
  </si>
  <si>
    <t>00016820</t>
  </si>
  <si>
    <t>00016830</t>
  </si>
  <si>
    <t>00016840</t>
  </si>
  <si>
    <t>00016850</t>
  </si>
  <si>
    <t>00016860</t>
  </si>
  <si>
    <t>00016870</t>
  </si>
  <si>
    <t>00016880</t>
  </si>
  <si>
    <t>00016890</t>
  </si>
  <si>
    <t>000168a0</t>
  </si>
  <si>
    <t>000168b0</t>
  </si>
  <si>
    <t>000168c0</t>
  </si>
  <si>
    <t>000168d0</t>
  </si>
  <si>
    <t>000168e0</t>
  </si>
  <si>
    <t>000168f0</t>
  </si>
  <si>
    <t>00016900</t>
  </si>
  <si>
    <t>00016910</t>
  </si>
  <si>
    <t>00016920</t>
  </si>
  <si>
    <t>00016930</t>
  </si>
  <si>
    <t>00016940</t>
  </si>
  <si>
    <t>00016950</t>
  </si>
  <si>
    <t>00016960</t>
  </si>
  <si>
    <t>00016970</t>
  </si>
  <si>
    <t>00016980</t>
  </si>
  <si>
    <t>00016990</t>
  </si>
  <si>
    <t>000169a0</t>
  </si>
  <si>
    <t>000169b0</t>
  </si>
  <si>
    <t>000169c0</t>
  </si>
  <si>
    <t>000169d0</t>
  </si>
  <si>
    <t>000169e0</t>
  </si>
  <si>
    <t>000169f0</t>
  </si>
  <si>
    <t>00016a00</t>
  </si>
  <si>
    <t>00016a10</t>
  </si>
  <si>
    <t>00016a20</t>
  </si>
  <si>
    <t>00016a30</t>
  </si>
  <si>
    <t>00016a40</t>
  </si>
  <si>
    <t>00016a50</t>
  </si>
  <si>
    <t>00016a60</t>
  </si>
  <si>
    <t>00016a70</t>
  </si>
  <si>
    <t>00016a80</t>
  </si>
  <si>
    <t>00016a90</t>
  </si>
  <si>
    <t>00016aa0</t>
  </si>
  <si>
    <t>00016ab0</t>
  </si>
  <si>
    <t>00016ac0</t>
  </si>
  <si>
    <t>00016ad0</t>
  </si>
  <si>
    <t>00016ae0</t>
  </si>
  <si>
    <t>00016af0</t>
  </si>
  <si>
    <t>00016b00</t>
  </si>
  <si>
    <t>00016b10</t>
  </si>
  <si>
    <t>00016b20</t>
  </si>
  <si>
    <t>00016b30</t>
  </si>
  <si>
    <t>00016b40</t>
  </si>
  <si>
    <t>00016b50</t>
  </si>
  <si>
    <t>00016b60</t>
  </si>
  <si>
    <t>00016b70</t>
  </si>
  <si>
    <t>00016b80</t>
  </si>
  <si>
    <t>00016b90</t>
  </si>
  <si>
    <t>00016ba0</t>
  </si>
  <si>
    <t>00016bb0</t>
  </si>
  <si>
    <t>00016bc0</t>
  </si>
  <si>
    <t>00016bd0</t>
  </si>
  <si>
    <t>00016be0</t>
  </si>
  <si>
    <t>00016bf0</t>
  </si>
  <si>
    <t>00016c00</t>
  </si>
  <si>
    <t>00016c10</t>
  </si>
  <si>
    <t>00016c20</t>
  </si>
  <si>
    <t>00016c30</t>
  </si>
  <si>
    <t>00016c40</t>
  </si>
  <si>
    <t>00016c50</t>
  </si>
  <si>
    <t>00016c60</t>
  </si>
  <si>
    <t>00016c70</t>
  </si>
  <si>
    <t>LMMGR_DATA_IND param32 0x0000000F</t>
  </si>
  <si>
    <t>00016c80</t>
  </si>
  <si>
    <t>00016c90</t>
  </si>
  <si>
    <t>00016ca0</t>
  </si>
  <si>
    <t>00016cb0</t>
  </si>
  <si>
    <t>00016cc0</t>
  </si>
  <si>
    <t>00016cd0</t>
  </si>
  <si>
    <t>00016ce0</t>
  </si>
  <si>
    <t>00016cf0</t>
  </si>
  <si>
    <t>00016d00</t>
  </si>
  <si>
    <t>00016d10</t>
  </si>
  <si>
    <t>00016d20</t>
  </si>
  <si>
    <t>CL_TX STS_SUCCESS(0,0x0) mode 1 chan 15</t>
  </si>
  <si>
    <t>00016d30</t>
  </si>
  <si>
    <t>00016d40</t>
  </si>
  <si>
    <t>00016d50</t>
  </si>
  <si>
    <t>00016d60</t>
  </si>
  <si>
    <t>00016d70</t>
  </si>
  <si>
    <t>00016d80</t>
  </si>
  <si>
    <t>00016d90</t>
  </si>
  <si>
    <t>00016da0</t>
  </si>
  <si>
    <t>00016db0</t>
  </si>
  <si>
    <t>00016dc0</t>
  </si>
  <si>
    <t>00016dd0</t>
  </si>
  <si>
    <t>00016de0</t>
  </si>
  <si>
    <t>00016df0</t>
  </si>
  <si>
    <t>00016e00</t>
  </si>
  <si>
    <t>00016e10</t>
  </si>
  <si>
    <t>00016e20</t>
  </si>
  <si>
    <t>00016e30</t>
  </si>
  <si>
    <t>00016e40</t>
  </si>
  <si>
    <t>00016e50</t>
  </si>
  <si>
    <t>00016e60</t>
  </si>
  <si>
    <t>00016e70</t>
  </si>
  <si>
    <t>00016e80</t>
  </si>
  <si>
    <t>00016e90</t>
  </si>
  <si>
    <t>00016ea0</t>
  </si>
  <si>
    <t>00016eb0</t>
  </si>
  <si>
    <t>00016ec0</t>
  </si>
  <si>
    <t>00016ed0</t>
  </si>
  <si>
    <t>00016ee0</t>
  </si>
  <si>
    <t>00016ef0</t>
  </si>
  <si>
    <t>00016f00</t>
  </si>
  <si>
    <t>00016f10</t>
  </si>
  <si>
    <t>00016f20</t>
  </si>
  <si>
    <t>00016f30</t>
  </si>
  <si>
    <t>00016f40</t>
  </si>
  <si>
    <t>00016f50</t>
  </si>
  <si>
    <t>00016f60</t>
  </si>
  <si>
    <t>00016f70</t>
  </si>
  <si>
    <t>00016f80</t>
  </si>
  <si>
    <t>00016f90</t>
  </si>
  <si>
    <t>00016fa0</t>
  </si>
  <si>
    <t>00016fb0</t>
  </si>
  <si>
    <t>00016fc0</t>
  </si>
  <si>
    <t>00016fd0</t>
  </si>
  <si>
    <t>00016fe0</t>
  </si>
  <si>
    <t>00016ff0</t>
  </si>
  <si>
    <t>00017000</t>
  </si>
  <si>
    <t>00017010</t>
  </si>
  <si>
    <t>00017020</t>
  </si>
  <si>
    <t>00017030</t>
  </si>
  <si>
    <t>00017040</t>
  </si>
  <si>
    <t>00017050</t>
  </si>
  <si>
    <t>00017060</t>
  </si>
  <si>
    <t>00017070</t>
  </si>
  <si>
    <t>00017080</t>
  </si>
  <si>
    <t>00017090</t>
  </si>
  <si>
    <t>000170a0</t>
  </si>
  <si>
    <t>000170b0</t>
  </si>
  <si>
    <t>000170c0</t>
  </si>
  <si>
    <t>000170d0</t>
  </si>
  <si>
    <t>000170e0</t>
  </si>
  <si>
    <t>000170f0</t>
  </si>
  <si>
    <t>00017100</t>
  </si>
  <si>
    <t>00017110</t>
  </si>
  <si>
    <t>00017120</t>
  </si>
  <si>
    <t>00017130</t>
  </si>
  <si>
    <t>00017140</t>
  </si>
  <si>
    <t>00017150</t>
  </si>
  <si>
    <t>00017160</t>
  </si>
  <si>
    <t>00017170</t>
  </si>
  <si>
    <t>00017180</t>
  </si>
  <si>
    <t>00017190</t>
  </si>
  <si>
    <t>000171a0</t>
  </si>
  <si>
    <t>000171b0</t>
  </si>
  <si>
    <t>000171c0</t>
  </si>
  <si>
    <t>000171d0</t>
  </si>
  <si>
    <t>000171e0</t>
  </si>
  <si>
    <t>000171f0</t>
  </si>
  <si>
    <t>00017200</t>
  </si>
  <si>
    <t>00017210</t>
  </si>
  <si>
    <t>00017220</t>
  </si>
  <si>
    <t>00017230</t>
  </si>
  <si>
    <t>00017240</t>
  </si>
  <si>
    <t>00017250</t>
  </si>
  <si>
    <t>00017260</t>
  </si>
  <si>
    <t>00017270</t>
  </si>
  <si>
    <t>00017280</t>
  </si>
  <si>
    <t>00017290</t>
  </si>
  <si>
    <t>000172a0</t>
  </si>
  <si>
    <t>000172b0</t>
  </si>
  <si>
    <t>000172c0</t>
  </si>
  <si>
    <t>000172d0</t>
  </si>
  <si>
    <t>000172e0</t>
  </si>
  <si>
    <t>000172f0</t>
  </si>
  <si>
    <t>00017300</t>
  </si>
  <si>
    <t>00017310</t>
  </si>
  <si>
    <t>00017320</t>
  </si>
  <si>
    <t>00017330</t>
  </si>
  <si>
    <t>00017340</t>
  </si>
  <si>
    <t>00017350</t>
  </si>
  <si>
    <t>00017360</t>
  </si>
  <si>
    <t>00017370</t>
  </si>
  <si>
    <t>00017380</t>
  </si>
  <si>
    <t>00017390</t>
  </si>
  <si>
    <t>000173a0</t>
  </si>
  <si>
    <t>000173b0</t>
  </si>
  <si>
    <t>000173c0</t>
  </si>
  <si>
    <t>000173d0</t>
  </si>
  <si>
    <t>000173e0</t>
  </si>
  <si>
    <t>000173f0</t>
  </si>
  <si>
    <t>00017400</t>
  </si>
  <si>
    <t>00017410</t>
  </si>
  <si>
    <t>00017420</t>
  </si>
  <si>
    <t>00017430</t>
  </si>
  <si>
    <t>00017440</t>
  </si>
  <si>
    <t>00017450</t>
  </si>
  <si>
    <t>00017460</t>
  </si>
  <si>
    <t>00017470</t>
  </si>
  <si>
    <t>00017480</t>
  </si>
  <si>
    <t>00017490</t>
  </si>
  <si>
    <t>000174a0</t>
  </si>
  <si>
    <t>000174b0</t>
  </si>
  <si>
    <t>000174c0</t>
  </si>
  <si>
    <t>000174d0</t>
  </si>
  <si>
    <t>000174e0</t>
  </si>
  <si>
    <t>000174f0</t>
  </si>
  <si>
    <t>00017500</t>
  </si>
  <si>
    <t>00017510</t>
  </si>
  <si>
    <t>00017520</t>
  </si>
  <si>
    <t>00017530</t>
  </si>
  <si>
    <t>00017540</t>
  </si>
  <si>
    <t>00017550</t>
  </si>
  <si>
    <t>00017560</t>
  </si>
  <si>
    <t>00017570</t>
  </si>
  <si>
    <t>00017580</t>
  </si>
  <si>
    <t>00017590</t>
  </si>
  <si>
    <t>000175a0</t>
  </si>
  <si>
    <t>000175b0</t>
  </si>
  <si>
    <t>000175c0</t>
  </si>
  <si>
    <t>000175d0</t>
  </si>
  <si>
    <t>000175e0</t>
  </si>
  <si>
    <t>000175f0</t>
  </si>
  <si>
    <t>00017600</t>
  </si>
  <si>
    <t>00017610</t>
  </si>
  <si>
    <t>00017620</t>
  </si>
  <si>
    <t>00017630</t>
  </si>
  <si>
    <t>00017640</t>
  </si>
  <si>
    <t>00017650</t>
  </si>
  <si>
    <t>00017660</t>
  </si>
  <si>
    <t>00017670</t>
  </si>
  <si>
    <t>00017680</t>
  </si>
  <si>
    <t>00017690</t>
  </si>
  <si>
    <t>000176a0</t>
  </si>
  <si>
    <t>000176b0</t>
  </si>
  <si>
    <t>000176c0</t>
  </si>
  <si>
    <t>000176d0</t>
  </si>
  <si>
    <t>000176e0</t>
  </si>
  <si>
    <t>000176f0</t>
  </si>
  <si>
    <t>00017700</t>
  </si>
  <si>
    <t>00017710</t>
  </si>
  <si>
    <t>00017720</t>
  </si>
  <si>
    <t>00017730</t>
  </si>
  <si>
    <t>00017740</t>
  </si>
  <si>
    <t>00017750</t>
  </si>
  <si>
    <t>00017760</t>
  </si>
  <si>
    <t>00017770</t>
  </si>
  <si>
    <t>00017780</t>
  </si>
  <si>
    <t>00017790</t>
  </si>
  <si>
    <t>000177a0</t>
  </si>
  <si>
    <t>000177b0</t>
  </si>
  <si>
    <t>000177c0</t>
  </si>
  <si>
    <t>000177d0</t>
  </si>
  <si>
    <t>000177e0</t>
  </si>
  <si>
    <t>000177f0</t>
  </si>
  <si>
    <t>00017800</t>
  </si>
  <si>
    <t>00017810</t>
  </si>
  <si>
    <t>00017820</t>
  </si>
  <si>
    <t>00017830</t>
  </si>
  <si>
    <t>00017840</t>
  </si>
  <si>
    <t>00017850</t>
  </si>
  <si>
    <t>00017860</t>
  </si>
  <si>
    <t>00017870</t>
  </si>
  <si>
    <t>00017880</t>
  </si>
  <si>
    <t>00017890</t>
  </si>
  <si>
    <t>000178a0</t>
  </si>
  <si>
    <t>000178b0</t>
  </si>
  <si>
    <t>000178c0</t>
  </si>
  <si>
    <t>000178d0</t>
  </si>
  <si>
    <t>000178e0</t>
  </si>
  <si>
    <t>000178f0</t>
  </si>
  <si>
    <t>00017900</t>
  </si>
  <si>
    <t>00017910</t>
  </si>
  <si>
    <t>00017920</t>
  </si>
  <si>
    <t>00017930</t>
  </si>
  <si>
    <t>00017940</t>
  </si>
  <si>
    <t>00017950</t>
  </si>
  <si>
    <t>00017960</t>
  </si>
  <si>
    <t>00017970</t>
  </si>
  <si>
    <t>00017980</t>
  </si>
  <si>
    <t>00017990</t>
  </si>
  <si>
    <t>000179a0</t>
  </si>
  <si>
    <t>000179b0</t>
  </si>
  <si>
    <t>000179c0</t>
  </si>
  <si>
    <t>000179d0</t>
  </si>
  <si>
    <t>000179e0</t>
  </si>
  <si>
    <t>000179f0</t>
  </si>
  <si>
    <t>00017a00</t>
  </si>
  <si>
    <t>00017a10</t>
  </si>
  <si>
    <t>00017a20</t>
  </si>
  <si>
    <t>00017a30</t>
  </si>
  <si>
    <t>00017a40</t>
  </si>
  <si>
    <t>00017a50</t>
  </si>
  <si>
    <t>00017a60</t>
  </si>
  <si>
    <t>00017a70</t>
  </si>
  <si>
    <t>00017a80</t>
  </si>
  <si>
    <t>00017a90</t>
  </si>
  <si>
    <t>00017aa0</t>
  </si>
  <si>
    <t>00017ab0</t>
  </si>
  <si>
    <t>00017ac0</t>
  </si>
  <si>
    <t>00017ad0</t>
  </si>
  <si>
    <t>00017ae0</t>
  </si>
  <si>
    <t>00017af0</t>
  </si>
  <si>
    <t>00017b00</t>
  </si>
  <si>
    <t>00017b10</t>
  </si>
  <si>
    <t>00017b20</t>
  </si>
  <si>
    <t>00017b30</t>
  </si>
  <si>
    <t>00017b40</t>
  </si>
  <si>
    <t>00017b50</t>
  </si>
  <si>
    <t>00017b60</t>
  </si>
  <si>
    <t>00017b70</t>
  </si>
  <si>
    <t>00017b80</t>
  </si>
  <si>
    <t>00017b90</t>
  </si>
  <si>
    <t>00017ba0</t>
  </si>
  <si>
    <t>00017bb0</t>
  </si>
  <si>
    <t>00017bc0</t>
  </si>
  <si>
    <t>00017bd0</t>
  </si>
  <si>
    <t>00017be0</t>
  </si>
  <si>
    <t>00017bf0</t>
  </si>
  <si>
    <t>00017c00</t>
  </si>
  <si>
    <t>00017c10</t>
  </si>
  <si>
    <t>00017c20</t>
  </si>
  <si>
    <t>00017c30</t>
  </si>
  <si>
    <t>00017c40</t>
  </si>
  <si>
    <t>00017c50</t>
  </si>
  <si>
    <t>00017c60</t>
  </si>
  <si>
    <t>00017c70</t>
  </si>
  <si>
    <t>00017c80</t>
  </si>
  <si>
    <t>00017c90</t>
  </si>
  <si>
    <t>00017ca0</t>
  </si>
  <si>
    <t>00017cb0</t>
  </si>
  <si>
    <t>00017cc0</t>
  </si>
  <si>
    <t>00017cd0</t>
  </si>
  <si>
    <t>00017ce0</t>
  </si>
  <si>
    <t>00017cf0</t>
  </si>
  <si>
    <t>00017d00</t>
  </si>
  <si>
    <t>00017d10</t>
  </si>
  <si>
    <t>00017d20</t>
  </si>
  <si>
    <t>00017d30</t>
  </si>
  <si>
    <t>00017d40</t>
  </si>
  <si>
    <t>00017d50</t>
  </si>
  <si>
    <t>00017d60</t>
  </si>
  <si>
    <t>00017d70</t>
  </si>
  <si>
    <t>00017d80</t>
  </si>
  <si>
    <t>00017d90</t>
  </si>
  <si>
    <t>00017da0</t>
  </si>
  <si>
    <t>00017db0</t>
  </si>
  <si>
    <t>00017dc0</t>
  </si>
  <si>
    <t>00017dd0</t>
  </si>
  <si>
    <t>00017de0</t>
  </si>
  <si>
    <t>00017df0</t>
  </si>
  <si>
    <t>00017e00</t>
  </si>
  <si>
    <t>00017e10</t>
  </si>
  <si>
    <t>00017e20</t>
  </si>
  <si>
    <t>00017e30</t>
  </si>
  <si>
    <t>00017e40</t>
  </si>
  <si>
    <t>00017e50</t>
  </si>
  <si>
    <t>00017e60</t>
  </si>
  <si>
    <t>00017e70</t>
  </si>
  <si>
    <t>00017e80</t>
  </si>
  <si>
    <t>00017e90</t>
  </si>
  <si>
    <t>00017ea0</t>
  </si>
  <si>
    <t>00017eb0</t>
  </si>
  <si>
    <t>00017ec0</t>
  </si>
  <si>
    <t>00017ed0</t>
  </si>
  <si>
    <t>00017ee0</t>
  </si>
  <si>
    <t>00017ef0</t>
  </si>
  <si>
    <t>00017f00</t>
  </si>
  <si>
    <t>00017f10</t>
  </si>
  <si>
    <t>00017f20</t>
  </si>
  <si>
    <t>00017f30</t>
  </si>
  <si>
    <t>00017f40</t>
  </si>
  <si>
    <t>00017f50</t>
  </si>
  <si>
    <t>00017f60</t>
  </si>
  <si>
    <t>00017f70</t>
  </si>
  <si>
    <t>00017f80</t>
  </si>
  <si>
    <t>00017f90</t>
  </si>
  <si>
    <t>00017fa0</t>
  </si>
  <si>
    <t>00017fb0</t>
  </si>
  <si>
    <t>00017fc0</t>
  </si>
  <si>
    <t>00017fd0</t>
  </si>
  <si>
    <t>00017fe0</t>
  </si>
  <si>
    <t>00017ff0</t>
  </si>
  <si>
    <t>00018000</t>
  </si>
  <si>
    <t>00018010</t>
  </si>
  <si>
    <t>00018020</t>
  </si>
  <si>
    <t>00018030</t>
  </si>
  <si>
    <t>00018040</t>
  </si>
  <si>
    <t>00018050</t>
  </si>
  <si>
    <t>00018060</t>
  </si>
  <si>
    <t>00018070</t>
  </si>
  <si>
    <t>00018080</t>
  </si>
  <si>
    <t>00018090</t>
  </si>
  <si>
    <t>000180a0</t>
  </si>
  <si>
    <t>000180b0</t>
  </si>
  <si>
    <t>000180c0</t>
  </si>
  <si>
    <t>000180d0</t>
  </si>
  <si>
    <t>000180e0</t>
  </si>
  <si>
    <t>000180f0</t>
  </si>
  <si>
    <t>00018100</t>
  </si>
  <si>
    <t>00018110</t>
  </si>
  <si>
    <t>00018120</t>
  </si>
  <si>
    <t>00018130</t>
  </si>
  <si>
    <t>00018140</t>
  </si>
  <si>
    <t>00018150</t>
  </si>
  <si>
    <t>00018160</t>
  </si>
  <si>
    <t>00018170</t>
  </si>
  <si>
    <t>00018180</t>
  </si>
  <si>
    <t>00018190</t>
  </si>
  <si>
    <t>000181a0</t>
  </si>
  <si>
    <t>000181b0</t>
  </si>
  <si>
    <t>000181c0</t>
  </si>
  <si>
    <t>000181d0</t>
  </si>
  <si>
    <t>000181e0</t>
  </si>
  <si>
    <t>000181f0</t>
  </si>
  <si>
    <t>00018200</t>
  </si>
  <si>
    <t>00018210</t>
  </si>
  <si>
    <t>00018220</t>
  </si>
  <si>
    <t>00018230</t>
  </si>
  <si>
    <t>00018240</t>
  </si>
  <si>
    <t>00018250</t>
  </si>
  <si>
    <t>00018260</t>
  </si>
  <si>
    <t>00018270</t>
  </si>
  <si>
    <t>00018280</t>
  </si>
  <si>
    <t>00018290</t>
  </si>
  <si>
    <t>000182a0</t>
  </si>
  <si>
    <t>000182b0</t>
  </si>
  <si>
    <t>000182c0</t>
  </si>
  <si>
    <t>000182d0</t>
  </si>
  <si>
    <t>000182e0</t>
  </si>
  <si>
    <t>000182f0</t>
  </si>
  <si>
    <t>00018300</t>
  </si>
  <si>
    <t>00018310</t>
  </si>
  <si>
    <t>00018320</t>
  </si>
  <si>
    <t>00018330</t>
  </si>
  <si>
    <t>00018340</t>
  </si>
  <si>
    <t>00018350</t>
  </si>
  <si>
    <t>00018360</t>
  </si>
  <si>
    <t>00018370</t>
  </si>
  <si>
    <t>00018380</t>
  </si>
  <si>
    <t>00018390</t>
  </si>
  <si>
    <t>000183a0</t>
  </si>
  <si>
    <t>000183b0</t>
  </si>
  <si>
    <t>000183c0</t>
  </si>
  <si>
    <t>000183d0</t>
  </si>
  <si>
    <t>000183e0</t>
  </si>
  <si>
    <t>000183f0</t>
  </si>
  <si>
    <t>00018400</t>
  </si>
  <si>
    <t>00018410</t>
  </si>
  <si>
    <t>00018420</t>
  </si>
  <si>
    <t>00018430</t>
  </si>
  <si>
    <t>00018440</t>
  </si>
  <si>
    <t>CL_TX STS_INADEQUATE_TIME(579,0x243) mode 5 chan 38</t>
  </si>
  <si>
    <t>00018450</t>
  </si>
  <si>
    <t>00018460</t>
  </si>
  <si>
    <t>00018470</t>
  </si>
  <si>
    <t>00018480</t>
  </si>
  <si>
    <t>00018490</t>
  </si>
  <si>
    <t>000184a0</t>
  </si>
  <si>
    <t>000184b0</t>
  </si>
  <si>
    <t>CL_END STS_INADEQUATE_TIME(579,0x243) duration 8msec</t>
  </si>
  <si>
    <t>000184c0</t>
  </si>
  <si>
    <t>000184d0</t>
  </si>
  <si>
    <t>000184e0</t>
  </si>
  <si>
    <t>000184f0</t>
  </si>
  <si>
    <t>00018500</t>
  </si>
  <si>
    <t>00018510</t>
  </si>
  <si>
    <t>00018520</t>
  </si>
  <si>
    <t>00018530</t>
  </si>
  <si>
    <t>00018540</t>
  </si>
  <si>
    <t>00018550</t>
  </si>
  <si>
    <t>00018560</t>
  </si>
  <si>
    <t>00018570</t>
  </si>
  <si>
    <t>00018580</t>
  </si>
  <si>
    <t>00018590</t>
  </si>
  <si>
    <t>000185a0</t>
  </si>
  <si>
    <t>000185b0</t>
  </si>
  <si>
    <t>000185c0</t>
  </si>
  <si>
    <t>000185d0</t>
  </si>
  <si>
    <t>000185e0</t>
  </si>
  <si>
    <t>CL_TX STS_SUCCESS(0,0x0) mode 1 chan 18</t>
  </si>
  <si>
    <t>000185f0</t>
  </si>
  <si>
    <t>00018600</t>
  </si>
  <si>
    <t>00018610</t>
  </si>
  <si>
    <t>00018620</t>
  </si>
  <si>
    <t>00018630</t>
  </si>
  <si>
    <t>00018640</t>
  </si>
  <si>
    <t>00018650</t>
  </si>
  <si>
    <t>00018660</t>
  </si>
  <si>
    <t>00018670</t>
  </si>
  <si>
    <t>00018680</t>
  </si>
  <si>
    <t>00018690</t>
  </si>
  <si>
    <t>000186a0</t>
  </si>
  <si>
    <t>000186b0</t>
  </si>
  <si>
    <t>000186c0</t>
  </si>
  <si>
    <t>000186d0</t>
  </si>
  <si>
    <t>000186e0</t>
  </si>
  <si>
    <t>000186f0</t>
  </si>
  <si>
    <t>00018700</t>
  </si>
  <si>
    <t>00018710</t>
  </si>
  <si>
    <t>00018720</t>
  </si>
  <si>
    <t>00018730</t>
  </si>
  <si>
    <t>00018740</t>
  </si>
  <si>
    <t>00018750</t>
  </si>
  <si>
    <t>00018760</t>
  </si>
  <si>
    <t>00018770</t>
  </si>
  <si>
    <t>00018780</t>
  </si>
  <si>
    <t>00018790</t>
  </si>
  <si>
    <t>000187a0</t>
  </si>
  <si>
    <t>000187b0</t>
  </si>
  <si>
    <t>000187c0</t>
  </si>
  <si>
    <t>000187d0</t>
  </si>
  <si>
    <t>000187e0</t>
  </si>
  <si>
    <t>000187f0</t>
  </si>
  <si>
    <t>00018800</t>
  </si>
  <si>
    <t>00018810</t>
  </si>
  <si>
    <t>00018820</t>
  </si>
  <si>
    <t>00018830</t>
  </si>
  <si>
    <t>00018840</t>
  </si>
  <si>
    <t>00018850</t>
  </si>
  <si>
    <t>00018860</t>
  </si>
  <si>
    <t>00018870</t>
  </si>
  <si>
    <t>00018880</t>
  </si>
  <si>
    <t>00018890</t>
  </si>
  <si>
    <t>000188a0</t>
  </si>
  <si>
    <t>000188b0</t>
  </si>
  <si>
    <t>000188c0</t>
  </si>
  <si>
    <t>000188d0</t>
  </si>
  <si>
    <t>000188e0</t>
  </si>
  <si>
    <t>000188f0</t>
  </si>
  <si>
    <t>00018900</t>
  </si>
  <si>
    <t>00018910</t>
  </si>
  <si>
    <t>00018920</t>
  </si>
  <si>
    <t>00018930</t>
  </si>
  <si>
    <t>00018940</t>
  </si>
  <si>
    <t>00018950</t>
  </si>
  <si>
    <t>00018960</t>
  </si>
  <si>
    <t>00018970</t>
  </si>
  <si>
    <t>00018980</t>
  </si>
  <si>
    <t>00018990</t>
  </si>
  <si>
    <t>000189a0</t>
  </si>
  <si>
    <t>000189b0</t>
  </si>
  <si>
    <t>000189c0</t>
  </si>
  <si>
    <t>000189d0</t>
  </si>
  <si>
    <t>000189e0</t>
  </si>
  <si>
    <t>000189f0</t>
  </si>
  <si>
    <t>00018a00</t>
  </si>
  <si>
    <t>00018a10</t>
  </si>
  <si>
    <t>00018a20</t>
  </si>
  <si>
    <t>00018a30</t>
  </si>
  <si>
    <t>00018a40</t>
  </si>
  <si>
    <t>00018a50</t>
  </si>
  <si>
    <t>00018a60</t>
  </si>
  <si>
    <t>00018a70</t>
  </si>
  <si>
    <t>00018a80</t>
  </si>
  <si>
    <t>00018a90</t>
  </si>
  <si>
    <t>00018aa0</t>
  </si>
  <si>
    <t>00018ab0</t>
  </si>
  <si>
    <t>00018ac0</t>
  </si>
  <si>
    <t>00018ad0</t>
  </si>
  <si>
    <t>00018ae0</t>
  </si>
  <si>
    <t>00018af0</t>
  </si>
  <si>
    <t>00018b00</t>
  </si>
  <si>
    <t>00018b10</t>
  </si>
  <si>
    <t>00018b20</t>
  </si>
  <si>
    <t>00018b30</t>
  </si>
  <si>
    <t>00018b40</t>
  </si>
  <si>
    <t>00018b50</t>
  </si>
  <si>
    <t>00018b60</t>
  </si>
  <si>
    <t>00018b70</t>
  </si>
  <si>
    <t>00018b80</t>
  </si>
  <si>
    <t>00018b90</t>
  </si>
  <si>
    <t>00018ba0</t>
  </si>
  <si>
    <t>00018bb0</t>
  </si>
  <si>
    <t>00018bc0</t>
  </si>
  <si>
    <t>00018bd0</t>
  </si>
  <si>
    <t>00018be0</t>
  </si>
  <si>
    <t>00018bf0</t>
  </si>
  <si>
    <t>00018c00</t>
  </si>
  <si>
    <t>00018c10</t>
  </si>
  <si>
    <t>00018c20</t>
  </si>
  <si>
    <t>00018c30</t>
  </si>
  <si>
    <t>00018c40</t>
  </si>
  <si>
    <t>CL_TX STS_INADEQUATE_TIME(579,0x243) mode 5 chan 47</t>
  </si>
  <si>
    <t>00018c50</t>
  </si>
  <si>
    <t>00018c60</t>
  </si>
  <si>
    <t>00018c70</t>
  </si>
  <si>
    <t>00018c80</t>
  </si>
  <si>
    <t>00018c90</t>
  </si>
  <si>
    <t>00018ca0</t>
  </si>
  <si>
    <t>00018cb0</t>
  </si>
  <si>
    <t>00018cc0</t>
  </si>
  <si>
    <t>00018cd0</t>
  </si>
  <si>
    <t>00018ce0</t>
  </si>
  <si>
    <t>00018cf0</t>
  </si>
  <si>
    <t>00018d00</t>
  </si>
  <si>
    <t>00018d10</t>
  </si>
  <si>
    <t>00018d20</t>
  </si>
  <si>
    <t>00018d30</t>
  </si>
  <si>
    <t>00018d40</t>
  </si>
  <si>
    <t>00018d50</t>
  </si>
  <si>
    <t>00018d60</t>
  </si>
  <si>
    <t>00018d70</t>
  </si>
  <si>
    <t>00018d80</t>
  </si>
  <si>
    <t>00018d90</t>
  </si>
  <si>
    <t>00018da0</t>
  </si>
  <si>
    <t>00018db0</t>
  </si>
  <si>
    <t>00018dc0</t>
  </si>
  <si>
    <t>00018dd0</t>
  </si>
  <si>
    <t>00018de0</t>
  </si>
  <si>
    <t>00018df0</t>
  </si>
  <si>
    <t>00018e00</t>
  </si>
  <si>
    <t>00018e10</t>
  </si>
  <si>
    <t>00018e20</t>
  </si>
  <si>
    <t>00018e30</t>
  </si>
  <si>
    <t>00018e40</t>
  </si>
  <si>
    <t>00018e50</t>
  </si>
  <si>
    <t>00018e60</t>
  </si>
  <si>
    <t>00018e70</t>
  </si>
  <si>
    <t>00018e80</t>
  </si>
  <si>
    <t>00018e90</t>
  </si>
  <si>
    <t>00018ea0</t>
  </si>
  <si>
    <t>00018eb0</t>
  </si>
  <si>
    <t>00018ec0</t>
  </si>
  <si>
    <t>00018ed0</t>
  </si>
  <si>
    <t>00018ee0</t>
  </si>
  <si>
    <t>00018ef0</t>
  </si>
  <si>
    <t>00018f00</t>
  </si>
  <si>
    <t>00018f10</t>
  </si>
  <si>
    <t>00018f20</t>
  </si>
  <si>
    <t>00018f30</t>
  </si>
  <si>
    <t>00018f40</t>
  </si>
  <si>
    <t>00018f50</t>
  </si>
  <si>
    <t>00018f60</t>
  </si>
  <si>
    <t>00018f70</t>
  </si>
  <si>
    <t>00018f80</t>
  </si>
  <si>
    <t>00018f90</t>
  </si>
  <si>
    <t>00018fa0</t>
  </si>
  <si>
    <t>00018fb0</t>
  </si>
  <si>
    <t>00018fc0</t>
  </si>
  <si>
    <t>00018fd0</t>
  </si>
  <si>
    <t>00018fe0</t>
  </si>
  <si>
    <t>00018ff0</t>
  </si>
  <si>
    <t>00019000</t>
  </si>
  <si>
    <t>00019010</t>
  </si>
  <si>
    <t>00019020</t>
  </si>
  <si>
    <t>00019030</t>
  </si>
  <si>
    <t>00019040</t>
  </si>
  <si>
    <t>CL_TX STS_INADEQUATE_TIME(579,0x243) mode 5 chan 31</t>
  </si>
  <si>
    <t>00019050</t>
  </si>
  <si>
    <t>00019060</t>
  </si>
  <si>
    <t>00019070</t>
  </si>
  <si>
    <t>00019080</t>
  </si>
  <si>
    <t>00019090</t>
  </si>
  <si>
    <t>000190a0</t>
  </si>
  <si>
    <t>000190b0</t>
  </si>
  <si>
    <t>000190c0</t>
  </si>
  <si>
    <t>000190d0</t>
  </si>
  <si>
    <t>000190e0</t>
  </si>
  <si>
    <t>000190f0</t>
  </si>
  <si>
    <t>00019100</t>
  </si>
  <si>
    <t>00019110</t>
  </si>
  <si>
    <t>00019120</t>
  </si>
  <si>
    <t>00019130</t>
  </si>
  <si>
    <t>00019140</t>
  </si>
  <si>
    <t>00019150</t>
  </si>
  <si>
    <t>00019160</t>
  </si>
  <si>
    <t>00019170</t>
  </si>
  <si>
    <t>00019180</t>
  </si>
  <si>
    <t>00019190</t>
  </si>
  <si>
    <t>000191a0</t>
  </si>
  <si>
    <t>000191b0</t>
  </si>
  <si>
    <t>000191c0</t>
  </si>
  <si>
    <t>000191d0</t>
  </si>
  <si>
    <t>000191e0</t>
  </si>
  <si>
    <t>000191f0</t>
  </si>
  <si>
    <t>00019200</t>
  </si>
  <si>
    <t>00019210</t>
  </si>
  <si>
    <t>00019220</t>
  </si>
  <si>
    <t>00019230</t>
  </si>
  <si>
    <t>00019240</t>
  </si>
  <si>
    <t>00019250</t>
  </si>
  <si>
    <t>00019260</t>
  </si>
  <si>
    <t>00019270</t>
  </si>
  <si>
    <t>00019280</t>
  </si>
  <si>
    <t>00019290</t>
  </si>
  <si>
    <t>000192a0</t>
  </si>
  <si>
    <t>000192b0</t>
  </si>
  <si>
    <t>000192c0</t>
  </si>
  <si>
    <t>000192d0</t>
  </si>
  <si>
    <t>000192e0</t>
  </si>
  <si>
    <t>000192f0</t>
  </si>
  <si>
    <t>00019300</t>
  </si>
  <si>
    <t>00019310</t>
  </si>
  <si>
    <t>00019320</t>
  </si>
  <si>
    <t>00019330</t>
  </si>
  <si>
    <t>00019340</t>
  </si>
  <si>
    <t>00019350</t>
  </si>
  <si>
    <t>00019360</t>
  </si>
  <si>
    <t>00019370</t>
  </si>
  <si>
    <t>00019380</t>
  </si>
  <si>
    <t>00019390</t>
  </si>
  <si>
    <t>000193a0</t>
  </si>
  <si>
    <t>000193b0</t>
  </si>
  <si>
    <t>000193c0</t>
  </si>
  <si>
    <t>000193d0</t>
  </si>
  <si>
    <t>000193e0</t>
  </si>
  <si>
    <t>000193f0</t>
  </si>
  <si>
    <t>00019400</t>
  </si>
  <si>
    <t>00019410</t>
  </si>
  <si>
    <t>00019420</t>
  </si>
  <si>
    <t>00019430</t>
  </si>
  <si>
    <t>00019440</t>
  </si>
  <si>
    <t>00019450</t>
  </si>
  <si>
    <t>00019460</t>
  </si>
  <si>
    <t>00019470</t>
  </si>
  <si>
    <t>00019480</t>
  </si>
  <si>
    <t>00019490</t>
  </si>
  <si>
    <t>000194a0</t>
  </si>
  <si>
    <t>000194b0</t>
  </si>
  <si>
    <t>000194c0</t>
  </si>
  <si>
    <t>000194d0</t>
  </si>
  <si>
    <t>000194e0</t>
  </si>
  <si>
    <t>000194f0</t>
  </si>
  <si>
    <t>00019500</t>
  </si>
  <si>
    <t>00019510</t>
  </si>
  <si>
    <t>00019520</t>
  </si>
  <si>
    <t>00019530</t>
  </si>
  <si>
    <t>00019540</t>
  </si>
  <si>
    <t>00019550</t>
  </si>
  <si>
    <t>00019560</t>
  </si>
  <si>
    <t>00019570</t>
  </si>
  <si>
    <t>00019580</t>
  </si>
  <si>
    <t>00019590</t>
  </si>
  <si>
    <t>000195a0</t>
  </si>
  <si>
    <t>000195b0</t>
  </si>
  <si>
    <t>000195c0</t>
  </si>
  <si>
    <t>000195d0</t>
  </si>
  <si>
    <t>000195e0</t>
  </si>
  <si>
    <t>000195f0</t>
  </si>
  <si>
    <t>00019600</t>
  </si>
  <si>
    <t>00019610</t>
  </si>
  <si>
    <t>00019620</t>
  </si>
  <si>
    <t>00019630</t>
  </si>
  <si>
    <t>00019640</t>
  </si>
  <si>
    <t>00019650</t>
  </si>
  <si>
    <t>00019660</t>
  </si>
  <si>
    <t>00019670</t>
  </si>
  <si>
    <t>00019680</t>
  </si>
  <si>
    <t>00019690</t>
  </si>
  <si>
    <t>000196a0</t>
  </si>
  <si>
    <t>000196b0</t>
  </si>
  <si>
    <t>000196c0</t>
  </si>
  <si>
    <t>000196d0</t>
  </si>
  <si>
    <t>000196e0</t>
  </si>
  <si>
    <t>000196f0</t>
  </si>
  <si>
    <t>00019700</t>
  </si>
  <si>
    <t>00019710</t>
  </si>
  <si>
    <t>00019720</t>
  </si>
  <si>
    <t>00019730</t>
  </si>
  <si>
    <t>00019740</t>
  </si>
  <si>
    <t>00019750</t>
  </si>
  <si>
    <t>00019760</t>
  </si>
  <si>
    <t>00019770</t>
  </si>
  <si>
    <t>00019780</t>
  </si>
  <si>
    <t>00019790</t>
  </si>
  <si>
    <t>000197a0</t>
  </si>
  <si>
    <t>000197b0</t>
  </si>
  <si>
    <t>000197c0</t>
  </si>
  <si>
    <t>000197d0</t>
  </si>
  <si>
    <t>000197e0</t>
  </si>
  <si>
    <t>000197f0</t>
  </si>
  <si>
    <t>00019800</t>
  </si>
  <si>
    <t>00019810</t>
  </si>
  <si>
    <t>00019820</t>
  </si>
  <si>
    <t>00019830</t>
  </si>
  <si>
    <t>00019840</t>
  </si>
  <si>
    <t>00019850</t>
  </si>
  <si>
    <t>00019860</t>
  </si>
  <si>
    <t>00019870</t>
  </si>
  <si>
    <t>00019880</t>
  </si>
  <si>
    <t>00019890</t>
  </si>
  <si>
    <t>000198a0</t>
  </si>
  <si>
    <t>000198b0</t>
  </si>
  <si>
    <t>000198c0</t>
  </si>
  <si>
    <t>000198d0</t>
  </si>
  <si>
    <t>000198e0</t>
  </si>
  <si>
    <t>000198f0</t>
  </si>
  <si>
    <t>00019900</t>
  </si>
  <si>
    <t>00019910</t>
  </si>
  <si>
    <t>00019920</t>
  </si>
  <si>
    <t>00019930</t>
  </si>
  <si>
    <t>00019940</t>
  </si>
  <si>
    <t>00019950</t>
  </si>
  <si>
    <t>00019960</t>
  </si>
  <si>
    <t>00019970</t>
  </si>
  <si>
    <t>00019980</t>
  </si>
  <si>
    <t>00019990</t>
  </si>
  <si>
    <t>000199a0</t>
  </si>
  <si>
    <t>000199b0</t>
  </si>
  <si>
    <t>000199c0</t>
  </si>
  <si>
    <t>000199d0</t>
  </si>
  <si>
    <t>000199e0</t>
  </si>
  <si>
    <t>000199f0</t>
  </si>
  <si>
    <t>00019a00</t>
  </si>
  <si>
    <t>00019a10</t>
  </si>
  <si>
    <t>00019a20</t>
  </si>
  <si>
    <t>00019a30</t>
  </si>
  <si>
    <t>00019a40</t>
  </si>
  <si>
    <t>00019a50</t>
  </si>
  <si>
    <t>00019a60</t>
  </si>
  <si>
    <t>00019a70</t>
  </si>
  <si>
    <t>00019a80</t>
  </si>
  <si>
    <t>00019a90</t>
  </si>
  <si>
    <t>00019aa0</t>
  </si>
  <si>
    <t>00019ab0</t>
  </si>
  <si>
    <t>00019ac0</t>
  </si>
  <si>
    <t>00019ad0</t>
  </si>
  <si>
    <t>00019ae0</t>
  </si>
  <si>
    <t>00019af0</t>
  </si>
  <si>
    <t>00019b00</t>
  </si>
  <si>
    <t>00019b10</t>
  </si>
  <si>
    <t>00019b20</t>
  </si>
  <si>
    <t>00019b30</t>
  </si>
  <si>
    <t>00019b40</t>
  </si>
  <si>
    <t>00019b50</t>
  </si>
  <si>
    <t>00019b60</t>
  </si>
  <si>
    <t>00019b70</t>
  </si>
  <si>
    <t>00019b80</t>
  </si>
  <si>
    <t>00019b90</t>
  </si>
  <si>
    <t>00019ba0</t>
  </si>
  <si>
    <t>00019bb0</t>
  </si>
  <si>
    <t>00019bc0</t>
  </si>
  <si>
    <t>00019bd0</t>
  </si>
  <si>
    <t>00019be0</t>
  </si>
  <si>
    <t>00019bf0</t>
  </si>
  <si>
    <t>00019c00</t>
  </si>
  <si>
    <t>00019c10</t>
  </si>
  <si>
    <t>00019c20</t>
  </si>
  <si>
    <t>00019c30</t>
  </si>
  <si>
    <t>00019c40</t>
  </si>
  <si>
    <t>00019c50</t>
  </si>
  <si>
    <t>00019c60</t>
  </si>
  <si>
    <t>00019c70</t>
  </si>
  <si>
    <t>00019c80</t>
  </si>
  <si>
    <t>00019c90</t>
  </si>
  <si>
    <t>00019ca0</t>
  </si>
  <si>
    <t>00019cb0</t>
  </si>
  <si>
    <t>00019cc0</t>
  </si>
  <si>
    <t>00019cd0</t>
  </si>
  <si>
    <t>00019ce0</t>
  </si>
  <si>
    <t>00019cf0</t>
  </si>
  <si>
    <t>00019d00</t>
  </si>
  <si>
    <t>00019d10</t>
  </si>
  <si>
    <t>00019d20</t>
  </si>
  <si>
    <t>00019d30</t>
  </si>
  <si>
    <t>00019d40</t>
  </si>
  <si>
    <t>00019d50</t>
  </si>
  <si>
    <t>00019d60</t>
  </si>
  <si>
    <t>00019d70</t>
  </si>
  <si>
    <t>00019d80</t>
  </si>
  <si>
    <t>00019d90</t>
  </si>
  <si>
    <t>00019da0</t>
  </si>
  <si>
    <t>00019db0</t>
  </si>
  <si>
    <t>00019dc0</t>
  </si>
  <si>
    <t>00019dd0</t>
  </si>
  <si>
    <t>00019de0</t>
  </si>
  <si>
    <t>00019df0</t>
  </si>
  <si>
    <t>00019e00</t>
  </si>
  <si>
    <t>00019e10</t>
  </si>
  <si>
    <t>00019e20</t>
  </si>
  <si>
    <t>00019e30</t>
  </si>
  <si>
    <t>00019e40</t>
  </si>
  <si>
    <t>00019e50</t>
  </si>
  <si>
    <t>00019e60</t>
  </si>
  <si>
    <t>00019e70</t>
  </si>
  <si>
    <t>00019e80</t>
  </si>
  <si>
    <t>00019e90</t>
  </si>
  <si>
    <t>00019ea0</t>
  </si>
  <si>
    <t>00019eb0</t>
  </si>
  <si>
    <t>00019ec0</t>
  </si>
  <si>
    <t>00019ed0</t>
  </si>
  <si>
    <t>00019ee0</t>
  </si>
  <si>
    <t>00019ef0</t>
  </si>
  <si>
    <t>00019f00</t>
  </si>
  <si>
    <t>00019f10</t>
  </si>
  <si>
    <t>00019f20</t>
  </si>
  <si>
    <t>00019f30</t>
  </si>
  <si>
    <t>00019f40</t>
  </si>
  <si>
    <t>00019f50</t>
  </si>
  <si>
    <t>00019f60</t>
  </si>
  <si>
    <t>00019f70</t>
  </si>
  <si>
    <t>00019f80</t>
  </si>
  <si>
    <t>00019f90</t>
  </si>
  <si>
    <t>00019fa0</t>
  </si>
  <si>
    <t>00019fb0</t>
  </si>
  <si>
    <t>00019fc0</t>
  </si>
  <si>
    <t>00019fd0</t>
  </si>
  <si>
    <t>00019fe0</t>
  </si>
  <si>
    <t>00019ff0</t>
  </si>
  <si>
    <t>0001a000</t>
  </si>
  <si>
    <t>0001a010</t>
  </si>
  <si>
    <t>0001a020</t>
  </si>
  <si>
    <t>0001a030</t>
  </si>
  <si>
    <t>0001a040</t>
  </si>
  <si>
    <t>0001a050</t>
  </si>
  <si>
    <t>0001a060</t>
  </si>
  <si>
    <t>0001a070</t>
  </si>
  <si>
    <t>0001a080</t>
  </si>
  <si>
    <t>0001a090</t>
  </si>
  <si>
    <t>0001a0a0</t>
  </si>
  <si>
    <t>0001a0b0</t>
  </si>
  <si>
    <t>0001a0c0</t>
  </si>
  <si>
    <t>0001a0d0</t>
  </si>
  <si>
    <t>0001a0e0</t>
  </si>
  <si>
    <t>0001a0f0</t>
  </si>
  <si>
    <t>0001a100</t>
  </si>
  <si>
    <t>0001a110</t>
  </si>
  <si>
    <t>0001a120</t>
  </si>
  <si>
    <t>0001a130</t>
  </si>
  <si>
    <t>0001a140</t>
  </si>
  <si>
    <t>0001a150</t>
  </si>
  <si>
    <t>0001a160</t>
  </si>
  <si>
    <t>0001a170</t>
  </si>
  <si>
    <t>0001a180</t>
  </si>
  <si>
    <t>0001a190</t>
  </si>
  <si>
    <t>0001a1a0</t>
  </si>
  <si>
    <t>0001a1b0</t>
  </si>
  <si>
    <t>0001a1c0</t>
  </si>
  <si>
    <t>0001a1d0</t>
  </si>
  <si>
    <t>0001a1e0</t>
  </si>
  <si>
    <t>CL_TX STS_SUCCESS(0,0x0) mode 1 chan 23</t>
  </si>
  <si>
    <t>0001a1f0</t>
  </si>
  <si>
    <t>0001a200</t>
  </si>
  <si>
    <t>0001a210</t>
  </si>
  <si>
    <t>0001a220</t>
  </si>
  <si>
    <t>0001a230</t>
  </si>
  <si>
    <t>0001a240</t>
  </si>
  <si>
    <t>0001a250</t>
  </si>
  <si>
    <t>0001a260</t>
  </si>
  <si>
    <t>0001a270</t>
  </si>
  <si>
    <t>0001a280</t>
  </si>
  <si>
    <t>0001a290</t>
  </si>
  <si>
    <t>0001a2a0</t>
  </si>
  <si>
    <t>0001a2b0</t>
  </si>
  <si>
    <t>0001a2c0</t>
  </si>
  <si>
    <t>0001a2d0</t>
  </si>
  <si>
    <t>0001a2e0</t>
  </si>
  <si>
    <t>0001a2f0</t>
  </si>
  <si>
    <t>0001a300</t>
  </si>
  <si>
    <t>0001a310</t>
  </si>
  <si>
    <t>0001a320</t>
  </si>
  <si>
    <t>0001a330</t>
  </si>
  <si>
    <t>0001a340</t>
  </si>
  <si>
    <t>0001a350</t>
  </si>
  <si>
    <t>0001a360</t>
  </si>
  <si>
    <t>0001a370</t>
  </si>
  <si>
    <t>0001a380</t>
  </si>
  <si>
    <t>0001a390</t>
  </si>
  <si>
    <t>0001a3a0</t>
  </si>
  <si>
    <t>0001a3b0</t>
  </si>
  <si>
    <t>0001a3c0</t>
  </si>
  <si>
    <t>0001a3d0</t>
  </si>
  <si>
    <t>0001a3e0</t>
  </si>
  <si>
    <t>0001a3f0</t>
  </si>
  <si>
    <t>0001a400</t>
  </si>
  <si>
    <t>0001a410</t>
  </si>
  <si>
    <t>0001a420</t>
  </si>
  <si>
    <t>0001a430</t>
  </si>
  <si>
    <t>0001a440</t>
  </si>
  <si>
    <t>CL_TX STS_INADEQUATE_TIME(579,0x243) mode 5 chan 60</t>
  </si>
  <si>
    <t>0001a450</t>
  </si>
  <si>
    <t>0001a460</t>
  </si>
  <si>
    <t>0001a470</t>
  </si>
  <si>
    <t>0001a480</t>
  </si>
  <si>
    <t>0001a490</t>
  </si>
  <si>
    <t>0001a4a0</t>
  </si>
  <si>
    <t>0001a4b0</t>
  </si>
  <si>
    <t>0001a4c0</t>
  </si>
  <si>
    <t>0001a4d0</t>
  </si>
  <si>
    <t>0001a4e0</t>
  </si>
  <si>
    <t>0001a4f0</t>
  </si>
  <si>
    <t>0001a500</t>
  </si>
  <si>
    <t>0001a510</t>
  </si>
  <si>
    <t>0001a520</t>
  </si>
  <si>
    <t>0001a530</t>
  </si>
  <si>
    <t>0001a540</t>
  </si>
  <si>
    <t>0001a550</t>
  </si>
  <si>
    <t>0001a560</t>
  </si>
  <si>
    <t>0001a570</t>
  </si>
  <si>
    <t>0001a580</t>
  </si>
  <si>
    <t>0001a590</t>
  </si>
  <si>
    <t>0001a5a0</t>
  </si>
  <si>
    <t>0001a5b0</t>
  </si>
  <si>
    <t>0001a5c0</t>
  </si>
  <si>
    <t>0001a5d0</t>
  </si>
  <si>
    <t>0001a5e0</t>
  </si>
  <si>
    <t>CL_TX STS_SUCCESS(0,0x0) mode 1 chan 30</t>
  </si>
  <si>
    <t>0001a5f0</t>
  </si>
  <si>
    <t>0001a600</t>
  </si>
  <si>
    <t>0001a610</t>
  </si>
  <si>
    <t>0001a620</t>
  </si>
  <si>
    <t>0001a630</t>
  </si>
  <si>
    <t>0001a640</t>
  </si>
  <si>
    <t>0001a650</t>
  </si>
  <si>
    <t>0001a660</t>
  </si>
  <si>
    <t>0001a670</t>
  </si>
  <si>
    <t>0001a680</t>
  </si>
  <si>
    <t>0001a690</t>
  </si>
  <si>
    <t>0001a6a0</t>
  </si>
  <si>
    <t>0001a6b0</t>
  </si>
  <si>
    <t>0001a6c0</t>
  </si>
  <si>
    <t>0001a6d0</t>
  </si>
  <si>
    <t>0001a6e0</t>
  </si>
  <si>
    <t>0001a6f0</t>
  </si>
  <si>
    <t>0001a700</t>
  </si>
  <si>
    <t>0001a710</t>
  </si>
  <si>
    <t>0001a720</t>
  </si>
  <si>
    <t>0001a730</t>
  </si>
  <si>
    <t>0001a740</t>
  </si>
  <si>
    <t>0001a750</t>
  </si>
  <si>
    <t>0001a760</t>
  </si>
  <si>
    <t>0001a770</t>
  </si>
  <si>
    <t>0001a780</t>
  </si>
  <si>
    <t>0001a790</t>
  </si>
  <si>
    <t>0001a7a0</t>
  </si>
  <si>
    <t>0001a7b0</t>
  </si>
  <si>
    <t>0001a7c0</t>
  </si>
  <si>
    <t>0001a7d0</t>
  </si>
  <si>
    <t>0001a7e0</t>
  </si>
  <si>
    <t>0001a7f0</t>
  </si>
  <si>
    <t>0001a800</t>
  </si>
  <si>
    <t>0001a810</t>
  </si>
  <si>
    <t>0001a820</t>
  </si>
  <si>
    <t>0001a830</t>
  </si>
  <si>
    <t>0001a840</t>
  </si>
  <si>
    <t>0001a850</t>
  </si>
  <si>
    <t>0001a860</t>
  </si>
  <si>
    <t>0001a870</t>
  </si>
  <si>
    <t>0001a880</t>
  </si>
  <si>
    <t>0001a890</t>
  </si>
  <si>
    <t>0001a8a0</t>
  </si>
  <si>
    <t>0001a8b0</t>
  </si>
  <si>
    <t>0001a8c0</t>
  </si>
  <si>
    <t>0001a8d0</t>
  </si>
  <si>
    <t>0001a8e0</t>
  </si>
  <si>
    <t>0001a8f0</t>
  </si>
  <si>
    <t>0001a900</t>
  </si>
  <si>
    <t>0001a910</t>
  </si>
  <si>
    <t>0001a920</t>
  </si>
  <si>
    <t>0001a930</t>
  </si>
  <si>
    <t>0001a940</t>
  </si>
  <si>
    <t>0001a950</t>
  </si>
  <si>
    <t>0001a960</t>
  </si>
  <si>
    <t>0001a970</t>
  </si>
  <si>
    <t>0001a980</t>
  </si>
  <si>
    <t>0001a990</t>
  </si>
  <si>
    <t>0001a9a0</t>
  </si>
  <si>
    <t>0001a9b0</t>
  </si>
  <si>
    <t>0001a9c0</t>
  </si>
  <si>
    <t>0001a9d0</t>
  </si>
  <si>
    <t>0001a9e0</t>
  </si>
  <si>
    <t>0001a9f0</t>
  </si>
  <si>
    <t>0001aa00</t>
  </si>
  <si>
    <t>0001aa10</t>
  </si>
  <si>
    <t>0001aa20</t>
  </si>
  <si>
    <t>0001aa30</t>
  </si>
  <si>
    <t>0001aa40</t>
  </si>
  <si>
    <t>0001aa50</t>
  </si>
  <si>
    <t>0001aa60</t>
  </si>
  <si>
    <t>0001aa70</t>
  </si>
  <si>
    <t>0001aa80</t>
  </si>
  <si>
    <t>0001aa90</t>
  </si>
  <si>
    <t>0001aaa0</t>
  </si>
  <si>
    <t>0001aab0</t>
  </si>
  <si>
    <t>0001aac0</t>
  </si>
  <si>
    <t>0001aad0</t>
  </si>
  <si>
    <t>0001aae0</t>
  </si>
  <si>
    <t>0001aaf0</t>
  </si>
  <si>
    <t>0001ab00</t>
  </si>
  <si>
    <t>0001ab10</t>
  </si>
  <si>
    <t>0001ab20</t>
  </si>
  <si>
    <t>0001ab30</t>
  </si>
  <si>
    <t>0001ab40</t>
  </si>
  <si>
    <t>0001ab50</t>
  </si>
  <si>
    <t>0001ab60</t>
  </si>
  <si>
    <t>0001ab70</t>
  </si>
  <si>
    <t>0001ab80</t>
  </si>
  <si>
    <t>0001ab90</t>
  </si>
  <si>
    <t>0001aba0</t>
  </si>
  <si>
    <t>0001abb0</t>
  </si>
  <si>
    <t>0001abc0</t>
  </si>
  <si>
    <t>0001abd0</t>
  </si>
  <si>
    <t>0001abe0</t>
  </si>
  <si>
    <t>0001abf0</t>
  </si>
  <si>
    <t>0001ac00</t>
  </si>
  <si>
    <t>0001ac10</t>
  </si>
  <si>
    <t>0001ac20</t>
  </si>
  <si>
    <t>0001ac30</t>
  </si>
  <si>
    <t>0001ac40</t>
  </si>
  <si>
    <t>0001ac50</t>
  </si>
  <si>
    <t>0001ac60</t>
  </si>
  <si>
    <t>0001ac70</t>
  </si>
  <si>
    <t>0001ac80</t>
  </si>
  <si>
    <t>0001ac90</t>
  </si>
  <si>
    <t>0001aca0</t>
  </si>
  <si>
    <t>0001acb0</t>
  </si>
  <si>
    <t>0001acc0</t>
  </si>
  <si>
    <t>0001acd0</t>
  </si>
  <si>
    <t>0001ace0</t>
  </si>
  <si>
    <t>0001acf0</t>
  </si>
  <si>
    <t>0001ad00</t>
  </si>
  <si>
    <t>0001ad10</t>
  </si>
  <si>
    <t>0001ad20</t>
  </si>
  <si>
    <t>0001ad30</t>
  </si>
  <si>
    <t>0001ad40</t>
  </si>
  <si>
    <t>0001ad50</t>
  </si>
  <si>
    <t>0001ad60</t>
  </si>
  <si>
    <t>0001ad70</t>
  </si>
  <si>
    <t>0001ad80</t>
  </si>
  <si>
    <t>0001ad90</t>
  </si>
  <si>
    <t>0001ada0</t>
  </si>
  <si>
    <t>0001adb0</t>
  </si>
  <si>
    <t>0001adc0</t>
  </si>
  <si>
    <t>0001add0</t>
  </si>
  <si>
    <t>0001ade0</t>
  </si>
  <si>
    <t>CL_TX STS_SUCCESS(0,0x0) mode 1 chan 72</t>
  </si>
  <si>
    <t>0001adf0</t>
  </si>
  <si>
    <t>0001ae00</t>
  </si>
  <si>
    <t>0001ae10</t>
  </si>
  <si>
    <t>0001ae20</t>
  </si>
  <si>
    <t>0001ae30</t>
  </si>
  <si>
    <t>0001ae40</t>
  </si>
  <si>
    <t>0001ae50</t>
  </si>
  <si>
    <t>0001ae60</t>
  </si>
  <si>
    <t>0001ae70</t>
  </si>
  <si>
    <t>0001ae80</t>
  </si>
  <si>
    <t>0001ae90</t>
  </si>
  <si>
    <t>0001aea0</t>
  </si>
  <si>
    <t>0001aeb0</t>
  </si>
  <si>
    <t>0001aec0</t>
  </si>
  <si>
    <t>0001aed0</t>
  </si>
  <si>
    <t>0001aee0</t>
  </si>
  <si>
    <t>0001aef0</t>
  </si>
  <si>
    <t>0001af00</t>
  </si>
  <si>
    <t>0001af10</t>
  </si>
  <si>
    <t>0001af20</t>
  </si>
  <si>
    <t>0001af30</t>
  </si>
  <si>
    <t>0001af40</t>
  </si>
  <si>
    <t>0001af50</t>
  </si>
  <si>
    <t>0001af60</t>
  </si>
  <si>
    <t>0001af70</t>
  </si>
  <si>
    <t>0001af80</t>
  </si>
  <si>
    <t>0001af90</t>
  </si>
  <si>
    <t>0001afa0</t>
  </si>
  <si>
    <t>0001afb0</t>
  </si>
  <si>
    <t>0001afc0</t>
  </si>
  <si>
    <t>0001afd0</t>
  </si>
  <si>
    <t>0001afe0</t>
  </si>
  <si>
    <t>0001aff0</t>
  </si>
  <si>
    <t>0001b000</t>
  </si>
  <si>
    <t>0001b010</t>
  </si>
  <si>
    <t>0001b020</t>
  </si>
  <si>
    <t>0001b030</t>
  </si>
  <si>
    <t>0001b040</t>
  </si>
  <si>
    <t>CL_TX STS_INADEQUATE_TIME(579,0x243) mode 5 chan 54</t>
  </si>
  <si>
    <t>0001b050</t>
  </si>
  <si>
    <t>0001b060</t>
  </si>
  <si>
    <t>0001b070</t>
  </si>
  <si>
    <t>0001b080</t>
  </si>
  <si>
    <t>0001b090</t>
  </si>
  <si>
    <t>0001b0a0</t>
  </si>
  <si>
    <t>0001b0b0</t>
  </si>
  <si>
    <t>0001b0c0</t>
  </si>
  <si>
    <t>0001b0d0</t>
  </si>
  <si>
    <t>0001b0e0</t>
  </si>
  <si>
    <t>0001b0f0</t>
  </si>
  <si>
    <t>0001b100</t>
  </si>
  <si>
    <t>0001b110</t>
  </si>
  <si>
    <t>0001b120</t>
  </si>
  <si>
    <t>0001b130</t>
  </si>
  <si>
    <t>0001b140</t>
  </si>
  <si>
    <t>0001b150</t>
  </si>
  <si>
    <t>0001b160</t>
  </si>
  <si>
    <t>0001b170</t>
  </si>
  <si>
    <t>0001b180</t>
  </si>
  <si>
    <t>0001b190</t>
  </si>
  <si>
    <t>0001b1a0</t>
  </si>
  <si>
    <t>0001b1b0</t>
  </si>
  <si>
    <t>0001b1c0</t>
  </si>
  <si>
    <t>0001b1d0</t>
  </si>
  <si>
    <t>0001b1e0</t>
  </si>
  <si>
    <t>CL_TX STS_SUCCESS(0,0x0) mode 1 chan 32</t>
  </si>
  <si>
    <t>0001b1f0</t>
  </si>
  <si>
    <t>0001b200</t>
  </si>
  <si>
    <t>0001b210</t>
  </si>
  <si>
    <t>0001b220</t>
  </si>
  <si>
    <t>0001b230</t>
  </si>
  <si>
    <t>0001b240</t>
  </si>
  <si>
    <t>0001b250</t>
  </si>
  <si>
    <t>0001b260</t>
  </si>
  <si>
    <t>0001b270</t>
  </si>
  <si>
    <t>0001b280</t>
  </si>
  <si>
    <t>0001b290</t>
  </si>
  <si>
    <t>0001b2a0</t>
  </si>
  <si>
    <t>0001b2b0</t>
  </si>
  <si>
    <t>0001b2c0</t>
  </si>
  <si>
    <t>0001b2d0</t>
  </si>
  <si>
    <t>0001b2e0</t>
  </si>
  <si>
    <t>0001b2f0</t>
  </si>
  <si>
    <t>0001b300</t>
  </si>
  <si>
    <t>0001b310</t>
  </si>
  <si>
    <t>0001b320</t>
  </si>
  <si>
    <t>0001b330</t>
  </si>
  <si>
    <t>0001b340</t>
  </si>
  <si>
    <t>0001b350</t>
  </si>
  <si>
    <t>0001b360</t>
  </si>
  <si>
    <t>0001b370</t>
  </si>
  <si>
    <t>0001b380</t>
  </si>
  <si>
    <t>0001b390</t>
  </si>
  <si>
    <t>0001b3a0</t>
  </si>
  <si>
    <t>0001b3b0</t>
  </si>
  <si>
    <t>0001b3c0</t>
  </si>
  <si>
    <t>0001b3d0</t>
  </si>
  <si>
    <t>0001b3e0</t>
  </si>
  <si>
    <t>0001b3f0</t>
  </si>
  <si>
    <t>0001b400</t>
  </si>
  <si>
    <t>0001b410</t>
  </si>
  <si>
    <t>0001b420</t>
  </si>
  <si>
    <t>0001b430</t>
  </si>
  <si>
    <t>0001b440</t>
  </si>
  <si>
    <t>CL_TX STS_INADEQUATE_TIME(579,0x243) mode 5 chan 43</t>
  </si>
  <si>
    <t>0001b450</t>
  </si>
  <si>
    <t>0001b460</t>
  </si>
  <si>
    <t>0001b470</t>
  </si>
  <si>
    <t>0001b480</t>
  </si>
  <si>
    <t>0001b490</t>
  </si>
  <si>
    <t>0001b4a0</t>
  </si>
  <si>
    <t>0001b4b0</t>
  </si>
  <si>
    <t>0001b4c0</t>
  </si>
  <si>
    <t>0001b4d0</t>
  </si>
  <si>
    <t>0001b4e0</t>
  </si>
  <si>
    <t>0001b4f0</t>
  </si>
  <si>
    <t>0001b500</t>
  </si>
  <si>
    <t>0001b510</t>
  </si>
  <si>
    <t>0001b520</t>
  </si>
  <si>
    <t>0001b530</t>
  </si>
  <si>
    <t>0001b540</t>
  </si>
  <si>
    <t>0001b550</t>
  </si>
  <si>
    <t>0001b560</t>
  </si>
  <si>
    <t>0001b570</t>
  </si>
  <si>
    <t>0001b580</t>
  </si>
  <si>
    <t>0001b590</t>
  </si>
  <si>
    <t>0001b5a0</t>
  </si>
  <si>
    <t>0001b5b0</t>
  </si>
  <si>
    <t>0001b5c0</t>
  </si>
  <si>
    <t>0001b5d0</t>
  </si>
  <si>
    <t>0001b5e0</t>
  </si>
  <si>
    <t>CL_TX STS_SUCCESS(0,0x0) mode 1 chan 27</t>
  </si>
  <si>
    <t>0001b5f0</t>
  </si>
  <si>
    <t>0001b600</t>
  </si>
  <si>
    <t>0001b610</t>
  </si>
  <si>
    <t>0001b620</t>
  </si>
  <si>
    <t>0001b630</t>
  </si>
  <si>
    <t>0001b640</t>
  </si>
  <si>
    <t>0001b650</t>
  </si>
  <si>
    <t>0001b660</t>
  </si>
  <si>
    <t>0001b670</t>
  </si>
  <si>
    <t>0001b680</t>
  </si>
  <si>
    <t>0001b690</t>
  </si>
  <si>
    <t>0001b6a0</t>
  </si>
  <si>
    <t>0001b6b0</t>
  </si>
  <si>
    <t>0001b6c0</t>
  </si>
  <si>
    <t>0001b6d0</t>
  </si>
  <si>
    <t>0001b6e0</t>
  </si>
  <si>
    <t>0001b6f0</t>
  </si>
  <si>
    <t>0001b700</t>
  </si>
  <si>
    <t>0001b710</t>
  </si>
  <si>
    <t>0001b720</t>
  </si>
  <si>
    <t>0001b730</t>
  </si>
  <si>
    <t>0001b740</t>
  </si>
  <si>
    <t>0001b750</t>
  </si>
  <si>
    <t>0001b760</t>
  </si>
  <si>
    <t>0001b770</t>
  </si>
  <si>
    <t>0001b780</t>
  </si>
  <si>
    <t>0001b790</t>
  </si>
  <si>
    <t>0001b7a0</t>
  </si>
  <si>
    <t>0001b7b0</t>
  </si>
  <si>
    <t>0001b7c0</t>
  </si>
  <si>
    <t>0001b7d0</t>
  </si>
  <si>
    <t>0001b7e0</t>
  </si>
  <si>
    <t>0001b7f0</t>
  </si>
  <si>
    <t>0001b800</t>
  </si>
  <si>
    <t>0001b810</t>
  </si>
  <si>
    <t>0001b820</t>
  </si>
  <si>
    <t>0001b830</t>
  </si>
  <si>
    <t>0001b840</t>
  </si>
  <si>
    <t>CL_TX STS_INADEQUATE_TIME(579,0x243) mode 5 chan 22</t>
  </si>
  <si>
    <t>0001b850</t>
  </si>
  <si>
    <t>0001b860</t>
  </si>
  <si>
    <t>0001b870</t>
  </si>
  <si>
    <t>0001b880</t>
  </si>
  <si>
    <t>0001b890</t>
  </si>
  <si>
    <t>0001b8a0</t>
  </si>
  <si>
    <t>0001b8b0</t>
  </si>
  <si>
    <t>0001b8c0</t>
  </si>
  <si>
    <t>0001b8d0</t>
  </si>
  <si>
    <t>0001b8e0</t>
  </si>
  <si>
    <t>0001b8f0</t>
  </si>
  <si>
    <t>0001b900</t>
  </si>
  <si>
    <t>0001b910</t>
  </si>
  <si>
    <t>0001b920</t>
  </si>
  <si>
    <t>0001b930</t>
  </si>
  <si>
    <t>0001b940</t>
  </si>
  <si>
    <t>0001b950</t>
  </si>
  <si>
    <t>0001b960</t>
  </si>
  <si>
    <t>0001b970</t>
  </si>
  <si>
    <t>0001b980</t>
  </si>
  <si>
    <t>0001b990</t>
  </si>
  <si>
    <t>0001b9a0</t>
  </si>
  <si>
    <t>CL_TX STS_SUCCESS(0,0x0) mode 1 chan 0</t>
  </si>
  <si>
    <t>CL_TX STS_SUCCESS(0,0x0) mode 1 chan 74</t>
  </si>
  <si>
    <t>CL_TX STS_INADEQUATE_TIME(579,0x243) mode 5 chan 21</t>
  </si>
  <si>
    <t>CL_TX STS_SUCCESS(0,0x0) mode 1 chan 61</t>
  </si>
  <si>
    <t>CL_TX STS_INADEQUATE_TIME(579,0x243) mode 5 chan 37</t>
  </si>
  <si>
    <t>CL_TX STS_INADEQUATE_TIME(579,0x243) mode 5 chan 61</t>
  </si>
  <si>
    <t>CL_TX STS_INADEQUATE_TIME(579,0x243) mode 5 chan 44</t>
  </si>
  <si>
    <t>CL_TX STS_SUCCESS(0,0x0) mode 1 chan 36</t>
  </si>
  <si>
    <t>CL_TX STS_INADEQUATE_TIME(579,0x243) mode 5 chan 16</t>
  </si>
  <si>
    <t>CL_TX STS_SUCCESS(0,0x0) mode 1 chan 82</t>
  </si>
  <si>
    <t>CL_FRT32_RX_CALL param32 0x001C0005</t>
  </si>
  <si>
    <t>CL_RX STS_SUCCESS(0,0x0) mode 5 chan 28</t>
  </si>
  <si>
    <t>CL_TX STS_INADEQUATE_TIME(579,0x243) mode 5 chan 28</t>
  </si>
  <si>
    <t>CL_TX STS_SUCCESS(0,0x0) mode 1 chan 47</t>
  </si>
  <si>
    <t>CL_TX STS_INADEQUATE_TIME(579,0x243) mode 5 chan 62</t>
  </si>
  <si>
    <t>CL_TX STS_SUCCESS(0,0x0) mode 1 chan 26</t>
  </si>
  <si>
    <t>CL_TX STS_INADEQUATE_TIME(579,0x243) mode 5 chan 6</t>
  </si>
  <si>
    <t>CL_TX STS_INADEQUATE_TIME(579,0x243) mode 5 chan 27</t>
  </si>
  <si>
    <t>CL_TX STS_INADEQUATE_TIME(579,0x243) mode 5 chan 17</t>
  </si>
  <si>
    <t>CL_FRT32_RX_CALL param32 0x00230005</t>
  </si>
  <si>
    <t>CL_RX STS_SUCCESS(0,0x0) mode 5 chan 35</t>
  </si>
  <si>
    <t>151 (0x97)</t>
  </si>
  <si>
    <t>CL_DEBUG param32 4(0x00000004)</t>
  </si>
  <si>
    <t>CL_TX STS_SUCCESS(0,0x0) mode 1 chan 20</t>
  </si>
  <si>
    <t>CL_DEBUG param32 2(0x00000002)</t>
  </si>
  <si>
    <t>CL_TX STS_SUCCESS(0,0x0) mode 1 chan 42</t>
  </si>
  <si>
    <t>CL_FRT32_RX_CALL param32 0x00120001</t>
  </si>
  <si>
    <t>CL_RX STS_SUCCESS(0,0x0) mode 1 chan 18</t>
  </si>
  <si>
    <t>CL_FRT32_RX_CALL param32 0x00270001</t>
  </si>
  <si>
    <t>CL_RX STS_SUCCESS(0,0x0) mode 1 chan 39</t>
  </si>
  <si>
    <t>CL_TX STS_SUCCESS(0,0x0) mode 1 chan 31</t>
  </si>
  <si>
    <t>CL_FRT32_RX_CALL param32 0x00220001</t>
  </si>
  <si>
    <t>CL_RX STS_SUCCESS(0,0x0) mode 1 chan 34</t>
  </si>
  <si>
    <t>CL_TX STS_SUCCESS(0,0x0) mode 1 chan 62</t>
  </si>
  <si>
    <t>CL_TX STS_INADEQUATE_TIME(579,0x243) mode 5 chan 25</t>
  </si>
  <si>
    <t>CL_TX STS_INADEQUATE_TIME(579,0x243) mode 5 chan 10</t>
  </si>
  <si>
    <t>CL_TX STS_INADEQUATE_TIME(579,0x243) mode 5 chan 15</t>
  </si>
  <si>
    <t>CL_TX STS_INADEQUATE_TIME(579,0x243) mode 5 chan 35</t>
  </si>
  <si>
    <t>CL_TX STS_INADEQUATE_TIME(579,0x243) mode 5 chan 34</t>
  </si>
  <si>
    <t>CL_TX STS_INADEQUATE_TIME(579,0x243) mode 5 chan 30</t>
  </si>
  <si>
    <t>CL_TX STS_SUCCESS(0,0x0) mode 1 chan 33</t>
  </si>
  <si>
    <t>CL_TX STS_INADEQUATE_TIME(579,0x243) mode 5 chan 12</t>
  </si>
  <si>
    <t>CL_TX STS_INADEQUATE_TIME(579,0x243) mode 5 chan 2</t>
  </si>
  <si>
    <t>CL_TX STS_INADEQUATE_TIME(579,0x243) mode 5 chan 8</t>
  </si>
  <si>
    <t>CL_TX STS_INADEQUATE_TIME(579,0x243) mode 5 chan 63</t>
  </si>
  <si>
    <t>CL_TX STS_INADEQUATE_TIME(579,0x243) mode 5 chan 7</t>
  </si>
  <si>
    <t>CL_TX STS_INADEQUATE_TIME(579,0x243) mode 5 chan 18</t>
  </si>
  <si>
    <t>CL_TX STS_SUCCESS(0,0x0) mode 1 chan 50</t>
  </si>
  <si>
    <t>CL_TX STS_INADEQUATE_TIME(579,0x243) mode 5 chan 5</t>
  </si>
  <si>
    <t>CL_TX STS_INADEQUATE_TIME(579,0x243) mode 5 chan 49</t>
  </si>
  <si>
    <t>CL_TX STS_SUCCESS(0,0x0) mode 1 chan 29</t>
  </si>
  <si>
    <t>CL_TX STS_SUCCESS(0,0x0) mode 1 chan 12</t>
  </si>
  <si>
    <t>CL_TX STS_INADEQUATE_TIME(579,0x243) mode 5 chan 9</t>
  </si>
  <si>
    <t>CL_TX STS_SUCCESS(0,0x0) mode 1 chan 9</t>
  </si>
  <si>
    <t>CL_TX STS_INADEQUATE_TIME(579,0x243) mode 5 chan 57</t>
  </si>
  <si>
    <t>(0x97)</t>
  </si>
  <si>
    <t>LMMGR_DATA_CONF param32 0x0000004E</t>
  </si>
  <si>
    <t>FRT32_TX_END param32 0x0000004E</t>
  </si>
  <si>
    <t>FRT32_RX_START param32 0x0000004E</t>
  </si>
  <si>
    <t>FRT32_RX_END param32 0x0000004E</t>
  </si>
  <si>
    <t>CL_FRT32_TX_CALL param32 0x0000004E</t>
  </si>
  <si>
    <t>CL_TX STS_SUCCESS(0,0x0) mode 5 chan 31</t>
  </si>
  <si>
    <t>LMMGR_DATA_IND param32 0x0000003B</t>
  </si>
  <si>
    <t>CL_TX STS_SUCCESS(0,0x0) mode 5 chan 9</t>
  </si>
  <si>
    <t>CL_FRT32_RX_CALL param32 0x00330005</t>
  </si>
  <si>
    <t>CL_RX STS_SUCCESS(0,0x0) mode 5 chan 51</t>
  </si>
  <si>
    <t>LMMGR_PHR_IND param32 0x0000A305</t>
  </si>
  <si>
    <t>CL_PDLL_FLAGS param32 13270(0x000033D6) POLLED | RX_DST | POLL_RXD | DATA_RXD | CLI_TXD | CLI_RXD | TX_ET | SENT_RSSI | RX_DLC_END</t>
  </si>
  <si>
    <t>CL_TX STS_SUCCESS(0,0x0) mode 5 chan 39</t>
  </si>
  <si>
    <t>CL_FRT32_RX_CALL param32 0x00270005</t>
  </si>
  <si>
    <t>CL_RX STS_SUCCESS(0,0x0) mode 5 chan 39</t>
  </si>
  <si>
    <t>CL_TX STS_SUCCESS(0,0x0) mode 5 chan 25</t>
  </si>
  <si>
    <t>HSM_EVENT_ENTRY evt 0x00,arg 0x00 state LMSM_BCAST(0x6)</t>
  </si>
  <si>
    <t>HSM_EVENT_EXIT evt 0x03,arg 0x00 state LMSM_BCAST(0x6)</t>
  </si>
  <si>
    <t>20 (0x14)</t>
  </si>
  <si>
    <t>30 (0x1e)</t>
  </si>
  <si>
    <t>ALINK_DL_IRQ param32 0x00000000</t>
  </si>
  <si>
    <t>19 (0x13)</t>
  </si>
  <si>
    <t>31 (0x1f)</t>
  </si>
  <si>
    <t>ALINK_DL_DMA param32 0x00000000</t>
  </si>
  <si>
    <t>32 (0x20)</t>
  </si>
  <si>
    <t>ALINK_DL_CB param32 0x00000000</t>
  </si>
  <si>
    <t>ALINK_DL_CB param32 0x04000001</t>
  </si>
  <si>
    <t>BUFMGR_GET ownr_Id OID_MACMGR(0x2) subFunc_Id 0x0D block_ptr 0x3334</t>
  </si>
  <si>
    <t>CL_FRT32_RX_CALL param32 0x00320001</t>
  </si>
  <si>
    <t>CL_RX STS_SUCCESS(0,0x0) mode 1 chan 50</t>
  </si>
  <si>
    <t>CL_FRT32_RX_CALL param32 0x00470001</t>
  </si>
  <si>
    <t>CL_RX STS_SUCCESS(0,0x0) mode 1 chan 71</t>
  </si>
  <si>
    <t>CL_FRT32_RX_CALL param32 0x00210001</t>
  </si>
  <si>
    <t>CL_RX STS_SUCCESS(0,0x0) mode 1 chan 33</t>
  </si>
  <si>
    <t>LMMGR_PHR_IND param32 0x000008C0</t>
  </si>
  <si>
    <t>CL_NEXT_CLI rxTime 133ms, txTime 13ms rxPrio 0 txPrio 0</t>
  </si>
  <si>
    <t>CL_NEXT_CLI rxTime 14ms, txTime 0ms rxPrio 0 txPrio 0</t>
  </si>
  <si>
    <t>CL_END STS_SUCCESS(0,0x0) duration 386msec</t>
  </si>
  <si>
    <t>CL_NEXT_CLI rxTime 144ms, txTime 13ms rxPrio 0 txPrio 0</t>
  </si>
  <si>
    <t xml:space="preserve">CL_SEQ_CTRL TX_SUCCESS SeqNum 140(0x8C) frag 0|1485B   </t>
  </si>
  <si>
    <t>CL_NEXT_CLI rxTime 5ms, txTime 0ms rxPrio 0 txPrio 0</t>
  </si>
  <si>
    <t>CL_END STS_INADEQUATE_TIME(579,0x243) duration 392msec</t>
  </si>
  <si>
    <t xml:space="preserve">CL_SEQ_CTRL TX_SUCCESS SeqNum 141(0x8D) frag 0|1485B   </t>
  </si>
  <si>
    <t xml:space="preserve">CL_SEQ_CTRL TX_SUCCESS SeqNum 142(0x8E) frag 0|1485B   </t>
  </si>
  <si>
    <t xml:space="preserve">CL_SEQ_CTRL TX_SUCCESS SeqNum 144(0x90) frag 0|1485B   </t>
  </si>
  <si>
    <t xml:space="preserve">CL_SEQ_CTRL TX_SUCCESS SeqNum 145(0x91) frag 0|1485B   </t>
  </si>
  <si>
    <t>CL_FRT32_RX_CALL param32 0x001B0001</t>
  </si>
  <si>
    <t>CL_RX STS_SUCCESS(0,0x0) mode 1 chan 27</t>
  </si>
  <si>
    <t>LMMGR_PHR_IND param32 0x00006090</t>
  </si>
  <si>
    <t>CL_PDLL_FLAGS param32 12726(0x000031B6) POLLED | RX_DST | POLL_RXD | DATA_TXD | CLI_TXD | CLI_RXD | SENT_RSSI | RX_DLC_END</t>
  </si>
  <si>
    <t>LMMGR_PHR_IND param32 0x000005F0</t>
  </si>
  <si>
    <t>LMMGR_PHR_IND param32 0x00000F50</t>
  </si>
  <si>
    <t>CL_NEXT_CLI rxTime 255ms, txTime 62ms rxPrio 0 txPrio 0</t>
  </si>
  <si>
    <t>LMMGR_PHR_IND param32 0x0000E9C0</t>
  </si>
  <si>
    <t>CL_PDLL_FLAGS param32 12630(0x00003156) POLLED | RX_DST | POLL_RXD | DATA_RXD | CLI_RXD | SENT_RSSI | RX_DLC_END</t>
  </si>
  <si>
    <t>CL_PDLL_FLAGS param32 176(0x000000B0) POLL_RXD | DATA_TXD | CLI_TXD</t>
  </si>
  <si>
    <t>CL_PDLL_FLAGS param32 8374(0x000020B6) POLLED | RX_DST | POLL_RXD | DATA_TXD | CLI_TXD | RX_DLC_END</t>
  </si>
  <si>
    <t>CL_END STS_SUCCESS(0,0x0) duration 9msec</t>
  </si>
  <si>
    <t>0x4e2884ad01</t>
  </si>
  <si>
    <t>CL_DEBUG param32 512(0x00000200)</t>
  </si>
  <si>
    <t>0x4e2884aff1</t>
  </si>
  <si>
    <t>120 (0x78)</t>
  </si>
  <si>
    <t>CLT_RESERVED param32 0x00000200</t>
  </si>
  <si>
    <t>0x4e2884fb1e</t>
  </si>
  <si>
    <t>0x4e2884fe02</t>
  </si>
  <si>
    <t>0x4e28854943</t>
  </si>
  <si>
    <t>0x4e28854c36</t>
  </si>
  <si>
    <t>0x4e28859331</t>
  </si>
  <si>
    <t>CL_DEBUG param32 8192(0x00002000)</t>
  </si>
  <si>
    <t>0x4e28859338</t>
  </si>
  <si>
    <t>CLT_RESERVED param32 0x00002000</t>
  </si>
  <si>
    <t>0x4e2885975e</t>
  </si>
  <si>
    <t>0x4e28859a4a</t>
  </si>
  <si>
    <t>0x4e2885e57d</t>
  </si>
  <si>
    <t>0x4e2885e87c</t>
  </si>
  <si>
    <t>0x4e2886339e</t>
  </si>
  <si>
    <t>0x4e2886368d</t>
  </si>
  <si>
    <t>0x4e288681bf</t>
  </si>
  <si>
    <t>0x4e288684be</t>
  </si>
  <si>
    <t>0x4e2886cfdd</t>
  </si>
  <si>
    <t>0x4e2886d2cf</t>
  </si>
  <si>
    <t>0x4e288719d1</t>
  </si>
  <si>
    <t>0x4e288719d7</t>
  </si>
  <si>
    <t>0x4e28871dfd</t>
  </si>
  <si>
    <t>0x4e288720fb</t>
  </si>
  <si>
    <t>0x4e28876c2d</t>
  </si>
  <si>
    <t>0x4e28876f17</t>
  </si>
  <si>
    <t>0x4e2887ba3f</t>
  </si>
  <si>
    <t>0x4e2887bd93</t>
  </si>
  <si>
    <t>0x4e28880869</t>
  </si>
  <si>
    <t>0x4e28880b4d</t>
  </si>
  <si>
    <t>0x4e2888567e</t>
  </si>
  <si>
    <t>0x4e2888596c</t>
  </si>
  <si>
    <t>0x4e2888a071</t>
  </si>
  <si>
    <t>0x4e2888a078</t>
  </si>
  <si>
    <t>0x4e2888a49d</t>
  </si>
  <si>
    <t>0x4e2888a79c</t>
  </si>
  <si>
    <t>0x4e2888f2be</t>
  </si>
  <si>
    <t>0x4e2888f5ab</t>
  </si>
  <si>
    <t>0x4e288940dd</t>
  </si>
  <si>
    <t>0x4e288943dc</t>
  </si>
  <si>
    <t>0x4e28898efe</t>
  </si>
  <si>
    <t>0x4e288991eb</t>
  </si>
  <si>
    <t>0x4e2889dd1e</t>
  </si>
  <si>
    <t>0x4e2889e00f</t>
  </si>
  <si>
    <t>0x4e288a2711</t>
  </si>
  <si>
    <t>0x4e288a2719</t>
  </si>
  <si>
    <t>0x4e288a2b4c</t>
  </si>
  <si>
    <t>0x4e288a2e3c</t>
  </si>
  <si>
    <t>0x4e288a795d</t>
  </si>
  <si>
    <t>0x4e288a7c55</t>
  </si>
  <si>
    <t>0x4e288aaf44</t>
  </si>
  <si>
    <t>CL_DEBUG param32 2097152(0x00200000)</t>
  </si>
  <si>
    <t>0x4e288aaf6e</t>
  </si>
  <si>
    <t>CLT_RESERVED param32 0x00200000</t>
  </si>
  <si>
    <t>0x4e288aaf73</t>
  </si>
  <si>
    <t>CL_DEBUG param32 128(0x00000080)</t>
  </si>
  <si>
    <t>0x4e288aaf85</t>
  </si>
  <si>
    <t>0x4e288aaf88</t>
  </si>
  <si>
    <t>0x4e288aaf8f</t>
  </si>
  <si>
    <t>0x4e288ab3ab</t>
  </si>
  <si>
    <t>CLT_RESERVED param32 0x00000080</t>
  </si>
  <si>
    <t>0x4e288ac36a</t>
  </si>
  <si>
    <t>LMMGR_DATA_CONF param32 0x288AB657</t>
  </si>
  <si>
    <t>0x4e288ac36c</t>
  </si>
  <si>
    <t>0x4e288ac370</t>
  </si>
  <si>
    <t>FRT32_TX_END param32 0x288AC333</t>
  </si>
  <si>
    <t>0x4e288ac372</t>
  </si>
  <si>
    <t>0x4e288ac37b</t>
  </si>
  <si>
    <t>CL_DEBUG param32 64(0x00000040)</t>
  </si>
  <si>
    <t>0x4e288ac391</t>
  </si>
  <si>
    <t>0x4e288ac3a5</t>
  </si>
  <si>
    <t>0x4e288ac3a9</t>
  </si>
  <si>
    <t>0x4e288ac3b6</t>
  </si>
  <si>
    <t>0x4e288ac50c</t>
  </si>
  <si>
    <t>CLT_RESERVED param32 0x00000040</t>
  </si>
  <si>
    <t>0x4e288ac77c</t>
  </si>
  <si>
    <t>0x4e288aca68</t>
  </si>
  <si>
    <t>0x4e288b159d</t>
  </si>
  <si>
    <t>0x4e288b187e</t>
  </si>
  <si>
    <t>0x4e288b63bd</t>
  </si>
  <si>
    <t>0x4e288b66a4</t>
  </si>
  <si>
    <t>0x4e288badb2</t>
  </si>
  <si>
    <t>0x4e288badb8</t>
  </si>
  <si>
    <t>0x4e288bb1dd</t>
  </si>
  <si>
    <t>0x4e288bb51a</t>
  </si>
  <si>
    <t>0x4e288bfffd</t>
  </si>
  <si>
    <t>0x4e288c02f2</t>
  </si>
  <si>
    <t>0x4e288c4e1d</t>
  </si>
  <si>
    <t>0x4e288c5110</t>
  </si>
  <si>
    <t>0x4e288c9c3e</t>
  </si>
  <si>
    <t>0x4e288c9f3c</t>
  </si>
  <si>
    <t>0x4e288cea5e</t>
  </si>
  <si>
    <t>0x4e288ced4c</t>
  </si>
  <si>
    <t>0x4e288d3451</t>
  </si>
  <si>
    <t>0x4e288d3458</t>
  </si>
  <si>
    <t>0x4e288d387e</t>
  </si>
  <si>
    <t>0x4e288d3b6f</t>
  </si>
  <si>
    <t>0x4e288d869e</t>
  </si>
  <si>
    <t>0x4e288d8981</t>
  </si>
  <si>
    <t>0x4e288dd4be</t>
  </si>
  <si>
    <t>0x4e288dd7bf</t>
  </si>
  <si>
    <t>0x4e288e22dd</t>
  </si>
  <si>
    <t>0x4e288e25c1</t>
  </si>
  <si>
    <t>0x4e288e70fe</t>
  </si>
  <si>
    <t>0x4e288e7438</t>
  </si>
  <si>
    <t>0x4e288ebaf1</t>
  </si>
  <si>
    <t>0x4e288ebaf8</t>
  </si>
  <si>
    <t>0x4e288ebf1d</t>
  </si>
  <si>
    <t>0x4e288ec20c</t>
  </si>
  <si>
    <t>0x4e288f0d3f</t>
  </si>
  <si>
    <t>0x4e288f102c</t>
  </si>
  <si>
    <t>0x4e288f5b5e</t>
  </si>
  <si>
    <t>0x4e288f5e5b</t>
  </si>
  <si>
    <t>0x4e288fa97e</t>
  </si>
  <si>
    <t>0x4e288fac6d</t>
  </si>
  <si>
    <t>0x4e288ff79d</t>
  </si>
  <si>
    <t>0x4e288ffa93</t>
  </si>
  <si>
    <t>0x4e28904191</t>
  </si>
  <si>
    <t>0x4e28904198</t>
  </si>
  <si>
    <t>0x4e289045be</t>
  </si>
  <si>
    <t>0x4e289048ad</t>
  </si>
  <si>
    <t>0x4e289093de</t>
  </si>
  <si>
    <t>0x4e289096db</t>
  </si>
  <si>
    <t>0x4e2890e1fe</t>
  </si>
  <si>
    <t>0x4e2890e4ee</t>
  </si>
  <si>
    <t>0x4e2891301d</t>
  </si>
  <si>
    <t>0x4e2891331c</t>
  </si>
  <si>
    <t>0x4e28917e3e</t>
  </si>
  <si>
    <t>0x4e2891812d</t>
  </si>
  <si>
    <t>0x4e2891c831</t>
  </si>
  <si>
    <t>0x4e2891c83a</t>
  </si>
  <si>
    <t>0x4e2891cc5f</t>
  </si>
  <si>
    <t>0x4e2891cf51</t>
  </si>
  <si>
    <t>0x4e28921a7d</t>
  </si>
  <si>
    <t>0x4e28921d60</t>
  </si>
  <si>
    <t>0x4e2892689e</t>
  </si>
  <si>
    <t>0x4e28926b82</t>
  </si>
  <si>
    <t>0x4e2892b6bd</t>
  </si>
  <si>
    <t>0x4e2892ba05</t>
  </si>
  <si>
    <t>0x4e289304dd</t>
  </si>
  <si>
    <t>0x4e289307c0</t>
  </si>
  <si>
    <t>0x4e28934ed1</t>
  </si>
  <si>
    <t>0x4e28934ed8</t>
  </si>
  <si>
    <t>0x4e289352fe</t>
  </si>
  <si>
    <t>0x4e289355fa</t>
  </si>
  <si>
    <t>0x4e2893a11d</t>
  </si>
  <si>
    <t>0x4e2893a403</t>
  </si>
  <si>
    <t>0x4e2893ef3d</t>
  </si>
  <si>
    <t>0x4e2893f23b</t>
  </si>
  <si>
    <t>0x4e28943d5e</t>
  </si>
  <si>
    <t>0x4e2894404f</t>
  </si>
  <si>
    <t>0x4e28948b7d</t>
  </si>
  <si>
    <t>0x4e28948e87</t>
  </si>
  <si>
    <t>0x4e28948e9e</t>
  </si>
  <si>
    <t>0x4e28948ea4</t>
  </si>
  <si>
    <t>CL_OUT_REQ pktId 62924(0xF5CC)</t>
  </si>
  <si>
    <t>0x4e28948ea7</t>
  </si>
  <si>
    <t>0x4e28948ed6</t>
  </si>
  <si>
    <t>0x4e28948ee5</t>
  </si>
  <si>
    <t>0x4e28948eef</t>
  </si>
  <si>
    <t>CL_PTR ptr 0x730161A4</t>
  </si>
  <si>
    <t>0x4e28948ef2</t>
  </si>
  <si>
    <t>CL_OUT_CNF STS_SUCCESS(0,0x0) CL Id 81</t>
  </si>
  <si>
    <t>0x4e28948ef6</t>
  </si>
  <si>
    <t>0x4e289492b1</t>
  </si>
  <si>
    <t>0x4e289492c4</t>
  </si>
  <si>
    <t>0x4e289492c7</t>
  </si>
  <si>
    <t>0x4e289492cf</t>
  </si>
  <si>
    <t>0x4e289492df</t>
  </si>
  <si>
    <t>CL_NEW CL Id 81 (0x51) duration 400msec</t>
  </si>
  <si>
    <t>0x4e289492f8</t>
  </si>
  <si>
    <t>0x4e2894930e</t>
  </si>
  <si>
    <t>CL_FRT32_TX_CALL param32 0x2894968B</t>
  </si>
  <si>
    <t>0x4e28949311</t>
  </si>
  <si>
    <t>0x4e289496af</t>
  </si>
  <si>
    <t>0x4e289496b3</t>
  </si>
  <si>
    <t>0x4e2894a4df</t>
  </si>
  <si>
    <t>LMMGR_DATA_CONF param32 0x2894995A</t>
  </si>
  <si>
    <t>0x4e2894a4e3</t>
  </si>
  <si>
    <t>0x4e2894a4e6</t>
  </si>
  <si>
    <t>FRT32_TX_END param32 0x2894A4A5</t>
  </si>
  <si>
    <t>0x4e2894a4e9</t>
  </si>
  <si>
    <t>0x4e2894a4f0</t>
  </si>
  <si>
    <t>0x4e2894a4fa</t>
  </si>
  <si>
    <t>0x4e2894a4fd</t>
  </si>
  <si>
    <t>0x4e2894a502</t>
  </si>
  <si>
    <t>0x4e2894a508</t>
  </si>
  <si>
    <t>0x4e2894a50e</t>
  </si>
  <si>
    <t>0x4e2894a519</t>
  </si>
  <si>
    <t>CL_NEXT_RX_TX nextTime 680830625(0x2894A6A1)</t>
  </si>
  <si>
    <t>0x4e2894a51e</t>
  </si>
  <si>
    <t>0x4e2894a6a7</t>
  </si>
  <si>
    <t>CL_DEBUG param32 256(0x00000100)</t>
  </si>
  <si>
    <t>0x4e2894a6ae</t>
  </si>
  <si>
    <t>0x4e2894a6b3</t>
  </si>
  <si>
    <t>0x4e2894a6c0</t>
  </si>
  <si>
    <t>0x4e2894a9a6</t>
  </si>
  <si>
    <t>0x4e2894a9ab</t>
  </si>
  <si>
    <t>CLT_RESERVED param32 0x00000100</t>
  </si>
  <si>
    <t>0x4e2894aeea</t>
  </si>
  <si>
    <t>0x4e2894aeec</t>
  </si>
  <si>
    <t>FRT32_RX_START param32 0x2894AD48</t>
  </si>
  <si>
    <t>0x4e2894aeef</t>
  </si>
  <si>
    <t>0x4e2894af04</t>
  </si>
  <si>
    <t>0x4e2894af92</t>
  </si>
  <si>
    <t>0x4e2894b03b</t>
  </si>
  <si>
    <t>0x4e2894b03d</t>
  </si>
  <si>
    <t>FRT32_RX_END param32 0x2894AF5D</t>
  </si>
  <si>
    <t>0x4e2894b040</t>
  </si>
  <si>
    <t>0x4e2894b04e</t>
  </si>
  <si>
    <t>0x4e2894b056</t>
  </si>
  <si>
    <t>CLT_RESERVED param32 0x00000002</t>
  </si>
  <si>
    <t>0x4e2894b059</t>
  </si>
  <si>
    <t>CL_DEBUG param32 60(0x0000003C)</t>
  </si>
  <si>
    <t>0x4e2894b070</t>
  </si>
  <si>
    <t>0x4e2894b076</t>
  </si>
  <si>
    <t>0x4e2894b08b</t>
  </si>
  <si>
    <t>0x4e2894b090</t>
  </si>
  <si>
    <t>0x4e2894b0a6</t>
  </si>
  <si>
    <t>0x4e2894b0ab</t>
  </si>
  <si>
    <t>0x4e2894b0ba</t>
  </si>
  <si>
    <t>0x4e2894b0be</t>
  </si>
  <si>
    <t>CL_DATA_REQ STS_SUCCESS(0,0x0) CL Id 81</t>
  </si>
  <si>
    <t>0x4e2894b0d3</t>
  </si>
  <si>
    <t>0x4e2894b0d6</t>
  </si>
  <si>
    <t>0x4e2894b10b</t>
  </si>
  <si>
    <t>0x4e2894b111</t>
  </si>
  <si>
    <t>CL_NEXT_RX_TX nextTime 680833861(0x2894B345)</t>
  </si>
  <si>
    <t>0x4e2894b117</t>
  </si>
  <si>
    <t>0x4e2894b11c</t>
  </si>
  <si>
    <t>0x4e2894b12b</t>
  </si>
  <si>
    <t>0x4e2894b290</t>
  </si>
  <si>
    <t>CL_PTR ptr 0x73016331</t>
  </si>
  <si>
    <t>0x4e2894b33c</t>
  </si>
  <si>
    <t>0x4e2894b34f</t>
  </si>
  <si>
    <t>0x4e2894b356</t>
  </si>
  <si>
    <t>0x4e2894b36b</t>
  </si>
  <si>
    <t>0x4e2894b36f</t>
  </si>
  <si>
    <t>CL_TXDONE SDU_TX_NO_TX(65534,0xFFFE) CL Id 81</t>
  </si>
  <si>
    <t>0x4e2894b383</t>
  </si>
  <si>
    <t>0x4e2894b38f</t>
  </si>
  <si>
    <t>0x4e2894b392</t>
  </si>
  <si>
    <t>0x4e2894b398</t>
  </si>
  <si>
    <t>0x4e2894b3a0</t>
  </si>
  <si>
    <t>0x4e2894b3af</t>
  </si>
  <si>
    <t>0x4e2894b69f</t>
  </si>
  <si>
    <t>CLT_RESERVED param32 0x0000003C</t>
  </si>
  <si>
    <t>0x4e2894b886</t>
  </si>
  <si>
    <t>0x4e2894b88c</t>
  </si>
  <si>
    <t>0x4e2894b891</t>
  </si>
  <si>
    <t>0x4e2894d571</t>
  </si>
  <si>
    <t>0x4e2894d578</t>
  </si>
  <si>
    <t>0x4e2894d99e</t>
  </si>
  <si>
    <t>0x4e2894dc8a</t>
  </si>
  <si>
    <t>0x4e2894e18a</t>
  </si>
  <si>
    <t>0x4e2894e190</t>
  </si>
  <si>
    <t>CL_OUT_REQ pktId 62925(0xF5CD)</t>
  </si>
  <si>
    <t>0x4e2894e193</t>
  </si>
  <si>
    <t>0x4e2894e1d0</t>
  </si>
  <si>
    <t>0x4e2894e1e0</t>
  </si>
  <si>
    <t>0x4e2894e1e6</t>
  </si>
  <si>
    <t>CL_PTR ptr 0x73015800</t>
  </si>
  <si>
    <t>0x4e2894e1e9</t>
  </si>
  <si>
    <t>CL_OUT_CNF STS_SUCCESS(0,0x0) CL Id 82</t>
  </si>
  <si>
    <t>0x4e2894e1ed</t>
  </si>
  <si>
    <t>0x4e2894e59c</t>
  </si>
  <si>
    <t>0x4e2894e5be</t>
  </si>
  <si>
    <t>0x4e2894e5c1</t>
  </si>
  <si>
    <t>0x4e2894e5ca</t>
  </si>
  <si>
    <t>0x4e2894e5d9</t>
  </si>
  <si>
    <t>CL_NEW CL Id 82 (0x52) duration 400msec</t>
  </si>
  <si>
    <t>0x4e2894e5f2</t>
  </si>
  <si>
    <t>0x4e2894e608</t>
  </si>
  <si>
    <t>CL_FRT32_TX_CALL param32 0x2894E976</t>
  </si>
  <si>
    <t>0x4e2894e60a</t>
  </si>
  <si>
    <t>0x4e2894e99b</t>
  </si>
  <si>
    <t>0x4e2894e9a0</t>
  </si>
  <si>
    <t>0x4e2894f7cc</t>
  </si>
  <si>
    <t>LMMGR_DATA_CONF param32 0x2894EC46</t>
  </si>
  <si>
    <t>0x4e2894f7ce</t>
  </si>
  <si>
    <t>0x4e2894f7d0</t>
  </si>
  <si>
    <t>FRT32_TX_END param32 0x2894F791</t>
  </si>
  <si>
    <t>0x4e2894f7d3</t>
  </si>
  <si>
    <t>0x4e2894f7da</t>
  </si>
  <si>
    <t>0x4e2894f7e5</t>
  </si>
  <si>
    <t>0x4e2894f7e7</t>
  </si>
  <si>
    <t>0x4e2894f7ee</t>
  </si>
  <si>
    <t>0x4e2894f7f3</t>
  </si>
  <si>
    <t>0x4e2894f7f9</t>
  </si>
  <si>
    <t>0x4e2894f804</t>
  </si>
  <si>
    <t>CL_NEXT_RX_TX nextTime 680851853(0x2894F98D)</t>
  </si>
  <si>
    <t>0x4e2894f808</t>
  </si>
  <si>
    <t>0x4e2894f993</t>
  </si>
  <si>
    <t>0x4e2894f99a</t>
  </si>
  <si>
    <t>0x4e2894f9a0</t>
  </si>
  <si>
    <t>0x4e2894f9ac</t>
  </si>
  <si>
    <t>0x4e2894fc9f</t>
  </si>
  <si>
    <t>0x4e2894fca4</t>
  </si>
  <si>
    <t>0x4e289501cb</t>
  </si>
  <si>
    <t>0x4e289501cd</t>
  </si>
  <si>
    <t>FRT32_RX_START param32 0x28950032</t>
  </si>
  <si>
    <t>0x4e289501d3</t>
  </si>
  <si>
    <t>0x4e289501e9</t>
  </si>
  <si>
    <t>0x4e28950273</t>
  </si>
  <si>
    <t>0x4e2895031b</t>
  </si>
  <si>
    <t>0x4e2895031d</t>
  </si>
  <si>
    <t>FRT32_RX_END param32 0x2895024B</t>
  </si>
  <si>
    <t>0x4e28950320</t>
  </si>
  <si>
    <t>0x4e2895032e</t>
  </si>
  <si>
    <t>0x4e28950336</t>
  </si>
  <si>
    <t>0x4e28950344</t>
  </si>
  <si>
    <t>0x4e28950351</t>
  </si>
  <si>
    <t>0x4e28950356</t>
  </si>
  <si>
    <t>0x4e2895036b</t>
  </si>
  <si>
    <t>0x4e28950371</t>
  </si>
  <si>
    <t>0x4e28950386</t>
  </si>
  <si>
    <t>0x4e2895038c</t>
  </si>
  <si>
    <t>0x4e2895039c</t>
  </si>
  <si>
    <t>0x4e2895039f</t>
  </si>
  <si>
    <t>CL_DATA_REQ STS_SUCCESS(0,0x0) CL Id 82</t>
  </si>
  <si>
    <t>0x4e289503b4</t>
  </si>
  <si>
    <t>0x4e289503b7</t>
  </si>
  <si>
    <t>0x4e289503ec</t>
  </si>
  <si>
    <t>0x4e289503f1</t>
  </si>
  <si>
    <t>CL_NEXT_RX_TX nextTime 680855091(0x28950633)</t>
  </si>
  <si>
    <t>0x4e289503f8</t>
  </si>
  <si>
    <t>0x4e289503ff</t>
  </si>
  <si>
    <t>0x4e2895040b</t>
  </si>
  <si>
    <t>0x4e2895056f</t>
  </si>
  <si>
    <t>CL_PTR ptr 0x7301598D</t>
  </si>
  <si>
    <t>0x4e2895061c</t>
  </si>
  <si>
    <t>0x4e28950630</t>
  </si>
  <si>
    <t>0x4e28950636</t>
  </si>
  <si>
    <t>0x4e2895064c</t>
  </si>
  <si>
    <t>0x4e2895064f</t>
  </si>
  <si>
    <t>CL_TXDONE SDU_TX_NO_TX(65534,0xFFFE) CL Id 82</t>
  </si>
  <si>
    <t>0x4e28950664</t>
  </si>
  <si>
    <t>0x4e28950670</t>
  </si>
  <si>
    <t>0x4e28950673</t>
  </si>
  <si>
    <t>0x4e2895067b</t>
  </si>
  <si>
    <t>0x4e28950680</t>
  </si>
  <si>
    <t>0x4e2895068f</t>
  </si>
  <si>
    <t>0x4e2895097e</t>
  </si>
  <si>
    <t>0x4e28950b65</t>
  </si>
  <si>
    <t>0x4e28950b6b</t>
  </si>
  <si>
    <t>0x4e28950b70</t>
  </si>
  <si>
    <t>0x4e289527bd</t>
  </si>
  <si>
    <t>0x4e28952ab8</t>
  </si>
  <si>
    <t>0x4e2895344c</t>
  </si>
  <si>
    <t>0x4e28953451</t>
  </si>
  <si>
    <t>CL_OUT_REQ pktId 62926(0xF5CE)</t>
  </si>
  <si>
    <t>0x4e28953454</t>
  </si>
  <si>
    <t>0x4e28953483</t>
  </si>
  <si>
    <t>0x4e289534a0</t>
  </si>
  <si>
    <t>0x4e289534a7</t>
  </si>
  <si>
    <t>0x4e289534ab</t>
  </si>
  <si>
    <t>CL_OUT_CNF STS_SUCCESS(0,0x0) CL Id 83</t>
  </si>
  <si>
    <t>0x4e289534ae</t>
  </si>
  <si>
    <t>0x4e2895385e</t>
  </si>
  <si>
    <t>0x4e28953870</t>
  </si>
  <si>
    <t>0x4e28953873</t>
  </si>
  <si>
    <t>0x4e2895387b</t>
  </si>
  <si>
    <t>0x4e2895388c</t>
  </si>
  <si>
    <t>CL_NEW CL Id 83 (0x53) duration 400msec</t>
  </si>
  <si>
    <t>0x4e289538b3</t>
  </si>
  <si>
    <t>0x4e289538c9</t>
  </si>
  <si>
    <t>CL_FRT32_TX_CALL param32 0x28953C37</t>
  </si>
  <si>
    <t>0x4e289538cc</t>
  </si>
  <si>
    <t>0x4e28953c5b</t>
  </si>
  <si>
    <t>0x4e28953c5f</t>
  </si>
  <si>
    <t>0x4e28954a8b</t>
  </si>
  <si>
    <t>LMMGR_DATA_CONF param32 0x28953F06</t>
  </si>
  <si>
    <t>0x4e28954a8f</t>
  </si>
  <si>
    <t>0x4e28954a99</t>
  </si>
  <si>
    <t>FRT32_TX_END param32 0x28954A51</t>
  </si>
  <si>
    <t>0x4e28954a9c</t>
  </si>
  <si>
    <t>0x4e28954aa4</t>
  </si>
  <si>
    <t>0x4e28954aae</t>
  </si>
  <si>
    <t>0x4e28954ab1</t>
  </si>
  <si>
    <t>0x4e28954ab6</t>
  </si>
  <si>
    <t>0x4e28954abc</t>
  </si>
  <si>
    <t>0x4e28954ac2</t>
  </si>
  <si>
    <t>0x4e28954acd</t>
  </si>
  <si>
    <t>CL_NEXT_RX_TX nextTime 680873037(0x28954C4D)</t>
  </si>
  <si>
    <t>0x4e28954ad2</t>
  </si>
  <si>
    <t>0x4e28954c53</t>
  </si>
  <si>
    <t>0x4e28954c5a</t>
  </si>
  <si>
    <t>0x4e28954c5f</t>
  </si>
  <si>
    <t>0x4e28954c6c</t>
  </si>
  <si>
    <t>0x4e28954f43</t>
  </si>
  <si>
    <t>0x4e28954f48</t>
  </si>
  <si>
    <t>0x4e2895548f</t>
  </si>
  <si>
    <t>0x4e28955491</t>
  </si>
  <si>
    <t>FRT32_RX_START param32 0x289552F3</t>
  </si>
  <si>
    <t>0x4e28955494</t>
  </si>
  <si>
    <t>0x4e289554a8</t>
  </si>
  <si>
    <t>0x4e28955537</t>
  </si>
  <si>
    <t>0x4e289555dc</t>
  </si>
  <si>
    <t>0x4e289555de</t>
  </si>
  <si>
    <t>FRT32_RX_END param32 0x28955509</t>
  </si>
  <si>
    <t>0x4e289555e1</t>
  </si>
  <si>
    <t>0x4e289555ef</t>
  </si>
  <si>
    <t>0x4e289555f7</t>
  </si>
  <si>
    <t>0x4e289555fa</t>
  </si>
  <si>
    <t>0x4e28955608</t>
  </si>
  <si>
    <t>0x4e2895560d</t>
  </si>
  <si>
    <t>0x4e2895562c</t>
  </si>
  <si>
    <t>0x4e28955631</t>
  </si>
  <si>
    <t>0x4e28955647</t>
  </si>
  <si>
    <t>0x4e2895564c</t>
  </si>
  <si>
    <t>0x4e2895565a</t>
  </si>
  <si>
    <t>0x4e2895565f</t>
  </si>
  <si>
    <t>CL_DATA_REQ STS_SUCCESS(0,0x0) CL Id 83</t>
  </si>
  <si>
    <t>0x4e28955674</t>
  </si>
  <si>
    <t>0x4e28955677</t>
  </si>
  <si>
    <t>0x4e289556ac</t>
  </si>
  <si>
    <t>0x4e289556b2</t>
  </si>
  <si>
    <t>CL_NEXT_RX_TX nextTime 680876273(0x289558F1)</t>
  </si>
  <si>
    <t>0x4e289556b8</t>
  </si>
  <si>
    <t>0x4e289556bd</t>
  </si>
  <si>
    <t>0x4e289556cc</t>
  </si>
  <si>
    <t>0x4e2895582f</t>
  </si>
  <si>
    <t>0x4e289558dc</t>
  </si>
  <si>
    <t>0x4e289558ee</t>
  </si>
  <si>
    <t>0x4e289558f5</t>
  </si>
  <si>
    <t>0x4e28955902</t>
  </si>
  <si>
    <t>0x4e28955905</t>
  </si>
  <si>
    <t>CL_TXDONE SDU_TX_NO_TX(65534,0xFFFE) CL Id 83</t>
  </si>
  <si>
    <t>0x4e2895591a</t>
  </si>
  <si>
    <t>0x4e2895592f</t>
  </si>
  <si>
    <t>0x4e28955933</t>
  </si>
  <si>
    <t>0x4e28955938</t>
  </si>
  <si>
    <t>0x4e2895593f</t>
  </si>
  <si>
    <t>0x4e2895594e</t>
  </si>
  <si>
    <t>0x4e28955c37</t>
  </si>
  <si>
    <t>0x4e28955e21</t>
  </si>
  <si>
    <t>0x4e28955e27</t>
  </si>
  <si>
    <t>0x4e28955e2c</t>
  </si>
  <si>
    <t>0x4e289575de</t>
  </si>
  <si>
    <t>0x4e289578cf</t>
  </si>
  <si>
    <t>0x4e289587f7</t>
  </si>
  <si>
    <t>0x4e289587fd</t>
  </si>
  <si>
    <t>CL_OUT_REQ pktId 62927(0xF5CF)</t>
  </si>
  <si>
    <t>0x4e289587ff</t>
  </si>
  <si>
    <t>0x4e2895882e</t>
  </si>
  <si>
    <t>0x4e2895883d</t>
  </si>
  <si>
    <t>0x4e28958843</t>
  </si>
  <si>
    <t>0x4e28958847</t>
  </si>
  <si>
    <t>CL_OUT_CNF STS_SUCCESS(0,0x0) CL Id 84</t>
  </si>
  <si>
    <t>0x4e2895884a</t>
  </si>
  <si>
    <t>0x4e28958c08</t>
  </si>
  <si>
    <t>0x4e28958c1a</t>
  </si>
  <si>
    <t>0x4e28958c1e</t>
  </si>
  <si>
    <t>0x4e28958c26</t>
  </si>
  <si>
    <t>0x4e28958c35</t>
  </si>
  <si>
    <t>CL_NEW CL Id 84 (0x54) duration 400msec</t>
  </si>
  <si>
    <t>0x4e28958c4f</t>
  </si>
  <si>
    <t>0x4e28958c74</t>
  </si>
  <si>
    <t>CL_FRT32_TX_CALL param32 0x28958FE2</t>
  </si>
  <si>
    <t>0x4e28958c77</t>
  </si>
  <si>
    <t>0x4e28959007</t>
  </si>
  <si>
    <t>0x4e2895900b</t>
  </si>
  <si>
    <t>0x4e28959e37</t>
  </si>
  <si>
    <t>LMMGR_DATA_CONF param32 0x289592B2</t>
  </si>
  <si>
    <t>0x4e28959e3a</t>
  </si>
  <si>
    <t>0x4e28959e3e</t>
  </si>
  <si>
    <t>FRT32_TX_END param32 0x28959DFD</t>
  </si>
  <si>
    <t>0x4e28959e40</t>
  </si>
  <si>
    <t>0x4e28959e48</t>
  </si>
  <si>
    <t>0x4e28959e53</t>
  </si>
  <si>
    <t>0x4e28959e55</t>
  </si>
  <si>
    <t>0x4e28959e5b</t>
  </si>
  <si>
    <t>0x4e28959e5f</t>
  </si>
  <si>
    <t>0x4e28959e67</t>
  </si>
  <si>
    <t>0x4e28959e72</t>
  </si>
  <si>
    <t>CL_NEXT_RX_TX nextTime 680894457(0x28959FF9)</t>
  </si>
  <si>
    <t>0x4e28959e76</t>
  </si>
  <si>
    <t>0x4e28959fff</t>
  </si>
  <si>
    <t>0x4e2895a006</t>
  </si>
  <si>
    <t>0x4e2895a00c</t>
  </si>
  <si>
    <t>0x4e2895a017</t>
  </si>
  <si>
    <t>0x4e2895a2f2</t>
  </si>
  <si>
    <t>0x4e2895a2f7</t>
  </si>
  <si>
    <t>0x4e2895a83e</t>
  </si>
  <si>
    <t>0x4e2895a840</t>
  </si>
  <si>
    <t>FRT32_RX_START param32 0x2895A6A0</t>
  </si>
  <si>
    <t>0x4e2895a842</t>
  </si>
  <si>
    <t>0x4e2895a85a</t>
  </si>
  <si>
    <t>0x4e2895a8e4</t>
  </si>
  <si>
    <t>0x4e2895a98d</t>
  </si>
  <si>
    <t>0x4e2895a98f</t>
  </si>
  <si>
    <t>FRT32_RX_END param32 0x2895A8B5</t>
  </si>
  <si>
    <t>0x4e2895a992</t>
  </si>
  <si>
    <t>0x4e2895a99f</t>
  </si>
  <si>
    <t>0x4e2895a9a8</t>
  </si>
  <si>
    <t>0x4e2895a9ab</t>
  </si>
  <si>
    <t>0x4e2895a9b7</t>
  </si>
  <si>
    <t>0x4e2895a9be</t>
  </si>
  <si>
    <t>0x4e2895a9d4</t>
  </si>
  <si>
    <t>0x4e2895a9d9</t>
  </si>
  <si>
    <t>0x4e2895a9ef</t>
  </si>
  <si>
    <t>0x4e2895a9f4</t>
  </si>
  <si>
    <t>0x4e2895aa03</t>
  </si>
  <si>
    <t>0x4e2895aa0f</t>
  </si>
  <si>
    <t>CL_DATA_REQ STS_SUCCESS(0,0x0) CL Id 84</t>
  </si>
  <si>
    <t>0x4e2895aa25</t>
  </si>
  <si>
    <t>0x4e2895aa28</t>
  </si>
  <si>
    <t>0x4e2895aa54</t>
  </si>
  <si>
    <t>0x4e2895aa59</t>
  </si>
  <si>
    <t>CL_NEXT_RX_TX nextTime 680897693(0x2895AC9D)</t>
  </si>
  <si>
    <t>0x4e2895aa60</t>
  </si>
  <si>
    <t>0x4e2895aa65</t>
  </si>
  <si>
    <t>0x4e2895aa72</t>
  </si>
  <si>
    <t>0x4e2895abd8</t>
  </si>
  <si>
    <t>0x4e2895ac8f</t>
  </si>
  <si>
    <t>0x4e2895aca2</t>
  </si>
  <si>
    <t>0x4e2895aca8</t>
  </si>
  <si>
    <t>0x4e2895acb6</t>
  </si>
  <si>
    <t>0x4e2895acb9</t>
  </si>
  <si>
    <t>CL_TXDONE SDU_TX_NO_TX(65534,0xFFFE) CL Id 84</t>
  </si>
  <si>
    <t>0x4e2895acce</t>
  </si>
  <si>
    <t>0x4e2895acda</t>
  </si>
  <si>
    <t>0x4e2895acdd</t>
  </si>
  <si>
    <t>0x4e2895ace3</t>
  </si>
  <si>
    <t>0x4e2895ace8</t>
  </si>
  <si>
    <t>0x4e2895acf9</t>
  </si>
  <si>
    <t>0x4e2895afe6</t>
  </si>
  <si>
    <t>0x4e2895b1d7</t>
  </si>
  <si>
    <t>0x4e2895b1dd</t>
  </si>
  <si>
    <t>0x4e2895b1e2</t>
  </si>
  <si>
    <t>0x4e2895c412</t>
  </si>
  <si>
    <t>0x4e2895c6f8</t>
  </si>
  <si>
    <t>0x4e2895dbc0</t>
  </si>
  <si>
    <t>0x4e2895dbc6</t>
  </si>
  <si>
    <t>CL_OUT_REQ pktId 62928(0xF5D0)</t>
  </si>
  <si>
    <t>0x4e2895dbc8</t>
  </si>
  <si>
    <t>0x4e2895dbf7</t>
  </si>
  <si>
    <t>0x4e2895dc06</t>
  </si>
  <si>
    <t>0x4e2895dc0c</t>
  </si>
  <si>
    <t>0x4e2895dc0e</t>
  </si>
  <si>
    <t>CL_OUT_CNF STS_SUCCESS(0,0x0) CL Id 85</t>
  </si>
  <si>
    <t>0x4e2895dc13</t>
  </si>
  <si>
    <t>0x4e2895e3fb</t>
  </si>
  <si>
    <t>0x4e2895e40d</t>
  </si>
  <si>
    <t>0x4e2895e410</t>
  </si>
  <si>
    <t>0x4e2895e418</t>
  </si>
  <si>
    <t>0x4e2895e427</t>
  </si>
  <si>
    <t>CL_NEW CL Id 85 (0x55) duration 400msec</t>
  </si>
  <si>
    <t>0x4e2895e440</t>
  </si>
  <si>
    <t>0x4e2895e457</t>
  </si>
  <si>
    <t>CL_FRT32_TX_CALL param32 0x2895E7D4</t>
  </si>
  <si>
    <t>0x4e2895e45a</t>
  </si>
  <si>
    <t>0x4e2895e7f9</t>
  </si>
  <si>
    <t>0x4e2895e7fe</t>
  </si>
  <si>
    <t>0x4e2895f62a</t>
  </si>
  <si>
    <t>LMMGR_DATA_CONF param32 0x2895EAA4</t>
  </si>
  <si>
    <t>0x4e2895f62c</t>
  </si>
  <si>
    <t>0x4e2895f62f</t>
  </si>
  <si>
    <t>FRT32_TX_END param32 0x2895F5EF</t>
  </si>
  <si>
    <t>0x4e2895f633</t>
  </si>
  <si>
    <t>0x4e2895f63b</t>
  </si>
  <si>
    <t>0x4e2895f646</t>
  </si>
  <si>
    <t>0x4e2895f648</t>
  </si>
  <si>
    <t>0x4e2895f64d</t>
  </si>
  <si>
    <t>0x4e2895f652</t>
  </si>
  <si>
    <t>0x4e2895f658</t>
  </si>
  <si>
    <t>0x4e2895f665</t>
  </si>
  <si>
    <t>CL_NEXT_RX_TX nextTime 680916971(0x2895F7EB)</t>
  </si>
  <si>
    <t>0x4e2895f669</t>
  </si>
  <si>
    <t>0x4e2895f7f1</t>
  </si>
  <si>
    <t>0x4e2895f7f8</t>
  </si>
  <si>
    <t>0x4e2895f7fd</t>
  </si>
  <si>
    <t>0x4e2895f809</t>
  </si>
  <si>
    <t>0x4e2895fae3</t>
  </si>
  <si>
    <t>0x4e2895faea</t>
  </si>
  <si>
    <t>0x4e2896002e</t>
  </si>
  <si>
    <t>0x4e28960030</t>
  </si>
  <si>
    <t>FRT32_RX_START param32 0x2895FE92</t>
  </si>
  <si>
    <t>0x4e28960033</t>
  </si>
  <si>
    <t>0x4e28960047</t>
  </si>
  <si>
    <t>0x4e289600d5</t>
  </si>
  <si>
    <t>0x4e2896017d</t>
  </si>
  <si>
    <t>0x4e28960181</t>
  </si>
  <si>
    <t>FRT32_RX_END param32 0x289600A3</t>
  </si>
  <si>
    <t>0x4e28960184</t>
  </si>
  <si>
    <t>0x4e28960192</t>
  </si>
  <si>
    <t>0x4e28960199</t>
  </si>
  <si>
    <t>0x4e289601a5</t>
  </si>
  <si>
    <t>0x4e289601b2</t>
  </si>
  <si>
    <t>0x4e289601b8</t>
  </si>
  <si>
    <t>0x4e289601ce</t>
  </si>
  <si>
    <t>0x4e289601d3</t>
  </si>
  <si>
    <t>0x4e289601e9</t>
  </si>
  <si>
    <t>0x4e289601ee</t>
  </si>
  <si>
    <t>0x4e289601fd</t>
  </si>
  <si>
    <t>0x4e28960200</t>
  </si>
  <si>
    <t>CL_DATA_REQ STS_SUCCESS(0,0x0) CL Id 85</t>
  </si>
  <si>
    <t>0x4e28960215</t>
  </si>
  <si>
    <t>0x4e28960219</t>
  </si>
  <si>
    <t>0x4e2896024e</t>
  </si>
  <si>
    <t>0x4e28960254</t>
  </si>
  <si>
    <t>CL_NEXT_RX_TX nextTime 680920203(0x2896048B)</t>
  </si>
  <si>
    <t>0x4e2896025a</t>
  </si>
  <si>
    <t>0x4e2896025f</t>
  </si>
  <si>
    <t>0x4e2896026d</t>
  </si>
  <si>
    <t>0x4e289603d0</t>
  </si>
  <si>
    <t>0x4e2896047f</t>
  </si>
  <si>
    <t>0x4e28960491</t>
  </si>
  <si>
    <t>0x4e28960497</t>
  </si>
  <si>
    <t>0x4e289604ad</t>
  </si>
  <si>
    <t>0x4e289604b1</t>
  </si>
  <si>
    <t>CL_TXDONE SDU_TX_NO_TX(65534,0xFFFE) CL Id 85</t>
  </si>
  <si>
    <t>0x4e289604c6</t>
  </si>
  <si>
    <t>0x4e289604d2</t>
  </si>
  <si>
    <t>0x4e289604d5</t>
  </si>
  <si>
    <t>0x4e289604db</t>
  </si>
  <si>
    <t>0x4e289604e1</t>
  </si>
  <si>
    <t>0x4e289604f0</t>
  </si>
  <si>
    <t>0x4e289607d6</t>
  </si>
  <si>
    <t>0x4e289609bc</t>
  </si>
  <si>
    <t>0x4e289609c3</t>
  </si>
  <si>
    <t>0x4e289609c7</t>
  </si>
  <si>
    <t>0x4e2896121e</t>
  </si>
  <si>
    <t>0x4e2896150d</t>
  </si>
  <si>
    <t>0x4e28963306</t>
  </si>
  <si>
    <t>0x4e2896330d</t>
  </si>
  <si>
    <t>CL_OUT_REQ pktId 62929(0xF5D1)</t>
  </si>
  <si>
    <t>0x4e28963310</t>
  </si>
  <si>
    <t>0x4e2896333f</t>
  </si>
  <si>
    <t>0x4e2896334d</t>
  </si>
  <si>
    <t>0x4e28963353</t>
  </si>
  <si>
    <t>0x4e28963356</t>
  </si>
  <si>
    <t>CL_OUT_CNF STS_SUCCESS(0,0x0) CL Id 86</t>
  </si>
  <si>
    <t>0x4e2896335a</t>
  </si>
  <si>
    <t>0x4e2896371a</t>
  </si>
  <si>
    <t>0x4e2896372c</t>
  </si>
  <si>
    <t>0x4e28963730</t>
  </si>
  <si>
    <t>0x4e28963738</t>
  </si>
  <si>
    <t>0x4e28963747</t>
  </si>
  <si>
    <t>CL_NEW CL Id 86 (0x56) duration 400msec</t>
  </si>
  <si>
    <t>0x4e2896375f</t>
  </si>
  <si>
    <t>0x4e28963776</t>
  </si>
  <si>
    <t>CL_FRT32_TX_CALL param32 0x28963AF3</t>
  </si>
  <si>
    <t>0x4e2896377a</t>
  </si>
  <si>
    <t>0x4e28963b17</t>
  </si>
  <si>
    <t>0x4e28963b1c</t>
  </si>
  <si>
    <t>0x4e28964948</t>
  </si>
  <si>
    <t>LMMGR_DATA_CONF param32 0x28963DC2</t>
  </si>
  <si>
    <t>0x4e2896494a</t>
  </si>
  <si>
    <t>0x4e2896494c</t>
  </si>
  <si>
    <t>FRT32_TX_END param32 0x2896490D</t>
  </si>
  <si>
    <t>0x4e2896494f</t>
  </si>
  <si>
    <t>0x4e28964958</t>
  </si>
  <si>
    <t>0x4e28964962</t>
  </si>
  <si>
    <t>0x4e28964965</t>
  </si>
  <si>
    <t>0x4e2896496a</t>
  </si>
  <si>
    <t>0x4e2896496f</t>
  </si>
  <si>
    <t>0x4e28964975</t>
  </si>
  <si>
    <t>0x4e28964980</t>
  </si>
  <si>
    <t>CL_NEXT_RX_TX nextTime 680938249(0x28964B09)</t>
  </si>
  <si>
    <t>0x4e28964985</t>
  </si>
  <si>
    <t>0x4e28964b0f</t>
  </si>
  <si>
    <t>0x4e28964b16</t>
  </si>
  <si>
    <t>0x4e28964b1b</t>
  </si>
  <si>
    <t>0x4e28964b27</t>
  </si>
  <si>
    <t>0x4e28964e11</t>
  </si>
  <si>
    <t>0x4e28964e16</t>
  </si>
  <si>
    <t>0x4e2896534a</t>
  </si>
  <si>
    <t>0x4e2896534c</t>
  </si>
  <si>
    <t>FRT32_RX_START param32 0x289651AF</t>
  </si>
  <si>
    <t>0x4e2896534f</t>
  </si>
  <si>
    <t>0x4e28965362</t>
  </si>
  <si>
    <t>0x4e289653ed</t>
  </si>
  <si>
    <t>0x4e28965495</t>
  </si>
  <si>
    <t>0x4e28965498</t>
  </si>
  <si>
    <t>FRT32_RX_END param32 0x289653C6</t>
  </si>
  <si>
    <t>0x4e2896549c</t>
  </si>
  <si>
    <t>0x4e289654a9</t>
  </si>
  <si>
    <t>0x4e289654b2</t>
  </si>
  <si>
    <t>0x4e289654be</t>
  </si>
  <si>
    <t>0x4e289654cb</t>
  </si>
  <si>
    <t>0x4e289654d0</t>
  </si>
  <si>
    <t>0x4e289654e6</t>
  </si>
  <si>
    <t>0x4e289654ec</t>
  </si>
  <si>
    <t>0x4e28965502</t>
  </si>
  <si>
    <t>0x4e28965507</t>
  </si>
  <si>
    <t>0x4e28965516</t>
  </si>
  <si>
    <t>0x4e28965519</t>
  </si>
  <si>
    <t>CL_DATA_REQ STS_SUCCESS(0,0x0) CL Id 86</t>
  </si>
  <si>
    <t>0x4e2896552e</t>
  </si>
  <si>
    <t>0x4e28965531</t>
  </si>
  <si>
    <t>0x4e28965567</t>
  </si>
  <si>
    <t>0x4e2896556d</t>
  </si>
  <si>
    <t>CL_NEXT_RX_TX nextTime 680941486(0x289657AE)</t>
  </si>
  <si>
    <t>0x4e28965573</t>
  </si>
  <si>
    <t>0x4e28965578</t>
  </si>
  <si>
    <t>0x4e28965585</t>
  </si>
  <si>
    <t>0x4e289656e9</t>
  </si>
  <si>
    <t>0x4e28965797</t>
  </si>
  <si>
    <t>0x4e289657aa</t>
  </si>
  <si>
    <t>0x4e289657b0</t>
  </si>
  <si>
    <t>0x4e289657c6</t>
  </si>
  <si>
    <t>0x4e289657c8</t>
  </si>
  <si>
    <t>CL_TXDONE SDU_TX_NO_TX(65534,0xFFFE) CL Id 86</t>
  </si>
  <si>
    <t>0x4e289657de</t>
  </si>
  <si>
    <t>0x4e289657eb</t>
  </si>
  <si>
    <t>0x4e289657ee</t>
  </si>
  <si>
    <t>0x4e289657f4</t>
  </si>
  <si>
    <t>0x4e289657f9</t>
  </si>
  <si>
    <t>0x4e28965808</t>
  </si>
  <si>
    <t>0x4e28965aed</t>
  </si>
  <si>
    <t>0x4e28965c52</t>
  </si>
  <si>
    <t>0x4e28965c68</t>
  </si>
  <si>
    <t>0x4e28965c8a</t>
  </si>
  <si>
    <t>0x4e28965c90</t>
  </si>
  <si>
    <t>0x4e28965c95</t>
  </si>
  <si>
    <t>0x4e2896603d</t>
  </si>
  <si>
    <t>0x4e28966333</t>
  </si>
  <si>
    <t>0x4e2896869d</t>
  </si>
  <si>
    <t>0x4e289686a3</t>
  </si>
  <si>
    <t>CL_OUT_REQ pktId 62930(0xF5D2)</t>
  </si>
  <si>
    <t>0x4e289686a6</t>
  </si>
  <si>
    <t>0x4e289686d5</t>
  </si>
  <si>
    <t>0x4e289686e3</t>
  </si>
  <si>
    <t>0x4e289686ea</t>
  </si>
  <si>
    <t>0x4e289686ec</t>
  </si>
  <si>
    <t>CL_OUT_CNF STS_SUCCESS(0,0x0) CL Id 87</t>
  </si>
  <si>
    <t>0x4e289686f2</t>
  </si>
  <si>
    <t>0x4e28968ab0</t>
  </si>
  <si>
    <t>0x4e28968ac2</t>
  </si>
  <si>
    <t>0x4e28968ac6</t>
  </si>
  <si>
    <t>0x4e28968acd</t>
  </si>
  <si>
    <t>0x4e28968adc</t>
  </si>
  <si>
    <t>CL_NEW CL Id 87 (0x57) duration 400msec</t>
  </si>
  <si>
    <t>0x4e28968af5</t>
  </si>
  <si>
    <t>0x4e28968b1b</t>
  </si>
  <si>
    <t>CL_FRT32_TX_CALL param32 0x28968E89</t>
  </si>
  <si>
    <t>0x4e28968b1e</t>
  </si>
  <si>
    <t>0x4e28968ead</t>
  </si>
  <si>
    <t>0x4e28968eb1</t>
  </si>
  <si>
    <t>0x4e28969cdd</t>
  </si>
  <si>
    <t>LMMGR_DATA_CONF param32 0x28969158</t>
  </si>
  <si>
    <t>0x4e28969ce0</t>
  </si>
  <si>
    <t>0x4e28969ce2</t>
  </si>
  <si>
    <t>FRT32_TX_END param32 0x28969CA3</t>
  </si>
  <si>
    <t>0x4e28969ce6</t>
  </si>
  <si>
    <t>0x4e28969cee</t>
  </si>
  <si>
    <t>0x4e28969cf8</t>
  </si>
  <si>
    <t>0x4e28969cfa</t>
  </si>
  <si>
    <t>0x4e28969d00</t>
  </si>
  <si>
    <t>0x4e28969d05</t>
  </si>
  <si>
    <t>0x4e28969d0b</t>
  </si>
  <si>
    <t>0x4e28969d17</t>
  </si>
  <si>
    <t>CL_NEXT_RX_TX nextTime 680959647(0x28969E9F)</t>
  </si>
  <si>
    <t>0x4e28969d1b</t>
  </si>
  <si>
    <t>0x4e28969ea5</t>
  </si>
  <si>
    <t>0x4e28969eac</t>
  </si>
  <si>
    <t>0x4e28969eb2</t>
  </si>
  <si>
    <t>0x4e28969ebd</t>
  </si>
  <si>
    <t>0x4e2896a1a1</t>
  </si>
  <si>
    <t>0x4e2896a1a7</t>
  </si>
  <si>
    <t>0x4e2896a6e7</t>
  </si>
  <si>
    <t>0x4e2896a6ea</t>
  </si>
  <si>
    <t>FRT32_RX_START param32 0x2896A545</t>
  </si>
  <si>
    <t>0x4e2896a6ec</t>
  </si>
  <si>
    <t>0x4e2896a704</t>
  </si>
  <si>
    <t>0x4e2896a78e</t>
  </si>
  <si>
    <t>0x4e2896a836</t>
  </si>
  <si>
    <t>0x4e2896a839</t>
  </si>
  <si>
    <t>FRT32_RX_END param32 0x2896A75B</t>
  </si>
  <si>
    <t>0x4e2896a83c</t>
  </si>
  <si>
    <t>0x4e2896a84a</t>
  </si>
  <si>
    <t>0x4e2896a851</t>
  </si>
  <si>
    <t>0x4e2896a855</t>
  </si>
  <si>
    <t>0x4e2896a861</t>
  </si>
  <si>
    <t>0x4e2896a866</t>
  </si>
  <si>
    <t>0x4e2896a87d</t>
  </si>
  <si>
    <t>0x4e2896a882</t>
  </si>
  <si>
    <t>0x4e2896a898</t>
  </si>
  <si>
    <t>0x4e2896a89d</t>
  </si>
  <si>
    <t>0x4e2896a8ac</t>
  </si>
  <si>
    <t>0x4e2896a8b8</t>
  </si>
  <si>
    <t>CL_DATA_REQ STS_SUCCESS(0,0x0) CL Id 87</t>
  </si>
  <si>
    <t>0x4e2896a8cd</t>
  </si>
  <si>
    <t>0x4e2896a8d2</t>
  </si>
  <si>
    <t>0x4e2896a8fd</t>
  </si>
  <si>
    <t>0x4e2896a903</t>
  </si>
  <si>
    <t>CL_NEXT_RX_TX nextTime 680962883(0x2896AB43)</t>
  </si>
  <si>
    <t>0x4e2896a90a</t>
  </si>
  <si>
    <t>0x4e2896a90e</t>
  </si>
  <si>
    <t>0x4e2896a91b</t>
  </si>
  <si>
    <t>0x4e2896aa8b</t>
  </si>
  <si>
    <t>0x4e2896ab41</t>
  </si>
  <si>
    <t>0x4e2896ab54</t>
  </si>
  <si>
    <t>0x4e2896ab5a</t>
  </si>
  <si>
    <t>0x4e2896ab66</t>
  </si>
  <si>
    <t>0x4e2896ab6b</t>
  </si>
  <si>
    <t>CL_TXDONE SDU_TX_NO_TX(65534,0xFFFE) CL Id 87</t>
  </si>
  <si>
    <t>0x4e2896ab80</t>
  </si>
  <si>
    <t>0x4e2896ab8c</t>
  </si>
  <si>
    <t>0x4e2896ab90</t>
  </si>
  <si>
    <t>0x4e2896ab96</t>
  </si>
  <si>
    <t>0x4e2896ab9b</t>
  </si>
  <si>
    <t>0x4e2896abaa</t>
  </si>
  <si>
    <t>0x4e2896aea5</t>
  </si>
  <si>
    <t>0x4e2896b096</t>
  </si>
  <si>
    <t>0x4e2896b09c</t>
  </si>
  <si>
    <t>0x4e2896b0a1</t>
  </si>
  <si>
    <t>0x4e2896d951</t>
  </si>
  <si>
    <t>0x4e2896d956</t>
  </si>
  <si>
    <t>CL_OUT_REQ pktId 62931(0xF5D3)</t>
  </si>
  <si>
    <t>0x4e2896d959</t>
  </si>
  <si>
    <t>0x4e2896d998</t>
  </si>
  <si>
    <t>0x4e2896d9a6</t>
  </si>
  <si>
    <t>0x4e2896d9ac</t>
  </si>
  <si>
    <t>0x4e2896d9af</t>
  </si>
  <si>
    <t>CL_OUT_CNF STS_SUCCESS(0,0x0) CL Id 88</t>
  </si>
  <si>
    <t>0x4e2896d9b2</t>
  </si>
  <si>
    <t>0x4e2896dd73</t>
  </si>
  <si>
    <t>0x4e2896dd85</t>
  </si>
  <si>
    <t>0x4e2896dd8a</t>
  </si>
  <si>
    <t>0x4e2896dd92</t>
  </si>
  <si>
    <t>0x4e2896dda1</t>
  </si>
  <si>
    <t>CL_NEW CL Id 88 (0x58) duration 400msec</t>
  </si>
  <si>
    <t>0x4e2896ddb9</t>
  </si>
  <si>
    <t>0x4e2896ddd0</t>
  </si>
  <si>
    <t>CL_FRT32_TX_CALL param32 0x2896E14C</t>
  </si>
  <si>
    <t>0x4e2896ddd3</t>
  </si>
  <si>
    <t>0x4e2896e171</t>
  </si>
  <si>
    <t>0x4e2896e177</t>
  </si>
  <si>
    <t>0x4e2896efa1</t>
  </si>
  <si>
    <t>LMMGR_DATA_CONF param32 0x2896E41C</t>
  </si>
  <si>
    <t>0x4e2896efa4</t>
  </si>
  <si>
    <t>0x4e2896efa6</t>
  </si>
  <si>
    <t>FRT32_TX_END param32 0x2896EF67</t>
  </si>
  <si>
    <t>0x4e2896efa9</t>
  </si>
  <si>
    <t>0x4e2896efb0</t>
  </si>
  <si>
    <t>0x4e2896efbb</t>
  </si>
  <si>
    <t>0x4e2896efbe</t>
  </si>
  <si>
    <t>0x4e2896efc4</t>
  </si>
  <si>
    <t>0x4e2896efc9</t>
  </si>
  <si>
    <t>0x4e2896efcf</t>
  </si>
  <si>
    <t>0x4e2896efda</t>
  </si>
  <si>
    <t>CL_NEXT_RX_TX nextTime 680980835(0x2896F163)</t>
  </si>
  <si>
    <t>0x4e2896efde</t>
  </si>
  <si>
    <t>0x4e2896f169</t>
  </si>
  <si>
    <t>0x4e2896f171</t>
  </si>
  <si>
    <t>0x4e2896f177</t>
  </si>
  <si>
    <t>0x4e2896f182</t>
  </si>
  <si>
    <t>0x4e2896f466</t>
  </si>
  <si>
    <t>0x4e2896f46b</t>
  </si>
  <si>
    <t>0x4e2896f9ae</t>
  </si>
  <si>
    <t>0x4e2896f9b1</t>
  </si>
  <si>
    <t>FRT32_RX_START param32 0x2896F80C</t>
  </si>
  <si>
    <t>0x4e2896f9b4</t>
  </si>
  <si>
    <t>0x4e2896f9cc</t>
  </si>
  <si>
    <t>0x4e2896fa57</t>
  </si>
  <si>
    <t>0x4e2896faff</t>
  </si>
  <si>
    <t>0x4e2896fb02</t>
  </si>
  <si>
    <t>FRT32_RX_END param32 0x2896FA20</t>
  </si>
  <si>
    <t>0x4e2896fb04</t>
  </si>
  <si>
    <t>0x4e2896fb12</t>
  </si>
  <si>
    <t>0x4e2896fb1c</t>
  </si>
  <si>
    <t>0x4e2896fb1e</t>
  </si>
  <si>
    <t>0x4e2896fb35</t>
  </si>
  <si>
    <t>0x4e2896fb3a</t>
  </si>
  <si>
    <t>0x4e2896fb50</t>
  </si>
  <si>
    <t>0x4e2896fb55</t>
  </si>
  <si>
    <t>0x4e2896fb6b</t>
  </si>
  <si>
    <t>0x4e2896fb72</t>
  </si>
  <si>
    <t>0x4e2896fb80</t>
  </si>
  <si>
    <t>0x4e2896fb83</t>
  </si>
  <si>
    <t>CL_DATA_REQ STS_SUCCESS(0,0x0) CL Id 88</t>
  </si>
  <si>
    <t>0x4e2896fb98</t>
  </si>
  <si>
    <t>0x4e2896fb9b</t>
  </si>
  <si>
    <t>0x4e2896fbd0</t>
  </si>
  <si>
    <t>0x4e2896fbd5</t>
  </si>
  <si>
    <t>CL_NEXT_RX_TX nextTime 680984072(0x2896FE08)</t>
  </si>
  <si>
    <t>0x4e2896fbdd</t>
  </si>
  <si>
    <t>0x4e2896fbe2</t>
  </si>
  <si>
    <t>0x4e2896fbef</t>
  </si>
  <si>
    <t>0x4e2896fd52</t>
  </si>
  <si>
    <t>0x4e2896fe01</t>
  </si>
  <si>
    <t>0x4e2896fe13</t>
  </si>
  <si>
    <t>0x4e2896fe1a</t>
  </si>
  <si>
    <t>0x4e2896fe30</t>
  </si>
  <si>
    <t>0x4e2896fe32</t>
  </si>
  <si>
    <t>CL_TXDONE SDU_TX_NO_TX(65534,0xFFFE) CL Id 88</t>
  </si>
  <si>
    <t>0x4e2896fe47</t>
  </si>
  <si>
    <t>0x4e2896fe53</t>
  </si>
  <si>
    <t>0x4e2896fe58</t>
  </si>
  <si>
    <t>0x4e2896fe5e</t>
  </si>
  <si>
    <t>0x4e2896fe63</t>
  </si>
  <si>
    <t>0x4e2896fe72</t>
  </si>
  <si>
    <t>0x4e28970163</t>
  </si>
  <si>
    <t>0x4e28970349</t>
  </si>
  <si>
    <t>0x4e2897034f</t>
  </si>
  <si>
    <t>0x4e28970356</t>
  </si>
  <si>
    <t>0x4e289720a9</t>
  </si>
  <si>
    <t>0x4e289720af</t>
  </si>
  <si>
    <t>0x4e289720b2</t>
  </si>
  <si>
    <t>0x4e289720be</t>
  </si>
  <si>
    <t>0x4e289720fc</t>
  </si>
  <si>
    <t>0x4e289720fe</t>
  </si>
  <si>
    <t>FRT32_RX_START param32 0x28972020</t>
  </si>
  <si>
    <t>0x4e28972102</t>
  </si>
  <si>
    <t>0x4e28972109</t>
  </si>
  <si>
    <t>0x4e28972111</t>
  </si>
  <si>
    <t>0x4e28972116</t>
  </si>
  <si>
    <t>0x4e28972122</t>
  </si>
  <si>
    <t>CLT_RESERVED param32 0x00000004</t>
  </si>
  <si>
    <t>0x4e28972158</t>
  </si>
  <si>
    <t>0x4e2897215f</t>
  </si>
  <si>
    <t>CL_DEBUG param32 8(0x00000008)</t>
  </si>
  <si>
    <t>0x4e28972168</t>
  </si>
  <si>
    <t>0x4e2897216d</t>
  </si>
  <si>
    <t>0x4e28972178</t>
  </si>
  <si>
    <t>CLT_RESERVED param32 0x00000008</t>
  </si>
  <si>
    <t>0x4e28972677</t>
  </si>
  <si>
    <t>0x4e28972680</t>
  </si>
  <si>
    <t>CL_DEBUG param32 16(0x00000010)</t>
  </si>
  <si>
    <t>0x4e28972687</t>
  </si>
  <si>
    <t>0x4e28972689</t>
  </si>
  <si>
    <t>0x4e2897269e</t>
  </si>
  <si>
    <t>0x4e289726ad</t>
  </si>
  <si>
    <t>0x4e289726b1</t>
  </si>
  <si>
    <t>CL_START STS_SUCCESS(0,0x0) CL Id 89</t>
  </si>
  <si>
    <t>0x4e289726b6</t>
  </si>
  <si>
    <t>0x4e289726d2</t>
  </si>
  <si>
    <t>0x4e289726d6</t>
  </si>
  <si>
    <t>CLT_RESERVED param32 0x00000010</t>
  </si>
  <si>
    <t>0x4e289726d8</t>
  </si>
  <si>
    <t>0x4e289726ea</t>
  </si>
  <si>
    <t>0x4e289726ed</t>
  </si>
  <si>
    <t>0x4e289726f1</t>
  </si>
  <si>
    <t>0x4e289726f5</t>
  </si>
  <si>
    <t>CL_NEW CL Id 89 (0x59) duration 400msec</t>
  </si>
  <si>
    <t>0x4e289726fa</t>
  </si>
  <si>
    <t>0x4e28972704</t>
  </si>
  <si>
    <t>0x4e28972707</t>
  </si>
  <si>
    <t>CL_DATA_REQ STS_SUCCESS(0,0x0) CL Id 89</t>
  </si>
  <si>
    <t>0x4e2897272b</t>
  </si>
  <si>
    <t>0x4e289729af</t>
  </si>
  <si>
    <t>0x4e289729b6</t>
  </si>
  <si>
    <t>CL_DATA_RESP STS_SUCCESS(0,0x0) 0x61A4</t>
  </si>
  <si>
    <t>0x4e289729b9</t>
  </si>
  <si>
    <t>0x4e28972b57</t>
  </si>
  <si>
    <t>0x4e28972b59</t>
  </si>
  <si>
    <t>FRT32_RX_END param32 0x28972B10</t>
  </si>
  <si>
    <t>0x4e28972b5c</t>
  </si>
  <si>
    <t>0x4e28972b6c</t>
  </si>
  <si>
    <t>CL_DEBUG param32 32(0x00000020)</t>
  </si>
  <si>
    <t>0x4e28972b83</t>
  </si>
  <si>
    <t>0x4e28972b86</t>
  </si>
  <si>
    <t>0x4e28972b8f</t>
  </si>
  <si>
    <t>0x4e28972b93</t>
  </si>
  <si>
    <t>CL_PTR ptr 0x73016233</t>
  </si>
  <si>
    <t>0x4e28972bcd</t>
  </si>
  <si>
    <t>0x4e28972bd3</t>
  </si>
  <si>
    <t>CL_NEXT_RX_TX nextTime 680997000(0x28973088)</t>
  </si>
  <si>
    <t>0x4e28972bdc</t>
  </si>
  <si>
    <t>0x4e28972be2</t>
  </si>
  <si>
    <t>0x4e28972d3a</t>
  </si>
  <si>
    <t>0x4e28972d47</t>
  </si>
  <si>
    <t>CL_FRT32_TX_CALL param32 0x28973088</t>
  </si>
  <si>
    <t>0x4e28972d49</t>
  </si>
  <si>
    <t>0x4e28973190</t>
  </si>
  <si>
    <t>0x4e28973194</t>
  </si>
  <si>
    <t>CLT_RESERVED param32 0x00000020</t>
  </si>
  <si>
    <t>0x4e2897d28c</t>
  </si>
  <si>
    <t>LMMGR_DATA_CONF param32 0x28973465</t>
  </si>
  <si>
    <t>0x4e2897d28f</t>
  </si>
  <si>
    <t>0x4e2897d291</t>
  </si>
  <si>
    <t>FRT32_TX_END param32 0x2897D271</t>
  </si>
  <si>
    <t>0x4e2897d294</t>
  </si>
  <si>
    <t>0x4e2897d29c</t>
  </si>
  <si>
    <t>0x4e2897d2a7</t>
  </si>
  <si>
    <t>0x4e2897d2a9</t>
  </si>
  <si>
    <t>0x4e2897d2b0</t>
  </si>
  <si>
    <t>0x4e2897d2b5</t>
  </si>
  <si>
    <t>0x4e2897d2b9</t>
  </si>
  <si>
    <t>0x4e2897d2c4</t>
  </si>
  <si>
    <t>CL_NEXT_RX_TX nextTime 681038957(0x2897D46D)</t>
  </si>
  <si>
    <t>0x4e2897d2c8</t>
  </si>
  <si>
    <t>0x4e2897d473</t>
  </si>
  <si>
    <t>0x4e2897d47a</t>
  </si>
  <si>
    <t>0x4e2897d481</t>
  </si>
  <si>
    <t>0x4e2897d48c</t>
  </si>
  <si>
    <t>0x4e2897d525</t>
  </si>
  <si>
    <t>0x4e2897d52a</t>
  </si>
  <si>
    <t>0x4e2897db4a</t>
  </si>
  <si>
    <t>0x4e2897db4c</t>
  </si>
  <si>
    <t>FRT32_RX_START param32 0x2897D9AC</t>
  </si>
  <si>
    <t>0x4e2897db4f</t>
  </si>
  <si>
    <t>0x4e2897db67</t>
  </si>
  <si>
    <t>0x4e2897dbf2</t>
  </si>
  <si>
    <t>0x4e2897dd59</t>
  </si>
  <si>
    <t>0x4e2897dd86</t>
  </si>
  <si>
    <t>0x4e2897ddca</t>
  </si>
  <si>
    <t>CL_DEBUG param32 284(0x0000011C)</t>
  </si>
  <si>
    <t>0x4e2897ddd5</t>
  </si>
  <si>
    <t>0x4e2897ddda</t>
  </si>
  <si>
    <t>0x4e2897de2d</t>
  </si>
  <si>
    <t>0x4e2897de59</t>
  </si>
  <si>
    <t>0x4e2897deab</t>
  </si>
  <si>
    <t>0x4e2897ded7</t>
  </si>
  <si>
    <t>0x4e2897def4</t>
  </si>
  <si>
    <t xml:space="preserve">CL_SEQ_CTRL TX_SUCCESS SeqNum 222(0xDE) frag 0|1485B   </t>
  </si>
  <si>
    <t>0x4e2897df00</t>
  </si>
  <si>
    <t>0x4e2897df2a</t>
  </si>
  <si>
    <t>CL_TXDONE SDU_TX_SUCCESS(0,0x0) CL Id 89</t>
  </si>
  <si>
    <t>0x4e2897df50</t>
  </si>
  <si>
    <t>0x4e2897df52</t>
  </si>
  <si>
    <t>0x4e2897dfc5</t>
  </si>
  <si>
    <t>CLT_RESERVED param32 0x0000001C</t>
  </si>
  <si>
    <t>0x4e2897e21b</t>
  </si>
  <si>
    <t>0x4e2897e221</t>
  </si>
  <si>
    <t>0x4e2897e265</t>
  </si>
  <si>
    <t>0x4e2897e2e2</t>
  </si>
  <si>
    <t>0x4e2897e2e9</t>
  </si>
  <si>
    <t>0x4e289877e6</t>
  </si>
  <si>
    <t>0x4e289877e8</t>
  </si>
  <si>
    <t>FRT32_RX_END param32 0x28987796</t>
  </si>
  <si>
    <t>0x4e289877eb</t>
  </si>
  <si>
    <t>0x4e289877f9</t>
  </si>
  <si>
    <t>0x4e28987807</t>
  </si>
  <si>
    <t>0x4e2898780a</t>
  </si>
  <si>
    <t>0x4e2898781f</t>
  </si>
  <si>
    <t xml:space="preserve">CL_SEQ_CTRL RX_SUCCESS SeqNum 248(0xF8) frag 0   </t>
  </si>
  <si>
    <t>0x4e28987852</t>
  </si>
  <si>
    <t>0x4e28987857</t>
  </si>
  <si>
    <t>CL_NEXT_RX_TX nextTime 681081726(0x28987B7E)</t>
  </si>
  <si>
    <t>0x4e2898785e</t>
  </si>
  <si>
    <t>0x4e28987864</t>
  </si>
  <si>
    <t>0x4e28987870</t>
  </si>
  <si>
    <t>0x4e28987885</t>
  </si>
  <si>
    <t>CL_FRT32_TX_CALL param32 0x28987B7E</t>
  </si>
  <si>
    <t>0x4e28987889</t>
  </si>
  <si>
    <t>0x4e28987bc9</t>
  </si>
  <si>
    <t>0x4e28987bcd</t>
  </si>
  <si>
    <t>0x4e2898806b</t>
  </si>
  <si>
    <t>LMMGR_DATA_CONF param32 0x28987E9E</t>
  </si>
  <si>
    <t>0x4e2898806d</t>
  </si>
  <si>
    <t>0x4e28988070</t>
  </si>
  <si>
    <t>FRT32_TX_END param32 0x2898804F</t>
  </si>
  <si>
    <t>0x4e28988073</t>
  </si>
  <si>
    <t>0x4e2898807c</t>
  </si>
  <si>
    <t>0x4e28988087</t>
  </si>
  <si>
    <t>0x4e28988089</t>
  </si>
  <si>
    <t>0x4e2898809b</t>
  </si>
  <si>
    <t>0x4e289880a0</t>
  </si>
  <si>
    <t>0x4e289880b3</t>
  </si>
  <si>
    <t>0x4e289880bd</t>
  </si>
  <si>
    <t>0x4e289880c2</t>
  </si>
  <si>
    <t>0x4e289880c7</t>
  </si>
  <si>
    <t>0x4e289880cb</t>
  </si>
  <si>
    <t>0x4e289880d8</t>
  </si>
  <si>
    <t>0x4e289883c3</t>
  </si>
  <si>
    <t>0x4e2898d13c</t>
  </si>
  <si>
    <t>0x4e2898d42c</t>
  </si>
  <si>
    <t>0x4e28991f5d</t>
  </si>
  <si>
    <t>0x4e2899224e</t>
  </si>
  <si>
    <t>0x4e28996951</t>
  </si>
  <si>
    <t>0x4e28996958</t>
  </si>
  <si>
    <t>0x4e28996d7e</t>
  </si>
  <si>
    <t>0x4e28997069</t>
  </si>
  <si>
    <t>0x4e2899bb9e</t>
  </si>
  <si>
    <t>0x4e2899be8a</t>
  </si>
  <si>
    <t>0x4e289a09be</t>
  </si>
  <si>
    <t>0x4e289a0caf</t>
  </si>
  <si>
    <t>0x4e289a57dd</t>
  </si>
  <si>
    <t>0x4e289a5ace</t>
  </si>
  <si>
    <t>0x4e289aa5fe</t>
  </si>
  <si>
    <t>0x4e289aa8eb</t>
  </si>
  <si>
    <t>0x4e289aeff1</t>
  </si>
  <si>
    <t>0x4e289aeff8</t>
  </si>
  <si>
    <t>0x4e289af421</t>
  </si>
  <si>
    <t>0x4e289af70c</t>
  </si>
  <si>
    <t>0x4e289b423f</t>
  </si>
  <si>
    <t>0x4e289b4525</t>
  </si>
  <si>
    <t>0x4e289b9066</t>
  </si>
  <si>
    <t>0x4e289b934a</t>
  </si>
  <si>
    <t>0x4e289bde7d</t>
  </si>
  <si>
    <t>0x4e289be168</t>
  </si>
  <si>
    <t>0x4e289c2ca9</t>
  </si>
  <si>
    <t>0x4e289c2f8d</t>
  </si>
  <si>
    <t>0x4e289c7691</t>
  </si>
  <si>
    <t>0x4e289c7697</t>
  </si>
  <si>
    <t>0x4e289c7abe</t>
  </si>
  <si>
    <t>0x4e289c7da9</t>
  </si>
  <si>
    <t>0x4e289cc8de</t>
  </si>
  <si>
    <t>0x4e289ccbd1</t>
  </si>
  <si>
    <t>0x4e289d16fe</t>
  </si>
  <si>
    <t>0x4e289d19e2</t>
  </si>
  <si>
    <t>0x4e289d651d</t>
  </si>
  <si>
    <t>0x4e289d680e</t>
  </si>
  <si>
    <t>0x4e289db33e</t>
  </si>
  <si>
    <t>0x4e289db62f</t>
  </si>
  <si>
    <t>0x4e289dfd31</t>
  </si>
  <si>
    <t>0x4e289dfd38</t>
  </si>
  <si>
    <t>0x4e289e015e</t>
  </si>
  <si>
    <t>0x4e289e045d</t>
  </si>
  <si>
    <t>0x4e289e17e2</t>
  </si>
  <si>
    <t>0x4e289e180b</t>
  </si>
  <si>
    <t>0x4e289e181d</t>
  </si>
  <si>
    <t>0x4e289e182f</t>
  </si>
  <si>
    <t>0x4e289e1832</t>
  </si>
  <si>
    <t>0x4e289e183a</t>
  </si>
  <si>
    <t>0x4e289e1c55</t>
  </si>
  <si>
    <t>0x4e289e2c13</t>
  </si>
  <si>
    <t>LMMGR_DATA_CONF param32 0x289E1EFD</t>
  </si>
  <si>
    <t>0x4e289e2c16</t>
  </si>
  <si>
    <t>0x4e289e2c18</t>
  </si>
  <si>
    <t>FRT32_TX_END param32 0x289E2BDD</t>
  </si>
  <si>
    <t>0x4e289e2c1b</t>
  </si>
  <si>
    <t>0x4e289e2c23</t>
  </si>
  <si>
    <t>0x4e289e2c3a</t>
  </si>
  <si>
    <t>0x4e289e2c4d</t>
  </si>
  <si>
    <t>0x4e289e2c53</t>
  </si>
  <si>
    <t>0x4e289e2c60</t>
  </si>
  <si>
    <t>0x4e289e2ddf</t>
  </si>
  <si>
    <t>0x4e289e4f7d</t>
  </si>
  <si>
    <t>0x4e289e52c0</t>
  </si>
  <si>
    <t>0x4e289e9d9d</t>
  </si>
  <si>
    <t>0x4e289ea082</t>
  </si>
  <si>
    <t>0x4e289eebbd</t>
  </si>
  <si>
    <t>0x4e289eeea1</t>
  </si>
  <si>
    <t>0x4e289f39df</t>
  </si>
  <si>
    <t>0x4e289f3cc1</t>
  </si>
  <si>
    <t>0x4e289f83d1</t>
  </si>
  <si>
    <t>0x4e289f83d7</t>
  </si>
  <si>
    <t>0x4e289f87fe</t>
  </si>
  <si>
    <t>0x4e289f8ae0</t>
  </si>
  <si>
    <t>0x4e289fd61d</t>
  </si>
  <si>
    <t>0x4e289fd90d</t>
  </si>
  <si>
    <t>0x4e28a0243d</t>
  </si>
  <si>
    <t>0x4e28a02721</t>
  </si>
  <si>
    <t>0x4e28a0725f</t>
  </si>
  <si>
    <t>0x4e28a0754e</t>
  </si>
  <si>
    <t>0x4e28a0c07d</t>
  </si>
  <si>
    <t>0x4e28a0c368</t>
  </si>
  <si>
    <t>0x4e28a10a7f</t>
  </si>
  <si>
    <t>0x4e28a10a86</t>
  </si>
  <si>
    <t>0x4e28a10e9d</t>
  </si>
  <si>
    <t>0x4e28a111df</t>
  </si>
  <si>
    <t>0x4e28a15cbd</t>
  </si>
  <si>
    <t>0x4e28a15ff9</t>
  </si>
  <si>
    <t>0x4e28a1aade</t>
  </si>
  <si>
    <t>0x4e28a1adcb</t>
  </si>
  <si>
    <t>0x4e28a1f8fe</t>
  </si>
  <si>
    <t>0x4e28a1fbf3</t>
  </si>
  <si>
    <t>0x4e28a2471d</t>
  </si>
  <si>
    <t>0x4e28a24a08</t>
  </si>
  <si>
    <t>0x4e28a29111</t>
  </si>
  <si>
    <t>0x4e28a29117</t>
  </si>
  <si>
    <t>0x4e28a2953d</t>
  </si>
  <si>
    <t>0x4e28a2983f</t>
  </si>
  <si>
    <t>0x4e28a2e35d</t>
  </si>
  <si>
    <t>0x4e28a2e64a</t>
  </si>
  <si>
    <t>0x4e28a3317d</t>
  </si>
  <si>
    <t>0x4e28a33478</t>
  </si>
  <si>
    <t>0x4e28a37fac</t>
  </si>
  <si>
    <t>0x4e28a382f2</t>
  </si>
  <si>
    <t>0x4e28a3cdbe</t>
  </si>
  <si>
    <t>0x4e28a3d0a7</t>
  </si>
  <si>
    <t>0x4e28a3f746</t>
  </si>
  <si>
    <t>0x4e28a3f74c</t>
  </si>
  <si>
    <t>CL_OUT_REQ pktId 62934(0xF5D6)</t>
  </si>
  <si>
    <t>0x4e28a3f751</t>
  </si>
  <si>
    <t>0x4e28a3f780</t>
  </si>
  <si>
    <t>0x4e28a3f78f</t>
  </si>
  <si>
    <t>0x4e28a3f797</t>
  </si>
  <si>
    <t>0x4e28a3f79a</t>
  </si>
  <si>
    <t>CL_OUT_CNF STS_SUCCESS(0,0x0) CL Id 90</t>
  </si>
  <si>
    <t>0x4e28a3f79e</t>
  </si>
  <si>
    <t>0x4e28a3fb5a</t>
  </si>
  <si>
    <t>0x4e28a3fb6e</t>
  </si>
  <si>
    <t>0x4e28a3fb71</t>
  </si>
  <si>
    <t>0x4e28a3fb79</t>
  </si>
  <si>
    <t>0x4e28a3fb89</t>
  </si>
  <si>
    <t>CL_NEW CL Id 90 (0x5A) duration 400msec</t>
  </si>
  <si>
    <t>0x4e28a3fba0</t>
  </si>
  <si>
    <t>0x4e28a3fbb7</t>
  </si>
  <si>
    <t>CL_FRT32_TX_CALL param32 0x28A3FF34</t>
  </si>
  <si>
    <t>0x4e28a3fbba</t>
  </si>
  <si>
    <t>0x4e28a3ff59</t>
  </si>
  <si>
    <t>0x4e28a3ff5e</t>
  </si>
  <si>
    <t>0x4e28a40d8a</t>
  </si>
  <si>
    <t>LMMGR_DATA_CONF param32 0x28A40204</t>
  </si>
  <si>
    <t>0x4e28a40d8c</t>
  </si>
  <si>
    <t>0x4e28a40d8f</t>
  </si>
  <si>
    <t>FRT32_TX_END param32 0x28A40D4F</t>
  </si>
  <si>
    <t>0x4e28a40d91</t>
  </si>
  <si>
    <t>0x4e28a40d99</t>
  </si>
  <si>
    <t>0x4e28a40da5</t>
  </si>
  <si>
    <t>0x4e28a40da7</t>
  </si>
  <si>
    <t>0x4e28a40dac</t>
  </si>
  <si>
    <t>0x4e28a40db1</t>
  </si>
  <si>
    <t>0x4e28a40db7</t>
  </si>
  <si>
    <t>0x4e28a40dc2</t>
  </si>
  <si>
    <t>CL_NEXT_RX_TX nextTime 681840459(0x28A40F4B)</t>
  </si>
  <si>
    <t>0x4e28a40dc6</t>
  </si>
  <si>
    <t>0x4e28a40f51</t>
  </si>
  <si>
    <t>0x4e28a40f58</t>
  </si>
  <si>
    <t>0x4e28a40f5d</t>
  </si>
  <si>
    <t>0x4e28a40f69</t>
  </si>
  <si>
    <t>0x4e28a4124c</t>
  </si>
  <si>
    <t>0x4e28a41252</t>
  </si>
  <si>
    <t>0x4e28a417af</t>
  </si>
  <si>
    <t>0x4e28a417b3</t>
  </si>
  <si>
    <t>FRT32_RX_START param32 0x28A415F3</t>
  </si>
  <si>
    <t>0x4e28a417b5</t>
  </si>
  <si>
    <t>0x4e28a417c9</t>
  </si>
  <si>
    <t>0x4e28a41854</t>
  </si>
  <si>
    <t>0x4e28a418fd</t>
  </si>
  <si>
    <t>0x4e28a41900</t>
  </si>
  <si>
    <t>FRT32_RX_END param32 0x28A4180A</t>
  </si>
  <si>
    <t>0x4e28a41902</t>
  </si>
  <si>
    <t>0x4e28a41911</t>
  </si>
  <si>
    <t>0x4e28a41919</t>
  </si>
  <si>
    <t>0x4e28a4191c</t>
  </si>
  <si>
    <t>CL_DEBUG param32 8252(0x0000203C)</t>
  </si>
  <si>
    <t>0x4e28a41928</t>
  </si>
  <si>
    <t>0x4e28a4192e</t>
  </si>
  <si>
    <t>0x4e28a41943</t>
  </si>
  <si>
    <t>0x4e28a41948</t>
  </si>
  <si>
    <t>0x4e28a41969</t>
  </si>
  <si>
    <t>0x4e28a4196e</t>
  </si>
  <si>
    <t>0x4e28a4197d</t>
  </si>
  <si>
    <t>0x4e28a41980</t>
  </si>
  <si>
    <t>CL_DATA_REQ STS_SUCCESS(0,0x0) CL Id 90</t>
  </si>
  <si>
    <t>0x4e28a41994</t>
  </si>
  <si>
    <t>0x4e28a41998</t>
  </si>
  <si>
    <t>0x4e28a419c4</t>
  </si>
  <si>
    <t>0x4e28a419cc</t>
  </si>
  <si>
    <t>CL_NEXT_RX_TX nextTime 681843698(0x28A41BF2)</t>
  </si>
  <si>
    <t>0x4e28a419dc</t>
  </si>
  <si>
    <t>0x4e28a419e1</t>
  </si>
  <si>
    <t>0x4e28a419ed</t>
  </si>
  <si>
    <t>0x4e28a41b49</t>
  </si>
  <si>
    <t>0x4e28a41c00</t>
  </si>
  <si>
    <t>0x4e28a41c12</t>
  </si>
  <si>
    <t>0x4e28a41c18</t>
  </si>
  <si>
    <t>0x4e28a41c25</t>
  </si>
  <si>
    <t>0x4e28a41c28</t>
  </si>
  <si>
    <t>CL_TXDONE SDU_TX_NO_TX(65534,0xFFFE) CL Id 90</t>
  </si>
  <si>
    <t>0x4e28a41c3d</t>
  </si>
  <si>
    <t>0x4e28a41c4a</t>
  </si>
  <si>
    <t>0x4e28a41c4e</t>
  </si>
  <si>
    <t>0x4e28a41c5d</t>
  </si>
  <si>
    <t>0x4e28a41c63</t>
  </si>
  <si>
    <t>0x4e28a41c72</t>
  </si>
  <si>
    <t>0x4e28a41f65</t>
  </si>
  <si>
    <t>CLT_RESERVED param32 0x0000203C</t>
  </si>
  <si>
    <t>0x4e28a42155</t>
  </si>
  <si>
    <t>0x4e28a4215d</t>
  </si>
  <si>
    <t>0x4e28a42162</t>
  </si>
  <si>
    <t>0x4e28a44a43</t>
  </si>
  <si>
    <t>0x4e28a44a49</t>
  </si>
  <si>
    <t>CL_OUT_REQ pktId 62935(0xF5D7)</t>
  </si>
  <si>
    <t>0x4e28a44a4c</t>
  </si>
  <si>
    <t>0x4e28a44a7b</t>
  </si>
  <si>
    <t>0x4e28a44a8a</t>
  </si>
  <si>
    <t>0x4e28a44a91</t>
  </si>
  <si>
    <t>0x4e28a44a93</t>
  </si>
  <si>
    <t>CL_OUT_CNF STS_SUCCESS(0,0x0) CL Id 91</t>
  </si>
  <si>
    <t>0x4e28a44a97</t>
  </si>
  <si>
    <t>0x4e28a44e56</t>
  </si>
  <si>
    <t>0x4e28a44e68</t>
  </si>
  <si>
    <t>0x4e28a44e6b</t>
  </si>
  <si>
    <t>0x4e28a44e73</t>
  </si>
  <si>
    <t>0x4e28a44e83</t>
  </si>
  <si>
    <t>CL_NEW CL Id 91 (0x5B) duration 400msec</t>
  </si>
  <si>
    <t>0x4e28a44e9c</t>
  </si>
  <si>
    <t>0x4e28a44eb3</t>
  </si>
  <si>
    <t>CL_FRT32_TX_CALL param32 0x28A4522F</t>
  </si>
  <si>
    <t>0x4e28a44eb6</t>
  </si>
  <si>
    <t>0x4e28a45253</t>
  </si>
  <si>
    <t>0x4e28a45257</t>
  </si>
  <si>
    <t>0x4e28a46083</t>
  </si>
  <si>
    <t>LMMGR_DATA_CONF param32 0x28A454FE</t>
  </si>
  <si>
    <t>0x4e28a46087</t>
  </si>
  <si>
    <t>0x4e28a4608a</t>
  </si>
  <si>
    <t>FRT32_TX_END param32 0x28A46049</t>
  </si>
  <si>
    <t>0x4e28a4608c</t>
  </si>
  <si>
    <t>0x4e28a46094</t>
  </si>
  <si>
    <t>0x4e28a4609e</t>
  </si>
  <si>
    <t>0x4e28a460a0</t>
  </si>
  <si>
    <t>0x4e28a460a6</t>
  </si>
  <si>
    <t>0x4e28a460ac</t>
  </si>
  <si>
    <t>0x4e28a460b2</t>
  </si>
  <si>
    <t>0x4e28a460bd</t>
  </si>
  <si>
    <t>CL_NEXT_RX_TX nextTime 681861701(0x28A46245)</t>
  </si>
  <si>
    <t>0x4e28a460c1</t>
  </si>
  <si>
    <t>0x4e28a4624b</t>
  </si>
  <si>
    <t>0x4e28a46252</t>
  </si>
  <si>
    <t>0x4e28a46258</t>
  </si>
  <si>
    <t>0x4e28a46265</t>
  </si>
  <si>
    <t>0x4e28a4653f</t>
  </si>
  <si>
    <t>0x4e28a46544</t>
  </si>
  <si>
    <t>0x4e28a46a8a</t>
  </si>
  <si>
    <t>0x4e28a46a8d</t>
  </si>
  <si>
    <t>FRT32_RX_START param32 0x28A468ED</t>
  </si>
  <si>
    <t>0x4e28a46a8f</t>
  </si>
  <si>
    <t>0x4e28a46aa3</t>
  </si>
  <si>
    <t>0x4e28a46b32</t>
  </si>
  <si>
    <t>0x4e28a46bdb</t>
  </si>
  <si>
    <t>0x4e28a46bdd</t>
  </si>
  <si>
    <t>FRT32_RX_END param32 0x28A46B02</t>
  </si>
  <si>
    <t>0x4e28a46be0</t>
  </si>
  <si>
    <t>0x4e28a46bee</t>
  </si>
  <si>
    <t>0x4e28a46bff</t>
  </si>
  <si>
    <t>0x4e28a46c02</t>
  </si>
  <si>
    <t>0x4e28a46c10</t>
  </si>
  <si>
    <t>0x4e28a46c15</t>
  </si>
  <si>
    <t>0x4e28a46c2a</t>
  </si>
  <si>
    <t>0x4e28a46c30</t>
  </si>
  <si>
    <t>0x4e28a46c46</t>
  </si>
  <si>
    <t>0x4e28a46c4b</t>
  </si>
  <si>
    <t>0x4e28a46c5a</t>
  </si>
  <si>
    <t>0x4e28a46c5f</t>
  </si>
  <si>
    <t>CL_DATA_REQ STS_SUCCESS(0,0x0) CL Id 91</t>
  </si>
  <si>
    <t>0x4e28a46c7c</t>
  </si>
  <si>
    <t>0x4e28a46c80</t>
  </si>
  <si>
    <t>0x4e28a46cab</t>
  </si>
  <si>
    <t>0x4e28a46cb1</t>
  </si>
  <si>
    <t>CL_NEXT_RX_TX nextTime 681864938(0x28A46EEA)</t>
  </si>
  <si>
    <t>0x4e28a46cb7</t>
  </si>
  <si>
    <t>0x4e28a46cbc</t>
  </si>
  <si>
    <t>0x4e28a46cca</t>
  </si>
  <si>
    <t>0x4e28a46e15</t>
  </si>
  <si>
    <t>0x4e28a46ec1</t>
  </si>
  <si>
    <t>0x4e28a46ed3</t>
  </si>
  <si>
    <t>0x4e28a46edb</t>
  </si>
  <si>
    <t>0x4e28a46ee7</t>
  </si>
  <si>
    <t>0x4e28a46eeb</t>
  </si>
  <si>
    <t>CL_TXDONE SDU_TX_NO_TX(65534,0xFFFE) CL Id 91</t>
  </si>
  <si>
    <t>0x4e28a46f09</t>
  </si>
  <si>
    <t>0x4e28a46f15</t>
  </si>
  <si>
    <t>0x4e28a46f18</t>
  </si>
  <si>
    <t>0x4e28a46f1e</t>
  </si>
  <si>
    <t>0x4e28a46f25</t>
  </si>
  <si>
    <t>0x4e28a46f34</t>
  </si>
  <si>
    <t>0x4e28a47218</t>
  </si>
  <si>
    <t>0x4e28a473fc</t>
  </si>
  <si>
    <t>0x4e28a47402</t>
  </si>
  <si>
    <t>0x4e28a47407</t>
  </si>
  <si>
    <t>0x4e28a49cc7</t>
  </si>
  <si>
    <t>0x4e28a49ccd</t>
  </si>
  <si>
    <t>CL_OUT_REQ pktId 62936(0xF5D8)</t>
  </si>
  <si>
    <t>0x4e28a49cd1</t>
  </si>
  <si>
    <t>0x4e28a49cff</t>
  </si>
  <si>
    <t>0x4e28a49d0d</t>
  </si>
  <si>
    <t>0x4e28a49d13</t>
  </si>
  <si>
    <t>0x4e28a49d16</t>
  </si>
  <si>
    <t>CL_OUT_CNF STS_SUCCESS(0,0x0) CL Id 92</t>
  </si>
  <si>
    <t>0x4e28a49d1a</t>
  </si>
  <si>
    <t>0x4e28a4a0da</t>
  </si>
  <si>
    <t>0x4e28a4a0ed</t>
  </si>
  <si>
    <t>0x4e28a4a0ef</t>
  </si>
  <si>
    <t>0x4e28a4a0f8</t>
  </si>
  <si>
    <t>0x4e28a4a107</t>
  </si>
  <si>
    <t>CL_NEW CL Id 92 (0x5C) duration 400msec</t>
  </si>
  <si>
    <t>0x4e28a4a11f</t>
  </si>
  <si>
    <t>0x4e28a4a136</t>
  </si>
  <si>
    <t>CL_FRT32_TX_CALL param32 0x28A4A4B4</t>
  </si>
  <si>
    <t>0x4e28a4a139</t>
  </si>
  <si>
    <t>0x4e28a4a4d9</t>
  </si>
  <si>
    <t>0x4e28a4a4dd</t>
  </si>
  <si>
    <t>0x4e28a4b309</t>
  </si>
  <si>
    <t>LMMGR_DATA_CONF param32 0x28A4A784</t>
  </si>
  <si>
    <t>0x4e28a4b30c</t>
  </si>
  <si>
    <t>0x4e28a4b30f</t>
  </si>
  <si>
    <t>FRT32_TX_END param32 0x28A4B2CF</t>
  </si>
  <si>
    <t>0x4e28a4b311</t>
  </si>
  <si>
    <t>0x4e28a4b31a</t>
  </si>
  <si>
    <t>0x4e28a4b324</t>
  </si>
  <si>
    <t>0x4e28a4b327</t>
  </si>
  <si>
    <t>0x4e28a4b32c</t>
  </si>
  <si>
    <t>0x4e28a4b331</t>
  </si>
  <si>
    <t>0x4e28a4b337</t>
  </si>
  <si>
    <t>0x4e28a4b342</t>
  </si>
  <si>
    <t>CL_NEXT_RX_TX nextTime 681882827(0x28A4B4CB)</t>
  </si>
  <si>
    <t>0x4e28a4b348</t>
  </si>
  <si>
    <t>0x4e28a4b4d0</t>
  </si>
  <si>
    <t>0x4e28a4b4d8</t>
  </si>
  <si>
    <t>0x4e28a4b4dd</t>
  </si>
  <si>
    <t>0x4e28a4b4e9</t>
  </si>
  <si>
    <t>0x4e28a4b7d0</t>
  </si>
  <si>
    <t>0x4e28a4b7d5</t>
  </si>
  <si>
    <t>0x4e28a4bd18</t>
  </si>
  <si>
    <t>0x4e28a4bd1b</t>
  </si>
  <si>
    <t>FRT32_RX_START param32 0x28A4BB74</t>
  </si>
  <si>
    <t>0x4e28a4bd21</t>
  </si>
  <si>
    <t>0x4e28a4bd35</t>
  </si>
  <si>
    <t>0x4e28a4bdc0</t>
  </si>
  <si>
    <t>0x4e28a4be68</t>
  </si>
  <si>
    <t>0x4e28a4be6a</t>
  </si>
  <si>
    <t>FRT32_RX_END param32 0x28A4BD89</t>
  </si>
  <si>
    <t>0x4e28a4be6e</t>
  </si>
  <si>
    <t>0x4e28a4be7c</t>
  </si>
  <si>
    <t>0x4e28a4be84</t>
  </si>
  <si>
    <t>0x4e28a4be87</t>
  </si>
  <si>
    <t>0x4e28a4be94</t>
  </si>
  <si>
    <t>0x4e28a4be99</t>
  </si>
  <si>
    <t>0x4e28a4beb7</t>
  </si>
  <si>
    <t>0x4e28a4bebe</t>
  </si>
  <si>
    <t>0x4e28a4bed4</t>
  </si>
  <si>
    <t>0x4e28a4bed9</t>
  </si>
  <si>
    <t>0x4e28a4bee7</t>
  </si>
  <si>
    <t>0x4e28a4beea</t>
  </si>
  <si>
    <t>CL_DATA_REQ STS_SUCCESS(0,0x0) CL Id 92</t>
  </si>
  <si>
    <t>0x4e28a4beff</t>
  </si>
  <si>
    <t>0x4e28a4bf02</t>
  </si>
  <si>
    <t>0x4e28a4bf39</t>
  </si>
  <si>
    <t>0x4e28a4bf3f</t>
  </si>
  <si>
    <t>CL_NEXT_RX_TX nextTime 681886065(0x28A4C171)</t>
  </si>
  <si>
    <t>0x4e28a4bf45</t>
  </si>
  <si>
    <t>0x4e28a4bf4a</t>
  </si>
  <si>
    <t>0x4e28a4bf57</t>
  </si>
  <si>
    <t>0x4e28a4c098</t>
  </si>
  <si>
    <t>0x4e28a4c14f</t>
  </si>
  <si>
    <t>0x4e28a4c161</t>
  </si>
  <si>
    <t>0x4e28a4c167</t>
  </si>
  <si>
    <t>0x4e28a4c174</t>
  </si>
  <si>
    <t>0x4e28a4c177</t>
  </si>
  <si>
    <t>CL_TXDONE SDU_TX_NO_TX(65534,0xFFFE) CL Id 92</t>
  </si>
  <si>
    <t>0x4e28a4c18d</t>
  </si>
  <si>
    <t>0x4e28a4c199</t>
  </si>
  <si>
    <t>0x4e28a4c19c</t>
  </si>
  <si>
    <t>0x4e28a4c1ac</t>
  </si>
  <si>
    <t>0x4e28a4c1b1</t>
  </si>
  <si>
    <t>0x4e28a4c1c0</t>
  </si>
  <si>
    <t>0x4e28a4c4a5</t>
  </si>
  <si>
    <t>0x4e28a4c695</t>
  </si>
  <si>
    <t>0x4e28a4c69b</t>
  </si>
  <si>
    <t>0x4e28a4c6a0</t>
  </si>
  <si>
    <t>0x4e28a4f053</t>
  </si>
  <si>
    <t>0x4e28a4f058</t>
  </si>
  <si>
    <t>CL_OUT_REQ pktId 62937(0xF5D9)</t>
  </si>
  <si>
    <t>0x4e28a4f05b</t>
  </si>
  <si>
    <t>0x4e28a4f08a</t>
  </si>
  <si>
    <t>0x4e28a4f09a</t>
  </si>
  <si>
    <t>0x4e28a4f0a0</t>
  </si>
  <si>
    <t>0x4e28a4f0a3</t>
  </si>
  <si>
    <t>CL_OUT_CNF STS_SUCCESS(0,0x0) CL Id 93</t>
  </si>
  <si>
    <t>0x4e28a4f0a6</t>
  </si>
  <si>
    <t>0x4e28a4f465</t>
  </si>
  <si>
    <t>0x4e28a4f478</t>
  </si>
  <si>
    <t>0x4e28a4f47a</t>
  </si>
  <si>
    <t>0x4e28a4f484</t>
  </si>
  <si>
    <t>0x4e28a4f494</t>
  </si>
  <si>
    <t>CL_NEW CL Id 93 (0x5D) duration 400msec</t>
  </si>
  <si>
    <t>0x4e28a4f4ac</t>
  </si>
  <si>
    <t>0x4e28a4f4c2</t>
  </si>
  <si>
    <t>CL_FRT32_TX_CALL param32 0x28A4F83E</t>
  </si>
  <si>
    <t>0x4e28a4f4c5</t>
  </si>
  <si>
    <t>0x4e28a4f863</t>
  </si>
  <si>
    <t>0x4e28a4f868</t>
  </si>
  <si>
    <t>0x4e28a50693</t>
  </si>
  <si>
    <t>LMMGR_DATA_CONF param32 0x28A4FB0E</t>
  </si>
  <si>
    <t>0x4e28a50696</t>
  </si>
  <si>
    <t>0x4e28a50698</t>
  </si>
  <si>
    <t>FRT32_TX_END param32 0x28A50659</t>
  </si>
  <si>
    <t>0x4e28a5069b</t>
  </si>
  <si>
    <t>0x4e28a506a3</t>
  </si>
  <si>
    <t>0x4e28a506ae</t>
  </si>
  <si>
    <t>0x4e28a506b0</t>
  </si>
  <si>
    <t>0x4e28a506b7</t>
  </si>
  <si>
    <t>0x4e28a506bc</t>
  </si>
  <si>
    <t>0x4e28a506c2</t>
  </si>
  <si>
    <t>0x4e28a506cd</t>
  </si>
  <si>
    <t>CL_NEXT_RX_TX nextTime 681904213(0x28A50855)</t>
  </si>
  <si>
    <t>0x4e28a506d1</t>
  </si>
  <si>
    <t>0x4e28a5085b</t>
  </si>
  <si>
    <t>0x4e28a50863</t>
  </si>
  <si>
    <t>0x4e28a50869</t>
  </si>
  <si>
    <t>0x4e28a50875</t>
  </si>
  <si>
    <t>0x4e28a50b4c</t>
  </si>
  <si>
    <t>0x4e28a50b51</t>
  </si>
  <si>
    <t>0x4e28a51099</t>
  </si>
  <si>
    <t>0x4e28a5109b</t>
  </si>
  <si>
    <t>FRT32_RX_START param32 0x28A50EFC</t>
  </si>
  <si>
    <t>0x4e28a5109e</t>
  </si>
  <si>
    <t>0x4e28a510b3</t>
  </si>
  <si>
    <t>0x4e28a51140</t>
  </si>
  <si>
    <t>0x4e28a511e9</t>
  </si>
  <si>
    <t>0x4e28a511ec</t>
  </si>
  <si>
    <t>FRT32_RX_END param32 0x28A51110</t>
  </si>
  <si>
    <t>0x4e28a511ee</t>
  </si>
  <si>
    <t>0x4e28a511fc</t>
  </si>
  <si>
    <t>0x4e28a51204</t>
  </si>
  <si>
    <t>0x4e28a51212</t>
  </si>
  <si>
    <t>0x4e28a5121e</t>
  </si>
  <si>
    <t>0x4e28a51223</t>
  </si>
  <si>
    <t>0x4e28a51238</t>
  </si>
  <si>
    <t>0x4e28a5123e</t>
  </si>
  <si>
    <t>0x4e28a51254</t>
  </si>
  <si>
    <t>0x4e28a5125a</t>
  </si>
  <si>
    <t>0x4e28a5126a</t>
  </si>
  <si>
    <t>0x4e28a5126d</t>
  </si>
  <si>
    <t>CL_DATA_REQ STS_SUCCESS(0,0x0) CL Id 93</t>
  </si>
  <si>
    <t>0x4e28a51282</t>
  </si>
  <si>
    <t>0x4e28a5128e</t>
  </si>
  <si>
    <t>0x4e28a512b9</t>
  </si>
  <si>
    <t>0x4e28a512bf</t>
  </si>
  <si>
    <t>CL_NEXT_RX_TX nextTime 681907448(0x28A514F8)</t>
  </si>
  <si>
    <t>0x4e28a512c6</t>
  </si>
  <si>
    <t>0x4e28a512cc</t>
  </si>
  <si>
    <t>0x4e28a512d9</t>
  </si>
  <si>
    <t>0x4e28a51423</t>
  </si>
  <si>
    <t>0x4e28a514d0</t>
  </si>
  <si>
    <t>0x4e28a514e4</t>
  </si>
  <si>
    <t>0x4e28a514ea</t>
  </si>
  <si>
    <t>0x4e28a514f7</t>
  </si>
  <si>
    <t>0x4e28a514f9</t>
  </si>
  <si>
    <t>CL_TXDONE SDU_TX_NO_TX(65534,0xFFFE) CL Id 93</t>
  </si>
  <si>
    <t>0x4e28a51517</t>
  </si>
  <si>
    <t>0x4e28a51523</t>
  </si>
  <si>
    <t>0x4e28a51527</t>
  </si>
  <si>
    <t>0x4e28a5152e</t>
  </si>
  <si>
    <t>0x4e28a51533</t>
  </si>
  <si>
    <t>0x4e28a51542</t>
  </si>
  <si>
    <t>0x4e28a51880</t>
  </si>
  <si>
    <t>0x4e28a51a62</t>
  </si>
  <si>
    <t>0x4e28a51a68</t>
  </si>
  <si>
    <t>0x4e28a51a6d</t>
  </si>
  <si>
    <t>0x4e28a54e13</t>
  </si>
  <si>
    <t>0x4e28a54e19</t>
  </si>
  <si>
    <t>CL_OUT_REQ pktId 62938(0xF5DA)</t>
  </si>
  <si>
    <t>0x4e28a54e1c</t>
  </si>
  <si>
    <t>0x4e28a54e4a</t>
  </si>
  <si>
    <t>0x4e28a54e59</t>
  </si>
  <si>
    <t>0x4e28a54e5f</t>
  </si>
  <si>
    <t>0x4e28a54e62</t>
  </si>
  <si>
    <t>CL_OUT_CNF STS_SUCCESS(0,0x0) CL Id 94</t>
  </si>
  <si>
    <t>0x4e28a54e68</t>
  </si>
  <si>
    <t>0x4e28a55226</t>
  </si>
  <si>
    <t>0x4e28a55238</t>
  </si>
  <si>
    <t>0x4e28a5523c</t>
  </si>
  <si>
    <t>0x4e28a55243</t>
  </si>
  <si>
    <t>0x4e28a55252</t>
  </si>
  <si>
    <t>CL_NEW CL Id 94 (0x5E) duration 400msec</t>
  </si>
  <si>
    <t>0x4e28a5526a</t>
  </si>
  <si>
    <t>0x4e28a55282</t>
  </si>
  <si>
    <t>CL_FRT32_TX_CALL param32 0x28A555FF</t>
  </si>
  <si>
    <t>0x4e28a55285</t>
  </si>
  <si>
    <t>0x4e28a55623</t>
  </si>
  <si>
    <t>0x4e28a55628</t>
  </si>
  <si>
    <t>0x4e28a56454</t>
  </si>
  <si>
    <t>LMMGR_DATA_CONF param32 0x28A558CE</t>
  </si>
  <si>
    <t>0x4e28a56456</t>
  </si>
  <si>
    <t>0x4e28a56458</t>
  </si>
  <si>
    <t>FRT32_TX_END param32 0x28A56419</t>
  </si>
  <si>
    <t>0x4e28a5645c</t>
  </si>
  <si>
    <t>0x4e28a56464</t>
  </si>
  <si>
    <t>0x4e28a5646e</t>
  </si>
  <si>
    <t>0x4e28a56471</t>
  </si>
  <si>
    <t>0x4e28a56476</t>
  </si>
  <si>
    <t>0x4e28a5647b</t>
  </si>
  <si>
    <t>0x4e28a56481</t>
  </si>
  <si>
    <t>0x4e28a5648e</t>
  </si>
  <si>
    <t>CL_NEXT_RX_TX nextTime 681928213(0x28A56615)</t>
  </si>
  <si>
    <t>0x4e28a56492</t>
  </si>
  <si>
    <t>0x4e28a5661b</t>
  </si>
  <si>
    <t>0x4e28a56622</t>
  </si>
  <si>
    <t>0x4e28a56627</t>
  </si>
  <si>
    <t>0x4e28a56633</t>
  </si>
  <si>
    <t>0x4e28a56915</t>
  </si>
  <si>
    <t>0x4e28a5691c</t>
  </si>
  <si>
    <t>0x4e28a56e59</t>
  </si>
  <si>
    <t>0x4e28a56e5c</t>
  </si>
  <si>
    <t>FRT32_RX_START param32 0x28A56CBB</t>
  </si>
  <si>
    <t>0x4e28a56e5e</t>
  </si>
  <si>
    <t>0x4e28a56e72</t>
  </si>
  <si>
    <t>0x4e28a56f00</t>
  </si>
  <si>
    <t>0x4e28a56fa8</t>
  </si>
  <si>
    <t>0x4e28a56fac</t>
  </si>
  <si>
    <t>FRT32_RX_END param32 0x28A56ED0</t>
  </si>
  <si>
    <t>0x4e28a56faf</t>
  </si>
  <si>
    <t>0x4e28a56fbd</t>
  </si>
  <si>
    <t>0x4e28a56fc5</t>
  </si>
  <si>
    <t>0x4e28a56fc8</t>
  </si>
  <si>
    <t>0x4e28a56fde</t>
  </si>
  <si>
    <t>0x4e28a56fe4</t>
  </si>
  <si>
    <t>0x4e28a56ffa</t>
  </si>
  <si>
    <t>0x4e28a57000</t>
  </si>
  <si>
    <t>0x4e28a57015</t>
  </si>
  <si>
    <t>0x4e28a5701b</t>
  </si>
  <si>
    <t>0x4e28a57029</t>
  </si>
  <si>
    <t>0x4e28a5702c</t>
  </si>
  <si>
    <t>CL_DATA_REQ STS_SUCCESS(0,0x0) CL Id 94</t>
  </si>
  <si>
    <t>0x4e28a57041</t>
  </si>
  <si>
    <t>0x4e28a57045</t>
  </si>
  <si>
    <t>0x4e28a5707a</t>
  </si>
  <si>
    <t>0x4e28a57080</t>
  </si>
  <si>
    <t>CL_NEXT_RX_TX nextTime 681931448(0x28A572B8)</t>
  </si>
  <si>
    <t>0x4e28a57086</t>
  </si>
  <si>
    <t>0x4e28a5708b</t>
  </si>
  <si>
    <t>0x4e28a57098</t>
  </si>
  <si>
    <t>0x4e28a571e3</t>
  </si>
  <si>
    <t>0x4e28a57291</t>
  </si>
  <si>
    <t>0x4e28a572a4</t>
  </si>
  <si>
    <t>0x4e28a572aa</t>
  </si>
  <si>
    <t>0x4e28a572b6</t>
  </si>
  <si>
    <t>0x4e28a572bb</t>
  </si>
  <si>
    <t>CL_TXDONE SDU_TX_NO_TX(65534,0xFFFE) CL Id 94</t>
  </si>
  <si>
    <t>0x4e28a572d8</t>
  </si>
  <si>
    <t>0x4e28a572e5</t>
  </si>
  <si>
    <t>0x4e28a572e8</t>
  </si>
  <si>
    <t>0x4e28a572ee</t>
  </si>
  <si>
    <t>0x4e28a572f3</t>
  </si>
  <si>
    <t>0x4e28a57302</t>
  </si>
  <si>
    <t>0x4e28a575e9</t>
  </si>
  <si>
    <t>0x4e28a57783</t>
  </si>
  <si>
    <t>0x4e28a57789</t>
  </si>
  <si>
    <t>0x4e28a5778e</t>
  </si>
  <si>
    <t>0x4e28a59e51</t>
  </si>
  <si>
    <t>0x4e28a59e58</t>
  </si>
  <si>
    <t>0x4e28a5a1c9</t>
  </si>
  <si>
    <t>0x4e28a5a1d0</t>
  </si>
  <si>
    <t>CL_OUT_REQ pktId 62939(0xF5DB)</t>
  </si>
  <si>
    <t>0x4e28a5a1d3</t>
  </si>
  <si>
    <t>0x4e28a5a202</t>
  </si>
  <si>
    <t>0x4e28a5a210</t>
  </si>
  <si>
    <t>0x4e28a5a217</t>
  </si>
  <si>
    <t>0x4e28a5a219</t>
  </si>
  <si>
    <t>CL_OUT_CNF STS_SUCCESS(0,0x0) CL Id 95</t>
  </si>
  <si>
    <t>0x4e28a5a21d</t>
  </si>
  <si>
    <t>0x4e28a5a297</t>
  </si>
  <si>
    <t>0x4e28a5a29c</t>
  </si>
  <si>
    <t>0x4e28a5a5dd</t>
  </si>
  <si>
    <t>0x4e28a5a5ef</t>
  </si>
  <si>
    <t>0x4e28a5a5f3</t>
  </si>
  <si>
    <t>0x4e28a5a5fa</t>
  </si>
  <si>
    <t>0x4e28a5a60a</t>
  </si>
  <si>
    <t>CL_NEW CL Id 95 (0x5F) duration 400msec</t>
  </si>
  <si>
    <t>0x4e28a5a624</t>
  </si>
  <si>
    <t>0x4e28a5a63a</t>
  </si>
  <si>
    <t>CL_FRT32_TX_CALL param32 0x28A5A9B6</t>
  </si>
  <si>
    <t>0x4e28a5a63d</t>
  </si>
  <si>
    <t>0x4e28a5a9db</t>
  </si>
  <si>
    <t>0x4e28a5a9e0</t>
  </si>
  <si>
    <t>0x4e28a5b80c</t>
  </si>
  <si>
    <t>LMMGR_DATA_CONF param32 0x28A5AC86</t>
  </si>
  <si>
    <t>0x4e28a5b80e</t>
  </si>
  <si>
    <t>0x4e28a5b812</t>
  </si>
  <si>
    <t>FRT32_TX_END param32 0x28A5B7D1</t>
  </si>
  <si>
    <t>0x4e28a5b814</t>
  </si>
  <si>
    <t>0x4e28a5b81c</t>
  </si>
  <si>
    <t>0x4e28a5b826</t>
  </si>
  <si>
    <t>0x4e28a5b829</t>
  </si>
  <si>
    <t>0x4e28a5b82e</t>
  </si>
  <si>
    <t>0x4e28a5b833</t>
  </si>
  <si>
    <t>0x4e28a5b83a</t>
  </si>
  <si>
    <t>0x4e28a5b845</t>
  </si>
  <si>
    <t>CL_NEXT_RX_TX nextTime 681949645(0x28A5B9CD)</t>
  </si>
  <si>
    <t>0x4e28a5b849</t>
  </si>
  <si>
    <t>0x4e28a5b9d3</t>
  </si>
  <si>
    <t>0x4e28a5b9da</t>
  </si>
  <si>
    <t>0x4e28a5b9df</t>
  </si>
  <si>
    <t>0x4e28a5b9eb</t>
  </si>
  <si>
    <t>0x4e28a5bcc8</t>
  </si>
  <si>
    <t>0x4e28a5bccd</t>
  </si>
  <si>
    <t>0x4e28a5c204</t>
  </si>
  <si>
    <t>0x4e28a5c206</t>
  </si>
  <si>
    <t>FRT32_RX_START param32 0x28A5C074</t>
  </si>
  <si>
    <t>0x4e28a5c209</t>
  </si>
  <si>
    <t>0x4e28a5c220</t>
  </si>
  <si>
    <t>0x4e28a5c2ab</t>
  </si>
  <si>
    <t>0x4e28a5c354</t>
  </si>
  <si>
    <t>0x4e28a5c356</t>
  </si>
  <si>
    <t>FRT32_RX_END param32 0x28A5C289</t>
  </si>
  <si>
    <t>0x4e28a5c359</t>
  </si>
  <si>
    <t>0x4e28a5c370</t>
  </si>
  <si>
    <t>0x4e28a5c378</t>
  </si>
  <si>
    <t>0x4e28a5c37b</t>
  </si>
  <si>
    <t>0x4e28a5c388</t>
  </si>
  <si>
    <t>0x4e28a5c38e</t>
  </si>
  <si>
    <t>0x4e28a5c3a3</t>
  </si>
  <si>
    <t>0x4e28a5c3a9</t>
  </si>
  <si>
    <t>0x4e28a5c3bf</t>
  </si>
  <si>
    <t>0x4e28a5c3c4</t>
  </si>
  <si>
    <t>0x4e28a5c3d3</t>
  </si>
  <si>
    <t>0x4e28a5c3d6</t>
  </si>
  <si>
    <t>CL_DATA_REQ STS_SUCCESS(0,0x0) CL Id 95</t>
  </si>
  <si>
    <t>0x4e28a5c3f6</t>
  </si>
  <si>
    <t>0x4e28a5c3f9</t>
  </si>
  <si>
    <t>0x4e28a5c424</t>
  </si>
  <si>
    <t>0x4e28a5c42a</t>
  </si>
  <si>
    <t>CL_NEXT_RX_TX nextTime 681952881(0x28A5C671)</t>
  </si>
  <si>
    <t>0x4e28a5c430</t>
  </si>
  <si>
    <t>0x4e28a5c435</t>
  </si>
  <si>
    <t>0x4e28a5c442</t>
  </si>
  <si>
    <t>0x4e28a5c599</t>
  </si>
  <si>
    <t>0x4e28a5c645</t>
  </si>
  <si>
    <t>CL_TX STS_INADEQUATE_TIME(579,0x243) mode 5 chan 51</t>
  </si>
  <si>
    <t>0x4e28a5c659</t>
  </si>
  <si>
    <t>0x4e28a5c65e</t>
  </si>
  <si>
    <t>0x4e28a5c675</t>
  </si>
  <si>
    <t>0x4e28a5c679</t>
  </si>
  <si>
    <t>CL_TXDONE SDU_TX_NO_TX(65534,0xFFFE) CL Id 95</t>
  </si>
  <si>
    <t>0x4e28a5c68e</t>
  </si>
  <si>
    <t>0x4e28a5c699</t>
  </si>
  <si>
    <t>0x4e28a5c69d</t>
  </si>
  <si>
    <t>0x4e28a5c6a3</t>
  </si>
  <si>
    <t>0x4e28a5c6a8</t>
  </si>
  <si>
    <t>0x4e28a5c6b9</t>
  </si>
  <si>
    <t>0x4e28a5c9aa</t>
  </si>
  <si>
    <t>0x4e28a5cb90</t>
  </si>
  <si>
    <t>0x4e28a5cb96</t>
  </si>
  <si>
    <t>0x4e28a5cb9b</t>
  </si>
  <si>
    <t>0x4e28a5f09e</t>
  </si>
  <si>
    <t>0x4e28a5f380</t>
  </si>
  <si>
    <t>0x4e28a5f44e</t>
  </si>
  <si>
    <t>0x4e28a5f453</t>
  </si>
  <si>
    <t>CL_OUT_REQ pktId 62940(0xF5DC)</t>
  </si>
  <si>
    <t>0x4e28a5f456</t>
  </si>
  <si>
    <t>0x4e28a5f485</t>
  </si>
  <si>
    <t>0x4e28a5f494</t>
  </si>
  <si>
    <t>0x4e28a5f49a</t>
  </si>
  <si>
    <t>0x4e28a5f49d</t>
  </si>
  <si>
    <t>CL_OUT_CNF STS_SUCCESS(0,0x0) CL Id 96</t>
  </si>
  <si>
    <t>0x4e28a5f4a2</t>
  </si>
  <si>
    <t>0x4e28a5f860</t>
  </si>
  <si>
    <t>0x4e28a5f873</t>
  </si>
  <si>
    <t>0x4e28a5f876</t>
  </si>
  <si>
    <t>0x4e28a5f87e</t>
  </si>
  <si>
    <t>0x4e28a5f88d</t>
  </si>
  <si>
    <t>CL_NEW CL Id 96 (0x60) duration 400msec</t>
  </si>
  <si>
    <t>0x4e28a5f8a5</t>
  </si>
  <si>
    <t>0x4e28a5f8cc</t>
  </si>
  <si>
    <t>CL_FRT32_TX_CALL param32 0x28A5FC3A</t>
  </si>
  <si>
    <t>0x4e28a5f8ce</t>
  </si>
  <si>
    <t>0x4e28a5fc5f</t>
  </si>
  <si>
    <t>0x4e28a5fc64</t>
  </si>
  <si>
    <t>0x4e28a60a90</t>
  </si>
  <si>
    <t>LMMGR_DATA_CONF param32 0x28A5FF0A</t>
  </si>
  <si>
    <t>0x4e28a60a92</t>
  </si>
  <si>
    <t>0x4e28a60a95</t>
  </si>
  <si>
    <t>FRT32_TX_END param32 0x28A60A55</t>
  </si>
  <si>
    <t>0x4e28a60a98</t>
  </si>
  <si>
    <t>0x4e28a60aa0</t>
  </si>
  <si>
    <t>0x4e28a60aab</t>
  </si>
  <si>
    <t>0x4e28a60aad</t>
  </si>
  <si>
    <t>0x4e28a60ab3</t>
  </si>
  <si>
    <t>0x4e28a60ab7</t>
  </si>
  <si>
    <t>0x4e28a60abd</t>
  </si>
  <si>
    <t>0x4e28a60aca</t>
  </si>
  <si>
    <t>CL_NEXT_RX_TX nextTime 681970769(0x28A60C51)</t>
  </si>
  <si>
    <t>0x4e28a60ace</t>
  </si>
  <si>
    <t>0x4e28a60c57</t>
  </si>
  <si>
    <t>0x4e28a60c5e</t>
  </si>
  <si>
    <t>0x4e28a60c63</t>
  </si>
  <si>
    <t>0x4e28a60c6f</t>
  </si>
  <si>
    <t>0x4e28a60f51</t>
  </si>
  <si>
    <t>0x4e28a60f58</t>
  </si>
  <si>
    <t>0x4e28a614a7</t>
  </si>
  <si>
    <t>0x4e28a614a9</t>
  </si>
  <si>
    <t>FRT32_RX_START param32 0x28A612F9</t>
  </si>
  <si>
    <t>0x4e28a614ab</t>
  </si>
  <si>
    <t>0x4e28a614bf</t>
  </si>
  <si>
    <t>0x4e28a6154d</t>
  </si>
  <si>
    <t>0x4e28a615f6</t>
  </si>
  <si>
    <t>0x4e28a615fa</t>
  </si>
  <si>
    <t>FRT32_RX_END param32 0x28A6150F</t>
  </si>
  <si>
    <t>0x4e28a615fd</t>
  </si>
  <si>
    <t>0x4e28a61613</t>
  </si>
  <si>
    <t>0x4e28a6161c</t>
  </si>
  <si>
    <t>0x4e28a6161f</t>
  </si>
  <si>
    <t>0x4e28a6162b</t>
  </si>
  <si>
    <t>0x4e28a61631</t>
  </si>
  <si>
    <t>0x4e28a61647</t>
  </si>
  <si>
    <t>0x4e28a6164d</t>
  </si>
  <si>
    <t>0x4e28a61662</t>
  </si>
  <si>
    <t>0x4e28a61668</t>
  </si>
  <si>
    <t>0x4e28a61676</t>
  </si>
  <si>
    <t>0x4e28a61679</t>
  </si>
  <si>
    <t>CL_DATA_REQ STS_SUCCESS(0,0x0) CL Id 96</t>
  </si>
  <si>
    <t>0x4e28a61697</t>
  </si>
  <si>
    <t>0x4e28a6169c</t>
  </si>
  <si>
    <t>0x4e28a616c7</t>
  </si>
  <si>
    <t>0x4e28a616cd</t>
  </si>
  <si>
    <t>CL_NEXT_RX_TX nextTime 681974007(0x28A618F7)</t>
  </si>
  <si>
    <t>0x4e28a616d3</t>
  </si>
  <si>
    <t>0x4e28a616d9</t>
  </si>
  <si>
    <t>0x4e28a616e6</t>
  </si>
  <si>
    <t>0x4e28a61831</t>
  </si>
  <si>
    <t>0x4e28a618e0</t>
  </si>
  <si>
    <t>CL_TX STS_INADEQUATE_TIME(579,0x243) mode 5 chan 26</t>
  </si>
  <si>
    <t>0x4e28a618f2</t>
  </si>
  <si>
    <t>0x4e28a618f7</t>
  </si>
  <si>
    <t>0x4e28a61904</t>
  </si>
  <si>
    <t>0x4e28a61912</t>
  </si>
  <si>
    <t>CL_TXDONE SDU_TX_NO_TX(65534,0xFFFE) CL Id 96</t>
  </si>
  <si>
    <t>0x4e28a61927</t>
  </si>
  <si>
    <t>0x4e28a61933</t>
  </si>
  <si>
    <t>0x4e28a61937</t>
  </si>
  <si>
    <t>0x4e28a6193c</t>
  </si>
  <si>
    <t>0x4e28a61941</t>
  </si>
  <si>
    <t>0x4e28a61951</t>
  </si>
  <si>
    <t>0x4e28a61c41</t>
  </si>
  <si>
    <t>0x4e28a61e26</t>
  </si>
  <si>
    <t>0x4e28a61e2c</t>
  </si>
  <si>
    <t>0x4e28a61e31</t>
  </si>
  <si>
    <t>0x4e28a63ec2</t>
  </si>
  <si>
    <t>0x4e28a641af</t>
  </si>
  <si>
    <t>0x4e28a646ef</t>
  </si>
  <si>
    <t>0x4e28a646f6</t>
  </si>
  <si>
    <t>CL_OUT_REQ pktId 62941(0xF5DD)</t>
  </si>
  <si>
    <t>0x4e28a646f9</t>
  </si>
  <si>
    <t>0x4e28a64728</t>
  </si>
  <si>
    <t>0x4e28a64736</t>
  </si>
  <si>
    <t>0x4e28a6473c</t>
  </si>
  <si>
    <t>0x4e28a6473f</t>
  </si>
  <si>
    <t>CL_OUT_CNF STS_SUCCESS(0,0x0) CL Id 97</t>
  </si>
  <si>
    <t>0x4e28a64743</t>
  </si>
  <si>
    <t>0x4e28a64b02</t>
  </si>
  <si>
    <t>0x4e28a64b14</t>
  </si>
  <si>
    <t>0x4e28a64b18</t>
  </si>
  <si>
    <t>0x4e28a64b1f</t>
  </si>
  <si>
    <t>0x4e28a64b2f</t>
  </si>
  <si>
    <t>CL_NEW CL Id 97 (0x61) duration 400msec</t>
  </si>
  <si>
    <t>0x4e28a64b48</t>
  </si>
  <si>
    <t>0x4e28a64b6d</t>
  </si>
  <si>
    <t>CL_FRT32_TX_CALL param32 0x28A64EDC</t>
  </si>
  <si>
    <t>0x4e28a64b71</t>
  </si>
  <si>
    <t>0x4e28a64f01</t>
  </si>
  <si>
    <t>0x4e28a64f06</t>
  </si>
  <si>
    <t>0x4e28a65d32</t>
  </si>
  <si>
    <t>LMMGR_DATA_CONF param32 0x28A651AC</t>
  </si>
  <si>
    <t>0x4e28a65d34</t>
  </si>
  <si>
    <t>0x4e28a65d37</t>
  </si>
  <si>
    <t>FRT32_TX_END param32 0x28A65CF7</t>
  </si>
  <si>
    <t>0x4e28a65d39</t>
  </si>
  <si>
    <t>0x4e28a65d42</t>
  </si>
  <si>
    <t>0x4e28a65d4c</t>
  </si>
  <si>
    <t>0x4e28a65d4f</t>
  </si>
  <si>
    <t>0x4e28a65d54</t>
  </si>
  <si>
    <t>0x4e28a65d59</t>
  </si>
  <si>
    <t>0x4e28a65d5f</t>
  </si>
  <si>
    <t>0x4e28a65d6a</t>
  </si>
  <si>
    <t>CL_NEXT_RX_TX nextTime 681991923(0x28A65EF3)</t>
  </si>
  <si>
    <t>0x4e28a65d6f</t>
  </si>
  <si>
    <t>0x4e28a65ef9</t>
  </si>
  <si>
    <t>0x4e28a65f00</t>
  </si>
  <si>
    <t>0x4e28a65f06</t>
  </si>
  <si>
    <t>0x4e28a65f12</t>
  </si>
  <si>
    <t>0x4e28a661fc</t>
  </si>
  <si>
    <t>0x4e28a66201</t>
  </si>
  <si>
    <t>0x4e28a66731</t>
  </si>
  <si>
    <t>0x4e28a66734</t>
  </si>
  <si>
    <t>FRT32_RX_START param32 0x28A6659A</t>
  </si>
  <si>
    <t>0x4e28a6673a</t>
  </si>
  <si>
    <t>0x4e28a6674e</t>
  </si>
  <si>
    <t>0x4e28a667d8</t>
  </si>
  <si>
    <t>0x4e28a66880</t>
  </si>
  <si>
    <t>0x4e28a66882</t>
  </si>
  <si>
    <t>FRT32_RX_END param32 0x28A667B0</t>
  </si>
  <si>
    <t>0x4e28a66886</t>
  </si>
  <si>
    <t>0x4e28a66894</t>
  </si>
  <si>
    <t>0x4e28a6689c</t>
  </si>
  <si>
    <t>0x4e28a6689f</t>
  </si>
  <si>
    <t>0x4e28a668ac</t>
  </si>
  <si>
    <t>0x4e28a668b1</t>
  </si>
  <si>
    <t>0x4e28a668c6</t>
  </si>
  <si>
    <t>0x4e28a668cd</t>
  </si>
  <si>
    <t>0x4e28a668e3</t>
  </si>
  <si>
    <t>0x4e28a668e8</t>
  </si>
  <si>
    <t>0x4e28a66901</t>
  </si>
  <si>
    <t>0x4e28a66903</t>
  </si>
  <si>
    <t>CL_DATA_REQ STS_SUCCESS(0,0x0) CL Id 97</t>
  </si>
  <si>
    <t>0x4e28a66918</t>
  </si>
  <si>
    <t>0x4e28a6691b</t>
  </si>
  <si>
    <t>0x4e28a66948</t>
  </si>
  <si>
    <t>0x4e28a6694e</t>
  </si>
  <si>
    <t>CL_NEXT_RX_TX nextTime 681995160(0x28A66B98)</t>
  </si>
  <si>
    <t>0x4e28a66954</t>
  </si>
  <si>
    <t>0x4e28a66959</t>
  </si>
  <si>
    <t>0x4e28a66966</t>
  </si>
  <si>
    <t>0x4e28a66ab1</t>
  </si>
  <si>
    <t>0x4e28a66b5f</t>
  </si>
  <si>
    <t>0x4e28a66b71</t>
  </si>
  <si>
    <t>0x4e28a66b81</t>
  </si>
  <si>
    <t>0x4e28a66b8e</t>
  </si>
  <si>
    <t>0x4e28a66b91</t>
  </si>
  <si>
    <t>CL_TXDONE SDU_TX_NO_TX(65534,0xFFFE) CL Id 97</t>
  </si>
  <si>
    <t>0x4e28a66ba7</t>
  </si>
  <si>
    <t>0x4e28a66bb3</t>
  </si>
  <si>
    <t>0x4e28a66bb7</t>
  </si>
  <si>
    <t>0x4e28a66bbd</t>
  </si>
  <si>
    <t>0x4e28a66bc2</t>
  </si>
  <si>
    <t>0x4e28a66bd1</t>
  </si>
  <si>
    <t>0x4e28a66f19</t>
  </si>
  <si>
    <t>0x4e28a67100</t>
  </si>
  <si>
    <t>0x4e28a67106</t>
  </si>
  <si>
    <t>0x4e28a6710b</t>
  </si>
  <si>
    <t>0x4e28a684a8</t>
  </si>
  <si>
    <t>0x4e28a684ae</t>
  </si>
  <si>
    <t>0x4e28a684b1</t>
  </si>
  <si>
    <t>0x4e28a684bc</t>
  </si>
  <si>
    <t>0x4e28a6850f</t>
  </si>
  <si>
    <t>0x4e28a68511</t>
  </si>
  <si>
    <t>FRT32_RX_START param32 0x28A68434</t>
  </si>
  <si>
    <t>0x4e28a68514</t>
  </si>
  <si>
    <t>0x4e28a6851b</t>
  </si>
  <si>
    <t>0x4e28a68524</t>
  </si>
  <si>
    <t>0x4e28a68528</t>
  </si>
  <si>
    <t>0x4e28a68534</t>
  </si>
  <si>
    <t>0x4e28a6856b</t>
  </si>
  <si>
    <t>0x4e28a68572</t>
  </si>
  <si>
    <t>0x4e28a6857a</t>
  </si>
  <si>
    <t>0x4e28a6857f</t>
  </si>
  <si>
    <t>0x4e28a6858a</t>
  </si>
  <si>
    <t>0x4e28a68a8a</t>
  </si>
  <si>
    <t>0x4e28a68a93</t>
  </si>
  <si>
    <t>0x4e28a68a9b</t>
  </si>
  <si>
    <t>0x4e28a68a9d</t>
  </si>
  <si>
    <t>0x4e28a68ab1</t>
  </si>
  <si>
    <t>0x4e28a68ac0</t>
  </si>
  <si>
    <t>0x4e28a68ac3</t>
  </si>
  <si>
    <t>CL_START STS_SUCCESS(0,0x0) CL Id 98</t>
  </si>
  <si>
    <t>0x4e28a68ac8</t>
  </si>
  <si>
    <t>0x4e28a68ae4</t>
  </si>
  <si>
    <t>0x4e28a68aea</t>
  </si>
  <si>
    <t>0x4e28a68aed</t>
  </si>
  <si>
    <t>0x4e28a68afd</t>
  </si>
  <si>
    <t>0x4e28a68b00</t>
  </si>
  <si>
    <t>0x4e28a68b04</t>
  </si>
  <si>
    <t>0x4e28a68b08</t>
  </si>
  <si>
    <t>CL_NEW CL Id 98 (0x62) duration 400msec</t>
  </si>
  <si>
    <t>0x4e28a68b0d</t>
  </si>
  <si>
    <t>0x4e28a68b19</t>
  </si>
  <si>
    <t>0x4e28a68b1b</t>
  </si>
  <si>
    <t>CL_DATA_REQ STS_SUCCESS(0,0x0) CL Id 98</t>
  </si>
  <si>
    <t>0x4e28a68b3e</t>
  </si>
  <si>
    <t>0x4e28a68da8</t>
  </si>
  <si>
    <t>0x4e28a68dc5</t>
  </si>
  <si>
    <t>0x4e28a68dc9</t>
  </si>
  <si>
    <t>0x4e28a68f6a</t>
  </si>
  <si>
    <t>0x4e28a68f6e</t>
  </si>
  <si>
    <t>FRT32_RX_END param32 0x28A68F23</t>
  </si>
  <si>
    <t>0x4e28a68f70</t>
  </si>
  <si>
    <t>0x4e28a68f7f</t>
  </si>
  <si>
    <t>0x4e28a68f96</t>
  </si>
  <si>
    <t>0x4e28a68f98</t>
  </si>
  <si>
    <t>0x4e28a68fa3</t>
  </si>
  <si>
    <t>0x4e28a68fa6</t>
  </si>
  <si>
    <t>0x4e28a68fd3</t>
  </si>
  <si>
    <t>0x4e28a68fda</t>
  </si>
  <si>
    <t>CL_NEXT_RX_TX nextTime 682005659(0x28A6949B)</t>
  </si>
  <si>
    <t>0x4e28a68fe1</t>
  </si>
  <si>
    <t>0x4e28a68fe6</t>
  </si>
  <si>
    <t>0x4e28a69126</t>
  </si>
  <si>
    <t>0x4e28a69131</t>
  </si>
  <si>
    <t>CL_FRT32_TX_CALL param32 0x28A6949B</t>
  </si>
  <si>
    <t>0x4e28a69135</t>
  </si>
  <si>
    <t>0x4e28a69582</t>
  </si>
  <si>
    <t>0x4e28a69586</t>
  </si>
  <si>
    <t>0x4e28a724f2</t>
  </si>
  <si>
    <t>0x4e28a724f8</t>
  </si>
  <si>
    <t>0x4e28a7367e</t>
  </si>
  <si>
    <t>LMMGR_DATA_CONF param32 0x28A69857</t>
  </si>
  <si>
    <t>0x4e28a73681</t>
  </si>
  <si>
    <t>0x4e28a73683</t>
  </si>
  <si>
    <t>FRT32_TX_END param32 0x28A73663</t>
  </si>
  <si>
    <t>0x4e28a73687</t>
  </si>
  <si>
    <t>0x4e28a7368f</t>
  </si>
  <si>
    <t>0x4e28a7369a</t>
  </si>
  <si>
    <t>0x4e28a7369d</t>
  </si>
  <si>
    <t>0x4e28a736a3</t>
  </si>
  <si>
    <t>0x4e28a736a7</t>
  </si>
  <si>
    <t>0x4e28a736ab</t>
  </si>
  <si>
    <t>0x4e28a736b8</t>
  </si>
  <si>
    <t>CL_NEXT_RX_TX nextTime 682047583(0x28A7385F)</t>
  </si>
  <si>
    <t>0x4e28a736bc</t>
  </si>
  <si>
    <t>0x4e28a73865</t>
  </si>
  <si>
    <t>0x4e28a7386c</t>
  </si>
  <si>
    <t>0x4e28a73871</t>
  </si>
  <si>
    <t>0x4e28a7387d</t>
  </si>
  <si>
    <t>0x4e28a73916</t>
  </si>
  <si>
    <t>0x4e28a7391c</t>
  </si>
  <si>
    <t>0x4e28a73f2f</t>
  </si>
  <si>
    <t>0x4e28a73f32</t>
  </si>
  <si>
    <t>FRT32_RX_START param32 0x28A73D90</t>
  </si>
  <si>
    <t>0x4e28a73f34</t>
  </si>
  <si>
    <t>0x4e28a73f4b</t>
  </si>
  <si>
    <t>0x4e28a73fd6</t>
  </si>
  <si>
    <t>0x4e28a7415f</t>
  </si>
  <si>
    <t>0x4e28a74167</t>
  </si>
  <si>
    <t>0x4e28a7416b</t>
  </si>
  <si>
    <t>CL_DEBUG param32 28(0x0000001C)</t>
  </si>
  <si>
    <t>0x4e28a741b5</t>
  </si>
  <si>
    <t>0x4e28a741ba</t>
  </si>
  <si>
    <t>0x4e28a74210</t>
  </si>
  <si>
    <t>0x4e28a74215</t>
  </si>
  <si>
    <t>0x4e28a7428b</t>
  </si>
  <si>
    <t>0x4e28a74292</t>
  </si>
  <si>
    <t>0x4e28a742bd</t>
  </si>
  <si>
    <t xml:space="preserve">CL_SEQ_CTRL TX_SUCCESS SeqNum 223(0xDF) frag 0|1485B   </t>
  </si>
  <si>
    <t>0x4e28a742e2</t>
  </si>
  <si>
    <t>0x4e28a742e5</t>
  </si>
  <si>
    <t>CL_TXDONE SDU_TX_SUCCESS(0,0x0) CL Id 98</t>
  </si>
  <si>
    <t>0x4e28a74334</t>
  </si>
  <si>
    <t>0x4e28a74337</t>
  </si>
  <si>
    <t>0x4e28a74366</t>
  </si>
  <si>
    <t>0x4e28a74602</t>
  </si>
  <si>
    <t>0x4e28a74607</t>
  </si>
  <si>
    <t>0x4e28a7464e</t>
  </si>
  <si>
    <t>0x4e28a7dbcc</t>
  </si>
  <si>
    <t>0x4e28a7dbcf</t>
  </si>
  <si>
    <t>FRT32_RX_END param32 0x28A7DB7B</t>
  </si>
  <si>
    <t>0x4e28a7dbd1</t>
  </si>
  <si>
    <t>0x4e28a7dbe8</t>
  </si>
  <si>
    <t>0x4e28a7dbf7</t>
  </si>
  <si>
    <t>0x4e28a7dbfb</t>
  </si>
  <si>
    <t>0x4e28a7dc05</t>
  </si>
  <si>
    <t xml:space="preserve">CL_SEQ_CTRL RX_SUCCESS SeqNum 249(0xF9) frag 0   </t>
  </si>
  <si>
    <t>0x4e28a7dc38</t>
  </si>
  <si>
    <t>0x4e28a7dc3d</t>
  </si>
  <si>
    <t>CL_NEXT_RX_TX nextTime 682090339(0x28A7DF63)</t>
  </si>
  <si>
    <t>0x4e28a7dc44</t>
  </si>
  <si>
    <t>0x4e28a7dc49</t>
  </si>
  <si>
    <t>0x4e28a7dc57</t>
  </si>
  <si>
    <t>0x4e28a7dc75</t>
  </si>
  <si>
    <t>CL_FRT32_TX_CALL param32 0x28A7DF63</t>
  </si>
  <si>
    <t>0x4e28a7dc78</t>
  </si>
  <si>
    <t>0x4e28a7dfaf</t>
  </si>
  <si>
    <t>0x4e28a7dfb3</t>
  </si>
  <si>
    <t>0x4e28a7e451</t>
  </si>
  <si>
    <t>LMMGR_DATA_CONF param32 0x28A7E284</t>
  </si>
  <si>
    <t>0x4e28a7e453</t>
  </si>
  <si>
    <t>0x4e28a7e457</t>
  </si>
  <si>
    <t>FRT32_TX_END param32 0x28A7E435</t>
  </si>
  <si>
    <t>0x4e28a7e45a</t>
  </si>
  <si>
    <t>0x4e28a7e461</t>
  </si>
  <si>
    <t>0x4e28a7e46c</t>
  </si>
  <si>
    <t>0x4e28a7e46e</t>
  </si>
  <si>
    <t>0x4e28a7e480</t>
  </si>
  <si>
    <t>0x4e28a7e485</t>
  </si>
  <si>
    <t>0x4e28a7e499</t>
  </si>
  <si>
    <t>0x4e28a7e4a4</t>
  </si>
  <si>
    <t>0x4e28a7e4a7</t>
  </si>
  <si>
    <t>0x4e28a7e4ac</t>
  </si>
  <si>
    <t>0x4e28a7e4b0</t>
  </si>
  <si>
    <t>0x4e28a7e4bd</t>
  </si>
  <si>
    <t>0x4e28a7e7ff</t>
  </si>
  <si>
    <t>0x4e28a8137d</t>
  </si>
  <si>
    <t>0x4e28a8166d</t>
  </si>
  <si>
    <t>0x4e28a8619d</t>
  </si>
  <si>
    <t>0x4e28a86490</t>
  </si>
  <si>
    <t>0x4e28a8ab92</t>
  </si>
  <si>
    <t>0x4e28a8ab98</t>
  </si>
  <si>
    <t>0x4e28a8afbe</t>
  </si>
  <si>
    <t>0x4e28a8b2be</t>
  </si>
  <si>
    <t>0x4e28a8fdde</t>
  </si>
  <si>
    <t>0x4e28a900cd</t>
  </si>
  <si>
    <t>0x4e28a94bfe</t>
  </si>
  <si>
    <t>0x4e28a94efb</t>
  </si>
  <si>
    <t>0x4e28a99a1e</t>
  </si>
  <si>
    <t>0x4e28a99d02</t>
  </si>
  <si>
    <t>0x4e28a9e83d</t>
  </si>
  <si>
    <t>0x4e28a9eb3d</t>
  </si>
  <si>
    <t>0x4e28aa3237</t>
  </si>
  <si>
    <t>0x4e28aa323d</t>
  </si>
  <si>
    <t>0x4e28aa365e</t>
  </si>
  <si>
    <t>0x4e28aa394d</t>
  </si>
  <si>
    <t>0x4e28aa847e</t>
  </si>
  <si>
    <t>0x4e28aa8770</t>
  </si>
  <si>
    <t>0x4e28aad29e</t>
  </si>
  <si>
    <t>0x4e28aad581</t>
  </si>
  <si>
    <t>0x4e28ab20be</t>
  </si>
  <si>
    <t>0x4e28ab23bd</t>
  </si>
  <si>
    <t>0x4e28ab6ede</t>
  </si>
  <si>
    <t>0x4e28ab71cd</t>
  </si>
  <si>
    <t>0x4e28abb8d1</t>
  </si>
  <si>
    <t>0x4e28abb8d7</t>
  </si>
  <si>
    <t>0x4e28abbcfe</t>
  </si>
  <si>
    <t>0x4e28abbfe2</t>
  </si>
  <si>
    <t>0x4e28ac0b1e</t>
  </si>
  <si>
    <t>0x4e28ac0e00</t>
  </si>
  <si>
    <t>0x4e28ac593e</t>
  </si>
  <si>
    <t>0x4e28ac5c24</t>
  </si>
  <si>
    <t>0x4e28aca75d</t>
  </si>
  <si>
    <t>0x4e28acaa46</t>
  </si>
  <si>
    <t>0x4e28acf57e</t>
  </si>
  <si>
    <t>0x4e28acf866</t>
  </si>
  <si>
    <t>0x4e28ad3f80</t>
  </si>
  <si>
    <t>0x4e28ad3f86</t>
  </si>
  <si>
    <t>0x4e28ad439e</t>
  </si>
  <si>
    <t>0x4e28ad468e</t>
  </si>
  <si>
    <t>0x4e28ad91bd</t>
  </si>
  <si>
    <t>0x4e28ad94ae</t>
  </si>
  <si>
    <t>0x4e28addfdd</t>
  </si>
  <si>
    <t>0x4e28ade2c0</t>
  </si>
  <si>
    <t>0x4e28ae2dfd</t>
  </si>
  <si>
    <t>0x4e28ae30eb</t>
  </si>
  <si>
    <t>0x4e28ae7c1e</t>
  </si>
  <si>
    <t>0x4e28ae7f02</t>
  </si>
  <si>
    <t>0x4e28aec611</t>
  </si>
  <si>
    <t>0x4e28aec617</t>
  </si>
  <si>
    <t>0x4e28aeca3d</t>
  </si>
  <si>
    <t>0x4e28aecd20</t>
  </si>
  <si>
    <t>0x4e28af185e</t>
  </si>
  <si>
    <t>0x4e28af1b42</t>
  </si>
  <si>
    <t>0x4e28af667d</t>
  </si>
  <si>
    <t>0x4e28af695e</t>
  </si>
  <si>
    <t>0x4e28afb49d</t>
  </si>
  <si>
    <t>0x4e28afb7db</t>
  </si>
  <si>
    <t>0x4e28b002bd</t>
  </si>
  <si>
    <t>0x4e28b005b0</t>
  </si>
  <si>
    <t>0x4e28b04cb1</t>
  </si>
  <si>
    <t>0x4e28b04cb8</t>
  </si>
  <si>
    <t>0x4e28b050dd</t>
  </si>
  <si>
    <t>0x4e28b053dd</t>
  </si>
  <si>
    <t>0x4e28b09efd</t>
  </si>
  <si>
    <t>0x4e28b0a1ec</t>
  </si>
  <si>
    <t>0x4e28b0ed1f</t>
  </si>
  <si>
    <t>0x4e28b0f01c</t>
  </si>
  <si>
    <t>0x4e28b13b3e</t>
  </si>
  <si>
    <t>0x4e28b13e25</t>
  </si>
  <si>
    <t>0x4e28b1895e</t>
  </si>
  <si>
    <t>0x4e28b18c55</t>
  </si>
  <si>
    <t>0x4e28b1d352</t>
  </si>
  <si>
    <t>0x4e28b1d35a</t>
  </si>
  <si>
    <t>0x4e28b1d77d</t>
  </si>
  <si>
    <t>0x4e28b1da62</t>
  </si>
  <si>
    <t>0x4e28b2259d</t>
  </si>
  <si>
    <t>0x4e28b2288f</t>
  </si>
  <si>
    <t>0x4e28b273be</t>
  </si>
  <si>
    <t>0x4e28b276af</t>
  </si>
  <si>
    <t>0x4e28b2c1dd</t>
  </si>
  <si>
    <t>0x4e28b2c4d7</t>
  </si>
  <si>
    <t>0x4e28b30ffd</t>
  </si>
  <si>
    <t>0x4e28b312e4</t>
  </si>
  <si>
    <t>0x4e28b313d5</t>
  </si>
  <si>
    <t>0x4e28b313dc</t>
  </si>
  <si>
    <t>CL_OUT_REQ pktId 62943(0xF5DF)</t>
  </si>
  <si>
    <t>0x4e28b313de</t>
  </si>
  <si>
    <t>0x4e28b3140f</t>
  </si>
  <si>
    <t>0x4e28b3141e</t>
  </si>
  <si>
    <t>0x4e28b31427</t>
  </si>
  <si>
    <t>0x4e28b31429</t>
  </si>
  <si>
    <t>CL_OUT_CNF STS_SUCCESS(0,0x0) CL Id 99</t>
  </si>
  <si>
    <t>0x4e28b3142d</t>
  </si>
  <si>
    <t>0x4e28b317ea</t>
  </si>
  <si>
    <t>0x4e28b317fd</t>
  </si>
  <si>
    <t>0x4e28b31802</t>
  </si>
  <si>
    <t>0x4e28b31809</t>
  </si>
  <si>
    <t>0x4e28b31818</t>
  </si>
  <si>
    <t>CL_NEW CL Id 99 (0x63) duration 400msec</t>
  </si>
  <si>
    <t>0x4e28b31831</t>
  </si>
  <si>
    <t>0x4e28b31847</t>
  </si>
  <si>
    <t>CL_FRT32_TX_CALL param32 0x28B31BC4</t>
  </si>
  <si>
    <t>0x4e28b31849</t>
  </si>
  <si>
    <t>0x4e28b31be9</t>
  </si>
  <si>
    <t>0x4e28b31bef</t>
  </si>
  <si>
    <t>0x4e28b32a1a</t>
  </si>
  <si>
    <t>LMMGR_DATA_CONF param32 0x28B31E94</t>
  </si>
  <si>
    <t>0x4e28b32a1c</t>
  </si>
  <si>
    <t>0x4e28b32a1f</t>
  </si>
  <si>
    <t>FRT32_TX_END param32 0x28B329DF</t>
  </si>
  <si>
    <t>0x4e28b32a21</t>
  </si>
  <si>
    <t>0x4e28b32a29</t>
  </si>
  <si>
    <t>0x4e28b32a33</t>
  </si>
  <si>
    <t>0x4e28b32a37</t>
  </si>
  <si>
    <t>0x4e28b32a3c</t>
  </si>
  <si>
    <t>0x4e28b32a41</t>
  </si>
  <si>
    <t>0x4e28b32a47</t>
  </si>
  <si>
    <t>0x4e28b32a52</t>
  </si>
  <si>
    <t>CL_NEXT_RX_TX nextTime 682830811(0x28B32BDB)</t>
  </si>
  <si>
    <t>0x4e28b32a57</t>
  </si>
  <si>
    <t>0x4e28b32be1</t>
  </si>
  <si>
    <t>0x4e28b32be9</t>
  </si>
  <si>
    <t>0x4e28b32bee</t>
  </si>
  <si>
    <t>0x4e28b32bfa</t>
  </si>
  <si>
    <t>0x4e28b32ee0</t>
  </si>
  <si>
    <t>0x4e28b32ee5</t>
  </si>
  <si>
    <t>0x4e28b33424</t>
  </si>
  <si>
    <t>0x4e28b33426</t>
  </si>
  <si>
    <t>FRT32_RX_START param32 0x28B33283</t>
  </si>
  <si>
    <t>0x4e28b3342a</t>
  </si>
  <si>
    <t>0x4e28b3343f</t>
  </si>
  <si>
    <t>0x4e28b334cc</t>
  </si>
  <si>
    <t>0x4e28b33575</t>
  </si>
  <si>
    <t>0x4e28b33578</t>
  </si>
  <si>
    <t>FRT32_RX_END param32 0x28B33498</t>
  </si>
  <si>
    <t>0x4e28b3357a</t>
  </si>
  <si>
    <t>0x4e28b33588</t>
  </si>
  <si>
    <t>0x4e28b33591</t>
  </si>
  <si>
    <t>0x4e28b33595</t>
  </si>
  <si>
    <t>0x4e28b335aa</t>
  </si>
  <si>
    <t>0x4e28b335b0</t>
  </si>
  <si>
    <t>0x4e28b335c5</t>
  </si>
  <si>
    <t>0x4e28b335ca</t>
  </si>
  <si>
    <t>0x4e28b335e0</t>
  </si>
  <si>
    <t>0x4e28b335e6</t>
  </si>
  <si>
    <t>0x4e28b335f5</t>
  </si>
  <si>
    <t>0x4e28b335f8</t>
  </si>
  <si>
    <t>CL_DATA_REQ STS_SUCCESS(0,0x0) CL Id 99</t>
  </si>
  <si>
    <t>0x4e28b3360d</t>
  </si>
  <si>
    <t>0x4e28b33610</t>
  </si>
  <si>
    <t>0x4e28b33645</t>
  </si>
  <si>
    <t>0x4e28b3364b</t>
  </si>
  <si>
    <t>CL_NEXT_RX_TX nextTime 682834048(0x28B33880)</t>
  </si>
  <si>
    <t>0x4e28b33653</t>
  </si>
  <si>
    <t>0x4e28b33658</t>
  </si>
  <si>
    <t>0x4e28b33665</t>
  </si>
  <si>
    <t>0x4e28b337b1</t>
  </si>
  <si>
    <t>0x4e28b33860</t>
  </si>
  <si>
    <t>CL_TX STS_INADEQUATE_TIME(579,0x243) mode 5 chan 13</t>
  </si>
  <si>
    <t>0x4e28b33872</t>
  </si>
  <si>
    <t>0x4e28b33877</t>
  </si>
  <si>
    <t>0x4e28b33884</t>
  </si>
  <si>
    <t>0x4e28b33887</t>
  </si>
  <si>
    <t>CL_TXDONE SDU_TX_NO_TX(65534,0xFFFE) CL Id 99</t>
  </si>
  <si>
    <t>0x4e28b338a5</t>
  </si>
  <si>
    <t>0x4e28b338b1</t>
  </si>
  <si>
    <t>0x4e28b338b6</t>
  </si>
  <si>
    <t>0x4e28b338bd</t>
  </si>
  <si>
    <t>0x4e28b338c2</t>
  </si>
  <si>
    <t>0x4e28b338d1</t>
  </si>
  <si>
    <t>0x4e28b33bb4</t>
  </si>
  <si>
    <t>0x4e28b33d9c</t>
  </si>
  <si>
    <t>0x4e28b33da2</t>
  </si>
  <si>
    <t>0x4e28b33da9</t>
  </si>
  <si>
    <t>0x4e28b359f1</t>
  </si>
  <si>
    <t>0x4e28b359f8</t>
  </si>
  <si>
    <t>0x4e28b35e1e</t>
  </si>
  <si>
    <t>0x4e28b36171</t>
  </si>
  <si>
    <t>0x4e28b36676</t>
  </si>
  <si>
    <t>0x4e28b3667c</t>
  </si>
  <si>
    <t>CL_OUT_REQ pktId 62944(0xF5E0)</t>
  </si>
  <si>
    <t>0x4e28b36680</t>
  </si>
  <si>
    <t>0x4e28b366af</t>
  </si>
  <si>
    <t>0x4e28b366be</t>
  </si>
  <si>
    <t>0x4e28b366c4</t>
  </si>
  <si>
    <t>0x4e28b366c6</t>
  </si>
  <si>
    <t>CL_OUT_CNF STS_SUCCESS(0,0x0) CL Id 100</t>
  </si>
  <si>
    <t>0x4e28b366ca</t>
  </si>
  <si>
    <t>0x4e28b36a89</t>
  </si>
  <si>
    <t>0x4e28b36a9d</t>
  </si>
  <si>
    <t>0x4e28b36aa0</t>
  </si>
  <si>
    <t>0x4e28b36aa8</t>
  </si>
  <si>
    <t>0x4e28b36ab7</t>
  </si>
  <si>
    <t>CL_NEW CL Id 100 (0x64) duration 400msec</t>
  </si>
  <si>
    <t>0x4e28b36ad0</t>
  </si>
  <si>
    <t>0x4e28b36ae6</t>
  </si>
  <si>
    <t>CL_FRT32_TX_CALL param32 0x28B36E63</t>
  </si>
  <si>
    <t>0x4e28b36ae9</t>
  </si>
  <si>
    <t>0x4e28b36e87</t>
  </si>
  <si>
    <t>0x4e28b36e8c</t>
  </si>
  <si>
    <t>0x4e28b37cb7</t>
  </si>
  <si>
    <t>LMMGR_DATA_CONF param32 0x28B37132</t>
  </si>
  <si>
    <t>0x4e28b37cba</t>
  </si>
  <si>
    <t>0x4e28b37cbc</t>
  </si>
  <si>
    <t>FRT32_TX_END param32 0x28B37C7D</t>
  </si>
  <si>
    <t>0x4e28b37cbf</t>
  </si>
  <si>
    <t>0x4e28b37cc6</t>
  </si>
  <si>
    <t>0x4e28b37cd2</t>
  </si>
  <si>
    <t>0x4e28b37cd5</t>
  </si>
  <si>
    <t>0x4e28b37cda</t>
  </si>
  <si>
    <t>0x4e28b37cdf</t>
  </si>
  <si>
    <t>0x4e28b37ce5</t>
  </si>
  <si>
    <t>0x4e28b37cf0</t>
  </si>
  <si>
    <t>CL_NEXT_RX_TX nextTime 682851961(0x28B37E79)</t>
  </si>
  <si>
    <t>0x4e28b37cf5</t>
  </si>
  <si>
    <t>0x4e28b37e7f</t>
  </si>
  <si>
    <t>0x4e28b37e86</t>
  </si>
  <si>
    <t>0x4e28b37e8b</t>
  </si>
  <si>
    <t>0x4e28b37e97</t>
  </si>
  <si>
    <t>0x4e28b38184</t>
  </si>
  <si>
    <t>0x4e28b38189</t>
  </si>
  <si>
    <t>0x4e28b386ba</t>
  </si>
  <si>
    <t>0x4e28b386be</t>
  </si>
  <si>
    <t>FRT32_RX_START param32 0x28B3851F</t>
  </si>
  <si>
    <t>0x4e28b386c0</t>
  </si>
  <si>
    <t>0x4e28b386d4</t>
  </si>
  <si>
    <t>0x4e28b38762</t>
  </si>
  <si>
    <t>0x4e28b38807</t>
  </si>
  <si>
    <t>0x4e28b3880a</t>
  </si>
  <si>
    <t>FRT32_RX_END param32 0x28B38735</t>
  </si>
  <si>
    <t>0x4e28b3880c</t>
  </si>
  <si>
    <t>0x4e28b3881b</t>
  </si>
  <si>
    <t>0x4e28b38823</t>
  </si>
  <si>
    <t>0x4e28b38827</t>
  </si>
  <si>
    <t>0x4e28b3883c</t>
  </si>
  <si>
    <t>0x4e28b38842</t>
  </si>
  <si>
    <t>0x4e28b38857</t>
  </si>
  <si>
    <t>0x4e28b3885c</t>
  </si>
  <si>
    <t>0x4e28b38874</t>
  </si>
  <si>
    <t>0x4e28b38879</t>
  </si>
  <si>
    <t>0x4e28b38888</t>
  </si>
  <si>
    <t>0x4e28b3888b</t>
  </si>
  <si>
    <t>CL_DATA_REQ STS_SUCCESS(0,0x0) CL Id 100</t>
  </si>
  <si>
    <t>0x4e28b388a0</t>
  </si>
  <si>
    <t>0x4e28b388a2</t>
  </si>
  <si>
    <t>0x4e28b388d7</t>
  </si>
  <si>
    <t>0x4e28b388df</t>
  </si>
  <si>
    <t>CL_NEXT_RX_TX nextTime 682855197(0x28B38B1D)</t>
  </si>
  <si>
    <t>0x4e28b388e5</t>
  </si>
  <si>
    <t>0x4e28b388ea</t>
  </si>
  <si>
    <t>0x4e28b388f7</t>
  </si>
  <si>
    <t>0x4e28b38a44</t>
  </si>
  <si>
    <t>0x4e28b38af3</t>
  </si>
  <si>
    <t>0x4e28b38b06</t>
  </si>
  <si>
    <t>0x4e28b38b0b</t>
  </si>
  <si>
    <t>0x4e28b38b18</t>
  </si>
  <si>
    <t>0x4e28b38b1b</t>
  </si>
  <si>
    <t>CL_TXDONE SDU_TX_NO_TX(65534,0xFFFE) CL Id 100</t>
  </si>
  <si>
    <t>0x4e28b38b39</t>
  </si>
  <si>
    <t>0x4e28b38b47</t>
  </si>
  <si>
    <t>0x4e28b38b4a</t>
  </si>
  <si>
    <t>0x4e28b38b50</t>
  </si>
  <si>
    <t>0x4e28b38b55</t>
  </si>
  <si>
    <t>0x4e28b38b64</t>
  </si>
  <si>
    <t>0x4e28b38eab</t>
  </si>
  <si>
    <t>0x4e28b390b9</t>
  </si>
  <si>
    <t>0x4e28b390c1</t>
  </si>
  <si>
    <t>0x4e28b390c6</t>
  </si>
  <si>
    <t>0x4e28b3ac3f</t>
  </si>
  <si>
    <t>0x4e28b3af2c</t>
  </si>
  <si>
    <t>0x4e28b3ba1e</t>
  </si>
  <si>
    <t>0x4e28b3ba24</t>
  </si>
  <si>
    <t>CL_OUT_REQ pktId 62945(0xF5E1)</t>
  </si>
  <si>
    <t>0x4e28b3ba26</t>
  </si>
  <si>
    <t>0x4e28b3ba56</t>
  </si>
  <si>
    <t>0x4e28b3ba65</t>
  </si>
  <si>
    <t>0x4e28b3ba6b</t>
  </si>
  <si>
    <t>0x4e28b3ba6e</t>
  </si>
  <si>
    <t>CL_OUT_CNF STS_SUCCESS(0,0x0) CL Id 101</t>
  </si>
  <si>
    <t>0x4e28b3ba71</t>
  </si>
  <si>
    <t>0x4e28b3be32</t>
  </si>
  <si>
    <t>0x4e28b3be44</t>
  </si>
  <si>
    <t>0x4e28b3be49</t>
  </si>
  <si>
    <t>0x4e28b3be51</t>
  </si>
  <si>
    <t>0x4e28b3be60</t>
  </si>
  <si>
    <t>CL_NEW CL Id 101 (0x65) duration 400msec</t>
  </si>
  <si>
    <t>0x4e28b3be78</t>
  </si>
  <si>
    <t>0x4e28b3be8f</t>
  </si>
  <si>
    <t>CL_FRT32_TX_CALL param32 0x28B3C20B</t>
  </si>
  <si>
    <t>0x4e28b3be91</t>
  </si>
  <si>
    <t>0x4e28b3c2ef</t>
  </si>
  <si>
    <t>CL_TX STS_SUCCESS(0,0x0) mode 1 chan 17</t>
  </si>
  <si>
    <t>0x4e28b3c2f6</t>
  </si>
  <si>
    <t>0x4e28b3d120</t>
  </si>
  <si>
    <t>LMMGR_DATA_CONF param32 0x28B3C59B</t>
  </si>
  <si>
    <t>0x4e28b3d123</t>
  </si>
  <si>
    <t>0x4e28b3d125</t>
  </si>
  <si>
    <t>FRT32_TX_END param32 0x28B3D0E6</t>
  </si>
  <si>
    <t>0x4e28b3d127</t>
  </si>
  <si>
    <t>0x4e28b3d130</t>
  </si>
  <si>
    <t>0x4e28b3d13a</t>
  </si>
  <si>
    <t>0x4e28b3d13e</t>
  </si>
  <si>
    <t>0x4e28b3d143</t>
  </si>
  <si>
    <t>0x4e28b3d148</t>
  </si>
  <si>
    <t>0x4e28b3d14e</t>
  </si>
  <si>
    <t>0x4e28b3d159</t>
  </si>
  <si>
    <t>CL_NEXT_RX_TX nextTime 682873570(0x28B3D2E2)</t>
  </si>
  <si>
    <t>0x4e28b3d15d</t>
  </si>
  <si>
    <t>0x4e28b3d2e8</t>
  </si>
  <si>
    <t>0x4e28b3d2f0</t>
  </si>
  <si>
    <t>0x4e28b3d2f5</t>
  </si>
  <si>
    <t>0x4e28b3d301</t>
  </si>
  <si>
    <t>0x4e28b3d472</t>
  </si>
  <si>
    <t>0x4e28b3d477</t>
  </si>
  <si>
    <t>0x4e28b3db32</t>
  </si>
  <si>
    <t>0x4e28b3db35</t>
  </si>
  <si>
    <t>FRT32_RX_START param32 0x28B3D98B</t>
  </si>
  <si>
    <t>0x4e28b3db39</t>
  </si>
  <si>
    <t>0x4e28b3db4c</t>
  </si>
  <si>
    <t>0x4e28b3dbd9</t>
  </si>
  <si>
    <t>0x4e28b3dc7e</t>
  </si>
  <si>
    <t>0x4e28b3dc81</t>
  </si>
  <si>
    <t>FRT32_RX_END param32 0x28B3DB9F</t>
  </si>
  <si>
    <t>0x4e28b3dc83</t>
  </si>
  <si>
    <t>0x4e28b3dc91</t>
  </si>
  <si>
    <t>0x4e28b3dc9b</t>
  </si>
  <si>
    <t>0x4e28b3dc9e</t>
  </si>
  <si>
    <t>0x4e28b3dcaa</t>
  </si>
  <si>
    <t>0x4e28b3dcaf</t>
  </si>
  <si>
    <t>0x4e28b3dcc4</t>
  </si>
  <si>
    <t>0x4e28b3dcca</t>
  </si>
  <si>
    <t>0x4e28b3dce8</t>
  </si>
  <si>
    <t>0x4e28b3dcef</t>
  </si>
  <si>
    <t>0x4e28b3dcfe</t>
  </si>
  <si>
    <t>0x4e28b3dd01</t>
  </si>
  <si>
    <t>CL_DATA_REQ STS_SUCCESS(0,0x0) CL Id 101</t>
  </si>
  <si>
    <t>0x4e28b3dd16</t>
  </si>
  <si>
    <t>0x4e28b3dd19</t>
  </si>
  <si>
    <t>0x4e28b3dd45</t>
  </si>
  <si>
    <t>0x4e28b3dd53</t>
  </si>
  <si>
    <t>CL_NEXT_RX_TX nextTime 682876807(0x28B3DF87)</t>
  </si>
  <si>
    <t>0x4e28b3dd5c</t>
  </si>
  <si>
    <t>0x4e28b3dd61</t>
  </si>
  <si>
    <t>0x4e28b3dd6d</t>
  </si>
  <si>
    <t>0x4e28b3deb1</t>
  </si>
  <si>
    <t>0x4e28b3df68</t>
  </si>
  <si>
    <t>0x4e28b3df7b</t>
  </si>
  <si>
    <t>0x4e28b3df81</t>
  </si>
  <si>
    <t>0x4e28b3df8d</t>
  </si>
  <si>
    <t>0x4e28b3df90</t>
  </si>
  <si>
    <t>CL_TXDONE SDU_TX_NO_TX(65534,0xFFFE) CL Id 101</t>
  </si>
  <si>
    <t>0x4e28b3dfa5</t>
  </si>
  <si>
    <t>0x4e28b3dfb1</t>
  </si>
  <si>
    <t>0x4e28b3dfb7</t>
  </si>
  <si>
    <t>0x4e28b3dfbd</t>
  </si>
  <si>
    <t>0x4e28b3dfc2</t>
  </si>
  <si>
    <t>0x4e28b3dfd9</t>
  </si>
  <si>
    <t>0x4e28b3e2c8</t>
  </si>
  <si>
    <t>0x4e28b3e4b8</t>
  </si>
  <si>
    <t>0x4e28b3e4be</t>
  </si>
  <si>
    <t>0x4e28b3e4c4</t>
  </si>
  <si>
    <t>0x4e28b3fa5e</t>
  </si>
  <si>
    <t>0x4e28b3fd5a</t>
  </si>
  <si>
    <t>0x4e28b40d8c</t>
  </si>
  <si>
    <t>0x4e28b40d91</t>
  </si>
  <si>
    <t>CL_OUT_REQ pktId 62946(0xF5E2)</t>
  </si>
  <si>
    <t>0x4e28b40d94</t>
  </si>
  <si>
    <t>0x4e28b40dc3</t>
  </si>
  <si>
    <t>0x4e28b40dd3</t>
  </si>
  <si>
    <t>0x4e28b40dd9</t>
  </si>
  <si>
    <t>0x4e28b40ddc</t>
  </si>
  <si>
    <t>CL_OUT_CNF STS_SUCCESS(0,0x0) CL Id 102</t>
  </si>
  <si>
    <t>0x4e28b40ddf</t>
  </si>
  <si>
    <t>0x4e28b41a33</t>
  </si>
  <si>
    <t>0x4e28b41a46</t>
  </si>
  <si>
    <t>0x4e28b41a49</t>
  </si>
  <si>
    <t>0x4e28b41a52</t>
  </si>
  <si>
    <t>0x4e28b41a61</t>
  </si>
  <si>
    <t>CL_NEW CL Id 102 (0x66) duration 400msec</t>
  </si>
  <si>
    <t>0x4e28b41a79</t>
  </si>
  <si>
    <t>0x4e28b41a90</t>
  </si>
  <si>
    <t>CL_FRT32_TX_CALL param32 0x28B41E0C</t>
  </si>
  <si>
    <t>0x4e28b41a93</t>
  </si>
  <si>
    <t>0x4e28b41e31</t>
  </si>
  <si>
    <t>0x4e28b41e35</t>
  </si>
  <si>
    <t>0x4e28b42c61</t>
  </si>
  <si>
    <t>LMMGR_DATA_CONF param32 0x28B420DC</t>
  </si>
  <si>
    <t>0x4e28b42c64</t>
  </si>
  <si>
    <t>0x4e28b42c66</t>
  </si>
  <si>
    <t>FRT32_TX_END param32 0x28B42C27</t>
  </si>
  <si>
    <t>0x4e28b42c69</t>
  </si>
  <si>
    <t>0x4e28b42c71</t>
  </si>
  <si>
    <t>0x4e28b42c7b</t>
  </si>
  <si>
    <t>0x4e28b42c7e</t>
  </si>
  <si>
    <t>0x4e28b42c85</t>
  </si>
  <si>
    <t>0x4e28b42c89</t>
  </si>
  <si>
    <t>0x4e28b42c8f</t>
  </si>
  <si>
    <t>0x4e28b42c9b</t>
  </si>
  <si>
    <t>CL_NEXT_RX_TX nextTime 682896931(0x28B42E23)</t>
  </si>
  <si>
    <t>0x4e28b42c9f</t>
  </si>
  <si>
    <t>0x4e28b42e29</t>
  </si>
  <si>
    <t>0x4e28b42e30</t>
  </si>
  <si>
    <t>0x4e28b42e37</t>
  </si>
  <si>
    <t>0x4e28b42e43</t>
  </si>
  <si>
    <t>0x4e28b4312a</t>
  </si>
  <si>
    <t>0x4e28b4312f</t>
  </si>
  <si>
    <t>0x4e28b43667</t>
  </si>
  <si>
    <t>0x4e28b4366a</t>
  </si>
  <si>
    <t>FRT32_RX_START param32 0x28B434CB</t>
  </si>
  <si>
    <t>0x4e28b4366c</t>
  </si>
  <si>
    <t>0x4e28b43685</t>
  </si>
  <si>
    <t>0x4e28b43710</t>
  </si>
  <si>
    <t>0x4e28b437b8</t>
  </si>
  <si>
    <t>0x4e28b437bb</t>
  </si>
  <si>
    <t>FRT32_RX_END param32 0x28B436DF</t>
  </si>
  <si>
    <t>0x4e28b437bd</t>
  </si>
  <si>
    <t>0x4e28b437cb</t>
  </si>
  <si>
    <t>0x4e28b437d3</t>
  </si>
  <si>
    <t>0x4e28b437d7</t>
  </si>
  <si>
    <t>0x4e28b437ee</t>
  </si>
  <si>
    <t>0x4e28b437f3</t>
  </si>
  <si>
    <t>0x4e28b43808</t>
  </si>
  <si>
    <t>0x4e28b4380e</t>
  </si>
  <si>
    <t>0x4e28b43823</t>
  </si>
  <si>
    <t>0x4e28b43829</t>
  </si>
  <si>
    <t>0x4e28b43839</t>
  </si>
  <si>
    <t>0x4e28b4383b</t>
  </si>
  <si>
    <t>CL_DATA_REQ STS_SUCCESS(0,0x0) CL Id 102</t>
  </si>
  <si>
    <t>0x4e28b43850</t>
  </si>
  <si>
    <t>0x4e28b43854</t>
  </si>
  <si>
    <t>0x4e28b43888</t>
  </si>
  <si>
    <t>0x4e28b4388e</t>
  </si>
  <si>
    <t>CL_NEXT_RX_TX nextTime 682900167(0x28B43AC7)</t>
  </si>
  <si>
    <t>0x4e28b43894</t>
  </si>
  <si>
    <t>0x4e28b4389b</t>
  </si>
  <si>
    <t>0x4e28b438a7</t>
  </si>
  <si>
    <t>0x4e28b439f5</t>
  </si>
  <si>
    <t>0x4e28b43aa2</t>
  </si>
  <si>
    <t>0x4e28b43ab6</t>
  </si>
  <si>
    <t>0x4e28b43abb</t>
  </si>
  <si>
    <t>0x4e28b43ac8</t>
  </si>
  <si>
    <t>0x4e28b43acb</t>
  </si>
  <si>
    <t>CL_TXDONE SDU_TX_NO_TX(65534,0xFFFE) CL Id 102</t>
  </si>
  <si>
    <t>0x4e28b43ae0</t>
  </si>
  <si>
    <t>0x4e28b43af5</t>
  </si>
  <si>
    <t>0x4e28b43af9</t>
  </si>
  <si>
    <t>0x4e28b43b00</t>
  </si>
  <si>
    <t>0x4e28b43b05</t>
  </si>
  <si>
    <t>0x4e28b43b14</t>
  </si>
  <si>
    <t>0x4e28b43df8</t>
  </si>
  <si>
    <t>0x4e28b43fe5</t>
  </si>
  <si>
    <t>0x4e28b43feb</t>
  </si>
  <si>
    <t>0x4e28b43ff0</t>
  </si>
  <si>
    <t>0x4e28b4487e</t>
  </si>
  <si>
    <t>0x4e28b44b79</t>
  </si>
  <si>
    <t>0x4e28b468cc</t>
  </si>
  <si>
    <t>0x4e28b468d1</t>
  </si>
  <si>
    <t>CL_OUT_REQ pktId 62947(0xF5E3)</t>
  </si>
  <si>
    <t>0x4e28b468d4</t>
  </si>
  <si>
    <t>0x4e28b46903</t>
  </si>
  <si>
    <t>0x4e28b46911</t>
  </si>
  <si>
    <t>0x4e28b46919</t>
  </si>
  <si>
    <t>0x4e28b4691c</t>
  </si>
  <si>
    <t>CL_OUT_CNF STS_SUCCESS(0,0x0) CL Id 103</t>
  </si>
  <si>
    <t>0x4e28b46920</t>
  </si>
  <si>
    <t>0x4e28b46cde</t>
  </si>
  <si>
    <t>0x4e28b46cf0</t>
  </si>
  <si>
    <t>0x4e28b46cf3</t>
  </si>
  <si>
    <t>0x4e28b46cfb</t>
  </si>
  <si>
    <t>0x4e28b46d0c</t>
  </si>
  <si>
    <t>CL_NEW CL Id 103 (0x67) duration 400msec</t>
  </si>
  <si>
    <t>0x4e28b46d24</t>
  </si>
  <si>
    <t>0x4e28b46d49</t>
  </si>
  <si>
    <t>CL_FRT32_TX_CALL param32 0x28B470B7</t>
  </si>
  <si>
    <t>0x4e28b46d4c</t>
  </si>
  <si>
    <t>0x4e28b470db</t>
  </si>
  <si>
    <t>0x4e28b470df</t>
  </si>
  <si>
    <t>0x4e28b47f0b</t>
  </si>
  <si>
    <t>LMMGR_DATA_CONF param32 0x28B47386</t>
  </si>
  <si>
    <t>0x4e28b47f0f</t>
  </si>
  <si>
    <t>0x4e28b47f12</t>
  </si>
  <si>
    <t>FRT32_TX_END param32 0x28B47ED1</t>
  </si>
  <si>
    <t>0x4e28b47f14</t>
  </si>
  <si>
    <t>0x4e28b47f1c</t>
  </si>
  <si>
    <t>0x4e28b47f26</t>
  </si>
  <si>
    <t>0x4e28b47f28</t>
  </si>
  <si>
    <t>0x4e28b47f2e</t>
  </si>
  <si>
    <t>0x4e28b47f34</t>
  </si>
  <si>
    <t>0x4e28b47f3a</t>
  </si>
  <si>
    <t>0x4e28b47f45</t>
  </si>
  <si>
    <t>CL_NEXT_RX_TX nextTime 682918093(0x28B480CD)</t>
  </si>
  <si>
    <t>0x4e28b47f49</t>
  </si>
  <si>
    <t>0x4e28b480d3</t>
  </si>
  <si>
    <t>0x4e28b480da</t>
  </si>
  <si>
    <t>0x4e28b480e0</t>
  </si>
  <si>
    <t>0x4e28b480ed</t>
  </si>
  <si>
    <t>0x4e28b48422</t>
  </si>
  <si>
    <t>0x4e28b48427</t>
  </si>
  <si>
    <t>0x4e28b48908</t>
  </si>
  <si>
    <t>0x4e28b4890b</t>
  </si>
  <si>
    <t>FRT32_RX_START param32 0x28B48774</t>
  </si>
  <si>
    <t>0x4e28b4890e</t>
  </si>
  <si>
    <t>0x4e28b48925</t>
  </si>
  <si>
    <t>0x4e28b489b1</t>
  </si>
  <si>
    <t>0x4e28b48a59</t>
  </si>
  <si>
    <t>0x4e28b48a5c</t>
  </si>
  <si>
    <t>FRT32_RX_END param32 0x28B4898A</t>
  </si>
  <si>
    <t>0x4e28b48a5e</t>
  </si>
  <si>
    <t>0x4e28b48a6c</t>
  </si>
  <si>
    <t>0x4e28b48a73</t>
  </si>
  <si>
    <t>0x4e28b48a77</t>
  </si>
  <si>
    <t>0x4e28b48a84</t>
  </si>
  <si>
    <t>0x4e28b48a8a</t>
  </si>
  <si>
    <t>0x4e28b48aa8</t>
  </si>
  <si>
    <t>0x4e28b48aae</t>
  </si>
  <si>
    <t>0x4e28b48ac3</t>
  </si>
  <si>
    <t>0x4e28b48ac9</t>
  </si>
  <si>
    <t>0x4e28b48ad8</t>
  </si>
  <si>
    <t>0x4e28b48adc</t>
  </si>
  <si>
    <t>CL_DATA_REQ STS_SUCCESS(0,0x0) CL Id 103</t>
  </si>
  <si>
    <t>0x4e28b48af1</t>
  </si>
  <si>
    <t>0x4e28b48af4</t>
  </si>
  <si>
    <t>0x4e28b48b29</t>
  </si>
  <si>
    <t>0x4e28b48b2f</t>
  </si>
  <si>
    <t>CL_NEXT_RX_TX nextTime 682921330(0x28B48D72)</t>
  </si>
  <si>
    <t>0x4e28b48b35</t>
  </si>
  <si>
    <t>0x4e28b48b3a</t>
  </si>
  <si>
    <t>0x4e28b48b49</t>
  </si>
  <si>
    <t>0x4e28b48c8d</t>
  </si>
  <si>
    <t>0x4e28b48d42</t>
  </si>
  <si>
    <t>0x4e28b48d54</t>
  </si>
  <si>
    <t>0x4e28b48d5c</t>
  </si>
  <si>
    <t>0x4e28b48d68</t>
  </si>
  <si>
    <t>0x4e28b48d6c</t>
  </si>
  <si>
    <t>CL_TXDONE SDU_TX_NO_TX(65534,0xFFFE) CL Id 103</t>
  </si>
  <si>
    <t>0x4e28b48d80</t>
  </si>
  <si>
    <t>0x4e28b48d8c</t>
  </si>
  <si>
    <t>0x4e28b48d90</t>
  </si>
  <si>
    <t>0x4e28b48da0</t>
  </si>
  <si>
    <t>0x4e28b48da7</t>
  </si>
  <si>
    <t>0x4e28b48db5</t>
  </si>
  <si>
    <t>0x4e28b49097</t>
  </si>
  <si>
    <t>0x4e28b49293</t>
  </si>
  <si>
    <t>0x4e28b4929a</t>
  </si>
  <si>
    <t>0x4e28b4929e</t>
  </si>
  <si>
    <t>0x4e28b4969d</t>
  </si>
  <si>
    <t>0x4e28b49985</t>
  </si>
  <si>
    <t>0x4e28b4bc5b</t>
  </si>
  <si>
    <t>0x4e28b4bc60</t>
  </si>
  <si>
    <t>CL_OUT_REQ pktId 62948(0xF5E4)</t>
  </si>
  <si>
    <t>0x4e28b4bc64</t>
  </si>
  <si>
    <t>0x4e28b4bc93</t>
  </si>
  <si>
    <t>0x4e28b4bca0</t>
  </si>
  <si>
    <t>0x4e28b4bca7</t>
  </si>
  <si>
    <t>0x4e28b4bcab</t>
  </si>
  <si>
    <t>CL_OUT_CNF STS_SUCCESS(0,0x0) CL Id 104</t>
  </si>
  <si>
    <t>0x4e28b4bcaf</t>
  </si>
  <si>
    <t>0x4e28b4c06d</t>
  </si>
  <si>
    <t>0x4e28b4c080</t>
  </si>
  <si>
    <t>0x4e28b4c084</t>
  </si>
  <si>
    <t>0x4e28b4c08b</t>
  </si>
  <si>
    <t>0x4e28b4c09a</t>
  </si>
  <si>
    <t>CL_NEW CL Id 104 (0x68) duration 400msec</t>
  </si>
  <si>
    <t>0x4e28b4c0b4</t>
  </si>
  <si>
    <t>0x4e28b4c0ca</t>
  </si>
  <si>
    <t>CL_FRT32_TX_CALL param32 0x28B4C447</t>
  </si>
  <si>
    <t>0x4e28b4c0cd</t>
  </si>
  <si>
    <t>0x4e28b4c46b</t>
  </si>
  <si>
    <t>0x4e28b4c46f</t>
  </si>
  <si>
    <t>0x4e28b4d29b</t>
  </si>
  <si>
    <t>LMMGR_DATA_CONF param32 0x28B4C716</t>
  </si>
  <si>
    <t>0x4e28b4d29e</t>
  </si>
  <si>
    <t>0x4e28b4d2a2</t>
  </si>
  <si>
    <t>FRT32_TX_END param32 0x28B4D261</t>
  </si>
  <si>
    <t>0x4e28b4d2a4</t>
  </si>
  <si>
    <t>0x4e28b4d2ac</t>
  </si>
  <si>
    <t>0x4e28b4d2b6</t>
  </si>
  <si>
    <t>0x4e28b4d2b8</t>
  </si>
  <si>
    <t>0x4e28b4d2be</t>
  </si>
  <si>
    <t>0x4e28b4d2c3</t>
  </si>
  <si>
    <t>0x4e28b4d2ca</t>
  </si>
  <si>
    <t>0x4e28b4d2d5</t>
  </si>
  <si>
    <t>CL_NEXT_RX_TX nextTime 682939485(0x28B4D45D)</t>
  </si>
  <si>
    <t>0x4e28b4d2da</t>
  </si>
  <si>
    <t>0x4e28b4d463</t>
  </si>
  <si>
    <t>0x4e28b4d46a</t>
  </si>
  <si>
    <t>0x4e28b4d46f</t>
  </si>
  <si>
    <t>0x4e28b4d47b</t>
  </si>
  <si>
    <t>0x4e28b4d751</t>
  </si>
  <si>
    <t>0x4e28b4d756</t>
  </si>
  <si>
    <t>0x4e28b4dc9f</t>
  </si>
  <si>
    <t>0x4e28b4dca1</t>
  </si>
  <si>
    <t>FRT32_RX_START param32 0x28B4DB05</t>
  </si>
  <si>
    <t>0x4e28b4dca4</t>
  </si>
  <si>
    <t>0x4e28b4dcb8</t>
  </si>
  <si>
    <t>0x4e28b4dd46</t>
  </si>
  <si>
    <t>0x4e28b4ddef</t>
  </si>
  <si>
    <t>0x4e28b4ddf2</t>
  </si>
  <si>
    <t>FRT32_RX_END param32 0x28B4DD1A</t>
  </si>
  <si>
    <t>0x4e28b4ddf4</t>
  </si>
  <si>
    <t>0x4e28b4de02</t>
  </si>
  <si>
    <t>0x4e28b4de0a</t>
  </si>
  <si>
    <t>0x4e28b4de0d</t>
  </si>
  <si>
    <t>0x4e28b4de1b</t>
  </si>
  <si>
    <t>0x4e28b4de21</t>
  </si>
  <si>
    <t>0x4e28b4de36</t>
  </si>
  <si>
    <t>0x4e28b4de3c</t>
  </si>
  <si>
    <t>0x4e28b4de51</t>
  </si>
  <si>
    <t>0x4e28b4de57</t>
  </si>
  <si>
    <t>0x4e28b4de6e</t>
  </si>
  <si>
    <t>0x4e28b4de72</t>
  </si>
  <si>
    <t>CL_DATA_REQ STS_SUCCESS(0,0x0) CL Id 104</t>
  </si>
  <si>
    <t>0x4e28b4de88</t>
  </si>
  <si>
    <t>0x4e28b4de8b</t>
  </si>
  <si>
    <t>0x4e28b4deb7</t>
  </si>
  <si>
    <t>0x4e28b4debc</t>
  </si>
  <si>
    <t>CL_NEXT_RX_TX nextTime 682942722(0x28B4E102)</t>
  </si>
  <si>
    <t>0x4e28b4dec3</t>
  </si>
  <si>
    <t>0x4e28b4dec8</t>
  </si>
  <si>
    <t>0x4e28b4ded5</t>
  </si>
  <si>
    <t>0x4e28b4e022</t>
  </si>
  <si>
    <t>0x4e28b4e0dc</t>
  </si>
  <si>
    <t>0x4e28b4e0f8</t>
  </si>
  <si>
    <t>0x4e28b4e0fe</t>
  </si>
  <si>
    <t>0x4e28b4e10c</t>
  </si>
  <si>
    <t>0x4e28b4e10f</t>
  </si>
  <si>
    <t>CL_TXDONE SDU_TX_NO_TX(65534,0xFFFE) CL Id 104</t>
  </si>
  <si>
    <t>0x4e28b4e124</t>
  </si>
  <si>
    <t>0x4e28b4e130</t>
  </si>
  <si>
    <t>0x4e28b4e133</t>
  </si>
  <si>
    <t>0x4e28b4e139</t>
  </si>
  <si>
    <t>0x4e28b4e13e</t>
  </si>
  <si>
    <t>0x4e28b4e14f</t>
  </si>
  <si>
    <t>0x4e28b4e43f</t>
  </si>
  <si>
    <t>0x4e28b4e442</t>
  </si>
  <si>
    <t>0x4e28b4e449</t>
  </si>
  <si>
    <t>0x4e28b4e4be</t>
  </si>
  <si>
    <t>0x4e28b4e7c8</t>
  </si>
  <si>
    <t>0x4e28b4e7cc</t>
  </si>
  <si>
    <t>0x4e28b4e7d3</t>
  </si>
  <si>
    <t>0x4e28b4e7d8</t>
  </si>
  <si>
    <t>0x4e28b51313</t>
  </si>
  <si>
    <t>0x4e28b51318</t>
  </si>
  <si>
    <t>CL_OUT_REQ pktId 62949(0xF5E5)</t>
  </si>
  <si>
    <t>0x4e28b5131c</t>
  </si>
  <si>
    <t>0x4e28b5134a</t>
  </si>
  <si>
    <t>0x4e28b51359</t>
  </si>
  <si>
    <t>0x4e28b51361</t>
  </si>
  <si>
    <t>0x4e28b51363</t>
  </si>
  <si>
    <t>CL_OUT_CNF STS_SUCCESS(0,0x0) CL Id 105</t>
  </si>
  <si>
    <t>0x4e28b51367</t>
  </si>
  <si>
    <t>0x4e28b51726</t>
  </si>
  <si>
    <t>0x4e28b51738</t>
  </si>
  <si>
    <t>0x4e28b5173b</t>
  </si>
  <si>
    <t>0x4e28b51743</t>
  </si>
  <si>
    <t>0x4e28b51753</t>
  </si>
  <si>
    <t>CL_NEW CL Id 105 (0x69) duration 400msec</t>
  </si>
  <si>
    <t>0x4e28b5176c</t>
  </si>
  <si>
    <t>0x4e28b51782</t>
  </si>
  <si>
    <t>CL_FRT32_TX_CALL param32 0x28B51AFF</t>
  </si>
  <si>
    <t>0x4e28b51784</t>
  </si>
  <si>
    <t>0x4e28b51b23</t>
  </si>
  <si>
    <t>0x4e28b51b28</t>
  </si>
  <si>
    <t>0x4e28b52954</t>
  </si>
  <si>
    <t>LMMGR_DATA_CONF param32 0x28B51DCE</t>
  </si>
  <si>
    <t>0x4e28b52957</t>
  </si>
  <si>
    <t>0x4e28b5295a</t>
  </si>
  <si>
    <t>FRT32_TX_END param32 0x28B52919</t>
  </si>
  <si>
    <t>0x4e28b5295c</t>
  </si>
  <si>
    <t>0x4e28b52964</t>
  </si>
  <si>
    <t>0x4e28b5296e</t>
  </si>
  <si>
    <t>0x4e28b52971</t>
  </si>
  <si>
    <t>0x4e28b52976</t>
  </si>
  <si>
    <t>0x4e28b5297c</t>
  </si>
  <si>
    <t>0x4e28b52982</t>
  </si>
  <si>
    <t>0x4e28b5298d</t>
  </si>
  <si>
    <t>CL_NEXT_RX_TX nextTime 682961685(0x28B52B15)</t>
  </si>
  <si>
    <t>0x4e28b52991</t>
  </si>
  <si>
    <t>0x4e28b52b1b</t>
  </si>
  <si>
    <t>0x4e28b52b22</t>
  </si>
  <si>
    <t>0x4e28b52b27</t>
  </si>
  <si>
    <t>0x4e28b52b34</t>
  </si>
  <si>
    <t>0x4e28b52e18</t>
  </si>
  <si>
    <t>0x4e28b52e1e</t>
  </si>
  <si>
    <t>0x4e28b53356</t>
  </si>
  <si>
    <t>0x4e28b53359</t>
  </si>
  <si>
    <t>FRT32_RX_START param32 0x28B531BC</t>
  </si>
  <si>
    <t>0x4e28b5335b</t>
  </si>
  <si>
    <t>0x4e28b5336f</t>
  </si>
  <si>
    <t>0x4e28b533fe</t>
  </si>
  <si>
    <t>0x4e28b534a6</t>
  </si>
  <si>
    <t>0x4e28b534a9</t>
  </si>
  <si>
    <t>FRT32_RX_END param32 0x28B533D2</t>
  </si>
  <si>
    <t>0x4e28b534ab</t>
  </si>
  <si>
    <t>0x4e28b534b9</t>
  </si>
  <si>
    <t>0x4e28b534c1</t>
  </si>
  <si>
    <t>0x4e28b534c4</t>
  </si>
  <si>
    <t>0x4e28b534dc</t>
  </si>
  <si>
    <t>0x4e28b534e1</t>
  </si>
  <si>
    <t>0x4e28b534f5</t>
  </si>
  <si>
    <t>0x4e28b534fb</t>
  </si>
  <si>
    <t>0x4e28b53511</t>
  </si>
  <si>
    <t>0x4e28b53516</t>
  </si>
  <si>
    <t>0x4e28b53525</t>
  </si>
  <si>
    <t>0x4e28b5352a</t>
  </si>
  <si>
    <t>CL_DATA_REQ STS_SUCCESS(0,0x0) CL Id 105</t>
  </si>
  <si>
    <t>0x4e28b5353f</t>
  </si>
  <si>
    <t>0x4e28b53542</t>
  </si>
  <si>
    <t>0x4e28b53577</t>
  </si>
  <si>
    <t>0x4e28b5357c</t>
  </si>
  <si>
    <t>CL_NEXT_RX_TX nextTime 682964922(0x28B537BA)</t>
  </si>
  <si>
    <t>0x4e28b53583</t>
  </si>
  <si>
    <t>0x4e28b53588</t>
  </si>
  <si>
    <t>0x4e28b53596</t>
  </si>
  <si>
    <t>0x4e28b536e3</t>
  </si>
  <si>
    <t>0x4e28b5378f</t>
  </si>
  <si>
    <t>0x4e28b537a2</t>
  </si>
  <si>
    <t>0x4e28b537a9</t>
  </si>
  <si>
    <t>0x4e28b537b6</t>
  </si>
  <si>
    <t>0x4e28b537b9</t>
  </si>
  <si>
    <t>CL_TXDONE SDU_TX_NO_TX(65534,0xFFFE) CL Id 105</t>
  </si>
  <si>
    <t>0x4e28b537d8</t>
  </si>
  <si>
    <t>0x4e28b537e4</t>
  </si>
  <si>
    <t>0x4e28b537e8</t>
  </si>
  <si>
    <t>0x4e28b537ee</t>
  </si>
  <si>
    <t>0x4e28b537f4</t>
  </si>
  <si>
    <t>0x4e28b53803</t>
  </si>
  <si>
    <t>0x4e28b53aea</t>
  </si>
  <si>
    <t>0x4e28b53cfe</t>
  </si>
  <si>
    <t>0x4e28b53d04</t>
  </si>
  <si>
    <t>0x4e28b53d09</t>
  </si>
  <si>
    <t>0x4e28b5669f</t>
  </si>
  <si>
    <t>0x4e28b566a6</t>
  </si>
  <si>
    <t>CL_OUT_REQ pktId 62950(0xF5E6)</t>
  </si>
  <si>
    <t>0x4e28b566a9</t>
  </si>
  <si>
    <t>0x4e28b566d8</t>
  </si>
  <si>
    <t>0x4e28b566e6</t>
  </si>
  <si>
    <t>0x4e28b566ed</t>
  </si>
  <si>
    <t>0x4e28b566ef</t>
  </si>
  <si>
    <t>CL_OUT_CNF STS_SUCCESS(0,0x0) CL Id 106</t>
  </si>
  <si>
    <t>0x4e28b566f3</t>
  </si>
  <si>
    <t>0x4e28b56ab2</t>
  </si>
  <si>
    <t>0x4e28b56ac5</t>
  </si>
  <si>
    <t>0x4e28b56ac8</t>
  </si>
  <si>
    <t>0x4e28b56ad0</t>
  </si>
  <si>
    <t>0x4e28b56adf</t>
  </si>
  <si>
    <t>CL_NEW CL Id 106 (0x6A) duration 400msec</t>
  </si>
  <si>
    <t>0x4e28b56af8</t>
  </si>
  <si>
    <t>0x4e28b56b0e</t>
  </si>
  <si>
    <t>CL_FRT32_TX_CALL param32 0x28B56E8C</t>
  </si>
  <si>
    <t>0x4e28b56b12</t>
  </si>
  <si>
    <t>0x4e28b56eb1</t>
  </si>
  <si>
    <t>0x4e28b56eb5</t>
  </si>
  <si>
    <t>0x4e28b57ce1</t>
  </si>
  <si>
    <t>LMMGR_DATA_CONF param32 0x28B5715C</t>
  </si>
  <si>
    <t>0x4e28b57ce4</t>
  </si>
  <si>
    <t>0x4e28b57ce6</t>
  </si>
  <si>
    <t>FRT32_TX_END param32 0x28B57CA7</t>
  </si>
  <si>
    <t>0x4e28b57ce9</t>
  </si>
  <si>
    <t>0x4e28b57cf2</t>
  </si>
  <si>
    <t>0x4e28b57cfd</t>
  </si>
  <si>
    <t>0x4e28b57cff</t>
  </si>
  <si>
    <t>0x4e28b57d05</t>
  </si>
  <si>
    <t>0x4e28b57d09</t>
  </si>
  <si>
    <t>0x4e28b57d10</t>
  </si>
  <si>
    <t>0x4e28b57d1b</t>
  </si>
  <si>
    <t>CL_NEXT_RX_TX nextTime 682983075(0x28B57EA3)</t>
  </si>
  <si>
    <t>0x4e28b57d21</t>
  </si>
  <si>
    <t>0x4e28b57ea8</t>
  </si>
  <si>
    <t>0x4e28b57eb0</t>
  </si>
  <si>
    <t>0x4e28b57eb5</t>
  </si>
  <si>
    <t>0x4e28b57ec1</t>
  </si>
  <si>
    <t>0x4e28b581ee</t>
  </si>
  <si>
    <t>0x4e28b581f3</t>
  </si>
  <si>
    <t>0x4e28b586e6</t>
  </si>
  <si>
    <t>0x4e28b586e8</t>
  </si>
  <si>
    <t>FRT32_RX_START param32 0x28B5854A</t>
  </si>
  <si>
    <t>0x4e28b586eb</t>
  </si>
  <si>
    <t>0x4e28b586ff</t>
  </si>
  <si>
    <t>0x4e28b5878d</t>
  </si>
  <si>
    <t>0x4e28b58835</t>
  </si>
  <si>
    <t>0x4e28b58837</t>
  </si>
  <si>
    <t>FRT32_RX_END param32 0x28B58760</t>
  </si>
  <si>
    <t>0x4e28b5883b</t>
  </si>
  <si>
    <t>0x4e28b58849</t>
  </si>
  <si>
    <t>0x4e28b58851</t>
  </si>
  <si>
    <t>0x4e28b58854</t>
  </si>
  <si>
    <t>0x4e28b58861</t>
  </si>
  <si>
    <t>0x4e28b58867</t>
  </si>
  <si>
    <t>0x4e28b5887b</t>
  </si>
  <si>
    <t>0x4e28b58883</t>
  </si>
  <si>
    <t>0x4e28b58898</t>
  </si>
  <si>
    <t>0x4e28b5889e</t>
  </si>
  <si>
    <t>0x4e28b588b5</t>
  </si>
  <si>
    <t>0x4e28b588b8</t>
  </si>
  <si>
    <t>CL_DATA_REQ STS_SUCCESS(0,0x0) CL Id 106</t>
  </si>
  <si>
    <t>0x4e28b588cd</t>
  </si>
  <si>
    <t>0x4e28b588d0</t>
  </si>
  <si>
    <t>0x4e28b588fd</t>
  </si>
  <si>
    <t>0x4e28b58903</t>
  </si>
  <si>
    <t>CL_NEXT_RX_TX nextTime 682986312(0x28B58B48)</t>
  </si>
  <si>
    <t>0x4e28b58909</t>
  </si>
  <si>
    <t>0x4e28b5890e</t>
  </si>
  <si>
    <t>0x4e28b5891b</t>
  </si>
  <si>
    <t>0x4e28b58a68</t>
  </si>
  <si>
    <t>0x4e28b58b17</t>
  </si>
  <si>
    <t>0x4e28b58b33</t>
  </si>
  <si>
    <t>0x4e28b58b39</t>
  </si>
  <si>
    <t>0x4e28b58b45</t>
  </si>
  <si>
    <t>0x4e28b58b48</t>
  </si>
  <si>
    <t>CL_TXDONE SDU_TX_NO_TX(65534,0xFFFE) CL Id 106</t>
  </si>
  <si>
    <t>0x4e28b58b5f</t>
  </si>
  <si>
    <t>0x4e28b58b6a</t>
  </si>
  <si>
    <t>0x4e28b58b6e</t>
  </si>
  <si>
    <t>0x4e28b58b74</t>
  </si>
  <si>
    <t>0x4e28b58b79</t>
  </si>
  <si>
    <t>0x4e28b58b88</t>
  </si>
  <si>
    <t>0x4e28b58e83</t>
  </si>
  <si>
    <t>0x4e28b59075</t>
  </si>
  <si>
    <t>0x4e28b5907b</t>
  </si>
  <si>
    <t>0x4e28b59081</t>
  </si>
  <si>
    <t>0x4e28b5a68d</t>
  </si>
  <si>
    <t>0x4e28b5a693</t>
  </si>
  <si>
    <t>0x4e28b5a697</t>
  </si>
  <si>
    <t>0x4e28b5a6a2</t>
  </si>
  <si>
    <t>0x4e28b5a6ea</t>
  </si>
  <si>
    <t>0x4e28b5a6ec</t>
  </si>
  <si>
    <t>FRT32_RX_START param32 0x28B5A60E</t>
  </si>
  <si>
    <t>0x4e28b5a6ee</t>
  </si>
  <si>
    <t>0x4e28b5a6f6</t>
  </si>
  <si>
    <t>0x4e28b5a6fe</t>
  </si>
  <si>
    <t>0x4e28b5a703</t>
  </si>
  <si>
    <t>0x4e28b5a70e</t>
  </si>
  <si>
    <t>0x4e28b5a746</t>
  </si>
  <si>
    <t>0x4e28b5a74d</t>
  </si>
  <si>
    <t>0x4e28b5a755</t>
  </si>
  <si>
    <t>0x4e28b5a75a</t>
  </si>
  <si>
    <t>0x4e28b5a765</t>
  </si>
  <si>
    <t>0x4e28b5ac65</t>
  </si>
  <si>
    <t>0x4e28b5ac6e</t>
  </si>
  <si>
    <t>0x4e28b5ac76</t>
  </si>
  <si>
    <t>0x4e28b5ac78</t>
  </si>
  <si>
    <t>0x4e28b5ac8d</t>
  </si>
  <si>
    <t>0x4e28b5ac9b</t>
  </si>
  <si>
    <t>0x4e28b5ac9f</t>
  </si>
  <si>
    <t>CL_START STS_SUCCESS(0,0x0) CL Id 107</t>
  </si>
  <si>
    <t>0x4e28b5aca4</t>
  </si>
  <si>
    <t>0x4e28b5acbf</t>
  </si>
  <si>
    <t>0x4e28b5acc5</t>
  </si>
  <si>
    <t>0x4e28b5acc8</t>
  </si>
  <si>
    <t>0x4e28b5acd8</t>
  </si>
  <si>
    <t>0x4e28b5acdb</t>
  </si>
  <si>
    <t>0x4e28b5ace0</t>
  </si>
  <si>
    <t>0x4e28b5ace3</t>
  </si>
  <si>
    <t>CL_NEW CL Id 107 (0x6B) duration 400msec</t>
  </si>
  <si>
    <t>0x4e28b5ace8</t>
  </si>
  <si>
    <t>0x4e28b5acf4</t>
  </si>
  <si>
    <t>0x4e28b5ad0c</t>
  </si>
  <si>
    <t>CL_DATA_REQ STS_SUCCESS(0,0x0) CL Id 107</t>
  </si>
  <si>
    <t>0x4e28b5ad19</t>
  </si>
  <si>
    <t>0x4e28b5afa3</t>
  </si>
  <si>
    <t>0x4e28b5afaa</t>
  </si>
  <si>
    <t>0x4e28b5afad</t>
  </si>
  <si>
    <t>0x4e28b5b145</t>
  </si>
  <si>
    <t>0x4e28b5b149</t>
  </si>
  <si>
    <t>FRT32_RX_END param32 0x28B5B0FE</t>
  </si>
  <si>
    <t>0x4e28b5b14c</t>
  </si>
  <si>
    <t>0x4e28b5b15b</t>
  </si>
  <si>
    <t>0x4e28b5b172</t>
  </si>
  <si>
    <t>0x4e28b5b175</t>
  </si>
  <si>
    <t>0x4e28b5b17e</t>
  </si>
  <si>
    <t>0x4e28b5b181</t>
  </si>
  <si>
    <t>0x4e28b5b1ae</t>
  </si>
  <si>
    <t>0x4e28b5b1b5</t>
  </si>
  <si>
    <t>CL_NEXT_RX_TX nextTime 682997366(0x28B5B676)</t>
  </si>
  <si>
    <t>0x4e28b5b1bc</t>
  </si>
  <si>
    <t>0x4e28b5b1c2</t>
  </si>
  <si>
    <t>0x4e28b5b303</t>
  </si>
  <si>
    <t>0x4e28b5b30f</t>
  </si>
  <si>
    <t>CL_FRT32_TX_CALL param32 0x28B5B676</t>
  </si>
  <si>
    <t>0x4e28b5b312</t>
  </si>
  <si>
    <t>0x4e28b5b762</t>
  </si>
  <si>
    <t>0x4e28b5b766</t>
  </si>
  <si>
    <t>0x4e28b6585e</t>
  </si>
  <si>
    <t>LMMGR_DATA_CONF param32 0x28B5BA37</t>
  </si>
  <si>
    <t>0x4e28b65860</t>
  </si>
  <si>
    <t>0x4e28b65863</t>
  </si>
  <si>
    <t>FRT32_TX_END param32 0x28B65843</t>
  </si>
  <si>
    <t>0x4e28b65866</t>
  </si>
  <si>
    <t>0x4e28b6586e</t>
  </si>
  <si>
    <t>0x4e28b6587a</t>
  </si>
  <si>
    <t>0x4e28b6587c</t>
  </si>
  <si>
    <t>0x4e28b65882</t>
  </si>
  <si>
    <t>0x4e28b65887</t>
  </si>
  <si>
    <t>0x4e28b6588a</t>
  </si>
  <si>
    <t>0x4e28b65895</t>
  </si>
  <si>
    <t>CL_NEXT_RX_TX nextTime 683039295(0x28B65A3F)</t>
  </si>
  <si>
    <t>0x4e28b65899</t>
  </si>
  <si>
    <t>0x4e28b65a45</t>
  </si>
  <si>
    <t>0x4e28b65a4c</t>
  </si>
  <si>
    <t>0x4e28b65a51</t>
  </si>
  <si>
    <t>0x4e28b65a5d</t>
  </si>
  <si>
    <t>0x4e28b65af6</t>
  </si>
  <si>
    <t>0x4e28b65b04</t>
  </si>
  <si>
    <t>0x4e28b6610b</t>
  </si>
  <si>
    <t>0x4e28b6610f</t>
  </si>
  <si>
    <t>FRT32_RX_START param32 0x28B65F6F</t>
  </si>
  <si>
    <t>0x4e28b66112</t>
  </si>
  <si>
    <t>0x4e28b66126</t>
  </si>
  <si>
    <t>0x4e28b661b3</t>
  </si>
  <si>
    <t>0x4e28b6633d</t>
  </si>
  <si>
    <t>0x4e28b66344</t>
  </si>
  <si>
    <t>0x4e28b66347</t>
  </si>
  <si>
    <t>0x4e28b66395</t>
  </si>
  <si>
    <t>0x4e28b6639a</t>
  </si>
  <si>
    <t>0x4e28b663ec</t>
  </si>
  <si>
    <t>0x4e28b663f1</t>
  </si>
  <si>
    <t>0x4e28b6646b</t>
  </si>
  <si>
    <t>0x4e28b66470</t>
  </si>
  <si>
    <t>0x4e28b6649a</t>
  </si>
  <si>
    <t xml:space="preserve">CL_SEQ_CTRL TX_SUCCESS SeqNum 224(0xE0) frag 0|1485B   </t>
  </si>
  <si>
    <t>0x4e28b664c1</t>
  </si>
  <si>
    <t>0x4e28b664c4</t>
  </si>
  <si>
    <t>CL_TXDONE SDU_TX_SUCCESS(0,0x0) CL Id 107</t>
  </si>
  <si>
    <t>0x4e28b66510</t>
  </si>
  <si>
    <t>0x4e28b66513</t>
  </si>
  <si>
    <t>0x4e28b66544</t>
  </si>
  <si>
    <t>0x4e28b667e5</t>
  </si>
  <si>
    <t>0x4e28b6682e</t>
  </si>
  <si>
    <t>0x4e28b66832</t>
  </si>
  <si>
    <t>0x4e28b66838</t>
  </si>
  <si>
    <t>0x4e28b66861</t>
  </si>
  <si>
    <t>0x4e28b6fdac</t>
  </si>
  <si>
    <t>0x4e28b6fdaf</t>
  </si>
  <si>
    <t>FRT32_RX_END param32 0x28B6FD5A</t>
  </si>
  <si>
    <t>0x4e28b6fdb1</t>
  </si>
  <si>
    <t>0x4e28b6fdc0</t>
  </si>
  <si>
    <t>0x4e28b6fdd0</t>
  </si>
  <si>
    <t>0x4e28b6fdd2</t>
  </si>
  <si>
    <t>0x4e28b6fddd</t>
  </si>
  <si>
    <t xml:space="preserve">CL_SEQ_CTRL RX_SUCCESS SeqNum 250(0xFA) frag 0   </t>
  </si>
  <si>
    <t>0x4e28b6fe10</t>
  </si>
  <si>
    <t>0x4e28b6fe15</t>
  </si>
  <si>
    <t>CL_NEXT_RX_TX nextTime 683082050(0x28B70142)</t>
  </si>
  <si>
    <t>0x4e28b6fe1c</t>
  </si>
  <si>
    <t>0x4e28b6fe21</t>
  </si>
  <si>
    <t>0x4e28b6fe38</t>
  </si>
  <si>
    <t>0x4e28b6fe4d</t>
  </si>
  <si>
    <t>CL_FRT32_TX_CALL param32 0x28B70142</t>
  </si>
  <si>
    <t>0x4e28b6fe50</t>
  </si>
  <si>
    <t>0x4e28b7018d</t>
  </si>
  <si>
    <t>0x4e28b70191</t>
  </si>
  <si>
    <t>0x4e28b7062f</t>
  </si>
  <si>
    <t>LMMGR_DATA_CONF param32 0x28B70462</t>
  </si>
  <si>
    <t>0x4e28b70631</t>
  </si>
  <si>
    <t>0x4e28b70635</t>
  </si>
  <si>
    <t>FRT32_TX_END param32 0x28B70612</t>
  </si>
  <si>
    <t>0x4e28b70638</t>
  </si>
  <si>
    <t>0x4e28b70640</t>
  </si>
  <si>
    <t>0x4e28b7064a</t>
  </si>
  <si>
    <t>0x4e28b7064d</t>
  </si>
  <si>
    <t>0x4e28b7065f</t>
  </si>
  <si>
    <t>0x4e28b70664</t>
  </si>
  <si>
    <t>0x4e28b70678</t>
  </si>
  <si>
    <t>0x4e28b70682</t>
  </si>
  <si>
    <t>0x4e28b70686</t>
  </si>
  <si>
    <t>0x4e28b7068b</t>
  </si>
  <si>
    <t>0x4e28b7068f</t>
  </si>
  <si>
    <t>0x4e28b7069c</t>
  </si>
  <si>
    <t>0x4e28b70989</t>
  </si>
  <si>
    <t>0x4e28b755bd</t>
  </si>
  <si>
    <t>0x4e28b758a1</t>
  </si>
  <si>
    <t>0x4e28b7a3e2</t>
  </si>
  <si>
    <t>0x4e28b7a6cd</t>
  </si>
  <si>
    <t>0x4e28b7edd1</t>
  </si>
  <si>
    <t>0x4e28b7edd7</t>
  </si>
  <si>
    <t>0x4e28b7f1fe</t>
  </si>
  <si>
    <t>0x4e28b7f4e2</t>
  </si>
  <si>
    <t>0x4e28b84028</t>
  </si>
  <si>
    <t>0x4e28b84315</t>
  </si>
  <si>
    <t>0x4e28b88e3d</t>
  </si>
  <si>
    <t>0x4e28b89120</t>
  </si>
  <si>
    <t>0x4e28b8dc6b</t>
  </si>
  <si>
    <t>0x4e28b8df5d</t>
  </si>
  <si>
    <t>0x4e28b92a7e</t>
  </si>
  <si>
    <t>0x4e28b92d60</t>
  </si>
  <si>
    <t>0x4e28b97471</t>
  </si>
  <si>
    <t>0x4e28b97478</t>
  </si>
  <si>
    <t>0x4e28b9789e</t>
  </si>
  <si>
    <t>0x4e28b97b8f</t>
  </si>
  <si>
    <t>0x4e28b9c6be</t>
  </si>
  <si>
    <t>0x4e28b9c9af</t>
  </si>
  <si>
    <t>0x4e28ba14de</t>
  </si>
  <si>
    <t>0x4e28ba17d7</t>
  </si>
  <si>
    <t>0x4e28ba630c</t>
  </si>
  <si>
    <t>0x4e28ba65f8</t>
  </si>
  <si>
    <t>0x4e28bab11d</t>
  </si>
  <si>
    <t>0x4e28bab41f</t>
  </si>
  <si>
    <t>0x4e28bafb11</t>
  </si>
  <si>
    <t>0x4e28bafb17</t>
  </si>
  <si>
    <t>0x4e28baff3d</t>
  </si>
  <si>
    <t>0x4e28bb0228</t>
  </si>
  <si>
    <t>0x4e28bb4d5d</t>
  </si>
  <si>
    <t>0x4e28bb5052</t>
  </si>
  <si>
    <t>0x4e28bb9b7d</t>
  </si>
  <si>
    <t>0x4e28bb9e62</t>
  </si>
  <si>
    <t>0x4e28bbe99e</t>
  </si>
  <si>
    <t>0x4e28bbec9b</t>
  </si>
  <si>
    <t>0x4e28bc37be</t>
  </si>
  <si>
    <t>0x4e28bc3aa3</t>
  </si>
  <si>
    <t>0x4e28bc4ff3</t>
  </si>
  <si>
    <t>0x4e28bc502c</t>
  </si>
  <si>
    <t>0x4e28bc5030</t>
  </si>
  <si>
    <t>0x4e28bc5042</t>
  </si>
  <si>
    <t>0x4e28bc5046</t>
  </si>
  <si>
    <t>0x4e28bc504d</t>
  </si>
  <si>
    <t>0x4e28bc5469</t>
  </si>
  <si>
    <t>0x4e28bc6428</t>
  </si>
  <si>
    <t>LMMGR_DATA_CONF param32 0x28BC5714</t>
  </si>
  <si>
    <t>0x4e28bc642a</t>
  </si>
  <si>
    <t>0x4e28bc642e</t>
  </si>
  <si>
    <t>FRT32_TX_END param32 0x28BC63F1</t>
  </si>
  <si>
    <t>0x4e28bc6430</t>
  </si>
  <si>
    <t>0x4e28bc6439</t>
  </si>
  <si>
    <t>0x4e28bc644f</t>
  </si>
  <si>
    <t>0x4e28bc6462</t>
  </si>
  <si>
    <t>0x4e28bc6467</t>
  </si>
  <si>
    <t>0x4e28bc6474</t>
  </si>
  <si>
    <t>0x4e28bc65f2</t>
  </si>
  <si>
    <t>0x4e28bc81b1</t>
  </si>
  <si>
    <t>0x4e28bc81b7</t>
  </si>
  <si>
    <t>0x4e28bc85dd</t>
  </si>
  <si>
    <t>0x4e28bc88c9</t>
  </si>
  <si>
    <t>0x4e28bcd3fe</t>
  </si>
  <si>
    <t>0x4e28bcd6fd</t>
  </si>
  <si>
    <t>0x4e28bd221e</t>
  </si>
  <si>
    <t>0x4e28bd2508</t>
  </si>
  <si>
    <t>0x4e28bd703d</t>
  </si>
  <si>
    <t>0x4e28bd733b</t>
  </si>
  <si>
    <t>0x4e28bdbe5e</t>
  </si>
  <si>
    <t>0x4e28bdc142</t>
  </si>
  <si>
    <t>0x4e28be0851</t>
  </si>
  <si>
    <t>0x4e28be0859</t>
  </si>
  <si>
    <t>0x4e28be0c7d</t>
  </si>
  <si>
    <t>0x4e28be0f78</t>
  </si>
  <si>
    <t>0x4e28be5a9d</t>
  </si>
  <si>
    <t>0x4e28be5dd9</t>
  </si>
  <si>
    <t>0x4e28bea8bd</t>
  </si>
  <si>
    <t>0x4e28beaba5</t>
  </si>
  <si>
    <t>0x4e28bef6dd</t>
  </si>
  <si>
    <t>0x4e28bef9de</t>
  </si>
  <si>
    <t>0x4e28bf44fe</t>
  </si>
  <si>
    <t>0x4e28bf47e0</t>
  </si>
  <si>
    <t>0x4e28bf8ef1</t>
  </si>
  <si>
    <t>0x4e28bf8ef8</t>
  </si>
  <si>
    <t>0x4e28bf931e</t>
  </si>
  <si>
    <t>0x4e28bf961c</t>
  </si>
  <si>
    <t>0x4e28bfe14c</t>
  </si>
  <si>
    <t>0x4e28bfe42f</t>
  </si>
  <si>
    <t>0x4e28c02f5d</t>
  </si>
  <si>
    <t>0x4e28c03251</t>
  </si>
  <si>
    <t>0x4e28c07d7e</t>
  </si>
  <si>
    <t>0x4e28c0806f</t>
  </si>
  <si>
    <t>0x4e28c0cb9d</t>
  </si>
  <si>
    <t>0x4e28c0ce9a</t>
  </si>
  <si>
    <t>0x4e28c11592</t>
  </si>
  <si>
    <t>0x4e28c11598</t>
  </si>
  <si>
    <t>0x4e28c119bd</t>
  </si>
  <si>
    <t>0x4e28c11cfe</t>
  </si>
  <si>
    <t>0x4e28c167dd</t>
  </si>
  <si>
    <t>0x4e28c16ac7</t>
  </si>
  <si>
    <t>0x4e28c1b60d</t>
  </si>
  <si>
    <t>0x4e28c1b8fe</t>
  </si>
  <si>
    <t>0x4e28c2041e</t>
  </si>
  <si>
    <t>0x4e28c2070d</t>
  </si>
  <si>
    <t>0x4e28c2523e</t>
  </si>
  <si>
    <t>0x4e28c25547</t>
  </si>
  <si>
    <t>0x4e28c2554c</t>
  </si>
  <si>
    <t>0x4e28c25552</t>
  </si>
  <si>
    <t>CL_OUT_REQ pktId 62953(0xF5E9)</t>
  </si>
  <si>
    <t>0x4e28c25555</t>
  </si>
  <si>
    <t>0x4e28c25593</t>
  </si>
  <si>
    <t>0x4e28c255a1</t>
  </si>
  <si>
    <t>0x4e28c255aa</t>
  </si>
  <si>
    <t>0x4e28c255ad</t>
  </si>
  <si>
    <t>CL_OUT_CNF STS_SUCCESS(0,0x0) CL Id 108</t>
  </si>
  <si>
    <t>0x4e28c255b2</t>
  </si>
  <si>
    <t>0x4e28c25960</t>
  </si>
  <si>
    <t>0x4e28c25980</t>
  </si>
  <si>
    <t>0x4e28c25984</t>
  </si>
  <si>
    <t>0x4e28c2598b</t>
  </si>
  <si>
    <t>0x4e28c2599b</t>
  </si>
  <si>
    <t>CL_NEW CL Id 108 (0x6C) duration 400msec</t>
  </si>
  <si>
    <t>0x4e28c259b3</t>
  </si>
  <si>
    <t>0x4e28c259cb</t>
  </si>
  <si>
    <t>CL_FRT32_TX_CALL param32 0x28C25D39</t>
  </si>
  <si>
    <t>0x4e28c259ce</t>
  </si>
  <si>
    <t>0x4e28c25d5d</t>
  </si>
  <si>
    <t>0x4e28c25d61</t>
  </si>
  <si>
    <t>0x4e28c26b8d</t>
  </si>
  <si>
    <t>LMMGR_DATA_CONF param32 0x28C26008</t>
  </si>
  <si>
    <t>0x4e28c26b90</t>
  </si>
  <si>
    <t>0x4e28c26b93</t>
  </si>
  <si>
    <t>FRT32_TX_END param32 0x28C26B53</t>
  </si>
  <si>
    <t>0x4e28c26b97</t>
  </si>
  <si>
    <t>0x4e28c26b9e</t>
  </si>
  <si>
    <t>0x4e28c26ba8</t>
  </si>
  <si>
    <t>0x4e28c26bab</t>
  </si>
  <si>
    <t>0x4e28c26bb0</t>
  </si>
  <si>
    <t>0x4e28c26bb5</t>
  </si>
  <si>
    <t>0x4e28c26bbb</t>
  </si>
  <si>
    <t>0x4e28c26bc8</t>
  </si>
  <si>
    <t>CL_NEXT_RX_TX nextTime 683830607(0x28C26D4F)</t>
  </si>
  <si>
    <t>0x4e28c26bcc</t>
  </si>
  <si>
    <t>0x4e28c26d55</t>
  </si>
  <si>
    <t>0x4e28c26d5c</t>
  </si>
  <si>
    <t>0x4e28c26d61</t>
  </si>
  <si>
    <t>0x4e28c26d6d</t>
  </si>
  <si>
    <t>0x4e28c27053</t>
  </si>
  <si>
    <t>0x4e28c27059</t>
  </si>
  <si>
    <t>0x4e28c275a5</t>
  </si>
  <si>
    <t>0x4e28c275a7</t>
  </si>
  <si>
    <t>FRT32_RX_START param32 0x28C273F7</t>
  </si>
  <si>
    <t>0x4e28c275aa</t>
  </si>
  <si>
    <t>0x4e28c275bf</t>
  </si>
  <si>
    <t>0x4e28c2764c</t>
  </si>
  <si>
    <t>0x4e28c276f1</t>
  </si>
  <si>
    <t>0x4e28c276f5</t>
  </si>
  <si>
    <t>FRT32_RX_END param32 0x28C2760C</t>
  </si>
  <si>
    <t>0x4e28c276f7</t>
  </si>
  <si>
    <t>0x4e28c27705</t>
  </si>
  <si>
    <t>0x4e28c2770d</t>
  </si>
  <si>
    <t>0x4e28c27710</t>
  </si>
  <si>
    <t>0x4e28c2771d</t>
  </si>
  <si>
    <t>0x4e28c27722</t>
  </si>
  <si>
    <t>0x4e28c27742</t>
  </si>
  <si>
    <t>0x4e28c27747</t>
  </si>
  <si>
    <t>0x4e28c2775d</t>
  </si>
  <si>
    <t>0x4e28c27762</t>
  </si>
  <si>
    <t>0x4e28c27771</t>
  </si>
  <si>
    <t>0x4e28c27774</t>
  </si>
  <si>
    <t>CL_DATA_REQ STS_SUCCESS(0,0x0) CL Id 108</t>
  </si>
  <si>
    <t>0x4e28c27789</t>
  </si>
  <si>
    <t>0x4e28c2778d</t>
  </si>
  <si>
    <t>0x4e28c277c2</t>
  </si>
  <si>
    <t>0x4e28c277c8</t>
  </si>
  <si>
    <t>CL_NEXT_RX_TX nextTime 683833844(0x28C279F4)</t>
  </si>
  <si>
    <t>0x4e28c277ce</t>
  </si>
  <si>
    <t>0x4e28c277d3</t>
  </si>
  <si>
    <t>0x4e28c277e0</t>
  </si>
  <si>
    <t>0x4e28c27924</t>
  </si>
  <si>
    <t>0x4e28c279da</t>
  </si>
  <si>
    <t>0x4e28c279ed</t>
  </si>
  <si>
    <t>0x4e28c279f3</t>
  </si>
  <si>
    <t>0x4e28c279ff</t>
  </si>
  <si>
    <t>0x4e28c27a04</t>
  </si>
  <si>
    <t>CL_TXDONE SDU_TX_NO_TX(65534,0xFFFE) CL Id 108</t>
  </si>
  <si>
    <t>0x4e28c27a19</t>
  </si>
  <si>
    <t>0x4e28c27a25</t>
  </si>
  <si>
    <t>0x4e28c27a28</t>
  </si>
  <si>
    <t>0x4e28c27a38</t>
  </si>
  <si>
    <t>0x4e28c27a3d</t>
  </si>
  <si>
    <t>0x4e28c27a4c</t>
  </si>
  <si>
    <t>0x4e28c27d3d</t>
  </si>
  <si>
    <t>0x4e28c27f2d</t>
  </si>
  <si>
    <t>0x4e28c27f33</t>
  </si>
  <si>
    <t>0x4e28c27f38</t>
  </si>
  <si>
    <t>0x4e28c29c31</t>
  </si>
  <si>
    <t>0x4e28c29c37</t>
  </si>
  <si>
    <t>0x4e28c2a05e</t>
  </si>
  <si>
    <t>0x4e28c2a343</t>
  </si>
  <si>
    <t>0x4e28c2a900</t>
  </si>
  <si>
    <t>0x4e28c2a906</t>
  </si>
  <si>
    <t>CL_OUT_REQ pktId 62954(0xF5EA)</t>
  </si>
  <si>
    <t>0x4e28c2a908</t>
  </si>
  <si>
    <t>0x4e28c2a937</t>
  </si>
  <si>
    <t>0x4e28c2a946</t>
  </si>
  <si>
    <t>0x4e28c2a94c</t>
  </si>
  <si>
    <t>0x4e28c2a950</t>
  </si>
  <si>
    <t>CL_OUT_CNF STS_SUCCESS(0,0x0) CL Id 109</t>
  </si>
  <si>
    <t>0x4e28c2a953</t>
  </si>
  <si>
    <t>0x4e28c2ad11</t>
  </si>
  <si>
    <t>0x4e28c2ad25</t>
  </si>
  <si>
    <t>0x4e28c2ad27</t>
  </si>
  <si>
    <t>0x4e28c2ad30</t>
  </si>
  <si>
    <t>0x4e28c2ad3e</t>
  </si>
  <si>
    <t>CL_NEW CL Id 109 (0x6D) duration 400msec</t>
  </si>
  <si>
    <t>0x4e28c2ad58</t>
  </si>
  <si>
    <t>0x4e28c2ad6e</t>
  </si>
  <si>
    <t>CL_FRT32_TX_CALL param32 0x28C2B0EB</t>
  </si>
  <si>
    <t>0x4e28c2ad71</t>
  </si>
  <si>
    <t>0x4e28c2b10f</t>
  </si>
  <si>
    <t>0x4e28c2b114</t>
  </si>
  <si>
    <t>0x4e28c2bf40</t>
  </si>
  <si>
    <t>LMMGR_DATA_CONF param32 0x28C2B3BA</t>
  </si>
  <si>
    <t>0x4e28c2bf42</t>
  </si>
  <si>
    <t>0x4e28c2bf46</t>
  </si>
  <si>
    <t>FRT32_TX_END param32 0x28C2BF05</t>
  </si>
  <si>
    <t>0x4e28c2bf48</t>
  </si>
  <si>
    <t>0x4e28c2bf50</t>
  </si>
  <si>
    <t>0x4e28c2bf5a</t>
  </si>
  <si>
    <t>0x4e28c2bf5d</t>
  </si>
  <si>
    <t>0x4e28c2bf62</t>
  </si>
  <si>
    <t>0x4e28c2bf67</t>
  </si>
  <si>
    <t>0x4e28c2bf6e</t>
  </si>
  <si>
    <t>0x4e28c2bf7a</t>
  </si>
  <si>
    <t>CL_NEXT_RX_TX nextTime 683852033(0x28C2C101)</t>
  </si>
  <si>
    <t>0x4e28c2bf7e</t>
  </si>
  <si>
    <t>0x4e28c2c107</t>
  </si>
  <si>
    <t>0x4e28c2c10e</t>
  </si>
  <si>
    <t>0x4e28c2c113</t>
  </si>
  <si>
    <t>0x4e28c2c11f</t>
  </si>
  <si>
    <t>0x4e28c2c458</t>
  </si>
  <si>
    <t>0x4e28c2c45d</t>
  </si>
  <si>
    <t>0x4e28c2c946</t>
  </si>
  <si>
    <t>0x4e28c2c948</t>
  </si>
  <si>
    <t>FRT32_RX_START param32 0x28C2C7AA</t>
  </si>
  <si>
    <t>0x4e28c2c94b</t>
  </si>
  <si>
    <t>0x4e28c2c95f</t>
  </si>
  <si>
    <t>0x4e28c2c9ed</t>
  </si>
  <si>
    <t>0x4e28c2ca97</t>
  </si>
  <si>
    <t>0x4e28c2ca99</t>
  </si>
  <si>
    <t>FRT32_RX_END param32 0x28C2C9BF</t>
  </si>
  <si>
    <t>0x4e28c2ca9b</t>
  </si>
  <si>
    <t>0x4e28c2caa9</t>
  </si>
  <si>
    <t>0x4e28c2cab1</t>
  </si>
  <si>
    <t>0x4e28c2cab4</t>
  </si>
  <si>
    <t>0x4e28c2cac1</t>
  </si>
  <si>
    <t>0x4e28c2cac8</t>
  </si>
  <si>
    <t>0x4e28c2cadd</t>
  </si>
  <si>
    <t>0x4e28c2cae3</t>
  </si>
  <si>
    <t>0x4e28c2cb01</t>
  </si>
  <si>
    <t>0x4e28c2cb07</t>
  </si>
  <si>
    <t>0x4e28c2cb16</t>
  </si>
  <si>
    <t>0x4e28c2cb19</t>
  </si>
  <si>
    <t>CL_DATA_REQ STS_SUCCESS(0,0x0) CL Id 109</t>
  </si>
  <si>
    <t>0x4e28c2cb2f</t>
  </si>
  <si>
    <t>0x4e28c2cb32</t>
  </si>
  <si>
    <t>0x4e28c2cb5e</t>
  </si>
  <si>
    <t>0x4e28c2cb63</t>
  </si>
  <si>
    <t>CL_NEXT_RX_TX nextTime 683855271(0x28C2CDA7)</t>
  </si>
  <si>
    <t>0x4e28c2cb6a</t>
  </si>
  <si>
    <t>0x4e28c2cb6f</t>
  </si>
  <si>
    <t>0x4e28c2cb84</t>
  </si>
  <si>
    <t>0x4e28c2ccca</t>
  </si>
  <si>
    <t>0x4e28c2cd81</t>
  </si>
  <si>
    <t>0x4e28c2cd93</t>
  </si>
  <si>
    <t>0x4e28c2cd99</t>
  </si>
  <si>
    <t>0x4e28c2cda7</t>
  </si>
  <si>
    <t>0x4e28c2cdaa</t>
  </si>
  <si>
    <t>CL_TXDONE SDU_TX_NO_TX(65534,0xFFFE) CL Id 109</t>
  </si>
  <si>
    <t>0x4e28c2cdbf</t>
  </si>
  <si>
    <t>0x4e28c2cdcb</t>
  </si>
  <si>
    <t>0x4e28c2cdce</t>
  </si>
  <si>
    <t>0x4e28c2cdd4</t>
  </si>
  <si>
    <t>0x4e28c2cdda</t>
  </si>
  <si>
    <t>0x4e28c2cdea</t>
  </si>
  <si>
    <t>0x4e28c2d0e1</t>
  </si>
  <si>
    <t>0x4e28c2d2d1</t>
  </si>
  <si>
    <t>0x4e28c2d2d7</t>
  </si>
  <si>
    <t>0x4e28c2d2dc</t>
  </si>
  <si>
    <t>0x4e28c2ee87</t>
  </si>
  <si>
    <t>0x4e28c2f179</t>
  </si>
  <si>
    <t>0x4e28c2fb86</t>
  </si>
  <si>
    <t>0x4e28c2fb8c</t>
  </si>
  <si>
    <t>CL_OUT_REQ pktId 62955(0xF5EB)</t>
  </si>
  <si>
    <t>0x4e28c2fb8e</t>
  </si>
  <si>
    <t>0x4e28c2fbbd</t>
  </si>
  <si>
    <t>0x4e28c2fbcc</t>
  </si>
  <si>
    <t>0x4e28c2fbd2</t>
  </si>
  <si>
    <t>0x4e28c2fbd4</t>
  </si>
  <si>
    <t>CL_OUT_CNF STS_SUCCESS(0,0x0) CL Id 110</t>
  </si>
  <si>
    <t>0x4e28c2fbd9</t>
  </si>
  <si>
    <t>0x4e28c2ff97</t>
  </si>
  <si>
    <t>0x4e28c2ffa9</t>
  </si>
  <si>
    <t>0x4e28c2ffad</t>
  </si>
  <si>
    <t>0x4e28c2ffb4</t>
  </si>
  <si>
    <t>0x4e28c2ffc3</t>
  </si>
  <si>
    <t>CL_NEW CL Id 110 (0x6E) duration 400msec</t>
  </si>
  <si>
    <t>0x4e28c2ffdc</t>
  </si>
  <si>
    <t>0x4e28c2fff4</t>
  </si>
  <si>
    <t>CL_FRT32_TX_CALL param32 0x28C30371</t>
  </si>
  <si>
    <t>0x4e28c2fff7</t>
  </si>
  <si>
    <t>0x4e28c30395</t>
  </si>
  <si>
    <t>0x4e28c3039a</t>
  </si>
  <si>
    <t>0x4e28c311c6</t>
  </si>
  <si>
    <t>LMMGR_DATA_CONF param32 0x28C30640</t>
  </si>
  <si>
    <t>0x4e28c311c8</t>
  </si>
  <si>
    <t>0x4e28c311cb</t>
  </si>
  <si>
    <t>FRT32_TX_END param32 0x28C3118B</t>
  </si>
  <si>
    <t>0x4e28c311ce</t>
  </si>
  <si>
    <t>0x4e28c311d7</t>
  </si>
  <si>
    <t>0x4e28c311e1</t>
  </si>
  <si>
    <t>0x4e28c311e4</t>
  </si>
  <si>
    <t>0x4e28c311e9</t>
  </si>
  <si>
    <t>0x4e28c311ee</t>
  </si>
  <si>
    <t>0x4e28c311f4</t>
  </si>
  <si>
    <t>0x4e28c31200</t>
  </si>
  <si>
    <t>CL_NEXT_RX_TX nextTime 683873159(0x28C31387)</t>
  </si>
  <si>
    <t>0x4e28c31204</t>
  </si>
  <si>
    <t>0x4e28c3138d</t>
  </si>
  <si>
    <t>0x4e28c31394</t>
  </si>
  <si>
    <t>0x4e28c31399</t>
  </si>
  <si>
    <t>0x4e28c313a5</t>
  </si>
  <si>
    <t>0x4e28c3168c</t>
  </si>
  <si>
    <t>0x4e28c31692</t>
  </si>
  <si>
    <t>0x4e28c31bcd</t>
  </si>
  <si>
    <t>0x4e28c31bd0</t>
  </si>
  <si>
    <t>FRT32_RX_START param32 0x28C31A30</t>
  </si>
  <si>
    <t>0x4e28c31bd2</t>
  </si>
  <si>
    <t>0x4e28c31be7</t>
  </si>
  <si>
    <t>0x4e28c31c74</t>
  </si>
  <si>
    <t>0x4e28c31d19</t>
  </si>
  <si>
    <t>0x4e28c31d1d</t>
  </si>
  <si>
    <t>FRT32_RX_END param32 0x28C31C45</t>
  </si>
  <si>
    <t>0x4e28c31d1f</t>
  </si>
  <si>
    <t>0x4e28c31d2d</t>
  </si>
  <si>
    <t>0x4e28c31d35</t>
  </si>
  <si>
    <t>0x4e28c31d38</t>
  </si>
  <si>
    <t>0x4e28c31d4d</t>
  </si>
  <si>
    <t>0x4e28c31d53</t>
  </si>
  <si>
    <t>0x4e28c31d69</t>
  </si>
  <si>
    <t>0x4e28c31d6f</t>
  </si>
  <si>
    <t>0x4e28c31d85</t>
  </si>
  <si>
    <t>0x4e28c31d8a</t>
  </si>
  <si>
    <t>0x4e28c31d98</t>
  </si>
  <si>
    <t>0x4e28c31d9c</t>
  </si>
  <si>
    <t>CL_DATA_REQ STS_SUCCESS(0,0x0) CL Id 110</t>
  </si>
  <si>
    <t>0x4e28c31db1</t>
  </si>
  <si>
    <t>0x4e28c31db6</t>
  </si>
  <si>
    <t>0x4e28c31deb</t>
  </si>
  <si>
    <t>0x4e28c31df0</t>
  </si>
  <si>
    <t>CL_NEXT_RX_TX nextTime 683876397(0x28C3202D)</t>
  </si>
  <si>
    <t>0x4e28c31df7</t>
  </si>
  <si>
    <t>0x4e28c31dfc</t>
  </si>
  <si>
    <t>0x4e28c31e08</t>
  </si>
  <si>
    <t>0x4e28c31f56</t>
  </si>
  <si>
    <t>0x4e28c32004</t>
  </si>
  <si>
    <t>0x4e28c32016</t>
  </si>
  <si>
    <t>0x4e28c3201c</t>
  </si>
  <si>
    <t>0x4e28c32028</t>
  </si>
  <si>
    <t>0x4e28c3202d</t>
  </si>
  <si>
    <t>CL_TXDONE SDU_TX_NO_TX(65534,0xFFFE) CL Id 110</t>
  </si>
  <si>
    <t>0x4e28c3204b</t>
  </si>
  <si>
    <t>0x4e28c32057</t>
  </si>
  <si>
    <t>0x4e28c3205b</t>
  </si>
  <si>
    <t>0x4e28c32061</t>
  </si>
  <si>
    <t>0x4e28c32066</t>
  </si>
  <si>
    <t>0x4e28c32075</t>
  </si>
  <si>
    <t>0x4e28c3235b</t>
  </si>
  <si>
    <t>0x4e28c32544</t>
  </si>
  <si>
    <t>0x4e28c3254a</t>
  </si>
  <si>
    <t>0x4e28c3254f</t>
  </si>
  <si>
    <t>0x4e28c33c9f</t>
  </si>
  <si>
    <t>0x4e28c33f9c</t>
  </si>
  <si>
    <t>0x4e28c34e3a</t>
  </si>
  <si>
    <t>0x4e28c34e40</t>
  </si>
  <si>
    <t>CL_OUT_REQ pktId 62956(0xF5EC)</t>
  </si>
  <si>
    <t>0x4e28c34e44</t>
  </si>
  <si>
    <t>0x4e28c34e72</t>
  </si>
  <si>
    <t>0x4e28c34e80</t>
  </si>
  <si>
    <t>0x4e28c34e86</t>
  </si>
  <si>
    <t>0x4e28c34e98</t>
  </si>
  <si>
    <t>CL_OUT_CNF STS_SUCCESS(0,0x0) CL Id 111</t>
  </si>
  <si>
    <t>0x4e28c34e9b</t>
  </si>
  <si>
    <t>0x4e28c3524e</t>
  </si>
  <si>
    <t>0x4e28c35260</t>
  </si>
  <si>
    <t>0x4e28c35264</t>
  </si>
  <si>
    <t>0x4e28c3526b</t>
  </si>
  <si>
    <t>0x4e28c3527a</t>
  </si>
  <si>
    <t>CL_NEW CL Id 111 (0x6F) duration 400msec</t>
  </si>
  <si>
    <t>0x4e28c352a1</t>
  </si>
  <si>
    <t>0x4e28c352b7</t>
  </si>
  <si>
    <t>CL_FRT32_TX_CALL param32 0x28C35627</t>
  </si>
  <si>
    <t>0x4e28c352bc</t>
  </si>
  <si>
    <t>0x4e28c3564b</t>
  </si>
  <si>
    <t>0x4e28c3564f</t>
  </si>
  <si>
    <t>0x4e28c3647b</t>
  </si>
  <si>
    <t>LMMGR_DATA_CONF param32 0x28C358F6</t>
  </si>
  <si>
    <t>0x4e28c3647e</t>
  </si>
  <si>
    <t>0x4e28c36480</t>
  </si>
  <si>
    <t>FRT32_TX_END param32 0x28C36441</t>
  </si>
  <si>
    <t>0x4e28c36483</t>
  </si>
  <si>
    <t>0x4e28c3648c</t>
  </si>
  <si>
    <t>0x4e28c36497</t>
  </si>
  <si>
    <t>0x4e28c36499</t>
  </si>
  <si>
    <t>0x4e28c3649f</t>
  </si>
  <si>
    <t>0x4e28c364a3</t>
  </si>
  <si>
    <t>0x4e28c364a9</t>
  </si>
  <si>
    <t>0x4e28c364b5</t>
  </si>
  <si>
    <t>CL_NEXT_RX_TX nextTime 683894334(0x28C3663E)</t>
  </si>
  <si>
    <t>0x4e28c364ba</t>
  </si>
  <si>
    <t>0x4e28c36643</t>
  </si>
  <si>
    <t>0x4e28c3664a</t>
  </si>
  <si>
    <t>0x4e28c36650</t>
  </si>
  <si>
    <t>0x4e28c3665b</t>
  </si>
  <si>
    <t>0x4e28c36930</t>
  </si>
  <si>
    <t>0x4e28c36935</t>
  </si>
  <si>
    <t>0x4e28c36e7f</t>
  </si>
  <si>
    <t>0x4e28c36e81</t>
  </si>
  <si>
    <t>FRT32_RX_START param32 0x28C36CE3</t>
  </si>
  <si>
    <t>0x4e28c36e83</t>
  </si>
  <si>
    <t>0x4e28c36e97</t>
  </si>
  <si>
    <t>0x4e28c36f22</t>
  </si>
  <si>
    <t>0x4e28c36fcc</t>
  </si>
  <si>
    <t>0x4e28c36fce</t>
  </si>
  <si>
    <t>FRT32_RX_END param32 0x28C36EF9</t>
  </si>
  <si>
    <t>0x4e28c36fd2</t>
  </si>
  <si>
    <t>0x4e28c36fe0</t>
  </si>
  <si>
    <t>0x4e28c36fe7</t>
  </si>
  <si>
    <t>0x4e28c36feb</t>
  </si>
  <si>
    <t>0x4e28c36ff7</t>
  </si>
  <si>
    <t>0x4e28c36ffd</t>
  </si>
  <si>
    <t>0x4e28c37012</t>
  </si>
  <si>
    <t>0x4e28c37022</t>
  </si>
  <si>
    <t>0x4e28c37037</t>
  </si>
  <si>
    <t>0x4e28c3703d</t>
  </si>
  <si>
    <t>0x4e28c3704c</t>
  </si>
  <si>
    <t>0x4e28c3704f</t>
  </si>
  <si>
    <t>CL_DATA_REQ STS_SUCCESS(0,0x0) CL Id 111</t>
  </si>
  <si>
    <t>0x4e28c37063</t>
  </si>
  <si>
    <t>0x4e28c37066</t>
  </si>
  <si>
    <t>0x4e28c37093</t>
  </si>
  <si>
    <t>0x4e28c370a2</t>
  </si>
  <si>
    <t>CL_NEXT_RX_TX nextTime 683897569(0x28C372E1)</t>
  </si>
  <si>
    <t>0x4e28c370aa</t>
  </si>
  <si>
    <t>0x4e28c370af</t>
  </si>
  <si>
    <t>0x4e28c370bb</t>
  </si>
  <si>
    <t>0x4e28c371ff</t>
  </si>
  <si>
    <t>0x4e28c372b6</t>
  </si>
  <si>
    <t>0x4e28c372c8</t>
  </si>
  <si>
    <t>0x4e28c372cf</t>
  </si>
  <si>
    <t>0x4e28c372db</t>
  </si>
  <si>
    <t>0x4e28c372de</t>
  </si>
  <si>
    <t>CL_TXDONE SDU_TX_NO_TX(65534,0xFFFE) CL Id 111</t>
  </si>
  <si>
    <t>0x4e28c372f4</t>
  </si>
  <si>
    <t>0x4e28c37300</t>
  </si>
  <si>
    <t>0x4e28c37304</t>
  </si>
  <si>
    <t>0x4e28c3730a</t>
  </si>
  <si>
    <t>0x4e28c3730f</t>
  </si>
  <si>
    <t>0x4e28c37327</t>
  </si>
  <si>
    <t>0x4e28c37617</t>
  </si>
  <si>
    <t>0x4e28c37808</t>
  </si>
  <si>
    <t>0x4e28c3780e</t>
  </si>
  <si>
    <t>0x4e28c37813</t>
  </si>
  <si>
    <t>0x4e28c38abe</t>
  </si>
  <si>
    <t>0x4e28c38dbc</t>
  </si>
  <si>
    <t>0x4e28c3a0dc</t>
  </si>
  <si>
    <t>0x4e28c3a0e2</t>
  </si>
  <si>
    <t>CL_OUT_REQ pktId 62957(0xF5ED)</t>
  </si>
  <si>
    <t>0x4e28c3a0e6</t>
  </si>
  <si>
    <t>0x4e28c3a115</t>
  </si>
  <si>
    <t>0x4e28c3a124</t>
  </si>
  <si>
    <t>0x4e28c3a12a</t>
  </si>
  <si>
    <t>0x4e28c3a12c</t>
  </si>
  <si>
    <t>CL_OUT_CNF STS_SUCCESS(0,0x0) CL Id 112</t>
  </si>
  <si>
    <t>0x4e28c3a130</t>
  </si>
  <si>
    <t>0x4e28c3aa93</t>
  </si>
  <si>
    <t>0x4e28c3aaa6</t>
  </si>
  <si>
    <t>0x4e28c3aaaa</t>
  </si>
  <si>
    <t>0x4e28c3aab1</t>
  </si>
  <si>
    <t>0x4e28c3aac0</t>
  </si>
  <si>
    <t>CL_NEW CL Id 112 (0x70) duration 400msec</t>
  </si>
  <si>
    <t>0x4e28c3aad9</t>
  </si>
  <si>
    <t>0x4e28c3aaef</t>
  </si>
  <si>
    <t>CL_FRT32_TX_CALL param32 0x28C3AE6C</t>
  </si>
  <si>
    <t>0x4e28c3aaf2</t>
  </si>
  <si>
    <t>0x4e28c3ae91</t>
  </si>
  <si>
    <t>0x4e28c3ae96</t>
  </si>
  <si>
    <t>0x4e28c3bcc2</t>
  </si>
  <si>
    <t>LMMGR_DATA_CONF param32 0x28C3B13C</t>
  </si>
  <si>
    <t>0x4e28c3bcc4</t>
  </si>
  <si>
    <t>0x4e28c3bcc6</t>
  </si>
  <si>
    <t>FRT32_TX_END param32 0x28C3BC87</t>
  </si>
  <si>
    <t>0x4e28c3bcc9</t>
  </si>
  <si>
    <t>0x4e28c3bcd1</t>
  </si>
  <si>
    <t>0x4e28c3bcdd</t>
  </si>
  <si>
    <t>0x4e28c3bce0</t>
  </si>
  <si>
    <t>0x4e28c3bce5</t>
  </si>
  <si>
    <t>0x4e28c3bcea</t>
  </si>
  <si>
    <t>0x4e28c3bcf0</t>
  </si>
  <si>
    <t>0x4e28c3bcfb</t>
  </si>
  <si>
    <t>CL_NEXT_RX_TX nextTime 683916931(0x28C3BE83)</t>
  </si>
  <si>
    <t>0x4e28c3bcff</t>
  </si>
  <si>
    <t>0x4e28c3be89</t>
  </si>
  <si>
    <t>0x4e28c3be90</t>
  </si>
  <si>
    <t>0x4e28c3be95</t>
  </si>
  <si>
    <t>0x4e28c3bea1</t>
  </si>
  <si>
    <t>0x4e28c3c189</t>
  </si>
  <si>
    <t>0x4e28c3c18e</t>
  </si>
  <si>
    <t>0x4e28c3c6bc</t>
  </si>
  <si>
    <t>0x4e28c3c6c1</t>
  </si>
  <si>
    <t>FRT32_RX_START param32 0x28C3C52A</t>
  </si>
  <si>
    <t>0x4e28c3c6c3</t>
  </si>
  <si>
    <t>0x4e28c3c6db</t>
  </si>
  <si>
    <t>0x4e28c3c765</t>
  </si>
  <si>
    <t>0x4e28c3c80e</t>
  </si>
  <si>
    <t>0x4e28c3c811</t>
  </si>
  <si>
    <t>FRT32_RX_END param32 0x28C3C73F</t>
  </si>
  <si>
    <t>0x4e28c3c813</t>
  </si>
  <si>
    <t>0x4e28c3c82b</t>
  </si>
  <si>
    <t>0x4e28c3c833</t>
  </si>
  <si>
    <t>0x4e28c3c836</t>
  </si>
  <si>
    <t>0x4e28c3c843</t>
  </si>
  <si>
    <t>0x4e28c3c848</t>
  </si>
  <si>
    <t>0x4e28c3c85d</t>
  </si>
  <si>
    <t>0x4e28c3c863</t>
  </si>
  <si>
    <t>0x4e28c3c87a</t>
  </si>
  <si>
    <t>0x4e28c3c87f</t>
  </si>
  <si>
    <t>0x4e28c3c88e</t>
  </si>
  <si>
    <t>0x4e28c3c891</t>
  </si>
  <si>
    <t>CL_DATA_REQ STS_SUCCESS(0,0x0) CL Id 112</t>
  </si>
  <si>
    <t>0x4e28c3c8af</t>
  </si>
  <si>
    <t>0x4e28c3c8b3</t>
  </si>
  <si>
    <t>0x4e28c3c8de</t>
  </si>
  <si>
    <t>0x4e28c3c8e5</t>
  </si>
  <si>
    <t>CL_NEXT_RX_TX nextTime 683920167(0x28C3CB27)</t>
  </si>
  <si>
    <t>0x4e28c3c8ec</t>
  </si>
  <si>
    <t>0x4e28c3c8f1</t>
  </si>
  <si>
    <t>0x4e28c3c8fe</t>
  </si>
  <si>
    <t>0x4e28c3ca4b</t>
  </si>
  <si>
    <t>0x4e28c3caf9</t>
  </si>
  <si>
    <t>0x4e28c3cb0b</t>
  </si>
  <si>
    <t>0x4e28c3cb11</t>
  </si>
  <si>
    <t>0x4e28c3cb26</t>
  </si>
  <si>
    <t>0x4e28c3cb2a</t>
  </si>
  <si>
    <t>CL_TXDONE SDU_TX_NO_TX(65534,0xFFFE) CL Id 112</t>
  </si>
  <si>
    <t>0x4e28c3cb3e</t>
  </si>
  <si>
    <t>0x4e28c3cb4d</t>
  </si>
  <si>
    <t>0x4e28c3cb50</t>
  </si>
  <si>
    <t>0x4e28c3cb56</t>
  </si>
  <si>
    <t>0x4e28c3cb5b</t>
  </si>
  <si>
    <t>0x4e28c3cb6a</t>
  </si>
  <si>
    <t>0x4e28c3ce59</t>
  </si>
  <si>
    <t>0x4e28c3d03f</t>
  </si>
  <si>
    <t>0x4e28c3d047</t>
  </si>
  <si>
    <t>0x4e28c3d04c</t>
  </si>
  <si>
    <t>0x4e28c3d8e0</t>
  </si>
  <si>
    <t>0x4e28c3dbcd</t>
  </si>
  <si>
    <t>0x4e28c3f8fb</t>
  </si>
  <si>
    <t>0x4e28c3f901</t>
  </si>
  <si>
    <t>CL_OUT_REQ pktId 62958(0xF5EE)</t>
  </si>
  <si>
    <t>0x4e28c3f904</t>
  </si>
  <si>
    <t>0x4e28c3f934</t>
  </si>
  <si>
    <t>0x4e28c3f942</t>
  </si>
  <si>
    <t>0x4e28c3f948</t>
  </si>
  <si>
    <t>0x4e28c3f94b</t>
  </si>
  <si>
    <t>CL_OUT_CNF STS_SUCCESS(0,0x0) CL Id 113</t>
  </si>
  <si>
    <t>0x4e28c3f94f</t>
  </si>
  <si>
    <t>0x4e28c3fd0f</t>
  </si>
  <si>
    <t>0x4e28c3fd21</t>
  </si>
  <si>
    <t>0x4e28c3fd26</t>
  </si>
  <si>
    <t>0x4e28c3fd2d</t>
  </si>
  <si>
    <t>0x4e28c3fd3d</t>
  </si>
  <si>
    <t>CL_NEW CL Id 113 (0x71) duration 400msec</t>
  </si>
  <si>
    <t>0x4e28c3fd55</t>
  </si>
  <si>
    <t>0x4e28c3fd6b</t>
  </si>
  <si>
    <t>CL_FRT32_TX_CALL param32 0x28C400E8</t>
  </si>
  <si>
    <t>0x4e28c3fd6e</t>
  </si>
  <si>
    <t>0x4e28c4010d</t>
  </si>
  <si>
    <t>0x4e28c40113</t>
  </si>
  <si>
    <t>0x4e28c40f3e</t>
  </si>
  <si>
    <t>LMMGR_DATA_CONF param32 0x28C403B8</t>
  </si>
  <si>
    <t>0x4e28c40f40</t>
  </si>
  <si>
    <t>0x4e28c40f42</t>
  </si>
  <si>
    <t>FRT32_TX_END param32 0x28C40F03</t>
  </si>
  <si>
    <t>0x4e28c40f45</t>
  </si>
  <si>
    <t>0x4e28c40f4c</t>
  </si>
  <si>
    <t>0x4e28c40f57</t>
  </si>
  <si>
    <t>0x4e28c40f5b</t>
  </si>
  <si>
    <t>0x4e28c40f60</t>
  </si>
  <si>
    <t>0x4e28c40f65</t>
  </si>
  <si>
    <t>0x4e28c40f6b</t>
  </si>
  <si>
    <t>0x4e28c40f76</t>
  </si>
  <si>
    <t>CL_NEXT_RX_TX nextTime 683938047(0x28C410FF)</t>
  </si>
  <si>
    <t>0x4e28c40f7b</t>
  </si>
  <si>
    <t>0x4e28c41105</t>
  </si>
  <si>
    <t>0x4e28c4110d</t>
  </si>
  <si>
    <t>0x4e28c41112</t>
  </si>
  <si>
    <t>0x4e28c4111e</t>
  </si>
  <si>
    <t>0x4e28c413fc</t>
  </si>
  <si>
    <t>0x4e28c41401</t>
  </si>
  <si>
    <t>0x4e28c4194b</t>
  </si>
  <si>
    <t>0x4e28c4194d</t>
  </si>
  <si>
    <t>FRT32_RX_START param32 0x28C417A8</t>
  </si>
  <si>
    <t>0x4e28c41955</t>
  </si>
  <si>
    <t>0x4e28c41969</t>
  </si>
  <si>
    <t>0x4e28c419f3</t>
  </si>
  <si>
    <t>0x4e28c41a9b</t>
  </si>
  <si>
    <t>0x4e28c41a9d</t>
  </si>
  <si>
    <t>FRT32_RX_END param32 0x28C419BD</t>
  </si>
  <si>
    <t>0x4e28c41aa0</t>
  </si>
  <si>
    <t>0x4e28c41aad</t>
  </si>
  <si>
    <t>0x4e28c41ac0</t>
  </si>
  <si>
    <t>0x4e28c41ac4</t>
  </si>
  <si>
    <t>0x4e28c41ad0</t>
  </si>
  <si>
    <t>0x4e28c41ad6</t>
  </si>
  <si>
    <t>0x4e28c41aeb</t>
  </si>
  <si>
    <t>0x4e28c41af0</t>
  </si>
  <si>
    <t>0x4e28c41b06</t>
  </si>
  <si>
    <t>0x4e28c41b0d</t>
  </si>
  <si>
    <t>0x4e28c41b1c</t>
  </si>
  <si>
    <t>0x4e28c41b1e</t>
  </si>
  <si>
    <t>CL_DATA_REQ STS_SUCCESS(0,0x0) CL Id 113</t>
  </si>
  <si>
    <t>0x4e28c41b3d</t>
  </si>
  <si>
    <t>0x4e28c41b40</t>
  </si>
  <si>
    <t>0x4e28c41b6b</t>
  </si>
  <si>
    <t>0x4e28c41b71</t>
  </si>
  <si>
    <t>CL_NEXT_RX_TX nextTime 683941285(0x28C41DA5)</t>
  </si>
  <si>
    <t>0x4e28c41b79</t>
  </si>
  <si>
    <t>0x4e28c41b7e</t>
  </si>
  <si>
    <t>0x4e28c41b8b</t>
  </si>
  <si>
    <t>0x4e28c41cd8</t>
  </si>
  <si>
    <t>0x4e28c41d86</t>
  </si>
  <si>
    <t>0x4e28c41d98</t>
  </si>
  <si>
    <t>0x4e28c41d9e</t>
  </si>
  <si>
    <t>0x4e28c41dab</t>
  </si>
  <si>
    <t>0x4e28c41dae</t>
  </si>
  <si>
    <t>CL_TXDONE SDU_TX_NO_TX(65534,0xFFFE) CL Id 113</t>
  </si>
  <si>
    <t>0x4e28c41dcc</t>
  </si>
  <si>
    <t>0x4e28c41dd8</t>
  </si>
  <si>
    <t>0x4e28c41ddd</t>
  </si>
  <si>
    <t>0x4e28c41de3</t>
  </si>
  <si>
    <t>0x4e28c41de8</t>
  </si>
  <si>
    <t>0x4e28c41df7</t>
  </si>
  <si>
    <t>0x4e28c420e7</t>
  </si>
  <si>
    <t>0x4e28c422db</t>
  </si>
  <si>
    <t>0x4e28c422e1</t>
  </si>
  <si>
    <t>0x4e28c422e7</t>
  </si>
  <si>
    <t>0x4e28c422eb</t>
  </si>
  <si>
    <t>0x4e28c422f2</t>
  </si>
  <si>
    <t>0x4e28c426ff</t>
  </si>
  <si>
    <t>0x4e28c429ed</t>
  </si>
  <si>
    <t>0x4e28c44bac</t>
  </si>
  <si>
    <t>0x4e28c44bb1</t>
  </si>
  <si>
    <t>CL_OUT_REQ pktId 62959(0xF5EF)</t>
  </si>
  <si>
    <t>0x4e28c44bb6</t>
  </si>
  <si>
    <t>0x4e28c44be5</t>
  </si>
  <si>
    <t>0x4e28c44bf3</t>
  </si>
  <si>
    <t>0x4e28c44bf9</t>
  </si>
  <si>
    <t>0x4e28c44bfc</t>
  </si>
  <si>
    <t>CL_OUT_CNF STS_SUCCESS(0,0x0) CL Id 114</t>
  </si>
  <si>
    <t>0x4e28c44c0e</t>
  </si>
  <si>
    <t>0x4e28c44fc0</t>
  </si>
  <si>
    <t>0x4e28c44fd4</t>
  </si>
  <si>
    <t>0x4e28c44fd7</t>
  </si>
  <si>
    <t>0x4e28c44fdf</t>
  </si>
  <si>
    <t>0x4e28c44fed</t>
  </si>
  <si>
    <t>CL_NEW CL Id 114 (0x72) duration 400msec</t>
  </si>
  <si>
    <t>0x4e28c45015</t>
  </si>
  <si>
    <t>0x4e28c4502b</t>
  </si>
  <si>
    <t>CL_FRT32_TX_CALL param32 0x28C45399</t>
  </si>
  <si>
    <t>0x4e28c4502d</t>
  </si>
  <si>
    <t>0x4e28c453bd</t>
  </si>
  <si>
    <t>0x4e28c453c2</t>
  </si>
  <si>
    <t>0x4e28c461ee</t>
  </si>
  <si>
    <t>LMMGR_DATA_CONF param32 0x28C45668</t>
  </si>
  <si>
    <t>0x4e28c461f0</t>
  </si>
  <si>
    <t>0x4e28c461f3</t>
  </si>
  <si>
    <t>FRT32_TX_END param32 0x28C461B3</t>
  </si>
  <si>
    <t>0x4e28c461f5</t>
  </si>
  <si>
    <t>0x4e28c461fd</t>
  </si>
  <si>
    <t>0x4e28c46208</t>
  </si>
  <si>
    <t>0x4e28c4620b</t>
  </si>
  <si>
    <t>0x4e28c46210</t>
  </si>
  <si>
    <t>0x4e28c46215</t>
  </si>
  <si>
    <t>0x4e28c4621b</t>
  </si>
  <si>
    <t>0x4e28c46226</t>
  </si>
  <si>
    <t>CL_NEXT_RX_TX nextTime 683959215(0x28C463AF)</t>
  </si>
  <si>
    <t>0x4e28c4622a</t>
  </si>
  <si>
    <t>0x4e28c463b5</t>
  </si>
  <si>
    <t>0x4e28c463bc</t>
  </si>
  <si>
    <t>0x4e28c463c2</t>
  </si>
  <si>
    <t>0x4e28c463cd</t>
  </si>
  <si>
    <t>0x4e28c466b1</t>
  </si>
  <si>
    <t>0x4e28c466b6</t>
  </si>
  <si>
    <t>0x4e28c46be8</t>
  </si>
  <si>
    <t>0x4e28c46bec</t>
  </si>
  <si>
    <t>FRT32_RX_START param32 0x28C46A55</t>
  </si>
  <si>
    <t>0x4e28c46bee</t>
  </si>
  <si>
    <t>0x4e28c46c06</t>
  </si>
  <si>
    <t>0x4e28c46c90</t>
  </si>
  <si>
    <t>0x4e28c46d38</t>
  </si>
  <si>
    <t>0x4e28c46d3a</t>
  </si>
  <si>
    <t>FRT32_RX_END param32 0x28C46C6A</t>
  </si>
  <si>
    <t>0x4e28c46d3d</t>
  </si>
  <si>
    <t>0x4e28c46d4c</t>
  </si>
  <si>
    <t>0x4e28c46d53</t>
  </si>
  <si>
    <t>0x4e28c46d57</t>
  </si>
  <si>
    <t>0x4e28c46d63</t>
  </si>
  <si>
    <t>0x4e28c46d68</t>
  </si>
  <si>
    <t>0x4e28c46d7d</t>
  </si>
  <si>
    <t>0x4e28c46d83</t>
  </si>
  <si>
    <t>0x4e28c46da3</t>
  </si>
  <si>
    <t>0x4e28c46da9</t>
  </si>
  <si>
    <t>0x4e28c46db7</t>
  </si>
  <si>
    <t>0x4e28c46dbb</t>
  </si>
  <si>
    <t>CL_DATA_REQ STS_SUCCESS(0,0x0) CL Id 114</t>
  </si>
  <si>
    <t>0x4e28c46dd0</t>
  </si>
  <si>
    <t>0x4e28c46dd3</t>
  </si>
  <si>
    <t>0x4e28c46dfe</t>
  </si>
  <si>
    <t>0x4e28c46e0e</t>
  </si>
  <si>
    <t>CL_NEXT_RX_TX nextTime 683962450(0x28C47052)</t>
  </si>
  <si>
    <t>0x4e28c46e15</t>
  </si>
  <si>
    <t>0x4e28c46e1a</t>
  </si>
  <si>
    <t>0x4e28c46e27</t>
  </si>
  <si>
    <t>0x4e28c46f6b</t>
  </si>
  <si>
    <t>0x4e28c47022</t>
  </si>
  <si>
    <t>0x4e28c47034</t>
  </si>
  <si>
    <t>0x4e28c4703a</t>
  </si>
  <si>
    <t>0x4e28c47047</t>
  </si>
  <si>
    <t>0x4e28c4704a</t>
  </si>
  <si>
    <t>CL_TXDONE SDU_TX_NO_TX(65534,0xFFFE) CL Id 114</t>
  </si>
  <si>
    <t>0x4e28c4705f</t>
  </si>
  <si>
    <t>0x4e28c4706d</t>
  </si>
  <si>
    <t>0x4e28c47070</t>
  </si>
  <si>
    <t>0x4e28c47076</t>
  </si>
  <si>
    <t>0x4e28c4707b</t>
  </si>
  <si>
    <t>0x4e28c47093</t>
  </si>
  <si>
    <t>0x4e28c47383</t>
  </si>
  <si>
    <t>0x4e28c4755b</t>
  </si>
  <si>
    <t>0x4e28c4784d</t>
  </si>
  <si>
    <t>0x4e28c47850</t>
  </si>
  <si>
    <t>0x4e28c47856</t>
  </si>
  <si>
    <t>0x4e28c4785c</t>
  </si>
  <si>
    <t>0x4e28c4a14b</t>
  </si>
  <si>
    <t>0x4e28c4a150</t>
  </si>
  <si>
    <t>CL_OUT_REQ pktId 62960(0xF5F0)</t>
  </si>
  <si>
    <t>0x4e28c4a153</t>
  </si>
  <si>
    <t>0x4e28c4a183</t>
  </si>
  <si>
    <t>0x4e28c4a192</t>
  </si>
  <si>
    <t>0x4e28c4a198</t>
  </si>
  <si>
    <t>0x4e28c4a19b</t>
  </si>
  <si>
    <t>CL_OUT_CNF STS_SUCCESS(0,0x0) CL Id 115</t>
  </si>
  <si>
    <t>0x4e28c4a19f</t>
  </si>
  <si>
    <t>0x4e28c4a55f</t>
  </si>
  <si>
    <t>0x4e28c4a571</t>
  </si>
  <si>
    <t>0x4e28c4a576</t>
  </si>
  <si>
    <t>0x4e28c4a57d</t>
  </si>
  <si>
    <t>0x4e28c4a58c</t>
  </si>
  <si>
    <t>CL_NEW CL Id 115 (0x73) duration 400msec</t>
  </si>
  <si>
    <t>0x4e28c4a5a5</t>
  </si>
  <si>
    <t>0x4e28c4a5bb</t>
  </si>
  <si>
    <t>CL_FRT32_TX_CALL param32 0x28C4A938</t>
  </si>
  <si>
    <t>0x4e28c4a5be</t>
  </si>
  <si>
    <t>0x4e28c4a95d</t>
  </si>
  <si>
    <t>0x4e28c4a963</t>
  </si>
  <si>
    <t>0x4e28c4b78d</t>
  </si>
  <si>
    <t>LMMGR_DATA_CONF param32 0x28C4AC08</t>
  </si>
  <si>
    <t>0x4e28c4b790</t>
  </si>
  <si>
    <t>0x4e28c4b792</t>
  </si>
  <si>
    <t>FRT32_TX_END param32 0x28C4B753</t>
  </si>
  <si>
    <t>0x4e28c4b795</t>
  </si>
  <si>
    <t>0x4e28c4b79c</t>
  </si>
  <si>
    <t>0x4e28c4b7a7</t>
  </si>
  <si>
    <t>0x4e28c4b7ab</t>
  </si>
  <si>
    <t>0x4e28c4b7b0</t>
  </si>
  <si>
    <t>0x4e28c4b7b5</t>
  </si>
  <si>
    <t>0x4e28c4b7bb</t>
  </si>
  <si>
    <t>0x4e28c4b7c6</t>
  </si>
  <si>
    <t>CL_NEXT_RX_TX nextTime 683981135(0x28C4B94F)</t>
  </si>
  <si>
    <t>0x4e28c4b7ca</t>
  </si>
  <si>
    <t>0x4e28c4b955</t>
  </si>
  <si>
    <t>0x4e28c4b95d</t>
  </si>
  <si>
    <t>0x4e28c4b962</t>
  </si>
  <si>
    <t>0x4e28c4b96e</t>
  </si>
  <si>
    <t>0x4e28c4bc50</t>
  </si>
  <si>
    <t>0x4e28c4bc56</t>
  </si>
  <si>
    <t>0x4e28c4c195</t>
  </si>
  <si>
    <t>0x4e28c4c197</t>
  </si>
  <si>
    <t>FRT32_RX_START param32 0x28C4BFF6</t>
  </si>
  <si>
    <t>0x4e28c4c19b</t>
  </si>
  <si>
    <t>0x4e28c4c1af</t>
  </si>
  <si>
    <t>0x4e28c4c23c</t>
  </si>
  <si>
    <t>0x4e28c4c2e5</t>
  </si>
  <si>
    <t>0x4e28c4c2e7</t>
  </si>
  <si>
    <t>FRT32_RX_END param32 0x28C4C20B</t>
  </si>
  <si>
    <t>0x4e28c4c2ea</t>
  </si>
  <si>
    <t>0x4e28c4c2f7</t>
  </si>
  <si>
    <t>0x4e28c4c302</t>
  </si>
  <si>
    <t>0x4e28c4c305</t>
  </si>
  <si>
    <t>0x4e28c4c31b</t>
  </si>
  <si>
    <t>0x4e28c4c320</t>
  </si>
  <si>
    <t>0x4e28c4c335</t>
  </si>
  <si>
    <t>0x4e28c4c33a</t>
  </si>
  <si>
    <t>0x4e28c4c350</t>
  </si>
  <si>
    <t>0x4e28c4c357</t>
  </si>
  <si>
    <t>0x4e28c4c366</t>
  </si>
  <si>
    <t>0x4e28c4c368</t>
  </si>
  <si>
    <t>CL_DATA_REQ STS_SUCCESS(0,0x0) CL Id 115</t>
  </si>
  <si>
    <t>0x4e28c4c37d</t>
  </si>
  <si>
    <t>0x4e28c4c381</t>
  </si>
  <si>
    <t>0x4e28c4c3b5</t>
  </si>
  <si>
    <t>0x4e28c4c3bb</t>
  </si>
  <si>
    <t>CL_NEXT_RX_TX nextTime 683984371(0x28C4C5F3)</t>
  </si>
  <si>
    <t>0x4e28c4c3c3</t>
  </si>
  <si>
    <t>0x4e28c4c3c8</t>
  </si>
  <si>
    <t>0x4e28c4c3d5</t>
  </si>
  <si>
    <t>0x4e28c4c521</t>
  </si>
  <si>
    <t>0x4e28c4c5d0</t>
  </si>
  <si>
    <t>0x4e28c4c5e3</t>
  </si>
  <si>
    <t>0x4e28c4c5e8</t>
  </si>
  <si>
    <t>0x4e28c4c5f5</t>
  </si>
  <si>
    <t>0x4e28c4c5f8</t>
  </si>
  <si>
    <t>CL_TXDONE SDU_TX_NO_TX(65534,0xFFFE) CL Id 115</t>
  </si>
  <si>
    <t>0x4e28c4c616</t>
  </si>
  <si>
    <t>0x4e28c4c622</t>
  </si>
  <si>
    <t>0x4e28c4c627</t>
  </si>
  <si>
    <t>0x4e28c4c62d</t>
  </si>
  <si>
    <t>0x4e28c4c632</t>
  </si>
  <si>
    <t>0x4e28c4c641</t>
  </si>
  <si>
    <t>0x4e28c4c932</t>
  </si>
  <si>
    <t>0x4e28c4cb19</t>
  </si>
  <si>
    <t>0x4e28c4cb1f</t>
  </si>
  <si>
    <t>0x4e28c4cb26</t>
  </si>
  <si>
    <t>0x4e28c4df60</t>
  </si>
  <si>
    <t>0x4e28c4df66</t>
  </si>
  <si>
    <t>0x4e28c4df69</t>
  </si>
  <si>
    <t>0x4e28c4df75</t>
  </si>
  <si>
    <t>0x4e28c4dfc7</t>
  </si>
  <si>
    <t>0x4e28c4dfc9</t>
  </si>
  <si>
    <t>FRT32_RX_START param32 0x28C4DEEC</t>
  </si>
  <si>
    <t>0x4e28c4dfcd</t>
  </si>
  <si>
    <t>0x4e28c4dfd4</t>
  </si>
  <si>
    <t>0x4e28c4dfdd</t>
  </si>
  <si>
    <t>0x4e28c4dfe2</t>
  </si>
  <si>
    <t>0x4e28c4dfed</t>
  </si>
  <si>
    <t>0x4e28c4e023</t>
  </si>
  <si>
    <t>0x4e28c4e02b</t>
  </si>
  <si>
    <t>0x4e28c4e034</t>
  </si>
  <si>
    <t>0x4e28c4e038</t>
  </si>
  <si>
    <t>0x4e28c4e044</t>
  </si>
  <si>
    <t>0x4e28c4e543</t>
  </si>
  <si>
    <t>0x4e28c4e54c</t>
  </si>
  <si>
    <t>0x4e28c4e552</t>
  </si>
  <si>
    <t>0x4e28c4e555</t>
  </si>
  <si>
    <t>0x4e28c4e56a</t>
  </si>
  <si>
    <t>0x4e28c4e579</t>
  </si>
  <si>
    <t>0x4e28c4e57c</t>
  </si>
  <si>
    <t>CL_START STS_SUCCESS(0,0x0) CL Id 116</t>
  </si>
  <si>
    <t>0x4e28c4e581</t>
  </si>
  <si>
    <t>0x4e28c4e59d</t>
  </si>
  <si>
    <t>0x4e28c4e5a2</t>
  </si>
  <si>
    <t>0x4e28c4e5a4</t>
  </si>
  <si>
    <t>0x4e28c4e5b6</t>
  </si>
  <si>
    <t>0x4e28c4e5b9</t>
  </si>
  <si>
    <t>0x4e28c4e5bd</t>
  </si>
  <si>
    <t>0x4e28c4e5c1</t>
  </si>
  <si>
    <t>CL_NEW CL Id 116 (0x74) duration 400msec</t>
  </si>
  <si>
    <t>0x4e28c4e5c6</t>
  </si>
  <si>
    <t>0x4e28c4e5d0</t>
  </si>
  <si>
    <t>0x4e28c4e5d3</t>
  </si>
  <si>
    <t>CL_DATA_REQ STS_SUCCESS(0,0x0) CL Id 116</t>
  </si>
  <si>
    <t>0x4e28c4e5f7</t>
  </si>
  <si>
    <t>0x4e28c4e853</t>
  </si>
  <si>
    <t>0x4e28c4e85a</t>
  </si>
  <si>
    <t>0x4e28c4e85e</t>
  </si>
  <si>
    <t>0x4e28c4ea22</t>
  </si>
  <si>
    <t>0x4e28c4ea25</t>
  </si>
  <si>
    <t>FRT32_RX_END param32 0x28C4E9DB</t>
  </si>
  <si>
    <t>0x4e28c4ea27</t>
  </si>
  <si>
    <t>0x4e28c4ea37</t>
  </si>
  <si>
    <t>0x4e28c4ea4e</t>
  </si>
  <si>
    <t>0x4e28c4ea51</t>
  </si>
  <si>
    <t>0x4e28c4ea5b</t>
  </si>
  <si>
    <t>0x4e28c4ea5e</t>
  </si>
  <si>
    <t>0x4e28c4ea89</t>
  </si>
  <si>
    <t>0x4e28c4ea90</t>
  </si>
  <si>
    <t>CL_NEXT_RX_TX nextTime 683994963(0x28C4EF53)</t>
  </si>
  <si>
    <t>0x4e28c4eaa7</t>
  </si>
  <si>
    <t>0x4e28c4eaad</t>
  </si>
  <si>
    <t>0x4e28c4ebee</t>
  </si>
  <si>
    <t>0x4e28c4ebfb</t>
  </si>
  <si>
    <t>CL_FRT32_TX_CALL param32 0x28C4EF53</t>
  </si>
  <si>
    <t>0x4e28c4ebfd</t>
  </si>
  <si>
    <t>0x4e28c4f03a</t>
  </si>
  <si>
    <t>0x4e28c4f03f</t>
  </si>
  <si>
    <t>0x4e28c59137</t>
  </si>
  <si>
    <t>LMMGR_DATA_CONF param32 0x28C4F30F</t>
  </si>
  <si>
    <t>0x4e28c5913a</t>
  </si>
  <si>
    <t>0x4e28c5913c</t>
  </si>
  <si>
    <t>FRT32_TX_END param32 0x28C5911C</t>
  </si>
  <si>
    <t>0x4e28c5913f</t>
  </si>
  <si>
    <t>0x4e28c59147</t>
  </si>
  <si>
    <t>0x4e28c59151</t>
  </si>
  <si>
    <t>0x4e28c59154</t>
  </si>
  <si>
    <t>0x4e28c5915a</t>
  </si>
  <si>
    <t>0x4e28c5915f</t>
  </si>
  <si>
    <t>0x4e28c59163</t>
  </si>
  <si>
    <t>0x4e28c5916e</t>
  </si>
  <si>
    <t>CL_NEXT_RX_TX nextTime 684036888(0x28C59318)</t>
  </si>
  <si>
    <t>0x4e28c59172</t>
  </si>
  <si>
    <t>0x4e28c5931d</t>
  </si>
  <si>
    <t>0x4e28c59325</t>
  </si>
  <si>
    <t>0x4e28c5932b</t>
  </si>
  <si>
    <t>0x4e28c59337</t>
  </si>
  <si>
    <t>0x4e28c593dc</t>
  </si>
  <si>
    <t>0x4e28c593e1</t>
  </si>
  <si>
    <t>0x4e28c599d6</t>
  </si>
  <si>
    <t>0x4e28c599d9</t>
  </si>
  <si>
    <t>FRT32_RX_START param32 0x28C59846</t>
  </si>
  <si>
    <t>0x4e28c599dc</t>
  </si>
  <si>
    <t>0x4e28c599f5</t>
  </si>
  <si>
    <t>0x4e28c59a7f</t>
  </si>
  <si>
    <t>0x4e28c59bd7</t>
  </si>
  <si>
    <t>0x4e28c59c03</t>
  </si>
  <si>
    <t>0x4e28c59c06</t>
  </si>
  <si>
    <t>0x4e28c59c55</t>
  </si>
  <si>
    <t>0x4e28c59c81</t>
  </si>
  <si>
    <t>0x4e28c59cd5</t>
  </si>
  <si>
    <t>0x4e28c59cf6</t>
  </si>
  <si>
    <t>0x4e28c59d53</t>
  </si>
  <si>
    <t>0x4e28c59d72</t>
  </si>
  <si>
    <t>0x4e28c59d76</t>
  </si>
  <si>
    <t xml:space="preserve">CL_SEQ_CTRL TX_SUCCESS SeqNum 225(0xE1) frag 0|1485B   </t>
  </si>
  <si>
    <t>0x4e28c59da9</t>
  </si>
  <si>
    <t>0x4e28c59dc5</t>
  </si>
  <si>
    <t>CL_TXDONE SDU_TX_SUCCESS(0,0x0) CL Id 116</t>
  </si>
  <si>
    <t>0x4e28c59dd2</t>
  </si>
  <si>
    <t>0x4e28c59dfb</t>
  </si>
  <si>
    <t>0x4e28c59e25</t>
  </si>
  <si>
    <t>0x4e28c5a09c</t>
  </si>
  <si>
    <t>0x4e28c5a0c8</t>
  </si>
  <si>
    <t>0x4e28c5a0e6</t>
  </si>
  <si>
    <t>0x4e28c5a973</t>
  </si>
  <si>
    <t>0x4e28c5a97a</t>
  </si>
  <si>
    <t>0x4e28c63672</t>
  </si>
  <si>
    <t>0x4e28c63674</t>
  </si>
  <si>
    <t>FRT32_RX_END param32 0x28C63630</t>
  </si>
  <si>
    <t>0x4e28c63677</t>
  </si>
  <si>
    <t>0x4e28c63685</t>
  </si>
  <si>
    <t>0x4e28c63693</t>
  </si>
  <si>
    <t>0x4e28c63696</t>
  </si>
  <si>
    <t>0x4e28c636a2</t>
  </si>
  <si>
    <t xml:space="preserve">CL_SEQ_CTRL RX_SUCCESS SeqNum 251(0xFB) frag 0   </t>
  </si>
  <si>
    <t>0x4e28c636de</t>
  </si>
  <si>
    <t>0x4e28c636e3</t>
  </si>
  <si>
    <t>CL_NEXT_RX_TX nextTime 684079640(0x28C63A18)</t>
  </si>
  <si>
    <t>0x4e28c636ea</t>
  </si>
  <si>
    <t>0x4e28c636ef</t>
  </si>
  <si>
    <t>0x4e28c636fc</t>
  </si>
  <si>
    <t>0x4e28c63711</t>
  </si>
  <si>
    <t>CL_FRT32_TX_CALL param32 0x28C63A18</t>
  </si>
  <si>
    <t>0x4e28c63715</t>
  </si>
  <si>
    <t>0x4e28c63a63</t>
  </si>
  <si>
    <t>0x4e28c63a67</t>
  </si>
  <si>
    <t>0x4e28c63f05</t>
  </si>
  <si>
    <t>LMMGR_DATA_CONF param32 0x28C63D38</t>
  </si>
  <si>
    <t>0x4e28c63f07</t>
  </si>
  <si>
    <t>0x4e28c63f0a</t>
  </si>
  <si>
    <t>FRT32_TX_END param32 0x28C63EE9</t>
  </si>
  <si>
    <t>0x4e28c63f0d</t>
  </si>
  <si>
    <t>0x4e28c63f15</t>
  </si>
  <si>
    <t>0x4e28c63f20</t>
  </si>
  <si>
    <t>0x4e28c63f22</t>
  </si>
  <si>
    <t>0x4e28c63f34</t>
  </si>
  <si>
    <t>0x4e28c63f39</t>
  </si>
  <si>
    <t>0x4e28c63f4c</t>
  </si>
  <si>
    <t>0x4e28c63f56</t>
  </si>
  <si>
    <t>0x4e28c63f5b</t>
  </si>
  <si>
    <t>0x4e28c63f60</t>
  </si>
  <si>
    <t>0x4e28c63f64</t>
  </si>
  <si>
    <t>0x4e28c63f72</t>
  </si>
  <si>
    <t>0x4e28c6425d</t>
  </si>
  <si>
    <t>0x4e28c649e9</t>
  </si>
  <si>
    <t>0x4e28c64cca</t>
  </si>
  <si>
    <t>0x4e28c697fe</t>
  </si>
  <si>
    <t>0x4e28c69b38</t>
  </si>
  <si>
    <t>0x4e28c6e61d</t>
  </si>
  <si>
    <t>0x4e28c6e901</t>
  </si>
  <si>
    <t>0x4e28c7301f</t>
  </si>
  <si>
    <t>0x4e28c73026</t>
  </si>
  <si>
    <t>0x4e28c7343d</t>
  </si>
  <si>
    <t>0x4e28c7372d</t>
  </si>
  <si>
    <t>0x4e28c7825d</t>
  </si>
  <si>
    <t>0x4e28c7854a</t>
  </si>
  <si>
    <t>0x4e28c7d07e</t>
  </si>
  <si>
    <t>0x4e28c7d362</t>
  </si>
  <si>
    <t>0x4e28c81e9e</t>
  </si>
  <si>
    <t>0x4e28c82180</t>
  </si>
  <si>
    <t>0x4e28c86cbe</t>
  </si>
  <si>
    <t>0x4e28c86fa2</t>
  </si>
  <si>
    <t>0x4e28c8b6b1</t>
  </si>
  <si>
    <t>0x4e28c8b6b7</t>
  </si>
  <si>
    <t>0x4e28c8badd</t>
  </si>
  <si>
    <t>0x4e28c8bdbe</t>
  </si>
  <si>
    <t>0x4e28c908fe</t>
  </si>
  <si>
    <t>0x4e28c90bea</t>
  </si>
  <si>
    <t>0x4e28c9571e</t>
  </si>
  <si>
    <t>0x4e28c95a00</t>
  </si>
  <si>
    <t>0x4e28c9a53e</t>
  </si>
  <si>
    <t>0x4e28c9a82e</t>
  </si>
  <si>
    <t>0x4e28c9f35d</t>
  </si>
  <si>
    <t>0x4e28c9f640</t>
  </si>
  <si>
    <t>0x4e28ca3d52</t>
  </si>
  <si>
    <t>0x4e28ca3d58</t>
  </si>
  <si>
    <t>0x4e28ca417e</t>
  </si>
  <si>
    <t>0x4e28ca446f</t>
  </si>
  <si>
    <t>0x4e28ca8f9d</t>
  </si>
  <si>
    <t>0x4e28ca9283</t>
  </si>
  <si>
    <t>0x4e28caddbe</t>
  </si>
  <si>
    <t>0x4e28cae0a8</t>
  </si>
  <si>
    <t>0x4e28cb2bdd</t>
  </si>
  <si>
    <t>0x4e28cb2ec1</t>
  </si>
  <si>
    <t>0x4e28cb7a02</t>
  </si>
  <si>
    <t>0x4e28cb7cef</t>
  </si>
  <si>
    <t>0x4e28cbc3f1</t>
  </si>
  <si>
    <t>0x4e28cbc3f8</t>
  </si>
  <si>
    <t>0x4e28cbc81e</t>
  </si>
  <si>
    <t>0x4e28cbcb0f</t>
  </si>
  <si>
    <t>0x4e28cc164c</t>
  </si>
  <si>
    <t>0x4e28cc1930</t>
  </si>
  <si>
    <t>0x4e28cc645e</t>
  </si>
  <si>
    <t>0x4e28cc6747</t>
  </si>
  <si>
    <t>0x4e28ccb28c</t>
  </si>
  <si>
    <t>0x4e28ccb580</t>
  </si>
  <si>
    <t>0x4e28cd009e</t>
  </si>
  <si>
    <t>0x4e28cd038d</t>
  </si>
  <si>
    <t>0x4e28cd4a91</t>
  </si>
  <si>
    <t>0x4e28cd4a97</t>
  </si>
  <si>
    <t>0x4e28cd4ebd</t>
  </si>
  <si>
    <t>0x4e28cd51b0</t>
  </si>
  <si>
    <t>0x4e28cd9cde</t>
  </si>
  <si>
    <t>0x4e28cd9fc1</t>
  </si>
  <si>
    <t>0x4e28cdeafd</t>
  </si>
  <si>
    <t>0x4e28cdedf2</t>
  </si>
  <si>
    <t>0x4e28ce391e</t>
  </si>
  <si>
    <t>0x4e28ce3c07</t>
  </si>
  <si>
    <t>0x4e28ce873e</t>
  </si>
  <si>
    <t>0x4e28ce8a88</t>
  </si>
  <si>
    <t>0x4e28ced131</t>
  </si>
  <si>
    <t>0x4e28ced138</t>
  </si>
  <si>
    <t>0x4e28ced55d</t>
  </si>
  <si>
    <t>0x4e28ced84d</t>
  </si>
  <si>
    <t>0x4e28cf237e</t>
  </si>
  <si>
    <t>0x4e28cf2668</t>
  </si>
  <si>
    <t>0x4e28cf719d</t>
  </si>
  <si>
    <t>0x4e28cf748d</t>
  </si>
  <si>
    <t>0x4e28cfbfbe</t>
  </si>
  <si>
    <t>0x4e28cfc2f9</t>
  </si>
  <si>
    <t>0x4e28d00dde</t>
  </si>
  <si>
    <t>0x4e28d010d3</t>
  </si>
  <si>
    <t>0x4e28d057de</t>
  </si>
  <si>
    <t>0x4e28d057e6</t>
  </si>
  <si>
    <t>0x4e28d05bfd</t>
  </si>
  <si>
    <t>0x4e28d05ef0</t>
  </si>
  <si>
    <t>0x4e28d09b7a</t>
  </si>
  <si>
    <t>0x4e28d09ba4</t>
  </si>
  <si>
    <t>0x4e28d09ba7</t>
  </si>
  <si>
    <t>0x4e28d09bb9</t>
  </si>
  <si>
    <t>0x4e28d09bbe</t>
  </si>
  <si>
    <t>0x4e28d09bc5</t>
  </si>
  <si>
    <t>0x4e28d09fe1</t>
  </si>
  <si>
    <t>0x4e28d0afa0</t>
  </si>
  <si>
    <t>LMMGR_DATA_CONF param32 0x28D0A28C</t>
  </si>
  <si>
    <t>0x4e28d0afa2</t>
  </si>
  <si>
    <t>0x4e28d0afa5</t>
  </si>
  <si>
    <t>FRT32_TX_END param32 0x28D0AF69</t>
  </si>
  <si>
    <t>0x4e28d0afa8</t>
  </si>
  <si>
    <t>0x4e28d0afb1</t>
  </si>
  <si>
    <t>0x4e28d0afc8</t>
  </si>
  <si>
    <t>0x4e28d0afdb</t>
  </si>
  <si>
    <t>0x4e28d0afdf</t>
  </si>
  <si>
    <t>0x4e28d0afed</t>
  </si>
  <si>
    <t>0x4e28d0b2dc</t>
  </si>
  <si>
    <t>0x4e28d0f83d</t>
  </si>
  <si>
    <t>0x4e28d0fb24</t>
  </si>
  <si>
    <t>0x4e28d1465d</t>
  </si>
  <si>
    <t>0x4e28d1493f</t>
  </si>
  <si>
    <t>0x4e28d19480</t>
  </si>
  <si>
    <t>0x4e28d19794</t>
  </si>
  <si>
    <t>0x4e28d19798</t>
  </si>
  <si>
    <t>0x4e28d1979d</t>
  </si>
  <si>
    <t>CL_OUT_REQ pktId 62963(0xF5F3)</t>
  </si>
  <si>
    <t>0x4e28d197a2</t>
  </si>
  <si>
    <t>0x4e28d197d1</t>
  </si>
  <si>
    <t>0x4e28d197df</t>
  </si>
  <si>
    <t>0x4e28d197e9</t>
  </si>
  <si>
    <t>0x4e28d197ec</t>
  </si>
  <si>
    <t>CL_OUT_CNF STS_SUCCESS(0,0x0) CL Id 117</t>
  </si>
  <si>
    <t>0x4e28d197ef</t>
  </si>
  <si>
    <t>0x4e28d19bab</t>
  </si>
  <si>
    <t>0x4e28d19bbf</t>
  </si>
  <si>
    <t>0x4e28d19bc2</t>
  </si>
  <si>
    <t>0x4e28d19bca</t>
  </si>
  <si>
    <t>0x4e28d19bd9</t>
  </si>
  <si>
    <t>CL_NEW CL Id 117 (0x75) duration 400msec</t>
  </si>
  <si>
    <t>0x4e28d19bf1</t>
  </si>
  <si>
    <t>0x4e28d19c08</t>
  </si>
  <si>
    <t>CL_FRT32_TX_CALL param32 0x28D19F85</t>
  </si>
  <si>
    <t>0x4e28d19c0a</t>
  </si>
  <si>
    <t>0x4e28d19fa9</t>
  </si>
  <si>
    <t>CL_TX STS_SUCCESS(0,0x0) mode 1 chan 58</t>
  </si>
  <si>
    <t>0x4e28d19fad</t>
  </si>
  <si>
    <t>0x4e28d1add9</t>
  </si>
  <si>
    <t>LMMGR_DATA_CONF param32 0x28D1A254</t>
  </si>
  <si>
    <t>0x4e28d1addc</t>
  </si>
  <si>
    <t>0x4e28d1adde</t>
  </si>
  <si>
    <t>FRT32_TX_END param32 0x28D1AD9F</t>
  </si>
  <si>
    <t>0x4e28d1ade1</t>
  </si>
  <si>
    <t>0x4e28d1ade8</t>
  </si>
  <si>
    <t>0x4e28d1adf4</t>
  </si>
  <si>
    <t>0x4e28d1adf7</t>
  </si>
  <si>
    <t>0x4e28d1adfc</t>
  </si>
  <si>
    <t>0x4e28d1ae01</t>
  </si>
  <si>
    <t>0x4e28d1ae07</t>
  </si>
  <si>
    <t>0x4e28d1ae12</t>
  </si>
  <si>
    <t>CL_NEXT_RX_TX nextTime 684830619(0x28D1AF9B)</t>
  </si>
  <si>
    <t>0x4e28d1ae16</t>
  </si>
  <si>
    <t>0x4e28d1afa0</t>
  </si>
  <si>
    <t>0x4e28d1afa8</t>
  </si>
  <si>
    <t>0x4e28d1afad</t>
  </si>
  <si>
    <t>0x4e28d1afb9</t>
  </si>
  <si>
    <t>0x4e28d1b293</t>
  </si>
  <si>
    <t>0x4e28d1b298</t>
  </si>
  <si>
    <t>0x4e28d1b7ef</t>
  </si>
  <si>
    <t>0x4e28d1b7f3</t>
  </si>
  <si>
    <t>FRT32_RX_START param32 0x28D1B642</t>
  </si>
  <si>
    <t>0x4e28d1b7f5</t>
  </si>
  <si>
    <t>0x4e28d1b809</t>
  </si>
  <si>
    <t>0x4e28d1b896</t>
  </si>
  <si>
    <t>0x4e28d1b93b</t>
  </si>
  <si>
    <t>0x4e28d1b93e</t>
  </si>
  <si>
    <t>FRT32_RX_END param32 0x28D1B857</t>
  </si>
  <si>
    <t>0x4e28d1b941</t>
  </si>
  <si>
    <t>0x4e28d1b950</t>
  </si>
  <si>
    <t>0x4e28d1b958</t>
  </si>
  <si>
    <t>0x4e28d1b95b</t>
  </si>
  <si>
    <t>0x4e28d1b968</t>
  </si>
  <si>
    <t>0x4e28d1b976</t>
  </si>
  <si>
    <t>0x4e28d1b98b</t>
  </si>
  <si>
    <t>0x4e28d1b990</t>
  </si>
  <si>
    <t>0x4e28d1b9a8</t>
  </si>
  <si>
    <t>0x4e28d1b9ad</t>
  </si>
  <si>
    <t>0x4e28d1b9bc</t>
  </si>
  <si>
    <t>0x4e28d1b9bf</t>
  </si>
  <si>
    <t>CL_DATA_REQ STS_SUCCESS(0,0x0) CL Id 117</t>
  </si>
  <si>
    <t>0x4e28d1b9d3</t>
  </si>
  <si>
    <t>0x4e28d1b9d7</t>
  </si>
  <si>
    <t>0x4e28d1ba0b</t>
  </si>
  <si>
    <t>0x4e28d1ba12</t>
  </si>
  <si>
    <t>CL_NEXT_RX_TX nextTime 684833855(0x28D1BC3F)</t>
  </si>
  <si>
    <t>0x4e28d1ba19</t>
  </si>
  <si>
    <t>0x4e28d1ba1e</t>
  </si>
  <si>
    <t>0x4e28d1ba2a</t>
  </si>
  <si>
    <t>0x4e28d1bb78</t>
  </si>
  <si>
    <t>0x4e28d1bc26</t>
  </si>
  <si>
    <t>0x4e28d1bc38</t>
  </si>
  <si>
    <t>0x4e28d1bc3e</t>
  </si>
  <si>
    <t>0x4e28d1bc4b</t>
  </si>
  <si>
    <t>0x4e28d1bc4e</t>
  </si>
  <si>
    <t>CL_TXDONE SDU_TX_NO_TX(65534,0xFFFE) CL Id 117</t>
  </si>
  <si>
    <t>0x4e28d1bc63</t>
  </si>
  <si>
    <t>0x4e28d1bc79</t>
  </si>
  <si>
    <t>0x4e28d1bc7d</t>
  </si>
  <si>
    <t>0x4e28d1bc83</t>
  </si>
  <si>
    <t>0x4e28d1bc88</t>
  </si>
  <si>
    <t>0x4e28d1bc97</t>
  </si>
  <si>
    <t>0x4e28d1bf85</t>
  </si>
  <si>
    <t>0x4e28d1c173</t>
  </si>
  <si>
    <t>0x4e28d1c17b</t>
  </si>
  <si>
    <t>0x4e28d1c180</t>
  </si>
  <si>
    <t>0x4e28d1de71</t>
  </si>
  <si>
    <t>0x4e28d1de78</t>
  </si>
  <si>
    <t>0x4e28d1e29e</t>
  </si>
  <si>
    <t>0x4e28d1e581</t>
  </si>
  <si>
    <t>0x4e28d1eb5a</t>
  </si>
  <si>
    <t>0x4e28d1eb61</t>
  </si>
  <si>
    <t>CL_OUT_REQ pktId 62964(0xF5F4)</t>
  </si>
  <si>
    <t>0x4e28d1eb64</t>
  </si>
  <si>
    <t>0x4e28d1eb93</t>
  </si>
  <si>
    <t>0x4e28d1eba1</t>
  </si>
  <si>
    <t>0x4e28d1eba8</t>
  </si>
  <si>
    <t>0x4e28d1ebaa</t>
  </si>
  <si>
    <t>CL_OUT_CNF STS_SUCCESS(0,0x0) CL Id 118</t>
  </si>
  <si>
    <t>0x4e28d1ebae</t>
  </si>
  <si>
    <t>0x4e28d1ef6d</t>
  </si>
  <si>
    <t>0x4e28d1ef7f</t>
  </si>
  <si>
    <t>0x4e28d1ef83</t>
  </si>
  <si>
    <t>0x4e28d1ef8a</t>
  </si>
  <si>
    <t>0x4e28d1ef99</t>
  </si>
  <si>
    <t>CL_NEW CL Id 118 (0x76) duration 400msec</t>
  </si>
  <si>
    <t>0x4e28d1efb3</t>
  </si>
  <si>
    <t>0x4e28d1efd8</t>
  </si>
  <si>
    <t>CL_FRT32_TX_CALL param32 0x28D1F347</t>
  </si>
  <si>
    <t>0x4e28d1efdb</t>
  </si>
  <si>
    <t>0x4e28d1f36b</t>
  </si>
  <si>
    <t>0x4e28d1f36f</t>
  </si>
  <si>
    <t>0x4e28d2019b</t>
  </si>
  <si>
    <t>LMMGR_DATA_CONF param32 0x28D1F616</t>
  </si>
  <si>
    <t>0x4e28d2019e</t>
  </si>
  <si>
    <t>0x4e28d201a0</t>
  </si>
  <si>
    <t>FRT32_TX_END param32 0x28D20161</t>
  </si>
  <si>
    <t>0x4e28d201a3</t>
  </si>
  <si>
    <t>0x4e28d201ac</t>
  </si>
  <si>
    <t>0x4e28d201b6</t>
  </si>
  <si>
    <t>0x4e28d201b8</t>
  </si>
  <si>
    <t>0x4e28d201be</t>
  </si>
  <si>
    <t>0x4e28d201c3</t>
  </si>
  <si>
    <t>0x4e28d201c9</t>
  </si>
  <si>
    <t>0x4e28d201d4</t>
  </si>
  <si>
    <t>CL_NEXT_RX_TX nextTime 684852061(0x28D2035D)</t>
  </si>
  <si>
    <t>0x4e28d201d9</t>
  </si>
  <si>
    <t>0x4e28d20363</t>
  </si>
  <si>
    <t>0x4e28d2036a</t>
  </si>
  <si>
    <t>0x4e28d20370</t>
  </si>
  <si>
    <t>0x4e28d2037c</t>
  </si>
  <si>
    <t>0x4e28d20665</t>
  </si>
  <si>
    <t>0x4e28d2066a</t>
  </si>
  <si>
    <t>0x4e28d20b9c</t>
  </si>
  <si>
    <t>0x4e28d20b9e</t>
  </si>
  <si>
    <t>FRT32_RX_START param32 0x28D20A06</t>
  </si>
  <si>
    <t>0x4e28d20ba1</t>
  </si>
  <si>
    <t>0x4e28d20bb9</t>
  </si>
  <si>
    <t>0x4e28d20c43</t>
  </si>
  <si>
    <t>0x4e28d20cec</t>
  </si>
  <si>
    <t>0x4e28d20cee</t>
  </si>
  <si>
    <t>FRT32_RX_END param32 0x28D20C1B</t>
  </si>
  <si>
    <t>0x4e28d20cf2</t>
  </si>
  <si>
    <t>0x4e28d20d00</t>
  </si>
  <si>
    <t>0x4e28d20d07</t>
  </si>
  <si>
    <t>0x4e28d20d0b</t>
  </si>
  <si>
    <t>0x4e28d20d17</t>
  </si>
  <si>
    <t>0x4e28d20d1c</t>
  </si>
  <si>
    <t>0x4e28d20d31</t>
  </si>
  <si>
    <t>0x4e28d20d38</t>
  </si>
  <si>
    <t>0x4e28d20d4e</t>
  </si>
  <si>
    <t>0x4e28d20d54</t>
  </si>
  <si>
    <t>0x4e28d20d6c</t>
  </si>
  <si>
    <t>0x4e28d20d70</t>
  </si>
  <si>
    <t>CL_DATA_REQ STS_SUCCESS(0,0x0) CL Id 118</t>
  </si>
  <si>
    <t>0x4e28d20d84</t>
  </si>
  <si>
    <t>0x4e28d20d87</t>
  </si>
  <si>
    <t>0x4e28d20db4</t>
  </si>
  <si>
    <t>0x4e28d20dba</t>
  </si>
  <si>
    <t>CL_NEXT_RX_TX nextTime 684855299(0x28D21003)</t>
  </si>
  <si>
    <t>0x4e28d20dc0</t>
  </si>
  <si>
    <t>0x4e28d20dc6</t>
  </si>
  <si>
    <t>0x4e28d20dd2</t>
  </si>
  <si>
    <t>0x4e28d20f1f</t>
  </si>
  <si>
    <t>0x4e28d20fcd</t>
  </si>
  <si>
    <t>0x4e28d20fe8</t>
  </si>
  <si>
    <t>0x4e28d20fef</t>
  </si>
  <si>
    <t>0x4e28d20ffc</t>
  </si>
  <si>
    <t>0x4e28d20ffe</t>
  </si>
  <si>
    <t>CL_TXDONE SDU_TX_NO_TX(65534,0xFFFE) CL Id 118</t>
  </si>
  <si>
    <t>0x4e28d21015</t>
  </si>
  <si>
    <t>0x4e28d21021</t>
  </si>
  <si>
    <t>0x4e28d21025</t>
  </si>
  <si>
    <t>0x4e28d2102b</t>
  </si>
  <si>
    <t>0x4e28d21030</t>
  </si>
  <si>
    <t>0x4e28d2103e</t>
  </si>
  <si>
    <t>0x4e28d2132a</t>
  </si>
  <si>
    <t>0x4e28d2151b</t>
  </si>
  <si>
    <t>0x4e28d21522</t>
  </si>
  <si>
    <t>0x4e28d21526</t>
  </si>
  <si>
    <t>0x4e28d230be</t>
  </si>
  <si>
    <t>0x4e28d233bd</t>
  </si>
  <si>
    <t>0x4e28d23ddc</t>
  </si>
  <si>
    <t>0x4e28d23de1</t>
  </si>
  <si>
    <t>CL_OUT_REQ pktId 62965(0xF5F5)</t>
  </si>
  <si>
    <t>0x4e28d23de6</t>
  </si>
  <si>
    <t>0x4e28d23e15</t>
  </si>
  <si>
    <t>0x4e28d23e24</t>
  </si>
  <si>
    <t>0x4e28d23e2a</t>
  </si>
  <si>
    <t>0x4e28d23e2c</t>
  </si>
  <si>
    <t>CL_OUT_CNF STS_SUCCESS(0,0x0) CL Id 119</t>
  </si>
  <si>
    <t>0x4e28d23e30</t>
  </si>
  <si>
    <t>0x4e28d241f0</t>
  </si>
  <si>
    <t>0x4e28d24204</t>
  </si>
  <si>
    <t>0x4e28d24207</t>
  </si>
  <si>
    <t>0x4e28d2420f</t>
  </si>
  <si>
    <t>0x4e28d2421d</t>
  </si>
  <si>
    <t>CL_NEW CL Id 119 (0x77) duration 400msec</t>
  </si>
  <si>
    <t>0x4e28d24236</t>
  </si>
  <si>
    <t>0x4e28d2424c</t>
  </si>
  <si>
    <t>CL_FRT32_TX_CALL param32 0x28D245C9</t>
  </si>
  <si>
    <t>0x4e28d2424f</t>
  </si>
  <si>
    <t>0x4e28d245ed</t>
  </si>
  <si>
    <t>0x4e28d245f2</t>
  </si>
  <si>
    <t>0x4e28d2541d</t>
  </si>
  <si>
    <t>LMMGR_DATA_CONF param32 0x28D24898</t>
  </si>
  <si>
    <t>0x4e28d25420</t>
  </si>
  <si>
    <t>0x4e28d25422</t>
  </si>
  <si>
    <t>FRT32_TX_END param32 0x28D253E3</t>
  </si>
  <si>
    <t>0x4e28d25425</t>
  </si>
  <si>
    <t>0x4e28d2542d</t>
  </si>
  <si>
    <t>0x4e28d25439</t>
  </si>
  <si>
    <t>0x4e28d2543b</t>
  </si>
  <si>
    <t>0x4e28d25441</t>
  </si>
  <si>
    <t>0x4e28d25446</t>
  </si>
  <si>
    <t>0x4e28d2544c</t>
  </si>
  <si>
    <t>0x4e28d25457</t>
  </si>
  <si>
    <t>CL_NEXT_RX_TX nextTime 684873183(0x28D255DF)</t>
  </si>
  <si>
    <t>0x4e28d2545b</t>
  </si>
  <si>
    <t>0x4e28d255e5</t>
  </si>
  <si>
    <t>0x4e28d255ec</t>
  </si>
  <si>
    <t>0x4e28d255f1</t>
  </si>
  <si>
    <t>0x4e28d255fd</t>
  </si>
  <si>
    <t>0x4e28d258e5</t>
  </si>
  <si>
    <t>0x4e28d258ea</t>
  </si>
  <si>
    <t>0x4e28d25e34</t>
  </si>
  <si>
    <t>0x4e28d25e39</t>
  </si>
  <si>
    <t>FRT32_RX_START param32 0x28D25C88</t>
  </si>
  <si>
    <t>0x4e28d25e3b</t>
  </si>
  <si>
    <t>0x4e28d25e4f</t>
  </si>
  <si>
    <t>0x4e28d25edd</t>
  </si>
  <si>
    <t>0x4e28d25f85</t>
  </si>
  <si>
    <t>0x4e28d25f88</t>
  </si>
  <si>
    <t>FRT32_RX_END param32 0x28D25E9C</t>
  </si>
  <si>
    <t>0x4e28d25f8a</t>
  </si>
  <si>
    <t>0x4e28d25f99</t>
  </si>
  <si>
    <t>0x4e28d25fa1</t>
  </si>
  <si>
    <t>0x4e28d25fa4</t>
  </si>
  <si>
    <t>0x4e28d25fb0</t>
  </si>
  <si>
    <t>0x4e28d25fb6</t>
  </si>
  <si>
    <t>0x4e28d25fd4</t>
  </si>
  <si>
    <t>0x4e28d25fd9</t>
  </si>
  <si>
    <t>0x4e28d25ff0</t>
  </si>
  <si>
    <t>0x4e28d25ff6</t>
  </si>
  <si>
    <t>0x4e28d26005</t>
  </si>
  <si>
    <t>0x4e28d26007</t>
  </si>
  <si>
    <t>CL_DATA_REQ STS_SUCCESS(0,0x0) CL Id 119</t>
  </si>
  <si>
    <t>0x4e28d2601c</t>
  </si>
  <si>
    <t>0x4e28d26020</t>
  </si>
  <si>
    <t>0x4e28d26055</t>
  </si>
  <si>
    <t>0x4e28d2605c</t>
  </si>
  <si>
    <t>CL_NEXT_RX_TX nextTime 684876420(0x28D26284)</t>
  </si>
  <si>
    <t>0x4e28d26062</t>
  </si>
  <si>
    <t>0x4e28d26067</t>
  </si>
  <si>
    <t>0x4e28d26074</t>
  </si>
  <si>
    <t>0x4e28d261b8</t>
  </si>
  <si>
    <t>0x4e28d26270</t>
  </si>
  <si>
    <t>0x4e28d26282</t>
  </si>
  <si>
    <t>0x4e28d26288</t>
  </si>
  <si>
    <t>0x4e28d26295</t>
  </si>
  <si>
    <t>0x4e28d26297</t>
  </si>
  <si>
    <t>CL_TXDONE SDU_TX_NO_TX(65534,0xFFFE) CL Id 119</t>
  </si>
  <si>
    <t>0x4e28d262ac</t>
  </si>
  <si>
    <t>0x4e28d262bb</t>
  </si>
  <si>
    <t>0x4e28d262be</t>
  </si>
  <si>
    <t>0x4e28d262c4</t>
  </si>
  <si>
    <t>0x4e28d262d2</t>
  </si>
  <si>
    <t>0x4e28d262e1</t>
  </si>
  <si>
    <t>0x4e28d265cf</t>
  </si>
  <si>
    <t>0x4e28d267bf</t>
  </si>
  <si>
    <t>0x4e28d267c7</t>
  </si>
  <si>
    <t>0x4e28d267cc</t>
  </si>
  <si>
    <t>0x4e28d27ede</t>
  </si>
  <si>
    <t>0x4e28d281c1</t>
  </si>
  <si>
    <t>0x4e28d290ca</t>
  </si>
  <si>
    <t>0x4e28d290cf</t>
  </si>
  <si>
    <t>CL_OUT_REQ pktId 62966(0xF5F6)</t>
  </si>
  <si>
    <t>0x4e28d290d2</t>
  </si>
  <si>
    <t>0x4e28d29102</t>
  </si>
  <si>
    <t>0x4e28d29110</t>
  </si>
  <si>
    <t>0x4e28d29116</t>
  </si>
  <si>
    <t>0x4e28d29128</t>
  </si>
  <si>
    <t>CL_OUT_CNF STS_SUCCESS(0,0x0) CL Id 120</t>
  </si>
  <si>
    <t>0x4e28d2912b</t>
  </si>
  <si>
    <t>0x4e28d294dc</t>
  </si>
  <si>
    <t>0x4e28d294ee</t>
  </si>
  <si>
    <t>0x4e28d294f3</t>
  </si>
  <si>
    <t>0x4e28d294fb</t>
  </si>
  <si>
    <t>0x4e28d2950a</t>
  </si>
  <si>
    <t>CL_NEW CL Id 120 (0x78) duration 400msec</t>
  </si>
  <si>
    <t>0x4e28d29531</t>
  </si>
  <si>
    <t>0x4e28d29547</t>
  </si>
  <si>
    <t>CL_FRT32_TX_CALL param32 0x28D298B6</t>
  </si>
  <si>
    <t>0x4e28d2954a</t>
  </si>
  <si>
    <t>0x4e28d298db</t>
  </si>
  <si>
    <t>0x4e28d298e1</t>
  </si>
  <si>
    <t>0x4e28d2a70c</t>
  </si>
  <si>
    <t>LMMGR_DATA_CONF param32 0x28D29B86</t>
  </si>
  <si>
    <t>0x4e28d2a70e</t>
  </si>
  <si>
    <t>0x4e28d2a710</t>
  </si>
  <si>
    <t>FRT32_TX_END param32 0x28D2A6D1</t>
  </si>
  <si>
    <t>0x4e28d2a713</t>
  </si>
  <si>
    <t>0x4e28d2a71b</t>
  </si>
  <si>
    <t>0x4e28d2a726</t>
  </si>
  <si>
    <t>0x4e28d2a72a</t>
  </si>
  <si>
    <t>0x4e28d2a72f</t>
  </si>
  <si>
    <t>0x4e28d2a734</t>
  </si>
  <si>
    <t>0x4e28d2a73a</t>
  </si>
  <si>
    <t>0x4e28d2a745</t>
  </si>
  <si>
    <t>CL_NEXT_RX_TX nextTime 684894413(0x28D2A8CD)</t>
  </si>
  <si>
    <t>0x4e28d2a749</t>
  </si>
  <si>
    <t>0x4e28d2a8d3</t>
  </si>
  <si>
    <t>0x4e28d2a8db</t>
  </si>
  <si>
    <t>0x4e28d2a8e0</t>
  </si>
  <si>
    <t>0x4e28d2a8ec</t>
  </si>
  <si>
    <t>0x4e28d2ac20</t>
  </si>
  <si>
    <t>0x4e28d2ac25</t>
  </si>
  <si>
    <t>0x4e28d2b105</t>
  </si>
  <si>
    <t>0x4e28d2b107</t>
  </si>
  <si>
    <t>FRT32_RX_START param32 0x28D2AF73</t>
  </si>
  <si>
    <t>0x4e28d2b10b</t>
  </si>
  <si>
    <t>0x4e28d2b123</t>
  </si>
  <si>
    <t>0x4e28d2b1ad</t>
  </si>
  <si>
    <t>0x4e28d2b256</t>
  </si>
  <si>
    <t>0x4e28d2b258</t>
  </si>
  <si>
    <t>FRT32_RX_END param32 0x28D2B188</t>
  </si>
  <si>
    <t>0x4e28d2b25b</t>
  </si>
  <si>
    <t>0x4e28d2b269</t>
  </si>
  <si>
    <t>0x4e28d2b272</t>
  </si>
  <si>
    <t>0x4e28d2b27f</t>
  </si>
  <si>
    <t>0x4e28d2b28b</t>
  </si>
  <si>
    <t>0x4e28d2b291</t>
  </si>
  <si>
    <t>0x4e28d2b2a6</t>
  </si>
  <si>
    <t>0x4e28d2b2ab</t>
  </si>
  <si>
    <t>0x4e28d2b2c1</t>
  </si>
  <si>
    <t>0x4e28d2b2c8</t>
  </si>
  <si>
    <t>0x4e28d2b2d7</t>
  </si>
  <si>
    <t>0x4e28d2b2da</t>
  </si>
  <si>
    <t>CL_DATA_REQ STS_SUCCESS(0,0x0) CL Id 120</t>
  </si>
  <si>
    <t>0x4e28d2b2ef</t>
  </si>
  <si>
    <t>0x4e28d2b2f1</t>
  </si>
  <si>
    <t>0x4e28d2b326</t>
  </si>
  <si>
    <t>0x4e28d2b32c</t>
  </si>
  <si>
    <t>CL_NEXT_RX_TX nextTime 684897648(0x28D2B570)</t>
  </si>
  <si>
    <t>0x4e28d2b334</t>
  </si>
  <si>
    <t>0x4e28d2b339</t>
  </si>
  <si>
    <t>0x4e28d2b346</t>
  </si>
  <si>
    <t>0x4e28d2b492</t>
  </si>
  <si>
    <t>0x4e28d2b541</t>
  </si>
  <si>
    <t>0x4e28d2b554</t>
  </si>
  <si>
    <t>0x4e28d2b55a</t>
  </si>
  <si>
    <t>0x4e28d2b566</t>
  </si>
  <si>
    <t>0x4e28d2b569</t>
  </si>
  <si>
    <t>CL_TXDONE SDU_TX_NO_TX(65534,0xFFFE) CL Id 120</t>
  </si>
  <si>
    <t>0x4e28d2b587</t>
  </si>
  <si>
    <t>0x4e28d2b593</t>
  </si>
  <si>
    <t>0x4e28d2b598</t>
  </si>
  <si>
    <t>0x4e28d2b59e</t>
  </si>
  <si>
    <t>0x4e28d2b5a3</t>
  </si>
  <si>
    <t>0x4e28d2b5b2</t>
  </si>
  <si>
    <t>0x4e28d2b898</t>
  </si>
  <si>
    <t>0x4e28d2ba7b</t>
  </si>
  <si>
    <t>0x4e28d2ba81</t>
  </si>
  <si>
    <t>0x4e28d2ba88</t>
  </si>
  <si>
    <t>0x4e28d2ccfd</t>
  </si>
  <si>
    <t>0x4e28d2cfef</t>
  </si>
  <si>
    <t>0x4e28d2e364</t>
  </si>
  <si>
    <t>0x4e28d2e369</t>
  </si>
  <si>
    <t>CL_OUT_REQ pktId 62967(0xF5F7)</t>
  </si>
  <si>
    <t>0x4e28d2e36d</t>
  </si>
  <si>
    <t>0x4e28d2e39b</t>
  </si>
  <si>
    <t>0x4e28d2e3ab</t>
  </si>
  <si>
    <t>0x4e28d2e3b1</t>
  </si>
  <si>
    <t>0x4e28d2e3b4</t>
  </si>
  <si>
    <t>CL_OUT_CNF STS_SUCCESS(0,0x0) CL Id 121</t>
  </si>
  <si>
    <t>0x4e28d2e3c7</t>
  </si>
  <si>
    <t>0x4e28d2ecdd</t>
  </si>
  <si>
    <t>0x4e28d2ecee</t>
  </si>
  <si>
    <t>0x4e28d2ecf2</t>
  </si>
  <si>
    <t>0x4e28d2ecfc</t>
  </si>
  <si>
    <t>0x4e28d2ed0a</t>
  </si>
  <si>
    <t>CL_NEW CL Id 121 (0x79) duration 400msec</t>
  </si>
  <si>
    <t>0x4e28d2ed23</t>
  </si>
  <si>
    <t>0x4e28d2ed39</t>
  </si>
  <si>
    <t>CL_FRT32_TX_CALL param32 0x28D2F0B6</t>
  </si>
  <si>
    <t>0x4e28d2ed3c</t>
  </si>
  <si>
    <t>0x4e28d2f0db</t>
  </si>
  <si>
    <t>0x4e28d2f0e0</t>
  </si>
  <si>
    <t>0x4e28d2ff0c</t>
  </si>
  <si>
    <t>LMMGR_DATA_CONF param32 0x28D2F386</t>
  </si>
  <si>
    <t>0x4e28d2ff0e</t>
  </si>
  <si>
    <t>0x4e28d2ff10</t>
  </si>
  <si>
    <t>FRT32_TX_END param32 0x28D2FED1</t>
  </si>
  <si>
    <t>0x4e28d2ff13</t>
  </si>
  <si>
    <t>0x4e28d2ff1b</t>
  </si>
  <si>
    <t>0x4e28d2ff26</t>
  </si>
  <si>
    <t>0x4e28d2ff28</t>
  </si>
  <si>
    <t>0x4e28d2ff2f</t>
  </si>
  <si>
    <t>0x4e28d2ff34</t>
  </si>
  <si>
    <t>0x4e28d2ff3a</t>
  </si>
  <si>
    <t>0x4e28d2ff45</t>
  </si>
  <si>
    <t>CL_NEXT_RX_TX nextTime 684916941(0x28D300CD)</t>
  </si>
  <si>
    <t>0x4e28d2ff49</t>
  </si>
  <si>
    <t>0x4e28d300d3</t>
  </si>
  <si>
    <t>0x4e28d300da</t>
  </si>
  <si>
    <t>0x4e28d300e1</t>
  </si>
  <si>
    <t>0x4e28d300ec</t>
  </si>
  <si>
    <t>0x4e28d303c3</t>
  </si>
  <si>
    <t>0x4e28d303c8</t>
  </si>
  <si>
    <t>0x4e28d30913</t>
  </si>
  <si>
    <t>0x4e28d30916</t>
  </si>
  <si>
    <t>FRT32_RX_START param32 0x28D30775</t>
  </si>
  <si>
    <t>0x4e28d30919</t>
  </si>
  <si>
    <t>0x4e28d30931</t>
  </si>
  <si>
    <t>0x4e28d309bc</t>
  </si>
  <si>
    <t>0x4e28d30a65</t>
  </si>
  <si>
    <t>0x4e28d30a67</t>
  </si>
  <si>
    <t>FRT32_RX_END param32 0x28D3098B</t>
  </si>
  <si>
    <t>0x4e28d30a6a</t>
  </si>
  <si>
    <t>0x4e28d30a78</t>
  </si>
  <si>
    <t>0x4e28d30a7f</t>
  </si>
  <si>
    <t>0x4e28d30a8e</t>
  </si>
  <si>
    <t>0x4e28d30a9a</t>
  </si>
  <si>
    <t>0x4e28d30a9f</t>
  </si>
  <si>
    <t>0x4e28d30ab4</t>
  </si>
  <si>
    <t>0x4e28d30ab9</t>
  </si>
  <si>
    <t>0x4e28d30acf</t>
  </si>
  <si>
    <t>0x4e28d30ad5</t>
  </si>
  <si>
    <t>0x4e28d30ae5</t>
  </si>
  <si>
    <t>0x4e28d30ae8</t>
  </si>
  <si>
    <t>CL_DATA_REQ STS_SUCCESS(0,0x0) CL Id 121</t>
  </si>
  <si>
    <t>0x4e28d30afd</t>
  </si>
  <si>
    <t>0x4e28d30b00</t>
  </si>
  <si>
    <t>0x4e28d30b35</t>
  </si>
  <si>
    <t>0x4e28d30b3a</t>
  </si>
  <si>
    <t>CL_NEXT_RX_TX nextTime 684920179(0x28D30D73)</t>
  </si>
  <si>
    <t>0x4e28d30b41</t>
  </si>
  <si>
    <t>0x4e28d30b48</t>
  </si>
  <si>
    <t>0x4e28d30b54</t>
  </si>
  <si>
    <t>0x4e28d30ca0</t>
  </si>
  <si>
    <t>0x4e28d30d4d</t>
  </si>
  <si>
    <t>0x4e28d30d60</t>
  </si>
  <si>
    <t>0x4e28d30d67</t>
  </si>
  <si>
    <t>0x4e28d30d73</t>
  </si>
  <si>
    <t>0x4e28d30d76</t>
  </si>
  <si>
    <t>CL_TXDONE SDU_TX_NO_TX(65534,0xFFFE) CL Id 121</t>
  </si>
  <si>
    <t>0x4e28d30d94</t>
  </si>
  <si>
    <t>0x4e28d30da0</t>
  </si>
  <si>
    <t>0x4e28d30da4</t>
  </si>
  <si>
    <t>0x4e28d30dab</t>
  </si>
  <si>
    <t>0x4e28d30db0</t>
  </si>
  <si>
    <t>0x4e28d30dbf</t>
  </si>
  <si>
    <t>0x4e28d310b0</t>
  </si>
  <si>
    <t>0x4e28d3123d</t>
  </si>
  <si>
    <t>0x4e28d31243</t>
  </si>
  <si>
    <t>0x4e28d31248</t>
  </si>
  <si>
    <t>0x4e28d31b1e</t>
  </si>
  <si>
    <t>0x4e28d31e1d</t>
  </si>
  <si>
    <t>0x4e28d33c70</t>
  </si>
  <si>
    <t>0x4e28d33c76</t>
  </si>
  <si>
    <t>CL_OUT_REQ pktId 62968(0xF5F8)</t>
  </si>
  <si>
    <t>0x4e28d33c78</t>
  </si>
  <si>
    <t>0x4e28d33ca7</t>
  </si>
  <si>
    <t>0x4e28d33cb6</t>
  </si>
  <si>
    <t>0x4e28d33cbd</t>
  </si>
  <si>
    <t>0x4e28d33cc0</t>
  </si>
  <si>
    <t>CL_OUT_CNF STS_SUCCESS(0,0x0) CL Id 122</t>
  </si>
  <si>
    <t>0x4e28d33cc4</t>
  </si>
  <si>
    <t>0x4e28d34084</t>
  </si>
  <si>
    <t>0x4e28d34096</t>
  </si>
  <si>
    <t>0x4e28d3409a</t>
  </si>
  <si>
    <t>0x4e28d340a1</t>
  </si>
  <si>
    <t>0x4e28d340b2</t>
  </si>
  <si>
    <t>CL_NEW CL Id 122 (0x7A) duration 400msec</t>
  </si>
  <si>
    <t>0x4e28d340ca</t>
  </si>
  <si>
    <t>0x4e28d340ef</t>
  </si>
  <si>
    <t>CL_FRT32_TX_CALL param32 0x28D3445C</t>
  </si>
  <si>
    <t>0x4e28d340f2</t>
  </si>
  <si>
    <t>0x4e28d34481</t>
  </si>
  <si>
    <t>0x4e28d34486</t>
  </si>
  <si>
    <t>0x4e28d352b1</t>
  </si>
  <si>
    <t>LMMGR_DATA_CONF param32 0x28D3472C</t>
  </si>
  <si>
    <t>0x4e28d352b5</t>
  </si>
  <si>
    <t>0x4e28d352b8</t>
  </si>
  <si>
    <t>FRT32_TX_END param32 0x28D35277</t>
  </si>
  <si>
    <t>0x4e28d352ba</t>
  </si>
  <si>
    <t>0x4e28d352c2</t>
  </si>
  <si>
    <t>0x4e28d352cc</t>
  </si>
  <si>
    <t>0x4e28d352cf</t>
  </si>
  <si>
    <t>0x4e28d352d4</t>
  </si>
  <si>
    <t>0x4e28d352da</t>
  </si>
  <si>
    <t>0x4e28d352e0</t>
  </si>
  <si>
    <t>0x4e28d352ec</t>
  </si>
  <si>
    <t>CL_NEXT_RX_TX nextTime 684938355(0x28D35473)</t>
  </si>
  <si>
    <t>0x4e28d352f0</t>
  </si>
  <si>
    <t>0x4e28d35479</t>
  </si>
  <si>
    <t>0x4e28d35480</t>
  </si>
  <si>
    <t>0x4e28d35485</t>
  </si>
  <si>
    <t>0x4e28d35492</t>
  </si>
  <si>
    <t>0x4e28d357ce</t>
  </si>
  <si>
    <t>0x4e28d357d3</t>
  </si>
  <si>
    <t>0x4e28d35cb0</t>
  </si>
  <si>
    <t>0x4e28d35cb2</t>
  </si>
  <si>
    <t>FRT32_RX_START param32 0x28D35B1B</t>
  </si>
  <si>
    <t>0x4e28d35cb5</t>
  </si>
  <si>
    <t>0x4e28d35ccc</t>
  </si>
  <si>
    <t>0x4e28d35d59</t>
  </si>
  <si>
    <t>0x4e28d35e02</t>
  </si>
  <si>
    <t>0x4e28d35e04</t>
  </si>
  <si>
    <t>FRT32_RX_END param32 0x28D35D31</t>
  </si>
  <si>
    <t>0x4e28d35e07</t>
  </si>
  <si>
    <t>0x4e28d35e14</t>
  </si>
  <si>
    <t>0x4e28d35e1d</t>
  </si>
  <si>
    <t>0x4e28d35e20</t>
  </si>
  <si>
    <t>0x4e28d35e2e</t>
  </si>
  <si>
    <t>0x4e28d35e3d</t>
  </si>
  <si>
    <t>0x4e28d35e52</t>
  </si>
  <si>
    <t>0x4e28d35e58</t>
  </si>
  <si>
    <t>0x4e28d35e6d</t>
  </si>
  <si>
    <t>0x4e28d35e73</t>
  </si>
  <si>
    <t>0x4e28d35e82</t>
  </si>
  <si>
    <t>0x4e28d35e86</t>
  </si>
  <si>
    <t>CL_DATA_REQ STS_SUCCESS(0,0x0) CL Id 122</t>
  </si>
  <si>
    <t>0x4e28d35e9b</t>
  </si>
  <si>
    <t>0x4e28d35e9e</t>
  </si>
  <si>
    <t>0x4e28d35ed3</t>
  </si>
  <si>
    <t>0x4e28d35ed8</t>
  </si>
  <si>
    <t>CL_NEXT_RX_TX nextTime 684941593(0x28D36119)</t>
  </si>
  <si>
    <t>0x4e28d35edf</t>
  </si>
  <si>
    <t>0x4e28d35ee4</t>
  </si>
  <si>
    <t>0x4e28d35ef2</t>
  </si>
  <si>
    <t>0x4e28d3603f</t>
  </si>
  <si>
    <t>0x4e28d360eb</t>
  </si>
  <si>
    <t>0x4e28d360fe</t>
  </si>
  <si>
    <t>0x4e28d36105</t>
  </si>
  <si>
    <t>0x4e28d36112</t>
  </si>
  <si>
    <t>0x4e28d36115</t>
  </si>
  <si>
    <t>CL_TXDONE SDU_TX_NO_TX(65534,0xFFFE) CL Id 122</t>
  </si>
  <si>
    <t>0x4e28d3612a</t>
  </si>
  <si>
    <t>0x4e28d3613f</t>
  </si>
  <si>
    <t>0x4e28d36143</t>
  </si>
  <si>
    <t>0x4e28d36149</t>
  </si>
  <si>
    <t>0x4e28d3614f</t>
  </si>
  <si>
    <t>0x4e28d3615e</t>
  </si>
  <si>
    <t>0x4e28d3643f</t>
  </si>
  <si>
    <t>0x4e28d365a2</t>
  </si>
  <si>
    <t>0x4e28d365a9</t>
  </si>
  <si>
    <t>0x4e28d36634</t>
  </si>
  <si>
    <t>0x4e28d3663a</t>
  </si>
  <si>
    <t>0x4e28d36642</t>
  </si>
  <si>
    <t>0x4e28d3693e</t>
  </si>
  <si>
    <t>0x4e28d36c29</t>
  </si>
  <si>
    <t>0x4e28d3909b</t>
  </si>
  <si>
    <t>0x4e28d390a1</t>
  </si>
  <si>
    <t>CL_OUT_REQ pktId 62969(0xF5F9)</t>
  </si>
  <si>
    <t>0x4e28d390a3</t>
  </si>
  <si>
    <t>0x4e28d390d2</t>
  </si>
  <si>
    <t>0x4e28d390e2</t>
  </si>
  <si>
    <t>0x4e28d390e8</t>
  </si>
  <si>
    <t>0x4e28d390eb</t>
  </si>
  <si>
    <t>CL_OUT_CNF STS_SUCCESS(0,0x0) CL Id 123</t>
  </si>
  <si>
    <t>0x4e28d390ee</t>
  </si>
  <si>
    <t>0x4e28d394ad</t>
  </si>
  <si>
    <t>0x4e28d394bf</t>
  </si>
  <si>
    <t>0x4e28d394c3</t>
  </si>
  <si>
    <t>0x4e28d394cc</t>
  </si>
  <si>
    <t>0x4e28d394db</t>
  </si>
  <si>
    <t>CL_NEW CL Id 123 (0x7B) duration 400msec</t>
  </si>
  <si>
    <t>0x4e28d394f3</t>
  </si>
  <si>
    <t>0x4e28d39509</t>
  </si>
  <si>
    <t>CL_FRT32_TX_CALL param32 0x28D39886</t>
  </si>
  <si>
    <t>0x4e28d3950d</t>
  </si>
  <si>
    <t>0x4e28d398ab</t>
  </si>
  <si>
    <t>0x4e28d398b0</t>
  </si>
  <si>
    <t>0x4e28d3a6dc</t>
  </si>
  <si>
    <t>LMMGR_DATA_CONF param32 0x28D39B56</t>
  </si>
  <si>
    <t>0x4e28d3a6de</t>
  </si>
  <si>
    <t>0x4e28d3a6e0</t>
  </si>
  <si>
    <t>FRT32_TX_END param32 0x28D3A6A1</t>
  </si>
  <si>
    <t>0x4e28d3a6e3</t>
  </si>
  <si>
    <t>0x4e28d3a6ea</t>
  </si>
  <si>
    <t>0x4e28d3a6f5</t>
  </si>
  <si>
    <t>0x4e28d3a6f7</t>
  </si>
  <si>
    <t>0x4e28d3a6fe</t>
  </si>
  <si>
    <t>0x4e28d3a703</t>
  </si>
  <si>
    <t>0x4e28d3a709</t>
  </si>
  <si>
    <t>0x4e28d3a714</t>
  </si>
  <si>
    <t>CL_NEXT_RX_TX nextTime 684959901(0x28D3A89D)</t>
  </si>
  <si>
    <t>0x4e28d3a718</t>
  </si>
  <si>
    <t>0x4e28d3a8a3</t>
  </si>
  <si>
    <t>0x4e28d3a8aa</t>
  </si>
  <si>
    <t>0x4e28d3a8b1</t>
  </si>
  <si>
    <t>0x4e28d3a8bd</t>
  </si>
  <si>
    <t>0x4e28d3abeb</t>
  </si>
  <si>
    <t>0x4e28d3abf1</t>
  </si>
  <si>
    <t>0x4e28d3b0e2</t>
  </si>
  <si>
    <t>0x4e28d3b0e4</t>
  </si>
  <si>
    <t>FRT32_RX_START param32 0x28D3AF45</t>
  </si>
  <si>
    <t>0x4e28d3b0e7</t>
  </si>
  <si>
    <t>0x4e28d3b0fc</t>
  </si>
  <si>
    <t>0x4e28d3b18a</t>
  </si>
  <si>
    <t>0x4e28d3b232</t>
  </si>
  <si>
    <t>0x4e28d3b234</t>
  </si>
  <si>
    <t>FRT32_RX_END param32 0x28D3B15A</t>
  </si>
  <si>
    <t>0x4e28d3b237</t>
  </si>
  <si>
    <t>0x4e28d3b244</t>
  </si>
  <si>
    <t>0x4e28d3b24c</t>
  </si>
  <si>
    <t>0x4e28d3b251</t>
  </si>
  <si>
    <t>0x4e28d3b25d</t>
  </si>
  <si>
    <t>0x4e28d3b262</t>
  </si>
  <si>
    <t>0x4e28d3b277</t>
  </si>
  <si>
    <t>0x4e28d3b27d</t>
  </si>
  <si>
    <t>0x4e28d3b292</t>
  </si>
  <si>
    <t>0x4e28d3b298</t>
  </si>
  <si>
    <t>0x4e28d3b2a8</t>
  </si>
  <si>
    <t>0x4e28d3b2b5</t>
  </si>
  <si>
    <t>CL_DATA_REQ STS_SUCCESS(0,0x0) CL Id 123</t>
  </si>
  <si>
    <t>0x4e28d3b2ca</t>
  </si>
  <si>
    <t>0x4e28d3b2cd</t>
  </si>
  <si>
    <t>0x4e28d3b2f8</t>
  </si>
  <si>
    <t>0x4e28d3b2fd</t>
  </si>
  <si>
    <t>CL_NEXT_RX_TX nextTime 684963138(0x28D3B542)</t>
  </si>
  <si>
    <t>0x4e28d3b305</t>
  </si>
  <si>
    <t>0x4e28d3b30b</t>
  </si>
  <si>
    <t>0x4e28d3b317</t>
  </si>
  <si>
    <t>0x4e28d3b470</t>
  </si>
  <si>
    <t>0x4e28d3b51c</t>
  </si>
  <si>
    <t>0x4e28d3b539</t>
  </si>
  <si>
    <t>0x4e28d3b53f</t>
  </si>
  <si>
    <t>0x4e28d3b54b</t>
  </si>
  <si>
    <t>0x4e28d3b54e</t>
  </si>
  <si>
    <t>CL_TXDONE SDU_TX_NO_TX(65534,0xFFFE) CL Id 123</t>
  </si>
  <si>
    <t>0x4e28d3b564</t>
  </si>
  <si>
    <t>0x4e28d3b570</t>
  </si>
  <si>
    <t>0x4e28d3b573</t>
  </si>
  <si>
    <t>0x4e28d3b57b</t>
  </si>
  <si>
    <t>0x4e28d3b580</t>
  </si>
  <si>
    <t>0x4e28d3b58f</t>
  </si>
  <si>
    <t>0x4e28d3b8d6</t>
  </si>
  <si>
    <t>0x4e28d3bac6</t>
  </si>
  <si>
    <t>0x4e28d3bacc</t>
  </si>
  <si>
    <t>0x4e28d3bad1</t>
  </si>
  <si>
    <t>0x4e28d3e47f</t>
  </si>
  <si>
    <t>0x4e28d3e484</t>
  </si>
  <si>
    <t>CL_OUT_REQ pktId 62970(0xF5FA)</t>
  </si>
  <si>
    <t>0x4e28d3e488</t>
  </si>
  <si>
    <t>0x4e28d3e4c5</t>
  </si>
  <si>
    <t>0x4e28d3e4d3</t>
  </si>
  <si>
    <t>0x4e28d3e4d9</t>
  </si>
  <si>
    <t>0x4e28d3e4dc</t>
  </si>
  <si>
    <t>CL_OUT_CNF STS_SUCCESS(0,0x0) CL Id 124</t>
  </si>
  <si>
    <t>0x4e28d3e4e2</t>
  </si>
  <si>
    <t>0x4e28d3e891</t>
  </si>
  <si>
    <t>0x4e28d3e8b3</t>
  </si>
  <si>
    <t>0x4e28d3e8b6</t>
  </si>
  <si>
    <t>0x4e28d3e8be</t>
  </si>
  <si>
    <t>0x4e28d3e8cd</t>
  </si>
  <si>
    <t>CL_NEW CL Id 124 (0x7C) duration 400msec</t>
  </si>
  <si>
    <t>0x4e28d3e8e6</t>
  </si>
  <si>
    <t>0x4e28d3e8fd</t>
  </si>
  <si>
    <t>CL_FRT32_TX_CALL param32 0x28D3EC6B</t>
  </si>
  <si>
    <t>0x4e28d3e900</t>
  </si>
  <si>
    <t>0x4e28d3ec8f</t>
  </si>
  <si>
    <t>0x4e28d3ec94</t>
  </si>
  <si>
    <t>0x4e28d3fac0</t>
  </si>
  <si>
    <t>LMMGR_DATA_CONF param32 0x28D3EF3A</t>
  </si>
  <si>
    <t>0x4e28d3fac2</t>
  </si>
  <si>
    <t>0x4e28d3fac4</t>
  </si>
  <si>
    <t>FRT32_TX_END param32 0x28D3FA85</t>
  </si>
  <si>
    <t>0x4e28d3fac8</t>
  </si>
  <si>
    <t>0x4e28d3fad0</t>
  </si>
  <si>
    <t>0x4e28d3fada</t>
  </si>
  <si>
    <t>0x4e28d3fadd</t>
  </si>
  <si>
    <t>0x4e28d3fae2</t>
  </si>
  <si>
    <t>0x4e28d3fae7</t>
  </si>
  <si>
    <t>0x4e28d3faed</t>
  </si>
  <si>
    <t>0x4e28d3fafa</t>
  </si>
  <si>
    <t>CL_NEXT_RX_TX nextTime 684981377(0x28D3FC81)</t>
  </si>
  <si>
    <t>0x4e28d3fafe</t>
  </si>
  <si>
    <t>0x4e28d3fc87</t>
  </si>
  <si>
    <t>0x4e28d3fc8e</t>
  </si>
  <si>
    <t>0x4e28d3fc93</t>
  </si>
  <si>
    <t>0x4e28d3fc9f</t>
  </si>
  <si>
    <t>0x4e28d3ff7f</t>
  </si>
  <si>
    <t>0x4e28d3ff86</t>
  </si>
  <si>
    <t>0x4e28d404c1</t>
  </si>
  <si>
    <t>0x4e28d404c3</t>
  </si>
  <si>
    <t>FRT32_RX_START param32 0x28D40328</t>
  </si>
  <si>
    <t>0x4e28d404c9</t>
  </si>
  <si>
    <t>0x4e28d404dd</t>
  </si>
  <si>
    <t>0x4e28d40568</t>
  </si>
  <si>
    <t>0x4e28d40611</t>
  </si>
  <si>
    <t>0x4e28d40615</t>
  </si>
  <si>
    <t>FRT32_RX_END param32 0x28D4053F</t>
  </si>
  <si>
    <t>0x4e28d40618</t>
  </si>
  <si>
    <t>0x4e28d4062f</t>
  </si>
  <si>
    <t>0x4e28d40636</t>
  </si>
  <si>
    <t>0x4e28d4063a</t>
  </si>
  <si>
    <t>0x4e28d40646</t>
  </si>
  <si>
    <t>0x4e28d4064c</t>
  </si>
  <si>
    <t>0x4e28d40662</t>
  </si>
  <si>
    <t>0x4e28d40668</t>
  </si>
  <si>
    <t>0x4e28d4067e</t>
  </si>
  <si>
    <t>0x4e28d40683</t>
  </si>
  <si>
    <t>0x4e28d40692</t>
  </si>
  <si>
    <t>0x4e28d40695</t>
  </si>
  <si>
    <t>CL_DATA_REQ STS_SUCCESS(0,0x0) CL Id 124</t>
  </si>
  <si>
    <t>0x4e28d406b3</t>
  </si>
  <si>
    <t>0x4e28d406b7</t>
  </si>
  <si>
    <t>0x4e28d406e3</t>
  </si>
  <si>
    <t>0x4e28d406e9</t>
  </si>
  <si>
    <t>CL_NEXT_RX_TX nextTime 684984615(0x28D40927)</t>
  </si>
  <si>
    <t>0x4e28d406ef</t>
  </si>
  <si>
    <t>0x4e28d406f4</t>
  </si>
  <si>
    <t>0x4e28d40701</t>
  </si>
  <si>
    <t>0x4e28d4084d</t>
  </si>
  <si>
    <t>0x4e28d408fc</t>
  </si>
  <si>
    <t>0x4e28d4090e</t>
  </si>
  <si>
    <t>0x4e28d40914</t>
  </si>
  <si>
    <t>0x4e28d40921</t>
  </si>
  <si>
    <t>0x4e28d4092f</t>
  </si>
  <si>
    <t>CL_TXDONE SDU_TX_NO_TX(65534,0xFFFE) CL Id 124</t>
  </si>
  <si>
    <t>0x4e28d40944</t>
  </si>
  <si>
    <t>0x4e28d4094f</t>
  </si>
  <si>
    <t>0x4e28d40953</t>
  </si>
  <si>
    <t>0x4e28d40959</t>
  </si>
  <si>
    <t>0x4e28d4095e</t>
  </si>
  <si>
    <t>0x4e28d4096c</t>
  </si>
  <si>
    <t>0x4e28d40c52</t>
  </si>
  <si>
    <t>0x4e28d40e38</t>
  </si>
  <si>
    <t>0x4e28d40e3e</t>
  </si>
  <si>
    <t>0x4e28d40e43</t>
  </si>
  <si>
    <t>0x4e28d42398</t>
  </si>
  <si>
    <t>0x4e28d4239e</t>
  </si>
  <si>
    <t>0x4e28d423a1</t>
  </si>
  <si>
    <t>0x4e28d423ae</t>
  </si>
  <si>
    <t>0x4e28d423f6</t>
  </si>
  <si>
    <t>0x4e28d423f9</t>
  </si>
  <si>
    <t>FRT32_RX_START param32 0x28D4231B</t>
  </si>
  <si>
    <t>0x4e28d423fb</t>
  </si>
  <si>
    <t>0x4e28d42403</t>
  </si>
  <si>
    <t>0x4e28d4240b</t>
  </si>
  <si>
    <t>0x4e28d42410</t>
  </si>
  <si>
    <t>0x4e28d4241c</t>
  </si>
  <si>
    <t>0x4e28d42453</t>
  </si>
  <si>
    <t>0x4e28d4245a</t>
  </si>
  <si>
    <t>0x4e28d42462</t>
  </si>
  <si>
    <t>0x4e28d42466</t>
  </si>
  <si>
    <t>0x4e28d42472</t>
  </si>
  <si>
    <t>0x4e28d42972</t>
  </si>
  <si>
    <t>0x4e28d4297c</t>
  </si>
  <si>
    <t>0x4e28d42983</t>
  </si>
  <si>
    <t>0x4e28d42985</t>
  </si>
  <si>
    <t>0x4e28d42999</t>
  </si>
  <si>
    <t>0x4e28d429a8</t>
  </si>
  <si>
    <t>0x4e28d429ab</t>
  </si>
  <si>
    <t>CL_START STS_SUCCESS(0,0x0) CL Id 125</t>
  </si>
  <si>
    <t>0x4e28d429b1</t>
  </si>
  <si>
    <t>0x4e28d429ce</t>
  </si>
  <si>
    <t>0x4e28d429d2</t>
  </si>
  <si>
    <t>0x4e28d429d5</t>
  </si>
  <si>
    <t>0x4e28d429e5</t>
  </si>
  <si>
    <t>0x4e28d429e8</t>
  </si>
  <si>
    <t>0x4e28d429ec</t>
  </si>
  <si>
    <t>0x4e28d429f0</t>
  </si>
  <si>
    <t>CL_NEW CL Id 125 (0x7D) duration 400msec</t>
  </si>
  <si>
    <t>0x4e28d429f6</t>
  </si>
  <si>
    <t>0x4e28d42a01</t>
  </si>
  <si>
    <t>0x4e28d42a1a</t>
  </si>
  <si>
    <t>CL_DATA_REQ STS_SUCCESS(0,0x0) CL Id 125</t>
  </si>
  <si>
    <t>0x4e28d42a26</t>
  </si>
  <si>
    <t>0x4e28d42d07</t>
  </si>
  <si>
    <t>0x4e28d42d0e</t>
  </si>
  <si>
    <t>0x4e28d42d11</t>
  </si>
  <si>
    <t>0x4e28d42e52</t>
  </si>
  <si>
    <t>0x4e28d42e55</t>
  </si>
  <si>
    <t>FRT32_RX_END param32 0x28D42E0B</t>
  </si>
  <si>
    <t>0x4e28d42e57</t>
  </si>
  <si>
    <t>0x4e28d42e66</t>
  </si>
  <si>
    <t>0x4e28d42e7d</t>
  </si>
  <si>
    <t>0x4e28d42e80</t>
  </si>
  <si>
    <t>0x4e28d42e8a</t>
  </si>
  <si>
    <t>0x4e28d42e8d</t>
  </si>
  <si>
    <t>0x4e28d42ec8</t>
  </si>
  <si>
    <t>0x4e28d42ecf</t>
  </si>
  <si>
    <t>CL_NEXT_RX_TX nextTime 684995459(0x28D43383)</t>
  </si>
  <si>
    <t>0x4e28d42ed6</t>
  </si>
  <si>
    <t>0x4e28d42edc</t>
  </si>
  <si>
    <t>0x4e28d4301d</t>
  </si>
  <si>
    <t>0x4e28d43029</t>
  </si>
  <si>
    <t>CL_FRT32_TX_CALL param32 0x28D43383</t>
  </si>
  <si>
    <t>0x4e28d4302d</t>
  </si>
  <si>
    <t>0x4e28d43467</t>
  </si>
  <si>
    <t>0x4e28d4346b</t>
  </si>
  <si>
    <t>0x4e28d4d563</t>
  </si>
  <si>
    <t>LMMGR_DATA_CONF param32 0x28D4373C</t>
  </si>
  <si>
    <t>0x4e28d4d566</t>
  </si>
  <si>
    <t>0x4e28d4d568</t>
  </si>
  <si>
    <t>FRT32_TX_END param32 0x28D4D548</t>
  </si>
  <si>
    <t>0x4e28d4d56b</t>
  </si>
  <si>
    <t>0x4e28d4d575</t>
  </si>
  <si>
    <t>0x4e28d4d57f</t>
  </si>
  <si>
    <t>0x4e28d4d582</t>
  </si>
  <si>
    <t>0x4e28d4d587</t>
  </si>
  <si>
    <t>0x4e28d4d58c</t>
  </si>
  <si>
    <t>0x4e28d4d590</t>
  </si>
  <si>
    <t>0x4e28d4d59b</t>
  </si>
  <si>
    <t>CL_NEXT_RX_TX nextTime 685037380(0x28D4D744)</t>
  </si>
  <si>
    <t>0x4e28d4d5a0</t>
  </si>
  <si>
    <t>0x4e28d4d74a</t>
  </si>
  <si>
    <t>0x4e28d4d751</t>
  </si>
  <si>
    <t>0x4e28d4d756</t>
  </si>
  <si>
    <t>0x4e28d4d762</t>
  </si>
  <si>
    <t>0x4e28d4d809</t>
  </si>
  <si>
    <t>0x4e28d4d80e</t>
  </si>
  <si>
    <t>0x4e28d4ddfa</t>
  </si>
  <si>
    <t>0x4e28d4ddfd</t>
  </si>
  <si>
    <t>FRT32_RX_START param32 0x28D4DC5F</t>
  </si>
  <si>
    <t>0x4e28d4ddff</t>
  </si>
  <si>
    <t>0x4e28d4de13</t>
  </si>
  <si>
    <t>0x4e28d4dea2</t>
  </si>
  <si>
    <t>0x4e28d4e015</t>
  </si>
  <si>
    <t>0x4e28d4e035</t>
  </si>
  <si>
    <t>0x4e28d4e03a</t>
  </si>
  <si>
    <t>0x4e28d4e085</t>
  </si>
  <si>
    <t>0x4e28d4e08a</t>
  </si>
  <si>
    <t>0x4e28d4e102</t>
  </si>
  <si>
    <t>0x4e28d4e107</t>
  </si>
  <si>
    <t>0x4e28d4e15a</t>
  </si>
  <si>
    <t>0x4e28d4e15f</t>
  </si>
  <si>
    <t>0x4e28d4e164</t>
  </si>
  <si>
    <t xml:space="preserve">CL_SEQ_CTRL TX_SUCCESS SeqNum 226(0xE2) frag 0|1485B   </t>
  </si>
  <si>
    <t>0x4e28d4e1b1</t>
  </si>
  <si>
    <t>0x4e28d4e1b4</t>
  </si>
  <si>
    <t>CL_TXDONE SDU_TX_SUCCESS(0,0x0) CL Id 125</t>
  </si>
  <si>
    <t>0x4e28d4e20c</t>
  </si>
  <si>
    <t>0x4e28d4e20e</t>
  </si>
  <si>
    <t>0x4e28d4e233</t>
  </si>
  <si>
    <t>0x4e28d4e4f9</t>
  </si>
  <si>
    <t>0x4e28d4e500</t>
  </si>
  <si>
    <t>0x4e28d4e505</t>
  </si>
  <si>
    <t>0x4e28d4ebd9</t>
  </si>
  <si>
    <t>0x4e28d4ebdf</t>
  </si>
  <si>
    <t>0x4e28d57aa1</t>
  </si>
  <si>
    <t>0x4e28d57aa3</t>
  </si>
  <si>
    <t>FRT32_RX_END param32 0x28D57A4A</t>
  </si>
  <si>
    <t>0x4e28d57aa6</t>
  </si>
  <si>
    <t>0x4e28d57ab6</t>
  </si>
  <si>
    <t>0x4e28d57ac4</t>
  </si>
  <si>
    <t>0x4e28d57ac6</t>
  </si>
  <si>
    <t>0x4e28d57ad1</t>
  </si>
  <si>
    <t xml:space="preserve">CL_SEQ_CTRL RX_SUCCESS SeqNum 252(0xFC) frag 0   </t>
  </si>
  <si>
    <t>0x4e28d57b04</t>
  </si>
  <si>
    <t>0x4e28d57b09</t>
  </si>
  <si>
    <t>CL_NEXT_RX_TX nextTime 685080114(0x28D57E32)</t>
  </si>
  <si>
    <t>0x4e28d57b19</t>
  </si>
  <si>
    <t>0x4e28d57b20</t>
  </si>
  <si>
    <t>0x4e28d57b2d</t>
  </si>
  <si>
    <t>0x4e28d57b41</t>
  </si>
  <si>
    <t>CL_FRT32_TX_CALL param32 0x28D57E32</t>
  </si>
  <si>
    <t>0x4e28d57b44</t>
  </si>
  <si>
    <t>0x4e28d57e7d</t>
  </si>
  <si>
    <t>0x4e28d57e81</t>
  </si>
  <si>
    <t>0x4e28d5831f</t>
  </si>
  <si>
    <t>LMMGR_DATA_CONF param32 0x28D58152</t>
  </si>
  <si>
    <t>0x4e28d58323</t>
  </si>
  <si>
    <t>0x4e28d58325</t>
  </si>
  <si>
    <t>FRT32_TX_END param32 0x28D58303</t>
  </si>
  <si>
    <t>0x4e28d58328</t>
  </si>
  <si>
    <t>0x4e28d5832f</t>
  </si>
  <si>
    <t>0x4e28d5833a</t>
  </si>
  <si>
    <t>0x4e28d5833c</t>
  </si>
  <si>
    <t>0x4e28d5834e</t>
  </si>
  <si>
    <t>0x4e28d58354</t>
  </si>
  <si>
    <t>0x4e28d58367</t>
  </si>
  <si>
    <t>0x4e28d58372</t>
  </si>
  <si>
    <t>0x4e28d58375</t>
  </si>
  <si>
    <t>0x4e28d5837a</t>
  </si>
  <si>
    <t>0x4e28d5837e</t>
  </si>
  <si>
    <t>0x4e28d5838c</t>
  </si>
  <si>
    <t>0x4e28d58686</t>
  </si>
  <si>
    <t>0x4e28d58c1c</t>
  </si>
  <si>
    <t>0x4e28d58f0d</t>
  </si>
  <si>
    <t>0x4e28d5da3d</t>
  </si>
  <si>
    <t>0x4e28d5dd2d</t>
  </si>
  <si>
    <t>0x4e28d6285d</t>
  </si>
  <si>
    <t>0x4e28d62b5c</t>
  </si>
  <si>
    <t>0x4e28d67251</t>
  </si>
  <si>
    <t>0x4e28d67258</t>
  </si>
  <si>
    <t>0x4e28d6767e</t>
  </si>
  <si>
    <t>0x4e28d67966</t>
  </si>
  <si>
    <t>0x4e28d6c49d</t>
  </si>
  <si>
    <t>0x4e28d6c79b</t>
  </si>
  <si>
    <t>0x4e28d712be</t>
  </si>
  <si>
    <t>0x4e28d715a2</t>
  </si>
  <si>
    <t>0x4e28d760dd</t>
  </si>
  <si>
    <t>0x4e28d76427</t>
  </si>
  <si>
    <t>0x4e28d7af0c</t>
  </si>
  <si>
    <t>0x4e28d7b246</t>
  </si>
  <si>
    <t>0x4e28d7f8f1</t>
  </si>
  <si>
    <t>0x4e28d7f8f8</t>
  </si>
  <si>
    <t>0x4e28d7fd1e</t>
  </si>
  <si>
    <t>0x4e28d80000</t>
  </si>
  <si>
    <t>0x4e28d84b3e</t>
  </si>
  <si>
    <t>0x4e28d84e3a</t>
  </si>
  <si>
    <t>0x4e28d8995d</t>
  </si>
  <si>
    <t>0x4e28d89c3e</t>
  </si>
  <si>
    <t>0x4e28d8e77d</t>
  </si>
  <si>
    <t>0x4e28d8ea6f</t>
  </si>
  <si>
    <t>0x4e28d9359e</t>
  </si>
  <si>
    <t>0x4e28d93883</t>
  </si>
  <si>
    <t>0x4e28d97f91</t>
  </si>
  <si>
    <t>0x4e28d97f98</t>
  </si>
  <si>
    <t>0x4e28d983bd</t>
  </si>
  <si>
    <t>0x4e28d986b3</t>
  </si>
  <si>
    <t>0x4e28d9d1dd</t>
  </si>
  <si>
    <t>0x4e28d9d4ce</t>
  </si>
  <si>
    <t>0x4e28da1ffd</t>
  </si>
  <si>
    <t>0x4e28da22df</t>
  </si>
  <si>
    <t>0x4e28da6e1d</t>
  </si>
  <si>
    <t>0x4e28da7107</t>
  </si>
  <si>
    <t>0x4e28dabc3d</t>
  </si>
  <si>
    <t>0x4e28dabf1e</t>
  </si>
  <si>
    <t>0x4e28db063f</t>
  </si>
  <si>
    <t>0x4e28db0647</t>
  </si>
  <si>
    <t>0x4e28db0a5d</t>
  </si>
  <si>
    <t>0x4e28db0d40</t>
  </si>
  <si>
    <t>0x4e28db587d</t>
  </si>
  <si>
    <t>0x4e28db5b62</t>
  </si>
  <si>
    <t>0x4e28dba69d</t>
  </si>
  <si>
    <t>0x4e28dba98e</t>
  </si>
  <si>
    <t>0x4e28dbf4be</t>
  </si>
  <si>
    <t>0x4e28dbf7ae</t>
  </si>
  <si>
    <t>0x4e28dc42de</t>
  </si>
  <si>
    <t>0x4e28dc45cd</t>
  </si>
  <si>
    <t>0x4e28dc8cd1</t>
  </si>
  <si>
    <t>0x4e28dc8cd9</t>
  </si>
  <si>
    <t>0x4e28dc90fe</t>
  </si>
  <si>
    <t>0x4e28dc93ed</t>
  </si>
  <si>
    <t>0x4e28dcdf1e</t>
  </si>
  <si>
    <t>0x4e28dce20c</t>
  </si>
  <si>
    <t>0x4e28dd2d3e</t>
  </si>
  <si>
    <t>0x4e28dd302f</t>
  </si>
  <si>
    <t>0x4e28dd7b5d</t>
  </si>
  <si>
    <t>0x4e28dd7e4b</t>
  </si>
  <si>
    <t>0x4e28ddc97d</t>
  </si>
  <si>
    <t>0x4e28ddcc6d</t>
  </si>
  <si>
    <t>0x4e28de1371</t>
  </si>
  <si>
    <t>0x4e28de1378</t>
  </si>
  <si>
    <t>0x4e28de179d</t>
  </si>
  <si>
    <t>0x4e28de1a8f</t>
  </si>
  <si>
    <t>0x4e28de65bd</t>
  </si>
  <si>
    <t>0x4e28de68a1</t>
  </si>
  <si>
    <t>0x4e28deb3e2</t>
  </si>
  <si>
    <t>0x4e28deb6c6</t>
  </si>
  <si>
    <t>0x4e28df01fe</t>
  </si>
  <si>
    <t>0x4e28df04e4</t>
  </si>
  <si>
    <t>0x4e28df501d</t>
  </si>
  <si>
    <t>0x4e28df5309</t>
  </si>
  <si>
    <t>0x4e28df9a11</t>
  </si>
  <si>
    <t>0x4e28df9a26</t>
  </si>
  <si>
    <t>0x4e28df9e3d</t>
  </si>
  <si>
    <t>0x4e28dfa125</t>
  </si>
  <si>
    <t>0x4e28dfec5e</t>
  </si>
  <si>
    <t>0x4e28dfefa0</t>
  </si>
  <si>
    <t>0x4e28e03a7e</t>
  </si>
  <si>
    <t>0x4e28e03d72</t>
  </si>
  <si>
    <t>0x4e28e0889d</t>
  </si>
  <si>
    <t>0x4e28e08b8d</t>
  </si>
  <si>
    <t>0x4e28e0d6bd</t>
  </si>
  <si>
    <t>0x4e28e0d9c6</t>
  </si>
  <si>
    <t>0x4e28e0da03</t>
  </si>
  <si>
    <t>0x4e28e0da09</t>
  </si>
  <si>
    <t>CL_OUT_REQ pktId 62972(0xF5FC)</t>
  </si>
  <si>
    <t>0x4e28e0da0d</t>
  </si>
  <si>
    <t>0x4e28e0da3b</t>
  </si>
  <si>
    <t>0x4e28e0da4a</t>
  </si>
  <si>
    <t>0x4e28e0da53</t>
  </si>
  <si>
    <t>0x4e28e0da56</t>
  </si>
  <si>
    <t>CL_OUT_CNF STS_SUCCESS(0,0x0) CL Id 126</t>
  </si>
  <si>
    <t>0x4e28e0da5b</t>
  </si>
  <si>
    <t>0x4e28e0de16</t>
  </si>
  <si>
    <t>0x4e28e0de29</t>
  </si>
  <si>
    <t>0x4e28e0de2d</t>
  </si>
  <si>
    <t>0x4e28e0de34</t>
  </si>
  <si>
    <t>0x4e28e0de43</t>
  </si>
  <si>
    <t>CL_NEW CL Id 126 (0x7E) duration 400msec</t>
  </si>
  <si>
    <t>0x4e28e0de5b</t>
  </si>
  <si>
    <t>0x4e28e0de73</t>
  </si>
  <si>
    <t>CL_FRT32_TX_CALL param32 0x28E0E1F0</t>
  </si>
  <si>
    <t>0x4e28e0de76</t>
  </si>
  <si>
    <t>0x4e28e0e215</t>
  </si>
  <si>
    <t>0x4e28e0e21a</t>
  </si>
  <si>
    <t>0x4e28e0f045</t>
  </si>
  <si>
    <t>LMMGR_DATA_CONF param32 0x28E0E4C0</t>
  </si>
  <si>
    <t>0x4e28e0f048</t>
  </si>
  <si>
    <t>0x4e28e0f04b</t>
  </si>
  <si>
    <t>FRT32_TX_END param32 0x28E0F00B</t>
  </si>
  <si>
    <t>0x4e28e0f04f</t>
  </si>
  <si>
    <t>0x4e28e0f056</t>
  </si>
  <si>
    <t>0x4e28e0f061</t>
  </si>
  <si>
    <t>0x4e28e0f063</t>
  </si>
  <si>
    <t>0x4e28e0f068</t>
  </si>
  <si>
    <t>0x4e28e0f06d</t>
  </si>
  <si>
    <t>0x4e28e0f073</t>
  </si>
  <si>
    <t>0x4e28e0f080</t>
  </si>
  <si>
    <t>CL_NEXT_RX_TX nextTime 685830663(0x28E0F207)</t>
  </si>
  <si>
    <t>0x4e28e0f084</t>
  </si>
  <si>
    <t>0x4e28e0f20d</t>
  </si>
  <si>
    <t>0x4e28e0f214</t>
  </si>
  <si>
    <t>0x4e28e0f219</t>
  </si>
  <si>
    <t>0x4e28e0f225</t>
  </si>
  <si>
    <t>0x4e28e0f50b</t>
  </si>
  <si>
    <t>0x4e28e0f511</t>
  </si>
  <si>
    <t>0x4e28e0fa54</t>
  </si>
  <si>
    <t>0x4e28e0fa57</t>
  </si>
  <si>
    <t>FRT32_RX_START param32 0x28E0F8AF</t>
  </si>
  <si>
    <t>0x4e28e0fa59</t>
  </si>
  <si>
    <t>0x4e28e0fa72</t>
  </si>
  <si>
    <t>0x4e28e0fafc</t>
  </si>
  <si>
    <t>0x4e28e0fba5</t>
  </si>
  <si>
    <t>0x4e28e0fba9</t>
  </si>
  <si>
    <t>FRT32_RX_END param32 0x28E0FAC4</t>
  </si>
  <si>
    <t>0x4e28e0fbab</t>
  </si>
  <si>
    <t>0x4e28e0fbb9</t>
  </si>
  <si>
    <t>0x4e28e0fbc1</t>
  </si>
  <si>
    <t>0x4e28e0fbc4</t>
  </si>
  <si>
    <t>0x4e28e0fbd0</t>
  </si>
  <si>
    <t>0x4e28e0fbd6</t>
  </si>
  <si>
    <t>0x4e28e0fbf6</t>
  </si>
  <si>
    <t>0x4e28e0fbfb</t>
  </si>
  <si>
    <t>0x4e28e0fc11</t>
  </si>
  <si>
    <t>0x4e28e0fc16</t>
  </si>
  <si>
    <t>0x4e28e0fc25</t>
  </si>
  <si>
    <t>0x4e28e0fc28</t>
  </si>
  <si>
    <t>CL_DATA_REQ STS_SUCCESS(0,0x0) CL Id 126</t>
  </si>
  <si>
    <t>0x4e28e0fc3c</t>
  </si>
  <si>
    <t>0x4e28e0fc41</t>
  </si>
  <si>
    <t>0x4e28e0fc76</t>
  </si>
  <si>
    <t>0x4e28e0fc7c</t>
  </si>
  <si>
    <t>CL_NEXT_RX_TX nextTime 685833900(0x28E0FEAC)</t>
  </si>
  <si>
    <t>0x4e28e0fc82</t>
  </si>
  <si>
    <t>0x4e28e0fc88</t>
  </si>
  <si>
    <t>0x4e28e0fc95</t>
  </si>
  <si>
    <t>0x4e28e0fdd8</t>
  </si>
  <si>
    <t>0x4e28e0fe8f</t>
  </si>
  <si>
    <t>0x4e28e0fea1</t>
  </si>
  <si>
    <t>0x4e28e0fea7</t>
  </si>
  <si>
    <t>0x4e28e0feb4</t>
  </si>
  <si>
    <t>0x4e28e0feb8</t>
  </si>
  <si>
    <t>CL_TXDONE SDU_TX_NO_TX(65534,0xFFFE) CL Id 126</t>
  </si>
  <si>
    <t>0x4e28e0fecd</t>
  </si>
  <si>
    <t>0x4e28e0fee2</t>
  </si>
  <si>
    <t>0x4e28e0fee6</t>
  </si>
  <si>
    <t>0x4e28e0feec</t>
  </si>
  <si>
    <t>0x4e28e0fef1</t>
  </si>
  <si>
    <t>0x4e28e0ff00</t>
  </si>
  <si>
    <t>0x4e28e101f4</t>
  </si>
  <si>
    <t>0x4e28e103e2</t>
  </si>
  <si>
    <t>0x4e28e103e8</t>
  </si>
  <si>
    <t>0x4e28e103ee</t>
  </si>
  <si>
    <t>0x4e28e120b1</t>
  </si>
  <si>
    <t>0x4e28e120b8</t>
  </si>
  <si>
    <t>0x4e28e124dd</t>
  </si>
  <si>
    <t>0x4e28e127c3</t>
  </si>
  <si>
    <t>0x4e28e1328b</t>
  </si>
  <si>
    <t>0x4e28e13291</t>
  </si>
  <si>
    <t>CL_OUT_REQ pktId 62973(0xF5FD)</t>
  </si>
  <si>
    <t>0x4e28e13294</t>
  </si>
  <si>
    <t>0x4e28e132c2</t>
  </si>
  <si>
    <t>0x4e28e132d1</t>
  </si>
  <si>
    <t>0x4e28e132d7</t>
  </si>
  <si>
    <t>0x4e28e132db</t>
  </si>
  <si>
    <t>CL_OUT_CNF STS_SUCCESS(0,0x0) CL Id 127</t>
  </si>
  <si>
    <t>0x4e28e132df</t>
  </si>
  <si>
    <t>0x4e28e1369d</t>
  </si>
  <si>
    <t>0x4e28e136b1</t>
  </si>
  <si>
    <t>0x4e28e136b4</t>
  </si>
  <si>
    <t>0x4e28e136bc</t>
  </si>
  <si>
    <t>0x4e28e136cb</t>
  </si>
  <si>
    <t>CL_NEW CL Id 127 (0x7F) duration 400msec</t>
  </si>
  <si>
    <t>0x4e28e136e5</t>
  </si>
  <si>
    <t>0x4e28e136fb</t>
  </si>
  <si>
    <t>CL_FRT32_TX_CALL param32 0x28E13A77</t>
  </si>
  <si>
    <t>0x4e28e136fd</t>
  </si>
  <si>
    <t>0x4e28e13a9b</t>
  </si>
  <si>
    <t>0x4e28e13aa0</t>
  </si>
  <si>
    <t>0x4e28e148cc</t>
  </si>
  <si>
    <t>LMMGR_DATA_CONF param32 0x28E13D46</t>
  </si>
  <si>
    <t>0x4e28e148ce</t>
  </si>
  <si>
    <t>0x4e28e148d2</t>
  </si>
  <si>
    <t>FRT32_TX_END param32 0x28E14891</t>
  </si>
  <si>
    <t>0x4e28e148d4</t>
  </si>
  <si>
    <t>0x4e28e148dd</t>
  </si>
  <si>
    <t>0x4e28e148e7</t>
  </si>
  <si>
    <t>0x4e28e148ea</t>
  </si>
  <si>
    <t>0x4e28e148ef</t>
  </si>
  <si>
    <t>0x4e28e148f4</t>
  </si>
  <si>
    <t>0x4e28e148fb</t>
  </si>
  <si>
    <t>0x4e28e14907</t>
  </si>
  <si>
    <t>CL_NEXT_RX_TX nextTime 685853325(0x28E14A8D)</t>
  </si>
  <si>
    <t>0x4e28e1490b</t>
  </si>
  <si>
    <t>0x4e28e14a93</t>
  </si>
  <si>
    <t>0x4e28e14a9a</t>
  </si>
  <si>
    <t>0x4e28e14a9f</t>
  </si>
  <si>
    <t>0x4e28e14aab</t>
  </si>
  <si>
    <t>CL_FRT32_RX_CALL param32 0x00200005</t>
  </si>
  <si>
    <t>0x4e28e14d85</t>
  </si>
  <si>
    <t>CL_RX STS_SUCCESS(0,0x0) mode 5 chan 32</t>
  </si>
  <si>
    <t>0x4e28e14d8a</t>
  </si>
  <si>
    <t>0x4e28e152dc</t>
  </si>
  <si>
    <t>0x4e28e152de</t>
  </si>
  <si>
    <t>FRT32_RX_START param32 0x28E15134</t>
  </si>
  <si>
    <t>0x4e28e152e1</t>
  </si>
  <si>
    <t>0x4e28e152f5</t>
  </si>
  <si>
    <t>0x4e28e1537f</t>
  </si>
  <si>
    <t>0x4e28e1542a</t>
  </si>
  <si>
    <t>0x4e28e1542c</t>
  </si>
  <si>
    <t>FRT32_RX_END param32 0x28E1534A</t>
  </si>
  <si>
    <t>0x4e28e1542f</t>
  </si>
  <si>
    <t>0x4e28e1543c</t>
  </si>
  <si>
    <t>0x4e28e15445</t>
  </si>
  <si>
    <t>0x4e28e15448</t>
  </si>
  <si>
    <t>0x4e28e15455</t>
  </si>
  <si>
    <t>0x4e28e15465</t>
  </si>
  <si>
    <t>0x4e28e1547a</t>
  </si>
  <si>
    <t>0x4e28e15480</t>
  </si>
  <si>
    <t>0x4e28e15495</t>
  </si>
  <si>
    <t>0x4e28e1549b</t>
  </si>
  <si>
    <t>0x4e28e154aa</t>
  </si>
  <si>
    <t>0x4e28e154ac</t>
  </si>
  <si>
    <t>CL_DATA_REQ STS_SUCCESS(0,0x0) CL Id 127</t>
  </si>
  <si>
    <t>0x4e28e154c2</t>
  </si>
  <si>
    <t>0x4e28e154c6</t>
  </si>
  <si>
    <t>0x4e28e154fa</t>
  </si>
  <si>
    <t>0x4e28e15500</t>
  </si>
  <si>
    <t>CL_NEXT_RX_TX nextTime 685856562(0x28E15732)</t>
  </si>
  <si>
    <t>0x4e28e15506</t>
  </si>
  <si>
    <t>0x4e28e1550b</t>
  </si>
  <si>
    <t>0x4e28e15518</t>
  </si>
  <si>
    <t>0x4e28e15666</t>
  </si>
  <si>
    <t>0x4e28e15713</t>
  </si>
  <si>
    <t>CL_TX STS_INADEQUATE_TIME(579,0x243) mode 5 chan 32</t>
  </si>
  <si>
    <t>0x4e28e15725</t>
  </si>
  <si>
    <t>0x4e28e1572b</t>
  </si>
  <si>
    <t>0x4e28e15739</t>
  </si>
  <si>
    <t>0x4e28e1573c</t>
  </si>
  <si>
    <t>CL_TXDONE SDU_TX_NO_TX(65534,0xFFFE) CL Id 127</t>
  </si>
  <si>
    <t>0x4e28e15751</t>
  </si>
  <si>
    <t>0x4e28e15766</t>
  </si>
  <si>
    <t>0x4e28e1576a</t>
  </si>
  <si>
    <t>0x4e28e15770</t>
  </si>
  <si>
    <t>0x4e28e15775</t>
  </si>
  <si>
    <t>0x4e28e15785</t>
  </si>
  <si>
    <t>0x4e28e15a6d</t>
  </si>
  <si>
    <t>0x4e28e15c5b</t>
  </si>
  <si>
    <t>0x4e28e15c61</t>
  </si>
  <si>
    <t>0x4e28e15c67</t>
  </si>
  <si>
    <t>0x4e28e172fe</t>
  </si>
  <si>
    <t>0x4e28e175fe</t>
  </si>
  <si>
    <t>0x4e28e18530</t>
  </si>
  <si>
    <t>0x4e28e18536</t>
  </si>
  <si>
    <t>CL_OUT_REQ pktId 62974(0xF5FE)</t>
  </si>
  <si>
    <t>0x4e28e18538</t>
  </si>
  <si>
    <t>0x4e28e18567</t>
  </si>
  <si>
    <t>0x4e28e18576</t>
  </si>
  <si>
    <t>0x4e28e1857c</t>
  </si>
  <si>
    <t>0x4e28e1857e</t>
  </si>
  <si>
    <t>CL_OUT_CNF STS_SUCCESS(0,0x0) CL Id 128</t>
  </si>
  <si>
    <t>0x4e28e18583</t>
  </si>
  <si>
    <t>0x4e28e18942</t>
  </si>
  <si>
    <t>0x4e28e18954</t>
  </si>
  <si>
    <t>0x4e28e18958</t>
  </si>
  <si>
    <t>0x4e28e18960</t>
  </si>
  <si>
    <t>0x4e28e1896e</t>
  </si>
  <si>
    <t>CL_NEW CL Id 128 (0x80) duration 400msec</t>
  </si>
  <si>
    <t>0x4e28e18987</t>
  </si>
  <si>
    <t>0x4e28e1899e</t>
  </si>
  <si>
    <t>CL_FRT32_TX_CALL param32 0x28E18D1B</t>
  </si>
  <si>
    <t>0x4e28e189a2</t>
  </si>
  <si>
    <t>0x4e28e18d3f</t>
  </si>
  <si>
    <t>0x4e28e18d44</t>
  </si>
  <si>
    <t>0x4e28e19b70</t>
  </si>
  <si>
    <t>LMMGR_DATA_CONF param32 0x28E18FEA</t>
  </si>
  <si>
    <t>0x4e28e19b72</t>
  </si>
  <si>
    <t>0x4e28e19b74</t>
  </si>
  <si>
    <t>FRT32_TX_END param32 0x28E19B35</t>
  </si>
  <si>
    <t>0x4e28e19b78</t>
  </si>
  <si>
    <t>0x4e28e19b81</t>
  </si>
  <si>
    <t>0x4e28e19b8b</t>
  </si>
  <si>
    <t>0x4e28e19b8e</t>
  </si>
  <si>
    <t>0x4e28e19b93</t>
  </si>
  <si>
    <t>0x4e28e19b98</t>
  </si>
  <si>
    <t>0x4e28e19b9e</t>
  </si>
  <si>
    <t>0x4e28e19baa</t>
  </si>
  <si>
    <t>CL_NEXT_RX_TX nextTime 685874482(0x28E19D32)</t>
  </si>
  <si>
    <t>0x4e28e19bae</t>
  </si>
  <si>
    <t>0x4e28e19d37</t>
  </si>
  <si>
    <t>0x4e28e19d3f</t>
  </si>
  <si>
    <t>0x4e28e19d44</t>
  </si>
  <si>
    <t>0x4e28e19d50</t>
  </si>
  <si>
    <t>0x4e28e1a033</t>
  </si>
  <si>
    <t>0x4e28e1a039</t>
  </si>
  <si>
    <t>0x4e28e1a567</t>
  </si>
  <si>
    <t>0x4e28e1a56a</t>
  </si>
  <si>
    <t>FRT32_RX_START param32 0x28E1A3D9</t>
  </si>
  <si>
    <t>0x4e28e1a56d</t>
  </si>
  <si>
    <t>0x4e28e1a581</t>
  </si>
  <si>
    <t>0x4e28e1a60d</t>
  </si>
  <si>
    <t>0x4e28e1a6b6</t>
  </si>
  <si>
    <t>0x4e28e1a6b9</t>
  </si>
  <si>
    <t>FRT32_RX_END param32 0x28E1A5EE</t>
  </si>
  <si>
    <t>0x4e28e1a6bc</t>
  </si>
  <si>
    <t>0x4e28e1a6ca</t>
  </si>
  <si>
    <t>0x4e28e1a6d2</t>
  </si>
  <si>
    <t>0x4e28e1a6d5</t>
  </si>
  <si>
    <t>0x4e28e1a6e1</t>
  </si>
  <si>
    <t>0x4e28e1a6e7</t>
  </si>
  <si>
    <t>0x4e28e1a6fd</t>
  </si>
  <si>
    <t>0x4e28e1a703</t>
  </si>
  <si>
    <t>0x4e28e1a718</t>
  </si>
  <si>
    <t>0x4e28e1a71e</t>
  </si>
  <si>
    <t>0x4e28e1a735</t>
  </si>
  <si>
    <t>0x4e28e1a738</t>
  </si>
  <si>
    <t>CL_DATA_REQ STS_SUCCESS(0,0x0) CL Id 128</t>
  </si>
  <si>
    <t>0x4e28e1a74d</t>
  </si>
  <si>
    <t>0x4e28e1a752</t>
  </si>
  <si>
    <t>0x4e28e1a77e</t>
  </si>
  <si>
    <t>0x4e28e1a783</t>
  </si>
  <si>
    <t>CL_NEXT_RX_TX nextTime 685877718(0x28E1A9D6)</t>
  </si>
  <si>
    <t>0x4e28e1a78a</t>
  </si>
  <si>
    <t>0x4e28e1a78f</t>
  </si>
  <si>
    <t>0x4e28e1a79c</t>
  </si>
  <si>
    <t>0x4e28e1a8e9</t>
  </si>
  <si>
    <t>0x4e28e1a997</t>
  </si>
  <si>
    <t>0x4e28e1a9b3</t>
  </si>
  <si>
    <t>0x4e28e1a9b8</t>
  </si>
  <si>
    <t>0x4e28e1a9c5</t>
  </si>
  <si>
    <t>0x4e28e1a9ca</t>
  </si>
  <si>
    <t>CL_TXDONE SDU_TX_NO_TX(65534,0xFFFE) CL Id 128</t>
  </si>
  <si>
    <t>0x4e28e1a9de</t>
  </si>
  <si>
    <t>0x4e28e1a9ea</t>
  </si>
  <si>
    <t>0x4e28e1a9ef</t>
  </si>
  <si>
    <t>0x4e28e1a9f5</t>
  </si>
  <si>
    <t>0x4e28e1a9fa</t>
  </si>
  <si>
    <t>0x4e28e1aa09</t>
  </si>
  <si>
    <t>0x4e28e1ad05</t>
  </si>
  <si>
    <t>0x4e28e1aef4</t>
  </si>
  <si>
    <t>0x4e28e1aefa</t>
  </si>
  <si>
    <t>0x4e28e1aeff</t>
  </si>
  <si>
    <t>0x4e28e1c11e</t>
  </si>
  <si>
    <t>0x4e28e1c404</t>
  </si>
  <si>
    <t>0x4e28e1d7da</t>
  </si>
  <si>
    <t>0x4e28e1d7e1</t>
  </si>
  <si>
    <t>CL_OUT_REQ pktId 62975(0xF5FF)</t>
  </si>
  <si>
    <t>0x4e28e1d7e4</t>
  </si>
  <si>
    <t>0x4e28e1d813</t>
  </si>
  <si>
    <t>0x4e28e1d821</t>
  </si>
  <si>
    <t>0x4e28e1d827</t>
  </si>
  <si>
    <t>0x4e28e1d82a</t>
  </si>
  <si>
    <t>CL_OUT_CNF STS_SUCCESS(0,0x0) CL Id 129</t>
  </si>
  <si>
    <t>0x4e28e1d82d</t>
  </si>
  <si>
    <t>0x4e28e1e0f3</t>
  </si>
  <si>
    <t>0x4e28e1e106</t>
  </si>
  <si>
    <t>0x4e28e1e109</t>
  </si>
  <si>
    <t>0x4e28e1e111</t>
  </si>
  <si>
    <t>0x4e28e1e11f</t>
  </si>
  <si>
    <t>CL_NEW CL Id 129 (0x81) duration 400msec</t>
  </si>
  <si>
    <t>0x4e28e1e138</t>
  </si>
  <si>
    <t>0x4e28e1e14e</t>
  </si>
  <si>
    <t>CL_FRT32_TX_CALL param32 0x28E1E4CC</t>
  </si>
  <si>
    <t>0x4e28e1e153</t>
  </si>
  <si>
    <t>0x4e28e1e4f1</t>
  </si>
  <si>
    <t>0x4e28e1e4f5</t>
  </si>
  <si>
    <t>0x4e28e1f321</t>
  </si>
  <si>
    <t>LMMGR_DATA_CONF param32 0x28E1E79C</t>
  </si>
  <si>
    <t>0x4e28e1f324</t>
  </si>
  <si>
    <t>0x4e28e1f326</t>
  </si>
  <si>
    <t>FRT32_TX_END param32 0x28E1F2E7</t>
  </si>
  <si>
    <t>0x4e28e1f329</t>
  </si>
  <si>
    <t>0x4e28e1f332</t>
  </si>
  <si>
    <t>0x4e28e1f33d</t>
  </si>
  <si>
    <t>0x4e28e1f33f</t>
  </si>
  <si>
    <t>0x4e28e1f345</t>
  </si>
  <si>
    <t>0x4e28e1f349</t>
  </si>
  <si>
    <t>0x4e28e1f34f</t>
  </si>
  <si>
    <t>0x4e28e1f35b</t>
  </si>
  <si>
    <t>CL_NEXT_RX_TX nextTime 685896931(0x28E1F4E3)</t>
  </si>
  <si>
    <t>0x4e28e1f360</t>
  </si>
  <si>
    <t>0x4e28e1f4e9</t>
  </si>
  <si>
    <t>0x4e28e1f4f0</t>
  </si>
  <si>
    <t>0x4e28e1f4f6</t>
  </si>
  <si>
    <t>0x4e28e1f501</t>
  </si>
  <si>
    <t>0x4e28e1f82d</t>
  </si>
  <si>
    <t>0x4e28e1f832</t>
  </si>
  <si>
    <t>0x4e28e1fd25</t>
  </si>
  <si>
    <t>0x4e28e1fd28</t>
  </si>
  <si>
    <t>FRT32_RX_START param32 0x28E1FB8C</t>
  </si>
  <si>
    <t>0x4e28e1fd2a</t>
  </si>
  <si>
    <t>0x4e28e1fd3f</t>
  </si>
  <si>
    <t>0x4e28e1fdcc</t>
  </si>
  <si>
    <t>0x4e28e1fe72</t>
  </si>
  <si>
    <t>0x4e28e1fe74</t>
  </si>
  <si>
    <t>FRT32_RX_END param32 0x28E1FDA0</t>
  </si>
  <si>
    <t>0x4e28e1fe78</t>
  </si>
  <si>
    <t>0x4e28e1fe87</t>
  </si>
  <si>
    <t>0x4e28e1fe8e</t>
  </si>
  <si>
    <t>0x4e28e1fe92</t>
  </si>
  <si>
    <t>0x4e28e1fe9e</t>
  </si>
  <si>
    <t>0x4e28e1fea4</t>
  </si>
  <si>
    <t>0x4e28e1feb9</t>
  </si>
  <si>
    <t>0x4e28e1fec0</t>
  </si>
  <si>
    <t>0x4e28e1fed5</t>
  </si>
  <si>
    <t>0x4e28e1fedb</t>
  </si>
  <si>
    <t>0x4e28e1fef3</t>
  </si>
  <si>
    <t>0x4e28e1fef6</t>
  </si>
  <si>
    <t>CL_DATA_REQ STS_SUCCESS(0,0x0) CL Id 129</t>
  </si>
  <si>
    <t>0x4e28e1ff0b</t>
  </si>
  <si>
    <t>0x4e28e1ff0e</t>
  </si>
  <si>
    <t>0x4e28e1ff3b</t>
  </si>
  <si>
    <t>0x4e28e1ff41</t>
  </si>
  <si>
    <t>CL_NEXT_RX_TX nextTime 685900168(0x28E20188)</t>
  </si>
  <si>
    <t>0x4e28e1ff47</t>
  </si>
  <si>
    <t>0x4e28e1ff4c</t>
  </si>
  <si>
    <t>0x4e28e1ff59</t>
  </si>
  <si>
    <t>0x4e28e200a5</t>
  </si>
  <si>
    <t>0x4e28e20154</t>
  </si>
  <si>
    <t>0x4e28e20170</t>
  </si>
  <si>
    <t>0x4e28e20176</t>
  </si>
  <si>
    <t>0x4e28e20182</t>
  </si>
  <si>
    <t>0x4e28e20185</t>
  </si>
  <si>
    <t>CL_TXDONE SDU_TX_NO_TX(65534,0xFFFE) CL Id 129</t>
  </si>
  <si>
    <t>0x4e28e2019c</t>
  </si>
  <si>
    <t>0x4e28e201a8</t>
  </si>
  <si>
    <t>0x4e28e201ac</t>
  </si>
  <si>
    <t>0x4e28e201b2</t>
  </si>
  <si>
    <t>0x4e28e201b7</t>
  </si>
  <si>
    <t>0x4e28e201c5</t>
  </si>
  <si>
    <t>0x4e28e204be</t>
  </si>
  <si>
    <t>0x4e28e206af</t>
  </si>
  <si>
    <t>0x4e28e206b5</t>
  </si>
  <si>
    <t>0x4e28e206ba</t>
  </si>
  <si>
    <t>0x4e28e20f3d</t>
  </si>
  <si>
    <t>0x4e28e2122d</t>
  </si>
  <si>
    <t>0x4e28e22f78</t>
  </si>
  <si>
    <t>0x4e28e22f7d</t>
  </si>
  <si>
    <t>CL_OUT_REQ pktId 62976(0xF600)</t>
  </si>
  <si>
    <t>0x4e28e22f82</t>
  </si>
  <si>
    <t>0x4e28e22fb1</t>
  </si>
  <si>
    <t>0x4e28e22fbf</t>
  </si>
  <si>
    <t>0x4e28e22fc5</t>
  </si>
  <si>
    <t>0x4e28e22fc8</t>
  </si>
  <si>
    <t>CL_OUT_CNF STS_SUCCESS(0,0x0) CL Id 130</t>
  </si>
  <si>
    <t>0x4e28e22fcc</t>
  </si>
  <si>
    <t>0x4e28e2338c</t>
  </si>
  <si>
    <t>0x4e28e233a0</t>
  </si>
  <si>
    <t>0x4e28e233a3</t>
  </si>
  <si>
    <t>0x4e28e233ab</t>
  </si>
  <si>
    <t>0x4e28e233ba</t>
  </si>
  <si>
    <t>CL_NEW CL Id 130 (0x82) duration 400msec</t>
  </si>
  <si>
    <t>0x4e28e233d2</t>
  </si>
  <si>
    <t>0x4e28e233e8</t>
  </si>
  <si>
    <t>CL_FRT32_TX_CALL param32 0x28E23765</t>
  </si>
  <si>
    <t>0x4e28e233eb</t>
  </si>
  <si>
    <t>0x4e28e23789</t>
  </si>
  <si>
    <t>0x4e28e2378e</t>
  </si>
  <si>
    <t>0x4e28e245ba</t>
  </si>
  <si>
    <t>LMMGR_DATA_CONF param32 0x28E23A34</t>
  </si>
  <si>
    <t>0x4e28e245bc</t>
  </si>
  <si>
    <t>0x4e28e245be</t>
  </si>
  <si>
    <t>FRT32_TX_END param32 0x28E2457F</t>
  </si>
  <si>
    <t>0x4e28e245c1</t>
  </si>
  <si>
    <t>0x4e28e245c8</t>
  </si>
  <si>
    <t>0x4e28e245d4</t>
  </si>
  <si>
    <t>0x4e28e245d7</t>
  </si>
  <si>
    <t>0x4e28e245dc</t>
  </si>
  <si>
    <t>0x4e28e245e1</t>
  </si>
  <si>
    <t>0x4e28e245e7</t>
  </si>
  <si>
    <t>0x4e28e245f2</t>
  </si>
  <si>
    <t>CL_NEXT_RX_TX nextTime 685918075(0x28E2477B)</t>
  </si>
  <si>
    <t>0x4e28e245f6</t>
  </si>
  <si>
    <t>0x4e28e24781</t>
  </si>
  <si>
    <t>0x4e28e24788</t>
  </si>
  <si>
    <t>0x4e28e2478e</t>
  </si>
  <si>
    <t>0x4e28e24799</t>
  </si>
  <si>
    <t>0x4e28e24ad6</t>
  </si>
  <si>
    <t>0x4e28e24adb</t>
  </si>
  <si>
    <t>0x4e28e24fbf</t>
  </si>
  <si>
    <t>0x4e28e24fc4</t>
  </si>
  <si>
    <t>FRT32_RX_START param32 0x28E24E22</t>
  </si>
  <si>
    <t>0x4e28e24fc6</t>
  </si>
  <si>
    <t>0x4e28e24fda</t>
  </si>
  <si>
    <t>0x4e28e25067</t>
  </si>
  <si>
    <t>0x4e28e2510f</t>
  </si>
  <si>
    <t>0x4e28e25111</t>
  </si>
  <si>
    <t>FRT32_RX_END param32 0x28E25037</t>
  </si>
  <si>
    <t>0x4e28e25114</t>
  </si>
  <si>
    <t>0x4e28e25123</t>
  </si>
  <si>
    <t>0x4e28e2512b</t>
  </si>
  <si>
    <t>0x4e28e2512e</t>
  </si>
  <si>
    <t>0x4e28e2513b</t>
  </si>
  <si>
    <t>0x4e28e25140</t>
  </si>
  <si>
    <t>0x4e28e25155</t>
  </si>
  <si>
    <t>0x4e28e2515b</t>
  </si>
  <si>
    <t>0x4e28e25172</t>
  </si>
  <si>
    <t>0x4e28e25177</t>
  </si>
  <si>
    <t>0x4e28e25186</t>
  </si>
  <si>
    <t>0x4e28e25189</t>
  </si>
  <si>
    <t>CL_DATA_REQ STS_SUCCESS(0,0x0) CL Id 130</t>
  </si>
  <si>
    <t>0x4e28e251a7</t>
  </si>
  <si>
    <t>0x4e28e251ab</t>
  </si>
  <si>
    <t>0x4e28e251d7</t>
  </si>
  <si>
    <t>0x4e28e251de</t>
  </si>
  <si>
    <t>CL_NEXT_RX_TX nextTime 685921311(0x28E2541F)</t>
  </si>
  <si>
    <t>0x4e28e251e5</t>
  </si>
  <si>
    <t>0x4e28e251ea</t>
  </si>
  <si>
    <t>0x4e28e251f6</t>
  </si>
  <si>
    <t>0x4e28e25343</t>
  </si>
  <si>
    <t>0x4e28e253f2</t>
  </si>
  <si>
    <t>0x4e28e25404</t>
  </si>
  <si>
    <t>0x4e28e25413</t>
  </si>
  <si>
    <t>0x4e28e25420</t>
  </si>
  <si>
    <t>0x4e28e25423</t>
  </si>
  <si>
    <t>CL_TXDONE SDU_TX_NO_TX(65534,0xFFFE) CL Id 130</t>
  </si>
  <si>
    <t>0x4e28e25438</t>
  </si>
  <si>
    <t>0x4e28e25446</t>
  </si>
  <si>
    <t>0x4e28e2544a</t>
  </si>
  <si>
    <t>0x4e28e25450</t>
  </si>
  <si>
    <t>0x4e28e25455</t>
  </si>
  <si>
    <t>0x4e28e25463</t>
  </si>
  <si>
    <t>0x4e28e25749</t>
  </si>
  <si>
    <t>0x4e28e2593c</t>
  </si>
  <si>
    <t>0x4e28e25943</t>
  </si>
  <si>
    <t>0x4e28e25948</t>
  </si>
  <si>
    <t>0x4e28e25d5d</t>
  </si>
  <si>
    <t>0x4e28e26043</t>
  </si>
  <si>
    <t>0x4e28e28265</t>
  </si>
  <si>
    <t>0x4e28e2826a</t>
  </si>
  <si>
    <t>CL_OUT_REQ pktId 62977(0xF601)</t>
  </si>
  <si>
    <t>0x4e28e2826d</t>
  </si>
  <si>
    <t>0x4e28e2829d</t>
  </si>
  <si>
    <t>0x4e28e282ac</t>
  </si>
  <si>
    <t>0x4e28e282b2</t>
  </si>
  <si>
    <t>0x4e28e282b4</t>
  </si>
  <si>
    <t>CL_OUT_CNF STS_SUCCESS(0,0x0) CL Id 131</t>
  </si>
  <si>
    <t>0x4e28e282b8</t>
  </si>
  <si>
    <t>0x4e28e28677</t>
  </si>
  <si>
    <t>0x4e28e28689</t>
  </si>
  <si>
    <t>0x4e28e2868e</t>
  </si>
  <si>
    <t>0x4e28e28696</t>
  </si>
  <si>
    <t>0x4e28e286a5</t>
  </si>
  <si>
    <t>CL_NEW CL Id 131 (0x83) duration 400msec</t>
  </si>
  <si>
    <t>0x4e28e286bd</t>
  </si>
  <si>
    <t>0x4e28e286d4</t>
  </si>
  <si>
    <t>CL_FRT32_TX_CALL param32 0x28E28A51</t>
  </si>
  <si>
    <t>0x4e28e286d7</t>
  </si>
  <si>
    <t>0x4e28e28a75</t>
  </si>
  <si>
    <t>0x4e28e28a7b</t>
  </si>
  <si>
    <t>0x4e28e298a5</t>
  </si>
  <si>
    <t>LMMGR_DATA_CONF param32 0x28E28D20</t>
  </si>
  <si>
    <t>0x4e28e298a8</t>
  </si>
  <si>
    <t>0x4e28e298aa</t>
  </si>
  <si>
    <t>FRT32_TX_END param32 0x28E2986B</t>
  </si>
  <si>
    <t>0x4e28e298ad</t>
  </si>
  <si>
    <t>0x4e28e298b4</t>
  </si>
  <si>
    <t>0x4e28e298bf</t>
  </si>
  <si>
    <t>0x4e28e298c3</t>
  </si>
  <si>
    <t>0x4e28e298c8</t>
  </si>
  <si>
    <t>0x4e28e298cd</t>
  </si>
  <si>
    <t>0x4e28e298d3</t>
  </si>
  <si>
    <t>0x4e28e298de</t>
  </si>
  <si>
    <t>CL_NEXT_RX_TX nextTime 685939303(0x28E29A67)</t>
  </si>
  <si>
    <t>0x4e28e298e2</t>
  </si>
  <si>
    <t>0x4e28e29a6d</t>
  </si>
  <si>
    <t>0x4e28e29a75</t>
  </si>
  <si>
    <t>0x4e28e29a7a</t>
  </si>
  <si>
    <t>0x4e28e29a86</t>
  </si>
  <si>
    <t>0x4e28e29d60</t>
  </si>
  <si>
    <t>0x4e28e29d65</t>
  </si>
  <si>
    <t>0x4e28e2a2a0</t>
  </si>
  <si>
    <t>0x4e28e2a2a2</t>
  </si>
  <si>
    <t>FRT32_RX_START param32 0x28E2A10E</t>
  </si>
  <si>
    <t>0x4e28e2a2a6</t>
  </si>
  <si>
    <t>0x4e28e2a2bd</t>
  </si>
  <si>
    <t>0x4e28e2a347</t>
  </si>
  <si>
    <t>0x4e28e2a3f0</t>
  </si>
  <si>
    <t>0x4e28e2a3f2</t>
  </si>
  <si>
    <t>FRT32_RX_END param32 0x28E2A323</t>
  </si>
  <si>
    <t>0x4e28e2a3f5</t>
  </si>
  <si>
    <t>0x4e28e2a40d</t>
  </si>
  <si>
    <t>0x4e28e2a416</t>
  </si>
  <si>
    <t>0x4e28e2a41a</t>
  </si>
  <si>
    <t>0x4e28e2a426</t>
  </si>
  <si>
    <t>0x4e28e2a42c</t>
  </si>
  <si>
    <t>0x4e28e2a441</t>
  </si>
  <si>
    <t>0x4e28e2a446</t>
  </si>
  <si>
    <t>0x4e28e2a45c</t>
  </si>
  <si>
    <t>0x4e28e2a463</t>
  </si>
  <si>
    <t>0x4e28e2a471</t>
  </si>
  <si>
    <t>0x4e28e2a475</t>
  </si>
  <si>
    <t>CL_DATA_REQ STS_SUCCESS(0,0x0) CL Id 131</t>
  </si>
  <si>
    <t>0x4e28e2a492</t>
  </si>
  <si>
    <t>0x4e28e2a495</t>
  </si>
  <si>
    <t>0x4e28e2a4c1</t>
  </si>
  <si>
    <t>0x4e28e2a4c6</t>
  </si>
  <si>
    <t>CL_NEXT_RX_TX nextTime 685942539(0x28E2A70B)</t>
  </si>
  <si>
    <t>0x4e28e2a4ce</t>
  </si>
  <si>
    <t>0x4e28e2a4d3</t>
  </si>
  <si>
    <t>0x4e28e2a4e0</t>
  </si>
  <si>
    <t>0x4e28e2a62d</t>
  </si>
  <si>
    <t>0x4e28e2a6db</t>
  </si>
  <si>
    <t>0x4e28e2a6ed</t>
  </si>
  <si>
    <t>0x4e28e2a6f3</t>
  </si>
  <si>
    <t>0x4e28e2a709</t>
  </si>
  <si>
    <t>0x4e28e2a70c</t>
  </si>
  <si>
    <t>CL_TXDONE SDU_TX_NO_TX(65534,0xFFFE) CL Id 131</t>
  </si>
  <si>
    <t>0x4e28e2a721</t>
  </si>
  <si>
    <t>0x4e28e2a72d</t>
  </si>
  <si>
    <t>0x4e28e2a732</t>
  </si>
  <si>
    <t>0x4e28e2a738</t>
  </si>
  <si>
    <t>0x4e28e2a73d</t>
  </si>
  <si>
    <t>0x4e28e2a759</t>
  </si>
  <si>
    <t>0x4e28e2aaa3</t>
  </si>
  <si>
    <t>0x4e28e2aaa6</t>
  </si>
  <si>
    <t>0x4e28e2aaad</t>
  </si>
  <si>
    <t>0x4e28e2abff</t>
  </si>
  <si>
    <t>0x4e28e2af06</t>
  </si>
  <si>
    <t>0x4e28e2af0a</t>
  </si>
  <si>
    <t>0x4e28e2af10</t>
  </si>
  <si>
    <t>0x4e28e2af15</t>
  </si>
  <si>
    <t>0x4e28e2d96d</t>
  </si>
  <si>
    <t>0x4e28e2d973</t>
  </si>
  <si>
    <t>CL_OUT_REQ pktId 62978(0xF602)</t>
  </si>
  <si>
    <t>0x4e28e2d977</t>
  </si>
  <si>
    <t>0x4e28e2d9a5</t>
  </si>
  <si>
    <t>0x4e28e2d9b4</t>
  </si>
  <si>
    <t>0x4e28e2d9ba</t>
  </si>
  <si>
    <t>0x4e28e2d9bd</t>
  </si>
  <si>
    <t>CL_OUT_CNF STS_SUCCESS(0,0x0) CL Id 132</t>
  </si>
  <si>
    <t>0x4e28e2d9c0</t>
  </si>
  <si>
    <t>0x4e28e2dd80</t>
  </si>
  <si>
    <t>0x4e28e2dd94</t>
  </si>
  <si>
    <t>0x4e28e2dd96</t>
  </si>
  <si>
    <t>0x4e28e2dd9f</t>
  </si>
  <si>
    <t>0x4e28e2ddae</t>
  </si>
  <si>
    <t>CL_NEW CL Id 132 (0x84) duration 400msec</t>
  </si>
  <si>
    <t>0x4e28e2ddc6</t>
  </si>
  <si>
    <t>0x4e28e2dddc</t>
  </si>
  <si>
    <t>CL_FRT32_TX_CALL param32 0x28E2E159</t>
  </si>
  <si>
    <t>0x4e28e2dddf</t>
  </si>
  <si>
    <t>0x4e28e2e17d</t>
  </si>
  <si>
    <t>0x4e28e2e182</t>
  </si>
  <si>
    <t>0x4e28e2efae</t>
  </si>
  <si>
    <t>LMMGR_DATA_CONF param32 0x28E2E428</t>
  </si>
  <si>
    <t>0x4e28e2efb0</t>
  </si>
  <si>
    <t>0x4e28e2efb2</t>
  </si>
  <si>
    <t>FRT32_TX_END param32 0x28E2EF73</t>
  </si>
  <si>
    <t>0x4e28e2efb5</t>
  </si>
  <si>
    <t>0x4e28e2efbc</t>
  </si>
  <si>
    <t>0x4e28e2efc8</t>
  </si>
  <si>
    <t>0x4e28e2efcb</t>
  </si>
  <si>
    <t>0x4e28e2efd0</t>
  </si>
  <si>
    <t>0x4e28e2efd5</t>
  </si>
  <si>
    <t>0x4e28e2efdb</t>
  </si>
  <si>
    <t>0x4e28e2efe6</t>
  </si>
  <si>
    <t>CL_NEXT_RX_TX nextTime 685961583(0x28E2F16F)</t>
  </si>
  <si>
    <t>0x4e28e2efea</t>
  </si>
  <si>
    <t>0x4e28e2f175</t>
  </si>
  <si>
    <t>0x4e28e2f17c</t>
  </si>
  <si>
    <t>0x4e28e2f181</t>
  </si>
  <si>
    <t>0x4e28e2f18d</t>
  </si>
  <si>
    <t>0x4e28e2f464</t>
  </si>
  <si>
    <t>0x4e28e2f46a</t>
  </si>
  <si>
    <t>0x4e28e2f9b2</t>
  </si>
  <si>
    <t>0x4e28e2f9b6</t>
  </si>
  <si>
    <t>FRT32_RX_START param32 0x28E2F816</t>
  </si>
  <si>
    <t>0x4e28e2f9b9</t>
  </si>
  <si>
    <t>0x4e28e2f9cc</t>
  </si>
  <si>
    <t>0x4e28e2fa57</t>
  </si>
  <si>
    <t>0x4e28e2fb00</t>
  </si>
  <si>
    <t>0x4e28e2fb03</t>
  </si>
  <si>
    <t>FRT32_RX_END param32 0x28E2FA2C</t>
  </si>
  <si>
    <t>0x4e28e2fb05</t>
  </si>
  <si>
    <t>0x4e28e2fb1c</t>
  </si>
  <si>
    <t>0x4e28e2fb24</t>
  </si>
  <si>
    <t>0x4e28e2fb28</t>
  </si>
  <si>
    <t>0x4e28e2fb34</t>
  </si>
  <si>
    <t>0x4e28e2fb39</t>
  </si>
  <si>
    <t>0x4e28e2fb4e</t>
  </si>
  <si>
    <t>0x4e28e2fb54</t>
  </si>
  <si>
    <t>0x4e28e2fb6b</t>
  </si>
  <si>
    <t>0x4e28e2fb70</t>
  </si>
  <si>
    <t>0x4e28e2fb7f</t>
  </si>
  <si>
    <t>0x4e28e2fb83</t>
  </si>
  <si>
    <t>CL_DATA_REQ STS_SUCCESS(0,0x0) CL Id 132</t>
  </si>
  <si>
    <t>0x4e28e2fba0</t>
  </si>
  <si>
    <t>0x4e28e2fba3</t>
  </si>
  <si>
    <t>0x4e28e2fbcf</t>
  </si>
  <si>
    <t>0x4e28e2fbd6</t>
  </si>
  <si>
    <t>CL_NEXT_RX_TX nextTime 685964820(0x28E2FE14)</t>
  </si>
  <si>
    <t>0x4e28e2fbdc</t>
  </si>
  <si>
    <t>0x4e28e2fbe1</t>
  </si>
  <si>
    <t>0x4e28e2fbee</t>
  </si>
  <si>
    <t>0x4e28e2fd3b</t>
  </si>
  <si>
    <t>0x4e28e2fde9</t>
  </si>
  <si>
    <t>0x4e28e2fdfb</t>
  </si>
  <si>
    <t>0x4e28e2fe01</t>
  </si>
  <si>
    <t>0x4e28e2fe0e</t>
  </si>
  <si>
    <t>0x4e28e2fe10</t>
  </si>
  <si>
    <t>CL_TXDONE SDU_TX_NO_TX(65534,0xFFFE) CL Id 132</t>
  </si>
  <si>
    <t>0x4e28e2fe2f</t>
  </si>
  <si>
    <t>0x4e28e2fe3d</t>
  </si>
  <si>
    <t>0x4e28e2fe40</t>
  </si>
  <si>
    <t>0x4e28e2fe46</t>
  </si>
  <si>
    <t>0x4e28e2fe4b</t>
  </si>
  <si>
    <t>0x4e28e2fe5a</t>
  </si>
  <si>
    <t>0x4e28e3014e</t>
  </si>
  <si>
    <t>0x4e28e30334</t>
  </si>
  <si>
    <t>0x4e28e3033c</t>
  </si>
  <si>
    <t>0x4e28e30341</t>
  </si>
  <si>
    <t>0x4e28e32c39</t>
  </si>
  <si>
    <t>0x4e28e32c3e</t>
  </si>
  <si>
    <t>CL_OUT_REQ pktId 62979(0xF603)</t>
  </si>
  <si>
    <t>0x4e28e32c42</t>
  </si>
  <si>
    <t>0x4e28e32c70</t>
  </si>
  <si>
    <t>0x4e28e32c7e</t>
  </si>
  <si>
    <t>0x4e28e32c86</t>
  </si>
  <si>
    <t>0x4e28e32c89</t>
  </si>
  <si>
    <t>CL_OUT_CNF STS_SUCCESS(0,0x0) CL Id 133</t>
  </si>
  <si>
    <t>0x4e28e32c8d</t>
  </si>
  <si>
    <t>0x4e28e3304a</t>
  </si>
  <si>
    <t>0x4e28e3305d</t>
  </si>
  <si>
    <t>0x4e28e33060</t>
  </si>
  <si>
    <t>0x4e28e33068</t>
  </si>
  <si>
    <t>0x4e28e33079</t>
  </si>
  <si>
    <t>CL_NEW CL Id 133 (0x85) duration 400msec</t>
  </si>
  <si>
    <t>0x4e28e33091</t>
  </si>
  <si>
    <t>0x4e28e330a7</t>
  </si>
  <si>
    <t>CL_FRT32_TX_CALL param32 0x28E33424</t>
  </si>
  <si>
    <t>0x4e28e330aa</t>
  </si>
  <si>
    <t>0x4e28e33449</t>
  </si>
  <si>
    <t>0x4e28e3344d</t>
  </si>
  <si>
    <t>0x4e28e34279</t>
  </si>
  <si>
    <t>LMMGR_DATA_CONF param32 0x28E336F4</t>
  </si>
  <si>
    <t>0x4e28e3427d</t>
  </si>
  <si>
    <t>0x4e28e34280</t>
  </si>
  <si>
    <t>FRT32_TX_END param32 0x28E3423F</t>
  </si>
  <si>
    <t>0x4e28e34282</t>
  </si>
  <si>
    <t>0x4e28e34289</t>
  </si>
  <si>
    <t>0x4e28e34294</t>
  </si>
  <si>
    <t>0x4e28e34296</t>
  </si>
  <si>
    <t>0x4e28e3429c</t>
  </si>
  <si>
    <t>0x4e28e342a2</t>
  </si>
  <si>
    <t>0x4e28e342a8</t>
  </si>
  <si>
    <t>0x4e28e342b3</t>
  </si>
  <si>
    <t>CL_NEXT_RX_TX nextTime 685982779(0x28E3443B)</t>
  </si>
  <si>
    <t>0x4e28e342b8</t>
  </si>
  <si>
    <t>0x4e28e34441</t>
  </si>
  <si>
    <t>0x4e28e34448</t>
  </si>
  <si>
    <t>0x4e28e3444d</t>
  </si>
  <si>
    <t>0x4e28e3445a</t>
  </si>
  <si>
    <t>0x4e28e34731</t>
  </si>
  <si>
    <t>0x4e28e34736</t>
  </si>
  <si>
    <t>0x4e28e34c90</t>
  </si>
  <si>
    <t>0x4e28e34c92</t>
  </si>
  <si>
    <t>FRT32_RX_START param32 0x28E34AE2</t>
  </si>
  <si>
    <t>0x4e28e34c94</t>
  </si>
  <si>
    <t>0x4e28e34cab</t>
  </si>
  <si>
    <t>0x4e28e34d38</t>
  </si>
  <si>
    <t>0x4e28e34de1</t>
  </si>
  <si>
    <t>0x4e28e34de3</t>
  </si>
  <si>
    <t>FRT32_RX_END param32 0x28E34CF8</t>
  </si>
  <si>
    <t>0x4e28e34de5</t>
  </si>
  <si>
    <t>0x4e28e34df3</t>
  </si>
  <si>
    <t>0x4e28e34dfc</t>
  </si>
  <si>
    <t>0x4e28e34dfe</t>
  </si>
  <si>
    <t>0x4e28e34e0d</t>
  </si>
  <si>
    <t>0x4e28e34e12</t>
  </si>
  <si>
    <t>0x4e28e34e31</t>
  </si>
  <si>
    <t>0x4e28e34e36</t>
  </si>
  <si>
    <t>0x4e28e34e4c</t>
  </si>
  <si>
    <t>0x4e28e34e51</t>
  </si>
  <si>
    <t>0x4e28e34e60</t>
  </si>
  <si>
    <t>0x4e28e34e65</t>
  </si>
  <si>
    <t>CL_DATA_REQ STS_SUCCESS(0,0x0) CL Id 133</t>
  </si>
  <si>
    <t>0x4e28e34e79</t>
  </si>
  <si>
    <t>0x4e28e34e7c</t>
  </si>
  <si>
    <t>0x4e28e34eb1</t>
  </si>
  <si>
    <t>0x4e28e34eb7</t>
  </si>
  <si>
    <t>CL_NEXT_RX_TX nextTime 685986016(0x28E350E0)</t>
  </si>
  <si>
    <t>0x4e28e34ebd</t>
  </si>
  <si>
    <t>0x4e28e34ec2</t>
  </si>
  <si>
    <t>0x4e28e34ed1</t>
  </si>
  <si>
    <t>0x4e28e35015</t>
  </si>
  <si>
    <t>0x4e28e350cb</t>
  </si>
  <si>
    <t>0x4e28e350dd</t>
  </si>
  <si>
    <t>0x4e28e350e5</t>
  </si>
  <si>
    <t>0x4e28e350f1</t>
  </si>
  <si>
    <t>0x4e28e350f4</t>
  </si>
  <si>
    <t>CL_TXDONE SDU_TX_NO_TX(65534,0xFFFE) CL Id 133</t>
  </si>
  <si>
    <t>0x4e28e35109</t>
  </si>
  <si>
    <t>0x4e28e35115</t>
  </si>
  <si>
    <t>0x4e28e35118</t>
  </si>
  <si>
    <t>0x4e28e35127</t>
  </si>
  <si>
    <t>0x4e28e3512e</t>
  </si>
  <si>
    <t>0x4e28e3513d</t>
  </si>
  <si>
    <t>0x4e28e3542e</t>
  </si>
  <si>
    <t>0x4e28e3561e</t>
  </si>
  <si>
    <t>0x4e28e35624</t>
  </si>
  <si>
    <t>0x4e28e35629</t>
  </si>
  <si>
    <t>0x4e28e36c20</t>
  </si>
  <si>
    <t>0x4e28e36c28</t>
  </si>
  <si>
    <t>0x4e28e36c2b</t>
  </si>
  <si>
    <t>0x4e28e36c36</t>
  </si>
  <si>
    <t>0x4e28e36c73</t>
  </si>
  <si>
    <t>0x4e28e36c75</t>
  </si>
  <si>
    <t>FRT32_RX_START param32 0x28E36B97</t>
  </si>
  <si>
    <t>0x4e28e36c77</t>
  </si>
  <si>
    <t>0x4e28e36c7f</t>
  </si>
  <si>
    <t>0x4e28e36c88</t>
  </si>
  <si>
    <t>0x4e28e36c8d</t>
  </si>
  <si>
    <t>0x4e28e36c99</t>
  </si>
  <si>
    <t>0x4e28e36ccf</t>
  </si>
  <si>
    <t>0x4e28e36cd6</t>
  </si>
  <si>
    <t>0x4e28e36cde</t>
  </si>
  <si>
    <t>0x4e28e36ce3</t>
  </si>
  <si>
    <t>0x4e28e36cef</t>
  </si>
  <si>
    <t>0x4e28e371ee</t>
  </si>
  <si>
    <t>0x4e28e371f7</t>
  </si>
  <si>
    <t>0x4e28e371fd</t>
  </si>
  <si>
    <t>0x4e28e37200</t>
  </si>
  <si>
    <t>0x4e28e37214</t>
  </si>
  <si>
    <t>0x4e28e37223</t>
  </si>
  <si>
    <t>0x4e28e37227</t>
  </si>
  <si>
    <t>CL_START STS_SUCCESS(0,0x0) CL Id 134</t>
  </si>
  <si>
    <t>0x4e28e3722d</t>
  </si>
  <si>
    <t>0x4e28e37248</t>
  </si>
  <si>
    <t>0x4e28e3724c</t>
  </si>
  <si>
    <t>0x4e28e3724f</t>
  </si>
  <si>
    <t>0x4e28e3725f</t>
  </si>
  <si>
    <t>0x4e28e37262</t>
  </si>
  <si>
    <t>0x4e28e37268</t>
  </si>
  <si>
    <t>0x4e28e3726c</t>
  </si>
  <si>
    <t>CL_NEW CL Id 134 (0x86) duration 400msec</t>
  </si>
  <si>
    <t>0x4e28e37270</t>
  </si>
  <si>
    <t>0x4e28e3727b</t>
  </si>
  <si>
    <t>0x4e28e3727e</t>
  </si>
  <si>
    <t>CL_DATA_REQ STS_SUCCESS(0,0x0) CL Id 134</t>
  </si>
  <si>
    <t>0x4e28e372a0</t>
  </si>
  <si>
    <t>0x4e28e3752d</t>
  </si>
  <si>
    <t>0x4e28e37535</t>
  </si>
  <si>
    <t>0x4e28e37539</t>
  </si>
  <si>
    <t>0x4e28e376ce</t>
  </si>
  <si>
    <t>0x4e28e376d1</t>
  </si>
  <si>
    <t>FRT32_RX_END param32 0x28E37687</t>
  </si>
  <si>
    <t>0x4e28e376d3</t>
  </si>
  <si>
    <t>0x4e28e376e2</t>
  </si>
  <si>
    <t>0x4e28e376f9</t>
  </si>
  <si>
    <t>0x4e28e376fd</t>
  </si>
  <si>
    <t>0x4e28e37707</t>
  </si>
  <si>
    <t>0x4e28e3770a</t>
  </si>
  <si>
    <t>0x4e28e37736</t>
  </si>
  <si>
    <t>0x4e28e3773c</t>
  </si>
  <si>
    <t>CL_NEXT_RX_TX nextTime 685997055(0x28E37BFF)</t>
  </si>
  <si>
    <t>0x4e28e37743</t>
  </si>
  <si>
    <t>0x4e28e37749</t>
  </si>
  <si>
    <t>0x4e28e3789b</t>
  </si>
  <si>
    <t>0x4e28e378a7</t>
  </si>
  <si>
    <t>CL_FRT32_TX_CALL param32 0x28E37BFF</t>
  </si>
  <si>
    <t>0x4e28e378aa</t>
  </si>
  <si>
    <t>0x4e28e37cdf</t>
  </si>
  <si>
    <t>0x4e28e37ce3</t>
  </si>
  <si>
    <t>0x4e28e41ddb</t>
  </si>
  <si>
    <t>LMMGR_DATA_CONF param32 0x28E37FB4</t>
  </si>
  <si>
    <t>0x4e28e41dde</t>
  </si>
  <si>
    <t>0x4e28e41de1</t>
  </si>
  <si>
    <t>FRT32_TX_END param32 0x28E41DC0</t>
  </si>
  <si>
    <t>0x4e28e41de4</t>
  </si>
  <si>
    <t>0x4e28e41ded</t>
  </si>
  <si>
    <t>0x4e28e41df7</t>
  </si>
  <si>
    <t>0x4e28e41dfa</t>
  </si>
  <si>
    <t>0x4e28e41dff</t>
  </si>
  <si>
    <t>0x4e28e41e04</t>
  </si>
  <si>
    <t>0x4e28e41e09</t>
  </si>
  <si>
    <t>0x4e28e41e14</t>
  </si>
  <si>
    <t>CL_NEXT_RX_TX nextTime 686038972(0x28E41FBC)</t>
  </si>
  <si>
    <t>0x4e28e41e18</t>
  </si>
  <si>
    <t>0x4e28e41fc2</t>
  </si>
  <si>
    <t>0x4e28e41fc9</t>
  </si>
  <si>
    <t>0x4e28e41fce</t>
  </si>
  <si>
    <t>0x4e28e41fda</t>
  </si>
  <si>
    <t>0x4e28e4207e</t>
  </si>
  <si>
    <t>0x4e28e42083</t>
  </si>
  <si>
    <t>0x4e28e4268d</t>
  </si>
  <si>
    <t>0x4e28e42690</t>
  </si>
  <si>
    <t>FRT32_RX_START param32 0x28E424EE</t>
  </si>
  <si>
    <t>0x4e28e42692</t>
  </si>
  <si>
    <t>0x4e28e426a9</t>
  </si>
  <si>
    <t>0x4e28e42735</t>
  </si>
  <si>
    <t>0x4e28e428be</t>
  </si>
  <si>
    <t>0x4e28e428c5</t>
  </si>
  <si>
    <t>0x4e28e428c8</t>
  </si>
  <si>
    <t>0x4e28e42917</t>
  </si>
  <si>
    <t>0x4e28e4291c</t>
  </si>
  <si>
    <t>0x4e28e4296f</t>
  </si>
  <si>
    <t>0x4e28e42999</t>
  </si>
  <si>
    <t>0x4e28e429ee</t>
  </si>
  <si>
    <t>0x4e28e42a1a</t>
  </si>
  <si>
    <t>0x4e28e42a37</t>
  </si>
  <si>
    <t xml:space="preserve">CL_SEQ_CTRL TX_SUCCESS SeqNum 227(0xE3) frag 0|1485B   </t>
  </si>
  <si>
    <t>0x4e28e42a42</t>
  </si>
  <si>
    <t>0x4e28e42a45</t>
  </si>
  <si>
    <t>CL_TXDONE SDU_TX_SUCCESS(0,0x0) CL Id 134</t>
  </si>
  <si>
    <t>0x4e28e42a93</t>
  </si>
  <si>
    <t>0x4e28e42a95</t>
  </si>
  <si>
    <t>0x4e28e42aed</t>
  </si>
  <si>
    <t>0x4e28e42d61</t>
  </si>
  <si>
    <t>0x4e28e42d8e</t>
  </si>
  <si>
    <t>0x4e28e42dab</t>
  </si>
  <si>
    <t>0x4e28e42e27</t>
  </si>
  <si>
    <t>0x4e28e42e2d</t>
  </si>
  <si>
    <t>0x4e28e4c329</t>
  </si>
  <si>
    <t>0x4e28e4c32d</t>
  </si>
  <si>
    <t>FRT32_RX_END param32 0x28E4C2D9</t>
  </si>
  <si>
    <t>0x4e28e4c32f</t>
  </si>
  <si>
    <t>0x4e28e4c33e</t>
  </si>
  <si>
    <t>0x4e28e4c34c</t>
  </si>
  <si>
    <t>0x4e28e4c34f</t>
  </si>
  <si>
    <t>0x4e28e4c359</t>
  </si>
  <si>
    <t xml:space="preserve">CL_SEQ_CTRL RX_SUCCESS SeqNum 253(0xFD) frag 0   </t>
  </si>
  <si>
    <t>0x4e28e4c395</t>
  </si>
  <si>
    <t>0x4e28e4c39d</t>
  </si>
  <si>
    <t>CL_NEXT_RX_TX nextTime 686081729(0x28E4C6C1)</t>
  </si>
  <si>
    <t>0x4e28e4c3a3</t>
  </si>
  <si>
    <t>0x4e28e4c3a8</t>
  </si>
  <si>
    <t>0x4e28e4c3b5</t>
  </si>
  <si>
    <t>0x4e28e4c3ca</t>
  </si>
  <si>
    <t>CL_FRT32_TX_CALL param32 0x28E4C6C1</t>
  </si>
  <si>
    <t>0x4e28e4c3cd</t>
  </si>
  <si>
    <t>0x4e28e4c70d</t>
  </si>
  <si>
    <t>0x4e28e4c713</t>
  </si>
  <si>
    <t>0x4e28e4cbaf</t>
  </si>
  <si>
    <t>LMMGR_DATA_CONF param32 0x28E4C9E2</t>
  </si>
  <si>
    <t>0x4e28e4cbb1</t>
  </si>
  <si>
    <t>0x4e28e4cbb4</t>
  </si>
  <si>
    <t>FRT32_TX_END param32 0x28E4CB92</t>
  </si>
  <si>
    <t>0x4e28e4cbb7</t>
  </si>
  <si>
    <t>0x4e28e4cbbf</t>
  </si>
  <si>
    <t>0x4e28e4cbc9</t>
  </si>
  <si>
    <t>0x4e28e4cbcd</t>
  </si>
  <si>
    <t>0x4e28e4cbdf</t>
  </si>
  <si>
    <t>0x4e28e4cbe4</t>
  </si>
  <si>
    <t>0x4e28e4cbf7</t>
  </si>
  <si>
    <t>0x4e28e4cc01</t>
  </si>
  <si>
    <t>0x4e28e4cc04</t>
  </si>
  <si>
    <t>0x4e28e4cc0a</t>
  </si>
  <si>
    <t>0x4e28e4cc0f</t>
  </si>
  <si>
    <t>0x4e28e4cc1c</t>
  </si>
  <si>
    <t>0x4e28e4cf14</t>
  </si>
  <si>
    <t>0x4e28e51c7d</t>
  </si>
  <si>
    <t>0x4e28e51f7c</t>
  </si>
  <si>
    <t>0x4e28e56a9e</t>
  </si>
  <si>
    <t>0x4e28e56d8a</t>
  </si>
  <si>
    <t>0x4e28e5b491</t>
  </si>
  <si>
    <t>0x4e28e5b498</t>
  </si>
  <si>
    <t>0x4e28e5b8be</t>
  </si>
  <si>
    <t>0x4e28e5bbb0</t>
  </si>
  <si>
    <t>0x4e28e606de</t>
  </si>
  <si>
    <t>0x4e28e609cd</t>
  </si>
  <si>
    <t>0x4e28e654fd</t>
  </si>
  <si>
    <t>0x4e28e657fb</t>
  </si>
  <si>
    <t>0x4e28e6a31d</t>
  </si>
  <si>
    <t>0x4e28e6a60a</t>
  </si>
  <si>
    <t>0x4e28e6d5ce</t>
  </si>
  <si>
    <t>0x4e28e6d5f8</t>
  </si>
  <si>
    <t>0x4e28e6d5fa</t>
  </si>
  <si>
    <t>0x4e28e6d60d</t>
  </si>
  <si>
    <t>0x4e28e6d612</t>
  </si>
  <si>
    <t>0x4e28e6d619</t>
  </si>
  <si>
    <t>0x4e28e6da35</t>
  </si>
  <si>
    <t>0x4e28e6e9f3</t>
  </si>
  <si>
    <t>LMMGR_DATA_CONF param32 0x28E6DCE0</t>
  </si>
  <si>
    <t>0x4e28e6e9f6</t>
  </si>
  <si>
    <t>0x4e28e6e9f8</t>
  </si>
  <si>
    <t>FRT32_TX_END param32 0x28E6E9BD</t>
  </si>
  <si>
    <t>0x4e28e6e9fb</t>
  </si>
  <si>
    <t>0x4e28e6ea04</t>
  </si>
  <si>
    <t>0x4e28e6ea1b</t>
  </si>
  <si>
    <t>0x4e28e6ea2e</t>
  </si>
  <si>
    <t>0x4e28e6ea32</t>
  </si>
  <si>
    <t>0x4e28e6ea3f</t>
  </si>
  <si>
    <t>0x4e28e6ebb9</t>
  </si>
  <si>
    <t>0x4e28e6f13d</t>
  </si>
  <si>
    <t>0x4e28e6f422</t>
  </si>
  <si>
    <t>0x4e28e73b31</t>
  </si>
  <si>
    <t>0x4e28e73b37</t>
  </si>
  <si>
    <t>0x4e28e73f5d</t>
  </si>
  <si>
    <t>0x4e28e74252</t>
  </si>
  <si>
    <t>0x4e28e78d7d</t>
  </si>
  <si>
    <t>0x4e28e7905f</t>
  </si>
  <si>
    <t>0x4e28e7db9e</t>
  </si>
  <si>
    <t>0x4e28e7deeb</t>
  </si>
  <si>
    <t>0x4e28e829be</t>
  </si>
  <si>
    <t>0x4e28e82caf</t>
  </si>
  <si>
    <t>0x4e28e877dd</t>
  </si>
  <si>
    <t>0x4e28e87aca</t>
  </si>
  <si>
    <t>0x4e28e8c1d1</t>
  </si>
  <si>
    <t>0x4e28e8c1d9</t>
  </si>
  <si>
    <t>0x4e28e8c5fd</t>
  </si>
  <si>
    <t>0x4e28e8c8ed</t>
  </si>
  <si>
    <t>0x4e28e9141d</t>
  </si>
  <si>
    <t>0x4e28e91756</t>
  </si>
  <si>
    <t>0x4e28e9623e</t>
  </si>
  <si>
    <t>0x4e28e96533</t>
  </si>
  <si>
    <t>0x4e28e9b05d</t>
  </si>
  <si>
    <t>0x4e28e9b34f</t>
  </si>
  <si>
    <t>0x4e28e9fe7d</t>
  </si>
  <si>
    <t>0x4e28ea0169</t>
  </si>
  <si>
    <t>0x4e28ea487f</t>
  </si>
  <si>
    <t>0x4e28ea4886</t>
  </si>
  <si>
    <t>0x4e28ea4c9d</t>
  </si>
  <si>
    <t>0x4e28ea4fdd</t>
  </si>
  <si>
    <t>0x4e28ea9abf</t>
  </si>
  <si>
    <t>0x4e28ea9da3</t>
  </si>
  <si>
    <t>0x4e28eae8de</t>
  </si>
  <si>
    <t>0x4e28eaebdc</t>
  </si>
  <si>
    <t>0x4e28eb36ff</t>
  </si>
  <si>
    <t>0x4e28eb39ee</t>
  </si>
  <si>
    <t>0x4e28eb851d</t>
  </si>
  <si>
    <t>0x4e28eb880b</t>
  </si>
  <si>
    <t>0x4e28ebcf12</t>
  </si>
  <si>
    <t>0x4e28ebcf18</t>
  </si>
  <si>
    <t>0x4e28ebd33e</t>
  </si>
  <si>
    <t>0x4e28ebd63b</t>
  </si>
  <si>
    <t>0x4e28ec215e</t>
  </si>
  <si>
    <t>0x4e28ec2442</t>
  </si>
  <si>
    <t>0x4e28ec6f7d</t>
  </si>
  <si>
    <t>0x4e28ec727d</t>
  </si>
  <si>
    <t>0x4e28ecbdac</t>
  </si>
  <si>
    <t>0x4e28ecc097</t>
  </si>
  <si>
    <t>0x4e28ed0bbe</t>
  </si>
  <si>
    <t>0x4e28ed0ebc</t>
  </si>
  <si>
    <t>0x4e28ed55b1</t>
  </si>
  <si>
    <t>0x4e28ed55b9</t>
  </si>
  <si>
    <t>0x4e28ed59de</t>
  </si>
  <si>
    <t>0x4e28ed5cbf</t>
  </si>
  <si>
    <t>0x4e28eda7fd</t>
  </si>
  <si>
    <t>0x4e28edaaf1</t>
  </si>
  <si>
    <t>0x4e28edf61e</t>
  </si>
  <si>
    <t>0x4e28edf905</t>
  </si>
  <si>
    <t>0x4e28ee443d</t>
  </si>
  <si>
    <t>0x4e28ee4738</t>
  </si>
  <si>
    <t>0x4e28ee925d</t>
  </si>
  <si>
    <t>0x4e28ee954e</t>
  </si>
  <si>
    <t>0x4e28eedc51</t>
  </si>
  <si>
    <t>0x4e28eedc57</t>
  </si>
  <si>
    <t>0x4e28eee07d</t>
  </si>
  <si>
    <t>0x4e28eee36e</t>
  </si>
  <si>
    <t>0x4e28ef2e9d</t>
  </si>
  <si>
    <t>0x4e28ef317f</t>
  </si>
  <si>
    <t>0x4e28ef7cbd</t>
  </si>
  <si>
    <t>0x4e28ef7fbb</t>
  </si>
  <si>
    <t>0x4e28efcadd</t>
  </si>
  <si>
    <t>0x4e28efcdc8</t>
  </si>
  <si>
    <t>0x4e28f018fd</t>
  </si>
  <si>
    <t>0x4e28f01c14</t>
  </si>
  <si>
    <t>0x4e28f01c17</t>
  </si>
  <si>
    <t>0x4e28f01c1d</t>
  </si>
  <si>
    <t>CL_OUT_REQ pktId 62982(0xF606)</t>
  </si>
  <si>
    <t>0x4e28f01c21</t>
  </si>
  <si>
    <t>0x4e28f01c50</t>
  </si>
  <si>
    <t>0x4e28f01c60</t>
  </si>
  <si>
    <t>0x4e28f01c69</t>
  </si>
  <si>
    <t>0x4e28f01c6c</t>
  </si>
  <si>
    <t>CL_OUT_CNF STS_SUCCESS(0,0x0) CL Id 135</t>
  </si>
  <si>
    <t>0x4e28f01c6f</t>
  </si>
  <si>
    <t>0x4e28f0202a</t>
  </si>
  <si>
    <t>0x4e28f0203c</t>
  </si>
  <si>
    <t>0x4e28f0203f</t>
  </si>
  <si>
    <t>0x4e28f02049</t>
  </si>
  <si>
    <t>0x4e28f02058</t>
  </si>
  <si>
    <t>CL_NEW CL Id 135 (0x87) duration 400msec</t>
  </si>
  <si>
    <t>0x4e28f02071</t>
  </si>
  <si>
    <t>0x4e28f02087</t>
  </si>
  <si>
    <t>CL_FRT32_TX_CALL param32 0x28F02404</t>
  </si>
  <si>
    <t>0x4e28f02089</t>
  </si>
  <si>
    <t>0x4e28f02429</t>
  </si>
  <si>
    <t>0x4e28f0242e</t>
  </si>
  <si>
    <t>0x4e28f03259</t>
  </si>
  <si>
    <t>LMMGR_DATA_CONF param32 0x28F026D4</t>
  </si>
  <si>
    <t>0x4e28f0325c</t>
  </si>
  <si>
    <t>0x4e28f0325f</t>
  </si>
  <si>
    <t>FRT32_TX_END param32 0x28F0321F</t>
  </si>
  <si>
    <t>0x4e28f03261</t>
  </si>
  <si>
    <t>0x4e28f03269</t>
  </si>
  <si>
    <t>0x4e28f03273</t>
  </si>
  <si>
    <t>0x4e28f03276</t>
  </si>
  <si>
    <t>0x4e28f0327c</t>
  </si>
  <si>
    <t>0x4e28f03281</t>
  </si>
  <si>
    <t>0x4e28f03287</t>
  </si>
  <si>
    <t>0x4e28f03292</t>
  </si>
  <si>
    <t>CL_NEXT_RX_TX nextTime 686830619(0x28F0341B)</t>
  </si>
  <si>
    <t>0x4e28f03296</t>
  </si>
  <si>
    <t>0x4e28f03421</t>
  </si>
  <si>
    <t>0x4e28f03428</t>
  </si>
  <si>
    <t>0x4e28f0342e</t>
  </si>
  <si>
    <t>0x4e28f0343a</t>
  </si>
  <si>
    <t>0x4e28f0371e</t>
  </si>
  <si>
    <t>0x4e28f03723</t>
  </si>
  <si>
    <t>0x4e28f03c68</t>
  </si>
  <si>
    <t>0x4e28f03c6a</t>
  </si>
  <si>
    <t>FRT32_RX_START param32 0x28F03AC3</t>
  </si>
  <si>
    <t>0x4e28f03c6d</t>
  </si>
  <si>
    <t>0x4e28f03c87</t>
  </si>
  <si>
    <t>0x4e28f03d10</t>
  </si>
  <si>
    <t>0x4e28f03db9</t>
  </si>
  <si>
    <t>0x4e28f03dbb</t>
  </si>
  <si>
    <t>FRT32_RX_END param32 0x28F03CD7</t>
  </si>
  <si>
    <t>0x4e28f03dbe</t>
  </si>
  <si>
    <t>0x4e28f03dcc</t>
  </si>
  <si>
    <t>0x4e28f03dd4</t>
  </si>
  <si>
    <t>0x4e28f03dd9</t>
  </si>
  <si>
    <t>0x4e28f03de5</t>
  </si>
  <si>
    <t>0x4e28f03df4</t>
  </si>
  <si>
    <t>0x4e28f03e09</t>
  </si>
  <si>
    <t>0x4e28f03e0e</t>
  </si>
  <si>
    <t>0x4e28f03e24</t>
  </si>
  <si>
    <t>0x4e28f03e29</t>
  </si>
  <si>
    <t>0x4e28f03e39</t>
  </si>
  <si>
    <t>0x4e28f03e3c</t>
  </si>
  <si>
    <t>CL_DATA_REQ STS_SUCCESS(0,0x0) CL Id 135</t>
  </si>
  <si>
    <t>0x4e28f03e51</t>
  </si>
  <si>
    <t>0x4e28f03e54</t>
  </si>
  <si>
    <t>0x4e28f03e89</t>
  </si>
  <si>
    <t>0x4e28f03e8f</t>
  </si>
  <si>
    <t>CL_NEXT_RX_TX nextTime 686833855(0x28F040BF)</t>
  </si>
  <si>
    <t>0x4e28f03e95</t>
  </si>
  <si>
    <t>0x4e28f03e9c</t>
  </si>
  <si>
    <t>0x4e28f03ea9</t>
  </si>
  <si>
    <t>0x4e28f03ff5</t>
  </si>
  <si>
    <t>0x4e28f040a2</t>
  </si>
  <si>
    <t>0x4e28f040b6</t>
  </si>
  <si>
    <t>0x4e28f040bc</t>
  </si>
  <si>
    <t>0x4e28f040c8</t>
  </si>
  <si>
    <t>0x4e28f040cb</t>
  </si>
  <si>
    <t>CL_TXDONE SDU_TX_NO_TX(65534,0xFFFE) CL Id 135</t>
  </si>
  <si>
    <t>0x4e28f040e0</t>
  </si>
  <si>
    <t>0x4e28f040f5</t>
  </si>
  <si>
    <t>0x4e28f040f9</t>
  </si>
  <si>
    <t>0x4e28f04102</t>
  </si>
  <si>
    <t>0x4e28f04106</t>
  </si>
  <si>
    <t>0x4e28f04115</t>
  </si>
  <si>
    <t>0x4e28f04405</t>
  </si>
  <si>
    <t>0x4e28f045f1</t>
  </si>
  <si>
    <t>0x4e28f045f8</t>
  </si>
  <si>
    <t>0x4e28f045fd</t>
  </si>
  <si>
    <t>0x4e28f062f1</t>
  </si>
  <si>
    <t>0x4e28f062f8</t>
  </si>
  <si>
    <t>0x4e28f0671e</t>
  </si>
  <si>
    <t>0x4e28f06a01</t>
  </si>
  <si>
    <t>0x4e28f06ec2</t>
  </si>
  <si>
    <t>0x4e28f06ec8</t>
  </si>
  <si>
    <t>CL_OUT_REQ pktId 62983(0xF607)</t>
  </si>
  <si>
    <t>0x4e28f06eca</t>
  </si>
  <si>
    <t>0x4e28f06efb</t>
  </si>
  <si>
    <t>0x4e28f06f09</t>
  </si>
  <si>
    <t>0x4e28f06f0f</t>
  </si>
  <si>
    <t>0x4e28f06f12</t>
  </si>
  <si>
    <t>CL_OUT_CNF STS_SUCCESS(0,0x0) CL Id 136</t>
  </si>
  <si>
    <t>0x4e28f06f16</t>
  </si>
  <si>
    <t>0x4e28f072d6</t>
  </si>
  <si>
    <t>0x4e28f072e8</t>
  </si>
  <si>
    <t>0x4e28f072ed</t>
  </si>
  <si>
    <t>0x4e28f072f5</t>
  </si>
  <si>
    <t>0x4e28f07304</t>
  </si>
  <si>
    <t>CL_NEW CL Id 136 (0x88) duration 400msec</t>
  </si>
  <si>
    <t>0x4e28f0731c</t>
  </si>
  <si>
    <t>0x4e28f07341</t>
  </si>
  <si>
    <t>CL_FRT32_TX_CALL param32 0x28F076AF</t>
  </si>
  <si>
    <t>0x4e28f07344</t>
  </si>
  <si>
    <t>0x4e28f076d3</t>
  </si>
  <si>
    <t>0x4e28f076d9</t>
  </si>
  <si>
    <t>0x4e28f08503</t>
  </si>
  <si>
    <t>LMMGR_DATA_CONF param32 0x28F0797E</t>
  </si>
  <si>
    <t>0x4e28f08506</t>
  </si>
  <si>
    <t>0x4e28f08508</t>
  </si>
  <si>
    <t>FRT32_TX_END param32 0x28F084C9</t>
  </si>
  <si>
    <t>0x4e28f0850b</t>
  </si>
  <si>
    <t>0x4e28f08512</t>
  </si>
  <si>
    <t>0x4e28f0851d</t>
  </si>
  <si>
    <t>0x4e28f08521</t>
  </si>
  <si>
    <t>0x4e28f08526</t>
  </si>
  <si>
    <t>0x4e28f0852b</t>
  </si>
  <si>
    <t>0x4e28f08531</t>
  </si>
  <si>
    <t>0x4e28f0853c</t>
  </si>
  <si>
    <t>CL_NEXT_RX_TX nextTime 686851781(0x28F086C5)</t>
  </si>
  <si>
    <t>0x4e28f08540</t>
  </si>
  <si>
    <t>0x4e28f086cb</t>
  </si>
  <si>
    <t>0x4e28f086d3</t>
  </si>
  <si>
    <t>0x4e28f086d8</t>
  </si>
  <si>
    <t>0x4e28f086e4</t>
  </si>
  <si>
    <t>0x4e28f089c6</t>
  </si>
  <si>
    <t>0x4e28f089cb</t>
  </si>
  <si>
    <t>0x4e28f08f00</t>
  </si>
  <si>
    <t>0x4e28f08f03</t>
  </si>
  <si>
    <t>FRT32_RX_START param32 0x28F08D6E</t>
  </si>
  <si>
    <t>0x4e28f08f07</t>
  </si>
  <si>
    <t>0x4e28f08f1e</t>
  </si>
  <si>
    <t>0x4e28f08fa8</t>
  </si>
  <si>
    <t>0x4e28f09051</t>
  </si>
  <si>
    <t>0x4e28f09054</t>
  </si>
  <si>
    <t>FRT32_RX_END param32 0x28F08F84</t>
  </si>
  <si>
    <t>0x4e28f09056</t>
  </si>
  <si>
    <t>0x4e28f09065</t>
  </si>
  <si>
    <t>0x4e28f0906e</t>
  </si>
  <si>
    <t>0x4e28f09072</t>
  </si>
  <si>
    <t>0x4e28f0907e</t>
  </si>
  <si>
    <t>0x4e28f09083</t>
  </si>
  <si>
    <t>0x4e28f09098</t>
  </si>
  <si>
    <t>0x4e28f0909e</t>
  </si>
  <si>
    <t>0x4e28f090b3</t>
  </si>
  <si>
    <t>0x4e28f090c3</t>
  </si>
  <si>
    <t>0x4e28f090d2</t>
  </si>
  <si>
    <t>0x4e28f090d5</t>
  </si>
  <si>
    <t>CL_DATA_REQ STS_SUCCESS(0,0x0) CL Id 136</t>
  </si>
  <si>
    <t>0x4e28f090ea</t>
  </si>
  <si>
    <t>0x4e28f090ed</t>
  </si>
  <si>
    <t>0x4e28f09118</t>
  </si>
  <si>
    <t>0x4e28f0911e</t>
  </si>
  <si>
    <t>CL_NEXT_RX_TX nextTime 686855020(0x28F0936C)</t>
  </si>
  <si>
    <t>0x4e28f09126</t>
  </si>
  <si>
    <t>0x4e28f0912b</t>
  </si>
  <si>
    <t>0x4e28f09138</t>
  </si>
  <si>
    <t>0x4e28f09285</t>
  </si>
  <si>
    <t>0x4e28f09333</t>
  </si>
  <si>
    <t>0x4e28f0934e</t>
  </si>
  <si>
    <t>0x4e28f09354</t>
  </si>
  <si>
    <t>0x4e28f09361</t>
  </si>
  <si>
    <t>0x4e28f09363</t>
  </si>
  <si>
    <t>CL_TXDONE SDU_TX_NO_TX(65534,0xFFFE) CL Id 136</t>
  </si>
  <si>
    <t>0x4e28f09378</t>
  </si>
  <si>
    <t>0x4e28f09385</t>
  </si>
  <si>
    <t>0x4e28f0938a</t>
  </si>
  <si>
    <t>0x4e28f09390</t>
  </si>
  <si>
    <t>0x4e28f09395</t>
  </si>
  <si>
    <t>0x4e28f093a3</t>
  </si>
  <si>
    <t>0x4e28f0969b</t>
  </si>
  <si>
    <t>0x4e28f0988b</t>
  </si>
  <si>
    <t>0x4e28f09892</t>
  </si>
  <si>
    <t>0x4e28f09899</t>
  </si>
  <si>
    <t>0x4e28f0b53e</t>
  </si>
  <si>
    <t>0x4e28f0b837</t>
  </si>
  <si>
    <t>0x4e28f0c239</t>
  </si>
  <si>
    <t>0x4e28f0c23f</t>
  </si>
  <si>
    <t>CL_OUT_REQ pktId 62984(0xF608)</t>
  </si>
  <si>
    <t>0x4e28f0c242</t>
  </si>
  <si>
    <t>0x4e28f0c270</t>
  </si>
  <si>
    <t>0x4e28f0c280</t>
  </si>
  <si>
    <t>0x4e28f0c286</t>
  </si>
  <si>
    <t>0x4e28f0c289</t>
  </si>
  <si>
    <t>CL_OUT_CNF STS_SUCCESS(0,0x0) CL Id 137</t>
  </si>
  <si>
    <t>0x4e28f0c28c</t>
  </si>
  <si>
    <t>0x4e28f0c64a</t>
  </si>
  <si>
    <t>0x4e28f0c65c</t>
  </si>
  <si>
    <t>0x4e28f0c660</t>
  </si>
  <si>
    <t>0x4e28f0c669</t>
  </si>
  <si>
    <t>0x4e28f0c678</t>
  </si>
  <si>
    <t>CL_NEW CL Id 137 (0x89) duration 400msec</t>
  </si>
  <si>
    <t>0x4e28f0c690</t>
  </si>
  <si>
    <t>0x4e28f0c6a7</t>
  </si>
  <si>
    <t>CL_FRT32_TX_CALL param32 0x28F0CA24</t>
  </si>
  <si>
    <t>0x4e28f0c6aa</t>
  </si>
  <si>
    <t>0x4e28f0ca49</t>
  </si>
  <si>
    <t>0x4e28f0ca4e</t>
  </si>
  <si>
    <t>0x4e28f0d87a</t>
  </si>
  <si>
    <t>LMMGR_DATA_CONF param32 0x28F0CCF4</t>
  </si>
  <si>
    <t>0x4e28f0d87c</t>
  </si>
  <si>
    <t>0x4e28f0d87f</t>
  </si>
  <si>
    <t>FRT32_TX_END param32 0x28F0D83F</t>
  </si>
  <si>
    <t>0x4e28f0d881</t>
  </si>
  <si>
    <t>0x4e28f0d889</t>
  </si>
  <si>
    <t>0x4e28f0d894</t>
  </si>
  <si>
    <t>0x4e28f0d896</t>
  </si>
  <si>
    <t>0x4e28f0d89d</t>
  </si>
  <si>
    <t>0x4e28f0d8a2</t>
  </si>
  <si>
    <t>0x4e28f0d8a8</t>
  </si>
  <si>
    <t>0x4e28f0d8b3</t>
  </si>
  <si>
    <t>CL_NEXT_RX_TX nextTime 686873147(0x28F0DA3B)</t>
  </si>
  <si>
    <t>0x4e28f0d8b7</t>
  </si>
  <si>
    <t>0x4e28f0da41</t>
  </si>
  <si>
    <t>0x4e28f0da48</t>
  </si>
  <si>
    <t>0x4e28f0da4f</t>
  </si>
  <si>
    <t>0x4e28f0da5b</t>
  </si>
  <si>
    <t>0x4e28f0dd31</t>
  </si>
  <si>
    <t>0x4e28f0dd36</t>
  </si>
  <si>
    <t>0x4e28f0e28f</t>
  </si>
  <si>
    <t>0x4e28f0e292</t>
  </si>
  <si>
    <t>FRT32_RX_START param32 0x28F0E0E3</t>
  </si>
  <si>
    <t>0x4e28f0e294</t>
  </si>
  <si>
    <t>0x4e28f0e2a9</t>
  </si>
  <si>
    <t>0x4e28f0e337</t>
  </si>
  <si>
    <t>0x4e28f0e3dd</t>
  </si>
  <si>
    <t>0x4e28f0e3df</t>
  </si>
  <si>
    <t>FRT32_RX_END param32 0x28F0E2F9</t>
  </si>
  <si>
    <t>0x4e28f0e3e2</t>
  </si>
  <si>
    <t>0x4e28f0e3f0</t>
  </si>
  <si>
    <t>0x4e28f0e3f7</t>
  </si>
  <si>
    <t>0x4e28f0e3fc</t>
  </si>
  <si>
    <t>0x4e28f0e408</t>
  </si>
  <si>
    <t>0x4e28f0e40e</t>
  </si>
  <si>
    <t>0x4e28f0e42c</t>
  </si>
  <si>
    <t>0x4e28f0e432</t>
  </si>
  <si>
    <t>0x4e28f0e447</t>
  </si>
  <si>
    <t>0x4e28f0e44d</t>
  </si>
  <si>
    <t>0x4e28f0e45d</t>
  </si>
  <si>
    <t>0x4e28f0e460</t>
  </si>
  <si>
    <t>CL_DATA_REQ STS_SUCCESS(0,0x0) CL Id 137</t>
  </si>
  <si>
    <t>0x4e28f0e475</t>
  </si>
  <si>
    <t>0x4e28f0e478</t>
  </si>
  <si>
    <t>0x4e28f0e4ad</t>
  </si>
  <si>
    <t>0x4e28f0e4b3</t>
  </si>
  <si>
    <t>CL_NEXT_RX_TX nextTime 686876385(0x28F0E6E1)</t>
  </si>
  <si>
    <t>0x4e28f0e4b9</t>
  </si>
  <si>
    <t>0x4e28f0e4c0</t>
  </si>
  <si>
    <t>0x4e28f0e4cd</t>
  </si>
  <si>
    <t>0x4e28f0e61b</t>
  </si>
  <si>
    <t>0x4e28f0e6c7</t>
  </si>
  <si>
    <t>0x4e28f0e6db</t>
  </si>
  <si>
    <t>0x4e28f0e6e1</t>
  </si>
  <si>
    <t>0x4e28f0e6ed</t>
  </si>
  <si>
    <t>0x4e28f0e6f0</t>
  </si>
  <si>
    <t>CL_TXDONE SDU_TX_NO_TX(65534,0xFFFE) CL Id 137</t>
  </si>
  <si>
    <t>0x4e28f0e705</t>
  </si>
  <si>
    <t>0x4e28f0e71b</t>
  </si>
  <si>
    <t>0x4e28f0e71e</t>
  </si>
  <si>
    <t>0x4e28f0e726</t>
  </si>
  <si>
    <t>0x4e28f0e72b</t>
  </si>
  <si>
    <t>0x4e28f0e73a</t>
  </si>
  <si>
    <t>0x4e28f0ea21</t>
  </si>
  <si>
    <t>0x4e28f0ec0f</t>
  </si>
  <si>
    <t>0x4e28f0ec15</t>
  </si>
  <si>
    <t>0x4e28f0ec1a</t>
  </si>
  <si>
    <t>0x4e28f1035d</t>
  </si>
  <si>
    <t>0x4e28f10699</t>
  </si>
  <si>
    <t>0x4e28f11611</t>
  </si>
  <si>
    <t>0x4e28f11617</t>
  </si>
  <si>
    <t>CL_OUT_REQ pktId 62985(0xF609)</t>
  </si>
  <si>
    <t>0x4e28f11619</t>
  </si>
  <si>
    <t>0x4e28f11648</t>
  </si>
  <si>
    <t>0x4e28f11657</t>
  </si>
  <si>
    <t>0x4e28f1165e</t>
  </si>
  <si>
    <t>0x4e28f11661</t>
  </si>
  <si>
    <t>CL_OUT_CNF STS_SUCCESS(0,0x0) CL Id 138</t>
  </si>
  <si>
    <t>0x4e28f11665</t>
  </si>
  <si>
    <t>0x4e28f11a22</t>
  </si>
  <si>
    <t>0x4e28f11a35</t>
  </si>
  <si>
    <t>0x4e28f11a38</t>
  </si>
  <si>
    <t>0x4e28f11a40</t>
  </si>
  <si>
    <t>0x4e28f11a51</t>
  </si>
  <si>
    <t>CL_NEW CL Id 138 (0x8A) duration 400msec</t>
  </si>
  <si>
    <t>0x4e28f11a69</t>
  </si>
  <si>
    <t>0x4e28f11a80</t>
  </si>
  <si>
    <t>CL_FRT32_TX_CALL param32 0x28F11DFC</t>
  </si>
  <si>
    <t>0x4e28f11a82</t>
  </si>
  <si>
    <t>0x4e28f11e21</t>
  </si>
  <si>
    <t>0x4e28f11e25</t>
  </si>
  <si>
    <t>0x4e28f12c51</t>
  </si>
  <si>
    <t>LMMGR_DATA_CONF param32 0x28F120CC</t>
  </si>
  <si>
    <t>0x4e28f12c55</t>
  </si>
  <si>
    <t>0x4e28f12c58</t>
  </si>
  <si>
    <t>FRT32_TX_END param32 0x28F12C17</t>
  </si>
  <si>
    <t>0x4e28f12c5a</t>
  </si>
  <si>
    <t>0x4e28f12c62</t>
  </si>
  <si>
    <t>0x4e28f12c6d</t>
  </si>
  <si>
    <t>0x4e28f12c6f</t>
  </si>
  <si>
    <t>0x4e28f12c75</t>
  </si>
  <si>
    <t>0x4e28f12c7b</t>
  </si>
  <si>
    <t>0x4e28f12c81</t>
  </si>
  <si>
    <t>0x4e28f12c8c</t>
  </si>
  <si>
    <t>CL_NEXT_RX_TX nextTime 686894611(0x28F12E13)</t>
  </si>
  <si>
    <t>0x4e28f12c90</t>
  </si>
  <si>
    <t>0x4e28f12e19</t>
  </si>
  <si>
    <t>0x4e28f12e20</t>
  </si>
  <si>
    <t>0x4e28f12e25</t>
  </si>
  <si>
    <t>0x4e28f12e32</t>
  </si>
  <si>
    <t>0x4e28f1311d</t>
  </si>
  <si>
    <t>0x4e28f13122</t>
  </si>
  <si>
    <t>0x4e28f1365c</t>
  </si>
  <si>
    <t>0x4e28f1365f</t>
  </si>
  <si>
    <t>FRT32_RX_START param32 0x28F134BB</t>
  </si>
  <si>
    <t>0x4e28f13661</t>
  </si>
  <si>
    <t>0x4e28f13679</t>
  </si>
  <si>
    <t>0x4e28f13704</t>
  </si>
  <si>
    <t>0x4e28f137ac</t>
  </si>
  <si>
    <t>0x4e28f137ae</t>
  </si>
  <si>
    <t>FRT32_RX_END param32 0x28F136CF</t>
  </si>
  <si>
    <t>0x4e28f137b1</t>
  </si>
  <si>
    <t>0x4e28f137be</t>
  </si>
  <si>
    <t>0x4e28f137c7</t>
  </si>
  <si>
    <t>0x4e28f137ca</t>
  </si>
  <si>
    <t>0x4e28f137d8</t>
  </si>
  <si>
    <t>0x4e28f137de</t>
  </si>
  <si>
    <t>0x4e28f137fc</t>
  </si>
  <si>
    <t>0x4e28f13801</t>
  </si>
  <si>
    <t>0x4e28f13817</t>
  </si>
  <si>
    <t>0x4e28f1381c</t>
  </si>
  <si>
    <t>0x4e28f1382a</t>
  </si>
  <si>
    <t>0x4e28f1382f</t>
  </si>
  <si>
    <t>CL_DATA_REQ STS_SUCCESS(0,0x0) CL Id 138</t>
  </si>
  <si>
    <t>0x4e28f13844</t>
  </si>
  <si>
    <t>0x4e28f13847</t>
  </si>
  <si>
    <t>0x4e28f1387c</t>
  </si>
  <si>
    <t>0x4e28f13882</t>
  </si>
  <si>
    <t>CL_NEXT_RX_TX nextTime 686897847(0x28F13AB7)</t>
  </si>
  <si>
    <t>0x4e28f13888</t>
  </si>
  <si>
    <t>0x4e28f1388d</t>
  </si>
  <si>
    <t>0x4e28f1389c</t>
  </si>
  <si>
    <t>0x4e28f139df</t>
  </si>
  <si>
    <t>0x4e28f13a95</t>
  </si>
  <si>
    <t>0x4e28f13aa8</t>
  </si>
  <si>
    <t>0x4e28f13aaf</t>
  </si>
  <si>
    <t>0x4e28f13abc</t>
  </si>
  <si>
    <t>0x4e28f13abe</t>
  </si>
  <si>
    <t>CL_TXDONE SDU_TX_NO_TX(65534,0xFFFE) CL Id 138</t>
  </si>
  <si>
    <t>0x4e28f13ad3</t>
  </si>
  <si>
    <t>0x4e28f13adf</t>
  </si>
  <si>
    <t>0x4e28f13aec</t>
  </si>
  <si>
    <t>0x4e28f13af2</t>
  </si>
  <si>
    <t>0x4e28f13af8</t>
  </si>
  <si>
    <t>0x4e28f13b07</t>
  </si>
  <si>
    <t>0x4e28f13e40</t>
  </si>
  <si>
    <t>0x4e28f14031</t>
  </si>
  <si>
    <t>0x4e28f14037</t>
  </si>
  <si>
    <t>0x4e28f1403c</t>
  </si>
  <si>
    <t>0x4e28f1517e</t>
  </si>
  <si>
    <t>0x4e28f15468</t>
  </si>
  <si>
    <t>0x4e28f16902</t>
  </si>
  <si>
    <t>0x4e28f16907</t>
  </si>
  <si>
    <t>CL_OUT_REQ pktId 62986(0xF60A)</t>
  </si>
  <si>
    <t>0x4e28f1690a</t>
  </si>
  <si>
    <t>0x4e28f16938</t>
  </si>
  <si>
    <t>0x4e28f16947</t>
  </si>
  <si>
    <t>0x4e28f1694d</t>
  </si>
  <si>
    <t>0x4e28f16951</t>
  </si>
  <si>
    <t>CL_OUT_CNF STS_SUCCESS(0,0x0) CL Id 139</t>
  </si>
  <si>
    <t>0x4e28f16955</t>
  </si>
  <si>
    <t>0x4e28f17148</t>
  </si>
  <si>
    <t>0x4e28f1715a</t>
  </si>
  <si>
    <t>0x4e28f1715d</t>
  </si>
  <si>
    <t>0x4e28f17165</t>
  </si>
  <si>
    <t>0x4e28f17174</t>
  </si>
  <si>
    <t>CL_NEW CL Id 139 (0x8B) duration 400msec</t>
  </si>
  <si>
    <t>0x4e28f1719c</t>
  </si>
  <si>
    <t>0x4e28f171b3</t>
  </si>
  <si>
    <t>CL_FRT32_TX_CALL param32 0x28F17522</t>
  </si>
  <si>
    <t>0x4e28f171b6</t>
  </si>
  <si>
    <t>0x4e28f17547</t>
  </si>
  <si>
    <t>0x4e28f1754c</t>
  </si>
  <si>
    <t>0x4e28f18378</t>
  </si>
  <si>
    <t>LMMGR_DATA_CONF param32 0x28F177F2</t>
  </si>
  <si>
    <t>0x4e28f1837a</t>
  </si>
  <si>
    <t>0x4e28f1837e</t>
  </si>
  <si>
    <t>FRT32_TX_END param32 0x28F1833D</t>
  </si>
  <si>
    <t>0x4e28f18380</t>
  </si>
  <si>
    <t>0x4e28f18389</t>
  </si>
  <si>
    <t>0x4e28f18393</t>
  </si>
  <si>
    <t>0x4e28f18396</t>
  </si>
  <si>
    <t>0x4e28f1839b</t>
  </si>
  <si>
    <t>0x4e28f183a0</t>
  </si>
  <si>
    <t>0x4e28f183a7</t>
  </si>
  <si>
    <t>0x4e28f183b2</t>
  </si>
  <si>
    <t>CL_NEXT_RX_TX nextTime 686916921(0x28F18539)</t>
  </si>
  <si>
    <t>0x4e28f183b6</t>
  </si>
  <si>
    <t>0x4e28f1853e</t>
  </si>
  <si>
    <t>0x4e28f18546</t>
  </si>
  <si>
    <t>0x4e28f1854b</t>
  </si>
  <si>
    <t>0x4e28f18557</t>
  </si>
  <si>
    <t>0x4e28f1883a</t>
  </si>
  <si>
    <t>0x4e28f1883f</t>
  </si>
  <si>
    <t>0x4e28f18d7c</t>
  </si>
  <si>
    <t>0x4e28f18d7f</t>
  </si>
  <si>
    <t>FRT32_RX_START param32 0x28F18BE2</t>
  </si>
  <si>
    <t>0x4e28f18d82</t>
  </si>
  <si>
    <t>0x4e28f18d95</t>
  </si>
  <si>
    <t>0x4e28f18e20</t>
  </si>
  <si>
    <t>0x4e28f18eca</t>
  </si>
  <si>
    <t>0x4e28f18ecc</t>
  </si>
  <si>
    <t>FRT32_RX_END param32 0x28F18DF8</t>
  </si>
  <si>
    <t>0x4e28f18ecf</t>
  </si>
  <si>
    <t>0x4e28f18edd</t>
  </si>
  <si>
    <t>0x4e28f18ee5</t>
  </si>
  <si>
    <t>0x4e28f18ee8</t>
  </si>
  <si>
    <t>0x4e28f18ef4</t>
  </si>
  <si>
    <t>0x4e28f18efb</t>
  </si>
  <si>
    <t>0x4e28f18f10</t>
  </si>
  <si>
    <t>0x4e28f18f1f</t>
  </si>
  <si>
    <t>0x4e28f18f35</t>
  </si>
  <si>
    <t>0x4e28f18f3a</t>
  </si>
  <si>
    <t>0x4e28f18f49</t>
  </si>
  <si>
    <t>0x4e28f18f4b</t>
  </si>
  <si>
    <t>CL_DATA_REQ STS_SUCCESS(0,0x0) CL Id 139</t>
  </si>
  <si>
    <t>0x4e28f18f62</t>
  </si>
  <si>
    <t>0x4e28f18f65</t>
  </si>
  <si>
    <t>0x4e28f18f91</t>
  </si>
  <si>
    <t>0x4e28f18fa0</t>
  </si>
  <si>
    <t>CL_NEXT_RX_TX nextTime 686920160(0x28F191E0)</t>
  </si>
  <si>
    <t>0x4e28f18fa6</t>
  </si>
  <si>
    <t>0x4e28f18fab</t>
  </si>
  <si>
    <t>0x4e28f18fb9</t>
  </si>
  <si>
    <t>0x4e28f190fe</t>
  </si>
  <si>
    <t>0x4e28f191b3</t>
  </si>
  <si>
    <t>0x4e28f191c5</t>
  </si>
  <si>
    <t>0x4e28f191cb</t>
  </si>
  <si>
    <t>0x4e28f191d9</t>
  </si>
  <si>
    <t>0x4e28f191dc</t>
  </si>
  <si>
    <t>CL_TXDONE SDU_TX_NO_TX(65534,0xFFFE) CL Id 139</t>
  </si>
  <si>
    <t>0x4e28f191f1</t>
  </si>
  <si>
    <t>0x4e28f191fd</t>
  </si>
  <si>
    <t>0x4e28f19201</t>
  </si>
  <si>
    <t>0x4e28f19207</t>
  </si>
  <si>
    <t>0x4e28f1920c</t>
  </si>
  <si>
    <t>0x4e28f19226</t>
  </si>
  <si>
    <t>0x4e28f19565</t>
  </si>
  <si>
    <t>0x4e28f19755</t>
  </si>
  <si>
    <t>0x4e28f1975b</t>
  </si>
  <si>
    <t>0x4e28f19760</t>
  </si>
  <si>
    <t>0x4e28f19f9e</t>
  </si>
  <si>
    <t>0x4e28f1a28f</t>
  </si>
  <si>
    <t>0x4e28f1c024</t>
  </si>
  <si>
    <t>0x4e28f1c029</t>
  </si>
  <si>
    <t>CL_OUT_REQ pktId 62987(0xF60B)</t>
  </si>
  <si>
    <t>0x4e28f1c02d</t>
  </si>
  <si>
    <t>0x4e28f1c05b</t>
  </si>
  <si>
    <t>0x4e28f1c069</t>
  </si>
  <si>
    <t>0x4e28f1c06f</t>
  </si>
  <si>
    <t>0x4e28f1c072</t>
  </si>
  <si>
    <t>CL_OUT_CNF STS_SUCCESS(0,0x0) CL Id 140</t>
  </si>
  <si>
    <t>0x4e28f1c078</t>
  </si>
  <si>
    <t>0x4e28f1c437</t>
  </si>
  <si>
    <t>0x4e28f1c449</t>
  </si>
  <si>
    <t>0x4e28f1c44d</t>
  </si>
  <si>
    <t>0x4e28f1c454</t>
  </si>
  <si>
    <t>0x4e28f1c463</t>
  </si>
  <si>
    <t>CL_NEW CL Id 140 (0x8C) duration 400msec</t>
  </si>
  <si>
    <t>0x4e28f1c47c</t>
  </si>
  <si>
    <t>0x4e28f1c493</t>
  </si>
  <si>
    <t>CL_FRT32_TX_CALL param32 0x28F1C810</t>
  </si>
  <si>
    <t>0x4e28f1c497</t>
  </si>
  <si>
    <t>0x4e28f1c835</t>
  </si>
  <si>
    <t>0x4e28f1c83a</t>
  </si>
  <si>
    <t>0x4e28f1d665</t>
  </si>
  <si>
    <t>LMMGR_DATA_CONF param32 0x28F1CAE0</t>
  </si>
  <si>
    <t>0x4e28f1d668</t>
  </si>
  <si>
    <t>0x4e28f1d66a</t>
  </si>
  <si>
    <t>FRT32_TX_END param32 0x28F1D62B</t>
  </si>
  <si>
    <t>0x4e28f1d66e</t>
  </si>
  <si>
    <t>0x4e28f1d676</t>
  </si>
  <si>
    <t>0x4e28f1d680</t>
  </si>
  <si>
    <t>0x4e28f1d683</t>
  </si>
  <si>
    <t>0x4e28f1d688</t>
  </si>
  <si>
    <t>0x4e28f1d68d</t>
  </si>
  <si>
    <t>0x4e28f1d693</t>
  </si>
  <si>
    <t>0x4e28f1d6a0</t>
  </si>
  <si>
    <t>CL_NEXT_RX_TX nextTime 686938151(0x28F1D827)</t>
  </si>
  <si>
    <t>0x4e28f1d6a4</t>
  </si>
  <si>
    <t>0x4e28f1d82d</t>
  </si>
  <si>
    <t>0x4e28f1d834</t>
  </si>
  <si>
    <t>0x4e28f1d839</t>
  </si>
  <si>
    <t>0x4e28f1d845</t>
  </si>
  <si>
    <t>0x4e28f1db2e</t>
  </si>
  <si>
    <t>0x4e28f1db35</t>
  </si>
  <si>
    <t>0x4e28f1e06d</t>
  </si>
  <si>
    <t>0x4e28f1e06f</t>
  </si>
  <si>
    <t>FRT32_RX_START param32 0x28F1DED1</t>
  </si>
  <si>
    <t>0x4e28f1e072</t>
  </si>
  <si>
    <t>0x4e28f1e089</t>
  </si>
  <si>
    <t>0x4e28f1e113</t>
  </si>
  <si>
    <t>0x4e28f1e1bb</t>
  </si>
  <si>
    <t>0x4e28f1e1bf</t>
  </si>
  <si>
    <t>FRT32_RX_END param32 0x28F1E0E6</t>
  </si>
  <si>
    <t>0x4e28f1e1c2</t>
  </si>
  <si>
    <t>0x4e28f1e1cf</t>
  </si>
  <si>
    <t>0x4e28f1e1d8</t>
  </si>
  <si>
    <t>0x4e28f1e1da</t>
  </si>
  <si>
    <t>0x4e28f1e1f0</t>
  </si>
  <si>
    <t>0x4e28f1e1f6</t>
  </si>
  <si>
    <t>0x4e28f1e20d</t>
  </si>
  <si>
    <t>0x4e28f1e212</t>
  </si>
  <si>
    <t>0x4e28f1e228</t>
  </si>
  <si>
    <t>0x4e28f1e22d</t>
  </si>
  <si>
    <t>0x4e28f1e23b</t>
  </si>
  <si>
    <t>0x4e28f1e23f</t>
  </si>
  <si>
    <t>CL_DATA_REQ STS_SUCCESS(0,0x0) CL Id 140</t>
  </si>
  <si>
    <t>0x4e28f1e254</t>
  </si>
  <si>
    <t>0x4e28f1e258</t>
  </si>
  <si>
    <t>0x4e28f1e28d</t>
  </si>
  <si>
    <t>0x4e28f1e293</t>
  </si>
  <si>
    <t>CL_NEXT_RX_TX nextTime 686941390(0x28F1E4CE)</t>
  </si>
  <si>
    <t>0x4e28f1e299</t>
  </si>
  <si>
    <t>0x4e28f1e29e</t>
  </si>
  <si>
    <t>0x4e28f1e2ab</t>
  </si>
  <si>
    <t>0x4e28f1e3f8</t>
  </si>
  <si>
    <t>0x4e28f1e4a7</t>
  </si>
  <si>
    <t>0x4e28f1e4b9</t>
  </si>
  <si>
    <t>0x4e28f1e4bf</t>
  </si>
  <si>
    <t>0x4e28f1e4cb</t>
  </si>
  <si>
    <t>0x4e28f1e4d0</t>
  </si>
  <si>
    <t>CL_TXDONE SDU_TX_NO_TX(65534,0xFFFE) CL Id 140</t>
  </si>
  <si>
    <t>0x4e28f1e4e5</t>
  </si>
  <si>
    <t>0x4e28f1e4fa</t>
  </si>
  <si>
    <t>0x4e28f1e4fe</t>
  </si>
  <si>
    <t>0x4e28f1e504</t>
  </si>
  <si>
    <t>0x4e28f1e509</t>
  </si>
  <si>
    <t>0x4e28f1e518</t>
  </si>
  <si>
    <t>0x4e28f1e80a</t>
  </si>
  <si>
    <t>0x4e28f1ea04</t>
  </si>
  <si>
    <t>0x4e28f1ea0a</t>
  </si>
  <si>
    <t>0x4e28f1ea0f</t>
  </si>
  <si>
    <t>0x4e28f1ea13</t>
  </si>
  <si>
    <t>0x4e28f1ea1a</t>
  </si>
  <si>
    <t>0x4e28f1edbe</t>
  </si>
  <si>
    <t>0x4e28f1f0af</t>
  </si>
  <si>
    <t>0x4e28f212ce</t>
  </si>
  <si>
    <t>0x4e28f212d3</t>
  </si>
  <si>
    <t>CL_OUT_REQ pktId 62988(0xF60C)</t>
  </si>
  <si>
    <t>0x4e28f212d7</t>
  </si>
  <si>
    <t>0x4e28f21305</t>
  </si>
  <si>
    <t>0x4e28f21313</t>
  </si>
  <si>
    <t>0x4e28f21319</t>
  </si>
  <si>
    <t>0x4e28f2131e</t>
  </si>
  <si>
    <t>CL_OUT_CNF STS_SUCCESS(0,0x0) CL Id 141</t>
  </si>
  <si>
    <t>0x4e28f21322</t>
  </si>
  <si>
    <t>0x4e28f216df</t>
  </si>
  <si>
    <t>0x4e28f216f1</t>
  </si>
  <si>
    <t>0x4e28f216f4</t>
  </si>
  <si>
    <t>0x4e28f216fc</t>
  </si>
  <si>
    <t>0x4e28f2170c</t>
  </si>
  <si>
    <t>CL_NEW CL Id 141 (0x8D) duration 400msec</t>
  </si>
  <si>
    <t>0x4e28f21725</t>
  </si>
  <si>
    <t>0x4e28f2174a</t>
  </si>
  <si>
    <t>CL_FRT32_TX_CALL param32 0x28F21AB9</t>
  </si>
  <si>
    <t>0x4e28f2174d</t>
  </si>
  <si>
    <t>0x4e28f21add</t>
  </si>
  <si>
    <t>0x4e28f21ae2</t>
  </si>
  <si>
    <t>0x4e28f2290d</t>
  </si>
  <si>
    <t>LMMGR_DATA_CONF param32 0x28F21D88</t>
  </si>
  <si>
    <t>0x4e28f22910</t>
  </si>
  <si>
    <t>0x4e28f22914</t>
  </si>
  <si>
    <t>FRT32_TX_END param32 0x28F228D3</t>
  </si>
  <si>
    <t>0x4e28f22916</t>
  </si>
  <si>
    <t>0x4e28f2291e</t>
  </si>
  <si>
    <t>0x4e28f22928</t>
  </si>
  <si>
    <t>0x4e28f2292a</t>
  </si>
  <si>
    <t>0x4e28f22930</t>
  </si>
  <si>
    <t>0x4e28f22935</t>
  </si>
  <si>
    <t>0x4e28f2293c</t>
  </si>
  <si>
    <t>0x4e28f22947</t>
  </si>
  <si>
    <t>CL_NEXT_RX_TX nextTime 686959311(0x28F22ACF)</t>
  </si>
  <si>
    <t>0x4e28f2294b</t>
  </si>
  <si>
    <t>0x4e28f22ad5</t>
  </si>
  <si>
    <t>0x4e28f22adc</t>
  </si>
  <si>
    <t>0x4e28f22ae2</t>
  </si>
  <si>
    <t>0x4e28f22aed</t>
  </si>
  <si>
    <t>0x4e28f22dd1</t>
  </si>
  <si>
    <t>0x4e28f22dd6</t>
  </si>
  <si>
    <t>0x4e28f23312</t>
  </si>
  <si>
    <t>0x4e28f23315</t>
  </si>
  <si>
    <t>FRT32_RX_START param32 0x28F23177</t>
  </si>
  <si>
    <t>0x4e28f23317</t>
  </si>
  <si>
    <t>0x4e28f2332b</t>
  </si>
  <si>
    <t>0x4e28f233b5</t>
  </si>
  <si>
    <t>0x4e28f2345f</t>
  </si>
  <si>
    <t>0x4e28f23462</t>
  </si>
  <si>
    <t>FRT32_RX_END param32 0x28F2338D</t>
  </si>
  <si>
    <t>0x4e28f23464</t>
  </si>
  <si>
    <t>0x4e28f23472</t>
  </si>
  <si>
    <t>0x4e28f2347a</t>
  </si>
  <si>
    <t>0x4e28f2347d</t>
  </si>
  <si>
    <t>0x4e28f2348a</t>
  </si>
  <si>
    <t>0x4e28f23490</t>
  </si>
  <si>
    <t>0x4e28f234a6</t>
  </si>
  <si>
    <t>0x4e28f234ab</t>
  </si>
  <si>
    <t>0x4e28f234c1</t>
  </si>
  <si>
    <t>0x4e28f234c6</t>
  </si>
  <si>
    <t>0x4e28f234de</t>
  </si>
  <si>
    <t>0x4e28f234e2</t>
  </si>
  <si>
    <t>CL_DATA_REQ STS_SUCCESS(0,0x0) CL Id 141</t>
  </si>
  <si>
    <t>0x4e28f234f8</t>
  </si>
  <si>
    <t>0x4e28f234fb</t>
  </si>
  <si>
    <t>0x4e28f23527</t>
  </si>
  <si>
    <t>0x4e28f2352c</t>
  </si>
  <si>
    <t>CL_NEXT_RX_TX nextTime 686962549(0x28F23775)</t>
  </si>
  <si>
    <t>0x4e28f23533</t>
  </si>
  <si>
    <t>0x4e28f23538</t>
  </si>
  <si>
    <t>0x4e28f23545</t>
  </si>
  <si>
    <t>0x4e28f23693</t>
  </si>
  <si>
    <t>0x4e28f23740</t>
  </si>
  <si>
    <t>0x4e28f23752</t>
  </si>
  <si>
    <t>0x4e28f23761</t>
  </si>
  <si>
    <t>0x4e28f2376f</t>
  </si>
  <si>
    <t>0x4e28f23772</t>
  </si>
  <si>
    <t>CL_TXDONE SDU_TX_NO_TX(65534,0xFFFE) CL Id 141</t>
  </si>
  <si>
    <t>0x4e28f23787</t>
  </si>
  <si>
    <t>0x4e28f23793</t>
  </si>
  <si>
    <t>0x4e28f23797</t>
  </si>
  <si>
    <t>0x4e28f2379d</t>
  </si>
  <si>
    <t>0x4e28f237ad</t>
  </si>
  <si>
    <t>0x4e28f237be</t>
  </si>
  <si>
    <t>0x4e28f23ab8</t>
  </si>
  <si>
    <t>0x4e28f23c08</t>
  </si>
  <si>
    <t>0x4e28f23f0e</t>
  </si>
  <si>
    <t>0x4e28f23f11</t>
  </si>
  <si>
    <t>0x4e28f23f17</t>
  </si>
  <si>
    <t>0x4e28f23f1c</t>
  </si>
  <si>
    <t>0x4e28f26927</t>
  </si>
  <si>
    <t>0x4e28f2692d</t>
  </si>
  <si>
    <t>CL_OUT_REQ pktId 62989(0xF60D)</t>
  </si>
  <si>
    <t>0x4e28f26930</t>
  </si>
  <si>
    <t>0x4e28f2696d</t>
  </si>
  <si>
    <t>0x4e28f2697c</t>
  </si>
  <si>
    <t>0x4e28f26982</t>
  </si>
  <si>
    <t>0x4e28f26985</t>
  </si>
  <si>
    <t>CL_OUT_CNF STS_SUCCESS(0,0x0) CL Id 142</t>
  </si>
  <si>
    <t>0x4e28f2698b</t>
  </si>
  <si>
    <t>0x4e28f26d39</t>
  </si>
  <si>
    <t>0x4e28f26d5b</t>
  </si>
  <si>
    <t>0x4e28f26d5d</t>
  </si>
  <si>
    <t>0x4e28f26d66</t>
  </si>
  <si>
    <t>0x4e28f26d74</t>
  </si>
  <si>
    <t>CL_NEW CL Id 142 (0x8E) duration 400msec</t>
  </si>
  <si>
    <t>0x4e28f26d8d</t>
  </si>
  <si>
    <t>0x4e28f26da5</t>
  </si>
  <si>
    <t>CL_FRT32_TX_CALL param32 0x28F27113</t>
  </si>
  <si>
    <t>0x4e28f26da7</t>
  </si>
  <si>
    <t>0x4e28f27137</t>
  </si>
  <si>
    <t>0x4e28f2713c</t>
  </si>
  <si>
    <t>0x4e28f27f68</t>
  </si>
  <si>
    <t>LMMGR_DATA_CONF param32 0x28F273E2</t>
  </si>
  <si>
    <t>0x4e28f27f6a</t>
  </si>
  <si>
    <t>0x4e28f27f6c</t>
  </si>
  <si>
    <t>FRT32_TX_END param32 0x28F27F2D</t>
  </si>
  <si>
    <t>0x4e28f27f70</t>
  </si>
  <si>
    <t>0x4e28f27f78</t>
  </si>
  <si>
    <t>0x4e28f27f82</t>
  </si>
  <si>
    <t>0x4e28f27f85</t>
  </si>
  <si>
    <t>0x4e28f27f8a</t>
  </si>
  <si>
    <t>0x4e28f27f8f</t>
  </si>
  <si>
    <t>0x4e28f27f95</t>
  </si>
  <si>
    <t>0x4e28f27fa2</t>
  </si>
  <si>
    <t>CL_NEXT_RX_TX nextTime 686981417(0x28F28129)</t>
  </si>
  <si>
    <t>0x4e28f27fa6</t>
  </si>
  <si>
    <t>0x4e28f2812f</t>
  </si>
  <si>
    <t>0x4e28f28136</t>
  </si>
  <si>
    <t>0x4e28f2813b</t>
  </si>
  <si>
    <t>0x4e28f28147</t>
  </si>
  <si>
    <t>0x4e28f28434</t>
  </si>
  <si>
    <t>0x4e28f2843a</t>
  </si>
  <si>
    <t>0x4e28f2897b</t>
  </si>
  <si>
    <t>0x4e28f2897e</t>
  </si>
  <si>
    <t>FRT32_RX_START param32 0x28F287D2</t>
  </si>
  <si>
    <t>0x4e28f28984</t>
  </si>
  <si>
    <t>0x4e28f28997</t>
  </si>
  <si>
    <t>0x4e28f28a22</t>
  </si>
  <si>
    <t>0x4e28f28aca</t>
  </si>
  <si>
    <t>0x4e28f28ace</t>
  </si>
  <si>
    <t>FRT32_RX_END param32 0x28F289E7</t>
  </si>
  <si>
    <t>0x4e28f28ad0</t>
  </si>
  <si>
    <t>0x4e28f28adf</t>
  </si>
  <si>
    <t>0x4e28f28ae6</t>
  </si>
  <si>
    <t>0x4e28f28aea</t>
  </si>
  <si>
    <t>0x4e28f28af6</t>
  </si>
  <si>
    <t>0x4e28f28afb</t>
  </si>
  <si>
    <t>0x4e28f28b1b</t>
  </si>
  <si>
    <t>0x4e28f28b20</t>
  </si>
  <si>
    <t>0x4e28f28b36</t>
  </si>
  <si>
    <t>0x4e28f28b3b</t>
  </si>
  <si>
    <t>0x4e28f28b4a</t>
  </si>
  <si>
    <t>0x4e28f28b4e</t>
  </si>
  <si>
    <t>CL_DATA_REQ STS_SUCCESS(0,0x0) CL Id 142</t>
  </si>
  <si>
    <t>0x4e28f28b63</t>
  </si>
  <si>
    <t>0x4e28f28b67</t>
  </si>
  <si>
    <t>0x4e28f28b9b</t>
  </si>
  <si>
    <t>0x4e28f28ba1</t>
  </si>
  <si>
    <t>CL_NEXT_RX_TX nextTime 686984655(0x28F28DCF)</t>
  </si>
  <si>
    <t>0x4e28f28ba8</t>
  </si>
  <si>
    <t>0x4e28f28bad</t>
  </si>
  <si>
    <t>0x4e28f28bb9</t>
  </si>
  <si>
    <t>0x4e28f28cfd</t>
  </si>
  <si>
    <t>0x4e28f28db5</t>
  </si>
  <si>
    <t>0x4e28f28dc7</t>
  </si>
  <si>
    <t>0x4e28f28dcd</t>
  </si>
  <si>
    <t>0x4e28f28dd9</t>
  </si>
  <si>
    <t>0x4e28f28dde</t>
  </si>
  <si>
    <t>CL_TXDONE SDU_TX_NO_TX(65534,0xFFFE) CL Id 142</t>
  </si>
  <si>
    <t>0x4e28f28df3</t>
  </si>
  <si>
    <t>0x4e28f28dff</t>
  </si>
  <si>
    <t>0x4e28f28e0b</t>
  </si>
  <si>
    <t>0x4e28f28e11</t>
  </si>
  <si>
    <t>0x4e28f28e16</t>
  </si>
  <si>
    <t>0x4e28f28e25</t>
  </si>
  <si>
    <t>0x4e28f29116</t>
  </si>
  <si>
    <t>0x4e28f29306</t>
  </si>
  <si>
    <t>0x4e28f2930c</t>
  </si>
  <si>
    <t>0x4e28f29312</t>
  </si>
  <si>
    <t>0x4e28f2a9d7</t>
  </si>
  <si>
    <t>0x4e28f2a9dd</t>
  </si>
  <si>
    <t>0x4e28f2a9e0</t>
  </si>
  <si>
    <t>0x4e28f2a9ed</t>
  </si>
  <si>
    <t>0x4e28f2aa3a</t>
  </si>
  <si>
    <t>0x4e28f2aa3d</t>
  </si>
  <si>
    <t>FRT32_RX_START param32 0x28F2A95F</t>
  </si>
  <si>
    <t>0x4e28f2aa3f</t>
  </si>
  <si>
    <t>0x4e28f2aa46</t>
  </si>
  <si>
    <t>0x4e28f2aa4f</t>
  </si>
  <si>
    <t>0x4e28f2aa53</t>
  </si>
  <si>
    <t>0x4e28f2aa60</t>
  </si>
  <si>
    <t>0x4e28f2aa96</t>
  </si>
  <si>
    <t>0x4e28f2aa9e</t>
  </si>
  <si>
    <t>0x4e28f2aaa5</t>
  </si>
  <si>
    <t>0x4e28f2aaaa</t>
  </si>
  <si>
    <t>0x4e28f2aab6</t>
  </si>
  <si>
    <t>0x4e28f2afb6</t>
  </si>
  <si>
    <t>0x4e28f2afc0</t>
  </si>
  <si>
    <t>0x4e28f2afc7</t>
  </si>
  <si>
    <t>0x4e28f2afc9</t>
  </si>
  <si>
    <t>0x4e28f2afdd</t>
  </si>
  <si>
    <t>0x4e28f2afec</t>
  </si>
  <si>
    <t>0x4e28f2afef</t>
  </si>
  <si>
    <t>CL_START STS_SUCCESS(0,0x0) CL Id 143</t>
  </si>
  <si>
    <t>0x4e28f2aff4</t>
  </si>
  <si>
    <t>0x4e28f2b011</t>
  </si>
  <si>
    <t>0x4e28f2b015</t>
  </si>
  <si>
    <t>0x4e28f2b018</t>
  </si>
  <si>
    <t>0x4e28f2b028</t>
  </si>
  <si>
    <t>0x4e28f2b02b</t>
  </si>
  <si>
    <t>0x4e28f2b030</t>
  </si>
  <si>
    <t>0x4e28f2b033</t>
  </si>
  <si>
    <t>CL_NEW CL Id 143 (0x8F) duration 400msec</t>
  </si>
  <si>
    <t>0x4e28f2b039</t>
  </si>
  <si>
    <t>0x4e28f2b044</t>
  </si>
  <si>
    <t>0x4e28f2b047</t>
  </si>
  <si>
    <t>CL_DATA_REQ STS_SUCCESS(0,0x0) CL Id 143</t>
  </si>
  <si>
    <t>0x4e28f2b069</t>
  </si>
  <si>
    <t>0x4e28f2b2c9</t>
  </si>
  <si>
    <t>0x4e28f2b2d0</t>
  </si>
  <si>
    <t>0x4e28f2b2d3</t>
  </si>
  <si>
    <t>0x4e28f2b495</t>
  </si>
  <si>
    <t>0x4e28f2b498</t>
  </si>
  <si>
    <t>FRT32_RX_END param32 0x28F2B44E</t>
  </si>
  <si>
    <t>0x4e28f2b49a</t>
  </si>
  <si>
    <t>0x4e28f2b4a9</t>
  </si>
  <si>
    <t>0x4e28f2b4c0</t>
  </si>
  <si>
    <t>0x4e28f2b4c3</t>
  </si>
  <si>
    <t>0x4e28f2b4cc</t>
  </si>
  <si>
    <t>0x4e28f2b4d1</t>
  </si>
  <si>
    <t>0x4e28f2b50b</t>
  </si>
  <si>
    <t>0x4e28f2b511</t>
  </si>
  <si>
    <t>CL_NEXT_RX_TX nextTime 686995910(0x28F2B9C6)</t>
  </si>
  <si>
    <t>0x4e28f2b519</t>
  </si>
  <si>
    <t>0x4e28f2b51f</t>
  </si>
  <si>
    <t>0x4e28f2b661</t>
  </si>
  <si>
    <t>0x4e28f2b66c</t>
  </si>
  <si>
    <t>CL_FRT32_TX_CALL param32 0x28F2B9C6</t>
  </si>
  <si>
    <t>0x4e28f2b671</t>
  </si>
  <si>
    <t>0x4e28f2baa7</t>
  </si>
  <si>
    <t>0x4e28f2baab</t>
  </si>
  <si>
    <t>0x4e28f35ba4</t>
  </si>
  <si>
    <t>LMMGR_DATA_CONF param32 0x28F2BD7C</t>
  </si>
  <si>
    <t>0x4e28f35ba7</t>
  </si>
  <si>
    <t>0x4e28f35ba9</t>
  </si>
  <si>
    <t>FRT32_TX_END param32 0x28F35B89</t>
  </si>
  <si>
    <t>0x4e28f35bac</t>
  </si>
  <si>
    <t>0x4e28f35bb5</t>
  </si>
  <si>
    <t>0x4e28f35bc0</t>
  </si>
  <si>
    <t>0x4e28f35bc2</t>
  </si>
  <si>
    <t>0x4e28f35bc7</t>
  </si>
  <si>
    <t>0x4e28f35bcc</t>
  </si>
  <si>
    <t>0x4e28f35bd0</t>
  </si>
  <si>
    <t>0x4e28f35bdb</t>
  </si>
  <si>
    <t>CL_NEXT_RX_TX nextTime 687037830(0x28F35D86)</t>
  </si>
  <si>
    <t>0x4e28f35be0</t>
  </si>
  <si>
    <t>0x4e28f35d8b</t>
  </si>
  <si>
    <t>0x4e28f35d92</t>
  </si>
  <si>
    <t>0x4e28f35d98</t>
  </si>
  <si>
    <t>0x4e28f35da3</t>
  </si>
  <si>
    <t>0x4e28f35e4b</t>
  </si>
  <si>
    <t>0x4e28f35e50</t>
  </si>
  <si>
    <t>0x4e28f3645b</t>
  </si>
  <si>
    <t>0x4e28f3645d</t>
  </si>
  <si>
    <t>FRT32_RX_START param32 0x28F362B7</t>
  </si>
  <si>
    <t>0x4e28f36464</t>
  </si>
  <si>
    <t>0x4e28f36478</t>
  </si>
  <si>
    <t>0x4e28f36502</t>
  </si>
  <si>
    <t>0x4e28f3667e</t>
  </si>
  <si>
    <t>0x4e28f366a8</t>
  </si>
  <si>
    <t>0x4e28f366ac</t>
  </si>
  <si>
    <t>0x4e28f366fc</t>
  </si>
  <si>
    <t>0x4e28f36700</t>
  </si>
  <si>
    <t>0x4e28f36753</t>
  </si>
  <si>
    <t>0x4e28f3677e</t>
  </si>
  <si>
    <t>0x4e28f367d1</t>
  </si>
  <si>
    <t>0x4e28f367fd</t>
  </si>
  <si>
    <t>0x4e28f3681b</t>
  </si>
  <si>
    <t xml:space="preserve">CL_SEQ_CTRL TX_SUCCESS SeqNum 228(0xE4) frag 0|1485B   </t>
  </si>
  <si>
    <t>0x4e28f36827</t>
  </si>
  <si>
    <t>0x4e28f36851</t>
  </si>
  <si>
    <t>CL_TXDONE SDU_TX_SUCCESS(0,0x0) CL Id 143</t>
  </si>
  <si>
    <t>0x4e28f36877</t>
  </si>
  <si>
    <t>0x4e28f36879</t>
  </si>
  <si>
    <t>0x4e28f368eb</t>
  </si>
  <si>
    <t>0x4e28f36b3f</t>
  </si>
  <si>
    <t>0x4e28f36b6d</t>
  </si>
  <si>
    <t>0x4e28f36b8a</t>
  </si>
  <si>
    <t>0x4e28f3702a</t>
  </si>
  <si>
    <t>0x4e28f37030</t>
  </si>
  <si>
    <t>0x4e28f400ea</t>
  </si>
  <si>
    <t>0x4e28f400ed</t>
  </si>
  <si>
    <t>FRT32_RX_END param32 0x28F400A1</t>
  </si>
  <si>
    <t>0x4e28f400ef</t>
  </si>
  <si>
    <t>0x4e28f400ff</t>
  </si>
  <si>
    <t>0x4e28f4010d</t>
  </si>
  <si>
    <t>0x4e28f40110</t>
  </si>
  <si>
    <t>0x4e28f4011b</t>
  </si>
  <si>
    <t xml:space="preserve">CL_SEQ_CTRL RX_SUCCESS SeqNum 254(0xFE) frag 0   </t>
  </si>
  <si>
    <t>0x4e28f4014d</t>
  </si>
  <si>
    <t>0x4e28f40153</t>
  </si>
  <si>
    <t>CL_NEXT_RX_TX nextTime 687080585(0x28F40489)</t>
  </si>
  <si>
    <t>0x4e28f40162</t>
  </si>
  <si>
    <t>0x4e28f40169</t>
  </si>
  <si>
    <t>0x4e28f40176</t>
  </si>
  <si>
    <t>0x4e28f4018b</t>
  </si>
  <si>
    <t>CL_FRT32_TX_CALL param32 0x28F40489</t>
  </si>
  <si>
    <t>0x4e28f4018d</t>
  </si>
  <si>
    <t>0x4e28f404d5</t>
  </si>
  <si>
    <t>0x4e28f404d9</t>
  </si>
  <si>
    <t>0x4e28f40977</t>
  </si>
  <si>
    <t>LMMGR_DATA_CONF param32 0x28F407AA</t>
  </si>
  <si>
    <t>0x4e28f4097a</t>
  </si>
  <si>
    <t>0x4e28f4097d</t>
  </si>
  <si>
    <t>FRT32_TX_END param32 0x28F4095A</t>
  </si>
  <si>
    <t>0x4e28f40980</t>
  </si>
  <si>
    <t>0x4e28f40987</t>
  </si>
  <si>
    <t>0x4e28f40992</t>
  </si>
  <si>
    <t>0x4e28f40994</t>
  </si>
  <si>
    <t>0x4e28f409a5</t>
  </si>
  <si>
    <t>0x4e28f409ac</t>
  </si>
  <si>
    <t>0x4e28f409bf</t>
  </si>
  <si>
    <t>0x4e28f409c9</t>
  </si>
  <si>
    <t>0x4e28f409cc</t>
  </si>
  <si>
    <t>0x4e28f409d2</t>
  </si>
  <si>
    <t>0x4e28f409d6</t>
  </si>
  <si>
    <t>0x4e28f409e3</t>
  </si>
  <si>
    <t>0x4e28f40ce8</t>
  </si>
  <si>
    <t>0x4e28f40eed</t>
  </si>
  <si>
    <t>0x4e28f40ef2</t>
  </si>
  <si>
    <t>CL_OUT_REQ pktId 62991(0xF60F)</t>
  </si>
  <si>
    <t>0x4e28f40ef5</t>
  </si>
  <si>
    <t>0x4e28f40f24</t>
  </si>
  <si>
    <t>0x4e28f40f33</t>
  </si>
  <si>
    <t>0x4e28f40f3c</t>
  </si>
  <si>
    <t>0x4e28f40f41</t>
  </si>
  <si>
    <t>CL_OUT_CNF STS_SUCCESS(0,0x0) CL Id 144</t>
  </si>
  <si>
    <t>0x4e28f40f44</t>
  </si>
  <si>
    <t>0x4e28f4109d</t>
  </si>
  <si>
    <t>0x4e28f410a2</t>
  </si>
  <si>
    <t>0x4e28f412ff</t>
  </si>
  <si>
    <t>0x4e28f41312</t>
  </si>
  <si>
    <t>0x4e28f41315</t>
  </si>
  <si>
    <t>0x4e28f4131f</t>
  </si>
  <si>
    <t>0x4e28f4132e</t>
  </si>
  <si>
    <t>CL_NEW CL Id 144 (0x90) duration 400msec</t>
  </si>
  <si>
    <t>0x4e28f41346</t>
  </si>
  <si>
    <t>0x4e28f4135d</t>
  </si>
  <si>
    <t>CL_FRT32_TX_CALL param32 0x28F416D9</t>
  </si>
  <si>
    <t>0x4e28f4135f</t>
  </si>
  <si>
    <t>0x4e28f416fd</t>
  </si>
  <si>
    <t>0x4e28f41701</t>
  </si>
  <si>
    <t>0x4e28f4252d</t>
  </si>
  <si>
    <t>LMMGR_DATA_CONF param32 0x28F419A8</t>
  </si>
  <si>
    <t>0x4e28f42530</t>
  </si>
  <si>
    <t>0x4e28f42532</t>
  </si>
  <si>
    <t>FRT32_TX_END param32 0x28F424F3</t>
  </si>
  <si>
    <t>0x4e28f42535</t>
  </si>
  <si>
    <t>0x4e28f4253c</t>
  </si>
  <si>
    <t>0x4e28f42547</t>
  </si>
  <si>
    <t>0x4e28f4254a</t>
  </si>
  <si>
    <t>0x4e28f42550</t>
  </si>
  <si>
    <t>0x4e28f42555</t>
  </si>
  <si>
    <t>0x4e28f4255b</t>
  </si>
  <si>
    <t>0x4e28f42566</t>
  </si>
  <si>
    <t>CL_NEXT_RX_TX nextTime 687089391(0x28F426EF)</t>
  </si>
  <si>
    <t>0x4e28f4256a</t>
  </si>
  <si>
    <t>0x4e28f426f5</t>
  </si>
  <si>
    <t>0x4e28f426fc</t>
  </si>
  <si>
    <t>0x4e28f42702</t>
  </si>
  <si>
    <t>0x4e28f4270e</t>
  </si>
  <si>
    <t>0x4e28f429f2</t>
  </si>
  <si>
    <t>0x4e28f429f7</t>
  </si>
  <si>
    <t>0x4e28f42fcb</t>
  </si>
  <si>
    <t>0x4e28f42fce</t>
  </si>
  <si>
    <t>FRT32_RX_START param32 0x28F42E3B</t>
  </si>
  <si>
    <t>0x4e28f42fd0</t>
  </si>
  <si>
    <t>0x4e28f42fe9</t>
  </si>
  <si>
    <t>0x4e28f43074</t>
  </si>
  <si>
    <t>0x4e28f431fa</t>
  </si>
  <si>
    <t>0x4e28f43201</t>
  </si>
  <si>
    <t>0x4e28f43204</t>
  </si>
  <si>
    <t>0x4e28f43258</t>
  </si>
  <si>
    <t>0x4e28f43276</t>
  </si>
  <si>
    <t>0x4e28f432ca</t>
  </si>
  <si>
    <t>0x4e28f432cf</t>
  </si>
  <si>
    <t>0x4e28f43349</t>
  </si>
  <si>
    <t>0x4e28f4334d</t>
  </si>
  <si>
    <t>0x4e28f4339c</t>
  </si>
  <si>
    <t>0x4e28f4339f</t>
  </si>
  <si>
    <t>CL_DATA_REQ STS_SUCCESS(0,0x0) CL Id 144</t>
  </si>
  <si>
    <t>0x4e28f433aa</t>
  </si>
  <si>
    <t>0x4e28f4354b</t>
  </si>
  <si>
    <t>0x4e28f43579</t>
  </si>
  <si>
    <t>CL_DATA_RESP STS_SUCCESS(0,0x0) 0x5800</t>
  </si>
  <si>
    <t>0x4e28f43596</t>
  </si>
  <si>
    <t>0x4e28f4d17b</t>
  </si>
  <si>
    <t>0x4e28f4d17d</t>
  </si>
  <si>
    <t>FRT32_RX_END param32 0x28F4D125</t>
  </si>
  <si>
    <t>0x4e28f4d180</t>
  </si>
  <si>
    <t>0x4e28f4d18f</t>
  </si>
  <si>
    <t>0x4e28f4d19e</t>
  </si>
  <si>
    <t>0x4e28f4d1a2</t>
  </si>
  <si>
    <t>0x4e28f4d1c0</t>
  </si>
  <si>
    <t xml:space="preserve">CL_SEQ_CTRL RX_SUCCESS SeqNum 255(0xFF) frag 0   </t>
  </si>
  <si>
    <t>0x4e28f4d1fd</t>
  </si>
  <si>
    <t>0x4e28f4d202</t>
  </si>
  <si>
    <t>CL_NEXT_RX_TX nextTime 687133965(0x28F4D50D)</t>
  </si>
  <si>
    <t>0x4e28f4d209</t>
  </si>
  <si>
    <t>0x4e28f4d20e</t>
  </si>
  <si>
    <t>0x4e28f4d21c</t>
  </si>
  <si>
    <t>0x4e28f4d360</t>
  </si>
  <si>
    <t>0x4e28f4d376</t>
  </si>
  <si>
    <t>CL_FRT32_TX_CALL param32 0x28F4D50D</t>
  </si>
  <si>
    <t>0x4e28f4d378</t>
  </si>
  <si>
    <t>0x4e28f4d573</t>
  </si>
  <si>
    <t>0x4e28f4d577</t>
  </si>
  <si>
    <t>0x4e28f4f6e3</t>
  </si>
  <si>
    <t>0x4e28f4f6ea</t>
  </si>
  <si>
    <t>0x4e28f5766f</t>
  </si>
  <si>
    <t>LMMGR_DATA_CONF param32 0x28F4D848</t>
  </si>
  <si>
    <t>0x4e28f57672</t>
  </si>
  <si>
    <t>0x4e28f57674</t>
  </si>
  <si>
    <t>FRT32_TX_END param32 0x28F57654</t>
  </si>
  <si>
    <t>0x4e28f57676</t>
  </si>
  <si>
    <t>0x4e28f5767f</t>
  </si>
  <si>
    <t>0x4e28f5768a</t>
  </si>
  <si>
    <t>0x4e28f5768e</t>
  </si>
  <si>
    <t>0x4e28f57694</t>
  </si>
  <si>
    <t>0x4e28f57698</t>
  </si>
  <si>
    <t>0x4e28f5769c</t>
  </si>
  <si>
    <t>0x4e28f576a7</t>
  </si>
  <si>
    <t>CL_NEXT_RX_TX nextTime 687175760(0x28F57850)</t>
  </si>
  <si>
    <t>0x4e28f576ab</t>
  </si>
  <si>
    <t>0x4e28f57856</t>
  </si>
  <si>
    <t>0x4e28f5785e</t>
  </si>
  <si>
    <t>0x4e28f57863</t>
  </si>
  <si>
    <t>0x4e28f5786f</t>
  </si>
  <si>
    <t>0x4e28f5790d</t>
  </si>
  <si>
    <t>0x4e28f57912</t>
  </si>
  <si>
    <t>0x4e28f57f0b</t>
  </si>
  <si>
    <t>0x4e28f57f0e</t>
  </si>
  <si>
    <t>FRT32_RX_START param32 0x28F57D6C</t>
  </si>
  <si>
    <t>0x4e28f57f11</t>
  </si>
  <si>
    <t>0x4e28f57f29</t>
  </si>
  <si>
    <t>0x4e28f57fb3</t>
  </si>
  <si>
    <t>0x4e28f58140</t>
  </si>
  <si>
    <t>0x4e28f58162</t>
  </si>
  <si>
    <t>0x4e28f58164</t>
  </si>
  <si>
    <t>0x4e28f58194</t>
  </si>
  <si>
    <t>0x4e28f581db</t>
  </si>
  <si>
    <t>0x4e28f5822d</t>
  </si>
  <si>
    <t>0x4e28f58232</t>
  </si>
  <si>
    <t>0x4e28f58288</t>
  </si>
  <si>
    <t>0x4e28f5828c</t>
  </si>
  <si>
    <t>0x4e28f58290</t>
  </si>
  <si>
    <t xml:space="preserve">CL_SEQ_CTRL TX_SUCCESS SeqNum 229(0xE5) frag 0|1485B   </t>
  </si>
  <si>
    <t>0x4e28f58301</t>
  </si>
  <si>
    <t>0x4e28f58305</t>
  </si>
  <si>
    <t>CL_TXDONE SDU_TX_SUCCESS(0,0x0) CL Id 144</t>
  </si>
  <si>
    <t>0x4e28f5830d</t>
  </si>
  <si>
    <t>0x4e28f5830f</t>
  </si>
  <si>
    <t>CL_PTR ptr 0x7301588F</t>
  </si>
  <si>
    <t>0x4e28f5835a</t>
  </si>
  <si>
    <t>0x4e28f5835d</t>
  </si>
  <si>
    <t>0x4e28f583ab</t>
  </si>
  <si>
    <t>0x4e28f58622</t>
  </si>
  <si>
    <t>0x4e28f5862a</t>
  </si>
  <si>
    <t>0x4e28f5862d</t>
  </si>
  <si>
    <t>0x4e28f58c2a</t>
  </si>
  <si>
    <t>0x4e28f58c2d</t>
  </si>
  <si>
    <t>FRT32_RX_END param32 0x28F58BE6</t>
  </si>
  <si>
    <t>0x4e28f58c2f</t>
  </si>
  <si>
    <t>0x4e28f58c3f</t>
  </si>
  <si>
    <t>0x4e28f58c4b</t>
  </si>
  <si>
    <t>0x4e28f58c4f</t>
  </si>
  <si>
    <t>0x4e28f58c6d</t>
  </si>
  <si>
    <t xml:space="preserve">CL_SEQ_CTRL RX_SUCCESS SeqNum 256(0x100) frag 0   </t>
  </si>
  <si>
    <t>0x4e28f58c87</t>
  </si>
  <si>
    <t>0x4e28f58c8d</t>
  </si>
  <si>
    <t>CL_NEXT_RX_TX nextTime 687181774(0x28F58FCE)</t>
  </si>
  <si>
    <t>0x4e28f58c93</t>
  </si>
  <si>
    <t>0x4e28f58c98</t>
  </si>
  <si>
    <t>0x4e28f58cae</t>
  </si>
  <si>
    <t>0x4e28f58dfc</t>
  </si>
  <si>
    <t>0x4e28f58e08</t>
  </si>
  <si>
    <t>CL_FRT32_TX_CALL param32 0x28F58FCE</t>
  </si>
  <si>
    <t>0x4e28f58e0b</t>
  </si>
  <si>
    <t>0x4e28f59019</t>
  </si>
  <si>
    <t>0x4e28f5901d</t>
  </si>
  <si>
    <t>0x4e28f6355b</t>
  </si>
  <si>
    <t>LMMGR_DATA_CONF param32 0x28F592EE</t>
  </si>
  <si>
    <t>0x4e28f6355d</t>
  </si>
  <si>
    <t>0x4e28f63561</t>
  </si>
  <si>
    <t>FRT32_TX_END param32 0x28F6353F</t>
  </si>
  <si>
    <t>0x4e28f63564</t>
  </si>
  <si>
    <t>0x4e28f6356c</t>
  </si>
  <si>
    <t>0x4e28f63577</t>
  </si>
  <si>
    <t>0x4e28f63579</t>
  </si>
  <si>
    <t>0x4e28f6357e</t>
  </si>
  <si>
    <t>0x4e28f63583</t>
  </si>
  <si>
    <t>0x4e28f63588</t>
  </si>
  <si>
    <t>0x4e28f63593</t>
  </si>
  <si>
    <t>CL_NEXT_RX_TX nextTime 687224635(0x28F6373B)</t>
  </si>
  <si>
    <t>0x4e28f63597</t>
  </si>
  <si>
    <t>0x4e28f63741</t>
  </si>
  <si>
    <t>0x4e28f63748</t>
  </si>
  <si>
    <t>0x4e28f6374d</t>
  </si>
  <si>
    <t>0x4e28f63759</t>
  </si>
  <si>
    <t>0x4e28f637ee</t>
  </si>
  <si>
    <t>0x4e28f637f3</t>
  </si>
  <si>
    <t>0x4e28f63e05</t>
  </si>
  <si>
    <t>0x4e28f63e08</t>
  </si>
  <si>
    <t>FRT32_RX_START param32 0x28F63C56</t>
  </si>
  <si>
    <t>0x4e28f63e0a</t>
  </si>
  <si>
    <t>0x4e28f63e22</t>
  </si>
  <si>
    <t>0x4e28f63eac</t>
  </si>
  <si>
    <t>0x4e28f6403c</t>
  </si>
  <si>
    <t>0x4e28f64065</t>
  </si>
  <si>
    <t>0x4e28f64067</t>
  </si>
  <si>
    <t>0x4e28f640b4</t>
  </si>
  <si>
    <t>0x4e28f640b8</t>
  </si>
  <si>
    <t>0x4e28f6410b</t>
  </si>
  <si>
    <t>0x4e28f64137</t>
  </si>
  <si>
    <t>0x4e28f6418b</t>
  </si>
  <si>
    <t>0x4e28f641b7</t>
  </si>
  <si>
    <t>0x4e28f641d4</t>
  </si>
  <si>
    <t xml:space="preserve">CL_SEQ_CTRL TX_SUCCESS SeqNum 230(0xE6) frag 0|1533B   </t>
  </si>
  <si>
    <t>0x4e28f641e0</t>
  </si>
  <si>
    <t>0x4e28f6420a</t>
  </si>
  <si>
    <t>0x4e28f6422b</t>
  </si>
  <si>
    <t>0x4e28f6422e</t>
  </si>
  <si>
    <t>0x4e28f64286</t>
  </si>
  <si>
    <t>0x4e28f64289</t>
  </si>
  <si>
    <t>0x4e28f642ae</t>
  </si>
  <si>
    <t>0x4e28f64557</t>
  </si>
  <si>
    <t>0x4e28f64577</t>
  </si>
  <si>
    <t>0x4e28f6457b</t>
  </si>
  <si>
    <t>0x4e28f67d6f</t>
  </si>
  <si>
    <t>0x4e28f67d76</t>
  </si>
  <si>
    <t>0x4e28f6dec8</t>
  </si>
  <si>
    <t>0x4e28f6decb</t>
  </si>
  <si>
    <t>FRT32_RX_END param32 0x28F6DE85</t>
  </si>
  <si>
    <t>0x4e28f6decd</t>
  </si>
  <si>
    <t>0x4e28f6dedd</t>
  </si>
  <si>
    <t>0x4e28f6dee9</t>
  </si>
  <si>
    <t>0x4e28f6deeb</t>
  </si>
  <si>
    <t>CL_NEXT_CLI rxTime 216ms, txTime 5ms rxPrio 0 txPrio 0</t>
  </si>
  <si>
    <t>0x4e28f6df0e</t>
  </si>
  <si>
    <t xml:space="preserve">CL_SEQ_CTRL RX_SUCCESS SeqNum 257(0x101) frag 0   </t>
  </si>
  <si>
    <t>0x4e28f6df42</t>
  </si>
  <si>
    <t>0x4e28f6df48</t>
  </si>
  <si>
    <t>CL_NEXT_RX_TX nextTime 687268461(0x28F6E26D)</t>
  </si>
  <si>
    <t>0x4e28f6df4e</t>
  </si>
  <si>
    <t>0x4e28f6df53</t>
  </si>
  <si>
    <t>0x4e28f6df60</t>
  </si>
  <si>
    <t>0x4e28f6dfb4</t>
  </si>
  <si>
    <t>0x4e28f6dfc2</t>
  </si>
  <si>
    <t>CL_FRT32_TX_CALL param32 0x28F6E26D</t>
  </si>
  <si>
    <t>0x4e28f6dfc5</t>
  </si>
  <si>
    <t>0x4e28f6e2b9</t>
  </si>
  <si>
    <t>0x4e28f6e2bd</t>
  </si>
  <si>
    <t>0x4e28f6f446</t>
  </si>
  <si>
    <t>LMMGR_DATA_CONF param32 0x28F6E58E</t>
  </si>
  <si>
    <t>0x4e28f6f448</t>
  </si>
  <si>
    <t>0x4e28f6f44a</t>
  </si>
  <si>
    <t>FRT32_TX_END param32 0x28F6F42A</t>
  </si>
  <si>
    <t>0x4e28f6f44e</t>
  </si>
  <si>
    <t>0x4e28f6f457</t>
  </si>
  <si>
    <t>0x4e28f6f461</t>
  </si>
  <si>
    <t>0x4e28f6f463</t>
  </si>
  <si>
    <t>CL_NEXT_CLI rxTime 207ms, txTime 0ms rxPrio 0 txPrio 0</t>
  </si>
  <si>
    <t>0x4e28f6f469</t>
  </si>
  <si>
    <t>0x4e28f6f46d</t>
  </si>
  <si>
    <t>0x4e28f6f471</t>
  </si>
  <si>
    <t>0x4e28f6f47e</t>
  </si>
  <si>
    <t>CL_NEXT_RX_TX nextTime 687273510(0x28F6F626)</t>
  </si>
  <si>
    <t>0x4e28f6f482</t>
  </si>
  <si>
    <t>0x4e28f6f62c</t>
  </si>
  <si>
    <t>0x4e28f6f633</t>
  </si>
  <si>
    <t>0x4e28f6f638</t>
  </si>
  <si>
    <t>0x4e28f6f644</t>
  </si>
  <si>
    <t>0x4e28f6f6e1</t>
  </si>
  <si>
    <t>0x4e28f6f6e8</t>
  </si>
  <si>
    <t>0x4e28f6fcd3</t>
  </si>
  <si>
    <t>LMMGR_PHR_IND param32 0x00009D4A</t>
  </si>
  <si>
    <t>0x4e28f6fcd6</t>
  </si>
  <si>
    <t>FRT32_RX_START param32 0x28F6FB43</t>
  </si>
  <si>
    <t>0x4e28f6fcd8</t>
  </si>
  <si>
    <t>0x4e28f6fcf0</t>
  </si>
  <si>
    <t>0x4e28f6fd7a</t>
  </si>
  <si>
    <t>0x4e28f6fef4</t>
  </si>
  <si>
    <t>0x4e28f6fefc</t>
  </si>
  <si>
    <t>0x4e28f6feff</t>
  </si>
  <si>
    <t>0x4e28f6ff4a</t>
  </si>
  <si>
    <t>0x4e28f6ff4e</t>
  </si>
  <si>
    <t>0x4e28f6ffa1</t>
  </si>
  <si>
    <t>0x4e28f6ffa6</t>
  </si>
  <si>
    <t>0x4e28f70020</t>
  </si>
  <si>
    <t>0x4e28f70026</t>
  </si>
  <si>
    <t>0x4e28f7002a</t>
  </si>
  <si>
    <t xml:space="preserve">CL_SEQ_CTRL TX_SUCCESS SeqNum 231(0xE7) frag 0|115B   </t>
  </si>
  <si>
    <t>0x4e28f70076</t>
  </si>
  <si>
    <t>0x4e28f70078</t>
  </si>
  <si>
    <t>0x4e28f700c5</t>
  </si>
  <si>
    <t>0x4e28f700c8</t>
  </si>
  <si>
    <t>0x4e28f700f8</t>
  </si>
  <si>
    <t>0x4e28f70397</t>
  </si>
  <si>
    <t>0x4e28f7039c</t>
  </si>
  <si>
    <t>0x4e28f703c7</t>
  </si>
  <si>
    <t>0x4e28f798b9</t>
  </si>
  <si>
    <t>0x4e28f798bc</t>
  </si>
  <si>
    <t>FRT32_RX_END param32 0x28F79873</t>
  </si>
  <si>
    <t>0x4e28f798be</t>
  </si>
  <si>
    <t>0x4e28f798cd</t>
  </si>
  <si>
    <t>0x4e28f798da</t>
  </si>
  <si>
    <t>0x4e28f798dd</t>
  </si>
  <si>
    <t>CL_NEXT_CLI rxTime 169ms, txTime 5ms rxPrio 0 txPrio 0</t>
  </si>
  <si>
    <t>0x4e28f798ea</t>
  </si>
  <si>
    <t xml:space="preserve">CL_SEQ_CTRL RX_SUCCESS SeqNum 258(0x102) frag 0   </t>
  </si>
  <si>
    <t>0x4e28f7991d</t>
  </si>
  <si>
    <t>0x4e28f79923</t>
  </si>
  <si>
    <t>CL_NEXT_RX_TX nextTime 687316059(0x28F79C5B)</t>
  </si>
  <si>
    <t>0x4e28f79929</t>
  </si>
  <si>
    <t>0x4e28f79938</t>
  </si>
  <si>
    <t>0x4e28f79946</t>
  </si>
  <si>
    <t>0x4e28f7995b</t>
  </si>
  <si>
    <t>CL_FRT32_TX_CALL param32 0x28F79C5B</t>
  </si>
  <si>
    <t>0x4e28f7995e</t>
  </si>
  <si>
    <t>0x4e28f79ca7</t>
  </si>
  <si>
    <t>0x4e28f79cab</t>
  </si>
  <si>
    <t>0x4e28f7a1ce</t>
  </si>
  <si>
    <t>LMMGR_DATA_CONF param32 0x28F79F7C</t>
  </si>
  <si>
    <t>0x4e28f7a1d0</t>
  </si>
  <si>
    <t>0x4e28f7a1d4</t>
  </si>
  <si>
    <t>FRT32_TX_END param32 0x28F7A1B3</t>
  </si>
  <si>
    <t>0x4e28f7a1d7</t>
  </si>
  <si>
    <t>0x4e28f7a1de</t>
  </si>
  <si>
    <t>0x4e28f7a1e8</t>
  </si>
  <si>
    <t>0x4e28f7a1eb</t>
  </si>
  <si>
    <t>CL_NEXT_CLI rxTime 163ms, txTime 0ms rxPrio 0 txPrio 0</t>
  </si>
  <si>
    <t>0x4e28f7a1f0</t>
  </si>
  <si>
    <t>0x4e28f7a1f5</t>
  </si>
  <si>
    <t>0x4e28f7a1fa</t>
  </si>
  <si>
    <t>0x4e28f7a205</t>
  </si>
  <si>
    <t>CL_NEXT_RX_TX nextTime 687317935(0x28F7A3AF)</t>
  </si>
  <si>
    <t>0x4e28f7a209</t>
  </si>
  <si>
    <t>0x4e28f7a3b5</t>
  </si>
  <si>
    <t>0x4e28f7a3bc</t>
  </si>
  <si>
    <t>0x4e28f7a3c1</t>
  </si>
  <si>
    <t>0x4e28f7a3cd</t>
  </si>
  <si>
    <t>0x4e28f7a462</t>
  </si>
  <si>
    <t>0x4e28f7a467</t>
  </si>
  <si>
    <t>0x4e28f7aa5d</t>
  </si>
  <si>
    <t>0x4e28f7aa60</t>
  </si>
  <si>
    <t>FRT32_RX_START param32 0x28F7A8CA</t>
  </si>
  <si>
    <t>0x4e28f7aa63</t>
  </si>
  <si>
    <t>0x4e28f7aa7a</t>
  </si>
  <si>
    <t>0x4e28f7ab04</t>
  </si>
  <si>
    <t>0x4e28f7ab59</t>
  </si>
  <si>
    <t>0x4e28f7ab5b</t>
  </si>
  <si>
    <t>FRT32_RX_END param32 0x28F7AA59</t>
  </si>
  <si>
    <t>0x4e28f7ab5e</t>
  </si>
  <si>
    <t>0x4e28f7ab6c</t>
  </si>
  <si>
    <t>0x4e28f7ab73</t>
  </si>
  <si>
    <t>0x4e28f7ab7f</t>
  </si>
  <si>
    <t>0x4e28f7ab8c</t>
  </si>
  <si>
    <t>0x4e28f7ab93</t>
  </si>
  <si>
    <t>0x4e28f7aba8</t>
  </si>
  <si>
    <t>0x4e28f7abad</t>
  </si>
  <si>
    <t>0x4e28f7abc3</t>
  </si>
  <si>
    <t>0x4e28f7abc8</t>
  </si>
  <si>
    <t>0x4e28f7abd6</t>
  </si>
  <si>
    <t>0x4e28f7abd8</t>
  </si>
  <si>
    <t>0x4e28f7abed</t>
  </si>
  <si>
    <t>CL_PDLL_FLAGS param32 12950(0x00003296) POLLED | RX_DST | POLL_RXD | CLI_TXD | TX_ET | SENT_RSSI | RX_DLC_END</t>
  </si>
  <si>
    <t>0x4e28f7abf1</t>
  </si>
  <si>
    <t>0x4e28f7ac18</t>
  </si>
  <si>
    <t>0x4e28f7ac1d</t>
  </si>
  <si>
    <t>CL_NEXT_RX_TX nextTime 687320641(0x28F7AE41)</t>
  </si>
  <si>
    <t>0x4e28f7ac32</t>
  </si>
  <si>
    <t>0x4e28f7ac37</t>
  </si>
  <si>
    <t>0x4e28f7ac43</t>
  </si>
  <si>
    <t>0x4e28f7ac59</t>
  </si>
  <si>
    <t>0x4e28f7ac64</t>
  </si>
  <si>
    <t>0x4e28f7ac68</t>
  </si>
  <si>
    <t>CL_END STS_SUCCESS(0,0x0) duration 235msec</t>
  </si>
  <si>
    <t>0x4e28f7ac6e</t>
  </si>
  <si>
    <t>0x4e28f7ac73</t>
  </si>
  <si>
    <t>0x4e28f7ac8c</t>
  </si>
  <si>
    <t>0x4e28f7af86</t>
  </si>
  <si>
    <t>0x4e28f7b176</t>
  </si>
  <si>
    <t>0x4e28f7b17c</t>
  </si>
  <si>
    <t>0x4e28f7b181</t>
  </si>
  <si>
    <t>0x4e28f7ba1e</t>
  </si>
  <si>
    <t>0x4e28f7bd11</t>
  </si>
  <si>
    <t>0x4e28f7c315</t>
  </si>
  <si>
    <t>0x4e28f7c31b</t>
  </si>
  <si>
    <t>0x4e28f7c320</t>
  </si>
  <si>
    <t>0x4e28f7c32b</t>
  </si>
  <si>
    <t>0x4e28f7c367</t>
  </si>
  <si>
    <t>0x4e28f7c369</t>
  </si>
  <si>
    <t>FRT32_RX_START param32 0x28F7C27F</t>
  </si>
  <si>
    <t>0x4e28f7c36b</t>
  </si>
  <si>
    <t>0x4e28f7c373</t>
  </si>
  <si>
    <t>0x4e28f7c37b</t>
  </si>
  <si>
    <t>0x4e28f7c381</t>
  </si>
  <si>
    <t>0x4e28f7c38d</t>
  </si>
  <si>
    <t>0x4e28f7c3b5</t>
  </si>
  <si>
    <t>0x4e28f7c3bd</t>
  </si>
  <si>
    <t>0x4e28f7c3c4</t>
  </si>
  <si>
    <t>0x4e28f7c3c9</t>
  </si>
  <si>
    <t>0x4e28f7c3d5</t>
  </si>
  <si>
    <t>0x4e28f7c8d5</t>
  </si>
  <si>
    <t>0x4e28f7c8df</t>
  </si>
  <si>
    <t>0x4e28f7c8e5</t>
  </si>
  <si>
    <t>0x4e28f7c8e7</t>
  </si>
  <si>
    <t>0x4e28f7c8fc</t>
  </si>
  <si>
    <t>0x4e28f7c90a</t>
  </si>
  <si>
    <t>0x4e28f7c90d</t>
  </si>
  <si>
    <t>CL_START STS_SUCCESS(0,0x0) CL Id 145</t>
  </si>
  <si>
    <t>0x4e28f7c92a</t>
  </si>
  <si>
    <t>0x4e28f7c92f</t>
  </si>
  <si>
    <t>0x4e28f7c933</t>
  </si>
  <si>
    <t>0x4e28f7c936</t>
  </si>
  <si>
    <t>0x4e28f7c946</t>
  </si>
  <si>
    <t>0x4e28f7c949</t>
  </si>
  <si>
    <t>0x4e28f7c94e</t>
  </si>
  <si>
    <t>0x4e28f7c953</t>
  </si>
  <si>
    <t>CL_NEW CL Id 145 (0x91) duration 400msec</t>
  </si>
  <si>
    <t>0x4e28f7c957</t>
  </si>
  <si>
    <t>0x4e28f7c962</t>
  </si>
  <si>
    <t>0x4e28f7c965</t>
  </si>
  <si>
    <t>CL_DATA_REQ STS_SUCCESS(0,0x0) CL Id 145</t>
  </si>
  <si>
    <t>0x4e28f7c987</t>
  </si>
  <si>
    <t>0x4e28f7cbdd</t>
  </si>
  <si>
    <t>0x4e28f7cbe4</t>
  </si>
  <si>
    <t>0x4e28f7cbe9</t>
  </si>
  <si>
    <t>0x4e28f7cdb4</t>
  </si>
  <si>
    <t>0x4e28f7cdb7</t>
  </si>
  <si>
    <t>FRT32_RX_END param32 0x28F7CD6E</t>
  </si>
  <si>
    <t>0x4e28f7cdba</t>
  </si>
  <si>
    <t>0x4e28f7cdd6</t>
  </si>
  <si>
    <t>0x4e28f7cdee</t>
  </si>
  <si>
    <t>0x4e28f7cdf0</t>
  </si>
  <si>
    <t>0x4e28f7cdfe</t>
  </si>
  <si>
    <t>0x4e28f7ce01</t>
  </si>
  <si>
    <t>0x4e28f7ce2d</t>
  </si>
  <si>
    <t>0x4e28f7ce33</t>
  </si>
  <si>
    <t>CL_NEXT_RX_TX nextTime 687330022(0x28F7D2E6)</t>
  </si>
  <si>
    <t>0x4e28f7ce3a</t>
  </si>
  <si>
    <t>0x4e28f7ce40</t>
  </si>
  <si>
    <t>0x4e28f7cf8d</t>
  </si>
  <si>
    <t>0x4e28f7cf9a</t>
  </si>
  <si>
    <t>CL_FRT32_TX_CALL param32 0x28F7D2E6</t>
  </si>
  <si>
    <t>0x4e28f7cf9d</t>
  </si>
  <si>
    <t>0x4e28f7d3ec</t>
  </si>
  <si>
    <t>0x4e28f7d3f0</t>
  </si>
  <si>
    <t>0x4e28f80408</t>
  </si>
  <si>
    <t>0x4e28f8040e</t>
  </si>
  <si>
    <t>0x4e28f879e8</t>
  </si>
  <si>
    <t>LMMGR_DATA_CONF param32 0x28F7D6C1</t>
  </si>
  <si>
    <t>0x4e28f879ec</t>
  </si>
  <si>
    <t>0x4e28f879ef</t>
  </si>
  <si>
    <t>FRT32_TX_END param32 0x28F879CC</t>
  </si>
  <si>
    <t>0x4e28f879f1</t>
  </si>
  <si>
    <t>0x4e28f879fa</t>
  </si>
  <si>
    <t>0x4e28f87a05</t>
  </si>
  <si>
    <t>0x4e28f87a07</t>
  </si>
  <si>
    <t>0x4e28f87a0c</t>
  </si>
  <si>
    <t>0x4e28f87a13</t>
  </si>
  <si>
    <t>0x4e28f87a16</t>
  </si>
  <si>
    <t>0x4e28f87a21</t>
  </si>
  <si>
    <t>CL_NEXT_RX_TX nextTime 687373256(0x28F87BC8)</t>
  </si>
  <si>
    <t>0x4e28f87a26</t>
  </si>
  <si>
    <t>0x4e28f87bce</t>
  </si>
  <si>
    <t>0x4e28f87bd5</t>
  </si>
  <si>
    <t>0x4e28f87bda</t>
  </si>
  <si>
    <t>0x4e28f87be7</t>
  </si>
  <si>
    <t>0x4e28f87c80</t>
  </si>
  <si>
    <t>0x4e28f87c85</t>
  </si>
  <si>
    <t>0x4e28f88279</t>
  </si>
  <si>
    <t>0x4e28f8827b</t>
  </si>
  <si>
    <t>FRT32_RX_START param32 0x28F880E4</t>
  </si>
  <si>
    <t>0x4e28f88282</t>
  </si>
  <si>
    <t>0x4e28f88296</t>
  </si>
  <si>
    <t>0x4e28f88321</t>
  </si>
  <si>
    <t>0x4e28f8849f</t>
  </si>
  <si>
    <t>0x4e28f884e5</t>
  </si>
  <si>
    <t>0x4e28f884e8</t>
  </si>
  <si>
    <t>0x4e28f884f3</t>
  </si>
  <si>
    <t>0x4e28f8851e</t>
  </si>
  <si>
    <t>0x4e28f88571</t>
  </si>
  <si>
    <t>0x4e28f88590</t>
  </si>
  <si>
    <t>0x4e28f885f1</t>
  </si>
  <si>
    <t>0x4e28f8860e</t>
  </si>
  <si>
    <t>0x4e28f88612</t>
  </si>
  <si>
    <t xml:space="preserve">CL_SEQ_CTRL TX_SUCCESS SeqNum 232(0xE8) frag 0|1533B   </t>
  </si>
  <si>
    <t>0x4e28f88660</t>
  </si>
  <si>
    <t>0x4e28f88663</t>
  </si>
  <si>
    <t>CL_TXDONE SDU_TX_SUCCESS(0,0x0) CL Id 145</t>
  </si>
  <si>
    <t>0x4e28f8866f</t>
  </si>
  <si>
    <t>0x4e28f8869a</t>
  </si>
  <si>
    <t>0x4e28f886c1</t>
  </si>
  <si>
    <t>0x4e28f88939</t>
  </si>
  <si>
    <t>0x4e28f88980</t>
  </si>
  <si>
    <t>0x4e28f88983</t>
  </si>
  <si>
    <t>0x4e28f8905e</t>
  </si>
  <si>
    <t>0x4e28f89061</t>
  </si>
  <si>
    <t>FRT32_RX_END param32 0x28F89018</t>
  </si>
  <si>
    <t>0x4e28f89065</t>
  </si>
  <si>
    <t>0x4e28f8907d</t>
  </si>
  <si>
    <t>0x4e28f8908b</t>
  </si>
  <si>
    <t>0x4e28f8908d</t>
  </si>
  <si>
    <t>0x4e28f8909a</t>
  </si>
  <si>
    <t>0x4e28f8909d</t>
  </si>
  <si>
    <t>0x4e28f890b0</t>
  </si>
  <si>
    <t xml:space="preserve">CL_SEQ_CTRL RX_SUCCESS SeqNum 259(0x103) frag 0   </t>
  </si>
  <si>
    <t>0x4e28f890cb</t>
  </si>
  <si>
    <t>0x4e28f890d0</t>
  </si>
  <si>
    <t>CL_NEXT_RX_TX nextTime 687379456(0x28F89400)</t>
  </si>
  <si>
    <t>0x4e28f890d7</t>
  </si>
  <si>
    <t>0x4e28f890dc</t>
  </si>
  <si>
    <t>0x4e28f890e9</t>
  </si>
  <si>
    <t>0x4e28f8913d</t>
  </si>
  <si>
    <t>0x4e28f8914a</t>
  </si>
  <si>
    <t>CL_FRT32_TX_CALL param32 0x28F89400</t>
  </si>
  <si>
    <t>0x4e28f8914e</t>
  </si>
  <si>
    <t>0x4e28f8944b</t>
  </si>
  <si>
    <t>0x4e28f8944f</t>
  </si>
  <si>
    <t>0x4e28f8a5d8</t>
  </si>
  <si>
    <t>LMMGR_DATA_CONF param32 0x28F89720</t>
  </si>
  <si>
    <t>0x4e28f8a5da</t>
  </si>
  <si>
    <t>0x4e28f8a5dc</t>
  </si>
  <si>
    <t>FRT32_TX_END param32 0x28F8A5BC</t>
  </si>
  <si>
    <t>0x4e28f8a5df</t>
  </si>
  <si>
    <t>0x4e28f8a5e9</t>
  </si>
  <si>
    <t>0x4e28f8a5f3</t>
  </si>
  <si>
    <t>0x4e28f8a5f5</t>
  </si>
  <si>
    <t>0x4e28f8a5fb</t>
  </si>
  <si>
    <t>0x4e28f8a600</t>
  </si>
  <si>
    <t>0x4e28f8a603</t>
  </si>
  <si>
    <t>0x4e28f8a60e</t>
  </si>
  <si>
    <t>CL_NEXT_RX_TX nextTime 687384504(0x28F8A7B8)</t>
  </si>
  <si>
    <t>0x4e28f8a614</t>
  </si>
  <si>
    <t>0x4e28f8a7be</t>
  </si>
  <si>
    <t>0x4e28f8a7c5</t>
  </si>
  <si>
    <t>0x4e28f8a7ca</t>
  </si>
  <si>
    <t>0x4e28f8a7d6</t>
  </si>
  <si>
    <t>0x4e28f8a873</t>
  </si>
  <si>
    <t>0x4e28f8a879</t>
  </si>
  <si>
    <t>0x4e28f8ae71</t>
  </si>
  <si>
    <t>0x4e28f8ae73</t>
  </si>
  <si>
    <t>FRT32_RX_START param32 0x28F8ACD4</t>
  </si>
  <si>
    <t>0x4e28f8ae76</t>
  </si>
  <si>
    <t>0x4e28f8ae8a</t>
  </si>
  <si>
    <t>0x4e28f8af17</t>
  </si>
  <si>
    <t>0x4e28f8af6a</t>
  </si>
  <si>
    <t>0x4e28f8af6c</t>
  </si>
  <si>
    <t>FRT32_RX_END param32 0x28F8AE63</t>
  </si>
  <si>
    <t>0x4e28f8af70</t>
  </si>
  <si>
    <t>0x4e28f8af7e</t>
  </si>
  <si>
    <t>0x4e28f8af85</t>
  </si>
  <si>
    <t>0x4e28f8af89</t>
  </si>
  <si>
    <t>0x4e28f8af95</t>
  </si>
  <si>
    <t>0x4e28f8af9a</t>
  </si>
  <si>
    <t>0x4e28f8afaf</t>
  </si>
  <si>
    <t>0x4e28f8afb7</t>
  </si>
  <si>
    <t>0x4e28f8afcc</t>
  </si>
  <si>
    <t>0x4e28f8afd2</t>
  </si>
  <si>
    <t>0x4e28f8afd6</t>
  </si>
  <si>
    <t xml:space="preserve">CL_SEQ_CTRL TX_SUCCESS SeqNum 233(0xE9) frag 0|115B   </t>
  </si>
  <si>
    <t>0x4e28f8afed</t>
  </si>
  <si>
    <t>0x4e28f8aff0</t>
  </si>
  <si>
    <t>0x4e28f8affe</t>
  </si>
  <si>
    <t>0x4e28f8b002</t>
  </si>
  <si>
    <t>0x4e28f8b015</t>
  </si>
  <si>
    <t>0x4e28f8b019</t>
  </si>
  <si>
    <t>0x4e28f8b036</t>
  </si>
  <si>
    <t>0x4e28f8b03b</t>
  </si>
  <si>
    <t>CL_NEXT_RX_TX nextTime 687387211(0x28F8B24B)</t>
  </si>
  <si>
    <t>0x4e28f8b050</t>
  </si>
  <si>
    <t>0x4e28f8b055</t>
  </si>
  <si>
    <t>0x4e28f8b06d</t>
  </si>
  <si>
    <t>0x4e28f8b080</t>
  </si>
  <si>
    <t>0x4e28f8b08d</t>
  </si>
  <si>
    <t>0x4e28f8b090</t>
  </si>
  <si>
    <t>CL_END STS_SUCCESS(0,0x0) duration 59msec</t>
  </si>
  <si>
    <t>0x4e28f8b096</t>
  </si>
  <si>
    <t>0x4e28f8b09b</t>
  </si>
  <si>
    <t>0x4e28f8b0aa</t>
  </si>
  <si>
    <t>0x4e28f8b399</t>
  </si>
  <si>
    <t>0x4e28f8b627</t>
  </si>
  <si>
    <t>0x4e28f8b62e</t>
  </si>
  <si>
    <t>0x4e28f8b633</t>
  </si>
  <si>
    <t>0x4e28f8f29e</t>
  </si>
  <si>
    <t>0x4e28f8f57d</t>
  </si>
  <si>
    <t>0x4e28f940be</t>
  </si>
  <si>
    <t>0x4e28f943af</t>
  </si>
  <si>
    <t>0x4e28f98ab1</t>
  </si>
  <si>
    <t>0x4e28f98ab8</t>
  </si>
  <si>
    <t>0x4e28f98edd</t>
  </si>
  <si>
    <t>0x4e28f991ce</t>
  </si>
  <si>
    <t>0x4e28f9dd04</t>
  </si>
  <si>
    <t>0x4e28f9dff1</t>
  </si>
  <si>
    <t>0x4e28fa2b1e</t>
  </si>
  <si>
    <t>0x4e28fa2e0b</t>
  </si>
  <si>
    <t>0x4e28fa3816</t>
  </si>
  <si>
    <t>0x4e28fa384e</t>
  </si>
  <si>
    <t>0x4e28fa3851</t>
  </si>
  <si>
    <t>0x4e28fa3864</t>
  </si>
  <si>
    <t>0x4e28fa3867</t>
  </si>
  <si>
    <t>0x4e28fa3870</t>
  </si>
  <si>
    <t>0x4e28fa3c8b</t>
  </si>
  <si>
    <t>0x4e28fa4c4a</t>
  </si>
  <si>
    <t>LMMGR_DATA_CONF param32 0x28FA3F36</t>
  </si>
  <si>
    <t>0x4e28fa4c4c</t>
  </si>
  <si>
    <t>0x4e28fa4c4e</t>
  </si>
  <si>
    <t>FRT32_TX_END param32 0x28FA4C13</t>
  </si>
  <si>
    <t>0x4e28fa4c51</t>
  </si>
  <si>
    <t>0x4e28fa4c58</t>
  </si>
  <si>
    <t>0x4e28fa4c70</t>
  </si>
  <si>
    <t>0x4e28fa4c83</t>
  </si>
  <si>
    <t>0x4e28fa4c88</t>
  </si>
  <si>
    <t>0x4e28fa4c95</t>
  </si>
  <si>
    <t>0x4e28fa4dea</t>
  </si>
  <si>
    <t>0x4e28fa793d</t>
  </si>
  <si>
    <t>0x4e28fa7c30</t>
  </si>
  <si>
    <t>0x4e28fac75d</t>
  </si>
  <si>
    <t>0x4e28faca4f</t>
  </si>
  <si>
    <t>0x4e28fb1151</t>
  </si>
  <si>
    <t>0x4e28fb1158</t>
  </si>
  <si>
    <t>0x4e28fb157d</t>
  </si>
  <si>
    <t>0x4e28fb1872</t>
  </si>
  <si>
    <t>0x4e28fb639d</t>
  </si>
  <si>
    <t>0x4e28fb6682</t>
  </si>
  <si>
    <t>0x4e28fbb1bd</t>
  </si>
  <si>
    <t>0x4e28fbb508</t>
  </si>
  <si>
    <t>0x4e28fbffed</t>
  </si>
  <si>
    <t>0x4e28fc02df</t>
  </si>
  <si>
    <t>0x4e28fc4dfd</t>
  </si>
  <si>
    <t>0x4e28fc50eb</t>
  </si>
  <si>
    <t>0x4e28fc97f1</t>
  </si>
  <si>
    <t>0x4e28fc97f8</t>
  </si>
  <si>
    <t>0x4e28fc9c1e</t>
  </si>
  <si>
    <t>0x4e28fc9f1e</t>
  </si>
  <si>
    <t>0x4e28fcea3e</t>
  </si>
  <si>
    <t>0x4e28fced2b</t>
  </si>
  <si>
    <t>0x4e28fd385e</t>
  </si>
  <si>
    <t>0x4e28fd3b57</t>
  </si>
  <si>
    <t>0x4e28fd867d</t>
  </si>
  <si>
    <t>0x4e28fd89b7</t>
  </si>
  <si>
    <t>0x4e28fdd49d</t>
  </si>
  <si>
    <t>0x4e28fdd77e</t>
  </si>
  <si>
    <t>0x4e28fe1e91</t>
  </si>
  <si>
    <t>0x4e28fe1e97</t>
  </si>
  <si>
    <t>0x4e28fe22bd</t>
  </si>
  <si>
    <t>0x4e28fe25aa</t>
  </si>
  <si>
    <t>0x4e28fe70dd</t>
  </si>
  <si>
    <t>0x4e28fe73cf</t>
  </si>
  <si>
    <t>0x4e28febefd</t>
  </si>
  <si>
    <t>0x4e28fec1e9</t>
  </si>
  <si>
    <t>0x4e28ff0d1d</t>
  </si>
  <si>
    <t>0x4e28ff1003</t>
  </si>
  <si>
    <t>0x4e28ff5b44</t>
  </si>
  <si>
    <t>0x4e28ff5e31</t>
  </si>
  <si>
    <t>0x4e28ffa531</t>
  </si>
  <si>
    <t>0x4e28ffa538</t>
  </si>
  <si>
    <t>0x4e28ffa95e</t>
  </si>
  <si>
    <t>0x4e28ffac4e</t>
  </si>
  <si>
    <t>0x4e28fff77d</t>
  </si>
  <si>
    <t>0x4e28fffa6e</t>
  </si>
  <si>
    <t>0x4e2900459d</t>
  </si>
  <si>
    <t>0x4e29004888</t>
  </si>
  <si>
    <t>0x4e290093bd</t>
  </si>
  <si>
    <t>0x4e290096a4</t>
  </si>
  <si>
    <t>0x4e2900e1de</t>
  </si>
  <si>
    <t>0x4e2900e4c6</t>
  </si>
  <si>
    <t>0x4e29012bd1</t>
  </si>
  <si>
    <t>0x4e29012bd7</t>
  </si>
  <si>
    <t>0x4e29012fff</t>
  </si>
  <si>
    <t>0x4e290132e1</t>
  </si>
  <si>
    <t>0x4e29017e1e</t>
  </si>
  <si>
    <t>0x4e2901810e</t>
  </si>
  <si>
    <t>0x4e2901cc3d</t>
  </si>
  <si>
    <t>0x4e2901cf2a</t>
  </si>
  <si>
    <t>0x4e29021a60</t>
  </si>
  <si>
    <t>0x4e29021d51</t>
  </si>
  <si>
    <t>0x4e2902687e</t>
  </si>
  <si>
    <t>0x4e29026b61</t>
  </si>
  <si>
    <t>0x4e2902b271</t>
  </si>
  <si>
    <t>0x4e2902b27a</t>
  </si>
  <si>
    <t>0x4e2902b6a7</t>
  </si>
  <si>
    <t>0x4e2902b98f</t>
  </si>
  <si>
    <t>0x4e290304be</t>
  </si>
  <si>
    <t>0x4e290307af</t>
  </si>
  <si>
    <t>0x4e290352ec</t>
  </si>
  <si>
    <t>0x4e290355d0</t>
  </si>
  <si>
    <t>0x4e2903a0fe</t>
  </si>
  <si>
    <t>0x4e2903a3e4</t>
  </si>
  <si>
    <t>0x4e2903ef1d</t>
  </si>
  <si>
    <t>0x4e2903f21d</t>
  </si>
  <si>
    <t>0x4e29043911</t>
  </si>
  <si>
    <t>0x4e29043917</t>
  </si>
  <si>
    <t>0x4e29043d3d</t>
  </si>
  <si>
    <t>0x4e2904402e</t>
  </si>
  <si>
    <t>0x4e29048b5e</t>
  </si>
  <si>
    <t>0x4e29048e5c</t>
  </si>
  <si>
    <t>0x4e2904d97e</t>
  </si>
  <si>
    <t>0x4e2904dc6d</t>
  </si>
  <si>
    <t>0x4e2905279e</t>
  </si>
  <si>
    <t>0x4e29052a8f</t>
  </si>
  <si>
    <t>0x4e290575cd</t>
  </si>
  <si>
    <t>0x4e290578b0</t>
  </si>
  <si>
    <t>0x4e2905bfb2</t>
  </si>
  <si>
    <t>0x4e2905bfb9</t>
  </si>
  <si>
    <t>0x4e2905c3de</t>
  </si>
  <si>
    <t>0x4e2905c6da</t>
  </si>
  <si>
    <t>0x4e290611fd</t>
  </si>
  <si>
    <t>0x4e290614ea</t>
  </si>
  <si>
    <t>0x4e2906601d</t>
  </si>
  <si>
    <t>0x4e2906630f</t>
  </si>
  <si>
    <t>0x4e2906ae3e</t>
  </si>
  <si>
    <t>0x4e2906b178</t>
  </si>
  <si>
    <t>0x4e2906fc5d</t>
  </si>
  <si>
    <t>0x4e2906ff41</t>
  </si>
  <si>
    <t>0x4e29074651</t>
  </si>
  <si>
    <t>0x4e29074657</t>
  </si>
  <si>
    <t>0x4e29074a82</t>
  </si>
  <si>
    <t>0x4e29074d66</t>
  </si>
  <si>
    <t>0x4e2907989e</t>
  </si>
  <si>
    <t>0x4e29079b89</t>
  </si>
  <si>
    <t>0x4e2907e6ca</t>
  </si>
  <si>
    <t>0x4e2907e9b0</t>
  </si>
  <si>
    <t>0x4e290834de</t>
  </si>
  <si>
    <t>0x4e290837c2</t>
  </si>
  <si>
    <t>0x4e2908830c</t>
  </si>
  <si>
    <t>0x4e290885fa</t>
  </si>
  <si>
    <t>0x4e2908ccf1</t>
  </si>
  <si>
    <t>0x4e2908ccf8</t>
  </si>
  <si>
    <t>0x4e2908d11d</t>
  </si>
  <si>
    <t>0x4e2908d40d</t>
  </si>
  <si>
    <t>0x4e29091f3d</t>
  </si>
  <si>
    <t>0x4e29092235</t>
  </si>
  <si>
    <t>0x4e29096d5d</t>
  </si>
  <si>
    <t>0x4e2909704d</t>
  </si>
  <si>
    <t>0x4e2909bb7d</t>
  </si>
  <si>
    <t>0x4e2909be6f</t>
  </si>
  <si>
    <t>0x4e290a099e</t>
  </si>
  <si>
    <t>0x4e290a0c82</t>
  </si>
  <si>
    <t>0x4e290a5391</t>
  </si>
  <si>
    <t>0x4e290a5398</t>
  </si>
  <si>
    <t>0x4e290a57bd</t>
  </si>
  <si>
    <t>0x4e290a5b08</t>
  </si>
  <si>
    <t>0x4e290aa5de</t>
  </si>
  <si>
    <t>0x4e290aa8c7</t>
  </si>
  <si>
    <t>0x4e290af3fe</t>
  </si>
  <si>
    <t>0x4e290af6ed</t>
  </si>
  <si>
    <t>0x4e290b421e</t>
  </si>
  <si>
    <t>0x4e290b4501</t>
  </si>
  <si>
    <t>0x4e290b903e</t>
  </si>
  <si>
    <t>0x4e290b9331</t>
  </si>
  <si>
    <t>0x4e290bda31</t>
  </si>
  <si>
    <t>0x4e290bda39</t>
  </si>
  <si>
    <t>0x4e290bde61</t>
  </si>
  <si>
    <t>0x4e290be144</t>
  </si>
  <si>
    <t>0x4e290c2c7d</t>
  </si>
  <si>
    <t>0x4e290c2f64</t>
  </si>
  <si>
    <t>0x4e290c7aaa</t>
  </si>
  <si>
    <t>0x4e290c7d99</t>
  </si>
  <si>
    <t>0x4e290cc8be</t>
  </si>
  <si>
    <t>0x4e290ccbad</t>
  </si>
  <si>
    <t>0x4e290d16dd</t>
  </si>
  <si>
    <t>0x4e290d19dd</t>
  </si>
  <si>
    <t>0x4e290d60d1</t>
  </si>
  <si>
    <t>0x4e290d60d9</t>
  </si>
  <si>
    <t>0x4e290d64fd</t>
  </si>
  <si>
    <t>0x4e290d67e5</t>
  </si>
  <si>
    <t>0x4e290db31e</t>
  </si>
  <si>
    <t>0x4e290db61d</t>
  </si>
  <si>
    <t>0x4e290e014c</t>
  </si>
  <si>
    <t>0x4e290e0439</t>
  </si>
  <si>
    <t>0x4e290e4f5d</t>
  </si>
  <si>
    <t>0x4e290e525d</t>
  </si>
  <si>
    <t>0x4e290e9d7d</t>
  </si>
  <si>
    <t>0x4e290ea05e</t>
  </si>
  <si>
    <t>0x4e290ee771</t>
  </si>
  <si>
    <t>0x4e290ee778</t>
  </si>
  <si>
    <t>0x4e290eeb9e</t>
  </si>
  <si>
    <t>0x4e290eee93</t>
  </si>
  <si>
    <t>0x4e290f39be</t>
  </si>
  <si>
    <t>0x4e290f3caf</t>
  </si>
  <si>
    <t>0x4e290f87de</t>
  </si>
  <si>
    <t>0x4e290f8adc</t>
  </si>
  <si>
    <t>0x4e290fd5fe</t>
  </si>
  <si>
    <t>0x4e290fd8ee</t>
  </si>
  <si>
    <t>0x4e2910241e</t>
  </si>
  <si>
    <t>0x4e2910271d</t>
  </si>
  <si>
    <t>0x4e29106e12</t>
  </si>
  <si>
    <t>0x4e29106e18</t>
  </si>
  <si>
    <t>0x4e2910723e</t>
  </si>
  <si>
    <t>0x4e2910752d</t>
  </si>
  <si>
    <t>0x4e2910c05e</t>
  </si>
  <si>
    <t>0x4e2910c35f</t>
  </si>
  <si>
    <t>0x4e29110e7d</t>
  </si>
  <si>
    <t>0x4e291111b9</t>
  </si>
  <si>
    <t>0x4e29115c9d</t>
  </si>
  <si>
    <t>0x4e29115f8e</t>
  </si>
  <si>
    <t>0x4e2911aabd</t>
  </si>
  <si>
    <t>0x4e2911adbf</t>
  </si>
  <si>
    <t>0x4e2911f4b1</t>
  </si>
  <si>
    <t>0x4e2911f4b8</t>
  </si>
  <si>
    <t>0x4e2911f8de</t>
  </si>
  <si>
    <t>0x4e2911fbc2</t>
  </si>
  <si>
    <t>0x4e291246fd</t>
  </si>
  <si>
    <t>0x4e291249f0</t>
  </si>
  <si>
    <t>0x4e2912952d</t>
  </si>
  <si>
    <t>0x4e2912981f</t>
  </si>
  <si>
    <t>0x4e2912e33d</t>
  </si>
  <si>
    <t>0x4e2912e63e</t>
  </si>
  <si>
    <t>0x4e2913315d</t>
  </si>
  <si>
    <t>0x4e29133440</t>
  </si>
  <si>
    <t>0x4e29137b52</t>
  </si>
  <si>
    <t>0x4e29137b58</t>
  </si>
  <si>
    <t>0x4e29137f7e</t>
  </si>
  <si>
    <t>0x4e2913826d</t>
  </si>
  <si>
    <t>0x4e2913cd9d</t>
  </si>
  <si>
    <t>0x4e2913d08a</t>
  </si>
  <si>
    <t>0x4e29141bbe</t>
  </si>
  <si>
    <t>0x4e29141ebe</t>
  </si>
  <si>
    <t>0x4e291469dd</t>
  </si>
  <si>
    <t>0x4e29146cce</t>
  </si>
  <si>
    <t>0x4e2914b7ff</t>
  </si>
  <si>
    <t>0x4e2914baf0</t>
  </si>
  <si>
    <t>0x4e291501fe</t>
  </si>
  <si>
    <t>0x4e29150205</t>
  </si>
  <si>
    <t>0x4e2915061f</t>
  </si>
  <si>
    <t>0x4e29150906</t>
  </si>
  <si>
    <t>0x4e2915543d</t>
  </si>
  <si>
    <t>0x4e2915573c</t>
  </si>
  <si>
    <t>0x4e2915a25e</t>
  </si>
  <si>
    <t>0x4e2915a54b</t>
  </si>
  <si>
    <t>0x4e2915f07e</t>
  </si>
  <si>
    <t>0x4e2915f3b6</t>
  </si>
  <si>
    <t>0x4e29163e9e</t>
  </si>
  <si>
    <t>0x4e2916419a</t>
  </si>
  <si>
    <t>0x4e29165500</t>
  </si>
  <si>
    <t>0x4e2916552a</t>
  </si>
  <si>
    <t>0x4e2916552d</t>
  </si>
  <si>
    <t>0x4e2916553f</t>
  </si>
  <si>
    <t>0x4e29165543</t>
  </si>
  <si>
    <t>0x4e2916554c</t>
  </si>
  <si>
    <t>0x4e29165967</t>
  </si>
  <si>
    <t>0x4e29166926</t>
  </si>
  <si>
    <t>LMMGR_DATA_CONF param32 0x29165C12</t>
  </si>
  <si>
    <t>0x4e29166928</t>
  </si>
  <si>
    <t>0x4e2916692a</t>
  </si>
  <si>
    <t>FRT32_TX_END param32 0x291668EF</t>
  </si>
  <si>
    <t>0x4e2916692d</t>
  </si>
  <si>
    <t>0x4e29166935</t>
  </si>
  <si>
    <t>0x4e2916694d</t>
  </si>
  <si>
    <t>0x4e29166961</t>
  </si>
  <si>
    <t>0x4e29166965</t>
  </si>
  <si>
    <t>0x4e29166972</t>
  </si>
  <si>
    <t>0x4e29166ac8</t>
  </si>
  <si>
    <t>0x4e2916889f</t>
  </si>
  <si>
    <t>0x4e291688a6</t>
  </si>
  <si>
    <t>0x4e29168cbd</t>
  </si>
  <si>
    <t>0x4e29168fa6</t>
  </si>
  <si>
    <t>0x4e2916dade</t>
  </si>
  <si>
    <t>0x4e2916ddc6</t>
  </si>
  <si>
    <t>0x4e291728fe</t>
  </si>
  <si>
    <t>0x4e29172bdf</t>
  </si>
  <si>
    <t>0x4e2917771d</t>
  </si>
  <si>
    <t>0x4e29177a0b</t>
  </si>
  <si>
    <t>0x4e2917c53d</t>
  </si>
  <si>
    <t>0x4e2917c82e</t>
  </si>
  <si>
    <t>0x4e29180f31</t>
  </si>
  <si>
    <t>0x4e29180f37</t>
  </si>
  <si>
    <t>0x4e2918135d</t>
  </si>
  <si>
    <t>0x4e29181648</t>
  </si>
  <si>
    <t>0x4e2918617d</t>
  </si>
  <si>
    <t>0x4e29186464</t>
  </si>
  <si>
    <t>0x4e2918af9d</t>
  </si>
  <si>
    <t>0x4e2918b28e</t>
  </si>
  <si>
    <t>0x4e2918fdbd</t>
  </si>
  <si>
    <t>0x4e291900a1</t>
  </si>
  <si>
    <t>0x4e29194bde</t>
  </si>
  <si>
    <t>0x4e29194ec3</t>
  </si>
  <si>
    <t>0x4e291995d1</t>
  </si>
  <si>
    <t>0x4e291995d7</t>
  </si>
  <si>
    <t>0x4e291999fd</t>
  </si>
  <si>
    <t>0x4e29199ce3</t>
  </si>
  <si>
    <t>0x4e2919e81d</t>
  </si>
  <si>
    <t>0x4e2919eb03</t>
  </si>
  <si>
    <t>0x4e291a363d</t>
  </si>
  <si>
    <t>0x4e291a391e</t>
  </si>
  <si>
    <t>0x4e291a845d</t>
  </si>
  <si>
    <t>0x4e291a8744</t>
  </si>
  <si>
    <t>0x4e291ad27d</t>
  </si>
  <si>
    <t>0x4e291ad56e</t>
  </si>
  <si>
    <t>0x4e291b1c71</t>
  </si>
  <si>
    <t>0x4e291b1c79</t>
  </si>
  <si>
    <t>0x4e291b209d</t>
  </si>
  <si>
    <t>0x4e291b2389</t>
  </si>
  <si>
    <t>0x4e291b6ec4</t>
  </si>
  <si>
    <t>0x4e291b71b5</t>
  </si>
  <si>
    <t>0x4e291bbcde</t>
  </si>
  <si>
    <t>0x4e291bc017</t>
  </si>
  <si>
    <t>0x4e291c0afe</t>
  </si>
  <si>
    <t>0x4e291c0de5</t>
  </si>
  <si>
    <t>0x4e291c591e</t>
  </si>
  <si>
    <t>0x4e291c5c0f</t>
  </si>
  <si>
    <t>0x4e291ca311</t>
  </si>
  <si>
    <t>0x4e291ca317</t>
  </si>
  <si>
    <t>0x4e291ca73d</t>
  </si>
  <si>
    <t>0x4e291caa23</t>
  </si>
  <si>
    <t>0x4e291cf55e</t>
  </si>
  <si>
    <t>0x4e291cf89d</t>
  </si>
  <si>
    <t>0x4e291d437e</t>
  </si>
  <si>
    <t>0x4e291d466f</t>
  </si>
  <si>
    <t>0x4e291d919e</t>
  </si>
  <si>
    <t>0x4e291d949b</t>
  </si>
  <si>
    <t>0x4e291ddfbe</t>
  </si>
  <si>
    <t>0x4e291de2ae</t>
  </si>
  <si>
    <t>0x4e291e29b1</t>
  </si>
  <si>
    <t>0x4e291e29b8</t>
  </si>
  <si>
    <t>0x4e291e2ddd</t>
  </si>
  <si>
    <t>0x4e291e30dd</t>
  </si>
  <si>
    <t>0x4e291e7bfe</t>
  </si>
  <si>
    <t>0x4e291e7eef</t>
  </si>
  <si>
    <t>0x4e291eca1d</t>
  </si>
  <si>
    <t>0x4e291ecd1e</t>
  </si>
  <si>
    <t>0x4e291f183d</t>
  </si>
  <si>
    <t>0x4e291f1b2d</t>
  </si>
  <si>
    <t>0x4e291f665d</t>
  </si>
  <si>
    <t>0x4e291f6957</t>
  </si>
  <si>
    <t>0x4e291fb05f</t>
  </si>
  <si>
    <t>0x4e291fb066</t>
  </si>
  <si>
    <t>0x4e291fb47f</t>
  </si>
  <si>
    <t>0x4e291fb7c6</t>
  </si>
  <si>
    <t>0x4e2920029e</t>
  </si>
  <si>
    <t>0x4e292005d8</t>
  </si>
  <si>
    <t>0x4e292050bd</t>
  </si>
  <si>
    <t>0x4e292053a9</t>
  </si>
  <si>
    <t>0x4e29209ee9</t>
  </si>
  <si>
    <t>0x4e2920a1ce</t>
  </si>
  <si>
    <t>0x4e2920ecfd</t>
  </si>
  <si>
    <t>0x4e2920efe0</t>
  </si>
  <si>
    <t>0x4e292136f2</t>
  </si>
  <si>
    <t>0x4e292136f9</t>
  </si>
  <si>
    <t>0x4e29213b2c</t>
  </si>
  <si>
    <t>0x4e29213e1d</t>
  </si>
  <si>
    <t>0x4e2921893e</t>
  </si>
  <si>
    <t>0x4e29218c22</t>
  </si>
  <si>
    <t>0x4e2921d75e</t>
  </si>
  <si>
    <t>0x4e2921da5a</t>
  </si>
  <si>
    <t>0x4e2921f0e9</t>
  </si>
  <si>
    <t>CL_DEBUG param32 4194304(0x00400000)</t>
  </si>
  <si>
    <t>0x4e2921f120</t>
  </si>
  <si>
    <t>CLT_RESERVED param32 0x00400000</t>
  </si>
  <si>
    <t>0x4e2922257e</t>
  </si>
  <si>
    <t>0x4e2922286d</t>
  </si>
  <si>
    <t>0x4e2922739d</t>
  </si>
  <si>
    <t>0x4e29227695</t>
  </si>
  <si>
    <t>0x4e2922bd92</t>
  </si>
  <si>
    <t>0x4e2922bd98</t>
  </si>
  <si>
    <t>0x4e2922c1cb</t>
  </si>
  <si>
    <t>0x4e2922c4b9</t>
  </si>
  <si>
    <t>0x4e29230fdd</t>
  </si>
  <si>
    <t>0x4e292312d0</t>
  </si>
  <si>
    <t>0x4e29235dfd</t>
  </si>
  <si>
    <t>0x4e292360e3</t>
  </si>
  <si>
    <t>0x4e2923ac1d</t>
  </si>
  <si>
    <t>0x4e2923af14</t>
  </si>
  <si>
    <t>0x4e2923fa3d</t>
  </si>
  <si>
    <t>0x4e2923fd22</t>
  </si>
  <si>
    <t>0x4e29244431</t>
  </si>
  <si>
    <t>0x4e29244437</t>
  </si>
  <si>
    <t>0x4e2924485d</t>
  </si>
  <si>
    <t>0x4e29244b5d</t>
  </si>
  <si>
    <t>0x4e2924967d</t>
  </si>
  <si>
    <t>0x4e2924995e</t>
  </si>
  <si>
    <t>0x4e2924e49d</t>
  </si>
  <si>
    <t>0x4e2924e782</t>
  </si>
  <si>
    <t>0x4e292532bd</t>
  </si>
  <si>
    <t>0x4e2925359f</t>
  </si>
  <si>
    <t>0x4e292580de</t>
  </si>
  <si>
    <t>0x4e292583cb</t>
  </si>
  <si>
    <t>0x4e2925cadf</t>
  </si>
  <si>
    <t>0x4e2925cae6</t>
  </si>
  <si>
    <t>0x4e2925cefe</t>
  </si>
  <si>
    <t>0x4e2925d1ef</t>
  </si>
  <si>
    <t>0x4e29261d1d</t>
  </si>
  <si>
    <t>0x4e2926200d</t>
  </si>
  <si>
    <t>0x4e29266b3d</t>
  </si>
  <si>
    <t>0x4e29266e80</t>
  </si>
  <si>
    <t>0x4e2926b95e</t>
  </si>
  <si>
    <t>0x4e2926bc46</t>
  </si>
  <si>
    <t>0x4e2927077e</t>
  </si>
  <si>
    <t>0x4e29270a7d</t>
  </si>
  <si>
    <t>0x4e29275177</t>
  </si>
  <si>
    <t>0x4e29275180</t>
  </si>
  <si>
    <t>0x4e2927559e</t>
  </si>
  <si>
    <t>0x4e2927588b</t>
  </si>
  <si>
    <t>0x4e2927a3be</t>
  </si>
  <si>
    <t>0x4e2927a6bd</t>
  </si>
  <si>
    <t>0x4e2927f1dd</t>
  </si>
  <si>
    <t>0x4e2927f4bf</t>
  </si>
  <si>
    <t>0x4e29283ffd</t>
  </si>
  <si>
    <t>0x4e292842f0</t>
  </si>
  <si>
    <t>0x4e29288e1d</t>
  </si>
  <si>
    <t>0x4e2928910c</t>
  </si>
  <si>
    <t>0x4e2928d811</t>
  </si>
  <si>
    <t>0x4e2928d817</t>
  </si>
  <si>
    <t>0x4e2928dc3e</t>
  </si>
  <si>
    <t>0x4e2928df3e</t>
  </si>
  <si>
    <t>0x4e29292a5d</t>
  </si>
  <si>
    <t>0x4e29292d4d</t>
  </si>
  <si>
    <t>0x4e2929787e</t>
  </si>
  <si>
    <t>0x4e29297b62</t>
  </si>
  <si>
    <t>0x4e2929c69e</t>
  </si>
  <si>
    <t>0x4e2929c98f</t>
  </si>
  <si>
    <t>0x4e292a14be</t>
  </si>
  <si>
    <t>0x4e292a17ad</t>
  </si>
  <si>
    <t>0x4e292a5eb1</t>
  </si>
  <si>
    <t>0x4e292a5eb8</t>
  </si>
  <si>
    <t>0x4e292a62dd</t>
  </si>
  <si>
    <t>0x4e292a65cb</t>
  </si>
  <si>
    <t>0x4e292ab0fe</t>
  </si>
  <si>
    <t>0x4e292ab3f2</t>
  </si>
  <si>
    <t>0x4e292aff1d</t>
  </si>
  <si>
    <t>0x4e292b01ff</t>
  </si>
  <si>
    <t>0x4e292b4d3e</t>
  </si>
  <si>
    <t>0x4e292b502b</t>
  </si>
  <si>
    <t>0x4e292b9b60</t>
  </si>
  <si>
    <t>0x4e292b9e9b</t>
  </si>
  <si>
    <t>0x4e292be55a</t>
  </si>
  <si>
    <t>0x4e292be560</t>
  </si>
  <si>
    <t>0x4e292be97e</t>
  </si>
  <si>
    <t>0x4e292bec6f</t>
  </si>
  <si>
    <t>0x4e292c379d</t>
  </si>
  <si>
    <t>0x4e292c3a81</t>
  </si>
  <si>
    <t>0x4e292c85be</t>
  </si>
  <si>
    <t>0x4e292c88af</t>
  </si>
  <si>
    <t>0x4e292cd3dd</t>
  </si>
  <si>
    <t>0x4e292cd6d8</t>
  </si>
  <si>
    <t>0x4e292d21fd</t>
  </si>
  <si>
    <t>0x4e292d24e0</t>
  </si>
  <si>
    <t>0x4e292d6bf1</t>
  </si>
  <si>
    <t>0x4e292d6bf8</t>
  </si>
  <si>
    <t>0x4e292d701e</t>
  </si>
  <si>
    <t>0x4e292d731c</t>
  </si>
  <si>
    <t>0x4e292dbe3d</t>
  </si>
  <si>
    <t>0x4e292dc121</t>
  </si>
  <si>
    <t>0x4e259e58e6</t>
  </si>
  <si>
    <t>0x4e259e58f7</t>
  </si>
  <si>
    <t>0x4e259e5901</t>
  </si>
  <si>
    <t>0x4e259e5911</t>
  </si>
  <si>
    <t>BUFMGR_GET ownr_Id OID_MACMGR(0x2) subFunc_Id 0x0D block_ptr 0x33E4</t>
  </si>
  <si>
    <t>0x4e259e5925</t>
  </si>
  <si>
    <t>BUFMGR_RELEASE block_ptr 0x23083334</t>
  </si>
  <si>
    <t>0x4e259e5938</t>
  </si>
  <si>
    <t>0x4e259e593d</t>
  </si>
  <si>
    <t>BUFMGR_RELEASE block_ptr 0x854433E4</t>
  </si>
  <si>
    <t>0x4e259e5aac</t>
  </si>
  <si>
    <t>0x4e259e5ab1</t>
  </si>
  <si>
    <t>BUFMGR_GET ownr_Id OID_ALINK(0x4) subFunc_Id 0x0C block_ptr 0x33E4</t>
  </si>
  <si>
    <t>0x4e259e5abe</t>
  </si>
  <si>
    <t>0x4e259e5ac2</t>
  </si>
  <si>
    <t>0x4e259e5acd</t>
  </si>
  <si>
    <t>0x4e259e5ad6</t>
  </si>
  <si>
    <t>0x4e259e5ae7</t>
  </si>
  <si>
    <t>BUFMGR_RELEASE block_ptr 0x230833E4</t>
  </si>
  <si>
    <t>0x4e259e5b09</t>
  </si>
  <si>
    <t>0x4e259e5b0e</t>
  </si>
  <si>
    <t>BUFMGR_RELEASE block_ptr 0x85443334</t>
  </si>
  <si>
    <t>0x4e259e5c66</t>
  </si>
  <si>
    <t>0x4e259e5c6b</t>
  </si>
  <si>
    <t>BUFMGR_GET ownr_Id OID_ALINK(0x4) subFunc_Id 0x0C block_ptr 0x3334</t>
  </si>
  <si>
    <t>0x4e259e5c79</t>
  </si>
  <si>
    <t>0x4e259e5c7c</t>
  </si>
  <si>
    <t>0x4e259e5c85</t>
  </si>
  <si>
    <t>0x4e259e5c95</t>
  </si>
  <si>
    <t>0x4e259e5ca7</t>
  </si>
  <si>
    <t>0x4e259e5cba</t>
  </si>
  <si>
    <t>0x4e259e5cbf</t>
  </si>
  <si>
    <t>0x4e259e5e43</t>
  </si>
  <si>
    <t>0x4e259e5e49</t>
  </si>
  <si>
    <t>0x4e259e5e55</t>
  </si>
  <si>
    <t>0x4e259e5e59</t>
  </si>
  <si>
    <t>0x4e259e5e62</t>
  </si>
  <si>
    <t>0x4e259e5e6b</t>
  </si>
  <si>
    <t>0x4e259e5e7d</t>
  </si>
  <si>
    <t>0x4e259e5e91</t>
  </si>
  <si>
    <t>0x4e259e5e96</t>
  </si>
  <si>
    <t>0x4e259e5ff9</t>
  </si>
  <si>
    <t>0x4e259e5ffe</t>
  </si>
  <si>
    <t>0x4e259e600a</t>
  </si>
  <si>
    <t>0x4e259e600d</t>
  </si>
  <si>
    <t>0x4e259e6016</t>
  </si>
  <si>
    <t>0x4e259e6029</t>
  </si>
  <si>
    <t>0x4e259e603b</t>
  </si>
  <si>
    <t>0x4e259e604e</t>
  </si>
  <si>
    <t>0x4e259e6053</t>
  </si>
  <si>
    <t>0x4e259e61c4</t>
  </si>
  <si>
    <t>0x4e259e61c9</t>
  </si>
  <si>
    <t>0x4e259e61d6</t>
  </si>
  <si>
    <t>0x4e259e61db</t>
  </si>
  <si>
    <t>0x4e259e61e4</t>
  </si>
  <si>
    <t>0x4e259e61fc</t>
  </si>
  <si>
    <t>0x4e259e620c</t>
  </si>
  <si>
    <t>0x4e259e621f</t>
  </si>
  <si>
    <t>0x4e259e6224</t>
  </si>
  <si>
    <t>0x4e259e6382</t>
  </si>
  <si>
    <t>0x4e259e6389</t>
  </si>
  <si>
    <t>0x4e259e6395</t>
  </si>
  <si>
    <t>0x4e259e6399</t>
  </si>
  <si>
    <t>0x4e259e63a1</t>
  </si>
  <si>
    <t>0x4e259e63af</t>
  </si>
  <si>
    <t>0x4e259e63c1</t>
  </si>
  <si>
    <t>0x4e259e63d4</t>
  </si>
  <si>
    <t>0x4e259e63da</t>
  </si>
  <si>
    <t>0x4e259e6564</t>
  </si>
  <si>
    <t>0x4e259e6569</t>
  </si>
  <si>
    <t>0x4e259e6576</t>
  </si>
  <si>
    <t>0x4e259e657a</t>
  </si>
  <si>
    <t>0x4e259e6583</t>
  </si>
  <si>
    <t>0x4e259e658b</t>
  </si>
  <si>
    <t>0x4e259e659f</t>
  </si>
  <si>
    <t>0x4e259e65b1</t>
  </si>
  <si>
    <t>0x4e259e65b7</t>
  </si>
  <si>
    <t>0x4e259e6725</t>
  </si>
  <si>
    <t>0x4e259e672a</t>
  </si>
  <si>
    <t>0x4e259e6736</t>
  </si>
  <si>
    <t>0x4e259e673a</t>
  </si>
  <si>
    <t>0x4e259e6744</t>
  </si>
  <si>
    <t>0x4e259e6754</t>
  </si>
  <si>
    <t>0x4e259e6767</t>
  </si>
  <si>
    <t>0x4e259e677a</t>
  </si>
  <si>
    <t>0x4e259e677f</t>
  </si>
  <si>
    <t>0x4e259e68f9</t>
  </si>
  <si>
    <t>0x4e259e68fe</t>
  </si>
  <si>
    <t>0x4e259e690b</t>
  </si>
  <si>
    <t>0x4e259e690f</t>
  </si>
  <si>
    <t>0x4e259e6919</t>
  </si>
  <si>
    <t>0x4e259e6921</t>
  </si>
  <si>
    <t>0x4e259e6932</t>
  </si>
  <si>
    <t>0x4e259e6946</t>
  </si>
  <si>
    <t>0x4e259e694b</t>
  </si>
  <si>
    <t>0x4e259e6ab1</t>
  </si>
  <si>
    <t>0x4e259e6ab6</t>
  </si>
  <si>
    <t>0x4e259e6ac2</t>
  </si>
  <si>
    <t>0x4e259e6ac6</t>
  </si>
  <si>
    <t>0x4e259e6acf</t>
  </si>
  <si>
    <t>0x4e259e6adf</t>
  </si>
  <si>
    <t>0x4e259e6aff</t>
  </si>
  <si>
    <t>0x4e259e6b14</t>
  </si>
  <si>
    <t>0x4e259e6b19</t>
  </si>
  <si>
    <t>0x4e259e6c86</t>
  </si>
  <si>
    <t>0x4e259e6c8b</t>
  </si>
  <si>
    <t>0x4e259e6c99</t>
  </si>
  <si>
    <t>0x4e259e6c9c</t>
  </si>
  <si>
    <t>0x4e259e6ca5</t>
  </si>
  <si>
    <t>0x4e259e6caf</t>
  </si>
  <si>
    <t>0x4e259e6cc1</t>
  </si>
  <si>
    <t>0x4e259e6cd4</t>
  </si>
  <si>
    <t>0x4e259e6cda</t>
  </si>
  <si>
    <t>0x4e259e6e41</t>
  </si>
  <si>
    <t>0x4e259e6e46</t>
  </si>
  <si>
    <t>0x4e259e6e52</t>
  </si>
  <si>
    <t>0x4e259e6e57</t>
  </si>
  <si>
    <t>0x4e259e6e60</t>
  </si>
  <si>
    <t>0x4e259e6e70</t>
  </si>
  <si>
    <t>0x4e259e6e84</t>
  </si>
  <si>
    <t>0x4e259e6e96</t>
  </si>
  <si>
    <t>0x4e259e6e9b</t>
  </si>
  <si>
    <t>0x4e259e7010</t>
  </si>
  <si>
    <t>0x4e259e7017</t>
  </si>
  <si>
    <t>0x4e259e7024</t>
  </si>
  <si>
    <t>0x4e259e7027</t>
  </si>
  <si>
    <t>0x4e259e7031</t>
  </si>
  <si>
    <t>0x4e259e7039</t>
  </si>
  <si>
    <t>0x4e259e704b</t>
  </si>
  <si>
    <t>0x4e259e705e</t>
  </si>
  <si>
    <t>0x4e259e7064</t>
  </si>
  <si>
    <t>0x4e259e71c0</t>
  </si>
  <si>
    <t>0x4e259e71c4</t>
  </si>
  <si>
    <t>0x4e259e71d0</t>
  </si>
  <si>
    <t>0x4e259e71d4</t>
  </si>
  <si>
    <t>0x4e259e71dd</t>
  </si>
  <si>
    <t>0x4e259e71fc</t>
  </si>
  <si>
    <t>0x4e259e7210</t>
  </si>
  <si>
    <t>0x4e259e7223</t>
  </si>
  <si>
    <t>0x4e259e7228</t>
  </si>
  <si>
    <t>0x4e259e73a0</t>
  </si>
  <si>
    <t>0x4e259e73a6</t>
  </si>
  <si>
    <t>0x4e259e73b2</t>
  </si>
  <si>
    <t>0x4e259e73b6</t>
  </si>
  <si>
    <t>0x4e259e73c0</t>
  </si>
  <si>
    <t>0x4e259e73c9</t>
  </si>
  <si>
    <t>0x4e259e73da</t>
  </si>
  <si>
    <t>0x4e259e73fb</t>
  </si>
  <si>
    <t>0x4e259e7400</t>
  </si>
  <si>
    <t>0x4e259e7576</t>
  </si>
  <si>
    <t>0x4e259e757c</t>
  </si>
  <si>
    <t>0x4e259e758a</t>
  </si>
  <si>
    <t>0x4e259e758e</t>
  </si>
  <si>
    <t>0x4e259e7596</t>
  </si>
  <si>
    <t>0x4e259e75a6</t>
  </si>
  <si>
    <t>0x4e259e75b9</t>
  </si>
  <si>
    <t>0x4e259e75cb</t>
  </si>
  <si>
    <t>0x4e259e75d0</t>
  </si>
  <si>
    <t>0x4e259e7749</t>
  </si>
  <si>
    <t>0x4e259e774f</t>
  </si>
  <si>
    <t>0x4e259e775b</t>
  </si>
  <si>
    <t>0x4e259e775f</t>
  </si>
  <si>
    <t>0x4e259e7769</t>
  </si>
  <si>
    <t>0x4e259e7771</t>
  </si>
  <si>
    <t>0x4e259e7782</t>
  </si>
  <si>
    <t>0x4e259e7797</t>
  </si>
  <si>
    <t>0x4e259e779c</t>
  </si>
  <si>
    <t>0x4e259e791a</t>
  </si>
  <si>
    <t>0x4e259e791f</t>
  </si>
  <si>
    <t>0x4e259e792c</t>
  </si>
  <si>
    <t>0x4e259e7930</t>
  </si>
  <si>
    <t>0x4e259e7939</t>
  </si>
  <si>
    <t>0x4e259e794a</t>
  </si>
  <si>
    <t>0x4e259e795d</t>
  </si>
  <si>
    <t>0x4e259e7970</t>
  </si>
  <si>
    <t>0x4e259e7975</t>
  </si>
  <si>
    <t>0x4e259e7adf</t>
  </si>
  <si>
    <t>0x4e259e7ae4</t>
  </si>
  <si>
    <t>0x4e259e7aff</t>
  </si>
  <si>
    <t>0x4e259e7b04</t>
  </si>
  <si>
    <t>0x4e259e7b0d</t>
  </si>
  <si>
    <t>0x4e259e7b16</t>
  </si>
  <si>
    <t>0x4e259e7b27</t>
  </si>
  <si>
    <t>0x4e259e7b3a</t>
  </si>
  <si>
    <t>0x4e259e7b3f</t>
  </si>
  <si>
    <t>0x4e259e7da7</t>
  </si>
  <si>
    <t>0x4e259e7dac</t>
  </si>
  <si>
    <t>0x4e259e7db7</t>
  </si>
  <si>
    <t>0x4e259e7dbb</t>
  </si>
  <si>
    <t>0x4e259e7dc2</t>
  </si>
  <si>
    <t>0x4e259e8011</t>
  </si>
  <si>
    <t>0x4e259e8023</t>
  </si>
  <si>
    <t>0x4e259e8036</t>
  </si>
  <si>
    <t>0x4e259e803c</t>
  </si>
  <si>
    <t>0x4e25aac683</t>
  </si>
  <si>
    <t>0x4e25aac688</t>
  </si>
  <si>
    <t>BUFMGR_GET ownr_Id OID_ALINK(0x4) subFunc_Id 0x07 block_ptr 0x61A4</t>
  </si>
  <si>
    <t>0x4e25aac6cc</t>
  </si>
  <si>
    <t>0x4e25aac6cf</t>
  </si>
  <si>
    <t>0x4e25aac6d9</t>
  </si>
  <si>
    <t>ALINK_DL_CB param32 0x02000001</t>
  </si>
  <si>
    <t>0x4e25aac6e0</t>
  </si>
  <si>
    <t>50 (0x32)</t>
  </si>
  <si>
    <t>LMMGR_NHL_DATA_IN param32 0x00000004</t>
  </si>
  <si>
    <t>0x4e25aac6f9</t>
  </si>
  <si>
    <t>55 (0x37)</t>
  </si>
  <si>
    <t>LMFS_ADD_SCH_ENTRY param32 0x13002C38</t>
  </si>
  <si>
    <t>0x4e25aac6fc</t>
  </si>
  <si>
    <t>LMFS_ADD_SCH_ENTRY param32 0x00000000</t>
  </si>
  <si>
    <t>0x4e25aac709</t>
  </si>
  <si>
    <t>56 (0x38)</t>
  </si>
  <si>
    <t>LMFS_ADD_SCH_EXIT param32 0x00000001</t>
  </si>
  <si>
    <t>0x4e25aac712</t>
  </si>
  <si>
    <t>LMFS_ADD_SCH_EXIT param32 0x00005101</t>
  </si>
  <si>
    <t>0x4e25aac718</t>
  </si>
  <si>
    <t>BUFMGR_GET ownr_Id OID_TXBCAST(0x13) subFunc_Id 0x10 block_ptr 0x33E4</t>
  </si>
  <si>
    <t>0x4e25aac733</t>
  </si>
  <si>
    <t>76 (0x4c)</t>
  </si>
  <si>
    <t>HSM_EVENT_SCH_START evt 0x08,arg 0x51 state LMSM_FH(0x2)--&gt;FH_WAIT_CCA(0x1)</t>
  </si>
  <si>
    <t>0x4e25aac736</t>
  </si>
  <si>
    <t>HSM_EVENT_SCH_START evt 0x08,arg 0x51 state LMSM_FH(0x2)--&gt;FH_DO_NOTHING(0x0)</t>
  </si>
  <si>
    <t>0x4e25aac73b</t>
  </si>
  <si>
    <t>HSM_EVENT_SCH_START evt 0x08,arg 0x51 state LMSM_TOP(0x0)</t>
  </si>
  <si>
    <t>0x4e25aac741</t>
  </si>
  <si>
    <t>63 (0x3f)</t>
  </si>
  <si>
    <t>PHY_CALLBACKS_RELEASE ptr 0x00000000</t>
  </si>
  <si>
    <t>0x4e25aac74a</t>
  </si>
  <si>
    <t>62 (0x3e)</t>
  </si>
  <si>
    <t>PHY_CALLBACKS_CLAIM ptr 0x7301F020</t>
  </si>
  <si>
    <t>0x4e25aac750</t>
  </si>
  <si>
    <t>BUFMGR_GET ownr_Id OID_TXBCAST(0x13) subFunc_Id 0x0F block_ptr 0x3334</t>
  </si>
  <si>
    <t>0x4e25aacb72</t>
  </si>
  <si>
    <t>0x4e25aacb77</t>
  </si>
  <si>
    <t>BUFMGR_RELEASE block_ptr 0x840433E4</t>
  </si>
  <si>
    <t>0x4e25aadb24</t>
  </si>
  <si>
    <t>LMMGR_DATA_CONF param32 0x25AACE0F</t>
  </si>
  <si>
    <t>0x4e25aadb27</t>
  </si>
  <si>
    <t>0x4e25aadb3a</t>
  </si>
  <si>
    <t>77 (0x4d)</t>
  </si>
  <si>
    <t>HSM_EVENT_SCH_END evt 0x09,arg 0x00 state LMSM_BCAST(0x6)</t>
  </si>
  <si>
    <t>0x4e25aadb3d</t>
  </si>
  <si>
    <t>HSM_EVENT_SCH_END evt 0x09,arg 0x00 state LMSM_TOP(0x0)</t>
  </si>
  <si>
    <t>0x4e25aadb40</t>
  </si>
  <si>
    <t>64 (0x40)</t>
  </si>
  <si>
    <t>LMFS_REMOVE_SCH_ENTRY ownr_Id OID_TXBCAST(0x13) sch_id 81(0x51)</t>
  </si>
  <si>
    <t>0x4e25aadb43</t>
  </si>
  <si>
    <t>65 (0x41)</t>
  </si>
  <si>
    <t>LMFS_REMOVE_SCH_EXIT param32 0x00000001</t>
  </si>
  <si>
    <t>0x4e25aadb51</t>
  </si>
  <si>
    <t>BUFMGR_GET ownr_Id OID_TXBCAST(0x13) subFunc_Id 0x11 block_ptr 0x33E4</t>
  </si>
  <si>
    <t>0x4e25aadb5b</t>
  </si>
  <si>
    <t>0x4e25aadb62</t>
  </si>
  <si>
    <t>BUFMGR_RELEASE block_ptr 0x2A983334</t>
  </si>
  <si>
    <t>0x4e25aadb65</t>
  </si>
  <si>
    <t>BUFMGR_RELEASE block_ptr 0x2A8061A4</t>
  </si>
  <si>
    <t>0x4e25aadb75</t>
  </si>
  <si>
    <t>0x4e25aadd01</t>
  </si>
  <si>
    <t>0x4e25aadd07</t>
  </si>
  <si>
    <t>0x4e25adfdda</t>
  </si>
  <si>
    <t>0x4e25adfddf</t>
  </si>
  <si>
    <t>0x4e25adfe25</t>
  </si>
  <si>
    <t>0x4e25adfe29</t>
  </si>
  <si>
    <t>0x4e25adfe32</t>
  </si>
  <si>
    <t>0x4e25adfe39</t>
  </si>
  <si>
    <t>0x4e25adfe41</t>
  </si>
  <si>
    <t>0x4e25adfe44</t>
  </si>
  <si>
    <t>0x4e25adfe58</t>
  </si>
  <si>
    <t>0x4e25adfe5c</t>
  </si>
  <si>
    <t>LMFS_ADD_SCH_EXIT param32 0x00005201</t>
  </si>
  <si>
    <t>0x4e25adfe63</t>
  </si>
  <si>
    <t>0x4e25adfe7d</t>
  </si>
  <si>
    <t>HSM_EVENT_SCH_START evt 0x08,arg 0x52 state LMSM_FH(0x2)--&gt;FH_WAIT_CCA(0x1)</t>
  </si>
  <si>
    <t>0x4e25adfe80</t>
  </si>
  <si>
    <t>HSM_EVENT_SCH_START evt 0x08,arg 0x52 state LMSM_FH(0x2)--&gt;FH_DO_NOTHING(0x0)</t>
  </si>
  <si>
    <t>0x4e25adfe83</t>
  </si>
  <si>
    <t>HSM_EVENT_SCH_START evt 0x08,arg 0x52 state LMSM_TOP(0x0)</t>
  </si>
  <si>
    <t>0x4e25adfe89</t>
  </si>
  <si>
    <t>0x4e25adfe93</t>
  </si>
  <si>
    <t>0x4e25adfe9a</t>
  </si>
  <si>
    <t>0x4e25ae02bc</t>
  </si>
  <si>
    <t>0x4e25ae02c0</t>
  </si>
  <si>
    <t>0x4e25ae126d</t>
  </si>
  <si>
    <t>LMMGR_DATA_CONF param32 0x25AE0558</t>
  </si>
  <si>
    <t>0x4e25ae1270</t>
  </si>
  <si>
    <t>0x4e25ae1282</t>
  </si>
  <si>
    <t>0x4e25ae1285</t>
  </si>
  <si>
    <t>0x4e25ae1289</t>
  </si>
  <si>
    <t>LMFS_REMOVE_SCH_ENTRY ownr_Id OID_TXBCAST(0x13) sch_id 82(0x52)</t>
  </si>
  <si>
    <t>0x4e25ae128c</t>
  </si>
  <si>
    <t>0x4e25ae129a</t>
  </si>
  <si>
    <t>0x4e25ae12a5</t>
  </si>
  <si>
    <t>0x4e25ae12aa</t>
  </si>
  <si>
    <t>0x4e25ae12ae</t>
  </si>
  <si>
    <t>0x4e25ae12bd</t>
  </si>
  <si>
    <t>0x4e25ae15b4</t>
  </si>
  <si>
    <t>0x4e25ae15b9</t>
  </si>
  <si>
    <t>0x4e25afab39</t>
  </si>
  <si>
    <t>0x4e25afab3f</t>
  </si>
  <si>
    <t>0x4e25afab4a</t>
  </si>
  <si>
    <t>0x4e25afab4e</t>
  </si>
  <si>
    <t>0x4e25afab58</t>
  </si>
  <si>
    <t>0x4e25afab62</t>
  </si>
  <si>
    <t>0x4e25afe21d</t>
  </si>
  <si>
    <t>0x4e25afe55a</t>
  </si>
  <si>
    <t>0x4e25b0303d</t>
  </si>
  <si>
    <t>0x4e25b0331d</t>
  </si>
  <si>
    <t>0x4e25b07e5d</t>
  </si>
  <si>
    <t>0x4e25b08150</t>
  </si>
  <si>
    <t>0x4e25b0c852</t>
  </si>
  <si>
    <t>0x4e25b0c858</t>
  </si>
  <si>
    <t>0x4e25b0cc7e</t>
  </si>
  <si>
    <t>0x4e25b0cf62</t>
  </si>
  <si>
    <t>0x4e25b11a9d</t>
  </si>
  <si>
    <t>0x4e25b11d8a</t>
  </si>
  <si>
    <t>0x4e25b168bd</t>
  </si>
  <si>
    <t>0x4e25b16bae</t>
  </si>
  <si>
    <t>0x4e25b1b6de</t>
  </si>
  <si>
    <t>0x4e25b1b9cb</t>
  </si>
  <si>
    <t>0x4e25b204fe</t>
  </si>
  <si>
    <t>0x4e25b207ec</t>
  </si>
  <si>
    <t>0x4e25b246d0</t>
  </si>
  <si>
    <t>0x4e25b246fa</t>
  </si>
  <si>
    <t>0x4e25b2470d</t>
  </si>
  <si>
    <t>0x4e25b2471f</t>
  </si>
  <si>
    <t>0x4e25b24723</t>
  </si>
  <si>
    <t>0x4e25b2472a</t>
  </si>
  <si>
    <t>0x4e25b24b45</t>
  </si>
  <si>
    <t>0x4e25b24ee8</t>
  </si>
  <si>
    <t>0x4e25b24eee</t>
  </si>
  <si>
    <t>0x4e25b25b04</t>
  </si>
  <si>
    <t>LMMGR_DATA_CONF param32 0x25B24DF0</t>
  </si>
  <si>
    <t>0x4e25b25b06</t>
  </si>
  <si>
    <t>0x4e25b25b09</t>
  </si>
  <si>
    <t>FRT32_TX_END param32 0x25B25ACD</t>
  </si>
  <si>
    <t>0x4e25b25b0b</t>
  </si>
  <si>
    <t>0x4e25b25b13</t>
  </si>
  <si>
    <t>0x4e25b25b2b</t>
  </si>
  <si>
    <t>0x4e25b25b3e</t>
  </si>
  <si>
    <t>0x4e25b25b44</t>
  </si>
  <si>
    <t>0x4e25b25b51</t>
  </si>
  <si>
    <t>0x4e25b25e43</t>
  </si>
  <si>
    <t>0x4e25b2a13d</t>
  </si>
  <si>
    <t>0x4e25b2a41e</t>
  </si>
  <si>
    <t>0x4e25b2ef5d</t>
  </si>
  <si>
    <t>0x4e25b2f259</t>
  </si>
  <si>
    <t>0x4e25b33d7d</t>
  </si>
  <si>
    <t>0x4e25b34060</t>
  </si>
  <si>
    <t>0x4e25b38b9d</t>
  </si>
  <si>
    <t>0x4e25b38e9b</t>
  </si>
  <si>
    <t>0x4e25b3d593</t>
  </si>
  <si>
    <t>0x4e25b3d599</t>
  </si>
  <si>
    <t>0x4e25b3d9be</t>
  </si>
  <si>
    <t>0x4e25b3dcac</t>
  </si>
  <si>
    <t>0x4e25b427dd</t>
  </si>
  <si>
    <t>0x4e25b42ada</t>
  </si>
  <si>
    <t>0x4e25b4760d</t>
  </si>
  <si>
    <t>0x4e25b478fc</t>
  </si>
  <si>
    <t>0x4e25b4c41e</t>
  </si>
  <si>
    <t>0x4e25b4c718</t>
  </si>
  <si>
    <t>0x4e25b5123f</t>
  </si>
  <si>
    <t>0x4e25b51520</t>
  </si>
  <si>
    <t>0x4e25b55c33</t>
  </si>
  <si>
    <t>0x4e25b55c3a</t>
  </si>
  <si>
    <t>0x4e25b5605e</t>
  </si>
  <si>
    <t>0x4e25b563b2</t>
  </si>
  <si>
    <t>0x4e25b5ae7d</t>
  </si>
  <si>
    <t>0x4e25b5b170</t>
  </si>
  <si>
    <t>0x4e25b5fcab</t>
  </si>
  <si>
    <t>0x4e25b5ff99</t>
  </si>
  <si>
    <t>0x4e25b64abd</t>
  </si>
  <si>
    <t>0x4e25b64db8</t>
  </si>
  <si>
    <t>0x4e25b698dd</t>
  </si>
  <si>
    <t>0x4e25b69bc3</t>
  </si>
  <si>
    <t>0x4e25b6e2d2</t>
  </si>
  <si>
    <t>0x4e25b6e2d8</t>
  </si>
  <si>
    <t>0x4e25b6e6fd</t>
  </si>
  <si>
    <t>0x4e25b6e9fb</t>
  </si>
  <si>
    <t>0x4e25b7351e</t>
  </si>
  <si>
    <t>0x4e25b73802</t>
  </si>
  <si>
    <t>0x4e25b7833d</t>
  </si>
  <si>
    <t>0x4e25b7863a</t>
  </si>
  <si>
    <t>0x4e25b7d15e</t>
  </si>
  <si>
    <t>0x4e25b7d449</t>
  </si>
  <si>
    <t>0x4e25b81f7d</t>
  </si>
  <si>
    <t>0x4e25b82260</t>
  </si>
  <si>
    <t>0x4e25b86981</t>
  </si>
  <si>
    <t>0x4e25b86988</t>
  </si>
  <si>
    <t>0x4e25b86d9e</t>
  </si>
  <si>
    <t>0x4e25b8708b</t>
  </si>
  <si>
    <t>0x4e25b8bbbe</t>
  </si>
  <si>
    <t>0x4e25b8bebd</t>
  </si>
  <si>
    <t>0x4e25b909dd</t>
  </si>
  <si>
    <t>0x4e25b90ccb</t>
  </si>
  <si>
    <t>0x4e25b957fe</t>
  </si>
  <si>
    <t>0x4e25b95ae9</t>
  </si>
  <si>
    <t>0x4e25b9a61d</t>
  </si>
  <si>
    <t>0x4e25b9a903</t>
  </si>
  <si>
    <t>0x4e25b9f012</t>
  </si>
  <si>
    <t>0x4e25b9f018</t>
  </si>
  <si>
    <t>0x4e25b9f43d</t>
  </si>
  <si>
    <t>0x4e25b9f778</t>
  </si>
  <si>
    <t>0x4e25ba1818</t>
  </si>
  <si>
    <t>0x4e25ba181e</t>
  </si>
  <si>
    <t>0x4e25ba1821</t>
  </si>
  <si>
    <t>0x4e25ba182c</t>
  </si>
  <si>
    <t>0x4e25ba1879</t>
  </si>
  <si>
    <t>0x4e25ba187b</t>
  </si>
  <si>
    <t>FRT32_RX_START param32 0x25BA179E</t>
  </si>
  <si>
    <t>0x4e25ba187d</t>
  </si>
  <si>
    <t>0x4e25ba1886</t>
  </si>
  <si>
    <t>0x4e25ba188f</t>
  </si>
  <si>
    <t>0x4e25ba1894</t>
  </si>
  <si>
    <t>0x4e25ba189f</t>
  </si>
  <si>
    <t>0x4e25ba18d5</t>
  </si>
  <si>
    <t>0x4e25ba18dc</t>
  </si>
  <si>
    <t>0x4e25ba18e4</t>
  </si>
  <si>
    <t>0x4e25ba18ea</t>
  </si>
  <si>
    <t>0x4e25ba18f5</t>
  </si>
  <si>
    <t>0x4e25ba1df4</t>
  </si>
  <si>
    <t>0x4e25ba1dfd</t>
  </si>
  <si>
    <t>0x4e25ba1e03</t>
  </si>
  <si>
    <t>0x4e25ba1e06</t>
  </si>
  <si>
    <t>0x4e25ba1e1a</t>
  </si>
  <si>
    <t>0x4e25ba1e2a</t>
  </si>
  <si>
    <t>0x4e25ba1e2d</t>
  </si>
  <si>
    <t>CL_START STS_SUCCESS(0,0x0) CL Id 5</t>
  </si>
  <si>
    <t>0x4e25ba1e33</t>
  </si>
  <si>
    <t>0x4e25ba1e4e</t>
  </si>
  <si>
    <t>0x4e25ba1e52</t>
  </si>
  <si>
    <t>0x4e25ba1e55</t>
  </si>
  <si>
    <t>0x4e25ba1e65</t>
  </si>
  <si>
    <t>0x4e25ba1e6a</t>
  </si>
  <si>
    <t>0x4e25ba1e6e</t>
  </si>
  <si>
    <t>0x4e25ba1e72</t>
  </si>
  <si>
    <t>CL_NEW CL Id 5 (0x5) duration 400msec</t>
  </si>
  <si>
    <t>0x4e25ba1e77</t>
  </si>
  <si>
    <t>0x4e25ba1e81</t>
  </si>
  <si>
    <t>0x4e25ba1e84</t>
  </si>
  <si>
    <t>CL_DATA_REQ STS_SUCCESS(0,0x0) CL Id 5</t>
  </si>
  <si>
    <t>0x4e25ba1ea7</t>
  </si>
  <si>
    <t>0x4e25ba20a4</t>
  </si>
  <si>
    <t>0x4e25ba20b1</t>
  </si>
  <si>
    <t>FRT32_RX_END param32 0x25BA205D</t>
  </si>
  <si>
    <t>0x4e25ba20b4</t>
  </si>
  <si>
    <t>0x4e25ba20c3</t>
  </si>
  <si>
    <t>0x4e25ba20da</t>
  </si>
  <si>
    <t>0x4e25ba20dd</t>
  </si>
  <si>
    <t>0x4e25ba210b</t>
  </si>
  <si>
    <t>0x4e25ba2112</t>
  </si>
  <si>
    <t>CL_NEXT_RX_TX nextTime 632955973(0x25BA2445)</t>
  </si>
  <si>
    <t>0x4e25ba2119</t>
  </si>
  <si>
    <t>0x4e25ba211f</t>
  </si>
  <si>
    <t>0x4e25ba2143</t>
  </si>
  <si>
    <t>CL_FRT32_TX_CALL param32 0x25BA2445</t>
  </si>
  <si>
    <t>0x4e25ba2146</t>
  </si>
  <si>
    <t>0x4e25ba2469</t>
  </si>
  <si>
    <t>0x4e25ba246d</t>
  </si>
  <si>
    <t>0x4e25ba2471</t>
  </si>
  <si>
    <t>0x4e25ba2477</t>
  </si>
  <si>
    <t>0x4e25ba247b</t>
  </si>
  <si>
    <t>0x4e25ba2de9</t>
  </si>
  <si>
    <t>LMMGR_DATA_CONF param32 0x25BA2714</t>
  </si>
  <si>
    <t>0x4e25ba2dec</t>
  </si>
  <si>
    <t>0x4e25ba2dee</t>
  </si>
  <si>
    <t>FRT32_TX_END param32 0x25BA2DB0</t>
  </si>
  <si>
    <t>0x4e25ba2df1</t>
  </si>
  <si>
    <t>0x4e25ba2dfa</t>
  </si>
  <si>
    <t>0x4e25ba2e04</t>
  </si>
  <si>
    <t>0x4e25ba2e06</t>
  </si>
  <si>
    <t>0x4e25ba2e0c</t>
  </si>
  <si>
    <t>0x4e25ba2e11</t>
  </si>
  <si>
    <t>0x4e25ba2e14</t>
  </si>
  <si>
    <t>0x4e25ba2e1f</t>
  </si>
  <si>
    <t>CL_NEXT_RX_TX nextTime 632958892(0x25BA2FAC)</t>
  </si>
  <si>
    <t>0x4e25ba2e25</t>
  </si>
  <si>
    <t>0x4e25ba2fb2</t>
  </si>
  <si>
    <t>0x4e25ba2fb9</t>
  </si>
  <si>
    <t>0x4e25ba2fbf</t>
  </si>
  <si>
    <t>0x4e25ba2fcb</t>
  </si>
  <si>
    <t>0x4e25ba3060</t>
  </si>
  <si>
    <t>0x4e25ba3065</t>
  </si>
  <si>
    <t>0x4e25ba353d</t>
  </si>
  <si>
    <t>0x4e25ba3544</t>
  </si>
  <si>
    <t>0x4e25ba358f</t>
  </si>
  <si>
    <t>0x4e25ba3591</t>
  </si>
  <si>
    <t>FRT32_RX_START param32 0x25BA34A9</t>
  </si>
  <si>
    <t>0x4e25ba3594</t>
  </si>
  <si>
    <t>0x4e25ba359b</t>
  </si>
  <si>
    <t>0x4e25ba35a6</t>
  </si>
  <si>
    <t>0x4e25ba35ac</t>
  </si>
  <si>
    <t>0x4e25ba35b8</t>
  </si>
  <si>
    <t>0x4e25ba35df</t>
  </si>
  <si>
    <t>0x4e25ba35e7</t>
  </si>
  <si>
    <t>0x4e25ba35f0</t>
  </si>
  <si>
    <t>0x4e25ba35f5</t>
  </si>
  <si>
    <t>0x4e25ba3601</t>
  </si>
  <si>
    <t>0x4e25ba3870</t>
  </si>
  <si>
    <t>0x4e25ba3879</t>
  </si>
  <si>
    <t>0x4e25ba3882</t>
  </si>
  <si>
    <t>0x4e25ba3887</t>
  </si>
  <si>
    <t>0x4e25ba3893</t>
  </si>
  <si>
    <t>0x4e25ba3895</t>
  </si>
  <si>
    <t>0x4e25ba38a1</t>
  </si>
  <si>
    <t>0x4e25ba39d7</t>
  </si>
  <si>
    <t>0x4e25ba39dd</t>
  </si>
  <si>
    <t>0x4e25ba39e1</t>
  </si>
  <si>
    <t>0x4e25bb76a8</t>
  </si>
  <si>
    <t>0x4e25bb76ae</t>
  </si>
  <si>
    <t>0x4e25bc0ec0</t>
  </si>
  <si>
    <t>0x4e25bc0ec3</t>
  </si>
  <si>
    <t>FRT32_RX_END param32 0x25BC0E68</t>
  </si>
  <si>
    <t>0x4e25bc0ec6</t>
  </si>
  <si>
    <t>0x4e25bc0ed5</t>
  </si>
  <si>
    <t>0x4e25bc0ee3</t>
  </si>
  <si>
    <t>0x4e25bc0ee6</t>
  </si>
  <si>
    <t>0x4e25bc0ef0</t>
  </si>
  <si>
    <t xml:space="preserve">CL_SEQ_CTRL RX_SUCCESS SeqNum 170(0xAA) frag 0   </t>
  </si>
  <si>
    <t>0x4e25bc0f32</t>
  </si>
  <si>
    <t>0x4e25bc0f37</t>
  </si>
  <si>
    <t>CL_NEXT_RX_TX nextTime 633082448(0x25BC1250)</t>
  </si>
  <si>
    <t>0x4e25bc0f40</t>
  </si>
  <si>
    <t>0x4e25bc0f45</t>
  </si>
  <si>
    <t>0x4e25bc0f51</t>
  </si>
  <si>
    <t>0x4e25bc0f6a</t>
  </si>
  <si>
    <t>CL_FRT32_TX_CALL param32 0x25BC1250</t>
  </si>
  <si>
    <t>0x4e25bc0f6c</t>
  </si>
  <si>
    <t>0x4e25bc1275</t>
  </si>
  <si>
    <t>0x4e25bc1279</t>
  </si>
  <si>
    <t>0x4e25bc1c95</t>
  </si>
  <si>
    <t>LMMGR_DATA_CONF param32 0x25BC1520</t>
  </si>
  <si>
    <t>0x4e25bc1c98</t>
  </si>
  <si>
    <t>0x4e25bc1c9a</t>
  </si>
  <si>
    <t>FRT32_TX_END param32 0x25BC1C5D</t>
  </si>
  <si>
    <t>0x4e25bc1c9d</t>
  </si>
  <si>
    <t>0x4e25bc1ca6</t>
  </si>
  <si>
    <t>0x4e25bc1cb0</t>
  </si>
  <si>
    <t>0x4e25bc1cb3</t>
  </si>
  <si>
    <t>0x4e25bc1cc6</t>
  </si>
  <si>
    <t>0x4e25bc1ccb</t>
  </si>
  <si>
    <t>0x4e25bc1cde</t>
  </si>
  <si>
    <t>0x4e25bc1ce9</t>
  </si>
  <si>
    <t>0x4e25bc1cec</t>
  </si>
  <si>
    <t>0x4e25bc1cf1</t>
  </si>
  <si>
    <t>0x4e25bc1cf5</t>
  </si>
  <si>
    <t>0x4e25bc1d04</t>
  </si>
  <si>
    <t>0x4e25bc1fec</t>
  </si>
  <si>
    <t>0x4e25bc221b</t>
  </si>
  <si>
    <t>0x4e25bc2220</t>
  </si>
  <si>
    <t>CL_OUT_REQ pktId 62749(0xF51D)</t>
  </si>
  <si>
    <t>0x4e25bc2223</t>
  </si>
  <si>
    <t>0x4e25bc2252</t>
  </si>
  <si>
    <t>0x4e25bc2270</t>
  </si>
  <si>
    <t>0x4e25bc227a</t>
  </si>
  <si>
    <t>0x4e25bc227d</t>
  </si>
  <si>
    <t>CL_OUT_CNF STS_SUCCESS(0,0x0) CL Id 6</t>
  </si>
  <si>
    <t>0x4e25bc2281</t>
  </si>
  <si>
    <t>0x4e25bc262d</t>
  </si>
  <si>
    <t>0x4e25bc2640</t>
  </si>
  <si>
    <t>0x4e25bc2643</t>
  </si>
  <si>
    <t>0x4e25bc264b</t>
  </si>
  <si>
    <t>0x4e25bc265c</t>
  </si>
  <si>
    <t>CL_NEW CL Id 6 (0x6) duration 400msec</t>
  </si>
  <si>
    <t>0x4e25bc2680</t>
  </si>
  <si>
    <t>0x4e25bc2696</t>
  </si>
  <si>
    <t>CL_FRT32_TX_CALL param32 0x25BC2A07</t>
  </si>
  <si>
    <t>0x4e25bc2699</t>
  </si>
  <si>
    <t>0x4e25bc2a6f</t>
  </si>
  <si>
    <t>0x4e25bc2a74</t>
  </si>
  <si>
    <t>0x4e25bc3670</t>
  </si>
  <si>
    <t>LMMGR_DATA_CONF param32 0x25BC2D1A</t>
  </si>
  <si>
    <t>0x4e25bc3673</t>
  </si>
  <si>
    <t>0x4e25bc3676</t>
  </si>
  <si>
    <t>FRT32_TX_END param32 0x25BC3639</t>
  </si>
  <si>
    <t>0x4e25bc3678</t>
  </si>
  <si>
    <t>0x4e25bc3680</t>
  </si>
  <si>
    <t>0x4e25bc368a</t>
  </si>
  <si>
    <t>0x4e25bc368d</t>
  </si>
  <si>
    <t>0x4e25bc3692</t>
  </si>
  <si>
    <t>0x4e25bc3699</t>
  </si>
  <si>
    <t>0x4e25bc369d</t>
  </si>
  <si>
    <t>0x4e25bc36a7</t>
  </si>
  <si>
    <t>CL_NEXT_RX_TX nextTime 633092149(0x25BC3835)</t>
  </si>
  <si>
    <t>0x4e25bc36ac</t>
  </si>
  <si>
    <t>0x4e25bc383b</t>
  </si>
  <si>
    <t>0x4e25bc3842</t>
  </si>
  <si>
    <t>0x4e25bc3847</t>
  </si>
  <si>
    <t>0x4e25bc3854</t>
  </si>
  <si>
    <t>0x4e25bc38ea</t>
  </si>
  <si>
    <t>0x4e25bc38ef</t>
  </si>
  <si>
    <t>0x4e25bc3dc7</t>
  </si>
  <si>
    <t>0x4e25bc3dce</t>
  </si>
  <si>
    <t>0x4e25bc3e18</t>
  </si>
  <si>
    <t>0x4e25bc3e1b</t>
  </si>
  <si>
    <t>FRT32_RX_START param32 0x25BC3D31</t>
  </si>
  <si>
    <t>0x4e25bc3e1f</t>
  </si>
  <si>
    <t>0x4e25bc3e26</t>
  </si>
  <si>
    <t>0x4e25bc3e31</t>
  </si>
  <si>
    <t>0x4e25bc3e35</t>
  </si>
  <si>
    <t>0x4e25bc3e43</t>
  </si>
  <si>
    <t>0x4e25bc3e68</t>
  </si>
  <si>
    <t>0x4e25bc3e6f</t>
  </si>
  <si>
    <t>0x4e25bc3e79</t>
  </si>
  <si>
    <t>0x4e25bc3e7e</t>
  </si>
  <si>
    <t>0x4e25bc3e8b</t>
  </si>
  <si>
    <t>0x4e25bc40f7</t>
  </si>
  <si>
    <t>0x4e25bc4100</t>
  </si>
  <si>
    <t>0x4e25bc4109</t>
  </si>
  <si>
    <t>0x4e25bc410e</t>
  </si>
  <si>
    <t>0x4e25bc411d</t>
  </si>
  <si>
    <t>0x4e25bc411f</t>
  </si>
  <si>
    <t>CL_DATA_REQ STS_SUCCESS(0,0x0) CL Id 6</t>
  </si>
  <si>
    <t>0x4e25bc412a</t>
  </si>
  <si>
    <t>0x4e25bc426b</t>
  </si>
  <si>
    <t>0x4e25bc4271</t>
  </si>
  <si>
    <t>0x4e25bc4275</t>
  </si>
  <si>
    <t>0x4e25bc43b6</t>
  </si>
  <si>
    <t>0x4e25bc43ba</t>
  </si>
  <si>
    <t>FRT32_RX_END param32 0x25BC4370</t>
  </si>
  <si>
    <t>0x4e25bc43bc</t>
  </si>
  <si>
    <t>0x4e25bc43cc</t>
  </si>
  <si>
    <t>0x4e25bc43d7</t>
  </si>
  <si>
    <t>0x4e25bc43e9</t>
  </si>
  <si>
    <t>0x4e25bc4416</t>
  </si>
  <si>
    <t>0x4e25bc441b</t>
  </si>
  <si>
    <t>CL_NEXT_RX_TX nextTime 633096024(0x25BC4758)</t>
  </si>
  <si>
    <t>0x4e25bc4424</t>
  </si>
  <si>
    <t>0x4e25bc4429</t>
  </si>
  <si>
    <t>0x4e25bc4435</t>
  </si>
  <si>
    <t>0x4e25bc4575</t>
  </si>
  <si>
    <t>0x4e25bc4581</t>
  </si>
  <si>
    <t>CL_FRT32_TX_CALL param32 0x25BC4758</t>
  </si>
  <si>
    <t>0x4e25bc4585</t>
  </si>
  <si>
    <t>0x4e25bc477d</t>
  </si>
  <si>
    <t>0x4e25bc4782</t>
  </si>
  <si>
    <t>0x4e25bcfd48</t>
  </si>
  <si>
    <t>0x4e25bcfd4e</t>
  </si>
  <si>
    <t>0x4e25be247e</t>
  </si>
  <si>
    <t>LMMGR_DATA_CONF param32 0x25BC4A28</t>
  </si>
  <si>
    <t>0x4e25be2480</t>
  </si>
  <si>
    <t>0x4e25be2482</t>
  </si>
  <si>
    <t>FRT32_TX_END param32 0x25BE2447</t>
  </si>
  <si>
    <t>0x4e25be2485</t>
  </si>
  <si>
    <t>0x4e25be248f</t>
  </si>
  <si>
    <t>0x4e25be249a</t>
  </si>
  <si>
    <t>0x4e25be249d</t>
  </si>
  <si>
    <t>0x4e25be24a2</t>
  </si>
  <si>
    <t>0x4e25be24a7</t>
  </si>
  <si>
    <t>0x4e25be24ab</t>
  </si>
  <si>
    <t>0x4e25be24b6</t>
  </si>
  <si>
    <t>CL_NEXT_RX_TX nextTime 633218627(0x25BE2643)</t>
  </si>
  <si>
    <t>0x4e25be24bb</t>
  </si>
  <si>
    <t>0x4e25be2649</t>
  </si>
  <si>
    <t>0x4e25be2650</t>
  </si>
  <si>
    <t>0x4e25be2655</t>
  </si>
  <si>
    <t>0x4e25be2661</t>
  </si>
  <si>
    <t>0x4e25be26f7</t>
  </si>
  <si>
    <t>0x4e25be26fc</t>
  </si>
  <si>
    <t>0x4e25be2bd4</t>
  </si>
  <si>
    <t>0x4e25be2bdb</t>
  </si>
  <si>
    <t>0x4e25be2c25</t>
  </si>
  <si>
    <t>0x4e25be2c28</t>
  </si>
  <si>
    <t>FRT32_RX_START param32 0x25BE2B3E</t>
  </si>
  <si>
    <t>0x4e25be2c2a</t>
  </si>
  <si>
    <t>0x4e25be2c32</t>
  </si>
  <si>
    <t>0x4e25be2c3d</t>
  </si>
  <si>
    <t>0x4e25be2c43</t>
  </si>
  <si>
    <t>0x4e25be2c50</t>
  </si>
  <si>
    <t>0x4e25be2c75</t>
  </si>
  <si>
    <t>0x4e25be2c7c</t>
  </si>
  <si>
    <t>0x4e25be2c85</t>
  </si>
  <si>
    <t>0x4e25be2c8a</t>
  </si>
  <si>
    <t>0x4e25be2c96</t>
  </si>
  <si>
    <t>0x4e25be2f04</t>
  </si>
  <si>
    <t>0x4e25be2f0d</t>
  </si>
  <si>
    <t>0x4e25be2f16</t>
  </si>
  <si>
    <t>0x4e25be2f1b</t>
  </si>
  <si>
    <t>0x4e25be2f1f</t>
  </si>
  <si>
    <t xml:space="preserve">CL_SEQ_CTRL TX_SUCCESS SeqNum 139(0x8B) frag 0|1485B   </t>
  </si>
  <si>
    <t>0x4e25be2f2b</t>
  </si>
  <si>
    <t>0x4e25be2f2d</t>
  </si>
  <si>
    <t>CL_TXDONE SDU_TX_SUCCESS(0,0x0) CL Id 6</t>
  </si>
  <si>
    <t>0x4e25be2f3b</t>
  </si>
  <si>
    <t>0x4e25be2f3d</t>
  </si>
  <si>
    <t>0x4e25be2f5f</t>
  </si>
  <si>
    <t>0x4e25be31c4</t>
  </si>
  <si>
    <t>0x4e25be31ca</t>
  </si>
  <si>
    <t>0x4e25be31ce</t>
  </si>
  <si>
    <t>0x4e25be3263</t>
  </si>
  <si>
    <t>0x4e25be3267</t>
  </si>
  <si>
    <t>FRT32_RX_END param32 0x25BE321C</t>
  </si>
  <si>
    <t>0x4e25be3269</t>
  </si>
  <si>
    <t>0x4e25be3278</t>
  </si>
  <si>
    <t>0x4e25be3283</t>
  </si>
  <si>
    <t>0x4e25be3287</t>
  </si>
  <si>
    <t>0x4e25be32a5</t>
  </si>
  <si>
    <t>0x4e25be32ab</t>
  </si>
  <si>
    <t>CL_NEXT_RX_TX nextTime 633222660(0x25BE3604)</t>
  </si>
  <si>
    <t>0x4e25be32d1</t>
  </si>
  <si>
    <t>0x4e25be32d6</t>
  </si>
  <si>
    <t>0x4e25be32e2</t>
  </si>
  <si>
    <t>0x4e25be32f6</t>
  </si>
  <si>
    <t>0x4e25be3302</t>
  </si>
  <si>
    <t>0x4e25be3306</t>
  </si>
  <si>
    <t>0x4e25be330c</t>
  </si>
  <si>
    <t>0x4e25be3312</t>
  </si>
  <si>
    <t>0x4e25be3322</t>
  </si>
  <si>
    <t>0x4e25be3619</t>
  </si>
  <si>
    <t>0x4e25be39fe</t>
  </si>
  <si>
    <t>0x4e25be3d46</t>
  </si>
  <si>
    <t>0x4e25be83f1</t>
  </si>
  <si>
    <t>0x4e25be83f8</t>
  </si>
  <si>
    <t>0x4e25be881e</t>
  </si>
  <si>
    <t>0x4e25be8b12</t>
  </si>
  <si>
    <t>0x4e25bed63e</t>
  </si>
  <si>
    <t>0x4e25bed925</t>
  </si>
  <si>
    <t>0x4e25bf245e</t>
  </si>
  <si>
    <t>0x4e25bf275d</t>
  </si>
  <si>
    <t>0x4e25bf727d</t>
  </si>
  <si>
    <t>0x4e25bf7564</t>
  </si>
  <si>
    <t>0x4e25bfc09d</t>
  </si>
  <si>
    <t>0x4e25bfc391</t>
  </si>
  <si>
    <t>0x4e25bfe1dc</t>
  </si>
  <si>
    <t>0x4e25bfe206</t>
  </si>
  <si>
    <t>0x4e25bfe209</t>
  </si>
  <si>
    <t>0x4e25bfe21b</t>
  </si>
  <si>
    <t>0x4e25bfe220</t>
  </si>
  <si>
    <t>0x4e25bfe227</t>
  </si>
  <si>
    <t>0x4e25bfe643</t>
  </si>
  <si>
    <t>0x4e25bff602</t>
  </si>
  <si>
    <t>LMMGR_DATA_CONF param32 0x25BFE8EE</t>
  </si>
  <si>
    <t>0x4e25bff604</t>
  </si>
  <si>
    <t>0x4e25bff606</t>
  </si>
  <si>
    <t>FRT32_TX_END param32 0x25BFF5CB</t>
  </si>
  <si>
    <t>0x4e25bff609</t>
  </si>
  <si>
    <t>0x4e25bff613</t>
  </si>
  <si>
    <t>0x4e25bff62a</t>
  </si>
  <si>
    <t>0x4e25bff63d</t>
  </si>
  <si>
    <t>0x4e25bff642</t>
  </si>
  <si>
    <t>0x4e25bff64f</t>
  </si>
  <si>
    <t>0x4e25bff7c6</t>
  </si>
  <si>
    <t>0x4e25c00a91</t>
  </si>
  <si>
    <t>0x4e25c00a99</t>
  </si>
  <si>
    <t>0x4e25c00ebd</t>
  </si>
  <si>
    <t>0x4e25c011b0</t>
  </si>
  <si>
    <t>0x4e25c05ced</t>
  </si>
  <si>
    <t>0x4e25c05fdb</t>
  </si>
  <si>
    <t>0x4e25c0aafe</t>
  </si>
  <si>
    <t>0x4e25c0adfc</t>
  </si>
  <si>
    <t>0x4e25c0f91d</t>
  </si>
  <si>
    <t>0x4e25c0fc0c</t>
  </si>
  <si>
    <t>0x4e25c1473e</t>
  </si>
  <si>
    <t>0x4e25c14a2f</t>
  </si>
  <si>
    <t>0x4e25c19131</t>
  </si>
  <si>
    <t>0x4e25c19138</t>
  </si>
  <si>
    <t>0x4e25c1955d</t>
  </si>
  <si>
    <t>0x4e25c1984d</t>
  </si>
  <si>
    <t>0x4e25c1e37e</t>
  </si>
  <si>
    <t>0x4e25c1e67b</t>
  </si>
  <si>
    <t>0x4e25c2319e</t>
  </si>
  <si>
    <t>0x4e25c23489</t>
  </si>
  <si>
    <t>0x4e25c27fbd</t>
  </si>
  <si>
    <t>0x4e25c282af</t>
  </si>
  <si>
    <t>0x4e25c2cddd</t>
  </si>
  <si>
    <t>0x4e25c2d0ce</t>
  </si>
  <si>
    <t>0x4e25c317d1</t>
  </si>
  <si>
    <t>0x4e25c317d7</t>
  </si>
  <si>
    <t>0x4e25c31bfd</t>
  </si>
  <si>
    <t>0x4e25c31eef</t>
  </si>
  <si>
    <t>0x4e25c36a1d</t>
  </si>
  <si>
    <t>0x4e25c36d03</t>
  </si>
  <si>
    <t>0x4e25c3b83d</t>
  </si>
  <si>
    <t>0x4e25c3bb31</t>
  </si>
  <si>
    <t>0x4e25c4065e</t>
  </si>
  <si>
    <t>0x4e25c40944</t>
  </si>
  <si>
    <t>0x4e25c4547d</t>
  </si>
  <si>
    <t>0x4e25c45771</t>
  </si>
  <si>
    <t>0x4e25c49e71</t>
  </si>
  <si>
    <t>0x4e25c49e78</t>
  </si>
  <si>
    <t>0x4e25c4a29d</t>
  </si>
  <si>
    <t>0x4e25c4a58c</t>
  </si>
  <si>
    <t>0x4e25c4f0bf</t>
  </si>
  <si>
    <t>0x4e25c4f3b1</t>
  </si>
  <si>
    <t>0x4e25c53ede</t>
  </si>
  <si>
    <t>0x4e25c541c9</t>
  </si>
  <si>
    <t>0x4e25c58cfd</t>
  </si>
  <si>
    <t>0x4e25c58ffa</t>
  </si>
  <si>
    <t>0x4e25c5db1d</t>
  </si>
  <si>
    <t>0x4e25c5de61</t>
  </si>
  <si>
    <t>0x4e25c62511</t>
  </si>
  <si>
    <t>0x4e25c62517</t>
  </si>
  <si>
    <t>0x4e25c6293e</t>
  </si>
  <si>
    <t>0x4e25c62c29</t>
  </si>
  <si>
    <t>0x4e25c6775d</t>
  </si>
  <si>
    <t>0x4e25c67a50</t>
  </si>
  <si>
    <t>0x4e25c6c58c</t>
  </si>
  <si>
    <t>0x4e25c6c86f</t>
  </si>
  <si>
    <t>0x4e25c7139e</t>
  </si>
  <si>
    <t>0x4e25c7169f</t>
  </si>
  <si>
    <t>0x4e25c761cc</t>
  </si>
  <si>
    <t>0x4e25c764bd</t>
  </si>
  <si>
    <t>0x4e25c7abb1</t>
  </si>
  <si>
    <t>0x4e25c7abb8</t>
  </si>
  <si>
    <t>0x4e25c7afdd</t>
  </si>
  <si>
    <t>0x4e25c7b2d9</t>
  </si>
  <si>
    <t>0x4e25c7fdfd</t>
  </si>
  <si>
    <t>0x4e25c800e0</t>
  </si>
  <si>
    <t>0x4e25c84c1d</t>
  </si>
  <si>
    <t>0x4e25c84f11</t>
  </si>
  <si>
    <t>0x4e25c89a3e</t>
  </si>
  <si>
    <t>0x4e25c89d2f</t>
  </si>
  <si>
    <t>0x4e25c8e85d</t>
  </si>
  <si>
    <t>0x4e25c8eb53</t>
  </si>
  <si>
    <t>0x4e25c93251</t>
  </si>
  <si>
    <t>0x4e25c93257</t>
  </si>
  <si>
    <t>0x4e25c9367d</t>
  </si>
  <si>
    <t>0x4e25c939b9</t>
  </si>
  <si>
    <t>0x4e25c97470</t>
  </si>
  <si>
    <t>0x4e25c97476</t>
  </si>
  <si>
    <t>0x4e25c9747b</t>
  </si>
  <si>
    <t>0x4e25c97486</t>
  </si>
  <si>
    <t>0x4e25c974cf</t>
  </si>
  <si>
    <t>0x4e25c974d2</t>
  </si>
  <si>
    <t>FRT32_RX_START param32 0x25C973F4</t>
  </si>
  <si>
    <t>0x4e25c974d4</t>
  </si>
  <si>
    <t>0x4e25c974db</t>
  </si>
  <si>
    <t>0x4e25c974e4</t>
  </si>
  <si>
    <t>0x4e25c974ea</t>
  </si>
  <si>
    <t>0x4e25c974f6</t>
  </si>
  <si>
    <t>0x4e25c9752b</t>
  </si>
  <si>
    <t>0x4e25c97533</t>
  </si>
  <si>
    <t>0x4e25c9753a</t>
  </si>
  <si>
    <t>0x4e25c9753f</t>
  </si>
  <si>
    <t>0x4e25c9754b</t>
  </si>
  <si>
    <t>0x4e25c97a4b</t>
  </si>
  <si>
    <t>0x4e25c97a54</t>
  </si>
  <si>
    <t>0x4e25c97a5a</t>
  </si>
  <si>
    <t>0x4e25c97a5d</t>
  </si>
  <si>
    <t>0x4e25c97a70</t>
  </si>
  <si>
    <t>0x4e25c97a7f</t>
  </si>
  <si>
    <t>0x4e25c97a82</t>
  </si>
  <si>
    <t>CL_START STS_SUCCESS(0,0x0) CL Id 7</t>
  </si>
  <si>
    <t>0x4e25c97a89</t>
  </si>
  <si>
    <t>0x4e25c97aa4</t>
  </si>
  <si>
    <t>0x4e25c97aa8</t>
  </si>
  <si>
    <t>0x4e25c97aab</t>
  </si>
  <si>
    <t>0x4e25c97abb</t>
  </si>
  <si>
    <t>0x4e25c97abf</t>
  </si>
  <si>
    <t>0x4e25c97ac3</t>
  </si>
  <si>
    <t>0x4e25c97ac8</t>
  </si>
  <si>
    <t>CL_NEW CL Id 7 (0x7) duration 400msec</t>
  </si>
  <si>
    <t>0x4e25c97acd</t>
  </si>
  <si>
    <t>0x4e25c97ad8</t>
  </si>
  <si>
    <t>0x4e25c97ada</t>
  </si>
  <si>
    <t>CL_DATA_REQ STS_SUCCESS(0,0x0) CL Id 7</t>
  </si>
  <si>
    <t>0x4e25c97afd</t>
  </si>
  <si>
    <t>0x4e25c97d05</t>
  </si>
  <si>
    <t>0x4e25c97d08</t>
  </si>
  <si>
    <t>FRT32_RX_END param32 0x25C97CB3</t>
  </si>
  <si>
    <t>0x4e25c97d0d</t>
  </si>
  <si>
    <t>0x4e25c97d1c</t>
  </si>
  <si>
    <t>0x4e25c97d33</t>
  </si>
  <si>
    <t>0x4e25c97d36</t>
  </si>
  <si>
    <t>0x4e25c97d64</t>
  </si>
  <si>
    <t>0x4e25c97d68</t>
  </si>
  <si>
    <t>CL_NEXT_RX_TX nextTime 633962651(0x25C9809B)</t>
  </si>
  <si>
    <t>0x4e25c97d70</t>
  </si>
  <si>
    <t>0x4e25c97d77</t>
  </si>
  <si>
    <t>0x4e25c97d8d</t>
  </si>
  <si>
    <t>CL_FRT32_TX_CALL param32 0x25C9809B</t>
  </si>
  <si>
    <t>0x4e25c97d90</t>
  </si>
  <si>
    <t>0x4e25c980bf</t>
  </si>
  <si>
    <t>0x4e25c980c3</t>
  </si>
  <si>
    <t>0x4e25c980c6</t>
  </si>
  <si>
    <t>0x4e25c980cb</t>
  </si>
  <si>
    <t>0x4e25c980d1</t>
  </si>
  <si>
    <t>0x4e25c98a40</t>
  </si>
  <si>
    <t>LMMGR_DATA_CONF param32 0x25C9836B</t>
  </si>
  <si>
    <t>0x4e25c98a42</t>
  </si>
  <si>
    <t>0x4e25c98a45</t>
  </si>
  <si>
    <t>FRT32_TX_END param32 0x25C98A06</t>
  </si>
  <si>
    <t>0x4e25c98a47</t>
  </si>
  <si>
    <t>0x4e25c98a4f</t>
  </si>
  <si>
    <t>0x4e25c98a5a</t>
  </si>
  <si>
    <t>0x4e25c98a5e</t>
  </si>
  <si>
    <t>0x4e25c98a63</t>
  </si>
  <si>
    <t>0x4e25c98a68</t>
  </si>
  <si>
    <t>0x4e25c98a6c</t>
  </si>
  <si>
    <t>0x4e25c98a77</t>
  </si>
  <si>
    <t>CL_NEXT_RX_TX nextTime 633965570(0x25C98C02)</t>
  </si>
  <si>
    <t>0x4e25c98a7b</t>
  </si>
  <si>
    <t>0x4e25c98c08</t>
  </si>
  <si>
    <t>0x4e25c98c10</t>
  </si>
  <si>
    <t>0x4e25c98c16</t>
  </si>
  <si>
    <t>0x4e25c98c22</t>
  </si>
  <si>
    <t>0x4e25c98cb8</t>
  </si>
  <si>
    <t>0x4e25c98cbd</t>
  </si>
  <si>
    <t>0x4e25c99195</t>
  </si>
  <si>
    <t>0x4e25c9919c</t>
  </si>
  <si>
    <t>0x4e25c991e6</t>
  </si>
  <si>
    <t>0x4e25c991e9</t>
  </si>
  <si>
    <t>FRT32_RX_START param32 0x25C990FF</t>
  </si>
  <si>
    <t>0x4e25c991eb</t>
  </si>
  <si>
    <t>0x4e25c991f2</t>
  </si>
  <si>
    <t>0x4e25c991fd</t>
  </si>
  <si>
    <t>0x4e25c99202</t>
  </si>
  <si>
    <t>0x4e25c9920f</t>
  </si>
  <si>
    <t>0x4e25c99235</t>
  </si>
  <si>
    <t>0x4e25c9923d</t>
  </si>
  <si>
    <t>0x4e25c99246</t>
  </si>
  <si>
    <t>0x4e25c9924a</t>
  </si>
  <si>
    <t>0x4e25c99257</t>
  </si>
  <si>
    <t>0x4e25c994c5</t>
  </si>
  <si>
    <t>0x4e25c994ce</t>
  </si>
  <si>
    <t>0x4e25c994d9</t>
  </si>
  <si>
    <t>0x4e25c994de</t>
  </si>
  <si>
    <t>0x4e25c994ea</t>
  </si>
  <si>
    <t>0x4e25c994ec</t>
  </si>
  <si>
    <t>0x4e25c994f7</t>
  </si>
  <si>
    <t>0x4e25c9961d</t>
  </si>
  <si>
    <t>0x4e25c99623</t>
  </si>
  <si>
    <t>0x4e25c99629</t>
  </si>
  <si>
    <t>0x4e25cab8ef</t>
  </si>
  <si>
    <t>0x4e25cab8f5</t>
  </si>
  <si>
    <t>0x4e25cb6b16</t>
  </si>
  <si>
    <t>0x4e25cb6b18</t>
  </si>
  <si>
    <t>FRT32_RX_END param32 0x25CB6ABD</t>
  </si>
  <si>
    <t>0x4e25cb6b1b</t>
  </si>
  <si>
    <t>0x4e25cb6b29</t>
  </si>
  <si>
    <t>0x4e25cb6b39</t>
  </si>
  <si>
    <t>0x4e25cb6b3c</t>
  </si>
  <si>
    <t>0x4e25cb6b47</t>
  </si>
  <si>
    <t xml:space="preserve">CL_SEQ_CTRL RX_SUCCESS SeqNum 171(0xAB) frag 0   </t>
  </si>
  <si>
    <t>0x4e25cb6b79</t>
  </si>
  <si>
    <t>0x4e25cb6b7f</t>
  </si>
  <si>
    <t>CL_NEXT_RX_TX nextTime 634089125(0x25CB6EA5)</t>
  </si>
  <si>
    <t>0x4e25cb6b85</t>
  </si>
  <si>
    <t>0x4e25cb6b8a</t>
  </si>
  <si>
    <t>0x4e25cb6b99</t>
  </si>
  <si>
    <t>0x4e25cb6bc0</t>
  </si>
  <si>
    <t>CL_FRT32_TX_CALL param32 0x25CB6EA5</t>
  </si>
  <si>
    <t>0x4e25cb6bc3</t>
  </si>
  <si>
    <t>0x4e25cb6ec9</t>
  </si>
  <si>
    <t>0x4e25cb6ecd</t>
  </si>
  <si>
    <t>0x4e25cb78ea</t>
  </si>
  <si>
    <t>LMMGR_DATA_CONF param32 0x25CB7173</t>
  </si>
  <si>
    <t>0x4e25cb78ec</t>
  </si>
  <si>
    <t>0x4e25cb78f0</t>
  </si>
  <si>
    <t>FRT32_TX_END param32 0x25CB78B1</t>
  </si>
  <si>
    <t>0x4e25cb78f3</t>
  </si>
  <si>
    <t>0x4e25cb78fa</t>
  </si>
  <si>
    <t>0x4e25cb7905</t>
  </si>
  <si>
    <t>0x4e25cb7907</t>
  </si>
  <si>
    <t>0x4e25cb7919</t>
  </si>
  <si>
    <t>0x4e25cb791e</t>
  </si>
  <si>
    <t>0x4e25cb7933</t>
  </si>
  <si>
    <t>0x4e25cb793d</t>
  </si>
  <si>
    <t>0x4e25cb7940</t>
  </si>
  <si>
    <t>0x4e25cb7946</t>
  </si>
  <si>
    <t>0x4e25cb794a</t>
  </si>
  <si>
    <t>0x4e25cb7957</t>
  </si>
  <si>
    <t>0x4e25cb7c58</t>
  </si>
  <si>
    <t>0x4e25cb7e8a</t>
  </si>
  <si>
    <t>0x4e25cb7e90</t>
  </si>
  <si>
    <t>CL_OUT_REQ pktId 62751(0xF51F)</t>
  </si>
  <si>
    <t>0x4e25cb7e93</t>
  </si>
  <si>
    <t>0x4e25cb7ec2</t>
  </si>
  <si>
    <t>0x4e25cb7ed1</t>
  </si>
  <si>
    <t>0x4e25cb7ed9</t>
  </si>
  <si>
    <t>0x4e25cb7edd</t>
  </si>
  <si>
    <t>CL_OUT_CNF STS_SUCCESS(0,0x0) CL Id 8</t>
  </si>
  <si>
    <t>0x4e25cb7ee2</t>
  </si>
  <si>
    <t>0x4e25cb829d</t>
  </si>
  <si>
    <t>0x4e25cb82af</t>
  </si>
  <si>
    <t>0x4e25cb82b2</t>
  </si>
  <si>
    <t>0x4e25cb82ba</t>
  </si>
  <si>
    <t>0x4e25cb82c9</t>
  </si>
  <si>
    <t>CL_NEW CL Id 8 (0x8) duration 400msec</t>
  </si>
  <si>
    <t>0x4e25cb82df</t>
  </si>
  <si>
    <t>0x4e25cb8305</t>
  </si>
  <si>
    <t>CL_FRT32_TX_CALL param32 0x25CB8676</t>
  </si>
  <si>
    <t>0x4e25cb8308</t>
  </si>
  <si>
    <t>0x4e25cb86d9</t>
  </si>
  <si>
    <t>0x4e25cb86de</t>
  </si>
  <si>
    <t>0x4e25cb92da</t>
  </si>
  <si>
    <t>LMMGR_DATA_CONF param32 0x25CB8984</t>
  </si>
  <si>
    <t>0x4e25cb92dc</t>
  </si>
  <si>
    <t>0x4e25cb92de</t>
  </si>
  <si>
    <t>FRT32_TX_END param32 0x25CB92A3</t>
  </si>
  <si>
    <t>0x4e25cb92e2</t>
  </si>
  <si>
    <t>0x4e25cb92ea</t>
  </si>
  <si>
    <t>0x4e25cb92f4</t>
  </si>
  <si>
    <t>0x4e25cb92f7</t>
  </si>
  <si>
    <t>0x4e25cb92fd</t>
  </si>
  <si>
    <t>0x4e25cb9301</t>
  </si>
  <si>
    <t>0x4e25cb9305</t>
  </si>
  <si>
    <t>0x4e25cb9312</t>
  </si>
  <si>
    <t>CL_NEXT_RX_TX nextTime 634098847(0x25CB949F)</t>
  </si>
  <si>
    <t>0x4e25cb9316</t>
  </si>
  <si>
    <t>0x4e25cb94a5</t>
  </si>
  <si>
    <t>0x4e25cb94ac</t>
  </si>
  <si>
    <t>0x4e25cb94b1</t>
  </si>
  <si>
    <t>0x4e25cb94bd</t>
  </si>
  <si>
    <t>0x4e25cb9553</t>
  </si>
  <si>
    <t>0x4e25cb9559</t>
  </si>
  <si>
    <t>0x4e25cb9a30</t>
  </si>
  <si>
    <t>0x4e25cb9a37</t>
  </si>
  <si>
    <t>0x4e25cb9a81</t>
  </si>
  <si>
    <t>0x4e25cb9a84</t>
  </si>
  <si>
    <t>FRT32_RX_START param32 0x25CB999A</t>
  </si>
  <si>
    <t>0x4e25cb9a86</t>
  </si>
  <si>
    <t>0x4e25cb9a8d</t>
  </si>
  <si>
    <t>0x4e25cb9a9a</t>
  </si>
  <si>
    <t>0x4e25cb9a9e</t>
  </si>
  <si>
    <t>0x4e25cb9aab</t>
  </si>
  <si>
    <t>0x4e25cb9ad0</t>
  </si>
  <si>
    <t>0x4e25cb9ad8</t>
  </si>
  <si>
    <t>0x4e25cb9ae1</t>
  </si>
  <si>
    <t>0x4e25cb9ae5</t>
  </si>
  <si>
    <t>0x4e25cb9af3</t>
  </si>
  <si>
    <t>0x4e25cb9d60</t>
  </si>
  <si>
    <t>0x4e25cb9d69</t>
  </si>
  <si>
    <t>0x4e25cb9d72</t>
  </si>
  <si>
    <t>0x4e25cb9d77</t>
  </si>
  <si>
    <t>0x4e25cb9d84</t>
  </si>
  <si>
    <t>0x4e25cb9d86</t>
  </si>
  <si>
    <t>CL_DATA_REQ STS_SUCCESS(0,0x0) CL Id 8</t>
  </si>
  <si>
    <t>0x4e25cb9d93</t>
  </si>
  <si>
    <t>0x4e25cb9eb6</t>
  </si>
  <si>
    <t>0x4e25cb9ebc</t>
  </si>
  <si>
    <t>0x4e25cb9ec0</t>
  </si>
  <si>
    <t>0x4e25cba01f</t>
  </si>
  <si>
    <t>0x4e25cba022</t>
  </si>
  <si>
    <t>FRT32_RX_END param32 0x25CB9FD8</t>
  </si>
  <si>
    <t>0x4e25cba024</t>
  </si>
  <si>
    <t>0x4e25cba035</t>
  </si>
  <si>
    <t>0x4e25cba040</t>
  </si>
  <si>
    <t>0x4e25cba043</t>
  </si>
  <si>
    <t>0x4e25cba07f</t>
  </si>
  <si>
    <t>0x4e25cba085</t>
  </si>
  <si>
    <t>CL_NEXT_RX_TX nextTime 634102720(0x25CBA3C0)</t>
  </si>
  <si>
    <t>0x4e25cba08b</t>
  </si>
  <si>
    <t>0x4e25cba090</t>
  </si>
  <si>
    <t>0x4e25cba09e</t>
  </si>
  <si>
    <t>0x4e25cba1df</t>
  </si>
  <si>
    <t>0x4e25cba1eb</t>
  </si>
  <si>
    <t>CL_FRT32_TX_CALL param32 0x25CBA3C0</t>
  </si>
  <si>
    <t>0x4e25cba1ee</t>
  </si>
  <si>
    <t>0x4e25cba3e5</t>
  </si>
  <si>
    <t>0x4e25cba3e9</t>
  </si>
  <si>
    <t>0x4e25cc3f89</t>
  </si>
  <si>
    <t>0x4e25cc3f90</t>
  </si>
  <si>
    <t>0x4e25cd80e6</t>
  </si>
  <si>
    <t>LMMGR_DATA_CONF param32 0x25CBA692</t>
  </si>
  <si>
    <t>0x4e25cd80e8</t>
  </si>
  <si>
    <t>0x4e25cd80ea</t>
  </si>
  <si>
    <t>FRT32_TX_END param32 0x25CD80AF</t>
  </si>
  <si>
    <t>0x4e25cd80ed</t>
  </si>
  <si>
    <t>0x4e25cd80f6</t>
  </si>
  <si>
    <t>0x4e25cd8101</t>
  </si>
  <si>
    <t>0x4e25cd8105</t>
  </si>
  <si>
    <t>0x4e25cd810a</t>
  </si>
  <si>
    <t>0x4e25cd810f</t>
  </si>
  <si>
    <t>0x4e25cd8113</t>
  </si>
  <si>
    <t>0x4e25cd811e</t>
  </si>
  <si>
    <t>CL_NEXT_RX_TX nextTime 634225323(0x25CD82AB)</t>
  </si>
  <si>
    <t>0x4e25cd8122</t>
  </si>
  <si>
    <t>0x4e25cd82b1</t>
  </si>
  <si>
    <t>0x4e25cd82ba</t>
  </si>
  <si>
    <t>0x4e25cd82bf</t>
  </si>
  <si>
    <t>0x4e25cd82cb</t>
  </si>
  <si>
    <t>0x4e25cd8360</t>
  </si>
  <si>
    <t>0x4e25cd8374</t>
  </si>
  <si>
    <t>0x4e25cd8813</t>
  </si>
  <si>
    <t>0x4e25cd881a</t>
  </si>
  <si>
    <t>0x4e25cd887f</t>
  </si>
  <si>
    <t>0x4e25cd8882</t>
  </si>
  <si>
    <t>FRT32_RX_START param32 0x25CD87A5</t>
  </si>
  <si>
    <t>0x4e25cd8884</t>
  </si>
  <si>
    <t>0x4e25cd888c</t>
  </si>
  <si>
    <t>0x4e25cd8897</t>
  </si>
  <si>
    <t>0x4e25cd889c</t>
  </si>
  <si>
    <t>0x4e25cd88a8</t>
  </si>
  <si>
    <t>0x4e25cd88dc</t>
  </si>
  <si>
    <t>0x4e25cd88e3</t>
  </si>
  <si>
    <t>0x4e25cd88ec</t>
  </si>
  <si>
    <t>0x4e25cd88f1</t>
  </si>
  <si>
    <t>0x4e25cd88fe</t>
  </si>
  <si>
    <t>0x4e25cd8b6c</t>
  </si>
  <si>
    <t>0x4e25cd8b74</t>
  </si>
  <si>
    <t>0x4e25cd8b7f</t>
  </si>
  <si>
    <t>0x4e25cd8b84</t>
  </si>
  <si>
    <t>0x4e25cd8b88</t>
  </si>
  <si>
    <t>0x4e25cd8b94</t>
  </si>
  <si>
    <t>0x4e25cd8b96</t>
  </si>
  <si>
    <t>CL_TXDONE SDU_TX_SUCCESS(0,0x0) CL Id 8</t>
  </si>
  <si>
    <t>0x4e25cd8ba2</t>
  </si>
  <si>
    <t>0x4e25cd8ba5</t>
  </si>
  <si>
    <t>0x4e25cd8bc8</t>
  </si>
  <si>
    <t>0x4e25cd8e2e</t>
  </si>
  <si>
    <t>0x4e25cd8e33</t>
  </si>
  <si>
    <t>0x4e25cd8e38</t>
  </si>
  <si>
    <t>0x4e25cd8ecb</t>
  </si>
  <si>
    <t>0x4e25cd8ecd</t>
  </si>
  <si>
    <t>FRT32_RX_END param32 0x25CD8E84</t>
  </si>
  <si>
    <t>0x4e25cd8ecf</t>
  </si>
  <si>
    <t>0x4e25cd8edf</t>
  </si>
  <si>
    <t>0x4e25cd8eeb</t>
  </si>
  <si>
    <t>0x4e25cd8eed</t>
  </si>
  <si>
    <t>0x4e25cd8f0c</t>
  </si>
  <si>
    <t>0x4e25cd8f12</t>
  </si>
  <si>
    <t>CL_NEXT_RX_TX nextTime 634229356(0x25CD926C)</t>
  </si>
  <si>
    <t>0x4e25cd8f28</t>
  </si>
  <si>
    <t>0x4e25cd8f2d</t>
  </si>
  <si>
    <t>0x4e25cd8f3b</t>
  </si>
  <si>
    <t>0x4e25cd8f5d</t>
  </si>
  <si>
    <t>0x4e25cd8f6a</t>
  </si>
  <si>
    <t>0x4e25cd8f6d</t>
  </si>
  <si>
    <t>0x4e25cd8f73</t>
  </si>
  <si>
    <t>0x4e25cd8f78</t>
  </si>
  <si>
    <t>0x4e25cd8f87</t>
  </si>
  <si>
    <t>0x4e25cd926f</t>
  </si>
  <si>
    <t>0x4e25cdc631</t>
  </si>
  <si>
    <t>0x4e25cdc638</t>
  </si>
  <si>
    <t>0x4e25cdca5e</t>
  </si>
  <si>
    <t>0x4e25cdcd40</t>
  </si>
  <si>
    <t>0x4e25ce187e</t>
  </si>
  <si>
    <t>0x4e25ce1b72</t>
  </si>
  <si>
    <t>0x4e25ce669f</t>
  </si>
  <si>
    <t>0x4e25ce6986</t>
  </si>
  <si>
    <t>0x4e25ceb4be</t>
  </si>
  <si>
    <t>0x4e25ceb7bb</t>
  </si>
  <si>
    <t>0x4e25cf02de</t>
  </si>
  <si>
    <t>0x4e25cf05cf</t>
  </si>
  <si>
    <t>0x4e25cf4cd1</t>
  </si>
  <si>
    <t>0x4e25cf4cd9</t>
  </si>
  <si>
    <t>0x4e25cf50fd</t>
  </si>
  <si>
    <t>0x4e25cf53ee</t>
  </si>
  <si>
    <t>0x4e25cf9f2c</t>
  </si>
  <si>
    <t>0x4e25cfa21a</t>
  </si>
  <si>
    <t>0x4e25cfed3d</t>
  </si>
  <si>
    <t>0x4e25cff032</t>
  </si>
  <si>
    <t>0x4e25d03b5d</t>
  </si>
  <si>
    <t>0x4e25d03e4c</t>
  </si>
  <si>
    <t>0x4e25d0897f</t>
  </si>
  <si>
    <t>0x4e25d08c71</t>
  </si>
  <si>
    <t>0x4e25d0d371</t>
  </si>
  <si>
    <t>0x4e25d0d379</t>
  </si>
  <si>
    <t>0x4e25d0d79e</t>
  </si>
  <si>
    <t>0x4e25d0da82</t>
  </si>
  <si>
    <t>0x4e25d125bd</t>
  </si>
  <si>
    <t>0x4e25d128b5</t>
  </si>
  <si>
    <t>0x4e25d173de</t>
  </si>
  <si>
    <t>0x4e25d176c0</t>
  </si>
  <si>
    <t>0x4e25d1c1fe</t>
  </si>
  <si>
    <t>0x4e25d1c4ef</t>
  </si>
  <si>
    <t>0x4e25d2101d</t>
  </si>
  <si>
    <t>0x4e25d2130f</t>
  </si>
  <si>
    <t>0x4e25d25a11</t>
  </si>
  <si>
    <t>0x4e25d25a17</t>
  </si>
  <si>
    <t>0x4e25d25e3d</t>
  </si>
  <si>
    <t>0x4e25d26121</t>
  </si>
  <si>
    <t>0x4e25d2ac5e</t>
  </si>
  <si>
    <t>0x4e25d2af54</t>
  </si>
  <si>
    <t>0x4e25d2fa7d</t>
  </si>
  <si>
    <t>0x4e25d2fd60</t>
  </si>
  <si>
    <t>0x4e25d3489d</t>
  </si>
  <si>
    <t>0x4e25d34b90</t>
  </si>
  <si>
    <t>0x4e25d396bd</t>
  </si>
  <si>
    <t>0x4e25d399ab</t>
  </si>
  <si>
    <t>0x4e25d3e0b1</t>
  </si>
  <si>
    <t>0x4e25d3e0b9</t>
  </si>
  <si>
    <t>0x4e25d3e4de</t>
  </si>
  <si>
    <t>0x4e25d3e7d9</t>
  </si>
  <si>
    <t>0x4e25d432fd</t>
  </si>
  <si>
    <t>0x4e25d435e8</t>
  </si>
  <si>
    <t>0x4e25d4811e</t>
  </si>
  <si>
    <t>0x4e25d48414</t>
  </si>
  <si>
    <t>0x4e25d4cf3d</t>
  </si>
  <si>
    <t>0x4e25d4d22e</t>
  </si>
  <si>
    <t>0x4e25d51d5d</t>
  </si>
  <si>
    <t>0x4e25d52050</t>
  </si>
  <si>
    <t>0x4e25d56752</t>
  </si>
  <si>
    <t>0x4e25d56758</t>
  </si>
  <si>
    <t>0x4e25d56b7d</t>
  </si>
  <si>
    <t>0x4e25d56e60</t>
  </si>
  <si>
    <t>0x4e25d5b99e</t>
  </si>
  <si>
    <t>0x4e25d5bc93</t>
  </si>
  <si>
    <t>0x4e25d607bd</t>
  </si>
  <si>
    <t>0x4e25d60a9e</t>
  </si>
  <si>
    <t>0x4e25d655dd</t>
  </si>
  <si>
    <t>0x4e25d658d1</t>
  </si>
  <si>
    <t>0x4e25d6a3ff</t>
  </si>
  <si>
    <t>0x4e25d6a736</t>
  </si>
  <si>
    <t>0x4e25d6edf1</t>
  </si>
  <si>
    <t>0x4e25d6edf9</t>
  </si>
  <si>
    <t>0x4e25d6f21e</t>
  </si>
  <si>
    <t>0x4e25d6f502</t>
  </si>
  <si>
    <t>0x4e25d7403d</t>
  </si>
  <si>
    <t>0x4e25d74337</t>
  </si>
  <si>
    <t>0x4e25d78e5e</t>
  </si>
  <si>
    <t>0x4e25d7914f</t>
  </si>
  <si>
    <t>0x4e25d7dc7d</t>
  </si>
  <si>
    <t>0x4e25d7dfd5</t>
  </si>
  <si>
    <t>0x4e25d82a9d</t>
  </si>
  <si>
    <t>0x4e25d82d80</t>
  </si>
  <si>
    <t>0x4e25d87491</t>
  </si>
  <si>
    <t>0x4e25d87498</t>
  </si>
  <si>
    <t>0x4e25d878be</t>
  </si>
  <si>
    <t>0x4e25d87baf</t>
  </si>
  <si>
    <t>0x4e25d8bfe7</t>
  </si>
  <si>
    <t>0x4e25d8bfed</t>
  </si>
  <si>
    <t>0x4e25d8bff1</t>
  </si>
  <si>
    <t>0x4e25d8bffd</t>
  </si>
  <si>
    <t>0x4e25d8c056</t>
  </si>
  <si>
    <t>0x4e25d8c058</t>
  </si>
  <si>
    <t>FRT32_RX_START param32 0x25D8BF7B</t>
  </si>
  <si>
    <t>0x4e25d8c05b</t>
  </si>
  <si>
    <t>0x4e25d8c062</t>
  </si>
  <si>
    <t>0x4e25d8c06a</t>
  </si>
  <si>
    <t>0x4e25d8c071</t>
  </si>
  <si>
    <t>0x4e25d8c07d</t>
  </si>
  <si>
    <t>0x4e25d8c0b2</t>
  </si>
  <si>
    <t>0x4e25d8c0ba</t>
  </si>
  <si>
    <t>0x4e25d8c0c1</t>
  </si>
  <si>
    <t>0x4e25d8c0c6</t>
  </si>
  <si>
    <t>0x4e25d8c0d1</t>
  </si>
  <si>
    <t>0x4e25d8c5d2</t>
  </si>
  <si>
    <t>0x4e25d8c5db</t>
  </si>
  <si>
    <t>0x4e25d8c5e1</t>
  </si>
  <si>
    <t>0x4e25d8c5e3</t>
  </si>
  <si>
    <t>0x4e25d8c5f7</t>
  </si>
  <si>
    <t>0x4e25d8c606</t>
  </si>
  <si>
    <t>0x4e25d8c609</t>
  </si>
  <si>
    <t>CL_START STS_SUCCESS(0,0x0) CL Id 9</t>
  </si>
  <si>
    <t>0x4e25d8c610</t>
  </si>
  <si>
    <t>0x4e25d8c62b</t>
  </si>
  <si>
    <t>0x4e25d8c62f</t>
  </si>
  <si>
    <t>0x4e25d8c632</t>
  </si>
  <si>
    <t>0x4e25d8c642</t>
  </si>
  <si>
    <t>0x4e25d8c646</t>
  </si>
  <si>
    <t>0x4e25d8c64b</t>
  </si>
  <si>
    <t>0x4e25d8c64f</t>
  </si>
  <si>
    <t>CL_NEW CL Id 9 (0x9) duration 400msec</t>
  </si>
  <si>
    <t>0x4e25d8c654</t>
  </si>
  <si>
    <t>0x4e25d8c65f</t>
  </si>
  <si>
    <t>0x4e25d8c661</t>
  </si>
  <si>
    <t>CL_DATA_REQ STS_SUCCESS(0,0x0) CL Id 9</t>
  </si>
  <si>
    <t>0x4e25d8c684</t>
  </si>
  <si>
    <t>0x4e25d8c881</t>
  </si>
  <si>
    <t>0x4e25d8c884</t>
  </si>
  <si>
    <t>FRT32_RX_END param32 0x25D8C83A</t>
  </si>
  <si>
    <t>0x4e25d8c893</t>
  </si>
  <si>
    <t>0x4e25d8c8b1</t>
  </si>
  <si>
    <t>0x4e25d8c8c8</t>
  </si>
  <si>
    <t>0x4e25d8c8d8</t>
  </si>
  <si>
    <t>0x4e25d8c8f8</t>
  </si>
  <si>
    <t>0x4e25d8c8fd</t>
  </si>
  <si>
    <t>CL_NEXT_RX_TX nextTime 634965026(0x25D8CC22)</t>
  </si>
  <si>
    <t>0x4e25d8c903</t>
  </si>
  <si>
    <t>0x4e25d8c90b</t>
  </si>
  <si>
    <t>0x4e25d8c921</t>
  </si>
  <si>
    <t>CL_FRT32_TX_CALL param32 0x25D8CC22</t>
  </si>
  <si>
    <t>0x4e25d8c923</t>
  </si>
  <si>
    <t>0x4e25d8cc47</t>
  </si>
  <si>
    <t>0x4e25d8cc4b</t>
  </si>
  <si>
    <t>0x4e25d8cc4e</t>
  </si>
  <si>
    <t>0x4e25d8cc53</t>
  </si>
  <si>
    <t>0x4e25d8cc59</t>
  </si>
  <si>
    <t>0x4e25d8d5c8</t>
  </si>
  <si>
    <t>LMMGR_DATA_CONF param32 0x25D8CEF2</t>
  </si>
  <si>
    <t>0x4e25d8d5ca</t>
  </si>
  <si>
    <t>0x4e25d8d5cd</t>
  </si>
  <si>
    <t>FRT32_TX_END param32 0x25D8D58E</t>
  </si>
  <si>
    <t>0x4e25d8d5cf</t>
  </si>
  <si>
    <t>0x4e25d8d5d7</t>
  </si>
  <si>
    <t>0x4e25d8d5e1</t>
  </si>
  <si>
    <t>0x4e25d8d5e5</t>
  </si>
  <si>
    <t>0x4e25d8d5ea</t>
  </si>
  <si>
    <t>0x4e25d8d5ef</t>
  </si>
  <si>
    <t>0x4e25d8d5f3</t>
  </si>
  <si>
    <t>0x4e25d8d5fe</t>
  </si>
  <si>
    <t>CL_NEXT_RX_TX nextTime 634967946(0x25D8D78A)</t>
  </si>
  <si>
    <t>0x4e25d8d602</t>
  </si>
  <si>
    <t>0x4e25d8d790</t>
  </si>
  <si>
    <t>0x4e25d8d799</t>
  </si>
  <si>
    <t>0x4e25d8d79e</t>
  </si>
  <si>
    <t>0x4e25d8d7aa</t>
  </si>
  <si>
    <t>0x4e25d8d840</t>
  </si>
  <si>
    <t>0x4e25d8d845</t>
  </si>
  <si>
    <t>0x4e25d8dd08</t>
  </si>
  <si>
    <t>0x4e25d8dd0f</t>
  </si>
  <si>
    <t>0x4e25d8dd62</t>
  </si>
  <si>
    <t>0x4e25d8dd65</t>
  </si>
  <si>
    <t>FRT32_RX_START param32 0x25D8DC87</t>
  </si>
  <si>
    <t>0x4e25d8dd67</t>
  </si>
  <si>
    <t>0x4e25d8dd6f</t>
  </si>
  <si>
    <t>0x4e25d8dd79</t>
  </si>
  <si>
    <t>0x4e25d8dd7e</t>
  </si>
  <si>
    <t>0x4e25d8dd8b</t>
  </si>
  <si>
    <t>0x4e25d8ddbf</t>
  </si>
  <si>
    <t>0x4e25d8ddc6</t>
  </si>
  <si>
    <t>0x4e25d8ddcf</t>
  </si>
  <si>
    <t>0x4e25d8ddd4</t>
  </si>
  <si>
    <t>0x4e25d8dde1</t>
  </si>
  <si>
    <t>0x4e25d8e04f</t>
  </si>
  <si>
    <t>0x4e25d8e058</t>
  </si>
  <si>
    <t>0x4e25d8e063</t>
  </si>
  <si>
    <t>0x4e25d8e067</t>
  </si>
  <si>
    <t>0x4e25d8e073</t>
  </si>
  <si>
    <t>0x4e25d8e076</t>
  </si>
  <si>
    <t>0x4e25d8e081</t>
  </si>
  <si>
    <t>0x4e25d8e1a5</t>
  </si>
  <si>
    <t>0x4e25d8e1aa</t>
  </si>
  <si>
    <t>0x4e25d8e1b0</t>
  </si>
  <si>
    <t>0x4e25d9fb2f</t>
  </si>
  <si>
    <t>0x4e25d9fb35</t>
  </si>
  <si>
    <t>0x4e25dab69f</t>
  </si>
  <si>
    <t>0x4e25dab6a2</t>
  </si>
  <si>
    <t>FRT32_RX_END param32 0x25DAB647</t>
  </si>
  <si>
    <t>0x4e25dab6a4</t>
  </si>
  <si>
    <t>0x4e25dab6b4</t>
  </si>
  <si>
    <t>0x4e25dab6c2</t>
  </si>
  <si>
    <t>0x4e25dab6c6</t>
  </si>
  <si>
    <t>0x4e25dab6d0</t>
  </si>
  <si>
    <t xml:space="preserve">CL_SEQ_CTRL RX_SUCCESS SeqNum 172(0xAC) frag 0   </t>
  </si>
  <si>
    <t>0x4e25dab703</t>
  </si>
  <si>
    <t>0x4e25dab709</t>
  </si>
  <si>
    <t>CL_NEXT_RX_TX nextTime 635091503(0x25DABA2F)</t>
  </si>
  <si>
    <t>0x4e25dab70f</t>
  </si>
  <si>
    <t>0x4e25dab714</t>
  </si>
  <si>
    <t>0x4e25dab722</t>
  </si>
  <si>
    <t>0x4e25dab73b</t>
  </si>
  <si>
    <t>CL_FRT32_TX_CALL param32 0x25DABA2F</t>
  </si>
  <si>
    <t>0x4e25dab73e</t>
  </si>
  <si>
    <t>0x4e25daba53</t>
  </si>
  <si>
    <t>0x4e25daba57</t>
  </si>
  <si>
    <t>0x4e25dac474</t>
  </si>
  <si>
    <t>LMMGR_DATA_CONF param32 0x25DABD00</t>
  </si>
  <si>
    <t>0x4e25dac476</t>
  </si>
  <si>
    <t>0x4e25dac47a</t>
  </si>
  <si>
    <t>FRT32_TX_END param32 0x25DAC43B</t>
  </si>
  <si>
    <t>0x4e25dac47d</t>
  </si>
  <si>
    <t>0x4e25dac485</t>
  </si>
  <si>
    <t>0x4e25dac490</t>
  </si>
  <si>
    <t>0x4e25dac492</t>
  </si>
  <si>
    <t>0x4e25dac4a4</t>
  </si>
  <si>
    <t>0x4e25dac4a9</t>
  </si>
  <si>
    <t>0x4e25dac4be</t>
  </si>
  <si>
    <t>0x4e25dac4c8</t>
  </si>
  <si>
    <t>0x4e25dac4cb</t>
  </si>
  <si>
    <t>0x4e25dac4d1</t>
  </si>
  <si>
    <t>0x4e25dac4d5</t>
  </si>
  <si>
    <t>0x4e25dac4e2</t>
  </si>
  <si>
    <t>0x4e25dac7d7</t>
  </si>
  <si>
    <t>0x4e25daca0a</t>
  </si>
  <si>
    <t>0x4e25daca10</t>
  </si>
  <si>
    <t>CL_OUT_REQ pktId 62752(0xF520)</t>
  </si>
  <si>
    <t>0x4e25daca12</t>
  </si>
  <si>
    <t>0x4e25daca42</t>
  </si>
  <si>
    <t>0x4e25daca51</t>
  </si>
  <si>
    <t>0x4e25daca5a</t>
  </si>
  <si>
    <t>0x4e25daca5d</t>
  </si>
  <si>
    <t>CL_OUT_CNF STS_SUCCESS(0,0x0) CL Id 10</t>
  </si>
  <si>
    <t>0x4e25daca62</t>
  </si>
  <si>
    <t>0x4e25dace1d</t>
  </si>
  <si>
    <t>0x4e25dace30</t>
  </si>
  <si>
    <t>0x4e25dace33</t>
  </si>
  <si>
    <t>0x4e25dace3b</t>
  </si>
  <si>
    <t>0x4e25dace4a</t>
  </si>
  <si>
    <t>CL_NEW CL Id 10 (0xA) duration 400msec</t>
  </si>
  <si>
    <t>0x4e25dace60</t>
  </si>
  <si>
    <t>0x4e25dace77</t>
  </si>
  <si>
    <t>CL_FRT32_TX_CALL param32 0x25DAD1F6</t>
  </si>
  <si>
    <t>0x4e25dace7a</t>
  </si>
  <si>
    <t>0x4e25dad254</t>
  </si>
  <si>
    <t>0x4e25dad259</t>
  </si>
  <si>
    <t>0x4e25dade55</t>
  </si>
  <si>
    <t>LMMGR_DATA_CONF param32 0x25DAD4FF</t>
  </si>
  <si>
    <t>0x4e25dade57</t>
  </si>
  <si>
    <t>0x4e25dade5a</t>
  </si>
  <si>
    <t>FRT32_TX_END param32 0x25DADE1E</t>
  </si>
  <si>
    <t>0x4e25dade5d</t>
  </si>
  <si>
    <t>0x4e25dade65</t>
  </si>
  <si>
    <t>0x4e25dade6f</t>
  </si>
  <si>
    <t>0x4e25dade72</t>
  </si>
  <si>
    <t>0x4e25dade78</t>
  </si>
  <si>
    <t>0x4e25dade7c</t>
  </si>
  <si>
    <t>0x4e25dade80</t>
  </si>
  <si>
    <t>0x4e25dade8d</t>
  </si>
  <si>
    <t>CL_NEXT_RX_TX nextTime 635101210(0x25DAE01A)</t>
  </si>
  <si>
    <t>0x4e25dade91</t>
  </si>
  <si>
    <t>0x4e25dae020</t>
  </si>
  <si>
    <t>0x4e25dae027</t>
  </si>
  <si>
    <t>0x4e25dae02c</t>
  </si>
  <si>
    <t>0x4e25dae038</t>
  </si>
  <si>
    <t>0x4e25dae0ce</t>
  </si>
  <si>
    <t>0x4e25dae0d4</t>
  </si>
  <si>
    <t>0x4e25dae592</t>
  </si>
  <si>
    <t>0x4e25dae599</t>
  </si>
  <si>
    <t>0x4e25dae5ed</t>
  </si>
  <si>
    <t>0x4e25dae5ef</t>
  </si>
  <si>
    <t>FRT32_RX_START param32 0x25DAE512</t>
  </si>
  <si>
    <t>0x4e25dae5f2</t>
  </si>
  <si>
    <t>0x4e25dae5f9</t>
  </si>
  <si>
    <t>0x4e25dae605</t>
  </si>
  <si>
    <t>0x4e25dae60a</t>
  </si>
  <si>
    <t>0x4e25dae617</t>
  </si>
  <si>
    <t>0x4e25dae649</t>
  </si>
  <si>
    <t>0x4e25dae651</t>
  </si>
  <si>
    <t>0x4e25dae65a</t>
  </si>
  <si>
    <t>0x4e25dae65e</t>
  </si>
  <si>
    <t>0x4e25dae66c</t>
  </si>
  <si>
    <t>0x4e25dae8d9</t>
  </si>
  <si>
    <t>0x4e25dae8e2</t>
  </si>
  <si>
    <t>0x4e25dae8eb</t>
  </si>
  <si>
    <t>0x4e25dae8f0</t>
  </si>
  <si>
    <t>0x4e25dae8fd</t>
  </si>
  <si>
    <t>0x4e25dae8ff</t>
  </si>
  <si>
    <t>CL_DATA_REQ STS_SUCCESS(0,0x0) CL Id 10</t>
  </si>
  <si>
    <t>0x4e25dae90c</t>
  </si>
  <si>
    <t>0x4e25daea2f</t>
  </si>
  <si>
    <t>0x4e25daea35</t>
  </si>
  <si>
    <t>0x4e25daea39</t>
  </si>
  <si>
    <t>0x4e25daeb98</t>
  </si>
  <si>
    <t>0x4e25daeb9a</t>
  </si>
  <si>
    <t>FRT32_RX_END param32 0x25DAEB51</t>
  </si>
  <si>
    <t>0x4e25daeb9d</t>
  </si>
  <si>
    <t>0x4e25daebad</t>
  </si>
  <si>
    <t>0x4e25daebb9</t>
  </si>
  <si>
    <t>0x4e25daebbb</t>
  </si>
  <si>
    <t>0x4e25daebe9</t>
  </si>
  <si>
    <t>0x4e25daebee</t>
  </si>
  <si>
    <t>CL_NEXT_RX_TX nextTime 635105081(0x25DAEF39)</t>
  </si>
  <si>
    <t>0x4e25daebf5</t>
  </si>
  <si>
    <t>0x4e25daebfa</t>
  </si>
  <si>
    <t>0x4e25daec08</t>
  </si>
  <si>
    <t>0x4e25daed57</t>
  </si>
  <si>
    <t>0x4e25daed63</t>
  </si>
  <si>
    <t>CL_FRT32_TX_CALL param32 0x25DAEF39</t>
  </si>
  <si>
    <t>0x4e25daed66</t>
  </si>
  <si>
    <t>0x4e25daef5d</t>
  </si>
  <si>
    <t>0x4e25daef61</t>
  </si>
  <si>
    <t>0x4e25db81c8</t>
  </si>
  <si>
    <t>0x4e25db81cf</t>
  </si>
  <si>
    <t>0x4e25dccc5d</t>
  </si>
  <si>
    <t>LMMGR_DATA_CONF param32 0x25DAF208</t>
  </si>
  <si>
    <t>0x4e25dccc60</t>
  </si>
  <si>
    <t>0x4e25dccc62</t>
  </si>
  <si>
    <t>FRT32_TX_END param32 0x25DCCC27</t>
  </si>
  <si>
    <t>0x4e25dccc65</t>
  </si>
  <si>
    <t>0x4e25dccc6e</t>
  </si>
  <si>
    <t>0x4e25dccc79</t>
  </si>
  <si>
    <t>0x4e25dccc7d</t>
  </si>
  <si>
    <t>0x4e25dccc82</t>
  </si>
  <si>
    <t>0x4e25dccc87</t>
  </si>
  <si>
    <t>0x4e25dccc8b</t>
  </si>
  <si>
    <t>0x4e25dccc96</t>
  </si>
  <si>
    <t>CL_NEXT_RX_TX nextTime 635227683(0x25DCCE23)</t>
  </si>
  <si>
    <t>0x4e25dccc9a</t>
  </si>
  <si>
    <t>0x4e25dcce29</t>
  </si>
  <si>
    <t>0x4e25dcce31</t>
  </si>
  <si>
    <t>0x4e25dcce37</t>
  </si>
  <si>
    <t>0x4e25dcce43</t>
  </si>
  <si>
    <t>0x4e25dcced8</t>
  </si>
  <si>
    <t>0x4e25dccedd</t>
  </si>
  <si>
    <t>0x4e25dcd38a</t>
  </si>
  <si>
    <t>0x4e25dcd391</t>
  </si>
  <si>
    <t>0x4e25dcd3f7</t>
  </si>
  <si>
    <t>0x4e25dcd3fa</t>
  </si>
  <si>
    <t>FRT32_RX_START param32 0x25DCD31D</t>
  </si>
  <si>
    <t>0x4e25dcd3fc</t>
  </si>
  <si>
    <t>0x4e25dcd404</t>
  </si>
  <si>
    <t>0x4e25dcd40f</t>
  </si>
  <si>
    <t>0x4e25dcd414</t>
  </si>
  <si>
    <t>0x4e25dcd420</t>
  </si>
  <si>
    <t>0x4e25dcd454</t>
  </si>
  <si>
    <t>0x4e25dcd45b</t>
  </si>
  <si>
    <t>0x4e25dcd464</t>
  </si>
  <si>
    <t>0x4e25dcd469</t>
  </si>
  <si>
    <t>0x4e25dcd475</t>
  </si>
  <si>
    <t>0x4e25dcd6e4</t>
  </si>
  <si>
    <t>0x4e25dcd6ec</t>
  </si>
  <si>
    <t>0x4e25dcd6f7</t>
  </si>
  <si>
    <t>0x4e25dcd6fc</t>
  </si>
  <si>
    <t>0x4e25dcd6ff</t>
  </si>
  <si>
    <t>0x4e25dcd70b</t>
  </si>
  <si>
    <t>0x4e25dcd70e</t>
  </si>
  <si>
    <t>CL_TXDONE SDU_TX_SUCCESS(0,0x0) CL Id 10</t>
  </si>
  <si>
    <t>0x4e25dcd71a</t>
  </si>
  <si>
    <t>0x4e25dcd71c</t>
  </si>
  <si>
    <t>0x4e25dcd73f</t>
  </si>
  <si>
    <t>0x4e25dcd9aa</t>
  </si>
  <si>
    <t>0x4e25dcd9b0</t>
  </si>
  <si>
    <t>0x4e25dcda42</t>
  </si>
  <si>
    <t>0x4e25dcda45</t>
  </si>
  <si>
    <t>FRT32_RX_END param32 0x25DCD9FC</t>
  </si>
  <si>
    <t>0x4e25dcda47</t>
  </si>
  <si>
    <t>0x4e25dcda57</t>
  </si>
  <si>
    <t>0x4e25dcda5b</t>
  </si>
  <si>
    <t>0x4e25dcda67</t>
  </si>
  <si>
    <t>0x4e25dcda6a</t>
  </si>
  <si>
    <t>0x4e25dcda88</t>
  </si>
  <si>
    <t>0x4e25dcda8e</t>
  </si>
  <si>
    <t>CL_NEXT_RX_TX nextTime 635231716(0x25DCDDE4)</t>
  </si>
  <si>
    <t>0x4e25dcdaa4</t>
  </si>
  <si>
    <t>0x4e25dcdaa9</t>
  </si>
  <si>
    <t>0x4e25dcdab7</t>
  </si>
  <si>
    <t>0x4e25dcdacb</t>
  </si>
  <si>
    <t>0x4e25dcdad7</t>
  </si>
  <si>
    <t>0x4e25dcdada</t>
  </si>
  <si>
    <t>0x4e25dcdae0</t>
  </si>
  <si>
    <t>0x4e25dcdae5</t>
  </si>
  <si>
    <t>0x4e25dcdaf5</t>
  </si>
  <si>
    <t>0x4e25dcddf6</t>
  </si>
  <si>
    <t>0x4e25dd0871</t>
  </si>
  <si>
    <t>0x4e25dd0877</t>
  </si>
  <si>
    <t>0x4e25dd0c9e</t>
  </si>
  <si>
    <t>0x4e25dd0f8e</t>
  </si>
  <si>
    <t>0x4e25dd5acc</t>
  </si>
  <si>
    <t>0x4e25dd5dbd</t>
  </si>
  <si>
    <t>0x4e25dda8dd</t>
  </si>
  <si>
    <t>0x4e25ddabd0</t>
  </si>
  <si>
    <t>0x4e25ddf0e3</t>
  </si>
  <si>
    <t>0x4e25ddf10b</t>
  </si>
  <si>
    <t>0x4e25ddf10f</t>
  </si>
  <si>
    <t>0x4e25ddf121</t>
  </si>
  <si>
    <t>0x4e25ddf124</t>
  </si>
  <si>
    <t>0x4e25ddf12d</t>
  </si>
  <si>
    <t>0x4e25ddf549</t>
  </si>
  <si>
    <t>0x4e25de0507</t>
  </si>
  <si>
    <t>LMMGR_DATA_CONF param32 0x25DDF7F3</t>
  </si>
  <si>
    <t>0x4e25de050a</t>
  </si>
  <si>
    <t>0x4e25de050c</t>
  </si>
  <si>
    <t>FRT32_TX_END param32 0x25DE04D1</t>
  </si>
  <si>
    <t>0x4e25de050f</t>
  </si>
  <si>
    <t>0x4e25de0517</t>
  </si>
  <si>
    <t>0x4e25de052f</t>
  </si>
  <si>
    <t>0x4e25de0543</t>
  </si>
  <si>
    <t>0x4e25de0547</t>
  </si>
  <si>
    <t>0x4e25de0554</t>
  </si>
  <si>
    <t>0x4e25de089c</t>
  </si>
  <si>
    <t>0x4e25de451d</t>
  </si>
  <si>
    <t>0x4e25de480c</t>
  </si>
  <si>
    <t>0x4e25de8f11</t>
  </si>
  <si>
    <t>0x4e25de8f17</t>
  </si>
  <si>
    <t>0x4e25de933e</t>
  </si>
  <si>
    <t>0x4e25de9635</t>
  </si>
  <si>
    <t>0x4e25dee15d</t>
  </si>
  <si>
    <t>0x4e25dee44c</t>
  </si>
  <si>
    <t>0x4e25df2f7e</t>
  </si>
  <si>
    <t>0x4e25df326f</t>
  </si>
  <si>
    <t>0x4e25df7d9d</t>
  </si>
  <si>
    <t>0x4e25df8095</t>
  </si>
  <si>
    <t>0x4e25dfcbbe</t>
  </si>
  <si>
    <t>0x4e25dfcefa</t>
  </si>
  <si>
    <t>0x4e25e015b1</t>
  </si>
  <si>
    <t>0x4e25e015b8</t>
  </si>
  <si>
    <t>0x4e25e019dd</t>
  </si>
  <si>
    <t>0x4e25e01cc6</t>
  </si>
  <si>
    <t>0x4e25e067fe</t>
  </si>
  <si>
    <t>0x4e25e06af0</t>
  </si>
  <si>
    <t>0x4e25e0b61d</t>
  </si>
  <si>
    <t>0x4e25e0b90f</t>
  </si>
  <si>
    <t>0x4e25e1043d</t>
  </si>
  <si>
    <t>0x4e25e10721</t>
  </si>
  <si>
    <t>0x4e25e1525d</t>
  </si>
  <si>
    <t>0x4e25e1553f</t>
  </si>
  <si>
    <t>0x4e25e19c51</t>
  </si>
  <si>
    <t>0x4e25e19c58</t>
  </si>
  <si>
    <t>0x4e25e1a07e</t>
  </si>
  <si>
    <t>0x4e25e1a364</t>
  </si>
  <si>
    <t>0x4e25e1ee9d</t>
  </si>
  <si>
    <t>0x4e25e1f18e</t>
  </si>
  <si>
    <t>0x4e25e23cbe</t>
  </si>
  <si>
    <t>0x4e25e23fad</t>
  </si>
  <si>
    <t>0x4e25e28ade</t>
  </si>
  <si>
    <t>0x4e25e28e17</t>
  </si>
  <si>
    <t>0x4e25e2d8ff</t>
  </si>
  <si>
    <t>0x4e25e2dbe0</t>
  </si>
  <si>
    <t>0x4e25e322ff</t>
  </si>
  <si>
    <t>0x4e25e32307</t>
  </si>
  <si>
    <t>0x4e25e3271d</t>
  </si>
  <si>
    <t>0x4e25e32a10</t>
  </si>
  <si>
    <t>0x4e25e3753d</t>
  </si>
  <si>
    <t>0x4e25e3782d</t>
  </si>
  <si>
    <t>0x4e25e3c35d</t>
  </si>
  <si>
    <t>0x4e25e3c64b</t>
  </si>
  <si>
    <t>0x4e25e4117e</t>
  </si>
  <si>
    <t>0x4e25e4146e</t>
  </si>
  <si>
    <t>0x4e25e45f9e</t>
  </si>
  <si>
    <t>0x4e25e4628d</t>
  </si>
  <si>
    <t>0x4e25e4a991</t>
  </si>
  <si>
    <t>0x4e25e4a99a</t>
  </si>
  <si>
    <t>0x4e25e4adbe</t>
  </si>
  <si>
    <t>0x4e25e4b0ad</t>
  </si>
  <si>
    <t>0x4e25e4fbde</t>
  </si>
  <si>
    <t>0x4e25e4fecc</t>
  </si>
  <si>
    <t>0x4e25e549ff</t>
  </si>
  <si>
    <t>0x4e25e54cf0</t>
  </si>
  <si>
    <t>0x4e25e5981d</t>
  </si>
  <si>
    <t>0x4e25e59b02</t>
  </si>
  <si>
    <t>0x4e25e5e63d</t>
  </si>
  <si>
    <t>0x4e25e5e92c</t>
  </si>
  <si>
    <t>0x4e25e63031</t>
  </si>
  <si>
    <t>0x4e25e63038</t>
  </si>
  <si>
    <t>0x4e25e63462</t>
  </si>
  <si>
    <t>0x4e25e6379e</t>
  </si>
  <si>
    <t>0x4e25e6827d</t>
  </si>
  <si>
    <t>0x4e25e68560</t>
  </si>
  <si>
    <t>0x4e25e6d09d</t>
  </si>
  <si>
    <t>0x4e25e6d3f4</t>
  </si>
  <si>
    <t>0x4e25e71ebd</t>
  </si>
  <si>
    <t>0x4e25e721af</t>
  </si>
  <si>
    <t>0x4e25e76ced</t>
  </si>
  <si>
    <t>0x4e25e76fd9</t>
  </si>
  <si>
    <t>0x4e25e7b6d1</t>
  </si>
  <si>
    <t>0x4e25e7b6d7</t>
  </si>
  <si>
    <t>0x4e25e7bafd</t>
  </si>
  <si>
    <t>0x4e25e7bdee</t>
  </si>
  <si>
    <t>0x4e25e7d9f8</t>
  </si>
  <si>
    <t>0x4e25e7d9ff</t>
  </si>
  <si>
    <t>0x4e25e7da03</t>
  </si>
  <si>
    <t>0x4e25e7da0e</t>
  </si>
  <si>
    <t>0x4e25e7da5d</t>
  </si>
  <si>
    <t>0x4e25e7da5f</t>
  </si>
  <si>
    <t>FRT32_RX_START param32 0x25E7D982</t>
  </si>
  <si>
    <t>0x4e25e7da62</t>
  </si>
  <si>
    <t>0x4e25e7da69</t>
  </si>
  <si>
    <t>0x4e25e7da73</t>
  </si>
  <si>
    <t>0x4e25e7da78</t>
  </si>
  <si>
    <t>0x4e25e7da84</t>
  </si>
  <si>
    <t>0x4e25e7dab9</t>
  </si>
  <si>
    <t>0x4e25e7dac1</t>
  </si>
  <si>
    <t>0x4e25e7dac8</t>
  </si>
  <si>
    <t>0x4e25e7dacd</t>
  </si>
  <si>
    <t>0x4e25e7dada</t>
  </si>
  <si>
    <t>0x4e25e7dfd9</t>
  </si>
  <si>
    <t>0x4e25e7dfe2</t>
  </si>
  <si>
    <t>0x4e25e7dfe8</t>
  </si>
  <si>
    <t>0x4e25e7dfeb</t>
  </si>
  <si>
    <t>0x4e25e7dffe</t>
  </si>
  <si>
    <t>0x4e25e7e00d</t>
  </si>
  <si>
    <t>0x4e25e7e011</t>
  </si>
  <si>
    <t>CL_START STS_SUCCESS(0,0x0) CL Id 11</t>
  </si>
  <si>
    <t>0x4e25e7e017</t>
  </si>
  <si>
    <t>0x4e25e7e032</t>
  </si>
  <si>
    <t>0x4e25e7e036</t>
  </si>
  <si>
    <t>0x4e25e7e039</t>
  </si>
  <si>
    <t>0x4e25e7e049</t>
  </si>
  <si>
    <t>0x4e25e7e04d</t>
  </si>
  <si>
    <t>0x4e25e7e053</t>
  </si>
  <si>
    <t>0x4e25e7e056</t>
  </si>
  <si>
    <t>CL_NEW CL Id 11 (0xB) duration 400msec</t>
  </si>
  <si>
    <t>0x4e25e7e05b</t>
  </si>
  <si>
    <t>0x4e25e7e066</t>
  </si>
  <si>
    <t>0x4e25e7e068</t>
  </si>
  <si>
    <t>CL_DATA_REQ STS_SUCCESS(0,0x0) CL Id 11</t>
  </si>
  <si>
    <t>0x4e25e7e08b</t>
  </si>
  <si>
    <t>0x4e25e7e288</t>
  </si>
  <si>
    <t>0x4e25e7e28c</t>
  </si>
  <si>
    <t>FRT32_RX_END param32 0x25E7E241</t>
  </si>
  <si>
    <t>0x4e25e7e29a</t>
  </si>
  <si>
    <t>0x4e25e7e2a9</t>
  </si>
  <si>
    <t>0x4e25e7e2bf</t>
  </si>
  <si>
    <t>0x4e25e7e2c3</t>
  </si>
  <si>
    <t>0x4e25e7e2f1</t>
  </si>
  <si>
    <t>0x4e25e7e2f6</t>
  </si>
  <si>
    <t>CL_NEXT_RX_TX nextTime 635954729(0x25E7E629)</t>
  </si>
  <si>
    <t>0x4e25e7e2fe</t>
  </si>
  <si>
    <t>0x4e25e7e304</t>
  </si>
  <si>
    <t>0x4e25e7e319</t>
  </si>
  <si>
    <t>CL_FRT32_TX_CALL param32 0x25E7E629</t>
  </si>
  <si>
    <t>0x4e25e7e31c</t>
  </si>
  <si>
    <t>0x4e25e7e64d</t>
  </si>
  <si>
    <t>0x4e25e7e651</t>
  </si>
  <si>
    <t>0x4e25e7e654</t>
  </si>
  <si>
    <t>0x4e25e7e65b</t>
  </si>
  <si>
    <t>0x4e25e7e65f</t>
  </si>
  <si>
    <t>0x4e25e7efce</t>
  </si>
  <si>
    <t>LMMGR_DATA_CONF param32 0x25E7E8F9</t>
  </si>
  <si>
    <t>0x4e25e7efd0</t>
  </si>
  <si>
    <t>0x4e25e7efd2</t>
  </si>
  <si>
    <t>FRT32_TX_END param32 0x25E7EF94</t>
  </si>
  <si>
    <t>0x4e25e7efd5</t>
  </si>
  <si>
    <t>0x4e25e7efdc</t>
  </si>
  <si>
    <t>0x4e25e7efe8</t>
  </si>
  <si>
    <t>0x4e25e7efeb</t>
  </si>
  <si>
    <t>0x4e25e7eff0</t>
  </si>
  <si>
    <t>0x4e25e7eff5</t>
  </si>
  <si>
    <t>0x4e25e7eff9</t>
  </si>
  <si>
    <t>0x4e25e7f004</t>
  </si>
  <si>
    <t>CL_NEXT_RX_TX nextTime 635957648(0x25E7F190)</t>
  </si>
  <si>
    <t>0x4e25e7f008</t>
  </si>
  <si>
    <t>0x4e25e7f196</t>
  </si>
  <si>
    <t>0x4e25e7f19d</t>
  </si>
  <si>
    <t>0x4e25e7f1a3</t>
  </si>
  <si>
    <t>0x4e25e7f1af</t>
  </si>
  <si>
    <t>0x4e25e7f244</t>
  </si>
  <si>
    <t>0x4e25e7f249</t>
  </si>
  <si>
    <t>0x4e25e7f721</t>
  </si>
  <si>
    <t>0x4e25e7f72a</t>
  </si>
  <si>
    <t>0x4e25e7f773</t>
  </si>
  <si>
    <t>0x4e25e7f775</t>
  </si>
  <si>
    <t>FRT32_RX_START param32 0x25E7F68D</t>
  </si>
  <si>
    <t>0x4e25e7f778</t>
  </si>
  <si>
    <t>0x4e25e7f77f</t>
  </si>
  <si>
    <t>0x4e25e7f78a</t>
  </si>
  <si>
    <t>0x4e25e7f78f</t>
  </si>
  <si>
    <t>0x4e25e7f79d</t>
  </si>
  <si>
    <t>0x4e25e7f7c4</t>
  </si>
  <si>
    <t>0x4e25e7f7cb</t>
  </si>
  <si>
    <t>0x4e25e7f7d4</t>
  </si>
  <si>
    <t>0x4e25e7f7d9</t>
  </si>
  <si>
    <t>0x4e25e7f7e6</t>
  </si>
  <si>
    <t>0x4e25e7fa54</t>
  </si>
  <si>
    <t>0x4e25e7fa5e</t>
  </si>
  <si>
    <t>0x4e25e7fa68</t>
  </si>
  <si>
    <t>0x4e25e7fa6c</t>
  </si>
  <si>
    <t>0x4e25e7fa78</t>
  </si>
  <si>
    <t>0x4e25e7fa7b</t>
  </si>
  <si>
    <t>0x4e25e7fa86</t>
  </si>
  <si>
    <t>0x4e25e7fbaa</t>
  </si>
  <si>
    <t>0x4e25e7fbb1</t>
  </si>
  <si>
    <t>0x4e25e7fbb5</t>
  </si>
  <si>
    <t>0x4e25e93d68</t>
  </si>
  <si>
    <t>0x4e25e93d6e</t>
  </si>
  <si>
    <t>0x4e25e9d0a4</t>
  </si>
  <si>
    <t>0x4e25e9d0a7</t>
  </si>
  <si>
    <t>FRT32_RX_END param32 0x25E9D04C</t>
  </si>
  <si>
    <t>0x4e25e9d0a9</t>
  </si>
  <si>
    <t>0x4e25e9d0b9</t>
  </si>
  <si>
    <t>0x4e25e9d0c7</t>
  </si>
  <si>
    <t>0x4e25e9d0ca</t>
  </si>
  <si>
    <t>0x4e25e9d0d5</t>
  </si>
  <si>
    <t xml:space="preserve">CL_SEQ_CTRL RX_SUCCESS SeqNum 173(0xAD) frag 0   </t>
  </si>
  <si>
    <t>0x4e25e9d107</t>
  </si>
  <si>
    <t>0x4e25e9d10d</t>
  </si>
  <si>
    <t>CL_NEXT_RX_TX nextTime 636081204(0x25E9D434)</t>
  </si>
  <si>
    <t>0x4e25e9d114</t>
  </si>
  <si>
    <t>0x4e25e9d11a</t>
  </si>
  <si>
    <t>0x4e25e9d126</t>
  </si>
  <si>
    <t>0x4e25e9d13f</t>
  </si>
  <si>
    <t>CL_FRT32_TX_CALL param32 0x25E9D434</t>
  </si>
  <si>
    <t>0x4e25e9d142</t>
  </si>
  <si>
    <t>0x4e25e9d459</t>
  </si>
  <si>
    <t>0x4e25e9d45d</t>
  </si>
  <si>
    <t>0x4e25e9de7a</t>
  </si>
  <si>
    <t>LMMGR_DATA_CONF param32 0x25E9D703</t>
  </si>
  <si>
    <t>0x4e25e9de7d</t>
  </si>
  <si>
    <t>0x4e25e9de80</t>
  </si>
  <si>
    <t>FRT32_TX_END param32 0x25E9DE41</t>
  </si>
  <si>
    <t>0x4e25e9de83</t>
  </si>
  <si>
    <t>0x4e25e9de8b</t>
  </si>
  <si>
    <t>0x4e25e9de96</t>
  </si>
  <si>
    <t>0x4e25e9de98</t>
  </si>
  <si>
    <t>0x4e25e9deaa</t>
  </si>
  <si>
    <t>0x4e25e9deb1</t>
  </si>
  <si>
    <t>0x4e25e9dec4</t>
  </si>
  <si>
    <t>0x4e25e9dece</t>
  </si>
  <si>
    <t>0x4e25e9ded1</t>
  </si>
  <si>
    <t>0x4e25e9ded6</t>
  </si>
  <si>
    <t>0x4e25e9dedb</t>
  </si>
  <si>
    <t>0x4e25e9dee8</t>
  </si>
  <si>
    <t>0x4e25e9e1e0</t>
  </si>
  <si>
    <t>0x4e25e9e3f4</t>
  </si>
  <si>
    <t>0x4e25e9e3f9</t>
  </si>
  <si>
    <t>CL_OUT_REQ pktId 62754(0xF522)</t>
  </si>
  <si>
    <t>0x4e25e9e3fc</t>
  </si>
  <si>
    <t>0x4e25e9e42c</t>
  </si>
  <si>
    <t>0x4e25e9e454</t>
  </si>
  <si>
    <t>0x4e25e9e45c</t>
  </si>
  <si>
    <t>0x4e25e9e461</t>
  </si>
  <si>
    <t>CL_OUT_CNF STS_SUCCESS(0,0x0) CL Id 12</t>
  </si>
  <si>
    <t>0x4e25e9e465</t>
  </si>
  <si>
    <t>0x4e25e9e806</t>
  </si>
  <si>
    <t>0x4e25e9e818</t>
  </si>
  <si>
    <t>0x4e25e9e81b</t>
  </si>
  <si>
    <t>0x4e25e9e823</t>
  </si>
  <si>
    <t>0x4e25e9e833</t>
  </si>
  <si>
    <t>CL_NEW CL Id 12 (0xC) duration 400msec</t>
  </si>
  <si>
    <t>0x4e25e9e84a</t>
  </si>
  <si>
    <t>0x4e25e9e860</t>
  </si>
  <si>
    <t>CL_FRT32_TX_CALL param32 0x25E9EBE0</t>
  </si>
  <si>
    <t>0x4e25e9e863</t>
  </si>
  <si>
    <t>0x4e25e9ec32</t>
  </si>
  <si>
    <t>0x4e25e9ec37</t>
  </si>
  <si>
    <t>0x4e25e9f833</t>
  </si>
  <si>
    <t>LMMGR_DATA_CONF param32 0x25E9EEDE</t>
  </si>
  <si>
    <t>0x4e25e9f835</t>
  </si>
  <si>
    <t>0x4e25e9f839</t>
  </si>
  <si>
    <t>FRT32_TX_END param32 0x25E9F7FC</t>
  </si>
  <si>
    <t>0x4e25e9f83c</t>
  </si>
  <si>
    <t>0x4e25e9f843</t>
  </si>
  <si>
    <t>0x4e25e9f84e</t>
  </si>
  <si>
    <t>0x4e25e9f850</t>
  </si>
  <si>
    <t>0x4e25e9f856</t>
  </si>
  <si>
    <t>0x4e25e9f85b</t>
  </si>
  <si>
    <t>0x4e25e9f860</t>
  </si>
  <si>
    <t>0x4e25e9f86b</t>
  </si>
  <si>
    <t>CL_NEXT_RX_TX nextTime 636090872(0x25E9F9F8)</t>
  </si>
  <si>
    <t>0x4e25e9f86f</t>
  </si>
  <si>
    <t>0x4e25e9f9fd</t>
  </si>
  <si>
    <t>0x4e25e9fa05</t>
  </si>
  <si>
    <t>0x4e25e9fa0a</t>
  </si>
  <si>
    <t>0x4e25e9fa16</t>
  </si>
  <si>
    <t>CL_FRT32_RX_CALL param32 0x00010001</t>
  </si>
  <si>
    <t>0x4e25e9faad</t>
  </si>
  <si>
    <t>CL_RX STS_SUCCESS(0,0x0) mode 1 chan 1</t>
  </si>
  <si>
    <t>0x4e25e9fab2</t>
  </si>
  <si>
    <t>0x4e25e9ff63</t>
  </si>
  <si>
    <t>0x4e25e9ff6a</t>
  </si>
  <si>
    <t>0x4e25e9ffce</t>
  </si>
  <si>
    <t>0x4e25e9ffd0</t>
  </si>
  <si>
    <t>FRT32_RX_START param32 0x25E9FEF3</t>
  </si>
  <si>
    <t>0x4e25e9ffd3</t>
  </si>
  <si>
    <t>0x4e25e9ffdb</t>
  </si>
  <si>
    <t>0x4e25e9ffe6</t>
  </si>
  <si>
    <t>0x4e25e9ffeb</t>
  </si>
  <si>
    <t>0x4e25e9fff8</t>
  </si>
  <si>
    <t>0x4e25ea002a</t>
  </si>
  <si>
    <t>0x4e25ea0031</t>
  </si>
  <si>
    <t>0x4e25ea003a</t>
  </si>
  <si>
    <t>0x4e25ea0041</t>
  </si>
  <si>
    <t>0x4e25ea004d</t>
  </si>
  <si>
    <t>0x4e25ea02ba</t>
  </si>
  <si>
    <t>0x4e25ea02c2</t>
  </si>
  <si>
    <t>0x4e25ea02cc</t>
  </si>
  <si>
    <t>0x4e25ea02d1</t>
  </si>
  <si>
    <t>0x4e25ea02dd</t>
  </si>
  <si>
    <t>0x4e25ea02e1</t>
  </si>
  <si>
    <t>CL_DATA_REQ STS_SUCCESS(0,0x0) CL Id 12</t>
  </si>
  <si>
    <t>0x4e25ea02ed</t>
  </si>
  <si>
    <t>0x4e25ea0412</t>
  </si>
  <si>
    <t>0x4e25ea0418</t>
  </si>
  <si>
    <t>0x4e25ea041c</t>
  </si>
  <si>
    <t>0x4e25ea0579</t>
  </si>
  <si>
    <t>0x4e25ea057b</t>
  </si>
  <si>
    <t>FRT32_RX_END param32 0x25EA0532</t>
  </si>
  <si>
    <t>0x4e25ea057f</t>
  </si>
  <si>
    <t>0x4e25ea058e</t>
  </si>
  <si>
    <t>0x4e25ea059a</t>
  </si>
  <si>
    <t>0x4e25ea059d</t>
  </si>
  <si>
    <t>0x4e25ea05ca</t>
  </si>
  <si>
    <t>0x4e25ea05cf</t>
  </si>
  <si>
    <t>CL_NEXT_RX_TX nextTime 636094746(0x25EA091A)</t>
  </si>
  <si>
    <t>0x4e25ea05d6</t>
  </si>
  <si>
    <t>0x4e25ea05dd</t>
  </si>
  <si>
    <t>0x4e25ea05e9</t>
  </si>
  <si>
    <t>0x4e25ea0738</t>
  </si>
  <si>
    <t>0x4e25ea0744</t>
  </si>
  <si>
    <t>CL_FRT32_TX_CALL param32 0x25EA091A</t>
  </si>
  <si>
    <t>0x4e25ea0747</t>
  </si>
  <si>
    <t>0x4e25ea093f</t>
  </si>
  <si>
    <t>0x4e25ea0943</t>
  </si>
  <si>
    <t>0x4e25eac408</t>
  </si>
  <si>
    <t>0x4e25eac427</t>
  </si>
  <si>
    <t>0x4e25ebe640</t>
  </si>
  <si>
    <t>LMMGR_DATA_CONF param32 0x25EA0BEA</t>
  </si>
  <si>
    <t>0x4e25ebe642</t>
  </si>
  <si>
    <t>0x4e25ebe644</t>
  </si>
  <si>
    <t>FRT32_TX_END param32 0x25EBE609</t>
  </si>
  <si>
    <t>0x4e25ebe647</t>
  </si>
  <si>
    <t>0x4e25ebe650</t>
  </si>
  <si>
    <t>0x4e25ebe65c</t>
  </si>
  <si>
    <t>0x4e25ebe65f</t>
  </si>
  <si>
    <t>0x4e25ebe664</t>
  </si>
  <si>
    <t>0x4e25ebe669</t>
  </si>
  <si>
    <t>0x4e25ebe66d</t>
  </si>
  <si>
    <t>0x4e25ebe678</t>
  </si>
  <si>
    <t>CL_NEXT_RX_TX nextTime 636217349(0x25EBE805)</t>
  </si>
  <si>
    <t>0x4e25ebe67c</t>
  </si>
  <si>
    <t>0x4e25ebe80b</t>
  </si>
  <si>
    <t>0x4e25ebe812</t>
  </si>
  <si>
    <t>0x4e25ebe818</t>
  </si>
  <si>
    <t>0x4e25ebe823</t>
  </si>
  <si>
    <t>0x4e25ebe8b9</t>
  </si>
  <si>
    <t>0x4e25ebe8be</t>
  </si>
  <si>
    <t>0x4e25ebed96</t>
  </si>
  <si>
    <t>0x4e25ebed9e</t>
  </si>
  <si>
    <t>0x4e25ebede7</t>
  </si>
  <si>
    <t>0x4e25ebedea</t>
  </si>
  <si>
    <t>FRT32_RX_START param32 0x25EBED00</t>
  </si>
  <si>
    <t>0x4e25ebedec</t>
  </si>
  <si>
    <t>0x4e25ebedf4</t>
  </si>
  <si>
    <t>0x4e25ebedff</t>
  </si>
  <si>
    <t>0x4e25ebee04</t>
  </si>
  <si>
    <t>0x4e25ebee12</t>
  </si>
  <si>
    <t>0x4e25ebee36</t>
  </si>
  <si>
    <t>0x4e25ebee3e</t>
  </si>
  <si>
    <t>0x4e25ebee47</t>
  </si>
  <si>
    <t>0x4e25ebee4c</t>
  </si>
  <si>
    <t>0x4e25ebee58</t>
  </si>
  <si>
    <t>0x4e25ebf0c6</t>
  </si>
  <si>
    <t>0x4e25ebf0d0</t>
  </si>
  <si>
    <t>0x4e25ebf0da</t>
  </si>
  <si>
    <t>0x4e25ebf0de</t>
  </si>
  <si>
    <t>0x4e25ebf0e2</t>
  </si>
  <si>
    <t>0x4e25ebf0ee</t>
  </si>
  <si>
    <t>0x4e25ebf0f1</t>
  </si>
  <si>
    <t>CL_TXDONE SDU_TX_SUCCESS(0,0x0) CL Id 12</t>
  </si>
  <si>
    <t>0x4e25ebf0fd</t>
  </si>
  <si>
    <t>0x4e25ebf101</t>
  </si>
  <si>
    <t>0x4e25ebf122</t>
  </si>
  <si>
    <t>0x4e25ebf38e</t>
  </si>
  <si>
    <t>0x4e25ebf393</t>
  </si>
  <si>
    <t>0x4e25efef1b</t>
  </si>
  <si>
    <t>0x4e25efef46</t>
  </si>
  <si>
    <t>0x4e25efef49</t>
  </si>
  <si>
    <t>0x4e25efef5b</t>
  </si>
  <si>
    <t>0x4e25efef5f</t>
  </si>
  <si>
    <t>0x4e25efef74</t>
  </si>
  <si>
    <t>0x4e25eff38f</t>
  </si>
  <si>
    <t>0x4e25f0034e</t>
  </si>
  <si>
    <t>LMMGR_DATA_CONF param32 0x25EFF63A</t>
  </si>
  <si>
    <t>0x4e25f00351</t>
  </si>
  <si>
    <t>0x4e25f00354</t>
  </si>
  <si>
    <t>FRT32_TX_END param32 0x25F00317</t>
  </si>
  <si>
    <t>0x4e25f00356</t>
  </si>
  <si>
    <t>0x4e25f0035f</t>
  </si>
  <si>
    <t>0x4e25f00376</t>
  </si>
  <si>
    <t>0x4e25f00389</t>
  </si>
  <si>
    <t>0x4e25f0038d</t>
  </si>
  <si>
    <t>0x4e25f0039c</t>
  </si>
  <si>
    <t>0x4e25f006d5</t>
  </si>
  <si>
    <t>0x4e25f0468b</t>
  </si>
  <si>
    <t>0x4e25f0497b</t>
  </si>
  <si>
    <t>0x4e25f0949e</t>
  </si>
  <si>
    <t>0x4e25f09789</t>
  </si>
  <si>
    <t>0x4e25f0de91</t>
  </si>
  <si>
    <t>0x4e25f0de99</t>
  </si>
  <si>
    <t>0x4e25f0e2bd</t>
  </si>
  <si>
    <t>0x4e25f0e5bb</t>
  </si>
  <si>
    <t>0x4e25f130de</t>
  </si>
  <si>
    <t>0x4e25f133d1</t>
  </si>
  <si>
    <t>0x4e25f17efe</t>
  </si>
  <si>
    <t>0x4e25f181f4</t>
  </si>
  <si>
    <t>0x4e25f1cd1e</t>
  </si>
  <si>
    <t>0x4e25f1d00f</t>
  </si>
  <si>
    <t>0x4e25f21b3d</t>
  </si>
  <si>
    <t>0x4e25f21e3a</t>
  </si>
  <si>
    <t>0x4e25f26531</t>
  </si>
  <si>
    <t>0x4e25f26538</t>
  </si>
  <si>
    <t>0x4e25f2696c</t>
  </si>
  <si>
    <t>0x4e25f26cad</t>
  </si>
  <si>
    <t>0x4e25f2b77d</t>
  </si>
  <si>
    <t>0x4e25f2ba62</t>
  </si>
  <si>
    <t>0x4e25f305a2</t>
  </si>
  <si>
    <t>0x4e25f30890</t>
  </si>
  <si>
    <t>0x4e25f353be</t>
  </si>
  <si>
    <t>0x4e25f356ad</t>
  </si>
  <si>
    <t>0x4e25f3a1e8</t>
  </si>
  <si>
    <t>0x4e25f3a4d8</t>
  </si>
  <si>
    <t>0x4e25f3ebd1</t>
  </si>
  <si>
    <t>0x4e25f3ebd7</t>
  </si>
  <si>
    <t>0x4e25f3effd</t>
  </si>
  <si>
    <t>0x4e25f3f2ed</t>
  </si>
  <si>
    <t>0x4e25f43e1d</t>
  </si>
  <si>
    <t>0x4e25f4411f</t>
  </si>
  <si>
    <t>0x4e25f48c3e</t>
  </si>
  <si>
    <t>0x4e25f48f2d</t>
  </si>
  <si>
    <t>0x4e25f4da5d</t>
  </si>
  <si>
    <t>0x4e25f4dd57</t>
  </si>
  <si>
    <t>0x4e25f5287d</t>
  </si>
  <si>
    <t>0x4e25f52bb5</t>
  </si>
  <si>
    <t>0x4e25f57271</t>
  </si>
  <si>
    <t>0x4e25f57278</t>
  </si>
  <si>
    <t>0x4e25f5769e</t>
  </si>
  <si>
    <t>0x4e25f579d8</t>
  </si>
  <si>
    <t>0x4e25f5c4bd</t>
  </si>
  <si>
    <t>0x4e25f5c7b1</t>
  </si>
  <si>
    <t>0x4e25f612de</t>
  </si>
  <si>
    <t>0x4e25f615d1</t>
  </si>
  <si>
    <t>0x4e25f63640</t>
  </si>
  <si>
    <t>0x4e25f6366a</t>
  </si>
  <si>
    <t>0x4e25f6366d</t>
  </si>
  <si>
    <t>0x4e25f6367f</t>
  </si>
  <si>
    <t>0x4e25f63683</t>
  </si>
  <si>
    <t>0x4e25f6368a</t>
  </si>
  <si>
    <t>0x4e25f63aa7</t>
  </si>
  <si>
    <t>0x4e25f64a65</t>
  </si>
  <si>
    <t>LMMGR_DATA_CONF param32 0x25F63D51</t>
  </si>
  <si>
    <t>0x4e25f64a68</t>
  </si>
  <si>
    <t>0x4e25f64a6a</t>
  </si>
  <si>
    <t>FRT32_TX_END param32 0x25F64A2F</t>
  </si>
  <si>
    <t>0x4e25f64a6d</t>
  </si>
  <si>
    <t>0x4e25f64a74</t>
  </si>
  <si>
    <t>0x4e25f64a8b</t>
  </si>
  <si>
    <t>0x4e25f64aa0</t>
  </si>
  <si>
    <t>0x4e25f64aa4</t>
  </si>
  <si>
    <t>0x4e25f64ab1</t>
  </si>
  <si>
    <t>0x4e25f64c2e</t>
  </si>
  <si>
    <t>0x4e25f660fd</t>
  </si>
  <si>
    <t>0x4e25f663ea</t>
  </si>
  <si>
    <t>0x4e25f6af1d</t>
  </si>
  <si>
    <t>0x4e25f6b21e</t>
  </si>
  <si>
    <t>0x4e25f6f911</t>
  </si>
  <si>
    <t>0x4e25f6f917</t>
  </si>
  <si>
    <t>0x4e25f6fd3d</t>
  </si>
  <si>
    <t>0x4e25f70081</t>
  </si>
  <si>
    <t>0x4e25f71c3e</t>
  </si>
  <si>
    <t>0x4e25f71c44</t>
  </si>
  <si>
    <t>0x4e25f71c48</t>
  </si>
  <si>
    <t>0x4e25f71c54</t>
  </si>
  <si>
    <t>0x4e25f71c9c</t>
  </si>
  <si>
    <t>0x4e25f71c9f</t>
  </si>
  <si>
    <t>FRT32_RX_START param32 0x25F71BC1</t>
  </si>
  <si>
    <t>0x4e25f71ca1</t>
  </si>
  <si>
    <t>0x4e25f71ca9</t>
  </si>
  <si>
    <t>0x4e25f71cb1</t>
  </si>
  <si>
    <t>0x4e25f71cb7</t>
  </si>
  <si>
    <t>0x4e25f71cc2</t>
  </si>
  <si>
    <t>0x4e25f71cf9</t>
  </si>
  <si>
    <t>0x4e25f71d00</t>
  </si>
  <si>
    <t>0x4e25f71d08</t>
  </si>
  <si>
    <t>0x4e25f71d0c</t>
  </si>
  <si>
    <t>0x4e25f71d18</t>
  </si>
  <si>
    <t>0x4e25f72218</t>
  </si>
  <si>
    <t>0x4e25f72221</t>
  </si>
  <si>
    <t>0x4e25f72227</t>
  </si>
  <si>
    <t>0x4e25f7222a</t>
  </si>
  <si>
    <t>0x4e25f7223e</t>
  </si>
  <si>
    <t>0x4e25f7224c</t>
  </si>
  <si>
    <t>0x4e25f72250</t>
  </si>
  <si>
    <t>CL_START STS_SUCCESS(0,0x0) CL Id 13</t>
  </si>
  <si>
    <t>0x4e25f72256</t>
  </si>
  <si>
    <t>0x4e25f72272</t>
  </si>
  <si>
    <t>0x4e25f72276</t>
  </si>
  <si>
    <t>0x4e25f72279</t>
  </si>
  <si>
    <t>0x4e25f72289</t>
  </si>
  <si>
    <t>0x4e25f7228c</t>
  </si>
  <si>
    <t>0x4e25f72290</t>
  </si>
  <si>
    <t>0x4e25f72296</t>
  </si>
  <si>
    <t>CL_NEW CL Id 13 (0xD) duration 400msec</t>
  </si>
  <si>
    <t>0x4e25f7229b</t>
  </si>
  <si>
    <t>0x4e25f722a5</t>
  </si>
  <si>
    <t>0x4e25f722a8</t>
  </si>
  <si>
    <t>CL_DATA_REQ STS_SUCCESS(0,0x0) CL Id 13</t>
  </si>
  <si>
    <t>0x4e25f722ca</t>
  </si>
  <si>
    <t>0x4e25f724c8</t>
  </si>
  <si>
    <t>0x4e25f724ca</t>
  </si>
  <si>
    <t>FRT32_RX_END param32 0x25F72481</t>
  </si>
  <si>
    <t>0x4e25f724ce</t>
  </si>
  <si>
    <t>0x4e25f724e9</t>
  </si>
  <si>
    <t>0x4e25f72500</t>
  </si>
  <si>
    <t>0x4e25f72504</t>
  </si>
  <si>
    <t>0x4e25f72533</t>
  </si>
  <si>
    <t>0x4e25f72537</t>
  </si>
  <si>
    <t>CL_NEXT_RX_TX nextTime 636954729(0x25F72869)</t>
  </si>
  <si>
    <t>0x4e25f7253f</t>
  </si>
  <si>
    <t>0x4e25f72546</t>
  </si>
  <si>
    <t>0x4e25f7255c</t>
  </si>
  <si>
    <t>CL_FRT32_TX_CALL param32 0x25F72869</t>
  </si>
  <si>
    <t>0x4e25f7255f</t>
  </si>
  <si>
    <t>0x4e25f7288d</t>
  </si>
  <si>
    <t>0x4e25f72891</t>
  </si>
  <si>
    <t>0x4e25f72894</t>
  </si>
  <si>
    <t>0x4e25f7289a</t>
  </si>
  <si>
    <t>0x4e25f728a0</t>
  </si>
  <si>
    <t>0x4e25f7320e</t>
  </si>
  <si>
    <t>LMMGR_DATA_CONF param32 0x25F72B39</t>
  </si>
  <si>
    <t>0x4e25f73210</t>
  </si>
  <si>
    <t>0x4e25f73212</t>
  </si>
  <si>
    <t>FRT32_TX_END param32 0x25F731D4</t>
  </si>
  <si>
    <t>0x4e25f73215</t>
  </si>
  <si>
    <t>0x4e25f7321c</t>
  </si>
  <si>
    <t>0x4e25f73227</t>
  </si>
  <si>
    <t>0x4e25f7322b</t>
  </si>
  <si>
    <t>0x4e25f73230</t>
  </si>
  <si>
    <t>0x4e25f73235</t>
  </si>
  <si>
    <t>0x4e25f73239</t>
  </si>
  <si>
    <t>0x4e25f73244</t>
  </si>
  <si>
    <t>CL_NEXT_RX_TX nextTime 636957648(0x25F733D0)</t>
  </si>
  <si>
    <t>0x4e25f73248</t>
  </si>
  <si>
    <t>0x4e25f733d6</t>
  </si>
  <si>
    <t>0x4e25f733de</t>
  </si>
  <si>
    <t>0x4e25f733e4</t>
  </si>
  <si>
    <t>0x4e25f733ef</t>
  </si>
  <si>
    <t>CL_FRT32_RX_CALL param32 0x002D0001</t>
  </si>
  <si>
    <t>0x4e25f73494</t>
  </si>
  <si>
    <t>CL_RX STS_SUCCESS(0,0x0) mode 1 chan 45</t>
  </si>
  <si>
    <t>0x4e25f73499</t>
  </si>
  <si>
    <t>0x4e25f73937</t>
  </si>
  <si>
    <t>0x4e25f7393e</t>
  </si>
  <si>
    <t>0x4e25f739a9</t>
  </si>
  <si>
    <t>0x4e25f739ab</t>
  </si>
  <si>
    <t>FRT32_RX_START param32 0x25F738CE</t>
  </si>
  <si>
    <t>0x4e25f739ae</t>
  </si>
  <si>
    <t>0x4e25f739b5</t>
  </si>
  <si>
    <t>0x4e25f739c0</t>
  </si>
  <si>
    <t>0x4e25f739c5</t>
  </si>
  <si>
    <t>0x4e25f739d1</t>
  </si>
  <si>
    <t>0x4e25f73a05</t>
  </si>
  <si>
    <t>0x4e25f73a0d</t>
  </si>
  <si>
    <t>0x4e25f73a16</t>
  </si>
  <si>
    <t>0x4e25f73a1a</t>
  </si>
  <si>
    <t>0x4e25f73a27</t>
  </si>
  <si>
    <t>0x4e25f73c95</t>
  </si>
  <si>
    <t>0x4e25f73c9d</t>
  </si>
  <si>
    <t>0x4e25f73ca8</t>
  </si>
  <si>
    <t>0x4e25f73cae</t>
  </si>
  <si>
    <t>0x4e25f73cba</t>
  </si>
  <si>
    <t>0x4e25f73cbc</t>
  </si>
  <si>
    <t>0x4e25f73cc7</t>
  </si>
  <si>
    <t>0x4e25f73df0</t>
  </si>
  <si>
    <t>0x4e25f73df6</t>
  </si>
  <si>
    <t>0x4e25f73dfb</t>
  </si>
  <si>
    <t>0x4e25f87fa8</t>
  </si>
  <si>
    <t>0x4e25f87fae</t>
  </si>
  <si>
    <t>0x4e25f912e6</t>
  </si>
  <si>
    <t>0x4e25f912e8</t>
  </si>
  <si>
    <t>FRT32_RX_END param32 0x25F9128D</t>
  </si>
  <si>
    <t>0x4e25f912eb</t>
  </si>
  <si>
    <t>0x4e25f912f9</t>
  </si>
  <si>
    <t>0x4e25f91309</t>
  </si>
  <si>
    <t>0x4e25f9130b</t>
  </si>
  <si>
    <t>0x4e25f91316</t>
  </si>
  <si>
    <t xml:space="preserve">CL_SEQ_CTRL RX_SUCCESS SeqNum 174(0xAE) frag 0   </t>
  </si>
  <si>
    <t>0x4e25f91349</t>
  </si>
  <si>
    <t>0x4e25f9135e</t>
  </si>
  <si>
    <t>CL_NEXT_RX_TX nextTime 637081205(0x25F91675)</t>
  </si>
  <si>
    <t>0x4e25f91364</t>
  </si>
  <si>
    <t>0x4e25f91369</t>
  </si>
  <si>
    <t>0x4e25f91377</t>
  </si>
  <si>
    <t>0x4e25f91390</t>
  </si>
  <si>
    <t>CL_FRT32_TX_CALL param32 0x25F91675</t>
  </si>
  <si>
    <t>0x4e25f91393</t>
  </si>
  <si>
    <t>0x4e25f91699</t>
  </si>
  <si>
    <t>0x4e25f9169d</t>
  </si>
  <si>
    <t>0x4e25f920ba</t>
  </si>
  <si>
    <t>LMMGR_DATA_CONF param32 0x25F91946</t>
  </si>
  <si>
    <t>0x4e25f920bc</t>
  </si>
  <si>
    <t>0x4e25f920c0</t>
  </si>
  <si>
    <t>FRT32_TX_END param32 0x25F92081</t>
  </si>
  <si>
    <t>0x4e25f920c3</t>
  </si>
  <si>
    <t>0x4e25f920cb</t>
  </si>
  <si>
    <t>0x4e25f920d6</t>
  </si>
  <si>
    <t>0x4e25f920d8</t>
  </si>
  <si>
    <t>0x4e25f920ea</t>
  </si>
  <si>
    <t>0x4e25f920ef</t>
  </si>
  <si>
    <t>0x4e25f92104</t>
  </si>
  <si>
    <t>0x4e25f9210e</t>
  </si>
  <si>
    <t>0x4e25f92111</t>
  </si>
  <si>
    <t>0x4e25f92117</t>
  </si>
  <si>
    <t>0x4e25f9211b</t>
  </si>
  <si>
    <t>0x4e25f92128</t>
  </si>
  <si>
    <t>0x4e25f92417</t>
  </si>
  <si>
    <t>0x4e25f9263b</t>
  </si>
  <si>
    <t>0x4e25f92640</t>
  </si>
  <si>
    <t>CL_OUT_REQ pktId 62757(0xF525)</t>
  </si>
  <si>
    <t>0x4e25f92644</t>
  </si>
  <si>
    <t>0x4e25f92673</t>
  </si>
  <si>
    <t>0x4e25f92681</t>
  </si>
  <si>
    <t>0x4e25f9268a</t>
  </si>
  <si>
    <t>0x4e25f9268d</t>
  </si>
  <si>
    <t>CL_OUT_CNF STS_SUCCESS(0,0x0) CL Id 14</t>
  </si>
  <si>
    <t>0x4e25f92693</t>
  </si>
  <si>
    <t>0x4e25f92a4d</t>
  </si>
  <si>
    <t>0x4e25f92a5f</t>
  </si>
  <si>
    <t>0x4e25f92a62</t>
  </si>
  <si>
    <t>0x4e25f92a6a</t>
  </si>
  <si>
    <t>0x4e25f92a79</t>
  </si>
  <si>
    <t>CL_NEW CL Id 14 (0xE) duration 400msec</t>
  </si>
  <si>
    <t>0x4e25f92a90</t>
  </si>
  <si>
    <t>0x4e25f92ab6</t>
  </si>
  <si>
    <t>CL_FRT32_TX_CALL param32 0x25F92E27</t>
  </si>
  <si>
    <t>0x4e25f92ab8</t>
  </si>
  <si>
    <t>0x4e25f92e87</t>
  </si>
  <si>
    <t>0x4e25f92e8c</t>
  </si>
  <si>
    <t>0x4e25f93a88</t>
  </si>
  <si>
    <t>LMMGR_DATA_CONF param32 0x25F93133</t>
  </si>
  <si>
    <t>0x4e25f93a8a</t>
  </si>
  <si>
    <t>0x4e25f93a8d</t>
  </si>
  <si>
    <t>FRT32_TX_END param32 0x25F93A51</t>
  </si>
  <si>
    <t>0x4e25f93a91</t>
  </si>
  <si>
    <t>0x4e25f93a98</t>
  </si>
  <si>
    <t>0x4e25f93aa2</t>
  </si>
  <si>
    <t>0x4e25f93aa5</t>
  </si>
  <si>
    <t>0x4e25f93aab</t>
  </si>
  <si>
    <t>0x4e25f93ab0</t>
  </si>
  <si>
    <t>0x4e25f93ab4</t>
  </si>
  <si>
    <t>0x4e25f93ac0</t>
  </si>
  <si>
    <t>CL_NEXT_RX_TX nextTime 637090893(0x25F93C4D)</t>
  </si>
  <si>
    <t>0x4e25f93ac4</t>
  </si>
  <si>
    <t>0x4e25f93c53</t>
  </si>
  <si>
    <t>0x4e25f93c5a</t>
  </si>
  <si>
    <t>0x4e25f93c5f</t>
  </si>
  <si>
    <t>0x4e25f93c6b</t>
  </si>
  <si>
    <t>CL_FRT32_RX_CALL param32 0x00080001</t>
  </si>
  <si>
    <t>0x4e25f93d01</t>
  </si>
  <si>
    <t>CL_RX STS_SUCCESS(0,0x0) mode 1 chan 8</t>
  </si>
  <si>
    <t>0x4e25f93d08</t>
  </si>
  <si>
    <t>0x4e25f941b7</t>
  </si>
  <si>
    <t>0x4e25f941be</t>
  </si>
  <si>
    <t>0x4e25f94222</t>
  </si>
  <si>
    <t>0x4e25f94224</t>
  </si>
  <si>
    <t>FRT32_RX_START param32 0x25F94147</t>
  </si>
  <si>
    <t>0x4e25f94227</t>
  </si>
  <si>
    <t>0x4e25f9422e</t>
  </si>
  <si>
    <t>0x4e25f9423a</t>
  </si>
  <si>
    <t>0x4e25f9423f</t>
  </si>
  <si>
    <t>0x4e25f9424c</t>
  </si>
  <si>
    <t>0x4e25f9427e</t>
  </si>
  <si>
    <t>0x4e25f94286</t>
  </si>
  <si>
    <t>0x4e25f9428f</t>
  </si>
  <si>
    <t>0x4e25f94294</t>
  </si>
  <si>
    <t>0x4e25f942a1</t>
  </si>
  <si>
    <t>0x4e25f9450e</t>
  </si>
  <si>
    <t>0x4e25f94517</t>
  </si>
  <si>
    <t>0x4e25f94520</t>
  </si>
  <si>
    <t>0x4e25f94525</t>
  </si>
  <si>
    <t>0x4e25f94532</t>
  </si>
  <si>
    <t>0x4e25f94535</t>
  </si>
  <si>
    <t>CL_DATA_REQ STS_SUCCESS(0,0x0) CL Id 14</t>
  </si>
  <si>
    <t>0x4e25f94541</t>
  </si>
  <si>
    <t>0x4e25f94664</t>
  </si>
  <si>
    <t>0x4e25f9466a</t>
  </si>
  <si>
    <t>0x4e25f9466e</t>
  </si>
  <si>
    <t>0x4e25f947cd</t>
  </si>
  <si>
    <t>0x4e25f947cf</t>
  </si>
  <si>
    <t>FRT32_RX_END param32 0x25F94788</t>
  </si>
  <si>
    <t>0x4e25f947d2</t>
  </si>
  <si>
    <t>0x4e25f947e2</t>
  </si>
  <si>
    <t>0x4e25f947ee</t>
  </si>
  <si>
    <t>0x4e25f947f1</t>
  </si>
  <si>
    <t>0x4e25f9482d</t>
  </si>
  <si>
    <t>0x4e25f94832</t>
  </si>
  <si>
    <t>CL_NEXT_RX_TX nextTime 637094768(0x25F94B70)</t>
  </si>
  <si>
    <t>0x4e25f94839</t>
  </si>
  <si>
    <t>0x4e25f9483e</t>
  </si>
  <si>
    <t>0x4e25f9484c</t>
  </si>
  <si>
    <t>0x4e25f9498c</t>
  </si>
  <si>
    <t>0x4e25f94998</t>
  </si>
  <si>
    <t>CL_FRT32_TX_CALL param32 0x25F94B70</t>
  </si>
  <si>
    <t>0x4e25f9499c</t>
  </si>
  <si>
    <t>0x4e25f94b95</t>
  </si>
  <si>
    <t>0x4e25f94b99</t>
  </si>
  <si>
    <t>0x4e25fa0648</t>
  </si>
  <si>
    <t>0x4e25fa064f</t>
  </si>
  <si>
    <t>0x4e25fb2896</t>
  </si>
  <si>
    <t>LMMGR_DATA_CONF param32 0x25F94E3F</t>
  </si>
  <si>
    <t>0x4e25fb2898</t>
  </si>
  <si>
    <t>0x4e25fb289b</t>
  </si>
  <si>
    <t>FRT32_TX_END param32 0x25FB285F</t>
  </si>
  <si>
    <t>0x4e25fb289d</t>
  </si>
  <si>
    <t>0x4e25fb28a6</t>
  </si>
  <si>
    <t>0x4e25fb28b1</t>
  </si>
  <si>
    <t>0x4e25fb28b5</t>
  </si>
  <si>
    <t>0x4e25fb28ba</t>
  </si>
  <si>
    <t>0x4e25fb28bf</t>
  </si>
  <si>
    <t>0x4e25fb28c3</t>
  </si>
  <si>
    <t>0x4e25fb28ce</t>
  </si>
  <si>
    <t>CL_NEXT_RX_TX nextTime 637217371(0x25FB2A5B)</t>
  </si>
  <si>
    <t>0x4e25fb28d2</t>
  </si>
  <si>
    <t>0x4e25fb2a61</t>
  </si>
  <si>
    <t>0x4e25fb2a6a</t>
  </si>
  <si>
    <t>0x4e25fb2a6f</t>
  </si>
  <si>
    <t>0x4e25fb2a7b</t>
  </si>
  <si>
    <t>0x4e25fb2b11</t>
  </si>
  <si>
    <t>0x4e25fb2b16</t>
  </si>
  <si>
    <t>0x4e25fb2fcf</t>
  </si>
  <si>
    <t>0x4e25fb2fd6</t>
  </si>
  <si>
    <t>0x4e25fb3030</t>
  </si>
  <si>
    <t>0x4e25fb3032</t>
  </si>
  <si>
    <t>FRT32_RX_START param32 0x25FB2F55</t>
  </si>
  <si>
    <t>0x4e25fb3034</t>
  </si>
  <si>
    <t>0x4e25fb303c</t>
  </si>
  <si>
    <t>0x4e25fb3047</t>
  </si>
  <si>
    <t>0x4e25fb304c</t>
  </si>
  <si>
    <t>0x4e25fb3058</t>
  </si>
  <si>
    <t>0x4e25fb308c</t>
  </si>
  <si>
    <t>0x4e25fb3093</t>
  </si>
  <si>
    <t>0x4e25fb309c</t>
  </si>
  <si>
    <t>0x4e25fb30a1</t>
  </si>
  <si>
    <t>0x4e25fb30ae</t>
  </si>
  <si>
    <t>0x4e25fb331c</t>
  </si>
  <si>
    <t>0x4e25fb3324</t>
  </si>
  <si>
    <t>0x4e25fb332f</t>
  </si>
  <si>
    <t>0x4e25fb3334</t>
  </si>
  <si>
    <t>0x4e25fb3338</t>
  </si>
  <si>
    <t xml:space="preserve">CL_SEQ_CTRL TX_SUCCESS SeqNum 143(0x8F) frag 0|1485B   </t>
  </si>
  <si>
    <t>0x4e25fb3344</t>
  </si>
  <si>
    <t>0x4e25fb3346</t>
  </si>
  <si>
    <t>CL_TXDONE SDU_TX_SUCCESS(0,0x0) CL Id 14</t>
  </si>
  <si>
    <t>0x4e25fb3352</t>
  </si>
  <si>
    <t>0x4e25fb3355</t>
  </si>
  <si>
    <t>0x4e25fb3377</t>
  </si>
  <si>
    <t>0x4e25fb35dc</t>
  </si>
  <si>
    <t>0x4e25fb35e1</t>
  </si>
  <si>
    <t>0x4e25fb35e6</t>
  </si>
  <si>
    <t>0x4e25fb367b</t>
  </si>
  <si>
    <t>0x4e25fb367d</t>
  </si>
  <si>
    <t>FRT32_RX_END param32 0x25FB3634</t>
  </si>
  <si>
    <t>0x4e25fb3680</t>
  </si>
  <si>
    <t>0x4e25fb3690</t>
  </si>
  <si>
    <t>0x4e25fb369b</t>
  </si>
  <si>
    <t>0x4e25fb369d</t>
  </si>
  <si>
    <t>0x4e25fb36cb</t>
  </si>
  <si>
    <t>0x4e25fb36d1</t>
  </si>
  <si>
    <t>CL_NEXT_RX_TX nextTime 637221404(0x25FB3A1C)</t>
  </si>
  <si>
    <t>0x4e25fb36e6</t>
  </si>
  <si>
    <t>0x4e25fb36eb</t>
  </si>
  <si>
    <t>0x4e25fb36fa</t>
  </si>
  <si>
    <t>0x4e25fb370d</t>
  </si>
  <si>
    <t>0x4e25fb371a</t>
  </si>
  <si>
    <t>0x4e25fb371d</t>
  </si>
  <si>
    <t>0x4e25fb3723</t>
  </si>
  <si>
    <t>0x4e25fb3728</t>
  </si>
  <si>
    <t>0x4e25fb3737</t>
  </si>
  <si>
    <t>0x4e25fb3a22</t>
  </si>
  <si>
    <t>0x4e25fb42fe</t>
  </si>
  <si>
    <t>0x4e25fb45f0</t>
  </si>
  <si>
    <t>0x4e25fb8cf1</t>
  </si>
  <si>
    <t>0x4e25fb8cf8</t>
  </si>
  <si>
    <t>0x4e25fb911f</t>
  </si>
  <si>
    <t>0x4e25fb9410</t>
  </si>
  <si>
    <t>0x4e25fbdf3d</t>
  </si>
  <si>
    <t>0x4e25fbe27f</t>
  </si>
  <si>
    <t>0x4e25fc2d5d</t>
  </si>
  <si>
    <t>0x4e25fc304b</t>
  </si>
  <si>
    <t>0x4e25fc7b7d</t>
  </si>
  <si>
    <t>0x4e25fc7e6e</t>
  </si>
  <si>
    <t>0x4e25fcc99d</t>
  </si>
  <si>
    <t>0x4e25fccc83</t>
  </si>
  <si>
    <t>0x4e25fd13a0</t>
  </si>
  <si>
    <t>0x4e25fd13a6</t>
  </si>
  <si>
    <t>0x4e25fd17be</t>
  </si>
  <si>
    <t>0x4e25fd1aaf</t>
  </si>
  <si>
    <t>0x4e25fd65de</t>
  </si>
  <si>
    <t>0x4e25fd68cb</t>
  </si>
  <si>
    <t>0x4e25fdb3fe</t>
  </si>
  <si>
    <t>0x4e25fdb6e2</t>
  </si>
  <si>
    <t>0x4e25fe021d</t>
  </si>
  <si>
    <t>0x4e25fe050d</t>
  </si>
  <si>
    <t>0x4e25fe503e</t>
  </si>
  <si>
    <t>0x4e25fe532d</t>
  </si>
  <si>
    <t>0x4e25fe9a31</t>
  </si>
  <si>
    <t>0x4e25fe9a3a</t>
  </si>
  <si>
    <t>0x4e25fe9e5e</t>
  </si>
  <si>
    <t>0x4e25fea14d</t>
  </si>
  <si>
    <t>0x4e25feec7e</t>
  </si>
  <si>
    <t>0x4e25feef6c</t>
  </si>
  <si>
    <t>0x4e25ff3a9e</t>
  </si>
  <si>
    <t>0x4e25ff3d81</t>
  </si>
  <si>
    <t>0x4e25ff88be</t>
  </si>
  <si>
    <t>0x4e25ff8bac</t>
  </si>
  <si>
    <t>0x4e25ffd6df</t>
  </si>
  <si>
    <t>0x4e25ffd9c3</t>
  </si>
  <si>
    <t>0x4e260020d1</t>
  </si>
  <si>
    <t>0x4e260020d7</t>
  </si>
  <si>
    <t>0x4e26002504</t>
  </si>
  <si>
    <t>0x4e260027f7</t>
  </si>
  <si>
    <t>0x4e2600731e</t>
  </si>
  <si>
    <t>0x4e26007600</t>
  </si>
  <si>
    <t>0x4e2600c14b</t>
  </si>
  <si>
    <t>0x4e2600c436</t>
  </si>
  <si>
    <t>0x4e26010f5e</t>
  </si>
  <si>
    <t>0x4e26011249</t>
  </si>
  <si>
    <t>0x4e26015d7d</t>
  </si>
  <si>
    <t>0x4e260160d1</t>
  </si>
  <si>
    <t>0x4e2601a771</t>
  </si>
  <si>
    <t>0x4e2601a786</t>
  </si>
  <si>
    <t>0x4e2601ab9e</t>
  </si>
  <si>
    <t>0x4e2601ae81</t>
  </si>
  <si>
    <t>0x4e2601f9be</t>
  </si>
  <si>
    <t>0x4e2601fcaf</t>
  </si>
  <si>
    <t>0x4e260247dd</t>
  </si>
  <si>
    <t>0x4e26024aca</t>
  </si>
  <si>
    <t>0x4e260295fd</t>
  </si>
  <si>
    <t>0x4e260298e8</t>
  </si>
  <si>
    <t>0x4e2602e41d</t>
  </si>
  <si>
    <t>0x4e2602e6fe</t>
  </si>
  <si>
    <t>0x4e26032e11</t>
  </si>
  <si>
    <t>0x4e26032e17</t>
  </si>
  <si>
    <t>0x4e2603323d</t>
  </si>
  <si>
    <t>0x4e26033520</t>
  </si>
  <si>
    <t>0x4e2603805d</t>
  </si>
  <si>
    <t>0x4e2603834f</t>
  </si>
  <si>
    <t>0x4e2603ce7d</t>
  </si>
  <si>
    <t>0x4e2603d162</t>
  </si>
  <si>
    <t>0x4e26041c9d</t>
  </si>
  <si>
    <t>0x4e26041f8e</t>
  </si>
  <si>
    <t>0x4e26046abe</t>
  </si>
  <si>
    <t>0x4e26046dab</t>
  </si>
  <si>
    <t>0x4e2604b4b2</t>
  </si>
  <si>
    <t>0x4e2604b4b9</t>
  </si>
  <si>
    <t>0x4e2604b8eb</t>
  </si>
  <si>
    <t>0x4e2604bbda</t>
  </si>
  <si>
    <t>0x4e260506fe</t>
  </si>
  <si>
    <t>0x4e260509ee</t>
  </si>
  <si>
    <t>0x4e2605551d</t>
  </si>
  <si>
    <t>0x4e26055815</t>
  </si>
  <si>
    <t>0x4e2605a33e</t>
  </si>
  <si>
    <t>0x4e2605a621</t>
  </si>
  <si>
    <t>0x4e2605f15e</t>
  </si>
  <si>
    <t>0x4e2605f44d</t>
  </si>
  <si>
    <t>0x4e26063b51</t>
  </si>
  <si>
    <t>0x4e26063b57</t>
  </si>
  <si>
    <t>0x4e26063f7f</t>
  </si>
  <si>
    <t>0x4e2606426c</t>
  </si>
  <si>
    <t>0x4e26065e68</t>
  </si>
  <si>
    <t>0x4e26065e6e</t>
  </si>
  <si>
    <t>0x4e26065e71</t>
  </si>
  <si>
    <t>0x4e26065e7d</t>
  </si>
  <si>
    <t>0x4e26065ed3</t>
  </si>
  <si>
    <t>0x4e26065ed6</t>
  </si>
  <si>
    <t>FRT32_RX_START param32 0x26065DF8</t>
  </si>
  <si>
    <t>0x4e26065ed8</t>
  </si>
  <si>
    <t>0x4e26065ee1</t>
  </si>
  <si>
    <t>0x4e26065ee9</t>
  </si>
  <si>
    <t>0x4e26065eef</t>
  </si>
  <si>
    <t>0x4e26065efa</t>
  </si>
  <si>
    <t>0x4e26065f30</t>
  </si>
  <si>
    <t>0x4e26065f37</t>
  </si>
  <si>
    <t>0x4e26065f3f</t>
  </si>
  <si>
    <t>0x4e26065f45</t>
  </si>
  <si>
    <t>0x4e26065f50</t>
  </si>
  <si>
    <t>0x4e2606644f</t>
  </si>
  <si>
    <t>0x4e26066458</t>
  </si>
  <si>
    <t>0x4e2606645e</t>
  </si>
  <si>
    <t>0x4e26066461</t>
  </si>
  <si>
    <t>0x4e26066474</t>
  </si>
  <si>
    <t>0x4e26066485</t>
  </si>
  <si>
    <t>0x4e26066488</t>
  </si>
  <si>
    <t>CL_START STS_SUCCESS(0,0x0) CL Id 15</t>
  </si>
  <si>
    <t>0x4e2606648d</t>
  </si>
  <si>
    <t>0x4e260664a9</t>
  </si>
  <si>
    <t>0x4e260664ad</t>
  </si>
  <si>
    <t>0x4e260664b0</t>
  </si>
  <si>
    <t>0x4e260664c0</t>
  </si>
  <si>
    <t>0x4e260664c5</t>
  </si>
  <si>
    <t>0x4e260664c9</t>
  </si>
  <si>
    <t>0x4e260664cd</t>
  </si>
  <si>
    <t>CL_NEW CL Id 15 (0xF) duration 400msec</t>
  </si>
  <si>
    <t>0x4e260664d2</t>
  </si>
  <si>
    <t>0x4e260664dc</t>
  </si>
  <si>
    <t>0x4e260664df</t>
  </si>
  <si>
    <t>CL_DATA_REQ STS_SUCCESS(0,0x0) CL Id 15</t>
  </si>
  <si>
    <t>0x4e26066501</t>
  </si>
  <si>
    <t>0x4e260666fe</t>
  </si>
  <si>
    <t>0x4e2606670c</t>
  </si>
  <si>
    <t>FRT32_RX_END param32 0x260666B8</t>
  </si>
  <si>
    <t>0x4e2606670f</t>
  </si>
  <si>
    <t>0x4e2606671e</t>
  </si>
  <si>
    <t>0x4e26066735</t>
  </si>
  <si>
    <t>0x4e26066739</t>
  </si>
  <si>
    <t>0x4e26066766</t>
  </si>
  <si>
    <t>0x4e2606676c</t>
  </si>
  <si>
    <t>CL_NEXT_RX_TX nextTime 637954720(0x26066AA0)</t>
  </si>
  <si>
    <t>0x4e26066782</t>
  </si>
  <si>
    <t>0x4e26066788</t>
  </si>
  <si>
    <t>0x4e2606679e</t>
  </si>
  <si>
    <t>CL_FRT32_TX_CALL param32 0x26066AA0</t>
  </si>
  <si>
    <t>0x4e260667a0</t>
  </si>
  <si>
    <t>0x4e26066ac5</t>
  </si>
  <si>
    <t>0x4e26066ac9</t>
  </si>
  <si>
    <t>0x4e26066acd</t>
  </si>
  <si>
    <t>0x4e26066ad2</t>
  </si>
  <si>
    <t>0x4e26066ad7</t>
  </si>
  <si>
    <t>0x4e26067445</t>
  </si>
  <si>
    <t>LMMGR_DATA_CONF param32 0x26066D71</t>
  </si>
  <si>
    <t>0x4e26067448</t>
  </si>
  <si>
    <t>0x4e2606744a</t>
  </si>
  <si>
    <t>FRT32_TX_END param32 0x2606740C</t>
  </si>
  <si>
    <t>0x4e2606744d</t>
  </si>
  <si>
    <t>0x4e26067456</t>
  </si>
  <si>
    <t>0x4e26067460</t>
  </si>
  <si>
    <t>0x4e26067462</t>
  </si>
  <si>
    <t>0x4e26067468</t>
  </si>
  <si>
    <t>0x4e2606746d</t>
  </si>
  <si>
    <t>0x4e26067470</t>
  </si>
  <si>
    <t>0x4e2606747b</t>
  </si>
  <si>
    <t>CL_NEXT_RX_TX nextTime 637957640(0x26067608)</t>
  </si>
  <si>
    <t>0x4e26067481</t>
  </si>
  <si>
    <t>0x4e2606760e</t>
  </si>
  <si>
    <t>0x4e26067615</t>
  </si>
  <si>
    <t>0x4e2606761b</t>
  </si>
  <si>
    <t>0x4e26067627</t>
  </si>
  <si>
    <t>0x4e260676bc</t>
  </si>
  <si>
    <t>0x4e260676c1</t>
  </si>
  <si>
    <t>0x4e26067b8d</t>
  </si>
  <si>
    <t>0x4e26067b94</t>
  </si>
  <si>
    <t>0x4e26067bdf</t>
  </si>
  <si>
    <t>0x4e26067be2</t>
  </si>
  <si>
    <t>FRT32_RX_START param32 0x26067B04</t>
  </si>
  <si>
    <t>0x4e26067be4</t>
  </si>
  <si>
    <t>0x4e26067beb</t>
  </si>
  <si>
    <t>0x4e26067bf6</t>
  </si>
  <si>
    <t>0x4e26067bfc</t>
  </si>
  <si>
    <t>0x4e26067c09</t>
  </si>
  <si>
    <t>0x4e26067c3c</t>
  </si>
  <si>
    <t>0x4e26067c43</t>
  </si>
  <si>
    <t>0x4e26067c4c</t>
  </si>
  <si>
    <t>0x4e26067c51</t>
  </si>
  <si>
    <t>0x4e26067c5d</t>
  </si>
  <si>
    <t>0x4e26067ecc</t>
  </si>
  <si>
    <t>0x4e26067ed5</t>
  </si>
  <si>
    <t>0x4e26067ede</t>
  </si>
  <si>
    <t>0x4e26067ee3</t>
  </si>
  <si>
    <t>0x4e26067eef</t>
  </si>
  <si>
    <t>0x4e26067ef1</t>
  </si>
  <si>
    <t>0x4e26067efd</t>
  </si>
  <si>
    <t>0x4e26068022</t>
  </si>
  <si>
    <t>0x4e26068027</t>
  </si>
  <si>
    <t>0x4e2606802c</t>
  </si>
  <si>
    <t>0x4e2607c1e8</t>
  </si>
  <si>
    <t>0x4e2607c204</t>
  </si>
  <si>
    <t>0x4e2608551d</t>
  </si>
  <si>
    <t>0x4e2608551f</t>
  </si>
  <si>
    <t>FRT32_RX_END param32 0x260854C4</t>
  </si>
  <si>
    <t>0x4e26085523</t>
  </si>
  <si>
    <t>0x4e26085531</t>
  </si>
  <si>
    <t>0x4e2608553f</t>
  </si>
  <si>
    <t>0x4e26085542</t>
  </si>
  <si>
    <t>0x4e2608554d</t>
  </si>
  <si>
    <t xml:space="preserve">CL_SEQ_CTRL RX_SUCCESS SeqNum 175(0xAF) frag 0   </t>
  </si>
  <si>
    <t>0x4e2608558e</t>
  </si>
  <si>
    <t>0x4e26085594</t>
  </si>
  <si>
    <t>CL_NEXT_RX_TX nextTime 638081196(0x260858AC)</t>
  </si>
  <si>
    <t>0x4e2608559c</t>
  </si>
  <si>
    <t>0x4e260855a1</t>
  </si>
  <si>
    <t>0x4e260855ad</t>
  </si>
  <si>
    <t>0x4e260855c6</t>
  </si>
  <si>
    <t>CL_FRT32_TX_CALL param32 0x260858AC</t>
  </si>
  <si>
    <t>0x4e260855c9</t>
  </si>
  <si>
    <t>0x4e260858d1</t>
  </si>
  <si>
    <t>0x4e260858d5</t>
  </si>
  <si>
    <t>0x4e260862f2</t>
  </si>
  <si>
    <t>LMMGR_DATA_CONF param32 0x26085B7E</t>
  </si>
  <si>
    <t>0x4e260862f4</t>
  </si>
  <si>
    <t>0x4e260862f6</t>
  </si>
  <si>
    <t>FRT32_TX_END param32 0x260862B9</t>
  </si>
  <si>
    <t>0x4e260862f9</t>
  </si>
  <si>
    <t>0x4e26086302</t>
  </si>
  <si>
    <t>0x4e2608630c</t>
  </si>
  <si>
    <t>0x4e2608630f</t>
  </si>
  <si>
    <t>0x4e26086322</t>
  </si>
  <si>
    <t>0x4e26086327</t>
  </si>
  <si>
    <t>0x4e2608633a</t>
  </si>
  <si>
    <t>0x4e26086345</t>
  </si>
  <si>
    <t>0x4e26086348</t>
  </si>
  <si>
    <t>0x4e2608634d</t>
  </si>
  <si>
    <t>0x4e26086351</t>
  </si>
  <si>
    <t>0x4e26086360</t>
  </si>
  <si>
    <t>0x4e2608664a</t>
  </si>
  <si>
    <t>0x4e2608686e</t>
  </si>
  <si>
    <t>0x4e26086873</t>
  </si>
  <si>
    <t>CL_OUT_REQ pktId 62758(0xF526)</t>
  </si>
  <si>
    <t>0x4e26086876</t>
  </si>
  <si>
    <t>0x4e260868a5</t>
  </si>
  <si>
    <t>0x4e260868b4</t>
  </si>
  <si>
    <t>0x4e260868cd</t>
  </si>
  <si>
    <t>0x4e260868d0</t>
  </si>
  <si>
    <t>CL_OUT_CNF STS_SUCCESS(0,0x0) CL Id 16</t>
  </si>
  <si>
    <t>0x4e260868d4</t>
  </si>
  <si>
    <t>0x4e26086ca7</t>
  </si>
  <si>
    <t>0x4e26086cb7</t>
  </si>
  <si>
    <t>0x4e26086cba</t>
  </si>
  <si>
    <t>0x4e26086cc1</t>
  </si>
  <si>
    <t>0x4e26086cfa</t>
  </si>
  <si>
    <t>CL_NEW CL Id 16 (0x10) duration 400msec</t>
  </si>
  <si>
    <t>0x4e26086d0e</t>
  </si>
  <si>
    <t>0x4e26086d52</t>
  </si>
  <si>
    <t>CL_FRT32_TX_CALL param32 0x2608705A</t>
  </si>
  <si>
    <t>0x4e26086d54</t>
  </si>
  <si>
    <t>0x4e2608712e</t>
  </si>
  <si>
    <t>0x4e26087134</t>
  </si>
  <si>
    <t>0x4e26087d2f</t>
  </si>
  <si>
    <t>LMMGR_DATA_CONF param32 0x260873D9</t>
  </si>
  <si>
    <t>0x4e26087d32</t>
  </si>
  <si>
    <t>0x4e26087d35</t>
  </si>
  <si>
    <t>FRT32_TX_END param32 0x26087CF8</t>
  </si>
  <si>
    <t>0x4e26087d37</t>
  </si>
  <si>
    <t>0x4e26087d3f</t>
  </si>
  <si>
    <t>0x4e26087d49</t>
  </si>
  <si>
    <t>0x4e26087d4c</t>
  </si>
  <si>
    <t>0x4e26087d51</t>
  </si>
  <si>
    <t>0x4e26087d58</t>
  </si>
  <si>
    <t>0x4e26087d5c</t>
  </si>
  <si>
    <t>0x4e26087d66</t>
  </si>
  <si>
    <t>CL_NEXT_RX_TX nextTime 638090996(0x26087EF4)</t>
  </si>
  <si>
    <t>0x4e26087d6b</t>
  </si>
  <si>
    <t>0x4e26087efa</t>
  </si>
  <si>
    <t>0x4e26087f01</t>
  </si>
  <si>
    <t>0x4e26087f06</t>
  </si>
  <si>
    <t>0x4e26087f13</t>
  </si>
  <si>
    <t>CL_FRT32_RX_CALL param32 0x00250001</t>
  </si>
  <si>
    <t>0x4e26087fa9</t>
  </si>
  <si>
    <t>CL_RX STS_SUCCESS(0,0x0) mode 1 chan 37</t>
  </si>
  <si>
    <t>0x4e26087fae</t>
  </si>
  <si>
    <t>0x4e26088467</t>
  </si>
  <si>
    <t>0x4e2608846e</t>
  </si>
  <si>
    <t>0x4e260884ca</t>
  </si>
  <si>
    <t>0x4e260884cc</t>
  </si>
  <si>
    <t>FRT32_RX_START param32 0x260883EF</t>
  </si>
  <si>
    <t>0x4e260884d0</t>
  </si>
  <si>
    <t>0x4e260884d8</t>
  </si>
  <si>
    <t>0x4e260884e2</t>
  </si>
  <si>
    <t>0x4e260884e7</t>
  </si>
  <si>
    <t>0x4e260884f4</t>
  </si>
  <si>
    <t>0x4e26088527</t>
  </si>
  <si>
    <t>0x4e2608852e</t>
  </si>
  <si>
    <t>0x4e2608853e</t>
  </si>
  <si>
    <t>0x4e26088543</t>
  </si>
  <si>
    <t>0x4e2608854f</t>
  </si>
  <si>
    <t>0x4e260887b7</t>
  </si>
  <si>
    <t>0x4e260887bf</t>
  </si>
  <si>
    <t>0x4e260887c8</t>
  </si>
  <si>
    <t>0x4e260887cd</t>
  </si>
  <si>
    <t>0x4e260887db</t>
  </si>
  <si>
    <t>0x4e260887de</t>
  </si>
  <si>
    <t>CL_DATA_REQ STS_SUCCESS(0,0x0) CL Id 16</t>
  </si>
  <si>
    <t>0x4e260887e9</t>
  </si>
  <si>
    <t>0x4e2608890f</t>
  </si>
  <si>
    <t>0x4e26088914</t>
  </si>
  <si>
    <t>0x4e26088919</t>
  </si>
  <si>
    <t>0x4e26088a75</t>
  </si>
  <si>
    <t>0x4e26088a79</t>
  </si>
  <si>
    <t>FRT32_RX_END param32 0x26088A2F</t>
  </si>
  <si>
    <t>0x4e26088a7c</t>
  </si>
  <si>
    <t>0x4e26088a8b</t>
  </si>
  <si>
    <t>0x4e26088a96</t>
  </si>
  <si>
    <t>0x4e26088a99</t>
  </si>
  <si>
    <t>0x4e26088ac6</t>
  </si>
  <si>
    <t>0x4e26088acc</t>
  </si>
  <si>
    <t>CL_NEXT_RX_TX nextTime 638094871(0x26088E17)</t>
  </si>
  <si>
    <t>0x4e26088ad4</t>
  </si>
  <si>
    <t>0x4e26088ad9</t>
  </si>
  <si>
    <t>0x4e26088ae6</t>
  </si>
  <si>
    <t>0x4e26088c3e</t>
  </si>
  <si>
    <t>0x4e26088c4a</t>
  </si>
  <si>
    <t>CL_FRT32_TX_CALL param32 0x26088E17</t>
  </si>
  <si>
    <t>0x4e26088c4d</t>
  </si>
  <si>
    <t>0x4e26088e3b</t>
  </si>
  <si>
    <t>0x4e26088e40</t>
  </si>
  <si>
    <t>0x4e26094888</t>
  </si>
  <si>
    <t>0x4e2609488e</t>
  </si>
  <si>
    <t>0x4e260a6b3b</t>
  </si>
  <si>
    <t>LMMGR_DATA_CONF param32 0x260890E6</t>
  </si>
  <si>
    <t>0x4e260a6b3e</t>
  </si>
  <si>
    <t>0x4e260a6b40</t>
  </si>
  <si>
    <t>FRT32_TX_END param32 0x260A6B05</t>
  </si>
  <si>
    <t>0x4e260a6b43</t>
  </si>
  <si>
    <t>0x4e260a6b4d</t>
  </si>
  <si>
    <t>0x4e260a6b58</t>
  </si>
  <si>
    <t>0x4e260a6b5b</t>
  </si>
  <si>
    <t>0x4e260a6b60</t>
  </si>
  <si>
    <t>0x4e260a6b65</t>
  </si>
  <si>
    <t>0x4e260a6b69</t>
  </si>
  <si>
    <t>0x4e260a6b74</t>
  </si>
  <si>
    <t>CL_NEXT_RX_TX nextTime 638217473(0x260A6D01)</t>
  </si>
  <si>
    <t>0x4e260a6b79</t>
  </si>
  <si>
    <t>0x4e260a6d07</t>
  </si>
  <si>
    <t>0x4e260a6d0e</t>
  </si>
  <si>
    <t>0x4e260a6d13</t>
  </si>
  <si>
    <t>0x4e260a6d1f</t>
  </si>
  <si>
    <t>0x4e260a6db5</t>
  </si>
  <si>
    <t>0x4e260a6dba</t>
  </si>
  <si>
    <t>0x4e260a7273</t>
  </si>
  <si>
    <t>0x4e260a727a</t>
  </si>
  <si>
    <t>0x4e260a72d6</t>
  </si>
  <si>
    <t>0x4e260a72d8</t>
  </si>
  <si>
    <t>FRT32_RX_START param32 0x260A71FB</t>
  </si>
  <si>
    <t>0x4e260a72db</t>
  </si>
  <si>
    <t>0x4e260a72e3</t>
  </si>
  <si>
    <t>0x4e260a72ed</t>
  </si>
  <si>
    <t>0x4e260a72f4</t>
  </si>
  <si>
    <t>0x4e260a7300</t>
  </si>
  <si>
    <t>0x4e260a7332</t>
  </si>
  <si>
    <t>0x4e260a733a</t>
  </si>
  <si>
    <t>0x4e260a7343</t>
  </si>
  <si>
    <t>0x4e260a7348</t>
  </si>
  <si>
    <t>0x4e260a7354</t>
  </si>
  <si>
    <t>0x4e260a75c2</t>
  </si>
  <si>
    <t>0x4e260a75cb</t>
  </si>
  <si>
    <t>0x4e260a75d4</t>
  </si>
  <si>
    <t>0x4e260a75d9</t>
  </si>
  <si>
    <t>0x4e260a75dd</t>
  </si>
  <si>
    <t>0x4e260a75e9</t>
  </si>
  <si>
    <t>0x4e260a75eb</t>
  </si>
  <si>
    <t>CL_TXDONE SDU_TX_SUCCESS(0,0x0) CL Id 16</t>
  </si>
  <si>
    <t>0x4e260a75f8</t>
  </si>
  <si>
    <t>0x4e260a75fb</t>
  </si>
  <si>
    <t>0x4e260a761c</t>
  </si>
  <si>
    <t>0x4e260a7878</t>
  </si>
  <si>
    <t>0x4e260a787e</t>
  </si>
  <si>
    <t>0x4e260a7882</t>
  </si>
  <si>
    <t>0x4e260a7921</t>
  </si>
  <si>
    <t>0x4e260a7925</t>
  </si>
  <si>
    <t>FRT32_RX_END param32 0x260A78DA</t>
  </si>
  <si>
    <t>0x4e260a7927</t>
  </si>
  <si>
    <t>0x4e260a7936</t>
  </si>
  <si>
    <t>0x4e260a7941</t>
  </si>
  <si>
    <t>0x4e260a7944</t>
  </si>
  <si>
    <t>0x4e260a7963</t>
  </si>
  <si>
    <t>0x4e260a7969</t>
  </si>
  <si>
    <t>CL_NEXT_RX_TX nextTime 638221506(0x260A7CC2)</t>
  </si>
  <si>
    <t>0x4e260a7980</t>
  </si>
  <si>
    <t>0x4e260a7985</t>
  </si>
  <si>
    <t>0x4e260a7991</t>
  </si>
  <si>
    <t>0x4e260a79a5</t>
  </si>
  <si>
    <t>0x4e260a79b1</t>
  </si>
  <si>
    <t>0x4e260a79b5</t>
  </si>
  <si>
    <t>0x4e260a79bb</t>
  </si>
  <si>
    <t>0x4e260a79c1</t>
  </si>
  <si>
    <t>0x4e260a79d1</t>
  </si>
  <si>
    <t>0x4e260a7cd1</t>
  </si>
  <si>
    <t>0x4e260a853e</t>
  </si>
  <si>
    <t>0x4e260a8823</t>
  </si>
  <si>
    <t>0x4e260aa5cc</t>
  </si>
  <si>
    <t>0x4e260aa5f6</t>
  </si>
  <si>
    <t>0x4e260aa5fb</t>
  </si>
  <si>
    <t>0x4e260aa60c</t>
  </si>
  <si>
    <t>0x4e260aa610</t>
  </si>
  <si>
    <t>0x4e260aa617</t>
  </si>
  <si>
    <t>0x4e260aaa33</t>
  </si>
  <si>
    <t>0x4e260ab9f2</t>
  </si>
  <si>
    <t>LMMGR_DATA_CONF param32 0x260AACDE</t>
  </si>
  <si>
    <t>0x4e260ab9f4</t>
  </si>
  <si>
    <t>0x4e260ab9f8</t>
  </si>
  <si>
    <t>FRT32_TX_END param32 0x260AB9BB</t>
  </si>
  <si>
    <t>0x4e260ab9fa</t>
  </si>
  <si>
    <t>0x4e260aba03</t>
  </si>
  <si>
    <t>0x4e260aba1a</t>
  </si>
  <si>
    <t>0x4e260aba2d</t>
  </si>
  <si>
    <t>0x4e260aba31</t>
  </si>
  <si>
    <t>0x4e260aba3f</t>
  </si>
  <si>
    <t>0x4e260abb95</t>
  </si>
  <si>
    <t>0x4e260acf31</t>
  </si>
  <si>
    <t>0x4e260acf38</t>
  </si>
  <si>
    <t>0x4e260ad35d</t>
  </si>
  <si>
    <t>0x4e260ad651</t>
  </si>
  <si>
    <t>0x4e260b217e</t>
  </si>
  <si>
    <t>0x4e260b2471</t>
  </si>
  <si>
    <t>0x4e260b6f9d</t>
  </si>
  <si>
    <t>0x4e260b7299</t>
  </si>
  <si>
    <t>0x4e260bbdbe</t>
  </si>
  <si>
    <t>0x4e260bc0a7</t>
  </si>
  <si>
    <t>0x4e260c0bde</t>
  </si>
  <si>
    <t>0x4e260c0ec0</t>
  </si>
  <si>
    <t>0x4e260c55e0</t>
  </si>
  <si>
    <t>0x4e260c55e8</t>
  </si>
  <si>
    <t>0x4e260c59fe</t>
  </si>
  <si>
    <t>0x4e260c5ced</t>
  </si>
  <si>
    <t>0x4e260ca81d</t>
  </si>
  <si>
    <t>0x4e260cab0d</t>
  </si>
  <si>
    <t>0x4e260cf63d</t>
  </si>
  <si>
    <t>0x4e260cf92d</t>
  </si>
  <si>
    <t>0x4e260d445d</t>
  </si>
  <si>
    <t>0x4e260d474f</t>
  </si>
  <si>
    <t>0x4e260d927d</t>
  </si>
  <si>
    <t>0x4e260d9560</t>
  </si>
  <si>
    <t>0x4e260ddc71</t>
  </si>
  <si>
    <t>0x4e260ddc78</t>
  </si>
  <si>
    <t>0x4e260de09e</t>
  </si>
  <si>
    <t>0x4e260de390</t>
  </si>
  <si>
    <t>0x4e260e2ebe</t>
  </si>
  <si>
    <t>0x4e260e31a9</t>
  </si>
  <si>
    <t>0x4e260e7cdd</t>
  </si>
  <si>
    <t>0x4e260e8016</t>
  </si>
  <si>
    <t>0x4e260ecafe</t>
  </si>
  <si>
    <t>0x4e260ece48</t>
  </si>
  <si>
    <t>0x4e260f191d</t>
  </si>
  <si>
    <t>0x4e260f1c17</t>
  </si>
  <si>
    <t>0x4e260f6311</t>
  </si>
  <si>
    <t>0x4e260f6317</t>
  </si>
  <si>
    <t>0x4e260f673e</t>
  </si>
  <si>
    <t>0x4e260f6a2f</t>
  </si>
  <si>
    <t>0x4e260fb55e</t>
  </si>
  <si>
    <t>0x4e260fb859</t>
  </si>
  <si>
    <t>0x4e2610037d</t>
  </si>
  <si>
    <t>0x4e2610066e</t>
  </si>
  <si>
    <t>0x4e2610519e</t>
  </si>
  <si>
    <t>0x4e26105491</t>
  </si>
  <si>
    <t>0x4e26109fbe</t>
  </si>
  <si>
    <t>0x4e2610a2ac</t>
  </si>
  <si>
    <t>0x4e2610e9b1</t>
  </si>
  <si>
    <t>0x4e2610e9b8</t>
  </si>
  <si>
    <t>0x4e2610eddf</t>
  </si>
  <si>
    <t>0x4e2610f0ce</t>
  </si>
  <si>
    <t>0x4e26113bfd</t>
  </si>
  <si>
    <t>0x4e26113ee5</t>
  </si>
  <si>
    <t>0x4e26118a1d</t>
  </si>
  <si>
    <t>0x4e26118d1f</t>
  </si>
  <si>
    <t>0x4e2611d83d</t>
  </si>
  <si>
    <t>0x4e2611db84</t>
  </si>
  <si>
    <t>0x4e2612265e</t>
  </si>
  <si>
    <t>0x4e26122943</t>
  </si>
  <si>
    <t>0x4e26127051</t>
  </si>
  <si>
    <t>0x4e26127057</t>
  </si>
  <si>
    <t>0x4e2612748c</t>
  </si>
  <si>
    <t>0x4e26127770</t>
  </si>
  <si>
    <t>0x4e2612c29e</t>
  </si>
  <si>
    <t>0x4e2612c584</t>
  </si>
  <si>
    <t>0x4e261310cc</t>
  </si>
  <si>
    <t>0x4e261313bd</t>
  </si>
  <si>
    <t>0x4e26135edd</t>
  </si>
  <si>
    <t>0x4e261361c1</t>
  </si>
  <si>
    <t>0x4e2613ad0c</t>
  </si>
  <si>
    <t>0x4e2613aff9</t>
  </si>
  <si>
    <t>0x4e2613f6f1</t>
  </si>
  <si>
    <t>0x4e2613f6f8</t>
  </si>
  <si>
    <t>0x4e2613fb1e</t>
  </si>
  <si>
    <t>0x4e2613fe0d</t>
  </si>
  <si>
    <t>0x4e2614493d</t>
  </si>
  <si>
    <t>0x4e26144c32</t>
  </si>
  <si>
    <t>0x4e2614975d</t>
  </si>
  <si>
    <t>0x4e26149a3f</t>
  </si>
  <si>
    <t>0x4e2614e57e</t>
  </si>
  <si>
    <t>0x4e2614e87a</t>
  </si>
  <si>
    <t>0x4e2615339d</t>
  </si>
  <si>
    <t>0x4e261536db</t>
  </si>
  <si>
    <t>0x4e2615544a</t>
  </si>
  <si>
    <t>0x4e26155474</t>
  </si>
  <si>
    <t>0x4e26155477</t>
  </si>
  <si>
    <t>0x4e26155489</t>
  </si>
  <si>
    <t>0x4e2615548d</t>
  </si>
  <si>
    <t>0x4e26155494</t>
  </si>
  <si>
    <t>0x4e261558b1</t>
  </si>
  <si>
    <t>0x4e26156870</t>
  </si>
  <si>
    <t>LMMGR_DATA_CONF param32 0x26155B5C</t>
  </si>
  <si>
    <t>0x4e26156872</t>
  </si>
  <si>
    <t>0x4e26156875</t>
  </si>
  <si>
    <t>FRT32_TX_END param32 0x26156839</t>
  </si>
  <si>
    <t>0x4e26156877</t>
  </si>
  <si>
    <t>0x4e2615687f</t>
  </si>
  <si>
    <t>0x4e26156896</t>
  </si>
  <si>
    <t>0x4e261568ac</t>
  </si>
  <si>
    <t>0x4e261568b0</t>
  </si>
  <si>
    <t>0x4e261568bd</t>
  </si>
  <si>
    <t>0x4e26156a3a</t>
  </si>
  <si>
    <t>0x4e26157d9a</t>
  </si>
  <si>
    <t>0x4e26157da1</t>
  </si>
  <si>
    <t>0x4e261581bd</t>
  </si>
  <si>
    <t>0x4e2615849e</t>
  </si>
  <si>
    <t>0x4e26159c4b</t>
  </si>
  <si>
    <t>0x4e26159c51</t>
  </si>
  <si>
    <t>0x4e26159c54</t>
  </si>
  <si>
    <t>0x4e26159c60</t>
  </si>
  <si>
    <t>0x4e26159cae</t>
  </si>
  <si>
    <t>0x4e26159cb0</t>
  </si>
  <si>
    <t>FRT32_RX_START param32 0x26159BD3</t>
  </si>
  <si>
    <t>0x4e26159cb4</t>
  </si>
  <si>
    <t>0x4e26159cbc</t>
  </si>
  <si>
    <t>0x4e26159cc4</t>
  </si>
  <si>
    <t>0x4e26159cc9</t>
  </si>
  <si>
    <t>0x4e26159cd4</t>
  </si>
  <si>
    <t>0x4e26159d0a</t>
  </si>
  <si>
    <t>0x4e26159d12</t>
  </si>
  <si>
    <t>0x4e26159d1b</t>
  </si>
  <si>
    <t>0x4e26159d1f</t>
  </si>
  <si>
    <t>0x4e26159d2b</t>
  </si>
  <si>
    <t>0x4e2615a22a</t>
  </si>
  <si>
    <t>0x4e2615a233</t>
  </si>
  <si>
    <t>0x4e2615a239</t>
  </si>
  <si>
    <t>0x4e2615a23c</t>
  </si>
  <si>
    <t>0x4e2615a250</t>
  </si>
  <si>
    <t>0x4e2615a25f</t>
  </si>
  <si>
    <t>0x4e2615a262</t>
  </si>
  <si>
    <t>CL_START STS_SUCCESS(0,0x0) CL Id 17</t>
  </si>
  <si>
    <t>0x4e2615a268</t>
  </si>
  <si>
    <t>0x4e2615a283</t>
  </si>
  <si>
    <t>0x4e2615a287</t>
  </si>
  <si>
    <t>0x4e2615a28a</t>
  </si>
  <si>
    <t>0x4e2615a29c</t>
  </si>
  <si>
    <t>0x4e2615a29e</t>
  </si>
  <si>
    <t>0x4e2615a2a3</t>
  </si>
  <si>
    <t>0x4e2615a2a7</t>
  </si>
  <si>
    <t>CL_NEW CL Id 17 (0x11) duration 400msec</t>
  </si>
  <si>
    <t>0x4e2615a2ac</t>
  </si>
  <si>
    <t>0x4e2615a2b7</t>
  </si>
  <si>
    <t>0x4e2615a2b9</t>
  </si>
  <si>
    <t>CL_DATA_REQ STS_SUCCESS(0,0x0) CL Id 17</t>
  </si>
  <si>
    <t>0x4e2615a2dd</t>
  </si>
  <si>
    <t>0x4e2615a4d9</t>
  </si>
  <si>
    <t>0x4e2615a4dc</t>
  </si>
  <si>
    <t>FRT32_RX_END param32 0x2615A493</t>
  </si>
  <si>
    <t>0x4e2615a4de</t>
  </si>
  <si>
    <t>0x4e2615a4fa</t>
  </si>
  <si>
    <t>0x4e2615a511</t>
  </si>
  <si>
    <t>0x4e2615a514</t>
  </si>
  <si>
    <t>0x4e2615a545</t>
  </si>
  <si>
    <t>0x4e2615a54a</t>
  </si>
  <si>
    <t>CL_NEXT_RX_TX nextTime 638953595(0x2615A87B)</t>
  </si>
  <si>
    <t>0x4e2615a551</t>
  </si>
  <si>
    <t>0x4e2615a557</t>
  </si>
  <si>
    <t>0x4e2615a56c</t>
  </si>
  <si>
    <t>CL_FRT32_TX_CALL param32 0x2615A87B</t>
  </si>
  <si>
    <t>0x4e2615a56f</t>
  </si>
  <si>
    <t>0x4e2615a89f</t>
  </si>
  <si>
    <t>0x4e2615a8a4</t>
  </si>
  <si>
    <t>0x4e2615a8a8</t>
  </si>
  <si>
    <t>0x4e2615a8ad</t>
  </si>
  <si>
    <t>0x4e2615a8b2</t>
  </si>
  <si>
    <t>0x4e2615b220</t>
  </si>
  <si>
    <t>LMMGR_DATA_CONF param32 0x2615AB4B</t>
  </si>
  <si>
    <t>0x4e2615b222</t>
  </si>
  <si>
    <t>0x4e2615b224</t>
  </si>
  <si>
    <t>FRT32_TX_END param32 0x2615B1E6</t>
  </si>
  <si>
    <t>0x4e2615b228</t>
  </si>
  <si>
    <t>0x4e2615b230</t>
  </si>
  <si>
    <t>0x4e2615b23a</t>
  </si>
  <si>
    <t>0x4e2615b23d</t>
  </si>
  <si>
    <t>0x4e2615b242</t>
  </si>
  <si>
    <t>0x4e2615b247</t>
  </si>
  <si>
    <t>0x4e2615b24b</t>
  </si>
  <si>
    <t>0x4e2615b257</t>
  </si>
  <si>
    <t>CL_NEXT_RX_TX nextTime 638956515(0x2615B3E3)</t>
  </si>
  <si>
    <t>0x4e2615b25b</t>
  </si>
  <si>
    <t>0x4e2615b3e8</t>
  </si>
  <si>
    <t>0x4e2615b3f0</t>
  </si>
  <si>
    <t>0x4e2615b3f5</t>
  </si>
  <si>
    <t>0x4e2615b401</t>
  </si>
  <si>
    <t>0x4e2615b497</t>
  </si>
  <si>
    <t>0x4e2615b49d</t>
  </si>
  <si>
    <t>0x4e2615b94d</t>
  </si>
  <si>
    <t>0x4e2615b954</t>
  </si>
  <si>
    <t>0x4e2615b9b8</t>
  </si>
  <si>
    <t>0x4e2615b9ba</t>
  </si>
  <si>
    <t>FRT32_RX_START param32 0x2615B8DD</t>
  </si>
  <si>
    <t>0x4e2615b9bd</t>
  </si>
  <si>
    <t>0x4e2615b9c4</t>
  </si>
  <si>
    <t>0x4e2615b9d0</t>
  </si>
  <si>
    <t>0x4e2615b9d5</t>
  </si>
  <si>
    <t>0x4e2615b9e2</t>
  </si>
  <si>
    <t>0x4e2615ba14</t>
  </si>
  <si>
    <t>0x4e2615ba1c</t>
  </si>
  <si>
    <t>0x4e2615ba25</t>
  </si>
  <si>
    <t>0x4e2615ba2a</t>
  </si>
  <si>
    <t>0x4e2615ba37</t>
  </si>
  <si>
    <t>0x4e2615bca4</t>
  </si>
  <si>
    <t>0x4e2615bcad</t>
  </si>
  <si>
    <t>0x4e2615bcb6</t>
  </si>
  <si>
    <t>0x4e2615bcbc</t>
  </si>
  <si>
    <t>0x4e2615bcc7</t>
  </si>
  <si>
    <t>0x4e2615bcca</t>
  </si>
  <si>
    <t>0x4e2615bcd7</t>
  </si>
  <si>
    <t>0x4e2615bdfa</t>
  </si>
  <si>
    <t>0x4e2615be00</t>
  </si>
  <si>
    <t>0x4e2615be04</t>
  </si>
  <si>
    <t>0x4e26170428</t>
  </si>
  <si>
    <t>0x4e2617042e</t>
  </si>
  <si>
    <t>0x4e261792f5</t>
  </si>
  <si>
    <t>0x4e261792f7</t>
  </si>
  <si>
    <t>FRT32_RX_END param32 0x2617929C</t>
  </si>
  <si>
    <t>0x4e261792fa</t>
  </si>
  <si>
    <t>0x4e26179309</t>
  </si>
  <si>
    <t>0x4e26179317</t>
  </si>
  <si>
    <t>0x4e26179319</t>
  </si>
  <si>
    <t>0x4e26179324</t>
  </si>
  <si>
    <t xml:space="preserve">CL_SEQ_CTRL RX_SUCCESS SeqNum 176(0xB0) frag 0   </t>
  </si>
  <si>
    <t>0x4e26179358</t>
  </si>
  <si>
    <t>0x4e2617935e</t>
  </si>
  <si>
    <t>CL_NEXT_RX_TX nextTime 639080068(0x26179684)</t>
  </si>
  <si>
    <t>0x4e26179364</t>
  </si>
  <si>
    <t>0x4e26179369</t>
  </si>
  <si>
    <t>0x4e26179377</t>
  </si>
  <si>
    <t>0x4e2617938f</t>
  </si>
  <si>
    <t>CL_FRT32_TX_CALL param32 0x26179684</t>
  </si>
  <si>
    <t>0x4e26179392</t>
  </si>
  <si>
    <t>0x4e261796a9</t>
  </si>
  <si>
    <t>0x4e261796ad</t>
  </si>
  <si>
    <t>0x4e2617a0ca</t>
  </si>
  <si>
    <t>LMMGR_DATA_CONF param32 0x26179953</t>
  </si>
  <si>
    <t>0x4e2617a0cc</t>
  </si>
  <si>
    <t>0x4e2617a0cf</t>
  </si>
  <si>
    <t>FRT32_TX_END param32 0x2617A092</t>
  </si>
  <si>
    <t>0x4e2617a0d2</t>
  </si>
  <si>
    <t>0x4e2617a0da</t>
  </si>
  <si>
    <t>0x4e2617a0e6</t>
  </si>
  <si>
    <t>0x4e2617a0e8</t>
  </si>
  <si>
    <t>0x4e2617a0fb</t>
  </si>
  <si>
    <t>0x4e2617a100</t>
  </si>
  <si>
    <t>0x4e2617a113</t>
  </si>
  <si>
    <t>0x4e2617a11d</t>
  </si>
  <si>
    <t>0x4e2617a120</t>
  </si>
  <si>
    <t>0x4e2617a127</t>
  </si>
  <si>
    <t>0x4e2617a12b</t>
  </si>
  <si>
    <t>0x4e2617a138</t>
  </si>
  <si>
    <t>0x4e2617a42d</t>
  </si>
  <si>
    <t>0x4e2617a49d</t>
  </si>
  <si>
    <t>0x4e2617a78d</t>
  </si>
  <si>
    <t>0x4e2617a964</t>
  </si>
  <si>
    <t>0x4e2617a96b</t>
  </si>
  <si>
    <t>CL_OUT_REQ pktId 62761(0xF529)</t>
  </si>
  <si>
    <t>0x4e2617a96e</t>
  </si>
  <si>
    <t>0x4e2617a9ac</t>
  </si>
  <si>
    <t>0x4e2617a9bb</t>
  </si>
  <si>
    <t>0x4e2617a9c4</t>
  </si>
  <si>
    <t>0x4e2617a9c6</t>
  </si>
  <si>
    <t>CL_OUT_CNF STS_SUCCESS(0,0x0) CL Id 18</t>
  </si>
  <si>
    <t>0x4e2617a9ca</t>
  </si>
  <si>
    <t>0x4e2617ad7a</t>
  </si>
  <si>
    <t>0x4e2617ad8c</t>
  </si>
  <si>
    <t>0x4e2617ad9e</t>
  </si>
  <si>
    <t>0x4e2617ada6</t>
  </si>
  <si>
    <t>0x4e2617adb5</t>
  </si>
  <si>
    <t>CL_NEW CL Id 18 (0x12) duration 400msec</t>
  </si>
  <si>
    <t>0x4e2617adcb</t>
  </si>
  <si>
    <t>0x4e2617ade1</t>
  </si>
  <si>
    <t>CL_FRT32_TX_CALL param32 0x2617B152</t>
  </si>
  <si>
    <t>0x4e2617ade5</t>
  </si>
  <si>
    <t>0x4e2617b1bf</t>
  </si>
  <si>
    <t>0x4e2617b1c4</t>
  </si>
  <si>
    <t>0x4e2617bdc0</t>
  </si>
  <si>
    <t>LMMGR_DATA_CONF param32 0x2617B46B</t>
  </si>
  <si>
    <t>0x4e2617bdc2</t>
  </si>
  <si>
    <t>0x4e2617bdc5</t>
  </si>
  <si>
    <t>FRT32_TX_END param32 0x2617BD86</t>
  </si>
  <si>
    <t>0x4e2617bdc7</t>
  </si>
  <si>
    <t>0x4e2617bdd0</t>
  </si>
  <si>
    <t>0x4e2617bddb</t>
  </si>
  <si>
    <t>0x4e2617bddd</t>
  </si>
  <si>
    <t>0x4e2617bde3</t>
  </si>
  <si>
    <t>0x4e2617bde8</t>
  </si>
  <si>
    <t>0x4e2617bdeb</t>
  </si>
  <si>
    <t>0x4e2617bdf6</t>
  </si>
  <si>
    <t>CL_NEXT_RX_TX nextTime 639090562(0x2617BF82)</t>
  </si>
  <si>
    <t>0x4e2617bdfc</t>
  </si>
  <si>
    <t>0x4e2617bf88</t>
  </si>
  <si>
    <t>0x4e2617bf8f</t>
  </si>
  <si>
    <t>0x4e2617bf95</t>
  </si>
  <si>
    <t>0x4e2617bfa0</t>
  </si>
  <si>
    <t>0x4e2617c036</t>
  </si>
  <si>
    <t>0x4e2617c03b</t>
  </si>
  <si>
    <t>0x4e2617c4ec</t>
  </si>
  <si>
    <t>0x4e2617c4f3</t>
  </si>
  <si>
    <t>0x4e2617c558</t>
  </si>
  <si>
    <t>0x4e2617c55b</t>
  </si>
  <si>
    <t>FRT32_RX_START param32 0x2617C47E</t>
  </si>
  <si>
    <t>0x4e2617c55d</t>
  </si>
  <si>
    <t>0x4e2617c564</t>
  </si>
  <si>
    <t>0x4e2617c570</t>
  </si>
  <si>
    <t>0x4e2617c576</t>
  </si>
  <si>
    <t>0x4e2617c582</t>
  </si>
  <si>
    <t>0x4e2617c5b5</t>
  </si>
  <si>
    <t>0x4e2617c5bd</t>
  </si>
  <si>
    <t>0x4e2617c5c6</t>
  </si>
  <si>
    <t>0x4e2617c5cb</t>
  </si>
  <si>
    <t>0x4e2617c5d7</t>
  </si>
  <si>
    <t>0x4e2617c845</t>
  </si>
  <si>
    <t>0x4e2617c84e</t>
  </si>
  <si>
    <t>0x4e2617c857</t>
  </si>
  <si>
    <t>0x4e2617c85c</t>
  </si>
  <si>
    <t>0x4e2617c869</t>
  </si>
  <si>
    <t>0x4e2617c86b</t>
  </si>
  <si>
    <t>CL_DATA_REQ STS_SUCCESS(0,0x0) CL Id 18</t>
  </si>
  <si>
    <t>0x4e2617c876</t>
  </si>
  <si>
    <t>0x4e2617c99d</t>
  </si>
  <si>
    <t>0x4e2617c9a4</t>
  </si>
  <si>
    <t>0x4e2617c9a7</t>
  </si>
  <si>
    <t>0x4e2617cb03</t>
  </si>
  <si>
    <t>0x4e2617cb06</t>
  </si>
  <si>
    <t>FRT32_RX_END param32 0x2617CABD</t>
  </si>
  <si>
    <t>0x4e2617cb09</t>
  </si>
  <si>
    <t>0x4e2617cb17</t>
  </si>
  <si>
    <t>0x4e2617cb25</t>
  </si>
  <si>
    <t>0x4e2617cb27</t>
  </si>
  <si>
    <t>0x4e2617cb5b</t>
  </si>
  <si>
    <t>0x4e2617cb60</t>
  </si>
  <si>
    <t>CL_NEXT_RX_TX nextTime 639094437(0x2617CEA5)</t>
  </si>
  <si>
    <t>0x4e2617cb67</t>
  </si>
  <si>
    <t>0x4e2617cb6c</t>
  </si>
  <si>
    <t>0x4e2617cb78</t>
  </si>
  <si>
    <t>0x4e2617ccd2</t>
  </si>
  <si>
    <t>0x4e2617ccde</t>
  </si>
  <si>
    <t>CL_FRT32_TX_CALL param32 0x2617CEA5</t>
  </si>
  <si>
    <t>0x4e2617cce1</t>
  </si>
  <si>
    <t>0x4e2617cec9</t>
  </si>
  <si>
    <t>0x4e2617cecd</t>
  </si>
  <si>
    <t>0x4e26188ac8</t>
  </si>
  <si>
    <t>0x4e26188ace</t>
  </si>
  <si>
    <t>0x4e2619abc9</t>
  </si>
  <si>
    <t>LMMGR_DATA_CONF param32 0x2617D177</t>
  </si>
  <si>
    <t>0x4e2619abcc</t>
  </si>
  <si>
    <t>0x4e2619abcf</t>
  </si>
  <si>
    <t>FRT32_TX_END param32 0x2619AB93</t>
  </si>
  <si>
    <t>0x4e2619abd1</t>
  </si>
  <si>
    <t>0x4e2619abda</t>
  </si>
  <si>
    <t>0x4e2619abe5</t>
  </si>
  <si>
    <t>0x4e2619abe7</t>
  </si>
  <si>
    <t>0x4e2619abee</t>
  </si>
  <si>
    <t>0x4e2619abf3</t>
  </si>
  <si>
    <t>0x4e2619abf7</t>
  </si>
  <si>
    <t>0x4e2619ac02</t>
  </si>
  <si>
    <t>CL_NEXT_RX_TX nextTime 639217039(0x2619AD8F)</t>
  </si>
  <si>
    <t>0x4e2619ac06</t>
  </si>
  <si>
    <t>0x4e2619ad95</t>
  </si>
  <si>
    <t>0x4e2619ad9c</t>
  </si>
  <si>
    <t>0x4e2619ada3</t>
  </si>
  <si>
    <t>0x4e2619adaf</t>
  </si>
  <si>
    <t>0x4e2619ae44</t>
  </si>
  <si>
    <t>0x4e2619ae49</t>
  </si>
  <si>
    <t>0x4e2619b321</t>
  </si>
  <si>
    <t>0x4e2619b328</t>
  </si>
  <si>
    <t>0x4e2619b373</t>
  </si>
  <si>
    <t>0x4e2619b377</t>
  </si>
  <si>
    <t>FRT32_RX_START param32 0x2619B289</t>
  </si>
  <si>
    <t>0x4e2619b379</t>
  </si>
  <si>
    <t>0x4e2619b381</t>
  </si>
  <si>
    <t>0x4e2619b38c</t>
  </si>
  <si>
    <t>0x4e2619b390</t>
  </si>
  <si>
    <t>0x4e2619b39d</t>
  </si>
  <si>
    <t>0x4e2619b3c0</t>
  </si>
  <si>
    <t>0x4e2619b3c8</t>
  </si>
  <si>
    <t>0x4e2619b3d1</t>
  </si>
  <si>
    <t>0x4e2619b3d6</t>
  </si>
  <si>
    <t>0x4e2619b3e3</t>
  </si>
  <si>
    <t>0x4e2619b650</t>
  </si>
  <si>
    <t>0x4e2619b658</t>
  </si>
  <si>
    <t>0x4e2619b662</t>
  </si>
  <si>
    <t>0x4e2619b668</t>
  </si>
  <si>
    <t>0x4e2619b66b</t>
  </si>
  <si>
    <t>0x4e2619b677</t>
  </si>
  <si>
    <t>0x4e2619b67a</t>
  </si>
  <si>
    <t>CL_TXDONE SDU_TX_SUCCESS(0,0x0) CL Id 18</t>
  </si>
  <si>
    <t>0x4e2619b682</t>
  </si>
  <si>
    <t>0x4e2619b685</t>
  </si>
  <si>
    <t>0x4e2619b6a5</t>
  </si>
  <si>
    <t>0x4e2619b6a9</t>
  </si>
  <si>
    <t>0x4e2619b6b4</t>
  </si>
  <si>
    <t>0x4e2619b93f</t>
  </si>
  <si>
    <t>0x4e2619b946</t>
  </si>
  <si>
    <t>0x4e2619b949</t>
  </si>
  <si>
    <t>0x4e2619bb3f</t>
  </si>
  <si>
    <t>0x4e2619bb41</t>
  </si>
  <si>
    <t>FRT32_RX_END param32 0x2619BAF8</t>
  </si>
  <si>
    <t>0x4e2619bb45</t>
  </si>
  <si>
    <t>0x4e2619bb61</t>
  </si>
  <si>
    <t>0x4e2619bb6e</t>
  </si>
  <si>
    <t>0x4e2619bb71</t>
  </si>
  <si>
    <t>0x4e2619bba5</t>
  </si>
  <si>
    <t>0x4e2619bbaa</t>
  </si>
  <si>
    <t>CL_NEXT_RX_TX nextTime 639221472(0x2619BEE0)</t>
  </si>
  <si>
    <t>0x4e2619bbb1</t>
  </si>
  <si>
    <t>0x4e2619bbb7</t>
  </si>
  <si>
    <t>0x4e2619bbc4</t>
  </si>
  <si>
    <t>0x4e2619bd25</t>
  </si>
  <si>
    <t>0x4e2619bd32</t>
  </si>
  <si>
    <t>CL_FRT32_TX_CALL param32 0x2619BEE0</t>
  </si>
  <si>
    <t>0x4e2619bd35</t>
  </si>
  <si>
    <t>0x4e2619bf05</t>
  </si>
  <si>
    <t>0x4e2619bf09</t>
  </si>
  <si>
    <t>0x4e261a1168</t>
  </si>
  <si>
    <t>0x4e261a116e</t>
  </si>
  <si>
    <t>0x4e261b9808</t>
  </si>
  <si>
    <t>0x4e261b980e</t>
  </si>
  <si>
    <t>0x4e261ba8d6</t>
  </si>
  <si>
    <t>LMMGR_DATA_CONF param32 0x2619C1AF</t>
  </si>
  <si>
    <t>0x4e261ba8d8</t>
  </si>
  <si>
    <t>0x4e261ba8da</t>
  </si>
  <si>
    <t>FRT32_TX_END param32 0x261BA89E</t>
  </si>
  <si>
    <t>0x4e261ba8de</t>
  </si>
  <si>
    <t>0x4e261ba8e7</t>
  </si>
  <si>
    <t>0x4e261ba8f2</t>
  </si>
  <si>
    <t>0x4e261ba8f5</t>
  </si>
  <si>
    <t>0x4e261ba8fa</t>
  </si>
  <si>
    <t>0x4e261ba8ff</t>
  </si>
  <si>
    <t>0x4e261ba903</t>
  </si>
  <si>
    <t>0x4e261ba90f</t>
  </si>
  <si>
    <t>CL_NEXT_RX_TX nextTime 639347354(0x261BAA9A)</t>
  </si>
  <si>
    <t>0x4e261ba913</t>
  </si>
  <si>
    <t>0x4e261baaa0</t>
  </si>
  <si>
    <t>0x4e261baaa7</t>
  </si>
  <si>
    <t>0x4e261baaad</t>
  </si>
  <si>
    <t>0x4e261baab9</t>
  </si>
  <si>
    <t>0x4e261bab4e</t>
  </si>
  <si>
    <t>0x4e261bab55</t>
  </si>
  <si>
    <t>0x4e261bb02b</t>
  </si>
  <si>
    <t>0x4e261bb032</t>
  </si>
  <si>
    <t>0x4e261bb07d</t>
  </si>
  <si>
    <t>0x4e261bb07f</t>
  </si>
  <si>
    <t>FRT32_RX_START param32 0x261BAF95</t>
  </si>
  <si>
    <t>0x4e261bb082</t>
  </si>
  <si>
    <t>0x4e261bb089</t>
  </si>
  <si>
    <t>0x4e261bb095</t>
  </si>
  <si>
    <t>0x4e261bb09a</t>
  </si>
  <si>
    <t>0x4e261bb0a6</t>
  </si>
  <si>
    <t>0x4e261bb0cc</t>
  </si>
  <si>
    <t>0x4e261bb0d3</t>
  </si>
  <si>
    <t>0x4e261bb0dc</t>
  </si>
  <si>
    <t>0x4e261bb0e1</t>
  </si>
  <si>
    <t>0x4e261bb0ef</t>
  </si>
  <si>
    <t>0x4e261bb35c</t>
  </si>
  <si>
    <t>0x4e261bb364</t>
  </si>
  <si>
    <t>0x4e261bb36e</t>
  </si>
  <si>
    <t>0x4e261bb372</t>
  </si>
  <si>
    <t>0x4e261bb377</t>
  </si>
  <si>
    <t xml:space="preserve">CL_SEQ_CTRL TX_SUCCESS SeqNum 146(0x92) frag 0|1533B   </t>
  </si>
  <si>
    <t>0x4e261bb383</t>
  </si>
  <si>
    <t>0x4e261bb387</t>
  </si>
  <si>
    <t>0x4e261bb38e</t>
  </si>
  <si>
    <t>0x4e261bb391</t>
  </si>
  <si>
    <t>0x4e261bb3b1</t>
  </si>
  <si>
    <t>0x4e261bb3b4</t>
  </si>
  <si>
    <t>0x4e261bb3bf</t>
  </si>
  <si>
    <t>0x4e261bb641</t>
  </si>
  <si>
    <t>0x4e261bb649</t>
  </si>
  <si>
    <t>0x4e261bb64c</t>
  </si>
  <si>
    <t>0x4e261d1ea9</t>
  </si>
  <si>
    <t>0x4e261d1eaf</t>
  </si>
  <si>
    <t>0x4e261d877c</t>
  </si>
  <si>
    <t>0x4e261d877f</t>
  </si>
  <si>
    <t>FRT32_RX_END param32 0x261D8724</t>
  </si>
  <si>
    <t>0x4e261d8781</t>
  </si>
  <si>
    <t>0x4e261d87a0</t>
  </si>
  <si>
    <t>0x4e261d87ad</t>
  </si>
  <si>
    <t>0x4e261d87af</t>
  </si>
  <si>
    <t>0x4e261d87c1</t>
  </si>
  <si>
    <t xml:space="preserve">CL_SEQ_CTRL RX_SUCCESS SeqNum 177(0xB1) frag 0   </t>
  </si>
  <si>
    <t>0x4e261d87f4</t>
  </si>
  <si>
    <t>0x4e261d87fa</t>
  </si>
  <si>
    <t>CL_NEXT_RX_TX nextTime 639470348(0x261D8B0C)</t>
  </si>
  <si>
    <t>0x4e261d8800</t>
  </si>
  <si>
    <t>0x4e261d8807</t>
  </si>
  <si>
    <t>0x4e261d8814</t>
  </si>
  <si>
    <t>0x4e261d8829</t>
  </si>
  <si>
    <t>CL_FRT32_TX_CALL param32 0x261D8B0C</t>
  </si>
  <si>
    <t>0x4e261d882b</t>
  </si>
  <si>
    <t>0x4e261d8b31</t>
  </si>
  <si>
    <t>0x4e261d8b35</t>
  </si>
  <si>
    <t>0x4e261d9322</t>
  </si>
  <si>
    <t>LMMGR_DATA_CONF param32 0x261D8DDE</t>
  </si>
  <si>
    <t>0x4e261d9325</t>
  </si>
  <si>
    <t>0x4e261d9328</t>
  </si>
  <si>
    <t>FRT32_TX_END param32 0x261D92EA</t>
  </si>
  <si>
    <t>0x4e261d932a</t>
  </si>
  <si>
    <t>0x4e261d9332</t>
  </si>
  <si>
    <t>0x4e261d933c</t>
  </si>
  <si>
    <t>0x4e261d933f</t>
  </si>
  <si>
    <t>0x4e261d9351</t>
  </si>
  <si>
    <t>0x4e261d9357</t>
  </si>
  <si>
    <t>0x4e261d9364</t>
  </si>
  <si>
    <t>0x4e261d9366</t>
  </si>
  <si>
    <t>CL_TXDONE SDU_TX_NO_TX(65534,0xFFFE) CL Id 18</t>
  </si>
  <si>
    <t>0x4e261d9371</t>
  </si>
  <si>
    <t>0x4e261d9373</t>
  </si>
  <si>
    <t>0x4e261d9387</t>
  </si>
  <si>
    <t>0x4e261d9391</t>
  </si>
  <si>
    <t>0x4e261d9396</t>
  </si>
  <si>
    <t>0x4e261d939b</t>
  </si>
  <si>
    <t>0x4e261d939f</t>
  </si>
  <si>
    <t>0x4e261d93ac</t>
  </si>
  <si>
    <t>0x4e261d96b4</t>
  </si>
  <si>
    <t>0x4e261da5d4</t>
  </si>
  <si>
    <t>0x4e261da5da</t>
  </si>
  <si>
    <t>0x4e261da5df</t>
  </si>
  <si>
    <t>0x4e261da5ea</t>
  </si>
  <si>
    <t>0x4e261da63b</t>
  </si>
  <si>
    <t>0x4e261da63e</t>
  </si>
  <si>
    <t>FRT32_RX_START param32 0x261DA560</t>
  </si>
  <si>
    <t>0x4e261da640</t>
  </si>
  <si>
    <t>0x4e261da647</t>
  </si>
  <si>
    <t>0x4e261da650</t>
  </si>
  <si>
    <t>0x4e261da656</t>
  </si>
  <si>
    <t>0x4e261da661</t>
  </si>
  <si>
    <t>0x4e261da697</t>
  </si>
  <si>
    <t>0x4e261da69f</t>
  </si>
  <si>
    <t>0x4e261da6a6</t>
  </si>
  <si>
    <t>0x4e261da6ab</t>
  </si>
  <si>
    <t>0x4e261da6b7</t>
  </si>
  <si>
    <t>0x4e261dabb7</t>
  </si>
  <si>
    <t>0x4e261dabc0</t>
  </si>
  <si>
    <t>0x4e261dabc7</t>
  </si>
  <si>
    <t>0x4e261dabc9</t>
  </si>
  <si>
    <t>0x4e261dabdd</t>
  </si>
  <si>
    <t>0x4e261dabec</t>
  </si>
  <si>
    <t>0x4e261dabef</t>
  </si>
  <si>
    <t>CL_START STS_SUCCESS(0,0x0) CL Id 19</t>
  </si>
  <si>
    <t>0x4e261dabf5</t>
  </si>
  <si>
    <t>0x4e261dac11</t>
  </si>
  <si>
    <t>0x4e261dac15</t>
  </si>
  <si>
    <t>0x4e261dac18</t>
  </si>
  <si>
    <t>0x4e261dac28</t>
  </si>
  <si>
    <t>0x4e261dac2b</t>
  </si>
  <si>
    <t>0x4e261dac2f</t>
  </si>
  <si>
    <t>0x4e261dac34</t>
  </si>
  <si>
    <t>CL_NEW CL Id 19 (0x13) duration 400msec</t>
  </si>
  <si>
    <t>0x4e261dac39</t>
  </si>
  <si>
    <t>0x4e261dac44</t>
  </si>
  <si>
    <t>0x4e261dac46</t>
  </si>
  <si>
    <t>CL_DATA_REQ STS_SUCCESS(0,0x0) CL Id 19</t>
  </si>
  <si>
    <t>0x4e261dac69</t>
  </si>
  <si>
    <t>0x4e261dae66</t>
  </si>
  <si>
    <t>0x4e261dae69</t>
  </si>
  <si>
    <t>FRT32_RX_END param32 0x261DAE1F</t>
  </si>
  <si>
    <t>0x4e261dae6d</t>
  </si>
  <si>
    <t>0x4e261dae7c</t>
  </si>
  <si>
    <t>0x4e261daea0</t>
  </si>
  <si>
    <t>0x4e261daea3</t>
  </si>
  <si>
    <t>0x4e261daed3</t>
  </si>
  <si>
    <t>0x4e261daed9</t>
  </si>
  <si>
    <t>CL_NEXT_RX_TX nextTime 639480327(0x261DB207)</t>
  </si>
  <si>
    <t>0x4e261daee0</t>
  </si>
  <si>
    <t>0x4e261daee9</t>
  </si>
  <si>
    <t>0x4e261daf0b</t>
  </si>
  <si>
    <t>CL_FRT32_TX_CALL param32 0x261DB207</t>
  </si>
  <si>
    <t>0x4e261daf0e</t>
  </si>
  <si>
    <t>0x4e261db22b</t>
  </si>
  <si>
    <t>0x4e261db22f</t>
  </si>
  <si>
    <t>0x4e261db232</t>
  </si>
  <si>
    <t>0x4e261db238</t>
  </si>
  <si>
    <t>0x4e261db23d</t>
  </si>
  <si>
    <t>0x4e261dbbab</t>
  </si>
  <si>
    <t>LMMGR_DATA_CONF param32 0x261DB4D7</t>
  </si>
  <si>
    <t>0x4e261dbbae</t>
  </si>
  <si>
    <t>0x4e261dbbb0</t>
  </si>
  <si>
    <t>FRT32_TX_END param32 0x261DBB72</t>
  </si>
  <si>
    <t>0x4e261dbbb3</t>
  </si>
  <si>
    <t>0x4e261dbbbc</t>
  </si>
  <si>
    <t>0x4e261dbbc6</t>
  </si>
  <si>
    <t>0x4e261dbbca</t>
  </si>
  <si>
    <t>0x4e261dbbcf</t>
  </si>
  <si>
    <t>0x4e261dbbd4</t>
  </si>
  <si>
    <t>0x4e261dbbd8</t>
  </si>
  <si>
    <t>0x4e261dbbe3</t>
  </si>
  <si>
    <t>CL_NEXT_RX_TX nextTime 639483246(0x261DBD6E)</t>
  </si>
  <si>
    <t>0x4e261dbbe7</t>
  </si>
  <si>
    <t>0x4e261dbd74</t>
  </si>
  <si>
    <t>0x4e261dbd7d</t>
  </si>
  <si>
    <t>0x4e261dbd82</t>
  </si>
  <si>
    <t>0x4e261dbd8e</t>
  </si>
  <si>
    <t>CL_FRT32_RX_CALL param32 0x00090001</t>
  </si>
  <si>
    <t>0x4e261dbe23</t>
  </si>
  <si>
    <t>CL_RX STS_SUCCESS(0,0x0) mode 1 chan 9</t>
  </si>
  <si>
    <t>0x4e261dbe29</t>
  </si>
  <si>
    <t>0x4e261dc2d9</t>
  </si>
  <si>
    <t>0x4e261dc2e0</t>
  </si>
  <si>
    <t>0x4e261dc346</t>
  </si>
  <si>
    <t>0x4e261dc349</t>
  </si>
  <si>
    <t>FRT32_RX_START param32 0x261DC26C</t>
  </si>
  <si>
    <t>0x4e261dc34b</t>
  </si>
  <si>
    <t>0x4e261dc353</t>
  </si>
  <si>
    <t>0x4e261dc35e</t>
  </si>
  <si>
    <t>0x4e261dc363</t>
  </si>
  <si>
    <t>0x4e261dc36f</t>
  </si>
  <si>
    <t>0x4e261dc3a3</t>
  </si>
  <si>
    <t>0x4e261dc3aa</t>
  </si>
  <si>
    <t>0x4e261dc3b3</t>
  </si>
  <si>
    <t>0x4e261dc3b8</t>
  </si>
  <si>
    <t>0x4e261dc3c4</t>
  </si>
  <si>
    <t>0x4e261dc633</t>
  </si>
  <si>
    <t>0x4e261dc63b</t>
  </si>
  <si>
    <t>0x4e261dc646</t>
  </si>
  <si>
    <t>0x4e261dc64b</t>
  </si>
  <si>
    <t>0x4e261dc652</t>
  </si>
  <si>
    <t>0x4e261dc654</t>
  </si>
  <si>
    <t>0x4e261dc65f</t>
  </si>
  <si>
    <t>0x4e261dc662</t>
  </si>
  <si>
    <t>0x4e261dc66d</t>
  </si>
  <si>
    <t>0x4e261dc7a2</t>
  </si>
  <si>
    <t>0x4e261dc7a9</t>
  </si>
  <si>
    <t>0x4e261dc7ad</t>
  </si>
  <si>
    <t>0x4e261ea548</t>
  </si>
  <si>
    <t>0x4e261ea54e</t>
  </si>
  <si>
    <t>0x4e261f9c83</t>
  </si>
  <si>
    <t>0x4e261f9c86</t>
  </si>
  <si>
    <t>FRT32_RX_END param32 0x261F9C2B</t>
  </si>
  <si>
    <t>0x4e261f9c8a</t>
  </si>
  <si>
    <t>0x4e261f9c98</t>
  </si>
  <si>
    <t>0x4e261f9ca6</t>
  </si>
  <si>
    <t>0x4e261f9ca9</t>
  </si>
  <si>
    <t>0x4e261f9cc8</t>
  </si>
  <si>
    <t xml:space="preserve">CL_SEQ_CTRL RX_SUCCESS SeqNum 178(0xB2) frag 0   </t>
  </si>
  <si>
    <t>0x4e261f9cfb</t>
  </si>
  <si>
    <t>0x4e261f9d00</t>
  </si>
  <si>
    <t>CL_NEXT_RX_TX nextTime 639606803(0x261FA013)</t>
  </si>
  <si>
    <t>0x4e261f9d09</t>
  </si>
  <si>
    <t>0x4e261f9d0e</t>
  </si>
  <si>
    <t>0x4e261f9d1a</t>
  </si>
  <si>
    <t>0x4e261f9e83</t>
  </si>
  <si>
    <t>0x4e261f9e8f</t>
  </si>
  <si>
    <t>CL_FRT32_TX_CALL param32 0x261FA013</t>
  </si>
  <si>
    <t>0x4e261f9e92</t>
  </si>
  <si>
    <t>0x4e261fa037</t>
  </si>
  <si>
    <t>0x4e261fa03c</t>
  </si>
  <si>
    <t>0x4e26202be8</t>
  </si>
  <si>
    <t>0x4e26202bee</t>
  </si>
  <si>
    <t>0x4e26217d37</t>
  </si>
  <si>
    <t>LMMGR_DATA_CONF param32 0x261FA2E1</t>
  </si>
  <si>
    <t>0x4e26217d3a</t>
  </si>
  <si>
    <t>0x4e26217d3c</t>
  </si>
  <si>
    <t>FRT32_TX_END param32 0x26217D01</t>
  </si>
  <si>
    <t>0x4e26217d3f</t>
  </si>
  <si>
    <t>0x4e26217d48</t>
  </si>
  <si>
    <t>0x4e26217d54</t>
  </si>
  <si>
    <t>0x4e26217d56</t>
  </si>
  <si>
    <t>0x4e26217d5b</t>
  </si>
  <si>
    <t>0x4e26217d60</t>
  </si>
  <si>
    <t>0x4e26217d64</t>
  </si>
  <si>
    <t>0x4e26217d6f</t>
  </si>
  <si>
    <t>CL_NEXT_RX_TX nextTime 639729406(0x26217EFE)</t>
  </si>
  <si>
    <t>0x4e26217d75</t>
  </si>
  <si>
    <t>0x4e26217f03</t>
  </si>
  <si>
    <t>0x4e26217f0b</t>
  </si>
  <si>
    <t>0x4e26217f10</t>
  </si>
  <si>
    <t>0x4e26217f1c</t>
  </si>
  <si>
    <t>0x4e26217fb1</t>
  </si>
  <si>
    <t>0x4e26217fb6</t>
  </si>
  <si>
    <t>0x4e26218467</t>
  </si>
  <si>
    <t>0x4e2621846f</t>
  </si>
  <si>
    <t>0x4e262184d2</t>
  </si>
  <si>
    <t>0x4e262184d5</t>
  </si>
  <si>
    <t>FRT32_RX_START param32 0x262183F8</t>
  </si>
  <si>
    <t>0x4e262184d7</t>
  </si>
  <si>
    <t>0x4e262184df</t>
  </si>
  <si>
    <t>0x4e262184e9</t>
  </si>
  <si>
    <t>0x4e262184f0</t>
  </si>
  <si>
    <t>0x4e262184fc</t>
  </si>
  <si>
    <t>0x4e2621852f</t>
  </si>
  <si>
    <t>0x4e26218536</t>
  </si>
  <si>
    <t>0x4e2621853f</t>
  </si>
  <si>
    <t>0x4e26218544</t>
  </si>
  <si>
    <t>0x4e26218550</t>
  </si>
  <si>
    <t>0x4e262187bf</t>
  </si>
  <si>
    <t>0x4e262187c7</t>
  </si>
  <si>
    <t>0x4e262187d1</t>
  </si>
  <si>
    <t>0x4e262187d5</t>
  </si>
  <si>
    <t>0x4e262187d9</t>
  </si>
  <si>
    <t xml:space="preserve">CL_SEQ_CTRL TX_SUCCESS SeqNum 148(0x94) frag 0|1485B   </t>
  </si>
  <si>
    <t>0x4e262187e5</t>
  </si>
  <si>
    <t>0x4e262187e8</t>
  </si>
  <si>
    <t>CL_TXDONE SDU_TX_SUCCESS(0,0x0) CL Id 19</t>
  </si>
  <si>
    <t>0x4e262187ef</t>
  </si>
  <si>
    <t>0x4e262187f1</t>
  </si>
  <si>
    <t>0x4e262187fb</t>
  </si>
  <si>
    <t>0x4e26218814</t>
  </si>
  <si>
    <t>0x4e2621881f</t>
  </si>
  <si>
    <t>0x4e26218ab1</t>
  </si>
  <si>
    <t>0x4e26218ab7</t>
  </si>
  <si>
    <t>0x4e26218abc</t>
  </si>
  <si>
    <t>0x4e2621b288</t>
  </si>
  <si>
    <t>0x4e2621b28e</t>
  </si>
  <si>
    <t>0x4e2623392b</t>
  </si>
  <si>
    <t>0x4e26233931</t>
  </si>
  <si>
    <t>0x4e26236ae0</t>
  </si>
  <si>
    <t>0x4e26236ae2</t>
  </si>
  <si>
    <t>FRT32_RX_END param32 0x26236A87</t>
  </si>
  <si>
    <t>0x4e26236ae6</t>
  </si>
  <si>
    <t>0x4e26236af5</t>
  </si>
  <si>
    <t>0x4e26236b02</t>
  </si>
  <si>
    <t>0x4e26236b04</t>
  </si>
  <si>
    <t>0x4e26236b21</t>
  </si>
  <si>
    <t xml:space="preserve">CL_SEQ_CTRL RX_SUCCESS SeqNum 179(0xB3) frag 0   </t>
  </si>
  <si>
    <t>0x4e26236b55</t>
  </si>
  <si>
    <t>0x4e26236b5b</t>
  </si>
  <si>
    <t>CL_NEXT_RX_TX nextTime 639856239(0x26236E6F)</t>
  </si>
  <si>
    <t>0x4e26236b63</t>
  </si>
  <si>
    <t>0x4e26236b68</t>
  </si>
  <si>
    <t>0x4e26236b74</t>
  </si>
  <si>
    <t>0x4e26236bd4</t>
  </si>
  <si>
    <t>0x4e26236be1</t>
  </si>
  <si>
    <t>CL_FRT32_TX_CALL param32 0x26236E6F</t>
  </si>
  <si>
    <t>0x4e26236be3</t>
  </si>
  <si>
    <t>0x4e26236e93</t>
  </si>
  <si>
    <t>0x4e26236e98</t>
  </si>
  <si>
    <t>0x4e26239d43</t>
  </si>
  <si>
    <t>LMMGR_DATA_CONF param32 0x2623713D</t>
  </si>
  <si>
    <t>0x4e26239d46</t>
  </si>
  <si>
    <t>0x4e26239d48</t>
  </si>
  <si>
    <t>FRT32_TX_END param32 0x26239D0A</t>
  </si>
  <si>
    <t>0x4e26239d4b</t>
  </si>
  <si>
    <t>0x4e26239d53</t>
  </si>
  <si>
    <t>0x4e26239d5e</t>
  </si>
  <si>
    <t>0x4e26239d62</t>
  </si>
  <si>
    <t>0x4e26239d67</t>
  </si>
  <si>
    <t>0x4e26239d6c</t>
  </si>
  <si>
    <t>0x4e26239d70</t>
  </si>
  <si>
    <t>0x4e26239d7b</t>
  </si>
  <si>
    <t>CL_NEXT_RX_TX nextTime 639868678(0x26239F06)</t>
  </si>
  <si>
    <t>0x4e26239d7f</t>
  </si>
  <si>
    <t>0x4e26239f0c</t>
  </si>
  <si>
    <t>0x4e26239f14</t>
  </si>
  <si>
    <t>0x4e26239f19</t>
  </si>
  <si>
    <t>0x4e26239f25</t>
  </si>
  <si>
    <t>0x4e26239fbb</t>
  </si>
  <si>
    <t>0x4e26239fc0</t>
  </si>
  <si>
    <t>0x4e2623a49c</t>
  </si>
  <si>
    <t>0x4e2623a4a3</t>
  </si>
  <si>
    <t>0x4e2623a4ed</t>
  </si>
  <si>
    <t>0x4e2623a4ef</t>
  </si>
  <si>
    <t>FRT32_RX_START param32 0x2623A404</t>
  </si>
  <si>
    <t>0x4e2623a4f2</t>
  </si>
  <si>
    <t>0x4e2623a4f9</t>
  </si>
  <si>
    <t>0x4e2623a504</t>
  </si>
  <si>
    <t>0x4e2623a509</t>
  </si>
  <si>
    <t>0x4e2623a515</t>
  </si>
  <si>
    <t>0x4e2623a53a</t>
  </si>
  <si>
    <t>0x4e2623a541</t>
  </si>
  <si>
    <t>0x4e2623a54a</t>
  </si>
  <si>
    <t>0x4e2623a54f</t>
  </si>
  <si>
    <t>0x4e2623a55c</t>
  </si>
  <si>
    <t>0x4e2623a7ca</t>
  </si>
  <si>
    <t>0x4e2623a7d2</t>
  </si>
  <si>
    <t>0x4e2623a7dd</t>
  </si>
  <si>
    <t>0x4e2623a7e2</t>
  </si>
  <si>
    <t>0x4e2623a7e6</t>
  </si>
  <si>
    <t xml:space="preserve">CL_SEQ_CTRL TX_SUCCESS SeqNum 147(0x93) frag 0|115B   </t>
  </si>
  <si>
    <t>0x4e2623a7f2</t>
  </si>
  <si>
    <t>0x4e2623a7f4</t>
  </si>
  <si>
    <t>0x4e2623a7fc</t>
  </si>
  <si>
    <t>0x4e2623a7fe</t>
  </si>
  <si>
    <t>0x4e2623a820</t>
  </si>
  <si>
    <t>0x4e2623a823</t>
  </si>
  <si>
    <t>0x4e2623a82e</t>
  </si>
  <si>
    <t>0x4e2623a8f9</t>
  </si>
  <si>
    <t>0x4e2623a8fb</t>
  </si>
  <si>
    <t>FRT32_RX_END param32 0x2623A8B2</t>
  </si>
  <si>
    <t>0x4e2623a8fe</t>
  </si>
  <si>
    <t>0x4e2623a90d</t>
  </si>
  <si>
    <t>0x4e2623a919</t>
  </si>
  <si>
    <t>0x4e2623a91c</t>
  </si>
  <si>
    <t>0x4e2623a93f</t>
  </si>
  <si>
    <t>0x4e2623a945</t>
  </si>
  <si>
    <t>CL_NEXT_RX_TX nextTime 639872154(0x2623AC9A)</t>
  </si>
  <si>
    <t>0x4e2623a95b</t>
  </si>
  <si>
    <t>0x4e2623a960</t>
  </si>
  <si>
    <t>0x4e2623a96c</t>
  </si>
  <si>
    <t>0x4e2623a97a</t>
  </si>
  <si>
    <t>0x4e2623a97d</t>
  </si>
  <si>
    <t>0x4e2623a992</t>
  </si>
  <si>
    <t>0x4e2623a99d</t>
  </si>
  <si>
    <t>0x4e2623a9a1</t>
  </si>
  <si>
    <t>0x4e2623a9a7</t>
  </si>
  <si>
    <t>0x4e2623a9ac</t>
  </si>
  <si>
    <t>0x4e2623a9bc</t>
  </si>
  <si>
    <t>0x4e2623acbb</t>
  </si>
  <si>
    <t>0x4e2623aea5</t>
  </si>
  <si>
    <t>0x4e2623aeac</t>
  </si>
  <si>
    <t>CL_DATA_RESP STS_NO_INPROGRESS_SERVICE(554,0x22A) 0x61A4</t>
  </si>
  <si>
    <t>0x4e2623aeb9</t>
  </si>
  <si>
    <t>0x4e2623aebb</t>
  </si>
  <si>
    <t>0x4e2623aec0</t>
  </si>
  <si>
    <t>0x4e2623b16a</t>
  </si>
  <si>
    <t>0x4e2623b170</t>
  </si>
  <si>
    <t>CL_OUT_REQ pktId 62769(0xF531)</t>
  </si>
  <si>
    <t>0x4e2623b172</t>
  </si>
  <si>
    <t>0x4e2623b1b0</t>
  </si>
  <si>
    <t>0x4e2623b1be</t>
  </si>
  <si>
    <t>0x4e2623b1c4</t>
  </si>
  <si>
    <t>0x4e2623b1c7</t>
  </si>
  <si>
    <t>CL_OUT_CNF STS_SUCCESS(0,0x0) CL Id 20</t>
  </si>
  <si>
    <t>0x4e2623b1cc</t>
  </si>
  <si>
    <t>0x4e2623b57c</t>
  </si>
  <si>
    <t>0x4e2623b59d</t>
  </si>
  <si>
    <t>0x4e2623b5a0</t>
  </si>
  <si>
    <t>0x4e2623b5a9</t>
  </si>
  <si>
    <t>0x4e2623b5b7</t>
  </si>
  <si>
    <t>CL_NEW CL Id 20 (0x14) duration 400msec</t>
  </si>
  <si>
    <t>0x4e2623b5ce</t>
  </si>
  <si>
    <t>0x4e2623b5e6</t>
  </si>
  <si>
    <t>CL_FRT32_TX_CALL param32 0x2623B955</t>
  </si>
  <si>
    <t>0x4e2623b5e9</t>
  </si>
  <si>
    <t>0x4e2623b9c3</t>
  </si>
  <si>
    <t>0x4e2623b9c8</t>
  </si>
  <si>
    <t>0x4e2623c5c4</t>
  </si>
  <si>
    <t>LMMGR_DATA_CONF param32 0x2623BC6F</t>
  </si>
  <si>
    <t>0x4e2623c5c7</t>
  </si>
  <si>
    <t>0x4e2623c5c9</t>
  </si>
  <si>
    <t>FRT32_TX_END param32 0x2623C58E</t>
  </si>
  <si>
    <t>0x4e2623c5cd</t>
  </si>
  <si>
    <t>0x4e2623c5d4</t>
  </si>
  <si>
    <t>0x4e2623c5df</t>
  </si>
  <si>
    <t>0x4e2623c5e1</t>
  </si>
  <si>
    <t>0x4e2623c5e7</t>
  </si>
  <si>
    <t>0x4e2623c5eb</t>
  </si>
  <si>
    <t>0x4e2623c5ef</t>
  </si>
  <si>
    <t>0x4e2623c5fc</t>
  </si>
  <si>
    <t>CL_NEXT_RX_TX nextTime 639879050(0x2623C78A)</t>
  </si>
  <si>
    <t>0x4e2623c600</t>
  </si>
  <si>
    <t>0x4e2623c790</t>
  </si>
  <si>
    <t>0x4e2623c797</t>
  </si>
  <si>
    <t>0x4e2623c79c</t>
  </si>
  <si>
    <t>0x4e2623c7a9</t>
  </si>
  <si>
    <t>0x4e2623c83f</t>
  </si>
  <si>
    <t>0x4e2623c845</t>
  </si>
  <si>
    <t>0x4e2623ccf1</t>
  </si>
  <si>
    <t>0x4e2623ccf8</t>
  </si>
  <si>
    <t>0x4e2623cd5e</t>
  </si>
  <si>
    <t>0x4e2623cd60</t>
  </si>
  <si>
    <t>FRT32_RX_START param32 0x2623CC83</t>
  </si>
  <si>
    <t>0x4e2623cd62</t>
  </si>
  <si>
    <t>0x4e2623cd6a</t>
  </si>
  <si>
    <t>0x4e2623cd76</t>
  </si>
  <si>
    <t>0x4e2623cd7b</t>
  </si>
  <si>
    <t>0x4e2623cd87</t>
  </si>
  <si>
    <t>0x4e2623cdba</t>
  </si>
  <si>
    <t>0x4e2623cdc1</t>
  </si>
  <si>
    <t>0x4e2623cdca</t>
  </si>
  <si>
    <t>0x4e2623cdcf</t>
  </si>
  <si>
    <t>0x4e2623cddd</t>
  </si>
  <si>
    <t>0x4e2623d04a</t>
  </si>
  <si>
    <t>0x4e2623d052</t>
  </si>
  <si>
    <t>0x4e2623d05c</t>
  </si>
  <si>
    <t>0x4e2623d061</t>
  </si>
  <si>
    <t>0x4e2623d06e</t>
  </si>
  <si>
    <t>0x4e2623d071</t>
  </si>
  <si>
    <t>CL_DATA_REQ STS_SUCCESS(0,0x0) CL Id 20</t>
  </si>
  <si>
    <t>0x4e2623d07d</t>
  </si>
  <si>
    <t>0x4e2623d1c1</t>
  </si>
  <si>
    <t>0x4e2623d1c8</t>
  </si>
  <si>
    <t>0x4e2623d1cb</t>
  </si>
  <si>
    <t>0x4e2623d309</t>
  </si>
  <si>
    <t>0x4e2623d30b</t>
  </si>
  <si>
    <t>FRT32_RX_END param32 0x2623D2C2</t>
  </si>
  <si>
    <t>0x4e2623d30d</t>
  </si>
  <si>
    <t>0x4e2623d31d</t>
  </si>
  <si>
    <t>0x4e2623d329</t>
  </si>
  <si>
    <t>0x4e2623d32b</t>
  </si>
  <si>
    <t>0x4e2623d35f</t>
  </si>
  <si>
    <t>0x4e2623d364</t>
  </si>
  <si>
    <t>CL_NEXT_RX_TX nextTime 639882922(0x2623D6AA)</t>
  </si>
  <si>
    <t>0x4e2623d36b</t>
  </si>
  <si>
    <t>0x4e2623d370</t>
  </si>
  <si>
    <t>0x4e2623d37e</t>
  </si>
  <si>
    <t>0x4e2623d4d6</t>
  </si>
  <si>
    <t>0x4e2623d4e3</t>
  </si>
  <si>
    <t>CL_FRT32_TX_CALL param32 0x2623D6AA</t>
  </si>
  <si>
    <t>0x4e2623d4e5</t>
  </si>
  <si>
    <t>0x4e2623d6cf</t>
  </si>
  <si>
    <t>0x4e2623d6d3</t>
  </si>
  <si>
    <t>0x4e2624bfc8</t>
  </si>
  <si>
    <t>0x4e2624bfcf</t>
  </si>
  <si>
    <t>0x4e2625b3cf</t>
  </si>
  <si>
    <t>LMMGR_DATA_CONF param32 0x2623D97C</t>
  </si>
  <si>
    <t>0x4e2625b3d2</t>
  </si>
  <si>
    <t>0x4e2625b3d4</t>
  </si>
  <si>
    <t>FRT32_TX_END param32 0x2625B399</t>
  </si>
  <si>
    <t>0x4e2625b3d7</t>
  </si>
  <si>
    <t>0x4e2625b3df</t>
  </si>
  <si>
    <t>0x4e2625b3ea</t>
  </si>
  <si>
    <t>0x4e2625b3ee</t>
  </si>
  <si>
    <t>0x4e2625b3f3</t>
  </si>
  <si>
    <t>0x4e2625b3f8</t>
  </si>
  <si>
    <t>0x4e2625b3fc</t>
  </si>
  <si>
    <t>0x4e2625b407</t>
  </si>
  <si>
    <t>CL_NEXT_RX_TX nextTime 640005526(0x2625B596)</t>
  </si>
  <si>
    <t>0x4e2625b40b</t>
  </si>
  <si>
    <t>0x4e2625b59b</t>
  </si>
  <si>
    <t>0x4e2625b5a4</t>
  </si>
  <si>
    <t>0x4e2625b5a9</t>
  </si>
  <si>
    <t>0x4e2625b5b5</t>
  </si>
  <si>
    <t>0x4e2625b64b</t>
  </si>
  <si>
    <t>0x4e2625b650</t>
  </si>
  <si>
    <t>0x4e2625bb01</t>
  </si>
  <si>
    <t>0x4e2625bb08</t>
  </si>
  <si>
    <t>0x4e2625bb6a</t>
  </si>
  <si>
    <t>0x4e2625bb6c</t>
  </si>
  <si>
    <t>FRT32_RX_START param32 0x2625BA8F</t>
  </si>
  <si>
    <t>0x4e2625bb6f</t>
  </si>
  <si>
    <t>0x4e2625bb76</t>
  </si>
  <si>
    <t>0x4e2625bb81</t>
  </si>
  <si>
    <t>0x4e2625bb86</t>
  </si>
  <si>
    <t>0x4e2625bb92</t>
  </si>
  <si>
    <t>0x4e2625bbc6</t>
  </si>
  <si>
    <t>0x4e2625bbcd</t>
  </si>
  <si>
    <t>0x4e2625bbd6</t>
  </si>
  <si>
    <t>0x4e2625bbdb</t>
  </si>
  <si>
    <t>0x4e2625bbe8</t>
  </si>
  <si>
    <t>0x4e2625be56</t>
  </si>
  <si>
    <t>0x4e2625be5e</t>
  </si>
  <si>
    <t>0x4e2625be69</t>
  </si>
  <si>
    <t>0x4e2625be6e</t>
  </si>
  <si>
    <t>0x4e2625be72</t>
  </si>
  <si>
    <t xml:space="preserve">CL_SEQ_CTRL TX_SUCCESS SeqNum 149(0x95) frag 0|1485B   </t>
  </si>
  <si>
    <t>0x4e2625be7e</t>
  </si>
  <si>
    <t>0x4e2625be80</t>
  </si>
  <si>
    <t>CL_TXDONE SDU_TX_SUCCESS(0,0x0) CL Id 20</t>
  </si>
  <si>
    <t>0x4e2625be88</t>
  </si>
  <si>
    <t>0x4e2625be8b</t>
  </si>
  <si>
    <t>0x4e2625bead</t>
  </si>
  <si>
    <t>0x4e2625beaf</t>
  </si>
  <si>
    <t>0x4e2625beba</t>
  </si>
  <si>
    <t>0x4e2625c147</t>
  </si>
  <si>
    <t>0x4e2625c14d</t>
  </si>
  <si>
    <t>0x4e2625c151</t>
  </si>
  <si>
    <t>0x4e2625c345</t>
  </si>
  <si>
    <t>0x4e2625c349</t>
  </si>
  <si>
    <t>FRT32_RX_END param32 0x2625C2FE</t>
  </si>
  <si>
    <t>0x4e2625c34b</t>
  </si>
  <si>
    <t>0x4e2625c35a</t>
  </si>
  <si>
    <t>0x4e2625c367</t>
  </si>
  <si>
    <t>0x4e2625c36a</t>
  </si>
  <si>
    <t>0x4e2625c39d</t>
  </si>
  <si>
    <t>0x4e2625c3a3</t>
  </si>
  <si>
    <t>CL_NEXT_RX_TX nextTime 640009958(0x2625C6E6)</t>
  </si>
  <si>
    <t>0x4e2625c3ab</t>
  </si>
  <si>
    <t>0x4e2625c3b0</t>
  </si>
  <si>
    <t>0x4e2625c3bd</t>
  </si>
  <si>
    <t>0x4e2625c512</t>
  </si>
  <si>
    <t>0x4e2625c51f</t>
  </si>
  <si>
    <t>CL_FRT32_TX_CALL param32 0x2625C6E6</t>
  </si>
  <si>
    <t>0x4e2625c521</t>
  </si>
  <si>
    <t>0x4e2625c70b</t>
  </si>
  <si>
    <t>0x4e2625c710</t>
  </si>
  <si>
    <t>0x4e26264668</t>
  </si>
  <si>
    <t>0x4e2626466e</t>
  </si>
  <si>
    <t>0x4e2627a1dc</t>
  </si>
  <si>
    <t>LMMGR_DATA_CONF param32 0x2625C9B5</t>
  </si>
  <si>
    <t>0x4e2627a1de</t>
  </si>
  <si>
    <t>0x4e2627a1e0</t>
  </si>
  <si>
    <t>FRT32_TX_END param32 0x2627A1A4</t>
  </si>
  <si>
    <t>0x4e2627a1e3</t>
  </si>
  <si>
    <t>0x4e2627a1ed</t>
  </si>
  <si>
    <t>0x4e2627a1f8</t>
  </si>
  <si>
    <t>0x4e2627a1fa</t>
  </si>
  <si>
    <t>CL_NEXT_CLI rxTime 137ms, txTime 127ms rxPrio 0 txPrio 0</t>
  </si>
  <si>
    <t>0x4e2627a1ff</t>
  </si>
  <si>
    <t>0x4e2627a204</t>
  </si>
  <si>
    <t>0x4e2627a208</t>
  </si>
  <si>
    <t>0x4e2627a213</t>
  </si>
  <si>
    <t>CL_NEXT_RX_TX nextTime 640132000(0x2627A3A0)</t>
  </si>
  <si>
    <t>0x4e2627a219</t>
  </si>
  <si>
    <t>0x4e2627a3a6</t>
  </si>
  <si>
    <t>0x4e2627a3ad</t>
  </si>
  <si>
    <t>0x4e2627a3b2</t>
  </si>
  <si>
    <t>0x4e2627a3be</t>
  </si>
  <si>
    <t>0x4e2627a453</t>
  </si>
  <si>
    <t>0x4e2627a458</t>
  </si>
  <si>
    <t>0x4e2627a930</t>
  </si>
  <si>
    <t>0x4e2627a938</t>
  </si>
  <si>
    <t>0x4e2627a982</t>
  </si>
  <si>
    <t>0x4e2627a984</t>
  </si>
  <si>
    <t>FRT32_RX_START param32 0x2627A89C</t>
  </si>
  <si>
    <t>0x4e2627a987</t>
  </si>
  <si>
    <t>0x4e2627a98e</t>
  </si>
  <si>
    <t>0x4e2627a999</t>
  </si>
  <si>
    <t>0x4e2627a99f</t>
  </si>
  <si>
    <t>0x4e2627a9ab</t>
  </si>
  <si>
    <t>0x4e2627a9d3</t>
  </si>
  <si>
    <t>0x4e2627a9da</t>
  </si>
  <si>
    <t>0x4e2627a9e3</t>
  </si>
  <si>
    <t>0x4e2627a9e8</t>
  </si>
  <si>
    <t>0x4e2627a9f5</t>
  </si>
  <si>
    <t>0x4e2627ac63</t>
  </si>
  <si>
    <t>0x4e2627ac6b</t>
  </si>
  <si>
    <t>0x4e2627ac75</t>
  </si>
  <si>
    <t>0x4e2627ac7a</t>
  </si>
  <si>
    <t>0x4e2627ac7d</t>
  </si>
  <si>
    <t xml:space="preserve">CL_SEQ_CTRL TX_SUCCESS SeqNum 150(0x96) frag 0|1485B   </t>
  </si>
  <si>
    <t>0x4e2627ac89</t>
  </si>
  <si>
    <t>0x4e2627ac8c</t>
  </si>
  <si>
    <t>0x4e2627ac95</t>
  </si>
  <si>
    <t>0x4e2627ac98</t>
  </si>
  <si>
    <t>0x4e2627acb8</t>
  </si>
  <si>
    <t>0x4e2627acbb</t>
  </si>
  <si>
    <t>0x4e2627acc6</t>
  </si>
  <si>
    <t>0x4e2627af23</t>
  </si>
  <si>
    <t>0x4e2627af26</t>
  </si>
  <si>
    <t>FRT32_RX_END param32 0x2627AEDB</t>
  </si>
  <si>
    <t>0x4e2627af2a</t>
  </si>
  <si>
    <t>0x4e2627af53</t>
  </si>
  <si>
    <t>0x4e2627af5e</t>
  </si>
  <si>
    <t>0x4e2627af61</t>
  </si>
  <si>
    <t>CL_NEXT_CLI rxTime 137ms, txTime 0ms rxPrio 0 txPrio 0</t>
  </si>
  <si>
    <t>0x4e2627af91</t>
  </si>
  <si>
    <t>0x4e2627af97</t>
  </si>
  <si>
    <t>CL_NEXT_RX_TX nextTime 640135875(0x2627B2C3)</t>
  </si>
  <si>
    <t>0x4e2627af9e</t>
  </si>
  <si>
    <t>0x4e2627afa4</t>
  </si>
  <si>
    <t>0x4e2627afb0</t>
  </si>
  <si>
    <t>0x4e2627b112</t>
  </si>
  <si>
    <t>0x4e2627b11e</t>
  </si>
  <si>
    <t>CL_FRT32_TX_CALL param32 0x2627B2C3</t>
  </si>
  <si>
    <t>0x4e2627b121</t>
  </si>
  <si>
    <t>0x4e2627b2e7</t>
  </si>
  <si>
    <t>0x4e2627b2eb</t>
  </si>
  <si>
    <t>0x4e2627b2ef</t>
  </si>
  <si>
    <t>0x4e2627b2f6</t>
  </si>
  <si>
    <t>0x4e2627b2f9</t>
  </si>
  <si>
    <t>0x4e2627cd08</t>
  </si>
  <si>
    <t>0x4e2627cd0e</t>
  </si>
  <si>
    <t>0x4e262953a8</t>
  </si>
  <si>
    <t>0x4e262953ae</t>
  </si>
  <si>
    <t>0x4e26299cb7</t>
  </si>
  <si>
    <t>LMMGR_DATA_CONF param32 0x2627B592</t>
  </si>
  <si>
    <t>0x4e26299cba</t>
  </si>
  <si>
    <t>0x4e26299cbc</t>
  </si>
  <si>
    <t>FRT32_TX_END param32 0x26299C80</t>
  </si>
  <si>
    <t>0x4e26299cbf</t>
  </si>
  <si>
    <t>0x4e26299cc7</t>
  </si>
  <si>
    <t>0x4e26299cd3</t>
  </si>
  <si>
    <t>0x4e26299cd5</t>
  </si>
  <si>
    <t>CL_NEXT_CLI rxTime 7ms, txTime 0ms rxPrio 0 txPrio 0</t>
  </si>
  <si>
    <t>0x4e26299cdc</t>
  </si>
  <si>
    <t>0x4e26299ce1</t>
  </si>
  <si>
    <t>0x4e26299ce5</t>
  </si>
  <si>
    <t>0x4e26299cf0</t>
  </si>
  <si>
    <t>CL_NEXT_RX_TX nextTime 640261757(0x26299E7D)</t>
  </si>
  <si>
    <t>0x4e26299cf4</t>
  </si>
  <si>
    <t>0x4e26299e82</t>
  </si>
  <si>
    <t>0x4e26299e8a</t>
  </si>
  <si>
    <t>0x4e26299e90</t>
  </si>
  <si>
    <t>0x4e26299e9c</t>
  </si>
  <si>
    <t>0x4e26299f32</t>
  </si>
  <si>
    <t>0x4e26299f37</t>
  </si>
  <si>
    <t>0x4e2629a40f</t>
  </si>
  <si>
    <t>0x4e2629a416</t>
  </si>
  <si>
    <t>0x4e2629a460</t>
  </si>
  <si>
    <t>0x4e2629a464</t>
  </si>
  <si>
    <t>FRT32_RX_START param32 0x2629A377</t>
  </si>
  <si>
    <t>0x4e2629a466</t>
  </si>
  <si>
    <t>0x4e2629a46e</t>
  </si>
  <si>
    <t>0x4e2629a478</t>
  </si>
  <si>
    <t>0x4e2629a47d</t>
  </si>
  <si>
    <t>0x4e2629a48a</t>
  </si>
  <si>
    <t>0x4e2629a4ad</t>
  </si>
  <si>
    <t>0x4e2629a4b7</t>
  </si>
  <si>
    <t>0x4e2629a4c0</t>
  </si>
  <si>
    <t>0x4e2629a4c4</t>
  </si>
  <si>
    <t>0x4e2629a4d1</t>
  </si>
  <si>
    <t>0x4e2629a73d</t>
  </si>
  <si>
    <t>0x4e2629a745</t>
  </si>
  <si>
    <t>0x4e2629a74f</t>
  </si>
  <si>
    <t>0x4e2629a755</t>
  </si>
  <si>
    <t>0x4e2629a759</t>
  </si>
  <si>
    <t xml:space="preserve">CL_SEQ_CTRL TX_SUCCESS SeqNum 151(0x97) frag 0|1533B   </t>
  </si>
  <si>
    <t>0x4e2629a765</t>
  </si>
  <si>
    <t>0x4e2629a767</t>
  </si>
  <si>
    <t>0x4e2629a76f</t>
  </si>
  <si>
    <t>0x4e2629a771</t>
  </si>
  <si>
    <t>0x4e2629a792</t>
  </si>
  <si>
    <t>0x4e2629a796</t>
  </si>
  <si>
    <t>0x4e2629a7a1</t>
  </si>
  <si>
    <t>0x4e2629a86c</t>
  </si>
  <si>
    <t>0x4e2629a86e</t>
  </si>
  <si>
    <t>FRT32_RX_END param32 0x2629A825</t>
  </si>
  <si>
    <t>0x4e2629a871</t>
  </si>
  <si>
    <t>0x4e2629a88e</t>
  </si>
  <si>
    <t>0x4e2629a899</t>
  </si>
  <si>
    <t>0x4e2629a89d</t>
  </si>
  <si>
    <t>0x4e2629a8c1</t>
  </si>
  <si>
    <t>0x4e2629a8c7</t>
  </si>
  <si>
    <t>CL_NEXT_RX_TX nextTime 640265229(0x2629AC0D)</t>
  </si>
  <si>
    <t>0x4e2629a8dc</t>
  </si>
  <si>
    <t>0x4e2629a8e1</t>
  </si>
  <si>
    <t>0x4e2629a8ee</t>
  </si>
  <si>
    <t>0x4e2629a8fa</t>
  </si>
  <si>
    <t>0x4e2629a8fe</t>
  </si>
  <si>
    <t>0x4e2629a913</t>
  </si>
  <si>
    <t>0x4e2629a91f</t>
  </si>
  <si>
    <t>0x4e2629a923</t>
  </si>
  <si>
    <t>CL_END STS_INADEQUATE_TIME(579,0x243) duration 389msec</t>
  </si>
  <si>
    <t>0x4e2629a929</t>
  </si>
  <si>
    <t>0x4e2629a92e</t>
  </si>
  <si>
    <t>0x4e2629a93d</t>
  </si>
  <si>
    <t>0x4e2629ac48</t>
  </si>
  <si>
    <t>0x4e2629ae15</t>
  </si>
  <si>
    <t>0x4e2629ae1b</t>
  </si>
  <si>
    <t>0x4e2629ae21</t>
  </si>
  <si>
    <t>0x4e2629d2c5</t>
  </si>
  <si>
    <t>0x4e2629d2cb</t>
  </si>
  <si>
    <t>0x4e2629d2ce</t>
  </si>
  <si>
    <t>0x4e2629d2db</t>
  </si>
  <si>
    <t>0x4e2629d31e</t>
  </si>
  <si>
    <t>0x4e2629d321</t>
  </si>
  <si>
    <t>FRT32_RX_START param32 0x2629D244</t>
  </si>
  <si>
    <t>0x4e2629d323</t>
  </si>
  <si>
    <t>0x4e2629d32b</t>
  </si>
  <si>
    <t>0x4e2629d333</t>
  </si>
  <si>
    <t>0x4e2629d338</t>
  </si>
  <si>
    <t>0x4e2629d344</t>
  </si>
  <si>
    <t>0x4e2629d37b</t>
  </si>
  <si>
    <t>0x4e2629d382</t>
  </si>
  <si>
    <t>0x4e2629d38a</t>
  </si>
  <si>
    <t>0x4e2629d38e</t>
  </si>
  <si>
    <t>0x4e2629d39a</t>
  </si>
  <si>
    <t>0x4e2629d6e7</t>
  </si>
  <si>
    <t>0x4e2629d814</t>
  </si>
  <si>
    <t>0x4e2629d89b</t>
  </si>
  <si>
    <t>0x4e2629d8a4</t>
  </si>
  <si>
    <t>0x4e2629d8aa</t>
  </si>
  <si>
    <t>0x4e2629d8ac</t>
  </si>
  <si>
    <t>0x4e2629d8c1</t>
  </si>
  <si>
    <t>0x4e2629d8d0</t>
  </si>
  <si>
    <t>0x4e2629d8d3</t>
  </si>
  <si>
    <t>CL_START STS_SUCCESS(0,0x0) CL Id 21</t>
  </si>
  <si>
    <t>0x4e2629d8f0</t>
  </si>
  <si>
    <t>0x4e2629d8f5</t>
  </si>
  <si>
    <t>0x4e2629d8f9</t>
  </si>
  <si>
    <t>0x4e2629d8fc</t>
  </si>
  <si>
    <t>0x4e2629d90d</t>
  </si>
  <si>
    <t>0x4e2629d910</t>
  </si>
  <si>
    <t>0x4e2629d915</t>
  </si>
  <si>
    <t>0x4e2629d918</t>
  </si>
  <si>
    <t>CL_NEW CL Id 21 (0x15) duration 400msec</t>
  </si>
  <si>
    <t>0x4e2629d91d</t>
  </si>
  <si>
    <t>0x4e2629d928</t>
  </si>
  <si>
    <t>0x4e2629d92a</t>
  </si>
  <si>
    <t>CL_DATA_REQ STS_SUCCESS(0,0x0) CL Id 21</t>
  </si>
  <si>
    <t>0x4e2629d94e</t>
  </si>
  <si>
    <t>0x4e2629db4a</t>
  </si>
  <si>
    <t>0x4e2629db4c</t>
  </si>
  <si>
    <t>FRT32_RX_END param32 0x2629DB03</t>
  </si>
  <si>
    <t>0x4e2629db4e</t>
  </si>
  <si>
    <t>0x4e2629db5d</t>
  </si>
  <si>
    <t>0x4e2629db81</t>
  </si>
  <si>
    <t>0x4e2629db84</t>
  </si>
  <si>
    <t>0x4e2629dbb6</t>
  </si>
  <si>
    <t>0x4e2629dbbc</t>
  </si>
  <si>
    <t>CL_NEXT_RX_TX nextTime 640278251(0x2629DEEB)</t>
  </si>
  <si>
    <t>0x4e2629dbc2</t>
  </si>
  <si>
    <t>0x4e2629dbd7</t>
  </si>
  <si>
    <t>0x4e2629dbec</t>
  </si>
  <si>
    <t>CL_FRT32_TX_CALL param32 0x2629DEEB</t>
  </si>
  <si>
    <t>0x4e2629dbef</t>
  </si>
  <si>
    <t>0x4e2629df0f</t>
  </si>
  <si>
    <t>0x4e2629df14</t>
  </si>
  <si>
    <t>0x4e2629df17</t>
  </si>
  <si>
    <t>0x4e2629df1d</t>
  </si>
  <si>
    <t>0x4e2629df21</t>
  </si>
  <si>
    <t>0x4e2629e88f</t>
  </si>
  <si>
    <t>LMMGR_DATA_CONF param32 0x2629E1BA</t>
  </si>
  <si>
    <t>0x4e2629e892</t>
  </si>
  <si>
    <t>0x4e2629e894</t>
  </si>
  <si>
    <t>FRT32_TX_END param32 0x2629E856</t>
  </si>
  <si>
    <t>0x4e2629e898</t>
  </si>
  <si>
    <t>0x4e2629e8a0</t>
  </si>
  <si>
    <t>0x4e2629e8aa</t>
  </si>
  <si>
    <t>0x4e2629e8ad</t>
  </si>
  <si>
    <t>0x4e2629e8b2</t>
  </si>
  <si>
    <t>0x4e2629e8b7</t>
  </si>
  <si>
    <t>0x4e2629e8bb</t>
  </si>
  <si>
    <t>0x4e2629e8c8</t>
  </si>
  <si>
    <t>CL_NEXT_RX_TX nextTime 640281170(0x2629EA52)</t>
  </si>
  <si>
    <t>0x4e2629e8cc</t>
  </si>
  <si>
    <t>0x4e2629ea58</t>
  </si>
  <si>
    <t>0x4e2629ea5f</t>
  </si>
  <si>
    <t>0x4e2629ea64</t>
  </si>
  <si>
    <t>0x4e2629ea70</t>
  </si>
  <si>
    <t>0x4e2629eb06</t>
  </si>
  <si>
    <t>0x4e2629eb0c</t>
  </si>
  <si>
    <t>0x4e2629efd6</t>
  </si>
  <si>
    <t>0x4e2629efdd</t>
  </si>
  <si>
    <t>0x4e2629f029</t>
  </si>
  <si>
    <t>0x4e2629f02b</t>
  </si>
  <si>
    <t>FRT32_RX_START param32 0x2629EF4D</t>
  </si>
  <si>
    <t>0x4e2629f02e</t>
  </si>
  <si>
    <t>0x4e2629f035</t>
  </si>
  <si>
    <t>0x4e2629f041</t>
  </si>
  <si>
    <t>0x4e2629f046</t>
  </si>
  <si>
    <t>0x4e2629f052</t>
  </si>
  <si>
    <t>0x4e2629f085</t>
  </si>
  <si>
    <t>0x4e2629f08d</t>
  </si>
  <si>
    <t>0x4e2629f096</t>
  </si>
  <si>
    <t>0x4e2629f09b</t>
  </si>
  <si>
    <t>0x4e2629f0a9</t>
  </si>
  <si>
    <t>0x4e2629f315</t>
  </si>
  <si>
    <t>0x4e2629f31d</t>
  </si>
  <si>
    <t>0x4e2629f327</t>
  </si>
  <si>
    <t>0x4e2629f32c</t>
  </si>
  <si>
    <t>0x4e2629f338</t>
  </si>
  <si>
    <t>0x4e2629f33a</t>
  </si>
  <si>
    <t>0x4e2629f347</t>
  </si>
  <si>
    <t>0x4e2629f50f</t>
  </si>
  <si>
    <t>0x4e2629f515</t>
  </si>
  <si>
    <t>0x4e2629f519</t>
  </si>
  <si>
    <t>0x4e262ada5d</t>
  </si>
  <si>
    <t>0x4e262ada63</t>
  </si>
  <si>
    <t>0x4e262bc966</t>
  </si>
  <si>
    <t>0x4e262bc96a</t>
  </si>
  <si>
    <t>FRT32_RX_END param32 0x262BC90D</t>
  </si>
  <si>
    <t>0x4e262bc96c</t>
  </si>
  <si>
    <t>0x4e262bc97b</t>
  </si>
  <si>
    <t>0x4e262bc98a</t>
  </si>
  <si>
    <t>0x4e262bc98c</t>
  </si>
  <si>
    <t>0x4e262bc99a</t>
  </si>
  <si>
    <t xml:space="preserve">CL_SEQ_CTRL RX_SUCCESS SeqNum 181(0xB5) frag 0   </t>
  </si>
  <si>
    <t>0x4e262bc9db</t>
  </si>
  <si>
    <t>0x4e262bc9e2</t>
  </si>
  <si>
    <t>CL_NEXT_RX_TX nextTime 640404725(0x262BCCF5)</t>
  </si>
  <si>
    <t>0x4e262bc9e9</t>
  </si>
  <si>
    <t>0x4e262bc9ee</t>
  </si>
  <si>
    <t>0x4e262bc9fb</t>
  </si>
  <si>
    <t>0x4e262bca13</t>
  </si>
  <si>
    <t>CL_FRT32_TX_CALL param32 0x262BCCF5</t>
  </si>
  <si>
    <t>0x4e262bca16</t>
  </si>
  <si>
    <t>0x4e262bcd19</t>
  </si>
  <si>
    <t>0x4e262bcd1f</t>
  </si>
  <si>
    <t>0x4e262bd8ca</t>
  </si>
  <si>
    <t>LMMGR_DATA_CONF param32 0x262BCFC4</t>
  </si>
  <si>
    <t>0x4e262bd8cc</t>
  </si>
  <si>
    <t>0x4e262bd8cf</t>
  </si>
  <si>
    <t>FRT32_TX_END param32 0x262BD892</t>
  </si>
  <si>
    <t>0x4e262bd8d1</t>
  </si>
  <si>
    <t>0x4e262bd8d9</t>
  </si>
  <si>
    <t>0x4e262bd8e3</t>
  </si>
  <si>
    <t>CL_PDLL_FLAGS param32 13271(0x000033D7) RX_ET | POLLED | RX_DST | POLL_RXD | DATA_RXD | CLI_TXD | CLI_RXD | TX_ET | SENT_RSSI | RX_DLC_END</t>
  </si>
  <si>
    <t>0x4e262bd8e7</t>
  </si>
  <si>
    <t>0x4e262bd8ed</t>
  </si>
  <si>
    <t>0x4e262bd8f2</t>
  </si>
  <si>
    <t>0x4e262bd8f5</t>
  </si>
  <si>
    <t>0x4e262bd900</t>
  </si>
  <si>
    <t>CL_NEXT_RX_TX nextTime 640408206(0x262BDA8E)</t>
  </si>
  <si>
    <t>0x4e262bd904</t>
  </si>
  <si>
    <t>0x4e262bda94</t>
  </si>
  <si>
    <t>0x4e262bda9c</t>
  </si>
  <si>
    <t>0x4e262bdaa1</t>
  </si>
  <si>
    <t>0x4e262bdaad</t>
  </si>
  <si>
    <t>0x4e262bdb43</t>
  </si>
  <si>
    <t>0x4e262bdb48</t>
  </si>
  <si>
    <t>0x4e262bdff9</t>
  </si>
  <si>
    <t>0x4e262be000</t>
  </si>
  <si>
    <t>0x4e262be064</t>
  </si>
  <si>
    <t>0x4e262be066</t>
  </si>
  <si>
    <t>FRT32_RX_START param32 0x262BDF89</t>
  </si>
  <si>
    <t>0x4e262be069</t>
  </si>
  <si>
    <t>0x4e262be070</t>
  </si>
  <si>
    <t>0x4e262be07b</t>
  </si>
  <si>
    <t>0x4e262be080</t>
  </si>
  <si>
    <t>0x4e262be08d</t>
  </si>
  <si>
    <t>0x4e262be0c0</t>
  </si>
  <si>
    <t>0x4e262be0c8</t>
  </si>
  <si>
    <t>0x4e262be0d1</t>
  </si>
  <si>
    <t>0x4e262be0d6</t>
  </si>
  <si>
    <t>0x4e262be0e2</t>
  </si>
  <si>
    <t>0x4e262be350</t>
  </si>
  <si>
    <t>0x4e262be359</t>
  </si>
  <si>
    <t>0x4e262be364</t>
  </si>
  <si>
    <t>0x4e262be368</t>
  </si>
  <si>
    <t>0x4e262be374</t>
  </si>
  <si>
    <t>0x4e262be377</t>
  </si>
  <si>
    <t>0x4e262be382</t>
  </si>
  <si>
    <t>0x4e262be4b2</t>
  </si>
  <si>
    <t>0x4e262be4b7</t>
  </si>
  <si>
    <t>0x4e262be4bd</t>
  </si>
  <si>
    <t>0x4e262c60ea</t>
  </si>
  <si>
    <t>0x4e262c60f0</t>
  </si>
  <si>
    <t>0x4e262db771</t>
  </si>
  <si>
    <t>0x4e262db773</t>
  </si>
  <si>
    <t>FRT32_RX_END param32 0x262DB718</t>
  </si>
  <si>
    <t>0x4e262db776</t>
  </si>
  <si>
    <t>0x4e262db784</t>
  </si>
  <si>
    <t>0x4e262db793</t>
  </si>
  <si>
    <t>0x4e262db795</t>
  </si>
  <si>
    <t>0x4e262db7a3</t>
  </si>
  <si>
    <t xml:space="preserve">CL_SEQ_CTRL RX_SUCCESS SeqNum 182(0xB6) frag 0   </t>
  </si>
  <si>
    <t>0x4e262db7d6</t>
  </si>
  <si>
    <t>0x4e262db7dc</t>
  </si>
  <si>
    <t>CL_NEXT_RX_TX nextTime 640531200(0x262DBB00)</t>
  </si>
  <si>
    <t>0x4e262db7e2</t>
  </si>
  <si>
    <t>0x4e262db7e7</t>
  </si>
  <si>
    <t>0x4e262db7f5</t>
  </si>
  <si>
    <t>0x4e262db80b</t>
  </si>
  <si>
    <t>CL_FRT32_TX_CALL param32 0x262DBB00</t>
  </si>
  <si>
    <t>0x4e262db80e</t>
  </si>
  <si>
    <t>0x4e262dbb25</t>
  </si>
  <si>
    <t>0x4e262dbb29</t>
  </si>
  <si>
    <t>0x4e262dc4a5</t>
  </si>
  <si>
    <t>LMMGR_DATA_CONF param32 0x262DBDD2</t>
  </si>
  <si>
    <t>0x4e262dc4a8</t>
  </si>
  <si>
    <t>0x4e262dc4ac</t>
  </si>
  <si>
    <t>FRT32_TX_END param32 0x262DC46C</t>
  </si>
  <si>
    <t>0x4e262dc4af</t>
  </si>
  <si>
    <t>0x4e262dc4b7</t>
  </si>
  <si>
    <t>0x4e262dc4c1</t>
  </si>
  <si>
    <t>0x4e262dc4c4</t>
  </si>
  <si>
    <t>0x4e262dc4c9</t>
  </si>
  <si>
    <t>0x4e262dc4ce</t>
  </si>
  <si>
    <t>0x4e262dc4d3</t>
  </si>
  <si>
    <t>0x4e262dc4de</t>
  </si>
  <si>
    <t>CL_NEXT_RX_TX nextTime 640534120(0x262DC668)</t>
  </si>
  <si>
    <t>0x4e262dc4e2</t>
  </si>
  <si>
    <t>0x4e262dc66e</t>
  </si>
  <si>
    <t>0x4e262dc675</t>
  </si>
  <si>
    <t>0x4e262dc67a</t>
  </si>
  <si>
    <t>0x4e262dc686</t>
  </si>
  <si>
    <t>0x4e262dc71d</t>
  </si>
  <si>
    <t>0x4e262dc722</t>
  </si>
  <si>
    <t>0x4e262dcbfa</t>
  </si>
  <si>
    <t>0x4e262dcc01</t>
  </si>
  <si>
    <t>0x4e262dcc4b</t>
  </si>
  <si>
    <t>0x4e262dcc4e</t>
  </si>
  <si>
    <t>FRT32_RX_START param32 0x262DCB66</t>
  </si>
  <si>
    <t>0x4e262dcc51</t>
  </si>
  <si>
    <t>0x4e262dcc59</t>
  </si>
  <si>
    <t>0x4e262dcc64</t>
  </si>
  <si>
    <t>0x4e262dcc69</t>
  </si>
  <si>
    <t>0x4e262dcc76</t>
  </si>
  <si>
    <t>0x4e262dcc9c</t>
  </si>
  <si>
    <t>0x4e262dcca4</t>
  </si>
  <si>
    <t>0x4e262dccad</t>
  </si>
  <si>
    <t>0x4e262dccb3</t>
  </si>
  <si>
    <t>0x4e262dccbf</t>
  </si>
  <si>
    <t>0x4e262dcf2c</t>
  </si>
  <si>
    <t>0x4e262dcf34</t>
  </si>
  <si>
    <t>0x4e262dcf3e</t>
  </si>
  <si>
    <t>0x4e262dcf43</t>
  </si>
  <si>
    <t>0x4e262dcf4f</t>
  </si>
  <si>
    <t>0x4e262dcf53</t>
  </si>
  <si>
    <t>0x4e262dcf5e</t>
  </si>
  <si>
    <t>0x4e262dd084</t>
  </si>
  <si>
    <t>0x4e262dd08a</t>
  </si>
  <si>
    <t>0x4e262dd08f</t>
  </si>
  <si>
    <t>0x4e262de78e</t>
  </si>
  <si>
    <t>0x4e262de794</t>
  </si>
  <si>
    <t>0x4e262df71c</t>
  </si>
  <si>
    <t>0x4e262df71f</t>
  </si>
  <si>
    <t>FRT32_RX_END param32 0x262DF6D4</t>
  </si>
  <si>
    <t>0x4e262df721</t>
  </si>
  <si>
    <t>0x4e262df730</t>
  </si>
  <si>
    <t>0x4e262df73d</t>
  </si>
  <si>
    <t>0x4e262df73f</t>
  </si>
  <si>
    <t>CL_NEXT_CLI rxTime 121ms, txTime 0ms rxPrio 0 txPrio 0</t>
  </si>
  <si>
    <t>0x4e262df74a</t>
  </si>
  <si>
    <t xml:space="preserve">CL_SEQ_CTRL RX_SUCCESS SeqNum 180(0xB4) frag 0   </t>
  </si>
  <si>
    <t>0x4e262df765</t>
  </si>
  <si>
    <t>0x4e262df76b</t>
  </si>
  <si>
    <t>CL_NEXT_RX_TX nextTime 640547516(0x262DFABC)</t>
  </si>
  <si>
    <t>0x4e262df772</t>
  </si>
  <si>
    <t>0x4e262df777</t>
  </si>
  <si>
    <t>0x4e262df783</t>
  </si>
  <si>
    <t>0x4e262df798</t>
  </si>
  <si>
    <t>CL_FRT32_TX_CALL param32 0x262DFABC</t>
  </si>
  <si>
    <t>0x4e262df79b</t>
  </si>
  <si>
    <t>0x4e262dfae1</t>
  </si>
  <si>
    <t>0x4e262dfae5</t>
  </si>
  <si>
    <t>0x4e262e02d2</t>
  </si>
  <si>
    <t>LMMGR_DATA_CONF param32 0x262DFD8B</t>
  </si>
  <si>
    <t>0x4e262e02d4</t>
  </si>
  <si>
    <t>0x4e262e02d7</t>
  </si>
  <si>
    <t>FRT32_TX_END param32 0x262E029A</t>
  </si>
  <si>
    <t>0x4e262e02d9</t>
  </si>
  <si>
    <t>0x4e262e02e0</t>
  </si>
  <si>
    <t>0x4e262e02ec</t>
  </si>
  <si>
    <t>0x4e262e02ef</t>
  </si>
  <si>
    <t>0x4e262e0301</t>
  </si>
  <si>
    <t>0x4e262e0306</t>
  </si>
  <si>
    <t>0x4e262e0319</t>
  </si>
  <si>
    <t>0x4e262e0323</t>
  </si>
  <si>
    <t>0x4e262e0327</t>
  </si>
  <si>
    <t>CL_END STS_SUCCESS(0,0x0) duration 272msec</t>
  </si>
  <si>
    <t>0x4e262e032d</t>
  </si>
  <si>
    <t>0x4e262e0332</t>
  </si>
  <si>
    <t>0x4e262e033f</t>
  </si>
  <si>
    <t>0x4e262e0647</t>
  </si>
  <si>
    <t>0x4e262e39dd</t>
  </si>
  <si>
    <t>0x4e262e3cdb</t>
  </si>
  <si>
    <t>0x4e262e42f0</t>
  </si>
  <si>
    <t>0x4e262e42f8</t>
  </si>
  <si>
    <t>0x4e262e42fb</t>
  </si>
  <si>
    <t>0x4e262e4306</t>
  </si>
  <si>
    <t>0x4e262e4355</t>
  </si>
  <si>
    <t>0x4e262e4357</t>
  </si>
  <si>
    <t>FRT32_RX_START param32 0x262E427A</t>
  </si>
  <si>
    <t>0x4e262e4359</t>
  </si>
  <si>
    <t>0x4e262e4361</t>
  </si>
  <si>
    <t>0x4e262e436b</t>
  </si>
  <si>
    <t>0x4e262e436f</t>
  </si>
  <si>
    <t>0x4e262e437b</t>
  </si>
  <si>
    <t>0x4e262e43b1</t>
  </si>
  <si>
    <t>0x4e262e43b8</t>
  </si>
  <si>
    <t>0x4e262e43c0</t>
  </si>
  <si>
    <t>0x4e262e43c5</t>
  </si>
  <si>
    <t>0x4e262e43d1</t>
  </si>
  <si>
    <t>0x4e262e48d0</t>
  </si>
  <si>
    <t>0x4e262e48d9</t>
  </si>
  <si>
    <t>0x4e262e48e0</t>
  </si>
  <si>
    <t>0x4e262e48e2</t>
  </si>
  <si>
    <t>0x4e262e48f6</t>
  </si>
  <si>
    <t>0x4e262e4905</t>
  </si>
  <si>
    <t>0x4e262e490a</t>
  </si>
  <si>
    <t>CL_START STS_SUCCESS(0,0x0) CL Id 22</t>
  </si>
  <si>
    <t>0x4e262e490f</t>
  </si>
  <si>
    <t>0x4e262e492b</t>
  </si>
  <si>
    <t>0x4e262e492f</t>
  </si>
  <si>
    <t>0x4e262e4932</t>
  </si>
  <si>
    <t>0x4e262e4942</t>
  </si>
  <si>
    <t>0x4e262e4945</t>
  </si>
  <si>
    <t>0x4e262e494b</t>
  </si>
  <si>
    <t>0x4e262e494f</t>
  </si>
  <si>
    <t>CL_NEW CL Id 22 (0x16) duration 400msec</t>
  </si>
  <si>
    <t>0x4e262e4953</t>
  </si>
  <si>
    <t>0x4e262e495e</t>
  </si>
  <si>
    <t>0x4e262e4961</t>
  </si>
  <si>
    <t>CL_DATA_REQ STS_SUCCESS(0,0x0) CL Id 22</t>
  </si>
  <si>
    <t>0x4e262e4983</t>
  </si>
  <si>
    <t>0x4e262e4b80</t>
  </si>
  <si>
    <t>0x4e262e4b84</t>
  </si>
  <si>
    <t>FRT32_RX_END param32 0x262E4B39</t>
  </si>
  <si>
    <t>0x4e262e4b86</t>
  </si>
  <si>
    <t>0x4e262e4ba1</t>
  </si>
  <si>
    <t>0x4e262e4bba</t>
  </si>
  <si>
    <t>0x4e262e4bbd</t>
  </si>
  <si>
    <t>0x4e262e4bed</t>
  </si>
  <si>
    <t>0x4e262e4bf1</t>
  </si>
  <si>
    <t>CL_NEXT_RX_TX nextTime 640569121(0x262E4F21)</t>
  </si>
  <si>
    <t>0x4e262e4bfa</t>
  </si>
  <si>
    <t>0x4e262e4c00</t>
  </si>
  <si>
    <t>0x4e262e4c16</t>
  </si>
  <si>
    <t>CL_FRT32_TX_CALL param32 0x262E4F21</t>
  </si>
  <si>
    <t>0x4e262e4c19</t>
  </si>
  <si>
    <t>0x4e262e4f45</t>
  </si>
  <si>
    <t>0x4e262e4f49</t>
  </si>
  <si>
    <t>0x4e262e4f4c</t>
  </si>
  <si>
    <t>0x4e262e4f53</t>
  </si>
  <si>
    <t>0x4e262e4f57</t>
  </si>
  <si>
    <t>0x4e262e58c6</t>
  </si>
  <si>
    <t>LMMGR_DATA_CONF param32 0x262E51F2</t>
  </si>
  <si>
    <t>0x4e262e58c8</t>
  </si>
  <si>
    <t>0x4e262e58ca</t>
  </si>
  <si>
    <t>FRT32_TX_END param32 0x262E588C</t>
  </si>
  <si>
    <t>0x4e262e58cd</t>
  </si>
  <si>
    <t>0x4e262e58d4</t>
  </si>
  <si>
    <t>0x4e262e58e0</t>
  </si>
  <si>
    <t>0x4e262e58e3</t>
  </si>
  <si>
    <t>0x4e262e58e9</t>
  </si>
  <si>
    <t>0x4e262e58ed</t>
  </si>
  <si>
    <t>0x4e262e58f1</t>
  </si>
  <si>
    <t>0x4e262e58fc</t>
  </si>
  <si>
    <t>CL_NEXT_RX_TX nextTime 640572040(0x262E5A88)</t>
  </si>
  <si>
    <t>0x4e262e5900</t>
  </si>
  <si>
    <t>0x4e262e5a8e</t>
  </si>
  <si>
    <t>0x4e262e5a95</t>
  </si>
  <si>
    <t>0x4e262e5a9a</t>
  </si>
  <si>
    <t>0x4e262e5aa6</t>
  </si>
  <si>
    <t>0x4e262e5b3b</t>
  </si>
  <si>
    <t>0x4e262e5b41</t>
  </si>
  <si>
    <t>0x4e262e6019</t>
  </si>
  <si>
    <t>0x4e262e6021</t>
  </si>
  <si>
    <t>0x4e262e606a</t>
  </si>
  <si>
    <t>0x4e262e606c</t>
  </si>
  <si>
    <t>FRT32_RX_START param32 0x262E5F85</t>
  </si>
  <si>
    <t>0x4e262e606f</t>
  </si>
  <si>
    <t>0x4e262e6076</t>
  </si>
  <si>
    <t>0x4e262e6081</t>
  </si>
  <si>
    <t>0x4e262e6086</t>
  </si>
  <si>
    <t>0x4e262e6094</t>
  </si>
  <si>
    <t>0x4e262e60bb</t>
  </si>
  <si>
    <t>0x4e262e60c2</t>
  </si>
  <si>
    <t>0x4e262e60cb</t>
  </si>
  <si>
    <t>0x4e262e60d0</t>
  </si>
  <si>
    <t>0x4e262e60dd</t>
  </si>
  <si>
    <t>0x4e262e634b</t>
  </si>
  <si>
    <t>0x4e262e6355</t>
  </si>
  <si>
    <t>0x4e262e635e</t>
  </si>
  <si>
    <t>0x4e262e6363</t>
  </si>
  <si>
    <t>0x4e262e636f</t>
  </si>
  <si>
    <t>0x4e262e6371</t>
  </si>
  <si>
    <t>0x4e262e637d</t>
  </si>
  <si>
    <t>0x4e262e64ca</t>
  </si>
  <si>
    <t>0x4e262e64d1</t>
  </si>
  <si>
    <t>0x4e262e64eb</t>
  </si>
  <si>
    <t>0x4e262f6e29</t>
  </si>
  <si>
    <t>0x4e262f6e2e</t>
  </si>
  <si>
    <t>0x4e2630489c</t>
  </si>
  <si>
    <t>0x4e2630489f</t>
  </si>
  <si>
    <t>FRT32_RX_END param32 0x26304843</t>
  </si>
  <si>
    <t>0x4e263048a1</t>
  </si>
  <si>
    <t>0x4e263048b1</t>
  </si>
  <si>
    <t>0x4e263048bf</t>
  </si>
  <si>
    <t>0x4e263048c2</t>
  </si>
  <si>
    <t>0x4e263048d0</t>
  </si>
  <si>
    <t xml:space="preserve">CL_SEQ_CTRL RX_SUCCESS SeqNum 183(0xB7) frag 0   </t>
  </si>
  <si>
    <t>0x4e26304903</t>
  </si>
  <si>
    <t>0x4e26304909</t>
  </si>
  <si>
    <t>CL_NEXT_RX_TX nextTime 640699435(0x26304C2B)</t>
  </si>
  <si>
    <t>0x4e26304910</t>
  </si>
  <si>
    <t>0x4e26304916</t>
  </si>
  <si>
    <t>0x4e26304923</t>
  </si>
  <si>
    <t>0x4e2630493c</t>
  </si>
  <si>
    <t>CL_FRT32_TX_CALL param32 0x26304C2B</t>
  </si>
  <si>
    <t>0x4e2630493e</t>
  </si>
  <si>
    <t>0x4e26304c4f</t>
  </si>
  <si>
    <t>0x4e26304c53</t>
  </si>
  <si>
    <t>0x4e26305800</t>
  </si>
  <si>
    <t>LMMGR_DATA_CONF param32 0x26304EF9</t>
  </si>
  <si>
    <t>0x4e26305804</t>
  </si>
  <si>
    <t>0x4e26305806</t>
  </si>
  <si>
    <t>FRT32_TX_END param32 0x263057C8</t>
  </si>
  <si>
    <t>0x4e26305809</t>
  </si>
  <si>
    <t>0x4e26305810</t>
  </si>
  <si>
    <t>0x4e2630581b</t>
  </si>
  <si>
    <t>0x4e2630581d</t>
  </si>
  <si>
    <t>0x4e26305823</t>
  </si>
  <si>
    <t>0x4e26305829</t>
  </si>
  <si>
    <t>0x4e2630582d</t>
  </si>
  <si>
    <t>0x4e26305838</t>
  </si>
  <si>
    <t>CL_NEXT_RX_TX nextTime 640702916(0x263059C4)</t>
  </si>
  <si>
    <t>0x4e2630583c</t>
  </si>
  <si>
    <t>0x4e263059ca</t>
  </si>
  <si>
    <t>0x4e263059d1</t>
  </si>
  <si>
    <t>0x4e263059d6</t>
  </si>
  <si>
    <t>0x4e263059e4</t>
  </si>
  <si>
    <t>0x4e26305a89</t>
  </si>
  <si>
    <t>0x4e26305a8e</t>
  </si>
  <si>
    <t>0x4e26305f38</t>
  </si>
  <si>
    <t>0x4e26305f3f</t>
  </si>
  <si>
    <t>0x4e26305f9a</t>
  </si>
  <si>
    <t>0x4e26305f9d</t>
  </si>
  <si>
    <t>FRT32_RX_START param32 0x26305EBF</t>
  </si>
  <si>
    <t>0x4e26305fa1</t>
  </si>
  <si>
    <t>0x4e26305fa9</t>
  </si>
  <si>
    <t>0x4e26305fb3</t>
  </si>
  <si>
    <t>0x4e26305fb8</t>
  </si>
  <si>
    <t>0x4e26305fc5</t>
  </si>
  <si>
    <t>0x4e26305ff7</t>
  </si>
  <si>
    <t>0x4e26305ffe</t>
  </si>
  <si>
    <t>0x4e26306008</t>
  </si>
  <si>
    <t>0x4e2630600d</t>
  </si>
  <si>
    <t>0x4e2630601a</t>
  </si>
  <si>
    <t>0x4e26306287</t>
  </si>
  <si>
    <t>0x4e2630628f</t>
  </si>
  <si>
    <t>0x4e26306299</t>
  </si>
  <si>
    <t>0x4e2630629d</t>
  </si>
  <si>
    <t>0x4e263062ab</t>
  </si>
  <si>
    <t>0x4e263062ad</t>
  </si>
  <si>
    <t>0x4e263062b9</t>
  </si>
  <si>
    <t>0x4e263063e7</t>
  </si>
  <si>
    <t>0x4e263063ec</t>
  </si>
  <si>
    <t>0x4e263063f1</t>
  </si>
  <si>
    <t>0x4e26308a77</t>
  </si>
  <si>
    <t>0x4e26308a7b</t>
  </si>
  <si>
    <t>FRT32_RX_END param32 0x26308A2F</t>
  </si>
  <si>
    <t>0x4e26308a7d</t>
  </si>
  <si>
    <t>0x4e26308a8c</t>
  </si>
  <si>
    <t>0x4e26308a99</t>
  </si>
  <si>
    <t>0x4e26308a9b</t>
  </si>
  <si>
    <t>CL_NEXT_CLI rxTime 243ms, txTime 127ms rxPrio 0 txPrio 0</t>
  </si>
  <si>
    <t>0x4e26308aa9</t>
  </si>
  <si>
    <t xml:space="preserve">CL_SEQ_CTRL RX_SUCCESS SeqNum 184(0xB8) frag 0   </t>
  </si>
  <si>
    <t>0x4e26308ad1</t>
  </si>
  <si>
    <t>0x4e26308ad8</t>
  </si>
  <si>
    <t>CL_NEXT_RX_TX nextTime 640716311(0x26308E17)</t>
  </si>
  <si>
    <t>0x4e26308adf</t>
  </si>
  <si>
    <t>0x4e26308ae4</t>
  </si>
  <si>
    <t>0x4e26308af0</t>
  </si>
  <si>
    <t>0x4e26308b06</t>
  </si>
  <si>
    <t>CL_FRT32_TX_CALL param32 0x26308E17</t>
  </si>
  <si>
    <t>0x4e26308b09</t>
  </si>
  <si>
    <t>0x4e26308e3b</t>
  </si>
  <si>
    <t>0x4e26308e40</t>
  </si>
  <si>
    <t>0x4e263097bb</t>
  </si>
  <si>
    <t>LMMGR_DATA_CONF param32 0x263090E6</t>
  </si>
  <si>
    <t>0x4e263097be</t>
  </si>
  <si>
    <t>0x4e263097c1</t>
  </si>
  <si>
    <t>FRT32_TX_END param32 0x26309782</t>
  </si>
  <si>
    <t>0x4e263097c3</t>
  </si>
  <si>
    <t>0x4e263097cb</t>
  </si>
  <si>
    <t>0x4e263097d5</t>
  </si>
  <si>
    <t>0x4e263097d9</t>
  </si>
  <si>
    <t>CL_NEXT_CLI rxTime 243ms, txTime 0ms rxPrio 0 txPrio 0</t>
  </si>
  <si>
    <t>0x4e263097de</t>
  </si>
  <si>
    <t>0x4e263097e3</t>
  </si>
  <si>
    <t>0x4e263097e7</t>
  </si>
  <si>
    <t>0x4e263097f2</t>
  </si>
  <si>
    <t>CL_NEXT_RX_TX nextTime 640719230(0x2630997E)</t>
  </si>
  <si>
    <t>0x4e263097f6</t>
  </si>
  <si>
    <t>0x4e26309984</t>
  </si>
  <si>
    <t>0x4e2630998d</t>
  </si>
  <si>
    <t>0x4e26309992</t>
  </si>
  <si>
    <t>0x4e2630999e</t>
  </si>
  <si>
    <t>0x4e26309a34</t>
  </si>
  <si>
    <t>0x4e26309a39</t>
  </si>
  <si>
    <t>0x4e26309f11</t>
  </si>
  <si>
    <t>0x4e26309f17</t>
  </si>
  <si>
    <t>0x4e26309f62</t>
  </si>
  <si>
    <t>0x4e26309f65</t>
  </si>
  <si>
    <t>FRT32_RX_START param32 0x26309E7D</t>
  </si>
  <si>
    <t>0x4e26309f67</t>
  </si>
  <si>
    <t>0x4e26309f6f</t>
  </si>
  <si>
    <t>0x4e26309f7a</t>
  </si>
  <si>
    <t>0x4e26309f7e</t>
  </si>
  <si>
    <t>0x4e26309f8b</t>
  </si>
  <si>
    <t>0x4e26309fb3</t>
  </si>
  <si>
    <t>0x4e26309fba</t>
  </si>
  <si>
    <t>0x4e26309fc3</t>
  </si>
  <si>
    <t>0x4e26309fc8</t>
  </si>
  <si>
    <t>0x4e26309fd5</t>
  </si>
  <si>
    <t>0x4e2630a243</t>
  </si>
  <si>
    <t>0x4e2630a24b</t>
  </si>
  <si>
    <t>0x4e2630a256</t>
  </si>
  <si>
    <t>0x4e2630a25b</t>
  </si>
  <si>
    <t>0x4e2630a267</t>
  </si>
  <si>
    <t>0x4e2630a269</t>
  </si>
  <si>
    <t>0x4e2630a275</t>
  </si>
  <si>
    <t>0x4e2630a39f</t>
  </si>
  <si>
    <t>0x4e2630a3a5</t>
  </si>
  <si>
    <t>0x4e2630a3ab</t>
  </si>
  <si>
    <t>0x4e2630f4c8</t>
  </si>
  <si>
    <t>0x4e2630f4ce</t>
  </si>
  <si>
    <t>0x4e26327b68</t>
  </si>
  <si>
    <t>0x4e26327b6e</t>
  </si>
  <si>
    <t>0x4e26328564</t>
  </si>
  <si>
    <t>0x4e26328567</t>
  </si>
  <si>
    <t>FRT32_RX_END param32 0x2632850B</t>
  </si>
  <si>
    <t>0x4e2632856a</t>
  </si>
  <si>
    <t>0x4e26328579</t>
  </si>
  <si>
    <t>0x4e26328594</t>
  </si>
  <si>
    <t>0x4e26328596</t>
  </si>
  <si>
    <t>CL_NEXT_CLI rxTime 113ms, txTime 13ms rxPrio 0 txPrio 0</t>
  </si>
  <si>
    <t>0x4e263285a4</t>
  </si>
  <si>
    <t xml:space="preserve">CL_SEQ_CTRL RX_SUCCESS SeqNum 185(0xB9) frag 0   </t>
  </si>
  <si>
    <t>0x4e263285d8</t>
  </si>
  <si>
    <t>0x4e263285de</t>
  </si>
  <si>
    <t>CL_NEXT_RX_TX nextTime 640846067(0x263288F3)</t>
  </si>
  <si>
    <t>0x4e263285e6</t>
  </si>
  <si>
    <t>0x4e263285eb</t>
  </si>
  <si>
    <t>0x4e263285f8</t>
  </si>
  <si>
    <t>0x4e2632860d</t>
  </si>
  <si>
    <t>CL_FRT32_TX_CALL param32 0x263288F3</t>
  </si>
  <si>
    <t>0x4e26328610</t>
  </si>
  <si>
    <t>0x4e26328917</t>
  </si>
  <si>
    <t>0x4e2632891b</t>
  </si>
  <si>
    <t>0x4e26329297</t>
  </si>
  <si>
    <t>LMMGR_DATA_CONF param32 0x26328BC3</t>
  </si>
  <si>
    <t>0x4e2632929a</t>
  </si>
  <si>
    <t>0x4e2632929c</t>
  </si>
  <si>
    <t>FRT32_TX_END param32 0x2632925E</t>
  </si>
  <si>
    <t>0x4e2632929f</t>
  </si>
  <si>
    <t>0x4e263292a6</t>
  </si>
  <si>
    <t>0x4e263292b1</t>
  </si>
  <si>
    <t>0x4e263292b3</t>
  </si>
  <si>
    <t>CL_NEXT_CLI rxTime 113ms, txTime 0ms rxPrio 0 txPrio 0</t>
  </si>
  <si>
    <t>0x4e263292ba</t>
  </si>
  <si>
    <t>0x4e263292bf</t>
  </si>
  <si>
    <t>0x4e263292c3</t>
  </si>
  <si>
    <t>0x4e263292ce</t>
  </si>
  <si>
    <t>CL_NEXT_RX_TX nextTime 640848986(0x2632945A)</t>
  </si>
  <si>
    <t>0x4e263292d2</t>
  </si>
  <si>
    <t>0x4e26329460</t>
  </si>
  <si>
    <t>0x4e26329467</t>
  </si>
  <si>
    <t>0x4e2632946e</t>
  </si>
  <si>
    <t>0x4e2632947a</t>
  </si>
  <si>
    <t>0x4e26329510</t>
  </si>
  <si>
    <t>0x4e26329515</t>
  </si>
  <si>
    <t>0x4e263299c6</t>
  </si>
  <si>
    <t>0x4e263299cd</t>
  </si>
  <si>
    <t>0x4e26329a31</t>
  </si>
  <si>
    <t>0x4e26329a35</t>
  </si>
  <si>
    <t>FRT32_RX_START param32 0x26329956</t>
  </si>
  <si>
    <t>0x4e26329a37</t>
  </si>
  <si>
    <t>0x4e26329a3f</t>
  </si>
  <si>
    <t>0x4e26329a49</t>
  </si>
  <si>
    <t>0x4e26329a4e</t>
  </si>
  <si>
    <t>0x4e26329a5b</t>
  </si>
  <si>
    <t>0x4e26329a8d</t>
  </si>
  <si>
    <t>0x4e26329a96</t>
  </si>
  <si>
    <t>0x4e26329a9f</t>
  </si>
  <si>
    <t>0x4e26329aa4</t>
  </si>
  <si>
    <t>0x4e26329ab0</t>
  </si>
  <si>
    <t>0x4e26329d1d</t>
  </si>
  <si>
    <t>0x4e26329d26</t>
  </si>
  <si>
    <t>0x4e26329d2f</t>
  </si>
  <si>
    <t>0x4e26329d36</t>
  </si>
  <si>
    <t>0x4e26329d42</t>
  </si>
  <si>
    <t>0x4e26329d44</t>
  </si>
  <si>
    <t>0x4e26329d50</t>
  </si>
  <si>
    <t>0x4e26329e78</t>
  </si>
  <si>
    <t>0x4e26329e7d</t>
  </si>
  <si>
    <t>0x4e26329e82</t>
  </si>
  <si>
    <t>0x4e2632c50d</t>
  </si>
  <si>
    <t>0x4e2632c510</t>
  </si>
  <si>
    <t>FRT32_RX_END param32 0x2632C4C5</t>
  </si>
  <si>
    <t>0x4e2632c512</t>
  </si>
  <si>
    <t>0x4e2632c521</t>
  </si>
  <si>
    <t>0x4e2632c52d</t>
  </si>
  <si>
    <t>0x4e2632c530</t>
  </si>
  <si>
    <t>CL_NEXT_CLI rxTime 97ms, txTime 0ms rxPrio 0 txPrio 0</t>
  </si>
  <si>
    <t>0x4e2632c53b</t>
  </si>
  <si>
    <t xml:space="preserve">CL_SEQ_CTRL RX_SUCCESS SeqNum 186(0xBA) frag 0   </t>
  </si>
  <si>
    <t>0x4e2632c556</t>
  </si>
  <si>
    <t>0x4e2632c55b</t>
  </si>
  <si>
    <t>CL_NEXT_RX_TX nextTime 640862381(0x2632C8AD)</t>
  </si>
  <si>
    <t>0x4e2632c562</t>
  </si>
  <si>
    <t>0x4e2632c567</t>
  </si>
  <si>
    <t>0x4e2632c574</t>
  </si>
  <si>
    <t>0x4e2632c58a</t>
  </si>
  <si>
    <t>CL_FRT32_TX_CALL param32 0x2632C8AD</t>
  </si>
  <si>
    <t>0x4e2632c58c</t>
  </si>
  <si>
    <t>0x4e2632c8d1</t>
  </si>
  <si>
    <t>0x4e2632c8d5</t>
  </si>
  <si>
    <t>0x4e2632d0c1</t>
  </si>
  <si>
    <t>LMMGR_DATA_CONF param32 0x2632CB7B</t>
  </si>
  <si>
    <t>0x4e2632d0c4</t>
  </si>
  <si>
    <t>0x4e2632d0c6</t>
  </si>
  <si>
    <t>FRT32_TX_END param32 0x2632D08A</t>
  </si>
  <si>
    <t>0x4e2632d0c9</t>
  </si>
  <si>
    <t>0x4e2632d0d1</t>
  </si>
  <si>
    <t>0x4e2632d0dd</t>
  </si>
  <si>
    <t>0x4e2632d0df</t>
  </si>
  <si>
    <t>0x4e2632d0f2</t>
  </si>
  <si>
    <t>0x4e2632d0f7</t>
  </si>
  <si>
    <t>0x4e2632d10a</t>
  </si>
  <si>
    <t>0x4e2632d114</t>
  </si>
  <si>
    <t>0x4e2632d117</t>
  </si>
  <si>
    <t>CL_END STS_SUCCESS(0,0x0) duration 296msec</t>
  </si>
  <si>
    <t>0x4e2632d11e</t>
  </si>
  <si>
    <t>0x4e2632d122</t>
  </si>
  <si>
    <t>0x4e2632d12f</t>
  </si>
  <si>
    <t>0x4e2632d439</t>
  </si>
  <si>
    <t>0x4e26330ae8</t>
  </si>
  <si>
    <t>0x4e26330aee</t>
  </si>
  <si>
    <t>0x4e26330af1</t>
  </si>
  <si>
    <t>0x4e26330afe</t>
  </si>
  <si>
    <t>0x4e26330b4f</t>
  </si>
  <si>
    <t>0x4e26330b52</t>
  </si>
  <si>
    <t>FRT32_RX_START param32 0x26330A74</t>
  </si>
  <si>
    <t>0x4e26330b54</t>
  </si>
  <si>
    <t>0x4e26330b5c</t>
  </si>
  <si>
    <t>0x4e26330b64</t>
  </si>
  <si>
    <t>0x4e26330b69</t>
  </si>
  <si>
    <t>0x4e26330b75</t>
  </si>
  <si>
    <t>0x4e26330bac</t>
  </si>
  <si>
    <t>0x4e26330bb3</t>
  </si>
  <si>
    <t>0x4e26330bbb</t>
  </si>
  <si>
    <t>0x4e26330bbf</t>
  </si>
  <si>
    <t>0x4e26330bcb</t>
  </si>
  <si>
    <t>0x4e263310cb</t>
  </si>
  <si>
    <t>0x4e263310d5</t>
  </si>
  <si>
    <t>0x4e263310dc</t>
  </si>
  <si>
    <t>0x4e263310df</t>
  </si>
  <si>
    <t>0x4e263310f2</t>
  </si>
  <si>
    <t>0x4e26331101</t>
  </si>
  <si>
    <t>0x4e26331104</t>
  </si>
  <si>
    <t>CL_START STS_SUCCESS(0,0x0) CL Id 23</t>
  </si>
  <si>
    <t>0x4e2633110a</t>
  </si>
  <si>
    <t>0x4e26331127</t>
  </si>
  <si>
    <t>0x4e2633112b</t>
  </si>
  <si>
    <t>0x4e2633112e</t>
  </si>
  <si>
    <t>0x4e2633113e</t>
  </si>
  <si>
    <t>0x4e26331141</t>
  </si>
  <si>
    <t>0x4e26331146</t>
  </si>
  <si>
    <t>0x4e26331149</t>
  </si>
  <si>
    <t>CL_NEW CL Id 23 (0x17) duration 400msec</t>
  </si>
  <si>
    <t>0x4e2633114f</t>
  </si>
  <si>
    <t>0x4e2633115a</t>
  </si>
  <si>
    <t>0x4e26331173</t>
  </si>
  <si>
    <t>CL_DATA_REQ STS_SUCCESS(0,0x0) CL Id 23</t>
  </si>
  <si>
    <t>0x4e2633117f</t>
  </si>
  <si>
    <t>0x4e2633137a</t>
  </si>
  <si>
    <t>0x4e26331388</t>
  </si>
  <si>
    <t>FRT32_RX_END param32 0x26331334</t>
  </si>
  <si>
    <t>0x4e2633138b</t>
  </si>
  <si>
    <t>0x4e2633139d</t>
  </si>
  <si>
    <t>0x4e263313b4</t>
  </si>
  <si>
    <t>0x4e263313b7</t>
  </si>
  <si>
    <t>0x4e263313e4</t>
  </si>
  <si>
    <t>0x4e263313e9</t>
  </si>
  <si>
    <t>CL_NEXT_RX_TX nextTime 640882460(0x2633171C)</t>
  </si>
  <si>
    <t>0x4e263313ff</t>
  </si>
  <si>
    <t>0x4e26331405</t>
  </si>
  <si>
    <t>0x4e2633141c</t>
  </si>
  <si>
    <t>CL_FRT32_TX_CALL param32 0x2633171C</t>
  </si>
  <si>
    <t>0x4e2633141f</t>
  </si>
  <si>
    <t>0x4e26331741</t>
  </si>
  <si>
    <t>0x4e26331745</t>
  </si>
  <si>
    <t>0x4e26331748</t>
  </si>
  <si>
    <t>0x4e2633174d</t>
  </si>
  <si>
    <t>0x4e26331752</t>
  </si>
  <si>
    <t>0x4e263320c2</t>
  </si>
  <si>
    <t>LMMGR_DATA_CONF param32 0x263319ED</t>
  </si>
  <si>
    <t>0x4e263320c4</t>
  </si>
  <si>
    <t>0x4e263320c6</t>
  </si>
  <si>
    <t>FRT32_TX_END param32 0x26332088</t>
  </si>
  <si>
    <t>0x4e263320c9</t>
  </si>
  <si>
    <t>0x4e263320d1</t>
  </si>
  <si>
    <t>0x4e263320dc</t>
  </si>
  <si>
    <t>0x4e263320df</t>
  </si>
  <si>
    <t>0x4e263320e5</t>
  </si>
  <si>
    <t>0x4e263320ea</t>
  </si>
  <si>
    <t>0x4e263320ee</t>
  </si>
  <si>
    <t>0x4e263320f9</t>
  </si>
  <si>
    <t>CL_NEXT_RX_TX nextTime 640885381(0x26332285)</t>
  </si>
  <si>
    <t>0x4e263320fd</t>
  </si>
  <si>
    <t>0x4e2633228a</t>
  </si>
  <si>
    <t>0x4e26332292</t>
  </si>
  <si>
    <t>0x4e26332298</t>
  </si>
  <si>
    <t>0x4e263322a4</t>
  </si>
  <si>
    <t>CL_FRT32_RX_CALL param32 0x00370001</t>
  </si>
  <si>
    <t>0x4e2633233a</t>
  </si>
  <si>
    <t>CL_RX STS_SUCCESS(0,0x0) mode 1 chan 55</t>
  </si>
  <si>
    <t>0x4e2633233f</t>
  </si>
  <si>
    <t>0x4e26332817</t>
  </si>
  <si>
    <t>0x4e2633281e</t>
  </si>
  <si>
    <t>0x4e26332868</t>
  </si>
  <si>
    <t>0x4e2633286c</t>
  </si>
  <si>
    <t>FRT32_RX_START param32 0x26332781</t>
  </si>
  <si>
    <t>0x4e2633286e</t>
  </si>
  <si>
    <t>0x4e26332876</t>
  </si>
  <si>
    <t>0x4e26332881</t>
  </si>
  <si>
    <t>0x4e26332886</t>
  </si>
  <si>
    <t>0x4e26332893</t>
  </si>
  <si>
    <t>0x4e263328b7</t>
  </si>
  <si>
    <t>0x4e263328c0</t>
  </si>
  <si>
    <t>0x4e263328c9</t>
  </si>
  <si>
    <t>0x4e263328ce</t>
  </si>
  <si>
    <t>0x4e263328da</t>
  </si>
  <si>
    <t>0x4e26332b47</t>
  </si>
  <si>
    <t>0x4e26332b50</t>
  </si>
  <si>
    <t>0x4e26332b59</t>
  </si>
  <si>
    <t>0x4e26332b5f</t>
  </si>
  <si>
    <t>0x4e26332b6b</t>
  </si>
  <si>
    <t>0x4e26332b6e</t>
  </si>
  <si>
    <t>0x4e26332b79</t>
  </si>
  <si>
    <t>0x4e26332cb5</t>
  </si>
  <si>
    <t>0x4e26332cbb</t>
  </si>
  <si>
    <t>0x4e26332cbf</t>
  </si>
  <si>
    <t>0x4e26340208</t>
  </si>
  <si>
    <t>0x4e2634020e</t>
  </si>
  <si>
    <t>0x4e26351098</t>
  </si>
  <si>
    <t>0x4e2635109b</t>
  </si>
  <si>
    <t>FRT32_RX_END param32 0x2635103F</t>
  </si>
  <si>
    <t>0x4e2635109d</t>
  </si>
  <si>
    <t>0x4e263510ac</t>
  </si>
  <si>
    <t>0x4e263510ba</t>
  </si>
  <si>
    <t>0x4e263510bf</t>
  </si>
  <si>
    <t>0x4e263510db</t>
  </si>
  <si>
    <t xml:space="preserve">CL_SEQ_CTRL RX_SUCCESS SeqNum 187(0xBB) frag 0   </t>
  </si>
  <si>
    <t>0x4e2635110f</t>
  </si>
  <si>
    <t>0x4e26351114</t>
  </si>
  <si>
    <t>CL_NEXT_RX_TX nextTime 641012775(0x26351427)</t>
  </si>
  <si>
    <t>0x4e2635111b</t>
  </si>
  <si>
    <t>0x4e26351120</t>
  </si>
  <si>
    <t>0x4e2635112c</t>
  </si>
  <si>
    <t>0x4e26351146</t>
  </si>
  <si>
    <t>CL_FRT32_TX_CALL param32 0x26351427</t>
  </si>
  <si>
    <t>0x4e2635114a</t>
  </si>
  <si>
    <t>0x4e2635144b</t>
  </si>
  <si>
    <t>0x4e2635144f</t>
  </si>
  <si>
    <t>0x4e26351ffb</t>
  </si>
  <si>
    <t>LMMGR_DATA_CONF param32 0x263516F8</t>
  </si>
  <si>
    <t>0x4e26351ffe</t>
  </si>
  <si>
    <t>0x4e26352001</t>
  </si>
  <si>
    <t>FRT32_TX_END param32 0x26351FC4</t>
  </si>
  <si>
    <t>0x4e26352005</t>
  </si>
  <si>
    <t>0x4e2635200d</t>
  </si>
  <si>
    <t>0x4e26352017</t>
  </si>
  <si>
    <t>0x4e2635201a</t>
  </si>
  <si>
    <t>0x4e2635201f</t>
  </si>
  <si>
    <t>0x4e26352024</t>
  </si>
  <si>
    <t>0x4e26352028</t>
  </si>
  <si>
    <t>0x4e26352034</t>
  </si>
  <si>
    <t>CL_NEXT_RX_TX nextTime 641016256(0x263521C0)</t>
  </si>
  <si>
    <t>0x4e26352038</t>
  </si>
  <si>
    <t>0x4e263521c6</t>
  </si>
  <si>
    <t>0x4e263521cd</t>
  </si>
  <si>
    <t>0x4e263521d2</t>
  </si>
  <si>
    <t>0x4e263521de</t>
  </si>
  <si>
    <t>0x4e26352273</t>
  </si>
  <si>
    <t>0x4e2635227a</t>
  </si>
  <si>
    <t>0x4e26352751</t>
  </si>
  <si>
    <t>0x4e26352757</t>
  </si>
  <si>
    <t>0x4e263527a2</t>
  </si>
  <si>
    <t>0x4e263527a5</t>
  </si>
  <si>
    <t>FRT32_RX_START param32 0x263526BB</t>
  </si>
  <si>
    <t>0x4e263527a7</t>
  </si>
  <si>
    <t>0x4e263527af</t>
  </si>
  <si>
    <t>0x4e263527bb</t>
  </si>
  <si>
    <t>0x4e263527c0</t>
  </si>
  <si>
    <t>0x4e263527cc</t>
  </si>
  <si>
    <t>0x4e263527f1</t>
  </si>
  <si>
    <t>0x4e263527f8</t>
  </si>
  <si>
    <t>0x4e26352801</t>
  </si>
  <si>
    <t>0x4e26352806</t>
  </si>
  <si>
    <t>0x4e26352814</t>
  </si>
  <si>
    <t>0x4e26352a81</t>
  </si>
  <si>
    <t>0x4e26352a89</t>
  </si>
  <si>
    <t>0x4e26352a93</t>
  </si>
  <si>
    <t>0x4e26352a98</t>
  </si>
  <si>
    <t>0x4e26352aa4</t>
  </si>
  <si>
    <t>0x4e26352aa6</t>
  </si>
  <si>
    <t>0x4e26352ab3</t>
  </si>
  <si>
    <t>0x4e26352bdc</t>
  </si>
  <si>
    <t>0x4e26352be2</t>
  </si>
  <si>
    <t>0x4e26352be7</t>
  </si>
  <si>
    <t>0x4e26355271</t>
  </si>
  <si>
    <t>0x4e26355273</t>
  </si>
  <si>
    <t>FRT32_RX_END param32 0x26355229</t>
  </si>
  <si>
    <t>0x4e26355276</t>
  </si>
  <si>
    <t>0x4e26355286</t>
  </si>
  <si>
    <t>0x4e26355293</t>
  </si>
  <si>
    <t>0x4e26355295</t>
  </si>
  <si>
    <t>0x4e263552a0</t>
  </si>
  <si>
    <t xml:space="preserve">CL_SEQ_CTRL RX_SUCCESS SeqNum 188(0xBC) frag 0   </t>
  </si>
  <si>
    <t>0x4e263552ba</t>
  </si>
  <si>
    <t>0x4e263552bf</t>
  </si>
  <si>
    <t>CL_NEXT_RX_TX nextTime 641029649(0x26355611)</t>
  </si>
  <si>
    <t>0x4e263552c6</t>
  </si>
  <si>
    <t>0x4e263552cd</t>
  </si>
  <si>
    <t>0x4e263552d9</t>
  </si>
  <si>
    <t>0x4e263552ee</t>
  </si>
  <si>
    <t>CL_FRT32_TX_CALL param32 0x26355611</t>
  </si>
  <si>
    <t>0x4e263552f1</t>
  </si>
  <si>
    <t>0x4e26355635</t>
  </si>
  <si>
    <t>0x4e26355639</t>
  </si>
  <si>
    <t>0x4e26355e25</t>
  </si>
  <si>
    <t>LMMGR_DATA_CONF param32 0x263558E2</t>
  </si>
  <si>
    <t>0x4e26355e2a</t>
  </si>
  <si>
    <t>0x4e26355e2c</t>
  </si>
  <si>
    <t>FRT32_TX_END param32 0x26355DEE</t>
  </si>
  <si>
    <t>0x4e26355e2f</t>
  </si>
  <si>
    <t>0x4e26355e36</t>
  </si>
  <si>
    <t>0x4e26355e41</t>
  </si>
  <si>
    <t>0x4e26355e43</t>
  </si>
  <si>
    <t>0x4e26355e55</t>
  </si>
  <si>
    <t>0x4e26355e5c</t>
  </si>
  <si>
    <t>0x4e26355e6f</t>
  </si>
  <si>
    <t>0x4e26355e79</t>
  </si>
  <si>
    <t>0x4e26355e7c</t>
  </si>
  <si>
    <t>CL_END STS_SUCCESS(0,0x0) duration 150msec</t>
  </si>
  <si>
    <t>0x4e26355e82</t>
  </si>
  <si>
    <t>0x4e26355e86</t>
  </si>
  <si>
    <t>0x4e26355e93</t>
  </si>
  <si>
    <t>0x4e2635617c</t>
  </si>
  <si>
    <t>0x4e263588c0</t>
  </si>
  <si>
    <t>0x4e263588c6</t>
  </si>
  <si>
    <t>0x4e26358cdd</t>
  </si>
  <si>
    <t>0x4e26358fc9</t>
  </si>
  <si>
    <t>0x4e2635dafd</t>
  </si>
  <si>
    <t>0x4e2635dde2</t>
  </si>
  <si>
    <t>0x4e2636291d</t>
  </si>
  <si>
    <t>0x4e26362bff</t>
  </si>
  <si>
    <t>0x4e2636773e</t>
  </si>
  <si>
    <t>0x4e26367a24</t>
  </si>
  <si>
    <t>0x4e2636c55d</t>
  </si>
  <si>
    <t>0x4e2636c840</t>
  </si>
  <si>
    <t>0x4e26370f51</t>
  </si>
  <si>
    <t>0x4e26370f59</t>
  </si>
  <si>
    <t>0x4e2637137e</t>
  </si>
  <si>
    <t>0x4e26371662</t>
  </si>
  <si>
    <t>0x4e2637619d</t>
  </si>
  <si>
    <t>0x4e2637647e</t>
  </si>
  <si>
    <t>0x4e2637afbe</t>
  </si>
  <si>
    <t>0x4e2637b2a2</t>
  </si>
  <si>
    <t>0x4e2637fddf</t>
  </si>
  <si>
    <t>0x4e263800c7</t>
  </si>
  <si>
    <t>0x4e26384bfd</t>
  </si>
  <si>
    <t>0x4e26384ee3</t>
  </si>
  <si>
    <t>0x4e263895f1</t>
  </si>
  <si>
    <t>0x4e263895f8</t>
  </si>
  <si>
    <t>0x4e26389a1e</t>
  </si>
  <si>
    <t>0x4e26389d01</t>
  </si>
  <si>
    <t>0x4e2638e83d</t>
  </si>
  <si>
    <t>0x4e2638eb1f</t>
  </si>
  <si>
    <t>0x4e26391aa9</t>
  </si>
  <si>
    <t>0x4e26391ad3</t>
  </si>
  <si>
    <t>0x4e26391ad6</t>
  </si>
  <si>
    <t>0x4e26391ae8</t>
  </si>
  <si>
    <t>0x4e26391aed</t>
  </si>
  <si>
    <t>0x4e26391af4</t>
  </si>
  <si>
    <t>0x4e26391f0f</t>
  </si>
  <si>
    <t>0x4e26392ecd</t>
  </si>
  <si>
    <t>LMMGR_DATA_CONF param32 0x263921BA</t>
  </si>
  <si>
    <t>0x4e26392ed0</t>
  </si>
  <si>
    <t>0x4e26392ed2</t>
  </si>
  <si>
    <t>FRT32_TX_END param32 0x26392E97</t>
  </si>
  <si>
    <t>0x4e26392ed5</t>
  </si>
  <si>
    <t>0x4e26392ede</t>
  </si>
  <si>
    <t>0x4e26392ef5</t>
  </si>
  <si>
    <t>0x4e26392f08</t>
  </si>
  <si>
    <t>0x4e26392f0c</t>
  </si>
  <si>
    <t>0x4e26392f19</t>
  </si>
  <si>
    <t>0x4e26393095</t>
  </si>
  <si>
    <t>0x4e26393217</t>
  </si>
  <si>
    <t>0x4e2639321e</t>
  </si>
  <si>
    <t>CL_OUT_REQ pktId 62775(0xF537)</t>
  </si>
  <si>
    <t>0x4e2639322f</t>
  </si>
  <si>
    <t>0x4e2639325e</t>
  </si>
  <si>
    <t>0x4e2639326c</t>
  </si>
  <si>
    <t>0x4e26393273</t>
  </si>
  <si>
    <t>0x4e26393275</t>
  </si>
  <si>
    <t>CL_OUT_CNF STS_SUCCESS(0,0x0) CL Id 24</t>
  </si>
  <si>
    <t>0x4e26393279</t>
  </si>
  <si>
    <t>0x4e26393638</t>
  </si>
  <si>
    <t>0x4e2639364a</t>
  </si>
  <si>
    <t>0x4e2639364e</t>
  </si>
  <si>
    <t>0x4e26393655</t>
  </si>
  <si>
    <t>0x4e26393664</t>
  </si>
  <si>
    <t>CL_NEW CL Id 24 (0x18) duration 400msec</t>
  </si>
  <si>
    <t>0x4e2639367b</t>
  </si>
  <si>
    <t>0x4e26393691</t>
  </si>
  <si>
    <t>CL_FRT32_TX_CALL param32 0x26393A12</t>
  </si>
  <si>
    <t>0x4e26393695</t>
  </si>
  <si>
    <t>0x4e26393a74</t>
  </si>
  <si>
    <t>0x4e26393a79</t>
  </si>
  <si>
    <t>0x4e26394675</t>
  </si>
  <si>
    <t>LMMGR_DATA_CONF param32 0x26393D1F</t>
  </si>
  <si>
    <t>0x4e26394677</t>
  </si>
  <si>
    <t>0x4e2639467a</t>
  </si>
  <si>
    <t>FRT32_TX_END param32 0x2639463E</t>
  </si>
  <si>
    <t>0x4e2639467d</t>
  </si>
  <si>
    <t>0x4e26394685</t>
  </si>
  <si>
    <t>0x4e26394690</t>
  </si>
  <si>
    <t>0x4e26394692</t>
  </si>
  <si>
    <t>0x4e26394698</t>
  </si>
  <si>
    <t>0x4e2639469d</t>
  </si>
  <si>
    <t>0x4e263946a0</t>
  </si>
  <si>
    <t>0x4e263946ab</t>
  </si>
  <si>
    <t>CL_NEXT_RX_TX nextTime 641288250(0x2639483A)</t>
  </si>
  <si>
    <t>0x4e263946b1</t>
  </si>
  <si>
    <t>0x4e26394840</t>
  </si>
  <si>
    <t>0x4e26394847</t>
  </si>
  <si>
    <t>0x4e2639484c</t>
  </si>
  <si>
    <t>0x4e26394858</t>
  </si>
  <si>
    <t>CL_FRT32_RX_CALL param32 0x000F0001</t>
  </si>
  <si>
    <t>0x4e263948ee</t>
  </si>
  <si>
    <t>CL_RX STS_SUCCESS(0,0x0) mode 1 chan 15</t>
  </si>
  <si>
    <t>0x4e263948f3</t>
  </si>
  <si>
    <t>0x4e26394da3</t>
  </si>
  <si>
    <t>0x4e26394daa</t>
  </si>
  <si>
    <t>0x4e26394e0f</t>
  </si>
  <si>
    <t>0x4e26394e11</t>
  </si>
  <si>
    <t>FRT32_RX_START param32 0x26394D34</t>
  </si>
  <si>
    <t>0x4e26394e14</t>
  </si>
  <si>
    <t>0x4e26394e1b</t>
  </si>
  <si>
    <t>0x4e26394e26</t>
  </si>
  <si>
    <t>0x4e26394e2c</t>
  </si>
  <si>
    <t>0x4e26394e39</t>
  </si>
  <si>
    <t>0x4e26394e6b</t>
  </si>
  <si>
    <t>0x4e26394e72</t>
  </si>
  <si>
    <t>0x4e26394e7b</t>
  </si>
  <si>
    <t>0x4e26394e80</t>
  </si>
  <si>
    <t>0x4e26394e8d</t>
  </si>
  <si>
    <t>0x4e263950fb</t>
  </si>
  <si>
    <t>0x4e26395103</t>
  </si>
  <si>
    <t>0x4e2639510d</t>
  </si>
  <si>
    <t>0x4e26395112</t>
  </si>
  <si>
    <t>0x4e2639511e</t>
  </si>
  <si>
    <t>0x4e26395121</t>
  </si>
  <si>
    <t>CL_DATA_REQ STS_SUCCESS(0,0x0) CL Id 24</t>
  </si>
  <si>
    <t>0x4e2639512c</t>
  </si>
  <si>
    <t>0x4e26395259</t>
  </si>
  <si>
    <t>0x4e2639525e</t>
  </si>
  <si>
    <t>0x4e26395263</t>
  </si>
  <si>
    <t>0x4e263953ba</t>
  </si>
  <si>
    <t>0x4e263953bc</t>
  </si>
  <si>
    <t>FRT32_RX_END param32 0x26395373</t>
  </si>
  <si>
    <t>0x4e263953bf</t>
  </si>
  <si>
    <t>0x4e263953cd</t>
  </si>
  <si>
    <t>0x4e263953da</t>
  </si>
  <si>
    <t>0x4e263953dd</t>
  </si>
  <si>
    <t>0x4e2639541f</t>
  </si>
  <si>
    <t>0x4e26395424</t>
  </si>
  <si>
    <t>CL_NEXT_RX_TX nextTime 641292123(0x2639575B)</t>
  </si>
  <si>
    <t>0x4e2639542b</t>
  </si>
  <si>
    <t>0x4e26395430</t>
  </si>
  <si>
    <t>0x4e2639543d</t>
  </si>
  <si>
    <t>0x4e26395595</t>
  </si>
  <si>
    <t>0x4e263955a2</t>
  </si>
  <si>
    <t>CL_FRT32_TX_CALL param32 0x2639575B</t>
  </si>
  <si>
    <t>0x4e263955a5</t>
  </si>
  <si>
    <t>0x4e2639577f</t>
  </si>
  <si>
    <t>0x4e26395783</t>
  </si>
  <si>
    <t>0x4e263a1c88</t>
  </si>
  <si>
    <t>0x4e263a1c8e</t>
  </si>
  <si>
    <t>0x4e263b347f</t>
  </si>
  <si>
    <t>LMMGR_DATA_CONF param32 0x26395A29</t>
  </si>
  <si>
    <t>0x4e263b3482</t>
  </si>
  <si>
    <t>0x4e263b3484</t>
  </si>
  <si>
    <t>FRT32_TX_END param32 0x263B3449</t>
  </si>
  <si>
    <t>0x4e263b3487</t>
  </si>
  <si>
    <t>0x4e263b348f</t>
  </si>
  <si>
    <t>0x4e263b349a</t>
  </si>
  <si>
    <t>0x4e263b349d</t>
  </si>
  <si>
    <t>0x4e263b34a3</t>
  </si>
  <si>
    <t>0x4e263b34a8</t>
  </si>
  <si>
    <t>0x4e263b34ac</t>
  </si>
  <si>
    <t>0x4e263b34b7</t>
  </si>
  <si>
    <t>CL_NEXT_RX_TX nextTime 641414725(0x263B3645)</t>
  </si>
  <si>
    <t>0x4e263b34bb</t>
  </si>
  <si>
    <t>0x4e263b364a</t>
  </si>
  <si>
    <t>0x4e263b3652</t>
  </si>
  <si>
    <t>0x4e263b3658</t>
  </si>
  <si>
    <t>0x4e263b3664</t>
  </si>
  <si>
    <t>0x4e263b36fa</t>
  </si>
  <si>
    <t>0x4e263b36ff</t>
  </si>
  <si>
    <t>0x4e263b3bd7</t>
  </si>
  <si>
    <t>0x4e263b3bde</t>
  </si>
  <si>
    <t>0x4e263b3c28</t>
  </si>
  <si>
    <t>0x4e263b3c2c</t>
  </si>
  <si>
    <t>FRT32_RX_START param32 0x263B3B41</t>
  </si>
  <si>
    <t>0x4e263b3c2e</t>
  </si>
  <si>
    <t>0x4e263b3c36</t>
  </si>
  <si>
    <t>0x4e263b3c41</t>
  </si>
  <si>
    <t>0x4e263b3c45</t>
  </si>
  <si>
    <t>0x4e263b3c52</t>
  </si>
  <si>
    <t>0x4e263b3c77</t>
  </si>
  <si>
    <t>0x4e263b3c80</t>
  </si>
  <si>
    <t>0x4e263b3c89</t>
  </si>
  <si>
    <t>0x4e263b3c8e</t>
  </si>
  <si>
    <t>0x4e263b3c9a</t>
  </si>
  <si>
    <t>0x4e263b3f07</t>
  </si>
  <si>
    <t>0x4e263b3f0f</t>
  </si>
  <si>
    <t>0x4e263b3f19</t>
  </si>
  <si>
    <t>0x4e263b3f1f</t>
  </si>
  <si>
    <t>0x4e263b3f23</t>
  </si>
  <si>
    <t xml:space="preserve">CL_SEQ_CTRL TX_SUCCESS SeqNum 152(0x98) frag 0|1485B   </t>
  </si>
  <si>
    <t>0x4e263b3f2f</t>
  </si>
  <si>
    <t>0x4e263b3f32</t>
  </si>
  <si>
    <t>CL_TXDONE SDU_TX_SUCCESS(0,0x0) CL Id 24</t>
  </si>
  <si>
    <t>0x4e263b3f3e</t>
  </si>
  <si>
    <t>0x4e263b3f40</t>
  </si>
  <si>
    <t>0x4e263b3f62</t>
  </si>
  <si>
    <t>0x4e263b41c8</t>
  </si>
  <si>
    <t>0x4e263b41cd</t>
  </si>
  <si>
    <t>0x4e263b41d2</t>
  </si>
  <si>
    <t>0x4e263b43f6</t>
  </si>
  <si>
    <t>0x4e263b43f8</t>
  </si>
  <si>
    <t>FRT32_RX_END param32 0x263B43AF</t>
  </si>
  <si>
    <t>0x4e263b43fb</t>
  </si>
  <si>
    <t>0x4e263b440a</t>
  </si>
  <si>
    <t>0x4e263b4419</t>
  </si>
  <si>
    <t>0x4e263b441b</t>
  </si>
  <si>
    <t>0x4e263b443a</t>
  </si>
  <si>
    <t>0x4e263b4440</t>
  </si>
  <si>
    <t>CL_NEXT_RX_TX nextTime 641419159(0x263B4797)</t>
  </si>
  <si>
    <t>0x4e263b4446</t>
  </si>
  <si>
    <t>0x4e263b445a</t>
  </si>
  <si>
    <t>0x4e263b4466</t>
  </si>
  <si>
    <t>0x4e263b447e</t>
  </si>
  <si>
    <t>CL_FRT32_TX_CALL param32 0x263B4797</t>
  </si>
  <si>
    <t>0x4e263b4481</t>
  </si>
  <si>
    <t>0x4e263b47bb</t>
  </si>
  <si>
    <t>0x4e263b47bf</t>
  </si>
  <si>
    <t>0x4e263b4fac</t>
  </si>
  <si>
    <t>LMMGR_DATA_CONF param32 0x263B4A69</t>
  </si>
  <si>
    <t>0x4e263b4fae</t>
  </si>
  <si>
    <t>0x4e263b4fb0</t>
  </si>
  <si>
    <t>FRT32_TX_END param32 0x263B4F74</t>
  </si>
  <si>
    <t>0x4e263b4fb4</t>
  </si>
  <si>
    <t>0x4e263b4fbc</t>
  </si>
  <si>
    <t>0x4e263b4fc6</t>
  </si>
  <si>
    <t>CL_PDLL_FLAGS param32 13079(0x00003317) RX_ET | POLLED | RX_DST | POLL_RXD | CLI_RXD | TX_ET | SENT_RSSI | RX_DLC_END</t>
  </si>
  <si>
    <t>0x4e263b4fc9</t>
  </si>
  <si>
    <t>0x4e263b4fdb</t>
  </si>
  <si>
    <t>0x4e263b4fe0</t>
  </si>
  <si>
    <t>0x4e263b4ff3</t>
  </si>
  <si>
    <t>0x4e263b4fff</t>
  </si>
  <si>
    <t>0x4e263b5002</t>
  </si>
  <si>
    <t>CL_END STS_SUCCESS(0,0x0) duration 137msec</t>
  </si>
  <si>
    <t>0x4e263b5007</t>
  </si>
  <si>
    <t>0x4e263b500b</t>
  </si>
  <si>
    <t>0x4e263b5018</t>
  </si>
  <si>
    <t>0x4e263b5302</t>
  </si>
  <si>
    <t>0x4e263b593c</t>
  </si>
  <si>
    <t>0x4e263b5c1f</t>
  </si>
  <si>
    <t>0x4e263b7c3e</t>
  </si>
  <si>
    <t>0x4e263b7c76</t>
  </si>
  <si>
    <t>0x4e263b7c79</t>
  </si>
  <si>
    <t>0x4e263b7c8c</t>
  </si>
  <si>
    <t>0x4e263b7c8f</t>
  </si>
  <si>
    <t>0x4e263b7c96</t>
  </si>
  <si>
    <t>0x4e263b80b3</t>
  </si>
  <si>
    <t>0x4e263b9072</t>
  </si>
  <si>
    <t>LMMGR_DATA_CONF param32 0x263B835E</t>
  </si>
  <si>
    <t>0x4e263b9074</t>
  </si>
  <si>
    <t>0x4e263b9077</t>
  </si>
  <si>
    <t>FRT32_TX_END param32 0x263B903B</t>
  </si>
  <si>
    <t>0x4e263b9079</t>
  </si>
  <si>
    <t>0x4e263b9081</t>
  </si>
  <si>
    <t>0x4e263b9098</t>
  </si>
  <si>
    <t>0x4e263b90ac</t>
  </si>
  <si>
    <t>0x4e263b90b0</t>
  </si>
  <si>
    <t>0x4e263b90be</t>
  </si>
  <si>
    <t>0x4e263b9235</t>
  </si>
  <si>
    <t>0x4e263b93ad</t>
  </si>
  <si>
    <t>0x4e263b93b3</t>
  </si>
  <si>
    <t>CL_OUT_REQ pktId 62777(0xF539)</t>
  </si>
  <si>
    <t>0x4e263b93b5</t>
  </si>
  <si>
    <t>0x4e263b93e6</t>
  </si>
  <si>
    <t>0x4e263b93f5</t>
  </si>
  <si>
    <t>0x4e263b93fe</t>
  </si>
  <si>
    <t>0x4e263b9400</t>
  </si>
  <si>
    <t>CL_OUT_CNF STS_SUCCESS(0,0x0) CL Id 25</t>
  </si>
  <si>
    <t>0x4e263b9404</t>
  </si>
  <si>
    <t>0x4e263b97c2</t>
  </si>
  <si>
    <t>0x4e263b97d4</t>
  </si>
  <si>
    <t>0x4e263b97d9</t>
  </si>
  <si>
    <t>0x4e263b97e0</t>
  </si>
  <si>
    <t>0x4e263b97f0</t>
  </si>
  <si>
    <t>CL_NEW CL Id 25 (0x19) duration 400msec</t>
  </si>
  <si>
    <t>0x4e263b9806</t>
  </si>
  <si>
    <t>0x4e263b981c</t>
  </si>
  <si>
    <t>CL_FRT32_TX_CALL param32 0x263B9B9B</t>
  </si>
  <si>
    <t>0x4e263b981f</t>
  </si>
  <si>
    <t>0x4e263b9bfa</t>
  </si>
  <si>
    <t>0x4e263b9c00</t>
  </si>
  <si>
    <t>0x4e263ba328</t>
  </si>
  <si>
    <t>0x4e263ba32f</t>
  </si>
  <si>
    <t>0x4e263ba7fb</t>
  </si>
  <si>
    <t>LMMGR_DATA_CONF param32 0x263B9EA5</t>
  </si>
  <si>
    <t>0x4e263ba7fd</t>
  </si>
  <si>
    <t>0x4e263ba800</t>
  </si>
  <si>
    <t>FRT32_TX_END param32 0x263BA7C4</t>
  </si>
  <si>
    <t>0x4e263ba802</t>
  </si>
  <si>
    <t>0x4e263ba80c</t>
  </si>
  <si>
    <t>0x4e263ba817</t>
  </si>
  <si>
    <t>0x4e263ba819</t>
  </si>
  <si>
    <t>0x4e263ba81f</t>
  </si>
  <si>
    <t>0x4e263ba823</t>
  </si>
  <si>
    <t>0x4e263ba827</t>
  </si>
  <si>
    <t>0x4e263ba832</t>
  </si>
  <si>
    <t>CL_NEXT_RX_TX nextTime 641444288(0x263BA9C0)</t>
  </si>
  <si>
    <t>0x4e263ba838</t>
  </si>
  <si>
    <t>0x4e263ba9c6</t>
  </si>
  <si>
    <t>0x4e263ba9cd</t>
  </si>
  <si>
    <t>0x4e263ba9d2</t>
  </si>
  <si>
    <t>0x4e263ba9de</t>
  </si>
  <si>
    <t>CL_FRT32_RX_CALL param32 0x00050001</t>
  </si>
  <si>
    <t>0x4e263baa74</t>
  </si>
  <si>
    <t>CL_RX STS_SUCCESS(0,0x0) mode 1 chan 5</t>
  </si>
  <si>
    <t>0x4e263baa79</t>
  </si>
  <si>
    <t>0x4e263baf29</t>
  </si>
  <si>
    <t>0x4e263baf30</t>
  </si>
  <si>
    <t>0x4e263baf95</t>
  </si>
  <si>
    <t>0x4e263baf97</t>
  </si>
  <si>
    <t>FRT32_RX_START param32 0x263BAEBA</t>
  </si>
  <si>
    <t>0x4e263baf99</t>
  </si>
  <si>
    <t>0x4e263bafa1</t>
  </si>
  <si>
    <t>0x4e263bafac</t>
  </si>
  <si>
    <t>0x4e263bafb2</t>
  </si>
  <si>
    <t>0x4e263bafbe</t>
  </si>
  <si>
    <t>0x4e263baff1</t>
  </si>
  <si>
    <t>0x4e263baff8</t>
  </si>
  <si>
    <t>0x4e263bb001</t>
  </si>
  <si>
    <t>0x4e263bb006</t>
  </si>
  <si>
    <t>0x4e263bb013</t>
  </si>
  <si>
    <t>0x4e263bb281</t>
  </si>
  <si>
    <t>0x4e263bb289</t>
  </si>
  <si>
    <t>0x4e263bb293</t>
  </si>
  <si>
    <t>0x4e263bb298</t>
  </si>
  <si>
    <t>0x4e263bb2a4</t>
  </si>
  <si>
    <t>0x4e263bb2a8</t>
  </si>
  <si>
    <t>CL_DATA_REQ STS_SUCCESS(0,0x0) CL Id 25</t>
  </si>
  <si>
    <t>0x4e263bb2b3</t>
  </si>
  <si>
    <t>0x4e263bb3d9</t>
  </si>
  <si>
    <t>0x4e263bb3e0</t>
  </si>
  <si>
    <t>0x4e263bb3e3</t>
  </si>
  <si>
    <t>0x4e263bb540</t>
  </si>
  <si>
    <t>0x4e263bb542</t>
  </si>
  <si>
    <t>FRT32_RX_END param32 0x263BB4F9</t>
  </si>
  <si>
    <t>0x4e263bb545</t>
  </si>
  <si>
    <t>0x4e263bb553</t>
  </si>
  <si>
    <t>0x4e263bb560</t>
  </si>
  <si>
    <t>0x4e263bb563</t>
  </si>
  <si>
    <t>0x4e263bb596</t>
  </si>
  <si>
    <t>0x4e263bb59d</t>
  </si>
  <si>
    <t>CL_NEXT_RX_TX nextTime 641448161(0x263BB8E1)</t>
  </si>
  <si>
    <t>0x4e263bb5a3</t>
  </si>
  <si>
    <t>0x4e263bb5a8</t>
  </si>
  <si>
    <t>0x4e263bb5b5</t>
  </si>
  <si>
    <t>0x4e263bb71d</t>
  </si>
  <si>
    <t>0x4e263bb729</t>
  </si>
  <si>
    <t>CL_FRT32_TX_CALL param32 0x263BB8E1</t>
  </si>
  <si>
    <t>0x4e263bb72b</t>
  </si>
  <si>
    <t>0x4e263bb905</t>
  </si>
  <si>
    <t>0x4e263bb909</t>
  </si>
  <si>
    <t>0x4e263d29d1</t>
  </si>
  <si>
    <t>0x4e263d29d6</t>
  </si>
  <si>
    <t>0x4e263d9606</t>
  </si>
  <si>
    <t>LMMGR_DATA_CONF param32 0x263BBBB3</t>
  </si>
  <si>
    <t>0x4e263d9608</t>
  </si>
  <si>
    <t>0x4e263d960a</t>
  </si>
  <si>
    <t>FRT32_TX_END param32 0x263D95CF</t>
  </si>
  <si>
    <t>0x4e263d960d</t>
  </si>
  <si>
    <t>0x4e263d9615</t>
  </si>
  <si>
    <t>0x4e263d9620</t>
  </si>
  <si>
    <t>0x4e263d9623</t>
  </si>
  <si>
    <t>0x4e263d962a</t>
  </si>
  <si>
    <t>0x4e263d962e</t>
  </si>
  <si>
    <t>0x4e263d9632</t>
  </si>
  <si>
    <t>0x4e263d963d</t>
  </si>
  <si>
    <t>CL_NEXT_RX_TX nextTime 641570763(0x263D97CB)</t>
  </si>
  <si>
    <t>0x4e263d9641</t>
  </si>
  <si>
    <t>0x4e263d97d1</t>
  </si>
  <si>
    <t>0x4e263d97d8</t>
  </si>
  <si>
    <t>0x4e263d97de</t>
  </si>
  <si>
    <t>0x4e263d97ea</t>
  </si>
  <si>
    <t>0x4e263d9880</t>
  </si>
  <si>
    <t>0x4e263d9885</t>
  </si>
  <si>
    <t>0x4e263d9d32</t>
  </si>
  <si>
    <t>0x4e263d9d39</t>
  </si>
  <si>
    <t>0x4e263d9d9f</t>
  </si>
  <si>
    <t>0x4e263d9da3</t>
  </si>
  <si>
    <t>FRT32_RX_START param32 0x263D9CC4</t>
  </si>
  <si>
    <t>0x4e263d9da5</t>
  </si>
  <si>
    <t>0x4e263d9dad</t>
  </si>
  <si>
    <t>0x4e263d9db7</t>
  </si>
  <si>
    <t>0x4e263d9dbc</t>
  </si>
  <si>
    <t>0x4e263d9dc9</t>
  </si>
  <si>
    <t>0x4e263d9dfb</t>
  </si>
  <si>
    <t>0x4e263d9e04</t>
  </si>
  <si>
    <t>0x4e263d9e0d</t>
  </si>
  <si>
    <t>0x4e263d9e12</t>
  </si>
  <si>
    <t>0x4e263d9e1e</t>
  </si>
  <si>
    <t>0x4e263da08b</t>
  </si>
  <si>
    <t>0x4e263da094</t>
  </si>
  <si>
    <t>0x4e263da09d</t>
  </si>
  <si>
    <t>0x4e263da0a3</t>
  </si>
  <si>
    <t>0x4e263da0a8</t>
  </si>
  <si>
    <t xml:space="preserve">CL_SEQ_CTRL TX_SUCCESS SeqNum 153(0x99) frag 0|1485B   </t>
  </si>
  <si>
    <t>0x4e263da0b4</t>
  </si>
  <si>
    <t>0x4e263da0b7</t>
  </si>
  <si>
    <t>CL_TXDONE SDU_TX_SUCCESS(0,0x0) CL Id 25</t>
  </si>
  <si>
    <t>0x4e263da0be</t>
  </si>
  <si>
    <t>0x4e263da0c1</t>
  </si>
  <si>
    <t>0x4e263da0e1</t>
  </si>
  <si>
    <t>0x4e263da0e5</t>
  </si>
  <si>
    <t>0x4e263da0f1</t>
  </si>
  <si>
    <t>0x4e263da3e3</t>
  </si>
  <si>
    <t>0x4e263da3ea</t>
  </si>
  <si>
    <t>0x4e263da3ed</t>
  </si>
  <si>
    <t>0x4e263da57a</t>
  </si>
  <si>
    <t>0x4e263da57d</t>
  </si>
  <si>
    <t>FRT32_RX_END param32 0x263DA534</t>
  </si>
  <si>
    <t>0x4e263da581</t>
  </si>
  <si>
    <t>0x4e263da58f</t>
  </si>
  <si>
    <t>0x4e263da59c</t>
  </si>
  <si>
    <t>0x4e263da59f</t>
  </si>
  <si>
    <t>0x4e263da5d2</t>
  </si>
  <si>
    <t>0x4e263da5d8</t>
  </si>
  <si>
    <t>CL_NEXT_RX_TX nextTime 641575196(0x263DA91C)</t>
  </si>
  <si>
    <t>0x4e263da5df</t>
  </si>
  <si>
    <t>0x4e263da5e6</t>
  </si>
  <si>
    <t>0x4e263da5f2</t>
  </si>
  <si>
    <t>0x4e263da756</t>
  </si>
  <si>
    <t>0x4e263da763</t>
  </si>
  <si>
    <t>CL_FRT32_TX_CALL param32 0x263DA91C</t>
  </si>
  <si>
    <t>0x4e263da766</t>
  </si>
  <si>
    <t>0x4e263da941</t>
  </si>
  <si>
    <t>0x4e263da945</t>
  </si>
  <si>
    <t>0x4e263eb068</t>
  </si>
  <si>
    <t>0x4e263eb06e</t>
  </si>
  <si>
    <t>0x4e263f8411</t>
  </si>
  <si>
    <t>LMMGR_DATA_CONF param32 0x263DABEB</t>
  </si>
  <si>
    <t>0x4e263f8414</t>
  </si>
  <si>
    <t>0x4e263f8416</t>
  </si>
  <si>
    <t>FRT32_TX_END param32 0x263F83DA</t>
  </si>
  <si>
    <t>0x4e263f8419</t>
  </si>
  <si>
    <t>0x4e263f8421</t>
  </si>
  <si>
    <t>0x4e263f842e</t>
  </si>
  <si>
    <t>0x4e263f8430</t>
  </si>
  <si>
    <t>0x4e263f8435</t>
  </si>
  <si>
    <t>0x4e263f843a</t>
  </si>
  <si>
    <t>0x4e263f843e</t>
  </si>
  <si>
    <t>0x4e263f8449</t>
  </si>
  <si>
    <t>CL_NEXT_RX_TX nextTime 641697239(0x263F85D7)</t>
  </si>
  <si>
    <t>0x4e263f844d</t>
  </si>
  <si>
    <t>0x4e263f85dc</t>
  </si>
  <si>
    <t>0x4e263f85e4</t>
  </si>
  <si>
    <t>0x4e263f85e9</t>
  </si>
  <si>
    <t>0x4e263f85f5</t>
  </si>
  <si>
    <t>0x4e263f868a</t>
  </si>
  <si>
    <t>0x4e263f868f</t>
  </si>
  <si>
    <t>0x4e263f8b68</t>
  </si>
  <si>
    <t>0x4e263f8b70</t>
  </si>
  <si>
    <t>0x4e263f8bb9</t>
  </si>
  <si>
    <t>0x4e263f8bbb</t>
  </si>
  <si>
    <t>FRT32_RX_START param32 0x263F8AD2</t>
  </si>
  <si>
    <t>0x4e263f8bbe</t>
  </si>
  <si>
    <t>0x4e263f8bc5</t>
  </si>
  <si>
    <t>0x4e263f8bd0</t>
  </si>
  <si>
    <t>0x4e263f8bd5</t>
  </si>
  <si>
    <t>0x4e263f8be3</t>
  </si>
  <si>
    <t>0x4e263f8c08</t>
  </si>
  <si>
    <t>0x4e263f8c0f</t>
  </si>
  <si>
    <t>0x4e263f8c18</t>
  </si>
  <si>
    <t>0x4e263f8c1d</t>
  </si>
  <si>
    <t>0x4e263f8c29</t>
  </si>
  <si>
    <t>0x4e263f8e98</t>
  </si>
  <si>
    <t>0x4e263f8ea2</t>
  </si>
  <si>
    <t>0x4e263f8eab</t>
  </si>
  <si>
    <t>0x4e263f8eb0</t>
  </si>
  <si>
    <t>0x4e263f8eb4</t>
  </si>
  <si>
    <t xml:space="preserve">CL_SEQ_CTRL TX_SUCCESS SeqNum 154(0x9A) frag 0|1485B   </t>
  </si>
  <si>
    <t>0x4e263f8ebf</t>
  </si>
  <si>
    <t>0x4e263f8ec3</t>
  </si>
  <si>
    <t>0x4e263f8eca</t>
  </si>
  <si>
    <t>0x4e263f8ece</t>
  </si>
  <si>
    <t>0x4e263f8eef</t>
  </si>
  <si>
    <t>0x4e263f8ef1</t>
  </si>
  <si>
    <t>0x4e263f8efd</t>
  </si>
  <si>
    <t>0x4e263f9188</t>
  </si>
  <si>
    <t>0x4e263f918f</t>
  </si>
  <si>
    <t>0x4e263f9192</t>
  </si>
  <si>
    <t>0x4e263feb5a</t>
  </si>
  <si>
    <t>0x4e263feb5c</t>
  </si>
  <si>
    <t>FRT32_RX_END param32 0x263FEB10</t>
  </si>
  <si>
    <t>0x4e263feb5f</t>
  </si>
  <si>
    <t>0x4e263feb6e</t>
  </si>
  <si>
    <t>0x4e263feb7a</t>
  </si>
  <si>
    <t>0x4e263feb7d</t>
  </si>
  <si>
    <t>CL_NEXT_CLI rxTime 114ms, txTime 0ms rxPrio 0 txPrio 0</t>
  </si>
  <si>
    <t>0x4e263feb99</t>
  </si>
  <si>
    <t xml:space="preserve">CL_SEQ_CTRL RX_SUCCESS SeqNum 189(0xBD) frag 0   </t>
  </si>
  <si>
    <t>0x4e263febb7</t>
  </si>
  <si>
    <t>0x4e263febbd</t>
  </si>
  <si>
    <t>CL_NEXT_RX_TX nextTime 641724152(0x263FEEF8)</t>
  </si>
  <si>
    <t>0x4e263febc4</t>
  </si>
  <si>
    <t>0x4e263febca</t>
  </si>
  <si>
    <t>0x4e263febd6</t>
  </si>
  <si>
    <t>0x4e263fec27</t>
  </si>
  <si>
    <t>0x4e263fec34</t>
  </si>
  <si>
    <t>CL_FRT32_TX_CALL param32 0x263FEEF8</t>
  </si>
  <si>
    <t>0x4e263fec37</t>
  </si>
  <si>
    <t>0x4e263fef1d</t>
  </si>
  <si>
    <t>0x4e263fef21</t>
  </si>
  <si>
    <t>0x4e26401dce</t>
  </si>
  <si>
    <t>LMMGR_DATA_CONF param32 0x263FF1CA</t>
  </si>
  <si>
    <t>0x4e26401dd0</t>
  </si>
  <si>
    <t>0x4e26401dd3</t>
  </si>
  <si>
    <t>FRT32_TX_END param32 0x26401D94</t>
  </si>
  <si>
    <t>0x4e26401dd5</t>
  </si>
  <si>
    <t>0x4e26401ddf</t>
  </si>
  <si>
    <t>0x4e26401de9</t>
  </si>
  <si>
    <t>0x4e26401dec</t>
  </si>
  <si>
    <t>CL_NEXT_CLI rxTime 98ms, txTime 0ms rxPrio 0 txPrio 0</t>
  </si>
  <si>
    <t>0x4e26401df1</t>
  </si>
  <si>
    <t>0x4e26401df6</t>
  </si>
  <si>
    <t>0x4e26401dfa</t>
  </si>
  <si>
    <t>0x4e26401e05</t>
  </si>
  <si>
    <t>CL_NEXT_RX_TX nextTime 641736592(0x26401F90)</t>
  </si>
  <si>
    <t>0x4e26401e0a</t>
  </si>
  <si>
    <t>0x4e26401f96</t>
  </si>
  <si>
    <t>0x4e26401f9d</t>
  </si>
  <si>
    <t>0x4e26401fa2</t>
  </si>
  <si>
    <t>0x4e26401fae</t>
  </si>
  <si>
    <t>0x4e26402044</t>
  </si>
  <si>
    <t>0x4e26402049</t>
  </si>
  <si>
    <t>0x4e26402515</t>
  </si>
  <si>
    <t>0x4e2640251c</t>
  </si>
  <si>
    <t>0x4e26402567</t>
  </si>
  <si>
    <t>0x4e2640256a</t>
  </si>
  <si>
    <t>FRT32_RX_START param32 0x2640248C</t>
  </si>
  <si>
    <t>0x4e2640256c</t>
  </si>
  <si>
    <t>0x4e26402573</t>
  </si>
  <si>
    <t>0x4e2640257e</t>
  </si>
  <si>
    <t>0x4e26402584</t>
  </si>
  <si>
    <t>0x4e26402591</t>
  </si>
  <si>
    <t>0x4e264025c3</t>
  </si>
  <si>
    <t>0x4e264025cb</t>
  </si>
  <si>
    <t>0x4e264025d4</t>
  </si>
  <si>
    <t>0x4e264025d9</t>
  </si>
  <si>
    <t>0x4e264025e6</t>
  </si>
  <si>
    <t>0x4e26402854</t>
  </si>
  <si>
    <t>0x4e2640285c</t>
  </si>
  <si>
    <t>0x4e26402865</t>
  </si>
  <si>
    <t>0x4e2640286a</t>
  </si>
  <si>
    <t>0x4e2640286e</t>
  </si>
  <si>
    <t xml:space="preserve">CL_SEQ_CTRL TX_SUCCESS SeqNum 155(0x9B) frag 0|115B   </t>
  </si>
  <si>
    <t>0x4e2640287a</t>
  </si>
  <si>
    <t>0x4e2640287d</t>
  </si>
  <si>
    <t>0x4e26402886</t>
  </si>
  <si>
    <t>0x4e26402888</t>
  </si>
  <si>
    <t>0x4e264028a9</t>
  </si>
  <si>
    <t>0x4e264028ab</t>
  </si>
  <si>
    <t>0x4e264028b7</t>
  </si>
  <si>
    <t>0x4e26402982</t>
  </si>
  <si>
    <t>0x4e26402985</t>
  </si>
  <si>
    <t>FRT32_RX_END param32 0x2640293C</t>
  </si>
  <si>
    <t>0x4e26402989</t>
  </si>
  <si>
    <t>0x4e26402998</t>
  </si>
  <si>
    <t>0x4e264029a1</t>
  </si>
  <si>
    <t>0x4e264029a4</t>
  </si>
  <si>
    <t>0x4e264029c9</t>
  </si>
  <si>
    <t>0x4e264029ce</t>
  </si>
  <si>
    <t>CL_NEXT_RX_TX nextTime 641740068(0x26402D24)</t>
  </si>
  <si>
    <t>0x4e264029f3</t>
  </si>
  <si>
    <t>0x4e264029f9</t>
  </si>
  <si>
    <t>0x4e26402a06</t>
  </si>
  <si>
    <t>0x4e26402a12</t>
  </si>
  <si>
    <t>0x4e26402a15</t>
  </si>
  <si>
    <t>0x4e26402a2a</t>
  </si>
  <si>
    <t>0x4e26402a36</t>
  </si>
  <si>
    <t>0x4e26402a39</t>
  </si>
  <si>
    <t>CL_END STS_INADEQUATE_TIME(579,0x243) duration 299msec</t>
  </si>
  <si>
    <t>0x4e26402a41</t>
  </si>
  <si>
    <t>0x4e26402a46</t>
  </si>
  <si>
    <t>0x4e26402a55</t>
  </si>
  <si>
    <t>0x4e26402d4d</t>
  </si>
  <si>
    <t>0x4e26402f27</t>
  </si>
  <si>
    <t>0x4e26402f2e</t>
  </si>
  <si>
    <t>CL_DATA_RESP STS_NO_INPROGRESS_SERVICE(554,0x22A) 0x5800</t>
  </si>
  <si>
    <t>0x4e26402f3a</t>
  </si>
  <si>
    <t>0x4e26402f3f</t>
  </si>
  <si>
    <t>0x4e26402f43</t>
  </si>
  <si>
    <t>0x4e26403711</t>
  </si>
  <si>
    <t>0x4e26403717</t>
  </si>
  <si>
    <t>0x4e26403b3e</t>
  </si>
  <si>
    <t>0x4e26403e22</t>
  </si>
  <si>
    <t>0x4e2640580b</t>
  </si>
  <si>
    <t>0x4e26405811</t>
  </si>
  <si>
    <t>CL_OUT_REQ pktId 62782(0xF53E)</t>
  </si>
  <si>
    <t>0x4e26405815</t>
  </si>
  <si>
    <t>0x4e26405852</t>
  </si>
  <si>
    <t>0x4e26405860</t>
  </si>
  <si>
    <t>0x4e26405869</t>
  </si>
  <si>
    <t>0x4e2640586c</t>
  </si>
  <si>
    <t>CL_OUT_CNF STS_SUCCESS(0,0x0) CL Id 26</t>
  </si>
  <si>
    <t>0x4e26405870</t>
  </si>
  <si>
    <t>0x4e26405c1f</t>
  </si>
  <si>
    <t>0x4e26405c40</t>
  </si>
  <si>
    <t>0x4e26405c44</t>
  </si>
  <si>
    <t>0x4e26405c4b</t>
  </si>
  <si>
    <t>0x4e26405c5a</t>
  </si>
  <si>
    <t>CL_NEW CL Id 26 (0x1A) duration 400msec</t>
  </si>
  <si>
    <t>0x4e26405c71</t>
  </si>
  <si>
    <t>0x4e26405c86</t>
  </si>
  <si>
    <t>CL_FRT32_TX_CALL param32 0x26405FF8</t>
  </si>
  <si>
    <t>0x4e26405c8b</t>
  </si>
  <si>
    <t>0x4e26406069</t>
  </si>
  <si>
    <t>0x4e2640606e</t>
  </si>
  <si>
    <t>0x4e26406c6a</t>
  </si>
  <si>
    <t>LMMGR_DATA_CONF param32 0x26406315</t>
  </si>
  <si>
    <t>0x4e26406c6c</t>
  </si>
  <si>
    <t>0x4e26406c6f</t>
  </si>
  <si>
    <t>FRT32_TX_END param32 0x26406C33</t>
  </si>
  <si>
    <t>0x4e26406c71</t>
  </si>
  <si>
    <t>0x4e26406c7b</t>
  </si>
  <si>
    <t>0x4e26406c86</t>
  </si>
  <si>
    <t>0x4e26406c88</t>
  </si>
  <si>
    <t>0x4e26406c8d</t>
  </si>
  <si>
    <t>0x4e26406c92</t>
  </si>
  <si>
    <t>0x4e26406c96</t>
  </si>
  <si>
    <t>0x4e26406ca1</t>
  </si>
  <si>
    <t>CL_NEXT_RX_TX nextTime 641756719(0x26406E2F)</t>
  </si>
  <si>
    <t>0x4e26406ca7</t>
  </si>
  <si>
    <t>0x4e26406e34</t>
  </si>
  <si>
    <t>0x4e26406e3c</t>
  </si>
  <si>
    <t>0x4e26406e41</t>
  </si>
  <si>
    <t>0x4e26406e4d</t>
  </si>
  <si>
    <t>0x4e26406ee3</t>
  </si>
  <si>
    <t>0x4e26406ee8</t>
  </si>
  <si>
    <t>0x4e26407399</t>
  </si>
  <si>
    <t>0x4e264073a0</t>
  </si>
  <si>
    <t>0x4e26407404</t>
  </si>
  <si>
    <t>0x4e26407406</t>
  </si>
  <si>
    <t>FRT32_RX_START param32 0x26407329</t>
  </si>
  <si>
    <t>0x4e26407409</t>
  </si>
  <si>
    <t>0x4e26407410</t>
  </si>
  <si>
    <t>0x4e2640741b</t>
  </si>
  <si>
    <t>0x4e26407421</t>
  </si>
  <si>
    <t>0x4e2640742e</t>
  </si>
  <si>
    <t>0x4e26407460</t>
  </si>
  <si>
    <t>0x4e26407468</t>
  </si>
  <si>
    <t>0x4e26407471</t>
  </si>
  <si>
    <t>0x4e26407476</t>
  </si>
  <si>
    <t>0x4e26407482</t>
  </si>
  <si>
    <t>0x4e264076f0</t>
  </si>
  <si>
    <t>0x4e264076f9</t>
  </si>
  <si>
    <t>0x4e26407702</t>
  </si>
  <si>
    <t>0x4e26407708</t>
  </si>
  <si>
    <t>0x4e26407715</t>
  </si>
  <si>
    <t>0x4e26407717</t>
  </si>
  <si>
    <t>CL_DATA_REQ STS_SUCCESS(0,0x0) CL Id 26</t>
  </si>
  <si>
    <t>0x4e26407722</t>
  </si>
  <si>
    <t>0x4e2640784a</t>
  </si>
  <si>
    <t>0x4e26407851</t>
  </si>
  <si>
    <t>0x4e26407854</t>
  </si>
  <si>
    <t>0x4e264079af</t>
  </si>
  <si>
    <t>0x4e264079b2</t>
  </si>
  <si>
    <t>FRT32_RX_END param32 0x26407968</t>
  </si>
  <si>
    <t>0x4e264079b4</t>
  </si>
  <si>
    <t>0x4e264079c3</t>
  </si>
  <si>
    <t>0x4e264079cf</t>
  </si>
  <si>
    <t>0x4e264079d3</t>
  </si>
  <si>
    <t>0x4e26407a05</t>
  </si>
  <si>
    <t>0x4e26407a0b</t>
  </si>
  <si>
    <t>CL_NEXT_RX_TX nextTime 641760592(0x26407D50)</t>
  </si>
  <si>
    <t>0x4e26407a12</t>
  </si>
  <si>
    <t>0x4e26407a17</t>
  </si>
  <si>
    <t>0x4e26407a24</t>
  </si>
  <si>
    <t>0x4e26407a40</t>
  </si>
  <si>
    <t>0x4e26407a4d</t>
  </si>
  <si>
    <t>CL_FRT32_TX_CALL param32 0x26407D50</t>
  </si>
  <si>
    <t>0x4e26407a50</t>
  </si>
  <si>
    <t>0x4e26407d75</t>
  </si>
  <si>
    <t>0x4e26407d79</t>
  </si>
  <si>
    <t>0x4e26416a76</t>
  </si>
  <si>
    <t>LMMGR_DATA_CONF param32 0x26408022</t>
  </si>
  <si>
    <t>0x4e26416a78</t>
  </si>
  <si>
    <t>0x4e26416a7c</t>
  </si>
  <si>
    <t>FRT32_TX_END param32 0x26416A3F</t>
  </si>
  <si>
    <t>0x4e26416a7e</t>
  </si>
  <si>
    <t>0x4e26416a87</t>
  </si>
  <si>
    <t>0x4e26416a91</t>
  </si>
  <si>
    <t>0x4e26416a94</t>
  </si>
  <si>
    <t>0x4e26416a99</t>
  </si>
  <si>
    <t>0x4e26416a9e</t>
  </si>
  <si>
    <t>0x4e26416aa3</t>
  </si>
  <si>
    <t>0x4e26416aae</t>
  </si>
  <si>
    <t>CL_NEXT_RX_TX nextTime 641821755(0x26416C3B)</t>
  </si>
  <si>
    <t>0x4e26416ab2</t>
  </si>
  <si>
    <t>0x4e26416c41</t>
  </si>
  <si>
    <t>0x4e26416c48</t>
  </si>
  <si>
    <t>0x4e26416c4e</t>
  </si>
  <si>
    <t>0x4e26416c5a</t>
  </si>
  <si>
    <t>0x4e26416cff</t>
  </si>
  <si>
    <t>0x4e26416d04</t>
  </si>
  <si>
    <t>0x4e2641719f</t>
  </si>
  <si>
    <t>0x4e264171a6</t>
  </si>
  <si>
    <t>0x4e2641720e</t>
  </si>
  <si>
    <t>LMMGR_PHR_IND param32 0x00000780</t>
  </si>
  <si>
    <t>0x4e26417211</t>
  </si>
  <si>
    <t>FRT32_RX_START param32 0x26417133</t>
  </si>
  <si>
    <t>0x4e26417213</t>
  </si>
  <si>
    <t>0x4e2641721c</t>
  </si>
  <si>
    <t>0x4e26417226</t>
  </si>
  <si>
    <t>0x4e2641722b</t>
  </si>
  <si>
    <t>0x4e26417238</t>
  </si>
  <si>
    <t>0x4e2641726a</t>
  </si>
  <si>
    <t>0x4e26417272</t>
  </si>
  <si>
    <t>0x4e2641727b</t>
  </si>
  <si>
    <t>0x4e26417281</t>
  </si>
  <si>
    <t>0x4e2641728d</t>
  </si>
  <si>
    <t>0x4e264174fa</t>
  </si>
  <si>
    <t>0x4e26417503</t>
  </si>
  <si>
    <t>0x4e2641750d</t>
  </si>
  <si>
    <t>0x4e26417512</t>
  </si>
  <si>
    <t>0x4e26417515</t>
  </si>
  <si>
    <t xml:space="preserve">CL_SEQ_CTRL TX_SUCCESS SeqNum 157(0x9D) frag 0|721B   </t>
  </si>
  <si>
    <t>0x4e26417523</t>
  </si>
  <si>
    <t>0x4e26417525</t>
  </si>
  <si>
    <t>CL_TXDONE SDU_TX_SUCCESS(0,0x0) CL Id 26</t>
  </si>
  <si>
    <t>0x4e2641752b</t>
  </si>
  <si>
    <t>0x4e2641752d</t>
  </si>
  <si>
    <t>0x4e26417537</t>
  </si>
  <si>
    <t>0x4e26417550</t>
  </si>
  <si>
    <t>0x4e2641755b</t>
  </si>
  <si>
    <t>0x4e264177eb</t>
  </si>
  <si>
    <t>0x4e264177f2</t>
  </si>
  <si>
    <t>0x4e264177f5</t>
  </si>
  <si>
    <t>0x4e264178a9</t>
  </si>
  <si>
    <t>0x4e264178ac</t>
  </si>
  <si>
    <t>FRT32_RX_END param32 0x26417863</t>
  </si>
  <si>
    <t>0x4e264178ae</t>
  </si>
  <si>
    <t>0x4e264178be</t>
  </si>
  <si>
    <t>0x4e264178cb</t>
  </si>
  <si>
    <t>0x4e264178ce</t>
  </si>
  <si>
    <t>0x4e26417902</t>
  </si>
  <si>
    <t>0x4e26417907</t>
  </si>
  <si>
    <t>CL_NEXT_RX_TX nextTime 641825867(0x26417C4B)</t>
  </si>
  <si>
    <t>0x4e2641790e</t>
  </si>
  <si>
    <t>0x4e26417921</t>
  </si>
  <si>
    <t>0x4e2641792e</t>
  </si>
  <si>
    <t>0x4e26417a94</t>
  </si>
  <si>
    <t>0x4e26417aa0</t>
  </si>
  <si>
    <t>CL_FRT32_TX_CALL param32 0x26417C4B</t>
  </si>
  <si>
    <t>0x4e26417aa3</t>
  </si>
  <si>
    <t>0x4e26417c6f</t>
  </si>
  <si>
    <t>0x4e26417c73</t>
  </si>
  <si>
    <t>0x4e2641bda8</t>
  </si>
  <si>
    <t>0x4e2641bdae</t>
  </si>
  <si>
    <t>0x4e26434448</t>
  </si>
  <si>
    <t>0x4e26434472</t>
  </si>
  <si>
    <t>0x4e2643677f</t>
  </si>
  <si>
    <t>LMMGR_DATA_CONF param32 0x26417F1C</t>
  </si>
  <si>
    <t>0x4e26436782</t>
  </si>
  <si>
    <t>0x4e26436784</t>
  </si>
  <si>
    <t>FRT32_TX_END param32 0x26436748</t>
  </si>
  <si>
    <t>0x4e26436787</t>
  </si>
  <si>
    <t>0x4e2643678f</t>
  </si>
  <si>
    <t>0x4e2643679c</t>
  </si>
  <si>
    <t>0x4e2643679e</t>
  </si>
  <si>
    <t>CL_NEXT_CLI rxTime 195ms, txTime 13ms rxPrio 0 txPrio 0</t>
  </si>
  <si>
    <t>0x4e264367a4</t>
  </si>
  <si>
    <t>0x4e264367a9</t>
  </si>
  <si>
    <t>0x4e264367ac</t>
  </si>
  <si>
    <t>0x4e264367b7</t>
  </si>
  <si>
    <t>CL_NEXT_RX_TX nextTime 641952068(0x26436944)</t>
  </si>
  <si>
    <t>0x4e264367bb</t>
  </si>
  <si>
    <t>0x4e2643694a</t>
  </si>
  <si>
    <t>0x4e26436951</t>
  </si>
  <si>
    <t>0x4e26436956</t>
  </si>
  <si>
    <t>0x4e26436962</t>
  </si>
  <si>
    <t>0x4e26436a07</t>
  </si>
  <si>
    <t>0x4e26436a0d</t>
  </si>
  <si>
    <t>0x4e26436ed0</t>
  </si>
  <si>
    <t>0x4e26436ed9</t>
  </si>
  <si>
    <t>0x4e26436f1e</t>
  </si>
  <si>
    <t>LMMGR_PHR_IND param32 0x000007D0</t>
  </si>
  <si>
    <t>0x4e26436f20</t>
  </si>
  <si>
    <t>FRT32_RX_START param32 0x26436E3F</t>
  </si>
  <si>
    <t>0x4e26436f23</t>
  </si>
  <si>
    <t>0x4e26436f2a</t>
  </si>
  <si>
    <t>0x4e26436f35</t>
  </si>
  <si>
    <t>0x4e26436f3a</t>
  </si>
  <si>
    <t>0x4e26436f48</t>
  </si>
  <si>
    <t>0x4e26436f75</t>
  </si>
  <si>
    <t>0x4e26436f7c</t>
  </si>
  <si>
    <t>0x4e26436f85</t>
  </si>
  <si>
    <t>0x4e26436f8a</t>
  </si>
  <si>
    <t>0x4e26436f97</t>
  </si>
  <si>
    <t>0x4e26437205</t>
  </si>
  <si>
    <t>0x4e2643720f</t>
  </si>
  <si>
    <t>0x4e26437218</t>
  </si>
  <si>
    <t>0x4e2643721d</t>
  </si>
  <si>
    <t>0x4e26437221</t>
  </si>
  <si>
    <t xml:space="preserve">CL_SEQ_CTRL TX_SUCCESS SeqNum 156(0x9C) frag 0|1533B   </t>
  </si>
  <si>
    <t>0x4e2643722d</t>
  </si>
  <si>
    <t>0x4e26437230</t>
  </si>
  <si>
    <t>0x4e26437238</t>
  </si>
  <si>
    <t>0x4e2643723b</t>
  </si>
  <si>
    <t>0x4e2643725c</t>
  </si>
  <si>
    <t>0x4e2643725e</t>
  </si>
  <si>
    <t>0x4e26437269</t>
  </si>
  <si>
    <t>0x4e264374ed</t>
  </si>
  <si>
    <t>0x4e264374f3</t>
  </si>
  <si>
    <t>0x4e264374f7</t>
  </si>
  <si>
    <t>0x4e26437604</t>
  </si>
  <si>
    <t>0x4e26437606</t>
  </si>
  <si>
    <t>FRT32_RX_END param32 0x264375BD</t>
  </si>
  <si>
    <t>0x4e26437609</t>
  </si>
  <si>
    <t>0x4e26437617</t>
  </si>
  <si>
    <t>0x4e26437624</t>
  </si>
  <si>
    <t>0x4e26437627</t>
  </si>
  <si>
    <t>CL_NEXT_CLI rxTime 195ms, txTime 0ms rxPrio 0 txPrio 0</t>
  </si>
  <si>
    <t>0x4e2643765a</t>
  </si>
  <si>
    <t>0x4e26437661</t>
  </si>
  <si>
    <t>CL_NEXT_RX_TX nextTime 641956261(0x264379A5)</t>
  </si>
  <si>
    <t>0x4e26437668</t>
  </si>
  <si>
    <t>0x4e2643766d</t>
  </si>
  <si>
    <t>0x4e26437688</t>
  </si>
  <si>
    <t>0x4e264376d9</t>
  </si>
  <si>
    <t>0x4e264376e6</t>
  </si>
  <si>
    <t>CL_FRT32_TX_CALL param32 0x264379A5</t>
  </si>
  <si>
    <t>0x4e264376e9</t>
  </si>
  <si>
    <t>0x4e264379c9</t>
  </si>
  <si>
    <t>0x4e264379cd</t>
  </si>
  <si>
    <t>0x4e2643a879</t>
  </si>
  <si>
    <t>LMMGR_DATA_CONF param32 0x26437C76</t>
  </si>
  <si>
    <t>0x4e2643a87c</t>
  </si>
  <si>
    <t>0x4e2643a87e</t>
  </si>
  <si>
    <t>FRT32_TX_END param32 0x2643A840</t>
  </si>
  <si>
    <t>0x4e2643a881</t>
  </si>
  <si>
    <t>0x4e2643a889</t>
  </si>
  <si>
    <t>0x4e2643a895</t>
  </si>
  <si>
    <t>0x4e2643a897</t>
  </si>
  <si>
    <t>CL_NEXT_CLI rxTime 178ms, txTime 127ms rxPrio 0 txPrio 0</t>
  </si>
  <si>
    <t>0x4e2643a89d</t>
  </si>
  <si>
    <t>0x4e2643a8a2</t>
  </si>
  <si>
    <t>0x4e2643a8a5</t>
  </si>
  <si>
    <t>0x4e2643a8b0</t>
  </si>
  <si>
    <t>CL_NEXT_RX_TX nextTime 641968700(0x2643AA3C)</t>
  </si>
  <si>
    <t>0x4e2643a8b5</t>
  </si>
  <si>
    <t>0x4e2643aa42</t>
  </si>
  <si>
    <t>0x4e2643aa49</t>
  </si>
  <si>
    <t>0x4e2643aa4e</t>
  </si>
  <si>
    <t>0x4e2643aa5a</t>
  </si>
  <si>
    <t>0x4e2643aaf0</t>
  </si>
  <si>
    <t>0x4e2643aaf5</t>
  </si>
  <si>
    <t>0x4e2643afc4</t>
  </si>
  <si>
    <t>0x4e2643afcd</t>
  </si>
  <si>
    <t>0x4e2643b013</t>
  </si>
  <si>
    <t>0x4e2643b015</t>
  </si>
  <si>
    <t>FRT32_RX_START param32 0x2643AF37</t>
  </si>
  <si>
    <t>0x4e2643b018</t>
  </si>
  <si>
    <t>0x4e2643b01f</t>
  </si>
  <si>
    <t>0x4e2643b02a</t>
  </si>
  <si>
    <t>0x4e2643b02f</t>
  </si>
  <si>
    <t>0x4e2643b03c</t>
  </si>
  <si>
    <t>0x4e2643b06f</t>
  </si>
  <si>
    <t>0x4e2643b076</t>
  </si>
  <si>
    <t>0x4e2643b07f</t>
  </si>
  <si>
    <t>0x4e2643b085</t>
  </si>
  <si>
    <t>0x4e2643b091</t>
  </si>
  <si>
    <t>0x4e2643b2ff</t>
  </si>
  <si>
    <t>0x4e2643b309</t>
  </si>
  <si>
    <t>0x4e2643b312</t>
  </si>
  <si>
    <t>0x4e2643b317</t>
  </si>
  <si>
    <t>0x4e2643b31b</t>
  </si>
  <si>
    <t xml:space="preserve">CL_SEQ_CTRL TX_SUCCESS SeqNum 158(0x9E) frag 0|115B   </t>
  </si>
  <si>
    <t>0x4e2643b327</t>
  </si>
  <si>
    <t>0x4e2643b329</t>
  </si>
  <si>
    <t>0x4e2643b331</t>
  </si>
  <si>
    <t>0x4e2643b335</t>
  </si>
  <si>
    <t>0x4e2643b355</t>
  </si>
  <si>
    <t>0x4e2643b358</t>
  </si>
  <si>
    <t>0x4e2643b363</t>
  </si>
  <si>
    <t>0x4e2643b5ca</t>
  </si>
  <si>
    <t>0x4e2643b5cd</t>
  </si>
  <si>
    <t>FRT32_RX_END param32 0x2643B577</t>
  </si>
  <si>
    <t>0x4e2643b5cf</t>
  </si>
  <si>
    <t>0x4e2643b5de</t>
  </si>
  <si>
    <t>0x4e2643b5e5</t>
  </si>
  <si>
    <t>0x4e2643b5ea</t>
  </si>
  <si>
    <t>0x4e2643b5ed</t>
  </si>
  <si>
    <t>0x4e2643b5f9</t>
  </si>
  <si>
    <t>0x4e2643b5fb</t>
  </si>
  <si>
    <t>CL_NEXT_CLI rxTime 178ms, txTime 0ms rxPrio 0 txPrio 0</t>
  </si>
  <si>
    <t>0x4e2643b62f</t>
  </si>
  <si>
    <t>0x4e2643b636</t>
  </si>
  <si>
    <t>CL_NEXT_RX_TX nextTime 641972575(0x2643B95F)</t>
  </si>
  <si>
    <t>0x4e2643b63c</t>
  </si>
  <si>
    <t>0x4e2643b641</t>
  </si>
  <si>
    <t>0x4e2643b64f</t>
  </si>
  <si>
    <t>0x4e2643b7b0</t>
  </si>
  <si>
    <t>0x4e2643b7bc</t>
  </si>
  <si>
    <t>CL_FRT32_TX_CALL param32 0x2643B95F</t>
  </si>
  <si>
    <t>0x4e2643b7ce</t>
  </si>
  <si>
    <t>0x4e2643b98a</t>
  </si>
  <si>
    <t>0x4e2643b98e</t>
  </si>
  <si>
    <t>0x4e2644cae8</t>
  </si>
  <si>
    <t>0x4e2644caee</t>
  </si>
  <si>
    <t>0x4e26454851</t>
  </si>
  <si>
    <t>0x4e2645486d</t>
  </si>
  <si>
    <t>0x4e2645a354</t>
  </si>
  <si>
    <t>LMMGR_DATA_CONF param32 0x2643BC2F</t>
  </si>
  <si>
    <t>0x4e2645a357</t>
  </si>
  <si>
    <t>0x4e2645a35a</t>
  </si>
  <si>
    <t>FRT32_TX_END param32 0x2645A31C</t>
  </si>
  <si>
    <t>0x4e2645a35c</t>
  </si>
  <si>
    <t>0x4e2645a365</t>
  </si>
  <si>
    <t>0x4e2645a370</t>
  </si>
  <si>
    <t>0x4e2645a372</t>
  </si>
  <si>
    <t>CL_NEXT_CLI rxTime 48ms, txTime 13ms rxPrio 0 txPrio 0</t>
  </si>
  <si>
    <t>0x4e2645a378</t>
  </si>
  <si>
    <t>0x4e2645a37e</t>
  </si>
  <si>
    <t>0x4e2645a382</t>
  </si>
  <si>
    <t>0x4e2645a38d</t>
  </si>
  <si>
    <t>CL_NEXT_RX_TX nextTime 642098456(0x2645A518)</t>
  </si>
  <si>
    <t>0x4e2645a391</t>
  </si>
  <si>
    <t>0x4e2645a51e</t>
  </si>
  <si>
    <t>0x4e2645a525</t>
  </si>
  <si>
    <t>0x4e2645a52a</t>
  </si>
  <si>
    <t>0x4e2645a538</t>
  </si>
  <si>
    <t>0x4e2645a5cd</t>
  </si>
  <si>
    <t>0x4e2645a5d3</t>
  </si>
  <si>
    <t>0x4e2645aa7f</t>
  </si>
  <si>
    <t>0x4e2645aa86</t>
  </si>
  <si>
    <t>0x4e2645aaec</t>
  </si>
  <si>
    <t>0x4e2645aaef</t>
  </si>
  <si>
    <t>FRT32_RX_START param32 0x2645AA12</t>
  </si>
  <si>
    <t>0x4e2645aaf2</t>
  </si>
  <si>
    <t>0x4e2645aafa</t>
  </si>
  <si>
    <t>0x4e2645ab05</t>
  </si>
  <si>
    <t>0x4e2645ab09</t>
  </si>
  <si>
    <t>0x4e2645ab16</t>
  </si>
  <si>
    <t>0x4e2645ab48</t>
  </si>
  <si>
    <t>0x4e2645ab50</t>
  </si>
  <si>
    <t>0x4e2645ab5a</t>
  </si>
  <si>
    <t>0x4e2645ab5f</t>
  </si>
  <si>
    <t>0x4e2645ab6c</t>
  </si>
  <si>
    <t>0x4e2645add9</t>
  </si>
  <si>
    <t>0x4e2645ade1</t>
  </si>
  <si>
    <t>0x4e2645adeb</t>
  </si>
  <si>
    <t>0x4e2645adef</t>
  </si>
  <si>
    <t>0x4e2645adf5</t>
  </si>
  <si>
    <t xml:space="preserve">CL_SEQ_CTRL TX_SUCCESS SeqNum 159(0x9F) frag 0|1533B   </t>
  </si>
  <si>
    <t>0x4e2645ae01</t>
  </si>
  <si>
    <t>0x4e2645ae03</t>
  </si>
  <si>
    <t>0x4e2645ae0b</t>
  </si>
  <si>
    <t>0x4e2645ae0e</t>
  </si>
  <si>
    <t>0x4e2645ae2e</t>
  </si>
  <si>
    <t>0x4e2645ae30</t>
  </si>
  <si>
    <t>0x4e2645ae3d</t>
  </si>
  <si>
    <t>0x4e2645b098</t>
  </si>
  <si>
    <t>0x4e2645b09b</t>
  </si>
  <si>
    <t>FRT32_RX_END param32 0x2645B051</t>
  </si>
  <si>
    <t>0x4e2645b09e</t>
  </si>
  <si>
    <t>0x4e2645b0b8</t>
  </si>
  <si>
    <t>0x4e2645b0bf</t>
  </si>
  <si>
    <t>0x4e2645b0c3</t>
  </si>
  <si>
    <t>0x4e2645b0c8</t>
  </si>
  <si>
    <t>0x4e2645b0d3</t>
  </si>
  <si>
    <t>0x4e2645b0d7</t>
  </si>
  <si>
    <t>CL_NEXT_CLI rxTime 49ms, txTime 0ms rxPrio 0 txPrio 0</t>
  </si>
  <si>
    <t>0x4e2645b107</t>
  </si>
  <si>
    <t>0x4e2645b10c</t>
  </si>
  <si>
    <t>CL_NEXT_RX_TX nextTime 642102329(0x2645B439)</t>
  </si>
  <si>
    <t>0x4e2645b113</t>
  </si>
  <si>
    <t>0x4e2645b118</t>
  </si>
  <si>
    <t>0x4e2645b127</t>
  </si>
  <si>
    <t>0x4e2645b178</t>
  </si>
  <si>
    <t>0x4e2645b193</t>
  </si>
  <si>
    <t>CL_FRT32_TX_CALL param32 0x2645B439</t>
  </si>
  <si>
    <t>0x4e2645b195</t>
  </si>
  <si>
    <t>0x4e2645b45d</t>
  </si>
  <si>
    <t>0x4e2645b461</t>
  </si>
  <si>
    <t>0x4e2645e30d</t>
  </si>
  <si>
    <t>LMMGR_DATA_CONF param32 0x2645B70A</t>
  </si>
  <si>
    <t>0x4e2645e311</t>
  </si>
  <si>
    <t>0x4e2645e314</t>
  </si>
  <si>
    <t>FRT32_TX_END param32 0x2645E2D4</t>
  </si>
  <si>
    <t>0x4e2645e316</t>
  </si>
  <si>
    <t>0x4e2645e31f</t>
  </si>
  <si>
    <t>0x4e2645e329</t>
  </si>
  <si>
    <t>0x4e2645e32b</t>
  </si>
  <si>
    <t>CL_NEXT_CLI rxTime 32ms, txTime 0ms rxPrio 0 txPrio 0</t>
  </si>
  <si>
    <t>0x4e2645e331</t>
  </si>
  <si>
    <t>0x4e2645e337</t>
  </si>
  <si>
    <t>0x4e2645e33b</t>
  </si>
  <si>
    <t>0x4e2645e346</t>
  </si>
  <si>
    <t>CL_NEXT_RX_TX nextTime 642114768(0x2645E4D0)</t>
  </si>
  <si>
    <t>0x4e2645e34a</t>
  </si>
  <si>
    <t>0x4e2645e4d6</t>
  </si>
  <si>
    <t>0x4e2645e4dd</t>
  </si>
  <si>
    <t>0x4e2645e4e2</t>
  </si>
  <si>
    <t>0x4e2645e4f0</t>
  </si>
  <si>
    <t>0x4e2645e585</t>
  </si>
  <si>
    <t>0x4e2645e58a</t>
  </si>
  <si>
    <t>0x4e2645ea62</t>
  </si>
  <si>
    <t>0x4e2645ea69</t>
  </si>
  <si>
    <t>0x4e2645eab4</t>
  </si>
  <si>
    <t>LMMGR_PHR_IND param32 0x00000CD0</t>
  </si>
  <si>
    <t>0x4e2645eab6</t>
  </si>
  <si>
    <t>FRT32_RX_START param32 0x2645E9CD</t>
  </si>
  <si>
    <t>0x4e2645eaba</t>
  </si>
  <si>
    <t>0x4e2645eac1</t>
  </si>
  <si>
    <t>0x4e2645eacc</t>
  </si>
  <si>
    <t>0x4e2645ead1</t>
  </si>
  <si>
    <t>0x4e2645eade</t>
  </si>
  <si>
    <t>0x4e2645eb03</t>
  </si>
  <si>
    <t>0x4e2645eb0a</t>
  </si>
  <si>
    <t>0x4e2645eb15</t>
  </si>
  <si>
    <t>0x4e2645eb1a</t>
  </si>
  <si>
    <t>0x4e2645eb26</t>
  </si>
  <si>
    <t>0x4e2645ed93</t>
  </si>
  <si>
    <t>0x4e2645ed9b</t>
  </si>
  <si>
    <t>0x4e2645eda5</t>
  </si>
  <si>
    <t>0x4e2645eda9</t>
  </si>
  <si>
    <t>0x4e2645edae</t>
  </si>
  <si>
    <t xml:space="preserve">CL_SEQ_CTRL TX_SUCCESS SeqNum 160(0xA0) frag 0|115B   </t>
  </si>
  <si>
    <t>0x4e2645edba</t>
  </si>
  <si>
    <t>0x4e2645edbd</t>
  </si>
  <si>
    <t>0x4e2645edc5</t>
  </si>
  <si>
    <t>0x4e2645edc7</t>
  </si>
  <si>
    <t>0x4e2645ede7</t>
  </si>
  <si>
    <t>0x4e2645edea</t>
  </si>
  <si>
    <t>0x4e2645edf7</t>
  </si>
  <si>
    <t>0x4e2645f060</t>
  </si>
  <si>
    <t>0x4e2645f07d</t>
  </si>
  <si>
    <t>0x4e2645f080</t>
  </si>
  <si>
    <t>0x4e2645f692</t>
  </si>
  <si>
    <t>0x4e2645f694</t>
  </si>
  <si>
    <t>FRT32_RX_END param32 0x2645F64B</t>
  </si>
  <si>
    <t>0x4e2645f697</t>
  </si>
  <si>
    <t>0x4e2645f6a7</t>
  </si>
  <si>
    <t>0x4e2645f6b4</t>
  </si>
  <si>
    <t>0x4e2645f6b6</t>
  </si>
  <si>
    <t>CL_NEXT_CLI rxTime 30ms, txTime 0ms rxPrio 0 txPrio 0</t>
  </si>
  <si>
    <t>0x4e2645f6c5</t>
  </si>
  <si>
    <t xml:space="preserve">CL_SEQ_CTRL RX_SUCCESS SeqNum 190(0xBE) frag 0   </t>
  </si>
  <si>
    <t>0x4e2645f6eb</t>
  </si>
  <si>
    <t>0x4e2645f6f1</t>
  </si>
  <si>
    <t>CL_NEXT_RX_TX nextTime 642120243(0x2645FA33)</t>
  </si>
  <si>
    <t>0x4e2645f6f7</t>
  </si>
  <si>
    <t>0x4e2645f6fd</t>
  </si>
  <si>
    <t>0x4e2645f70a</t>
  </si>
  <si>
    <t>0x4e2645f720</t>
  </si>
  <si>
    <t>CL_FRT32_TX_CALL param32 0x2645FA33</t>
  </si>
  <si>
    <t>0x4e2645f722</t>
  </si>
  <si>
    <t>0x4e2645fa57</t>
  </si>
  <si>
    <t>0x4e2645fa5b</t>
  </si>
  <si>
    <t>0x4e26460248</t>
  </si>
  <si>
    <t>LMMGR_DATA_CONF param32 0x2645FD04</t>
  </si>
  <si>
    <t>0x4e2646024b</t>
  </si>
  <si>
    <t>0x4e2646024e</t>
  </si>
  <si>
    <t>FRT32_TX_END param32 0x26460210</t>
  </si>
  <si>
    <t>0x4e26460250</t>
  </si>
  <si>
    <t>0x4e26460258</t>
  </si>
  <si>
    <t>0x4e26460263</t>
  </si>
  <si>
    <t>0x4e26460265</t>
  </si>
  <si>
    <t>0x4e26460276</t>
  </si>
  <si>
    <t>0x4e2646027d</t>
  </si>
  <si>
    <t>0x4e26460289</t>
  </si>
  <si>
    <t>0x4e2646028b</t>
  </si>
  <si>
    <t>CL_TXDONE SDU_TX_NO_TX(65534,0xFFFE) CL Id 26</t>
  </si>
  <si>
    <t>0x4e26460296</t>
  </si>
  <si>
    <t>0x4e26460298</t>
  </si>
  <si>
    <t>0x4e264602ac</t>
  </si>
  <si>
    <t>0x4e264602b6</t>
  </si>
  <si>
    <t>0x4e264602bb</t>
  </si>
  <si>
    <t>CL_END STS_SUCCESS(0,0x0) duration 370msec</t>
  </si>
  <si>
    <t>0x4e264602c0</t>
  </si>
  <si>
    <t>0x4e264602c4</t>
  </si>
  <si>
    <t>0x4e264602d2</t>
  </si>
  <si>
    <t>0x4e264605d9</t>
  </si>
  <si>
    <t>0x4e2646079e</t>
  </si>
  <si>
    <t>0x4e26460a8f</t>
  </si>
  <si>
    <t>0x4e264635de</t>
  </si>
  <si>
    <t>0x4e264635e3</t>
  </si>
  <si>
    <t>CL_OUT_REQ pktId 62789(0xF545)</t>
  </si>
  <si>
    <t>0x4e264635e7</t>
  </si>
  <si>
    <t>0x4e26463624</t>
  </si>
  <si>
    <t>0x4e26463633</t>
  </si>
  <si>
    <t>0x4e26463639</t>
  </si>
  <si>
    <t>0x4e2646363c</t>
  </si>
  <si>
    <t>CL_OUT_CNF STS_SUCCESS(0,0x0) CL Id 27</t>
  </si>
  <si>
    <t>0x4e26463641</t>
  </si>
  <si>
    <t>0x4e264639f1</t>
  </si>
  <si>
    <t>0x4e26463a12</t>
  </si>
  <si>
    <t>0x4e26463a15</t>
  </si>
  <si>
    <t>0x4e26463a1d</t>
  </si>
  <si>
    <t>0x4e26463a2c</t>
  </si>
  <si>
    <t>CL_NEW CL Id 27 (0x1B) duration 400msec</t>
  </si>
  <si>
    <t>0x4e26463a42</t>
  </si>
  <si>
    <t>0x4e26463a5a</t>
  </si>
  <si>
    <t>CL_FRT32_TX_CALL param32 0x26463DCA</t>
  </si>
  <si>
    <t>0x4e26463a5d</t>
  </si>
  <si>
    <t>0x4e26463e36</t>
  </si>
  <si>
    <t>0x4e26463e3b</t>
  </si>
  <si>
    <t>0x4e26464a37</t>
  </si>
  <si>
    <t>LMMGR_DATA_CONF param32 0x264640E2</t>
  </si>
  <si>
    <t>0x4e26464a39</t>
  </si>
  <si>
    <t>0x4e26464a3c</t>
  </si>
  <si>
    <t>FRT32_TX_END param32 0x26464A00</t>
  </si>
  <si>
    <t>0x4e26464a40</t>
  </si>
  <si>
    <t>0x4e26464a48</t>
  </si>
  <si>
    <t>0x4e26464a52</t>
  </si>
  <si>
    <t>0x4e26464a55</t>
  </si>
  <si>
    <t>0x4e26464a5a</t>
  </si>
  <si>
    <t>0x4e26464a5f</t>
  </si>
  <si>
    <t>0x4e26464a63</t>
  </si>
  <si>
    <t>0x4e26464a6f</t>
  </si>
  <si>
    <t>CL_NEXT_RX_TX nextTime 642141180(0x26464BFC)</t>
  </si>
  <si>
    <t>0x4e26464a73</t>
  </si>
  <si>
    <t>0x4e26464c02</t>
  </si>
  <si>
    <t>0x4e26464c09</t>
  </si>
  <si>
    <t>0x4e26464c0f</t>
  </si>
  <si>
    <t>0x4e26464c1b</t>
  </si>
  <si>
    <t>0x4e26464cb0</t>
  </si>
  <si>
    <t>0x4e26464cb7</t>
  </si>
  <si>
    <t>0x4e26465166</t>
  </si>
  <si>
    <t>0x4e2646516d</t>
  </si>
  <si>
    <t>0x4e264651d1</t>
  </si>
  <si>
    <t>0x4e264651d4</t>
  </si>
  <si>
    <t>FRT32_RX_START param32 0x264650F7</t>
  </si>
  <si>
    <t>0x4e264651d7</t>
  </si>
  <si>
    <t>0x4e264651dd</t>
  </si>
  <si>
    <t>0x4e264651e4</t>
  </si>
  <si>
    <t>0x4e264651e7</t>
  </si>
  <si>
    <t>0x4e264651f2</t>
  </si>
  <si>
    <t>0x4e264651f7</t>
  </si>
  <si>
    <t>0x4e26465203</t>
  </si>
  <si>
    <t>0x4e2646522e</t>
  </si>
  <si>
    <t>0x4e26465235</t>
  </si>
  <si>
    <t>0x4e2646523f</t>
  </si>
  <si>
    <t>0x4e26465244</t>
  </si>
  <si>
    <t>0x4e26465251</t>
  </si>
  <si>
    <t>0x4e264654bd</t>
  </si>
  <si>
    <t>0x4e264654c6</t>
  </si>
  <si>
    <t>0x4e264654cf</t>
  </si>
  <si>
    <t>0x4e264654d4</t>
  </si>
  <si>
    <t>0x4e264654e2</t>
  </si>
  <si>
    <t>0x4e264654e5</t>
  </si>
  <si>
    <t>CL_DATA_REQ STS_SUCCESS(0,0x0) CL Id 27</t>
  </si>
  <si>
    <t>0x4e264654f0</t>
  </si>
  <si>
    <t>0x4e2646565f</t>
  </si>
  <si>
    <t>0x4e26465665</t>
  </si>
  <si>
    <t>0x4e26465669</t>
  </si>
  <si>
    <t>0x4e2646577c</t>
  </si>
  <si>
    <t>0x4e26465780</t>
  </si>
  <si>
    <t>FRT32_RX_END param32 0x26465736</t>
  </si>
  <si>
    <t>0x4e26465783</t>
  </si>
  <si>
    <t>0x4e26465791</t>
  </si>
  <si>
    <t>0x4e2646579d</t>
  </si>
  <si>
    <t>0x4e264657a0</t>
  </si>
  <si>
    <t>0x4e264657d3</t>
  </si>
  <si>
    <t>0x4e264657d9</t>
  </si>
  <si>
    <t>CL_NEXT_RX_TX nextTime 642145054(0x26465B1E)</t>
  </si>
  <si>
    <t>0x4e264657e1</t>
  </si>
  <si>
    <t>0x4e264657e6</t>
  </si>
  <si>
    <t>0x4e264657f2</t>
  </si>
  <si>
    <t>0x4e26465955</t>
  </si>
  <si>
    <t>0x4e26465970</t>
  </si>
  <si>
    <t>CL_FRT32_TX_CALL param32 0x26465B1E</t>
  </si>
  <si>
    <t>0x4e26465973</t>
  </si>
  <si>
    <t>0x4e26465b43</t>
  </si>
  <si>
    <t>0x4e26465b48</t>
  </si>
  <si>
    <t>0x4e2647d84d</t>
  </si>
  <si>
    <t>0x4e2647d852</t>
  </si>
  <si>
    <t>0x4e26484743</t>
  </si>
  <si>
    <t>LMMGR_DATA_CONF param32 0x26465DEE</t>
  </si>
  <si>
    <t>0x4e26484746</t>
  </si>
  <si>
    <t>0x4e26484748</t>
  </si>
  <si>
    <t>FRT32_TX_END param32 0x2648470D</t>
  </si>
  <si>
    <t>0x4e2648474b</t>
  </si>
  <si>
    <t>0x4e26484755</t>
  </si>
  <si>
    <t>0x4e26484760</t>
  </si>
  <si>
    <t>0x4e26484762</t>
  </si>
  <si>
    <t>0x4e26484768</t>
  </si>
  <si>
    <t>0x4e2648476c</t>
  </si>
  <si>
    <t>0x4e26484770</t>
  </si>
  <si>
    <t>0x4e2648477b</t>
  </si>
  <si>
    <t>CL_NEXT_RX_TX nextTime 642271497(0x26484909)</t>
  </si>
  <si>
    <t>0x4e26484781</t>
  </si>
  <si>
    <t>0x4e2648490f</t>
  </si>
  <si>
    <t>0x4e26484916</t>
  </si>
  <si>
    <t>0x4e2648491b</t>
  </si>
  <si>
    <t>0x4e26484927</t>
  </si>
  <si>
    <t>0x4e264849bd</t>
  </si>
  <si>
    <t>0x4e264849c2</t>
  </si>
  <si>
    <t>0x4e26484e96</t>
  </si>
  <si>
    <t>0x4e26484e9d</t>
  </si>
  <si>
    <t>0x4e26484ee3</t>
  </si>
  <si>
    <t>0x4e26484ee6</t>
  </si>
  <si>
    <t>FRT32_RX_START param32 0x26484E04</t>
  </si>
  <si>
    <t>0x4e26484ee8</t>
  </si>
  <si>
    <t>0x4e26484eef</t>
  </si>
  <si>
    <t>0x4e26484efa</t>
  </si>
  <si>
    <t>0x4e26484f00</t>
  </si>
  <si>
    <t>0x4e26484f0d</t>
  </si>
  <si>
    <t>0x4e26484f3a</t>
  </si>
  <si>
    <t>0x4e26484f42</t>
  </si>
  <si>
    <t>0x4e26484f4b</t>
  </si>
  <si>
    <t>0x4e26484f4f</t>
  </si>
  <si>
    <t>0x4e26484f5c</t>
  </si>
  <si>
    <t>0x4e264851ca</t>
  </si>
  <si>
    <t>0x4e264851d2</t>
  </si>
  <si>
    <t>0x4e264851dc</t>
  </si>
  <si>
    <t>0x4e264851e1</t>
  </si>
  <si>
    <t>0x4e264851e4</t>
  </si>
  <si>
    <t xml:space="preserve">CL_SEQ_CTRL TX_SUCCESS SeqNum 161(0xA1) frag 0|1533B   </t>
  </si>
  <si>
    <t>0x4e264851f1</t>
  </si>
  <si>
    <t>0x4e264851f4</t>
  </si>
  <si>
    <t>CL_TXDONE SDU_TX_SUCCESS(0,0x0) CL Id 27</t>
  </si>
  <si>
    <t>0x4e264851fd</t>
  </si>
  <si>
    <t>0x4e264851ff</t>
  </si>
  <si>
    <t>0x4e26485220</t>
  </si>
  <si>
    <t>0x4e26485222</t>
  </si>
  <si>
    <t>0x4e2648522d</t>
  </si>
  <si>
    <t>0x4e264854bc</t>
  </si>
  <si>
    <t>0x4e264854c3</t>
  </si>
  <si>
    <t>0x4e264854c8</t>
  </si>
  <si>
    <t>0x4e264856b9</t>
  </si>
  <si>
    <t>0x4e264856bb</t>
  </si>
  <si>
    <t>FRT32_RX_END param32 0x26485672</t>
  </si>
  <si>
    <t>0x4e264856be</t>
  </si>
  <si>
    <t>0x4e264856cc</t>
  </si>
  <si>
    <t>0x4e264856d9</t>
  </si>
  <si>
    <t>0x4e264856dc</t>
  </si>
  <si>
    <t>0x4e26485711</t>
  </si>
  <si>
    <t>0x4e26485717</t>
  </si>
  <si>
    <t>CL_NEXT_RX_TX nextTime 642275930(0x26485A5A)</t>
  </si>
  <si>
    <t>0x4e2648571d</t>
  </si>
  <si>
    <t>0x4e26485723</t>
  </si>
  <si>
    <t>0x4e2648572f</t>
  </si>
  <si>
    <t>0x4e26485781</t>
  </si>
  <si>
    <t>0x4e2648578d</t>
  </si>
  <si>
    <t>CL_FRT32_TX_CALL param32 0x26485A5A</t>
  </si>
  <si>
    <t>0x4e26485792</t>
  </si>
  <si>
    <t>0x4e26485a7f</t>
  </si>
  <si>
    <t>0x4e26485a83</t>
  </si>
  <si>
    <t>0x4e26488930</t>
  </si>
  <si>
    <t>LMMGR_DATA_CONF param32 0x26485D2C</t>
  </si>
  <si>
    <t>0x4e26488932</t>
  </si>
  <si>
    <t>0x4e26488935</t>
  </si>
  <si>
    <t>FRT32_TX_END param32 0x264888F6</t>
  </si>
  <si>
    <t>0x4e26488937</t>
  </si>
  <si>
    <t>0x4e26488941</t>
  </si>
  <si>
    <t>0x4e2648894b</t>
  </si>
  <si>
    <t>0x4e2648894e</t>
  </si>
  <si>
    <t>CL_NEXT_CLI rxTime 243ms, txTime 27ms rxPrio 0 txPrio 0</t>
  </si>
  <si>
    <t>0x4e26488953</t>
  </si>
  <si>
    <t>0x4e26488958</t>
  </si>
  <si>
    <t>0x4e2648895c</t>
  </si>
  <si>
    <t>0x4e26488967</t>
  </si>
  <si>
    <t>CL_NEXT_RX_TX nextTime 642288370(0x26488AF2)</t>
  </si>
  <si>
    <t>0x4e2648896c</t>
  </si>
  <si>
    <t>0x4e26488af8</t>
  </si>
  <si>
    <t>0x4e26488aff</t>
  </si>
  <si>
    <t>0x4e26488b04</t>
  </si>
  <si>
    <t>0x4e26488b10</t>
  </si>
  <si>
    <t>0x4e26488bb5</t>
  </si>
  <si>
    <t>0x4e26488bba</t>
  </si>
  <si>
    <t>0x4e26489066</t>
  </si>
  <si>
    <t>0x4e2648906d</t>
  </si>
  <si>
    <t>0x4e264890c9</t>
  </si>
  <si>
    <t>0x4e264890cb</t>
  </si>
  <si>
    <t>FRT32_RX_START param32 0x26488FEE</t>
  </si>
  <si>
    <t>0x4e264890ce</t>
  </si>
  <si>
    <t>0x4e264890d5</t>
  </si>
  <si>
    <t>0x4e264890e0</t>
  </si>
  <si>
    <t>0x4e264890e6</t>
  </si>
  <si>
    <t>0x4e264890f2</t>
  </si>
  <si>
    <t>0x4e26489125</t>
  </si>
  <si>
    <t>0x4e2648912d</t>
  </si>
  <si>
    <t>0x4e26489136</t>
  </si>
  <si>
    <t>0x4e2648913a</t>
  </si>
  <si>
    <t>0x4e26489147</t>
  </si>
  <si>
    <t>0x4e264893b5</t>
  </si>
  <si>
    <t>0x4e264893bd</t>
  </si>
  <si>
    <t>0x4e264893c7</t>
  </si>
  <si>
    <t>0x4e264893cc</t>
  </si>
  <si>
    <t>0x4e264893cf</t>
  </si>
  <si>
    <t xml:space="preserve">CL_SEQ_CTRL TX_SUCCESS SeqNum 162(0xA2) frag 0|115B   </t>
  </si>
  <si>
    <t>0x4e264893db</t>
  </si>
  <si>
    <t>0x4e264893de</t>
  </si>
  <si>
    <t>0x4e264893e7</t>
  </si>
  <si>
    <t>0x4e264893e9</t>
  </si>
  <si>
    <t>0x4e2648940a</t>
  </si>
  <si>
    <t>0x4e2648940c</t>
  </si>
  <si>
    <t>0x4e26489418</t>
  </si>
  <si>
    <t>0x4e26489680</t>
  </si>
  <si>
    <t>0x4e26489682</t>
  </si>
  <si>
    <t>FRT32_RX_END param32 0x2648962D</t>
  </si>
  <si>
    <t>0x4e26489686</t>
  </si>
  <si>
    <t>0x4e26489694</t>
  </si>
  <si>
    <t>0x4e2648969a</t>
  </si>
  <si>
    <t>0x4e2648969f</t>
  </si>
  <si>
    <t>0x4e264896a2</t>
  </si>
  <si>
    <t>0x4e264896ae</t>
  </si>
  <si>
    <t>0x4e264896b1</t>
  </si>
  <si>
    <t>0x4e264896e0</t>
  </si>
  <si>
    <t>0x4e264896e6</t>
  </si>
  <si>
    <t>CL_NEXT_RX_TX nextTime 642292245(0x26489A15)</t>
  </si>
  <si>
    <t>0x4e264896ec</t>
  </si>
  <si>
    <t>0x4e264896f1</t>
  </si>
  <si>
    <t>0x4e264896fd</t>
  </si>
  <si>
    <t>0x4e26489711</t>
  </si>
  <si>
    <t>0x4e2648971d</t>
  </si>
  <si>
    <t>CL_FRT32_TX_CALL param32 0x26489A15</t>
  </si>
  <si>
    <t>0x4e26489730</t>
  </si>
  <si>
    <t>0x4e26489a39</t>
  </si>
  <si>
    <t>0x4e26489a3d</t>
  </si>
  <si>
    <t>0x4e2648fdb9</t>
  </si>
  <si>
    <t>LMMGR_DATA_CONF param32 0x26489CE6</t>
  </si>
  <si>
    <t>0x4e2648fdbc</t>
  </si>
  <si>
    <t>0x4e2648fdbe</t>
  </si>
  <si>
    <t>FRT32_TX_END param32 0x2648FD80</t>
  </si>
  <si>
    <t>0x4e2648fdc1</t>
  </si>
  <si>
    <t>0x4e2648fdcb</t>
  </si>
  <si>
    <t>0x4e2648fdd5</t>
  </si>
  <si>
    <t>0x4e2648fdd8</t>
  </si>
  <si>
    <t>CL_NEXT_CLI rxTime 213ms, txTime 0ms rxPrio 0 txPrio 0</t>
  </si>
  <si>
    <t>0x4e2648fddd</t>
  </si>
  <si>
    <t>0x4e2648fde2</t>
  </si>
  <si>
    <t>0x4e2648fde6</t>
  </si>
  <si>
    <t>0x4e2648fdf1</t>
  </si>
  <si>
    <t>CL_NEXT_RX_TX nextTime 642318204(0x2648FF7C)</t>
  </si>
  <si>
    <t>0x4e2648fdf6</t>
  </si>
  <si>
    <t>0x4e2648ff82</t>
  </si>
  <si>
    <t>0x4e2648ff89</t>
  </si>
  <si>
    <t>0x4e2648ff8f</t>
  </si>
  <si>
    <t>0x4e2648ff9b</t>
  </si>
  <si>
    <t>0x4e26490030</t>
  </si>
  <si>
    <t>0x4e26490035</t>
  </si>
  <si>
    <t>0x4e26490501</t>
  </si>
  <si>
    <t>0x4e26490508</t>
  </si>
  <si>
    <t>0x4e26490553</t>
  </si>
  <si>
    <t>0x4e26490556</t>
  </si>
  <si>
    <t>FRT32_RX_START param32 0x26490478</t>
  </si>
  <si>
    <t>0x4e26490558</t>
  </si>
  <si>
    <t>0x4e26490560</t>
  </si>
  <si>
    <t>0x4e2649056a</t>
  </si>
  <si>
    <t>0x4e26490571</t>
  </si>
  <si>
    <t>0x4e2649057e</t>
  </si>
  <si>
    <t>0x4e264905b0</t>
  </si>
  <si>
    <t>0x4e264905b7</t>
  </si>
  <si>
    <t>0x4e264905c0</t>
  </si>
  <si>
    <t>0x4e264905c5</t>
  </si>
  <si>
    <t>0x4e264905d1</t>
  </si>
  <si>
    <t>0x4e2649083f</t>
  </si>
  <si>
    <t>0x4e26490848</t>
  </si>
  <si>
    <t>0x4e26490851</t>
  </si>
  <si>
    <t>0x4e26490856</t>
  </si>
  <si>
    <t>0x4e2649085a</t>
  </si>
  <si>
    <t xml:space="preserve">CL_SEQ_CTRL TX_SUCCESS SeqNum 163(0xA3) frag 0|284B   </t>
  </si>
  <si>
    <t>0x4e26490866</t>
  </si>
  <si>
    <t>0x4e26490868</t>
  </si>
  <si>
    <t>0x4e26490876</t>
  </si>
  <si>
    <t>0x4e26490878</t>
  </si>
  <si>
    <t>0x4e2649089a</t>
  </si>
  <si>
    <t>0x4e2649096e</t>
  </si>
  <si>
    <t>0x4e26490971</t>
  </si>
  <si>
    <t>FRT32_RX_END param32 0x26490928</t>
  </si>
  <si>
    <t>0x4e26490974</t>
  </si>
  <si>
    <t>0x4e26490982</t>
  </si>
  <si>
    <t>0x4e2649098f</t>
  </si>
  <si>
    <t>0x4e26490991</t>
  </si>
  <si>
    <t>0x4e264909b5</t>
  </si>
  <si>
    <t>0x4e264909ba</t>
  </si>
  <si>
    <t>CL_NEXT_RX_TX nextTime 642321680(0x26490D10)</t>
  </si>
  <si>
    <t>0x4e264909dd</t>
  </si>
  <si>
    <t>0x4e264909e2</t>
  </si>
  <si>
    <t>0x4e264909ef</t>
  </si>
  <si>
    <t>0x4e26490a05</t>
  </si>
  <si>
    <t>0x4e26490a11</t>
  </si>
  <si>
    <t>0x4e26490a15</t>
  </si>
  <si>
    <t>CL_END STS_SUCCESS(0,0x0) duration 184msec</t>
  </si>
  <si>
    <t>0x4e26490a1b</t>
  </si>
  <si>
    <t>0x4e26490a20</t>
  </si>
  <si>
    <t>0x4e26490a2e</t>
  </si>
  <si>
    <t>0x4e26490d23</t>
  </si>
  <si>
    <t>0x4e26490efe</t>
  </si>
  <si>
    <t>0x4e26490f04</t>
  </si>
  <si>
    <t>0x4e26490f09</t>
  </si>
  <si>
    <t>0x4e264914de</t>
  </si>
  <si>
    <t>0x4e264917ce</t>
  </si>
  <si>
    <t>0x4e26491e12</t>
  </si>
  <si>
    <t>0x4e26491e18</t>
  </si>
  <si>
    <t>0x4e26491e1d</t>
  </si>
  <si>
    <t>0x4e26491e28</t>
  </si>
  <si>
    <t>0x4e26491e81</t>
  </si>
  <si>
    <t>0x4e26491e84</t>
  </si>
  <si>
    <t>FRT32_RX_START param32 0x26491DA7</t>
  </si>
  <si>
    <t>0x4e26491e86</t>
  </si>
  <si>
    <t>0x4e26491e8d</t>
  </si>
  <si>
    <t>0x4e26491e96</t>
  </si>
  <si>
    <t>0x4e26491e9c</t>
  </si>
  <si>
    <t>0x4e26491ea7</t>
  </si>
  <si>
    <t>0x4e26491edd</t>
  </si>
  <si>
    <t>0x4e26491ee5</t>
  </si>
  <si>
    <t>0x4e26491eec</t>
  </si>
  <si>
    <t>0x4e26491ef1</t>
  </si>
  <si>
    <t>0x4e26491efc</t>
  </si>
  <si>
    <t>0x4e264923fd</t>
  </si>
  <si>
    <t>0x4e26492406</t>
  </si>
  <si>
    <t>0x4e2649240d</t>
  </si>
  <si>
    <t>0x4e2649240f</t>
  </si>
  <si>
    <t>0x4e26492423</t>
  </si>
  <si>
    <t>0x4e26492432</t>
  </si>
  <si>
    <t>0x4e26492435</t>
  </si>
  <si>
    <t>CL_START STS_SUCCESS(0,0x0) CL Id 28</t>
  </si>
  <si>
    <t>0x4e2649243b</t>
  </si>
  <si>
    <t>0x4e26492457</t>
  </si>
  <si>
    <t>0x4e2649245b</t>
  </si>
  <si>
    <t>0x4e2649245e</t>
  </si>
  <si>
    <t>0x4e2649246e</t>
  </si>
  <si>
    <t>0x4e26492471</t>
  </si>
  <si>
    <t>0x4e26492476</t>
  </si>
  <si>
    <t>0x4e2649247a</t>
  </si>
  <si>
    <t>CL_NEW CL Id 28 (0x1C) duration 400msec</t>
  </si>
  <si>
    <t>0x4e2649247f</t>
  </si>
  <si>
    <t>0x4e2649248a</t>
  </si>
  <si>
    <t>0x4e2649248c</t>
  </si>
  <si>
    <t>CL_DATA_REQ STS_SUCCESS(0,0x0) CL Id 28</t>
  </si>
  <si>
    <t>0x4e264924af</t>
  </si>
  <si>
    <t>0x4e264926b8</t>
  </si>
  <si>
    <t>0x4e264926bb</t>
  </si>
  <si>
    <t>FRT32_RX_END param32 0x26492666</t>
  </si>
  <si>
    <t>0x4e264926c0</t>
  </si>
  <si>
    <t>0x4e264926cf</t>
  </si>
  <si>
    <t>0x4e26492700</t>
  </si>
  <si>
    <t>0x4e26492703</t>
  </si>
  <si>
    <t>0x4e26492723</t>
  </si>
  <si>
    <t>0x4e26492728</t>
  </si>
  <si>
    <t>CL_NEXT_RX_TX nextTime 642329166(0x26492A4E)</t>
  </si>
  <si>
    <t>0x4e2649272f</t>
  </si>
  <si>
    <t>0x4e26492737</t>
  </si>
  <si>
    <t>0x4e2649274c</t>
  </si>
  <si>
    <t>CL_FRT32_TX_CALL param32 0x26492A4E</t>
  </si>
  <si>
    <t>0x4e2649274e</t>
  </si>
  <si>
    <t>0x4e26492a73</t>
  </si>
  <si>
    <t>0x4e26492a77</t>
  </si>
  <si>
    <t>0x4e26492a7a</t>
  </si>
  <si>
    <t>0x4e26492a7f</t>
  </si>
  <si>
    <t>0x4e26492a85</t>
  </si>
  <si>
    <t>0x4e264933f4</t>
  </si>
  <si>
    <t>LMMGR_DATA_CONF param32 0x26492D1F</t>
  </si>
  <si>
    <t>0x4e264933f6</t>
  </si>
  <si>
    <t>0x4e264933f9</t>
  </si>
  <si>
    <t>FRT32_TX_END param32 0x264933BA</t>
  </si>
  <si>
    <t>0x4e264933fc</t>
  </si>
  <si>
    <t>0x4e26493403</t>
  </si>
  <si>
    <t>0x4e2649340d</t>
  </si>
  <si>
    <t>0x4e26493411</t>
  </si>
  <si>
    <t>0x4e26493417</t>
  </si>
  <si>
    <t>0x4e2649341b</t>
  </si>
  <si>
    <t>0x4e2649341f</t>
  </si>
  <si>
    <t>0x4e2649342a</t>
  </si>
  <si>
    <t>CL_NEXT_RX_TX nextTime 642332086(0x264935B6)</t>
  </si>
  <si>
    <t>0x4e2649342e</t>
  </si>
  <si>
    <t>0x4e264935bc</t>
  </si>
  <si>
    <t>0x4e264935c4</t>
  </si>
  <si>
    <t>0x4e264935c9</t>
  </si>
  <si>
    <t>0x4e264935d5</t>
  </si>
  <si>
    <t>CL_FRT32_RX_CALL param32 0x00170001</t>
  </si>
  <si>
    <t>0x4e2649366b</t>
  </si>
  <si>
    <t>CL_RX STS_SUCCESS(0,0x0) mode 1 chan 23</t>
  </si>
  <si>
    <t>0x4e26493670</t>
  </si>
  <si>
    <t>0x4e26493b2f</t>
  </si>
  <si>
    <t>0x4e26493b36</t>
  </si>
  <si>
    <t>0x4e26493b8e</t>
  </si>
  <si>
    <t>0x4e26493b90</t>
  </si>
  <si>
    <t>FRT32_RX_START param32 0x26493AB3</t>
  </si>
  <si>
    <t>0x4e26493b93</t>
  </si>
  <si>
    <t>0x4e26493b9b</t>
  </si>
  <si>
    <t>0x4e26493ba6</t>
  </si>
  <si>
    <t>0x4e26493baa</t>
  </si>
  <si>
    <t>0x4e26493bb7</t>
  </si>
  <si>
    <t>0x4e26493bea</t>
  </si>
  <si>
    <t>0x4e26493bf2</t>
  </si>
  <si>
    <t>0x4e26493bfb</t>
  </si>
  <si>
    <t>0x4e26493bff</t>
  </si>
  <si>
    <t>0x4e26493c0c</t>
  </si>
  <si>
    <t>0x4e26493e7a</t>
  </si>
  <si>
    <t>0x4e26493e83</t>
  </si>
  <si>
    <t>0x4e26493e8e</t>
  </si>
  <si>
    <t>0x4e26493e92</t>
  </si>
  <si>
    <t>0x4e26493e9e</t>
  </si>
  <si>
    <t>0x4e26493ea1</t>
  </si>
  <si>
    <t>0x4e26493eac</t>
  </si>
  <si>
    <t>0x4e26493fd0</t>
  </si>
  <si>
    <t>0x4e26493fd6</t>
  </si>
  <si>
    <t>0x4e26493fdc</t>
  </si>
  <si>
    <t>0x4e26495ede</t>
  </si>
  <si>
    <t>0x4e26495ee3</t>
  </si>
  <si>
    <t>0x4e264a2472</t>
  </si>
  <si>
    <t>0x4e264a2474</t>
  </si>
  <si>
    <t>FRT32_RX_END param32 0x264A2422</t>
  </si>
  <si>
    <t>0x4e264a2477</t>
  </si>
  <si>
    <t>0x4e264a2494</t>
  </si>
  <si>
    <t>0x4e264a24a3</t>
  </si>
  <si>
    <t>CL_PDLL_FLAGS param32 8662(0x000021D6) POLLED | RX_DST | POLL_RXD | DATA_RXD | CLI_TXD | CLI_RXD | RX_DLC_END</t>
  </si>
  <si>
    <t>0x4e264a24a6</t>
  </si>
  <si>
    <t>0x4e264a24b0</t>
  </si>
  <si>
    <t xml:space="preserve">CL_SEQ_CTRL RX_SUCCESS SeqNum 191(0xBF) frag 0   </t>
  </si>
  <si>
    <t>0x4e264a24d5</t>
  </si>
  <si>
    <t>0x4e264a24db</t>
  </si>
  <si>
    <t>CL_NEXT_RX_TX nextTime 642394122(0x264A280A)</t>
  </si>
  <si>
    <t>0x4e264a24e1</t>
  </si>
  <si>
    <t>0x4e264a24e6</t>
  </si>
  <si>
    <t>0x4e264a24f5</t>
  </si>
  <si>
    <t>0x4e264a250a</t>
  </si>
  <si>
    <t>CL_FRT32_TX_CALL param32 0x264A280A</t>
  </si>
  <si>
    <t>0x4e264a250d</t>
  </si>
  <si>
    <t>0x4e264a282f</t>
  </si>
  <si>
    <t>0x4e264a2833</t>
  </si>
  <si>
    <t>0x4e264a3110</t>
  </si>
  <si>
    <t>LMMGR_DATA_CONF param32 0x264A2AD9</t>
  </si>
  <si>
    <t>0x4e264a3112</t>
  </si>
  <si>
    <t>0x4e264a3116</t>
  </si>
  <si>
    <t>FRT32_TX_END param32 0x264A30D9</t>
  </si>
  <si>
    <t>0x4e264a3118</t>
  </si>
  <si>
    <t>0x4e264a3120</t>
  </si>
  <si>
    <t>0x4e264a312a</t>
  </si>
  <si>
    <t>0x4e264a312d</t>
  </si>
  <si>
    <t>0x4e264a313e</t>
  </si>
  <si>
    <t>0x4e264a3143</t>
  </si>
  <si>
    <t>0x4e264a3157</t>
  </si>
  <si>
    <t>0x4e264a3162</t>
  </si>
  <si>
    <t>0x4e264a3165</t>
  </si>
  <si>
    <t>CL_END STS_SUCCESS(0,0x0) duration 68msec</t>
  </si>
  <si>
    <t>0x4e264a316a</t>
  </si>
  <si>
    <t>0x4e264a316e</t>
  </si>
  <si>
    <t>0x4e264a317c</t>
  </si>
  <si>
    <t>0x4e264a346e</t>
  </si>
  <si>
    <t>0x4e264a3674</t>
  </si>
  <si>
    <t>0x4e264a369d</t>
  </si>
  <si>
    <t>0x4e264a36a0</t>
  </si>
  <si>
    <t>0x4e264a36c2</t>
  </si>
  <si>
    <t>0x4e264a36c5</t>
  </si>
  <si>
    <t>0x4e264a36cd</t>
  </si>
  <si>
    <t>0x4e264a3ae7</t>
  </si>
  <si>
    <t>0x4e264a4aa6</t>
  </si>
  <si>
    <t>LMMGR_DATA_CONF param32 0x264A3D8F</t>
  </si>
  <si>
    <t>0x4e264a4aa8</t>
  </si>
  <si>
    <t>0x4e264a4aaa</t>
  </si>
  <si>
    <t>FRT32_TX_END param32 0x264A4A6F</t>
  </si>
  <si>
    <t>0x4e264a4aad</t>
  </si>
  <si>
    <t>0x4e264a4ab5</t>
  </si>
  <si>
    <t>0x4e264a4acb</t>
  </si>
  <si>
    <t>0x4e264a4adf</t>
  </si>
  <si>
    <t>0x4e264a4ae4</t>
  </si>
  <si>
    <t>0x4e264a4af2</t>
  </si>
  <si>
    <t>0x4e264a4de6</t>
  </si>
  <si>
    <t>0x4e264a9b82</t>
  </si>
  <si>
    <t>0x4e264a9e63</t>
  </si>
  <si>
    <t>0x4e264ae571</t>
  </si>
  <si>
    <t>0x4e264ae577</t>
  </si>
  <si>
    <t>0x4e264ae99e</t>
  </si>
  <si>
    <t>0x4e264aec8d</t>
  </si>
  <si>
    <t>0x4e264b37c8</t>
  </si>
  <si>
    <t>0x4e264b3ab7</t>
  </si>
  <si>
    <t>0x4e264b85de</t>
  </si>
  <si>
    <t>0x4e264b88cb</t>
  </si>
  <si>
    <t>0x4e264bd3fd</t>
  </si>
  <si>
    <t>0x4e264bd6f2</t>
  </si>
  <si>
    <t>0x4e264c221d</t>
  </si>
  <si>
    <t>0x4e264c2559</t>
  </si>
  <si>
    <t>0x4e264c6c11</t>
  </si>
  <si>
    <t>0x4e264c6c17</t>
  </si>
  <si>
    <t>0x4e264c703e</t>
  </si>
  <si>
    <t>0x4e264c732e</t>
  </si>
  <si>
    <t>0x4e264cbe5d</t>
  </si>
  <si>
    <t>0x4e264cc141</t>
  </si>
  <si>
    <t>0x4e264d0c7d</t>
  </si>
  <si>
    <t>0x4e264d0fbb</t>
  </si>
  <si>
    <t>0x4e264d5a9e</t>
  </si>
  <si>
    <t>0x4e264d5de9</t>
  </si>
  <si>
    <t>0x4e264da8bd</t>
  </si>
  <si>
    <t>0x4e264dabb2</t>
  </si>
  <si>
    <t>0x4e264df2b1</t>
  </si>
  <si>
    <t>0x4e264df2b9</t>
  </si>
  <si>
    <t>0x4e264df6ec</t>
  </si>
  <si>
    <t>0x4e264df9d8</t>
  </si>
  <si>
    <t>0x4e264e44fd</t>
  </si>
  <si>
    <t>0x4e264e47f8</t>
  </si>
  <si>
    <t>0x4e264e931d</t>
  </si>
  <si>
    <t>0x4e264e9600</t>
  </si>
  <si>
    <t>0x4e264ee13e</t>
  </si>
  <si>
    <t>0x4e264ee42f</t>
  </si>
  <si>
    <t>0x4e264f2f5d</t>
  </si>
  <si>
    <t>0x4e264f324e</t>
  </si>
  <si>
    <t>0x4e264f7951</t>
  </si>
  <si>
    <t>0x4e264f7959</t>
  </si>
  <si>
    <t>0x4e264f7d7d</t>
  </si>
  <si>
    <t>0x4e264f807b</t>
  </si>
  <si>
    <t>0x4e264fcb9e</t>
  </si>
  <si>
    <t>0x4e264fce88</t>
  </si>
  <si>
    <t>0x4e265019bd</t>
  </si>
  <si>
    <t>0x4e26501cae</t>
  </si>
  <si>
    <t>0x4e265067dd</t>
  </si>
  <si>
    <t>0x4e26506ac0</t>
  </si>
  <si>
    <t>0x4e26507632</t>
  </si>
  <si>
    <t>0x4e26507637</t>
  </si>
  <si>
    <t>CL_OUT_REQ pktId 62793(0xF549)</t>
  </si>
  <si>
    <t>0x4e2650763a</t>
  </si>
  <si>
    <t>0x4e26507675</t>
  </si>
  <si>
    <t>0x4e26507683</t>
  </si>
  <si>
    <t>0x4e2650768e</t>
  </si>
  <si>
    <t>0x4e26507690</t>
  </si>
  <si>
    <t>CL_OUT_CNF STS_SUCCESS(0,0x0) CL Id 29</t>
  </si>
  <si>
    <t>0x4e26507694</t>
  </si>
  <si>
    <t>0x4e26507a53</t>
  </si>
  <si>
    <t>0x4e26507a65</t>
  </si>
  <si>
    <t>0x4e26507a69</t>
  </si>
  <si>
    <t>0x4e26507a70</t>
  </si>
  <si>
    <t>0x4e26507a81</t>
  </si>
  <si>
    <t>CL_NEW CL Id 29 (0x1D) duration 400msec</t>
  </si>
  <si>
    <t>0x4e26507a95</t>
  </si>
  <si>
    <t>0x4e26507aa4</t>
  </si>
  <si>
    <t>0x4e26507ab0</t>
  </si>
  <si>
    <t>CL_FRT32_TX_CALL param32 0x26507E2C</t>
  </si>
  <si>
    <t>0x4e26507ab3</t>
  </si>
  <si>
    <t>0x4e26507e8c</t>
  </si>
  <si>
    <t>0x4e26507e91</t>
  </si>
  <si>
    <t>0x4e265090cd</t>
  </si>
  <si>
    <t>LMMGR_DATA_CONF param32 0x26508137</t>
  </si>
  <si>
    <t>0x4e265090cf</t>
  </si>
  <si>
    <t>0x4e265090d2</t>
  </si>
  <si>
    <t>FRT32_TX_END param32 0x26509094</t>
  </si>
  <si>
    <t>0x4e265090d5</t>
  </si>
  <si>
    <t>0x4e265090dd</t>
  </si>
  <si>
    <t>0x4e265090e7</t>
  </si>
  <si>
    <t>0x4e265090ea</t>
  </si>
  <si>
    <t>0x4e265090f1</t>
  </si>
  <si>
    <t>0x4e265090f5</t>
  </si>
  <si>
    <t>0x4e265090f9</t>
  </si>
  <si>
    <t>0x4e26509104</t>
  </si>
  <si>
    <t>CL_NEXT_RX_TX nextTime 642814608(0x26509290)</t>
  </si>
  <si>
    <t>0x4e26509108</t>
  </si>
  <si>
    <t>0x4e26509296</t>
  </si>
  <si>
    <t>0x4e2650929d</t>
  </si>
  <si>
    <t>0x4e265092a3</t>
  </si>
  <si>
    <t>0x4e265092af</t>
  </si>
  <si>
    <t>0x4e26509345</t>
  </si>
  <si>
    <t>0x4e2650934a</t>
  </si>
  <si>
    <t>0x4e265097fb</t>
  </si>
  <si>
    <t>0x4e26509802</t>
  </si>
  <si>
    <t>0x4e26509866</t>
  </si>
  <si>
    <t>0x4e2650986a</t>
  </si>
  <si>
    <t>FRT32_RX_START param32 0x2650978B</t>
  </si>
  <si>
    <t>0x4e2650986d</t>
  </si>
  <si>
    <t>0x4e26509874</t>
  </si>
  <si>
    <t>0x4e2650987f</t>
  </si>
  <si>
    <t>0x4e26509884</t>
  </si>
  <si>
    <t>0x4e26509890</t>
  </si>
  <si>
    <t>0x4e265098c2</t>
  </si>
  <si>
    <t>0x4e265098cb</t>
  </si>
  <si>
    <t>0x4e265098d4</t>
  </si>
  <si>
    <t>0x4e265098d9</t>
  </si>
  <si>
    <t>0x4e265098e5</t>
  </si>
  <si>
    <t>0x4e26509b52</t>
  </si>
  <si>
    <t>0x4e26509b5b</t>
  </si>
  <si>
    <t>0x4e26509b64</t>
  </si>
  <si>
    <t>0x4e26509b6a</t>
  </si>
  <si>
    <t>0x4e26509b6e</t>
  </si>
  <si>
    <t xml:space="preserve">CL_SEQ_CTRL TX_SUCCESS SeqNum 164(0xA4) frag 0|16B   </t>
  </si>
  <si>
    <t>0x4e26509b7a</t>
  </si>
  <si>
    <t>0x4e26509b7d</t>
  </si>
  <si>
    <t>CL_TXDONE SDU_TX_SUCCESS(0,0x0) CL Id 29</t>
  </si>
  <si>
    <t>0x4e26509b89</t>
  </si>
  <si>
    <t>0x4e26509b8b</t>
  </si>
  <si>
    <t>CL_DATA_REQ STS_SUCCESS(0,0x0) CL Id 29</t>
  </si>
  <si>
    <t>0x4e26509bad</t>
  </si>
  <si>
    <t>0x4e26509d71</t>
  </si>
  <si>
    <t>0x4e26509d73</t>
  </si>
  <si>
    <t>FRT32_RX_END param32 0x26509D2A</t>
  </si>
  <si>
    <t>0x4e26509d76</t>
  </si>
  <si>
    <t>0x4e26509d85</t>
  </si>
  <si>
    <t>0x4e26509d8f</t>
  </si>
  <si>
    <t>0x4e26509d92</t>
  </si>
  <si>
    <t>0x4e26509db0</t>
  </si>
  <si>
    <t>0x4e26509db7</t>
  </si>
  <si>
    <t>CL_NEXT_RX_TX nextTime 642818322(0x2650A112)</t>
  </si>
  <si>
    <t>0x4e26509dcb</t>
  </si>
  <si>
    <t>0x4e26509dd0</t>
  </si>
  <si>
    <t>0x4e26509ddd</t>
  </si>
  <si>
    <t>0x4e26509df1</t>
  </si>
  <si>
    <t>0x4e26509dfd</t>
  </si>
  <si>
    <t>0x4e26509e00</t>
  </si>
  <si>
    <t>0x4e26509e08</t>
  </si>
  <si>
    <t>0x4e26509e0d</t>
  </si>
  <si>
    <t>0x4e26509e1c</t>
  </si>
  <si>
    <t>0x4e2650a118</t>
  </si>
  <si>
    <t>0x4e2650a30e</t>
  </si>
  <si>
    <t>0x4e2650a314</t>
  </si>
  <si>
    <t>0x4e2650a319</t>
  </si>
  <si>
    <t>0x4e2650b5ff</t>
  </si>
  <si>
    <t>0x4e2650b944</t>
  </si>
  <si>
    <t>0x4e2650fff1</t>
  </si>
  <si>
    <t>0x4e2650fff8</t>
  </si>
  <si>
    <t>0x4e2651041e</t>
  </si>
  <si>
    <t>0x4e2651071a</t>
  </si>
  <si>
    <t>0x4e2651523d</t>
  </si>
  <si>
    <t>0x4e26515525</t>
  </si>
  <si>
    <t>0x4e2651a05d</t>
  </si>
  <si>
    <t>0x4e2651a351</t>
  </si>
  <si>
    <t>0x4e2651ee7e</t>
  </si>
  <si>
    <t>0x4e2651f161</t>
  </si>
  <si>
    <t>0x4e26523c9d</t>
  </si>
  <si>
    <t>0x4e26523f9a</t>
  </si>
  <si>
    <t>0x4e26528692</t>
  </si>
  <si>
    <t>0x4e26528698</t>
  </si>
  <si>
    <t>0x4e26528abe</t>
  </si>
  <si>
    <t>0x4e26528dad</t>
  </si>
  <si>
    <t>0x4e2652d8dd</t>
  </si>
  <si>
    <t>0x4e2652dbda</t>
  </si>
  <si>
    <t>0x4e265326fd</t>
  </si>
  <si>
    <t>0x4e265329e8</t>
  </si>
  <si>
    <t>0x4e2653751e</t>
  </si>
  <si>
    <t>0x4e2653781f</t>
  </si>
  <si>
    <t>0x4e2653c33e</t>
  </si>
  <si>
    <t>0x4e2653c62d</t>
  </si>
  <si>
    <t>0x4e26540d31</t>
  </si>
  <si>
    <t>0x4e26540d38</t>
  </si>
  <si>
    <t>0x4e2654115d</t>
  </si>
  <si>
    <t>0x4e2654145d</t>
  </si>
  <si>
    <t>0x4e26545f7e</t>
  </si>
  <si>
    <t>0x4e26546262</t>
  </si>
  <si>
    <t>0x4e2654ad9e</t>
  </si>
  <si>
    <t>0x4e2654b093</t>
  </si>
  <si>
    <t>0x4e2654fbbe</t>
  </si>
  <si>
    <t>0x4e2654fea2</t>
  </si>
  <si>
    <t>0x4e265549df</t>
  </si>
  <si>
    <t>0x4e26554cc3</t>
  </si>
  <si>
    <t>0x4e265593e0</t>
  </si>
  <si>
    <t>0x4e265593e6</t>
  </si>
  <si>
    <t>0x4e265597fd</t>
  </si>
  <si>
    <t>0x4e26559ae2</t>
  </si>
  <si>
    <t>0x4e2655e61d</t>
  </si>
  <si>
    <t>0x4e2655e908</t>
  </si>
  <si>
    <t>0x4e2656343e</t>
  </si>
  <si>
    <t>0x4e2656372f</t>
  </si>
  <si>
    <t>0x4e2656825e</t>
  </si>
  <si>
    <t>0x4e2656859a</t>
  </si>
  <si>
    <t>0x4e2656d07d</t>
  </si>
  <si>
    <t>0x4e2656d375</t>
  </si>
  <si>
    <t>0x4e26571a71</t>
  </si>
  <si>
    <t>0x4e26571a78</t>
  </si>
  <si>
    <t>0x4e26571e9d</t>
  </si>
  <si>
    <t>0x4e26572183</t>
  </si>
  <si>
    <t>0x4e26576cbd</t>
  </si>
  <si>
    <t>0x4e26576fbc</t>
  </si>
  <si>
    <t>0x4e2657bade</t>
  </si>
  <si>
    <t>0x4e2657bdc4</t>
  </si>
  <si>
    <t>0x4e265808fe</t>
  </si>
  <si>
    <t>0x4e26580bef</t>
  </si>
  <si>
    <t>0x4e2658571e</t>
  </si>
  <si>
    <t>0x4e26585a0e</t>
  </si>
  <si>
    <t>0x4e2658a111</t>
  </si>
  <si>
    <t>0x4e2658a119</t>
  </si>
  <si>
    <t>0x4e2658a53d</t>
  </si>
  <si>
    <t>0x4e2658a81e</t>
  </si>
  <si>
    <t>0x4e2658f35d</t>
  </si>
  <si>
    <t>0x4e2658f65c</t>
  </si>
  <si>
    <t>0x4e2659417d</t>
  </si>
  <si>
    <t>0x4e2659446c</t>
  </si>
  <si>
    <t>0x4e26598f9e</t>
  </si>
  <si>
    <t>0x4e2659929c</t>
  </si>
  <si>
    <t>0x4e2659ddbe</t>
  </si>
  <si>
    <t>0x4e2659e0ac</t>
  </si>
  <si>
    <t>0x4e265a27b1</t>
  </si>
  <si>
    <t>0x4e265a27b9</t>
  </si>
  <si>
    <t>0x4e265a2bdf</t>
  </si>
  <si>
    <t>0x4e265a2edb</t>
  </si>
  <si>
    <t>0x4e265a79fe</t>
  </si>
  <si>
    <t>0x4e265a7cef</t>
  </si>
  <si>
    <t>0x4e265ac81d</t>
  </si>
  <si>
    <t>0x4e265acb10</t>
  </si>
  <si>
    <t>0x4e265b163d</t>
  </si>
  <si>
    <t>0x4e265b1928</t>
  </si>
  <si>
    <t>0x4e265b645d</t>
  </si>
  <si>
    <t>0x4e265b675a</t>
  </si>
  <si>
    <t>0x4e265bae5f</t>
  </si>
  <si>
    <t>0x4e265bae67</t>
  </si>
  <si>
    <t>0x4e265bb27d</t>
  </si>
  <si>
    <t>0x4e265bb568</t>
  </si>
  <si>
    <t>0x4e265c009d</t>
  </si>
  <si>
    <t>0x4e265c038f</t>
  </si>
  <si>
    <t>0x4e265c4ebd</t>
  </si>
  <si>
    <t>0x4e265c51a0</t>
  </si>
  <si>
    <t>0x4e265c9cdd</t>
  </si>
  <si>
    <t>0x4e265c9fcb</t>
  </si>
  <si>
    <t>0x4e265ceafd</t>
  </si>
  <si>
    <t>0x4e265cedeb</t>
  </si>
  <si>
    <t>0x4e265d34f1</t>
  </si>
  <si>
    <t>0x4e265d34f9</t>
  </si>
  <si>
    <t>0x4e265d391e</t>
  </si>
  <si>
    <t>0x4e265d3c07</t>
  </si>
  <si>
    <t>0x4e265d873d</t>
  </si>
  <si>
    <t>0x4e265d8a2b</t>
  </si>
  <si>
    <t>0x4e265dd55e</t>
  </si>
  <si>
    <t>0x4e265dd840</t>
  </si>
  <si>
    <t>0x4e265e237e</t>
  </si>
  <si>
    <t>0x4e265e2664</t>
  </si>
  <si>
    <t>0x4e265e719d</t>
  </si>
  <si>
    <t>0x4e265e7481</t>
  </si>
  <si>
    <t>0x4e265ebb91</t>
  </si>
  <si>
    <t>0x4e265ebb98</t>
  </si>
  <si>
    <t>0x4e265ebfbe</t>
  </si>
  <si>
    <t>0x4e265ec2a9</t>
  </si>
  <si>
    <t>0x4e265f0dde</t>
  </si>
  <si>
    <t>0x4e265f10cf</t>
  </si>
  <si>
    <t>0x4e265f5c04</t>
  </si>
  <si>
    <t>0x4e265f5ee5</t>
  </si>
  <si>
    <t>0x4e265faa1e</t>
  </si>
  <si>
    <t>0x4e265fad11</t>
  </si>
  <si>
    <t>0x4e265ff84c</t>
  </si>
  <si>
    <t>0x4e265ffb2f</t>
  </si>
  <si>
    <t>0x4e26604231</t>
  </si>
  <si>
    <t>0x4e26604238</t>
  </si>
  <si>
    <t>0x4e2660465e</t>
  </si>
  <si>
    <t>0x4e26604941</t>
  </si>
  <si>
    <t>0x4e2660948c</t>
  </si>
  <si>
    <t>0x4e2660977d</t>
  </si>
  <si>
    <t>0x4e2660e29d</t>
  </si>
  <si>
    <t>0x4e2660e58d</t>
  </si>
  <si>
    <t>0x4e266130bd</t>
  </si>
  <si>
    <t>0x4e266133bd</t>
  </si>
  <si>
    <t>0x4e26617ede</t>
  </si>
  <si>
    <t>0x4e266181bf</t>
  </si>
  <si>
    <t>0x4e2661c8d1</t>
  </si>
  <si>
    <t>0x4e2661c8d8</t>
  </si>
  <si>
    <t>0x4e2661ccfd</t>
  </si>
  <si>
    <t>0x4e2661cfed</t>
  </si>
  <si>
    <t>0x4e26621b1e</t>
  </si>
  <si>
    <t>0x4e26621e0d</t>
  </si>
  <si>
    <t>0x4e2662693e</t>
  </si>
  <si>
    <t>0x4e26626c3a</t>
  </si>
  <si>
    <t>0x4e2662b76c</t>
  </si>
  <si>
    <t>0x4e2662ba4d</t>
  </si>
  <si>
    <t>0x4e2663057d</t>
  </si>
  <si>
    <t>0x4e2663087b</t>
  </si>
  <si>
    <t>0x4e26634f71</t>
  </si>
  <si>
    <t>0x4e26634f7a</t>
  </si>
  <si>
    <t>0x4e266353ad</t>
  </si>
  <si>
    <t>0x4e2663569a</t>
  </si>
  <si>
    <t>0x4e2663a1be</t>
  </si>
  <si>
    <t>0x4e2663a512</t>
  </si>
  <si>
    <t>0x4e2663efe3</t>
  </si>
  <si>
    <t>0x4e2663f2d2</t>
  </si>
  <si>
    <t>0x4e26643dff</t>
  </si>
  <si>
    <t>0x4e266440ec</t>
  </si>
  <si>
    <t>0x4e26648c2c</t>
  </si>
  <si>
    <t>0x4e26648f0f</t>
  </si>
  <si>
    <t>0x4e2664d611</t>
  </si>
  <si>
    <t>0x4e2664d617</t>
  </si>
  <si>
    <t>0x4e2664da3e</t>
  </si>
  <si>
    <t>0x4e2664dd22</t>
  </si>
  <si>
    <t>0x4e2665285e</t>
  </si>
  <si>
    <t>0x4e26652b50</t>
  </si>
  <si>
    <t>0x4e2665767e</t>
  </si>
  <si>
    <t>0x4e2665796f</t>
  </si>
  <si>
    <t>0x4e2665c49d</t>
  </si>
  <si>
    <t>0x4e2665c79e</t>
  </si>
  <si>
    <t>0x4e266612be</t>
  </si>
  <si>
    <t>0x4e266615a2</t>
  </si>
  <si>
    <t>0x4e26665cb1</t>
  </si>
  <si>
    <t>0x4e26665cb8</t>
  </si>
  <si>
    <t>0x4e266660df</t>
  </si>
  <si>
    <t>0x4e266663d5</t>
  </si>
  <si>
    <t>0x4e2666af0d</t>
  </si>
  <si>
    <t>0x4e2666b1ff</t>
  </si>
  <si>
    <t>0x4e2666fd1e</t>
  </si>
  <si>
    <t>0x4e26670011</t>
  </si>
  <si>
    <t>0x4e26674b3e</t>
  </si>
  <si>
    <t>0x4e26674e2d</t>
  </si>
  <si>
    <t>0x4e2667995d</t>
  </si>
  <si>
    <t>0x4e26679c58</t>
  </si>
  <si>
    <t>0x4e2667e351</t>
  </si>
  <si>
    <t>0x4e2667e357</t>
  </si>
  <si>
    <t>0x4e2667e77e</t>
  </si>
  <si>
    <t>0x4e2667ea6b</t>
  </si>
  <si>
    <t>0x4e2667f8e8</t>
  </si>
  <si>
    <t>0x4e2667f911</t>
  </si>
  <si>
    <t>0x4e2667f914</t>
  </si>
  <si>
    <t>0x4e2667f928</t>
  </si>
  <si>
    <t>0x4e2667f92b</t>
  </si>
  <si>
    <t>0x4e2667f933</t>
  </si>
  <si>
    <t>0x4e2667fd4d</t>
  </si>
  <si>
    <t>0x4e26680d0b</t>
  </si>
  <si>
    <t>LMMGR_DATA_CONF param32 0x2667FFF8</t>
  </si>
  <si>
    <t>0x4e26680d0e</t>
  </si>
  <si>
    <t>0x4e26680d11</t>
  </si>
  <si>
    <t>FRT32_TX_END param32 0x26680CD5</t>
  </si>
  <si>
    <t>0x4e26680d15</t>
  </si>
  <si>
    <t>0x4e26680d1d</t>
  </si>
  <si>
    <t>0x4e26680d33</t>
  </si>
  <si>
    <t>0x4e26680d46</t>
  </si>
  <si>
    <t>0x4e26680d4b</t>
  </si>
  <si>
    <t>0x4e26680d58</t>
  </si>
  <si>
    <t>0x4e26680eae</t>
  </si>
  <si>
    <t>0x4e2668359d</t>
  </si>
  <si>
    <t>0x4e2668388c</t>
  </si>
  <si>
    <t>0x4e266883be</t>
  </si>
  <si>
    <t>0x4e266886a2</t>
  </si>
  <si>
    <t>0x4e2668d1de</t>
  </si>
  <si>
    <t>0x4e2668d4c0</t>
  </si>
  <si>
    <t>0x4e26691ffe</t>
  </si>
  <si>
    <t>0x4e266922ea</t>
  </si>
  <si>
    <t>0x4e266969f1</t>
  </si>
  <si>
    <t>0x4e266969f8</t>
  </si>
  <si>
    <t>0x4e26696e1d</t>
  </si>
  <si>
    <t>0x4e26697110</t>
  </si>
  <si>
    <t>0x4e2669bc46</t>
  </si>
  <si>
    <t>0x4e2669bf33</t>
  </si>
  <si>
    <t>0x4e266a0a5e</t>
  </si>
  <si>
    <t>0x4e266a0d41</t>
  </si>
  <si>
    <t>0x4e266a588d</t>
  </si>
  <si>
    <t>0x4e266a5b71</t>
  </si>
  <si>
    <t>0x4e266aa69e</t>
  </si>
  <si>
    <t>0x4e266aa984</t>
  </si>
  <si>
    <t>0x4e266af091</t>
  </si>
  <si>
    <t>0x4e266af099</t>
  </si>
  <si>
    <t>0x4e266af4bd</t>
  </si>
  <si>
    <t>0x4e266af7b1</t>
  </si>
  <si>
    <t>0x4e266b42dd</t>
  </si>
  <si>
    <t>0x4e266b45c2</t>
  </si>
  <si>
    <t>0x4e266b90fe</t>
  </si>
  <si>
    <t>0x4e266b93fc</t>
  </si>
  <si>
    <t>0x4e266bdf1e</t>
  </si>
  <si>
    <t>0x4e266be20e</t>
  </si>
  <si>
    <t>0x4e266c2d3d</t>
  </si>
  <si>
    <t>0x4e266c3036</t>
  </si>
  <si>
    <t>0x4e266c7731</t>
  </si>
  <si>
    <t>0x4e266c7739</t>
  </si>
  <si>
    <t>0x4e266c7b6c</t>
  </si>
  <si>
    <t>0x4e266c7e52</t>
  </si>
  <si>
    <t>0x4e266cc97d</t>
  </si>
  <si>
    <t>0x4e266ccc7c</t>
  </si>
  <si>
    <t>TRACING_ALINK_UL_TIMEOUT</t>
  </si>
  <si>
    <t>TRACING_LMFS_UPD_END_TIME</t>
  </si>
  <si>
    <t>TRACING_LMFS_EXTEND_SCH_ENTRY</t>
  </si>
  <si>
    <t>TRACING_LMFS_EXTEND_SCH_EXIT</t>
  </si>
  <si>
    <t>TRACING_PHYTST_DATA_CONF</t>
  </si>
  <si>
    <t>TRACING_LMMGR_SRR_IND</t>
  </si>
  <si>
    <t>TRACING_LMDC_TMR_CB</t>
  </si>
  <si>
    <t>TRACING_LMDC_SWT_CATCHUP</t>
  </si>
  <si>
    <t>TRACING_SDC_BYPASS</t>
  </si>
  <si>
    <t>TRACING_SA_RX_START</t>
  </si>
  <si>
    <t>TRACING_SA_DATA_REQ</t>
  </si>
  <si>
    <t>TRACING_SA_STAT_REQ</t>
  </si>
  <si>
    <t>TRACING_SA_PRIM_UP</t>
  </si>
  <si>
    <t>TRACING_SA_PRIM_DOWN</t>
  </si>
  <si>
    <t>TRACING_SA_LMSM_TIMEOUT</t>
  </si>
  <si>
    <t>TRACING_SA_PHY_SR</t>
  </si>
  <si>
    <t>TRACING_LLS_RETURN</t>
  </si>
  <si>
    <t>TRACING_LLS_BLS_RETURN</t>
  </si>
  <si>
    <t>TRACING_LLS_ASSOC_HAPPY_RETURN</t>
  </si>
  <si>
    <t>TRACING_LLS_ASSOC_ERROR_RETURN</t>
  </si>
  <si>
    <t>TRACING_LLS_DISC_MAC</t>
  </si>
  <si>
    <t>TRACING_LLS_DISC_REQ</t>
  </si>
  <si>
    <t>TRACING_LLS_DISC_RES</t>
  </si>
  <si>
    <t>TRACING_LLS_DISC_RES_FRT32</t>
  </si>
  <si>
    <t>TRACING_LLS_DISC_CANCEL_CB</t>
  </si>
  <si>
    <t>TRACING_LLS_DISC_TXD_CB</t>
  </si>
  <si>
    <t>TRACING_ELG_IRQ</t>
  </si>
  <si>
    <t>81FF6702BCFB033EF0C78FFFFFFFFFFF07F4FFFFFFFFFFFFFFFFFFFFFFFFFFFFFFFFFFFF07</t>
  </si>
  <si>
    <t>Default Mask</t>
  </si>
  <si>
    <t>1.0.1</t>
  </si>
  <si>
    <t>NIBBLE_CNT</t>
  </si>
  <si>
    <t>80FF6702BCFB033E00C78F3FFFBF0001000000FFFFFFFFFFFFFDF7FFFFFFFFFFFF7FFCFFFF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</si>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</sst>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 Unicode MS"/>
      <family val="2"/>
    </font>
    <font>
      <sz val="11"/>
      <color rgb="FFC000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BBBBBB"/>
      <name val="Consolas"/>
      <family val="3"/>
    </font>
    <font>
      <sz val="11"/>
      <color rgb="FF98C379"/>
      <name val="Consolas"/>
      <family val="3"/>
    </font>
    <font>
      <b/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3"/>
      <color rgb="FFFA7D00"/>
      <name val="Calibri"/>
      <family val="2"/>
      <scheme val="minor"/>
    </font>
    <font>
      <b/>
      <sz val="13"/>
      <color theme="4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1499984740745262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11" fillId="5" borderId="7" applyNumberFormat="0" applyAlignment="0" applyProtection="0"/>
    <xf numFmtId="0" fontId="12" fillId="6" borderId="0" applyNumberFormat="0" applyBorder="0" applyAlignment="0" applyProtection="0"/>
  </cellStyleXfs>
  <cellXfs count="5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NumberFormat="1" applyFont="1" applyAlignment="1">
      <alignment vertical="center"/>
    </xf>
    <xf numFmtId="0" fontId="7" fillId="0" borderId="0" xfId="0" applyFont="1"/>
    <xf numFmtId="1" fontId="0" fillId="0" borderId="0" xfId="0" applyNumberFormat="1" applyAlignment="1">
      <alignment horizontal="center"/>
    </xf>
    <xf numFmtId="0" fontId="2" fillId="0" borderId="0" xfId="0" applyFont="1"/>
    <xf numFmtId="0" fontId="8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3" borderId="1" xfId="0" applyFill="1" applyBorder="1"/>
    <xf numFmtId="10" fontId="0" fillId="0" borderId="0" xfId="0" applyNumberFormat="1"/>
    <xf numFmtId="2" fontId="0" fillId="0" borderId="0" xfId="0" applyNumberFormat="1"/>
    <xf numFmtId="0" fontId="2" fillId="0" borderId="0" xfId="0" applyFont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center"/>
      <protection locked="0"/>
    </xf>
    <xf numFmtId="0" fontId="0" fillId="4" borderId="2" xfId="0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4" borderId="3" xfId="0" applyFill="1" applyBorder="1" applyAlignment="1" applyProtection="1">
      <alignment horizontal="center"/>
      <protection locked="0"/>
    </xf>
    <xf numFmtId="0" fontId="0" fillId="4" borderId="4" xfId="0" applyFill="1" applyBorder="1" applyAlignment="1" applyProtection="1">
      <alignment horizontal="center"/>
      <protection locked="0"/>
    </xf>
    <xf numFmtId="0" fontId="0" fillId="0" borderId="0" xfId="0" applyProtection="1">
      <protection hidden="1"/>
    </xf>
    <xf numFmtId="0" fontId="0" fillId="0" borderId="5" xfId="0" applyBorder="1" applyProtection="1">
      <protection hidden="1"/>
    </xf>
    <xf numFmtId="0" fontId="0" fillId="0" borderId="6" xfId="0" applyBorder="1" applyProtection="1">
      <protection hidden="1"/>
    </xf>
    <xf numFmtId="0" fontId="8" fillId="0" borderId="0" xfId="0" applyFont="1" applyAlignment="1">
      <alignment horizontal="center" vertical="center"/>
    </xf>
    <xf numFmtId="0" fontId="11" fillId="5" borderId="7" xfId="1" applyAlignment="1">
      <alignment horizontal="left" vertical="center" wrapText="1"/>
    </xf>
    <xf numFmtId="0" fontId="0" fillId="0" borderId="0" xfId="0" applyAlignment="1">
      <alignment horizontal="right"/>
    </xf>
    <xf numFmtId="0" fontId="14" fillId="5" borderId="8" xfId="1" applyNumberFormat="1" applyFont="1" applyBorder="1" applyAlignment="1" applyProtection="1">
      <alignment horizontal="center" vertical="center" wrapText="1"/>
      <protection locked="0"/>
    </xf>
    <xf numFmtId="0" fontId="14" fillId="5" borderId="9" xfId="1" applyNumberFormat="1" applyFont="1" applyBorder="1" applyAlignment="1" applyProtection="1">
      <alignment horizontal="center" vertical="center" wrapText="1"/>
      <protection locked="0"/>
    </xf>
    <xf numFmtId="0" fontId="14" fillId="5" borderId="10" xfId="1" applyNumberFormat="1" applyFont="1" applyBorder="1" applyAlignment="1" applyProtection="1">
      <alignment horizontal="center" vertical="center" wrapText="1"/>
      <protection locked="0"/>
    </xf>
    <xf numFmtId="0" fontId="15" fillId="4" borderId="8" xfId="1" applyNumberFormat="1" applyFont="1" applyFill="1" applyBorder="1" applyAlignment="1" applyProtection="1">
      <alignment horizontal="center" vertical="center" wrapText="1"/>
      <protection locked="0"/>
    </xf>
    <xf numFmtId="0" fontId="15" fillId="4" borderId="9" xfId="1" applyNumberFormat="1" applyFont="1" applyFill="1" applyBorder="1" applyAlignment="1" applyProtection="1">
      <alignment horizontal="center" vertical="center" wrapText="1"/>
      <protection locked="0"/>
    </xf>
    <xf numFmtId="0" fontId="15" fillId="4" borderId="10" xfId="1" applyNumberFormat="1" applyFont="1" applyFill="1" applyBorder="1" applyAlignment="1" applyProtection="1">
      <alignment horizontal="center" vertical="center" wrapText="1"/>
      <protection locked="0"/>
    </xf>
    <xf numFmtId="0" fontId="12" fillId="6" borderId="0" xfId="2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6" fillId="7" borderId="12" xfId="0" applyFont="1" applyFill="1" applyBorder="1" applyAlignment="1" applyProtection="1">
      <alignment horizontal="center"/>
      <protection locked="0"/>
    </xf>
    <xf numFmtId="0" fontId="13" fillId="0" borderId="11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8" fillId="7" borderId="12" xfId="0" applyFont="1" applyFill="1" applyBorder="1" applyAlignment="1" applyProtection="1">
      <alignment horizontal="center" vertical="center"/>
      <protection locked="0"/>
    </xf>
  </cellXfs>
  <cellStyles count="3">
    <cellStyle name="Calculation" xfId="1" builtinId="22"/>
    <cellStyle name="Neutral" xfId="2" builtinId="28"/>
    <cellStyle name="Normal" xfId="0" builtinId="0"/>
  </cellStyles>
  <dxfs count="142">
    <dxf>
      <font>
        <color rgb="FF9C0006"/>
      </font>
      <fill>
        <patternFill>
          <bgColor rgb="FFFFC7CE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color theme="9" tint="-0.24994659260841701"/>
      </font>
      <fill>
        <patternFill>
          <bgColor theme="9" tint="0.79998168889431442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color rgb="FFFF00FF"/>
      </font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7"/>
      </font>
      <fill>
        <patternFill>
          <bgColor rgb="FFC00000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7"/>
      </font>
      <fill>
        <patternFill>
          <bgColor rgb="FFC00000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FF0000"/>
      </font>
      <fill>
        <patternFill patternType="none">
          <bgColor auto="1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7"/>
      </font>
      <fill>
        <patternFill>
          <bgColor rgb="FFC00000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7030A0"/>
      </font>
      <fill>
        <patternFill>
          <bgColor rgb="FFE8D9F3"/>
        </patternFill>
      </fill>
      <border>
        <vertical/>
        <horizontal/>
      </border>
    </dxf>
    <dxf>
      <font>
        <color rgb="FFFF00FF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  <border>
        <left style="thin">
          <color theme="7" tint="-0.499984740745262"/>
        </left>
        <right style="thin">
          <color theme="7" tint="-0.499984740745262"/>
        </right>
        <top style="thin">
          <color theme="7" tint="-0.499984740745262"/>
        </top>
        <bottom style="thin">
          <color theme="7" tint="-0.499984740745262"/>
        </bottom>
      </border>
    </dxf>
    <dxf>
      <font>
        <b/>
        <i val="0"/>
        <color rgb="FFC00000"/>
      </font>
      <fill>
        <patternFill>
          <bgColor theme="9" tint="0.59996337778862885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b/>
        <i val="0"/>
        <u val="none"/>
        <color rgb="FF006100"/>
      </font>
      <fill>
        <patternFill>
          <bgColor rgb="FFC6EFCE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patternFill>
          <bgColor theme="8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color theme="5" tint="-0.499984740745262"/>
      </font>
    </dxf>
    <dxf>
      <font>
        <b/>
        <i val="0"/>
        <color rgb="FF00B050"/>
      </font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90099"/>
      </font>
      <fill>
        <patternFill>
          <bgColor rgb="FFA7FBE7"/>
        </patternFill>
      </fill>
    </dxf>
    <dxf>
      <font>
        <color rgb="FFFF00FF"/>
      </font>
    </dxf>
    <dxf>
      <font>
        <color rgb="FFFF00FF"/>
      </font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right" vertical="bottom" textRotation="0" wrapText="0" indent="0" justifyLastLine="0" shrinkToFit="0" readingOrder="0"/>
      <protection locked="0" hidden="0"/>
    </dxf>
    <dxf>
      <border outline="0">
        <right style="thin">
          <color theme="0" tint="-0.249977111117893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0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  <alignment horizontal="center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00FF"/>
      <color rgb="FF990099"/>
      <color rgb="FFA7FBE7"/>
      <color rgb="FFCC3399"/>
      <color rgb="FF660066"/>
      <color rgb="FFD6BBEB"/>
      <color rgb="FF9900FF"/>
      <color rgb="FFF3C9D5"/>
      <color rgb="FFE8D9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pivotCacheDefinition" Target="pivotCache/pivotCacheDefinition8.xml"/><Relationship Id="rId27" Type="http://schemas.openxmlformats.org/officeDocument/2006/relationships/pivotCacheDefinition" Target="pivotCache/pivotCacheDefinition13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</c:numLit>
          </c:cat>
          <c:val>
            <c:numLit>
              <c:formatCode>General</c:formatCode>
              <c:ptCount val="18"/>
              <c:pt idx="0">
                <c:v>2</c:v>
              </c:pt>
              <c:pt idx="1">
                <c:v>3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2</c:v>
              </c:pt>
              <c:pt idx="6">
                <c:v>1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154</c:v>
              </c:pt>
            </c:numLit>
          </c:val>
          <c:extLst>
            <c:ext xmlns:c16="http://schemas.microsoft.com/office/drawing/2014/chart" uri="{C3380CC4-5D6E-409C-BE32-E72D297353CC}">
              <c16:uniqueId val="{00000000-9B99-47F5-8EF1-99812A698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960344"/>
        <c:axId val="398968216"/>
      </c:barChart>
      <c:catAx>
        <c:axId val="39896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68216"/>
        <c:crosses val="autoZero"/>
        <c:auto val="1"/>
        <c:lblAlgn val="ctr"/>
        <c:lblOffset val="100"/>
        <c:noMultiLvlLbl val="0"/>
      </c:catAx>
      <c:valAx>
        <c:axId val="3989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6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</c:numLit>
          </c:cat>
          <c:val>
            <c:numLit>
              <c:formatCode>General</c:formatCode>
              <c:ptCount val="8"/>
              <c:pt idx="0">
                <c:v>2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3</c:v>
              </c:pt>
              <c:pt idx="6">
                <c:v>2</c:v>
              </c:pt>
              <c:pt idx="7">
                <c:v>165</c:v>
              </c:pt>
            </c:numLit>
          </c:val>
          <c:extLst>
            <c:ext xmlns:c16="http://schemas.microsoft.com/office/drawing/2014/chart" uri="{C3380CC4-5D6E-409C-BE32-E72D297353CC}">
              <c16:uniqueId val="{00000000-3F77-4632-87C7-319EF158E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972480"/>
        <c:axId val="398978384"/>
      </c:barChart>
      <c:catAx>
        <c:axId val="3989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78384"/>
        <c:crosses val="autoZero"/>
        <c:auto val="1"/>
        <c:lblAlgn val="ctr"/>
        <c:lblOffset val="100"/>
        <c:noMultiLvlLbl val="0"/>
      </c:catAx>
      <c:valAx>
        <c:axId val="3989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</c:numLit>
          </c:cat>
          <c:val>
            <c:numLit>
              <c:formatCode>General</c:formatCode>
              <c:ptCount val="10"/>
              <c:pt idx="0">
                <c:v>1</c:v>
              </c:pt>
              <c:pt idx="1">
                <c:v>3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6</c:v>
              </c:pt>
              <c:pt idx="6">
                <c:v>1</c:v>
              </c:pt>
              <c:pt idx="7">
                <c:v>1</c:v>
              </c:pt>
              <c:pt idx="8">
                <c:v>2</c:v>
              </c:pt>
              <c:pt idx="9">
                <c:v>159</c:v>
              </c:pt>
            </c:numLit>
          </c:val>
          <c:extLst>
            <c:ext xmlns:c16="http://schemas.microsoft.com/office/drawing/2014/chart" uri="{C3380CC4-5D6E-409C-BE32-E72D297353CC}">
              <c16:uniqueId val="{00000000-AE3B-4B86-8088-1A140F99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001672"/>
        <c:axId val="399007248"/>
      </c:barChart>
      <c:catAx>
        <c:axId val="39900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07248"/>
        <c:crosses val="autoZero"/>
        <c:auto val="1"/>
        <c:lblAlgn val="ctr"/>
        <c:lblOffset val="100"/>
        <c:noMultiLvlLbl val="0"/>
      </c:catAx>
      <c:valAx>
        <c:axId val="3990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0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[decodedHexTracing.xlsx]fast-Link!PivotTable1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CL</a:t>
            </a:r>
            <a:r>
              <a:rPr lang="en-US" baseline="0"/>
              <a:t> DataGet REQ/CNF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'fast-Link'!$P$1</c:f>
              <c:strCache>
                <c:ptCount val="1"/>
                <c:pt idx="0">
                  <c:v>Count of data req to resp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'fast-Link'!$O$2:$O$64</c:f>
              <c:strCache>
                <c:ptCount val="62"/>
                <c:pt idx="0">
                  <c:v>474</c:v>
                </c:pt>
                <c:pt idx="1">
                  <c:v>639</c:v>
                </c:pt>
                <c:pt idx="2">
                  <c:v>647</c:v>
                </c:pt>
                <c:pt idx="3">
                  <c:v>649</c:v>
                </c:pt>
                <c:pt idx="4">
                  <c:v>670</c:v>
                </c:pt>
                <c:pt idx="5">
                  <c:v>682</c:v>
                </c:pt>
                <c:pt idx="6">
                  <c:v>687</c:v>
                </c:pt>
                <c:pt idx="7">
                  <c:v>695</c:v>
                </c:pt>
                <c:pt idx="8">
                  <c:v>717</c:v>
                </c:pt>
                <c:pt idx="9">
                  <c:v>719</c:v>
                </c:pt>
                <c:pt idx="10">
                  <c:v>720</c:v>
                </c:pt>
                <c:pt idx="11">
                  <c:v>724</c:v>
                </c:pt>
                <c:pt idx="12">
                  <c:v>742</c:v>
                </c:pt>
                <c:pt idx="13">
                  <c:v>750</c:v>
                </c:pt>
                <c:pt idx="14">
                  <c:v>754</c:v>
                </c:pt>
                <c:pt idx="15">
                  <c:v>756</c:v>
                </c:pt>
                <c:pt idx="16">
                  <c:v>761</c:v>
                </c:pt>
                <c:pt idx="17">
                  <c:v>805</c:v>
                </c:pt>
                <c:pt idx="18">
                  <c:v>1444</c:v>
                </c:pt>
                <c:pt idx="19">
                  <c:v>1580</c:v>
                </c:pt>
                <c:pt idx="20">
                  <c:v>1883</c:v>
                </c:pt>
                <c:pt idx="21">
                  <c:v>1885</c:v>
                </c:pt>
                <c:pt idx="22">
                  <c:v>1911</c:v>
                </c:pt>
                <c:pt idx="23">
                  <c:v>1955</c:v>
                </c:pt>
                <c:pt idx="24">
                  <c:v>1959</c:v>
                </c:pt>
                <c:pt idx="25">
                  <c:v>1961</c:v>
                </c:pt>
                <c:pt idx="26">
                  <c:v>1962</c:v>
                </c:pt>
                <c:pt idx="27">
                  <c:v>1966</c:v>
                </c:pt>
                <c:pt idx="28">
                  <c:v>1968</c:v>
                </c:pt>
                <c:pt idx="29">
                  <c:v>1969</c:v>
                </c:pt>
                <c:pt idx="30">
                  <c:v>1970</c:v>
                </c:pt>
                <c:pt idx="31">
                  <c:v>1971</c:v>
                </c:pt>
                <c:pt idx="32">
                  <c:v>1972</c:v>
                </c:pt>
                <c:pt idx="33">
                  <c:v>1973</c:v>
                </c:pt>
                <c:pt idx="34">
                  <c:v>1974</c:v>
                </c:pt>
                <c:pt idx="35">
                  <c:v>1975</c:v>
                </c:pt>
                <c:pt idx="36">
                  <c:v>1977</c:v>
                </c:pt>
                <c:pt idx="37">
                  <c:v>1978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1986</c:v>
                </c:pt>
                <c:pt idx="44">
                  <c:v>1987</c:v>
                </c:pt>
                <c:pt idx="45">
                  <c:v>1992</c:v>
                </c:pt>
                <c:pt idx="46">
                  <c:v>1995</c:v>
                </c:pt>
                <c:pt idx="47">
                  <c:v>1996</c:v>
                </c:pt>
                <c:pt idx="48">
                  <c:v>1998</c:v>
                </c:pt>
                <c:pt idx="49">
                  <c:v>2010</c:v>
                </c:pt>
                <c:pt idx="50">
                  <c:v>2013</c:v>
                </c:pt>
                <c:pt idx="51">
                  <c:v>2020</c:v>
                </c:pt>
                <c:pt idx="52">
                  <c:v>2043</c:v>
                </c:pt>
                <c:pt idx="53">
                  <c:v>2051</c:v>
                </c:pt>
                <c:pt idx="54">
                  <c:v>2056</c:v>
                </c:pt>
                <c:pt idx="55">
                  <c:v>2064</c:v>
                </c:pt>
                <c:pt idx="56">
                  <c:v>2071</c:v>
                </c:pt>
                <c:pt idx="57">
                  <c:v>2102</c:v>
                </c:pt>
                <c:pt idx="58">
                  <c:v>2401</c:v>
                </c:pt>
                <c:pt idx="59">
                  <c:v>2613</c:v>
                </c:pt>
                <c:pt idx="60">
                  <c:v>2715</c:v>
                </c:pt>
                <c:pt idx="61">
                  <c:v>(blank)</c:v>
                </c:pt>
              </c:strCache>
            </c:strRef>
          </c:cat>
          <c:val>
            <c:numRef>
              <c:f>'fast-Link'!$P$2:$P$64</c:f>
              <c:numCache>
                <c:formatCode>General</c:formatCode>
                <c:ptCount val="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3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B-4150-9210-37F26BC6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8486552"/>
        <c:axId val="628488192"/>
      </c:barChart>
      <c:lineChart>
        <c:grouping val="standard"/>
        <c:varyColors val="0"/>
        <c:ser>
          <c:idx val="1"/>
          <c:order val="1"/>
          <c:tx>
            <c:strRef>
              <c:f>'fast-Link'!$Q$1</c:f>
              <c:strCache>
                <c:ptCount val="1"/>
                <c:pt idx="0">
                  <c:v>CDF data req to resp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'fast-Link'!$O$2:$O$64</c:f>
              <c:strCache>
                <c:ptCount val="62"/>
                <c:pt idx="0">
                  <c:v>474</c:v>
                </c:pt>
                <c:pt idx="1">
                  <c:v>639</c:v>
                </c:pt>
                <c:pt idx="2">
                  <c:v>647</c:v>
                </c:pt>
                <c:pt idx="3">
                  <c:v>649</c:v>
                </c:pt>
                <c:pt idx="4">
                  <c:v>670</c:v>
                </c:pt>
                <c:pt idx="5">
                  <c:v>682</c:v>
                </c:pt>
                <c:pt idx="6">
                  <c:v>687</c:v>
                </c:pt>
                <c:pt idx="7">
                  <c:v>695</c:v>
                </c:pt>
                <c:pt idx="8">
                  <c:v>717</c:v>
                </c:pt>
                <c:pt idx="9">
                  <c:v>719</c:v>
                </c:pt>
                <c:pt idx="10">
                  <c:v>720</c:v>
                </c:pt>
                <c:pt idx="11">
                  <c:v>724</c:v>
                </c:pt>
                <c:pt idx="12">
                  <c:v>742</c:v>
                </c:pt>
                <c:pt idx="13">
                  <c:v>750</c:v>
                </c:pt>
                <c:pt idx="14">
                  <c:v>754</c:v>
                </c:pt>
                <c:pt idx="15">
                  <c:v>756</c:v>
                </c:pt>
                <c:pt idx="16">
                  <c:v>761</c:v>
                </c:pt>
                <c:pt idx="17">
                  <c:v>805</c:v>
                </c:pt>
                <c:pt idx="18">
                  <c:v>1444</c:v>
                </c:pt>
                <c:pt idx="19">
                  <c:v>1580</c:v>
                </c:pt>
                <c:pt idx="20">
                  <c:v>1883</c:v>
                </c:pt>
                <c:pt idx="21">
                  <c:v>1885</c:v>
                </c:pt>
                <c:pt idx="22">
                  <c:v>1911</c:v>
                </c:pt>
                <c:pt idx="23">
                  <c:v>1955</c:v>
                </c:pt>
                <c:pt idx="24">
                  <c:v>1959</c:v>
                </c:pt>
                <c:pt idx="25">
                  <c:v>1961</c:v>
                </c:pt>
                <c:pt idx="26">
                  <c:v>1962</c:v>
                </c:pt>
                <c:pt idx="27">
                  <c:v>1966</c:v>
                </c:pt>
                <c:pt idx="28">
                  <c:v>1968</c:v>
                </c:pt>
                <c:pt idx="29">
                  <c:v>1969</c:v>
                </c:pt>
                <c:pt idx="30">
                  <c:v>1970</c:v>
                </c:pt>
                <c:pt idx="31">
                  <c:v>1971</c:v>
                </c:pt>
                <c:pt idx="32">
                  <c:v>1972</c:v>
                </c:pt>
                <c:pt idx="33">
                  <c:v>1973</c:v>
                </c:pt>
                <c:pt idx="34">
                  <c:v>1974</c:v>
                </c:pt>
                <c:pt idx="35">
                  <c:v>1975</c:v>
                </c:pt>
                <c:pt idx="36">
                  <c:v>1977</c:v>
                </c:pt>
                <c:pt idx="37">
                  <c:v>1978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1986</c:v>
                </c:pt>
                <c:pt idx="44">
                  <c:v>1987</c:v>
                </c:pt>
                <c:pt idx="45">
                  <c:v>1992</c:v>
                </c:pt>
                <c:pt idx="46">
                  <c:v>1995</c:v>
                </c:pt>
                <c:pt idx="47">
                  <c:v>1996</c:v>
                </c:pt>
                <c:pt idx="48">
                  <c:v>1998</c:v>
                </c:pt>
                <c:pt idx="49">
                  <c:v>2010</c:v>
                </c:pt>
                <c:pt idx="50">
                  <c:v>2013</c:v>
                </c:pt>
                <c:pt idx="51">
                  <c:v>2020</c:v>
                </c:pt>
                <c:pt idx="52">
                  <c:v>2043</c:v>
                </c:pt>
                <c:pt idx="53">
                  <c:v>2051</c:v>
                </c:pt>
                <c:pt idx="54">
                  <c:v>2056</c:v>
                </c:pt>
                <c:pt idx="55">
                  <c:v>2064</c:v>
                </c:pt>
                <c:pt idx="56">
                  <c:v>2071</c:v>
                </c:pt>
                <c:pt idx="57">
                  <c:v>2102</c:v>
                </c:pt>
                <c:pt idx="58">
                  <c:v>2401</c:v>
                </c:pt>
                <c:pt idx="59">
                  <c:v>2613</c:v>
                </c:pt>
                <c:pt idx="60">
                  <c:v>2715</c:v>
                </c:pt>
                <c:pt idx="61">
                  <c:v>(blank)</c:v>
                </c:pt>
              </c:strCache>
            </c:strRef>
          </c:cat>
          <c:val>
            <c:numRef>
              <c:f>'fast-Link'!$Q$2:$Q$64</c:f>
              <c:numCache>
                <c:formatCode>0.00%</c:formatCode>
                <c:ptCount val="62"/>
                <c:pt idx="0">
                  <c:v>1.282051282051282E-2</c:v>
                </c:pt>
                <c:pt idx="1">
                  <c:v>2.564102564102564E-2</c:v>
                </c:pt>
                <c:pt idx="2">
                  <c:v>3.8461538461538464E-2</c:v>
                </c:pt>
                <c:pt idx="3">
                  <c:v>5.128205128205128E-2</c:v>
                </c:pt>
                <c:pt idx="4">
                  <c:v>6.4102564102564097E-2</c:v>
                </c:pt>
                <c:pt idx="5">
                  <c:v>7.6923076923076927E-2</c:v>
                </c:pt>
                <c:pt idx="6">
                  <c:v>8.9743589743589744E-2</c:v>
                </c:pt>
                <c:pt idx="7">
                  <c:v>0.10256410256410256</c:v>
                </c:pt>
                <c:pt idx="8">
                  <c:v>0.12820512820512819</c:v>
                </c:pt>
                <c:pt idx="9">
                  <c:v>0.14102564102564102</c:v>
                </c:pt>
                <c:pt idx="10">
                  <c:v>0.15384615384615385</c:v>
                </c:pt>
                <c:pt idx="11">
                  <c:v>0.16666666666666666</c:v>
                </c:pt>
                <c:pt idx="12">
                  <c:v>0.17948717948717949</c:v>
                </c:pt>
                <c:pt idx="13">
                  <c:v>0.19230769230769232</c:v>
                </c:pt>
                <c:pt idx="14">
                  <c:v>0.20512820512820512</c:v>
                </c:pt>
                <c:pt idx="15">
                  <c:v>0.23076923076923078</c:v>
                </c:pt>
                <c:pt idx="16">
                  <c:v>0.24358974358974358</c:v>
                </c:pt>
                <c:pt idx="17">
                  <c:v>0.25641025641025639</c:v>
                </c:pt>
                <c:pt idx="18">
                  <c:v>0.26923076923076922</c:v>
                </c:pt>
                <c:pt idx="19">
                  <c:v>0.28205128205128205</c:v>
                </c:pt>
                <c:pt idx="20">
                  <c:v>0.29487179487179488</c:v>
                </c:pt>
                <c:pt idx="21">
                  <c:v>0.30769230769230771</c:v>
                </c:pt>
                <c:pt idx="22">
                  <c:v>0.32051282051282054</c:v>
                </c:pt>
                <c:pt idx="23">
                  <c:v>0.33333333333333331</c:v>
                </c:pt>
                <c:pt idx="24">
                  <c:v>0.34615384615384615</c:v>
                </c:pt>
                <c:pt idx="25">
                  <c:v>0.35897435897435898</c:v>
                </c:pt>
                <c:pt idx="26">
                  <c:v>0.37179487179487181</c:v>
                </c:pt>
                <c:pt idx="27">
                  <c:v>0.38461538461538464</c:v>
                </c:pt>
                <c:pt idx="28">
                  <c:v>0.39743589743589741</c:v>
                </c:pt>
                <c:pt idx="29">
                  <c:v>0.41025641025641024</c:v>
                </c:pt>
                <c:pt idx="30">
                  <c:v>0.42307692307692307</c:v>
                </c:pt>
                <c:pt idx="31">
                  <c:v>0.4358974358974359</c:v>
                </c:pt>
                <c:pt idx="32">
                  <c:v>0.44871794871794873</c:v>
                </c:pt>
                <c:pt idx="33">
                  <c:v>0.47435897435897434</c:v>
                </c:pt>
                <c:pt idx="34">
                  <c:v>0.48717948717948717</c:v>
                </c:pt>
                <c:pt idx="35">
                  <c:v>0.5</c:v>
                </c:pt>
                <c:pt idx="36">
                  <c:v>0.51282051282051277</c:v>
                </c:pt>
                <c:pt idx="37">
                  <c:v>0.52564102564102566</c:v>
                </c:pt>
                <c:pt idx="38">
                  <c:v>0.55128205128205132</c:v>
                </c:pt>
                <c:pt idx="39">
                  <c:v>0.57692307692307687</c:v>
                </c:pt>
                <c:pt idx="40">
                  <c:v>0.61538461538461542</c:v>
                </c:pt>
                <c:pt idx="41">
                  <c:v>0.66666666666666663</c:v>
                </c:pt>
                <c:pt idx="42">
                  <c:v>0.70512820512820518</c:v>
                </c:pt>
                <c:pt idx="43">
                  <c:v>0.71794871794871795</c:v>
                </c:pt>
                <c:pt idx="44">
                  <c:v>0.75641025641025639</c:v>
                </c:pt>
                <c:pt idx="45">
                  <c:v>0.76923076923076927</c:v>
                </c:pt>
                <c:pt idx="46">
                  <c:v>0.78205128205128205</c:v>
                </c:pt>
                <c:pt idx="47">
                  <c:v>0.80769230769230771</c:v>
                </c:pt>
                <c:pt idx="48">
                  <c:v>0.83333333333333337</c:v>
                </c:pt>
                <c:pt idx="49">
                  <c:v>0.84615384615384615</c:v>
                </c:pt>
                <c:pt idx="50">
                  <c:v>0.85897435897435892</c:v>
                </c:pt>
                <c:pt idx="51">
                  <c:v>0.87179487179487181</c:v>
                </c:pt>
                <c:pt idx="52">
                  <c:v>0.88461538461538458</c:v>
                </c:pt>
                <c:pt idx="53">
                  <c:v>0.89743589743589747</c:v>
                </c:pt>
                <c:pt idx="54">
                  <c:v>0.91025641025641024</c:v>
                </c:pt>
                <c:pt idx="55">
                  <c:v>0.92307692307692313</c:v>
                </c:pt>
                <c:pt idx="56">
                  <c:v>0.9358974358974359</c:v>
                </c:pt>
                <c:pt idx="57">
                  <c:v>0.94871794871794868</c:v>
                </c:pt>
                <c:pt idx="58">
                  <c:v>0.96153846153846156</c:v>
                </c:pt>
                <c:pt idx="59">
                  <c:v>0.97435897435897434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3-45C7-A3D2-A4BBF23B8638}"/>
            </c:ext>
          </c:extLst>
        </c:ser>
        <c:ser>
          <c:idx val="2"/>
          <c:order val="2"/>
          <c:tx>
            <c:strRef>
              <c:f>'fast-Link'!$R$1</c:f>
              <c:strCache>
                <c:ptCount val="1"/>
                <c:pt idx="0">
                  <c:v>PDF data req to resp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'fast-Link'!$O$2:$O$64</c:f>
              <c:strCache>
                <c:ptCount val="62"/>
                <c:pt idx="0">
                  <c:v>474</c:v>
                </c:pt>
                <c:pt idx="1">
                  <c:v>639</c:v>
                </c:pt>
                <c:pt idx="2">
                  <c:v>647</c:v>
                </c:pt>
                <c:pt idx="3">
                  <c:v>649</c:v>
                </c:pt>
                <c:pt idx="4">
                  <c:v>670</c:v>
                </c:pt>
                <c:pt idx="5">
                  <c:v>682</c:v>
                </c:pt>
                <c:pt idx="6">
                  <c:v>687</c:v>
                </c:pt>
                <c:pt idx="7">
                  <c:v>695</c:v>
                </c:pt>
                <c:pt idx="8">
                  <c:v>717</c:v>
                </c:pt>
                <c:pt idx="9">
                  <c:v>719</c:v>
                </c:pt>
                <c:pt idx="10">
                  <c:v>720</c:v>
                </c:pt>
                <c:pt idx="11">
                  <c:v>724</c:v>
                </c:pt>
                <c:pt idx="12">
                  <c:v>742</c:v>
                </c:pt>
                <c:pt idx="13">
                  <c:v>750</c:v>
                </c:pt>
                <c:pt idx="14">
                  <c:v>754</c:v>
                </c:pt>
                <c:pt idx="15">
                  <c:v>756</c:v>
                </c:pt>
                <c:pt idx="16">
                  <c:v>761</c:v>
                </c:pt>
                <c:pt idx="17">
                  <c:v>805</c:v>
                </c:pt>
                <c:pt idx="18">
                  <c:v>1444</c:v>
                </c:pt>
                <c:pt idx="19">
                  <c:v>1580</c:v>
                </c:pt>
                <c:pt idx="20">
                  <c:v>1883</c:v>
                </c:pt>
                <c:pt idx="21">
                  <c:v>1885</c:v>
                </c:pt>
                <c:pt idx="22">
                  <c:v>1911</c:v>
                </c:pt>
                <c:pt idx="23">
                  <c:v>1955</c:v>
                </c:pt>
                <c:pt idx="24">
                  <c:v>1959</c:v>
                </c:pt>
                <c:pt idx="25">
                  <c:v>1961</c:v>
                </c:pt>
                <c:pt idx="26">
                  <c:v>1962</c:v>
                </c:pt>
                <c:pt idx="27">
                  <c:v>1966</c:v>
                </c:pt>
                <c:pt idx="28">
                  <c:v>1968</c:v>
                </c:pt>
                <c:pt idx="29">
                  <c:v>1969</c:v>
                </c:pt>
                <c:pt idx="30">
                  <c:v>1970</c:v>
                </c:pt>
                <c:pt idx="31">
                  <c:v>1971</c:v>
                </c:pt>
                <c:pt idx="32">
                  <c:v>1972</c:v>
                </c:pt>
                <c:pt idx="33">
                  <c:v>1973</c:v>
                </c:pt>
                <c:pt idx="34">
                  <c:v>1974</c:v>
                </c:pt>
                <c:pt idx="35">
                  <c:v>1975</c:v>
                </c:pt>
                <c:pt idx="36">
                  <c:v>1977</c:v>
                </c:pt>
                <c:pt idx="37">
                  <c:v>1978</c:v>
                </c:pt>
                <c:pt idx="38">
                  <c:v>1980</c:v>
                </c:pt>
                <c:pt idx="39">
                  <c:v>1981</c:v>
                </c:pt>
                <c:pt idx="40">
                  <c:v>1982</c:v>
                </c:pt>
                <c:pt idx="41">
                  <c:v>1983</c:v>
                </c:pt>
                <c:pt idx="42">
                  <c:v>1984</c:v>
                </c:pt>
                <c:pt idx="43">
                  <c:v>1986</c:v>
                </c:pt>
                <c:pt idx="44">
                  <c:v>1987</c:v>
                </c:pt>
                <c:pt idx="45">
                  <c:v>1992</c:v>
                </c:pt>
                <c:pt idx="46">
                  <c:v>1995</c:v>
                </c:pt>
                <c:pt idx="47">
                  <c:v>1996</c:v>
                </c:pt>
                <c:pt idx="48">
                  <c:v>1998</c:v>
                </c:pt>
                <c:pt idx="49">
                  <c:v>2010</c:v>
                </c:pt>
                <c:pt idx="50">
                  <c:v>2013</c:v>
                </c:pt>
                <c:pt idx="51">
                  <c:v>2020</c:v>
                </c:pt>
                <c:pt idx="52">
                  <c:v>2043</c:v>
                </c:pt>
                <c:pt idx="53">
                  <c:v>2051</c:v>
                </c:pt>
                <c:pt idx="54">
                  <c:v>2056</c:v>
                </c:pt>
                <c:pt idx="55">
                  <c:v>2064</c:v>
                </c:pt>
                <c:pt idx="56">
                  <c:v>2071</c:v>
                </c:pt>
                <c:pt idx="57">
                  <c:v>2102</c:v>
                </c:pt>
                <c:pt idx="58">
                  <c:v>2401</c:v>
                </c:pt>
                <c:pt idx="59">
                  <c:v>2613</c:v>
                </c:pt>
                <c:pt idx="60">
                  <c:v>2715</c:v>
                </c:pt>
                <c:pt idx="61">
                  <c:v>(blank)</c:v>
                </c:pt>
              </c:strCache>
            </c:strRef>
          </c:cat>
          <c:val>
            <c:numRef>
              <c:f>'fast-Link'!$R$2:$R$64</c:f>
              <c:numCache>
                <c:formatCode>0.00%</c:formatCode>
                <c:ptCount val="62"/>
                <c:pt idx="0">
                  <c:v>1.282051282051282E-2</c:v>
                </c:pt>
                <c:pt idx="1">
                  <c:v>1.282051282051282E-2</c:v>
                </c:pt>
                <c:pt idx="2">
                  <c:v>1.282051282051282E-2</c:v>
                </c:pt>
                <c:pt idx="3">
                  <c:v>1.282051282051282E-2</c:v>
                </c:pt>
                <c:pt idx="4">
                  <c:v>1.282051282051282E-2</c:v>
                </c:pt>
                <c:pt idx="5">
                  <c:v>1.282051282051282E-2</c:v>
                </c:pt>
                <c:pt idx="6">
                  <c:v>1.282051282051282E-2</c:v>
                </c:pt>
                <c:pt idx="7">
                  <c:v>1.282051282051282E-2</c:v>
                </c:pt>
                <c:pt idx="8">
                  <c:v>2.564102564102564E-2</c:v>
                </c:pt>
                <c:pt idx="9">
                  <c:v>1.282051282051282E-2</c:v>
                </c:pt>
                <c:pt idx="10">
                  <c:v>1.282051282051282E-2</c:v>
                </c:pt>
                <c:pt idx="11">
                  <c:v>1.282051282051282E-2</c:v>
                </c:pt>
                <c:pt idx="12">
                  <c:v>1.282051282051282E-2</c:v>
                </c:pt>
                <c:pt idx="13">
                  <c:v>1.282051282051282E-2</c:v>
                </c:pt>
                <c:pt idx="14">
                  <c:v>1.282051282051282E-2</c:v>
                </c:pt>
                <c:pt idx="15">
                  <c:v>2.564102564102564E-2</c:v>
                </c:pt>
                <c:pt idx="16">
                  <c:v>1.282051282051282E-2</c:v>
                </c:pt>
                <c:pt idx="17">
                  <c:v>1.282051282051282E-2</c:v>
                </c:pt>
                <c:pt idx="18">
                  <c:v>1.282051282051282E-2</c:v>
                </c:pt>
                <c:pt idx="19">
                  <c:v>1.282051282051282E-2</c:v>
                </c:pt>
                <c:pt idx="20">
                  <c:v>1.282051282051282E-2</c:v>
                </c:pt>
                <c:pt idx="21">
                  <c:v>1.282051282051282E-2</c:v>
                </c:pt>
                <c:pt idx="22">
                  <c:v>1.282051282051282E-2</c:v>
                </c:pt>
                <c:pt idx="23">
                  <c:v>1.282051282051282E-2</c:v>
                </c:pt>
                <c:pt idx="24">
                  <c:v>1.282051282051282E-2</c:v>
                </c:pt>
                <c:pt idx="25">
                  <c:v>1.282051282051282E-2</c:v>
                </c:pt>
                <c:pt idx="26">
                  <c:v>1.282051282051282E-2</c:v>
                </c:pt>
                <c:pt idx="27">
                  <c:v>1.282051282051282E-2</c:v>
                </c:pt>
                <c:pt idx="28">
                  <c:v>1.282051282051282E-2</c:v>
                </c:pt>
                <c:pt idx="29">
                  <c:v>1.282051282051282E-2</c:v>
                </c:pt>
                <c:pt idx="30">
                  <c:v>1.282051282051282E-2</c:v>
                </c:pt>
                <c:pt idx="31">
                  <c:v>1.282051282051282E-2</c:v>
                </c:pt>
                <c:pt idx="32">
                  <c:v>1.282051282051282E-2</c:v>
                </c:pt>
                <c:pt idx="33">
                  <c:v>2.564102564102564E-2</c:v>
                </c:pt>
                <c:pt idx="34">
                  <c:v>1.282051282051282E-2</c:v>
                </c:pt>
                <c:pt idx="35">
                  <c:v>1.282051282051282E-2</c:v>
                </c:pt>
                <c:pt idx="36">
                  <c:v>1.282051282051282E-2</c:v>
                </c:pt>
                <c:pt idx="37">
                  <c:v>1.282051282051282E-2</c:v>
                </c:pt>
                <c:pt idx="38">
                  <c:v>2.564102564102564E-2</c:v>
                </c:pt>
                <c:pt idx="39">
                  <c:v>2.564102564102564E-2</c:v>
                </c:pt>
                <c:pt idx="40">
                  <c:v>3.8461538461538464E-2</c:v>
                </c:pt>
                <c:pt idx="41">
                  <c:v>5.128205128205128E-2</c:v>
                </c:pt>
                <c:pt idx="42">
                  <c:v>3.8461538461538464E-2</c:v>
                </c:pt>
                <c:pt idx="43">
                  <c:v>1.282051282051282E-2</c:v>
                </c:pt>
                <c:pt idx="44">
                  <c:v>3.8461538461538464E-2</c:v>
                </c:pt>
                <c:pt idx="45">
                  <c:v>1.282051282051282E-2</c:v>
                </c:pt>
                <c:pt idx="46">
                  <c:v>1.282051282051282E-2</c:v>
                </c:pt>
                <c:pt idx="47">
                  <c:v>2.564102564102564E-2</c:v>
                </c:pt>
                <c:pt idx="48">
                  <c:v>2.564102564102564E-2</c:v>
                </c:pt>
                <c:pt idx="49">
                  <c:v>1.282051282051282E-2</c:v>
                </c:pt>
                <c:pt idx="50">
                  <c:v>1.282051282051282E-2</c:v>
                </c:pt>
                <c:pt idx="51">
                  <c:v>1.282051282051282E-2</c:v>
                </c:pt>
                <c:pt idx="52">
                  <c:v>1.282051282051282E-2</c:v>
                </c:pt>
                <c:pt idx="53">
                  <c:v>1.282051282051282E-2</c:v>
                </c:pt>
                <c:pt idx="54">
                  <c:v>1.282051282051282E-2</c:v>
                </c:pt>
                <c:pt idx="55">
                  <c:v>1.282051282051282E-2</c:v>
                </c:pt>
                <c:pt idx="56">
                  <c:v>1.282051282051282E-2</c:v>
                </c:pt>
                <c:pt idx="57">
                  <c:v>1.282051282051282E-2</c:v>
                </c:pt>
                <c:pt idx="58">
                  <c:v>1.282051282051282E-2</c:v>
                </c:pt>
                <c:pt idx="59">
                  <c:v>1.282051282051282E-2</c:v>
                </c:pt>
                <c:pt idx="60">
                  <c:v>2.564102564102564E-2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83-45C7-A3D2-A4BBF23B8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644912"/>
        <c:axId val="1080648520"/>
      </c:lineChart>
      <c:catAx>
        <c:axId val="628486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RTT cldata getdata Req/cnf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88192"/>
        <c:crosses val="autoZero"/>
        <c:auto val="1"/>
        <c:lblAlgn val="ctr"/>
        <c:lblOffset val="100"/>
        <c:noMultiLvlLbl val="0"/>
      </c:catAx>
      <c:valAx>
        <c:axId val="628488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86552"/>
        <c:crosses val="autoZero"/>
        <c:crossBetween val="between"/>
      </c:valAx>
      <c:valAx>
        <c:axId val="1080648520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PDF/CDF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44912"/>
        <c:crosses val="max"/>
        <c:crossBetween val="between"/>
      </c:valAx>
      <c:catAx>
        <c:axId val="108064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0648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[decodedHexTracing.xlsx]Timings!PivotTable15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Timings!$BB$4</c:f>
              <c:strCache>
                <c:ptCount val="1"/>
                <c:pt idx="0">
                  <c:v>Count of txCall to targetTime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Timings!$BA$5:$BA$86</c:f>
              <c:strCache>
                <c:ptCount val="81"/>
                <c:pt idx="0">
                  <c:v>-686983901</c:v>
                </c:pt>
                <c:pt idx="1">
                  <c:v>-686961776</c:v>
                </c:pt>
                <c:pt idx="2">
                  <c:v>-686940621</c:v>
                </c:pt>
                <c:pt idx="3">
                  <c:v>-686919387</c:v>
                </c:pt>
                <c:pt idx="4">
                  <c:v>-686897084</c:v>
                </c:pt>
                <c:pt idx="5">
                  <c:v>-686875630</c:v>
                </c:pt>
                <c:pt idx="6">
                  <c:v>-686854243</c:v>
                </c:pt>
                <c:pt idx="7">
                  <c:v>-686833098</c:v>
                </c:pt>
                <c:pt idx="8">
                  <c:v>-685985265</c:v>
                </c:pt>
                <c:pt idx="9">
                  <c:v>-685964058</c:v>
                </c:pt>
                <c:pt idx="10">
                  <c:v>-685941771</c:v>
                </c:pt>
                <c:pt idx="11">
                  <c:v>-685920545</c:v>
                </c:pt>
                <c:pt idx="12">
                  <c:v>-685899397</c:v>
                </c:pt>
                <c:pt idx="13">
                  <c:v>-685876936</c:v>
                </c:pt>
                <c:pt idx="14">
                  <c:v>-685855802</c:v>
                </c:pt>
                <c:pt idx="15">
                  <c:v>-685833143</c:v>
                </c:pt>
                <c:pt idx="16">
                  <c:v>-684983853</c:v>
                </c:pt>
                <c:pt idx="17">
                  <c:v>-684962370</c:v>
                </c:pt>
                <c:pt idx="18">
                  <c:v>-684940818</c:v>
                </c:pt>
                <c:pt idx="19">
                  <c:v>-684919414</c:v>
                </c:pt>
                <c:pt idx="20">
                  <c:v>-684896871</c:v>
                </c:pt>
                <c:pt idx="21">
                  <c:v>-684875671</c:v>
                </c:pt>
                <c:pt idx="22">
                  <c:v>-684854526</c:v>
                </c:pt>
                <c:pt idx="23">
                  <c:v>-684833102</c:v>
                </c:pt>
                <c:pt idx="24">
                  <c:v>-683983605</c:v>
                </c:pt>
                <c:pt idx="25">
                  <c:v>-683961674</c:v>
                </c:pt>
                <c:pt idx="26">
                  <c:v>-683940523</c:v>
                </c:pt>
                <c:pt idx="27">
                  <c:v>-683919401</c:v>
                </c:pt>
                <c:pt idx="28">
                  <c:v>-683896798</c:v>
                </c:pt>
                <c:pt idx="29">
                  <c:v>-683875627</c:v>
                </c:pt>
                <c:pt idx="30">
                  <c:v>-683854503</c:v>
                </c:pt>
                <c:pt idx="31">
                  <c:v>-683833091</c:v>
                </c:pt>
                <c:pt idx="32">
                  <c:v>-682985543</c:v>
                </c:pt>
                <c:pt idx="33">
                  <c:v>-682964151</c:v>
                </c:pt>
                <c:pt idx="34">
                  <c:v>-682941952</c:v>
                </c:pt>
                <c:pt idx="35">
                  <c:v>-682920554</c:v>
                </c:pt>
                <c:pt idx="36">
                  <c:v>-682899401</c:v>
                </c:pt>
                <c:pt idx="37">
                  <c:v>-682876047</c:v>
                </c:pt>
                <c:pt idx="38">
                  <c:v>-682854425</c:v>
                </c:pt>
                <c:pt idx="39">
                  <c:v>-682833286</c:v>
                </c:pt>
                <c:pt idx="40">
                  <c:v>-681994386</c:v>
                </c:pt>
                <c:pt idx="41">
                  <c:v>-681973265</c:v>
                </c:pt>
                <c:pt idx="42">
                  <c:v>-681952110</c:v>
                </c:pt>
                <c:pt idx="43">
                  <c:v>-681930683</c:v>
                </c:pt>
                <c:pt idx="44">
                  <c:v>-681906682</c:v>
                </c:pt>
                <c:pt idx="45">
                  <c:v>-681885306</c:v>
                </c:pt>
                <c:pt idx="46">
                  <c:v>-681864172</c:v>
                </c:pt>
                <c:pt idx="47">
                  <c:v>-681842959</c:v>
                </c:pt>
                <c:pt idx="48">
                  <c:v>-680983312</c:v>
                </c:pt>
                <c:pt idx="49">
                  <c:v>-680962120</c:v>
                </c:pt>
                <c:pt idx="50">
                  <c:v>-680940711</c:v>
                </c:pt>
                <c:pt idx="51">
                  <c:v>-680919440</c:v>
                </c:pt>
                <c:pt idx="52">
                  <c:v>-680896925</c:v>
                </c:pt>
                <c:pt idx="53">
                  <c:v>-680875501</c:v>
                </c:pt>
                <c:pt idx="54">
                  <c:v>-680854316</c:v>
                </c:pt>
                <c:pt idx="55">
                  <c:v>-680833100</c:v>
                </c:pt>
                <c:pt idx="56">
                  <c:v>407</c:v>
                </c:pt>
                <c:pt idx="57">
                  <c:v>454</c:v>
                </c:pt>
                <c:pt idx="58">
                  <c:v>683</c:v>
                </c:pt>
                <c:pt idx="59">
                  <c:v>694</c:v>
                </c:pt>
                <c:pt idx="60">
                  <c:v>750</c:v>
                </c:pt>
                <c:pt idx="61">
                  <c:v>753</c:v>
                </c:pt>
                <c:pt idx="62">
                  <c:v>757</c:v>
                </c:pt>
                <c:pt idx="63">
                  <c:v>759</c:v>
                </c:pt>
                <c:pt idx="64">
                  <c:v>761</c:v>
                </c:pt>
                <c:pt idx="65">
                  <c:v>766</c:v>
                </c:pt>
                <c:pt idx="66">
                  <c:v>768</c:v>
                </c:pt>
                <c:pt idx="67">
                  <c:v>775</c:v>
                </c:pt>
                <c:pt idx="68">
                  <c:v>833</c:v>
                </c:pt>
                <c:pt idx="69">
                  <c:v>844</c:v>
                </c:pt>
                <c:pt idx="70">
                  <c:v>856</c:v>
                </c:pt>
                <c:pt idx="71">
                  <c:v>858</c:v>
                </c:pt>
                <c:pt idx="72">
                  <c:v>871</c:v>
                </c:pt>
                <c:pt idx="73">
                  <c:v>874</c:v>
                </c:pt>
                <c:pt idx="74">
                  <c:v>877</c:v>
                </c:pt>
                <c:pt idx="75">
                  <c:v>878</c:v>
                </c:pt>
                <c:pt idx="76">
                  <c:v>879</c:v>
                </c:pt>
                <c:pt idx="77">
                  <c:v>880</c:v>
                </c:pt>
                <c:pt idx="78">
                  <c:v>892</c:v>
                </c:pt>
                <c:pt idx="79">
                  <c:v>893</c:v>
                </c:pt>
                <c:pt idx="80">
                  <c:v>894</c:v>
                </c:pt>
              </c:strCache>
            </c:strRef>
          </c:cat>
          <c:val>
            <c:numRef>
              <c:f>Timings!$BB$5:$BB$86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11</c:v>
                </c:pt>
                <c:pt idx="76">
                  <c:v>5</c:v>
                </c:pt>
                <c:pt idx="77">
                  <c:v>1</c:v>
                </c:pt>
                <c:pt idx="78">
                  <c:v>9</c:v>
                </c:pt>
                <c:pt idx="79">
                  <c:v>27</c:v>
                </c:pt>
                <c:pt idx="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0C-40EB-BBCB-7E8396DB6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399014464"/>
        <c:axId val="399018072"/>
      </c:barChart>
      <c:lineChart>
        <c:grouping val="standard"/>
        <c:varyColors val="0"/>
        <c:ser>
          <c:idx val="1"/>
          <c:order val="1"/>
          <c:tx>
            <c:strRef>
              <c:f>Timings!$BC$4</c:f>
              <c:strCache>
                <c:ptCount val="1"/>
                <c:pt idx="0">
                  <c:v>CDF txCall to targetTime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Timings!$BA$5:$BA$86</c:f>
              <c:strCache>
                <c:ptCount val="81"/>
                <c:pt idx="0">
                  <c:v>-686983901</c:v>
                </c:pt>
                <c:pt idx="1">
                  <c:v>-686961776</c:v>
                </c:pt>
                <c:pt idx="2">
                  <c:v>-686940621</c:v>
                </c:pt>
                <c:pt idx="3">
                  <c:v>-686919387</c:v>
                </c:pt>
                <c:pt idx="4">
                  <c:v>-686897084</c:v>
                </c:pt>
                <c:pt idx="5">
                  <c:v>-686875630</c:v>
                </c:pt>
                <c:pt idx="6">
                  <c:v>-686854243</c:v>
                </c:pt>
                <c:pt idx="7">
                  <c:v>-686833098</c:v>
                </c:pt>
                <c:pt idx="8">
                  <c:v>-685985265</c:v>
                </c:pt>
                <c:pt idx="9">
                  <c:v>-685964058</c:v>
                </c:pt>
                <c:pt idx="10">
                  <c:v>-685941771</c:v>
                </c:pt>
                <c:pt idx="11">
                  <c:v>-685920545</c:v>
                </c:pt>
                <c:pt idx="12">
                  <c:v>-685899397</c:v>
                </c:pt>
                <c:pt idx="13">
                  <c:v>-685876936</c:v>
                </c:pt>
                <c:pt idx="14">
                  <c:v>-685855802</c:v>
                </c:pt>
                <c:pt idx="15">
                  <c:v>-685833143</c:v>
                </c:pt>
                <c:pt idx="16">
                  <c:v>-684983853</c:v>
                </c:pt>
                <c:pt idx="17">
                  <c:v>-684962370</c:v>
                </c:pt>
                <c:pt idx="18">
                  <c:v>-684940818</c:v>
                </c:pt>
                <c:pt idx="19">
                  <c:v>-684919414</c:v>
                </c:pt>
                <c:pt idx="20">
                  <c:v>-684896871</c:v>
                </c:pt>
                <c:pt idx="21">
                  <c:v>-684875671</c:v>
                </c:pt>
                <c:pt idx="22">
                  <c:v>-684854526</c:v>
                </c:pt>
                <c:pt idx="23">
                  <c:v>-684833102</c:v>
                </c:pt>
                <c:pt idx="24">
                  <c:v>-683983605</c:v>
                </c:pt>
                <c:pt idx="25">
                  <c:v>-683961674</c:v>
                </c:pt>
                <c:pt idx="26">
                  <c:v>-683940523</c:v>
                </c:pt>
                <c:pt idx="27">
                  <c:v>-683919401</c:v>
                </c:pt>
                <c:pt idx="28">
                  <c:v>-683896798</c:v>
                </c:pt>
                <c:pt idx="29">
                  <c:v>-683875627</c:v>
                </c:pt>
                <c:pt idx="30">
                  <c:v>-683854503</c:v>
                </c:pt>
                <c:pt idx="31">
                  <c:v>-683833091</c:v>
                </c:pt>
                <c:pt idx="32">
                  <c:v>-682985543</c:v>
                </c:pt>
                <c:pt idx="33">
                  <c:v>-682964151</c:v>
                </c:pt>
                <c:pt idx="34">
                  <c:v>-682941952</c:v>
                </c:pt>
                <c:pt idx="35">
                  <c:v>-682920554</c:v>
                </c:pt>
                <c:pt idx="36">
                  <c:v>-682899401</c:v>
                </c:pt>
                <c:pt idx="37">
                  <c:v>-682876047</c:v>
                </c:pt>
                <c:pt idx="38">
                  <c:v>-682854425</c:v>
                </c:pt>
                <c:pt idx="39">
                  <c:v>-682833286</c:v>
                </c:pt>
                <c:pt idx="40">
                  <c:v>-681994386</c:v>
                </c:pt>
                <c:pt idx="41">
                  <c:v>-681973265</c:v>
                </c:pt>
                <c:pt idx="42">
                  <c:v>-681952110</c:v>
                </c:pt>
                <c:pt idx="43">
                  <c:v>-681930683</c:v>
                </c:pt>
                <c:pt idx="44">
                  <c:v>-681906682</c:v>
                </c:pt>
                <c:pt idx="45">
                  <c:v>-681885306</c:v>
                </c:pt>
                <c:pt idx="46">
                  <c:v>-681864172</c:v>
                </c:pt>
                <c:pt idx="47">
                  <c:v>-681842959</c:v>
                </c:pt>
                <c:pt idx="48">
                  <c:v>-680983312</c:v>
                </c:pt>
                <c:pt idx="49">
                  <c:v>-680962120</c:v>
                </c:pt>
                <c:pt idx="50">
                  <c:v>-680940711</c:v>
                </c:pt>
                <c:pt idx="51">
                  <c:v>-680919440</c:v>
                </c:pt>
                <c:pt idx="52">
                  <c:v>-680896925</c:v>
                </c:pt>
                <c:pt idx="53">
                  <c:v>-680875501</c:v>
                </c:pt>
                <c:pt idx="54">
                  <c:v>-680854316</c:v>
                </c:pt>
                <c:pt idx="55">
                  <c:v>-680833100</c:v>
                </c:pt>
                <c:pt idx="56">
                  <c:v>407</c:v>
                </c:pt>
                <c:pt idx="57">
                  <c:v>454</c:v>
                </c:pt>
                <c:pt idx="58">
                  <c:v>683</c:v>
                </c:pt>
                <c:pt idx="59">
                  <c:v>694</c:v>
                </c:pt>
                <c:pt idx="60">
                  <c:v>750</c:v>
                </c:pt>
                <c:pt idx="61">
                  <c:v>753</c:v>
                </c:pt>
                <c:pt idx="62">
                  <c:v>757</c:v>
                </c:pt>
                <c:pt idx="63">
                  <c:v>759</c:v>
                </c:pt>
                <c:pt idx="64">
                  <c:v>761</c:v>
                </c:pt>
                <c:pt idx="65">
                  <c:v>766</c:v>
                </c:pt>
                <c:pt idx="66">
                  <c:v>768</c:v>
                </c:pt>
                <c:pt idx="67">
                  <c:v>775</c:v>
                </c:pt>
                <c:pt idx="68">
                  <c:v>833</c:v>
                </c:pt>
                <c:pt idx="69">
                  <c:v>844</c:v>
                </c:pt>
                <c:pt idx="70">
                  <c:v>856</c:v>
                </c:pt>
                <c:pt idx="71">
                  <c:v>858</c:v>
                </c:pt>
                <c:pt idx="72">
                  <c:v>871</c:v>
                </c:pt>
                <c:pt idx="73">
                  <c:v>874</c:v>
                </c:pt>
                <c:pt idx="74">
                  <c:v>877</c:v>
                </c:pt>
                <c:pt idx="75">
                  <c:v>878</c:v>
                </c:pt>
                <c:pt idx="76">
                  <c:v>879</c:v>
                </c:pt>
                <c:pt idx="77">
                  <c:v>880</c:v>
                </c:pt>
                <c:pt idx="78">
                  <c:v>892</c:v>
                </c:pt>
                <c:pt idx="79">
                  <c:v>893</c:v>
                </c:pt>
                <c:pt idx="80">
                  <c:v>894</c:v>
                </c:pt>
              </c:strCache>
            </c:strRef>
          </c:cat>
          <c:val>
            <c:numRef>
              <c:f>Timings!$BC$5:$BC$86</c:f>
              <c:numCache>
                <c:formatCode>0.00%</c:formatCode>
                <c:ptCount val="81"/>
                <c:pt idx="0">
                  <c:v>7.5187969924812026E-3</c:v>
                </c:pt>
                <c:pt idx="1">
                  <c:v>1.5037593984962405E-2</c:v>
                </c:pt>
                <c:pt idx="2">
                  <c:v>2.2556390977443608E-2</c:v>
                </c:pt>
                <c:pt idx="3">
                  <c:v>3.007518796992481E-2</c:v>
                </c:pt>
                <c:pt idx="4">
                  <c:v>3.7593984962406013E-2</c:v>
                </c:pt>
                <c:pt idx="5">
                  <c:v>4.5112781954887216E-2</c:v>
                </c:pt>
                <c:pt idx="6">
                  <c:v>5.2631578947368418E-2</c:v>
                </c:pt>
                <c:pt idx="7">
                  <c:v>6.0150375939849621E-2</c:v>
                </c:pt>
                <c:pt idx="8">
                  <c:v>6.7669172932330823E-2</c:v>
                </c:pt>
                <c:pt idx="9">
                  <c:v>7.5187969924812026E-2</c:v>
                </c:pt>
                <c:pt idx="10">
                  <c:v>8.2706766917293228E-2</c:v>
                </c:pt>
                <c:pt idx="11">
                  <c:v>9.0225563909774431E-2</c:v>
                </c:pt>
                <c:pt idx="12">
                  <c:v>9.7744360902255634E-2</c:v>
                </c:pt>
                <c:pt idx="13">
                  <c:v>0.10526315789473684</c:v>
                </c:pt>
                <c:pt idx="14">
                  <c:v>0.11278195488721804</c:v>
                </c:pt>
                <c:pt idx="15">
                  <c:v>0.12030075187969924</c:v>
                </c:pt>
                <c:pt idx="16">
                  <c:v>0.12781954887218044</c:v>
                </c:pt>
                <c:pt idx="17">
                  <c:v>0.13533834586466165</c:v>
                </c:pt>
                <c:pt idx="18">
                  <c:v>0.14285714285714285</c:v>
                </c:pt>
                <c:pt idx="19">
                  <c:v>0.15037593984962405</c:v>
                </c:pt>
                <c:pt idx="20">
                  <c:v>0.15789473684210525</c:v>
                </c:pt>
                <c:pt idx="21">
                  <c:v>0.16541353383458646</c:v>
                </c:pt>
                <c:pt idx="22">
                  <c:v>0.17293233082706766</c:v>
                </c:pt>
                <c:pt idx="23">
                  <c:v>0.18045112781954886</c:v>
                </c:pt>
                <c:pt idx="24">
                  <c:v>0.18796992481203006</c:v>
                </c:pt>
                <c:pt idx="25">
                  <c:v>0.19548872180451127</c:v>
                </c:pt>
                <c:pt idx="26">
                  <c:v>0.20300751879699247</c:v>
                </c:pt>
                <c:pt idx="27">
                  <c:v>0.21052631578947367</c:v>
                </c:pt>
                <c:pt idx="28">
                  <c:v>0.21804511278195488</c:v>
                </c:pt>
                <c:pt idx="29">
                  <c:v>0.22556390977443608</c:v>
                </c:pt>
                <c:pt idx="30">
                  <c:v>0.23308270676691728</c:v>
                </c:pt>
                <c:pt idx="31">
                  <c:v>0.24060150375939848</c:v>
                </c:pt>
                <c:pt idx="32">
                  <c:v>0.24812030075187969</c:v>
                </c:pt>
                <c:pt idx="33">
                  <c:v>0.25563909774436089</c:v>
                </c:pt>
                <c:pt idx="34">
                  <c:v>0.26315789473684209</c:v>
                </c:pt>
                <c:pt idx="35">
                  <c:v>0.27067669172932329</c:v>
                </c:pt>
                <c:pt idx="36">
                  <c:v>0.2781954887218045</c:v>
                </c:pt>
                <c:pt idx="37">
                  <c:v>0.2857142857142857</c:v>
                </c:pt>
                <c:pt idx="38">
                  <c:v>0.2932330827067669</c:v>
                </c:pt>
                <c:pt idx="39">
                  <c:v>0.3007518796992481</c:v>
                </c:pt>
                <c:pt idx="40">
                  <c:v>0.30827067669172931</c:v>
                </c:pt>
                <c:pt idx="41">
                  <c:v>0.31578947368421051</c:v>
                </c:pt>
                <c:pt idx="42">
                  <c:v>0.32330827067669171</c:v>
                </c:pt>
                <c:pt idx="43">
                  <c:v>0.33082706766917291</c:v>
                </c:pt>
                <c:pt idx="44">
                  <c:v>0.33834586466165412</c:v>
                </c:pt>
                <c:pt idx="45">
                  <c:v>0.34586466165413532</c:v>
                </c:pt>
                <c:pt idx="46">
                  <c:v>0.35338345864661652</c:v>
                </c:pt>
                <c:pt idx="47">
                  <c:v>0.36090225563909772</c:v>
                </c:pt>
                <c:pt idx="48">
                  <c:v>0.36842105263157893</c:v>
                </c:pt>
                <c:pt idx="49">
                  <c:v>0.37593984962406013</c:v>
                </c:pt>
                <c:pt idx="50">
                  <c:v>0.38345864661654133</c:v>
                </c:pt>
                <c:pt idx="51">
                  <c:v>0.39097744360902253</c:v>
                </c:pt>
                <c:pt idx="52">
                  <c:v>0.39849624060150374</c:v>
                </c:pt>
                <c:pt idx="53">
                  <c:v>0.40601503759398494</c:v>
                </c:pt>
                <c:pt idx="54">
                  <c:v>0.41353383458646614</c:v>
                </c:pt>
                <c:pt idx="55">
                  <c:v>0.42105263157894735</c:v>
                </c:pt>
                <c:pt idx="56">
                  <c:v>0.42857142857142855</c:v>
                </c:pt>
                <c:pt idx="57">
                  <c:v>0.43609022556390975</c:v>
                </c:pt>
                <c:pt idx="58">
                  <c:v>0.44360902255639095</c:v>
                </c:pt>
                <c:pt idx="59">
                  <c:v>0.45112781954887216</c:v>
                </c:pt>
                <c:pt idx="60">
                  <c:v>0.45864661654135336</c:v>
                </c:pt>
                <c:pt idx="61">
                  <c:v>0.46616541353383456</c:v>
                </c:pt>
                <c:pt idx="62">
                  <c:v>0.47368421052631576</c:v>
                </c:pt>
                <c:pt idx="63">
                  <c:v>0.48120300751879697</c:v>
                </c:pt>
                <c:pt idx="64">
                  <c:v>0.48872180451127817</c:v>
                </c:pt>
                <c:pt idx="65">
                  <c:v>0.49624060150375937</c:v>
                </c:pt>
                <c:pt idx="66">
                  <c:v>0.50375939849624063</c:v>
                </c:pt>
                <c:pt idx="67">
                  <c:v>0.51127819548872178</c:v>
                </c:pt>
                <c:pt idx="68">
                  <c:v>0.51879699248120303</c:v>
                </c:pt>
                <c:pt idx="69">
                  <c:v>0.52631578947368418</c:v>
                </c:pt>
                <c:pt idx="70">
                  <c:v>0.54135338345864659</c:v>
                </c:pt>
                <c:pt idx="71">
                  <c:v>0.55639097744360899</c:v>
                </c:pt>
                <c:pt idx="72">
                  <c:v>0.56390977443609025</c:v>
                </c:pt>
                <c:pt idx="73">
                  <c:v>0.5714285714285714</c:v>
                </c:pt>
                <c:pt idx="74">
                  <c:v>0.57894736842105265</c:v>
                </c:pt>
                <c:pt idx="75">
                  <c:v>0.66165413533834583</c:v>
                </c:pt>
                <c:pt idx="76">
                  <c:v>0.6992481203007519</c:v>
                </c:pt>
                <c:pt idx="77">
                  <c:v>0.70676691729323304</c:v>
                </c:pt>
                <c:pt idx="78">
                  <c:v>0.77443609022556392</c:v>
                </c:pt>
                <c:pt idx="79">
                  <c:v>0.97744360902255634</c:v>
                </c:pt>
                <c:pt idx="8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E-430C-BB22-1066C58E84BA}"/>
            </c:ext>
          </c:extLst>
        </c:ser>
        <c:ser>
          <c:idx val="2"/>
          <c:order val="2"/>
          <c:tx>
            <c:strRef>
              <c:f>Timings!$BD$4</c:f>
              <c:strCache>
                <c:ptCount val="1"/>
                <c:pt idx="0">
                  <c:v>PDF txCall to targetTime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Timings!$BA$5:$BA$86</c:f>
              <c:strCache>
                <c:ptCount val="81"/>
                <c:pt idx="0">
                  <c:v>-686983901</c:v>
                </c:pt>
                <c:pt idx="1">
                  <c:v>-686961776</c:v>
                </c:pt>
                <c:pt idx="2">
                  <c:v>-686940621</c:v>
                </c:pt>
                <c:pt idx="3">
                  <c:v>-686919387</c:v>
                </c:pt>
                <c:pt idx="4">
                  <c:v>-686897084</c:v>
                </c:pt>
                <c:pt idx="5">
                  <c:v>-686875630</c:v>
                </c:pt>
                <c:pt idx="6">
                  <c:v>-686854243</c:v>
                </c:pt>
                <c:pt idx="7">
                  <c:v>-686833098</c:v>
                </c:pt>
                <c:pt idx="8">
                  <c:v>-685985265</c:v>
                </c:pt>
                <c:pt idx="9">
                  <c:v>-685964058</c:v>
                </c:pt>
                <c:pt idx="10">
                  <c:v>-685941771</c:v>
                </c:pt>
                <c:pt idx="11">
                  <c:v>-685920545</c:v>
                </c:pt>
                <c:pt idx="12">
                  <c:v>-685899397</c:v>
                </c:pt>
                <c:pt idx="13">
                  <c:v>-685876936</c:v>
                </c:pt>
                <c:pt idx="14">
                  <c:v>-685855802</c:v>
                </c:pt>
                <c:pt idx="15">
                  <c:v>-685833143</c:v>
                </c:pt>
                <c:pt idx="16">
                  <c:v>-684983853</c:v>
                </c:pt>
                <c:pt idx="17">
                  <c:v>-684962370</c:v>
                </c:pt>
                <c:pt idx="18">
                  <c:v>-684940818</c:v>
                </c:pt>
                <c:pt idx="19">
                  <c:v>-684919414</c:v>
                </c:pt>
                <c:pt idx="20">
                  <c:v>-684896871</c:v>
                </c:pt>
                <c:pt idx="21">
                  <c:v>-684875671</c:v>
                </c:pt>
                <c:pt idx="22">
                  <c:v>-684854526</c:v>
                </c:pt>
                <c:pt idx="23">
                  <c:v>-684833102</c:v>
                </c:pt>
                <c:pt idx="24">
                  <c:v>-683983605</c:v>
                </c:pt>
                <c:pt idx="25">
                  <c:v>-683961674</c:v>
                </c:pt>
                <c:pt idx="26">
                  <c:v>-683940523</c:v>
                </c:pt>
                <c:pt idx="27">
                  <c:v>-683919401</c:v>
                </c:pt>
                <c:pt idx="28">
                  <c:v>-683896798</c:v>
                </c:pt>
                <c:pt idx="29">
                  <c:v>-683875627</c:v>
                </c:pt>
                <c:pt idx="30">
                  <c:v>-683854503</c:v>
                </c:pt>
                <c:pt idx="31">
                  <c:v>-683833091</c:v>
                </c:pt>
                <c:pt idx="32">
                  <c:v>-682985543</c:v>
                </c:pt>
                <c:pt idx="33">
                  <c:v>-682964151</c:v>
                </c:pt>
                <c:pt idx="34">
                  <c:v>-682941952</c:v>
                </c:pt>
                <c:pt idx="35">
                  <c:v>-682920554</c:v>
                </c:pt>
                <c:pt idx="36">
                  <c:v>-682899401</c:v>
                </c:pt>
                <c:pt idx="37">
                  <c:v>-682876047</c:v>
                </c:pt>
                <c:pt idx="38">
                  <c:v>-682854425</c:v>
                </c:pt>
                <c:pt idx="39">
                  <c:v>-682833286</c:v>
                </c:pt>
                <c:pt idx="40">
                  <c:v>-681994386</c:v>
                </c:pt>
                <c:pt idx="41">
                  <c:v>-681973265</c:v>
                </c:pt>
                <c:pt idx="42">
                  <c:v>-681952110</c:v>
                </c:pt>
                <c:pt idx="43">
                  <c:v>-681930683</c:v>
                </c:pt>
                <c:pt idx="44">
                  <c:v>-681906682</c:v>
                </c:pt>
                <c:pt idx="45">
                  <c:v>-681885306</c:v>
                </c:pt>
                <c:pt idx="46">
                  <c:v>-681864172</c:v>
                </c:pt>
                <c:pt idx="47">
                  <c:v>-681842959</c:v>
                </c:pt>
                <c:pt idx="48">
                  <c:v>-680983312</c:v>
                </c:pt>
                <c:pt idx="49">
                  <c:v>-680962120</c:v>
                </c:pt>
                <c:pt idx="50">
                  <c:v>-680940711</c:v>
                </c:pt>
                <c:pt idx="51">
                  <c:v>-680919440</c:v>
                </c:pt>
                <c:pt idx="52">
                  <c:v>-680896925</c:v>
                </c:pt>
                <c:pt idx="53">
                  <c:v>-680875501</c:v>
                </c:pt>
                <c:pt idx="54">
                  <c:v>-680854316</c:v>
                </c:pt>
                <c:pt idx="55">
                  <c:v>-680833100</c:v>
                </c:pt>
                <c:pt idx="56">
                  <c:v>407</c:v>
                </c:pt>
                <c:pt idx="57">
                  <c:v>454</c:v>
                </c:pt>
                <c:pt idx="58">
                  <c:v>683</c:v>
                </c:pt>
                <c:pt idx="59">
                  <c:v>694</c:v>
                </c:pt>
                <c:pt idx="60">
                  <c:v>750</c:v>
                </c:pt>
                <c:pt idx="61">
                  <c:v>753</c:v>
                </c:pt>
                <c:pt idx="62">
                  <c:v>757</c:v>
                </c:pt>
                <c:pt idx="63">
                  <c:v>759</c:v>
                </c:pt>
                <c:pt idx="64">
                  <c:v>761</c:v>
                </c:pt>
                <c:pt idx="65">
                  <c:v>766</c:v>
                </c:pt>
                <c:pt idx="66">
                  <c:v>768</c:v>
                </c:pt>
                <c:pt idx="67">
                  <c:v>775</c:v>
                </c:pt>
                <c:pt idx="68">
                  <c:v>833</c:v>
                </c:pt>
                <c:pt idx="69">
                  <c:v>844</c:v>
                </c:pt>
                <c:pt idx="70">
                  <c:v>856</c:v>
                </c:pt>
                <c:pt idx="71">
                  <c:v>858</c:v>
                </c:pt>
                <c:pt idx="72">
                  <c:v>871</c:v>
                </c:pt>
                <c:pt idx="73">
                  <c:v>874</c:v>
                </c:pt>
                <c:pt idx="74">
                  <c:v>877</c:v>
                </c:pt>
                <c:pt idx="75">
                  <c:v>878</c:v>
                </c:pt>
                <c:pt idx="76">
                  <c:v>879</c:v>
                </c:pt>
                <c:pt idx="77">
                  <c:v>880</c:v>
                </c:pt>
                <c:pt idx="78">
                  <c:v>892</c:v>
                </c:pt>
                <c:pt idx="79">
                  <c:v>893</c:v>
                </c:pt>
                <c:pt idx="80">
                  <c:v>894</c:v>
                </c:pt>
              </c:strCache>
            </c:strRef>
          </c:cat>
          <c:val>
            <c:numRef>
              <c:f>Timings!$BD$5:$BD$86</c:f>
              <c:numCache>
                <c:formatCode>0.00%</c:formatCode>
                <c:ptCount val="81"/>
                <c:pt idx="0">
                  <c:v>7.5187969924812026E-3</c:v>
                </c:pt>
                <c:pt idx="1">
                  <c:v>7.5187969924812026E-3</c:v>
                </c:pt>
                <c:pt idx="2">
                  <c:v>7.5187969924812026E-3</c:v>
                </c:pt>
                <c:pt idx="3">
                  <c:v>7.5187969924812026E-3</c:v>
                </c:pt>
                <c:pt idx="4">
                  <c:v>7.5187969924812026E-3</c:v>
                </c:pt>
                <c:pt idx="5">
                  <c:v>7.5187969924812026E-3</c:v>
                </c:pt>
                <c:pt idx="6">
                  <c:v>7.5187969924812026E-3</c:v>
                </c:pt>
                <c:pt idx="7">
                  <c:v>7.5187969924812026E-3</c:v>
                </c:pt>
                <c:pt idx="8">
                  <c:v>7.5187969924812026E-3</c:v>
                </c:pt>
                <c:pt idx="9">
                  <c:v>7.5187969924812026E-3</c:v>
                </c:pt>
                <c:pt idx="10">
                  <c:v>7.5187969924812026E-3</c:v>
                </c:pt>
                <c:pt idx="11">
                  <c:v>7.5187969924812026E-3</c:v>
                </c:pt>
                <c:pt idx="12">
                  <c:v>7.5187969924812026E-3</c:v>
                </c:pt>
                <c:pt idx="13">
                  <c:v>7.5187969924812026E-3</c:v>
                </c:pt>
                <c:pt idx="14">
                  <c:v>7.5187969924812026E-3</c:v>
                </c:pt>
                <c:pt idx="15">
                  <c:v>7.5187969924812026E-3</c:v>
                </c:pt>
                <c:pt idx="16">
                  <c:v>7.5187969924812026E-3</c:v>
                </c:pt>
                <c:pt idx="17">
                  <c:v>7.5187969924812026E-3</c:v>
                </c:pt>
                <c:pt idx="18">
                  <c:v>7.5187969924812026E-3</c:v>
                </c:pt>
                <c:pt idx="19">
                  <c:v>7.5187969924812026E-3</c:v>
                </c:pt>
                <c:pt idx="20">
                  <c:v>7.5187969924812026E-3</c:v>
                </c:pt>
                <c:pt idx="21">
                  <c:v>7.5187969924812026E-3</c:v>
                </c:pt>
                <c:pt idx="22">
                  <c:v>7.5187969924812026E-3</c:v>
                </c:pt>
                <c:pt idx="23">
                  <c:v>7.5187969924812026E-3</c:v>
                </c:pt>
                <c:pt idx="24">
                  <c:v>7.5187969924812026E-3</c:v>
                </c:pt>
                <c:pt idx="25">
                  <c:v>7.5187969924812026E-3</c:v>
                </c:pt>
                <c:pt idx="26">
                  <c:v>7.5187969924812026E-3</c:v>
                </c:pt>
                <c:pt idx="27">
                  <c:v>7.5187969924812026E-3</c:v>
                </c:pt>
                <c:pt idx="28">
                  <c:v>7.5187969924812026E-3</c:v>
                </c:pt>
                <c:pt idx="29">
                  <c:v>7.5187969924812026E-3</c:v>
                </c:pt>
                <c:pt idx="30">
                  <c:v>7.5187969924812026E-3</c:v>
                </c:pt>
                <c:pt idx="31">
                  <c:v>7.5187969924812026E-3</c:v>
                </c:pt>
                <c:pt idx="32">
                  <c:v>7.5187969924812026E-3</c:v>
                </c:pt>
                <c:pt idx="33">
                  <c:v>7.5187969924812026E-3</c:v>
                </c:pt>
                <c:pt idx="34">
                  <c:v>7.5187969924812026E-3</c:v>
                </c:pt>
                <c:pt idx="35">
                  <c:v>7.5187969924812026E-3</c:v>
                </c:pt>
                <c:pt idx="36">
                  <c:v>7.5187969924812026E-3</c:v>
                </c:pt>
                <c:pt idx="37">
                  <c:v>7.5187969924812026E-3</c:v>
                </c:pt>
                <c:pt idx="38">
                  <c:v>7.5187969924812026E-3</c:v>
                </c:pt>
                <c:pt idx="39">
                  <c:v>7.5187969924812026E-3</c:v>
                </c:pt>
                <c:pt idx="40">
                  <c:v>7.5187969924812026E-3</c:v>
                </c:pt>
                <c:pt idx="41">
                  <c:v>7.5187969924812026E-3</c:v>
                </c:pt>
                <c:pt idx="42">
                  <c:v>7.5187969924812026E-3</c:v>
                </c:pt>
                <c:pt idx="43">
                  <c:v>7.5187969924812026E-3</c:v>
                </c:pt>
                <c:pt idx="44">
                  <c:v>7.5187969924812026E-3</c:v>
                </c:pt>
                <c:pt idx="45">
                  <c:v>7.5187969924812026E-3</c:v>
                </c:pt>
                <c:pt idx="46">
                  <c:v>7.5187969924812026E-3</c:v>
                </c:pt>
                <c:pt idx="47">
                  <c:v>7.5187969924812026E-3</c:v>
                </c:pt>
                <c:pt idx="48">
                  <c:v>7.5187969924812026E-3</c:v>
                </c:pt>
                <c:pt idx="49">
                  <c:v>7.5187969924812026E-3</c:v>
                </c:pt>
                <c:pt idx="50">
                  <c:v>7.5187969924812026E-3</c:v>
                </c:pt>
                <c:pt idx="51">
                  <c:v>7.5187969924812026E-3</c:v>
                </c:pt>
                <c:pt idx="52">
                  <c:v>7.5187969924812026E-3</c:v>
                </c:pt>
                <c:pt idx="53">
                  <c:v>7.5187969924812026E-3</c:v>
                </c:pt>
                <c:pt idx="54">
                  <c:v>7.5187969924812026E-3</c:v>
                </c:pt>
                <c:pt idx="55">
                  <c:v>7.5187969924812026E-3</c:v>
                </c:pt>
                <c:pt idx="56">
                  <c:v>7.5187969924812026E-3</c:v>
                </c:pt>
                <c:pt idx="57">
                  <c:v>7.5187969924812026E-3</c:v>
                </c:pt>
                <c:pt idx="58">
                  <c:v>7.5187969924812026E-3</c:v>
                </c:pt>
                <c:pt idx="59">
                  <c:v>7.5187969924812026E-3</c:v>
                </c:pt>
                <c:pt idx="60">
                  <c:v>7.5187969924812026E-3</c:v>
                </c:pt>
                <c:pt idx="61">
                  <c:v>7.5187969924812026E-3</c:v>
                </c:pt>
                <c:pt idx="62">
                  <c:v>7.5187969924812026E-3</c:v>
                </c:pt>
                <c:pt idx="63">
                  <c:v>7.5187969924812026E-3</c:v>
                </c:pt>
                <c:pt idx="64">
                  <c:v>7.5187969924812026E-3</c:v>
                </c:pt>
                <c:pt idx="65">
                  <c:v>7.5187969924812026E-3</c:v>
                </c:pt>
                <c:pt idx="66">
                  <c:v>7.5187969924812026E-3</c:v>
                </c:pt>
                <c:pt idx="67">
                  <c:v>7.5187969924812026E-3</c:v>
                </c:pt>
                <c:pt idx="68">
                  <c:v>7.5187969924812026E-3</c:v>
                </c:pt>
                <c:pt idx="69">
                  <c:v>7.5187969924812026E-3</c:v>
                </c:pt>
                <c:pt idx="70">
                  <c:v>1.5037593984962405E-2</c:v>
                </c:pt>
                <c:pt idx="71">
                  <c:v>1.5037593984962405E-2</c:v>
                </c:pt>
                <c:pt idx="72">
                  <c:v>7.5187969924812026E-3</c:v>
                </c:pt>
                <c:pt idx="73">
                  <c:v>7.5187969924812026E-3</c:v>
                </c:pt>
                <c:pt idx="74">
                  <c:v>7.5187969924812026E-3</c:v>
                </c:pt>
                <c:pt idx="75">
                  <c:v>8.2706766917293228E-2</c:v>
                </c:pt>
                <c:pt idx="76">
                  <c:v>3.7593984962406013E-2</c:v>
                </c:pt>
                <c:pt idx="77">
                  <c:v>7.5187969924812026E-3</c:v>
                </c:pt>
                <c:pt idx="78">
                  <c:v>6.7669172932330823E-2</c:v>
                </c:pt>
                <c:pt idx="79">
                  <c:v>0.20300751879699247</c:v>
                </c:pt>
                <c:pt idx="80">
                  <c:v>2.2556390977443608E-2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E-430C-BB22-1066C58E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261624"/>
        <c:axId val="1134260312"/>
      </c:lineChart>
      <c:catAx>
        <c:axId val="3990144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18072"/>
        <c:crosses val="autoZero"/>
        <c:auto val="1"/>
        <c:lblAlgn val="ctr"/>
        <c:lblOffset val="100"/>
        <c:noMultiLvlLbl val="0"/>
      </c:catAx>
      <c:valAx>
        <c:axId val="399018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14464"/>
        <c:crosses val="autoZero"/>
        <c:crossBetween val="between"/>
      </c:valAx>
      <c:valAx>
        <c:axId val="1134260312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61624"/>
        <c:crosses val="max"/>
        <c:crossBetween val="between"/>
      </c:valAx>
      <c:catAx>
        <c:axId val="1134261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4260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[decodedHexTracing.xlsx]Timings!PivotTable10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Timings!$AD$4</c:f>
              <c:strCache>
                <c:ptCount val="1"/>
                <c:pt idx="0">
                  <c:v>Count of txPHR - target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Timings!$AC$5:$AC$16</c:f>
              <c:strCache>
                <c:ptCount val="11"/>
                <c:pt idx="0">
                  <c:v>720</c:v>
                </c:pt>
                <c:pt idx="1">
                  <c:v>719</c:v>
                </c:pt>
                <c:pt idx="2">
                  <c:v>800</c:v>
                </c:pt>
                <c:pt idx="3">
                  <c:v>801</c:v>
                </c:pt>
                <c:pt idx="4">
                  <c:v>912</c:v>
                </c:pt>
                <c:pt idx="5">
                  <c:v>956</c:v>
                </c:pt>
                <c:pt idx="6">
                  <c:v>950</c:v>
                </c:pt>
                <c:pt idx="7">
                  <c:v>989</c:v>
                </c:pt>
                <c:pt idx="8">
                  <c:v>961</c:v>
                </c:pt>
                <c:pt idx="9">
                  <c:v>953</c:v>
                </c:pt>
                <c:pt idx="10">
                  <c:v>949</c:v>
                </c:pt>
              </c:strCache>
            </c:strRef>
          </c:cat>
          <c:val>
            <c:numRef>
              <c:f>Timings!$AD$5:$AD$16</c:f>
              <c:numCache>
                <c:formatCode>General</c:formatCode>
                <c:ptCount val="11"/>
                <c:pt idx="0">
                  <c:v>28</c:v>
                </c:pt>
                <c:pt idx="1">
                  <c:v>28</c:v>
                </c:pt>
                <c:pt idx="2">
                  <c:v>6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2-4F3C-A8D3-BEB1CCC1B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8002024"/>
        <c:axId val="628000384"/>
      </c:barChart>
      <c:lineChart>
        <c:grouping val="standard"/>
        <c:varyColors val="0"/>
        <c:ser>
          <c:idx val="1"/>
          <c:order val="1"/>
          <c:tx>
            <c:strRef>
              <c:f>Timings!$AE$4</c:f>
              <c:strCache>
                <c:ptCount val="1"/>
                <c:pt idx="0">
                  <c:v>CDF of txPHR - target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Timings!$AC$5:$AC$16</c:f>
              <c:strCache>
                <c:ptCount val="11"/>
                <c:pt idx="0">
                  <c:v>720</c:v>
                </c:pt>
                <c:pt idx="1">
                  <c:v>719</c:v>
                </c:pt>
                <c:pt idx="2">
                  <c:v>800</c:v>
                </c:pt>
                <c:pt idx="3">
                  <c:v>801</c:v>
                </c:pt>
                <c:pt idx="4">
                  <c:v>912</c:v>
                </c:pt>
                <c:pt idx="5">
                  <c:v>956</c:v>
                </c:pt>
                <c:pt idx="6">
                  <c:v>950</c:v>
                </c:pt>
                <c:pt idx="7">
                  <c:v>989</c:v>
                </c:pt>
                <c:pt idx="8">
                  <c:v>961</c:v>
                </c:pt>
                <c:pt idx="9">
                  <c:v>953</c:v>
                </c:pt>
                <c:pt idx="10">
                  <c:v>949</c:v>
                </c:pt>
              </c:strCache>
            </c:strRef>
          </c:cat>
          <c:val>
            <c:numRef>
              <c:f>Timings!$AE$5:$AE$16</c:f>
              <c:numCache>
                <c:formatCode>0.00%</c:formatCode>
                <c:ptCount val="11"/>
                <c:pt idx="0">
                  <c:v>0.3783783783783784</c:v>
                </c:pt>
                <c:pt idx="1">
                  <c:v>0.7567567567567568</c:v>
                </c:pt>
                <c:pt idx="2">
                  <c:v>0.83783783783783783</c:v>
                </c:pt>
                <c:pt idx="3">
                  <c:v>0.90540540540540537</c:v>
                </c:pt>
                <c:pt idx="4">
                  <c:v>0.91891891891891897</c:v>
                </c:pt>
                <c:pt idx="5">
                  <c:v>0.93243243243243246</c:v>
                </c:pt>
                <c:pt idx="6">
                  <c:v>0.94594594594594594</c:v>
                </c:pt>
                <c:pt idx="7">
                  <c:v>0.95945945945945943</c:v>
                </c:pt>
                <c:pt idx="8">
                  <c:v>0.97297297297297303</c:v>
                </c:pt>
                <c:pt idx="9">
                  <c:v>0.98648648648648651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1-48BE-B2A1-AE9B9E021526}"/>
            </c:ext>
          </c:extLst>
        </c:ser>
        <c:ser>
          <c:idx val="2"/>
          <c:order val="2"/>
          <c:tx>
            <c:strRef>
              <c:f>Timings!$AF$4</c:f>
              <c:strCache>
                <c:ptCount val="1"/>
                <c:pt idx="0">
                  <c:v>PDF txPHR - target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Timings!$AC$5:$AC$16</c:f>
              <c:strCache>
                <c:ptCount val="11"/>
                <c:pt idx="0">
                  <c:v>720</c:v>
                </c:pt>
                <c:pt idx="1">
                  <c:v>719</c:v>
                </c:pt>
                <c:pt idx="2">
                  <c:v>800</c:v>
                </c:pt>
                <c:pt idx="3">
                  <c:v>801</c:v>
                </c:pt>
                <c:pt idx="4">
                  <c:v>912</c:v>
                </c:pt>
                <c:pt idx="5">
                  <c:v>956</c:v>
                </c:pt>
                <c:pt idx="6">
                  <c:v>950</c:v>
                </c:pt>
                <c:pt idx="7">
                  <c:v>989</c:v>
                </c:pt>
                <c:pt idx="8">
                  <c:v>961</c:v>
                </c:pt>
                <c:pt idx="9">
                  <c:v>953</c:v>
                </c:pt>
                <c:pt idx="10">
                  <c:v>949</c:v>
                </c:pt>
              </c:strCache>
            </c:strRef>
          </c:cat>
          <c:val>
            <c:numRef>
              <c:f>Timings!$AF$5:$AF$16</c:f>
              <c:numCache>
                <c:formatCode>0.00%</c:formatCode>
                <c:ptCount val="11"/>
                <c:pt idx="0">
                  <c:v>0.3783783783783784</c:v>
                </c:pt>
                <c:pt idx="1">
                  <c:v>0.3783783783783784</c:v>
                </c:pt>
                <c:pt idx="2">
                  <c:v>8.1081081081081086E-2</c:v>
                </c:pt>
                <c:pt idx="3">
                  <c:v>6.7567567567567571E-2</c:v>
                </c:pt>
                <c:pt idx="4">
                  <c:v>1.3513513513513514E-2</c:v>
                </c:pt>
                <c:pt idx="5">
                  <c:v>1.3513513513513514E-2</c:v>
                </c:pt>
                <c:pt idx="6">
                  <c:v>1.3513513513513514E-2</c:v>
                </c:pt>
                <c:pt idx="7">
                  <c:v>1.3513513513513514E-2</c:v>
                </c:pt>
                <c:pt idx="8">
                  <c:v>1.3513513513513514E-2</c:v>
                </c:pt>
                <c:pt idx="9">
                  <c:v>1.3513513513513514E-2</c:v>
                </c:pt>
                <c:pt idx="10">
                  <c:v>1.3513513513513514E-2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1-48BE-B2A1-AE9B9E021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631792"/>
        <c:axId val="1080632448"/>
      </c:lineChart>
      <c:catAx>
        <c:axId val="628002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0384"/>
        <c:crosses val="autoZero"/>
        <c:auto val="1"/>
        <c:lblAlgn val="ctr"/>
        <c:lblOffset val="100"/>
        <c:noMultiLvlLbl val="0"/>
      </c:catAx>
      <c:valAx>
        <c:axId val="6280003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2024"/>
        <c:crosses val="autoZero"/>
        <c:crossBetween val="between"/>
      </c:valAx>
      <c:valAx>
        <c:axId val="1080632448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31792"/>
        <c:crosses val="max"/>
        <c:crossBetween val="between"/>
      </c:valAx>
      <c:catAx>
        <c:axId val="108063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0632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[decodedHexTracing.xlsx]Timings!PivotTable20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Timings!$BT$4</c:f>
              <c:strCache>
                <c:ptCount val="1"/>
                <c:pt idx="0">
                  <c:v>Count of rxCall to afterRx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Timings!$BS$5:$BS$41</c:f>
              <c:strCache>
                <c:ptCount val="36"/>
                <c:pt idx="0">
                  <c:v>149</c:v>
                </c:pt>
                <c:pt idx="1">
                  <c:v>153</c:v>
                </c:pt>
                <c:pt idx="2">
                  <c:v>157</c:v>
                </c:pt>
                <c:pt idx="3">
                  <c:v>158</c:v>
                </c:pt>
                <c:pt idx="4">
                  <c:v>164</c:v>
                </c:pt>
                <c:pt idx="5">
                  <c:v>165</c:v>
                </c:pt>
                <c:pt idx="6">
                  <c:v>167</c:v>
                </c:pt>
                <c:pt idx="7">
                  <c:v>168</c:v>
                </c:pt>
                <c:pt idx="8">
                  <c:v>369</c:v>
                </c:pt>
                <c:pt idx="9">
                  <c:v>725</c:v>
                </c:pt>
                <c:pt idx="10">
                  <c:v>726</c:v>
                </c:pt>
                <c:pt idx="11">
                  <c:v>727</c:v>
                </c:pt>
                <c:pt idx="12">
                  <c:v>730</c:v>
                </c:pt>
                <c:pt idx="13">
                  <c:v>731</c:v>
                </c:pt>
                <c:pt idx="14">
                  <c:v>733</c:v>
                </c:pt>
                <c:pt idx="15">
                  <c:v>734</c:v>
                </c:pt>
                <c:pt idx="16">
                  <c:v>736</c:v>
                </c:pt>
                <c:pt idx="17">
                  <c:v>738</c:v>
                </c:pt>
                <c:pt idx="18">
                  <c:v>739</c:v>
                </c:pt>
                <c:pt idx="19">
                  <c:v>740</c:v>
                </c:pt>
                <c:pt idx="20">
                  <c:v>742</c:v>
                </c:pt>
                <c:pt idx="21">
                  <c:v>743</c:v>
                </c:pt>
                <c:pt idx="22">
                  <c:v>744</c:v>
                </c:pt>
                <c:pt idx="23">
                  <c:v>745</c:v>
                </c:pt>
                <c:pt idx="24">
                  <c:v>746</c:v>
                </c:pt>
                <c:pt idx="25">
                  <c:v>747</c:v>
                </c:pt>
                <c:pt idx="26">
                  <c:v>749</c:v>
                </c:pt>
                <c:pt idx="27">
                  <c:v>755</c:v>
                </c:pt>
                <c:pt idx="28">
                  <c:v>812</c:v>
                </c:pt>
                <c:pt idx="29">
                  <c:v>813</c:v>
                </c:pt>
                <c:pt idx="30">
                  <c:v>814</c:v>
                </c:pt>
                <c:pt idx="31">
                  <c:v>820</c:v>
                </c:pt>
                <c:pt idx="32">
                  <c:v>821</c:v>
                </c:pt>
                <c:pt idx="33">
                  <c:v>825</c:v>
                </c:pt>
                <c:pt idx="34">
                  <c:v>828</c:v>
                </c:pt>
                <c:pt idx="35">
                  <c:v>829</c:v>
                </c:pt>
              </c:strCache>
            </c:strRef>
          </c:cat>
          <c:val>
            <c:numRef>
              <c:f>Timings!$BT$5:$BT$41</c:f>
              <c:numCache>
                <c:formatCode>General</c:formatCode>
                <c:ptCount val="36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5</c:v>
                </c:pt>
                <c:pt idx="12">
                  <c:v>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7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A-470C-A55C-8A1882C0C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31209920"/>
        <c:axId val="1031209592"/>
      </c:barChart>
      <c:lineChart>
        <c:grouping val="standard"/>
        <c:varyColors val="0"/>
        <c:ser>
          <c:idx val="1"/>
          <c:order val="1"/>
          <c:tx>
            <c:strRef>
              <c:f>Timings!$BU$4</c:f>
              <c:strCache>
                <c:ptCount val="1"/>
                <c:pt idx="0">
                  <c:v>CDF rxCall to afterRx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Timings!$BS$5:$BS$41</c:f>
              <c:strCache>
                <c:ptCount val="36"/>
                <c:pt idx="0">
                  <c:v>149</c:v>
                </c:pt>
                <c:pt idx="1">
                  <c:v>153</c:v>
                </c:pt>
                <c:pt idx="2">
                  <c:v>157</c:v>
                </c:pt>
                <c:pt idx="3">
                  <c:v>158</c:v>
                </c:pt>
                <c:pt idx="4">
                  <c:v>164</c:v>
                </c:pt>
                <c:pt idx="5">
                  <c:v>165</c:v>
                </c:pt>
                <c:pt idx="6">
                  <c:v>167</c:v>
                </c:pt>
                <c:pt idx="7">
                  <c:v>168</c:v>
                </c:pt>
                <c:pt idx="8">
                  <c:v>369</c:v>
                </c:pt>
                <c:pt idx="9">
                  <c:v>725</c:v>
                </c:pt>
                <c:pt idx="10">
                  <c:v>726</c:v>
                </c:pt>
                <c:pt idx="11">
                  <c:v>727</c:v>
                </c:pt>
                <c:pt idx="12">
                  <c:v>730</c:v>
                </c:pt>
                <c:pt idx="13">
                  <c:v>731</c:v>
                </c:pt>
                <c:pt idx="14">
                  <c:v>733</c:v>
                </c:pt>
                <c:pt idx="15">
                  <c:v>734</c:v>
                </c:pt>
                <c:pt idx="16">
                  <c:v>736</c:v>
                </c:pt>
                <c:pt idx="17">
                  <c:v>738</c:v>
                </c:pt>
                <c:pt idx="18">
                  <c:v>739</c:v>
                </c:pt>
                <c:pt idx="19">
                  <c:v>740</c:v>
                </c:pt>
                <c:pt idx="20">
                  <c:v>742</c:v>
                </c:pt>
                <c:pt idx="21">
                  <c:v>743</c:v>
                </c:pt>
                <c:pt idx="22">
                  <c:v>744</c:v>
                </c:pt>
                <c:pt idx="23">
                  <c:v>745</c:v>
                </c:pt>
                <c:pt idx="24">
                  <c:v>746</c:v>
                </c:pt>
                <c:pt idx="25">
                  <c:v>747</c:v>
                </c:pt>
                <c:pt idx="26">
                  <c:v>749</c:v>
                </c:pt>
                <c:pt idx="27">
                  <c:v>755</c:v>
                </c:pt>
                <c:pt idx="28">
                  <c:v>812</c:v>
                </c:pt>
                <c:pt idx="29">
                  <c:v>813</c:v>
                </c:pt>
                <c:pt idx="30">
                  <c:v>814</c:v>
                </c:pt>
                <c:pt idx="31">
                  <c:v>820</c:v>
                </c:pt>
                <c:pt idx="32">
                  <c:v>821</c:v>
                </c:pt>
                <c:pt idx="33">
                  <c:v>825</c:v>
                </c:pt>
                <c:pt idx="34">
                  <c:v>828</c:v>
                </c:pt>
                <c:pt idx="35">
                  <c:v>829</c:v>
                </c:pt>
              </c:strCache>
            </c:strRef>
          </c:cat>
          <c:val>
            <c:numRef>
              <c:f>Timings!$BU$5:$BU$41</c:f>
              <c:numCache>
                <c:formatCode>0.00%</c:formatCode>
                <c:ptCount val="36"/>
                <c:pt idx="0">
                  <c:v>2.8571428571428571E-2</c:v>
                </c:pt>
                <c:pt idx="1">
                  <c:v>8.5714285714285715E-2</c:v>
                </c:pt>
                <c:pt idx="2">
                  <c:v>0.11428571428571428</c:v>
                </c:pt>
                <c:pt idx="3">
                  <c:v>0.12857142857142856</c:v>
                </c:pt>
                <c:pt idx="4">
                  <c:v>0.14285714285714285</c:v>
                </c:pt>
                <c:pt idx="5">
                  <c:v>0.15714285714285714</c:v>
                </c:pt>
                <c:pt idx="6">
                  <c:v>0.17142857142857143</c:v>
                </c:pt>
                <c:pt idx="7">
                  <c:v>0.18571428571428572</c:v>
                </c:pt>
                <c:pt idx="8">
                  <c:v>0.2</c:v>
                </c:pt>
                <c:pt idx="9">
                  <c:v>0.21428571428571427</c:v>
                </c:pt>
                <c:pt idx="10">
                  <c:v>0.24285714285714285</c:v>
                </c:pt>
                <c:pt idx="11">
                  <c:v>0.31428571428571428</c:v>
                </c:pt>
                <c:pt idx="12">
                  <c:v>0.38571428571428573</c:v>
                </c:pt>
                <c:pt idx="13">
                  <c:v>0.4</c:v>
                </c:pt>
                <c:pt idx="14">
                  <c:v>0.41428571428571431</c:v>
                </c:pt>
                <c:pt idx="15">
                  <c:v>0.42857142857142855</c:v>
                </c:pt>
                <c:pt idx="16">
                  <c:v>0.44285714285714284</c:v>
                </c:pt>
                <c:pt idx="17">
                  <c:v>0.5</c:v>
                </c:pt>
                <c:pt idx="18">
                  <c:v>0.54285714285714282</c:v>
                </c:pt>
                <c:pt idx="19">
                  <c:v>0.6428571428571429</c:v>
                </c:pt>
                <c:pt idx="20">
                  <c:v>0.7</c:v>
                </c:pt>
                <c:pt idx="21">
                  <c:v>0.74285714285714288</c:v>
                </c:pt>
                <c:pt idx="22">
                  <c:v>0.77142857142857146</c:v>
                </c:pt>
                <c:pt idx="23">
                  <c:v>0.8</c:v>
                </c:pt>
                <c:pt idx="24">
                  <c:v>0.82857142857142863</c:v>
                </c:pt>
                <c:pt idx="25">
                  <c:v>0.84285714285714286</c:v>
                </c:pt>
                <c:pt idx="26">
                  <c:v>0.87142857142857144</c:v>
                </c:pt>
                <c:pt idx="27">
                  <c:v>0.88571428571428568</c:v>
                </c:pt>
                <c:pt idx="28">
                  <c:v>0.9</c:v>
                </c:pt>
                <c:pt idx="29">
                  <c:v>0.91428571428571426</c:v>
                </c:pt>
                <c:pt idx="30">
                  <c:v>0.9285714285714286</c:v>
                </c:pt>
                <c:pt idx="31">
                  <c:v>0.94285714285714284</c:v>
                </c:pt>
                <c:pt idx="32">
                  <c:v>0.95714285714285718</c:v>
                </c:pt>
                <c:pt idx="33">
                  <c:v>0.97142857142857142</c:v>
                </c:pt>
                <c:pt idx="34">
                  <c:v>0.98571428571428577</c:v>
                </c:pt>
                <c:pt idx="3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B-4D86-9E89-FFB6124022C3}"/>
            </c:ext>
          </c:extLst>
        </c:ser>
        <c:ser>
          <c:idx val="2"/>
          <c:order val="2"/>
          <c:tx>
            <c:strRef>
              <c:f>Timings!$BV$4</c:f>
              <c:strCache>
                <c:ptCount val="1"/>
                <c:pt idx="0">
                  <c:v>PDF rxCall to afterRx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Timings!$BS$5:$BS$41</c:f>
              <c:strCache>
                <c:ptCount val="36"/>
                <c:pt idx="0">
                  <c:v>149</c:v>
                </c:pt>
                <c:pt idx="1">
                  <c:v>153</c:v>
                </c:pt>
                <c:pt idx="2">
                  <c:v>157</c:v>
                </c:pt>
                <c:pt idx="3">
                  <c:v>158</c:v>
                </c:pt>
                <c:pt idx="4">
                  <c:v>164</c:v>
                </c:pt>
                <c:pt idx="5">
                  <c:v>165</c:v>
                </c:pt>
                <c:pt idx="6">
                  <c:v>167</c:v>
                </c:pt>
                <c:pt idx="7">
                  <c:v>168</c:v>
                </c:pt>
                <c:pt idx="8">
                  <c:v>369</c:v>
                </c:pt>
                <c:pt idx="9">
                  <c:v>725</c:v>
                </c:pt>
                <c:pt idx="10">
                  <c:v>726</c:v>
                </c:pt>
                <c:pt idx="11">
                  <c:v>727</c:v>
                </c:pt>
                <c:pt idx="12">
                  <c:v>730</c:v>
                </c:pt>
                <c:pt idx="13">
                  <c:v>731</c:v>
                </c:pt>
                <c:pt idx="14">
                  <c:v>733</c:v>
                </c:pt>
                <c:pt idx="15">
                  <c:v>734</c:v>
                </c:pt>
                <c:pt idx="16">
                  <c:v>736</c:v>
                </c:pt>
                <c:pt idx="17">
                  <c:v>738</c:v>
                </c:pt>
                <c:pt idx="18">
                  <c:v>739</c:v>
                </c:pt>
                <c:pt idx="19">
                  <c:v>740</c:v>
                </c:pt>
                <c:pt idx="20">
                  <c:v>742</c:v>
                </c:pt>
                <c:pt idx="21">
                  <c:v>743</c:v>
                </c:pt>
                <c:pt idx="22">
                  <c:v>744</c:v>
                </c:pt>
                <c:pt idx="23">
                  <c:v>745</c:v>
                </c:pt>
                <c:pt idx="24">
                  <c:v>746</c:v>
                </c:pt>
                <c:pt idx="25">
                  <c:v>747</c:v>
                </c:pt>
                <c:pt idx="26">
                  <c:v>749</c:v>
                </c:pt>
                <c:pt idx="27">
                  <c:v>755</c:v>
                </c:pt>
                <c:pt idx="28">
                  <c:v>812</c:v>
                </c:pt>
                <c:pt idx="29">
                  <c:v>813</c:v>
                </c:pt>
                <c:pt idx="30">
                  <c:v>814</c:v>
                </c:pt>
                <c:pt idx="31">
                  <c:v>820</c:v>
                </c:pt>
                <c:pt idx="32">
                  <c:v>821</c:v>
                </c:pt>
                <c:pt idx="33">
                  <c:v>825</c:v>
                </c:pt>
                <c:pt idx="34">
                  <c:v>828</c:v>
                </c:pt>
                <c:pt idx="35">
                  <c:v>829</c:v>
                </c:pt>
              </c:strCache>
            </c:strRef>
          </c:cat>
          <c:val>
            <c:numRef>
              <c:f>Timings!$BV$5:$BV$41</c:f>
              <c:numCache>
                <c:formatCode>0.00%</c:formatCode>
                <c:ptCount val="36"/>
                <c:pt idx="0">
                  <c:v>2.8571428571428571E-2</c:v>
                </c:pt>
                <c:pt idx="1">
                  <c:v>5.7142857142857141E-2</c:v>
                </c:pt>
                <c:pt idx="2">
                  <c:v>2.8571428571428571E-2</c:v>
                </c:pt>
                <c:pt idx="3">
                  <c:v>1.4285714285714285E-2</c:v>
                </c:pt>
                <c:pt idx="4">
                  <c:v>1.4285714285714285E-2</c:v>
                </c:pt>
                <c:pt idx="5">
                  <c:v>1.4285714285714285E-2</c:v>
                </c:pt>
                <c:pt idx="6">
                  <c:v>1.4285714285714285E-2</c:v>
                </c:pt>
                <c:pt idx="7">
                  <c:v>1.4285714285714285E-2</c:v>
                </c:pt>
                <c:pt idx="8">
                  <c:v>1.4285714285714285E-2</c:v>
                </c:pt>
                <c:pt idx="9">
                  <c:v>1.4285714285714285E-2</c:v>
                </c:pt>
                <c:pt idx="10">
                  <c:v>2.8571428571428571E-2</c:v>
                </c:pt>
                <c:pt idx="11">
                  <c:v>7.1428571428571425E-2</c:v>
                </c:pt>
                <c:pt idx="12">
                  <c:v>7.1428571428571425E-2</c:v>
                </c:pt>
                <c:pt idx="13">
                  <c:v>1.4285714285714285E-2</c:v>
                </c:pt>
                <c:pt idx="14">
                  <c:v>1.4285714285714285E-2</c:v>
                </c:pt>
                <c:pt idx="15">
                  <c:v>1.4285714285714285E-2</c:v>
                </c:pt>
                <c:pt idx="16">
                  <c:v>1.4285714285714285E-2</c:v>
                </c:pt>
                <c:pt idx="17">
                  <c:v>5.7142857142857141E-2</c:v>
                </c:pt>
                <c:pt idx="18">
                  <c:v>4.2857142857142858E-2</c:v>
                </c:pt>
                <c:pt idx="19">
                  <c:v>0.1</c:v>
                </c:pt>
                <c:pt idx="20">
                  <c:v>5.7142857142857141E-2</c:v>
                </c:pt>
                <c:pt idx="21">
                  <c:v>4.2857142857142858E-2</c:v>
                </c:pt>
                <c:pt idx="22">
                  <c:v>2.8571428571428571E-2</c:v>
                </c:pt>
                <c:pt idx="23">
                  <c:v>2.8571428571428571E-2</c:v>
                </c:pt>
                <c:pt idx="24">
                  <c:v>2.8571428571428571E-2</c:v>
                </c:pt>
                <c:pt idx="25">
                  <c:v>1.4285714285714285E-2</c:v>
                </c:pt>
                <c:pt idx="26">
                  <c:v>2.8571428571428571E-2</c:v>
                </c:pt>
                <c:pt idx="27">
                  <c:v>1.4285714285714285E-2</c:v>
                </c:pt>
                <c:pt idx="28">
                  <c:v>1.4285714285714285E-2</c:v>
                </c:pt>
                <c:pt idx="29">
                  <c:v>1.4285714285714285E-2</c:v>
                </c:pt>
                <c:pt idx="30">
                  <c:v>1.4285714285714285E-2</c:v>
                </c:pt>
                <c:pt idx="31">
                  <c:v>1.4285714285714285E-2</c:v>
                </c:pt>
                <c:pt idx="32">
                  <c:v>1.4285714285714285E-2</c:v>
                </c:pt>
                <c:pt idx="33">
                  <c:v>1.4285714285714285E-2</c:v>
                </c:pt>
                <c:pt idx="34">
                  <c:v>1.4285714285714285E-2</c:v>
                </c:pt>
                <c:pt idx="35">
                  <c:v>1.4285714285714285E-2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B-4D86-9E89-FFB612402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769208"/>
        <c:axId val="607766256"/>
      </c:lineChart>
      <c:catAx>
        <c:axId val="10312099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09592"/>
        <c:crosses val="autoZero"/>
        <c:auto val="1"/>
        <c:lblAlgn val="ctr"/>
        <c:lblOffset val="100"/>
        <c:noMultiLvlLbl val="0"/>
      </c:catAx>
      <c:valAx>
        <c:axId val="10312095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09920"/>
        <c:crosses val="autoZero"/>
        <c:crossBetween val="between"/>
      </c:valAx>
      <c:valAx>
        <c:axId val="60776625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769208"/>
        <c:crosses val="max"/>
        <c:crossBetween val="between"/>
      </c:valAx>
      <c:catAx>
        <c:axId val="607769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7766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[decodedHexTracing.xlsx]Timings!PivotTable13</c:name>
    <c:fmtId val="1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Timings!$AP$4</c:f>
              <c:strCache>
                <c:ptCount val="1"/>
                <c:pt idx="0">
                  <c:v>Count of rxEnd to targetTime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Timings!$AO$5:$AO$61</c:f>
              <c:strCache>
                <c:ptCount val="56"/>
                <c:pt idx="0">
                  <c:v>-680832859</c:v>
                </c:pt>
                <c:pt idx="1">
                  <c:v>-680854089</c:v>
                </c:pt>
                <c:pt idx="2">
                  <c:v>-680875271</c:v>
                </c:pt>
                <c:pt idx="3">
                  <c:v>-680896691</c:v>
                </c:pt>
                <c:pt idx="4">
                  <c:v>-680919201</c:v>
                </c:pt>
                <c:pt idx="5">
                  <c:v>-680940484</c:v>
                </c:pt>
                <c:pt idx="6">
                  <c:v>-680961881</c:v>
                </c:pt>
                <c:pt idx="7">
                  <c:v>-680983070</c:v>
                </c:pt>
                <c:pt idx="8">
                  <c:v>-681842696</c:v>
                </c:pt>
                <c:pt idx="9">
                  <c:v>-681863936</c:v>
                </c:pt>
                <c:pt idx="10">
                  <c:v>-681885063</c:v>
                </c:pt>
                <c:pt idx="11">
                  <c:v>-681906446</c:v>
                </c:pt>
                <c:pt idx="12">
                  <c:v>-681930446</c:v>
                </c:pt>
                <c:pt idx="13">
                  <c:v>-681951879</c:v>
                </c:pt>
                <c:pt idx="14">
                  <c:v>-681973005</c:v>
                </c:pt>
                <c:pt idx="15">
                  <c:v>-681994158</c:v>
                </c:pt>
                <c:pt idx="16">
                  <c:v>-682833046</c:v>
                </c:pt>
                <c:pt idx="17">
                  <c:v>-682854195</c:v>
                </c:pt>
                <c:pt idx="18">
                  <c:v>-682875805</c:v>
                </c:pt>
                <c:pt idx="19">
                  <c:v>-682899165</c:v>
                </c:pt>
                <c:pt idx="20">
                  <c:v>-682920328</c:v>
                </c:pt>
                <c:pt idx="21">
                  <c:v>-682941720</c:v>
                </c:pt>
                <c:pt idx="22">
                  <c:v>-682963920</c:v>
                </c:pt>
                <c:pt idx="23">
                  <c:v>-682985310</c:v>
                </c:pt>
                <c:pt idx="24">
                  <c:v>-683832842</c:v>
                </c:pt>
                <c:pt idx="25">
                  <c:v>-683854269</c:v>
                </c:pt>
                <c:pt idx="26">
                  <c:v>-683875395</c:v>
                </c:pt>
                <c:pt idx="27">
                  <c:v>-683896567</c:v>
                </c:pt>
                <c:pt idx="28">
                  <c:v>-683919165</c:v>
                </c:pt>
                <c:pt idx="29">
                  <c:v>-683940283</c:v>
                </c:pt>
                <c:pt idx="30">
                  <c:v>-683961448</c:v>
                </c:pt>
                <c:pt idx="31">
                  <c:v>-683983369</c:v>
                </c:pt>
                <c:pt idx="32">
                  <c:v>-684832853</c:v>
                </c:pt>
                <c:pt idx="33">
                  <c:v>-684854297</c:v>
                </c:pt>
                <c:pt idx="34">
                  <c:v>-684875418</c:v>
                </c:pt>
                <c:pt idx="35">
                  <c:v>-684896646</c:v>
                </c:pt>
                <c:pt idx="36">
                  <c:v>-684919177</c:v>
                </c:pt>
                <c:pt idx="37">
                  <c:v>-684940591</c:v>
                </c:pt>
                <c:pt idx="38">
                  <c:v>-684962136</c:v>
                </c:pt>
                <c:pt idx="39">
                  <c:v>-684983613</c:v>
                </c:pt>
                <c:pt idx="40">
                  <c:v>-685832898</c:v>
                </c:pt>
                <c:pt idx="41">
                  <c:v>-685855560</c:v>
                </c:pt>
                <c:pt idx="42">
                  <c:v>-685876716</c:v>
                </c:pt>
                <c:pt idx="43">
                  <c:v>-685899166</c:v>
                </c:pt>
                <c:pt idx="44">
                  <c:v>-685920309</c:v>
                </c:pt>
                <c:pt idx="45">
                  <c:v>-685941537</c:v>
                </c:pt>
                <c:pt idx="46">
                  <c:v>-685963818</c:v>
                </c:pt>
                <c:pt idx="47">
                  <c:v>-685985014</c:v>
                </c:pt>
                <c:pt idx="48">
                  <c:v>-686832853</c:v>
                </c:pt>
                <c:pt idx="49">
                  <c:v>-686854018</c:v>
                </c:pt>
                <c:pt idx="50">
                  <c:v>-686875383</c:v>
                </c:pt>
                <c:pt idx="51">
                  <c:v>-686896845</c:v>
                </c:pt>
                <c:pt idx="52">
                  <c:v>-686919158</c:v>
                </c:pt>
                <c:pt idx="53">
                  <c:v>-686940388</c:v>
                </c:pt>
                <c:pt idx="54">
                  <c:v>-686961547</c:v>
                </c:pt>
                <c:pt idx="55">
                  <c:v>-686983653</c:v>
                </c:pt>
              </c:strCache>
            </c:strRef>
          </c:cat>
          <c:val>
            <c:numRef>
              <c:f>Timings!$AP$5:$AP$61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0-4CC6-99BA-C8FF9956A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18904296"/>
        <c:axId val="618905936"/>
      </c:barChart>
      <c:lineChart>
        <c:grouping val="standard"/>
        <c:varyColors val="0"/>
        <c:ser>
          <c:idx val="1"/>
          <c:order val="1"/>
          <c:tx>
            <c:strRef>
              <c:f>Timings!$AQ$4</c:f>
              <c:strCache>
                <c:ptCount val="1"/>
                <c:pt idx="0">
                  <c:v>CDF End to targetTime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Timings!$AO$5:$AO$61</c:f>
              <c:strCache>
                <c:ptCount val="56"/>
                <c:pt idx="0">
                  <c:v>-680832859</c:v>
                </c:pt>
                <c:pt idx="1">
                  <c:v>-680854089</c:v>
                </c:pt>
                <c:pt idx="2">
                  <c:v>-680875271</c:v>
                </c:pt>
                <c:pt idx="3">
                  <c:v>-680896691</c:v>
                </c:pt>
                <c:pt idx="4">
                  <c:v>-680919201</c:v>
                </c:pt>
                <c:pt idx="5">
                  <c:v>-680940484</c:v>
                </c:pt>
                <c:pt idx="6">
                  <c:v>-680961881</c:v>
                </c:pt>
                <c:pt idx="7">
                  <c:v>-680983070</c:v>
                </c:pt>
                <c:pt idx="8">
                  <c:v>-681842696</c:v>
                </c:pt>
                <c:pt idx="9">
                  <c:v>-681863936</c:v>
                </c:pt>
                <c:pt idx="10">
                  <c:v>-681885063</c:v>
                </c:pt>
                <c:pt idx="11">
                  <c:v>-681906446</c:v>
                </c:pt>
                <c:pt idx="12">
                  <c:v>-681930446</c:v>
                </c:pt>
                <c:pt idx="13">
                  <c:v>-681951879</c:v>
                </c:pt>
                <c:pt idx="14">
                  <c:v>-681973005</c:v>
                </c:pt>
                <c:pt idx="15">
                  <c:v>-681994158</c:v>
                </c:pt>
                <c:pt idx="16">
                  <c:v>-682833046</c:v>
                </c:pt>
                <c:pt idx="17">
                  <c:v>-682854195</c:v>
                </c:pt>
                <c:pt idx="18">
                  <c:v>-682875805</c:v>
                </c:pt>
                <c:pt idx="19">
                  <c:v>-682899165</c:v>
                </c:pt>
                <c:pt idx="20">
                  <c:v>-682920328</c:v>
                </c:pt>
                <c:pt idx="21">
                  <c:v>-682941720</c:v>
                </c:pt>
                <c:pt idx="22">
                  <c:v>-682963920</c:v>
                </c:pt>
                <c:pt idx="23">
                  <c:v>-682985310</c:v>
                </c:pt>
                <c:pt idx="24">
                  <c:v>-683832842</c:v>
                </c:pt>
                <c:pt idx="25">
                  <c:v>-683854269</c:v>
                </c:pt>
                <c:pt idx="26">
                  <c:v>-683875395</c:v>
                </c:pt>
                <c:pt idx="27">
                  <c:v>-683896567</c:v>
                </c:pt>
                <c:pt idx="28">
                  <c:v>-683919165</c:v>
                </c:pt>
                <c:pt idx="29">
                  <c:v>-683940283</c:v>
                </c:pt>
                <c:pt idx="30">
                  <c:v>-683961448</c:v>
                </c:pt>
                <c:pt idx="31">
                  <c:v>-683983369</c:v>
                </c:pt>
                <c:pt idx="32">
                  <c:v>-684832853</c:v>
                </c:pt>
                <c:pt idx="33">
                  <c:v>-684854297</c:v>
                </c:pt>
                <c:pt idx="34">
                  <c:v>-684875418</c:v>
                </c:pt>
                <c:pt idx="35">
                  <c:v>-684896646</c:v>
                </c:pt>
                <c:pt idx="36">
                  <c:v>-684919177</c:v>
                </c:pt>
                <c:pt idx="37">
                  <c:v>-684940591</c:v>
                </c:pt>
                <c:pt idx="38">
                  <c:v>-684962136</c:v>
                </c:pt>
                <c:pt idx="39">
                  <c:v>-684983613</c:v>
                </c:pt>
                <c:pt idx="40">
                  <c:v>-685832898</c:v>
                </c:pt>
                <c:pt idx="41">
                  <c:v>-685855560</c:v>
                </c:pt>
                <c:pt idx="42">
                  <c:v>-685876716</c:v>
                </c:pt>
                <c:pt idx="43">
                  <c:v>-685899166</c:v>
                </c:pt>
                <c:pt idx="44">
                  <c:v>-685920309</c:v>
                </c:pt>
                <c:pt idx="45">
                  <c:v>-685941537</c:v>
                </c:pt>
                <c:pt idx="46">
                  <c:v>-685963818</c:v>
                </c:pt>
                <c:pt idx="47">
                  <c:v>-685985014</c:v>
                </c:pt>
                <c:pt idx="48">
                  <c:v>-686832853</c:v>
                </c:pt>
                <c:pt idx="49">
                  <c:v>-686854018</c:v>
                </c:pt>
                <c:pt idx="50">
                  <c:v>-686875383</c:v>
                </c:pt>
                <c:pt idx="51">
                  <c:v>-686896845</c:v>
                </c:pt>
                <c:pt idx="52">
                  <c:v>-686919158</c:v>
                </c:pt>
                <c:pt idx="53">
                  <c:v>-686940388</c:v>
                </c:pt>
                <c:pt idx="54">
                  <c:v>-686961547</c:v>
                </c:pt>
                <c:pt idx="55">
                  <c:v>-686983653</c:v>
                </c:pt>
              </c:strCache>
            </c:strRef>
          </c:cat>
          <c:val>
            <c:numRef>
              <c:f>Timings!$AQ$5:$AQ$61</c:f>
              <c:numCache>
                <c:formatCode>0.00%</c:formatCode>
                <c:ptCount val="56"/>
                <c:pt idx="0">
                  <c:v>1.7857142857142856E-2</c:v>
                </c:pt>
                <c:pt idx="1">
                  <c:v>3.5714285714285712E-2</c:v>
                </c:pt>
                <c:pt idx="2">
                  <c:v>5.3571428571428568E-2</c:v>
                </c:pt>
                <c:pt idx="3">
                  <c:v>7.1428571428571425E-2</c:v>
                </c:pt>
                <c:pt idx="4">
                  <c:v>8.9285714285714288E-2</c:v>
                </c:pt>
                <c:pt idx="5">
                  <c:v>0.10714285714285714</c:v>
                </c:pt>
                <c:pt idx="6">
                  <c:v>0.125</c:v>
                </c:pt>
                <c:pt idx="7">
                  <c:v>0.14285714285714285</c:v>
                </c:pt>
                <c:pt idx="8">
                  <c:v>0.16071428571428573</c:v>
                </c:pt>
                <c:pt idx="9">
                  <c:v>0.17857142857142858</c:v>
                </c:pt>
                <c:pt idx="10">
                  <c:v>0.19642857142857142</c:v>
                </c:pt>
                <c:pt idx="11">
                  <c:v>0.21428571428571427</c:v>
                </c:pt>
                <c:pt idx="12">
                  <c:v>0.23214285714285715</c:v>
                </c:pt>
                <c:pt idx="13">
                  <c:v>0.25</c:v>
                </c:pt>
                <c:pt idx="14">
                  <c:v>0.26785714285714285</c:v>
                </c:pt>
                <c:pt idx="15">
                  <c:v>0.2857142857142857</c:v>
                </c:pt>
                <c:pt idx="16">
                  <c:v>0.30357142857142855</c:v>
                </c:pt>
                <c:pt idx="17">
                  <c:v>0.32142857142857145</c:v>
                </c:pt>
                <c:pt idx="18">
                  <c:v>0.3392857142857143</c:v>
                </c:pt>
                <c:pt idx="19">
                  <c:v>0.35714285714285715</c:v>
                </c:pt>
                <c:pt idx="20">
                  <c:v>0.375</c:v>
                </c:pt>
                <c:pt idx="21">
                  <c:v>0.39285714285714285</c:v>
                </c:pt>
                <c:pt idx="22">
                  <c:v>0.4107142857142857</c:v>
                </c:pt>
                <c:pt idx="23">
                  <c:v>0.42857142857142855</c:v>
                </c:pt>
                <c:pt idx="24">
                  <c:v>0.44642857142857145</c:v>
                </c:pt>
                <c:pt idx="25">
                  <c:v>0.4642857142857143</c:v>
                </c:pt>
                <c:pt idx="26">
                  <c:v>0.48214285714285715</c:v>
                </c:pt>
                <c:pt idx="27">
                  <c:v>0.5</c:v>
                </c:pt>
                <c:pt idx="28">
                  <c:v>0.5178571428571429</c:v>
                </c:pt>
                <c:pt idx="29">
                  <c:v>0.5357142857142857</c:v>
                </c:pt>
                <c:pt idx="30">
                  <c:v>0.5535714285714286</c:v>
                </c:pt>
                <c:pt idx="31">
                  <c:v>0.5714285714285714</c:v>
                </c:pt>
                <c:pt idx="32">
                  <c:v>0.5892857142857143</c:v>
                </c:pt>
                <c:pt idx="33">
                  <c:v>0.6071428571428571</c:v>
                </c:pt>
                <c:pt idx="34">
                  <c:v>0.625</c:v>
                </c:pt>
                <c:pt idx="35">
                  <c:v>0.6428571428571429</c:v>
                </c:pt>
                <c:pt idx="36">
                  <c:v>0.6607142857142857</c:v>
                </c:pt>
                <c:pt idx="37">
                  <c:v>0.6785714285714286</c:v>
                </c:pt>
                <c:pt idx="38">
                  <c:v>0.6964285714285714</c:v>
                </c:pt>
                <c:pt idx="39">
                  <c:v>0.7142857142857143</c:v>
                </c:pt>
                <c:pt idx="40">
                  <c:v>0.7321428571428571</c:v>
                </c:pt>
                <c:pt idx="41">
                  <c:v>0.75</c:v>
                </c:pt>
                <c:pt idx="42">
                  <c:v>0.7678571428571429</c:v>
                </c:pt>
                <c:pt idx="43">
                  <c:v>0.7857142857142857</c:v>
                </c:pt>
                <c:pt idx="44">
                  <c:v>0.8035714285714286</c:v>
                </c:pt>
                <c:pt idx="45">
                  <c:v>0.8214285714285714</c:v>
                </c:pt>
                <c:pt idx="46">
                  <c:v>0.8392857142857143</c:v>
                </c:pt>
                <c:pt idx="47">
                  <c:v>0.8571428571428571</c:v>
                </c:pt>
                <c:pt idx="48">
                  <c:v>0.875</c:v>
                </c:pt>
                <c:pt idx="49">
                  <c:v>0.8928571428571429</c:v>
                </c:pt>
                <c:pt idx="50">
                  <c:v>0.9107142857142857</c:v>
                </c:pt>
                <c:pt idx="51">
                  <c:v>0.9285714285714286</c:v>
                </c:pt>
                <c:pt idx="52">
                  <c:v>0.9464285714285714</c:v>
                </c:pt>
                <c:pt idx="53">
                  <c:v>0.9642857142857143</c:v>
                </c:pt>
                <c:pt idx="54">
                  <c:v>0.9821428571428571</c:v>
                </c:pt>
                <c:pt idx="5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4-4A0E-88F7-A020E237CCD5}"/>
            </c:ext>
          </c:extLst>
        </c:ser>
        <c:ser>
          <c:idx val="2"/>
          <c:order val="2"/>
          <c:tx>
            <c:strRef>
              <c:f>Timings!$AR$4</c:f>
              <c:strCache>
                <c:ptCount val="1"/>
                <c:pt idx="0">
                  <c:v>PDF rxEnd to targetTime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Timings!$AO$5:$AO$61</c:f>
              <c:strCache>
                <c:ptCount val="56"/>
                <c:pt idx="0">
                  <c:v>-680832859</c:v>
                </c:pt>
                <c:pt idx="1">
                  <c:v>-680854089</c:v>
                </c:pt>
                <c:pt idx="2">
                  <c:v>-680875271</c:v>
                </c:pt>
                <c:pt idx="3">
                  <c:v>-680896691</c:v>
                </c:pt>
                <c:pt idx="4">
                  <c:v>-680919201</c:v>
                </c:pt>
                <c:pt idx="5">
                  <c:v>-680940484</c:v>
                </c:pt>
                <c:pt idx="6">
                  <c:v>-680961881</c:v>
                </c:pt>
                <c:pt idx="7">
                  <c:v>-680983070</c:v>
                </c:pt>
                <c:pt idx="8">
                  <c:v>-681842696</c:v>
                </c:pt>
                <c:pt idx="9">
                  <c:v>-681863936</c:v>
                </c:pt>
                <c:pt idx="10">
                  <c:v>-681885063</c:v>
                </c:pt>
                <c:pt idx="11">
                  <c:v>-681906446</c:v>
                </c:pt>
                <c:pt idx="12">
                  <c:v>-681930446</c:v>
                </c:pt>
                <c:pt idx="13">
                  <c:v>-681951879</c:v>
                </c:pt>
                <c:pt idx="14">
                  <c:v>-681973005</c:v>
                </c:pt>
                <c:pt idx="15">
                  <c:v>-681994158</c:v>
                </c:pt>
                <c:pt idx="16">
                  <c:v>-682833046</c:v>
                </c:pt>
                <c:pt idx="17">
                  <c:v>-682854195</c:v>
                </c:pt>
                <c:pt idx="18">
                  <c:v>-682875805</c:v>
                </c:pt>
                <c:pt idx="19">
                  <c:v>-682899165</c:v>
                </c:pt>
                <c:pt idx="20">
                  <c:v>-682920328</c:v>
                </c:pt>
                <c:pt idx="21">
                  <c:v>-682941720</c:v>
                </c:pt>
                <c:pt idx="22">
                  <c:v>-682963920</c:v>
                </c:pt>
                <c:pt idx="23">
                  <c:v>-682985310</c:v>
                </c:pt>
                <c:pt idx="24">
                  <c:v>-683832842</c:v>
                </c:pt>
                <c:pt idx="25">
                  <c:v>-683854269</c:v>
                </c:pt>
                <c:pt idx="26">
                  <c:v>-683875395</c:v>
                </c:pt>
                <c:pt idx="27">
                  <c:v>-683896567</c:v>
                </c:pt>
                <c:pt idx="28">
                  <c:v>-683919165</c:v>
                </c:pt>
                <c:pt idx="29">
                  <c:v>-683940283</c:v>
                </c:pt>
                <c:pt idx="30">
                  <c:v>-683961448</c:v>
                </c:pt>
                <c:pt idx="31">
                  <c:v>-683983369</c:v>
                </c:pt>
                <c:pt idx="32">
                  <c:v>-684832853</c:v>
                </c:pt>
                <c:pt idx="33">
                  <c:v>-684854297</c:v>
                </c:pt>
                <c:pt idx="34">
                  <c:v>-684875418</c:v>
                </c:pt>
                <c:pt idx="35">
                  <c:v>-684896646</c:v>
                </c:pt>
                <c:pt idx="36">
                  <c:v>-684919177</c:v>
                </c:pt>
                <c:pt idx="37">
                  <c:v>-684940591</c:v>
                </c:pt>
                <c:pt idx="38">
                  <c:v>-684962136</c:v>
                </c:pt>
                <c:pt idx="39">
                  <c:v>-684983613</c:v>
                </c:pt>
                <c:pt idx="40">
                  <c:v>-685832898</c:v>
                </c:pt>
                <c:pt idx="41">
                  <c:v>-685855560</c:v>
                </c:pt>
                <c:pt idx="42">
                  <c:v>-685876716</c:v>
                </c:pt>
                <c:pt idx="43">
                  <c:v>-685899166</c:v>
                </c:pt>
                <c:pt idx="44">
                  <c:v>-685920309</c:v>
                </c:pt>
                <c:pt idx="45">
                  <c:v>-685941537</c:v>
                </c:pt>
                <c:pt idx="46">
                  <c:v>-685963818</c:v>
                </c:pt>
                <c:pt idx="47">
                  <c:v>-685985014</c:v>
                </c:pt>
                <c:pt idx="48">
                  <c:v>-686832853</c:v>
                </c:pt>
                <c:pt idx="49">
                  <c:v>-686854018</c:v>
                </c:pt>
                <c:pt idx="50">
                  <c:v>-686875383</c:v>
                </c:pt>
                <c:pt idx="51">
                  <c:v>-686896845</c:v>
                </c:pt>
                <c:pt idx="52">
                  <c:v>-686919158</c:v>
                </c:pt>
                <c:pt idx="53">
                  <c:v>-686940388</c:v>
                </c:pt>
                <c:pt idx="54">
                  <c:v>-686961547</c:v>
                </c:pt>
                <c:pt idx="55">
                  <c:v>-686983653</c:v>
                </c:pt>
              </c:strCache>
            </c:strRef>
          </c:cat>
          <c:val>
            <c:numRef>
              <c:f>Timings!$AR$5:$AR$61</c:f>
              <c:numCache>
                <c:formatCode>0.00%</c:formatCode>
                <c:ptCount val="56"/>
                <c:pt idx="0">
                  <c:v>1.7857142857142856E-2</c:v>
                </c:pt>
                <c:pt idx="1">
                  <c:v>1.7857142857142856E-2</c:v>
                </c:pt>
                <c:pt idx="2">
                  <c:v>1.7857142857142856E-2</c:v>
                </c:pt>
                <c:pt idx="3">
                  <c:v>1.7857142857142856E-2</c:v>
                </c:pt>
                <c:pt idx="4">
                  <c:v>1.7857142857142856E-2</c:v>
                </c:pt>
                <c:pt idx="5">
                  <c:v>1.7857142857142856E-2</c:v>
                </c:pt>
                <c:pt idx="6">
                  <c:v>1.7857142857142856E-2</c:v>
                </c:pt>
                <c:pt idx="7">
                  <c:v>1.7857142857142856E-2</c:v>
                </c:pt>
                <c:pt idx="8">
                  <c:v>1.7857142857142856E-2</c:v>
                </c:pt>
                <c:pt idx="9">
                  <c:v>1.7857142857142856E-2</c:v>
                </c:pt>
                <c:pt idx="10">
                  <c:v>1.7857142857142856E-2</c:v>
                </c:pt>
                <c:pt idx="11">
                  <c:v>1.7857142857142856E-2</c:v>
                </c:pt>
                <c:pt idx="12">
                  <c:v>1.7857142857142856E-2</c:v>
                </c:pt>
                <c:pt idx="13">
                  <c:v>1.7857142857142856E-2</c:v>
                </c:pt>
                <c:pt idx="14">
                  <c:v>1.7857142857142856E-2</c:v>
                </c:pt>
                <c:pt idx="15">
                  <c:v>1.7857142857142856E-2</c:v>
                </c:pt>
                <c:pt idx="16">
                  <c:v>1.7857142857142856E-2</c:v>
                </c:pt>
                <c:pt idx="17">
                  <c:v>1.7857142857142856E-2</c:v>
                </c:pt>
                <c:pt idx="18">
                  <c:v>1.7857142857142856E-2</c:v>
                </c:pt>
                <c:pt idx="19">
                  <c:v>1.7857142857142856E-2</c:v>
                </c:pt>
                <c:pt idx="20">
                  <c:v>1.7857142857142856E-2</c:v>
                </c:pt>
                <c:pt idx="21">
                  <c:v>1.7857142857142856E-2</c:v>
                </c:pt>
                <c:pt idx="22">
                  <c:v>1.7857142857142856E-2</c:v>
                </c:pt>
                <c:pt idx="23">
                  <c:v>1.7857142857142856E-2</c:v>
                </c:pt>
                <c:pt idx="24">
                  <c:v>1.7857142857142856E-2</c:v>
                </c:pt>
                <c:pt idx="25">
                  <c:v>1.7857142857142856E-2</c:v>
                </c:pt>
                <c:pt idx="26">
                  <c:v>1.7857142857142856E-2</c:v>
                </c:pt>
                <c:pt idx="27">
                  <c:v>1.7857142857142856E-2</c:v>
                </c:pt>
                <c:pt idx="28">
                  <c:v>1.7857142857142856E-2</c:v>
                </c:pt>
                <c:pt idx="29">
                  <c:v>1.7857142857142856E-2</c:v>
                </c:pt>
                <c:pt idx="30">
                  <c:v>1.7857142857142856E-2</c:v>
                </c:pt>
                <c:pt idx="31">
                  <c:v>1.7857142857142856E-2</c:v>
                </c:pt>
                <c:pt idx="32">
                  <c:v>1.7857142857142856E-2</c:v>
                </c:pt>
                <c:pt idx="33">
                  <c:v>1.7857142857142856E-2</c:v>
                </c:pt>
                <c:pt idx="34">
                  <c:v>1.7857142857142856E-2</c:v>
                </c:pt>
                <c:pt idx="35">
                  <c:v>1.7857142857142856E-2</c:v>
                </c:pt>
                <c:pt idx="36">
                  <c:v>1.7857142857142856E-2</c:v>
                </c:pt>
                <c:pt idx="37">
                  <c:v>1.7857142857142856E-2</c:v>
                </c:pt>
                <c:pt idx="38">
                  <c:v>1.7857142857142856E-2</c:v>
                </c:pt>
                <c:pt idx="39">
                  <c:v>1.7857142857142856E-2</c:v>
                </c:pt>
                <c:pt idx="40">
                  <c:v>1.7857142857142856E-2</c:v>
                </c:pt>
                <c:pt idx="41">
                  <c:v>1.7857142857142856E-2</c:v>
                </c:pt>
                <c:pt idx="42">
                  <c:v>1.7857142857142856E-2</c:v>
                </c:pt>
                <c:pt idx="43">
                  <c:v>1.7857142857142856E-2</c:v>
                </c:pt>
                <c:pt idx="44">
                  <c:v>1.7857142857142856E-2</c:v>
                </c:pt>
                <c:pt idx="45">
                  <c:v>1.7857142857142856E-2</c:v>
                </c:pt>
                <c:pt idx="46">
                  <c:v>1.7857142857142856E-2</c:v>
                </c:pt>
                <c:pt idx="47">
                  <c:v>1.7857142857142856E-2</c:v>
                </c:pt>
                <c:pt idx="48">
                  <c:v>1.7857142857142856E-2</c:v>
                </c:pt>
                <c:pt idx="49">
                  <c:v>1.7857142857142856E-2</c:v>
                </c:pt>
                <c:pt idx="50">
                  <c:v>1.7857142857142856E-2</c:v>
                </c:pt>
                <c:pt idx="51">
                  <c:v>1.7857142857142856E-2</c:v>
                </c:pt>
                <c:pt idx="52">
                  <c:v>1.7857142857142856E-2</c:v>
                </c:pt>
                <c:pt idx="53">
                  <c:v>1.7857142857142856E-2</c:v>
                </c:pt>
                <c:pt idx="54">
                  <c:v>1.7857142857142856E-2</c:v>
                </c:pt>
                <c:pt idx="55">
                  <c:v>1.7857142857142856E-2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4-4A0E-88F7-A020E237C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6487"/>
        <c:axId val="19747471"/>
      </c:lineChart>
      <c:catAx>
        <c:axId val="618904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5936"/>
        <c:crosses val="autoZero"/>
        <c:auto val="1"/>
        <c:lblAlgn val="ctr"/>
        <c:lblOffset val="100"/>
        <c:noMultiLvlLbl val="0"/>
      </c:catAx>
      <c:valAx>
        <c:axId val="618905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04296"/>
        <c:crosses val="autoZero"/>
        <c:crossBetween val="between"/>
      </c:valAx>
      <c:valAx>
        <c:axId val="19747471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487"/>
        <c:crosses val="max"/>
        <c:crossBetween val="between"/>
      </c:valAx>
      <c:catAx>
        <c:axId val="197464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47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[decodedHexTracing.xlsx]Timings!PivotTable19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Timings!$BH$4</c:f>
              <c:strCache>
                <c:ptCount val="1"/>
                <c:pt idx="0">
                  <c:v>Count of txCall to afterTx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Timings!$BG$5:$BG$49</c:f>
              <c:strCache>
                <c:ptCount val="44"/>
                <c:pt idx="0">
                  <c:v>509</c:v>
                </c:pt>
                <c:pt idx="1">
                  <c:v>529</c:v>
                </c:pt>
                <c:pt idx="2">
                  <c:v>715</c:v>
                </c:pt>
                <c:pt idx="3">
                  <c:v>717</c:v>
                </c:pt>
                <c:pt idx="4">
                  <c:v>718</c:v>
                </c:pt>
                <c:pt idx="5">
                  <c:v>719</c:v>
                </c:pt>
                <c:pt idx="6">
                  <c:v>723</c:v>
                </c:pt>
                <c:pt idx="7">
                  <c:v>724</c:v>
                </c:pt>
                <c:pt idx="8">
                  <c:v>725</c:v>
                </c:pt>
                <c:pt idx="9">
                  <c:v>726</c:v>
                </c:pt>
                <c:pt idx="10">
                  <c:v>727</c:v>
                </c:pt>
                <c:pt idx="11">
                  <c:v>728</c:v>
                </c:pt>
                <c:pt idx="12">
                  <c:v>729</c:v>
                </c:pt>
                <c:pt idx="13">
                  <c:v>730</c:v>
                </c:pt>
                <c:pt idx="14">
                  <c:v>749</c:v>
                </c:pt>
                <c:pt idx="15">
                  <c:v>750</c:v>
                </c:pt>
                <c:pt idx="16">
                  <c:v>751</c:v>
                </c:pt>
                <c:pt idx="17">
                  <c:v>752</c:v>
                </c:pt>
                <c:pt idx="18">
                  <c:v>759</c:v>
                </c:pt>
                <c:pt idx="19">
                  <c:v>769</c:v>
                </c:pt>
                <c:pt idx="20">
                  <c:v>826</c:v>
                </c:pt>
                <c:pt idx="21">
                  <c:v>828</c:v>
                </c:pt>
                <c:pt idx="22">
                  <c:v>832</c:v>
                </c:pt>
                <c:pt idx="23">
                  <c:v>835</c:v>
                </c:pt>
                <c:pt idx="24">
                  <c:v>836</c:v>
                </c:pt>
                <c:pt idx="25">
                  <c:v>842</c:v>
                </c:pt>
                <c:pt idx="26">
                  <c:v>844</c:v>
                </c:pt>
                <c:pt idx="27">
                  <c:v>850</c:v>
                </c:pt>
                <c:pt idx="28">
                  <c:v>914</c:v>
                </c:pt>
                <c:pt idx="29">
                  <c:v>915</c:v>
                </c:pt>
                <c:pt idx="30">
                  <c:v>916</c:v>
                </c:pt>
                <c:pt idx="31">
                  <c:v>928</c:v>
                </c:pt>
                <c:pt idx="32">
                  <c:v>929</c:v>
                </c:pt>
                <c:pt idx="33">
                  <c:v>930</c:v>
                </c:pt>
                <c:pt idx="34">
                  <c:v>931</c:v>
                </c:pt>
                <c:pt idx="35">
                  <c:v>1080</c:v>
                </c:pt>
                <c:pt idx="36">
                  <c:v>1083</c:v>
                </c:pt>
                <c:pt idx="37">
                  <c:v>1086</c:v>
                </c:pt>
                <c:pt idx="38">
                  <c:v>1087</c:v>
                </c:pt>
                <c:pt idx="39">
                  <c:v>1097</c:v>
                </c:pt>
                <c:pt idx="40">
                  <c:v>1105</c:v>
                </c:pt>
                <c:pt idx="41">
                  <c:v>1106</c:v>
                </c:pt>
                <c:pt idx="42">
                  <c:v>1107</c:v>
                </c:pt>
                <c:pt idx="43">
                  <c:v>1120</c:v>
                </c:pt>
              </c:strCache>
            </c:strRef>
          </c:cat>
          <c:val>
            <c:numRef>
              <c:f>Timings!$BH$5:$BH$49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9</c:v>
                </c:pt>
                <c:pt idx="29">
                  <c:v>5</c:v>
                </c:pt>
                <c:pt idx="30">
                  <c:v>4</c:v>
                </c:pt>
                <c:pt idx="31">
                  <c:v>3</c:v>
                </c:pt>
                <c:pt idx="32">
                  <c:v>19</c:v>
                </c:pt>
                <c:pt idx="33">
                  <c:v>13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0-4C07-AC82-E0FDA3177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87541208"/>
        <c:axId val="87538912"/>
      </c:barChart>
      <c:lineChart>
        <c:grouping val="standard"/>
        <c:varyColors val="0"/>
        <c:ser>
          <c:idx val="1"/>
          <c:order val="1"/>
          <c:tx>
            <c:strRef>
              <c:f>Timings!$BI$4</c:f>
              <c:strCache>
                <c:ptCount val="1"/>
                <c:pt idx="0">
                  <c:v>CDF txCall to afterTx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Timings!$BG$5:$BG$49</c:f>
              <c:strCache>
                <c:ptCount val="44"/>
                <c:pt idx="0">
                  <c:v>509</c:v>
                </c:pt>
                <c:pt idx="1">
                  <c:v>529</c:v>
                </c:pt>
                <c:pt idx="2">
                  <c:v>715</c:v>
                </c:pt>
                <c:pt idx="3">
                  <c:v>717</c:v>
                </c:pt>
                <c:pt idx="4">
                  <c:v>718</c:v>
                </c:pt>
                <c:pt idx="5">
                  <c:v>719</c:v>
                </c:pt>
                <c:pt idx="6">
                  <c:v>723</c:v>
                </c:pt>
                <c:pt idx="7">
                  <c:v>724</c:v>
                </c:pt>
                <c:pt idx="8">
                  <c:v>725</c:v>
                </c:pt>
                <c:pt idx="9">
                  <c:v>726</c:v>
                </c:pt>
                <c:pt idx="10">
                  <c:v>727</c:v>
                </c:pt>
                <c:pt idx="11">
                  <c:v>728</c:v>
                </c:pt>
                <c:pt idx="12">
                  <c:v>729</c:v>
                </c:pt>
                <c:pt idx="13">
                  <c:v>730</c:v>
                </c:pt>
                <c:pt idx="14">
                  <c:v>749</c:v>
                </c:pt>
                <c:pt idx="15">
                  <c:v>750</c:v>
                </c:pt>
                <c:pt idx="16">
                  <c:v>751</c:v>
                </c:pt>
                <c:pt idx="17">
                  <c:v>752</c:v>
                </c:pt>
                <c:pt idx="18">
                  <c:v>759</c:v>
                </c:pt>
                <c:pt idx="19">
                  <c:v>769</c:v>
                </c:pt>
                <c:pt idx="20">
                  <c:v>826</c:v>
                </c:pt>
                <c:pt idx="21">
                  <c:v>828</c:v>
                </c:pt>
                <c:pt idx="22">
                  <c:v>832</c:v>
                </c:pt>
                <c:pt idx="23">
                  <c:v>835</c:v>
                </c:pt>
                <c:pt idx="24">
                  <c:v>836</c:v>
                </c:pt>
                <c:pt idx="25">
                  <c:v>842</c:v>
                </c:pt>
                <c:pt idx="26">
                  <c:v>844</c:v>
                </c:pt>
                <c:pt idx="27">
                  <c:v>850</c:v>
                </c:pt>
                <c:pt idx="28">
                  <c:v>914</c:v>
                </c:pt>
                <c:pt idx="29">
                  <c:v>915</c:v>
                </c:pt>
                <c:pt idx="30">
                  <c:v>916</c:v>
                </c:pt>
                <c:pt idx="31">
                  <c:v>928</c:v>
                </c:pt>
                <c:pt idx="32">
                  <c:v>929</c:v>
                </c:pt>
                <c:pt idx="33">
                  <c:v>930</c:v>
                </c:pt>
                <c:pt idx="34">
                  <c:v>931</c:v>
                </c:pt>
                <c:pt idx="35">
                  <c:v>1080</c:v>
                </c:pt>
                <c:pt idx="36">
                  <c:v>1083</c:v>
                </c:pt>
                <c:pt idx="37">
                  <c:v>1086</c:v>
                </c:pt>
                <c:pt idx="38">
                  <c:v>1087</c:v>
                </c:pt>
                <c:pt idx="39">
                  <c:v>1097</c:v>
                </c:pt>
                <c:pt idx="40">
                  <c:v>1105</c:v>
                </c:pt>
                <c:pt idx="41">
                  <c:v>1106</c:v>
                </c:pt>
                <c:pt idx="42">
                  <c:v>1107</c:v>
                </c:pt>
                <c:pt idx="43">
                  <c:v>1120</c:v>
                </c:pt>
              </c:strCache>
            </c:strRef>
          </c:cat>
          <c:val>
            <c:numRef>
              <c:f>Timings!$BI$5:$BI$49</c:f>
              <c:numCache>
                <c:formatCode>0.00%</c:formatCode>
                <c:ptCount val="44"/>
                <c:pt idx="0">
                  <c:v>7.5187969924812026E-3</c:v>
                </c:pt>
                <c:pt idx="1">
                  <c:v>1.5037593984962405E-2</c:v>
                </c:pt>
                <c:pt idx="2">
                  <c:v>2.2556390977443608E-2</c:v>
                </c:pt>
                <c:pt idx="3">
                  <c:v>6.7669172932330823E-2</c:v>
                </c:pt>
                <c:pt idx="4">
                  <c:v>0.10526315789473684</c:v>
                </c:pt>
                <c:pt idx="5">
                  <c:v>0.11278195488721804</c:v>
                </c:pt>
                <c:pt idx="6">
                  <c:v>0.12781954887218044</c:v>
                </c:pt>
                <c:pt idx="7">
                  <c:v>0.14285714285714285</c:v>
                </c:pt>
                <c:pt idx="8">
                  <c:v>0.16541353383458646</c:v>
                </c:pt>
                <c:pt idx="9">
                  <c:v>0.23308270676691728</c:v>
                </c:pt>
                <c:pt idx="10">
                  <c:v>0.2932330827067669</c:v>
                </c:pt>
                <c:pt idx="11">
                  <c:v>0.34586466165413532</c:v>
                </c:pt>
                <c:pt idx="12">
                  <c:v>0.36090225563909772</c:v>
                </c:pt>
                <c:pt idx="13">
                  <c:v>0.36842105263157893</c:v>
                </c:pt>
                <c:pt idx="14">
                  <c:v>0.38345864661654133</c:v>
                </c:pt>
                <c:pt idx="15">
                  <c:v>0.40601503759398494</c:v>
                </c:pt>
                <c:pt idx="16">
                  <c:v>0.42105263157894735</c:v>
                </c:pt>
                <c:pt idx="17">
                  <c:v>0.42857142857142855</c:v>
                </c:pt>
                <c:pt idx="18">
                  <c:v>0.44360902255639095</c:v>
                </c:pt>
                <c:pt idx="19">
                  <c:v>0.45112781954887216</c:v>
                </c:pt>
                <c:pt idx="20">
                  <c:v>0.45864661654135336</c:v>
                </c:pt>
                <c:pt idx="21">
                  <c:v>0.46616541353383456</c:v>
                </c:pt>
                <c:pt idx="22">
                  <c:v>0.47368421052631576</c:v>
                </c:pt>
                <c:pt idx="23">
                  <c:v>0.48120300751879697</c:v>
                </c:pt>
                <c:pt idx="24">
                  <c:v>0.48872180451127817</c:v>
                </c:pt>
                <c:pt idx="25">
                  <c:v>0.49624060150375937</c:v>
                </c:pt>
                <c:pt idx="26">
                  <c:v>0.50375939849624063</c:v>
                </c:pt>
                <c:pt idx="27">
                  <c:v>0.51127819548872178</c:v>
                </c:pt>
                <c:pt idx="28">
                  <c:v>0.57894736842105265</c:v>
                </c:pt>
                <c:pt idx="29">
                  <c:v>0.61654135338345861</c:v>
                </c:pt>
                <c:pt idx="30">
                  <c:v>0.64661654135338342</c:v>
                </c:pt>
                <c:pt idx="31">
                  <c:v>0.66917293233082709</c:v>
                </c:pt>
                <c:pt idx="32">
                  <c:v>0.81203007518796988</c:v>
                </c:pt>
                <c:pt idx="33">
                  <c:v>0.90977443609022557</c:v>
                </c:pt>
                <c:pt idx="34">
                  <c:v>0.93233082706766912</c:v>
                </c:pt>
                <c:pt idx="35">
                  <c:v>0.93984962406015038</c:v>
                </c:pt>
                <c:pt idx="36">
                  <c:v>0.94736842105263153</c:v>
                </c:pt>
                <c:pt idx="37">
                  <c:v>0.95488721804511278</c:v>
                </c:pt>
                <c:pt idx="38">
                  <c:v>0.96240601503759393</c:v>
                </c:pt>
                <c:pt idx="39">
                  <c:v>0.96992481203007519</c:v>
                </c:pt>
                <c:pt idx="40">
                  <c:v>0.97744360902255634</c:v>
                </c:pt>
                <c:pt idx="41">
                  <c:v>0.98496240601503759</c:v>
                </c:pt>
                <c:pt idx="42">
                  <c:v>0.99248120300751874</c:v>
                </c:pt>
                <c:pt idx="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88F-B394-7BFD894D6C8E}"/>
            </c:ext>
          </c:extLst>
        </c:ser>
        <c:ser>
          <c:idx val="2"/>
          <c:order val="2"/>
          <c:tx>
            <c:strRef>
              <c:f>Timings!$BJ$4</c:f>
              <c:strCache>
                <c:ptCount val="1"/>
                <c:pt idx="0">
                  <c:v>PDF txCall to afterTx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Timings!$BG$5:$BG$49</c:f>
              <c:strCache>
                <c:ptCount val="44"/>
                <c:pt idx="0">
                  <c:v>509</c:v>
                </c:pt>
                <c:pt idx="1">
                  <c:v>529</c:v>
                </c:pt>
                <c:pt idx="2">
                  <c:v>715</c:v>
                </c:pt>
                <c:pt idx="3">
                  <c:v>717</c:v>
                </c:pt>
                <c:pt idx="4">
                  <c:v>718</c:v>
                </c:pt>
                <c:pt idx="5">
                  <c:v>719</c:v>
                </c:pt>
                <c:pt idx="6">
                  <c:v>723</c:v>
                </c:pt>
                <c:pt idx="7">
                  <c:v>724</c:v>
                </c:pt>
                <c:pt idx="8">
                  <c:v>725</c:v>
                </c:pt>
                <c:pt idx="9">
                  <c:v>726</c:v>
                </c:pt>
                <c:pt idx="10">
                  <c:v>727</c:v>
                </c:pt>
                <c:pt idx="11">
                  <c:v>728</c:v>
                </c:pt>
                <c:pt idx="12">
                  <c:v>729</c:v>
                </c:pt>
                <c:pt idx="13">
                  <c:v>730</c:v>
                </c:pt>
                <c:pt idx="14">
                  <c:v>749</c:v>
                </c:pt>
                <c:pt idx="15">
                  <c:v>750</c:v>
                </c:pt>
                <c:pt idx="16">
                  <c:v>751</c:v>
                </c:pt>
                <c:pt idx="17">
                  <c:v>752</c:v>
                </c:pt>
                <c:pt idx="18">
                  <c:v>759</c:v>
                </c:pt>
                <c:pt idx="19">
                  <c:v>769</c:v>
                </c:pt>
                <c:pt idx="20">
                  <c:v>826</c:v>
                </c:pt>
                <c:pt idx="21">
                  <c:v>828</c:v>
                </c:pt>
                <c:pt idx="22">
                  <c:v>832</c:v>
                </c:pt>
                <c:pt idx="23">
                  <c:v>835</c:v>
                </c:pt>
                <c:pt idx="24">
                  <c:v>836</c:v>
                </c:pt>
                <c:pt idx="25">
                  <c:v>842</c:v>
                </c:pt>
                <c:pt idx="26">
                  <c:v>844</c:v>
                </c:pt>
                <c:pt idx="27">
                  <c:v>850</c:v>
                </c:pt>
                <c:pt idx="28">
                  <c:v>914</c:v>
                </c:pt>
                <c:pt idx="29">
                  <c:v>915</c:v>
                </c:pt>
                <c:pt idx="30">
                  <c:v>916</c:v>
                </c:pt>
                <c:pt idx="31">
                  <c:v>928</c:v>
                </c:pt>
                <c:pt idx="32">
                  <c:v>929</c:v>
                </c:pt>
                <c:pt idx="33">
                  <c:v>930</c:v>
                </c:pt>
                <c:pt idx="34">
                  <c:v>931</c:v>
                </c:pt>
                <c:pt idx="35">
                  <c:v>1080</c:v>
                </c:pt>
                <c:pt idx="36">
                  <c:v>1083</c:v>
                </c:pt>
                <c:pt idx="37">
                  <c:v>1086</c:v>
                </c:pt>
                <c:pt idx="38">
                  <c:v>1087</c:v>
                </c:pt>
                <c:pt idx="39">
                  <c:v>1097</c:v>
                </c:pt>
                <c:pt idx="40">
                  <c:v>1105</c:v>
                </c:pt>
                <c:pt idx="41">
                  <c:v>1106</c:v>
                </c:pt>
                <c:pt idx="42">
                  <c:v>1107</c:v>
                </c:pt>
                <c:pt idx="43">
                  <c:v>1120</c:v>
                </c:pt>
              </c:strCache>
            </c:strRef>
          </c:cat>
          <c:val>
            <c:numRef>
              <c:f>Timings!$BJ$5:$BJ$49</c:f>
              <c:numCache>
                <c:formatCode>0.00%</c:formatCode>
                <c:ptCount val="44"/>
                <c:pt idx="0">
                  <c:v>7.5187969924812026E-3</c:v>
                </c:pt>
                <c:pt idx="1">
                  <c:v>7.5187969924812026E-3</c:v>
                </c:pt>
                <c:pt idx="2">
                  <c:v>7.5187969924812026E-3</c:v>
                </c:pt>
                <c:pt idx="3">
                  <c:v>4.5112781954887216E-2</c:v>
                </c:pt>
                <c:pt idx="4">
                  <c:v>3.7593984962406013E-2</c:v>
                </c:pt>
                <c:pt idx="5">
                  <c:v>7.5187969924812026E-3</c:v>
                </c:pt>
                <c:pt idx="6">
                  <c:v>1.5037593984962405E-2</c:v>
                </c:pt>
                <c:pt idx="7">
                  <c:v>1.5037593984962405E-2</c:v>
                </c:pt>
                <c:pt idx="8">
                  <c:v>2.2556390977443608E-2</c:v>
                </c:pt>
                <c:pt idx="9">
                  <c:v>6.7669172932330823E-2</c:v>
                </c:pt>
                <c:pt idx="10">
                  <c:v>6.0150375939849621E-2</c:v>
                </c:pt>
                <c:pt idx="11">
                  <c:v>5.2631578947368418E-2</c:v>
                </c:pt>
                <c:pt idx="12">
                  <c:v>1.5037593984962405E-2</c:v>
                </c:pt>
                <c:pt idx="13">
                  <c:v>7.5187969924812026E-3</c:v>
                </c:pt>
                <c:pt idx="14">
                  <c:v>1.5037593984962405E-2</c:v>
                </c:pt>
                <c:pt idx="15">
                  <c:v>2.2556390977443608E-2</c:v>
                </c:pt>
                <c:pt idx="16">
                  <c:v>1.5037593984962405E-2</c:v>
                </c:pt>
                <c:pt idx="17">
                  <c:v>7.5187969924812026E-3</c:v>
                </c:pt>
                <c:pt idx="18">
                  <c:v>1.5037593984962405E-2</c:v>
                </c:pt>
                <c:pt idx="19">
                  <c:v>7.5187969924812026E-3</c:v>
                </c:pt>
                <c:pt idx="20">
                  <c:v>7.5187969924812026E-3</c:v>
                </c:pt>
                <c:pt idx="21">
                  <c:v>7.5187969924812026E-3</c:v>
                </c:pt>
                <c:pt idx="22">
                  <c:v>7.5187969924812026E-3</c:v>
                </c:pt>
                <c:pt idx="23">
                  <c:v>7.5187969924812026E-3</c:v>
                </c:pt>
                <c:pt idx="24">
                  <c:v>7.5187969924812026E-3</c:v>
                </c:pt>
                <c:pt idx="25">
                  <c:v>7.5187969924812026E-3</c:v>
                </c:pt>
                <c:pt idx="26">
                  <c:v>7.5187969924812026E-3</c:v>
                </c:pt>
                <c:pt idx="27">
                  <c:v>7.5187969924812026E-3</c:v>
                </c:pt>
                <c:pt idx="28">
                  <c:v>6.7669172932330823E-2</c:v>
                </c:pt>
                <c:pt idx="29">
                  <c:v>3.7593984962406013E-2</c:v>
                </c:pt>
                <c:pt idx="30">
                  <c:v>3.007518796992481E-2</c:v>
                </c:pt>
                <c:pt idx="31">
                  <c:v>2.2556390977443608E-2</c:v>
                </c:pt>
                <c:pt idx="32">
                  <c:v>0.14285714285714285</c:v>
                </c:pt>
                <c:pt idx="33">
                  <c:v>9.7744360902255634E-2</c:v>
                </c:pt>
                <c:pt idx="34">
                  <c:v>2.2556390977443608E-2</c:v>
                </c:pt>
                <c:pt idx="35">
                  <c:v>7.5187969924812026E-3</c:v>
                </c:pt>
                <c:pt idx="36">
                  <c:v>7.5187969924812026E-3</c:v>
                </c:pt>
                <c:pt idx="37">
                  <c:v>7.5187969924812026E-3</c:v>
                </c:pt>
                <c:pt idx="38">
                  <c:v>7.5187969924812026E-3</c:v>
                </c:pt>
                <c:pt idx="39">
                  <c:v>7.5187969924812026E-3</c:v>
                </c:pt>
                <c:pt idx="40">
                  <c:v>7.5187969924812026E-3</c:v>
                </c:pt>
                <c:pt idx="41">
                  <c:v>7.5187969924812026E-3</c:v>
                </c:pt>
                <c:pt idx="42">
                  <c:v>7.5187969924812026E-3</c:v>
                </c:pt>
                <c:pt idx="43">
                  <c:v>7.5187969924812026E-3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2-488F-B394-7BFD894D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645568"/>
        <c:axId val="1080651144"/>
      </c:lineChart>
      <c:catAx>
        <c:axId val="875412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8912"/>
        <c:crosses val="autoZero"/>
        <c:auto val="1"/>
        <c:lblAlgn val="ctr"/>
        <c:lblOffset val="100"/>
        <c:noMultiLvlLbl val="0"/>
      </c:catAx>
      <c:valAx>
        <c:axId val="87538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1208"/>
        <c:crosses val="autoZero"/>
        <c:crossBetween val="between"/>
      </c:valAx>
      <c:valAx>
        <c:axId val="1080651144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45568"/>
        <c:crosses val="max"/>
        <c:crossBetween val="between"/>
      </c:valAx>
      <c:catAx>
        <c:axId val="108064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0651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[decodedHexTracing.xlsx]Timings!PivotTable12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Timings!$AJ$4</c:f>
              <c:strCache>
                <c:ptCount val="1"/>
                <c:pt idx="0">
                  <c:v>Count of txEnd to rxStart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Timings!$AI$5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Timings!$AJ$5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F424-4490-9026-F2B850C5F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8006944"/>
        <c:axId val="628010224"/>
      </c:barChart>
      <c:lineChart>
        <c:grouping val="standard"/>
        <c:varyColors val="0"/>
        <c:ser>
          <c:idx val="1"/>
          <c:order val="1"/>
          <c:tx>
            <c:strRef>
              <c:f>Timings!$AK$4</c:f>
              <c:strCache>
                <c:ptCount val="1"/>
                <c:pt idx="0">
                  <c:v>CDF txEnd to rxStart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Timings!$AI$5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Timings!$AK$5</c:f>
              <c:numCache>
                <c:formatCode>0.00%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B-4DDA-AB3E-41649C3EF300}"/>
            </c:ext>
          </c:extLst>
        </c:ser>
        <c:ser>
          <c:idx val="2"/>
          <c:order val="2"/>
          <c:tx>
            <c:strRef>
              <c:f>Timings!$AL$4</c:f>
              <c:strCache>
                <c:ptCount val="1"/>
                <c:pt idx="0">
                  <c:v>PDF txEnd to rxStart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Timings!$AI$5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Timings!$AL$5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B-4DDA-AB3E-41649C3E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2375"/>
        <c:axId val="19710407"/>
      </c:lineChart>
      <c:catAx>
        <c:axId val="628006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10224"/>
        <c:crosses val="autoZero"/>
        <c:auto val="1"/>
        <c:lblAlgn val="ctr"/>
        <c:lblOffset val="100"/>
        <c:noMultiLvlLbl val="0"/>
      </c:catAx>
      <c:valAx>
        <c:axId val="628010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06944"/>
        <c:crosses val="autoZero"/>
        <c:crossBetween val="between"/>
      </c:valAx>
      <c:valAx>
        <c:axId val="19710407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2375"/>
        <c:crosses val="max"/>
        <c:crossBetween val="between"/>
      </c:valAx>
      <c:catAx>
        <c:axId val="197123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10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[decodedHexTracing.xlsx]Timings!PivotTable14</c:name>
    <c:fmtId val="1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Timings!$AV$4</c:f>
              <c:strCache>
                <c:ptCount val="1"/>
                <c:pt idx="0">
                  <c:v>Count of rxEnd to txTime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Timings!$AU$5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Timings!$AV$5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3F3-42E9-8EF0-A2BAAB29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629074472"/>
        <c:axId val="629075784"/>
      </c:barChart>
      <c:lineChart>
        <c:grouping val="standard"/>
        <c:varyColors val="0"/>
        <c:ser>
          <c:idx val="1"/>
          <c:order val="1"/>
          <c:tx>
            <c:strRef>
              <c:f>Timings!$AW$4</c:f>
              <c:strCache>
                <c:ptCount val="1"/>
                <c:pt idx="0">
                  <c:v>CDF rxEnd to txTime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Timings!$AU$5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Timings!$AW$5</c:f>
              <c:numCache>
                <c:formatCode>0.00%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7-496A-BA22-BFC9893F433A}"/>
            </c:ext>
          </c:extLst>
        </c:ser>
        <c:ser>
          <c:idx val="2"/>
          <c:order val="2"/>
          <c:tx>
            <c:strRef>
              <c:f>Timings!$AX$4</c:f>
              <c:strCache>
                <c:ptCount val="1"/>
                <c:pt idx="0">
                  <c:v>PDF rxEnd to txTime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Timings!$AU$5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Timings!$AX$5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7-496A-BA22-BFC9893F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2535"/>
        <c:axId val="19702207"/>
      </c:lineChart>
      <c:catAx>
        <c:axId val="6290744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75784"/>
        <c:crosses val="autoZero"/>
        <c:auto val="1"/>
        <c:lblAlgn val="ctr"/>
        <c:lblOffset val="100"/>
        <c:noMultiLvlLbl val="0"/>
      </c:catAx>
      <c:valAx>
        <c:axId val="6290757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074472"/>
        <c:crosses val="autoZero"/>
        <c:crossBetween val="between"/>
      </c:valAx>
      <c:valAx>
        <c:axId val="19702207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535"/>
        <c:crosses val="max"/>
        <c:crossBetween val="between"/>
      </c:valAx>
      <c:catAx>
        <c:axId val="19702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022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[decodedHexTracing.xlsx]Timings!PivotTable21</c:name>
    <c:fmtId val="1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Timings!$BN$4</c:f>
              <c:strCache>
                <c:ptCount val="1"/>
                <c:pt idx="0">
                  <c:v>Count of rxEnd to txCall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Timings!$BM$5:$BM$31</c:f>
              <c:strCache>
                <c:ptCount val="26"/>
                <c:pt idx="0">
                  <c:v>220</c:v>
                </c:pt>
                <c:pt idx="1">
                  <c:v>225</c:v>
                </c:pt>
                <c:pt idx="2">
                  <c:v>226</c:v>
                </c:pt>
                <c:pt idx="3">
                  <c:v>227</c:v>
                </c:pt>
                <c:pt idx="4">
                  <c:v>228</c:v>
                </c:pt>
                <c:pt idx="5">
                  <c:v>229</c:v>
                </c:pt>
                <c:pt idx="6">
                  <c:v>230</c:v>
                </c:pt>
                <c:pt idx="7">
                  <c:v>231</c:v>
                </c:pt>
                <c:pt idx="8">
                  <c:v>232</c:v>
                </c:pt>
                <c:pt idx="9">
                  <c:v>233</c:v>
                </c:pt>
                <c:pt idx="10">
                  <c:v>234</c:v>
                </c:pt>
                <c:pt idx="11">
                  <c:v>236</c:v>
                </c:pt>
                <c:pt idx="12">
                  <c:v>237</c:v>
                </c:pt>
                <c:pt idx="13">
                  <c:v>239</c:v>
                </c:pt>
                <c:pt idx="14">
                  <c:v>240</c:v>
                </c:pt>
                <c:pt idx="15">
                  <c:v>241</c:v>
                </c:pt>
                <c:pt idx="16">
                  <c:v>242</c:v>
                </c:pt>
                <c:pt idx="17">
                  <c:v>243</c:v>
                </c:pt>
                <c:pt idx="18">
                  <c:v>245</c:v>
                </c:pt>
                <c:pt idx="19">
                  <c:v>247</c:v>
                </c:pt>
                <c:pt idx="20">
                  <c:v>248</c:v>
                </c:pt>
                <c:pt idx="21">
                  <c:v>249</c:v>
                </c:pt>
                <c:pt idx="22">
                  <c:v>251</c:v>
                </c:pt>
                <c:pt idx="23">
                  <c:v>253</c:v>
                </c:pt>
                <c:pt idx="24">
                  <c:v>260</c:v>
                </c:pt>
                <c:pt idx="25">
                  <c:v>263</c:v>
                </c:pt>
              </c:strCache>
            </c:strRef>
          </c:cat>
          <c:val>
            <c:numRef>
              <c:f>Timings!$BN$5:$BN$31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8-43B7-AC20-27440403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31223696"/>
        <c:axId val="1031221072"/>
      </c:barChart>
      <c:lineChart>
        <c:grouping val="standard"/>
        <c:varyColors val="0"/>
        <c:ser>
          <c:idx val="1"/>
          <c:order val="1"/>
          <c:tx>
            <c:strRef>
              <c:f>Timings!$BO$4</c:f>
              <c:strCache>
                <c:ptCount val="1"/>
                <c:pt idx="0">
                  <c:v>CDF rxEnd to txCall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Timings!$BM$5:$BM$31</c:f>
              <c:strCache>
                <c:ptCount val="26"/>
                <c:pt idx="0">
                  <c:v>220</c:v>
                </c:pt>
                <c:pt idx="1">
                  <c:v>225</c:v>
                </c:pt>
                <c:pt idx="2">
                  <c:v>226</c:v>
                </c:pt>
                <c:pt idx="3">
                  <c:v>227</c:v>
                </c:pt>
                <c:pt idx="4">
                  <c:v>228</c:v>
                </c:pt>
                <c:pt idx="5">
                  <c:v>229</c:v>
                </c:pt>
                <c:pt idx="6">
                  <c:v>230</c:v>
                </c:pt>
                <c:pt idx="7">
                  <c:v>231</c:v>
                </c:pt>
                <c:pt idx="8">
                  <c:v>232</c:v>
                </c:pt>
                <c:pt idx="9">
                  <c:v>233</c:v>
                </c:pt>
                <c:pt idx="10">
                  <c:v>234</c:v>
                </c:pt>
                <c:pt idx="11">
                  <c:v>236</c:v>
                </c:pt>
                <c:pt idx="12">
                  <c:v>237</c:v>
                </c:pt>
                <c:pt idx="13">
                  <c:v>239</c:v>
                </c:pt>
                <c:pt idx="14">
                  <c:v>240</c:v>
                </c:pt>
                <c:pt idx="15">
                  <c:v>241</c:v>
                </c:pt>
                <c:pt idx="16">
                  <c:v>242</c:v>
                </c:pt>
                <c:pt idx="17">
                  <c:v>243</c:v>
                </c:pt>
                <c:pt idx="18">
                  <c:v>245</c:v>
                </c:pt>
                <c:pt idx="19">
                  <c:v>247</c:v>
                </c:pt>
                <c:pt idx="20">
                  <c:v>248</c:v>
                </c:pt>
                <c:pt idx="21">
                  <c:v>249</c:v>
                </c:pt>
                <c:pt idx="22">
                  <c:v>251</c:v>
                </c:pt>
                <c:pt idx="23">
                  <c:v>253</c:v>
                </c:pt>
                <c:pt idx="24">
                  <c:v>260</c:v>
                </c:pt>
                <c:pt idx="25">
                  <c:v>263</c:v>
                </c:pt>
              </c:strCache>
            </c:strRef>
          </c:cat>
          <c:val>
            <c:numRef>
              <c:f>Timings!$BO$5:$BO$31</c:f>
              <c:numCache>
                <c:formatCode>0.00%</c:formatCode>
                <c:ptCount val="26"/>
                <c:pt idx="0">
                  <c:v>1.7857142857142856E-2</c:v>
                </c:pt>
                <c:pt idx="1">
                  <c:v>5.3571428571428568E-2</c:v>
                </c:pt>
                <c:pt idx="2">
                  <c:v>8.9285714285714288E-2</c:v>
                </c:pt>
                <c:pt idx="3">
                  <c:v>0.14285714285714285</c:v>
                </c:pt>
                <c:pt idx="4">
                  <c:v>0.16071428571428573</c:v>
                </c:pt>
                <c:pt idx="5">
                  <c:v>0.21428571428571427</c:v>
                </c:pt>
                <c:pt idx="6">
                  <c:v>0.25</c:v>
                </c:pt>
                <c:pt idx="7">
                  <c:v>0.32142857142857145</c:v>
                </c:pt>
                <c:pt idx="8">
                  <c:v>0.35714285714285715</c:v>
                </c:pt>
                <c:pt idx="9">
                  <c:v>0.39285714285714285</c:v>
                </c:pt>
                <c:pt idx="10">
                  <c:v>0.4642857142857143</c:v>
                </c:pt>
                <c:pt idx="11">
                  <c:v>0.5714285714285714</c:v>
                </c:pt>
                <c:pt idx="12">
                  <c:v>0.6071428571428571</c:v>
                </c:pt>
                <c:pt idx="13">
                  <c:v>0.6607142857142857</c:v>
                </c:pt>
                <c:pt idx="14">
                  <c:v>0.7321428571428571</c:v>
                </c:pt>
                <c:pt idx="15">
                  <c:v>0.75</c:v>
                </c:pt>
                <c:pt idx="16">
                  <c:v>0.8035714285714286</c:v>
                </c:pt>
                <c:pt idx="17">
                  <c:v>0.8214285714285714</c:v>
                </c:pt>
                <c:pt idx="18">
                  <c:v>0.8571428571428571</c:v>
                </c:pt>
                <c:pt idx="19">
                  <c:v>0.875</c:v>
                </c:pt>
                <c:pt idx="20">
                  <c:v>0.8928571428571429</c:v>
                </c:pt>
                <c:pt idx="21">
                  <c:v>0.9285714285714286</c:v>
                </c:pt>
                <c:pt idx="22">
                  <c:v>0.9464285714285714</c:v>
                </c:pt>
                <c:pt idx="23">
                  <c:v>0.9642857142857143</c:v>
                </c:pt>
                <c:pt idx="24">
                  <c:v>0.9821428571428571</c:v>
                </c:pt>
                <c:pt idx="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2-4329-8FC2-B794BF7E69E8}"/>
            </c:ext>
          </c:extLst>
        </c:ser>
        <c:ser>
          <c:idx val="2"/>
          <c:order val="2"/>
          <c:tx>
            <c:strRef>
              <c:f>Timings!$BP$4</c:f>
              <c:strCache>
                <c:ptCount val="1"/>
                <c:pt idx="0">
                  <c:v>PDF rxEnd to txCall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Timings!$BM$5:$BM$31</c:f>
              <c:strCache>
                <c:ptCount val="26"/>
                <c:pt idx="0">
                  <c:v>220</c:v>
                </c:pt>
                <c:pt idx="1">
                  <c:v>225</c:v>
                </c:pt>
                <c:pt idx="2">
                  <c:v>226</c:v>
                </c:pt>
                <c:pt idx="3">
                  <c:v>227</c:v>
                </c:pt>
                <c:pt idx="4">
                  <c:v>228</c:v>
                </c:pt>
                <c:pt idx="5">
                  <c:v>229</c:v>
                </c:pt>
                <c:pt idx="6">
                  <c:v>230</c:v>
                </c:pt>
                <c:pt idx="7">
                  <c:v>231</c:v>
                </c:pt>
                <c:pt idx="8">
                  <c:v>232</c:v>
                </c:pt>
                <c:pt idx="9">
                  <c:v>233</c:v>
                </c:pt>
                <c:pt idx="10">
                  <c:v>234</c:v>
                </c:pt>
                <c:pt idx="11">
                  <c:v>236</c:v>
                </c:pt>
                <c:pt idx="12">
                  <c:v>237</c:v>
                </c:pt>
                <c:pt idx="13">
                  <c:v>239</c:v>
                </c:pt>
                <c:pt idx="14">
                  <c:v>240</c:v>
                </c:pt>
                <c:pt idx="15">
                  <c:v>241</c:v>
                </c:pt>
                <c:pt idx="16">
                  <c:v>242</c:v>
                </c:pt>
                <c:pt idx="17">
                  <c:v>243</c:v>
                </c:pt>
                <c:pt idx="18">
                  <c:v>245</c:v>
                </c:pt>
                <c:pt idx="19">
                  <c:v>247</c:v>
                </c:pt>
                <c:pt idx="20">
                  <c:v>248</c:v>
                </c:pt>
                <c:pt idx="21">
                  <c:v>249</c:v>
                </c:pt>
                <c:pt idx="22">
                  <c:v>251</c:v>
                </c:pt>
                <c:pt idx="23">
                  <c:v>253</c:v>
                </c:pt>
                <c:pt idx="24">
                  <c:v>260</c:v>
                </c:pt>
                <c:pt idx="25">
                  <c:v>263</c:v>
                </c:pt>
              </c:strCache>
            </c:strRef>
          </c:cat>
          <c:val>
            <c:numRef>
              <c:f>Timings!$BP$5:$BP$31</c:f>
              <c:numCache>
                <c:formatCode>0.00%</c:formatCode>
                <c:ptCount val="26"/>
                <c:pt idx="0">
                  <c:v>1.7857142857142856E-2</c:v>
                </c:pt>
                <c:pt idx="1">
                  <c:v>3.5714285714285712E-2</c:v>
                </c:pt>
                <c:pt idx="2">
                  <c:v>3.5714285714285712E-2</c:v>
                </c:pt>
                <c:pt idx="3">
                  <c:v>5.3571428571428568E-2</c:v>
                </c:pt>
                <c:pt idx="4">
                  <c:v>1.7857142857142856E-2</c:v>
                </c:pt>
                <c:pt idx="5">
                  <c:v>5.3571428571428568E-2</c:v>
                </c:pt>
                <c:pt idx="6">
                  <c:v>3.5714285714285712E-2</c:v>
                </c:pt>
                <c:pt idx="7">
                  <c:v>7.1428571428571425E-2</c:v>
                </c:pt>
                <c:pt idx="8">
                  <c:v>3.5714285714285712E-2</c:v>
                </c:pt>
                <c:pt idx="9">
                  <c:v>3.5714285714285712E-2</c:v>
                </c:pt>
                <c:pt idx="10">
                  <c:v>7.1428571428571425E-2</c:v>
                </c:pt>
                <c:pt idx="11">
                  <c:v>0.10714285714285714</c:v>
                </c:pt>
                <c:pt idx="12">
                  <c:v>3.5714285714285712E-2</c:v>
                </c:pt>
                <c:pt idx="13">
                  <c:v>5.3571428571428568E-2</c:v>
                </c:pt>
                <c:pt idx="14">
                  <c:v>7.1428571428571425E-2</c:v>
                </c:pt>
                <c:pt idx="15">
                  <c:v>1.7857142857142856E-2</c:v>
                </c:pt>
                <c:pt idx="16">
                  <c:v>5.3571428571428568E-2</c:v>
                </c:pt>
                <c:pt idx="17">
                  <c:v>1.7857142857142856E-2</c:v>
                </c:pt>
                <c:pt idx="18">
                  <c:v>3.5714285714285712E-2</c:v>
                </c:pt>
                <c:pt idx="19">
                  <c:v>1.7857142857142856E-2</c:v>
                </c:pt>
                <c:pt idx="20">
                  <c:v>1.7857142857142856E-2</c:v>
                </c:pt>
                <c:pt idx="21">
                  <c:v>3.5714285714285712E-2</c:v>
                </c:pt>
                <c:pt idx="22">
                  <c:v>1.7857142857142856E-2</c:v>
                </c:pt>
                <c:pt idx="23">
                  <c:v>1.7857142857142856E-2</c:v>
                </c:pt>
                <c:pt idx="24">
                  <c:v>1.7857142857142856E-2</c:v>
                </c:pt>
                <c:pt idx="25">
                  <c:v>1.7857142857142856E-2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2-4329-8FC2-B794BF7E6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7783"/>
        <c:axId val="19707455"/>
      </c:lineChart>
      <c:catAx>
        <c:axId val="1031223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1072"/>
        <c:crosses val="autoZero"/>
        <c:auto val="1"/>
        <c:lblAlgn val="ctr"/>
        <c:lblOffset val="100"/>
        <c:noMultiLvlLbl val="0"/>
      </c:catAx>
      <c:valAx>
        <c:axId val="1031221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3696"/>
        <c:crosses val="autoZero"/>
        <c:crossBetween val="between"/>
      </c:valAx>
      <c:valAx>
        <c:axId val="19707455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7783"/>
        <c:crosses val="max"/>
        <c:crossBetween val="between"/>
      </c:valAx>
      <c:catAx>
        <c:axId val="197077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707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[decodedHexTracing.xlsx]fast-Link!PivotTable15</c:name>
    <c:fmtId val="8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'fast-Link'!$U$1</c:f>
              <c:strCache>
                <c:ptCount val="1"/>
                <c:pt idx="0">
                  <c:v>Count of dataReq2Res DATA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'fast-Link'!$T$2:$T$14</c:f>
              <c:strCache>
                <c:ptCount val="12"/>
                <c:pt idx="0">
                  <c:v>474</c:v>
                </c:pt>
                <c:pt idx="1">
                  <c:v>639</c:v>
                </c:pt>
                <c:pt idx="2">
                  <c:v>647</c:v>
                </c:pt>
                <c:pt idx="3">
                  <c:v>649</c:v>
                </c:pt>
                <c:pt idx="4">
                  <c:v>670</c:v>
                </c:pt>
                <c:pt idx="5">
                  <c:v>682</c:v>
                </c:pt>
                <c:pt idx="6">
                  <c:v>687</c:v>
                </c:pt>
                <c:pt idx="7">
                  <c:v>695</c:v>
                </c:pt>
                <c:pt idx="8">
                  <c:v>717</c:v>
                </c:pt>
                <c:pt idx="9">
                  <c:v>742</c:v>
                </c:pt>
                <c:pt idx="10">
                  <c:v>756</c:v>
                </c:pt>
                <c:pt idx="11">
                  <c:v>(blank)</c:v>
                </c:pt>
              </c:strCache>
            </c:strRef>
          </c:cat>
          <c:val>
            <c:numRef>
              <c:f>'fast-Link'!$U$2:$U$14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C-435E-B598-815C1493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49151016"/>
        <c:axId val="1049157904"/>
      </c:barChart>
      <c:lineChart>
        <c:grouping val="standard"/>
        <c:varyColors val="0"/>
        <c:ser>
          <c:idx val="1"/>
          <c:order val="1"/>
          <c:tx>
            <c:strRef>
              <c:f>'fast-Link'!$V$1</c:f>
              <c:strCache>
                <c:ptCount val="1"/>
                <c:pt idx="0">
                  <c:v>CDF dataReq2Res DATA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'fast-Link'!$T$2:$T$14</c:f>
              <c:strCache>
                <c:ptCount val="12"/>
                <c:pt idx="0">
                  <c:v>474</c:v>
                </c:pt>
                <c:pt idx="1">
                  <c:v>639</c:v>
                </c:pt>
                <c:pt idx="2">
                  <c:v>647</c:v>
                </c:pt>
                <c:pt idx="3">
                  <c:v>649</c:v>
                </c:pt>
                <c:pt idx="4">
                  <c:v>670</c:v>
                </c:pt>
                <c:pt idx="5">
                  <c:v>682</c:v>
                </c:pt>
                <c:pt idx="6">
                  <c:v>687</c:v>
                </c:pt>
                <c:pt idx="7">
                  <c:v>695</c:v>
                </c:pt>
                <c:pt idx="8">
                  <c:v>717</c:v>
                </c:pt>
                <c:pt idx="9">
                  <c:v>742</c:v>
                </c:pt>
                <c:pt idx="10">
                  <c:v>756</c:v>
                </c:pt>
                <c:pt idx="11">
                  <c:v>(blank)</c:v>
                </c:pt>
              </c:strCache>
            </c:strRef>
          </c:cat>
          <c:val>
            <c:numRef>
              <c:f>'fast-Link'!$V$2:$V$14</c:f>
              <c:numCache>
                <c:formatCode>0.00%</c:formatCode>
                <c:ptCount val="12"/>
                <c:pt idx="0">
                  <c:v>9.0909090909090912E-2</c:v>
                </c:pt>
                <c:pt idx="1">
                  <c:v>0.18181818181818182</c:v>
                </c:pt>
                <c:pt idx="2">
                  <c:v>0.27272727272727271</c:v>
                </c:pt>
                <c:pt idx="3">
                  <c:v>0.36363636363636365</c:v>
                </c:pt>
                <c:pt idx="4">
                  <c:v>0.45454545454545453</c:v>
                </c:pt>
                <c:pt idx="5">
                  <c:v>0.54545454545454541</c:v>
                </c:pt>
                <c:pt idx="6">
                  <c:v>0.63636363636363635</c:v>
                </c:pt>
                <c:pt idx="7">
                  <c:v>0.72727272727272729</c:v>
                </c:pt>
                <c:pt idx="8">
                  <c:v>0.81818181818181823</c:v>
                </c:pt>
                <c:pt idx="9">
                  <c:v>0.90909090909090906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9-48AA-9C01-D387ACFE84FB}"/>
            </c:ext>
          </c:extLst>
        </c:ser>
        <c:ser>
          <c:idx val="2"/>
          <c:order val="2"/>
          <c:tx>
            <c:strRef>
              <c:f>'fast-Link'!$W$1</c:f>
              <c:strCache>
                <c:ptCount val="1"/>
                <c:pt idx="0">
                  <c:v>PDF dataReq2Res DATA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'fast-Link'!$T$2:$T$14</c:f>
              <c:strCache>
                <c:ptCount val="12"/>
                <c:pt idx="0">
                  <c:v>474</c:v>
                </c:pt>
                <c:pt idx="1">
                  <c:v>639</c:v>
                </c:pt>
                <c:pt idx="2">
                  <c:v>647</c:v>
                </c:pt>
                <c:pt idx="3">
                  <c:v>649</c:v>
                </c:pt>
                <c:pt idx="4">
                  <c:v>670</c:v>
                </c:pt>
                <c:pt idx="5">
                  <c:v>682</c:v>
                </c:pt>
                <c:pt idx="6">
                  <c:v>687</c:v>
                </c:pt>
                <c:pt idx="7">
                  <c:v>695</c:v>
                </c:pt>
                <c:pt idx="8">
                  <c:v>717</c:v>
                </c:pt>
                <c:pt idx="9">
                  <c:v>742</c:v>
                </c:pt>
                <c:pt idx="10">
                  <c:v>756</c:v>
                </c:pt>
                <c:pt idx="11">
                  <c:v>(blank)</c:v>
                </c:pt>
              </c:strCache>
            </c:strRef>
          </c:cat>
          <c:val>
            <c:numRef>
              <c:f>'fast-Link'!$W$2:$W$14</c:f>
              <c:numCache>
                <c:formatCode>0.00%</c:formatCode>
                <c:ptCount val="12"/>
                <c:pt idx="0">
                  <c:v>9.0909090909090912E-2</c:v>
                </c:pt>
                <c:pt idx="1">
                  <c:v>9.0909090909090912E-2</c:v>
                </c:pt>
                <c:pt idx="2">
                  <c:v>9.0909090909090912E-2</c:v>
                </c:pt>
                <c:pt idx="3">
                  <c:v>9.0909090909090912E-2</c:v>
                </c:pt>
                <c:pt idx="4">
                  <c:v>9.0909090909090912E-2</c:v>
                </c:pt>
                <c:pt idx="5">
                  <c:v>9.0909090909090912E-2</c:v>
                </c:pt>
                <c:pt idx="6">
                  <c:v>9.0909090909090912E-2</c:v>
                </c:pt>
                <c:pt idx="7">
                  <c:v>9.0909090909090912E-2</c:v>
                </c:pt>
                <c:pt idx="8">
                  <c:v>9.0909090909090912E-2</c:v>
                </c:pt>
                <c:pt idx="9">
                  <c:v>9.0909090909090912E-2</c:v>
                </c:pt>
                <c:pt idx="10">
                  <c:v>9.0909090909090912E-2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9-48AA-9C01-D387ACFE8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39432"/>
        <c:axId val="1053638448"/>
      </c:lineChart>
      <c:catAx>
        <c:axId val="10491510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57904"/>
        <c:crosses val="autoZero"/>
        <c:auto val="1"/>
        <c:lblAlgn val="ctr"/>
        <c:lblOffset val="100"/>
        <c:noMultiLvlLbl val="0"/>
      </c:catAx>
      <c:valAx>
        <c:axId val="10491579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51016"/>
        <c:crosses val="autoZero"/>
        <c:crossBetween val="between"/>
      </c:valAx>
      <c:valAx>
        <c:axId val="1053638448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39432"/>
        <c:crosses val="max"/>
        <c:crossBetween val="between"/>
      </c:valAx>
      <c:catAx>
        <c:axId val="1053639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3638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[decodedHexTracing.xlsx]fast-Link!PivotTable16</c:name>
    <c:fmtId val="4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'fast-Link'!$Z$1</c:f>
              <c:strCache>
                <c:ptCount val="1"/>
                <c:pt idx="0">
                  <c:v>Count of dataReq2Res wo DATA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'fast-Link'!$Y$2:$Y$54</c:f>
              <c:strCache>
                <c:ptCount val="52"/>
                <c:pt idx="0">
                  <c:v>717</c:v>
                </c:pt>
                <c:pt idx="1">
                  <c:v>719</c:v>
                </c:pt>
                <c:pt idx="2">
                  <c:v>720</c:v>
                </c:pt>
                <c:pt idx="3">
                  <c:v>724</c:v>
                </c:pt>
                <c:pt idx="4">
                  <c:v>750</c:v>
                </c:pt>
                <c:pt idx="5">
                  <c:v>754</c:v>
                </c:pt>
                <c:pt idx="6">
                  <c:v>756</c:v>
                </c:pt>
                <c:pt idx="7">
                  <c:v>761</c:v>
                </c:pt>
                <c:pt idx="8">
                  <c:v>805</c:v>
                </c:pt>
                <c:pt idx="9">
                  <c:v>1444</c:v>
                </c:pt>
                <c:pt idx="10">
                  <c:v>1580</c:v>
                </c:pt>
                <c:pt idx="11">
                  <c:v>1883</c:v>
                </c:pt>
                <c:pt idx="12">
                  <c:v>1885</c:v>
                </c:pt>
                <c:pt idx="13">
                  <c:v>1911</c:v>
                </c:pt>
                <c:pt idx="14">
                  <c:v>1955</c:v>
                </c:pt>
                <c:pt idx="15">
                  <c:v>1959</c:v>
                </c:pt>
                <c:pt idx="16">
                  <c:v>1961</c:v>
                </c:pt>
                <c:pt idx="17">
                  <c:v>1962</c:v>
                </c:pt>
                <c:pt idx="18">
                  <c:v>1966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1977</c:v>
                </c:pt>
                <c:pt idx="28">
                  <c:v>1978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1986</c:v>
                </c:pt>
                <c:pt idx="35">
                  <c:v>1987</c:v>
                </c:pt>
                <c:pt idx="36">
                  <c:v>1992</c:v>
                </c:pt>
                <c:pt idx="37">
                  <c:v>1995</c:v>
                </c:pt>
                <c:pt idx="38">
                  <c:v>1996</c:v>
                </c:pt>
                <c:pt idx="39">
                  <c:v>1998</c:v>
                </c:pt>
                <c:pt idx="40">
                  <c:v>2010</c:v>
                </c:pt>
                <c:pt idx="41">
                  <c:v>2013</c:v>
                </c:pt>
                <c:pt idx="42">
                  <c:v>2020</c:v>
                </c:pt>
                <c:pt idx="43">
                  <c:v>2043</c:v>
                </c:pt>
                <c:pt idx="44">
                  <c:v>2051</c:v>
                </c:pt>
                <c:pt idx="45">
                  <c:v>2056</c:v>
                </c:pt>
                <c:pt idx="46">
                  <c:v>2064</c:v>
                </c:pt>
                <c:pt idx="47">
                  <c:v>2071</c:v>
                </c:pt>
                <c:pt idx="48">
                  <c:v>2102</c:v>
                </c:pt>
                <c:pt idx="49">
                  <c:v>2401</c:v>
                </c:pt>
                <c:pt idx="50">
                  <c:v>2613</c:v>
                </c:pt>
                <c:pt idx="51">
                  <c:v>2715</c:v>
                </c:pt>
              </c:strCache>
            </c:strRef>
          </c:cat>
          <c:val>
            <c:numRef>
              <c:f>'fast-Link'!$Z$2:$Z$54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4-4333-B4E8-9163B5056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049124448"/>
        <c:axId val="1049125104"/>
      </c:barChart>
      <c:lineChart>
        <c:grouping val="standard"/>
        <c:varyColors val="0"/>
        <c:ser>
          <c:idx val="1"/>
          <c:order val="1"/>
          <c:tx>
            <c:strRef>
              <c:f>'fast-Link'!$AA$1</c:f>
              <c:strCache>
                <c:ptCount val="1"/>
                <c:pt idx="0">
                  <c:v>CDF dataReq2Res wo DATA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'fast-Link'!$Y$2:$Y$54</c:f>
              <c:strCache>
                <c:ptCount val="52"/>
                <c:pt idx="0">
                  <c:v>717</c:v>
                </c:pt>
                <c:pt idx="1">
                  <c:v>719</c:v>
                </c:pt>
                <c:pt idx="2">
                  <c:v>720</c:v>
                </c:pt>
                <c:pt idx="3">
                  <c:v>724</c:v>
                </c:pt>
                <c:pt idx="4">
                  <c:v>750</c:v>
                </c:pt>
                <c:pt idx="5">
                  <c:v>754</c:v>
                </c:pt>
                <c:pt idx="6">
                  <c:v>756</c:v>
                </c:pt>
                <c:pt idx="7">
                  <c:v>761</c:v>
                </c:pt>
                <c:pt idx="8">
                  <c:v>805</c:v>
                </c:pt>
                <c:pt idx="9">
                  <c:v>1444</c:v>
                </c:pt>
                <c:pt idx="10">
                  <c:v>1580</c:v>
                </c:pt>
                <c:pt idx="11">
                  <c:v>1883</c:v>
                </c:pt>
                <c:pt idx="12">
                  <c:v>1885</c:v>
                </c:pt>
                <c:pt idx="13">
                  <c:v>1911</c:v>
                </c:pt>
                <c:pt idx="14">
                  <c:v>1955</c:v>
                </c:pt>
                <c:pt idx="15">
                  <c:v>1959</c:v>
                </c:pt>
                <c:pt idx="16">
                  <c:v>1961</c:v>
                </c:pt>
                <c:pt idx="17">
                  <c:v>1962</c:v>
                </c:pt>
                <c:pt idx="18">
                  <c:v>1966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1977</c:v>
                </c:pt>
                <c:pt idx="28">
                  <c:v>1978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1986</c:v>
                </c:pt>
                <c:pt idx="35">
                  <c:v>1987</c:v>
                </c:pt>
                <c:pt idx="36">
                  <c:v>1992</c:v>
                </c:pt>
                <c:pt idx="37">
                  <c:v>1995</c:v>
                </c:pt>
                <c:pt idx="38">
                  <c:v>1996</c:v>
                </c:pt>
                <c:pt idx="39">
                  <c:v>1998</c:v>
                </c:pt>
                <c:pt idx="40">
                  <c:v>2010</c:v>
                </c:pt>
                <c:pt idx="41">
                  <c:v>2013</c:v>
                </c:pt>
                <c:pt idx="42">
                  <c:v>2020</c:v>
                </c:pt>
                <c:pt idx="43">
                  <c:v>2043</c:v>
                </c:pt>
                <c:pt idx="44">
                  <c:v>2051</c:v>
                </c:pt>
                <c:pt idx="45">
                  <c:v>2056</c:v>
                </c:pt>
                <c:pt idx="46">
                  <c:v>2064</c:v>
                </c:pt>
                <c:pt idx="47">
                  <c:v>2071</c:v>
                </c:pt>
                <c:pt idx="48">
                  <c:v>2102</c:v>
                </c:pt>
                <c:pt idx="49">
                  <c:v>2401</c:v>
                </c:pt>
                <c:pt idx="50">
                  <c:v>2613</c:v>
                </c:pt>
                <c:pt idx="51">
                  <c:v>2715</c:v>
                </c:pt>
              </c:strCache>
            </c:strRef>
          </c:cat>
          <c:val>
            <c:numRef>
              <c:f>'fast-Link'!$AA$2:$AA$54</c:f>
              <c:numCache>
                <c:formatCode>0.00%</c:formatCode>
                <c:ptCount val="52"/>
                <c:pt idx="0">
                  <c:v>1.4925373134328358E-2</c:v>
                </c:pt>
                <c:pt idx="1">
                  <c:v>2.9850746268656716E-2</c:v>
                </c:pt>
                <c:pt idx="2">
                  <c:v>4.4776119402985072E-2</c:v>
                </c:pt>
                <c:pt idx="3">
                  <c:v>5.9701492537313432E-2</c:v>
                </c:pt>
                <c:pt idx="4">
                  <c:v>7.4626865671641784E-2</c:v>
                </c:pt>
                <c:pt idx="5">
                  <c:v>8.9552238805970144E-2</c:v>
                </c:pt>
                <c:pt idx="6">
                  <c:v>0.1044776119402985</c:v>
                </c:pt>
                <c:pt idx="7">
                  <c:v>0.11940298507462686</c:v>
                </c:pt>
                <c:pt idx="8">
                  <c:v>0.13432835820895522</c:v>
                </c:pt>
                <c:pt idx="9">
                  <c:v>0.14925373134328357</c:v>
                </c:pt>
                <c:pt idx="10">
                  <c:v>0.16417910447761194</c:v>
                </c:pt>
                <c:pt idx="11">
                  <c:v>0.17910447761194029</c:v>
                </c:pt>
                <c:pt idx="12">
                  <c:v>0.19402985074626866</c:v>
                </c:pt>
                <c:pt idx="13">
                  <c:v>0.20895522388059701</c:v>
                </c:pt>
                <c:pt idx="14">
                  <c:v>0.22388059701492538</c:v>
                </c:pt>
                <c:pt idx="15">
                  <c:v>0.23880597014925373</c:v>
                </c:pt>
                <c:pt idx="16">
                  <c:v>0.2537313432835821</c:v>
                </c:pt>
                <c:pt idx="17">
                  <c:v>0.26865671641791045</c:v>
                </c:pt>
                <c:pt idx="18">
                  <c:v>0.28358208955223879</c:v>
                </c:pt>
                <c:pt idx="19">
                  <c:v>0.29850746268656714</c:v>
                </c:pt>
                <c:pt idx="20">
                  <c:v>0.31343283582089554</c:v>
                </c:pt>
                <c:pt idx="21">
                  <c:v>0.32835820895522388</c:v>
                </c:pt>
                <c:pt idx="22">
                  <c:v>0.34328358208955223</c:v>
                </c:pt>
                <c:pt idx="23">
                  <c:v>0.35820895522388058</c:v>
                </c:pt>
                <c:pt idx="24">
                  <c:v>0.38805970149253732</c:v>
                </c:pt>
                <c:pt idx="25">
                  <c:v>0.40298507462686567</c:v>
                </c:pt>
                <c:pt idx="26">
                  <c:v>0.41791044776119401</c:v>
                </c:pt>
                <c:pt idx="27">
                  <c:v>0.43283582089552236</c:v>
                </c:pt>
                <c:pt idx="28">
                  <c:v>0.44776119402985076</c:v>
                </c:pt>
                <c:pt idx="29">
                  <c:v>0.47761194029850745</c:v>
                </c:pt>
                <c:pt idx="30">
                  <c:v>0.5074626865671642</c:v>
                </c:pt>
                <c:pt idx="31">
                  <c:v>0.55223880597014929</c:v>
                </c:pt>
                <c:pt idx="32">
                  <c:v>0.61194029850746268</c:v>
                </c:pt>
                <c:pt idx="33">
                  <c:v>0.65671641791044777</c:v>
                </c:pt>
                <c:pt idx="34">
                  <c:v>0.67164179104477617</c:v>
                </c:pt>
                <c:pt idx="35">
                  <c:v>0.71641791044776115</c:v>
                </c:pt>
                <c:pt idx="36">
                  <c:v>0.73134328358208955</c:v>
                </c:pt>
                <c:pt idx="37">
                  <c:v>0.74626865671641796</c:v>
                </c:pt>
                <c:pt idx="38">
                  <c:v>0.77611940298507465</c:v>
                </c:pt>
                <c:pt idx="39">
                  <c:v>0.80597014925373134</c:v>
                </c:pt>
                <c:pt idx="40">
                  <c:v>0.82089552238805974</c:v>
                </c:pt>
                <c:pt idx="41">
                  <c:v>0.83582089552238803</c:v>
                </c:pt>
                <c:pt idx="42">
                  <c:v>0.85074626865671643</c:v>
                </c:pt>
                <c:pt idx="43">
                  <c:v>0.86567164179104472</c:v>
                </c:pt>
                <c:pt idx="44">
                  <c:v>0.88059701492537312</c:v>
                </c:pt>
                <c:pt idx="45">
                  <c:v>0.89552238805970152</c:v>
                </c:pt>
                <c:pt idx="46">
                  <c:v>0.91044776119402981</c:v>
                </c:pt>
                <c:pt idx="47">
                  <c:v>0.92537313432835822</c:v>
                </c:pt>
                <c:pt idx="48">
                  <c:v>0.94029850746268662</c:v>
                </c:pt>
                <c:pt idx="49">
                  <c:v>0.95522388059701491</c:v>
                </c:pt>
                <c:pt idx="50">
                  <c:v>0.97014925373134331</c:v>
                </c:pt>
                <c:pt idx="5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3-4A59-9CE8-F650E4164CFE}"/>
            </c:ext>
          </c:extLst>
        </c:ser>
        <c:ser>
          <c:idx val="2"/>
          <c:order val="2"/>
          <c:tx>
            <c:strRef>
              <c:f>'fast-Link'!$AB$1</c:f>
              <c:strCache>
                <c:ptCount val="1"/>
                <c:pt idx="0">
                  <c:v>PDF dataReq2Res wo DATA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'fast-Link'!$Y$2:$Y$54</c:f>
              <c:strCache>
                <c:ptCount val="52"/>
                <c:pt idx="0">
                  <c:v>717</c:v>
                </c:pt>
                <c:pt idx="1">
                  <c:v>719</c:v>
                </c:pt>
                <c:pt idx="2">
                  <c:v>720</c:v>
                </c:pt>
                <c:pt idx="3">
                  <c:v>724</c:v>
                </c:pt>
                <c:pt idx="4">
                  <c:v>750</c:v>
                </c:pt>
                <c:pt idx="5">
                  <c:v>754</c:v>
                </c:pt>
                <c:pt idx="6">
                  <c:v>756</c:v>
                </c:pt>
                <c:pt idx="7">
                  <c:v>761</c:v>
                </c:pt>
                <c:pt idx="8">
                  <c:v>805</c:v>
                </c:pt>
                <c:pt idx="9">
                  <c:v>1444</c:v>
                </c:pt>
                <c:pt idx="10">
                  <c:v>1580</c:v>
                </c:pt>
                <c:pt idx="11">
                  <c:v>1883</c:v>
                </c:pt>
                <c:pt idx="12">
                  <c:v>1885</c:v>
                </c:pt>
                <c:pt idx="13">
                  <c:v>1911</c:v>
                </c:pt>
                <c:pt idx="14">
                  <c:v>1955</c:v>
                </c:pt>
                <c:pt idx="15">
                  <c:v>1959</c:v>
                </c:pt>
                <c:pt idx="16">
                  <c:v>1961</c:v>
                </c:pt>
                <c:pt idx="17">
                  <c:v>1962</c:v>
                </c:pt>
                <c:pt idx="18">
                  <c:v>1966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1977</c:v>
                </c:pt>
                <c:pt idx="28">
                  <c:v>1978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1986</c:v>
                </c:pt>
                <c:pt idx="35">
                  <c:v>1987</c:v>
                </c:pt>
                <c:pt idx="36">
                  <c:v>1992</c:v>
                </c:pt>
                <c:pt idx="37">
                  <c:v>1995</c:v>
                </c:pt>
                <c:pt idx="38">
                  <c:v>1996</c:v>
                </c:pt>
                <c:pt idx="39">
                  <c:v>1998</c:v>
                </c:pt>
                <c:pt idx="40">
                  <c:v>2010</c:v>
                </c:pt>
                <c:pt idx="41">
                  <c:v>2013</c:v>
                </c:pt>
                <c:pt idx="42">
                  <c:v>2020</c:v>
                </c:pt>
                <c:pt idx="43">
                  <c:v>2043</c:v>
                </c:pt>
                <c:pt idx="44">
                  <c:v>2051</c:v>
                </c:pt>
                <c:pt idx="45">
                  <c:v>2056</c:v>
                </c:pt>
                <c:pt idx="46">
                  <c:v>2064</c:v>
                </c:pt>
                <c:pt idx="47">
                  <c:v>2071</c:v>
                </c:pt>
                <c:pt idx="48">
                  <c:v>2102</c:v>
                </c:pt>
                <c:pt idx="49">
                  <c:v>2401</c:v>
                </c:pt>
                <c:pt idx="50">
                  <c:v>2613</c:v>
                </c:pt>
                <c:pt idx="51">
                  <c:v>2715</c:v>
                </c:pt>
              </c:strCache>
            </c:strRef>
          </c:cat>
          <c:val>
            <c:numRef>
              <c:f>'fast-Link'!$AB$2:$AB$54</c:f>
              <c:numCache>
                <c:formatCode>0.00%</c:formatCode>
                <c:ptCount val="52"/>
                <c:pt idx="0">
                  <c:v>1.4925373134328358E-2</c:v>
                </c:pt>
                <c:pt idx="1">
                  <c:v>1.4925373134328358E-2</c:v>
                </c:pt>
                <c:pt idx="2">
                  <c:v>1.4925373134328358E-2</c:v>
                </c:pt>
                <c:pt idx="3">
                  <c:v>1.4925373134328358E-2</c:v>
                </c:pt>
                <c:pt idx="4">
                  <c:v>1.4925373134328358E-2</c:v>
                </c:pt>
                <c:pt idx="5">
                  <c:v>1.4925373134328358E-2</c:v>
                </c:pt>
                <c:pt idx="6">
                  <c:v>1.4925373134328358E-2</c:v>
                </c:pt>
                <c:pt idx="7">
                  <c:v>1.4925373134328358E-2</c:v>
                </c:pt>
                <c:pt idx="8">
                  <c:v>1.4925373134328358E-2</c:v>
                </c:pt>
                <c:pt idx="9">
                  <c:v>1.4925373134328358E-2</c:v>
                </c:pt>
                <c:pt idx="10">
                  <c:v>1.4925373134328358E-2</c:v>
                </c:pt>
                <c:pt idx="11">
                  <c:v>1.4925373134328358E-2</c:v>
                </c:pt>
                <c:pt idx="12">
                  <c:v>1.4925373134328358E-2</c:v>
                </c:pt>
                <c:pt idx="13">
                  <c:v>1.4925373134328358E-2</c:v>
                </c:pt>
                <c:pt idx="14">
                  <c:v>1.4925373134328358E-2</c:v>
                </c:pt>
                <c:pt idx="15">
                  <c:v>1.4925373134328358E-2</c:v>
                </c:pt>
                <c:pt idx="16">
                  <c:v>1.4925373134328358E-2</c:v>
                </c:pt>
                <c:pt idx="17">
                  <c:v>1.4925373134328358E-2</c:v>
                </c:pt>
                <c:pt idx="18">
                  <c:v>1.4925373134328358E-2</c:v>
                </c:pt>
                <c:pt idx="19">
                  <c:v>1.4925373134328358E-2</c:v>
                </c:pt>
                <c:pt idx="20">
                  <c:v>1.4925373134328358E-2</c:v>
                </c:pt>
                <c:pt idx="21">
                  <c:v>1.4925373134328358E-2</c:v>
                </c:pt>
                <c:pt idx="22">
                  <c:v>1.4925373134328358E-2</c:v>
                </c:pt>
                <c:pt idx="23">
                  <c:v>1.4925373134328358E-2</c:v>
                </c:pt>
                <c:pt idx="24">
                  <c:v>2.9850746268656716E-2</c:v>
                </c:pt>
                <c:pt idx="25">
                  <c:v>1.4925373134328358E-2</c:v>
                </c:pt>
                <c:pt idx="26">
                  <c:v>1.4925373134328358E-2</c:v>
                </c:pt>
                <c:pt idx="27">
                  <c:v>1.4925373134328358E-2</c:v>
                </c:pt>
                <c:pt idx="28">
                  <c:v>1.4925373134328358E-2</c:v>
                </c:pt>
                <c:pt idx="29">
                  <c:v>2.9850746268656716E-2</c:v>
                </c:pt>
                <c:pt idx="30">
                  <c:v>2.9850746268656716E-2</c:v>
                </c:pt>
                <c:pt idx="31">
                  <c:v>4.4776119402985072E-2</c:v>
                </c:pt>
                <c:pt idx="32">
                  <c:v>5.9701492537313432E-2</c:v>
                </c:pt>
                <c:pt idx="33">
                  <c:v>4.4776119402985072E-2</c:v>
                </c:pt>
                <c:pt idx="34">
                  <c:v>1.4925373134328358E-2</c:v>
                </c:pt>
                <c:pt idx="35">
                  <c:v>4.4776119402985072E-2</c:v>
                </c:pt>
                <c:pt idx="36">
                  <c:v>1.4925373134328358E-2</c:v>
                </c:pt>
                <c:pt idx="37">
                  <c:v>1.4925373134328358E-2</c:v>
                </c:pt>
                <c:pt idx="38">
                  <c:v>2.9850746268656716E-2</c:v>
                </c:pt>
                <c:pt idx="39">
                  <c:v>2.9850746268656716E-2</c:v>
                </c:pt>
                <c:pt idx="40">
                  <c:v>1.4925373134328358E-2</c:v>
                </c:pt>
                <c:pt idx="41">
                  <c:v>1.4925373134328358E-2</c:v>
                </c:pt>
                <c:pt idx="42">
                  <c:v>1.4925373134328358E-2</c:v>
                </c:pt>
                <c:pt idx="43">
                  <c:v>1.4925373134328358E-2</c:v>
                </c:pt>
                <c:pt idx="44">
                  <c:v>1.4925373134328358E-2</c:v>
                </c:pt>
                <c:pt idx="45">
                  <c:v>1.4925373134328358E-2</c:v>
                </c:pt>
                <c:pt idx="46">
                  <c:v>1.4925373134328358E-2</c:v>
                </c:pt>
                <c:pt idx="47">
                  <c:v>1.4925373134328358E-2</c:v>
                </c:pt>
                <c:pt idx="48">
                  <c:v>1.4925373134328358E-2</c:v>
                </c:pt>
                <c:pt idx="49">
                  <c:v>1.4925373134328358E-2</c:v>
                </c:pt>
                <c:pt idx="50">
                  <c:v>1.4925373134328358E-2</c:v>
                </c:pt>
                <c:pt idx="51">
                  <c:v>2.9850746268656716E-2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B3-4A59-9CE8-F650E4164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909720"/>
        <c:axId val="1769912016"/>
      </c:lineChart>
      <c:catAx>
        <c:axId val="1049124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25104"/>
        <c:crosses val="autoZero"/>
        <c:auto val="1"/>
        <c:lblAlgn val="ctr"/>
        <c:lblOffset val="100"/>
        <c:noMultiLvlLbl val="0"/>
      </c:catAx>
      <c:valAx>
        <c:axId val="1049125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24448"/>
        <c:crosses val="autoZero"/>
        <c:crossBetween val="between"/>
      </c:valAx>
      <c:valAx>
        <c:axId val="176991201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09720"/>
        <c:crosses val="max"/>
        <c:crossBetween val="between"/>
      </c:valAx>
      <c:catAx>
        <c:axId val="1769909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9912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[decodedHexTracing.xlsx]duration!PivotTable2</c:name>
    <c:fmtId val="15"/>
  </c:pivotSource>
  <c:chart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duration!$K$1</c:f>
              <c:strCache>
                <c:ptCount val="1"/>
                <c:pt idx="0">
                  <c:v>Count of duration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duration!$J$2:$J$7</c:f>
              <c:strCache>
                <c:ptCount val="5"/>
                <c:pt idx="0">
                  <c:v>8</c:v>
                </c:pt>
                <c:pt idx="1">
                  <c:v>59</c:v>
                </c:pt>
                <c:pt idx="2">
                  <c:v>88</c:v>
                </c:pt>
                <c:pt idx="3">
                  <c:v>235</c:v>
                </c:pt>
                <c:pt idx="4">
                  <c:v>(blank)</c:v>
                </c:pt>
              </c:strCache>
            </c:strRef>
          </c:cat>
          <c:val>
            <c:numRef>
              <c:f>duration!$K$2:$K$7</c:f>
              <c:numCache>
                <c:formatCode>General</c:formatCode>
                <c:ptCount val="5"/>
                <c:pt idx="0">
                  <c:v>56</c:v>
                </c:pt>
                <c:pt idx="1">
                  <c:v>1</c:v>
                </c:pt>
                <c:pt idx="2">
                  <c:v>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9-43ED-A241-F484C996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762264680"/>
        <c:axId val="1762260088"/>
      </c:barChart>
      <c:lineChart>
        <c:grouping val="standard"/>
        <c:varyColors val="0"/>
        <c:ser>
          <c:idx val="1"/>
          <c:order val="1"/>
          <c:tx>
            <c:strRef>
              <c:f>duration!$L$1</c:f>
              <c:strCache>
                <c:ptCount val="1"/>
                <c:pt idx="0">
                  <c:v>CDF duration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duration!$J$2:$J$7</c:f>
              <c:strCache>
                <c:ptCount val="5"/>
                <c:pt idx="0">
                  <c:v>8</c:v>
                </c:pt>
                <c:pt idx="1">
                  <c:v>59</c:v>
                </c:pt>
                <c:pt idx="2">
                  <c:v>88</c:v>
                </c:pt>
                <c:pt idx="3">
                  <c:v>235</c:v>
                </c:pt>
                <c:pt idx="4">
                  <c:v>(blank)</c:v>
                </c:pt>
              </c:strCache>
            </c:strRef>
          </c:cat>
          <c:val>
            <c:numRef>
              <c:f>duration!$L$2:$L$7</c:f>
              <c:numCache>
                <c:formatCode>0.00%</c:formatCode>
                <c:ptCount val="5"/>
                <c:pt idx="0">
                  <c:v>0.86153846153846159</c:v>
                </c:pt>
                <c:pt idx="1">
                  <c:v>0.87692307692307692</c:v>
                </c:pt>
                <c:pt idx="2">
                  <c:v>0.98461538461538467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9-43ED-A241-F484C996D323}"/>
            </c:ext>
          </c:extLst>
        </c:ser>
        <c:ser>
          <c:idx val="2"/>
          <c:order val="2"/>
          <c:tx>
            <c:strRef>
              <c:f>duration!$M$1</c:f>
              <c:strCache>
                <c:ptCount val="1"/>
                <c:pt idx="0">
                  <c:v>PDF duration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duration!$J$2:$J$7</c:f>
              <c:strCache>
                <c:ptCount val="5"/>
                <c:pt idx="0">
                  <c:v>8</c:v>
                </c:pt>
                <c:pt idx="1">
                  <c:v>59</c:v>
                </c:pt>
                <c:pt idx="2">
                  <c:v>88</c:v>
                </c:pt>
                <c:pt idx="3">
                  <c:v>235</c:v>
                </c:pt>
                <c:pt idx="4">
                  <c:v>(blank)</c:v>
                </c:pt>
              </c:strCache>
            </c:strRef>
          </c:cat>
          <c:val>
            <c:numRef>
              <c:f>duration!$M$2:$M$7</c:f>
              <c:numCache>
                <c:formatCode>0.00%</c:formatCode>
                <c:ptCount val="5"/>
                <c:pt idx="0">
                  <c:v>0.86153846153846159</c:v>
                </c:pt>
                <c:pt idx="1">
                  <c:v>1.5384615384615385E-2</c:v>
                </c:pt>
                <c:pt idx="2">
                  <c:v>0.1076923076923077</c:v>
                </c:pt>
                <c:pt idx="3">
                  <c:v>1.5384615384615385E-2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9-43ED-A241-F484C996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40744"/>
        <c:axId val="1053640416"/>
      </c:lineChart>
      <c:catAx>
        <c:axId val="17622646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60088"/>
        <c:crosses val="autoZero"/>
        <c:auto val="1"/>
        <c:lblAlgn val="ctr"/>
        <c:lblOffset val="100"/>
        <c:noMultiLvlLbl val="0"/>
      </c:catAx>
      <c:valAx>
        <c:axId val="1762260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64680"/>
        <c:crosses val="autoZero"/>
        <c:crossBetween val="between"/>
      </c:valAx>
      <c:valAx>
        <c:axId val="1053640416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40744"/>
        <c:crosses val="max"/>
        <c:crossBetween val="between"/>
      </c:valAx>
      <c:catAx>
        <c:axId val="1053640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3640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[decodedHexTracing.xlsx]Timings!PivotTable1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Timings!$BZ$4</c:f>
              <c:strCache>
                <c:ptCount val="1"/>
                <c:pt idx="0">
                  <c:v>Count of txend to rxstart act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Timings!$BY$5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Timings!$BZ$5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5A41-49BB-B553-2EF2CBB4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1147109712"/>
        <c:axId val="1147104136"/>
      </c:barChart>
      <c:lineChart>
        <c:grouping val="standard"/>
        <c:varyColors val="0"/>
        <c:ser>
          <c:idx val="1"/>
          <c:order val="1"/>
          <c:tx>
            <c:strRef>
              <c:f>Timings!$CA$4</c:f>
              <c:strCache>
                <c:ptCount val="1"/>
                <c:pt idx="0">
                  <c:v>CDF of txend to rxstart act2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Timings!$BY$5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Timings!$CA$5</c:f>
              <c:numCache>
                <c:formatCode>0.00%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1-49BB-B553-2EF2CBB464A6}"/>
            </c:ext>
          </c:extLst>
        </c:ser>
        <c:ser>
          <c:idx val="2"/>
          <c:order val="2"/>
          <c:tx>
            <c:strRef>
              <c:f>Timings!$CB$4</c:f>
              <c:strCache>
                <c:ptCount val="1"/>
                <c:pt idx="0">
                  <c:v>PDF of txend to rxstart act2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Timings!$BY$5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Timings!$CB$5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1-49BB-B553-2EF2CBB46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769160"/>
        <c:axId val="1359770144"/>
      </c:lineChart>
      <c:catAx>
        <c:axId val="1147109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04136"/>
        <c:crosses val="autoZero"/>
        <c:auto val="1"/>
        <c:lblAlgn val="ctr"/>
        <c:lblOffset val="100"/>
        <c:noMultiLvlLbl val="0"/>
      </c:catAx>
      <c:valAx>
        <c:axId val="1147104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09712"/>
        <c:crosses val="autoZero"/>
        <c:crossBetween val="between"/>
      </c:valAx>
      <c:valAx>
        <c:axId val="1359770144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69160"/>
        <c:crosses val="max"/>
        <c:crossBetween val="between"/>
      </c:valAx>
      <c:catAx>
        <c:axId val="1359769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977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276225</xdr:colOff>
      <xdr:row>0</xdr:row>
      <xdr:rowOff>11202</xdr:rowOff>
    </xdr:from>
    <xdr:to>
      <xdr:col>25</xdr:col>
      <xdr:colOff>585260</xdr:colOff>
      <xdr:row>40</xdr:row>
      <xdr:rowOff>145634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FB195C-B121-41CD-82D9-D1516A9B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5" y="11202"/>
          <a:ext cx="9319685" cy="775443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608135</xdr:colOff>
      <xdr:row>16</xdr:row>
      <xdr:rowOff>47118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7DE5217A-A12E-4C88-B787-223F17859EC9}"/>
            </a:ext>
          </a:extLst>
        </xdr:cNvPr>
        <xdr:cNvGrpSpPr/>
      </xdr:nvGrpSpPr>
      <xdr:grpSpPr>
        <a:xfrm>
          <a:off x="0" y="0"/>
          <a:ext cx="11276135" cy="3095118"/>
          <a:chOff x="-71108" y="-273930"/>
          <a:chExt cx="9641840" cy="3099853"/>
        </a:xfrm>
      </xdr:grpSpPr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860C34F5-8378-4823-AB63-4A99FE356737}"/>
              </a:ext>
            </a:extLst>
          </xdr:cNvPr>
          <xdr:cNvCxnSpPr/>
        </xdr:nvCxnSpPr>
        <xdr:spPr>
          <a:xfrm>
            <a:off x="0" y="1435100"/>
            <a:ext cx="9570732" cy="0"/>
          </a:xfrm>
          <a:prstGeom prst="line">
            <a:avLst/>
          </a:prstGeom>
          <a:noFill/>
          <a:ln w="28575" cap="flat" cmpd="sng" algn="ctr">
            <a:solidFill>
              <a:srgbClr val="4472C4"/>
            </a:solidFill>
            <a:prstDash val="solid"/>
            <a:miter lim="800000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769CAFF1-70AD-48C1-9F58-B1C9B6DC8307}"/>
              </a:ext>
            </a:extLst>
          </xdr:cNvPr>
          <xdr:cNvSpPr/>
        </xdr:nvSpPr>
        <xdr:spPr>
          <a:xfrm>
            <a:off x="1543488" y="1235090"/>
            <a:ext cx="1632748" cy="190500"/>
          </a:xfrm>
          <a:prstGeom prst="rect">
            <a:avLst/>
          </a:prstGeom>
          <a:solidFill>
            <a:srgbClr val="ED7D31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FFFFFF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POLL 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0" name="Straight Arrow Connector 89">
            <a:extLst>
              <a:ext uri="{FF2B5EF4-FFF2-40B4-BE49-F238E27FC236}">
                <a16:creationId xmlns:a16="http://schemas.microsoft.com/office/drawing/2014/main" id="{5BEC9530-8123-4275-89FF-78FB5D34E0A9}"/>
              </a:ext>
            </a:extLst>
          </xdr:cNvPr>
          <xdr:cNvCxnSpPr/>
        </xdr:nvCxnSpPr>
        <xdr:spPr>
          <a:xfrm flipV="1">
            <a:off x="3167981" y="716918"/>
            <a:ext cx="0" cy="1535882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91" name="TextBox 67">
            <a:extLst>
              <a:ext uri="{FF2B5EF4-FFF2-40B4-BE49-F238E27FC236}">
                <a16:creationId xmlns:a16="http://schemas.microsoft.com/office/drawing/2014/main" id="{8D726E91-7F9E-4F06-80A3-4A3B9B7F562A}"/>
              </a:ext>
            </a:extLst>
          </xdr:cNvPr>
          <xdr:cNvSpPr txBox="1"/>
        </xdr:nvSpPr>
        <xdr:spPr>
          <a:xfrm>
            <a:off x="2414480" y="310954"/>
            <a:ext cx="1509395" cy="45974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endtxtime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from dc.CRCtimestamp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2" name="Straight Arrow Connector 91">
            <a:extLst>
              <a:ext uri="{FF2B5EF4-FFF2-40B4-BE49-F238E27FC236}">
                <a16:creationId xmlns:a16="http://schemas.microsoft.com/office/drawing/2014/main" id="{0A19185E-6E03-41F1-8293-75E4CF534415}"/>
              </a:ext>
            </a:extLst>
          </xdr:cNvPr>
          <xdr:cNvCxnSpPr/>
        </xdr:nvCxnSpPr>
        <xdr:spPr>
          <a:xfrm>
            <a:off x="4030192" y="1424305"/>
            <a:ext cx="0" cy="77025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93" name="TextBox 71">
            <a:extLst>
              <a:ext uri="{FF2B5EF4-FFF2-40B4-BE49-F238E27FC236}">
                <a16:creationId xmlns:a16="http://schemas.microsoft.com/office/drawing/2014/main" id="{4A2BF958-8E17-44C5-9093-72C31236BA92}"/>
              </a:ext>
            </a:extLst>
          </xdr:cNvPr>
          <xdr:cNvSpPr txBox="1"/>
        </xdr:nvSpPr>
        <xdr:spPr>
          <a:xfrm>
            <a:off x="4018907" y="1895030"/>
            <a:ext cx="772795" cy="45974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rxstart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(after call)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789ED6DC-3096-4961-94F9-F9231A7C8398}"/>
              </a:ext>
            </a:extLst>
          </xdr:cNvPr>
          <xdr:cNvCxnSpPr/>
        </xdr:nvCxnSpPr>
        <xdr:spPr>
          <a:xfrm>
            <a:off x="3818274" y="1519475"/>
            <a:ext cx="227623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W8">
        <xdr:nvSpPr>
          <xdr:cNvPr id="95" name="TextBox 73">
            <a:extLst>
              <a:ext uri="{FF2B5EF4-FFF2-40B4-BE49-F238E27FC236}">
                <a16:creationId xmlns:a16="http://schemas.microsoft.com/office/drawing/2014/main" id="{76EBE954-C4DD-49EF-9C64-BADC792DCF99}"/>
              </a:ext>
            </a:extLst>
          </xdr:cNvPr>
          <xdr:cNvSpPr txBox="1"/>
        </xdr:nvSpPr>
        <xdr:spPr>
          <a:xfrm>
            <a:off x="3526696" y="1250280"/>
            <a:ext cx="723801" cy="87978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BBCFE1D5-C7A6-49EF-95EF-B0C7C9722BB4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149/829/634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65C8F111-D7B1-421E-AFF2-D54B8DB5DDB4}"/>
              </a:ext>
            </a:extLst>
          </xdr:cNvPr>
          <xdr:cNvSpPr/>
        </xdr:nvSpPr>
        <xdr:spPr>
          <a:xfrm>
            <a:off x="4030827" y="1421765"/>
            <a:ext cx="1876819" cy="190500"/>
          </a:xfrm>
          <a:prstGeom prst="rect">
            <a:avLst/>
          </a:prstGeom>
          <a:solidFill>
            <a:srgbClr val="70AD47"/>
          </a:solidFill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FFFFFF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ACK RX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7" name="Straight Arrow Connector 96">
            <a:extLst>
              <a:ext uri="{FF2B5EF4-FFF2-40B4-BE49-F238E27FC236}">
                <a16:creationId xmlns:a16="http://schemas.microsoft.com/office/drawing/2014/main" id="{4025B5F3-3E74-4E76-9946-912742A2DE9B}"/>
              </a:ext>
            </a:extLst>
          </xdr:cNvPr>
          <xdr:cNvCxnSpPr/>
        </xdr:nvCxnSpPr>
        <xdr:spPr>
          <a:xfrm>
            <a:off x="5904471" y="1084580"/>
            <a:ext cx="0" cy="110934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98" name="TextBox 77">
            <a:extLst>
              <a:ext uri="{FF2B5EF4-FFF2-40B4-BE49-F238E27FC236}">
                <a16:creationId xmlns:a16="http://schemas.microsoft.com/office/drawing/2014/main" id="{CF605C8B-2D02-4B59-8F44-5E37554C53F8}"/>
              </a:ext>
            </a:extLst>
          </xdr:cNvPr>
          <xdr:cNvSpPr txBox="1"/>
        </xdr:nvSpPr>
        <xdr:spPr>
          <a:xfrm>
            <a:off x="4981925" y="2182669"/>
            <a:ext cx="1959610" cy="643254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rxEnd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(From 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di.rxstatus.timestampEnd.CRC)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99" name="Straight Arrow Connector 98">
            <a:extLst>
              <a:ext uri="{FF2B5EF4-FFF2-40B4-BE49-F238E27FC236}">
                <a16:creationId xmlns:a16="http://schemas.microsoft.com/office/drawing/2014/main" id="{B9EDF8BA-3ECC-439E-960C-1F98495D7616}"/>
              </a:ext>
            </a:extLst>
          </xdr:cNvPr>
          <xdr:cNvCxnSpPr>
            <a:cxnSpLocks/>
          </xdr:cNvCxnSpPr>
        </xdr:nvCxnSpPr>
        <xdr:spPr>
          <a:xfrm flipV="1">
            <a:off x="6399268" y="302262"/>
            <a:ext cx="0" cy="1151255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Arrow Connector 99">
            <a:extLst>
              <a:ext uri="{FF2B5EF4-FFF2-40B4-BE49-F238E27FC236}">
                <a16:creationId xmlns:a16="http://schemas.microsoft.com/office/drawing/2014/main" id="{5813A6F5-57A5-4859-8BC0-7E1124D2E5B7}"/>
              </a:ext>
            </a:extLst>
          </xdr:cNvPr>
          <xdr:cNvCxnSpPr/>
        </xdr:nvCxnSpPr>
        <xdr:spPr>
          <a:xfrm flipV="1">
            <a:off x="7087356" y="708660"/>
            <a:ext cx="0" cy="1117600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01" name="TextBox 80">
            <a:extLst>
              <a:ext uri="{FF2B5EF4-FFF2-40B4-BE49-F238E27FC236}">
                <a16:creationId xmlns:a16="http://schemas.microsoft.com/office/drawing/2014/main" id="{F4F4BB98-61E8-4F98-8AB5-BD375E5964A8}"/>
              </a:ext>
            </a:extLst>
          </xdr:cNvPr>
          <xdr:cNvSpPr txBox="1"/>
        </xdr:nvSpPr>
        <xdr:spPr>
          <a:xfrm>
            <a:off x="5788894" y="0"/>
            <a:ext cx="1410970" cy="37719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phyDataWrapper Call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2" name="TextBox 81">
            <a:extLst>
              <a:ext uri="{FF2B5EF4-FFF2-40B4-BE49-F238E27FC236}">
                <a16:creationId xmlns:a16="http://schemas.microsoft.com/office/drawing/2014/main" id="{C0189E18-2AB8-47E4-91A0-E339D370C3CB}"/>
              </a:ext>
            </a:extLst>
          </xdr:cNvPr>
          <xdr:cNvSpPr txBox="1"/>
        </xdr:nvSpPr>
        <xdr:spPr>
          <a:xfrm>
            <a:off x="6736828" y="392358"/>
            <a:ext cx="695325" cy="37719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TargetTX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3" name="TextBox 82">
            <a:extLst>
              <a:ext uri="{FF2B5EF4-FFF2-40B4-BE49-F238E27FC236}">
                <a16:creationId xmlns:a16="http://schemas.microsoft.com/office/drawing/2014/main" id="{CF72694C-BAB2-40AB-AAED-1170C061F8B3}"/>
              </a:ext>
            </a:extLst>
          </xdr:cNvPr>
          <xdr:cNvSpPr txBox="1"/>
        </xdr:nvSpPr>
        <xdr:spPr>
          <a:xfrm>
            <a:off x="7297663" y="773288"/>
            <a:ext cx="1470186" cy="26888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Actual TX(PHR)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04" name="Straight Arrow Connector 103">
            <a:extLst>
              <a:ext uri="{FF2B5EF4-FFF2-40B4-BE49-F238E27FC236}">
                <a16:creationId xmlns:a16="http://schemas.microsoft.com/office/drawing/2014/main" id="{F46FD3B7-F27E-4F7B-BF35-F0DB71D49E32}"/>
              </a:ext>
            </a:extLst>
          </xdr:cNvPr>
          <xdr:cNvCxnSpPr/>
        </xdr:nvCxnSpPr>
        <xdr:spPr>
          <a:xfrm>
            <a:off x="6397363" y="1202055"/>
            <a:ext cx="689358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E8">
        <xdr:nvSpPr>
          <xdr:cNvPr id="105" name="TextBox 84">
            <a:extLst>
              <a:ext uri="{FF2B5EF4-FFF2-40B4-BE49-F238E27FC236}">
                <a16:creationId xmlns:a16="http://schemas.microsoft.com/office/drawing/2014/main" id="{77367694-3F7D-4BDA-BEE0-D82D19DBF155}"/>
              </a:ext>
            </a:extLst>
          </xdr:cNvPr>
          <xdr:cNvSpPr txBox="1"/>
        </xdr:nvSpPr>
        <xdr:spPr>
          <a:xfrm>
            <a:off x="6419435" y="1061611"/>
            <a:ext cx="714211" cy="11741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1AB23A8C-DE89-4A09-B742-9409BEECC322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-686983901/894/-287961647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06" name="Straight Arrow Connector 105">
            <a:extLst>
              <a:ext uri="{FF2B5EF4-FFF2-40B4-BE49-F238E27FC236}">
                <a16:creationId xmlns:a16="http://schemas.microsoft.com/office/drawing/2014/main" id="{EA019A4F-EA15-4A58-A986-4C5A9F825093}"/>
              </a:ext>
            </a:extLst>
          </xdr:cNvPr>
          <xdr:cNvCxnSpPr/>
        </xdr:nvCxnSpPr>
        <xdr:spPr>
          <a:xfrm>
            <a:off x="7087356" y="1343025"/>
            <a:ext cx="747970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8DB2E71E-EF71-468E-91C8-F98ECBBDD161}"/>
              </a:ext>
            </a:extLst>
          </xdr:cNvPr>
          <xdr:cNvCxnSpPr/>
        </xdr:nvCxnSpPr>
        <xdr:spPr>
          <a:xfrm flipV="1">
            <a:off x="7868913" y="1040132"/>
            <a:ext cx="0" cy="1043305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F3CE7AD1-CCD2-4912-852B-4593668E76D1}"/>
              </a:ext>
            </a:extLst>
          </xdr:cNvPr>
          <xdr:cNvSpPr/>
        </xdr:nvSpPr>
        <xdr:spPr>
          <a:xfrm>
            <a:off x="7870160" y="1235429"/>
            <a:ext cx="1659266" cy="190500"/>
          </a:xfrm>
          <a:prstGeom prst="rect">
            <a:avLst/>
          </a:prstGeom>
          <a:solidFill>
            <a:srgbClr val="ED7D31"/>
          </a:solidFill>
          <a:ln w="12700" cap="flat" cmpd="sng" algn="ctr">
            <a:noFill/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FFFFFF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DATA 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0" name="Straight Arrow Connector 109">
            <a:extLst>
              <a:ext uri="{FF2B5EF4-FFF2-40B4-BE49-F238E27FC236}">
                <a16:creationId xmlns:a16="http://schemas.microsoft.com/office/drawing/2014/main" id="{2ECDB7CE-D3BF-42E2-B1BA-912964919C23}"/>
              </a:ext>
            </a:extLst>
          </xdr:cNvPr>
          <xdr:cNvCxnSpPr/>
        </xdr:nvCxnSpPr>
        <xdr:spPr>
          <a:xfrm>
            <a:off x="5910821" y="1703947"/>
            <a:ext cx="1168280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AS8">
        <xdr:nvSpPr>
          <xdr:cNvPr id="111" name="TextBox 91">
            <a:extLst>
              <a:ext uri="{FF2B5EF4-FFF2-40B4-BE49-F238E27FC236}">
                <a16:creationId xmlns:a16="http://schemas.microsoft.com/office/drawing/2014/main" id="{8200CBB6-E397-48C0-B3E6-C0E2581FA039}"/>
              </a:ext>
            </a:extLst>
          </xdr:cNvPr>
          <xdr:cNvSpPr txBox="1"/>
        </xdr:nvSpPr>
        <xdr:spPr>
          <a:xfrm>
            <a:off x="6062331" y="1559462"/>
            <a:ext cx="833618" cy="14056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36034A9E-F731-4BB1-904E-7EE43DBA9B11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-686983653/-680832859/-683909850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2" name="Straight Arrow Connector 111">
            <a:extLst>
              <a:ext uri="{FF2B5EF4-FFF2-40B4-BE49-F238E27FC236}">
                <a16:creationId xmlns:a16="http://schemas.microsoft.com/office/drawing/2014/main" id="{B4481BA1-D099-4091-AFE9-313C92F77F5C}"/>
              </a:ext>
            </a:extLst>
          </xdr:cNvPr>
          <xdr:cNvCxnSpPr/>
        </xdr:nvCxnSpPr>
        <xdr:spPr>
          <a:xfrm>
            <a:off x="5886056" y="2022214"/>
            <a:ext cx="1968065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AY8">
        <xdr:nvSpPr>
          <xdr:cNvPr id="113" name="TextBox 95">
            <a:extLst>
              <a:ext uri="{FF2B5EF4-FFF2-40B4-BE49-F238E27FC236}">
                <a16:creationId xmlns:a16="http://schemas.microsoft.com/office/drawing/2014/main" id="{FD96A4E8-D15C-44EE-81C7-632A55A56B78}"/>
              </a:ext>
            </a:extLst>
          </xdr:cNvPr>
          <xdr:cNvSpPr txBox="1"/>
        </xdr:nvSpPr>
        <xdr:spPr>
          <a:xfrm>
            <a:off x="6394378" y="1892427"/>
            <a:ext cx="915085" cy="115803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689E1CED-BA41-426E-A65B-1861CCE2180C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#DIV/0!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4" name="Straight Arrow Connector 113">
            <a:extLst>
              <a:ext uri="{FF2B5EF4-FFF2-40B4-BE49-F238E27FC236}">
                <a16:creationId xmlns:a16="http://schemas.microsoft.com/office/drawing/2014/main" id="{472AF60D-5C17-4DCE-8FDC-E72823EA233E}"/>
              </a:ext>
            </a:extLst>
          </xdr:cNvPr>
          <xdr:cNvCxnSpPr/>
        </xdr:nvCxnSpPr>
        <xdr:spPr>
          <a:xfrm>
            <a:off x="5896851" y="1202055"/>
            <a:ext cx="475747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Q8">
        <xdr:nvSpPr>
          <xdr:cNvPr id="115" name="TextBox 103">
            <a:extLst>
              <a:ext uri="{FF2B5EF4-FFF2-40B4-BE49-F238E27FC236}">
                <a16:creationId xmlns:a16="http://schemas.microsoft.com/office/drawing/2014/main" id="{D750AB97-DB14-4C16-A28E-0CB8BA46C58E}"/>
              </a:ext>
            </a:extLst>
          </xdr:cNvPr>
          <xdr:cNvSpPr txBox="1"/>
        </xdr:nvSpPr>
        <xdr:spPr>
          <a:xfrm>
            <a:off x="5749080" y="1043110"/>
            <a:ext cx="709104" cy="128573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EC61B404-6FB6-4D94-ABEF-0BEE8D9BDBC2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220/263/237</a:t>
            </a:fld>
            <a:endParaRPr lang="en-US" sz="6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16" name="Straight Arrow Connector 115">
            <a:extLst>
              <a:ext uri="{FF2B5EF4-FFF2-40B4-BE49-F238E27FC236}">
                <a16:creationId xmlns:a16="http://schemas.microsoft.com/office/drawing/2014/main" id="{E6236312-526D-4B01-A80C-B1A991FA19CC}"/>
              </a:ext>
            </a:extLst>
          </xdr:cNvPr>
          <xdr:cNvCxnSpPr/>
        </xdr:nvCxnSpPr>
        <xdr:spPr>
          <a:xfrm>
            <a:off x="3176236" y="1045210"/>
            <a:ext cx="1182382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TextBox 111">
            <a:extLst>
              <a:ext uri="{FF2B5EF4-FFF2-40B4-BE49-F238E27FC236}">
                <a16:creationId xmlns:a16="http://schemas.microsoft.com/office/drawing/2014/main" id="{135ABD90-693F-4DB8-9007-DCEDD54D31C9}"/>
              </a:ext>
            </a:extLst>
          </xdr:cNvPr>
          <xdr:cNvSpPr txBox="1"/>
        </xdr:nvSpPr>
        <xdr:spPr>
          <a:xfrm>
            <a:off x="3373558" y="693969"/>
            <a:ext cx="1074887" cy="14503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/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900">
                <a:solidFill>
                  <a:srgbClr val="C00000"/>
                </a:solidFill>
                <a:effectLst/>
              </a:rPr>
              <a:t>1000 (to have)</a:t>
            </a:r>
          </a:p>
        </xdr:txBody>
      </xdr:sp>
      <xdr:cxnSp macro="">
        <xdr:nvCxnSpPr>
          <xdr:cNvPr id="118" name="Straight Arrow Connector 117">
            <a:extLst>
              <a:ext uri="{FF2B5EF4-FFF2-40B4-BE49-F238E27FC236}">
                <a16:creationId xmlns:a16="http://schemas.microsoft.com/office/drawing/2014/main" id="{71B74518-47A1-45D6-8E5C-1A1B9BF6A915}"/>
              </a:ext>
            </a:extLst>
          </xdr:cNvPr>
          <xdr:cNvCxnSpPr/>
        </xdr:nvCxnSpPr>
        <xdr:spPr>
          <a:xfrm>
            <a:off x="4366873" y="637540"/>
            <a:ext cx="0" cy="77025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19" name="Straight Arrow Connector 118">
            <a:extLst>
              <a:ext uri="{FF2B5EF4-FFF2-40B4-BE49-F238E27FC236}">
                <a16:creationId xmlns:a16="http://schemas.microsoft.com/office/drawing/2014/main" id="{0AC0F116-4FE5-421C-8FB2-A5D32969F4C1}"/>
              </a:ext>
            </a:extLst>
          </xdr:cNvPr>
          <xdr:cNvCxnSpPr/>
        </xdr:nvCxnSpPr>
        <xdr:spPr>
          <a:xfrm>
            <a:off x="3838778" y="1424305"/>
            <a:ext cx="0" cy="770255"/>
          </a:xfrm>
          <a:prstGeom prst="straightConnector1">
            <a:avLst/>
          </a:prstGeom>
          <a:noFill/>
          <a:ln w="6350" cap="flat" cmpd="sng" algn="ctr">
            <a:solidFill>
              <a:srgbClr val="70AD47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120" name="TextBox 71">
            <a:extLst>
              <a:ext uri="{FF2B5EF4-FFF2-40B4-BE49-F238E27FC236}">
                <a16:creationId xmlns:a16="http://schemas.microsoft.com/office/drawing/2014/main" id="{B54A3670-D2A9-4617-9B90-EAB9257DB63B}"/>
              </a:ext>
            </a:extLst>
          </xdr:cNvPr>
          <xdr:cNvSpPr txBox="1"/>
        </xdr:nvSpPr>
        <xdr:spPr>
          <a:xfrm>
            <a:off x="3356320" y="2092084"/>
            <a:ext cx="772795" cy="63800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rxstart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  <a:p>
            <a:pPr algn="ctr">
              <a:lnSpc>
                <a:spcPct val="107000"/>
              </a:lnSpc>
              <a:spcAft>
                <a:spcPts val="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(before call)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26570344-6EF9-4655-8DE0-0B1E7088D4B3}"/>
              </a:ext>
            </a:extLst>
          </xdr:cNvPr>
          <xdr:cNvCxnSpPr/>
        </xdr:nvCxnSpPr>
        <xdr:spPr>
          <a:xfrm flipV="1">
            <a:off x="942968" y="705927"/>
            <a:ext cx="0" cy="748291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2" name="TextBox 81">
            <a:extLst>
              <a:ext uri="{FF2B5EF4-FFF2-40B4-BE49-F238E27FC236}">
                <a16:creationId xmlns:a16="http://schemas.microsoft.com/office/drawing/2014/main" id="{C53AFF1B-74F1-4FB9-B8C6-2445D57FF92F}"/>
              </a:ext>
            </a:extLst>
          </xdr:cNvPr>
          <xdr:cNvSpPr txBox="1"/>
        </xdr:nvSpPr>
        <xdr:spPr>
          <a:xfrm>
            <a:off x="592441" y="487755"/>
            <a:ext cx="695325" cy="294489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TargetTX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23" name="TextBox 82">
            <a:extLst>
              <a:ext uri="{FF2B5EF4-FFF2-40B4-BE49-F238E27FC236}">
                <a16:creationId xmlns:a16="http://schemas.microsoft.com/office/drawing/2014/main" id="{B2B2D582-9EC6-412A-A1EF-0AC29F3866DB}"/>
              </a:ext>
            </a:extLst>
          </xdr:cNvPr>
          <xdr:cNvSpPr txBox="1"/>
        </xdr:nvSpPr>
        <xdr:spPr>
          <a:xfrm>
            <a:off x="1153275" y="553879"/>
            <a:ext cx="1067127" cy="26888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Actual TX(PHR)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Timings!AG8">
        <xdr:nvSpPr>
          <xdr:cNvPr id="124" name="TextBox 86">
            <a:extLst>
              <a:ext uri="{FF2B5EF4-FFF2-40B4-BE49-F238E27FC236}">
                <a16:creationId xmlns:a16="http://schemas.microsoft.com/office/drawing/2014/main" id="{5C3C56E6-4DB0-4DB0-9F66-13F874D57FF6}"/>
              </a:ext>
            </a:extLst>
          </xdr:cNvPr>
          <xdr:cNvSpPr txBox="1"/>
        </xdr:nvSpPr>
        <xdr:spPr>
          <a:xfrm>
            <a:off x="919043" y="901091"/>
            <a:ext cx="688869" cy="145844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9C71D08A-7374-493B-A1A4-6A14F0BC22EA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719/989/754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25" name="Straight Arrow Connector 124">
            <a:extLst>
              <a:ext uri="{FF2B5EF4-FFF2-40B4-BE49-F238E27FC236}">
                <a16:creationId xmlns:a16="http://schemas.microsoft.com/office/drawing/2014/main" id="{844CE470-F21B-4C2E-AE3F-66460F0B651A}"/>
              </a:ext>
            </a:extLst>
          </xdr:cNvPr>
          <xdr:cNvCxnSpPr/>
        </xdr:nvCxnSpPr>
        <xdr:spPr>
          <a:xfrm flipV="1">
            <a:off x="1536574" y="772705"/>
            <a:ext cx="0" cy="677305"/>
          </a:xfrm>
          <a:prstGeom prst="straightConnector1">
            <a:avLst/>
          </a:prstGeom>
          <a:noFill/>
          <a:ln w="6350" cap="flat" cmpd="sng" algn="ctr">
            <a:solidFill>
              <a:srgbClr val="ED7D31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26" name="Straight Arrow Connector 125">
            <a:extLst>
              <a:ext uri="{FF2B5EF4-FFF2-40B4-BE49-F238E27FC236}">
                <a16:creationId xmlns:a16="http://schemas.microsoft.com/office/drawing/2014/main" id="{EDEEDD54-CC60-4FC9-A677-7C91C1C91979}"/>
              </a:ext>
            </a:extLst>
          </xdr:cNvPr>
          <xdr:cNvCxnSpPr>
            <a:cxnSpLocks/>
            <a:endCxn id="127" idx="2"/>
          </xdr:cNvCxnSpPr>
        </xdr:nvCxnSpPr>
        <xdr:spPr>
          <a:xfrm flipH="1" flipV="1">
            <a:off x="283697" y="203047"/>
            <a:ext cx="10260" cy="1236059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TextBox 80">
            <a:extLst>
              <a:ext uri="{FF2B5EF4-FFF2-40B4-BE49-F238E27FC236}">
                <a16:creationId xmlns:a16="http://schemas.microsoft.com/office/drawing/2014/main" id="{1E709498-0DD1-48A5-9112-BB68D4117166}"/>
              </a:ext>
            </a:extLst>
          </xdr:cNvPr>
          <xdr:cNvSpPr txBox="1"/>
        </xdr:nvSpPr>
        <xdr:spPr>
          <a:xfrm>
            <a:off x="-71108" y="-273930"/>
            <a:ext cx="709609" cy="47697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Wrapper Call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28" name="Straight Arrow Connector 127">
            <a:extLst>
              <a:ext uri="{FF2B5EF4-FFF2-40B4-BE49-F238E27FC236}">
                <a16:creationId xmlns:a16="http://schemas.microsoft.com/office/drawing/2014/main" id="{8B39CA49-2D0B-463C-BC47-2C9298EA47C3}"/>
              </a:ext>
            </a:extLst>
          </xdr:cNvPr>
          <xdr:cNvCxnSpPr/>
        </xdr:nvCxnSpPr>
        <xdr:spPr>
          <a:xfrm>
            <a:off x="281688" y="1202055"/>
            <a:ext cx="689358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E8">
        <xdr:nvSpPr>
          <xdr:cNvPr id="129" name="TextBox 84">
            <a:extLst>
              <a:ext uri="{FF2B5EF4-FFF2-40B4-BE49-F238E27FC236}">
                <a16:creationId xmlns:a16="http://schemas.microsoft.com/office/drawing/2014/main" id="{C8AF54BC-1109-43BA-AC03-1AADC1D37BC7}"/>
              </a:ext>
            </a:extLst>
          </xdr:cNvPr>
          <xdr:cNvSpPr txBox="1"/>
        </xdr:nvSpPr>
        <xdr:spPr>
          <a:xfrm>
            <a:off x="279732" y="1068570"/>
            <a:ext cx="697976" cy="8843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F540336D-FEA1-425C-AE21-3C0FE6773AC6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-686983901/894/-287961647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30" name="Straight Arrow Connector 129">
            <a:extLst>
              <a:ext uri="{FF2B5EF4-FFF2-40B4-BE49-F238E27FC236}">
                <a16:creationId xmlns:a16="http://schemas.microsoft.com/office/drawing/2014/main" id="{813A2D73-B80D-4D40-AC1F-90B2B450B7C1}"/>
              </a:ext>
            </a:extLst>
          </xdr:cNvPr>
          <xdr:cNvCxnSpPr/>
        </xdr:nvCxnSpPr>
        <xdr:spPr>
          <a:xfrm>
            <a:off x="942969" y="1066378"/>
            <a:ext cx="593605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Arrow Connector 130">
            <a:extLst>
              <a:ext uri="{FF2B5EF4-FFF2-40B4-BE49-F238E27FC236}">
                <a16:creationId xmlns:a16="http://schemas.microsoft.com/office/drawing/2014/main" id="{548C7B69-634D-4106-9D9C-D819A41CD963}"/>
              </a:ext>
            </a:extLst>
          </xdr:cNvPr>
          <xdr:cNvCxnSpPr>
            <a:cxnSpLocks/>
            <a:endCxn id="132" idx="2"/>
          </xdr:cNvCxnSpPr>
        </xdr:nvCxnSpPr>
        <xdr:spPr>
          <a:xfrm flipV="1">
            <a:off x="1059613" y="203047"/>
            <a:ext cx="2045" cy="124151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2" name="TextBox 80">
            <a:extLst>
              <a:ext uri="{FF2B5EF4-FFF2-40B4-BE49-F238E27FC236}">
                <a16:creationId xmlns:a16="http://schemas.microsoft.com/office/drawing/2014/main" id="{CB73C694-A893-43EA-935B-807689ECDE07}"/>
              </a:ext>
            </a:extLst>
          </xdr:cNvPr>
          <xdr:cNvSpPr txBox="1"/>
        </xdr:nvSpPr>
        <xdr:spPr>
          <a:xfrm>
            <a:off x="706853" y="-273930"/>
            <a:ext cx="709609" cy="47697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Wrapper Return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33" name="Straight Arrow Connector 132">
            <a:extLst>
              <a:ext uri="{FF2B5EF4-FFF2-40B4-BE49-F238E27FC236}">
                <a16:creationId xmlns:a16="http://schemas.microsoft.com/office/drawing/2014/main" id="{4F91E76C-A6B4-410D-9043-89712B8E1CD5}"/>
              </a:ext>
            </a:extLst>
          </xdr:cNvPr>
          <xdr:cNvCxnSpPr/>
        </xdr:nvCxnSpPr>
        <xdr:spPr>
          <a:xfrm>
            <a:off x="281689" y="402091"/>
            <a:ext cx="780658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BK8">
        <xdr:nvSpPr>
          <xdr:cNvPr id="134" name="TextBox 84">
            <a:extLst>
              <a:ext uri="{FF2B5EF4-FFF2-40B4-BE49-F238E27FC236}">
                <a16:creationId xmlns:a16="http://schemas.microsoft.com/office/drawing/2014/main" id="{99F8F9D1-FA28-4F57-B69B-658E31AA53D8}"/>
              </a:ext>
            </a:extLst>
          </xdr:cNvPr>
          <xdr:cNvSpPr txBox="1"/>
        </xdr:nvSpPr>
        <xdr:spPr>
          <a:xfrm>
            <a:off x="329619" y="216750"/>
            <a:ext cx="733239" cy="118386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3C8BAE0F-92AF-43DE-9E20-6CC3A05E6EC5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509/1120/840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35" name="Straight Arrow Connector 134">
            <a:extLst>
              <a:ext uri="{FF2B5EF4-FFF2-40B4-BE49-F238E27FC236}">
                <a16:creationId xmlns:a16="http://schemas.microsoft.com/office/drawing/2014/main" id="{1AF9E7A7-E3DA-449C-B2C7-EE73DA91C385}"/>
              </a:ext>
            </a:extLst>
          </xdr:cNvPr>
          <xdr:cNvCxnSpPr/>
        </xdr:nvCxnSpPr>
        <xdr:spPr>
          <a:xfrm>
            <a:off x="3172799" y="1989118"/>
            <a:ext cx="662384" cy="0"/>
          </a:xfrm>
          <a:prstGeom prst="straightConnector1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Timings!AM8">
        <xdr:nvSpPr>
          <xdr:cNvPr id="136" name="TextBox 73">
            <a:extLst>
              <a:ext uri="{FF2B5EF4-FFF2-40B4-BE49-F238E27FC236}">
                <a16:creationId xmlns:a16="http://schemas.microsoft.com/office/drawing/2014/main" id="{5C20B20F-A026-43C7-B9FB-F3CD1C01B182}"/>
              </a:ext>
            </a:extLst>
          </xdr:cNvPr>
          <xdr:cNvSpPr txBox="1"/>
        </xdr:nvSpPr>
        <xdr:spPr>
          <a:xfrm>
            <a:off x="3117434" y="1832114"/>
            <a:ext cx="759998" cy="137400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EEDC5DFA-A125-4858-BCE3-137FCC8CAF1A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#DIV/0!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Timings!AG8">
        <xdr:nvSpPr>
          <xdr:cNvPr id="152" name="TextBox 86">
            <a:extLst>
              <a:ext uri="{FF2B5EF4-FFF2-40B4-BE49-F238E27FC236}">
                <a16:creationId xmlns:a16="http://schemas.microsoft.com/office/drawing/2014/main" id="{1622FB11-3975-4A83-9F14-6D73F744D0C3}"/>
              </a:ext>
            </a:extLst>
          </xdr:cNvPr>
          <xdr:cNvSpPr txBox="1"/>
        </xdr:nvSpPr>
        <xdr:spPr>
          <a:xfrm>
            <a:off x="7121396" y="1172605"/>
            <a:ext cx="688869" cy="145844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fld id="{9C71D08A-7374-493B-A1A4-6A14F0BC22EA}" type="TxLink">
              <a:rPr lang="en-US" sz="900" b="0" i="0" u="none" strike="noStrike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>
                <a:lnSpc>
                  <a:spcPct val="107000"/>
                </a:lnSpc>
                <a:spcAft>
                  <a:spcPts val="800"/>
                </a:spcAft>
              </a:pPr>
              <a:t>719/989/754</a:t>
            </a:fld>
            <a:endParaRPr lang="en-US" sz="900">
              <a:solidFill>
                <a:srgbClr val="C00000"/>
              </a:solidFill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9" name="TextBox 82">
            <a:extLst>
              <a:ext uri="{FF2B5EF4-FFF2-40B4-BE49-F238E27FC236}">
                <a16:creationId xmlns:a16="http://schemas.microsoft.com/office/drawing/2014/main" id="{48134EFB-23C6-43F5-BB53-4311827EE465}"/>
              </a:ext>
            </a:extLst>
          </xdr:cNvPr>
          <xdr:cNvSpPr txBox="1"/>
        </xdr:nvSpPr>
        <xdr:spPr>
          <a:xfrm>
            <a:off x="3920132" y="353546"/>
            <a:ext cx="1470186" cy="268881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en-US" sz="1100" kern="1200">
                <a:solidFill>
                  <a:srgbClr val="000000"/>
                </a:solidFill>
                <a:effectLst/>
                <a:ea typeface="Calibri" panose="020F0502020204030204" pitchFamily="34" charset="0"/>
                <a:cs typeface="Arial" panose="020B0604020202020204" pitchFamily="34" charset="0"/>
              </a:rPr>
              <a:t>Actual RX(PHR)</a:t>
            </a:r>
            <a:endParaRPr lang="en-US" sz="1100">
              <a:effectLst/>
              <a:ea typeface="Calibri" panose="020F0502020204030204" pitchFamily="34" charset="0"/>
              <a:cs typeface="Arial" panose="020B0604020202020204" pitchFamily="34" charset="0"/>
            </a:endParaRPr>
          </a:p>
        </xdr:txBody>
      </xdr:sp>
      <xdr:sp macro="" textlink="Timings!CC8">
        <xdr:nvSpPr>
          <xdr:cNvPr id="71" name="TextBox 73">
            <a:extLst>
              <a:ext uri="{FF2B5EF4-FFF2-40B4-BE49-F238E27FC236}">
                <a16:creationId xmlns:a16="http://schemas.microsoft.com/office/drawing/2014/main" id="{D42B0FC3-C9EA-4D20-810E-3F89B29F9A1F}"/>
              </a:ext>
            </a:extLst>
          </xdr:cNvPr>
          <xdr:cNvSpPr txBox="1"/>
        </xdr:nvSpPr>
        <xdr:spPr>
          <a:xfrm>
            <a:off x="3412480" y="906855"/>
            <a:ext cx="1044261" cy="107057"/>
          </a:xfrm>
          <a:prstGeom prst="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>
              <a:lnSpc>
                <a:spcPct val="107000"/>
              </a:lnSpc>
              <a:spcAft>
                <a:spcPts val="800"/>
              </a:spcAft>
            </a:pPr>
            <a:fld id="{98909A69-C426-4F1F-8221-7180CF0AEE1D}" type="TxLink">
              <a:rPr lang="en-US" sz="900" b="0" i="0" u="none" strike="noStrike" kern="1200">
                <a:solidFill>
                  <a:srgbClr val="C00000"/>
                </a:solidFill>
                <a:effectLst/>
                <a:latin typeface="Calibri"/>
                <a:ea typeface="Calibri" panose="020F0502020204030204" pitchFamily="34" charset="0"/>
                <a:cs typeface="Calibri"/>
              </a:rPr>
              <a:pPr marL="0" indent="0" algn="l" defTabSz="914400" rtl="0" eaLnBrk="1" latinLnBrk="0" hangingPunct="1">
                <a:lnSpc>
                  <a:spcPct val="107000"/>
                </a:lnSpc>
                <a:spcAft>
                  <a:spcPts val="800"/>
                </a:spcAft>
              </a:pPr>
              <a:t>#DIV/0!</a:t>
            </a:fld>
            <a:endParaRPr lang="en-US" sz="900" b="0" i="0" u="none" strike="noStrike" kern="1200">
              <a:solidFill>
                <a:srgbClr val="C00000"/>
              </a:solidFill>
              <a:effectLst/>
              <a:latin typeface="Calibri"/>
              <a:ea typeface="Calibri" panose="020F0502020204030204" pitchFamily="34" charset="0"/>
              <a:cs typeface="Calibri"/>
            </a:endParaRPr>
          </a:p>
        </xdr:txBody>
      </xdr:sp>
    </xdr:grpSp>
    <xdr:clientData/>
  </xdr:twoCellAnchor>
  <xdr:twoCellAnchor>
    <xdr:from>
      <xdr:col>23</xdr:col>
      <xdr:colOff>485775</xdr:colOff>
      <xdr:row>35</xdr:row>
      <xdr:rowOff>38100</xdr:rowOff>
    </xdr:from>
    <xdr:to>
      <xdr:col>29</xdr:col>
      <xdr:colOff>142875</xdr:colOff>
      <xdr:row>49</xdr:row>
      <xdr:rowOff>114300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571C9738-F167-4C19-8B26-CFFA2EAA8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504825</xdr:colOff>
      <xdr:row>30</xdr:row>
      <xdr:rowOff>85725</xdr:rowOff>
    </xdr:from>
    <xdr:to>
      <xdr:col>33</xdr:col>
      <xdr:colOff>161925</xdr:colOff>
      <xdr:row>44</xdr:row>
      <xdr:rowOff>161925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A1E742DB-3391-4465-A2BF-25C386008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381000</xdr:colOff>
      <xdr:row>29</xdr:row>
      <xdr:rowOff>133350</xdr:rowOff>
    </xdr:from>
    <xdr:to>
      <xdr:col>38</xdr:col>
      <xdr:colOff>38100</xdr:colOff>
      <xdr:row>44</xdr:row>
      <xdr:rowOff>19050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A3D182A1-1407-465E-B9A4-3A1521DD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16</xdr:row>
      <xdr:rowOff>171450</xdr:rowOff>
    </xdr:from>
    <xdr:to>
      <xdr:col>13</xdr:col>
      <xdr:colOff>590550</xdr:colOff>
      <xdr:row>33</xdr:row>
      <xdr:rowOff>76200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0FECD52B-182D-4F09-AE36-F108A006E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6</xdr:col>
      <xdr:colOff>619124</xdr:colOff>
      <xdr:row>63</xdr:row>
      <xdr:rowOff>76200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92901DE-4658-4169-8A6D-711FE5D29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64</xdr:row>
      <xdr:rowOff>0</xdr:rowOff>
    </xdr:from>
    <xdr:to>
      <xdr:col>6</xdr:col>
      <xdr:colOff>619124</xdr:colOff>
      <xdr:row>78</xdr:row>
      <xdr:rowOff>76200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FC1F8005-E5B5-4D29-A44E-2CB30A9E0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6</xdr:col>
      <xdr:colOff>619124</xdr:colOff>
      <xdr:row>93</xdr:row>
      <xdr:rowOff>76200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AFB013F5-ADB0-40B0-B812-F8BB35F5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6</xdr:col>
      <xdr:colOff>619124</xdr:colOff>
      <xdr:row>108</xdr:row>
      <xdr:rowOff>76200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FDD6BCE0-9657-4F6E-8745-A6BB017EC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13</xdr:col>
      <xdr:colOff>619125</xdr:colOff>
      <xdr:row>63</xdr:row>
      <xdr:rowOff>76200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4026A53A-F10C-4238-9DDF-08E93AAF8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64</xdr:row>
      <xdr:rowOff>0</xdr:rowOff>
    </xdr:from>
    <xdr:to>
      <xdr:col>13</xdr:col>
      <xdr:colOff>619125</xdr:colOff>
      <xdr:row>78</xdr:row>
      <xdr:rowOff>76200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5C69D46F-60E0-451E-91E0-B5098A49E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94</xdr:row>
      <xdr:rowOff>0</xdr:rowOff>
    </xdr:from>
    <xdr:to>
      <xdr:col>13</xdr:col>
      <xdr:colOff>619125</xdr:colOff>
      <xdr:row>108</xdr:row>
      <xdr:rowOff>76200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60E8A35-CDDB-4375-84E0-F42557823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79</xdr:row>
      <xdr:rowOff>0</xdr:rowOff>
    </xdr:from>
    <xdr:to>
      <xdr:col>13</xdr:col>
      <xdr:colOff>619125</xdr:colOff>
      <xdr:row>93</xdr:row>
      <xdr:rowOff>76200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7770A953-C897-4590-A091-178DBE959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6</xdr:col>
      <xdr:colOff>590550</xdr:colOff>
      <xdr:row>48</xdr:row>
      <xdr:rowOff>76200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43614BC8-7F45-481C-90DA-003BABA98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13</xdr:col>
      <xdr:colOff>609600</xdr:colOff>
      <xdr:row>48</xdr:row>
      <xdr:rowOff>76200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7213B85C-5685-4697-8F57-AA1F76713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109</xdr:row>
      <xdr:rowOff>0</xdr:rowOff>
    </xdr:from>
    <xdr:to>
      <xdr:col>6</xdr:col>
      <xdr:colOff>609600</xdr:colOff>
      <xdr:row>127</xdr:row>
      <xdr:rowOff>119063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C3528E85-70D0-497C-B513-79FABAD28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819149</xdr:colOff>
      <xdr:row>108</xdr:row>
      <xdr:rowOff>190499</xdr:rowOff>
    </xdr:from>
    <xdr:to>
      <xdr:col>13</xdr:col>
      <xdr:colOff>600074</xdr:colOff>
      <xdr:row>127</xdr:row>
      <xdr:rowOff>104774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33FCE886-42B8-466C-9216-314E933C8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shakya\OneDrive%20-%20Itron\Microsoft%20Teams%20Chat%20Files\decodedHexTracing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ain2"/>
      <sheetName val="PivotReport"/>
      <sheetName val="Freq"/>
      <sheetName val="Sizes"/>
      <sheetName val="Flags"/>
      <sheetName val="Timings"/>
      <sheetName val="fast-Link"/>
      <sheetName val="duration"/>
      <sheetName val="DEBUG_MASK"/>
      <sheetName val="MaskData"/>
    </sheetNames>
    <sheetDataSet>
      <sheetData sheetId="0"/>
      <sheetData sheetId="1"/>
      <sheetData sheetId="2"/>
      <sheetData sheetId="3"/>
      <sheetData sheetId="4">
        <row r="1">
          <cell r="M1">
            <v>2</v>
          </cell>
          <cell r="Q1">
            <v>1</v>
          </cell>
        </row>
        <row r="2">
          <cell r="Q2">
            <v>1</v>
          </cell>
        </row>
        <row r="3">
          <cell r="Q3">
            <v>1</v>
          </cell>
        </row>
        <row r="4">
          <cell r="Q4">
            <v>2</v>
          </cell>
        </row>
        <row r="5">
          <cell r="B5">
            <v>26</v>
          </cell>
          <cell r="M5">
            <v>1</v>
          </cell>
          <cell r="Q5">
            <v>1</v>
          </cell>
        </row>
        <row r="6">
          <cell r="M6">
            <v>8</v>
          </cell>
          <cell r="Q6">
            <v>3</v>
          </cell>
        </row>
        <row r="7">
          <cell r="M7">
            <v>17</v>
          </cell>
        </row>
        <row r="8">
          <cell r="M8">
            <v>9</v>
          </cell>
          <cell r="Q8">
            <v>4</v>
          </cell>
        </row>
        <row r="9">
          <cell r="M9">
            <v>9</v>
          </cell>
        </row>
        <row r="10">
          <cell r="M10">
            <v>17</v>
          </cell>
          <cell r="Q10">
            <v>2</v>
          </cell>
        </row>
        <row r="11">
          <cell r="M11">
            <v>17</v>
          </cell>
        </row>
        <row r="12">
          <cell r="M12">
            <v>9</v>
          </cell>
          <cell r="Q12">
            <v>2</v>
          </cell>
        </row>
        <row r="13">
          <cell r="M13">
            <v>24</v>
          </cell>
        </row>
        <row r="14">
          <cell r="Q14">
            <v>2</v>
          </cell>
        </row>
        <row r="15">
          <cell r="M15">
            <v>4</v>
          </cell>
        </row>
        <row r="17">
          <cell r="Q17">
            <v>1</v>
          </cell>
        </row>
        <row r="19">
          <cell r="Q19">
            <v>1</v>
          </cell>
        </row>
        <row r="20">
          <cell r="Q20">
            <v>4</v>
          </cell>
        </row>
      </sheetData>
      <sheetData sheetId="5"/>
      <sheetData sheetId="6"/>
      <sheetData sheetId="7"/>
      <sheetData sheetId="8"/>
      <sheetData sheetId="9"/>
      <sheetData sheetId="10">
        <row r="3">
          <cell r="G3" t="str">
            <v/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77777778" createdVersion="6" refreshedVersion="8" minRefreshableVersion="3" recordCount="2304" xr:uid="{3746F96D-EF1F-4E01-AED9-674DC899077F}">
  <cacheSource type="worksheet">
    <worksheetSource name="timingTable"/>
  </cacheSource>
  <cacheFields count="27">
    <cacheField name="BYTENUM" numFmtId="0">
      <sharedItems/>
    </cacheField>
    <cacheField name="FRT_DEC" numFmtId="0">
      <sharedItems containsSemiMixedTypes="0" containsString="0" containsNumber="1" containsInteger="1" minValue="335687232769" maxValue="335698312765"/>
    </cacheField>
    <cacheField name="FRT_HEX" numFmtId="0">
      <sharedItems/>
    </cacheField>
    <cacheField name="[TRACECODE]:.1" numFmtId="0">
      <sharedItems containsSemiMixedTypes="0" containsString="0" containsNumber="1" containsInteger="1" minValue="6" maxValue="151"/>
    </cacheField>
    <cacheField name="[TRACECODE]:.2" numFmtId="0">
      <sharedItems/>
    </cacheField>
    <cacheField name="TRACE INFO" numFmtId="0">
      <sharedItems/>
    </cacheField>
    <cacheField name="diff" numFmtId="0">
      <sharedItems containsMixedTypes="1" containsNumber="1" containsInteger="1" minValue="2" maxValue="42306"/>
    </cacheField>
    <cacheField name="cl id" numFmtId="0">
      <sharedItems/>
    </cacheField>
    <cacheField name="FRT32_val" numFmtId="0">
      <sharedItems containsMixedTypes="1" containsNumber="1" containsInteger="1" minValue="2" maxValue="689334511"/>
    </cacheField>
    <cacheField name="FRT32_trace" numFmtId="0">
      <sharedItems containsSemiMixedTypes="0" containsString="0" containsNumber="1" containsInteger="1" minValue="679783681" maxValue="690863677"/>
    </cacheField>
    <cacheField name="afterTxCol" numFmtId="0">
      <sharedItems/>
    </cacheField>
    <cacheField name="beforeTx" numFmtId="0">
      <sharedItems/>
    </cacheField>
    <cacheField name="dccol" numFmtId="0">
      <sharedItems/>
    </cacheField>
    <cacheField name="txEnd" numFmtId="0">
      <sharedItems/>
    </cacheField>
    <cacheField name="afterRxCol" numFmtId="0">
      <sharedItems/>
    </cacheField>
    <cacheField name="beforeRx" numFmtId="0">
      <sharedItems/>
    </cacheField>
    <cacheField name="rxStart" numFmtId="0">
      <sharedItems/>
    </cacheField>
    <cacheField name="rxEnd" numFmtId="0">
      <sharedItems/>
    </cacheField>
    <cacheField name="txPHR - target" numFmtId="0">
      <sharedItems containsMixedTypes="1" containsNumber="1" containsInteger="1" minValue="719" maxValue="989"/>
    </cacheField>
    <cacheField name="txEnd to rxStart" numFmtId="0">
      <sharedItems/>
    </cacheField>
    <cacheField name="rxEnd to targetTime" numFmtId="0">
      <sharedItems containsMixedTypes="1" containsNumber="1" containsInteger="1" minValue="-686983653" maxValue="-680832859"/>
    </cacheField>
    <cacheField name="rxEnd to txTime" numFmtId="0">
      <sharedItems/>
    </cacheField>
    <cacheField name="txCall to targetTime" numFmtId="0">
      <sharedItems containsMixedTypes="1" containsNumber="1" containsInteger="1" minValue="-686983901" maxValue="894"/>
    </cacheField>
    <cacheField name="txCall to afterTx" numFmtId="0">
      <sharedItems containsMixedTypes="1" containsNumber="1" containsInteger="1" minValue="509" maxValue="1120"/>
    </cacheField>
    <cacheField name="rxEnd to txCall" numFmtId="0">
      <sharedItems containsMixedTypes="1" containsNumber="1" containsInteger="1" minValue="220" maxValue="263"/>
    </cacheField>
    <cacheField name="rxCall to afterRx" numFmtId="0">
      <sharedItems containsMixedTypes="1" containsNumber="1" containsInteger="1" minValue="149" maxValue="829"/>
    </cacheField>
    <cacheField name="txend to rxstart act" numFmtId="0">
      <sharedItems containsMixedTypes="1" containsNumber="1" containsInteger="1" minValue="1682" maxValue="10099335" count="336">
        <s v="EMPTY"/>
        <n v="1700" u="1"/>
        <n v="1771" u="1"/>
        <n v="15649" u="1"/>
        <n v="15791" u="1"/>
        <n v="15862" u="1"/>
        <n v="20807" u="1"/>
        <n v="1745" u="1"/>
        <n v="1816" u="1"/>
        <n v="2365" u="1"/>
        <n v="15725" u="1"/>
        <n v="15796" u="1"/>
        <n v="15867" u="1"/>
        <n v="1790" u="1"/>
        <n v="15588" u="1"/>
        <n v="15801" u="1"/>
        <n v="15872" u="1"/>
        <n v="17774" u="1"/>
        <n v="70167" u="1"/>
        <n v="1764" u="1"/>
        <n v="1906" u="1"/>
        <n v="16019" u="1"/>
        <n v="1738" u="1"/>
        <n v="15669" u="1"/>
        <n v="15882" u="1"/>
        <n v="62034" u="1"/>
        <n v="1712" u="1"/>
        <n v="1783" u="1"/>
        <n v="2299" u="1"/>
        <n v="15603" u="1"/>
        <n v="15745" u="1"/>
        <n v="15816" u="1"/>
        <n v="15887" u="1"/>
        <n v="16597" u="1"/>
        <n v="1686" u="1"/>
        <n v="2105" u="1"/>
        <n v="2176" u="1"/>
        <n v="2389" u="1"/>
        <n v="15821" u="1"/>
        <n v="15892" u="1"/>
        <n v="15613" u="1"/>
        <n v="15826" u="1"/>
        <n v="1705" u="1"/>
        <n v="1776" u="1"/>
        <n v="1847" u="1"/>
        <n v="6935" u="1"/>
        <n v="15760" u="1"/>
        <n v="16044" u="1"/>
        <n v="20958" u="1"/>
        <n v="48695" u="1"/>
        <n v="1750" u="1"/>
        <n v="2233" u="1"/>
        <n v="2375" u="1"/>
        <n v="15836" u="1"/>
        <n v="16566" u="1"/>
        <n v="18057" u="1"/>
        <n v="58371" u="1"/>
        <n v="1698" u="1"/>
        <n v="1769" u="1"/>
        <n v="15633" u="1"/>
        <n v="15775" u="1"/>
        <n v="15846" u="1"/>
        <n v="32780" u="1"/>
        <n v="1743" u="1"/>
        <n v="1814" u="1"/>
        <n v="15567" u="1"/>
        <n v="15851" u="1"/>
        <n v="1788" u="1"/>
        <n v="15785" u="1"/>
        <n v="15856" u="1"/>
        <n v="18736" u="1"/>
        <n v="1762" u="1"/>
        <n v="2186" u="1"/>
        <n v="2399" u="1"/>
        <n v="15790" u="1"/>
        <n v="15511" u="1"/>
        <n v="15795" u="1"/>
        <n v="15866" u="1"/>
        <n v="1710" u="1"/>
        <n v="1781" u="1"/>
        <n v="1852" u="1"/>
        <n v="2366" u="1"/>
        <n v="15587" u="1"/>
        <n v="15800" u="1"/>
        <n v="15942" u="1"/>
        <n v="16084" u="1"/>
        <n v="16226" u="1"/>
        <n v="17204" u="1"/>
        <n v="1684" u="1"/>
        <n v="1755" u="1"/>
        <n v="15805" u="1"/>
        <n v="15876" u="1"/>
        <n v="16160" u="1"/>
        <n v="16646" u="1"/>
        <n v="15668" u="1"/>
        <n v="15810" u="1"/>
        <n v="15952" u="1"/>
        <n v="783431" u="1"/>
        <n v="1703" u="1"/>
        <n v="1774" u="1"/>
        <n v="2210" u="1"/>
        <n v="1763201" u="1"/>
        <n v="1748" u="1"/>
        <n v="2371" u="1"/>
        <n v="15749" u="1"/>
        <n v="15820" u="1"/>
        <n v="15891" u="1"/>
        <n v="21930" u="1"/>
        <n v="2106" u="1"/>
        <n v="2390" u="1"/>
        <n v="15683" u="1"/>
        <n v="15825" u="1"/>
        <n v="1767" u="1"/>
        <n v="15546" u="1"/>
        <n v="15759" u="1"/>
        <n v="15830" u="1"/>
        <n v="1741" u="1"/>
        <n v="1812" u="1"/>
        <n v="1883" u="1"/>
        <n v="2357" u="1"/>
        <n v="15835" u="1"/>
        <n v="15906" u="1"/>
        <n v="1715" u="1"/>
        <n v="1786" u="1"/>
        <n v="2376" u="1"/>
        <n v="15840" u="1"/>
        <n v="1689" u="1"/>
        <n v="1760" u="1"/>
        <n v="15845" u="1"/>
        <n v="16058" u="1"/>
        <n v="17365" u="1"/>
        <n v="6199" u="1"/>
        <n v="15779" u="1"/>
        <n v="15921" u="1"/>
        <n v="1708" u="1"/>
        <n v="1779" u="1"/>
        <n v="1850" u="1"/>
        <n v="15784" u="1"/>
        <n v="16068" u="1"/>
        <n v="16210" u="1"/>
        <n v="1682" u="1"/>
        <n v="1753" u="1"/>
        <n v="2381" u="1"/>
        <n v="15789" u="1"/>
        <n v="15865" u="1"/>
        <n v="18186" u="1"/>
        <n v="1701" u="1"/>
        <n v="1772" u="1"/>
        <n v="2419" u="1"/>
        <n v="15586" u="1"/>
        <n v="15799" u="1"/>
        <n v="15870" u="1"/>
        <n v="1746" u="1"/>
        <n v="1817" u="1"/>
        <n v="2296" u="1"/>
        <n v="2367" u="1"/>
        <n v="15804" u="1"/>
        <n v="15875" u="1"/>
        <n v="113927" u="1"/>
        <n v="1791" u="1"/>
        <n v="2386" u="1"/>
        <n v="10342" u="1"/>
        <n v="15809" u="1"/>
        <n v="15880" u="1"/>
        <n v="1765" u="1"/>
        <n v="1836" u="1"/>
        <n v="1907" u="1"/>
        <n v="15672" u="1"/>
        <n v="15814" u="1"/>
        <n v="15885" u="1"/>
        <n v="1739" u="1"/>
        <n v="2211" u="1"/>
        <n v="15606" u="1"/>
        <n v="15819" u="1"/>
        <n v="15890" u="1"/>
        <n v="1713" u="1"/>
        <n v="1784" u="1"/>
        <n v="15824" u="1"/>
        <n v="1687" u="1"/>
        <n v="1758" u="1"/>
        <n v="2107" u="1"/>
        <n v="2178" u="1"/>
        <n v="15545" u="1"/>
        <n v="15829" u="1"/>
        <n v="18185" u="1"/>
        <n v="2410" u="1"/>
        <n v="15621" u="1"/>
        <n v="15763" u="1"/>
        <n v="16118" u="1"/>
        <n v="197869" u="1"/>
        <n v="1706" u="1"/>
        <n v="1777" u="1"/>
        <n v="1848" u="1"/>
        <n v="15910" u="1"/>
        <n v="1751" u="1"/>
        <n v="2377" u="1"/>
        <n v="17363" u="1"/>
        <n v="17931" u="1"/>
        <n v="2183" u="1"/>
        <n v="15778" u="1"/>
        <n v="15849" u="1"/>
        <n v="20923" u="1"/>
        <n v="56861" u="1"/>
        <n v="1699" u="1"/>
        <n v="1770" u="1"/>
        <n v="15783" u="1"/>
        <n v="16067" u="1"/>
        <n v="1744" u="1"/>
        <n v="1815" u="1"/>
        <n v="15788" u="1"/>
        <n v="16683" u="1"/>
        <n v="1789" u="1"/>
        <n v="15864" u="1"/>
        <n v="16077" u="1"/>
        <n v="1763" u="1"/>
        <n v="15798" u="1"/>
        <n v="15869" u="1"/>
        <n v="16490" u="1"/>
        <n v="16845" u="1"/>
        <n v="1737" u="1"/>
        <n v="2207" u="1"/>
        <n v="15590" u="1"/>
        <n v="15803" u="1"/>
        <n v="1097886" u="1"/>
        <n v="1711" u="1"/>
        <n v="1782" u="1"/>
        <n v="2226" u="1"/>
        <n v="2297" u="1"/>
        <n v="2368" u="1"/>
        <n v="15879" u="1"/>
        <n v="21267" u="1"/>
        <n v="1685" u="1"/>
        <n v="1756" u="1"/>
        <n v="2103" u="1"/>
        <n v="2387" u="1"/>
        <n v="15813" u="1"/>
        <n v="16168" u="1"/>
        <n v="22981" u="1"/>
        <n v="15605" u="1"/>
        <n v="15889" u="1"/>
        <n v="4668277" u="1"/>
        <n v="1704" u="1"/>
        <n v="1775" u="1"/>
        <n v="2212" u="1"/>
        <n v="15823" u="1"/>
        <n v="15894" u="1"/>
        <n v="1749" u="1"/>
        <n v="15828" u="1"/>
        <n v="15899" u="1"/>
        <n v="16621" u="1"/>
        <n v="18254" u="1"/>
        <n v="1865" u="1"/>
        <n v="15833" u="1"/>
        <n v="15904" u="1"/>
        <n v="16489" u="1"/>
        <n v="1697" u="1"/>
        <n v="1768" u="1"/>
        <n v="1742" u="1"/>
        <n v="1813" u="1"/>
        <n v="15701" u="1"/>
        <n v="1716" u="1"/>
        <n v="1787" u="1"/>
        <n v="15848" u="1"/>
        <n v="15919" u="1"/>
        <n v="16061" u="1"/>
        <n v="1690" u="1"/>
        <n v="2184" u="1"/>
        <n v="15782" u="1"/>
        <n v="17523" u="1"/>
        <n v="15787" u="1"/>
        <n v="15858" u="1"/>
        <n v="17036" u="1"/>
        <n v="18101" u="1"/>
        <n v="1709" u="1"/>
        <n v="1780" u="1"/>
        <n v="1851" u="1"/>
        <n v="2364" u="1"/>
        <n v="15863" u="1"/>
        <n v="21377" u="1"/>
        <n v="1683" u="1"/>
        <n v="1754" u="1"/>
        <n v="15797" u="1"/>
        <n v="15868" u="1"/>
        <n v="17482" u="1"/>
        <n v="15802" u="1"/>
        <n v="15873" u="1"/>
        <n v="1702" u="1"/>
        <n v="1773" u="1"/>
        <n v="1844" u="1"/>
        <n v="2208" u="1"/>
        <n v="15807" u="1"/>
        <n v="15878" u="1"/>
        <n v="16162" u="1"/>
        <n v="16375" u="1"/>
        <n v="10099335" u="1"/>
        <n v="1747" u="1"/>
        <n v="1818" u="1"/>
        <n v="2369" u="1"/>
        <n v="15883" u="1"/>
        <n v="2104" u="1"/>
        <n v="15888" u="1"/>
        <n v="98766" u="1"/>
        <n v="1766" u="1"/>
        <n v="1837" u="1"/>
        <n v="1908" u="1"/>
        <n v="15751" u="1"/>
        <n v="15822" u="1"/>
        <n v="15893" u="1"/>
        <n v="1740" u="1"/>
        <n v="1811" u="1"/>
        <n v="2213" u="1"/>
        <n v="15827" u="1"/>
        <n v="16619" u="1"/>
        <n v="1714" u="1"/>
        <n v="1785" u="1"/>
        <n v="15832" u="1"/>
        <n v="16416" u="1"/>
        <n v="3401438" u="1"/>
        <n v="4798579" u="1"/>
        <n v="1688" u="1"/>
        <n v="1830" u="1"/>
        <n v="2180" u="1"/>
        <n v="16263" u="1"/>
        <n v="16639" u="1"/>
        <n v="15629" u="1"/>
        <n v="15842" u="1"/>
        <n v="1707" u="1"/>
        <n v="1849" u="1"/>
        <n v="18008" u="1"/>
        <n v="1752" u="1"/>
        <n v="2379" u="1"/>
        <n v="1797" u="1"/>
        <n v="2114" u="1"/>
        <n v="2185" u="1"/>
        <n v="15857" u="1"/>
        <n v="1592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78356479" createdVersion="6" refreshedVersion="8" minRefreshableVersion="3" recordCount="2304" xr:uid="{D35DEF94-40C9-4E63-B34B-A4631053AB51}">
  <cacheSource type="worksheet">
    <worksheetSource name="timingTable[rxCall to afterRx]"/>
  </cacheSource>
  <cacheFields count="1">
    <cacheField name="rxCall to afterRx" numFmtId="0">
      <sharedItems containsMixedTypes="1" containsNumber="1" containsInteger="1" minValue="0" maxValue="836" count="162">
        <s v="EMPTY"/>
        <n v="742"/>
        <n v="755"/>
        <n v="727"/>
        <n v="731"/>
        <n v="730"/>
        <n v="746"/>
        <n v="740"/>
        <n v="153"/>
        <n v="739"/>
        <n v="743"/>
        <n v="738"/>
        <n v="733"/>
        <n v="749"/>
        <n v="369"/>
        <n v="821"/>
        <n v="726"/>
        <n v="813"/>
        <n v="825"/>
        <n v="725"/>
        <n v="744"/>
        <n v="734"/>
        <n v="165"/>
        <n v="745"/>
        <n v="820"/>
        <n v="828"/>
        <n v="814"/>
        <n v="736"/>
        <n v="167"/>
        <n v="812"/>
        <n v="829"/>
        <n v="164"/>
        <n v="747"/>
        <n v="168"/>
        <n v="158"/>
        <n v="149"/>
        <n v="157"/>
        <n v="0" u="1"/>
        <n v="135" u="1"/>
        <n v="57" u="1"/>
        <n v="710" u="1"/>
        <n v="697" u="1"/>
        <n v="143" u="1"/>
        <n v="729" u="1"/>
        <n v="151" u="1"/>
        <n v="159" u="1"/>
        <n v="346" u="1"/>
        <n v="748" u="1"/>
        <n v="14" u="1"/>
        <n v="138" u="1"/>
        <n v="735" u="1"/>
        <n v="238" u="1"/>
        <n v="362" u="1"/>
        <n v="146" u="1"/>
        <n v="696" u="1"/>
        <n v="42" u="1"/>
        <n v="175" u="1"/>
        <n v="741" u="1"/>
        <n v="15" u="1"/>
        <n v="154" u="1"/>
        <n v="225" u="1"/>
        <n v="728" u="1"/>
        <n v="44" u="1"/>
        <n v="133" u="1"/>
        <n v="204" u="1"/>
        <n v="702" u="1"/>
        <n v="162" u="1"/>
        <n v="46" u="1"/>
        <n v="141" u="1"/>
        <n v="16" u="1"/>
        <n v="368" u="1"/>
        <n v="103" u="1"/>
        <n v="695" u="1"/>
        <n v="17" u="1"/>
        <n v="313" u="1"/>
        <n v="824" u="1"/>
        <n v="136" u="1"/>
        <n v="207" u="1"/>
        <n v="300" u="1"/>
        <n v="371" u="1"/>
        <n v="18" u="1"/>
        <n v="236" u="1"/>
        <n v="144" u="1"/>
        <n v="759" u="1"/>
        <n v="830" u="1"/>
        <n v="19" u="1"/>
        <n v="817" u="1"/>
        <n v="54" u="1"/>
        <n v="152" u="1"/>
        <n v="223" u="1"/>
        <n v="20" u="1"/>
        <n v="361" u="1"/>
        <n v="707" u="1"/>
        <n v="56" u="1"/>
        <n v="694" u="1"/>
        <n v="836" u="1"/>
        <n v="33" u="1"/>
        <n v="160" u="1"/>
        <n v="823" u="1"/>
        <n v="21" u="1"/>
        <n v="139" u="1"/>
        <n v="58" u="1"/>
        <n v="435" u="1"/>
        <n v="22" u="1"/>
        <n v="102" u="1"/>
        <n v="147" u="1"/>
        <n v="37" u="1"/>
        <n v="309" u="1"/>
        <n v="816" u="1"/>
        <n v="23" u="1"/>
        <n v="155" u="1"/>
        <n v="226" u="1"/>
        <n v="732" u="1"/>
        <n v="134" u="1"/>
        <n v="367" u="1"/>
        <n v="39" u="1"/>
        <n v="777" u="1"/>
        <n v="24" u="1"/>
        <n v="163" u="1"/>
        <n v="142" u="1"/>
        <n v="41" u="1"/>
        <n v="25" u="1"/>
        <n v="114" u="1"/>
        <n v="150" u="1"/>
        <n v="43" u="1"/>
        <n v="499" u="1"/>
        <n v="699" u="1"/>
        <n v="26" u="1"/>
        <n v="757" u="1"/>
        <n v="344" u="1"/>
        <n v="815" u="1"/>
        <n v="45" u="1"/>
        <n v="137" u="1"/>
        <n v="27" u="1"/>
        <n v="166" u="1"/>
        <n v="237" u="1"/>
        <n v="101" u="1"/>
        <n v="145" u="1"/>
        <n v="763" u="1"/>
        <n v="28" u="1"/>
        <n v="750" u="1"/>
        <n v="305" u="1"/>
        <n v="737" u="1"/>
        <n v="224" u="1"/>
        <n v="29" u="1"/>
        <n v="132" u="1"/>
        <n v="711" u="1"/>
        <n v="698" u="1"/>
        <n v="161" u="1"/>
        <n v="827" u="1"/>
        <n v="30" u="1"/>
        <n v="140" u="1"/>
        <n v="113" u="1"/>
        <n v="169" u="1"/>
        <n v="366" u="1"/>
        <n v="31" u="1"/>
        <n v="148" u="1"/>
        <n v="704" u="1"/>
        <n v="32" u="1"/>
        <n v="156" u="1"/>
        <n v="227" u="1"/>
        <n v="34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78703702" createdVersion="6" refreshedVersion="8" minRefreshableVersion="3" recordCount="587" xr:uid="{F90FCA24-4554-4B47-9DD6-3C85071C9163}">
  <cacheSource type="worksheet">
    <worksheetSource ref="I1:I1048576" sheet="fast-Link"/>
  </cacheSource>
  <cacheFields count="1">
    <cacheField name="data req to resp" numFmtId="0">
      <sharedItems containsBlank="1" containsMixedTypes="1" containsNumber="1" containsInteger="1" minValue="18" maxValue="2512510" count="1596">
        <s v="EMPTY"/>
        <n v="1998"/>
        <n v="1996"/>
        <n v="1992"/>
        <n v="1987"/>
        <n v="1911"/>
        <n v="2020"/>
        <n v="687"/>
        <n v="719"/>
        <n v="2013"/>
        <n v="1955"/>
        <n v="1969"/>
        <n v="2043"/>
        <n v="1885"/>
        <n v="1984"/>
        <n v="1971"/>
        <n v="2051"/>
        <n v="682"/>
        <n v="720"/>
        <n v="1962"/>
        <n v="2102"/>
        <n v="1981"/>
        <n v="1968"/>
        <n v="1982"/>
        <n v="2401"/>
        <n v="2010"/>
        <n v="670"/>
        <n v="805"/>
        <n v="1983"/>
        <n v="1966"/>
        <n v="1974"/>
        <n v="2715"/>
        <n v="1975"/>
        <n v="647"/>
        <n v="717"/>
        <n v="1980"/>
        <n v="1970"/>
        <n v="1959"/>
        <n v="1883"/>
        <n v="1972"/>
        <n v="2071"/>
        <n v="1961"/>
        <n v="756"/>
        <n v="754"/>
        <n v="1973"/>
        <n v="1986"/>
        <n v="1978"/>
        <n v="1977"/>
        <n v="695"/>
        <n v="761"/>
        <n v="2056"/>
        <n v="2064"/>
        <n v="1995"/>
        <n v="2613"/>
        <n v="649"/>
        <n v="474"/>
        <n v="750"/>
        <n v="724"/>
        <n v="1444"/>
        <n v="639"/>
        <n v="742"/>
        <n v="1580"/>
        <m/>
        <n v="582" u="1"/>
        <n v="2027" u="1"/>
        <n v="482" u="1"/>
        <n v="1897" u="1"/>
        <n v="1832" u="1"/>
        <n v="3373" u="1"/>
        <n v="417" u="1"/>
        <n v="1637" u="1"/>
        <n v="25" u="1"/>
        <n v="5904" u="1"/>
        <n v="352" u="1"/>
        <n v="10644" u="1"/>
        <n v="1312" u="1"/>
        <n v="10581" u="1"/>
        <n v="2073" u="1"/>
        <n v="7078" u="1"/>
        <n v="843" u="1"/>
        <n v="10455" u="1"/>
        <n v="713" u="1"/>
        <n v="2660" u="1"/>
        <n v="10392" u="1"/>
        <n v="648" u="1"/>
        <n v="1899" u="1"/>
        <n v="450" u="1"/>
        <n v="1704" u="1"/>
        <n v="1639" u="1"/>
        <n v="23215" u="1"/>
        <n v="1574" u="1"/>
        <n v="12220" u="1"/>
        <n v="385" u="1"/>
        <n v="23" u="1"/>
        <n v="10660" u="1"/>
        <n v="1314" u="1"/>
        <n v="2597" u="1"/>
        <n v="320" u="1"/>
        <n v="1184" u="1"/>
        <n v="2077" u="1"/>
        <n v="974" u="1"/>
        <n v="10534" u="1"/>
        <n v="844" u="1"/>
        <n v="3314" u="1"/>
        <n v="10471" u="1"/>
        <n v="2664" u="1"/>
        <n v="10408" u="1"/>
        <n v="2031" u="1"/>
        <n v="483" u="1"/>
        <n v="1901" u="1"/>
        <n v="1836" u="1"/>
        <n v="418" u="1"/>
        <n v="1641" u="1"/>
        <n v="1576" u="1"/>
        <n v="1316" u="1"/>
        <n v="2601" u="1"/>
        <n v="21" u="1"/>
        <n v="11590" u="1"/>
        <n v="10487" u="1"/>
        <n v="780" u="1"/>
        <n v="10424" u="1"/>
        <n v="650" u="1"/>
        <n v="7031" u="1"/>
        <n v="2278" u="1"/>
        <n v="2033" u="1"/>
        <n v="1903" u="1"/>
        <n v="1838" u="1"/>
        <n v="451" u="1"/>
        <n v="1708" u="1"/>
        <n v="1643" u="1"/>
        <n v="14789" u="1"/>
        <n v="1578" u="1"/>
        <n v="386" u="1"/>
        <n v="1318" u="1"/>
        <n v="321" u="1"/>
        <n v="2475" u="1"/>
        <n v="19" u="1"/>
        <n v="1123" u="1"/>
        <n v="10629" u="1"/>
        <n v="12646" u="1"/>
        <n v="21010" u="1"/>
        <n v="976" u="1"/>
        <n v="13103" u="1"/>
        <n v="10566" u="1"/>
        <n v="846" u="1"/>
        <n v="781" u="1"/>
        <n v="716" u="1"/>
        <n v="2672" u="1"/>
        <n v="10440" u="1"/>
        <n v="651" u="1"/>
        <n v="2152" u="1"/>
        <n v="11354" u="1"/>
        <n v="484" u="1"/>
        <n v="1905" u="1"/>
        <n v="419" u="1"/>
        <n v="1645" u="1"/>
        <n v="354" u="1"/>
        <n v="1320" u="1"/>
        <n v="10645" u="1"/>
        <n v="10582" u="1"/>
        <n v="847" u="1"/>
        <n v="11039" u="1"/>
        <n v="10519" u="1"/>
        <n v="782" u="1"/>
        <n v="2676" u="1"/>
        <n v="10456" u="1"/>
        <n v="652" u="1"/>
        <n v="10393" u="1"/>
        <n v="2037" u="1"/>
        <n v="11370" u="1"/>
        <n v="21452" u="1"/>
        <n v="1842" u="1"/>
        <n v="3653" u="1"/>
        <n v="452" u="1"/>
        <n v="1647" u="1"/>
        <n v="1582" u="1"/>
        <n v="387" u="1"/>
        <n v="1517" u="1"/>
        <n v="29331" u="1"/>
        <n v="1322" u="1"/>
        <n v="322" u="1"/>
        <n v="2353" u="1"/>
        <n v="2093" u="1"/>
        <n v="12158" u="1"/>
        <n v="848" u="1"/>
        <n v="27913" u="1"/>
        <n v="10535" u="1"/>
        <n v="783" u="1"/>
        <n v="718" u="1"/>
        <n v="2680" u="1"/>
        <n v="10472" u="1"/>
        <n v="12489" u="1"/>
        <n v="653" u="1"/>
        <n v="588" u="1"/>
        <n v="2160" u="1"/>
        <n v="10409" u="1"/>
        <n v="2039" u="1"/>
        <n v="485" u="1"/>
        <n v="1909" u="1"/>
        <n v="1844" u="1"/>
        <n v="420" u="1"/>
        <n v="1649" u="1"/>
        <n v="14837" u="1"/>
        <n v="1454" u="1"/>
        <n v="355" u="1"/>
        <n v="1194" u="1"/>
        <n v="3984" u="1"/>
        <n v="16145" u="1"/>
        <n v="10551" u="1"/>
        <n v="784" u="1"/>
        <n v="2684" u="1"/>
        <n v="10488" u="1"/>
        <n v="654" u="1"/>
        <n v="10425" u="1"/>
        <n v="1976" u="1"/>
        <n v="453" u="1"/>
        <n v="1651" u="1"/>
        <n v="388" u="1"/>
        <n v="11796" u="1"/>
        <n v="323" u="1"/>
        <n v="1196" u="1"/>
        <n v="1131" u="1"/>
        <n v="10693" u="1"/>
        <n v="3858" u="1"/>
        <n v="785" u="1"/>
        <n v="2688" u="1"/>
        <n v="655" u="1"/>
        <n v="10441" u="1"/>
        <n v="525" u="1"/>
        <n v="3925" u="1"/>
        <n v="486" u="1"/>
        <n v="1913" u="1"/>
        <n v="10898" u="1"/>
        <n v="1848" u="1"/>
        <n v="1783" u="1"/>
        <n v="421" u="1"/>
        <n v="4471" u="1"/>
        <n v="1588" u="1"/>
        <n v="1523" u="1"/>
        <n v="356" u="1"/>
        <n v="2105" u="1"/>
        <n v="11166" u="1"/>
        <n v="3732" u="1"/>
        <n v="10646" u="1"/>
        <n v="851" u="1"/>
        <n v="3342" u="1"/>
        <n v="10583" u="1"/>
        <n v="786" u="1"/>
        <n v="47" u="1"/>
        <n v="656" u="1"/>
        <n v="10457" u="1"/>
        <n v="526" u="1"/>
        <n v="2045" u="1"/>
        <n v="11434" u="1"/>
        <n v="1915" u="1"/>
        <n v="1850" u="1"/>
        <n v="10394" u="1"/>
        <n v="454" u="1"/>
        <n v="1785" u="1"/>
        <n v="7016" u="1"/>
        <n v="1590" u="1"/>
        <n v="389" u="1"/>
        <n v="1525" u="1"/>
        <n v="3019" u="1"/>
        <n v="1460" u="1"/>
        <n v="1330" u="1"/>
        <n v="324" u="1"/>
        <n v="1200" u="1"/>
        <n v="2369" u="1"/>
        <n v="24259" u="1"/>
        <n v="10725" u="1"/>
        <n v="917" u="1"/>
        <n v="14176" u="1"/>
        <n v="852" u="1"/>
        <n v="787" u="1"/>
        <n v="722" u="1"/>
        <n v="10536" u="1"/>
        <n v="43" u="1"/>
        <n v="657" u="1"/>
        <n v="592" u="1"/>
        <n v="10473" u="1"/>
        <n v="2047" u="1"/>
        <n v="487" u="1"/>
        <n v="1917" u="1"/>
        <n v="10410" u="1"/>
        <n v="1787" u="1"/>
        <n v="7024" u="1"/>
        <n v="422" u="1"/>
        <n v="357" u="1"/>
        <n v="1397" u="1"/>
        <n v="10804" u="1"/>
        <n v="1267" u="1"/>
        <n v="1202" u="1"/>
        <n v="2243" u="1"/>
        <n v="11718" u="1"/>
        <n v="853" u="1"/>
        <n v="788" u="1"/>
        <n v="723" u="1"/>
        <n v="10552" u="1"/>
        <n v="658" u="1"/>
        <n v="12049" u="1"/>
        <n v="10489" u="1"/>
        <n v="2050" u="1"/>
        <n v="1854" u="1"/>
        <n v="10426" u="1"/>
        <n v="12443" u="1"/>
        <n v="455" u="1"/>
        <n v="1789" u="1"/>
        <n v="3417" u="1"/>
        <n v="10883" u="1"/>
        <n v="390" u="1"/>
        <n v="13877" u="1"/>
        <n v="1464" u="1"/>
        <n v="2767" u="1"/>
        <n v="325" u="1"/>
        <n v="1074" u="1"/>
        <n v="10694" u="1"/>
        <n v="854" u="1"/>
        <n v="10631" u="1"/>
        <n v="14665" u="1"/>
        <n v="789" u="1"/>
        <n v="10568" u="1"/>
        <n v="659" u="1"/>
        <n v="2574" u="1"/>
        <n v="10505" u="1"/>
        <n v="529" u="1"/>
        <n v="488" u="1"/>
        <n v="1921" u="1"/>
        <n v="1856" u="1"/>
        <n v="3681" u="1"/>
        <n v="10442" u="1"/>
        <n v="1791" u="1"/>
        <n v="11419" u="1"/>
        <n v="423" u="1"/>
        <n v="10379" u="1"/>
        <n v="1466" u="1"/>
        <n v="358" u="1"/>
        <n v="2641" u="1"/>
        <n v="1206" u="1"/>
        <n v="920" u="1"/>
        <n v="855" u="1"/>
        <n v="3358" u="1"/>
        <n v="10647" u="1"/>
        <n v="10584" u="1"/>
        <n v="660" u="1"/>
        <n v="10521" u="1"/>
        <n v="1988" u="1"/>
        <n v="1923" u="1"/>
        <n v="10458" u="1"/>
        <n v="456" u="1"/>
        <n v="1793" u="1"/>
        <n v="6528" u="1"/>
        <n v="1598" u="1"/>
        <n v="391" u="1"/>
        <n v="1468" u="1"/>
        <n v="326" u="1"/>
        <n v="1208" u="1"/>
        <n v="2255" u="1"/>
        <n v="2125" u="1"/>
        <n v="10726" u="1"/>
        <n v="14177" u="1"/>
        <n v="726" u="1"/>
        <n v="14114" u="1"/>
        <n v="10537" u="1"/>
        <n v="531" u="1"/>
        <n v="1990" u="1"/>
        <n v="489" u="1"/>
        <n v="1925" u="1"/>
        <n v="1860" u="1"/>
        <n v="10474" u="1"/>
        <n v="1795" u="1"/>
        <n v="7056" u="1"/>
        <n v="424" u="1"/>
        <n v="1665" u="1"/>
        <n v="1600" u="1"/>
        <n v="10411" u="1"/>
        <n v="1470" u="1"/>
        <n v="359" u="1"/>
        <n v="2649" u="1"/>
        <n v="1275" u="1"/>
        <n v="1210" u="1"/>
        <n v="2259" u="1"/>
        <n v="2129" u="1"/>
        <n v="857" u="1"/>
        <n v="662" u="1"/>
        <n v="10553" u="1"/>
        <n v="2066" u="1"/>
        <n v="1862" u="1"/>
        <n v="457" u="1"/>
        <n v="1797" u="1"/>
        <n v="36871" u="1"/>
        <n v="10947" u="1"/>
        <n v="1602" u="1"/>
        <n v="10427" u="1"/>
        <n v="392" u="1"/>
        <n v="1472" u="1"/>
        <n v="13421" u="1"/>
        <n v="2653" u="1"/>
        <n v="327" u="1"/>
        <n v="28485" u="1"/>
        <n v="1147" u="1"/>
        <n v="4464" u="1"/>
        <n v="10758" u="1"/>
        <n v="10695" u="1"/>
        <n v="728" u="1"/>
        <n v="663" u="1"/>
        <n v="23947" u="1"/>
        <n v="10569" u="1"/>
        <n v="2070" u="1"/>
        <n v="1994" u="1"/>
        <n v="490" u="1"/>
        <n v="1929" u="1"/>
        <n v="19787" u="1"/>
        <n v="1864" u="1"/>
        <n v="10506" u="1"/>
        <n v="1799" u="1"/>
        <n v="425" u="1"/>
        <n v="1669" u="1"/>
        <n v="1604" u="1"/>
        <n v="10443" u="1"/>
        <n v="1409" u="1"/>
        <n v="1344" u="1"/>
        <n v="7009" u="1"/>
        <n v="1214" u="1"/>
        <n v="2137" u="1"/>
        <n v="924" u="1"/>
        <n v="859" u="1"/>
        <n v="23191" u="1"/>
        <n v="10648" u="1"/>
        <n v="14682" u="1"/>
        <n v="664" u="1"/>
        <n v="10585" u="1"/>
        <n v="2074" u="1"/>
        <n v="1931" u="1"/>
        <n v="1866" u="1"/>
        <n v="458" u="1"/>
        <n v="7080" u="1"/>
        <n v="1671" u="1"/>
        <n v="10459" u="1"/>
        <n v="393" u="1"/>
        <n v="10396" u="1"/>
        <n v="328" u="1"/>
        <n v="1216" u="1"/>
        <n v="28549" u="1"/>
        <n v="1151" u="1"/>
        <n v="2141" u="1"/>
        <n v="3638" u="1"/>
        <n v="860" u="1"/>
        <n v="3378" u="1"/>
        <n v="730" u="1"/>
        <n v="10664" u="1"/>
        <n v="665" u="1"/>
        <n v="535" u="1"/>
        <n v="2078" u="1"/>
        <n v="491" u="1"/>
        <n v="1933" u="1"/>
        <n v="3835" u="1"/>
        <n v="1868" u="1"/>
        <n v="1803" u="1"/>
        <n v="1738" u="1"/>
        <n v="426" u="1"/>
        <n v="1673" u="1"/>
        <n v="1608" u="1"/>
        <n v="10475" u="1"/>
        <n v="361" u="1"/>
        <n v="1413" u="1"/>
        <n v="10412" u="1"/>
        <n v="1283" u="1"/>
        <n v="1153" u="1"/>
        <n v="2145" u="1"/>
        <n v="3772" u="1"/>
        <n v="3642" u="1"/>
        <n v="10743" u="1"/>
        <n v="796" u="1"/>
        <n v="731" u="1"/>
        <n v="666" u="1"/>
        <n v="2000" u="1"/>
        <n v="1935" u="1"/>
        <n v="1870" u="1"/>
        <n v="10554" u="1"/>
        <n v="22877" u="1"/>
        <n v="459" u="1"/>
        <n v="1675" u="1"/>
        <n v="1610" u="1"/>
        <n v="10491" u="1"/>
        <n v="394" u="1"/>
        <n v="2669" u="1"/>
        <n v="10428" u="1"/>
        <n v="329" u="1"/>
        <n v="1285" u="1"/>
        <n v="1220" u="1"/>
        <n v="1155" u="1"/>
        <n v="1090" u="1"/>
        <n v="732" u="1"/>
        <n v="667" u="1"/>
        <n v="10633" u="1"/>
        <n v="1872" u="1"/>
        <n v="10570" u="1"/>
        <n v="1742" u="1"/>
        <n v="427" u="1"/>
        <n v="1612" u="1"/>
        <n v="10507" u="1"/>
        <n v="3063" u="1"/>
        <n v="362" u="1"/>
        <n v="5544" u="1"/>
        <n v="2673" u="1"/>
        <n v="10444" u="1"/>
        <n v="1287" u="1"/>
        <n v="1222" u="1"/>
        <n v="1157" u="1"/>
        <n v="1092" u="1"/>
        <n v="2512510" u="1"/>
        <n v="13769" u="1"/>
        <n v="733" u="1"/>
        <n v="668" u="1"/>
        <n v="10649" u="1"/>
        <n v="2090" u="1"/>
        <n v="5875" u="1"/>
        <n v="1939" u="1"/>
        <n v="1874" u="1"/>
        <n v="10586" u="1"/>
        <n v="460" u="1"/>
        <n v="13580" u="1"/>
        <n v="1679" u="1"/>
        <n v="3327" u="1"/>
        <n v="1614" u="1"/>
        <n v="395" u="1"/>
        <n v="10460" u="1"/>
        <n v="330" u="1"/>
        <n v="1289" u="1"/>
        <n v="1224" u="1"/>
        <n v="1159" u="1"/>
        <n v="10397" u="1"/>
        <n v="9877" u="1"/>
        <n v="929" u="1"/>
        <n v="11831" u="1"/>
        <n v="864" u="1"/>
        <n v="799" u="1"/>
        <n v="734" u="1"/>
        <n v="35869" u="1"/>
        <n v="669" u="1"/>
        <n v="2224" u="1"/>
        <n v="2006" u="1"/>
        <n v="493" u="1"/>
        <n v="1941" u="1"/>
        <n v="1876" u="1"/>
        <n v="1746" u="1"/>
        <n v="3461" u="1"/>
        <n v="428" u="1"/>
        <n v="1681" u="1"/>
        <n v="39210" u="1"/>
        <n v="119785" u="1"/>
        <n v="1616" u="1"/>
        <n v="363" u="1"/>
        <n v="1421" u="1"/>
        <n v="10476" u="1"/>
        <n v="1291" u="1"/>
        <n v="7057" u="1"/>
        <n v="1226" u="1"/>
        <n v="298" u="1"/>
        <n v="1161" u="1"/>
        <n v="10413" u="1"/>
        <n v="3918" u="1"/>
        <n v="12367" u="1"/>
        <n v="6474" u="1"/>
        <n v="800" u="1"/>
        <n v="735" u="1"/>
        <n v="10744" u="1"/>
        <n v="25211" u="1"/>
        <n v="540" u="1"/>
        <n v="2098" u="1"/>
        <n v="2008" u="1"/>
        <n v="1943" u="1"/>
        <n v="1878" u="1"/>
        <n v="461" u="1"/>
        <n v="18908" u="1"/>
        <n v="1683" u="1"/>
        <n v="1618" u="1"/>
        <n v="4331" u="1"/>
        <n v="10555" u="1"/>
        <n v="396" u="1"/>
        <n v="1553" u="1"/>
        <n v="12052" u="1"/>
        <n v="14069" u="1"/>
        <n v="2685" u="1"/>
        <n v="10492" u="1"/>
        <n v="331" u="1"/>
        <n v="1293" u="1"/>
        <n v="1228" u="1"/>
        <n v="1163" u="1"/>
        <n v="10429" u="1"/>
        <n v="931" u="1"/>
        <n v="3532" u="1"/>
        <n v="7002" u="1"/>
        <n v="14857" u="1"/>
        <n v="801" u="1"/>
        <n v="736" u="1"/>
        <n v="671" u="1"/>
        <n v="10697" u="1"/>
        <n v="14731" u="1"/>
        <n v="494" u="1"/>
        <n v="1945" u="1"/>
        <n v="10634" u="1"/>
        <n v="1750" u="1"/>
        <n v="429" u="1"/>
        <n v="27985" u="1"/>
        <n v="1620" u="1"/>
        <n v="10571" u="1"/>
        <n v="2949" u="1"/>
        <n v="364" u="1"/>
        <n v="1425" u="1"/>
        <n v="5576" u="1"/>
        <n v="2689" u="1"/>
        <n v="10508" u="1"/>
        <n v="1295" u="1"/>
        <n v="2559" u="1"/>
        <n v="1230" u="1"/>
        <n v="1165" u="1"/>
        <n v="10445" u="1"/>
        <n v="19602" u="1"/>
        <n v="11422" u="1"/>
        <n v="3796" u="1"/>
        <n v="932" u="1"/>
        <n v="3536" u="1"/>
        <n v="3276" u="1"/>
        <n v="4213" u="1"/>
        <n v="48" u="1"/>
        <n v="737" u="1"/>
        <n v="672" u="1"/>
        <n v="6947" u="1"/>
        <n v="28269" u="1"/>
        <n v="542" u="1"/>
        <n v="2012" u="1"/>
        <n v="1947" u="1"/>
        <n v="11170" u="1"/>
        <n v="1882" u="1"/>
        <n v="10650" u="1"/>
        <n v="462" u="1"/>
        <n v="1817" u="1"/>
        <n v="28080" u="1"/>
        <n v="1622" u="1"/>
        <n v="397" u="1"/>
        <n v="1427" u="1"/>
        <n v="11044" u="1"/>
        <n v="332" u="1"/>
        <n v="1297" u="1"/>
        <n v="1232" u="1"/>
        <n v="1167" u="1"/>
        <n v="10461" u="1"/>
        <n v="933" u="1"/>
        <n v="10398" u="1"/>
        <n v="7018" u="1"/>
        <n v="803" u="1"/>
        <n v="738" u="1"/>
        <n v="44" u="1"/>
        <n v="673" u="1"/>
        <n v="23227" u="1"/>
        <n v="543" u="1"/>
        <n v="495" u="1"/>
        <n v="1949" u="1"/>
        <n v="1884" u="1"/>
        <n v="10666" u="1"/>
        <n v="3477" u="1"/>
        <n v="430" u="1"/>
        <n v="1689" u="1"/>
        <n v="1624" u="1"/>
        <n v="365" u="1"/>
        <n v="1429" u="1"/>
        <n v="1299" u="1"/>
        <n v="1234" u="1"/>
        <n v="1169" u="1"/>
        <n v="10477" u="1"/>
        <n v="27671" u="1"/>
        <n v="934" u="1"/>
        <n v="3674" u="1"/>
        <n v="5269" u="1"/>
        <n v="10414" u="1"/>
        <n v="13928" u="1"/>
        <n v="4489" u="1"/>
        <n v="739" u="1"/>
        <n v="2764" u="1"/>
        <n v="674" u="1"/>
        <n v="4946" u="1"/>
        <n v="6963" u="1"/>
        <n v="544" u="1"/>
        <n v="2114" u="1"/>
        <n v="4166" u="1"/>
        <n v="2016" u="1"/>
        <n v="1951" u="1"/>
        <n v="1886" u="1"/>
        <n v="5403" u="1"/>
        <n v="463" u="1"/>
        <n v="1821" u="1"/>
        <n v="12179" u="1"/>
        <n v="3481" u="1"/>
        <n v="1626" u="1"/>
        <n v="10619" u="1"/>
        <n v="398" u="1"/>
        <n v="1561" u="1"/>
        <n v="12116" u="1"/>
        <n v="10556" u="1"/>
        <n v="333" u="1"/>
        <n v="1301" u="1"/>
        <n v="1236" u="1"/>
        <n v="1000" u="1"/>
        <n v="3808" u="1"/>
        <n v="10430" u="1"/>
        <n v="15898" u="1"/>
        <n v="675" u="1"/>
        <n v="12778" u="1"/>
        <n v="545" u="1"/>
        <n v="2018" u="1"/>
        <n v="496" u="1"/>
        <n v="1953" u="1"/>
        <n v="1888" u="1"/>
        <n v="431" u="1"/>
        <n v="1693" u="1"/>
        <n v="1628" u="1"/>
        <n v="10635" u="1"/>
        <n v="1563" u="1"/>
        <n v="11612" u="1"/>
        <n v="366" u="1"/>
        <n v="10572" u="1"/>
        <n v="1303" u="1"/>
        <n v="1238" u="1"/>
        <n v="2185" u="1"/>
        <n v="1001" u="1"/>
        <n v="3682" u="1"/>
        <n v="10446" u="1"/>
        <n v="10383" u="1"/>
        <n v="741" u="1"/>
        <n v="7499" u="1"/>
        <n v="10840" u="1"/>
        <n v="676" u="1"/>
        <n v="10777" u="1"/>
        <n v="546" u="1"/>
        <n v="1890" u="1"/>
        <n v="464" u="1"/>
        <n v="1630" u="1"/>
        <n v="10651" u="1"/>
        <n v="399" u="1"/>
        <n v="1565" u="1"/>
        <n v="10588" u="1"/>
        <n v="334" u="1"/>
        <n v="1305" u="1"/>
        <n v="2579" u="1"/>
        <n v="1240" u="1"/>
        <n v="937" u="1"/>
        <n v="10462" u="1"/>
        <n v="10399" u="1"/>
        <n v="677" u="1"/>
        <n v="10793" u="1"/>
        <n v="547" u="1"/>
        <n v="2126" u="1"/>
        <n v="2022" u="1"/>
        <n v="1892" u="1"/>
        <n v="1827" u="1"/>
        <n v="14244" u="1"/>
        <n v="1762" u="1"/>
        <n v="432" u="1"/>
        <n v="1697" u="1"/>
        <n v="1632" u="1"/>
        <n v="14701" u="1"/>
        <n v="1567" u="1"/>
        <n v="367" u="1"/>
        <n v="1372" u="1"/>
        <n v="10604" u="1"/>
        <n v="1307" u="1"/>
        <n v="302" u="1"/>
        <n v="1177" u="1"/>
        <n v="7058" u="1"/>
        <n v="808" u="1"/>
        <n v="10415" u="1"/>
        <n v="13929" u="1"/>
        <n v="743" u="1"/>
        <n v="548" u="1"/>
        <n v="2130" u="1"/>
        <n v="1894" u="1"/>
        <n v="3757" u="1"/>
        <n v="465" u="1"/>
        <n v="3627" u="1"/>
        <n v="1699" u="1"/>
        <n v="1634" u="1"/>
        <n v="10683" u="1"/>
        <n v="400" u="1"/>
        <n v="1374" u="1"/>
        <n v="335" u="1"/>
        <n v="1309" u="1"/>
        <n v="2587" u="1"/>
        <n v="1244" u="1"/>
        <n v="2327" u="1"/>
        <n v="10557" u="1"/>
        <n v="10494" u="1"/>
        <n v="11991" u="1"/>
        <n v="10431" u="1"/>
        <n v="744" u="1"/>
        <n v="23545" u="1"/>
        <n v="679" u="1"/>
        <n v="7003" u="1"/>
        <n v="4466" u="1"/>
        <n v="549" u="1"/>
        <n v="2026" u="1"/>
        <n v="498" u="1"/>
        <n v="1766" u="1"/>
        <n v="3501" u="1"/>
        <n v="6940" u="1"/>
        <n v="23230" u="1"/>
        <n v="1701" u="1"/>
        <n v="1636" u="1"/>
        <n v="26" u="1"/>
        <n v="368" u="1"/>
        <n v="10636" u="1"/>
        <n v="1311" u="1"/>
        <n v="2461" u="1"/>
        <n v="303" u="1"/>
        <n v="10573" u="1"/>
        <n v="1005" u="1"/>
        <n v="940" u="1"/>
        <n v="10510" u="1"/>
        <n v="10447" u="1"/>
        <n v="745" u="1"/>
        <n v="680" u="1"/>
        <n v="2528" u="1"/>
        <n v="615" u="1"/>
        <n v="4474" u="1"/>
        <n v="550" u="1"/>
        <n v="2138" u="1"/>
        <n v="1898" u="1"/>
        <n v="466" u="1"/>
        <n v="1833" u="1"/>
        <n v="1703" u="1"/>
        <n v="1638" u="1"/>
        <n v="10715" u="1"/>
        <n v="23199" u="1"/>
        <n v="401" u="1"/>
        <n v="1573" u="1"/>
        <n v="24" u="1"/>
        <n v="10652" u="1"/>
        <n v="336" u="1"/>
        <n v="1313" u="1"/>
        <n v="1183" u="1"/>
        <n v="1053" u="1"/>
        <n v="941" u="1"/>
        <n v="10526" u="1"/>
        <n v="10463" u="1"/>
        <n v="746" u="1"/>
        <n v="681" u="1"/>
        <n v="2662" u="1"/>
        <n v="10400" u="1"/>
        <n v="12417" u="1"/>
        <n v="7019" u="1"/>
        <n v="616" u="1"/>
        <n v="551" u="1"/>
        <n v="2142" u="1"/>
        <n v="499" u="1"/>
        <n v="1965" u="1"/>
        <n v="1900" u="1"/>
        <n v="17306" u="1"/>
        <n v="1835" u="1"/>
        <n v="6956" u="1"/>
        <n v="434" u="1"/>
        <n v="1640" u="1"/>
        <n v="1575" u="1"/>
        <n v="110858" u="1"/>
        <n v="369" u="1"/>
        <n v="1380" u="1"/>
        <n v="14702" u="1"/>
        <n v="22" u="1"/>
        <n v="1315" u="1"/>
        <n v="10605" u="1"/>
        <n v="2079" u="1"/>
        <n v="942" u="1"/>
        <n v="10542" u="1"/>
        <n v="14576" u="1"/>
        <n v="10479" u="1"/>
        <n v="747" u="1"/>
        <n v="10416" u="1"/>
        <n v="617" u="1"/>
        <n v="2032" u="1"/>
        <n v="1967" u="1"/>
        <n v="1902" u="1"/>
        <n v="467" u="1"/>
        <n v="1837" u="1"/>
        <n v="1707" u="1"/>
        <n v="402" u="1"/>
        <n v="1512" u="1"/>
        <n v="337" u="1"/>
        <n v="1317" u="1"/>
        <n v="20" u="1"/>
        <n v="1008" u="1"/>
        <n v="11598" u="1"/>
        <n v="943" u="1"/>
        <n v="22822" u="1"/>
        <n v="748" u="1"/>
        <n v="683" u="1"/>
        <n v="2670" u="1"/>
        <n v="10432" u="1"/>
        <n v="2540" u="1"/>
        <n v="618" u="1"/>
        <n v="11409" u="1"/>
        <n v="2280" u="1"/>
        <n v="2150" u="1"/>
        <n v="500" u="1"/>
        <n v="1904" u="1"/>
        <n v="10826" u="1"/>
        <n v="1839" u="1"/>
        <n v="3647" u="1"/>
        <n v="3517" u="1"/>
        <n v="435" u="1"/>
        <n v="1579" u="1"/>
        <n v="370" u="1"/>
        <n v="10700" u="1"/>
        <n v="1319" u="1"/>
        <n v="10637" u="1"/>
        <n v="18" u="1"/>
        <n v="944" u="1"/>
        <n v="10574" u="1"/>
        <n v="10511" u="1"/>
        <n v="749" u="1"/>
        <n v="684" u="1"/>
        <n v="2674" u="1"/>
        <n v="10448" u="1"/>
        <n v="619" u="1"/>
        <n v="2284" u="1"/>
        <n v="3781" u="1"/>
        <n v="468" u="1"/>
        <n v="1841" u="1"/>
        <n v="1711" u="1"/>
        <n v="1646" u="1"/>
        <n v="3261" u="1"/>
        <n v="10779" u="1"/>
        <n v="403" u="1"/>
        <n v="1581" u="1"/>
        <n v="3131" u="1"/>
        <n v="338" u="1"/>
        <n v="1321" u="1"/>
        <n v="2481" u="1"/>
        <n v="1191" u="1"/>
        <n v="2221" u="1"/>
        <n v="10653" u="1"/>
        <n v="945" u="1"/>
        <n v="10590" u="1"/>
        <n v="39162" u="1"/>
        <n v="815" u="1"/>
        <n v="685" u="1"/>
        <n v="2678" u="1"/>
        <n v="10464" u="1"/>
        <n v="620" u="1"/>
        <n v="555" u="1"/>
        <n v="2158" u="1"/>
        <n v="10401" u="1"/>
        <n v="2038" u="1"/>
        <n v="501" u="1"/>
        <n v="11378" u="1"/>
        <n v="1843" u="1"/>
        <n v="1778" u="1"/>
        <n v="436" u="1"/>
        <n v="1648" u="1"/>
        <n v="371" u="1"/>
        <n v="1453" u="1"/>
        <n v="1388" u="1"/>
        <n v="306" u="1"/>
        <n v="1193" u="1"/>
        <n v="11189" u="1"/>
        <n v="14703" u="1"/>
        <n v="11126" u="1"/>
        <n v="946" u="1"/>
        <n v="10543" u="1"/>
        <n v="14577" u="1"/>
        <n v="751" u="1"/>
        <n v="686" u="1"/>
        <n v="10480" u="1"/>
        <n v="621" u="1"/>
        <n v="10417" u="1"/>
        <n v="469" u="1"/>
        <n v="3399" u="1"/>
        <n v="10811" u="1"/>
        <n v="404" u="1"/>
        <n v="1585" u="1"/>
        <n v="1390" u="1"/>
        <n v="339" u="1"/>
        <n v="1325" u="1"/>
        <n v="2619" u="1"/>
        <n v="1260" u="1"/>
        <n v="1195" u="1"/>
        <n v="10685" u="1"/>
        <n v="947" u="1"/>
        <n v="10622" u="1"/>
        <n v="817" u="1"/>
        <n v="10559" u="1"/>
        <n v="752" u="1"/>
        <n v="11536" u="1"/>
        <n v="11016" u="1"/>
        <n v="2686" u="1"/>
        <n v="10496" u="1"/>
        <n v="622" u="1"/>
        <n v="557" u="1"/>
        <n v="10433" u="1"/>
        <n v="2042" u="1"/>
        <n v="502" u="1"/>
        <n v="1847" u="1"/>
        <n v="1782" u="1"/>
        <n v="437" u="1"/>
        <n v="11347" u="1"/>
        <n v="1587" u="1"/>
        <n v="372" u="1"/>
        <n v="1392" u="1"/>
        <n v="10764" u="1"/>
        <n v="1327" u="1"/>
        <n v="1197" u="1"/>
        <n v="14735" u="1"/>
        <n v="948" u="1"/>
        <n v="10638" u="1"/>
        <n v="3340" u="1"/>
        <n v="818" u="1"/>
        <n v="10575" u="1"/>
        <n v="18885" u="1"/>
        <n v="53347" u="1"/>
        <n v="49" u="1"/>
        <n v="753" u="1"/>
        <n v="688" u="1"/>
        <n v="2690" u="1"/>
        <n v="623" u="1"/>
        <n v="558" u="1"/>
        <n v="2170" u="1"/>
        <n v="10449" u="1"/>
        <n v="2044" u="1"/>
        <n v="1979" u="1"/>
        <n v="470" u="1"/>
        <n v="1849" u="1"/>
        <n v="1784" u="1"/>
        <n v="7012" u="1"/>
        <n v="405" u="1"/>
        <n v="1589" u="1"/>
        <n v="3017" u="1"/>
        <n v="340" u="1"/>
        <n v="1199" u="1"/>
        <n v="2367" u="1"/>
        <n v="10717" u="1"/>
        <n v="949" u="1"/>
        <n v="10654" u="1"/>
        <n v="3604" u="1"/>
        <n v="3474" u="1"/>
        <n v="45" u="1"/>
        <n v="689" u="1"/>
        <n v="10528" u="1"/>
        <n v="624" u="1"/>
        <n v="559" u="1"/>
        <n v="10465" u="1"/>
        <n v="503" u="1"/>
        <n v="1916" u="1"/>
        <n v="1851" u="1"/>
        <n v="10402" u="1"/>
        <n v="1786" u="1"/>
        <n v="438" u="1"/>
        <n v="1721" u="1"/>
        <n v="11379" u="1"/>
        <n v="1591" u="1"/>
        <n v="1526" u="1"/>
        <n v="373" u="1"/>
        <n v="1201" u="1"/>
        <n v="23235" u="1"/>
        <n v="14704" u="1"/>
        <n v="3478" u="1"/>
        <n v="820" u="1"/>
        <n v="12104" u="1"/>
        <n v="755" u="1"/>
        <n v="690" u="1"/>
        <n v="10544" u="1"/>
        <n v="41" u="1"/>
        <n v="625" u="1"/>
        <n v="121464" u="1"/>
        <n v="560" u="1"/>
        <n v="10481" u="1"/>
        <n v="471" u="1"/>
        <n v="1853" u="1"/>
        <n v="10418" u="1"/>
        <n v="1788" u="1"/>
        <n v="3545" u="1"/>
        <n v="7028" u="1"/>
        <n v="10875" u="1"/>
        <n v="406" u="1"/>
        <n v="1463" u="1"/>
        <n v="341" u="1"/>
        <n v="1333" u="1"/>
        <n v="10749" u="1"/>
        <n v="23204" u="1"/>
        <n v="12183" u="1"/>
        <n v="821" u="1"/>
        <n v="10623" u="1"/>
        <n v="14657" u="1"/>
        <n v="10103" u="1"/>
        <n v="11080" u="1"/>
        <n v="691" u="1"/>
        <n v="2702" u="1"/>
        <n v="10560" u="1"/>
        <n v="626" u="1"/>
        <n v="561" u="1"/>
        <n v="6319" u="1"/>
        <n v="10497" u="1"/>
        <n v="504" u="1"/>
        <n v="1985" u="1"/>
        <n v="1920" u="1"/>
        <n v="10434" u="1"/>
        <n v="1790" u="1"/>
        <n v="439" u="1"/>
        <n v="11411" u="1"/>
        <n v="1595" u="1"/>
        <n v="374" u="1"/>
        <n v="1465" u="1"/>
        <n v="1400" u="1"/>
        <n v="1335" u="1"/>
        <n v="309" u="1"/>
        <n v="1205" u="1"/>
        <n v="10765" u="1"/>
        <n v="822" u="1"/>
        <n v="10639" u="1"/>
        <n v="692" u="1"/>
        <n v="10576" u="1"/>
        <n v="627" u="1"/>
        <n v="4570" u="1"/>
        <n v="8496" u="1"/>
        <n v="16681" u="1"/>
        <n v="1922" u="1"/>
        <n v="472" u="1"/>
        <n v="1857" u="1"/>
        <n v="10450" u="1"/>
        <n v="1792" u="1"/>
        <n v="1662" u="1"/>
        <n v="407" u="1"/>
        <n v="1597" u="1"/>
        <n v="1467" u="1"/>
        <n v="342" u="1"/>
        <n v="11821" u="1"/>
        <n v="1207" u="1"/>
        <n v="1142" u="1"/>
        <n v="28153" u="1"/>
        <n v="823" u="1"/>
        <n v="758" u="1"/>
        <n v="693" u="1"/>
        <n v="10592" u="1"/>
        <n v="628" u="1"/>
        <n v="10529" u="1"/>
        <n v="505" u="1"/>
        <n v="1989" u="1"/>
        <n v="1859" u="1"/>
        <n v="10466" u="1"/>
        <n v="1794" u="1"/>
        <n v="440" u="1"/>
        <n v="1664" u="1"/>
        <n v="10403" u="1"/>
        <n v="375" u="1"/>
        <n v="1469" u="1"/>
        <n v="2777" u="1"/>
        <n v="310" u="1"/>
        <n v="1209" u="1"/>
        <n v="10797" u="1"/>
        <n v="2127" u="1"/>
        <n v="9757" u="1"/>
        <n v="954" u="1"/>
        <n v="824" u="1"/>
        <n v="759" u="1"/>
        <n v="694" u="1"/>
        <n v="629" u="1"/>
        <n v="4846" u="1"/>
        <n v="564" u="1"/>
        <n v="10545" u="1"/>
        <n v="1991" u="1"/>
        <n v="1926" u="1"/>
        <n v="473" u="1"/>
        <n v="10482" u="1"/>
        <n v="1796" u="1"/>
        <n v="7060" u="1"/>
        <n v="13996" u="1"/>
        <n v="1666" u="1"/>
        <n v="408" u="1"/>
        <n v="10419" u="1"/>
        <n v="1471" u="1"/>
        <n v="343" u="1"/>
        <n v="1276" u="1"/>
        <n v="6997" u="1"/>
        <n v="10813" u="1"/>
        <n v="14847" u="1"/>
        <n v="3368" u="1"/>
        <n v="825" u="1"/>
        <n v="10687" u="1"/>
        <n v="760" u="1"/>
        <n v="2718" u="1"/>
        <n v="10624" u="1"/>
        <n v="2588" u="1"/>
        <n v="630" u="1"/>
        <n v="6611" u="1"/>
        <n v="565" u="1"/>
        <n v="10561" u="1"/>
        <n v="2068" u="1"/>
        <n v="4085" u="1"/>
        <n v="506" u="1"/>
        <n v="1993" u="1"/>
        <n v="1928" u="1"/>
        <n v="1863" u="1"/>
        <n v="10498" u="1"/>
        <n v="1798" u="1"/>
        <n v="441" u="1"/>
        <n v="1603" u="1"/>
        <n v="10435" u="1"/>
        <n v="376" u="1"/>
        <n v="1473" u="1"/>
        <n v="2655" u="1"/>
        <n v="1278" u="1"/>
        <n v="1213" u="1"/>
        <n v="1148" u="1"/>
        <n v="42261" u="1"/>
        <n v="826" u="1"/>
        <n v="696" u="1"/>
        <n v="10640" u="1"/>
        <n v="631" u="1"/>
        <n v="10577" u="1"/>
        <n v="2072" u="1"/>
        <n v="1930" u="1"/>
        <n v="1865" u="1"/>
        <n v="1800" u="1"/>
        <n v="14028" u="1"/>
        <n v="409" u="1"/>
        <n v="1605" u="1"/>
        <n v="10451" u="1"/>
        <n v="344" u="1"/>
        <n v="10388" u="1"/>
        <n v="1280" u="1"/>
        <n v="7013" u="1"/>
        <n v="65757" u="1"/>
        <n v="1150" u="1"/>
        <n v="827" u="1"/>
        <n v="10719" u="1"/>
        <n v="4153" u="1"/>
        <n v="697" u="1"/>
        <n v="632" u="1"/>
        <n v="10593" u="1"/>
        <n v="2076" u="1"/>
        <n v="507" u="1"/>
        <n v="1997" u="1"/>
        <n v="1932" u="1"/>
        <n v="1867" u="1"/>
        <n v="1802" u="1"/>
        <n v="442" u="1"/>
        <n v="3443" u="1"/>
        <n v="11507" u="1"/>
        <n v="1672" u="1"/>
        <n v="3313" u="1"/>
        <n v="10467" u="1"/>
        <n v="377" u="1"/>
        <n v="2663" u="1"/>
        <n v="10404" u="1"/>
        <n v="1282" u="1"/>
        <n v="312" u="1"/>
        <n v="1217" u="1"/>
        <n v="2143" u="1"/>
        <n v="3380" u="1"/>
        <n v="828" u="1"/>
        <n v="3250" u="1"/>
        <n v="10735" u="1"/>
        <n v="763" u="1"/>
        <n v="698" u="1"/>
        <n v="633" u="1"/>
        <n v="2470" u="1"/>
        <n v="1999" u="1"/>
        <n v="1934" u="1"/>
        <n v="475" u="1"/>
        <n v="1869" u="1"/>
        <n v="10546" u="1"/>
        <n v="1739" u="1"/>
        <n v="1674" u="1"/>
        <n v="410" u="1"/>
        <n v="1609" u="1"/>
        <n v="10483" u="1"/>
        <n v="14974" u="1"/>
        <n v="345" u="1"/>
        <n v="1349" u="1"/>
        <n v="10420" u="1"/>
        <n v="1284" u="1"/>
        <n v="1219" u="1"/>
        <n v="829" u="1"/>
        <n v="764" u="1"/>
        <n v="23208" u="1"/>
        <n v="699" u="1"/>
        <n v="634" u="1"/>
        <n v="28093" u="1"/>
        <n v="508" u="1"/>
        <n v="2001" u="1"/>
        <n v="1936" u="1"/>
        <n v="23933" u="1"/>
        <n v="1871" u="1"/>
        <n v="10562" u="1"/>
        <n v="443" u="1"/>
        <n v="1741" u="1"/>
        <n v="1611" u="1"/>
        <n v="3061" u="1"/>
        <n v="378" u="1"/>
        <n v="10436" u="1"/>
        <n v="1286" u="1"/>
        <n v="313" u="1"/>
        <n v="1221" u="1"/>
        <n v="4760" u="1"/>
        <n v="1156" u="1"/>
        <n v="830" u="1"/>
        <n v="765" u="1"/>
        <n v="2868" u="1"/>
        <n v="700" u="1"/>
        <n v="635" u="1"/>
        <n v="2348" u="1"/>
        <n v="10641" u="1"/>
        <n v="14675" u="1"/>
        <n v="28062" u="1"/>
        <n v="2003" u="1"/>
        <n v="1938" u="1"/>
        <n v="19931" u="1"/>
        <n v="476" u="1"/>
        <n v="1873" u="1"/>
        <n v="10578" u="1"/>
        <n v="411" u="1"/>
        <n v="1613" u="1"/>
        <n v="10515" u="1"/>
        <n v="346" u="1"/>
        <n v="10452" u="1"/>
        <n v="1288" u="1"/>
        <n v="1158" u="1"/>
        <n v="10389" u="1"/>
        <n v="1028" u="1"/>
        <n v="701" u="1"/>
        <n v="23209" u="1"/>
        <n v="636" u="1"/>
        <n v="10657" u="1"/>
        <n v="509" u="1"/>
        <n v="1940" u="1"/>
        <n v="13131" u="1"/>
        <n v="1875" u="1"/>
        <n v="444" u="1"/>
        <n v="1680" u="1"/>
        <n v="1615" u="1"/>
        <n v="10531" u="1"/>
        <n v="379" u="1"/>
        <n v="1355" u="1"/>
        <n v="10468" u="1"/>
        <n v="1290" u="1"/>
        <n v="314" u="1"/>
        <n v="1225" u="1"/>
        <n v="1160" u="1"/>
        <n v="10405" u="1"/>
        <n v="3656" u="1"/>
        <n v="3266" u="1"/>
        <n v="702" u="1"/>
        <n v="637" u="1"/>
        <n v="2007" u="1"/>
        <n v="477" u="1"/>
        <n v="1877" u="1"/>
        <n v="10610" u="1"/>
        <n v="1812" u="1"/>
        <n v="3463" u="1"/>
        <n v="3333" u="1"/>
        <n v="412" u="1"/>
        <n v="1617" u="1"/>
        <n v="10547" u="1"/>
        <n v="11004" u="1"/>
        <n v="347" u="1"/>
        <n v="1357" u="1"/>
        <n v="2683" u="1"/>
        <n v="10484" u="1"/>
        <n v="14518" u="1"/>
        <n v="1292" u="1"/>
        <n v="1227" u="1"/>
        <n v="1162" u="1"/>
        <n v="1097" u="1"/>
        <n v="10421" u="1"/>
        <n v="3660" u="1"/>
        <n v="6998" u="1"/>
        <n v="11335" u="1"/>
        <n v="768" u="1"/>
        <n v="703" u="1"/>
        <n v="638" u="1"/>
        <n v="4138" u="1"/>
        <n v="510" u="1"/>
        <n v="2009" u="1"/>
        <n v="1944" u="1"/>
        <n v="1879" u="1"/>
        <n v="1814" u="1"/>
        <n v="445" u="1"/>
        <n v="1749" u="1"/>
        <n v="1684" u="1"/>
        <n v="3337" u="1"/>
        <n v="1619" u="1"/>
        <n v="10563" u="1"/>
        <n v="380" u="1"/>
        <n v="1489" u="1"/>
        <n v="1294" u="1"/>
        <n v="315" u="1"/>
        <n v="1229" u="1"/>
        <n v="1164" u="1"/>
        <n v="10437" u="1"/>
        <n v="10374" u="1"/>
        <n v="704" u="1"/>
        <n v="2624" u="1"/>
        <n v="6943" u="1"/>
        <n v="10705" u="1"/>
        <n v="2011" u="1"/>
        <n v="1946" u="1"/>
        <n v="478" u="1"/>
        <n v="1881" u="1"/>
        <n v="10642" u="1"/>
        <n v="1751" u="1"/>
        <n v="1686" u="1"/>
        <n v="19933" u="1"/>
        <n v="413" u="1"/>
        <n v="1621" u="1"/>
        <n v="10579" u="1"/>
        <n v="1556" u="1"/>
        <n v="1426" u="1"/>
        <n v="348" u="1"/>
        <n v="1296" u="1"/>
        <n v="7077" u="1"/>
        <n v="1231" u="1"/>
        <n v="1166" u="1"/>
        <n v="10453" u="1"/>
        <n v="10390" u="1"/>
        <n v="770" u="1"/>
        <n v="46" u="1"/>
        <n v="705" u="1"/>
        <n v="2628" u="1"/>
        <n v="640" u="1"/>
        <n v="575" u="1"/>
        <n v="23211" u="1"/>
        <n v="511" u="1"/>
        <n v="1948" u="1"/>
        <n v="10658" u="1"/>
        <n v="1818" u="1"/>
        <n v="446" u="1"/>
        <n v="1623" u="1"/>
        <n v="381" u="1"/>
        <n v="1428" u="1"/>
        <n v="2695" u="1"/>
        <n v="1298" u="1"/>
        <n v="316" u="1"/>
        <n v="1233" u="1"/>
        <n v="1168" u="1"/>
        <n v="2305" u="1"/>
        <n v="10469" u="1"/>
        <n v="10406" u="1"/>
        <n v="3542" u="1"/>
        <n v="7022" u="1"/>
        <n v="3412" u="1"/>
        <n v="26426" u="1"/>
        <n v="706" u="1"/>
        <n v="10800" u="1"/>
        <n v="42" u="1"/>
        <n v="641" u="1"/>
        <n v="2242" u="1"/>
        <n v="2015" u="1"/>
        <n v="3999" u="1"/>
        <n v="1950" u="1"/>
        <n v="479" u="1"/>
        <n v="10674" u="1"/>
        <n v="14708" u="1"/>
        <n v="1755" u="1"/>
        <n v="1690" u="1"/>
        <n v="3349" u="1"/>
        <n v="414" u="1"/>
        <n v="1625" u="1"/>
        <n v="1430" u="1"/>
        <n v="349" u="1"/>
        <n v="10548" u="1"/>
        <n v="1300" u="1"/>
        <n v="10485" u="1"/>
        <n v="10422" u="1"/>
        <n v="902" u="1"/>
        <n v="7030" u="1"/>
        <n v="837" u="1"/>
        <n v="772" u="1"/>
        <n v="707" u="1"/>
        <n v="10816" u="1"/>
        <n v="642" u="1"/>
        <n v="512" u="1"/>
        <n v="2017" u="1"/>
        <n v="1952" u="1"/>
        <n v="447" u="1"/>
        <n v="1692" u="1"/>
        <n v="1627" u="1"/>
        <n v="10627" u="1"/>
        <n v="1562" u="1"/>
        <n v="382" u="1"/>
        <n v="1302" u="1"/>
        <n v="317" u="1"/>
        <n v="1237" u="1"/>
        <n v="4824" u="1"/>
        <n v="2053" u="1"/>
        <n v="10438" u="1"/>
        <n v="838" u="1"/>
        <n v="14929" u="1"/>
        <n v="708" u="1"/>
        <n v="643" u="1"/>
        <n v="578" u="1"/>
        <n v="513" u="1"/>
        <n v="1954" u="1"/>
        <n v="480" u="1"/>
        <n v="1889" u="1"/>
        <n v="10706" u="1"/>
        <n v="1824" u="1"/>
        <n v="3617" u="1"/>
        <n v="1694" u="1"/>
        <n v="415" u="1"/>
        <n v="1629" u="1"/>
        <n v="10643" u="1"/>
        <n v="1564" u="1"/>
        <n v="1434" u="1"/>
        <n v="350" u="1"/>
        <n v="2707" u="1"/>
        <n v="12597" u="1"/>
        <n v="1304" u="1"/>
        <n v="1239" u="1"/>
        <n v="5549" u="1"/>
        <n v="10974" u="1"/>
        <n v="10454" u="1"/>
        <n v="839" u="1"/>
        <n v="10391" u="1"/>
        <n v="709" u="1"/>
        <n v="644" u="1"/>
        <n v="11305" u="1"/>
        <n v="10785" u="1"/>
        <n v="2124" u="1"/>
        <n v="2021" u="1"/>
        <n v="31" u="1"/>
        <n v="1891" u="1"/>
        <n v="10722" u="1"/>
        <n v="448" u="1"/>
        <n v="1696" u="1"/>
        <n v="1631" u="1"/>
        <n v="10659" u="1"/>
        <n v="1566" u="1"/>
        <n v="4123" u="1"/>
        <n v="383" u="1"/>
        <n v="1306" u="1"/>
        <n v="318" u="1"/>
        <n v="1241" u="1"/>
        <n v="2191" u="1"/>
        <n v="10533" u="1"/>
        <n v="2061" u="1"/>
        <n v="3948" u="1"/>
        <n v="10470" u="1"/>
        <n v="840" u="1"/>
        <n v="10407" u="1"/>
        <n v="775" u="1"/>
        <n v="710" u="1"/>
        <n v="2778" u="1"/>
        <n v="10864" u="1"/>
        <n v="645" u="1"/>
        <n v="2128" u="1"/>
        <n v="2023" u="1"/>
        <n v="11258" u="1"/>
        <n v="481" u="1"/>
        <n v="1893" u="1"/>
        <n v="416" u="1"/>
        <n v="1633" u="1"/>
        <n v="1568" u="1"/>
        <n v="351" u="1"/>
        <n v="1308" u="1"/>
        <n v="2325" u="1"/>
        <n v="10549" u="1"/>
        <n v="135888" u="1"/>
        <n v="10486" u="1"/>
        <n v="841" u="1"/>
        <n v="10423" u="1"/>
        <n v="776" u="1"/>
        <n v="711" u="1"/>
        <n v="14914" u="1"/>
        <n v="646" u="1"/>
        <n v="6999" u="1"/>
        <n v="581" u="1"/>
        <n v="12314" u="1"/>
        <n v="516" u="1"/>
        <n v="2025" u="1"/>
        <n v="1960" u="1"/>
        <n v="1895" u="1"/>
        <n v="1830" u="1"/>
        <n v="449" u="1"/>
        <n v="1765" u="1"/>
        <n v="1700" u="1"/>
        <n v="1635" u="1"/>
        <n v="1570" u="1"/>
        <n v="384" u="1"/>
        <n v="1310" u="1"/>
        <n v="319" u="1"/>
        <n v="10565" u="1"/>
        <n v="12062" u="1"/>
        <n v="972" u="1"/>
        <n v="10502" u="1"/>
        <n v="11479" u="1"/>
        <n v="842" u="1"/>
        <n v="10439" u="1"/>
        <n v="1037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7928241" createdVersion="6" refreshedVersion="8" minRefreshableVersion="3" recordCount="587" xr:uid="{0BCF32DA-C308-46C9-A5C4-81D9E2343482}">
  <cacheSource type="worksheet">
    <worksheetSource ref="J1:J1048576" sheet="fast-Link"/>
  </cacheSource>
  <cacheFields count="1">
    <cacheField name="dataReq2Res DATA" numFmtId="0">
      <sharedItems containsBlank="1" containsMixedTypes="1" containsNumber="1" containsInteger="1" minValue="20" maxValue="2512510" count="823">
        <s v="EMPTY"/>
        <n v="687"/>
        <n v="682"/>
        <n v="670"/>
        <n v="647"/>
        <n v="756"/>
        <n v="695"/>
        <n v="649"/>
        <n v="474"/>
        <n v="717"/>
        <n v="639"/>
        <n v="742"/>
        <m/>
        <n v="2027" u="1"/>
        <n v="482" u="1"/>
        <n v="1897" u="1"/>
        <n v="417" u="1"/>
        <n v="5904" u="1"/>
        <n v="352" u="1"/>
        <n v="10581" u="1"/>
        <n v="2073" u="1"/>
        <n v="10455" u="1"/>
        <n v="713" u="1"/>
        <n v="2660" u="1"/>
        <n v="10392" u="1"/>
        <n v="1899" u="1"/>
        <n v="450" u="1"/>
        <n v="23215" u="1"/>
        <n v="1574" u="1"/>
        <n v="385" u="1"/>
        <n v="23" u="1"/>
        <n v="2597" u="1"/>
        <n v="320" u="1"/>
        <n v="2077" u="1"/>
        <n v="10534" u="1"/>
        <n v="10471" u="1"/>
        <n v="2664" u="1"/>
        <n v="10408" u="1"/>
        <n v="483" u="1"/>
        <n v="1901" u="1"/>
        <n v="1836" u="1"/>
        <n v="418" u="1"/>
        <n v="1576" u="1"/>
        <n v="2601" u="1"/>
        <n v="21" u="1"/>
        <n v="10487" u="1"/>
        <n v="10424" u="1"/>
        <n v="650" u="1"/>
        <n v="2033" u="1"/>
        <n v="1903" u="1"/>
        <n v="1838" u="1"/>
        <n v="451" u="1"/>
        <n v="386" u="1"/>
        <n v="2475" u="1"/>
        <n v="10629" u="1"/>
        <n v="21010" u="1"/>
        <n v="13103" u="1"/>
        <n v="10566" u="1"/>
        <n v="716" u="1"/>
        <n v="2672" u="1"/>
        <n v="10440" u="1"/>
        <n v="1970" u="1"/>
        <n v="11354" u="1"/>
        <n v="484" u="1"/>
        <n v="1905" u="1"/>
        <n v="419" u="1"/>
        <n v="10645" u="1"/>
        <n v="11039" u="1"/>
        <n v="10519" u="1"/>
        <n v="2676" u="1"/>
        <n v="10456" u="1"/>
        <n v="652" u="1"/>
        <n v="10393" u="1"/>
        <n v="2037" u="1"/>
        <n v="11370" u="1"/>
        <n v="1842" u="1"/>
        <n v="3653" u="1"/>
        <n v="452" u="1"/>
        <n v="387" u="1"/>
        <n v="2353" u="1"/>
        <n v="2093" u="1"/>
        <n v="12158" u="1"/>
        <n v="10535" u="1"/>
        <n v="718" u="1"/>
        <n v="2680" u="1"/>
        <n v="12489" u="1"/>
        <n v="2160" u="1"/>
        <n v="10409" u="1"/>
        <n v="2039" u="1"/>
        <n v="1974" u="1"/>
        <n v="485" u="1"/>
        <n v="1909" u="1"/>
        <n v="1844" u="1"/>
        <n v="14837" u="1"/>
        <n v="3984" u="1"/>
        <n v="2684" u="1"/>
        <n v="10425" u="1"/>
        <n v="1976" u="1"/>
        <n v="453" u="1"/>
        <n v="388" u="1"/>
        <n v="3858" u="1"/>
        <n v="720" u="1"/>
        <n v="2688" u="1"/>
        <n v="10441" u="1"/>
        <n v="525" u="1"/>
        <n v="1978" u="1"/>
        <n v="3925" u="1"/>
        <n v="486" u="1"/>
        <n v="1913" u="1"/>
        <n v="10898" u="1"/>
        <n v="1848" u="1"/>
        <n v="4471" u="1"/>
        <n v="2105" u="1"/>
        <n v="11166" u="1"/>
        <n v="3732" u="1"/>
        <n v="10646" u="1"/>
        <n v="3342" u="1"/>
        <n v="10583" u="1"/>
        <n v="47" u="1"/>
        <n v="10457" u="1"/>
        <n v="1980" u="1"/>
        <n v="11434" u="1"/>
        <n v="1850" u="1"/>
        <n v="10394" u="1"/>
        <n v="454" u="1"/>
        <n v="389" u="1"/>
        <n v="1525" u="1"/>
        <n v="3019" u="1"/>
        <n v="1460" u="1"/>
        <n v="324" u="1"/>
        <n v="2369" u="1"/>
        <n v="10725" u="1"/>
        <n v="10536" u="1"/>
        <n v="43" u="1"/>
        <n v="657" u="1"/>
        <n v="10473" u="1"/>
        <n v="2047" u="1"/>
        <n v="1982" u="1"/>
        <n v="487" u="1"/>
        <n v="10410" u="1"/>
        <n v="422" u="1"/>
        <n v="723" u="1"/>
        <n v="10552" u="1"/>
        <n v="12049" u="1"/>
        <n v="10489" u="1"/>
        <n v="1984" u="1"/>
        <n v="1854" u="1"/>
        <n v="10426" u="1"/>
        <n v="12443" u="1"/>
        <n v="455" u="1"/>
        <n v="1789" u="1"/>
        <n v="3417" u="1"/>
        <n v="10883" u="1"/>
        <n v="390" u="1"/>
        <n v="2767" u="1"/>
        <n v="325" u="1"/>
        <n v="10694" u="1"/>
        <n v="10631" u="1"/>
        <n v="14665" u="1"/>
        <n v="724" u="1"/>
        <n v="10568" u="1"/>
        <n v="659" u="1"/>
        <n v="2574" u="1"/>
        <n v="10505" u="1"/>
        <n v="1986" u="1"/>
        <n v="1921" u="1"/>
        <n v="1856" u="1"/>
        <n v="3681" u="1"/>
        <n v="10442" u="1"/>
        <n v="423" u="1"/>
        <n v="10379" u="1"/>
        <n v="2641" u="1"/>
        <n v="3358" u="1"/>
        <n v="10647" u="1"/>
        <n v="10584" u="1"/>
        <n v="660" u="1"/>
        <n v="10521" u="1"/>
        <n v="1988" u="1"/>
        <n v="1923" u="1"/>
        <n v="10458" u="1"/>
        <n v="456" u="1"/>
        <n v="1793" u="1"/>
        <n v="391" u="1"/>
        <n v="1208" u="1"/>
        <n v="2125" u="1"/>
        <n v="10537" u="1"/>
        <n v="1990" u="1"/>
        <n v="489" u="1"/>
        <n v="10474" u="1"/>
        <n v="1795" u="1"/>
        <n v="10411" u="1"/>
        <n v="2649" u="1"/>
        <n v="1210" u="1"/>
        <n v="2129" u="1"/>
        <n v="10553" u="1"/>
        <n v="1992" u="1"/>
        <n v="1862" u="1"/>
        <n v="1797" u="1"/>
        <n v="10427" u="1"/>
        <n v="392" u="1"/>
        <n v="327" u="1"/>
        <n v="4464" u="1"/>
        <n v="10695" u="1"/>
        <n v="728" u="1"/>
        <n v="663" u="1"/>
        <n v="10569" u="1"/>
        <n v="2070" u="1"/>
        <n v="1994" u="1"/>
        <n v="490" u="1"/>
        <n v="19787" u="1"/>
        <n v="10506" u="1"/>
        <n v="1799" u="1"/>
        <n v="425" u="1"/>
        <n v="10443" u="1"/>
        <n v="1409" u="1"/>
        <n v="10585" u="1"/>
        <n v="2074" u="1"/>
        <n v="1996" u="1"/>
        <n v="1866" u="1"/>
        <n v="10459" u="1"/>
        <n v="393" u="1"/>
        <n v="10396" u="1"/>
        <n v="328" u="1"/>
        <n v="2141" u="1"/>
        <n v="3638" u="1"/>
        <n v="3378" u="1"/>
        <n v="730" u="1"/>
        <n v="10664" u="1"/>
        <n v="1998" u="1"/>
        <n v="3835" u="1"/>
        <n v="1868" u="1"/>
        <n v="426" u="1"/>
        <n v="10475" u="1"/>
        <n v="1413" u="1"/>
        <n v="10412" u="1"/>
        <n v="3772" u="1"/>
        <n v="3642" u="1"/>
        <n v="731" u="1"/>
        <n v="666" u="1"/>
        <n v="2000" u="1"/>
        <n v="1870" u="1"/>
        <n v="10554" u="1"/>
        <n v="459" u="1"/>
        <n v="10491" u="1"/>
        <n v="394" u="1"/>
        <n v="2669" u="1"/>
        <n v="10428" u="1"/>
        <n v="667" u="1"/>
        <n v="10633" u="1"/>
        <n v="1872" u="1"/>
        <n v="10570" u="1"/>
        <n v="427" u="1"/>
        <n v="3063" u="1"/>
        <n v="5544" u="1"/>
        <n v="2673" u="1"/>
        <n v="10444" u="1"/>
        <n v="1222" u="1"/>
        <n v="2512510" u="1"/>
        <n v="733" u="1"/>
        <n v="668" u="1"/>
        <n v="10649" u="1"/>
        <n v="2090" u="1"/>
        <n v="5875" u="1"/>
        <n v="1874" u="1"/>
        <n v="460" u="1"/>
        <n v="3327" u="1"/>
        <n v="395" u="1"/>
        <n v="10460" u="1"/>
        <n v="330" u="1"/>
        <n v="10397" u="1"/>
        <n v="9877" u="1"/>
        <n v="11831" u="1"/>
        <n v="669" u="1"/>
        <n v="1876" u="1"/>
        <n v="3461" u="1"/>
        <n v="428" u="1"/>
        <n v="39210" u="1"/>
        <n v="119785" u="1"/>
        <n v="10476" u="1"/>
        <n v="10413" u="1"/>
        <n v="3918" u="1"/>
        <n v="12367" u="1"/>
        <n v="735" u="1"/>
        <n v="10744" u="1"/>
        <n v="2008" u="1"/>
        <n v="1943" u="1"/>
        <n v="1878" u="1"/>
        <n v="461" u="1"/>
        <n v="18908" u="1"/>
        <n v="4331" u="1"/>
        <n v="10555" u="1"/>
        <n v="396" u="1"/>
        <n v="12052" u="1"/>
        <n v="2685" u="1"/>
        <n v="10492" u="1"/>
        <n v="10429" u="1"/>
        <n v="3532" u="1"/>
        <n v="494" u="1"/>
        <n v="10634" u="1"/>
        <n v="429" u="1"/>
        <n v="10571" u="1"/>
        <n v="2949" u="1"/>
        <n v="5576" u="1"/>
        <n v="2689" u="1"/>
        <n v="10508" u="1"/>
        <n v="2559" u="1"/>
        <n v="10445" u="1"/>
        <n v="19602" u="1"/>
        <n v="11422" u="1"/>
        <n v="3796" u="1"/>
        <n v="3536" u="1"/>
        <n v="3276" u="1"/>
        <n v="4213" u="1"/>
        <n v="672" u="1"/>
        <n v="542" u="1"/>
        <n v="2012" u="1"/>
        <n v="11170" u="1"/>
        <n v="1882" u="1"/>
        <n v="1817" u="1"/>
        <n v="1622" u="1"/>
        <n v="397" u="1"/>
        <n v="11044" u="1"/>
        <n v="10461" u="1"/>
        <n v="10398" u="1"/>
        <n v="738" u="1"/>
        <n v="44" u="1"/>
        <n v="23227" u="1"/>
        <n v="543" u="1"/>
        <n v="1884" u="1"/>
        <n v="10666" u="1"/>
        <n v="3477" u="1"/>
        <n v="430" u="1"/>
        <n v="1689" u="1"/>
        <n v="1624" u="1"/>
        <n v="1299" u="1"/>
        <n v="10477" u="1"/>
        <n v="3674" u="1"/>
        <n v="5269" u="1"/>
        <n v="10414" u="1"/>
        <n v="4489" u="1"/>
        <n v="674" u="1"/>
        <n v="4946" u="1"/>
        <n v="2114" u="1"/>
        <n v="4166" u="1"/>
        <n v="2016" u="1"/>
        <n v="1886" u="1"/>
        <n v="5403" u="1"/>
        <n v="463" u="1"/>
        <n v="12179" u="1"/>
        <n v="3481" u="1"/>
        <n v="10619" u="1"/>
        <n v="398" u="1"/>
        <n v="10556" u="1"/>
        <n v="333" u="1"/>
        <n v="2051" u="1"/>
        <n v="3808" u="1"/>
        <n v="10430" u="1"/>
        <n v="675" u="1"/>
        <n v="12778" u="1"/>
        <n v="2018" u="1"/>
        <n v="1953" u="1"/>
        <n v="1888" u="1"/>
        <n v="10635" u="1"/>
        <n v="1563" u="1"/>
        <n v="11612" u="1"/>
        <n v="10572" u="1"/>
        <n v="2185" u="1"/>
        <n v="1001" u="1"/>
        <n v="3682" u="1"/>
        <n v="10446" u="1"/>
        <n v="10383" u="1"/>
        <n v="7499" u="1"/>
        <n v="10840" u="1"/>
        <n v="676" u="1"/>
        <n v="10777" u="1"/>
        <n v="2020" u="1"/>
        <n v="1955" u="1"/>
        <n v="1890" u="1"/>
        <n v="464" u="1"/>
        <n v="10651" u="1"/>
        <n v="399" u="1"/>
        <n v="1565" u="1"/>
        <n v="10588" u="1"/>
        <n v="10399" u="1"/>
        <n v="677" u="1"/>
        <n v="10793" u="1"/>
        <n v="2126" u="1"/>
        <n v="2022" u="1"/>
        <n v="1567" u="1"/>
        <n v="10604" u="1"/>
        <n v="10415" u="1"/>
        <n v="2130" u="1"/>
        <n v="1894" u="1"/>
        <n v="3757" u="1"/>
        <n v="465" u="1"/>
        <n v="400" u="1"/>
        <n v="335" u="1"/>
        <n v="2587" u="1"/>
        <n v="2327" u="1"/>
        <n v="10557" u="1"/>
        <n v="10494" u="1"/>
        <n v="11991" u="1"/>
        <n v="10431" u="1"/>
        <n v="744" u="1"/>
        <n v="679" u="1"/>
        <n v="4466" u="1"/>
        <n v="2026" u="1"/>
        <n v="3501" u="1"/>
        <n v="23230" u="1"/>
        <n v="10636" u="1"/>
        <n v="1311" u="1"/>
        <n v="2461" u="1"/>
        <n v="303" u="1"/>
        <n v="10573" u="1"/>
        <n v="2071" u="1"/>
        <n v="10510" u="1"/>
        <n v="10447" u="1"/>
        <n v="680" u="1"/>
        <n v="4474" u="1"/>
        <n v="2138" u="1"/>
        <n v="1898" u="1"/>
        <n v="466" u="1"/>
        <n v="10715" u="1"/>
        <n v="23199" u="1"/>
        <n v="401" u="1"/>
        <n v="10652" u="1"/>
        <n v="10526" u="1"/>
        <n v="10463" u="1"/>
        <n v="681" u="1"/>
        <n v="10400" u="1"/>
        <n v="12417" u="1"/>
        <n v="616" u="1"/>
        <n v="551" u="1"/>
        <n v="2142" u="1"/>
        <n v="499" u="1"/>
        <n v="1900" u="1"/>
        <n v="434" u="1"/>
        <n v="1575" u="1"/>
        <n v="369" u="1"/>
        <n v="22" u="1"/>
        <n v="1315" u="1"/>
        <n v="10605" u="1"/>
        <n v="2079" u="1"/>
        <n v="10479" u="1"/>
        <n v="747" u="1"/>
        <n v="10416" u="1"/>
        <n v="617" u="1"/>
        <n v="1902" u="1"/>
        <n v="1837" u="1"/>
        <n v="402" u="1"/>
        <n v="337" u="1"/>
        <n v="20" u="1"/>
        <n v="683" u="1"/>
        <n v="2670" u="1"/>
        <n v="10432" u="1"/>
        <n v="2540" u="1"/>
        <n v="618" u="1"/>
        <n v="11409" u="1"/>
        <n v="2150" u="1"/>
        <n v="1969" u="1"/>
        <n v="1904" u="1"/>
        <n v="10826" u="1"/>
        <n v="1839" u="1"/>
        <n v="3647" u="1"/>
        <n v="3517" u="1"/>
        <n v="1579" u="1"/>
        <n v="370" u="1"/>
        <n v="10700" u="1"/>
        <n v="10637" u="1"/>
        <n v="10574" u="1"/>
        <n v="10511" u="1"/>
        <n v="684" u="1"/>
        <n v="2674" u="1"/>
        <n v="10448" u="1"/>
        <n v="619" u="1"/>
        <n v="1971" u="1"/>
        <n v="3781" u="1"/>
        <n v="1841" u="1"/>
        <n v="10779" u="1"/>
        <n v="403" u="1"/>
        <n v="2481" u="1"/>
        <n v="2221" u="1"/>
        <n v="10653" u="1"/>
        <n v="10590" u="1"/>
        <n v="39162" u="1"/>
        <n v="2678" u="1"/>
        <n v="10464" u="1"/>
        <n v="620" u="1"/>
        <n v="2158" u="1"/>
        <n v="10401" u="1"/>
        <n v="2038" u="1"/>
        <n v="501" u="1"/>
        <n v="1973" u="1"/>
        <n v="11378" u="1"/>
        <n v="1843" u="1"/>
        <n v="436" u="1"/>
        <n v="371" u="1"/>
        <n v="11126" u="1"/>
        <n v="10543" u="1"/>
        <n v="14577" u="1"/>
        <n v="10480" u="1"/>
        <n v="621" u="1"/>
        <n v="10417" u="1"/>
        <n v="1975" u="1"/>
        <n v="3399" u="1"/>
        <n v="10811" u="1"/>
        <n v="404" u="1"/>
        <n v="339" u="1"/>
        <n v="2619" u="1"/>
        <n v="10685" u="1"/>
        <n v="10622" u="1"/>
        <n v="752" u="1"/>
        <n v="11536" u="1"/>
        <n v="2686" u="1"/>
        <n v="622" u="1"/>
        <n v="10433" u="1"/>
        <n v="2042" u="1"/>
        <n v="502" u="1"/>
        <n v="1977" u="1"/>
        <n v="1847" u="1"/>
        <n v="437" u="1"/>
        <n v="11347" u="1"/>
        <n v="372" u="1"/>
        <n v="14735" u="1"/>
        <n v="10638" u="1"/>
        <n v="3340" u="1"/>
        <n v="10575" u="1"/>
        <n v="53347" u="1"/>
        <n v="753" u="1"/>
        <n v="688" u="1"/>
        <n v="623" u="1"/>
        <n v="558" u="1"/>
        <n v="2170" u="1"/>
        <n v="10449" u="1"/>
        <n v="2044" u="1"/>
        <n v="1979" u="1"/>
        <n v="470" u="1"/>
        <n v="1849" u="1"/>
        <n v="405" u="1"/>
        <n v="3017" u="1"/>
        <n v="340" u="1"/>
        <n v="2367" u="1"/>
        <n v="10717" u="1"/>
        <n v="3604" u="1"/>
        <n v="3474" u="1"/>
        <n v="45" u="1"/>
        <n v="689" u="1"/>
        <n v="10528" u="1"/>
        <n v="624" u="1"/>
        <n v="10465" u="1"/>
        <n v="1981" u="1"/>
        <n v="1851" u="1"/>
        <n v="10402" u="1"/>
        <n v="438" u="1"/>
        <n v="11379" u="1"/>
        <n v="373" u="1"/>
        <n v="23235" u="1"/>
        <n v="3478" u="1"/>
        <n v="755" u="1"/>
        <n v="10544" u="1"/>
        <n v="41" u="1"/>
        <n v="560" u="1"/>
        <n v="10481" u="1"/>
        <n v="1983" u="1"/>
        <n v="1853" u="1"/>
        <n v="10418" u="1"/>
        <n v="3545" u="1"/>
        <n v="406" u="1"/>
        <n v="341" u="1"/>
        <n v="10623" u="1"/>
        <n v="14657" u="1"/>
        <n v="11080" u="1"/>
        <n v="691" u="1"/>
        <n v="2702" u="1"/>
        <n v="10560" u="1"/>
        <n v="10497" u="1"/>
        <n v="504" u="1"/>
        <n v="1985" u="1"/>
        <n v="10434" u="1"/>
        <n v="1790" u="1"/>
        <n v="439" u="1"/>
        <n v="11411" u="1"/>
        <n v="374" u="1"/>
        <n v="10765" u="1"/>
        <n v="822" u="1"/>
        <n v="10639" u="1"/>
        <n v="10576" u="1"/>
        <n v="4570" u="1"/>
        <n v="8496" u="1"/>
        <n v="1987" u="1"/>
        <n v="16681" u="1"/>
        <n v="1922" u="1"/>
        <n v="10450" u="1"/>
        <n v="1792" u="1"/>
        <n v="407" u="1"/>
        <n v="1467" u="1"/>
        <n v="342" u="1"/>
        <n v="11821" u="1"/>
        <n v="693" u="1"/>
        <n v="10592" u="1"/>
        <n v="10529" u="1"/>
        <n v="1989" u="1"/>
        <n v="1859" u="1"/>
        <n v="1794" u="1"/>
        <n v="440" u="1"/>
        <n v="10403" u="1"/>
        <n v="375" u="1"/>
        <n v="310" u="1"/>
        <n v="2127" u="1"/>
        <n v="9757" u="1"/>
        <n v="694" u="1"/>
        <n v="4846" u="1"/>
        <n v="1991" u="1"/>
        <n v="473" u="1"/>
        <n v="10482" u="1"/>
        <n v="1796" u="1"/>
        <n v="408" u="1"/>
        <n v="10419" u="1"/>
        <n v="343" u="1"/>
        <n v="3368" u="1"/>
        <n v="10687" u="1"/>
        <n v="10624" u="1"/>
        <n v="2588" u="1"/>
        <n v="565" u="1"/>
        <n v="2068" u="1"/>
        <n v="4085" u="1"/>
        <n v="506" u="1"/>
        <n v="1993" u="1"/>
        <n v="10498" u="1"/>
        <n v="1798" u="1"/>
        <n v="441" u="1"/>
        <n v="10435" u="1"/>
        <n v="376" u="1"/>
        <n v="10577" u="1"/>
        <n v="2072" u="1"/>
        <n v="1995" u="1"/>
        <n v="1865" u="1"/>
        <n v="1800" u="1"/>
        <n v="409" u="1"/>
        <n v="10451" u="1"/>
        <n v="344" u="1"/>
        <n v="10388" u="1"/>
        <n v="4153" u="1"/>
        <n v="697" u="1"/>
        <n v="10593" u="1"/>
        <n v="507" u="1"/>
        <n v="1997" u="1"/>
        <n v="1802" u="1"/>
        <n v="442" u="1"/>
        <n v="3443" u="1"/>
        <n v="11507" u="1"/>
        <n v="10467" u="1"/>
        <n v="377" u="1"/>
        <n v="2663" u="1"/>
        <n v="10404" u="1"/>
        <n v="2143" u="1"/>
        <n v="3380" u="1"/>
        <n v="763" u="1"/>
        <n v="2470" u="1"/>
        <n v="1999" u="1"/>
        <n v="1869" u="1"/>
        <n v="10546" u="1"/>
        <n v="410" u="1"/>
        <n v="10483" u="1"/>
        <n v="14974" u="1"/>
        <n v="345" u="1"/>
        <n v="10420" u="1"/>
        <n v="23208" u="1"/>
        <n v="699" u="1"/>
        <n v="508" u="1"/>
        <n v="2001" u="1"/>
        <n v="10562" u="1"/>
        <n v="443" u="1"/>
        <n v="1741" u="1"/>
        <n v="378" u="1"/>
        <n v="10436" u="1"/>
        <n v="2868" u="1"/>
        <n v="700" u="1"/>
        <n v="2348" u="1"/>
        <n v="10641" u="1"/>
        <n v="2003" u="1"/>
        <n v="19931" u="1"/>
        <n v="1873" u="1"/>
        <n v="10578" u="1"/>
        <n v="411" u="1"/>
        <n v="10515" u="1"/>
        <n v="346" u="1"/>
        <n v="10452" u="1"/>
        <n v="10389" u="1"/>
        <n v="701" u="1"/>
        <n v="23209" u="1"/>
        <n v="636" u="1"/>
        <n v="10657" u="1"/>
        <n v="509" u="1"/>
        <n v="1875" u="1"/>
        <n v="444" u="1"/>
        <n v="10531" u="1"/>
        <n v="379" u="1"/>
        <n v="10468" u="1"/>
        <n v="10405" u="1"/>
        <n v="3656" u="1"/>
        <n v="3266" u="1"/>
        <n v="702" u="1"/>
        <n v="2007" u="1"/>
        <n v="1877" u="1"/>
        <n v="10610" u="1"/>
        <n v="3333" u="1"/>
        <n v="412" u="1"/>
        <n v="10547" u="1"/>
        <n v="11004" u="1"/>
        <n v="347" u="1"/>
        <n v="1357" u="1"/>
        <n v="2683" u="1"/>
        <n v="10484" u="1"/>
        <n v="10421" u="1"/>
        <n v="3660" u="1"/>
        <n v="11335" u="1"/>
        <n v="768" u="1"/>
        <n v="703" u="1"/>
        <n v="4138" u="1"/>
        <n v="510" u="1"/>
        <n v="2009" u="1"/>
        <n v="1879" u="1"/>
        <n v="445" u="1"/>
        <n v="3337" u="1"/>
        <n v="10563" u="1"/>
        <n v="380" u="1"/>
        <n v="1164" u="1"/>
        <n v="10437" u="1"/>
        <n v="2624" u="1"/>
        <n v="478" u="1"/>
        <n v="1881" u="1"/>
        <n v="1686" u="1"/>
        <n v="19933" u="1"/>
        <n v="413" u="1"/>
        <n v="10579" u="1"/>
        <n v="10453" u="1"/>
        <n v="770" u="1"/>
        <n v="705" u="1"/>
        <n v="2628" u="1"/>
        <n v="23211" u="1"/>
        <n v="511" u="1"/>
        <n v="10658" u="1"/>
        <n v="446" u="1"/>
        <n v="1623" u="1"/>
        <n v="381" u="1"/>
        <n v="2695" u="1"/>
        <n v="2305" u="1"/>
        <n v="10469" u="1"/>
        <n v="10406" u="1"/>
        <n v="3542" u="1"/>
        <n v="706" u="1"/>
        <n v="10800" u="1"/>
        <n v="42" u="1"/>
        <n v="2015" u="1"/>
        <n v="3999" u="1"/>
        <n v="479" u="1"/>
        <n v="1885" u="1"/>
        <n v="14708" u="1"/>
        <n v="414" u="1"/>
        <n v="1625" u="1"/>
        <n v="349" u="1"/>
        <n v="10548" u="1"/>
        <n v="10485" u="1"/>
        <n v="10422" u="1"/>
        <n v="512" u="1"/>
        <n v="1952" u="1"/>
        <n v="447" u="1"/>
        <n v="10627" u="1"/>
        <n v="382" u="1"/>
        <n v="10438" u="1"/>
        <n v="14929" u="1"/>
        <n v="513" u="1"/>
        <n v="1889" u="1"/>
        <n v="3617" u="1"/>
        <n v="415" u="1"/>
        <n v="10643" u="1"/>
        <n v="1564" u="1"/>
        <n v="1434" u="1"/>
        <n v="2707" u="1"/>
        <n v="12597" u="1"/>
        <n v="5549" u="1"/>
        <n v="10454" u="1"/>
        <n v="10391" u="1"/>
        <n v="2124" u="1"/>
        <n v="2021" u="1"/>
        <n v="31" u="1"/>
        <n v="1891" u="1"/>
        <n v="10722" u="1"/>
        <n v="448" u="1"/>
        <n v="1566" u="1"/>
        <n v="4123" u="1"/>
        <n v="383" u="1"/>
        <n v="10533" u="1"/>
        <n v="2061" u="1"/>
        <n v="3948" u="1"/>
        <n v="10470" u="1"/>
        <n v="10407" u="1"/>
        <n v="775" u="1"/>
        <n v="2128" u="1"/>
        <n v="2023" u="1"/>
        <n v="11258" u="1"/>
        <n v="481" u="1"/>
        <n v="1893" u="1"/>
        <n v="1568" u="1"/>
        <n v="351" u="1"/>
        <n v="2325" u="1"/>
        <n v="10549" u="1"/>
        <n v="135888" u="1"/>
        <n v="10486" u="1"/>
        <n v="10423" u="1"/>
        <n v="711" u="1"/>
        <n v="516" u="1"/>
        <n v="2025" u="1"/>
        <n v="1895" u="1"/>
        <n v="449" u="1"/>
        <n v="384" u="1"/>
        <n v="10565" u="1"/>
        <n v="12062" u="1"/>
        <n v="10502" u="1"/>
        <n v="11479" u="1"/>
        <n v="10439" u="1"/>
        <n v="1037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79629633" createdVersion="6" refreshedVersion="8" minRefreshableVersion="3" recordCount="113" xr:uid="{1CC0849C-38C1-4D2B-9DE5-94F5392B6BF9}">
  <cacheSource type="worksheet">
    <worksheetSource ref="G1:G1048576" sheet="duration"/>
  </cacheSource>
  <cacheFields count="1">
    <cacheField name="duration" numFmtId="0">
      <sharedItems containsString="0" containsBlank="1" containsNumber="1" containsInteger="1" minValue="0" maxValue="65535" count="169">
        <n v="8"/>
        <n v="88"/>
        <n v="235"/>
        <n v="59"/>
        <m/>
        <n v="0" u="1"/>
        <n v="57" u="1"/>
        <n v="34" u="1"/>
        <n v="75" u="1"/>
        <n v="164" u="1"/>
        <n v="100" u="1"/>
        <n v="13" u="1"/>
        <n v="36" u="1"/>
        <n v="172" u="1"/>
        <n v="151" u="1"/>
        <n v="61" u="1"/>
        <n v="130" u="1"/>
        <n v="38" u="1"/>
        <n v="180" u="1"/>
        <n v="5" u="1"/>
        <n v="14" u="1"/>
        <n v="63" u="1"/>
        <n v="209" u="1"/>
        <n v="40" u="1"/>
        <n v="333" u="1"/>
        <n v="112" u="1"/>
        <n v="238" u="1"/>
        <n v="217" u="1"/>
        <n v="42" u="1"/>
        <n v="91" u="1"/>
        <n v="116" u="1"/>
        <n v="175" u="1"/>
        <n v="15" u="1"/>
        <n v="225" u="1"/>
        <n v="95" u="1"/>
        <n v="204" u="1"/>
        <n v="365" u="1"/>
        <n v="120" u="1"/>
        <n v="183" u="1"/>
        <n v="394" u="1"/>
        <n v="74" u="1"/>
        <n v="162" u="1"/>
        <n v="233" u="1"/>
        <n v="46" u="1"/>
        <n v="99" u="1"/>
        <n v="381" u="1"/>
        <n v="6" u="1"/>
        <n v="124" u="1"/>
        <n v="16" u="1"/>
        <n v="48" u="1"/>
        <n v="103" u="1"/>
        <n v="355" u="1"/>
        <n v="17" u="1"/>
        <n v="228" u="1"/>
        <n v="136" u="1"/>
        <n v="18" u="1"/>
        <n v="86" u="1"/>
        <n v="186" u="1"/>
        <n v="165" u="1"/>
        <n v="358" u="1"/>
        <n v="65" u="1"/>
        <n v="387" u="1"/>
        <n v="19" u="1"/>
        <n v="90" u="1"/>
        <n v="345" u="1"/>
        <n v="173" u="1"/>
        <n v="303" u="1"/>
        <n v="374" u="1"/>
        <n v="7" u="1"/>
        <n v="69" u="1"/>
        <n v="152" u="1"/>
        <n v="20" u="1"/>
        <n v="94" u="1"/>
        <n v="290" u="1"/>
        <n v="56" u="1"/>
        <n v="390" u="1"/>
        <n v="33" u="1"/>
        <n v="73" u="1"/>
        <n v="160" u="1"/>
        <n v="348" u="1"/>
        <n v="21" u="1"/>
        <n v="377" u="1"/>
        <n v="58" u="1"/>
        <n v="123" u="1"/>
        <n v="35" u="1"/>
        <n v="77" u="1"/>
        <n v="239" u="1"/>
        <n v="364" u="1"/>
        <n v="22" u="1"/>
        <n v="102" u="1"/>
        <n v="147" u="1"/>
        <n v="218" u="1"/>
        <n v="60" u="1"/>
        <n v="127" u="1"/>
        <n v="37" u="1"/>
        <n v="81" u="1"/>
        <n v="176" u="1"/>
        <n v="247" u="1"/>
        <n v="309" u="1"/>
        <n v="380" u="1"/>
        <n v="23" u="1"/>
        <n v="3" u="1"/>
        <n v="205" u="1"/>
        <n v="85" u="1"/>
        <n v="24" u="1"/>
        <n v="64" u="1"/>
        <n v="383" u="1"/>
        <n v="41" u="1"/>
        <n v="192" u="1"/>
        <n v="25" u="1"/>
        <n v="150" u="1"/>
        <n v="221" u="1"/>
        <n v="257" u="1"/>
        <n v="9" u="1"/>
        <n v="43" u="1"/>
        <n v="200" u="1"/>
        <n v="286" u="1"/>
        <n v="357" u="1"/>
        <n v="118" u="1"/>
        <n v="250" u="1"/>
        <n v="386" u="1"/>
        <n v="72" u="1"/>
        <n v="45" u="1"/>
        <n v="97" u="1"/>
        <n v="137" u="1"/>
        <n v="302" u="1"/>
        <n v="27" u="1"/>
        <n v="187" u="1"/>
        <n v="260" u="1"/>
        <n v="331" u="1"/>
        <n v="289" u="1"/>
        <n v="10" u="1"/>
        <n v="47" u="1"/>
        <n v="389" u="1"/>
        <n v="28" u="1"/>
        <n v="126" u="1"/>
        <n v="80" u="1"/>
        <n v="376" u="1"/>
        <n v="49" u="1"/>
        <n v="105" u="1"/>
        <n v="153" u="1"/>
        <n v="263" u="1"/>
        <n v="334" u="1"/>
        <n v="203" u="1"/>
        <n v="182" u="1"/>
        <n v="11" u="1"/>
        <n v="51" u="1"/>
        <n v="109" u="1"/>
        <n v="232" u="1"/>
        <n v="30" u="1"/>
        <n v="211" u="1"/>
        <n v="379" u="1"/>
        <n v="266" u="1"/>
        <n v="53" u="1"/>
        <n v="169" u="1"/>
        <n v="240" u="1"/>
        <n v="31" u="1"/>
        <n v="148" u="1"/>
        <n v="324" u="1"/>
        <n v="4" u="1"/>
        <n v="92" u="1"/>
        <n v="353" u="1"/>
        <n v="12" u="1"/>
        <n v="55" u="1"/>
        <n v="117" u="1"/>
        <n v="382" u="1"/>
        <n v="65535" u="1"/>
        <n v="71" u="1"/>
        <n v="15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2870374" createdVersion="6" refreshedVersion="8" minRefreshableVersion="3" recordCount="156" xr:uid="{28DF7553-033E-4FE5-B6DA-8FC1F49A01C6}">
  <cacheSource type="worksheet">
    <worksheetSource name="fastLink[dataReq2Res wo DATA]"/>
  </cacheSource>
  <cacheFields count="1">
    <cacheField name="dataReq2Res wo DATA" numFmtId="0">
      <sharedItems containsMixedTypes="1" containsNumber="1" containsInteger="1" minValue="18" maxValue="121464" count="1154">
        <s v="EMPTY"/>
        <n v="1998"/>
        <n v="1996"/>
        <n v="1992"/>
        <n v="1987"/>
        <n v="1911"/>
        <n v="2020"/>
        <n v="719"/>
        <n v="2013"/>
        <n v="1955"/>
        <n v="1969"/>
        <n v="2043"/>
        <n v="1885"/>
        <n v="1984"/>
        <n v="1971"/>
        <n v="2051"/>
        <n v="720"/>
        <n v="1962"/>
        <n v="2102"/>
        <n v="1981"/>
        <n v="1968"/>
        <n v="1982"/>
        <n v="2401"/>
        <n v="2010"/>
        <n v="805"/>
        <n v="1983"/>
        <n v="1966"/>
        <n v="1974"/>
        <n v="2715"/>
        <n v="1975"/>
        <n v="717"/>
        <n v="1980"/>
        <n v="1970"/>
        <n v="1959"/>
        <n v="1883"/>
        <n v="1972"/>
        <n v="2071"/>
        <n v="1961"/>
        <n v="754"/>
        <n v="1973"/>
        <n v="1986"/>
        <n v="1978"/>
        <n v="1977"/>
        <n v="761"/>
        <n v="2056"/>
        <n v="2064"/>
        <n v="1995"/>
        <n v="2613"/>
        <n v="756"/>
        <n v="750"/>
        <n v="724"/>
        <n v="1444"/>
        <n v="1580"/>
        <n v="582" u="1"/>
        <n v="2027" u="1"/>
        <n v="1832" u="1"/>
        <n v="3373" u="1"/>
        <n v="417" u="1"/>
        <n v="1637" u="1"/>
        <n v="352" u="1"/>
        <n v="10644" u="1"/>
        <n v="1312" u="1"/>
        <n v="7078" u="1"/>
        <n v="843" u="1"/>
        <n v="648" u="1"/>
        <n v="450" u="1"/>
        <n v="1704" u="1"/>
        <n v="1639" u="1"/>
        <n v="1574" u="1"/>
        <n v="12220" u="1"/>
        <n v="385" u="1"/>
        <n v="10660" u="1"/>
        <n v="1314" u="1"/>
        <n v="320" u="1"/>
        <n v="1184" u="1"/>
        <n v="974" u="1"/>
        <n v="844" u="1"/>
        <n v="3314" u="1"/>
        <n v="10471" u="1"/>
        <n v="2664" u="1"/>
        <n v="10408" u="1"/>
        <n v="2031" u="1"/>
        <n v="483" u="1"/>
        <n v="1901" u="1"/>
        <n v="418" u="1"/>
        <n v="1641" u="1"/>
        <n v="1576" u="1"/>
        <n v="1316" u="1"/>
        <n v="21" u="1"/>
        <n v="11590" u="1"/>
        <n v="780" u="1"/>
        <n v="650" u="1"/>
        <n v="7031" u="1"/>
        <n v="2278" u="1"/>
        <n v="1838" u="1"/>
        <n v="451" u="1"/>
        <n v="1708" u="1"/>
        <n v="1643" u="1"/>
        <n v="14789" u="1"/>
        <n v="1578" u="1"/>
        <n v="386" u="1"/>
        <n v="1318" u="1"/>
        <n v="321" u="1"/>
        <n v="19" u="1"/>
        <n v="1123" u="1"/>
        <n v="12646" u="1"/>
        <n v="976" u="1"/>
        <n v="10566" u="1"/>
        <n v="846" u="1"/>
        <n v="781" u="1"/>
        <n v="10440" u="1"/>
        <n v="651" u="1"/>
        <n v="2152" u="1"/>
        <n v="484" u="1"/>
        <n v="1905" u="1"/>
        <n v="419" u="1"/>
        <n v="1645" u="1"/>
        <n v="354" u="1"/>
        <n v="1320" u="1"/>
        <n v="10582" u="1"/>
        <n v="847" u="1"/>
        <n v="782" u="1"/>
        <n v="652" u="1"/>
        <n v="21452" u="1"/>
        <n v="1842" u="1"/>
        <n v="452" u="1"/>
        <n v="1647" u="1"/>
        <n v="1582" u="1"/>
        <n v="387" u="1"/>
        <n v="1517" u="1"/>
        <n v="29331" u="1"/>
        <n v="1322" u="1"/>
        <n v="322" u="1"/>
        <n v="848" u="1"/>
        <n v="27913" u="1"/>
        <n v="783" u="1"/>
        <n v="10472" u="1"/>
        <n v="653" u="1"/>
        <n v="588" u="1"/>
        <n v="10409" u="1"/>
        <n v="485" u="1"/>
        <n v="420" u="1"/>
        <n v="1649" u="1"/>
        <n v="1454" u="1"/>
        <n v="355" u="1"/>
        <n v="1194" u="1"/>
        <n v="16145" u="1"/>
        <n v="10551" u="1"/>
        <n v="784" u="1"/>
        <n v="10488" u="1"/>
        <n v="654" u="1"/>
        <n v="10425" u="1"/>
        <n v="453" u="1"/>
        <n v="1651" u="1"/>
        <n v="388" u="1"/>
        <n v="11796" u="1"/>
        <n v="323" u="1"/>
        <n v="1196" u="1"/>
        <n v="1131" u="1"/>
        <n v="10693" u="1"/>
        <n v="785" u="1"/>
        <n v="655" u="1"/>
        <n v="486" u="1"/>
        <n v="1848" u="1"/>
        <n v="1783" u="1"/>
        <n v="421" u="1"/>
        <n v="1588" u="1"/>
        <n v="1523" u="1"/>
        <n v="356" u="1"/>
        <n v="851" u="1"/>
        <n v="786" u="1"/>
        <n v="656" u="1"/>
        <n v="526" u="1"/>
        <n v="2045" u="1"/>
        <n v="1850" u="1"/>
        <n v="10394" u="1"/>
        <n v="454" u="1"/>
        <n v="1785" u="1"/>
        <n v="7016" u="1"/>
        <n v="1590" u="1"/>
        <n v="389" u="1"/>
        <n v="1525" u="1"/>
        <n v="1330" u="1"/>
        <n v="324" u="1"/>
        <n v="1200" u="1"/>
        <n v="24259" u="1"/>
        <n v="14176" u="1"/>
        <n v="852" u="1"/>
        <n v="787" u="1"/>
        <n v="722" u="1"/>
        <n v="10536" u="1"/>
        <n v="657" u="1"/>
        <n v="592" u="1"/>
        <n v="10473" u="1"/>
        <n v="487" u="1"/>
        <n v="1917" u="1"/>
        <n v="10410" u="1"/>
        <n v="1787" u="1"/>
        <n v="7024" u="1"/>
        <n v="422" u="1"/>
        <n v="357" u="1"/>
        <n v="1397" u="1"/>
        <n v="10804" u="1"/>
        <n v="1267" u="1"/>
        <n v="1202" u="1"/>
        <n v="2243" u="1"/>
        <n v="11718" u="1"/>
        <n v="853" u="1"/>
        <n v="788" u="1"/>
        <n v="10552" u="1"/>
        <n v="658" u="1"/>
        <n v="2050" u="1"/>
        <n v="1854" u="1"/>
        <n v="10426" u="1"/>
        <n v="455" u="1"/>
        <n v="1789" u="1"/>
        <n v="3417" u="1"/>
        <n v="390" u="1"/>
        <n v="13877" u="1"/>
        <n v="1464" u="1"/>
        <n v="325" u="1"/>
        <n v="1074" u="1"/>
        <n v="854" u="1"/>
        <n v="789" u="1"/>
        <n v="10568" u="1"/>
        <n v="659" u="1"/>
        <n v="529" u="1"/>
        <n v="488" u="1"/>
        <n v="10442" u="1"/>
        <n v="1791" u="1"/>
        <n v="11419" u="1"/>
        <n v="423" u="1"/>
        <n v="1466" u="1"/>
        <n v="358" u="1"/>
        <n v="1206" u="1"/>
        <n v="855" u="1"/>
        <n v="10647" u="1"/>
        <n v="660" u="1"/>
        <n v="1923" u="1"/>
        <n v="456" u="1"/>
        <n v="1793" u="1"/>
        <n v="6528" u="1"/>
        <n v="1598" u="1"/>
        <n v="391" u="1"/>
        <n v="1468" u="1"/>
        <n v="326" u="1"/>
        <n v="1208" u="1"/>
        <n v="2255" u="1"/>
        <n v="10726" u="1"/>
        <n v="14177" u="1"/>
        <n v="726" u="1"/>
        <n v="14114" u="1"/>
        <n v="531" u="1"/>
        <n v="1990" u="1"/>
        <n v="489" u="1"/>
        <n v="1925" u="1"/>
        <n v="1860" u="1"/>
        <n v="10474" u="1"/>
        <n v="1795" u="1"/>
        <n v="7056" u="1"/>
        <n v="424" u="1"/>
        <n v="1665" u="1"/>
        <n v="1600" u="1"/>
        <n v="10411" u="1"/>
        <n v="1470" u="1"/>
        <n v="359" u="1"/>
        <n v="1275" u="1"/>
        <n v="1210" u="1"/>
        <n v="2259" u="1"/>
        <n v="2129" u="1"/>
        <n v="857" u="1"/>
        <n v="662" u="1"/>
        <n v="10553" u="1"/>
        <n v="2066" u="1"/>
        <n v="457" u="1"/>
        <n v="1797" u="1"/>
        <n v="36871" u="1"/>
        <n v="10947" u="1"/>
        <n v="1602" u="1"/>
        <n v="10427" u="1"/>
        <n v="392" u="1"/>
        <n v="1472" u="1"/>
        <n v="13421" u="1"/>
        <n v="2653" u="1"/>
        <n v="327" u="1"/>
        <n v="28485" u="1"/>
        <n v="1147" u="1"/>
        <n v="10758" u="1"/>
        <n v="10695" u="1"/>
        <n v="728" u="1"/>
        <n v="663" u="1"/>
        <n v="23947" u="1"/>
        <n v="10569" u="1"/>
        <n v="490" u="1"/>
        <n v="1929" u="1"/>
        <n v="1864" u="1"/>
        <n v="1799" u="1"/>
        <n v="425" u="1"/>
        <n v="1669" u="1"/>
        <n v="1604" u="1"/>
        <n v="10443" u="1"/>
        <n v="1344" u="1"/>
        <n v="7009" u="1"/>
        <n v="1214" u="1"/>
        <n v="2137" u="1"/>
        <n v="924" u="1"/>
        <n v="859" u="1"/>
        <n v="23191" u="1"/>
        <n v="10648" u="1"/>
        <n v="14682" u="1"/>
        <n v="664" u="1"/>
        <n v="2074" u="1"/>
        <n v="1931" u="1"/>
        <n v="1866" u="1"/>
        <n v="458" u="1"/>
        <n v="7080" u="1"/>
        <n v="1671" u="1"/>
        <n v="10459" u="1"/>
        <n v="393" u="1"/>
        <n v="10396" u="1"/>
        <n v="328" u="1"/>
        <n v="1216" u="1"/>
        <n v="28549" u="1"/>
        <n v="1151" u="1"/>
        <n v="860" u="1"/>
        <n v="730" u="1"/>
        <n v="665" u="1"/>
        <n v="535" u="1"/>
        <n v="2078" u="1"/>
        <n v="491" u="1"/>
        <n v="1933" u="1"/>
        <n v="1803" u="1"/>
        <n v="1738" u="1"/>
        <n v="426" u="1"/>
        <n v="1673" u="1"/>
        <n v="1608" u="1"/>
        <n v="10475" u="1"/>
        <n v="361" u="1"/>
        <n v="10412" u="1"/>
        <n v="1283" u="1"/>
        <n v="1153" u="1"/>
        <n v="2145" u="1"/>
        <n v="10743" u="1"/>
        <n v="796" u="1"/>
        <n v="731" u="1"/>
        <n v="666" u="1"/>
        <n v="1935" u="1"/>
        <n v="10554" u="1"/>
        <n v="22877" u="1"/>
        <n v="459" u="1"/>
        <n v="1675" u="1"/>
        <n v="1610" u="1"/>
        <n v="10491" u="1"/>
        <n v="394" u="1"/>
        <n v="10428" u="1"/>
        <n v="329" u="1"/>
        <n v="1285" u="1"/>
        <n v="1220" u="1"/>
        <n v="1155" u="1"/>
        <n v="1090" u="1"/>
        <n v="732" u="1"/>
        <n v="667" u="1"/>
        <n v="1742" u="1"/>
        <n v="427" u="1"/>
        <n v="1612" u="1"/>
        <n v="10507" u="1"/>
        <n v="362" u="1"/>
        <n v="10444" u="1"/>
        <n v="1287" u="1"/>
        <n v="1222" u="1"/>
        <n v="1157" u="1"/>
        <n v="1092" u="1"/>
        <n v="13769" u="1"/>
        <n v="733" u="1"/>
        <n v="668" u="1"/>
        <n v="10649" u="1"/>
        <n v="1939" u="1"/>
        <n v="10586" u="1"/>
        <n v="460" u="1"/>
        <n v="13580" u="1"/>
        <n v="1679" u="1"/>
        <n v="1614" u="1"/>
        <n v="395" u="1"/>
        <n v="10460" u="1"/>
        <n v="330" u="1"/>
        <n v="1289" u="1"/>
        <n v="1224" u="1"/>
        <n v="1159" u="1"/>
        <n v="864" u="1"/>
        <n v="799" u="1"/>
        <n v="734" u="1"/>
        <n v="35869" u="1"/>
        <n v="669" u="1"/>
        <n v="2224" u="1"/>
        <n v="2006" u="1"/>
        <n v="493" u="1"/>
        <n v="1941" u="1"/>
        <n v="1746" u="1"/>
        <n v="428" u="1"/>
        <n v="1681" u="1"/>
        <n v="1616" u="1"/>
        <n v="363" u="1"/>
        <n v="1421" u="1"/>
        <n v="10476" u="1"/>
        <n v="1291" u="1"/>
        <n v="7057" u="1"/>
        <n v="1226" u="1"/>
        <n v="298" u="1"/>
        <n v="1161" u="1"/>
        <n v="10413" u="1"/>
        <n v="6474" u="1"/>
        <n v="800" u="1"/>
        <n v="735" u="1"/>
        <n v="670" u="1"/>
        <n v="25211" u="1"/>
        <n v="540" u="1"/>
        <n v="2098" u="1"/>
        <n v="2008" u="1"/>
        <n v="1943" u="1"/>
        <n v="461" u="1"/>
        <n v="1683" u="1"/>
        <n v="1618" u="1"/>
        <n v="10555" u="1"/>
        <n v="396" u="1"/>
        <n v="1553" u="1"/>
        <n v="14069" u="1"/>
        <n v="10492" u="1"/>
        <n v="331" u="1"/>
        <n v="1293" u="1"/>
        <n v="1228" u="1"/>
        <n v="1163" u="1"/>
        <n v="10429" u="1"/>
        <n v="7002" u="1"/>
        <n v="14857" u="1"/>
        <n v="801" u="1"/>
        <n v="736" u="1"/>
        <n v="671" u="1"/>
        <n v="10697" u="1"/>
        <n v="14731" u="1"/>
        <n v="494" u="1"/>
        <n v="1945" u="1"/>
        <n v="1750" u="1"/>
        <n v="429" u="1"/>
        <n v="27985" u="1"/>
        <n v="1620" u="1"/>
        <n v="364" u="1"/>
        <n v="1425" u="1"/>
        <n v="2689" u="1"/>
        <n v="1295" u="1"/>
        <n v="1230" u="1"/>
        <n v="1165" u="1"/>
        <n v="10445" u="1"/>
        <n v="737" u="1"/>
        <n v="672" u="1"/>
        <n v="6947" u="1"/>
        <n v="28269" u="1"/>
        <n v="542" u="1"/>
        <n v="2012" u="1"/>
        <n v="1947" u="1"/>
        <n v="10650" u="1"/>
        <n v="462" u="1"/>
        <n v="1817" u="1"/>
        <n v="28080" u="1"/>
        <n v="1622" u="1"/>
        <n v="397" u="1"/>
        <n v="1427" u="1"/>
        <n v="332" u="1"/>
        <n v="1297" u="1"/>
        <n v="1232" u="1"/>
        <n v="1167" u="1"/>
        <n v="10461" u="1"/>
        <n v="933" u="1"/>
        <n v="10398" u="1"/>
        <n v="7018" u="1"/>
        <n v="803" u="1"/>
        <n v="738" u="1"/>
        <n v="673" u="1"/>
        <n v="495" u="1"/>
        <n v="1949" u="1"/>
        <n v="10666" u="1"/>
        <n v="430" u="1"/>
        <n v="1689" u="1"/>
        <n v="1624" u="1"/>
        <n v="365" u="1"/>
        <n v="1429" u="1"/>
        <n v="1299" u="1"/>
        <n v="1234" u="1"/>
        <n v="1169" u="1"/>
        <n v="10477" u="1"/>
        <n v="27671" u="1"/>
        <n v="934" u="1"/>
        <n v="13928" u="1"/>
        <n v="739" u="1"/>
        <n v="2764" u="1"/>
        <n v="674" u="1"/>
        <n v="6963" u="1"/>
        <n v="544" u="1"/>
        <n v="1951" u="1"/>
        <n v="463" u="1"/>
        <n v="1821" u="1"/>
        <n v="1626" u="1"/>
        <n v="398" u="1"/>
        <n v="1561" u="1"/>
        <n v="12116" u="1"/>
        <n v="10556" u="1"/>
        <n v="333" u="1"/>
        <n v="1301" u="1"/>
        <n v="1236" u="1"/>
        <n v="1000" u="1"/>
        <n v="10430" u="1"/>
        <n v="15898" u="1"/>
        <n v="675" u="1"/>
        <n v="545" u="1"/>
        <n v="496" u="1"/>
        <n v="1953" u="1"/>
        <n v="1888" u="1"/>
        <n v="431" u="1"/>
        <n v="1693" u="1"/>
        <n v="1628" u="1"/>
        <n v="10635" u="1"/>
        <n v="1563" u="1"/>
        <n v="366" u="1"/>
        <n v="10572" u="1"/>
        <n v="1303" u="1"/>
        <n v="1238" u="1"/>
        <n v="10446" u="1"/>
        <n v="741" u="1"/>
        <n v="676" u="1"/>
        <n v="546" u="1"/>
        <n v="464" u="1"/>
        <n v="1630" u="1"/>
        <n v="399" u="1"/>
        <n v="1565" u="1"/>
        <n v="334" u="1"/>
        <n v="1305" u="1"/>
        <n v="2579" u="1"/>
        <n v="1240" u="1"/>
        <n v="937" u="1"/>
        <n v="10462" u="1"/>
        <n v="742" u="1"/>
        <n v="677" u="1"/>
        <n v="547" u="1"/>
        <n v="2022" u="1"/>
        <n v="1892" u="1"/>
        <n v="1827" u="1"/>
        <n v="14244" u="1"/>
        <n v="1762" u="1"/>
        <n v="432" u="1"/>
        <n v="1697" u="1"/>
        <n v="1632" u="1"/>
        <n v="14701" u="1"/>
        <n v="1567" u="1"/>
        <n v="367" u="1"/>
        <n v="1372" u="1"/>
        <n v="1307" u="1"/>
        <n v="302" u="1"/>
        <n v="1177" u="1"/>
        <n v="7058" u="1"/>
        <n v="808" u="1"/>
        <n v="10415" u="1"/>
        <n v="13929" u="1"/>
        <n v="743" u="1"/>
        <n v="548" u="1"/>
        <n v="465" u="1"/>
        <n v="3627" u="1"/>
        <n v="1699" u="1"/>
        <n v="1634" u="1"/>
        <n v="10683" u="1"/>
        <n v="400" u="1"/>
        <n v="1374" u="1"/>
        <n v="335" u="1"/>
        <n v="1309" u="1"/>
        <n v="1244" u="1"/>
        <n v="10431" u="1"/>
        <n v="744" u="1"/>
        <n v="23545" u="1"/>
        <n v="679" u="1"/>
        <n v="7003" u="1"/>
        <n v="549" u="1"/>
        <n v="498" u="1"/>
        <n v="1766" u="1"/>
        <n v="6940" u="1"/>
        <n v="1701" u="1"/>
        <n v="1636" u="1"/>
        <n v="368" u="1"/>
        <n v="10636" u="1"/>
        <n v="1311" u="1"/>
        <n v="1005" u="1"/>
        <n v="940" u="1"/>
        <n v="10447" u="1"/>
        <n v="745" u="1"/>
        <n v="2528" u="1"/>
        <n v="615" u="1"/>
        <n v="550" u="1"/>
        <n v="2138" u="1"/>
        <n v="466" u="1"/>
        <n v="1833" u="1"/>
        <n v="1703" u="1"/>
        <n v="1638" u="1"/>
        <n v="401" u="1"/>
        <n v="1573" u="1"/>
        <n v="10652" u="1"/>
        <n v="336" u="1"/>
        <n v="1313" u="1"/>
        <n v="1183" u="1"/>
        <n v="1053" u="1"/>
        <n v="10463" u="1"/>
        <n v="746" u="1"/>
        <n v="681" u="1"/>
        <n v="2662" u="1"/>
        <n v="10400" u="1"/>
        <n v="7019" u="1"/>
        <n v="499" u="1"/>
        <n v="1965" u="1"/>
        <n v="17306" u="1"/>
        <n v="1835" u="1"/>
        <n v="6956" u="1"/>
        <n v="1640" u="1"/>
        <n v="1575" u="1"/>
        <n v="110858" u="1"/>
        <n v="369" u="1"/>
        <n v="1380" u="1"/>
        <n v="14702" u="1"/>
        <n v="22" u="1"/>
        <n v="1315" u="1"/>
        <n v="2079" u="1"/>
        <n v="10542" u="1"/>
        <n v="14576" u="1"/>
        <n v="747" u="1"/>
        <n v="682" u="1"/>
        <n v="10416" u="1"/>
        <n v="2032" u="1"/>
        <n v="1967" u="1"/>
        <n v="1902" u="1"/>
        <n v="467" u="1"/>
        <n v="1707" u="1"/>
        <n v="402" u="1"/>
        <n v="1512" u="1"/>
        <n v="337" u="1"/>
        <n v="1317" u="1"/>
        <n v="20" u="1"/>
        <n v="1008" u="1"/>
        <n v="11598" u="1"/>
        <n v="22822" u="1"/>
        <n v="748" u="1"/>
        <n v="10432" u="1"/>
        <n v="2540" u="1"/>
        <n v="2280" u="1"/>
        <n v="2150" u="1"/>
        <n v="500" u="1"/>
        <n v="435" u="1"/>
        <n v="370" u="1"/>
        <n v="1319" u="1"/>
        <n v="18" u="1"/>
        <n v="944" u="1"/>
        <n v="10574" u="1"/>
        <n v="749" u="1"/>
        <n v="10448" u="1"/>
        <n v="619" u="1"/>
        <n v="2284" u="1"/>
        <n v="468" u="1"/>
        <n v="1711" u="1"/>
        <n v="1646" u="1"/>
        <n v="3261" u="1"/>
        <n v="403" u="1"/>
        <n v="1581" u="1"/>
        <n v="3131" u="1"/>
        <n v="338" u="1"/>
        <n v="1321" u="1"/>
        <n v="1191" u="1"/>
        <n v="10653" u="1"/>
        <n v="815" u="1"/>
        <n v="685" u="1"/>
        <n v="10464" u="1"/>
        <n v="620" u="1"/>
        <n v="555" u="1"/>
        <n v="10401" u="1"/>
        <n v="2038" u="1"/>
        <n v="501" u="1"/>
        <n v="1843" u="1"/>
        <n v="1778" u="1"/>
        <n v="1648" u="1"/>
        <n v="371" u="1"/>
        <n v="1453" u="1"/>
        <n v="1388" u="1"/>
        <n v="306" u="1"/>
        <n v="1193" u="1"/>
        <n v="11189" u="1"/>
        <n v="14703" u="1"/>
        <n v="751" u="1"/>
        <n v="686" u="1"/>
        <n v="10480" u="1"/>
        <n v="621" u="1"/>
        <n v="10417" u="1"/>
        <n v="469" u="1"/>
        <n v="3399" u="1"/>
        <n v="404" u="1"/>
        <n v="1585" u="1"/>
        <n v="1390" u="1"/>
        <n v="339" u="1"/>
        <n v="1325" u="1"/>
        <n v="1260" u="1"/>
        <n v="1195" u="1"/>
        <n v="817" u="1"/>
        <n v="10559" u="1"/>
        <n v="11016" u="1"/>
        <n v="687" u="1"/>
        <n v="10496" u="1"/>
        <n v="557" u="1"/>
        <n v="10433" u="1"/>
        <n v="1847" u="1"/>
        <n v="1782" u="1"/>
        <n v="1587" u="1"/>
        <n v="372" u="1"/>
        <n v="1392" u="1"/>
        <n v="10764" u="1"/>
        <n v="1327" u="1"/>
        <n v="1197" u="1"/>
        <n v="818" u="1"/>
        <n v="18885" u="1"/>
        <n v="753" u="1"/>
        <n v="688" u="1"/>
        <n v="2690" u="1"/>
        <n v="2170" u="1"/>
        <n v="10449" u="1"/>
        <n v="2044" u="1"/>
        <n v="470" u="1"/>
        <n v="1784" u="1"/>
        <n v="7012" u="1"/>
        <n v="405" u="1"/>
        <n v="1589" u="1"/>
        <n v="340" u="1"/>
        <n v="1199" u="1"/>
        <n v="10717" u="1"/>
        <n v="10654" u="1"/>
        <n v="624" u="1"/>
        <n v="559" u="1"/>
        <n v="503" u="1"/>
        <n v="1916" u="1"/>
        <n v="10402" u="1"/>
        <n v="1786" u="1"/>
        <n v="438" u="1"/>
        <n v="1721" u="1"/>
        <n v="1591" u="1"/>
        <n v="1526" u="1"/>
        <n v="373" u="1"/>
        <n v="1201" u="1"/>
        <n v="14704" u="1"/>
        <n v="820" u="1"/>
        <n v="12104" u="1"/>
        <n v="755" u="1"/>
        <n v="690" u="1"/>
        <n v="41" u="1"/>
        <n v="625" u="1"/>
        <n v="121464" u="1"/>
        <n v="471" u="1"/>
        <n v="10418" u="1"/>
        <n v="1788" u="1"/>
        <n v="7028" u="1"/>
        <n v="10875" u="1"/>
        <n v="406" u="1"/>
        <n v="1463" u="1"/>
        <n v="341" u="1"/>
        <n v="1333" u="1"/>
        <n v="10749" u="1"/>
        <n v="23204" u="1"/>
        <n v="12183" u="1"/>
        <n v="821" u="1"/>
        <n v="10623" u="1"/>
        <n v="10103" u="1"/>
        <n v="691" u="1"/>
        <n v="10560" u="1"/>
        <n v="626" u="1"/>
        <n v="561" u="1"/>
        <n v="6319" u="1"/>
        <n v="10497" u="1"/>
        <n v="504" u="1"/>
        <n v="1985" u="1"/>
        <n v="1920" u="1"/>
        <n v="10434" u="1"/>
        <n v="1790" u="1"/>
        <n v="1595" u="1"/>
        <n v="374" u="1"/>
        <n v="1465" u="1"/>
        <n v="1400" u="1"/>
        <n v="1335" u="1"/>
        <n v="309" u="1"/>
        <n v="1205" u="1"/>
        <n v="822" u="1"/>
        <n v="692" u="1"/>
        <n v="10576" u="1"/>
        <n v="627" u="1"/>
        <n v="1922" u="1"/>
        <n v="472" u="1"/>
        <n v="1857" u="1"/>
        <n v="10450" u="1"/>
        <n v="1792" u="1"/>
        <n v="1662" u="1"/>
        <n v="407" u="1"/>
        <n v="1597" u="1"/>
        <n v="1467" u="1"/>
        <n v="342" u="1"/>
        <n v="1207" u="1"/>
        <n v="1142" u="1"/>
        <n v="28153" u="1"/>
        <n v="823" u="1"/>
        <n v="758" u="1"/>
        <n v="693" u="1"/>
        <n v="628" u="1"/>
        <n v="505" u="1"/>
        <n v="1989" u="1"/>
        <n v="10466" u="1"/>
        <n v="1794" u="1"/>
        <n v="1664" u="1"/>
        <n v="10403" u="1"/>
        <n v="375" u="1"/>
        <n v="1469" u="1"/>
        <n v="2777" u="1"/>
        <n v="1209" u="1"/>
        <n v="10797" u="1"/>
        <n v="954" u="1"/>
        <n v="824" u="1"/>
        <n v="759" u="1"/>
        <n v="694" u="1"/>
        <n v="629" u="1"/>
        <n v="564" u="1"/>
        <n v="10545" u="1"/>
        <n v="1926" u="1"/>
        <n v="473" u="1"/>
        <n v="10482" u="1"/>
        <n v="1796" u="1"/>
        <n v="7060" u="1"/>
        <n v="13996" u="1"/>
        <n v="1666" u="1"/>
        <n v="408" u="1"/>
        <n v="10419" u="1"/>
        <n v="1471" u="1"/>
        <n v="343" u="1"/>
        <n v="1276" u="1"/>
        <n v="6997" u="1"/>
        <n v="10813" u="1"/>
        <n v="14847" u="1"/>
        <n v="825" u="1"/>
        <n v="10687" u="1"/>
        <n v="760" u="1"/>
        <n v="695" u="1"/>
        <n v="2718" u="1"/>
        <n v="630" u="1"/>
        <n v="6611" u="1"/>
        <n v="565" u="1"/>
        <n v="10561" u="1"/>
        <n v="2068" u="1"/>
        <n v="506" u="1"/>
        <n v="1928" u="1"/>
        <n v="1863" u="1"/>
        <n v="1798" u="1"/>
        <n v="1603" u="1"/>
        <n v="10435" u="1"/>
        <n v="376" u="1"/>
        <n v="1473" u="1"/>
        <n v="2655" u="1"/>
        <n v="1278" u="1"/>
        <n v="1213" u="1"/>
        <n v="1148" u="1"/>
        <n v="42261" u="1"/>
        <n v="826" u="1"/>
        <n v="696" u="1"/>
        <n v="10640" u="1"/>
        <n v="631" u="1"/>
        <n v="10577" u="1"/>
        <n v="1930" u="1"/>
        <n v="474" u="1"/>
        <n v="14028" u="1"/>
        <n v="409" u="1"/>
        <n v="1605" u="1"/>
        <n v="344" u="1"/>
        <n v="1280" u="1"/>
        <n v="7013" u="1"/>
        <n v="65757" u="1"/>
        <n v="1150" u="1"/>
        <n v="827" u="1"/>
        <n v="10719" u="1"/>
        <n v="697" u="1"/>
        <n v="632" u="1"/>
        <n v="2076" u="1"/>
        <n v="507" u="1"/>
        <n v="1932" u="1"/>
        <n v="1867" u="1"/>
        <n v="1672" u="1"/>
        <n v="3313" u="1"/>
        <n v="377" u="1"/>
        <n v="2663" u="1"/>
        <n v="10404" u="1"/>
        <n v="1282" u="1"/>
        <n v="312" u="1"/>
        <n v="1217" u="1"/>
        <n v="2143" u="1"/>
        <n v="828" u="1"/>
        <n v="3250" u="1"/>
        <n v="10735" u="1"/>
        <n v="698" u="1"/>
        <n v="633" u="1"/>
        <n v="1999" u="1"/>
        <n v="1934" u="1"/>
        <n v="475" u="1"/>
        <n v="10546" u="1"/>
        <n v="1739" u="1"/>
        <n v="1674" u="1"/>
        <n v="410" u="1"/>
        <n v="1609" u="1"/>
        <n v="10483" u="1"/>
        <n v="345" u="1"/>
        <n v="1349" u="1"/>
        <n v="10420" u="1"/>
        <n v="1284" u="1"/>
        <n v="1219" u="1"/>
        <n v="829" u="1"/>
        <n v="764" u="1"/>
        <n v="699" u="1"/>
        <n v="634" u="1"/>
        <n v="28093" u="1"/>
        <n v="508" u="1"/>
        <n v="2001" u="1"/>
        <n v="1936" u="1"/>
        <n v="23933" u="1"/>
        <n v="10562" u="1"/>
        <n v="443" u="1"/>
        <n v="1611" u="1"/>
        <n v="3061" u="1"/>
        <n v="378" u="1"/>
        <n v="10436" u="1"/>
        <n v="1286" u="1"/>
        <n v="313" u="1"/>
        <n v="1221" u="1"/>
        <n v="4760" u="1"/>
        <n v="1156" u="1"/>
        <n v="830" u="1"/>
        <n v="765" u="1"/>
        <n v="700" u="1"/>
        <n v="635" u="1"/>
        <n v="10641" u="1"/>
        <n v="14675" u="1"/>
        <n v="28062" u="1"/>
        <n v="1938" u="1"/>
        <n v="476" u="1"/>
        <n v="411" u="1"/>
        <n v="1613" u="1"/>
        <n v="346" u="1"/>
        <n v="10452" u="1"/>
        <n v="1288" u="1"/>
        <n v="1158" u="1"/>
        <n v="1028" u="1"/>
        <n v="701" u="1"/>
        <n v="636" u="1"/>
        <n v="509" u="1"/>
        <n v="1940" u="1"/>
        <n v="13131" u="1"/>
        <n v="1875" u="1"/>
        <n v="444" u="1"/>
        <n v="1680" u="1"/>
        <n v="1615" u="1"/>
        <n v="379" u="1"/>
        <n v="1355" u="1"/>
        <n v="10468" u="1"/>
        <n v="1290" u="1"/>
        <n v="314" u="1"/>
        <n v="1225" u="1"/>
        <n v="1160" u="1"/>
        <n v="10405" u="1"/>
        <n v="702" u="1"/>
        <n v="637" u="1"/>
        <n v="477" u="1"/>
        <n v="1812" u="1"/>
        <n v="3463" u="1"/>
        <n v="412" u="1"/>
        <n v="1617" u="1"/>
        <n v="347" u="1"/>
        <n v="10484" u="1"/>
        <n v="14518" u="1"/>
        <n v="1292" u="1"/>
        <n v="1227" u="1"/>
        <n v="1162" u="1"/>
        <n v="1097" u="1"/>
        <n v="10421" u="1"/>
        <n v="6998" u="1"/>
        <n v="703" u="1"/>
        <n v="638" u="1"/>
        <n v="510" u="1"/>
        <n v="1944" u="1"/>
        <n v="1814" u="1"/>
        <n v="445" u="1"/>
        <n v="1749" u="1"/>
        <n v="1684" u="1"/>
        <n v="1619" u="1"/>
        <n v="10563" u="1"/>
        <n v="380" u="1"/>
        <n v="1489" u="1"/>
        <n v="1294" u="1"/>
        <n v="315" u="1"/>
        <n v="1229" u="1"/>
        <n v="1164" u="1"/>
        <n v="10374" u="1"/>
        <n v="704" u="1"/>
        <n v="639" u="1"/>
        <n v="6943" u="1"/>
        <n v="10705" u="1"/>
        <n v="2011" u="1"/>
        <n v="1946" u="1"/>
        <n v="478" u="1"/>
        <n v="10642" u="1"/>
        <n v="1751" u="1"/>
        <n v="1686" u="1"/>
        <n v="413" u="1"/>
        <n v="1621" u="1"/>
        <n v="10579" u="1"/>
        <n v="1556" u="1"/>
        <n v="1426" u="1"/>
        <n v="348" u="1"/>
        <n v="1296" u="1"/>
        <n v="7077" u="1"/>
        <n v="1231" u="1"/>
        <n v="1166" u="1"/>
        <n v="10390" u="1"/>
        <n v="705" u="1"/>
        <n v="640" u="1"/>
        <n v="575" u="1"/>
        <n v="511" u="1"/>
        <n v="1948" u="1"/>
        <n v="10658" u="1"/>
        <n v="1818" u="1"/>
        <n v="446" u="1"/>
        <n v="1623" u="1"/>
        <n v="381" u="1"/>
        <n v="1428" u="1"/>
        <n v="1298" u="1"/>
        <n v="316" u="1"/>
        <n v="1233" u="1"/>
        <n v="1168" u="1"/>
        <n v="10469" u="1"/>
        <n v="10406" u="1"/>
        <n v="7022" u="1"/>
        <n v="3412" u="1"/>
        <n v="26426" u="1"/>
        <n v="706" u="1"/>
        <n v="42" u="1"/>
        <n v="641" u="1"/>
        <n v="2242" u="1"/>
        <n v="1950" u="1"/>
        <n v="479" u="1"/>
        <n v="10674" u="1"/>
        <n v="1755" u="1"/>
        <n v="1690" u="1"/>
        <n v="3349" u="1"/>
        <n v="414" u="1"/>
        <n v="1625" u="1"/>
        <n v="1430" u="1"/>
        <n v="349" u="1"/>
        <n v="10548" u="1"/>
        <n v="1300" u="1"/>
        <n v="10422" u="1"/>
        <n v="902" u="1"/>
        <n v="7030" u="1"/>
        <n v="837" u="1"/>
        <n v="772" u="1"/>
        <n v="707" u="1"/>
        <n v="10816" u="1"/>
        <n v="642" u="1"/>
        <n v="512" u="1"/>
        <n v="2017" u="1"/>
        <n v="447" u="1"/>
        <n v="1692" u="1"/>
        <n v="1627" u="1"/>
        <n v="1562" u="1"/>
        <n v="382" u="1"/>
        <n v="1302" u="1"/>
        <n v="317" u="1"/>
        <n v="1237" u="1"/>
        <n v="4824" u="1"/>
        <n v="2053" u="1"/>
        <n v="838" u="1"/>
        <n v="708" u="1"/>
        <n v="643" u="1"/>
        <n v="578" u="1"/>
        <n v="1954" u="1"/>
        <n v="480" u="1"/>
        <n v="1889" u="1"/>
        <n v="10706" u="1"/>
        <n v="1824" u="1"/>
        <n v="1694" u="1"/>
        <n v="415" u="1"/>
        <n v="1629" u="1"/>
        <n v="10643" u="1"/>
        <n v="350" u="1"/>
        <n v="1304" u="1"/>
        <n v="1239" u="1"/>
        <n v="10974" u="1"/>
        <n v="839" u="1"/>
        <n v="709" u="1"/>
        <n v="644" u="1"/>
        <n v="11305" u="1"/>
        <n v="10785" u="1"/>
        <n v="2124" u="1"/>
        <n v="448" u="1"/>
        <n v="1696" u="1"/>
        <n v="1631" u="1"/>
        <n v="10659" u="1"/>
        <n v="1566" u="1"/>
        <n v="383" u="1"/>
        <n v="1306" u="1"/>
        <n v="318" u="1"/>
        <n v="1241" u="1"/>
        <n v="2191" u="1"/>
        <n v="10533" u="1"/>
        <n v="10470" u="1"/>
        <n v="840" u="1"/>
        <n v="10407" u="1"/>
        <n v="710" u="1"/>
        <n v="2778" u="1"/>
        <n v="10864" u="1"/>
        <n v="645" u="1"/>
        <n v="2023" u="1"/>
        <n v="481" u="1"/>
        <n v="1893" u="1"/>
        <n v="416" u="1"/>
        <n v="1633" u="1"/>
        <n v="351" u="1"/>
        <n v="1308" u="1"/>
        <n v="10549" u="1"/>
        <n v="10486" u="1"/>
        <n v="841" u="1"/>
        <n v="10423" u="1"/>
        <n v="776" u="1"/>
        <n v="14914" u="1"/>
        <n v="646" u="1"/>
        <n v="6999" u="1"/>
        <n v="581" u="1"/>
        <n v="12314" u="1"/>
        <n v="1960" u="1"/>
        <n v="1830" u="1"/>
        <n v="449" u="1"/>
        <n v="1765" u="1"/>
        <n v="1700" u="1"/>
        <n v="1635" u="1"/>
        <n v="1570" u="1"/>
        <n v="384" u="1"/>
        <n v="1310" u="1"/>
        <n v="319" u="1"/>
        <n v="10565" u="1"/>
        <n v="972" u="1"/>
        <n v="10502" u="1"/>
        <n v="842" u="1"/>
        <n v="10439" u="1"/>
        <n v="10376" u="1"/>
        <n v="64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3101851" createdVersion="6" refreshedVersion="8" minRefreshableVersion="3" recordCount="2304" xr:uid="{65134410-D7F5-42E2-BAC5-E1A89196E428}">
  <cacheSource type="worksheet">
    <worksheetSource name="timingTable[txPHR - target]"/>
  </cacheSource>
  <cacheFields count="1">
    <cacheField name="txPHR - target" numFmtId="0">
      <sharedItems containsMixedTypes="1" containsNumber="1" containsInteger="1" minValue="-219409221" maxValue="4111142068" count="1199">
        <s v="EMPTY"/>
        <n v="719"/>
        <n v="720"/>
        <n v="989"/>
        <n v="800"/>
        <n v="801"/>
        <n v="912"/>
        <n v="961"/>
        <n v="956"/>
        <n v="953"/>
        <n v="949"/>
        <n v="950"/>
        <n v="0" u="1"/>
        <n v="1560321396" u="1"/>
        <n v="518763959" u="1"/>
        <n v="967802699" u="1"/>
        <n v="981460049" u="1"/>
        <n v="981504785" u="1"/>
        <n v="4102005963" u="1"/>
        <n v="1552262992" u="1"/>
        <n v="1110976006" u="1"/>
        <n v="1557330570" u="1"/>
        <n v="1114004206" u="1"/>
        <n v="1123002114" u="1"/>
        <n v="982471121" u="1"/>
        <n v="973" u="1"/>
        <n v="2972097481" u="1"/>
        <n v="2123102239" u="1"/>
        <n v="1561823231" u="1"/>
        <n v="2114094223" u="1"/>
        <n v="967570994" u="1"/>
        <n v="778" u="1"/>
        <n v="2083432083" u="1"/>
        <n v="1555268918" u="1"/>
        <n v="2977054559" u="1"/>
        <n v="2076207487" u="1"/>
        <n v="4077029048" u="1"/>
        <n v="2091292643" u="1"/>
        <n v="986030724" u="1"/>
        <n v="844" u="1"/>
        <n v="2097872615" u="1"/>
        <n v="779" u="1"/>
        <n v="985009454" u="1"/>
        <n v="2072591753" u="1"/>
        <n v="2121919239" u="1"/>
        <n v="547901524" u="1"/>
        <n v="1558317810" u="1"/>
        <n v="589018192" u="1"/>
        <n v="2109900601" u="1"/>
        <n v="2970152613" u="1"/>
        <n v="2088253815" u="1"/>
        <n v="1554305568" u="1"/>
        <n v="2120097845" u="1"/>
        <n v="2108057915" u="1"/>
        <n v="2112888286" u="1"/>
        <n v="975" u="1"/>
        <n v="845" u="1"/>
        <n v="780" u="1"/>
        <n v="1565833381" u="1"/>
        <n v="1554326048" u="1"/>
        <n v="1553317090" u="1"/>
        <n v="1556440996" u="1"/>
        <n v="548319815" u="1"/>
        <n v="1554262686" u="1"/>
        <n v="1552410534" u="1"/>
        <n v="2099672291" u="1"/>
        <n v="4105210062" u="1"/>
        <n v="973710896" u="1"/>
        <n v="4103997175" u="1"/>
        <n v="4105187045" u="1"/>
        <n v="2105047717" u="1"/>
        <n v="982006448" u="1"/>
        <n v="2103847267" u="1"/>
        <n v="2081616709" u="1"/>
        <n v="1241885867" u="1"/>
        <n v="2114071735" u="1"/>
        <n v="1557824448" u="1"/>
        <n v="983888214" u="1"/>
        <n v="2087022601" u="1"/>
        <n v="1556346356" u="1"/>
        <n v="1560282608" u="1"/>
        <n v="2962189431" u="1"/>
        <n v="1125024336" u="1"/>
        <n v="1556355853" u="1"/>
        <n v="2960055371" u="1"/>
        <n v="1560315806" u="1"/>
        <n v="519827928" u="1"/>
        <n v="1242854272" u="1"/>
        <n v="2090027503" u="1"/>
        <n v="967590107" u="1"/>
        <n v="985467745" u="1"/>
        <n v="1117978816" u="1"/>
        <n v="2085821721" u="1"/>
        <n v="847" u="1"/>
        <n v="2088225995" u="1"/>
        <n v="1115978648" u="1"/>
        <n v="1120029267" u="1"/>
        <n v="1243856937" u="1"/>
        <n v="2122593043" u="1"/>
        <n v="2087654209" u="1"/>
        <n v="981545959" u="1"/>
        <n v="1242846865" u="1"/>
        <n v="4098937204" u="1"/>
        <n v="1560277020" u="1"/>
        <n v="1244861289" u="1"/>
        <n v="2107499397" u="1"/>
        <n v="2965058800" u="1"/>
        <n v="984002970" u="1"/>
        <n v="2114668993" u="1"/>
        <n v="4104968008" u="1"/>
        <n v="2105656711" u="1"/>
        <n v="4104993646" u="1"/>
        <n v="978" u="1"/>
        <n v="2115300559" u="1"/>
        <n v="848" u="1"/>
        <n v="4099955080" u="1"/>
        <n v="783" u="1"/>
        <n v="1556279114" u="1"/>
        <n v="718" u="1"/>
        <n v="4104928087" u="1"/>
        <n v="2117082313" u="1"/>
        <n v="2109857245" u="1"/>
        <n v="1238840809" u="1"/>
        <n v="2485189092" u="1"/>
        <n v="2972092613" u="1"/>
        <n v="4099146421" u="1"/>
        <n v="2974085273" u="1"/>
        <n v="1558312220" u="1"/>
        <n v="979471398" u="1"/>
        <n v="1117036588" u="1"/>
        <n v="1123015762" u="1"/>
        <n v="979" u="1"/>
        <n v="914" u="1"/>
        <n v="1565376474" u="1"/>
        <n v="1564284910" u="1"/>
        <n v="2956081529" u="1"/>
        <n v="982999620" u="1"/>
        <n v="784" u="1"/>
        <n v="4098018480" u="1"/>
        <n v="1124021308" u="1"/>
        <n v="4102981469" u="1"/>
        <n v="2076805299" u="1"/>
        <n v="2106304231" u="1"/>
        <n v="2118278199" u="1"/>
        <n v="2111067255" u="1"/>
        <n v="566576809" u="1"/>
        <n v="2091231665" u="1"/>
        <n v="2114706923" u="1"/>
        <n v="1124994340" u="1"/>
        <n v="2088837631" u="1"/>
        <n v="587924833" u="1"/>
        <n v="2086454097" u="1"/>
        <n v="850" u="1"/>
        <n v="981245087" u="1"/>
        <n v="1565284184" u="1"/>
        <n v="785" u="1"/>
        <n v="973726597" u="1"/>
        <n v="956664889" u="1"/>
        <n v="2078632449" u="1"/>
        <n v="1552267380" u="1"/>
        <n v="2968099735" u="1"/>
        <n v="1121984614" u="1"/>
        <n v="1565382060" u="1"/>
        <n v="2121287711" u="1"/>
        <n v="1564290496" u="1"/>
        <n v="2123691985" u="1"/>
        <n v="2485170232" u="1"/>
        <n v="851" u="1"/>
        <n v="990858384" u="1"/>
        <n v="1558271470" u="1"/>
        <n v="990843748" u="1"/>
        <n v="2084621141" u="1"/>
        <n v="2101472389" u="1"/>
        <n v="2970136305" u="1"/>
        <n v="721" u="1"/>
        <n v="2106884595" u="1"/>
        <n v="973770436" u="1"/>
        <n v="2097237335" u="1"/>
        <n v="2102664137" u="1"/>
        <n v="1243864357" u="1"/>
        <n v="1560326982" u="1"/>
        <n v="1552359244" u="1"/>
        <n v="2085244255" u="1"/>
        <n v="2976099089" u="1"/>
        <n v="1556385520" u="1"/>
        <n v="1237869865" u="1"/>
        <n v="581955153" u="1"/>
        <n v="548104490" u="1"/>
        <n v="973650177" u="1"/>
        <n v="982888298" u="1"/>
        <n v="1110968020" u="1"/>
        <n v="852" u="1"/>
        <n v="2103261995" u="1"/>
        <n v="1239840893" u="1"/>
        <n v="722" u="1"/>
        <n v="1556863228" u="1"/>
        <n v="2088864641" u="1"/>
        <n v="2123715579" u="1"/>
        <n v="2109257251" u="1"/>
        <n v="2084660605" u="1"/>
        <n v="2117677309" u="1"/>
        <n v="980015152" u="1"/>
        <n v="1115009576" u="1"/>
        <n v="1558328984" u="1"/>
        <n v="2106855879" u="1"/>
        <n v="4102935591" u="1"/>
        <n v="556576367" u="1"/>
        <n v="1557289008" u="1"/>
        <n v="853" u="1"/>
        <n v="788" u="1"/>
        <n v="2570888113" u="1"/>
        <n v="2091284657" u="1"/>
        <n v="2122512651" u="1"/>
        <n v="723" u="1"/>
        <n v="4095925036" u="1"/>
        <n v="4098992939" u="1"/>
        <n v="2098452337" u="1"/>
        <n v="4098979589" u="1"/>
        <n v="505380534" u="1"/>
        <n v="4098958398" u="1"/>
        <n v="2098482543" u="1"/>
        <n v="1558323396" u="1"/>
        <n v="2971055353" u="1"/>
        <n v="2117104583" u="1"/>
        <n v="4099944450" u="1"/>
        <n v="1111996438" u="1"/>
        <n v="1562853750" u="1"/>
        <n v="919" u="1"/>
        <n v="2109892615" u="1"/>
        <n v="2100243668" u="1"/>
        <n v="557646235" u="1"/>
        <n v="4085257770" u="1"/>
        <n v="2103851655" u="1"/>
        <n v="2123106625" u="1"/>
        <n v="2091827345" u="1"/>
        <n v="2074396029" u="1"/>
        <n v="1555273304" u="1"/>
        <n v="1555326638" u="1"/>
        <n v="2076211873" u="1"/>
        <n v="1556461428" u="1"/>
        <n v="2956059715" u="1"/>
        <n v="2091882387" u="1"/>
        <n v="1558824354" u="1"/>
        <n v="4099917803" u="1"/>
        <n v="568540219" u="1"/>
        <n v="568584955" u="1"/>
        <n v="920" u="1"/>
        <n v="855" u="1"/>
        <n v="2119477239" u="1"/>
        <n v="2119522211" u="1"/>
        <n v="2963054425" u="1"/>
        <n v="2115867586" u="1"/>
        <n v="725" u="1"/>
        <n v="1122994126" u="1"/>
        <n v="2088230383" u="1"/>
        <n v="982451191" u="1"/>
        <n v="2100272361" u="1"/>
        <n v="980981506" u="1"/>
        <n v="991937958" u="1"/>
        <n v="2968153445" u="1"/>
        <n v="1560288194" u="1"/>
        <n v="2962231621" u="1"/>
        <n v="2073794201" u="1"/>
        <n v="2571234833" u="1"/>
        <n v="965706290" u="1"/>
        <n v="4103970325" u="1"/>
        <n v="2093661965" u="1"/>
        <n v="921" u="1"/>
        <n v="2105682561" u="1"/>
        <n v="2108062301" u="1"/>
        <n v="232112680" u="1"/>
        <n v="2100872819" u="1"/>
        <n v="2105132237" u="1"/>
        <n v="791" u="1"/>
        <n v="726" u="1"/>
        <n v="2118876053" u="1"/>
        <n v="4099925590" u="1"/>
        <n v="527382663" u="1"/>
        <n v="554172349" u="1"/>
        <n v="1562345834" u="1"/>
        <n v="985503434" u="1"/>
        <n v="988519688" u="1"/>
        <n v="2110457873" u="1"/>
        <n v="1239848313" u="1"/>
        <n v="2079842201" u="1"/>
        <n v="1553264900" u="1"/>
        <n v="976999536" u="1"/>
        <n v="1112982054" u="1"/>
        <n v="2096672369" u="1"/>
        <n v="2108692333" u="1"/>
        <n v="922" u="1"/>
        <n v="979009156" u="1"/>
        <n v="2080407333" u="1"/>
        <n v="857" u="1"/>
        <n v="1117040976" u="1"/>
        <n v="1123020150" u="1"/>
        <n v="1557269294" u="1"/>
        <n v="727" u="1"/>
        <n v="1565865887" u="1"/>
        <n v="1237844452" u="1"/>
        <n v="2123147881" u="1"/>
        <n v="2115292573" u="1"/>
        <n v="587910197" u="1"/>
        <n v="2976094221" u="1"/>
        <n v="1560850720" u="1"/>
        <n v="1563409876" u="1"/>
        <n v="977007046" u="1"/>
        <n v="4111142068" u="1"/>
        <n v="2111071643" u="1"/>
        <n v="985981524" u="1"/>
        <n v="793" u="1"/>
        <n v="728" u="1"/>
        <n v="2082217287" u="1"/>
        <n v="1242885903" u="1"/>
        <n v="1236876433" u="1"/>
        <n v="981263965" u="1"/>
        <n v="2115912275" u="1"/>
        <n v="2121927226" u="1"/>
        <n v="2964055309" u="1"/>
        <n v="1118990244" u="1"/>
        <n v="2084017261" u="1"/>
        <n v="1241880399" u="1"/>
        <n v="2961083727" u="1"/>
        <n v="1023403033" u="1"/>
        <n v="1563404288" u="1"/>
        <n v="1564331664" u="1"/>
        <n v="2095437271" u="1"/>
        <n v="2961054417" u="1"/>
        <n v="2114698937" u="1"/>
        <n v="2080449911" u="1"/>
        <n v="4100926241" u="1"/>
        <n v="729" u="1"/>
        <n v="1121004408" u="1"/>
        <n v="2075607103" u="1"/>
        <n v="907819268" u="1"/>
        <n v="4097153004" u="1"/>
        <n v="2117714811" u="1"/>
        <n v="2968065289" u="1"/>
        <n v="2974059802" u="1"/>
        <n v="4099933820" u="1"/>
        <n v="979001666" u="1"/>
        <n v="990" u="1"/>
        <n v="2109302303" u="1"/>
        <n v="2959078225" u="1"/>
        <n v="2082812327" u="1"/>
        <n v="973620499" u="1"/>
        <n v="1564326076" u="1"/>
        <n v="2078624463" u="1"/>
        <n v="1559811613" u="1"/>
        <n v="2077452261" u="1"/>
        <n v="4096002428" u="1"/>
        <n v="1111025190" u="1"/>
        <n v="1565387646" u="1"/>
        <n v="557690969" u="1"/>
        <n v="1564296082" u="1"/>
        <n v="4102928163" u="1"/>
        <n v="1241846303" u="1"/>
        <n v="2572088150" u="1"/>
        <n v="1555293738" u="1"/>
        <n v="2101464403" u="1"/>
        <n v="2103882329" u="1"/>
        <n v="956679925" u="1"/>
        <n v="2963058811" u="1"/>
        <n v="1563415466" u="1"/>
        <n v="2973088243" u="1"/>
        <n v="2106860267" u="1"/>
        <n v="1555311316" u="1"/>
        <n v="527359899" u="1"/>
        <n v="2074432295" u="1"/>
        <n v="4111127048" u="1"/>
        <n v="979443191" u="1"/>
        <n v="1554267074" u="1"/>
        <n v="2099664301" u="1"/>
        <n v="731" u="1"/>
        <n v="1557335678" u="1"/>
        <n v="527284132" u="1"/>
        <n v="2968148577" u="1"/>
        <n v="2962226753" u="1"/>
        <n v="2958060070" u="1"/>
        <n v="2105052105" u="1"/>
        <n v="2570488118" u="1"/>
        <n v="965663173" u="1"/>
        <n v="4102042463" u="1"/>
        <n v="1121060298" u="1"/>
        <n v="1125999194" u="1"/>
        <n v="1553269290" u="1"/>
        <n v="2123707593" u="1"/>
        <n v="984010452" u="1"/>
        <n v="1556350744" u="1"/>
        <n v="2087052627" u="1"/>
        <n v="1113982052" u="1"/>
        <n v="1114992034" u="1"/>
        <n v="2121292097" u="1"/>
        <n v="797" u="1"/>
        <n v="518808693" u="1"/>
        <n v="1112000826" u="1"/>
        <n v="554211963" u="1"/>
        <n v="732" u="1"/>
        <n v="2111664251" u="1"/>
        <n v="1557273684" u="1"/>
        <n v="1565860419" u="1"/>
        <n v="2090031891" u="1"/>
        <n v="2077407245" u="1"/>
        <n v="2074400417" u="1"/>
        <n v="2096062542" u="1"/>
        <n v="2097241721" u="1"/>
        <n v="917821907" u="1"/>
        <n v="1563421052" u="1"/>
        <n v="1124004188" u="1"/>
        <n v="1553306154" u="1"/>
        <n v="2960078567" u="1"/>
        <n v="798" u="1"/>
        <n v="733" u="1"/>
        <n v="1561276794" u="1"/>
        <n v="2089427331" u="1"/>
        <n v="2098474557" u="1"/>
        <n v="1242880435" u="1"/>
        <n v="2119481627" u="1"/>
        <n v="1122009994" u="1"/>
        <n v="4100998490" u="1"/>
        <n v="2955055441" u="1"/>
        <n v="984981608" u="1"/>
        <n v="1563826776" u="1"/>
        <n v="2117681695" u="1"/>
        <n v="2572034833" u="1"/>
        <n v="1553322198" u="1"/>
        <n v="1556446104" u="1"/>
        <n v="2977078759" u="1"/>
        <n v="2109861633" u="1"/>
        <n v="1552415642" u="1"/>
        <n v="799" u="1"/>
        <n v="2078604367" u="1"/>
        <n v="1554277291" u="1"/>
        <n v="734" u="1"/>
        <n v="2091874401" u="1"/>
        <n v="2957055655" u="1"/>
        <n v="2961078859" u="1"/>
        <n v="1562350222" u="1"/>
        <n v="2119514225" u="1"/>
        <n v="2961058803" u="1"/>
        <n v="981981502" u="1"/>
        <n v="4098923291" u="1"/>
        <n v="548049361" u="1"/>
        <n v="2098456723" u="1"/>
        <n v="548123560" u="1"/>
        <n v="2084652617" u="1"/>
        <n v="4099053018" u="1"/>
        <n v="4102052890" u="1"/>
        <n v="916759121" u="1"/>
        <n v="1564337252" u="1"/>
        <n v="735" u="1"/>
        <n v="2958079675" u="1"/>
        <n v="2091831731" u="1"/>
        <n v="2088842019" u="1"/>
        <n v="2105124251" u="1"/>
        <n v="4075927130" u="1"/>
        <n v="2120077351" u="1"/>
        <n v="2103353761" u="1"/>
        <n v="2122504663" u="1"/>
        <n v="1561404710" u="1"/>
        <n v="2967057729" u="1"/>
        <n v="1235834017" u="1"/>
        <n v="4100171682" u="1"/>
        <n v="2975062570" u="1"/>
        <n v="4101169036" u="1"/>
        <n v="4101147654" u="1"/>
        <n v="1023388010" u="1"/>
        <n v="1112974068" u="1"/>
        <n v="736" u="1"/>
        <n v="2970055404" u="1"/>
        <n v="1554310674" u="1"/>
        <n v="2108684347" u="1"/>
        <n v="2122477401" u="1"/>
        <n v="1126012206" u="1"/>
        <n v="1565405942" u="1"/>
        <n v="2104482359" u="1"/>
        <n v="2485207947" u="1"/>
        <n v="4096096502" u="1"/>
        <n v="1556284222" u="1"/>
        <n v="2084021649" u="1"/>
        <n v="2082840613" u="1"/>
        <n v="908865388" u="1"/>
        <n v="991498628" u="1"/>
        <n v="1555278416" u="1"/>
        <n v="2116595249" u="1"/>
        <n v="1564342838" u="1"/>
        <n v="2074992473" u="1"/>
        <n v="519816894" u="1"/>
        <n v="2079807335" u="1"/>
        <n v="2969092908" u="1"/>
        <n v="802" u="1"/>
        <n v="737" u="1"/>
        <n v="1552364354" u="1"/>
        <n v="1243905907" u="1"/>
        <n v="1119020402" u="1"/>
        <n v="4099003331" u="1"/>
        <n v="2118880439" u="1"/>
        <n v="2076242203" u="1"/>
        <n v="1557320356" u="1"/>
        <n v="1563361146" u="1"/>
        <n v="1562272654" u="1"/>
        <n v="1236870967" u="1"/>
        <n v="2110462259" u="1"/>
        <n v="967614849" u="1"/>
        <n v="979487158" u="1"/>
        <n v="2100264373" u="1"/>
        <n v="1553289724" u="1"/>
        <n v="977999680" u="1"/>
        <n v="2570434797" u="1"/>
        <n v="4102074268" u="1"/>
        <n v="2109261639" u="1"/>
        <n v="2118302551" u="1"/>
        <n v="916744484" u="1"/>
        <n v="2963100569" u="1"/>
        <n v="738" u="1"/>
        <n v="2080411719" u="1"/>
        <n v="1557294118" u="1"/>
        <n v="527404635" u="1"/>
        <n v="4100119385" u="1"/>
        <n v="1122070790" u="1"/>
        <n v="2102048217" u="1"/>
        <n v="567597176" u="1"/>
        <n v="2081061887" u="1"/>
        <n v="2117706825" u="1"/>
        <n v="986023248" u="1"/>
        <n v="2096054558" u="1"/>
        <n v="4096163872" u="1"/>
        <n v="2097282253" u="1"/>
        <n v="2962112817" u="1"/>
        <n v="1560816941" u="1"/>
        <n v="2079834213" u="1"/>
        <n v="739" u="1"/>
        <n v="1244892977" u="1"/>
        <n v="2082221673" u="1"/>
        <n v="2112896271" u="1"/>
        <n v="2078062057" u="1"/>
        <n v="2077444275" u="1"/>
        <n v="547632453" u="1"/>
        <n v="4096040564" u="1"/>
        <n v="2973062180" u="1"/>
        <n v="1558275856" u="1"/>
        <n v="907804631" u="1"/>
        <n v="2090631724" u="1"/>
        <n v="2957060041" u="1"/>
        <n v="805" u="1"/>
        <n v="740" u="1"/>
        <n v="991455382" u="1"/>
        <n v="2074424309" u="1"/>
        <n v="2111668639" u="1"/>
        <n v="1557856283" u="1"/>
        <n v="1558287030" u="1"/>
        <n v="4097911211" u="1"/>
        <n v="4099018194" u="1"/>
        <n v="2075611489" u="1"/>
        <n v="4098040938" u="1"/>
        <n v="1896101735" u="1"/>
        <n v="2093027317" u="1"/>
        <n v="1561415886" u="1"/>
        <n v="2110481029" u="1"/>
        <n v="580873075" u="1"/>
        <n v="2497208470" u="1"/>
        <n v="1118982256" u="1"/>
        <n v="2974055415" u="1"/>
        <n v="806" u="1"/>
        <n v="741" u="1"/>
        <n v="2082816713" u="1"/>
        <n v="1560310219" u="1"/>
        <n v="2073798589" u="1"/>
        <n v="2089431719" u="1"/>
        <n v="2094282639" u="1"/>
        <n v="2094838444" u="1"/>
        <n v="1113974066" u="1"/>
        <n v="1114984048" u="1"/>
        <n v="2964059695" u="1"/>
        <n v="2104447369" u="1"/>
        <n v="1120996420" u="1"/>
        <n v="4097069952" u="1"/>
        <n v="548040888" u="1"/>
        <n v="1561410298" u="1"/>
        <n v="2969055421" u="1"/>
        <n v="2970131917" u="1"/>
        <n v="2081007357" u="1"/>
        <n v="2955092889" u="1"/>
        <n v="547763593" u="1"/>
        <n v="2087120975" u="1"/>
        <n v="742" u="1"/>
        <n v="1123996202" u="1"/>
        <n v="2078608755" u="1"/>
        <n v="1243900439" u="1"/>
        <n v="1559845806" u="1"/>
        <n v="1236837039" u="1"/>
        <n v="1557850817" u="1"/>
        <n v="4103943478" u="1"/>
        <n v="568609271" u="1"/>
        <n v="1561336266" u="1"/>
        <n v="982486875" u="1"/>
        <n v="981282841" u="1"/>
        <n v="2112867299" u="1"/>
        <n v="1561421472" u="1"/>
        <n v="1565411530" u="1"/>
        <n v="2105674575" u="1"/>
        <n v="1555288631" u="1"/>
        <n v="1121064684" u="1"/>
        <n v="743" u="1"/>
        <n v="1554287504" u="1"/>
        <n v="1554315832" u="1"/>
        <n v="1556390626" u="1"/>
        <n v="2570834795" u="1"/>
        <n v="981597470" u="1"/>
        <n v="1562815445" u="1"/>
        <n v="2102643727" u="1"/>
        <n v="2076842063" u="1"/>
        <n v="2120709379" u="1"/>
        <n v="2077411631" u="1"/>
        <n v="2120081739" u="1"/>
        <n v="1561330678" u="1"/>
        <n v="2096664383" u="1"/>
        <n v="4102063638" u="1"/>
        <n v="2093627731" u="1"/>
        <n v="2963095701" u="1"/>
        <n v="2974090143" u="1"/>
        <n v="939" u="1"/>
        <n v="535740497" u="1"/>
        <n v="4097025041" u="1"/>
        <n v="809" u="1"/>
        <n v="744" u="1"/>
        <n v="1552425918" u="1"/>
        <n v="2075030357" u="1"/>
        <n v="1557817023" u="1"/>
        <n v="1244887509" u="1"/>
        <n v="1561281180" u="1"/>
        <n v="2095441659" u="1"/>
        <n v="2087044639" u="1"/>
        <n v="2093072329" u="1"/>
        <n v="2122481789" u="1"/>
        <n v="1564867625" u="1"/>
        <n v="1565417116" u="1"/>
        <n v="1122014380" u="1"/>
        <n v="988470017" u="1"/>
        <n v="2962185043" u="1"/>
        <n v="2571634792" u="1"/>
        <n v="2111102225" u="1"/>
        <n v="940" u="1"/>
        <n v="1562822867" u="1"/>
        <n v="2103345775" u="1"/>
        <n v="745" u="1"/>
        <n v="2074996861" u="1"/>
        <n v="580858440" u="1"/>
        <n v="1561830654" u="1"/>
        <n v="536812274" u="1"/>
        <n v="1111982130" u="1"/>
        <n v="1014396314" u="1"/>
        <n v="1563365534" u="1"/>
        <n v="1111029578" u="1"/>
        <n v="1238880091" u="1"/>
        <n v="1562277042" u="1"/>
        <n v="2967062119" u="1"/>
        <n v="4104029968" u="1"/>
        <n v="2090062513" u="1"/>
        <n v="2100864831" u="1"/>
        <n v="2073192323" u="1"/>
        <n v="2965054412" u="1"/>
        <n v="811" u="1"/>
        <n v="2082832627" u="1"/>
        <n v="746" u="1"/>
        <n v="1561862207" u="1"/>
        <n v="4096050467" u="1"/>
        <n v="2107457261" u="1"/>
        <n v="1122075178" u="1"/>
        <n v="2972059935" u="1"/>
        <n v="2076234217" u="1"/>
        <n v="877" u="1"/>
        <n v="2123139893" u="1"/>
        <n v="2113494851" u="1"/>
        <n v="967679805" u="1"/>
        <n v="1563371120" u="1"/>
        <n v="1126016592" u="1"/>
        <n v="1562282628" u="1"/>
        <n v="2969059807" u="1"/>
        <n v="548065078" u="1"/>
        <n v="1565422706" u="1"/>
        <n v="2955088021" u="1"/>
        <n v="2090662975" u="1"/>
        <n v="748" u="1"/>
        <n v="4100951779" u="1"/>
        <n v="985888204" u="1"/>
        <n v="2115904287" u="1"/>
        <n v="2079811721" u="1"/>
        <n v="1553311264" u="1"/>
        <n v="2097274267" u="1"/>
        <n v="1119024788" u="1"/>
        <n v="4096141416" u="1"/>
        <n v="2959083092" u="1"/>
        <n v="1125991208" u="1"/>
        <n v="2102648117" u="1"/>
        <n v="1113016644" u="1"/>
        <n v="2078054071" u="1"/>
        <n v="2073222867" u="1"/>
        <n v="2497170757" u="1"/>
        <n v="981888184" u="1"/>
        <n v="4104089612" u="1"/>
        <n v="879" u="1"/>
        <n v="1556366067" u="1"/>
        <n v="1560856187" u="1"/>
        <n v="814" u="1"/>
        <n v="1555331742" u="1"/>
        <n v="1558850538" u="1"/>
        <n v="749" u="1"/>
        <n v="1556814121" u="1"/>
        <n v="4098085856" u="1"/>
        <n v="1552349750" u="1"/>
        <n v="1561292356" u="1"/>
        <n v="4105301670" u="1"/>
        <n v="1554272182" u="1"/>
        <n v="4102951133" u="1"/>
        <n v="2104451757" u="1"/>
        <n v="2977058947" u="1"/>
        <n v="2967078021" u="1"/>
        <n v="815" u="1"/>
        <n v="2101443655" u="1"/>
        <n v="750" u="1"/>
        <n v="4104957376" u="1"/>
        <n v="1553284617" u="1"/>
        <n v="1553274398" u="1"/>
        <n v="4102032814" u="1"/>
        <n v="2103874341" u="1"/>
        <n v="2118294563" u="1"/>
        <n v="4104935876" u="1"/>
        <n v="1563281646" u="1"/>
        <n v="1561286768" u="1"/>
        <n v="1557278792" u="1"/>
        <n v="2086417297" u="1"/>
        <n v="2094274653" u="1"/>
        <n v="1238848232" u="1"/>
        <n v="1238874623" u="1"/>
        <n v="2097837477" u="1"/>
        <n v="2099072319" u="1"/>
        <n v="1556806697" u="1"/>
        <n v="816" u="1"/>
        <n v="2973057793" u="1"/>
        <n v="2116502823" u="1"/>
        <n v="4097980342" u="1"/>
        <n v="1236844461" u="1"/>
        <n v="4096917769" u="1"/>
        <n v="-219409221" u="1"/>
        <n v="548085260" u="1"/>
        <n v="1561856739" u="1"/>
        <n v="2081053899" u="1"/>
        <n v="2083472297" u="1"/>
        <n v="4097047496" u="1"/>
        <n v="4095964294" u="1"/>
        <n v="1564824378" u="1"/>
        <n v="2087112989" u="1"/>
        <n v="4099963186" u="1"/>
        <n v="983007096" u="1"/>
        <n v="982443757" u="1"/>
        <n v="2121877357" u="1"/>
        <n v="4104978777" u="1"/>
        <n v="1118065750" u="1"/>
        <n v="2093031703" u="1"/>
        <n v="752" u="1"/>
        <n v="2096637281" u="1"/>
        <n v="2975088154" u="1"/>
        <n v="2079207461" u="1"/>
        <n v="2108092877" u="1"/>
        <n v="1555316422" u="1"/>
        <n v="1024430503" u="1"/>
        <n v="1553327306" u="1"/>
        <n v="2964073625" u="1"/>
        <n v="4103033943" u="1"/>
        <n v="1556451212" u="1"/>
        <n v="2087622309" u="1"/>
        <n v="2078007563" u="1"/>
        <n v="1552420750" u="1"/>
        <n v="554078088" u="1"/>
        <n v="1557340784" u="1"/>
        <n v="2105104099" u="1"/>
        <n v="979450628" u="1"/>
        <n v="1559306692" u="1"/>
        <n v="2960059759" u="1"/>
        <n v="2120701393" u="1"/>
        <n v="818" u="1"/>
        <n v="536804838" u="1"/>
        <n v="2956055327" u="1"/>
        <n v="753" u="1"/>
        <n v="589010754" u="1"/>
        <n v="547677187" u="1"/>
        <n v="2081011743" u="1"/>
        <n v="2116467363" u="1"/>
        <n v="991945393" u="1"/>
        <n v="2571288152" u="1"/>
        <n v="981016868" u="1"/>
        <n v="2099644193" u="1"/>
        <n v="2112267343" u="1"/>
        <n v="1239880125" u="1"/>
        <n v="965670610" u="1"/>
        <n v="1562364206" u="1"/>
        <n v="4096073484" u="1"/>
        <n v="2112871685" u="1"/>
        <n v="1562288216" u="1"/>
        <n v="2093064343" u="1"/>
        <n v="2118922413" u="1"/>
        <n v="819" u="1"/>
        <n v="1559301104" u="1"/>
        <n v="754" u="1"/>
        <n v="2964078493" u="1"/>
        <n v="2966054429" u="1"/>
        <n v="2073196711" u="1"/>
        <n v="2111094239" u="1"/>
        <n v="1562380972" u="1"/>
        <n v="4104013572" u="1"/>
        <n v="1015" u="1"/>
        <n v="1111974144" u="1"/>
        <n v="820" u="1"/>
        <n v="1559271704" u="1"/>
        <n v="2093632117" u="1"/>
        <n v="1555283524" u="1"/>
        <n v="1563858655" u="1"/>
        <n v="547755118" u="1"/>
        <n v="2571688112" u="1"/>
        <n v="2976065257" u="1"/>
        <n v="965448142" u="1"/>
        <n v="1554282397" u="1"/>
        <n v="1562375384" u="1"/>
        <n v="1013221289" u="1"/>
        <n v="1013266025" u="1"/>
        <n v="4104946746" u="1"/>
        <n v="1557325464" u="1"/>
        <n v="821" u="1"/>
        <n v="554065414" u="1"/>
        <n v="2076834075" u="1"/>
        <n v="2112297505" u="1"/>
        <n v="1013346453" u="1"/>
        <n v="2094227587" u="1"/>
        <n v="976981606" u="1"/>
        <n v="2072680603" u="1"/>
        <n v="2104474371" u="1"/>
        <n v="1120015096" u="1"/>
        <n v="2968069678" u="1"/>
        <n v="1896114034" u="1"/>
        <n v="2970157482" u="1"/>
        <n v="2075022369" u="1"/>
        <n v="2113486865" u="1"/>
        <n v="2115267293" u="1"/>
        <n v="2116587261" u="1"/>
        <n v="981471511" u="1"/>
        <n v="1113021032" u="1"/>
        <n v="1562369796" u="1"/>
        <n v="2102072357" u="1"/>
        <n v="822" u="1"/>
        <n v="4099154924" u="1"/>
        <n v="757" u="1"/>
        <n v="2978057183" u="1"/>
        <n v="1558816931" u="1"/>
        <n v="1115997054" u="1"/>
        <n v="2090654989" u="1"/>
        <n v="4075912097" u="1"/>
        <n v="1117016894" u="1"/>
        <n v="917829343" u="1"/>
        <n v="2075662037" u="1"/>
        <n v="535725860" u="1"/>
        <n v="2108657279" u="1"/>
        <n v="4099162436" u="1"/>
        <n v="2092427357" u="1"/>
        <n v="2965078315" u="1"/>
        <n v="967563554" u="1"/>
        <n v="4104073216" u="1"/>
        <n v="4096118960" u="1"/>
        <n v="823" u="1"/>
        <n v="505395569" u="1"/>
        <n v="758" u="1"/>
        <n v="566531697" u="1"/>
        <n v="566557852" u="1"/>
        <n v="566576433" u="1"/>
        <n v="693" u="1"/>
        <n v="4085265207" u="1"/>
        <n v="2957073027" u="1"/>
        <n v="1024475237" u="1"/>
        <n v="1552369460" u="1"/>
        <n v="1563286034" u="1"/>
        <n v="2085217309" u="1"/>
        <n v="1019" u="1"/>
        <n v="4096986904" u="1"/>
        <n v="2973093109" u="1"/>
        <n v="4098123992" u="1"/>
        <n v="824" u="1"/>
        <n v="1559312280" u="1"/>
        <n v="694" u="1"/>
        <n v="2110489018" u="1"/>
        <n v="2087018217" u="1"/>
        <n v="1552431028" u="1"/>
        <n v="2966058815" u="1"/>
        <n v="965463180" u="1"/>
        <n v="2969088039" u="1"/>
        <n v="2085852541" u="1"/>
        <n v="37911" u="1"/>
        <n v="527303008" u="1"/>
        <n v="2096124029" u="1"/>
        <n v="2121881745" u="1"/>
        <n v="825" u="1"/>
        <n v="977971642" u="1"/>
        <n v="2079242485" u="1"/>
        <n v="760" u="1"/>
        <n v="2113467279" u="1"/>
        <n v="695" u="1"/>
        <n v="2099064333" u="1"/>
        <n v="985016928" u="1"/>
        <n v="581947715" u="1"/>
        <n v="2082252597" u="1"/>
        <n v="2116494837" u="1"/>
        <n v="2078011951" u="1"/>
        <n v="2083464311" u="1"/>
        <n v="527504858" u="1"/>
        <n v="1021" u="1"/>
        <n v="1559317866" u="1"/>
        <n v="1554300460" u="1"/>
        <n v="2976069643" u="1"/>
        <n v="696" u="1"/>
        <n v="2094231977" u="1"/>
        <n v="2094862137" u="1"/>
        <n v="2101448041" u="1"/>
        <n v="2117176155" u="1"/>
        <n v="1240846371" u="1"/>
        <n v="2106252323" u="1"/>
        <n v="2102043830" u="1"/>
        <n v="4100966947" u="1"/>
        <n v="2108084891" u="1"/>
        <n v="2956076655" u="1"/>
        <n v="1563291624" u="1"/>
        <n v="4100987618" u="1"/>
        <n v="2086421683" u="1"/>
        <n v="4098063396" u="1"/>
        <n v="827" u="1"/>
        <n v="2097841863" u="1"/>
        <n v="1115986636" u="1"/>
        <n v="2107461649" u="1"/>
        <n v="697" u="1"/>
        <n v="2122601031" u="1"/>
        <n v="2087662197" u="1"/>
        <n v="2081612323" u="1"/>
        <n v="2121394267" u="1"/>
        <n v="4100976889" u="1"/>
        <n v="527371361" u="1"/>
        <n v="527265258" u="1"/>
        <n v="1237837027" u="1"/>
        <n v="4103003421" u="1"/>
        <n v="2978061569" u="1"/>
        <n v="985460307" u="1"/>
        <n v="828" u="1"/>
        <n v="1563819355" u="1"/>
        <n v="2111692691" u="1"/>
        <n v="698" u="1"/>
        <n v="1559276092" u="1"/>
        <n v="2103290381" u="1"/>
        <n v="4102966301" u="1"/>
        <n v="4097092410" u="1"/>
        <n v="4097918630" u="1"/>
        <n v="2096641667" u="1"/>
        <n v="2118914427" u="1"/>
        <n v="4105015117" u="1"/>
        <n v="2958084541" u="1"/>
        <n v="2073822679" u="1"/>
        <n v="2965073447" u="1"/>
        <n v="2079211847" u="1"/>
        <n v="4101137229" u="1"/>
        <n v="981009378" u="1"/>
        <n v="1559851273" u="1"/>
        <n v="2100843697" u="1"/>
        <n v="2096034979" u="1"/>
        <n v="699" u="1"/>
        <n v="2081642363" u="1"/>
        <n v="2094834057" u="1"/>
        <n v="1240885919" u="1"/>
        <n v="2089529543" u="1"/>
        <n v="2092463151" u="1"/>
        <n v="2084052479" u="1"/>
        <n v="4099975500" u="1"/>
        <n v="981571714" u="1"/>
        <n v="2975058182" u="1"/>
        <n v="1118057762" u="1"/>
        <n v="991482874" u="1"/>
        <n v="547909997" u="1"/>
        <n v="2112271729" u="1"/>
        <n v="988503933" u="1"/>
        <n v="2099648579" u="1"/>
        <n v="2121352323" u="1"/>
        <n v="1563853189" u="1"/>
        <n v="2086462085" u="1"/>
        <n v="556561335" u="1"/>
        <n v="1014385277" u="1"/>
        <n v="830" u="1"/>
        <n v="1118152014" u="1"/>
        <n v="700" u="1"/>
        <n v="1565372088" u="1"/>
        <n v="1564280524" u="1"/>
        <n v="2105108489" u="1"/>
        <n v="4105248761" u="1"/>
        <n v="4111134558" u="1"/>
        <n v="2112289519" u="1"/>
        <n v="957730453" u="1"/>
        <n v="957775189" u="1"/>
        <n v="978007160" u="1"/>
        <n v="1116001442" u="1"/>
        <n v="965690532" u="1"/>
        <n v="978981516" u="1"/>
        <n v="2072672617" u="1"/>
        <n v="2107507383" u="1"/>
        <n v="1553279508" u="1"/>
        <n v="2099037535" u="1"/>
        <n v="982013942" u="1"/>
        <n v="2092431745" u="1"/>
        <n v="2090054525" u="1"/>
        <n v="1240853791" u="1"/>
        <n v="1239874657" u="1"/>
        <n v="2971087939" u="1"/>
        <n v="2102064371" u="1"/>
        <n v="4098146447" u="1"/>
        <n v="4101913051" u="1"/>
        <n v="1120033654" u="1"/>
        <n v="1118080204" u="1"/>
        <n v="2085221697" u="1"/>
        <n v="567540185" u="1"/>
        <n v="2083427697" u="1"/>
        <n v="767" u="1"/>
        <n v="702" u="1"/>
        <n v="2088261803" u="1"/>
        <n v="2123687599" u="1"/>
        <n v="2491170298" u="1"/>
        <n v="2120105833" u="1"/>
        <n v="2115871973" u="1"/>
        <n v="2088872629" u="1"/>
        <n v="2084616755" u="1"/>
        <n v="1556274726" u="1"/>
        <n v="2120677279" u="1"/>
        <n v="2971059741" u="1"/>
        <n v="4104046366" u="1"/>
        <n v="2491189154" u="1"/>
        <n v="4101920838" u="1"/>
        <n v="898" u="1"/>
        <n v="988477456" u="1"/>
        <n v="2087626697" u="1"/>
        <n v="1552354136" u="1"/>
        <n v="703" u="1"/>
        <n v="1559287268" u="1"/>
        <n v="2966131377" u="1"/>
        <n v="2962055391" u="1"/>
        <n v="2114102209" u="1"/>
        <n v="2959054457" u="1"/>
        <n v="1556857759" u="1"/>
        <n v="2491208010" u="1"/>
        <n v="1034" u="1"/>
        <n v="2073214879" u="1"/>
        <n v="2090627333" u="1"/>
        <n v="1556360960" u="1"/>
        <n v="2116471751" u="1"/>
        <n v="834" u="1"/>
        <n v="769" u="1"/>
        <n v="4084196497" u="1"/>
        <n v="704" u="1"/>
        <n v="2100248053" u="1"/>
        <n v="4101945158" u="1"/>
        <n v="1557283900" u="1"/>
        <n v="1565279796" u="1"/>
        <n v="2080441926" u="1"/>
        <n v="2096116043" u="1"/>
        <n v="2079234499" u="1"/>
        <n v="4096948763" u="1"/>
        <n v="1013337978" u="1"/>
        <n v="1559281680" u="1"/>
        <n v="1113999818" u="1"/>
        <n v="4105283053" u="1"/>
        <n v="2097880601" u="1"/>
        <n v="2106256711" u="1"/>
        <n v="2977083625" u="1"/>
        <n v="2114067349" u="1"/>
        <n v="1559819036" u="1"/>
        <n v="2082244611" u="1"/>
        <n v="4103018777" u="1"/>
        <n v="4100917783" u="1"/>
        <n v="1117008906" u="1"/>
        <n v="2955059829" u="1"/>
        <n v="4100150489" u="1"/>
        <n v="705" u="1"/>
        <n v="1125019950" u="1"/>
        <n v="1241853726" u="1"/>
        <n v="1562848281" u="1"/>
        <n v="4101979114" u="1"/>
        <n v="2094854151" u="1"/>
        <n v="2085817335" u="1"/>
        <n v="2102672127" u="1"/>
        <n v="2117168169" u="1"/>
        <n v="966" u="1"/>
        <n v="1555321530" u="1"/>
        <n v="1235880436" u="1"/>
        <n v="1553332414" u="1"/>
        <n v="901" u="1"/>
        <n v="1556456320" u="1"/>
        <n v="2072587365" u="1"/>
        <n v="771" u="1"/>
        <n v="2497189616" u="1"/>
        <n v="706" u="1"/>
        <n v="1560272634" u="1"/>
        <n v="567578221" u="1"/>
        <n v="981482813" u="1"/>
        <n v="2113471665" u="1"/>
        <n v="2103257607" u="1"/>
        <n v="2114664607" u="1"/>
        <n v="2978079141" u="1"/>
        <n v="4098914711" u="1"/>
        <n v="527530616" u="1"/>
        <n v="2121386281" u="1"/>
        <n v="980007668" u="1"/>
        <n v="2106312219" u="1"/>
        <n v="2971083071" u="1"/>
        <n v="837" u="1"/>
        <n v="1125002328" u="1"/>
        <n v="2085844553" u="1"/>
        <n v="1558281443" u="1"/>
        <n v="1565825963" u="1"/>
        <n v="4084181859" u="1"/>
        <n v="2111684705" u="1"/>
        <n v="506446821" u="1"/>
        <n v="506491557" u="1"/>
        <n v="4095917617" u="1"/>
        <n v="966538825" u="1"/>
        <n v="966583561" u="1"/>
        <n v="991462818" u="1"/>
        <n v="4097130546" u="1"/>
        <n v="1124016922" u="1"/>
        <n v="2073814693" u="1"/>
        <n v="838" u="1"/>
        <n v="977878322" u="1"/>
        <n v="773" u="1"/>
        <n v="567584919" u="1"/>
        <n v="1118156402" u="1"/>
        <n v="4099066370" u="1"/>
        <n v="2109294316" u="1"/>
        <n v="2091227279" u="1"/>
        <n v="2081634377" u="1"/>
        <n v="2089521557" u="1"/>
        <n v="2092455165" u="1"/>
        <n v="554183383" u="1"/>
        <n v="908857953" u="1"/>
        <n v="1240880453" u="1"/>
        <n v="1558856003" u="1"/>
        <n v="2106892583" u="1"/>
        <n v="982981618" u="1"/>
        <n v="2093669951" u="1"/>
        <n v="839" u="1"/>
        <n v="774" u="1"/>
        <n v="2966126509" u="1"/>
        <n v="2959058843" u="1"/>
        <n v="4102991786" u="1"/>
        <n v="2085252243" u="1"/>
        <n v="4096925188" u="1"/>
        <n v="983981532" u="1"/>
        <n v="1557345890" u="1"/>
        <n v="2095465187" u="1"/>
        <n v="2075654051" u="1"/>
        <n v="1560824362" u="1"/>
        <n v="4103917819" u="1"/>
        <n v="2105652323" u="1"/>
        <n v="1118084592" u="1"/>
        <n v="979981512" u="1"/>
        <n v="1235826611" u="1"/>
        <n v="840" u="1"/>
        <n v="2117077925" u="1"/>
        <n v="775" u="1"/>
        <n v="2100848083" u="1"/>
        <n v="1552436138" u="1"/>
        <n v="2972055547" u="1"/>
        <n v="2096039365" u="1"/>
        <n v="2115271679" u="1"/>
        <n v="2962117205" u="1"/>
        <n v="4097942204" u="1"/>
        <n v="1556380412" u="1"/>
        <n v="2103282393" u="1"/>
        <n v="2120681667" u="1"/>
        <n v="4076984313" u="1"/>
        <n v="4101158404" u="1"/>
        <n v="4103926328" u="1"/>
        <n v="554175787" u="1"/>
        <n v="2121356709" u="1"/>
        <n v="2118273811" u="1"/>
        <n v="1115005190" u="1"/>
        <n v="2108661665" u="1"/>
        <n v="4100192874" u="1"/>
        <n v="1121992600" u="1"/>
        <n v="4099031825" u="1"/>
        <n v="1120007108" u="1"/>
        <n v="1564816955" u="1"/>
        <n v="2084044491" u="1"/>
        <n v="1244853865" u="1"/>
        <n v="972" u="1"/>
        <n v="2958055681" u="1"/>
        <n v="2099041921" u="1"/>
        <n v="777" u="1"/>
        <n v="1552374568" u="1"/>
        <n v="155530620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3564813" createdVersion="6" refreshedVersion="8" minRefreshableVersion="3" recordCount="2304" xr:uid="{124C1FD7-D120-477F-AA87-D0741BB8BDA2}">
  <cacheSource type="worksheet">
    <worksheetSource name="timingTable[txEnd to rxStart]"/>
  </cacheSource>
  <cacheFields count="1">
    <cacheField name="txEnd to rxStart" numFmtId="0">
      <sharedItems containsMixedTypes="1" containsNumber="1" containsInteger="1" minValue="0" maxValue="8589935136" count="166">
        <s v="EMPTY"/>
        <n v="0" u="1"/>
        <n v="723" u="1"/>
        <n v="794" u="1"/>
        <n v="568" u="1"/>
        <n v="710" u="1"/>
        <n v="781" u="1"/>
        <n v="555" u="1"/>
        <n v="697" u="1"/>
        <n v="542" u="1"/>
        <n v="684" u="1"/>
        <n v="826" u="1"/>
        <n v="587" u="1"/>
        <n v="574" u="1"/>
        <n v="716" u="1"/>
        <n v="787" u="1"/>
        <n v="561" u="1"/>
        <n v="703" u="1"/>
        <n v="774" u="1"/>
        <n v="548" u="1"/>
        <n v="690" u="1"/>
        <n v="832" u="1"/>
        <n v="903" u="1"/>
        <n v="1066" u="1"/>
        <n v="535" u="1"/>
        <n v="819" u="1"/>
        <n v="8589935134" u="1"/>
        <n v="806" u="1"/>
        <n v="580" u="1"/>
        <n v="722" u="1"/>
        <n v="793" u="1"/>
        <n v="864" u="1"/>
        <n v="567" u="1"/>
        <n v="709" u="1"/>
        <n v="780" u="1"/>
        <n v="554" u="1"/>
        <n v="696" u="1"/>
        <n v="541" u="1"/>
        <n v="825" u="1"/>
        <n v="29264" u="1"/>
        <n v="586" u="1"/>
        <n v="728" u="1"/>
        <n v="799" u="1"/>
        <n v="1071" u="1"/>
        <n v="715" u="1"/>
        <n v="786" u="1"/>
        <n v="560" u="1"/>
        <n v="702" u="1"/>
        <n v="915" u="1"/>
        <n v="547" u="1"/>
        <n v="689" u="1"/>
        <n v="831" u="1"/>
        <n v="902" u="1"/>
        <n v="33863" u="1"/>
        <n v="534" u="1"/>
        <n v="818" u="1"/>
        <n v="579" u="1"/>
        <n v="721" u="1"/>
        <n v="792" u="1"/>
        <n v="1005" u="1"/>
        <n v="1057" u="1"/>
        <n v="566" u="1"/>
        <n v="708" u="1"/>
        <n v="779" u="1"/>
        <n v="553" u="1"/>
        <n v="695" u="1"/>
        <n v="540" u="1"/>
        <n v="824" u="1"/>
        <n v="106658" u="1"/>
        <n v="585" u="1"/>
        <n v="727" u="1"/>
        <n v="798" u="1"/>
        <n v="1069" u="1"/>
        <n v="572" u="1"/>
        <n v="714" u="1"/>
        <n v="785" u="1"/>
        <n v="559" u="1"/>
        <n v="701" u="1"/>
        <n v="914" u="1"/>
        <n v="13309" u="1"/>
        <n v="546" u="1"/>
        <n v="830" u="1"/>
        <n v="901" u="1"/>
        <n v="817" u="1"/>
        <n v="11194" u="1"/>
        <n v="720" u="1"/>
        <n v="791" u="1"/>
        <n v="8589935135" u="1"/>
        <n v="565" u="1"/>
        <n v="707" u="1"/>
        <n v="778" u="1"/>
        <n v="552" u="1"/>
        <n v="694" u="1"/>
        <n v="584" u="1"/>
        <n v="726" u="1"/>
        <n v="797" u="1"/>
        <n v="571" u="1"/>
        <n v="713" u="1"/>
        <n v="784" u="1"/>
        <n v="558" u="1"/>
        <n v="700" u="1"/>
        <n v="913" u="1"/>
        <n v="545" u="1"/>
        <n v="687" u="1"/>
        <n v="900" u="1"/>
        <n v="816" u="1"/>
        <n v="1034" u="1"/>
        <n v="590" u="1"/>
        <n v="803" u="1"/>
        <n v="13308" u="1"/>
        <n v="577" u="1"/>
        <n v="719" u="1"/>
        <n v="790" u="1"/>
        <n v="564" u="1"/>
        <n v="706" u="1"/>
        <n v="777" u="1"/>
        <n v="919" u="1"/>
        <n v="551" u="1"/>
        <n v="693" u="1"/>
        <n v="538" u="1"/>
        <n v="822" u="1"/>
        <n v="583" u="1"/>
        <n v="725" u="1"/>
        <n v="570" u="1"/>
        <n v="712" u="1"/>
        <n v="783" u="1"/>
        <n v="557" u="1"/>
        <n v="699" u="1"/>
        <n v="770" u="1"/>
        <n v="544" u="1"/>
        <n v="718" u="1"/>
        <n v="789" u="1"/>
        <n v="563" u="1"/>
        <n v="705" u="1"/>
        <n v="550" u="1"/>
        <n v="692" u="1"/>
        <n v="905" u="1"/>
        <n v="8589935136" u="1"/>
        <n v="537" u="1"/>
        <n v="679" u="1"/>
        <n v="821" u="1"/>
        <n v="963" u="1"/>
        <n v="582" u="1"/>
        <n v="724" u="1"/>
        <n v="795" u="1"/>
        <n v="569" u="1"/>
        <n v="711" u="1"/>
        <n v="782" u="1"/>
        <n v="13327" u="1"/>
        <n v="556" u="1"/>
        <n v="698" u="1"/>
        <n v="543" u="1"/>
        <n v="898" u="1"/>
        <n v="588" u="1"/>
        <n v="801" u="1"/>
        <n v="575" u="1"/>
        <n v="717" u="1"/>
        <n v="788" u="1"/>
        <n v="562" u="1"/>
        <n v="704" u="1"/>
        <n v="846" u="1"/>
        <n v="549" u="1"/>
        <n v="691" u="1"/>
        <n v="833" u="1"/>
        <n v="536" u="1"/>
        <n v="8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3912036" createdVersion="6" refreshedVersion="8" minRefreshableVersion="3" recordCount="2304" xr:uid="{DFA0FE28-8084-4617-A305-22CB8BD71403}">
  <cacheSource type="worksheet">
    <worksheetSource name="timingTable[rxEnd to targetTime]"/>
  </cacheSource>
  <cacheFields count="1">
    <cacheField name="rxEnd to targetTime" numFmtId="0">
      <sharedItems containsMixedTypes="1" containsNumber="1" containsInteger="1" minValue="-686983653" maxValue="22240" count="65">
        <s v="EMPTY"/>
        <n v="-680832859"/>
        <n v="-680854089"/>
        <n v="-680875271"/>
        <n v="-680896691"/>
        <n v="-680919201"/>
        <n v="-680940484"/>
        <n v="-680961881"/>
        <n v="-680983070"/>
        <n v="-681842696"/>
        <n v="-681863936"/>
        <n v="-681885063"/>
        <n v="-681906446"/>
        <n v="-681930446"/>
        <n v="-681951879"/>
        <n v="-681973005"/>
        <n v="-681994158"/>
        <n v="-682833046"/>
        <n v="-682854195"/>
        <n v="-682875805"/>
        <n v="-682899165"/>
        <n v="-682920328"/>
        <n v="-682941720"/>
        <n v="-682963920"/>
        <n v="-682985310"/>
        <n v="-683832842"/>
        <n v="-683854269"/>
        <n v="-683875395"/>
        <n v="-683896567"/>
        <n v="-683919165"/>
        <n v="-683940283"/>
        <n v="-683961448"/>
        <n v="-683983369"/>
        <n v="-684832853"/>
        <n v="-684854297"/>
        <n v="-684875418"/>
        <n v="-684896646"/>
        <n v="-684919177"/>
        <n v="-684940591"/>
        <n v="-684962136"/>
        <n v="-684983613"/>
        <n v="-685832898"/>
        <n v="-685855560"/>
        <n v="-685876716"/>
        <n v="-685899166"/>
        <n v="-685920309"/>
        <n v="-685941537"/>
        <n v="-685963818"/>
        <n v="-685985014"/>
        <n v="-686832853"/>
        <n v="-686854018"/>
        <n v="-686875383"/>
        <n v="-686896845"/>
        <n v="-686919158"/>
        <n v="-686940388"/>
        <n v="-686961547"/>
        <n v="-686983653"/>
        <n v="0" u="1"/>
        <n v="6040" u="1"/>
        <n v="1000" u="1"/>
        <n v="13762" u="1"/>
        <n v="1400" u="1"/>
        <n v="13760" u="1"/>
        <n v="5080" u="1"/>
        <n v="2224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4259259" createdVersion="6" refreshedVersion="8" minRefreshableVersion="3" recordCount="2304" xr:uid="{29257545-3E86-4F84-9A44-CEB679A9FD5F}">
  <cacheSource type="worksheet">
    <worksheetSource name="timingTable[rxEnd to txTime]"/>
  </cacheSource>
  <cacheFields count="1">
    <cacheField name="rxEnd to txTime" numFmtId="0">
      <sharedItems containsMixedTypes="1" containsNumber="1" containsInteger="1" minValue="-219408221" maxValue="22938" count="58">
        <s v="EMPTY"/>
        <n v="0" u="1"/>
        <n v="1700" u="1"/>
        <n v="1719" u="1"/>
        <n v="14457" u="1"/>
        <n v="1809" u="1"/>
        <n v="1828" u="1"/>
        <n v="22936" u="1"/>
        <n v="1705" u="1"/>
        <n v="1847" u="1"/>
        <n v="1821" u="1"/>
        <n v="2252" u="1"/>
        <n v="1698" u="1"/>
        <n v="-219408221" u="1"/>
        <n v="1800" u="1"/>
        <n v="1703" u="1"/>
        <n v="1845" u="1"/>
        <n v="1722" u="1"/>
        <n v="1696" u="1"/>
        <n v="1838" u="1"/>
        <n v="1857" u="1"/>
        <n v="1805" u="1"/>
        <n v="5778" u="1"/>
        <n v="1798" u="1"/>
        <n v="2419" u="1"/>
        <n v="1720" u="1"/>
        <n v="1694" u="1"/>
        <n v="2121" u="1"/>
        <n v="2320" u="1"/>
        <n v="2339" u="1"/>
        <n v="1706" u="1"/>
        <n v="1848" u="1"/>
        <n v="1699" u="1"/>
        <n v="2415" u="1"/>
        <n v="2434" u="1"/>
        <n v="6736" u="1"/>
        <n v="1718" u="1"/>
        <n v="1827" u="1"/>
        <n v="1801" u="1"/>
        <n v="1704" u="1"/>
        <n v="1820" u="1"/>
        <n v="1723" u="1"/>
        <n v="2321" u="1"/>
        <n v="1697" u="1"/>
        <n v="1825" u="1"/>
        <n v="1799" u="1"/>
        <n v="1702" u="1"/>
        <n v="1844" u="1"/>
        <n v="2421" u="1"/>
        <n v="14458" u="1"/>
        <n v="1818" u="1"/>
        <n v="1721" u="1"/>
        <n v="1695" u="1"/>
        <n v="1837" u="1"/>
        <n v="1811" u="1"/>
        <n v="22938" u="1"/>
        <n v="2199" u="1"/>
        <n v="182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4606483" createdVersion="6" refreshedVersion="8" minRefreshableVersion="3" recordCount="2304" xr:uid="{657CB251-90E5-4957-A14E-F673CBDE0852}">
  <cacheSource type="worksheet">
    <worksheetSource name="timingTable[txCall to targetTime]"/>
  </cacheSource>
  <cacheFields count="1">
    <cacheField name="txCall to targetTime" numFmtId="0">
      <sharedItems containsMixedTypes="1" containsNumber="1" containsInteger="1" minValue="-8589933787" maxValue="7418" count="1584">
        <s v="EMPTY"/>
        <n v="893"/>
        <n v="-680833100"/>
        <n v="878"/>
        <n v="-680854316"/>
        <n v="-680875501"/>
        <n v="-680896925"/>
        <n v="-680919440"/>
        <n v="-680940711"/>
        <n v="-680962120"/>
        <n v="892"/>
        <n v="-680983312"/>
        <n v="833"/>
        <n v="761"/>
        <n v="-681842959"/>
        <n v="-681864172"/>
        <n v="894"/>
        <n v="-681885306"/>
        <n v="-681906682"/>
        <n v="-681930683"/>
        <n v="-681952110"/>
        <n v="-681973265"/>
        <n v="879"/>
        <n v="-681994386"/>
        <n v="874"/>
        <n v="750"/>
        <n v="-682833286"/>
        <n v="-682854425"/>
        <n v="-682876047"/>
        <n v="-682899401"/>
        <n v="-682920554"/>
        <n v="-682941952"/>
        <n v="-682964151"/>
        <n v="-682985543"/>
        <n v="871"/>
        <n v="757"/>
        <n v="-683833091"/>
        <n v="-683854503"/>
        <n v="-683875627"/>
        <n v="880"/>
        <n v="-683896798"/>
        <n v="-683919401"/>
        <n v="-683940523"/>
        <n v="-683961674"/>
        <n v="-683983605"/>
        <n v="856"/>
        <n v="775"/>
        <n v="-684833102"/>
        <n v="-684854526"/>
        <n v="-684875671"/>
        <n v="-684896871"/>
        <n v="-684919414"/>
        <n v="877"/>
        <n v="-684940818"/>
        <n v="-684962370"/>
        <n v="-684983853"/>
        <n v="858"/>
        <n v="753"/>
        <n v="-685833143"/>
        <n v="-685855802"/>
        <n v="-685876936"/>
        <n v="-685899397"/>
        <n v="-685920545"/>
        <n v="-685941771"/>
        <n v="-685964058"/>
        <n v="-685985265"/>
        <n v="759"/>
        <n v="-686833098"/>
        <n v="-686854243"/>
        <n v="-686875630"/>
        <n v="-686897084"/>
        <n v="-686919387"/>
        <n v="-686940621"/>
        <n v="-686961776"/>
        <n v="-686983901"/>
        <n v="766"/>
        <n v="407"/>
        <n v="454"/>
        <n v="683"/>
        <n v="768"/>
        <n v="844"/>
        <n v="694"/>
        <n v="0" u="1"/>
        <n v="-2091230542" u="1"/>
        <n v="-2090653716" u="1"/>
        <n v="-1238846726" u="1"/>
        <n v="-2966052834" u="1"/>
        <n v="-1557267699" u="1"/>
        <n v="-570187020" u="1"/>
        <n v="-2962230147" u="1"/>
        <n v="-2098481078" u="1"/>
        <n v="-548083608" u="1"/>
        <n v="-982980122" u="1"/>
        <n v="1182" u="1"/>
        <n v="-2970053816" u="1"/>
        <n v="-2075605514" u="1"/>
        <n v="-1555325152" u="1"/>
        <n v="-2959052859" u="1"/>
        <n v="-2090061041" u="1"/>
        <n v="-1556349369" u="1"/>
        <n v="-1560319902" u="1"/>
        <n v="-1553273035" u="1"/>
        <n v="-2956058409" u="1"/>
        <n v="-547899881" u="1"/>
        <n v="843" u="1"/>
        <n v="-1556354489" u="1"/>
        <n v="778" u="1"/>
        <n v="648" u="1"/>
        <n v="-1560271046" u="1"/>
        <n v="-2975061257" u="1"/>
        <n v="-2960058447" u="1"/>
        <n v="-2099063066" u="1"/>
        <n v="-2091880922" u="1"/>
        <n v="-2096033391" u="1"/>
        <n v="-1113015046" u="1"/>
        <n v="-2965072181" u="1"/>
        <n v="-1122013225" u="1"/>
        <n v="-1799438440" u="1"/>
        <n v="-2962053801" u="1"/>
        <n v="-2097235740" u="1"/>
        <n v="-1800494529" u="1"/>
        <n v="779" u="1"/>
        <n v="714" u="1"/>
        <n v="-224" u="1"/>
        <n v="-2113485569" u="1"/>
        <n v="-2075028883" u="1"/>
        <n v="-973709253" u="1"/>
        <n v="-2079210704" u="1"/>
        <n v="-2964058378" u="1"/>
        <n v="-4105013404" u="1"/>
        <n v="-2093070855" u="1"/>
        <n v="-2073213612" u="1"/>
        <n v="418" u="1"/>
        <n v="-1118083440" u="1"/>
        <n v="-2102070891" u="1"/>
        <n v="-2096114755" u="1"/>
        <n v="1186" u="1"/>
        <n v="-2105130772" u="1"/>
        <n v="-2570433251" u="1"/>
        <n v="-2090661503" u="1"/>
        <n v="845" u="1"/>
        <n v="-2119480485" u="1"/>
        <n v="-2109255656" u="1"/>
        <n v="780" u="1"/>
        <n v="650" u="1"/>
        <n v="-2112265747" u="1"/>
        <n v="585" u="1"/>
        <n v="-208" u="1"/>
        <n v="520" u="1"/>
        <n v="-2079840736" u="1"/>
        <n v="-1561419975" u="1"/>
        <n v="-2117705559" u="1"/>
        <n v="-1798902876" u="1"/>
        <n v="-554063890" u="1"/>
        <n v="-1799096055" u="1"/>
        <n v="-2108690868" u="1"/>
        <n v="-2096670904" u="1"/>
        <n v="-2079832947" u="1"/>
        <n v="1188" u="1"/>
        <n v="-4102979845" u="1"/>
        <n v="846" u="1"/>
        <n v="781" u="1"/>
        <n v="-2077443009" u="1"/>
        <n v="-1557292745" u="1"/>
        <n v="651" u="1"/>
        <n v="-2093630972" u="1"/>
        <n v="-4097023522" u="1"/>
        <n v="-2099670818" u="1"/>
        <n v="-2121286114" u="1"/>
        <n v="-547753466" u="1"/>
        <n v="1190" u="1"/>
        <n v="-1112972783" u="1"/>
        <n v="-977876848" u="1"/>
        <n v="-1556273138" u="1"/>
        <n v="847" u="1"/>
        <n v="-2973060867" u="1"/>
        <n v="-2074394434" u="1"/>
        <n v="782" u="1"/>
        <n v="-2098473291" u="1"/>
        <n v="-2963052828" u="1"/>
        <n v="-1800607339" u="1"/>
        <n v="-2121385014" u="1"/>
        <n v="-1562368307" u="1"/>
        <n v="452" u="1"/>
        <n v="-4096947276" u="1"/>
        <n v="-548121901" u="1"/>
        <n v="387" u="1"/>
        <n v="-2974053827" u="1"/>
        <n v="-1117034989" u="1"/>
        <n v="-566575296" u="1"/>
        <n v="-2119475644" u="1"/>
        <n v="-2079241019" u="1"/>
        <n v="-1244891455" u="1"/>
        <n v="-2095463714" u="1"/>
        <n v="-1799287142" u="1"/>
        <n v="-4105247247" u="1"/>
        <n v="-981886723" u="1"/>
        <n v="-4099030113" u="1"/>
        <n v="-1014383800" u="1"/>
        <n v="848" u="1"/>
        <n v="-8589933787" u="1"/>
        <n v="-2116501351" u="1"/>
        <n v="783" u="1"/>
        <n v="-1558854482" u="1"/>
        <n v="-1554286133" u="1"/>
        <n v="-2111683438" u="1"/>
        <n v="-225" u="1"/>
        <n v="-4104966464" u="1"/>
        <n v="588" u="1"/>
        <n v="-907803122" u="1"/>
        <n v="-1121058707" u="1"/>
        <n v="-966581959" u="1"/>
        <n v="-1118155034" u="1"/>
        <n v="-4101135627" u="1"/>
        <n v="420" u="1"/>
        <n v="-2963094434" u="1"/>
        <n v="-1122073809" u="1"/>
        <n v="-1563825271" u="1"/>
        <n v="-2969053833" u="1"/>
        <n v="-981015387" u="1"/>
        <n v="1194" u="1"/>
        <n v="-1800471955" u="1"/>
        <n v="1129" u="1"/>
        <n v="-1564341335" u="1"/>
        <n v="-1557854761" u="1"/>
        <n v="-1125989925" u="1"/>
        <n v="-965669129" u="1"/>
        <n v="-982442103" u="1"/>
        <n v="784" u="1"/>
        <n v="-1799265934" u="1"/>
        <n v="719" u="1"/>
        <n v="-1238872683" u="1"/>
        <n v="-2117174689" u="1"/>
        <n v="-2081633110" u="1"/>
        <n v="-2089520290" u="1"/>
        <n v="-2078607621" u="1"/>
        <n v="-209" u="1"/>
        <n v="-1557339291" u="1"/>
        <n v="-2108655683" u="1"/>
        <n v="-988502453" u="1"/>
        <n v="-4101146142" u="1"/>
        <n v="-1557822931" u="1"/>
        <n v="-2094230834" u="1"/>
        <n v="388" u="1"/>
        <n v="-2114070600" u="1"/>
        <n v="-1561414385" u="1"/>
        <n v="-2485168700" u="1"/>
        <n v="1196" u="1"/>
        <n v="-2105050980" u="1"/>
        <n v="-1123994919" u="1"/>
        <n v="-536810784" u="1"/>
        <n v="-2961077599" u="1"/>
        <n v="-1798966511" u="1"/>
        <n v="-2978055592" u="1"/>
        <n v="-2080410577" u="1"/>
        <n v="850" u="1"/>
        <n v="-4096117476" u="1"/>
        <n v="-1241844710" u="1"/>
        <n v="-2971081775" u="1"/>
        <n v="785" u="1"/>
        <n v="-2966057503" u="1"/>
        <n v="720" u="1"/>
        <n v="-2075652784" u="1"/>
        <n v="-2085815747" u="1"/>
        <n v="-1118988777" u="1"/>
        <n v="525" u="1"/>
        <n v="-2097840720" u="1"/>
        <n v="-1799696022" u="1"/>
        <n v="-957773584" u="1"/>
        <n v="-967569518" u="1"/>
        <n v="421" u="1"/>
        <n v="-2072671344" u="1"/>
        <n v="-4098084360" u="1"/>
        <n v="-1114990569" u="1"/>
        <n v="-1114003073" u="1"/>
        <n v="1198" u="1"/>
        <n v="-8589933695" u="1"/>
        <n v="-2082215692" u="1"/>
        <n v="-2115865989" u="1"/>
        <n v="-2103256019" u="1"/>
        <n v="851" u="1"/>
        <n v="786" u="1"/>
        <n v="-8589933779" u="1"/>
        <n v="-1117977532" u="1"/>
        <n v="-979980016" u="1"/>
        <n v="721" u="1"/>
        <n v="-2115870828" u="1"/>
        <n v="-2093025730" u="1"/>
        <n v="-1796510844" u="1"/>
        <n v="-2096061077" u="1"/>
        <n v="-2082815577" u="1"/>
        <n v="-4104991938" u="1"/>
        <n v="-2112288229" u="1"/>
        <n v="-2096038230" u="1"/>
        <n v="-1557815417" u="1"/>
        <n v="-2095435676" u="1"/>
        <n v="-1563290263" u="1"/>
        <n v="-2078630976" u="1"/>
        <n v="-2109300836" u="1"/>
        <n v="-599707050" u="1"/>
        <n v="-2962111221" u="1"/>
        <n v="1200" u="1"/>
        <n v="-8589933756" u="1"/>
        <n v="-1120013630" u="1"/>
        <n v="-2963099099" u="1"/>
        <n v="-2097240579" u="1"/>
        <n v="-4100117873" u="1"/>
        <n v="917" u="1"/>
        <n v="-2081640897" u="1"/>
        <n v="-986029229" u="1"/>
        <n v="852" u="1"/>
        <n v="-1023386501" u="1"/>
        <n v="-2101470916" u="1"/>
        <n v="-2078010806" u="1"/>
        <n v="787" u="1"/>
        <n v="-1114982763" u="1"/>
        <n v="722" u="1"/>
        <n v="-982004845" u="1"/>
        <n v="-226" u="1"/>
        <n v="-2118879295" u="1"/>
        <n v="-1115995456" u="1"/>
        <n v="-2955086754" u="1"/>
        <n v="-2105673307" u="1"/>
        <n v="-2080440659" u="1"/>
        <n v="-1558848611" u="1"/>
        <n v="-1557334190" u="1"/>
        <n v="1202" u="1"/>
        <n v="-1799180768" u="1"/>
        <n v="1137" u="1"/>
        <n v="-4102062122" u="1"/>
        <n v="-2117680553" u="1"/>
        <n v="7418" u="1"/>
        <n v="-4100996970" u="1"/>
        <n v="-2572086626" u="1"/>
        <n v="853" u="1"/>
        <n v="-2112270586" u="1"/>
        <n v="-981503183" u="1"/>
        <n v="-1242884434" u="1"/>
        <n v="-980013657" u="1"/>
        <n v="788" u="1"/>
        <n v="723" u="1"/>
        <n v="-4099916198" u="1"/>
        <n v="-4104011900" u="1"/>
        <n v="-2968151978" u="1"/>
        <n v="-2072679131" u="1"/>
        <n v="-2974088700" u="1"/>
        <n v="-2106250727" u="1"/>
        <n v="-210" u="1"/>
        <n v="-2102042234" u="1"/>
        <n v="-2084659132" u="1"/>
        <n v="-1118980965" u="1"/>
        <n v="-2121290970" u="1"/>
        <n v="-1565415615" u="1"/>
        <n v="-1557272557" u="1"/>
        <n v="-982012461" u="1"/>
        <n v="390" u="1"/>
        <n v="-4097068421" u="1"/>
        <n v="-2122480670" u="1"/>
        <n v="-2087051160" u="1"/>
        <n v="1204" u="1"/>
        <n v="-2088840894" u="1"/>
        <n v="-1113972775" u="1"/>
        <n v="-1800516027" u="1"/>
        <n v="-2075610372" u="1"/>
        <n v="-1244859770" u="1"/>
        <n v="854" u="1"/>
        <n v="-2118920939" u="1"/>
        <n v="-1564278930" u="1"/>
        <n v="-568583378" u="1"/>
        <n v="-2102642140" u="1"/>
        <n v="-991936315" u="1"/>
        <n v="789" u="1"/>
        <n v="-2122511178" u="1"/>
        <n v="-2103288913" u="1"/>
        <n v="724" u="1"/>
        <n v="-1117039824" u="1"/>
        <n v="-2972058622" u="1"/>
        <n v="-2570486594" u="1"/>
        <n v="-587923318" u="1"/>
        <n v="-2083430948" u="1"/>
        <n v="-1562362944" u="1"/>
        <n v="-1555304945" u="1"/>
        <n v="-1238878569" u="1"/>
        <n v="-2100846946" u="1"/>
        <n v="-527301489" u="1"/>
        <n v="-1125023203" u="1"/>
        <n v="-991497116" u="1"/>
        <n v="-2100246912" u="1"/>
        <n v="-4084194979" u="1"/>
        <n v="-1798834499" u="1"/>
        <n v="1206" u="1"/>
        <n v="-1113019904" u="1"/>
        <n v="-548318211" u="1"/>
        <n v="-2105107128" u="1"/>
        <n v="-1799051268" u="1"/>
        <n v="-1556805093" u="1"/>
        <n v="-4104071567" u="1"/>
        <n v="-2121917972" u="1"/>
        <n v="855" u="1"/>
        <n v="790" u="1"/>
        <n v="725" u="1"/>
        <n v="-2120075758" u="1"/>
        <n v="-2077405650" u="1"/>
        <n v="-2104445780" u="1"/>
        <n v="-506489955" u="1"/>
        <n v="-1560325486" u="1"/>
        <n v="-2120096578" u="1"/>
        <n v="-2109860506" u="1"/>
        <n v="-2087625571" u="1"/>
        <n v="456" u="1"/>
        <n v="-2086420553" u="1"/>
        <n v="-2077410489" u="1"/>
        <n v="-1560822858" u="1"/>
        <n v="-581953657" u="1"/>
        <n v="391" u="1"/>
        <n v="-2100842101" u="1"/>
        <n v="1208" u="1"/>
        <n v="-2082831359" u="1"/>
        <n v="921" u="1"/>
        <n v="-1800450552" u="1"/>
        <n v="-527381255" u="1"/>
        <n v="-2962115821" u="1"/>
        <n v="-2119520738" u="1"/>
        <n v="-1126010613" u="1"/>
        <n v="791" u="1"/>
        <n v="-991481413" u="1"/>
        <n v="-4096916162" u="1"/>
        <n v="-1800364704" u="1"/>
        <n v="726" u="1"/>
        <n v="661" u="1"/>
        <n v="-2100270888" u="1"/>
        <n v="-227" u="1"/>
        <n v="-1799759189" u="1"/>
        <n v="-4098913109" u="1"/>
        <n v="-1552429535" u="1"/>
        <n v="-981458637" u="1"/>
        <n v="-1799609316" u="1"/>
        <n v="-519826411" u="1"/>
        <n v="-554170748" u="1"/>
        <n v="-2073190736" u="1"/>
        <n v="424" u="1"/>
        <n v="-979441549" u="1"/>
        <n v="1210" u="1"/>
        <n v="-2118301086" u="1"/>
        <n v="-980006063" u="1"/>
        <n v="-4101156882" u="1"/>
        <n v="-2969091430" u="1"/>
        <n v="-2096122557" u="1"/>
        <n v="-2123138625" u="1"/>
        <n v="-2107455674" u="1"/>
        <n v="-977970158" u="1"/>
        <n v="857" u="1"/>
        <n v="-2100871346" u="1"/>
        <n v="-1552261404" u="1"/>
        <n v="792" u="1"/>
        <n v="-4098039422" u="1"/>
        <n v="-2085820603" u="1"/>
        <n v="-2118293297" u="1"/>
        <n v="727" u="1"/>
        <n v="-2108083616" u="1"/>
        <n v="-1556384049" u="1"/>
        <n v="662" u="1"/>
        <n v="-2977057634" u="1"/>
        <n v="597" u="1"/>
        <n v="-211" u="1"/>
        <n v="-2972053960" u="1"/>
        <n v="-2491206488" u="1"/>
        <n v="-2081005762" u="1"/>
        <n v="-2097879135" u="1"/>
        <n v="-2118272217" u="1"/>
        <n v="-1565864372" u="1"/>
        <n v="-1117015420" u="1"/>
        <n v="-521487032" u="1"/>
        <n v="-2976063665" u="1"/>
        <n v="1212" u="1"/>
        <n v="-2122591776" u="1"/>
        <n v="-978005680" u="1"/>
        <n v="-591847047" u="1"/>
        <n v="-2111662654" u="1"/>
        <n v="-2107505919" u="1"/>
        <n v="-1565831879" u="1"/>
        <n v="793" u="1"/>
        <n v="-1558822837" u="1"/>
        <n v="-4097940690" u="1"/>
        <n v="728" u="1"/>
        <n v="-1563408382" u="1"/>
        <n v="663" u="1"/>
        <n v="-2094860665" u="1"/>
        <n v="-1553315588" u="1"/>
        <n v="-530587113" u="1"/>
        <n v="-917820265" u="1"/>
        <n v="-2123146408" u="1"/>
        <n v="-1557344384" u="1"/>
        <n v="-2497188086" u="1"/>
        <n v="-1556454833" u="1"/>
        <n v="425" u="1"/>
        <n v="-4100148776" u="1"/>
        <n v="-527263780" u="1"/>
        <n v="-1023401517" u="1"/>
        <n v="-1559310785" u="1"/>
        <n v="-2085250779" u="1"/>
        <n v="-2966129916" u="1"/>
        <n v="-2089425734" u="1"/>
        <n v="859" u="1"/>
        <n v="-566574844" u="1"/>
        <n v="794" u="1"/>
        <n v="-2970134921" u="1"/>
        <n v="729" u="1"/>
        <n v="-2121392795" u="1"/>
        <n v="-2115910802" u="1"/>
        <n v="-1563284883" u="1"/>
        <n v="534" u="1"/>
        <n v="-2110487544" u="1"/>
        <n v="-2109260512" u="1"/>
        <n v="-979469921" u="1"/>
        <n v="-973768941" u="1"/>
        <n v="-2967056140" u="1"/>
        <n v="458" u="1"/>
        <n v="-2960077314" u="1"/>
        <n v="-1798924074" u="1"/>
        <n v="-2104473086" u="1"/>
        <n v="-2074990878" u="1"/>
        <n v="-2072585771" u="1"/>
        <n v="-2079805740" u="1"/>
        <n v="-1120032503" u="1"/>
        <n v="-2085851067" u="1"/>
        <n v="-1239872715" u="1"/>
        <n v="-1125000862" u="1"/>
        <n v="860" u="1"/>
        <n v="-1559849759" u="1"/>
        <n v="-527282618" u="1"/>
        <n v="-556574851" u="1"/>
        <n v="795" u="1"/>
        <n v="-2960053777" u="1"/>
        <n v="-2111691219" u="1"/>
        <n v="-2079810579" u="1"/>
        <n v="730" u="1"/>
        <n v="-1239839288" u="1"/>
        <n v="665" u="1"/>
        <n v="-1799480865" u="1"/>
        <n v="-228" u="1"/>
        <n v="-2958083072" u="1"/>
        <n v="-2073195594" u="1"/>
        <n v="535" u="1"/>
        <n v="-2977082164" u="1"/>
        <n v="-4099924126" u="1"/>
        <n v="-1240884405" u="1"/>
        <n v="-2123100649" u="1"/>
        <n v="-2087652919" u="1"/>
        <n v="-2082251123" u="1"/>
        <n v="-1799844095" u="1"/>
        <n v="-1556344768" u="1"/>
        <n v="-2967076746" u="1"/>
        <n v="-2087119510" u="1"/>
        <n v="-1800149614" u="1"/>
        <n v="-4099153382" u="1"/>
        <n v="-985007850" u="1"/>
        <n v="861" u="1"/>
        <n v="-981281350" u="1"/>
        <n v="796" u="1"/>
        <n v="731" u="1"/>
        <n v="-2091830606" u="1"/>
        <n v="-2084651343" u="1"/>
        <n v="601" u="1"/>
        <n v="-2090025915" u="1"/>
        <n v="-2086415710" u="1"/>
        <n v="-212" u="1"/>
        <n v="-1800780347" u="1"/>
        <n v="536" u="1"/>
        <n v="-2074399290" u="1"/>
        <n v="-1562846341" u="1"/>
        <n v="-1558815327" u="1"/>
        <n v="-1556364696" u="1"/>
        <n v="-1553330925" u="1"/>
        <n v="459" u="1"/>
        <n v="-979485644" u="1"/>
        <n v="-4075925613" u="1"/>
        <n v="-2103880856" u="1"/>
        <n v="394" u="1"/>
        <n v="-2087043371" u="1"/>
        <n v="-2102670659" u="1"/>
        <n v="-4104087985" u="1"/>
        <n v="-2971058436" u="1"/>
        <n v="-1799138369" u="1"/>
        <n v="-2977077483" u="1"/>
        <n v="-2972091317" u="1"/>
        <n v="-4111133016" u="1"/>
        <n v="-988475973" u="1"/>
        <n v="862" u="1"/>
        <n v="-1111023589" u="1"/>
        <n v="-2075660565" u="1"/>
        <n v="797" u="1"/>
        <n v="732" u="1"/>
        <n v="-2095440513" u="1"/>
        <n v="-2085242988" u="1"/>
        <n v="-2076840598" u="1"/>
        <n v="-581946062" u="1"/>
        <n v="-1799999745" u="1"/>
        <n v="427" u="1"/>
        <n v="-1240852298" u="1"/>
        <n v="-1556855817" u="1"/>
        <n v="-2076832809" u="1"/>
        <n v="1222" u="1"/>
        <n v="-2079205874" u="1"/>
        <n v="-2078052805" u="1"/>
        <n v="-1118150414" u="1"/>
        <n v="-1564294714" u="1"/>
        <n v="863" u="1"/>
        <n v="-2491187635" u="1"/>
        <n v="798" u="1"/>
        <n v="733" u="1"/>
        <n v="-2976092956" u="1"/>
        <n v="-2114663011" u="1"/>
        <n v="-4103924298" u="1"/>
        <n v="-1563851249" u="1"/>
        <n v="-1556282858" u="1"/>
        <n v="-1121002933" u="1"/>
        <n v="538" u="1"/>
        <n v="-4103001841" u="1"/>
        <n v="-2116585995" u="1"/>
        <n v="-1562271057" u="1"/>
        <n v="460" u="1"/>
        <n v="-4099051295" u="1"/>
        <n v="-1800216025" u="1"/>
        <n v="395" u="1"/>
        <n v="-2111092950" u="1"/>
        <n v="-1237867939" u="1"/>
        <n v="-2956080061" u="1"/>
        <n v="-1124002715" u="1"/>
        <n v="-2972096005" u="1"/>
        <n v="-1554309182" u="1"/>
        <n v="-1237835425" u="1"/>
        <n v="864" u="1"/>
        <n v="799" u="1"/>
        <n v="734" u="1"/>
        <n v="-1565410042" u="1"/>
        <n v="-1558274727" u="1"/>
        <n v="-2123105507" u="1"/>
        <n v="-1121983345" u="1"/>
        <n v="-985980027" u="1"/>
        <n v="-1556861705" u="1"/>
        <n v="-1243855347" u="1"/>
        <n v="-1118078604" u="1"/>
        <n v="-2085843280" u="1"/>
        <n v="-2100863557" u="1"/>
        <n v="865" u="1"/>
        <n v="-2115291308" u="1"/>
        <n v="-1799674508" u="1"/>
        <n v="-1557329083" u="1"/>
        <n v="-979000087" u="1"/>
        <n v="800" u="1"/>
        <n v="-2091225683" u="1"/>
        <n v="735" u="1"/>
        <n v="-2103260875" u="1"/>
        <n v="670" u="1"/>
        <n v="-2485206415" u="1"/>
        <n v="-213" u="1"/>
        <n v="-2572033297" u="1"/>
        <n v="-2121875768" u="1"/>
        <n v="-2105655593" u="1"/>
        <n v="-1240844767" u="1"/>
        <n v="-1123000648" u="1"/>
        <n v="-908863896" u="1"/>
        <n v="-2962225480" u="1"/>
        <n v="-1111999691" u="1"/>
        <n v="866" u="1"/>
        <n v="-1241878471" u="1"/>
        <n v="801" u="1"/>
        <n v="736" u="1"/>
        <n v="-2093660677" u="1"/>
        <n v="-1555282149" u="1"/>
        <n v="-1562379469" u="1"/>
        <n v="-2958078406" u="1"/>
        <n v="-2104450638" u="1"/>
        <n v="-1799544796" u="1"/>
        <n v="-2094226000" u="1"/>
        <n v="-2118913142" u="1"/>
        <n v="-1800737186" u="1"/>
        <n v="-973725118" u="1"/>
        <n v="-2117076329" u="1"/>
        <n v="-2116465774" u="1"/>
        <n v="-1799737805" u="1"/>
        <n v="-967801050" u="1"/>
        <n v="932" u="1"/>
        <n v="-2084619998" u="1"/>
        <n v="867" u="1"/>
        <n v="802" u="1"/>
        <n v="-4102072747" u="1"/>
        <n v="-2106854291" u="1"/>
        <n v="737" u="1"/>
        <n v="-1563817751" u="1"/>
        <n v="-1800386928" u="1"/>
        <n v="-2110479755" u="1"/>
        <n v="-1559274960" u="1"/>
        <n v="-2570833248" u="1"/>
        <n v="-1013344476" u="1"/>
        <n v="-1111972853" u="1"/>
        <n v="-1122069191" u="1"/>
        <n v="-554210424" u="1"/>
        <n v="462" u="1"/>
        <n v="-2104480886" u="1"/>
        <n v="-2570886603" u="1"/>
        <n v="-1243904392" u="1"/>
        <n v="-4102040858" u="1"/>
        <n v="-2106302964" u="1"/>
        <n v="-1553278139" u="1"/>
        <n v="-1236874912" u="1"/>
        <n v="-554174201" u="1"/>
        <n v="-1799651999" u="1"/>
        <n v="-1799308395" u="1"/>
        <n v="-2116593776" u="1"/>
        <n v="-1800128381" u="1"/>
        <n v="-1800694516" u="1"/>
        <n v="868" u="1"/>
        <n v="-2098450749" u="1"/>
        <n v="803" u="1"/>
        <n v="738" u="1"/>
        <n v="673" u="1"/>
        <n v="-230" u="1"/>
        <n v="-1799822904" u="1"/>
        <n v="-4104977261" u="1"/>
        <n v="-1556439721" u="1"/>
        <n v="-4101911448" u="1"/>
        <n v="-4102051373" u="1"/>
        <n v="430" u="1"/>
        <n v="-2099663036" u="1"/>
        <n v="-2090630597" u="1"/>
        <n v="-982449713" u="1"/>
        <n v="-4096071960" u="1"/>
        <n v="-2571686600" u="1"/>
        <n v="-1800716041" u="1"/>
        <n v="-991453739" u="1"/>
        <n v="869" u="1"/>
        <n v="804" u="1"/>
        <n v="-2090053240" u="1"/>
        <n v="-535724337" u="1"/>
        <n v="739" u="1"/>
        <n v="-2113493384" u="1"/>
        <n v="-1554299198" u="1"/>
        <n v="-527358479" u="1"/>
        <n v="-973648679" u="1"/>
        <n v="-214" u="1"/>
        <n v="-4098122484" u="1"/>
        <n v="-1555292366" u="1"/>
        <n v="-1553268136" u="1"/>
        <n v="-1562852225" u="1"/>
        <n v="-1123014170" u="1"/>
        <n v="-557689365" u="1"/>
        <n v="398" u="1"/>
        <n v="-2105046123" u="1"/>
        <n v="-1552266235" u="1"/>
        <n v="-4104955856" u="1"/>
        <n v="-2101442062" u="1"/>
        <n v="-2087016630" u="1"/>
        <n v="-1552362986" u="1"/>
        <n v="935" u="1"/>
        <n v="-1554275921" u="1"/>
        <n v="-2097280780" u="1"/>
        <n v="870" u="1"/>
        <n v="805" u="1"/>
        <n v="740" u="1"/>
        <n v="-1111028449" u="1"/>
        <n v="-2089430592" u="1"/>
        <n v="610" u="1"/>
        <n v="-1564324788" u="1"/>
        <n v="-1559299853" u="1"/>
        <n v="-589009096" u="1"/>
        <n v="-2978060256" u="1"/>
        <n v="-2112894798" u="1"/>
        <n v="-1561403447" u="1"/>
        <n v="-4103017197" u="1"/>
        <n v="-2083463043" u="1"/>
        <n v="-4098991192" u="1"/>
        <n v="-2957054061" u="1"/>
        <n v="-2115299093" u="1"/>
        <n v="-2088224401" u="1"/>
        <n v="-1565824384" u="1"/>
        <n v="-1560281247" u="1"/>
        <n v="-2072590629" u="1"/>
        <n v="-1555277052" u="1"/>
        <n v="-4096923688" u="1"/>
        <n v="806" u="1"/>
        <n v="741" u="1"/>
        <n v="-1799117203" u="1"/>
        <n v="-2101463136" u="1"/>
        <n v="-1800542423" u="1"/>
        <n v="-2101446905" u="1"/>
        <n v="-2108056319" u="1"/>
        <n v="-2120700098" u="1"/>
        <n v="-984980113" u="1"/>
        <n v="872" u="1"/>
        <n v="-1560314317" u="1"/>
        <n v="807" u="1"/>
        <n v="-2964053715" u="1"/>
        <n v="-2119512960" u="1"/>
        <n v="-982886884" u="1"/>
        <n v="742" u="1"/>
        <n v="-2087620716" u="1"/>
        <n v="677" u="1"/>
        <n v="-231" u="1"/>
        <n v="-4100985728" u="1"/>
        <n v="-1559817518" u="1"/>
        <n v="-2114705457" u="1"/>
        <n v="-1799159548" u="1"/>
        <n v="-1564289137" u="1"/>
        <n v="-2103873065" u="1"/>
        <n v="-4098956670" u="1"/>
        <n v="-519815432" u="1"/>
        <n v="-2075021097" u="1"/>
        <n v="-2093063069" u="1"/>
        <n v="-1800258301" u="1"/>
        <n v="-1800084727" u="1"/>
        <n v="-1559316363" u="1"/>
        <n v="-2085220580" u="1"/>
        <n v="873" u="1"/>
        <n v="-2084015673" u="1"/>
        <n v="-2956075391" u="1"/>
        <n v="808" u="1"/>
        <n v="-567595661" u="1"/>
        <n v="743" u="1"/>
        <n v="-1117007621" u="1"/>
        <n v="613" u="1"/>
        <n v="-215" u="1"/>
        <n v="-1562275911" u="1"/>
        <n v="548" u="1"/>
        <n v="-2961082259" u="1"/>
        <n v="-2117103289" u="1"/>
        <n v="-2968068364" u="1"/>
        <n v="400" u="1"/>
        <n v="-1563413964" u="1"/>
        <n v="-527529117" u="1"/>
        <n v="-2113465690" u="1"/>
        <n v="-2106891109" u="1"/>
        <n v="-985501936" u="1"/>
        <n v="-155010819" u="1"/>
        <n v="-1118064283" u="1"/>
        <n v="1179" u="1"/>
        <n v="-568564085" u="1"/>
        <n v="-1554324557" u="1"/>
        <n v="-965689068" u="1"/>
        <n v="-4103968673" u="1"/>
        <n v="-1564283761" u="1"/>
        <n v="-967588627" u="1"/>
        <n v="809" u="1"/>
        <n v="-4098921193" u="1"/>
        <n v="-1115003590" u="1"/>
        <n v="744" u="1"/>
        <n v="-983980047" u="1"/>
        <n v="-1559305204" u="1"/>
        <n v="-199" u="1"/>
        <n v="-2964077026" u="1"/>
        <n v="-1110974534" u="1"/>
        <n v="-1243898498" u="1"/>
        <n v="-1557848876" u="1"/>
        <n v="-505379027" u="1"/>
        <n v="-2110461143" u="1"/>
        <n v="-965704789" u="1"/>
        <n v="-1800671044" u="1"/>
        <n v="-1558269876" u="1"/>
        <n v="-1552419304" u="1"/>
        <n v="-988468376" u="1"/>
        <n v="-2088863345" u="1"/>
        <n v="-2096635686" u="1"/>
        <n v="875" u="1"/>
        <n v="810" u="1"/>
        <n v="-1565283035" u="1"/>
        <n v="745" u="1"/>
        <n v="-2073221402" u="1"/>
        <n v="-1800194513" u="1"/>
        <n v="-2078005968" u="1"/>
        <n v="-580871560" u="1"/>
        <n v="-4100191126" u="1"/>
        <n v="-4095923537" u="1"/>
        <n v="-4096162351" u="1"/>
        <n v="401" u="1"/>
        <n v="-4100965328" u="1"/>
        <n v="-2962188050" u="1"/>
        <n v="-1561408802" u="1"/>
        <n v="1183" u="1"/>
        <n v="1118" u="1"/>
        <n v="-4095962789" u="1"/>
        <n v="-1560308956" u="1"/>
        <n v="-1120995136" u="1"/>
        <n v="876" u="1"/>
        <n v="-1798811336" u="1"/>
        <n v="811" u="1"/>
        <n v="746" u="1"/>
        <n v="681" u="1"/>
        <n v="-4097909606" u="1"/>
        <n v="-4099973598" u="1"/>
        <n v="-2122503396" u="1"/>
        <n v="-2080405737" u="1"/>
        <n v="-1121991126" u="1"/>
        <n v="-1557319095" u="1"/>
        <n v="-547908041" u="1"/>
        <n v="434" u="1"/>
        <n v="-4102949540" u="1"/>
        <n v="-4100950174" u="1"/>
        <n v="-2088836035" u="1"/>
        <n v="-1799936008" u="1"/>
        <n v="-1111980657" u="1"/>
        <n v="-1553288352" u="1"/>
        <n v="-2967060808" u="1"/>
        <n v="-1120027669" u="1"/>
        <n v="-4075910577" u="1"/>
        <n v="-1800649899" u="1"/>
        <n v="812" u="1"/>
        <n v="-985466264" u="1"/>
        <n v="747" u="1"/>
        <n v="-4098977845" u="1"/>
        <n v="-2114697670" u="1"/>
        <n v="-4097917129" u="1"/>
        <n v="-216" u="1"/>
        <n v="-1241884353" u="1"/>
        <n v="552" u="1"/>
        <n v="-1557277428" u="1"/>
        <n v="-2955058516" u="1"/>
        <n v="-1799865350" u="1"/>
        <n v="-4099942928" u="1"/>
        <n v="-2117166903" u="1"/>
        <n v="402" u="1"/>
        <n v="1187" u="1"/>
        <n v="-1559270109" u="1"/>
        <n v="-589016710" u="1"/>
        <n v="-2091825751" u="1"/>
        <n v="-2112296038" u="1"/>
        <n v="-1552434641" u="1"/>
        <n v="-1552424422" u="1"/>
        <n v="813" u="1"/>
        <n v="748" u="1"/>
        <n v="-536803196" u="1"/>
        <n v="-4085263729" u="1"/>
        <n v="-2111070523" u="1"/>
        <n v="553" u="1"/>
        <n v="-2106859149" u="1"/>
        <n v="-1561329415" u="1"/>
        <n v="-518807090" u="1"/>
        <n v="-2957058730" u="1"/>
        <n v="-2100263106" u="1"/>
        <n v="-1556389134" u="1"/>
        <n v="-593407049" u="1"/>
        <n v="-1565404679" u="1"/>
        <n v="-2106883322" u="1"/>
        <n v="-4098061880" u="1"/>
        <n v="-981262466" u="1"/>
        <n v="-4105300149" u="1"/>
        <n v="-965661524" u="1"/>
        <n v="1189" u="1"/>
        <n v="-2966125242" u="1"/>
        <n v="-2106255592" u="1"/>
        <n v="-2081610732" u="1"/>
        <n v="-1235825007" u="1"/>
        <n v="814" u="1"/>
        <n v="-1024429073" u="1"/>
        <n v="749" u="1"/>
        <n v="-2117675713" u="1"/>
        <n v="-2079233231" u="1"/>
        <n v="-4103995503" u="1"/>
        <n v="-966537404" u="1"/>
        <n v="-1556379148" u="1"/>
        <n v="-1552357881" u="1"/>
        <n v="-1560854672" u="1"/>
        <n v="-2073792607" u="1"/>
        <n v="-1799801732" u="1"/>
        <n v="-2976068337" u="1"/>
        <n v="7240" u="1"/>
        <n v="-567576757" u="1"/>
        <n v="-991461352" u="1"/>
        <n v="-2096053291" u="1"/>
        <n v="-1799630508" u="1"/>
        <n v="-1565375109" u="1"/>
        <n v="-1800563837" u="1"/>
        <n v="-1120005823" u="1"/>
        <n v="1191" u="1"/>
        <n v="-4097151486" u="1"/>
        <n v="-2118874459" u="1"/>
        <n v="-2971086469" u="1"/>
        <n v="-2099647456" u="1"/>
        <n v="-4085256129" u="1"/>
        <n v="-1555314930" u="1"/>
        <n v="815" u="1"/>
        <n v="685" u="1"/>
        <n v="-2092453899" u="1"/>
        <n v="-1124020155" u="1"/>
        <n v="-1552414159" u="1"/>
        <n v="-1236835434" u="1"/>
        <n v="-977005565" u="1"/>
        <n v="436" u="1"/>
        <n v="-1013336322" u="1"/>
        <n v="-2098455580" u="1"/>
        <n v="-1800408164" u="1"/>
        <n v="-1558285662" u="1"/>
        <n v="-1121063530" u="1"/>
        <n v="-590607035" u="1"/>
        <n v="-1559810021" u="1"/>
        <n v="1193" u="1"/>
        <n v="-1244852261" u="1"/>
        <n v="-1800585001" u="1"/>
        <n v="-1562348850" u="1"/>
        <n v="-2122599566" u="1"/>
        <n v="881" u="1"/>
        <n v="816" u="1"/>
        <n v="-979007677" u="1"/>
        <n v="751" u="1"/>
        <n v="686" u="1"/>
        <n v="-1564330177" u="1"/>
        <n v="-518762534" u="1"/>
        <n v="-1242878505" u="1"/>
        <n v="-967613371" u="1"/>
        <n v="-2111667504" u="1"/>
        <n v="-2096663118" u="1"/>
        <n v="-2085215714" u="1"/>
        <n v="-1555309835" u="1"/>
        <n v="-554076360" u="1"/>
        <n v="404" u="1"/>
        <n v="-1562813840" u="1"/>
        <n v="-4099160889" u="1"/>
        <n v="-2078602777" u="1"/>
        <n v="-1563369756" u="1"/>
        <n v="-982469656" u="1"/>
        <n v="1195" u="1"/>
        <n v="1130" u="1"/>
        <n v="-2080448445" u="1"/>
        <n v="-4096985391" u="1"/>
        <n v="-2088229259" u="1"/>
        <n v="882" u="1"/>
        <n v="-1561821627" u="1"/>
        <n v="817" u="1"/>
        <n v="752" u="1"/>
        <n v="-4102964697" u="1"/>
        <n v="687" u="1"/>
        <n v="-2117713345" u="1"/>
        <n v="-1555320096" u="1"/>
        <n v="622" u="1"/>
        <n v="-1799350715" u="1"/>
        <n v="-4096000929" u="1"/>
        <n v="-2073821214" u="1"/>
        <n v="-991943901" u="1"/>
        <n v="-2083470824" u="1"/>
        <n v="437" u="1"/>
        <n v="-4111140523" u="1"/>
        <n v="-2115265696" u="1"/>
        <n v="-4096039046" u="1"/>
        <n v="-2096640525" u="1"/>
        <n v="-1556277980" u="1"/>
        <n v="-2108061177" u="1"/>
        <n v="1197" u="1"/>
        <n v="-1555330246" u="1"/>
        <n v="-506847046" u="1"/>
        <n v="-2077450795" u="1"/>
        <n v="-988518187" u="1"/>
        <n v="948" u="1"/>
        <n v="-2089528078" u="1"/>
        <n v="-2968098499" u="1"/>
        <n v="883" u="1"/>
        <n v="-1553325812" u="1"/>
        <n v="-1553283249" u="1"/>
        <n v="818" u="1"/>
        <n v="-1556459937" u="1"/>
        <n v="-1119023636" u="1"/>
        <n v="688" u="1"/>
        <n v="623" u="1"/>
        <n v="-547675586" u="1"/>
        <n v="-1800322102" u="1"/>
        <n v="-2973086977" u="1"/>
        <n v="-2114065760" u="1"/>
        <n v="-1553263304" u="1"/>
        <n v="-2092425760" u="1"/>
        <n v="-2976097620" u="1"/>
        <n v="-2107460522" u="1"/>
        <n v="405" u="1"/>
        <n v="-527503365" u="1"/>
        <n v="-2081615573" u="1"/>
        <n v="-1561854798" u="1"/>
        <n v="-1564815349" u="1"/>
        <n v="-1111994840" u="1"/>
        <n v="-2116493565" u="1"/>
        <n v="-981595953" u="1"/>
        <n v="-2122475811" u="1"/>
        <n v="-4103941823" u="1"/>
        <n v="-2103850529" u="1"/>
        <n v="-2076210726" u="1"/>
        <n v="-956678425" u="1"/>
        <n v="884" u="1"/>
        <n v="-2074423040" u="1"/>
        <n v="-4095916013" u="1"/>
        <n v="819" u="1"/>
        <n v="754" u="1"/>
        <n v="-229605458" u="1"/>
        <n v="689" u="1"/>
        <n v="-2121925758" u="1"/>
        <n v="624" u="1"/>
        <n v="-1800759146" u="1"/>
        <n v="-1799502290" u="1"/>
        <n v="-956663383" u="1"/>
        <n v="-580856921" u="1"/>
        <n v="-2971053758" u="1"/>
        <n v="-505394066" u="1"/>
        <n v="-2114092957" u="1"/>
        <n v="-1240878526" u="1"/>
        <n v="-977998076" u="1"/>
        <n v="1201" u="1"/>
        <n v="-1124993057" u="1"/>
        <n v="-1564822861" u="1"/>
        <n v="885" u="1"/>
        <n v="820" u="1"/>
        <n v="-4102004310" u="1"/>
        <n v="755" u="1"/>
        <n v="-1123018999" u="1"/>
        <n v="690" u="1"/>
        <n v="-1552373195" u="1"/>
        <n v="-4099064690" u="1"/>
        <n v="-2074995743" u="1"/>
        <n v="625" u="1"/>
        <n v="-218" u="1"/>
        <n v="-1561290986" u="1"/>
        <n v="-2099035942" u="1"/>
        <n v="-2082243318" u="1"/>
        <n v="-1799914519" u="1"/>
        <n v="-981470104" u="1"/>
        <n v="-1126015459" u="1"/>
        <n v="-4111125121" u="1"/>
        <n v="-1799030088" u="1"/>
        <n v="-1561860686" u="1"/>
        <n v="1203" u="1"/>
        <n v="-2571633244" u="1"/>
        <n v="-1896103983" u="1"/>
        <n v="886" u="1"/>
        <n v="-2092461684" u="1"/>
        <n v="-2097273002" u="1"/>
        <n v="821" u="1"/>
        <n v="-2963057499" u="1"/>
        <n v="-2084051012" u="1"/>
        <n v="-527369954" u="1"/>
        <n v="756" u="1"/>
        <n v="-1556449716" u="1"/>
        <n v="-2113470521" u="1"/>
        <n v="-2088252549" u="1"/>
        <n v="-4099961646" u="1"/>
        <n v="-1556444617" u="1"/>
        <n v="-2120080598" u="1"/>
        <n v="-2094852879" u="1"/>
        <n v="-1800801835" u="1"/>
        <n v="-2083426104" u="1"/>
        <n v="-1560815351" u="1"/>
        <n v="-1558316315" u="1"/>
        <n v="-982998028" u="1"/>
        <n v="-2082810731" u="1"/>
        <n v="-1800063452" u="1"/>
        <n v="-990856880" u="1"/>
        <n v="-2973091642" u="1"/>
        <n v="-2497206937" u="1"/>
        <n v="1205" u="1"/>
        <n v="-2497169213" u="1"/>
        <n v="-2094832462" u="1"/>
        <n v="-2084020508" u="1"/>
        <n v="887" u="1"/>
        <n v="822" u="1"/>
        <n v="-2073813427" u="1"/>
        <n v="-2099040785" u="1"/>
        <n v="-2112865711" u="1"/>
        <n v="-1553304883" u="1"/>
        <n v="-1799008901" u="1"/>
        <n v="-2114100744" u="1"/>
        <n v="-2121350728" u="1"/>
        <n v="-2076232950" u="1"/>
        <n v="-916742964" u="1"/>
        <n v="1207" u="1"/>
        <n v="-4096048961" u="1"/>
        <n v="1142" u="1"/>
        <n v="-1800237169" u="1"/>
        <n v="-1562821365" u="1"/>
        <n v="-2105681089" u="1"/>
        <n v="-1555287255" u="1"/>
        <n v="-1563364181" u="1"/>
        <n v="888" u="1"/>
        <n v="-1565370493" u="1"/>
        <n v="823" u="1"/>
        <n v="-2955053854" u="1"/>
        <n v="758" u="1"/>
        <n v="-557644814" u="1"/>
        <n v="-2105650734" u="1"/>
        <n v="-1241852219" u="1"/>
        <n v="505" u="1"/>
        <n v="-2491168766" u="1"/>
        <n v="-567583344" u="1"/>
        <n v="-1556812600" u="1"/>
        <n v="-986021643" u="1"/>
        <n v="-548102837" u="1"/>
        <n v="1209" u="1"/>
        <n v="-4099932366" u="1"/>
        <n v="-2107498110" u="1"/>
        <n v="-2088260336" u="1"/>
        <n v="889" u="1"/>
        <n v="-1013264423" u="1"/>
        <n v="-984008972" u="1"/>
        <n v="-548039239" u="1"/>
        <n v="824" u="1"/>
        <n v="-981544493" u="1"/>
        <n v="-4101943649" u="1"/>
        <n v="-2108683072" u="1"/>
        <n v="-985015436" u="1"/>
        <n v="-219" u="1"/>
        <n v="-1560286827" u="1"/>
        <n v="-1244885581" u="1"/>
        <n v="-2112887018" u="1"/>
        <n v="-1242845259" u="1"/>
        <n v="-981570202" u="1"/>
        <n v="-1799978605" u="1"/>
        <n v="408" u="1"/>
        <n v="-917827850" u="1"/>
        <n v="-1557287639" u="1"/>
        <n v="-2961052822" u="1"/>
        <n v="-2965052818" u="1"/>
        <n v="-1562286846" u="1"/>
        <n v="1211" u="1"/>
        <n v="-982485377" u="1"/>
        <n v="-1561275198" u="1"/>
        <n v="890" u="1"/>
        <n v="-2965057487" u="1"/>
        <n v="-4103032357" u="1"/>
        <n v="-1559280320" u="1"/>
        <n v="825" u="1"/>
        <n v="760" u="1"/>
        <n v="-2084615160" u="1"/>
        <n v="-2076240737" u="1"/>
        <n v="-2968063694" u="1"/>
        <n v="-4102031140" u="1"/>
        <n v="-2115270535" u="1"/>
        <n v="-1558327487" u="1"/>
        <n v="-4103916219" u="1"/>
        <n v="-2099642605" u="1"/>
        <n v="1213" u="1"/>
        <n v="-4098144942" u="1"/>
        <n v="-2084043225" u="1"/>
        <n v="-1239846797" u="1"/>
        <n v="891" u="1"/>
        <n v="826" u="1"/>
        <n v="-2975056589" u="1"/>
        <n v="-535738980" u="1"/>
        <n v="-1563359552" u="1"/>
        <n v="-1124015325" u="1"/>
        <n v="-984001376" u="1"/>
        <n v="-1115985169" u="1"/>
        <n v="-1552368092" u="1"/>
        <n v="409" u="1"/>
        <n v="-2090625738" u="1"/>
        <n v="-965446624" u="1"/>
        <n v="-2081060421" u="1"/>
        <n v="-985458664" u="1"/>
        <n v="-980980023" u="1"/>
        <n v="-2973056203" u="1"/>
        <n v="-1555267329" u="1"/>
        <n v="-1112980580" u="1"/>
        <n v="-587908691" u="1"/>
        <n v="1215" u="1"/>
        <n v="-1799957460" u="1"/>
        <n v="957" u="1"/>
        <n v="827" u="1"/>
        <n v="-2102047074" u="1"/>
        <n v="-1800343537" u="1"/>
        <n v="762" u="1"/>
        <n v="-4084180339" u="1"/>
        <n v="632" u="1"/>
        <n v="-4099001786" u="1"/>
        <n v="-1799566968" u="1"/>
        <n v="-4104028297" u="1"/>
        <n v="-1798856000" u="1"/>
        <n v="-547761622" u="1"/>
        <n v="-2082839145" u="1"/>
        <n v="-4101919375" u="1"/>
        <n v="-4105208573" u="1"/>
        <n v="-2093668486" u="1"/>
        <n v="-2082220530" u="1"/>
        <n v="-1798945302" u="1"/>
        <n v="-2074430823" u="1"/>
        <n v="-4105185525" u="1"/>
        <n v="-2103281125" u="1"/>
        <n v="-4076982881" u="1"/>
        <n v="-2123686002" u="1"/>
        <n v="828" u="1"/>
        <n v="763" u="1"/>
        <n v="-2103344508" u="1"/>
        <n v="-1558310931" u="1"/>
        <n v="-2097871349" u="1"/>
        <n v="-916757617" u="1"/>
        <n v="698" u="1"/>
        <n v="-1122008396" u="1"/>
        <n v="-2087660724" u="1"/>
        <n v="-220" u="1"/>
        <n v="-1552409264" u="1"/>
        <n v="-973619017" u="1"/>
        <n v="-2120675682" u="1"/>
        <n v="-2968147341" u="1"/>
        <n v="-957729025" u="1"/>
        <n v="-4100916194" u="1"/>
        <n v="-1565421202" u="1"/>
        <n v="-503087030" u="1"/>
        <n v="-2956053737" u="1"/>
        <n v="-1125997722" u="1"/>
        <n v="-2970151345" u="1"/>
        <n v="-1113980580" u="1"/>
        <n v="-1552348162" u="1"/>
        <n v="-2120680542" u="1"/>
        <n v="-1119018806" u="1"/>
        <n v="-967561911" u="1"/>
        <n v="829" u="1"/>
        <n v="-1236842959" u="1"/>
        <n v="764" u="1"/>
        <n v="-2094281173" u="1"/>
        <n v="-4100169953" u="1"/>
        <n v="-1563403026" u="1"/>
        <n v="-976997944" u="1"/>
        <n v="-204" u="1"/>
        <n v="-566530330" u="1"/>
        <n v="-1561829148" u="1"/>
        <n v="-2977052970" u="1"/>
        <n v="-1115977357" u="1"/>
        <n v="-4077027459" u="1"/>
        <n v="-2108660540" u="1"/>
        <n v="-2092430618" u="1"/>
        <n v="-1799717179" u="1"/>
        <n v="1221" u="1"/>
        <n v="-1800170884" u="1"/>
        <n v="-967678307" u="1"/>
        <n v="-1024473634" u="1"/>
        <n v="-2087111699" u="1"/>
        <n v="-1563857134" u="1"/>
        <n v="-907817764" u="1"/>
        <n v="895" u="1"/>
        <n v="-1561280060" u="1"/>
        <n v="830" u="1"/>
        <n v="-1798881705" u="1"/>
        <n v="-1553309802" u="1"/>
        <n v="765" u="1"/>
        <n v="700" u="1"/>
        <n v="-1565278199" u="1"/>
        <n v="-1118056459" u="1"/>
        <n v="635" u="1"/>
        <n v="-4099144890" u="1"/>
        <n v="-1553320705" u="1"/>
        <n v="-568538862" u="1"/>
        <n v="-1565858479" u="1"/>
        <n v="-1554265940" u="1"/>
        <n v="1223" u="1"/>
        <n v="-990842241" u="1"/>
        <n v="896" u="1"/>
        <n v="-1239878602" u="1"/>
        <n v="831" u="1"/>
        <n v="-2102662869" u="1"/>
        <n v="636" u="1"/>
        <n v="-4096094972" u="1"/>
        <n v="-2087021478" u="1"/>
        <n v="-1555272170" u="1"/>
        <n v="-4100975265" u="1"/>
        <n v="-2121355349" u="1"/>
        <n v="-1236869025" u="1"/>
        <n v="-2970130330" u="1"/>
        <n v="-2088871162" u="1"/>
        <n v="-1242852767" u="1"/>
        <n v="-2959081631" u="1"/>
        <n v="-983886790" u="1"/>
        <n v="-2109855656" u="1"/>
        <n v="-1565386277" u="1"/>
        <n v="897" u="1"/>
        <n v="-1014394791" u="1"/>
        <n v="-1013219833" u="1"/>
        <n v="832" u="1"/>
        <n v="-979449131" u="1"/>
        <n v="767" u="1"/>
        <n v="637" u="1"/>
        <n v="-221" u="1"/>
        <n v="-2105102511" u="1"/>
        <n v="-976980110" u="1"/>
        <n v="-4101167494" u="1"/>
        <n v="-2091291178" u="1"/>
        <n v="-4102926571" u="1"/>
        <n v="-2975086888" u="1"/>
        <n v="-2978077846" u="1"/>
        <n v="-1115008440" u="1"/>
        <n v="-1558321895" u="1"/>
        <n v="-1237842932" u="1"/>
        <n v="-1560275897" u="1"/>
        <n v="-2081052607" u="1"/>
        <n v="-2091283389" u="1"/>
        <n v="-2102646993" u="1"/>
        <n v="898" u="1"/>
        <n v="-2571233298" u="1"/>
        <n v="-2111065666" u="1"/>
        <n v="-2115903014" u="1"/>
        <n v="-2117081169" u="1"/>
        <n v="-1563280056" u="1"/>
        <n v="-547631015" u="1"/>
        <n v="-2120104360" u="1"/>
        <n v="638" u="1"/>
        <n v="-2109899136" u="1"/>
        <n v="-205" u="1"/>
        <n v="-4102934125" u="1"/>
        <n v="-4099016454" u="1"/>
        <n v="-1113998219" u="1"/>
        <n v="-1243862854" u="1"/>
        <n v="-4097090912" u="1"/>
        <n v="-2969086770" u="1"/>
        <n v="-2957071735" u="1"/>
        <n v="-2959057529" u="1"/>
        <n v="-1562373882" u="1"/>
        <n v="-1896099560" u="1"/>
        <n v="-4100924252" u="1"/>
        <n v="-2114667853" u="1"/>
        <n v="-1116000286" u="1"/>
        <n v="899" u="1"/>
        <n v="-2086460610" u="1"/>
        <n v="-1125018351" u="1"/>
        <n v="834" u="1"/>
        <n v="769" u="1"/>
        <n v="-1799374490" u="1"/>
        <n v="-527403137" u="1"/>
        <n v="639" u="1"/>
        <n v="-2118277055" u="1"/>
        <n v="-1557323983" u="1"/>
        <n v="-908856311" u="1"/>
        <n v="-2109293021" u="1"/>
        <n v="413" u="1"/>
        <n v="-2959076958" u="1"/>
        <n v="-2571286630" u="1"/>
        <n v="-1564335757" u="1"/>
        <n v="-2112870542" u="1"/>
        <n v="-1799588149" u="1"/>
        <n v="-981481406" u="1"/>
        <n v="-566556377" u="1"/>
        <n v="835" u="1"/>
        <n v="-1238839218" u="1"/>
        <n v="770" u="1"/>
        <n v="-2121880627" u="1"/>
        <n v="-2073797480" u="1"/>
        <n v="-4098935474" u="1"/>
        <n v="705" u="1"/>
        <n v="-2485187576" u="1"/>
        <n v="-1235832501" u="1"/>
        <n v="-1799891811" u="1"/>
        <n v="-2094273359" u="1"/>
        <n v="575" u="1"/>
        <n v="-1563419555" u="1"/>
        <n v="-1110966712" u="1"/>
        <n v="-1564865685" u="1"/>
        <n v="446" u="1"/>
        <n v="-2958054092" u="1"/>
        <n v="-2103352287" u="1"/>
        <n v="-2093626135" u="1"/>
        <n v="-4098016964" u="1"/>
        <n v="-1554281021" u="1"/>
        <n v="-1798987685" u="1"/>
        <n v="-2958058761" u="1"/>
        <n v="-1800429358" u="1"/>
        <n v="-1799459610" u="1"/>
        <n v="-4099953541" u="1"/>
        <n v="-1552352768" u="1"/>
        <n v="-2076205892" u="1"/>
        <n v="836" u="1"/>
        <n v="771" u="1"/>
        <n v="-1559843864" u="1"/>
        <n v="641" u="1"/>
        <n v="-2093030579" u="1"/>
        <n v="-2078060585" u="1"/>
        <n v="-2097835885" u="1"/>
        <n v="-2109891345" u="1"/>
        <n v="-1800300628" u="1"/>
        <n v="-1556359592" u="1"/>
        <n v="-1799396120" u="1"/>
        <n v="902" u="1"/>
        <n v="-4097045978" u="1"/>
        <n v="-2974058489" u="1"/>
        <n v="837" u="1"/>
        <n v="-4104926483" u="1"/>
        <n v="-1557282532" u="1"/>
        <n v="-554181785" u="1"/>
        <n v="772" u="1"/>
        <n v="-1561285409" u="1"/>
        <n v="-2081010598" u="1"/>
        <n v="-1558280077" u="1"/>
        <n v="-1800020900" u="1"/>
        <n v="-2965076847" u="1"/>
        <n v="-2100242079" u="1"/>
        <n v="-581" u="1"/>
        <n v="-584987028" u="1"/>
        <n v="-1122992835" u="1"/>
        <n v="-983005618" u="1"/>
        <n v="-1799074492" u="1"/>
        <n v="-2106310746" u="1"/>
        <n v="-1799329558" u="1"/>
        <n v="-568607745" u="1"/>
        <n v="-2969058495" u="1"/>
        <n v="838" u="1"/>
        <n v="773" u="1"/>
        <n v="-1799223272" u="1"/>
        <n v="-981007774" u="1"/>
        <n v="-4105281536" u="1"/>
        <n v="708" u="1"/>
        <n v="643" u="1"/>
        <n v="-1235878495" u="1"/>
        <n v="513" u="1"/>
        <n v="-1799202112" u="1"/>
        <n v="480" u="1"/>
        <n v="-2099070853" u="1"/>
        <n v="-2103845672" u="1"/>
        <n v="-1800628658" u="1"/>
        <n v="-4096139913" u="1"/>
        <n v="-2086452823" u="1"/>
        <n v="1109" u="1"/>
        <n v="-978980021" u="1"/>
        <n v="-2955091420" u="1"/>
        <n v="-1800042276" u="1"/>
        <n v="-981980018" u="1"/>
        <n v="839" u="1"/>
        <n v="-2076803706" u="1"/>
        <n v="774" u="1"/>
        <n v="-1559285898" u="1"/>
        <n v="-1554270821" u="1"/>
        <n v="-2094837316" u="1"/>
        <n v="-2970156010" u="1"/>
        <n v="-1554304099" u="1"/>
        <n v="383" u="1"/>
        <n v="-4102990242" u="1"/>
        <n v="-985886743" u="1"/>
        <n v="1111" u="1"/>
        <n v="-1562344245" u="1"/>
        <n v="-1554314339" u="1"/>
        <n v="-2110456284" u="1"/>
        <n v="-1800279466" u="1"/>
        <n v="840" u="1"/>
        <n v="-4097129052" u="1"/>
        <n v="-4097978831" u="1"/>
        <n v="-2108091411" u="1"/>
        <n v="710" u="1"/>
        <n v="-223" u="1"/>
        <n v="-1799244499" u="1"/>
        <n v="-2974084005" u="1"/>
        <n v="-2962183448" u="1"/>
        <n v="-981243619" u="1"/>
        <n v="416" u="1"/>
        <n v="-2120707907" u="1"/>
        <n v="-2116470614" u="1"/>
        <n v="-2076808549" u="1"/>
        <n v="-1799780359" u="1"/>
        <n v="-2091873135" u="1"/>
        <n v="1178" u="1"/>
        <n v="841" u="1"/>
        <n v="-4101977467" u="1"/>
        <n v="-2123714114" u="1"/>
        <n v="-2078623199" u="1"/>
        <n v="776" u="1"/>
        <n v="-1800823178" u="1"/>
        <n v="-4104934415" u="1"/>
        <n v="-1799523478" u="1"/>
        <n v="-1554261089" u="1"/>
        <n v="-567538817" u="1"/>
        <n v="-207" u="1"/>
        <n v="-1565380700" u="1"/>
        <n v="-2123706325" u="1"/>
        <n v="-965461661" u="1"/>
        <n v="449" u="1"/>
        <n v="-1799417303" u="1"/>
        <n v="-4104945228" u="1"/>
        <n v="-2090030772" u="1"/>
        <n v="-1560848791" u="1"/>
        <n v="-548063555" u="1"/>
        <n v="-1562281269" u="1"/>
        <n v="1180" u="1"/>
        <n v="-2111100753" u="1"/>
        <n v="-2964072378" u="1"/>
        <n v="-4104044726" u="1"/>
        <n v="-2961057490" u="1"/>
        <n v="-1800107212" u="1"/>
        <n v="-2102063104" u="1"/>
        <n v="842" u="1"/>
        <n v="777" u="1"/>
        <n v="-2105122985" u="1"/>
        <n v="-506445391" u="1"/>
        <n v="712" u="1"/>
        <n v="-556559815" u="1"/>
        <n v="-548047404" u="1"/>
        <n v="647" u="1"/>
        <n v="-2123690858" u="1"/>
        <n v="-156133477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5069444" createdVersion="6" refreshedVersion="8" minRefreshableVersion="3" recordCount="2304" xr:uid="{DF8C5CE2-EEC7-40BA-8DF1-C21EE6065952}">
  <cacheSource type="worksheet">
    <worksheetSource name="timingTable[txCall to afterTx]"/>
  </cacheSource>
  <cacheFields count="1">
    <cacheField name="txCall to afterTx" numFmtId="0">
      <sharedItems containsMixedTypes="1" containsNumber="1" containsInteger="1" minValue="0" maxValue="2506544" count="555">
        <s v="EMPTY"/>
        <n v="929"/>
        <n v="750"/>
        <n v="915"/>
        <n v="914"/>
        <n v="749"/>
        <n v="752"/>
        <n v="930"/>
        <n v="759"/>
        <n v="751"/>
        <n v="1097"/>
        <n v="836"/>
        <n v="928"/>
        <n v="723"/>
        <n v="931"/>
        <n v="724"/>
        <n v="725"/>
        <n v="717"/>
        <n v="916"/>
        <n v="715"/>
        <n v="1105"/>
        <n v="826"/>
        <n v="728"/>
        <n v="1120"/>
        <n v="727"/>
        <n v="726"/>
        <n v="730"/>
        <n v="718"/>
        <n v="1107"/>
        <n v="832"/>
        <n v="729"/>
        <n v="1087"/>
        <n v="850"/>
        <n v="1086"/>
        <n v="828"/>
        <n v="719"/>
        <n v="1080"/>
        <n v="835"/>
        <n v="1083"/>
        <n v="842"/>
        <n v="509"/>
        <n v="529"/>
        <n v="844"/>
        <n v="1106"/>
        <n v="769"/>
        <n v="0" u="1"/>
        <n v="582" u="1"/>
        <n v="517" u="1"/>
        <n v="417" u="1"/>
        <n v="239" u="1"/>
        <n v="908" u="1"/>
        <n v="843" u="1"/>
        <n v="778" u="1"/>
        <n v="583" u="1"/>
        <n v="518" u="1"/>
        <n v="974" u="1"/>
        <n v="909" u="1"/>
        <n v="779" u="1"/>
        <n v="649" u="1"/>
        <n v="584" u="1"/>
        <n v="519" u="1"/>
        <n v="483" u="1"/>
        <n v="418" u="1"/>
        <n v="21" u="1"/>
        <n v="1251" u="1"/>
        <n v="1121" u="1"/>
        <n v="975" u="1"/>
        <n v="910" u="1"/>
        <n v="845" u="1"/>
        <n v="207" u="1"/>
        <n v="780" u="1"/>
        <n v="650" u="1"/>
        <n v="585" u="1"/>
        <n v="520" u="1"/>
        <n v="19" u="1"/>
        <n v="976" u="1"/>
        <n v="911" u="1"/>
        <n v="846" u="1"/>
        <n v="781" u="1"/>
        <n v="651" u="1"/>
        <n v="586" u="1"/>
        <n v="419" u="1"/>
        <n v="1255" u="1"/>
        <n v="1125" u="1"/>
        <n v="977" u="1"/>
        <n v="912" u="1"/>
        <n v="847" u="1"/>
        <n v="782" u="1"/>
        <n v="652" u="1"/>
        <n v="587" u="1"/>
        <n v="522" u="1"/>
        <n v="978" u="1"/>
        <n v="59" u="1"/>
        <n v="913" u="1"/>
        <n v="848" u="1"/>
        <n v="783" u="1"/>
        <n v="653" u="1"/>
        <n v="588" u="1"/>
        <n v="420" u="1"/>
        <n v="979" u="1"/>
        <n v="55" u="1"/>
        <n v="849" u="1"/>
        <n v="208" u="1"/>
        <n v="784" u="1"/>
        <n v="654" u="1"/>
        <n v="524" u="1"/>
        <n v="1261" u="1"/>
        <n v="1196" u="1"/>
        <n v="1131" u="1"/>
        <n v="980" u="1"/>
        <n v="785" u="1"/>
        <n v="655" u="1"/>
        <n v="525" u="1"/>
        <n v="486" u="1"/>
        <n v="421" u="1"/>
        <n v="1263" u="1"/>
        <n v="1198" u="1"/>
        <n v="851" u="1"/>
        <n v="786" u="1"/>
        <n v="656" u="1"/>
        <n v="1265" u="1"/>
        <n v="982" u="1"/>
        <n v="917" u="1"/>
        <n v="852" u="1"/>
        <n v="787" u="1"/>
        <n v="722" u="1"/>
        <n v="527" u="1"/>
        <n v="422" u="1"/>
        <n v="1267" u="1"/>
        <n v="983" u="1"/>
        <n v="918" u="1"/>
        <n v="853" u="1"/>
        <n v="209" u="1"/>
        <n v="788" u="1"/>
        <n v="658" u="1"/>
        <n v="528" u="1"/>
        <n v="1269" u="1"/>
        <n v="984" u="1"/>
        <n v="919" u="1"/>
        <n v="854" u="1"/>
        <n v="789" u="1"/>
        <n v="659" u="1"/>
        <n v="594" u="1"/>
        <n v="35" u="1"/>
        <n v="423" u="1"/>
        <n v="1271" u="1"/>
        <n v="1141" u="1"/>
        <n v="1076" u="1"/>
        <n v="242" u="1"/>
        <n v="920" u="1"/>
        <n v="855" u="1"/>
        <n v="790" u="1"/>
        <n v="660" u="1"/>
        <n v="1273" u="1"/>
        <n v="1208" u="1"/>
        <n v="986" u="1"/>
        <n v="921" u="1"/>
        <n v="226" u="1"/>
        <n v="856" u="1"/>
        <n v="791" u="1"/>
        <n v="661" u="1"/>
        <n v="596" u="1"/>
        <n v="531" u="1"/>
        <n v="424" u="1"/>
        <n v="987" u="1"/>
        <n v="922" u="1"/>
        <n v="857" u="1"/>
        <n v="210" u="1"/>
        <n v="792" u="1"/>
        <n v="662" u="1"/>
        <n v="597" u="1"/>
        <n v="1277" u="1"/>
        <n v="988" u="1"/>
        <n v="923" u="1"/>
        <n v="858" u="1"/>
        <n v="793" u="1"/>
        <n v="663" u="1"/>
        <n v="425" u="1"/>
        <n v="1279" u="1"/>
        <n v="1214" u="1"/>
        <n v="1149" u="1"/>
        <n v="924" u="1"/>
        <n v="859" u="1"/>
        <n v="794" u="1"/>
        <n v="664" u="1"/>
        <n v="599" u="1"/>
        <n v="458" u="1"/>
        <n v="1281" u="1"/>
        <n v="925" u="1"/>
        <n v="860" u="1"/>
        <n v="795" u="1"/>
        <n v="600" u="1"/>
        <n v="535" u="1"/>
        <n v="426" u="1"/>
        <n v="1283" u="1"/>
        <n v="1218" u="1"/>
        <n v="991" u="1"/>
        <n v="926" u="1"/>
        <n v="861" u="1"/>
        <n v="211" u="1"/>
        <n v="796" u="1"/>
        <n v="666" u="1"/>
        <n v="536" u="1"/>
        <n v="1285" u="1"/>
        <n v="1220" u="1"/>
        <n v="1025" u="1"/>
        <n v="927" u="1"/>
        <n v="862" u="1"/>
        <n v="797" u="1"/>
        <n v="732" u="1"/>
        <n v="667" u="1"/>
        <n v="602" u="1"/>
        <n v="537" u="1"/>
        <n v="427" u="1"/>
        <n v="1287" u="1"/>
        <n v="1222" u="1"/>
        <n v="1092" u="1"/>
        <n v="1027" u="1"/>
        <n v="863" u="1"/>
        <n v="798" u="1"/>
        <n v="603" u="1"/>
        <n v="538" u="1"/>
        <n v="1094" u="1"/>
        <n v="864" u="1"/>
        <n v="799" u="1"/>
        <n v="734" u="1"/>
        <n v="604" u="1"/>
        <n v="493" u="1"/>
        <n v="428" u="1"/>
        <n v="1291" u="1"/>
        <n v="995" u="1"/>
        <n v="865" u="1"/>
        <n v="800" u="1"/>
        <n v="735" u="1"/>
        <n v="605" u="1"/>
        <n v="1228" u="1"/>
        <n v="996" u="1"/>
        <n v="866" u="1"/>
        <n v="52" u="1"/>
        <n v="801" u="1"/>
        <n v="736" u="1"/>
        <n v="494" u="1"/>
        <n v="429" u="1"/>
        <n v="1230" u="1"/>
        <n v="932" u="1"/>
        <n v="802" u="1"/>
        <n v="48" u="1"/>
        <n v="737" u="1"/>
        <n v="672" u="1"/>
        <n v="542" u="1"/>
        <n v="1232" u="1"/>
        <n v="933" u="1"/>
        <n v="229" u="1"/>
        <n v="868" u="1"/>
        <n v="803" u="1"/>
        <n v="738" u="1"/>
        <n v="608" u="1"/>
        <n v="495" u="1"/>
        <n v="1234" u="1"/>
        <n v="1039" u="1"/>
        <n v="999" u="1"/>
        <n v="934" u="1"/>
        <n v="869" u="1"/>
        <n v="804" u="1"/>
        <n v="739" u="1"/>
        <n v="40" u="1"/>
        <n v="544" u="1"/>
        <n v="1236" u="1"/>
        <n v="935" u="1"/>
        <n v="870" u="1"/>
        <n v="805" u="1"/>
        <n v="740" u="1"/>
        <n v="675" u="1"/>
        <n v="36" u="1"/>
        <n v="496" u="1"/>
        <n v="431" u="1"/>
        <n v="65" u="1"/>
        <n v="871" u="1"/>
        <n v="806" u="1"/>
        <n v="741" u="1"/>
        <n v="611" u="1"/>
        <n v="32" u="1"/>
        <n v="334" u="1"/>
        <n v="1002" u="1"/>
        <n v="872" u="1"/>
        <n v="807" u="1"/>
        <n v="742" u="1"/>
        <n v="497" u="1"/>
        <n v="432" u="1"/>
        <n v="1242" u="1"/>
        <n v="873" u="1"/>
        <n v="808" u="1"/>
        <n v="743" u="1"/>
        <n v="400" u="1"/>
        <n v="1004" u="1"/>
        <n v="809" u="1"/>
        <n v="744" u="1"/>
        <n v="433" u="1"/>
        <n v="940" u="1"/>
        <n v="875" u="1"/>
        <n v="810" u="1"/>
        <n v="745" u="1"/>
        <n v="1006" u="1"/>
        <n v="941" u="1"/>
        <n v="231" u="1"/>
        <n v="876" u="1"/>
        <n v="811" u="1"/>
        <n v="746" u="1"/>
        <n v="681" u="1"/>
        <n v="551" u="1"/>
        <n v="499" u="1"/>
        <n v="434" u="1"/>
        <n v="22" u="1"/>
        <n v="1250" u="1"/>
        <n v="1185" u="1"/>
        <n v="1007" u="1"/>
        <n v="877" u="1"/>
        <n v="812" u="1"/>
        <n v="747" u="1"/>
        <n v="682" u="1"/>
        <n v="552" u="1"/>
        <n v="20" u="1"/>
        <n v="1187" u="1"/>
        <n v="1008" u="1"/>
        <n v="878" u="1"/>
        <n v="813" u="1"/>
        <n v="748" u="1"/>
        <n v="683" u="1"/>
        <n v="553" u="1"/>
        <n v="435" u="1"/>
        <n v="18" u="1"/>
        <n v="248" u="1"/>
        <n v="944" u="1"/>
        <n v="879" u="1"/>
        <n v="814" u="1"/>
        <n v="619" u="1"/>
        <n v="554" u="1"/>
        <n v="61" u="1"/>
        <n v="880" u="1"/>
        <n v="815" u="1"/>
        <n v="555" u="1"/>
        <n v="436" u="1"/>
        <n v="1258" u="1"/>
        <n v="881" u="1"/>
        <n v="216" u="1"/>
        <n v="816" u="1"/>
        <n v="556" u="1"/>
        <n v="1130" u="1"/>
        <n v="882" u="1"/>
        <n v="53" u="1"/>
        <n v="817" u="1"/>
        <n v="687" u="1"/>
        <n v="557" u="1"/>
        <n v="437" u="1"/>
        <n v="1262" u="1"/>
        <n v="1197" u="1"/>
        <n v="883" u="1"/>
        <n v="818" u="1"/>
        <n v="753" u="1"/>
        <n v="184" u="1"/>
        <n v="688" u="1"/>
        <n v="558" u="1"/>
        <n v="1264" u="1"/>
        <n v="1069" u="1"/>
        <n v="233" u="1"/>
        <n v="884" u="1"/>
        <n v="819" u="1"/>
        <n v="754" u="1"/>
        <n v="624" u="1"/>
        <n v="559" u="1"/>
        <n v="438" u="1"/>
        <n v="1266" u="1"/>
        <n v="1015" u="1"/>
        <n v="885" u="1"/>
        <n v="217" u="1"/>
        <n v="820" u="1"/>
        <n v="755" u="1"/>
        <n v="690" u="1"/>
        <n v="41" u="1"/>
        <n v="560" u="1"/>
        <n v="1268" u="1"/>
        <n v="886" u="1"/>
        <n v="821" u="1"/>
        <n v="756" u="1"/>
        <n v="561" u="1"/>
        <n v="1270" u="1"/>
        <n v="67" u="1"/>
        <n v="1017" u="1"/>
        <n v="952" u="1"/>
        <n v="887" u="1"/>
        <n v="822" u="1"/>
        <n v="757" u="1"/>
        <n v="562" u="1"/>
        <n v="33" u="1"/>
        <n v="407" u="1"/>
        <n v="1272" u="1"/>
        <n v="1207" u="1"/>
        <n v="888" u="1"/>
        <n v="823" u="1"/>
        <n v="758" u="1"/>
        <n v="693" u="1"/>
        <n v="628" u="1"/>
        <n v="563" u="1"/>
        <n v="440" u="1"/>
        <n v="954" u="1"/>
        <n v="889" u="1"/>
        <n v="218" u="1"/>
        <n v="824" u="1"/>
        <n v="564" u="1"/>
        <n v="408" u="1"/>
        <n v="1471" u="1"/>
        <n v="1276" u="1"/>
        <n v="1146" u="1"/>
        <n v="890" u="1"/>
        <n v="825" u="1"/>
        <n v="760" u="1"/>
        <n v="695" u="1"/>
        <n v="565" u="1"/>
        <n v="1278" u="1"/>
        <n v="891" u="1"/>
        <n v="761" u="1"/>
        <n v="631" u="1"/>
        <n v="566" u="1"/>
        <n v="474" u="1"/>
        <n v="409" u="1"/>
        <n v="1280" u="1"/>
        <n v="9348" u="1"/>
        <n v="1085" u="1"/>
        <n v="1022" u="1"/>
        <n v="957" u="1"/>
        <n v="892" u="1"/>
        <n v="827" u="1"/>
        <n v="762" u="1"/>
        <n v="632" u="1"/>
        <n v="567" u="1"/>
        <n v="507" u="1"/>
        <n v="442" u="1"/>
        <n v="1282" u="1"/>
        <n v="1217" u="1"/>
        <n v="958" u="1"/>
        <n v="893" u="1"/>
        <n v="219" u="1"/>
        <n v="763" u="1"/>
        <n v="698" u="1"/>
        <n v="410" u="1"/>
        <n v="1284" u="1"/>
        <n v="1219" u="1"/>
        <n v="959" u="1"/>
        <n v="894" u="1"/>
        <n v="829" u="1"/>
        <n v="764" u="1"/>
        <n v="443" u="1"/>
        <n v="1286" u="1"/>
        <n v="1221" u="1"/>
        <n v="1026" u="1"/>
        <n v="252" u="1"/>
        <n v="960" u="1"/>
        <n v="895" u="1"/>
        <n v="830" u="1"/>
        <n v="765" u="1"/>
        <n v="700" u="1"/>
        <n v="570" u="1"/>
        <n v="411" u="1"/>
        <n v="1288" u="1"/>
        <n v="1158" u="1"/>
        <n v="1093" u="1"/>
        <n v="1028" u="1"/>
        <n v="896" u="1"/>
        <n v="831" u="1"/>
        <n v="766" u="1"/>
        <n v="571" u="1"/>
        <n v="444" u="1"/>
        <n v="1290" u="1"/>
        <n v="1225" u="1"/>
        <n v="1095" u="1"/>
        <n v="2506544" u="1"/>
        <n v="58" u="1"/>
        <n v="897" u="1"/>
        <n v="767" u="1"/>
        <n v="477" u="1"/>
        <n v="1227" u="1"/>
        <n v="898" u="1"/>
        <n v="54" u="1"/>
        <n v="833" u="1"/>
        <n v="768" u="1"/>
        <n v="703" u="1"/>
        <n v="445" u="1"/>
        <n v="1229" u="1"/>
        <n v="253" u="1"/>
        <n v="899" u="1"/>
        <n v="834" u="1"/>
        <n v="50" u="1"/>
        <n v="574" u="1"/>
        <n v="1231" u="1"/>
        <n v="1101" u="1"/>
        <n v="965" u="1"/>
        <n v="900" u="1"/>
        <n v="770" u="1"/>
        <n v="46" u="1"/>
        <n v="705" u="1"/>
        <n v="640" u="1"/>
        <n v="575" u="1"/>
        <n v="511" u="1"/>
        <n v="446" u="1"/>
        <n v="1233" u="1"/>
        <n v="1038" u="1"/>
        <n v="901" u="1"/>
        <n v="771" u="1"/>
        <n v="641" u="1"/>
        <n v="576" u="1"/>
        <n v="414" u="1"/>
        <n v="1235" u="1"/>
        <n v="902" u="1"/>
        <n v="837" u="1"/>
        <n v="772" u="1"/>
        <n v="707" u="1"/>
        <n v="642" u="1"/>
        <n v="38" u="1"/>
        <n v="512" u="1"/>
        <n v="447" u="1"/>
        <n v="382" u="1"/>
        <n v="254" u="1"/>
        <n v="968" u="1"/>
        <n v="903" u="1"/>
        <n v="838" u="1"/>
        <n v="773" u="1"/>
        <n v="643" u="1"/>
        <n v="578" u="1"/>
        <n v="34" u="1"/>
        <n v="415" u="1"/>
        <n v="1174" u="1"/>
        <n v="1109" u="1"/>
        <n v="904" u="1"/>
        <n v="839" u="1"/>
        <n v="774" u="1"/>
        <n v="644" u="1"/>
        <n v="579" u="1"/>
        <n v="970" u="1"/>
        <n v="905" u="1"/>
        <n v="840" u="1"/>
        <n v="775" u="1"/>
        <n v="580" u="1"/>
        <n v="515" u="1"/>
        <n v="416" u="1"/>
        <n v="1113" u="1"/>
        <n v="906" u="1"/>
        <n v="841" u="1"/>
        <n v="206" u="1"/>
        <n v="776" u="1"/>
        <n v="581" u="1"/>
        <n v="1245" u="1"/>
        <n v="972" u="1"/>
        <n v="907" u="1"/>
        <n v="777" u="1"/>
        <n v="7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kya, Nikesh Man" refreshedDate="44775.691785416668" createdVersion="6" refreshedVersion="8" minRefreshableVersion="3" recordCount="2304" xr:uid="{B2B51C70-2E5C-458E-958D-433C06B7A921}">
  <cacheSource type="worksheet">
    <worksheetSource name="timingTable[rxEnd to txCall]"/>
  </cacheSource>
  <cacheFields count="1">
    <cacheField name="rxEnd to txCall" numFmtId="0">
      <sharedItems containsMixedTypes="1" containsNumber="1" containsInteger="1" minValue="0" maxValue="8589934787" count="174">
        <s v="EMPTY"/>
        <n v="241"/>
        <n v="227"/>
        <n v="230"/>
        <n v="234"/>
        <n v="239"/>
        <n v="242"/>
        <n v="263"/>
        <n v="236"/>
        <n v="243"/>
        <n v="237"/>
        <n v="231"/>
        <n v="260"/>
        <n v="228"/>
        <n v="240"/>
        <n v="226"/>
        <n v="232"/>
        <n v="233"/>
        <n v="249"/>
        <n v="229"/>
        <n v="253"/>
        <n v="225"/>
        <n v="245"/>
        <n v="220"/>
        <n v="251"/>
        <n v="247"/>
        <n v="248"/>
        <n v="0" u="1"/>
        <n v="206" u="1"/>
        <n v="185" u="1"/>
        <n v="256" u="1"/>
        <n v="327" u="1"/>
        <n v="235" u="1"/>
        <n v="214" u="1"/>
        <n v="314" u="1"/>
        <n v="613" u="1"/>
        <n v="193" u="1"/>
        <n v="272" u="1"/>
        <n v="600" u="1"/>
        <n v="222" u="1"/>
        <n v="259" u="1"/>
        <n v="330" u="1"/>
        <n v="201" u="1"/>
        <n v="288" u="1"/>
        <n v="548" u="1"/>
        <n v="275" u="1"/>
        <n v="606" u="1"/>
        <n v="8589934779" u="1"/>
        <n v="209" u="1"/>
        <n v="375" u="1"/>
        <n v="188" u="1"/>
        <n v="262" u="1"/>
        <n v="475" u="1"/>
        <n v="580" u="1"/>
        <n v="238" u="1"/>
        <n v="362" u="1"/>
        <n v="217" u="1"/>
        <n v="196" u="1"/>
        <n v="278" u="1"/>
        <n v="612" u="1"/>
        <n v="175" u="1"/>
        <n v="246" u="1"/>
        <n v="599" u="1"/>
        <n v="265" u="1"/>
        <n v="204" u="1"/>
        <n v="365" u="1"/>
        <n v="573" u="1"/>
        <n v="183" u="1"/>
        <n v="254" u="1"/>
        <n v="465" u="1"/>
        <n v="281" u="1"/>
        <n v="212" u="1"/>
        <n v="310" u="1"/>
        <n v="452" u="1"/>
        <n v="605" u="1"/>
        <n v="191" u="1"/>
        <n v="268" u="1"/>
        <n v="592" u="1"/>
        <n v="368" u="1"/>
        <n v="468" u="1"/>
        <n v="566" u="1"/>
        <n v="199" u="1"/>
        <n v="611" u="1"/>
        <n v="598" u="1"/>
        <n v="207" u="1"/>
        <n v="300" u="1"/>
        <n v="186" u="1"/>
        <n v="258" u="1"/>
        <n v="4254" u="1"/>
        <n v="215" u="1"/>
        <n v="387" u="1"/>
        <n v="617" u="1"/>
        <n v="194" u="1"/>
        <n v="487" u="1"/>
        <n v="244" u="1"/>
        <n v="520" u="1"/>
        <n v="591" u="1"/>
        <n v="223" u="1"/>
        <n v="261" u="1"/>
        <n v="403" u="1"/>
        <n v="202" u="1"/>
        <n v="290" u="1"/>
        <n v="181" u="1"/>
        <n v="252" u="1"/>
        <n v="390" u="1"/>
        <n v="277" u="1"/>
        <n v="210" u="1"/>
        <n v="306" u="1"/>
        <n v="377" u="1"/>
        <n v="189" u="1"/>
        <n v="264" u="1"/>
        <n v="584" u="1"/>
        <n v="364" u="1"/>
        <n v="218" u="1"/>
        <n v="464" u="1"/>
        <n v="197" u="1"/>
        <n v="280" u="1"/>
        <n v="616" u="1"/>
        <n v="176" u="1"/>
        <n v="267" u="1"/>
        <n v="338" u="1"/>
        <n v="205" u="1"/>
        <n v="184" u="1"/>
        <n v="255" u="1"/>
        <n v="564" u="1"/>
        <n v="213" u="1"/>
        <n v="312" u="1"/>
        <n v="609" u="1"/>
        <n v="192" u="1"/>
        <n v="270" u="1"/>
        <n v="483" u="1"/>
        <n v="221" u="1"/>
        <n v="257" u="1"/>
        <n v="12988" u="1"/>
        <n v="200" u="1"/>
        <n v="286" u="1"/>
        <n v="357" u="1"/>
        <n v="250" u="1"/>
        <n v="315" u="1"/>
        <n v="544" u="1"/>
        <n v="273" u="1"/>
        <n v="602" u="1"/>
        <n v="208" u="1"/>
        <n v="302" u="1"/>
        <n v="187" u="1"/>
        <n v="576" u="1"/>
        <n v="563" u="1"/>
        <n v="216" u="1"/>
        <n v="195" u="1"/>
        <n v="276" u="1"/>
        <n v="5214" u="1"/>
        <n v="21458" u="1"/>
        <n v="376" u="1"/>
        <n v="21468" u="1"/>
        <n v="8589934787" u="1"/>
        <n v="224" u="1"/>
        <n v="12967" u="1"/>
        <n v="203" u="1"/>
        <n v="363" u="1"/>
        <n v="182" u="1"/>
        <n v="279" u="1"/>
        <n v="211" u="1"/>
        <n v="190" u="1"/>
        <n v="266" u="1"/>
        <n v="337" u="1"/>
        <n v="479" u="1"/>
        <n v="295" u="1"/>
        <n v="219" u="1"/>
        <n v="466" u="1"/>
        <n v="198" u="1"/>
        <n v="282" u="1"/>
        <n v="353" u="1"/>
        <n v="311" u="1"/>
        <n v="269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s v="00000000"/>
    <n v="335687232769"/>
    <s v="0x4e2884ad01"/>
    <n v="151"/>
    <s v="(0x97)"/>
    <s v="CL_DEBUG param32 512(0x00000200)"/>
    <e v="#VALUE!"/>
    <s v="cl id"/>
    <n v="512"/>
    <n v="6797836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020"/>
    <n v="335687252766"/>
    <s v="0x4e2884fb1e"/>
    <n v="151"/>
    <s v="(0x97)"/>
    <s v="CL_DEBUG param32 512(0x00000200)"/>
    <n v="19997"/>
    <s v="cl id"/>
    <n v="512"/>
    <n v="679803678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0040"/>
    <n v="335687272771"/>
    <s v="0x4e28854943"/>
    <n v="151"/>
    <s v="(0x97)"/>
    <s v="CL_DEBUG param32 512(0x00000200)"/>
    <n v="20005"/>
    <s v="cl id"/>
    <n v="512"/>
    <n v="6798236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060"/>
    <n v="335687291697"/>
    <s v="0x4e28859331"/>
    <n v="151"/>
    <s v="(0x97)"/>
    <s v="CL_DEBUG param32 8192(0x00002000)"/>
    <n v="18926"/>
    <s v="cl id"/>
    <n v="8192"/>
    <n v="679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080"/>
    <n v="335687292766"/>
    <s v="0x4e2885975e"/>
    <n v="151"/>
    <s v="(0x97)"/>
    <s v="CL_DEBUG param32 512(0x00000200)"/>
    <n v="1069"/>
    <s v="cl id"/>
    <n v="512"/>
    <n v="679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0a0"/>
    <n v="335687312765"/>
    <s v="0x4e2885e57d"/>
    <n v="151"/>
    <s v="(0x97)"/>
    <s v="CL_DEBUG param32 512(0x00000200)"/>
    <n v="19999"/>
    <s v="cl id"/>
    <n v="512"/>
    <n v="6798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0c0"/>
    <n v="335687332766"/>
    <s v="0x4e2886339e"/>
    <n v="151"/>
    <s v="(0x97)"/>
    <s v="CL_DEBUG param32 512(0x00000200)"/>
    <n v="20001"/>
    <s v="cl id"/>
    <n v="512"/>
    <n v="6798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0e0"/>
    <n v="335687352767"/>
    <s v="0x4e288681bf"/>
    <n v="151"/>
    <s v="(0x97)"/>
    <s v="CL_DEBUG param32 512(0x00000200)"/>
    <n v="20001"/>
    <s v="cl id"/>
    <n v="512"/>
    <n v="67990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00"/>
    <n v="335687372765"/>
    <s v="0x4e2886cfdd"/>
    <n v="151"/>
    <s v="(0x97)"/>
    <s v="CL_DEBUG param32 512(0x00000200)"/>
    <n v="19998"/>
    <s v="cl id"/>
    <n v="512"/>
    <n v="6799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20"/>
    <n v="335687391697"/>
    <s v="0x4e288719d1"/>
    <n v="151"/>
    <s v="(0x97)"/>
    <s v="CL_DEBUG param32 8192(0x00002000)"/>
    <n v="18932"/>
    <s v="cl id"/>
    <n v="8192"/>
    <n v="6799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40"/>
    <n v="335687392765"/>
    <s v="0x4e28871dfd"/>
    <n v="151"/>
    <s v="(0x97)"/>
    <s v="CL_DEBUG param32 512(0x00000200)"/>
    <n v="1068"/>
    <s v="cl id"/>
    <n v="512"/>
    <n v="6799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60"/>
    <n v="335687412781"/>
    <s v="0x4e28876c2d"/>
    <n v="151"/>
    <s v="(0x97)"/>
    <s v="CL_DEBUG param32 512(0x00000200)"/>
    <n v="20016"/>
    <s v="cl id"/>
    <n v="512"/>
    <n v="6799636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80"/>
    <n v="335687432767"/>
    <s v="0x4e2887ba3f"/>
    <n v="151"/>
    <s v="(0x97)"/>
    <s v="CL_DEBUG param32 512(0x00000200)"/>
    <n v="19986"/>
    <s v="cl id"/>
    <n v="512"/>
    <n v="67998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a0"/>
    <n v="335687452777"/>
    <s v="0x4e28880869"/>
    <n v="151"/>
    <s v="(0x97)"/>
    <s v="CL_DEBUG param32 512(0x00000200)"/>
    <n v="20010"/>
    <s v="cl id"/>
    <n v="512"/>
    <n v="6800036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c0"/>
    <n v="335687472766"/>
    <s v="0x4e2888567e"/>
    <n v="151"/>
    <s v="(0x97)"/>
    <s v="CL_DEBUG param32 512(0x00000200)"/>
    <n v="19989"/>
    <s v="cl id"/>
    <n v="512"/>
    <n v="6800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1e0"/>
    <n v="335687491697"/>
    <s v="0x4e2888a071"/>
    <n v="151"/>
    <s v="(0x97)"/>
    <s v="CL_DEBUG param32 8192(0x00002000)"/>
    <n v="18931"/>
    <s v="cl id"/>
    <n v="8192"/>
    <n v="6800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00"/>
    <n v="335687492765"/>
    <s v="0x4e2888a49d"/>
    <n v="151"/>
    <s v="(0x97)"/>
    <s v="CL_DEBUG param32 512(0x00000200)"/>
    <n v="1068"/>
    <s v="cl id"/>
    <n v="512"/>
    <n v="6800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20"/>
    <n v="335687512766"/>
    <s v="0x4e2888f2be"/>
    <n v="151"/>
    <s v="(0x97)"/>
    <s v="CL_DEBUG param32 512(0x00000200)"/>
    <n v="20001"/>
    <s v="cl id"/>
    <n v="512"/>
    <n v="6800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40"/>
    <n v="335687532765"/>
    <s v="0x4e288940dd"/>
    <n v="151"/>
    <s v="(0x97)"/>
    <s v="CL_DEBUG param32 512(0x00000200)"/>
    <n v="19999"/>
    <s v="cl id"/>
    <n v="512"/>
    <n v="6800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60"/>
    <n v="335687552766"/>
    <s v="0x4e28898efe"/>
    <n v="151"/>
    <s v="(0x97)"/>
    <s v="CL_DEBUG param32 512(0x00000200)"/>
    <n v="20001"/>
    <s v="cl id"/>
    <n v="512"/>
    <n v="6801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80"/>
    <n v="335687572766"/>
    <s v="0x4e2889dd1e"/>
    <n v="151"/>
    <s v="(0x97)"/>
    <s v="CL_DEBUG param32 512(0x00000200)"/>
    <n v="20000"/>
    <s v="cl id"/>
    <n v="512"/>
    <n v="6801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a0"/>
    <n v="335687591697"/>
    <s v="0x4e288a2711"/>
    <n v="151"/>
    <s v="(0x97)"/>
    <s v="CL_DEBUG param32 8192(0x00002000)"/>
    <n v="18931"/>
    <s v="cl id"/>
    <n v="8192"/>
    <n v="6801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c0"/>
    <n v="335687592780"/>
    <s v="0x4e288a2b4c"/>
    <n v="151"/>
    <s v="(0x97)"/>
    <s v="CL_DEBUG param32 512(0x00000200)"/>
    <n v="1083"/>
    <s v="cl id"/>
    <n v="512"/>
    <n v="68014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2e0"/>
    <n v="335687612765"/>
    <s v="0x4e288a795d"/>
    <n v="151"/>
    <s v="(0x97)"/>
    <s v="CL_DEBUG param32 512(0x00000200)"/>
    <n v="19985"/>
    <s v="cl id"/>
    <n v="512"/>
    <n v="6801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00"/>
    <n v="335687626564"/>
    <s v="0x4e288aaf44"/>
    <n v="151"/>
    <s v="(0x97)"/>
    <s v="CL_DEBUG param32 2097152(0x00200000)"/>
    <n v="13799"/>
    <s v="cl id"/>
    <n v="2097152"/>
    <n v="6801774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20"/>
    <n v="335687626611"/>
    <s v="0x4e288aaf73"/>
    <n v="151"/>
    <s v="(0x97)"/>
    <s v="CL_DEBUG param32 128(0x00000080)"/>
    <n v="47"/>
    <s v="cl id"/>
    <n v="128"/>
    <n v="6801775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70"/>
    <n v="335687631722"/>
    <s v="0x4e288ac36a"/>
    <n v="6"/>
    <s v="(0x6)"/>
    <s v="LMMGR_DATA_CONF param32 0x288AB657"/>
    <n v="5111"/>
    <s v="cl id"/>
    <n v="680179287"/>
    <n v="6801826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80"/>
    <n v="335687631724"/>
    <s v="0x4e288ac36c"/>
    <n v="6"/>
    <s v="(0x6)"/>
    <s v="LMMGR_DATA_CONF param32 0x0000004E"/>
    <n v="2"/>
    <s v="cl id"/>
    <n v="78"/>
    <n v="6801826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90"/>
    <n v="335687631728"/>
    <s v="0x4e288ac370"/>
    <n v="122"/>
    <s v="(0x7a)"/>
    <s v="FRT32_TX_END param32 0x288AC333"/>
    <n v="4"/>
    <s v="cl id"/>
    <n v="680182579"/>
    <n v="6801826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a0"/>
    <n v="335687631730"/>
    <s v="0x4e288ac372"/>
    <n v="122"/>
    <s v="(0x7a)"/>
    <s v="FRT32_TX_END param32 0x0000004E"/>
    <n v="2"/>
    <s v="cl id"/>
    <n v="78"/>
    <n v="6801826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3b0"/>
    <n v="335687631739"/>
    <s v="0x4e288ac37b"/>
    <n v="151"/>
    <s v="(0x97)"/>
    <s v="CL_DEBUG param32 64(0x00000040)"/>
    <n v="9"/>
    <s v="cl id"/>
    <n v="64"/>
    <n v="6801826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10"/>
    <n v="335687632764"/>
    <s v="0x4e288ac77c"/>
    <n v="151"/>
    <s v="(0x97)"/>
    <s v="CL_DEBUG param32 512(0x00000200)"/>
    <n v="1025"/>
    <s v="cl id"/>
    <n v="512"/>
    <n v="6801836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30"/>
    <n v="335687652765"/>
    <s v="0x4e288b159d"/>
    <n v="151"/>
    <s v="(0x97)"/>
    <s v="CL_DEBUG param32 512(0x00000200)"/>
    <n v="20001"/>
    <s v="cl id"/>
    <n v="512"/>
    <n v="6802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50"/>
    <n v="335687672765"/>
    <s v="0x4e288b63bd"/>
    <n v="151"/>
    <s v="(0x97)"/>
    <s v="CL_DEBUG param32 512(0x00000200)"/>
    <n v="20000"/>
    <s v="cl id"/>
    <n v="512"/>
    <n v="6802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70"/>
    <n v="335687691698"/>
    <s v="0x4e288badb2"/>
    <n v="151"/>
    <s v="(0x97)"/>
    <s v="CL_DEBUG param32 8192(0x00002000)"/>
    <n v="18933"/>
    <s v="cl id"/>
    <n v="8192"/>
    <n v="6802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90"/>
    <n v="335687692765"/>
    <s v="0x4e288bb1dd"/>
    <n v="151"/>
    <s v="(0x97)"/>
    <s v="CL_DEBUG param32 512(0x00000200)"/>
    <n v="1067"/>
    <s v="cl id"/>
    <n v="512"/>
    <n v="6802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b0"/>
    <n v="335687712765"/>
    <s v="0x4e288bfffd"/>
    <n v="151"/>
    <s v="(0x97)"/>
    <s v="CL_DEBUG param32 512(0x00000200)"/>
    <n v="20000"/>
    <s v="cl id"/>
    <n v="512"/>
    <n v="6802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d0"/>
    <n v="335687732765"/>
    <s v="0x4e288c4e1d"/>
    <n v="151"/>
    <s v="(0x97)"/>
    <s v="CL_DEBUG param32 512(0x00000200)"/>
    <n v="20000"/>
    <s v="cl id"/>
    <n v="512"/>
    <n v="6802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4f0"/>
    <n v="335687752766"/>
    <s v="0x4e288c9c3e"/>
    <n v="151"/>
    <s v="(0x97)"/>
    <s v="CL_DEBUG param32 512(0x00000200)"/>
    <n v="20001"/>
    <s v="cl id"/>
    <n v="512"/>
    <n v="6803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10"/>
    <n v="335687772766"/>
    <s v="0x4e288cea5e"/>
    <n v="151"/>
    <s v="(0x97)"/>
    <s v="CL_DEBUG param32 512(0x00000200)"/>
    <n v="20000"/>
    <s v="cl id"/>
    <n v="512"/>
    <n v="6803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30"/>
    <n v="335687791697"/>
    <s v="0x4e288d3451"/>
    <n v="151"/>
    <s v="(0x97)"/>
    <s v="CL_DEBUG param32 8192(0x00002000)"/>
    <n v="18931"/>
    <s v="cl id"/>
    <n v="8192"/>
    <n v="680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50"/>
    <n v="335687792766"/>
    <s v="0x4e288d387e"/>
    <n v="151"/>
    <s v="(0x97)"/>
    <s v="CL_DEBUG param32 512(0x00000200)"/>
    <n v="1069"/>
    <s v="cl id"/>
    <n v="512"/>
    <n v="6803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70"/>
    <n v="335687812766"/>
    <s v="0x4e288d869e"/>
    <n v="151"/>
    <s v="(0x97)"/>
    <s v="CL_DEBUG param32 512(0x00000200)"/>
    <n v="20000"/>
    <s v="cl id"/>
    <n v="512"/>
    <n v="6803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90"/>
    <n v="335687832766"/>
    <s v="0x4e288dd4be"/>
    <n v="151"/>
    <s v="(0x97)"/>
    <s v="CL_DEBUG param32 512(0x00000200)"/>
    <n v="20000"/>
    <s v="cl id"/>
    <n v="512"/>
    <n v="6803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b0"/>
    <n v="335687852765"/>
    <s v="0x4e288e22dd"/>
    <n v="151"/>
    <s v="(0x97)"/>
    <s v="CL_DEBUG param32 512(0x00000200)"/>
    <n v="19999"/>
    <s v="cl id"/>
    <n v="512"/>
    <n v="680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d0"/>
    <n v="335687872766"/>
    <s v="0x4e288e70fe"/>
    <n v="151"/>
    <s v="(0x97)"/>
    <s v="CL_DEBUG param32 512(0x00000200)"/>
    <n v="20001"/>
    <s v="cl id"/>
    <n v="512"/>
    <n v="6804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5f0"/>
    <n v="335687891697"/>
    <s v="0x4e288ebaf1"/>
    <n v="151"/>
    <s v="(0x97)"/>
    <s v="CL_DEBUG param32 8192(0x00002000)"/>
    <n v="18931"/>
    <s v="cl id"/>
    <n v="8192"/>
    <n v="680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10"/>
    <n v="335687892765"/>
    <s v="0x4e288ebf1d"/>
    <n v="151"/>
    <s v="(0x97)"/>
    <s v="CL_DEBUG param32 512(0x00000200)"/>
    <n v="1068"/>
    <s v="cl id"/>
    <n v="512"/>
    <n v="680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30"/>
    <n v="335687912767"/>
    <s v="0x4e288f0d3f"/>
    <n v="151"/>
    <s v="(0x97)"/>
    <s v="CL_DEBUG param32 512(0x00000200)"/>
    <n v="20002"/>
    <s v="cl id"/>
    <n v="512"/>
    <n v="68046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50"/>
    <n v="335687932766"/>
    <s v="0x4e288f5b5e"/>
    <n v="151"/>
    <s v="(0x97)"/>
    <s v="CL_DEBUG param32 512(0x00000200)"/>
    <n v="19999"/>
    <s v="cl id"/>
    <n v="512"/>
    <n v="6804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70"/>
    <n v="335687952766"/>
    <s v="0x4e288fa97e"/>
    <n v="151"/>
    <s v="(0x97)"/>
    <s v="CL_DEBUG param32 512(0x00000200)"/>
    <n v="20000"/>
    <s v="cl id"/>
    <n v="512"/>
    <n v="6805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90"/>
    <n v="335687972765"/>
    <s v="0x4e288ff79d"/>
    <n v="151"/>
    <s v="(0x97)"/>
    <s v="CL_DEBUG param32 512(0x00000200)"/>
    <n v="19999"/>
    <s v="cl id"/>
    <n v="512"/>
    <n v="6805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b0"/>
    <n v="335687991697"/>
    <s v="0x4e28904191"/>
    <n v="151"/>
    <s v="(0x97)"/>
    <s v="CL_DEBUG param32 8192(0x00002000)"/>
    <n v="18932"/>
    <s v="cl id"/>
    <n v="8192"/>
    <n v="680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d0"/>
    <n v="335687992766"/>
    <s v="0x4e289045be"/>
    <n v="151"/>
    <s v="(0x97)"/>
    <s v="CL_DEBUG param32 512(0x00000200)"/>
    <n v="1069"/>
    <s v="cl id"/>
    <n v="512"/>
    <n v="6805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6f0"/>
    <n v="335688012766"/>
    <s v="0x4e289093de"/>
    <n v="151"/>
    <s v="(0x97)"/>
    <s v="CL_DEBUG param32 512(0x00000200)"/>
    <n v="20000"/>
    <s v="cl id"/>
    <n v="512"/>
    <n v="6805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10"/>
    <n v="335688032766"/>
    <s v="0x4e2890e1fe"/>
    <n v="151"/>
    <s v="(0x97)"/>
    <s v="CL_DEBUG param32 512(0x00000200)"/>
    <n v="20000"/>
    <s v="cl id"/>
    <n v="512"/>
    <n v="6805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30"/>
    <n v="335688052765"/>
    <s v="0x4e2891301d"/>
    <n v="151"/>
    <s v="(0x97)"/>
    <s v="CL_DEBUG param32 512(0x00000200)"/>
    <n v="19999"/>
    <s v="cl id"/>
    <n v="512"/>
    <n v="6806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50"/>
    <n v="335688072766"/>
    <s v="0x4e28917e3e"/>
    <n v="151"/>
    <s v="(0x97)"/>
    <s v="CL_DEBUG param32 512(0x00000200)"/>
    <n v="20001"/>
    <s v="cl id"/>
    <n v="512"/>
    <n v="6806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70"/>
    <n v="335688091697"/>
    <s v="0x4e2891c831"/>
    <n v="151"/>
    <s v="(0x97)"/>
    <s v="CL_DEBUG param32 8192(0x00002000)"/>
    <n v="18931"/>
    <s v="cl id"/>
    <n v="8192"/>
    <n v="680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90"/>
    <n v="335688092767"/>
    <s v="0x4e2891cc5f"/>
    <n v="151"/>
    <s v="(0x97)"/>
    <s v="CL_DEBUG param32 512(0x00000200)"/>
    <n v="1070"/>
    <s v="cl id"/>
    <n v="512"/>
    <n v="68064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b0"/>
    <n v="335688112765"/>
    <s v="0x4e28921a7d"/>
    <n v="151"/>
    <s v="(0x97)"/>
    <s v="CL_DEBUG param32 512(0x00000200)"/>
    <n v="19998"/>
    <s v="cl id"/>
    <n v="512"/>
    <n v="6806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d0"/>
    <n v="335688132766"/>
    <s v="0x4e2892689e"/>
    <n v="151"/>
    <s v="(0x97)"/>
    <s v="CL_DEBUG param32 512(0x00000200)"/>
    <n v="20001"/>
    <s v="cl id"/>
    <n v="512"/>
    <n v="6806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7f0"/>
    <n v="335688152765"/>
    <s v="0x4e2892b6bd"/>
    <n v="151"/>
    <s v="(0x97)"/>
    <s v="CL_DEBUG param32 512(0x00000200)"/>
    <n v="19999"/>
    <s v="cl id"/>
    <n v="512"/>
    <n v="6807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10"/>
    <n v="335688172765"/>
    <s v="0x4e289304dd"/>
    <n v="151"/>
    <s v="(0x97)"/>
    <s v="CL_DEBUG param32 512(0x00000200)"/>
    <n v="20000"/>
    <s v="cl id"/>
    <n v="512"/>
    <n v="680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30"/>
    <n v="335688191697"/>
    <s v="0x4e28934ed1"/>
    <n v="151"/>
    <s v="(0x97)"/>
    <s v="CL_DEBUG param32 8192(0x00002000)"/>
    <n v="18932"/>
    <s v="cl id"/>
    <n v="8192"/>
    <n v="680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50"/>
    <n v="335688192766"/>
    <s v="0x4e289352fe"/>
    <n v="151"/>
    <s v="(0x97)"/>
    <s v="CL_DEBUG param32 512(0x00000200)"/>
    <n v="1069"/>
    <s v="cl id"/>
    <n v="512"/>
    <n v="6807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70"/>
    <n v="335688212765"/>
    <s v="0x4e2893a11d"/>
    <n v="151"/>
    <s v="(0x97)"/>
    <s v="CL_DEBUG param32 512(0x00000200)"/>
    <n v="19999"/>
    <s v="cl id"/>
    <n v="512"/>
    <n v="680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90"/>
    <n v="335688232765"/>
    <s v="0x4e2893ef3d"/>
    <n v="151"/>
    <s v="(0x97)"/>
    <s v="CL_DEBUG param32 512(0x00000200)"/>
    <n v="20000"/>
    <s v="cl id"/>
    <n v="512"/>
    <n v="6807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b0"/>
    <n v="335688252766"/>
    <s v="0x4e28943d5e"/>
    <n v="151"/>
    <s v="(0x97)"/>
    <s v="CL_DEBUG param32 512(0x00000200)"/>
    <n v="20001"/>
    <s v="cl id"/>
    <n v="512"/>
    <n v="6808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d0"/>
    <n v="335688272765"/>
    <s v="0x4e28948b7d"/>
    <n v="151"/>
    <s v="(0x97)"/>
    <s v="CL_DEBUG param32 512(0x00000200)"/>
    <n v="19999"/>
    <s v="cl id"/>
    <n v="512"/>
    <n v="6808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8f0"/>
    <n v="335688273566"/>
    <s v="0x4e28948e9e"/>
    <n v="151"/>
    <s v="(0x97)"/>
    <s v="CL_DEBUG param32 2097152(0x00200000)"/>
    <n v="801"/>
    <s v="cl id"/>
    <n v="2097152"/>
    <n v="6808244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970"/>
    <n v="335688274609"/>
    <s v="0x4e289492b1"/>
    <n v="151"/>
    <s v="(0x97)"/>
    <s v="CL_DEBUG param32 128(0x00000080)"/>
    <n v="1043"/>
    <s v="cl id"/>
    <n v="128"/>
    <n v="6808255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9b0"/>
    <n v="335688274655"/>
    <s v="0x4e289492df"/>
    <n v="131"/>
    <s v="(0x83)"/>
    <s v="CL_NEW CL Id 81 (0x51) duration 400msec"/>
    <n v="46"/>
    <s v="81"/>
    <b v="0"/>
    <n v="6808255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9d0"/>
    <n v="335688274702"/>
    <s v="0x4e2894930e"/>
    <n v="129"/>
    <s v="(0x81)"/>
    <s v="CL_FRT32_TX_CALL param32 0x2894968B"/>
    <n v="47"/>
    <s v="81"/>
    <n v="680826507"/>
    <n v="680825614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09e0"/>
    <n v="335688274705"/>
    <s v="0x4e28949311"/>
    <n v="129"/>
    <s v="(0x81)"/>
    <s v="CL_FRT32_TX_CALL param32 0x0000004E"/>
    <n v="3"/>
    <s v="81"/>
    <n v="78"/>
    <n v="6808256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9f0"/>
    <n v="335688275631"/>
    <s v="0x4e289496af"/>
    <n v="140"/>
    <s v="(0x8c)"/>
    <s v="CL_TX STS_SUCCESS(0,0x0) mode 1 chan 53"/>
    <n v="926"/>
    <s v="81"/>
    <b v="0"/>
    <n v="68082654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a10"/>
    <n v="335688279263"/>
    <s v="0x4e2894a4df"/>
    <n v="6"/>
    <s v="(0x6)"/>
    <s v="LMMGR_DATA_CONF param32 0x2894995A"/>
    <n v="3632"/>
    <s v="81"/>
    <n v="680827226"/>
    <n v="68083017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0a20"/>
    <n v="335688279267"/>
    <s v="0x4e2894a4e3"/>
    <n v="6"/>
    <s v="(0x6)"/>
    <s v="LMMGR_DATA_CONF param32 0x0000004E"/>
    <n v="4"/>
    <s v="81"/>
    <n v="78"/>
    <n v="6808301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a30"/>
    <n v="335688279270"/>
    <s v="0x4e2894a4e6"/>
    <n v="122"/>
    <s v="(0x7a)"/>
    <s v="FRT32_TX_END param32 0x2894A4A5"/>
    <n v="3"/>
    <s v="81"/>
    <n v="680830117"/>
    <n v="68083018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0a40"/>
    <n v="335688279273"/>
    <s v="0x4e2894a4e9"/>
    <n v="122"/>
    <s v="(0x7a)"/>
    <s v="FRT32_TX_END param32 0x0000004E"/>
    <n v="3"/>
    <s v="81"/>
    <n v="78"/>
    <n v="6808301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a50"/>
    <n v="335688279280"/>
    <s v="0x4e2894a4f0"/>
    <n v="151"/>
    <s v="(0x97)"/>
    <s v="CL_DEBUG param32 64(0x00000040)"/>
    <n v="7"/>
    <s v="81"/>
    <n v="64"/>
    <n v="6808301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ad0"/>
    <n v="335688279719"/>
    <s v="0x4e2894a6a7"/>
    <n v="151"/>
    <s v="(0x97)"/>
    <s v="CL_DEBUG param32 256(0x00000100)"/>
    <n v="439"/>
    <s v="81"/>
    <n v="256"/>
    <n v="6808306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b00"/>
    <n v="335688279744"/>
    <s v="0x4e2894a6c0"/>
    <n v="130"/>
    <s v="(0x82)"/>
    <s v="CL_FRT32_RX_CALL param32 0x000C0005"/>
    <n v="25"/>
    <s v="81"/>
    <n v="786437"/>
    <n v="680830656"/>
    <s v=""/>
    <s v=""/>
    <s v=""/>
    <s v=""/>
    <s v=""/>
    <s v="beforeRx"/>
    <s v=""/>
    <s v=""/>
    <s v="EMPTY"/>
    <s v="EMPTY"/>
    <s v="EMPTY"/>
    <s v="EMPTY"/>
    <s v="EMPTY"/>
    <s v="EMPTY"/>
    <s v="EMPTY"/>
    <n v="742"/>
    <x v="0"/>
  </r>
  <r>
    <s v="00000b10"/>
    <n v="335688280486"/>
    <s v="0x4e2894a9a6"/>
    <n v="141"/>
    <s v="(0x8d)"/>
    <s v="CL_RX STS_SUCCESS(0,0x0) mode 5 chan 12"/>
    <n v="742"/>
    <s v="81"/>
    <b v="0"/>
    <n v="68083139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0b40"/>
    <n v="335688281836"/>
    <s v="0x4e2894aeec"/>
    <n v="123"/>
    <s v="(0x7b)"/>
    <s v="FRT32_RX_START param32 0x2894AD48"/>
    <n v="1350"/>
    <s v="81"/>
    <n v="680832328"/>
    <n v="68083274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0b50"/>
    <n v="335688281839"/>
    <s v="0x4e2894aeef"/>
    <n v="123"/>
    <s v="(0x7b)"/>
    <s v="FRT32_RX_START param32 0x0000004E"/>
    <n v="3"/>
    <s v="81"/>
    <n v="78"/>
    <n v="6808327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b90"/>
    <n v="335688282173"/>
    <s v="0x4e2894b03d"/>
    <n v="124"/>
    <s v="(0x7c)"/>
    <s v="FRT32_RX_END param32 0x2894AF5D"/>
    <n v="334"/>
    <s v="81"/>
    <n v="680832861"/>
    <n v="680833085"/>
    <s v=""/>
    <s v=""/>
    <s v=""/>
    <s v=""/>
    <s v=""/>
    <s v=""/>
    <s v=""/>
    <s v="rxEnd"/>
    <s v="EMPTY"/>
    <s v="EMPTY"/>
    <n v="-680832859"/>
    <s v="EMPTY"/>
    <s v="EMPTY"/>
    <s v="EMPTY"/>
    <n v="241"/>
    <s v="EMPTY"/>
    <x v="0"/>
  </r>
  <r>
    <s v="00000ba0"/>
    <n v="335688282176"/>
    <s v="0x4e2894b040"/>
    <n v="124"/>
    <s v="(0x7c)"/>
    <s v="FRT32_RX_END param32 0x0000004E"/>
    <n v="3"/>
    <s v="81"/>
    <n v="78"/>
    <n v="6808330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bb0"/>
    <n v="335688282190"/>
    <s v="0x4e2894b04e"/>
    <n v="151"/>
    <s v="(0x97)"/>
    <s v="CL_DEBUG param32 2(0x00000002)"/>
    <n v="14"/>
    <s v="81"/>
    <n v="2"/>
    <n v="680833102"/>
    <s v=""/>
    <s v="beforeTx"/>
    <s v=""/>
    <s v=""/>
    <s v=""/>
    <s v=""/>
    <s v=""/>
    <s v=""/>
    <s v="EMPTY"/>
    <s v="EMPTY"/>
    <s v="EMPTY"/>
    <s v="EMPTY"/>
    <n v="-680833100"/>
    <n v="750"/>
    <s v="EMPTY"/>
    <s v="EMPTY"/>
    <x v="0"/>
  </r>
  <r>
    <s v="00000bd0"/>
    <n v="335688282201"/>
    <s v="0x4e2894b059"/>
    <n v="151"/>
    <s v="(0x97)"/>
    <s v="CL_DEBUG param32 60(0x0000003C)"/>
    <n v="11"/>
    <s v="81"/>
    <n v="60"/>
    <n v="6808331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ce0"/>
    <n v="335688282940"/>
    <s v="0x4e2894b33c"/>
    <n v="140"/>
    <s v="(0x8c)"/>
    <s v="CL_TX STS_INADEQUATE_TIME(579,0x243) mode 5 chan 12"/>
    <n v="739"/>
    <s v="81"/>
    <b v="0"/>
    <n v="68083385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da0"/>
    <n v="335688284294"/>
    <s v="0x4e2894b886"/>
    <n v="151"/>
    <s v="(0x97)"/>
    <s v="CL_DEBUG param32 2097152(0x00200000)"/>
    <n v="1354"/>
    <s v="81"/>
    <n v="2097152"/>
    <n v="6808352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dd0"/>
    <n v="335688291697"/>
    <s v="0x4e2894d571"/>
    <n v="151"/>
    <s v="(0x97)"/>
    <s v="CL_DEBUG param32 8192(0x00002000)"/>
    <n v="7403"/>
    <s v="81"/>
    <n v="8192"/>
    <n v="680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df0"/>
    <n v="335688292766"/>
    <s v="0x4e2894d99e"/>
    <n v="151"/>
    <s v="(0x97)"/>
    <s v="CL_DEBUG param32 512(0x00000200)"/>
    <n v="1069"/>
    <s v="81"/>
    <n v="512"/>
    <n v="680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10"/>
    <n v="335688294794"/>
    <s v="0x4e2894e18a"/>
    <n v="151"/>
    <s v="(0x97)"/>
    <s v="CL_DEBUG param32 2097152(0x00200000)"/>
    <n v="2028"/>
    <s v="81"/>
    <n v="2097152"/>
    <n v="6808457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90"/>
    <n v="335688295836"/>
    <s v="0x4e2894e59c"/>
    <n v="151"/>
    <s v="(0x97)"/>
    <s v="CL_DEBUG param32 128(0x00000080)"/>
    <n v="1042"/>
    <s v="81"/>
    <n v="128"/>
    <n v="6808467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d0"/>
    <n v="335688295897"/>
    <s v="0x4e2894e5d9"/>
    <n v="131"/>
    <s v="(0x83)"/>
    <s v="CL_NEW CL Id 82 (0x52) duration 400msec"/>
    <n v="61"/>
    <s v="82"/>
    <b v="0"/>
    <n v="6808468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ef0"/>
    <n v="335688295944"/>
    <s v="0x4e2894e608"/>
    <n v="129"/>
    <s v="(0x81)"/>
    <s v="CL_FRT32_TX_CALL param32 0x2894E976"/>
    <n v="47"/>
    <s v="82"/>
    <n v="680847734"/>
    <n v="680846856"/>
    <s v=""/>
    <s v="beforeTx"/>
    <s v=""/>
    <s v=""/>
    <s v=""/>
    <s v=""/>
    <s v=""/>
    <s v=""/>
    <n v="720"/>
    <s v="EMPTY"/>
    <s v="EMPTY"/>
    <s v="EMPTY"/>
    <n v="878"/>
    <n v="915"/>
    <s v="EMPTY"/>
    <s v="EMPTY"/>
    <x v="0"/>
  </r>
  <r>
    <s v="00000f00"/>
    <n v="335688295946"/>
    <s v="0x4e2894e60a"/>
    <n v="129"/>
    <s v="(0x81)"/>
    <s v="CL_FRT32_TX_CALL param32 0x0000004E"/>
    <n v="2"/>
    <s v="82"/>
    <n v="78"/>
    <n v="6808468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f10"/>
    <n v="335688296859"/>
    <s v="0x4e2894e99b"/>
    <n v="140"/>
    <s v="(0x8c)"/>
    <s v="CL_TX STS_SUCCESS(0,0x0) mode 1 chan 7"/>
    <n v="913"/>
    <s v="82"/>
    <b v="0"/>
    <n v="68084777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f30"/>
    <n v="335688300492"/>
    <s v="0x4e2894f7cc"/>
    <n v="6"/>
    <s v="(0x6)"/>
    <s v="LMMGR_DATA_CONF param32 0x2894EC46"/>
    <n v="3633"/>
    <s v="82"/>
    <n v="680848454"/>
    <n v="68085140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0f40"/>
    <n v="335688300494"/>
    <s v="0x4e2894f7ce"/>
    <n v="6"/>
    <s v="(0x6)"/>
    <s v="LMMGR_DATA_CONF param32 0x0000004E"/>
    <n v="2"/>
    <s v="82"/>
    <n v="78"/>
    <n v="6808514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f50"/>
    <n v="335688300496"/>
    <s v="0x4e2894f7d0"/>
    <n v="122"/>
    <s v="(0x7a)"/>
    <s v="FRT32_TX_END param32 0x2894F791"/>
    <n v="2"/>
    <s v="82"/>
    <n v="680851345"/>
    <n v="68085140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0f60"/>
    <n v="335688300499"/>
    <s v="0x4e2894f7d3"/>
    <n v="122"/>
    <s v="(0x7a)"/>
    <s v="FRT32_TX_END param32 0x0000004E"/>
    <n v="3"/>
    <s v="82"/>
    <n v="78"/>
    <n v="6808514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f70"/>
    <n v="335688300506"/>
    <s v="0x4e2894f7da"/>
    <n v="151"/>
    <s v="(0x97)"/>
    <s v="CL_DEBUG param32 64(0x00000040)"/>
    <n v="7"/>
    <s v="82"/>
    <n v="64"/>
    <n v="6808514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0ff0"/>
    <n v="335688300947"/>
    <s v="0x4e2894f993"/>
    <n v="151"/>
    <s v="(0x97)"/>
    <s v="CL_DEBUG param32 256(0x00000100)"/>
    <n v="441"/>
    <s v="82"/>
    <n v="256"/>
    <n v="6808518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020"/>
    <n v="335688300972"/>
    <s v="0x4e2894f9ac"/>
    <n v="130"/>
    <s v="(0x82)"/>
    <s v="CL_FRT32_RX_CALL param32 0x003C0005"/>
    <n v="25"/>
    <s v="82"/>
    <n v="3932165"/>
    <n v="680851884"/>
    <s v=""/>
    <s v=""/>
    <s v=""/>
    <s v=""/>
    <s v=""/>
    <s v="beforeRx"/>
    <s v=""/>
    <s v=""/>
    <s v="EMPTY"/>
    <s v="EMPTY"/>
    <s v="EMPTY"/>
    <s v="EMPTY"/>
    <s v="EMPTY"/>
    <s v="EMPTY"/>
    <s v="EMPTY"/>
    <n v="755"/>
    <x v="0"/>
  </r>
  <r>
    <s v="00001030"/>
    <n v="335688301727"/>
    <s v="0x4e2894fc9f"/>
    <n v="141"/>
    <s v="(0x8d)"/>
    <s v="CL_RX STS_SUCCESS(0,0x0) mode 5 chan 60"/>
    <n v="755"/>
    <s v="82"/>
    <b v="0"/>
    <n v="68085263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1060"/>
    <n v="335688303053"/>
    <s v="0x4e289501cd"/>
    <n v="123"/>
    <s v="(0x7b)"/>
    <s v="FRT32_RX_START param32 0x28950032"/>
    <n v="1326"/>
    <s v="82"/>
    <n v="680853554"/>
    <n v="68085396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1070"/>
    <n v="335688303059"/>
    <s v="0x4e289501d3"/>
    <n v="123"/>
    <s v="(0x7b)"/>
    <s v="FRT32_RX_START param32 0x0000004E"/>
    <n v="6"/>
    <s v="82"/>
    <n v="78"/>
    <n v="6808539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0b0"/>
    <n v="335688303389"/>
    <s v="0x4e2895031d"/>
    <n v="124"/>
    <s v="(0x7c)"/>
    <s v="FRT32_RX_END param32 0x2895024B"/>
    <n v="330"/>
    <s v="82"/>
    <n v="680854091"/>
    <n v="680854301"/>
    <s v=""/>
    <s v=""/>
    <s v=""/>
    <s v=""/>
    <s v=""/>
    <s v=""/>
    <s v=""/>
    <s v="rxEnd"/>
    <s v="EMPTY"/>
    <s v="EMPTY"/>
    <n v="-680854089"/>
    <s v="EMPTY"/>
    <s v="EMPTY"/>
    <s v="EMPTY"/>
    <n v="227"/>
    <s v="EMPTY"/>
    <x v="0"/>
  </r>
  <r>
    <s v="000010c0"/>
    <n v="335688303392"/>
    <s v="0x4e28950320"/>
    <n v="124"/>
    <s v="(0x7c)"/>
    <s v="FRT32_RX_END param32 0x0000004E"/>
    <n v="3"/>
    <s v="82"/>
    <n v="78"/>
    <n v="6808543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0d0"/>
    <n v="335688303406"/>
    <s v="0x4e2895032e"/>
    <n v="151"/>
    <s v="(0x97)"/>
    <s v="CL_DEBUG param32 2(0x00000002)"/>
    <n v="14"/>
    <s v="82"/>
    <n v="2"/>
    <n v="680854318"/>
    <s v=""/>
    <s v="beforeTx"/>
    <s v=""/>
    <s v=""/>
    <s v=""/>
    <s v=""/>
    <s v=""/>
    <s v=""/>
    <s v="EMPTY"/>
    <s v="EMPTY"/>
    <s v="EMPTY"/>
    <s v="EMPTY"/>
    <n v="-680854316"/>
    <n v="750"/>
    <s v="EMPTY"/>
    <s v="EMPTY"/>
    <x v="0"/>
  </r>
  <r>
    <s v="000010f0"/>
    <n v="335688303428"/>
    <s v="0x4e28950344"/>
    <n v="151"/>
    <s v="(0x97)"/>
    <s v="CL_DEBUG param32 60(0x0000003C)"/>
    <n v="22"/>
    <s v="82"/>
    <n v="60"/>
    <n v="6808543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200"/>
    <n v="335688304156"/>
    <s v="0x4e2895061c"/>
    <n v="140"/>
    <s v="(0x8c)"/>
    <s v="CL_TX STS_INADEQUATE_TIME(579,0x243) mode 5 chan 60"/>
    <n v="728"/>
    <s v="82"/>
    <b v="0"/>
    <n v="680855068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2c0"/>
    <n v="335688305509"/>
    <s v="0x4e28950b65"/>
    <n v="151"/>
    <s v="(0x97)"/>
    <s v="CL_DEBUG param32 2097152(0x00200000)"/>
    <n v="1353"/>
    <s v="82"/>
    <n v="2097152"/>
    <n v="6808564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2f0"/>
    <n v="335688312765"/>
    <s v="0x4e289527bd"/>
    <n v="151"/>
    <s v="(0x97)"/>
    <s v="CL_DEBUG param32 512(0x00000200)"/>
    <n v="7256"/>
    <s v="82"/>
    <n v="512"/>
    <n v="6808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310"/>
    <n v="335688315980"/>
    <s v="0x4e2895344c"/>
    <n v="151"/>
    <s v="(0x97)"/>
    <s v="CL_DEBUG param32 2097152(0x00200000)"/>
    <n v="3215"/>
    <s v="82"/>
    <n v="2097152"/>
    <n v="6808668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390"/>
    <n v="335688317022"/>
    <s v="0x4e2895385e"/>
    <n v="151"/>
    <s v="(0x97)"/>
    <s v="CL_DEBUG param32 128(0x00000080)"/>
    <n v="1042"/>
    <s v="82"/>
    <n v="128"/>
    <n v="6808679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3d0"/>
    <n v="335688317068"/>
    <s v="0x4e2895388c"/>
    <n v="131"/>
    <s v="(0x83)"/>
    <s v="CL_NEW CL Id 83 (0x53) duration 400msec"/>
    <n v="46"/>
    <s v="83"/>
    <b v="0"/>
    <n v="6808679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3f0"/>
    <n v="335688317129"/>
    <s v="0x4e289538c9"/>
    <n v="129"/>
    <s v="(0x81)"/>
    <s v="CL_FRT32_TX_CALL param32 0x28953C37"/>
    <n v="61"/>
    <s v="83"/>
    <n v="680868919"/>
    <n v="680868041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01400"/>
    <n v="335688317132"/>
    <s v="0x4e289538cc"/>
    <n v="129"/>
    <s v="(0x81)"/>
    <s v="CL_FRT32_TX_CALL param32 0x0000004E"/>
    <n v="3"/>
    <s v="83"/>
    <n v="78"/>
    <n v="6808680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410"/>
    <n v="335688318043"/>
    <s v="0x4e28953c5b"/>
    <n v="140"/>
    <s v="(0x8c)"/>
    <s v="CL_TX STS_SUCCESS(0,0x0) mode 1 chan 24"/>
    <n v="911"/>
    <s v="83"/>
    <b v="0"/>
    <n v="68086895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430"/>
    <n v="335688321675"/>
    <s v="0x4e28954a8b"/>
    <n v="6"/>
    <s v="(0x6)"/>
    <s v="LMMGR_DATA_CONF param32 0x28953F06"/>
    <n v="3632"/>
    <s v="83"/>
    <n v="680869638"/>
    <n v="68087258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1440"/>
    <n v="335688321679"/>
    <s v="0x4e28954a8f"/>
    <n v="6"/>
    <s v="(0x6)"/>
    <s v="LMMGR_DATA_CONF param32 0x0000004E"/>
    <n v="4"/>
    <s v="83"/>
    <n v="78"/>
    <n v="6808725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450"/>
    <n v="335688321689"/>
    <s v="0x4e28954a99"/>
    <n v="122"/>
    <s v="(0x7a)"/>
    <s v="FRT32_TX_END param32 0x28954A51"/>
    <n v="10"/>
    <s v="83"/>
    <n v="680872529"/>
    <n v="680872601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1460"/>
    <n v="335688321692"/>
    <s v="0x4e28954a9c"/>
    <n v="122"/>
    <s v="(0x7a)"/>
    <s v="FRT32_TX_END param32 0x0000004E"/>
    <n v="3"/>
    <s v="83"/>
    <n v="78"/>
    <n v="6808726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470"/>
    <n v="335688321700"/>
    <s v="0x4e28954aa4"/>
    <n v="151"/>
    <s v="(0x97)"/>
    <s v="CL_DEBUG param32 64(0x00000040)"/>
    <n v="8"/>
    <s v="83"/>
    <n v="64"/>
    <n v="6808726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4f0"/>
    <n v="335688322131"/>
    <s v="0x4e28954c53"/>
    <n v="151"/>
    <s v="(0x97)"/>
    <s v="CL_DEBUG param32 256(0x00000100)"/>
    <n v="431"/>
    <s v="83"/>
    <n v="256"/>
    <n v="6808730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20"/>
    <n v="335688322156"/>
    <s v="0x4e28954c6c"/>
    <n v="130"/>
    <s v="(0x82)"/>
    <s v="CL_FRT32_RX_CALL param32 0x00050005"/>
    <n v="25"/>
    <s v="83"/>
    <n v="327685"/>
    <n v="680873068"/>
    <s v=""/>
    <s v=""/>
    <s v=""/>
    <s v=""/>
    <s v=""/>
    <s v="beforeRx"/>
    <s v=""/>
    <s v=""/>
    <s v="EMPTY"/>
    <s v="EMPTY"/>
    <s v="EMPTY"/>
    <s v="EMPTY"/>
    <s v="EMPTY"/>
    <s v="EMPTY"/>
    <s v="EMPTY"/>
    <n v="727"/>
    <x v="0"/>
  </r>
  <r>
    <s v="00001530"/>
    <n v="335688322883"/>
    <s v="0x4e28954f43"/>
    <n v="141"/>
    <s v="(0x8d)"/>
    <s v="CL_RX STS_SUCCESS(0,0x0) mode 5 chan 5"/>
    <n v="727"/>
    <s v="83"/>
    <b v="0"/>
    <n v="68087379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1560"/>
    <n v="335688324241"/>
    <s v="0x4e28955491"/>
    <n v="123"/>
    <s v="(0x7b)"/>
    <s v="FRT32_RX_START param32 0x289552F3"/>
    <n v="1358"/>
    <s v="83"/>
    <n v="680874739"/>
    <n v="680875153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1570"/>
    <n v="335688324244"/>
    <s v="0x4e28955494"/>
    <n v="123"/>
    <s v="(0x7b)"/>
    <s v="FRT32_RX_START param32 0x0000004E"/>
    <n v="3"/>
    <s v="83"/>
    <n v="78"/>
    <n v="6808751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b0"/>
    <n v="335688324574"/>
    <s v="0x4e289555de"/>
    <n v="124"/>
    <s v="(0x7c)"/>
    <s v="FRT32_RX_END param32 0x28955509"/>
    <n v="330"/>
    <s v="83"/>
    <n v="680875273"/>
    <n v="680875486"/>
    <s v=""/>
    <s v=""/>
    <s v=""/>
    <s v=""/>
    <s v=""/>
    <s v=""/>
    <s v=""/>
    <s v="rxEnd"/>
    <s v="EMPTY"/>
    <s v="EMPTY"/>
    <n v="-680875271"/>
    <s v="EMPTY"/>
    <s v="EMPTY"/>
    <s v="EMPTY"/>
    <n v="230"/>
    <s v="EMPTY"/>
    <x v="0"/>
  </r>
  <r>
    <s v="000015c0"/>
    <n v="335688324577"/>
    <s v="0x4e289555e1"/>
    <n v="124"/>
    <s v="(0x7c)"/>
    <s v="FRT32_RX_END param32 0x0000004E"/>
    <n v="3"/>
    <s v="83"/>
    <n v="78"/>
    <n v="6808754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5d0"/>
    <n v="335688324591"/>
    <s v="0x4e289555ef"/>
    <n v="151"/>
    <s v="(0x97)"/>
    <s v="CL_DEBUG param32 2(0x00000002)"/>
    <n v="14"/>
    <s v="83"/>
    <n v="2"/>
    <n v="680875503"/>
    <s v=""/>
    <s v="beforeTx"/>
    <s v=""/>
    <s v=""/>
    <s v=""/>
    <s v=""/>
    <s v=""/>
    <s v=""/>
    <s v="EMPTY"/>
    <s v="EMPTY"/>
    <s v="EMPTY"/>
    <s v="EMPTY"/>
    <n v="-680875501"/>
    <n v="749"/>
    <s v="EMPTY"/>
    <s v="EMPTY"/>
    <x v="0"/>
  </r>
  <r>
    <s v="000015f0"/>
    <n v="335688324602"/>
    <s v="0x4e289555fa"/>
    <n v="151"/>
    <s v="(0x97)"/>
    <s v="CL_DEBUG param32 60(0x0000003C)"/>
    <n v="11"/>
    <s v="83"/>
    <n v="60"/>
    <n v="6808755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700"/>
    <n v="335688325340"/>
    <s v="0x4e289558dc"/>
    <n v="140"/>
    <s v="(0x8c)"/>
    <s v="CL_TX STS_INADEQUATE_TIME(579,0x243) mode 5 chan 5"/>
    <n v="738"/>
    <s v="83"/>
    <b v="0"/>
    <n v="68087625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7c0"/>
    <n v="335688326689"/>
    <s v="0x4e28955e21"/>
    <n v="151"/>
    <s v="(0x97)"/>
    <s v="CL_DEBUG param32 2097152(0x00200000)"/>
    <n v="1349"/>
    <s v="83"/>
    <n v="2097152"/>
    <n v="6808776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7f0"/>
    <n v="335688332766"/>
    <s v="0x4e289575de"/>
    <n v="151"/>
    <s v="(0x97)"/>
    <s v="CL_DEBUG param32 512(0x00000200)"/>
    <n v="6077"/>
    <s v="83"/>
    <n v="512"/>
    <n v="6808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810"/>
    <n v="335688337399"/>
    <s v="0x4e289587f7"/>
    <n v="151"/>
    <s v="(0x97)"/>
    <s v="CL_DEBUG param32 2097152(0x00200000)"/>
    <n v="4633"/>
    <s v="83"/>
    <n v="2097152"/>
    <n v="6808883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890"/>
    <n v="335688338440"/>
    <s v="0x4e28958c08"/>
    <n v="151"/>
    <s v="(0x97)"/>
    <s v="CL_DEBUG param32 128(0x00000080)"/>
    <n v="1041"/>
    <s v="83"/>
    <n v="128"/>
    <n v="6808893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8d0"/>
    <n v="335688338485"/>
    <s v="0x4e28958c35"/>
    <n v="131"/>
    <s v="(0x83)"/>
    <s v="CL_NEW CL Id 84 (0x54) duration 400msec"/>
    <n v="45"/>
    <s v="84"/>
    <b v="0"/>
    <n v="6808893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8f0"/>
    <n v="335688338548"/>
    <s v="0x4e28958c74"/>
    <n v="129"/>
    <s v="(0x81)"/>
    <s v="CL_FRT32_TX_CALL param32 0x28958FE2"/>
    <n v="63"/>
    <s v="84"/>
    <n v="680890338"/>
    <n v="680889460"/>
    <s v=""/>
    <s v="beforeTx"/>
    <s v=""/>
    <s v=""/>
    <s v=""/>
    <s v=""/>
    <s v=""/>
    <s v=""/>
    <n v="720"/>
    <s v="EMPTY"/>
    <s v="EMPTY"/>
    <s v="EMPTY"/>
    <n v="878"/>
    <n v="915"/>
    <s v="EMPTY"/>
    <s v="EMPTY"/>
    <x v="0"/>
  </r>
  <r>
    <s v="00001900"/>
    <n v="335688338551"/>
    <s v="0x4e28958c77"/>
    <n v="129"/>
    <s v="(0x81)"/>
    <s v="CL_FRT32_TX_CALL param32 0x0000004E"/>
    <n v="3"/>
    <s v="84"/>
    <n v="78"/>
    <n v="6808894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10"/>
    <n v="335688339463"/>
    <s v="0x4e28959007"/>
    <n v="140"/>
    <s v="(0x8c)"/>
    <s v="CL_TX STS_SUCCESS(0,0x0) mode 1 chan 67"/>
    <n v="912"/>
    <s v="84"/>
    <b v="0"/>
    <n v="68089037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30"/>
    <n v="335688343095"/>
    <s v="0x4e28959e37"/>
    <n v="6"/>
    <s v="(0x6)"/>
    <s v="LMMGR_DATA_CONF param32 0x289592B2"/>
    <n v="3632"/>
    <s v="84"/>
    <n v="680891058"/>
    <n v="68089400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1940"/>
    <n v="335688343098"/>
    <s v="0x4e28959e3a"/>
    <n v="6"/>
    <s v="(0x6)"/>
    <s v="LMMGR_DATA_CONF param32 0x0000004E"/>
    <n v="3"/>
    <s v="84"/>
    <n v="78"/>
    <n v="6808940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50"/>
    <n v="335688343102"/>
    <s v="0x4e28959e3e"/>
    <n v="122"/>
    <s v="(0x7a)"/>
    <s v="FRT32_TX_END param32 0x28959DFD"/>
    <n v="4"/>
    <s v="84"/>
    <n v="680893949"/>
    <n v="68089401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1960"/>
    <n v="335688343104"/>
    <s v="0x4e28959e40"/>
    <n v="122"/>
    <s v="(0x7a)"/>
    <s v="FRT32_TX_END param32 0x0000004E"/>
    <n v="2"/>
    <s v="84"/>
    <n v="78"/>
    <n v="6808940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70"/>
    <n v="335688343112"/>
    <s v="0x4e28959e48"/>
    <n v="151"/>
    <s v="(0x97)"/>
    <s v="CL_DEBUG param32 64(0x00000040)"/>
    <n v="8"/>
    <s v="84"/>
    <n v="64"/>
    <n v="6808940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9f0"/>
    <n v="335688343551"/>
    <s v="0x4e28959fff"/>
    <n v="151"/>
    <s v="(0x97)"/>
    <s v="CL_DEBUG param32 256(0x00000100)"/>
    <n v="439"/>
    <s v="84"/>
    <n v="256"/>
    <n v="6808944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a20"/>
    <n v="335688343575"/>
    <s v="0x4e2895a017"/>
    <n v="130"/>
    <s v="(0x82)"/>
    <s v="CL_FRT32_RX_CALL param32 0x000A0005"/>
    <n v="24"/>
    <s v="84"/>
    <n v="655365"/>
    <n v="680894487"/>
    <s v=""/>
    <s v=""/>
    <s v=""/>
    <s v=""/>
    <s v=""/>
    <s v="beforeRx"/>
    <s v=""/>
    <s v=""/>
    <s v="EMPTY"/>
    <s v="EMPTY"/>
    <s v="EMPTY"/>
    <s v="EMPTY"/>
    <s v="EMPTY"/>
    <s v="EMPTY"/>
    <s v="EMPTY"/>
    <n v="731"/>
    <x v="0"/>
  </r>
  <r>
    <s v="00001a30"/>
    <n v="335688344306"/>
    <s v="0x4e2895a2f2"/>
    <n v="141"/>
    <s v="(0x8d)"/>
    <s v="CL_RX STS_SUCCESS(0,0x0) mode 5 chan 10"/>
    <n v="731"/>
    <s v="84"/>
    <b v="0"/>
    <n v="68089521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1a60"/>
    <n v="335688345664"/>
    <s v="0x4e2895a840"/>
    <n v="123"/>
    <s v="(0x7b)"/>
    <s v="FRT32_RX_START param32 0x2895A6A0"/>
    <n v="1358"/>
    <s v="84"/>
    <n v="680896160"/>
    <n v="68089657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1a70"/>
    <n v="335688345666"/>
    <s v="0x4e2895a842"/>
    <n v="123"/>
    <s v="(0x7b)"/>
    <s v="FRT32_RX_START param32 0x0000004E"/>
    <n v="2"/>
    <s v="84"/>
    <n v="78"/>
    <n v="6808965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ab0"/>
    <n v="335688345999"/>
    <s v="0x4e2895a98f"/>
    <n v="124"/>
    <s v="(0x7c)"/>
    <s v="FRT32_RX_END param32 0x2895A8B5"/>
    <n v="333"/>
    <s v="84"/>
    <n v="680896693"/>
    <n v="680896911"/>
    <s v=""/>
    <s v=""/>
    <s v=""/>
    <s v=""/>
    <s v=""/>
    <s v=""/>
    <s v=""/>
    <s v="rxEnd"/>
    <s v="EMPTY"/>
    <s v="EMPTY"/>
    <n v="-680896691"/>
    <s v="EMPTY"/>
    <s v="EMPTY"/>
    <s v="EMPTY"/>
    <n v="234"/>
    <s v="EMPTY"/>
    <x v="0"/>
  </r>
  <r>
    <s v="00001ac0"/>
    <n v="335688346002"/>
    <s v="0x4e2895a992"/>
    <n v="124"/>
    <s v="(0x7c)"/>
    <s v="FRT32_RX_END param32 0x0000004E"/>
    <n v="3"/>
    <s v="84"/>
    <n v="78"/>
    <n v="6808969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ad0"/>
    <n v="335688346015"/>
    <s v="0x4e2895a99f"/>
    <n v="151"/>
    <s v="(0x97)"/>
    <s v="CL_DEBUG param32 2(0x00000002)"/>
    <n v="13"/>
    <s v="84"/>
    <n v="2"/>
    <n v="680896927"/>
    <s v=""/>
    <s v="beforeTx"/>
    <s v=""/>
    <s v=""/>
    <s v=""/>
    <s v=""/>
    <s v=""/>
    <s v=""/>
    <s v="EMPTY"/>
    <s v="EMPTY"/>
    <s v="EMPTY"/>
    <s v="EMPTY"/>
    <n v="-680896925"/>
    <n v="752"/>
    <s v="EMPTY"/>
    <s v="EMPTY"/>
    <x v="0"/>
  </r>
  <r>
    <s v="00001af0"/>
    <n v="335688346027"/>
    <s v="0x4e2895a9ab"/>
    <n v="151"/>
    <s v="(0x97)"/>
    <s v="CL_DEBUG param32 60(0x0000003C)"/>
    <n v="12"/>
    <s v="84"/>
    <n v="60"/>
    <n v="6808969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c00"/>
    <n v="335688346767"/>
    <s v="0x4e2895ac8f"/>
    <n v="140"/>
    <s v="(0x8c)"/>
    <s v="CL_TX STS_INADEQUATE_TIME(579,0x243) mode 5 chan 10"/>
    <n v="740"/>
    <s v="84"/>
    <b v="0"/>
    <n v="68089767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cc0"/>
    <n v="335688348119"/>
    <s v="0x4e2895b1d7"/>
    <n v="151"/>
    <s v="(0x97)"/>
    <s v="CL_DEBUG param32 2097152(0x00200000)"/>
    <n v="1352"/>
    <s v="84"/>
    <n v="2097152"/>
    <n v="6808990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cf0"/>
    <n v="335688352786"/>
    <s v="0x4e2895c412"/>
    <n v="151"/>
    <s v="(0x97)"/>
    <s v="CL_DEBUG param32 512(0x00000200)"/>
    <n v="4667"/>
    <s v="84"/>
    <n v="512"/>
    <n v="6809036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d10"/>
    <n v="335688358848"/>
    <s v="0x4e2895dbc0"/>
    <n v="151"/>
    <s v="(0x97)"/>
    <s v="CL_DEBUG param32 2097152(0x00200000)"/>
    <n v="6062"/>
    <s v="84"/>
    <n v="2097152"/>
    <n v="6809097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d90"/>
    <n v="335688360955"/>
    <s v="0x4e2895e3fb"/>
    <n v="151"/>
    <s v="(0x97)"/>
    <s v="CL_DEBUG param32 128(0x00000080)"/>
    <n v="2107"/>
    <s v="84"/>
    <n v="128"/>
    <n v="6809118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dd0"/>
    <n v="335688360999"/>
    <s v="0x4e2895e427"/>
    <n v="131"/>
    <s v="(0x83)"/>
    <s v="CL_NEW CL Id 85 (0x55) duration 400msec"/>
    <n v="44"/>
    <s v="85"/>
    <b v="0"/>
    <n v="6809119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df0"/>
    <n v="335688361047"/>
    <s v="0x4e2895e457"/>
    <n v="129"/>
    <s v="(0x81)"/>
    <s v="CL_FRT32_TX_CALL param32 0x2895E7D4"/>
    <n v="48"/>
    <s v="85"/>
    <n v="680912852"/>
    <n v="680911959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1e00"/>
    <n v="335688361050"/>
    <s v="0x4e2895e45a"/>
    <n v="129"/>
    <s v="(0x81)"/>
    <s v="CL_FRT32_TX_CALL param32 0x0000004E"/>
    <n v="3"/>
    <s v="85"/>
    <n v="78"/>
    <n v="6809119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e10"/>
    <n v="335688361977"/>
    <s v="0x4e2895e7f9"/>
    <n v="140"/>
    <s v="(0x8c)"/>
    <s v="CL_TX STS_SUCCESS(0,0x0) mode 1 chan 20"/>
    <n v="927"/>
    <s v="85"/>
    <b v="0"/>
    <n v="68091288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e30"/>
    <n v="335688365610"/>
    <s v="0x4e2895f62a"/>
    <n v="6"/>
    <s v="(0x6)"/>
    <s v="LMMGR_DATA_CONF param32 0x2895EAA4"/>
    <n v="3633"/>
    <s v="85"/>
    <n v="680913572"/>
    <n v="68091652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1e40"/>
    <n v="335688365612"/>
    <s v="0x4e2895f62c"/>
    <n v="6"/>
    <s v="(0x6)"/>
    <s v="LMMGR_DATA_CONF param32 0x0000004E"/>
    <n v="2"/>
    <s v="85"/>
    <n v="78"/>
    <n v="6809165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e50"/>
    <n v="335688365615"/>
    <s v="0x4e2895f62f"/>
    <n v="122"/>
    <s v="(0x7a)"/>
    <s v="FRT32_TX_END param32 0x2895F5EF"/>
    <n v="3"/>
    <s v="85"/>
    <n v="680916463"/>
    <n v="680916527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1e60"/>
    <n v="335688365619"/>
    <s v="0x4e2895f633"/>
    <n v="122"/>
    <s v="(0x7a)"/>
    <s v="FRT32_TX_END param32 0x0000004E"/>
    <n v="4"/>
    <s v="85"/>
    <n v="78"/>
    <n v="6809165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e70"/>
    <n v="335688365627"/>
    <s v="0x4e2895f63b"/>
    <n v="151"/>
    <s v="(0x97)"/>
    <s v="CL_DEBUG param32 64(0x00000040)"/>
    <n v="8"/>
    <s v="85"/>
    <n v="64"/>
    <n v="6809165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ef0"/>
    <n v="335688366065"/>
    <s v="0x4e2895f7f1"/>
    <n v="151"/>
    <s v="(0x97)"/>
    <s v="CL_DEBUG param32 256(0x00000100)"/>
    <n v="438"/>
    <s v="85"/>
    <n v="256"/>
    <n v="6809169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f20"/>
    <n v="335688366089"/>
    <s v="0x4e2895f809"/>
    <n v="130"/>
    <s v="(0x82)"/>
    <s v="CL_FRT32_RX_CALL param32 0x00310005"/>
    <n v="24"/>
    <s v="85"/>
    <n v="3211269"/>
    <n v="680917001"/>
    <s v=""/>
    <s v=""/>
    <s v=""/>
    <s v=""/>
    <s v=""/>
    <s v="beforeRx"/>
    <s v=""/>
    <s v=""/>
    <s v="EMPTY"/>
    <s v="EMPTY"/>
    <s v="EMPTY"/>
    <s v="EMPTY"/>
    <s v="EMPTY"/>
    <s v="EMPTY"/>
    <s v="EMPTY"/>
    <n v="730"/>
    <x v="0"/>
  </r>
  <r>
    <s v="00001f30"/>
    <n v="335688366819"/>
    <s v="0x4e2895fae3"/>
    <n v="141"/>
    <s v="(0x8d)"/>
    <s v="CL_RX STS_SUCCESS(0,0x0) mode 5 chan 49"/>
    <n v="730"/>
    <s v="85"/>
    <b v="0"/>
    <n v="68091773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1f60"/>
    <n v="335688368176"/>
    <s v="0x4e28960030"/>
    <n v="123"/>
    <s v="(0x7b)"/>
    <s v="FRT32_RX_START param32 0x2895FE92"/>
    <n v="1357"/>
    <s v="85"/>
    <n v="680918674"/>
    <n v="68091908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1f70"/>
    <n v="335688368179"/>
    <s v="0x4e28960033"/>
    <n v="123"/>
    <s v="(0x7b)"/>
    <s v="FRT32_RX_START param32 0x0000004E"/>
    <n v="3"/>
    <s v="85"/>
    <n v="78"/>
    <n v="6809190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fb0"/>
    <n v="335688368513"/>
    <s v="0x4e28960181"/>
    <n v="124"/>
    <s v="(0x7c)"/>
    <s v="FRT32_RX_END param32 0x289600A3"/>
    <n v="334"/>
    <s v="85"/>
    <n v="680919203"/>
    <n v="680919425"/>
    <s v=""/>
    <s v=""/>
    <s v=""/>
    <s v=""/>
    <s v=""/>
    <s v=""/>
    <s v=""/>
    <s v="rxEnd"/>
    <s v="EMPTY"/>
    <s v="EMPTY"/>
    <n v="-680919201"/>
    <s v="EMPTY"/>
    <s v="EMPTY"/>
    <s v="EMPTY"/>
    <n v="239"/>
    <s v="EMPTY"/>
    <x v="0"/>
  </r>
  <r>
    <s v="00001fc0"/>
    <n v="335688368516"/>
    <s v="0x4e28960184"/>
    <n v="124"/>
    <s v="(0x7c)"/>
    <s v="FRT32_RX_END param32 0x0000004E"/>
    <n v="3"/>
    <s v="85"/>
    <n v="78"/>
    <n v="6809194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1fd0"/>
    <n v="335688368530"/>
    <s v="0x4e28960192"/>
    <n v="151"/>
    <s v="(0x97)"/>
    <s v="CL_DEBUG param32 2(0x00000002)"/>
    <n v="14"/>
    <s v="85"/>
    <n v="2"/>
    <n v="680919442"/>
    <s v=""/>
    <s v="beforeTx"/>
    <s v=""/>
    <s v=""/>
    <s v=""/>
    <s v=""/>
    <s v=""/>
    <s v=""/>
    <s v="EMPTY"/>
    <s v="EMPTY"/>
    <s v="EMPTY"/>
    <s v="EMPTY"/>
    <n v="-680919440"/>
    <n v="749"/>
    <s v="EMPTY"/>
    <s v="EMPTY"/>
    <x v="0"/>
  </r>
  <r>
    <s v="00001ff0"/>
    <n v="335688368549"/>
    <s v="0x4e289601a5"/>
    <n v="151"/>
    <s v="(0x97)"/>
    <s v="CL_DEBUG param32 60(0x0000003C)"/>
    <n v="19"/>
    <s v="85"/>
    <n v="60"/>
    <n v="6809194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100"/>
    <n v="335688369279"/>
    <s v="0x4e2896047f"/>
    <n v="140"/>
    <s v="(0x8c)"/>
    <s v="CL_TX STS_INADEQUATE_TIME(579,0x243) mode 5 chan 49"/>
    <n v="730"/>
    <s v="85"/>
    <b v="0"/>
    <n v="68092019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1c0"/>
    <n v="335688370620"/>
    <s v="0x4e289609bc"/>
    <n v="151"/>
    <s v="(0x97)"/>
    <s v="CL_DEBUG param32 2097152(0x00200000)"/>
    <n v="1341"/>
    <s v="85"/>
    <n v="2097152"/>
    <n v="6809215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1f0"/>
    <n v="335688372766"/>
    <s v="0x4e2896121e"/>
    <n v="151"/>
    <s v="(0x97)"/>
    <s v="CL_DEBUG param32 512(0x00000200)"/>
    <n v="2146"/>
    <s v="85"/>
    <n v="512"/>
    <n v="6809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10"/>
    <n v="335688381190"/>
    <s v="0x4e28963306"/>
    <n v="151"/>
    <s v="(0x97)"/>
    <s v="CL_DEBUG param32 2097152(0x00200000)"/>
    <n v="8424"/>
    <s v="85"/>
    <n v="2097152"/>
    <n v="6809321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90"/>
    <n v="335688382234"/>
    <s v="0x4e2896371a"/>
    <n v="151"/>
    <s v="(0x97)"/>
    <s v="CL_DEBUG param32 128(0x00000080)"/>
    <n v="1044"/>
    <s v="85"/>
    <n v="128"/>
    <n v="6809331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d0"/>
    <n v="335688382279"/>
    <s v="0x4e28963747"/>
    <n v="131"/>
    <s v="(0x83)"/>
    <s v="CL_NEW CL Id 86 (0x56) duration 400msec"/>
    <n v="45"/>
    <s v="86"/>
    <b v="0"/>
    <n v="6809331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2f0"/>
    <n v="335688382326"/>
    <s v="0x4e28963776"/>
    <n v="129"/>
    <s v="(0x81)"/>
    <s v="CL_FRT32_TX_CALL param32 0x28963AF3"/>
    <n v="47"/>
    <s v="86"/>
    <n v="680934131"/>
    <n v="680933238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2300"/>
    <n v="335688382330"/>
    <s v="0x4e2896377a"/>
    <n v="129"/>
    <s v="(0x81)"/>
    <s v="CL_FRT32_TX_CALL param32 0x0000004E"/>
    <n v="4"/>
    <s v="86"/>
    <n v="78"/>
    <n v="6809332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310"/>
    <n v="335688383255"/>
    <s v="0x4e28963b17"/>
    <n v="140"/>
    <s v="(0x8c)"/>
    <s v="CL_TX STS_SUCCESS(0,0x0) mode 1 chan 10"/>
    <n v="925"/>
    <s v="86"/>
    <b v="0"/>
    <n v="68093416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330"/>
    <n v="335688386888"/>
    <s v="0x4e28964948"/>
    <n v="6"/>
    <s v="(0x6)"/>
    <s v="LMMGR_DATA_CONF param32 0x28963DC2"/>
    <n v="3633"/>
    <s v="86"/>
    <n v="680934850"/>
    <n v="680937800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340"/>
    <n v="335688386890"/>
    <s v="0x4e2896494a"/>
    <n v="6"/>
    <s v="(0x6)"/>
    <s v="LMMGR_DATA_CONF param32 0x0000004E"/>
    <n v="2"/>
    <s v="86"/>
    <n v="78"/>
    <n v="6809378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350"/>
    <n v="335688386892"/>
    <s v="0x4e2896494c"/>
    <n v="122"/>
    <s v="(0x7a)"/>
    <s v="FRT32_TX_END param32 0x2896490D"/>
    <n v="2"/>
    <s v="86"/>
    <n v="680937741"/>
    <n v="68093780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2360"/>
    <n v="335688386895"/>
    <s v="0x4e2896494f"/>
    <n v="122"/>
    <s v="(0x7a)"/>
    <s v="FRT32_TX_END param32 0x0000004E"/>
    <n v="3"/>
    <s v="86"/>
    <n v="78"/>
    <n v="6809378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370"/>
    <n v="335688386904"/>
    <s v="0x4e28964958"/>
    <n v="151"/>
    <s v="(0x97)"/>
    <s v="CL_DEBUG param32 64(0x00000040)"/>
    <n v="9"/>
    <s v="86"/>
    <n v="64"/>
    <n v="6809378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3f0"/>
    <n v="335688387343"/>
    <s v="0x4e28964b0f"/>
    <n v="151"/>
    <s v="(0x97)"/>
    <s v="CL_DEBUG param32 256(0x00000100)"/>
    <n v="439"/>
    <s v="86"/>
    <n v="256"/>
    <n v="6809382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420"/>
    <n v="335688387367"/>
    <s v="0x4e28964b27"/>
    <n v="130"/>
    <s v="(0x82)"/>
    <s v="CL_FRT32_RX_CALL param32 0x003F0005"/>
    <n v="24"/>
    <s v="86"/>
    <n v="4128773"/>
    <n v="680938279"/>
    <s v=""/>
    <s v=""/>
    <s v=""/>
    <s v=""/>
    <s v=""/>
    <s v="beforeRx"/>
    <s v=""/>
    <s v=""/>
    <s v="EMPTY"/>
    <s v="EMPTY"/>
    <s v="EMPTY"/>
    <s v="EMPTY"/>
    <s v="EMPTY"/>
    <s v="EMPTY"/>
    <s v="EMPTY"/>
    <n v="746"/>
    <x v="0"/>
  </r>
  <r>
    <s v="00002430"/>
    <n v="335688388113"/>
    <s v="0x4e28964e11"/>
    <n v="141"/>
    <s v="(0x8d)"/>
    <s v="CL_RX STS_SUCCESS(0,0x0) mode 5 chan 63"/>
    <n v="746"/>
    <s v="86"/>
    <b v="0"/>
    <n v="68093902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2460"/>
    <n v="335688389452"/>
    <s v="0x4e2896534c"/>
    <n v="123"/>
    <s v="(0x7b)"/>
    <s v="FRT32_RX_START param32 0x289651AF"/>
    <n v="1339"/>
    <s v="86"/>
    <n v="680939951"/>
    <n v="68094036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2470"/>
    <n v="335688389455"/>
    <s v="0x4e2896534f"/>
    <n v="123"/>
    <s v="(0x7b)"/>
    <s v="FRT32_RX_START param32 0x0000004E"/>
    <n v="3"/>
    <s v="86"/>
    <n v="78"/>
    <n v="6809403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4b0"/>
    <n v="335688389784"/>
    <s v="0x4e28965498"/>
    <n v="124"/>
    <s v="(0x7c)"/>
    <s v="FRT32_RX_END param32 0x289653C6"/>
    <n v="329"/>
    <s v="86"/>
    <n v="680940486"/>
    <n v="680940696"/>
    <s v=""/>
    <s v=""/>
    <s v=""/>
    <s v=""/>
    <s v=""/>
    <s v=""/>
    <s v=""/>
    <s v="rxEnd"/>
    <s v="EMPTY"/>
    <s v="EMPTY"/>
    <n v="-680940484"/>
    <s v="EMPTY"/>
    <s v="EMPTY"/>
    <s v="EMPTY"/>
    <n v="227"/>
    <s v="EMPTY"/>
    <x v="0"/>
  </r>
  <r>
    <s v="000024c0"/>
    <n v="335688389788"/>
    <s v="0x4e2896549c"/>
    <n v="124"/>
    <s v="(0x7c)"/>
    <s v="FRT32_RX_END param32 0x0000004E"/>
    <n v="4"/>
    <s v="86"/>
    <n v="78"/>
    <n v="6809407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4d0"/>
    <n v="335688389801"/>
    <s v="0x4e289654a9"/>
    <n v="151"/>
    <s v="(0x97)"/>
    <s v="CL_DEBUG param32 2(0x00000002)"/>
    <n v="13"/>
    <s v="86"/>
    <n v="2"/>
    <n v="680940713"/>
    <s v=""/>
    <s v="beforeTx"/>
    <s v=""/>
    <s v=""/>
    <s v=""/>
    <s v=""/>
    <s v=""/>
    <s v=""/>
    <s v="EMPTY"/>
    <s v="EMPTY"/>
    <s v="EMPTY"/>
    <s v="EMPTY"/>
    <n v="-680940711"/>
    <n v="750"/>
    <s v="EMPTY"/>
    <s v="EMPTY"/>
    <x v="0"/>
  </r>
  <r>
    <s v="000024f0"/>
    <n v="335688389822"/>
    <s v="0x4e289654be"/>
    <n v="151"/>
    <s v="(0x97)"/>
    <s v="CL_DEBUG param32 60(0x0000003C)"/>
    <n v="21"/>
    <s v="86"/>
    <n v="60"/>
    <n v="6809407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00"/>
    <n v="335688390551"/>
    <s v="0x4e28965797"/>
    <n v="140"/>
    <s v="(0x8c)"/>
    <s v="CL_TX STS_INADEQUATE_TIME(579,0x243) mode 5 chan 63"/>
    <n v="729"/>
    <s v="86"/>
    <b v="0"/>
    <n v="68094146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c0"/>
    <n v="335688391762"/>
    <s v="0x4e28965c52"/>
    <n v="151"/>
    <s v="(0x97)"/>
    <s v="CL_DEBUG param32 8192(0x00002000)"/>
    <n v="1211"/>
    <s v="86"/>
    <n v="8192"/>
    <n v="6809426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6e0"/>
    <n v="335688391818"/>
    <s v="0x4e28965c8a"/>
    <n v="151"/>
    <s v="(0x97)"/>
    <s v="CL_DEBUG param32 2097152(0x00200000)"/>
    <n v="56"/>
    <s v="86"/>
    <n v="2097152"/>
    <n v="6809427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710"/>
    <n v="335688392765"/>
    <s v="0x4e2896603d"/>
    <n v="151"/>
    <s v="(0x97)"/>
    <s v="CL_DEBUG param32 512(0x00000200)"/>
    <n v="947"/>
    <s v="86"/>
    <n v="512"/>
    <n v="6809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730"/>
    <n v="335688402589"/>
    <s v="0x4e2896869d"/>
    <n v="151"/>
    <s v="(0x97)"/>
    <s v="CL_DEBUG param32 2097152(0x00200000)"/>
    <n v="9824"/>
    <s v="86"/>
    <n v="2097152"/>
    <n v="6809535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7b0"/>
    <n v="335688403632"/>
    <s v="0x4e28968ab0"/>
    <n v="151"/>
    <s v="(0x97)"/>
    <s v="CL_DEBUG param32 128(0x00000080)"/>
    <n v="1043"/>
    <s v="86"/>
    <n v="128"/>
    <n v="6809545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7f0"/>
    <n v="335688403676"/>
    <s v="0x4e28968adc"/>
    <n v="131"/>
    <s v="(0x83)"/>
    <s v="CL_NEW CL Id 87 (0x57) duration 400msec"/>
    <n v="44"/>
    <s v="87"/>
    <b v="0"/>
    <n v="6809545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810"/>
    <n v="335688403739"/>
    <s v="0x4e28968b1b"/>
    <n v="129"/>
    <s v="(0x81)"/>
    <s v="CL_FRT32_TX_CALL param32 0x28968E89"/>
    <n v="63"/>
    <s v="87"/>
    <n v="680955529"/>
    <n v="680954651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02820"/>
    <n v="335688403742"/>
    <s v="0x4e28968b1e"/>
    <n v="129"/>
    <s v="(0x81)"/>
    <s v="CL_FRT32_TX_CALL param32 0x0000004E"/>
    <n v="3"/>
    <s v="87"/>
    <n v="78"/>
    <n v="6809546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830"/>
    <n v="335688404653"/>
    <s v="0x4e28968ead"/>
    <n v="140"/>
    <s v="(0x8c)"/>
    <s v="CL_TX STS_SUCCESS(0,0x0) mode 1 chan 75"/>
    <n v="911"/>
    <s v="87"/>
    <b v="0"/>
    <n v="68095556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850"/>
    <n v="335688408285"/>
    <s v="0x4e28969cdd"/>
    <n v="6"/>
    <s v="(0x6)"/>
    <s v="LMMGR_DATA_CONF param32 0x28969158"/>
    <n v="3632"/>
    <s v="87"/>
    <n v="680956248"/>
    <n v="68095919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860"/>
    <n v="335688408288"/>
    <s v="0x4e28969ce0"/>
    <n v="6"/>
    <s v="(0x6)"/>
    <s v="LMMGR_DATA_CONF param32 0x0000004E"/>
    <n v="3"/>
    <s v="87"/>
    <n v="78"/>
    <n v="6809592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870"/>
    <n v="335688408290"/>
    <s v="0x4e28969ce2"/>
    <n v="122"/>
    <s v="(0x7a)"/>
    <s v="FRT32_TX_END param32 0x28969CA3"/>
    <n v="2"/>
    <s v="87"/>
    <n v="680959139"/>
    <n v="68095920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2880"/>
    <n v="335688408294"/>
    <s v="0x4e28969ce6"/>
    <n v="122"/>
    <s v="(0x7a)"/>
    <s v="FRT32_TX_END param32 0x0000004E"/>
    <n v="4"/>
    <s v="87"/>
    <n v="78"/>
    <n v="6809592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890"/>
    <n v="335688408302"/>
    <s v="0x4e28969cee"/>
    <n v="151"/>
    <s v="(0x97)"/>
    <s v="CL_DEBUG param32 64(0x00000040)"/>
    <n v="8"/>
    <s v="87"/>
    <n v="64"/>
    <n v="6809592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910"/>
    <n v="335688408741"/>
    <s v="0x4e28969ea5"/>
    <n v="151"/>
    <s v="(0x97)"/>
    <s v="CL_DEBUG param32 256(0x00000100)"/>
    <n v="439"/>
    <s v="87"/>
    <n v="256"/>
    <n v="6809596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940"/>
    <n v="335688408765"/>
    <s v="0x4e28969ebd"/>
    <n v="130"/>
    <s v="(0x82)"/>
    <s v="CL_FRT32_RX_CALL param32 0x00090005"/>
    <n v="24"/>
    <s v="87"/>
    <n v="589829"/>
    <n v="680959677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02950"/>
    <n v="335688409505"/>
    <s v="0x4e2896a1a1"/>
    <n v="141"/>
    <s v="(0x8d)"/>
    <s v="CL_RX STS_SUCCESS(0,0x0) mode 5 chan 9"/>
    <n v="740"/>
    <s v="87"/>
    <b v="0"/>
    <n v="68096041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2980"/>
    <n v="335688410858"/>
    <s v="0x4e2896a6ea"/>
    <n v="123"/>
    <s v="(0x7b)"/>
    <s v="FRT32_RX_START param32 0x2896A545"/>
    <n v="1353"/>
    <s v="87"/>
    <n v="680961349"/>
    <n v="68096177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2990"/>
    <n v="335688410860"/>
    <s v="0x4e2896a6ec"/>
    <n v="123"/>
    <s v="(0x7b)"/>
    <s v="FRT32_RX_START param32 0x0000004E"/>
    <n v="2"/>
    <s v="87"/>
    <n v="78"/>
    <n v="6809617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9d0"/>
    <n v="335688411193"/>
    <s v="0x4e2896a839"/>
    <n v="124"/>
    <s v="(0x7c)"/>
    <s v="FRT32_RX_END param32 0x2896A75B"/>
    <n v="333"/>
    <s v="87"/>
    <n v="680961883"/>
    <n v="680962105"/>
    <s v=""/>
    <s v=""/>
    <s v=""/>
    <s v=""/>
    <s v=""/>
    <s v=""/>
    <s v=""/>
    <s v="rxEnd"/>
    <s v="EMPTY"/>
    <s v="EMPTY"/>
    <n v="-680961881"/>
    <s v="EMPTY"/>
    <s v="EMPTY"/>
    <s v="EMPTY"/>
    <n v="239"/>
    <s v="EMPTY"/>
    <x v="0"/>
  </r>
  <r>
    <s v="000029e0"/>
    <n v="335688411196"/>
    <s v="0x4e2896a83c"/>
    <n v="124"/>
    <s v="(0x7c)"/>
    <s v="FRT32_RX_END param32 0x0000004E"/>
    <n v="3"/>
    <s v="87"/>
    <n v="78"/>
    <n v="6809621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9f0"/>
    <n v="335688411210"/>
    <s v="0x4e2896a84a"/>
    <n v="151"/>
    <s v="(0x97)"/>
    <s v="CL_DEBUG param32 2(0x00000002)"/>
    <n v="14"/>
    <s v="87"/>
    <n v="2"/>
    <n v="680962122"/>
    <s v=""/>
    <s v="beforeTx"/>
    <s v=""/>
    <s v=""/>
    <s v=""/>
    <s v=""/>
    <s v=""/>
    <s v=""/>
    <s v="EMPTY"/>
    <s v="EMPTY"/>
    <s v="EMPTY"/>
    <s v="EMPTY"/>
    <n v="-680962120"/>
    <n v="759"/>
    <s v="EMPTY"/>
    <s v="EMPTY"/>
    <x v="0"/>
  </r>
  <r>
    <s v="00002a10"/>
    <n v="335688411221"/>
    <s v="0x4e2896a855"/>
    <n v="151"/>
    <s v="(0x97)"/>
    <s v="CL_DEBUG param32 60(0x0000003C)"/>
    <n v="11"/>
    <s v="87"/>
    <n v="60"/>
    <n v="6809621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b20"/>
    <n v="335688411969"/>
    <s v="0x4e2896ab41"/>
    <n v="140"/>
    <s v="(0x8c)"/>
    <s v="CL_TX STS_INADEQUATE_TIME(579,0x243) mode 5 chan 9"/>
    <n v="748"/>
    <s v="87"/>
    <b v="0"/>
    <n v="68096288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be0"/>
    <n v="335688413334"/>
    <s v="0x4e2896b096"/>
    <n v="151"/>
    <s v="(0x97)"/>
    <s v="CL_DEBUG param32 2097152(0x00200000)"/>
    <n v="1365"/>
    <s v="87"/>
    <n v="2097152"/>
    <n v="6809642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c10"/>
    <n v="335688423761"/>
    <s v="0x4e2896d951"/>
    <n v="151"/>
    <s v="(0x97)"/>
    <s v="CL_DEBUG param32 2097152(0x00200000)"/>
    <n v="10427"/>
    <s v="87"/>
    <n v="2097152"/>
    <n v="6809746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c90"/>
    <n v="335688424819"/>
    <s v="0x4e2896dd73"/>
    <n v="151"/>
    <s v="(0x97)"/>
    <s v="CL_DEBUG param32 128(0x00000080)"/>
    <n v="1058"/>
    <s v="87"/>
    <n v="128"/>
    <n v="6809757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cd0"/>
    <n v="335688424865"/>
    <s v="0x4e2896dda1"/>
    <n v="131"/>
    <s v="(0x83)"/>
    <s v="CL_NEW CL Id 88 (0x58) duration 400msec"/>
    <n v="46"/>
    <s v="88"/>
    <b v="0"/>
    <n v="6809757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cf0"/>
    <n v="335688424912"/>
    <s v="0x4e2896ddd0"/>
    <n v="129"/>
    <s v="(0x81)"/>
    <s v="CL_FRT32_TX_CALL param32 0x2896E14C"/>
    <n v="47"/>
    <s v="88"/>
    <n v="680976716"/>
    <n v="680975824"/>
    <s v=""/>
    <s v="beforeTx"/>
    <s v=""/>
    <s v=""/>
    <s v=""/>
    <s v=""/>
    <s v=""/>
    <s v=""/>
    <n v="720"/>
    <s v="EMPTY"/>
    <s v="EMPTY"/>
    <s v="EMPTY"/>
    <n v="892"/>
    <n v="929"/>
    <s v="EMPTY"/>
    <s v="EMPTY"/>
    <x v="0"/>
  </r>
  <r>
    <s v="00002d00"/>
    <n v="335688424915"/>
    <s v="0x4e2896ddd3"/>
    <n v="129"/>
    <s v="(0x81)"/>
    <s v="CL_FRT32_TX_CALL param32 0x0000004E"/>
    <n v="3"/>
    <s v="88"/>
    <n v="78"/>
    <n v="6809758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10"/>
    <n v="335688425841"/>
    <s v="0x4e2896e171"/>
    <n v="140"/>
    <s v="(0x8c)"/>
    <s v="CL_TX STS_SUCCESS(0,0x0) mode 1 chan 33"/>
    <n v="926"/>
    <s v="88"/>
    <b v="0"/>
    <n v="68097675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30"/>
    <n v="335688429473"/>
    <s v="0x4e2896efa1"/>
    <n v="6"/>
    <s v="(0x6)"/>
    <s v="LMMGR_DATA_CONF param32 0x2896E41C"/>
    <n v="3632"/>
    <s v="88"/>
    <n v="680977436"/>
    <n v="68098038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2d40"/>
    <n v="335688429476"/>
    <s v="0x4e2896efa4"/>
    <n v="6"/>
    <s v="(0x6)"/>
    <s v="LMMGR_DATA_CONF param32 0x0000004E"/>
    <n v="3"/>
    <s v="88"/>
    <n v="78"/>
    <n v="6809803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50"/>
    <n v="335688429478"/>
    <s v="0x4e2896efa6"/>
    <n v="122"/>
    <s v="(0x7a)"/>
    <s v="FRT32_TX_END param32 0x2896EF67"/>
    <n v="2"/>
    <s v="88"/>
    <n v="680980327"/>
    <n v="68098039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2d60"/>
    <n v="335688429481"/>
    <s v="0x4e2896efa9"/>
    <n v="122"/>
    <s v="(0x7a)"/>
    <s v="FRT32_TX_END param32 0x0000004E"/>
    <n v="3"/>
    <s v="88"/>
    <n v="78"/>
    <n v="6809803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70"/>
    <n v="335688429488"/>
    <s v="0x4e2896efb0"/>
    <n v="151"/>
    <s v="(0x97)"/>
    <s v="CL_DEBUG param32 64(0x00000040)"/>
    <n v="7"/>
    <s v="88"/>
    <n v="64"/>
    <n v="6809804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df0"/>
    <n v="335688429929"/>
    <s v="0x4e2896f169"/>
    <n v="151"/>
    <s v="(0x97)"/>
    <s v="CL_DEBUG param32 256(0x00000100)"/>
    <n v="441"/>
    <s v="88"/>
    <n v="256"/>
    <n v="6809808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e20"/>
    <n v="335688429954"/>
    <s v="0x4e2896f182"/>
    <n v="130"/>
    <s v="(0x82)"/>
    <s v="CL_FRT32_RX_CALL param32 0x00250005"/>
    <n v="25"/>
    <s v="88"/>
    <n v="2424837"/>
    <n v="680980866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02e30"/>
    <n v="335688430694"/>
    <s v="0x4e2896f466"/>
    <n v="141"/>
    <s v="(0x8d)"/>
    <s v="CL_RX STS_SUCCESS(0,0x0) mode 5 chan 37"/>
    <n v="740"/>
    <s v="88"/>
    <b v="0"/>
    <n v="68098160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2e60"/>
    <n v="335688432049"/>
    <s v="0x4e2896f9b1"/>
    <n v="123"/>
    <s v="(0x7b)"/>
    <s v="FRT32_RX_START param32 0x2896F80C"/>
    <n v="1355"/>
    <s v="88"/>
    <n v="680982540"/>
    <n v="68098296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2e70"/>
    <n v="335688432052"/>
    <s v="0x4e2896f9b4"/>
    <n v="123"/>
    <s v="(0x7b)"/>
    <s v="FRT32_RX_START param32 0x0000004E"/>
    <n v="3"/>
    <s v="88"/>
    <n v="78"/>
    <n v="6809829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eb0"/>
    <n v="335688432386"/>
    <s v="0x4e2896fb02"/>
    <n v="124"/>
    <s v="(0x7c)"/>
    <s v="FRT32_RX_END param32 0x2896FA20"/>
    <n v="334"/>
    <s v="88"/>
    <n v="680983072"/>
    <n v="680983298"/>
    <s v=""/>
    <s v=""/>
    <s v=""/>
    <s v=""/>
    <s v=""/>
    <s v=""/>
    <s v=""/>
    <s v="rxEnd"/>
    <s v="EMPTY"/>
    <s v="EMPTY"/>
    <n v="-680983070"/>
    <s v="EMPTY"/>
    <s v="EMPTY"/>
    <s v="EMPTY"/>
    <n v="242"/>
    <s v="EMPTY"/>
    <x v="0"/>
  </r>
  <r>
    <s v="00002ec0"/>
    <n v="335688432388"/>
    <s v="0x4e2896fb04"/>
    <n v="124"/>
    <s v="(0x7c)"/>
    <s v="FRT32_RX_END param32 0x0000004E"/>
    <n v="2"/>
    <s v="88"/>
    <n v="78"/>
    <n v="6809833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2ed0"/>
    <n v="335688432402"/>
    <s v="0x4e2896fb12"/>
    <n v="151"/>
    <s v="(0x97)"/>
    <s v="CL_DEBUG param32 2(0x00000002)"/>
    <n v="14"/>
    <s v="88"/>
    <n v="2"/>
    <n v="680983314"/>
    <s v=""/>
    <s v="beforeTx"/>
    <s v=""/>
    <s v=""/>
    <s v=""/>
    <s v=""/>
    <s v=""/>
    <s v=""/>
    <s v="EMPTY"/>
    <s v="EMPTY"/>
    <s v="EMPTY"/>
    <s v="EMPTY"/>
    <n v="-680983312"/>
    <n v="751"/>
    <s v="EMPTY"/>
    <s v="EMPTY"/>
    <x v="0"/>
  </r>
  <r>
    <s v="00002ef0"/>
    <n v="335688432414"/>
    <s v="0x4e2896fb1e"/>
    <n v="151"/>
    <s v="(0x97)"/>
    <s v="CL_DEBUG param32 60(0x0000003C)"/>
    <n v="12"/>
    <s v="88"/>
    <n v="60"/>
    <n v="6809833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000"/>
    <n v="335688433153"/>
    <s v="0x4e2896fe01"/>
    <n v="140"/>
    <s v="(0x8c)"/>
    <s v="CL_TX STS_INADEQUATE_TIME(579,0x243) mode 5 chan 37"/>
    <n v="739"/>
    <s v="88"/>
    <b v="0"/>
    <n v="68098406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0c0"/>
    <n v="335688434505"/>
    <s v="0x4e28970349"/>
    <n v="151"/>
    <s v="(0x97)"/>
    <s v="CL_DEBUG param32 2097152(0x00200000)"/>
    <n v="1352"/>
    <s v="88"/>
    <n v="2097152"/>
    <n v="6809854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0f0"/>
    <n v="335688442025"/>
    <s v="0x4e289720a9"/>
    <n v="151"/>
    <s v="(0x97)"/>
    <s v="CL_DEBUG param32 2(0x00000002)"/>
    <n v="7520"/>
    <s v="88"/>
    <n v="2"/>
    <n v="6809929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140"/>
    <n v="335688442110"/>
    <s v="0x4e289720fe"/>
    <n v="123"/>
    <s v="(0x7b)"/>
    <s v="FRT32_RX_START param32 0x28972020"/>
    <n v="85"/>
    <s v="88"/>
    <n v="680992800"/>
    <n v="6809930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150"/>
    <n v="335688442114"/>
    <s v="0x4e28972102"/>
    <n v="123"/>
    <s v="(0x7b)"/>
    <s v="FRT32_RX_START param32 0x0000004E"/>
    <n v="4"/>
    <s v="88"/>
    <n v="78"/>
    <n v="6809930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160"/>
    <n v="335688442121"/>
    <s v="0x4e28972109"/>
    <n v="151"/>
    <s v="(0x97)"/>
    <s v="CL_DEBUG param32 4(0x00000004)"/>
    <n v="7"/>
    <s v="88"/>
    <n v="4"/>
    <n v="6809930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1b0"/>
    <n v="335688442207"/>
    <s v="0x4e2897215f"/>
    <n v="151"/>
    <s v="(0x97)"/>
    <s v="CL_DEBUG param32 8(0x00000008)"/>
    <n v="86"/>
    <s v="88"/>
    <n v="8"/>
    <n v="6809931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200"/>
    <n v="335688443520"/>
    <s v="0x4e28972680"/>
    <n v="151"/>
    <s v="(0x97)"/>
    <s v="CL_DEBUG param32 16(0x00000010)"/>
    <n v="1313"/>
    <s v="88"/>
    <n v="16"/>
    <n v="6809944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290"/>
    <n v="335688443608"/>
    <s v="0x4e289726d8"/>
    <n v="151"/>
    <s v="(0x97)"/>
    <s v="CL_DEBUG param32 128(0x00000080)"/>
    <n v="88"/>
    <s v="88"/>
    <n v="128"/>
    <n v="6809945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2d0"/>
    <n v="335688443637"/>
    <s v="0x4e289726f5"/>
    <n v="131"/>
    <s v="(0x83)"/>
    <s v="CL_NEW CL Id 89 (0x59) duration 400msec"/>
    <n v="29"/>
    <s v="89"/>
    <b v="0"/>
    <n v="6809945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320"/>
    <n v="335688444335"/>
    <s v="0x4e289729af"/>
    <n v="151"/>
    <s v="(0x97)"/>
    <s v="CL_DEBUG param32 2097152(0x00200000)"/>
    <n v="698"/>
    <s v="89"/>
    <n v="2097152"/>
    <n v="6809952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360"/>
    <n v="335688444761"/>
    <s v="0x4e28972b59"/>
    <n v="124"/>
    <s v="(0x7c)"/>
    <s v="FRT32_RX_END param32 0x28972B10"/>
    <n v="426"/>
    <s v="89"/>
    <n v="680995600"/>
    <n v="6809956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370"/>
    <n v="335688444764"/>
    <s v="0x4e28972b5c"/>
    <n v="124"/>
    <s v="(0x7c)"/>
    <s v="FRT32_RX_END param32 0x0000004E"/>
    <n v="3"/>
    <s v="89"/>
    <n v="78"/>
    <n v="6809956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380"/>
    <n v="335688444780"/>
    <s v="0x4e28972b6c"/>
    <n v="151"/>
    <s v="(0x97)"/>
    <s v="CL_DEBUG param32 32(0x00000020)"/>
    <n v="16"/>
    <s v="89"/>
    <n v="32"/>
    <n v="680995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420"/>
    <n v="335688445255"/>
    <s v="0x4e28972d47"/>
    <n v="129"/>
    <s v="(0x81)"/>
    <s v="CL_FRT32_TX_CALL param32 0x28973088"/>
    <n v="475"/>
    <s v="89"/>
    <n v="680997000"/>
    <n v="680996167"/>
    <s v=""/>
    <s v="beforeTx"/>
    <s v=""/>
    <s v=""/>
    <s v=""/>
    <s v=""/>
    <s v=""/>
    <s v=""/>
    <n v="989"/>
    <s v="EMPTY"/>
    <s v="EMPTY"/>
    <s v="EMPTY"/>
    <n v="833"/>
    <n v="1097"/>
    <s v="EMPTY"/>
    <s v="EMPTY"/>
    <x v="0"/>
  </r>
  <r>
    <s v="00003430"/>
    <n v="335688445257"/>
    <s v="0x4e28972d49"/>
    <n v="129"/>
    <s v="(0x81)"/>
    <s v="CL_FRT32_TX_CALL param32 0x0000004E"/>
    <n v="2"/>
    <s v="89"/>
    <n v="78"/>
    <n v="6809961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440"/>
    <n v="335688446352"/>
    <s v="0x4e28973190"/>
    <n v="140"/>
    <s v="(0x8c)"/>
    <s v="CL_TX STS_SUCCESS(0,0x0) mode 5 chan 39"/>
    <n v="1095"/>
    <s v="89"/>
    <b v="0"/>
    <n v="68099726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460"/>
    <n v="335688487564"/>
    <s v="0x4e2897d28c"/>
    <n v="6"/>
    <s v="(0x6)"/>
    <s v="LMMGR_DATA_CONF param32 0x28973465"/>
    <n v="41212"/>
    <s v="89"/>
    <n v="680997989"/>
    <n v="681038476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3470"/>
    <n v="335688487567"/>
    <s v="0x4e2897d28f"/>
    <n v="6"/>
    <s v="(0x6)"/>
    <s v="LMMGR_DATA_CONF param32 0x0000004E"/>
    <n v="3"/>
    <s v="89"/>
    <n v="78"/>
    <n v="6810384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480"/>
    <n v="335688487569"/>
    <s v="0x4e2897d291"/>
    <n v="122"/>
    <s v="(0x7a)"/>
    <s v="FRT32_TX_END param32 0x2897D271"/>
    <n v="2"/>
    <s v="89"/>
    <n v="681038449"/>
    <n v="681038481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3490"/>
    <n v="335688487572"/>
    <s v="0x4e2897d294"/>
    <n v="122"/>
    <s v="(0x7a)"/>
    <s v="FRT32_TX_END param32 0x0000004E"/>
    <n v="3"/>
    <s v="89"/>
    <n v="78"/>
    <n v="6810384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4a0"/>
    <n v="335688487580"/>
    <s v="0x4e2897d29c"/>
    <n v="151"/>
    <s v="(0x97)"/>
    <s v="CL_DEBUG param32 64(0x00000040)"/>
    <n v="8"/>
    <s v="89"/>
    <n v="64"/>
    <n v="6810384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520"/>
    <n v="335688488051"/>
    <s v="0x4e2897d473"/>
    <n v="151"/>
    <s v="(0x97)"/>
    <s v="CL_DEBUG param32 256(0x00000100)"/>
    <n v="471"/>
    <s v="89"/>
    <n v="256"/>
    <n v="6810389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550"/>
    <n v="335688488076"/>
    <s v="0x4e2897d48c"/>
    <n v="130"/>
    <s v="(0x82)"/>
    <s v="CL_FRT32_RX_CALL param32 0x00270005"/>
    <n v="25"/>
    <s v="89"/>
    <n v="2555909"/>
    <n v="681038988"/>
    <s v=""/>
    <s v=""/>
    <s v=""/>
    <s v=""/>
    <s v=""/>
    <s v="beforeRx"/>
    <s v=""/>
    <s v=""/>
    <s v="EMPTY"/>
    <s v="EMPTY"/>
    <s v="EMPTY"/>
    <s v="EMPTY"/>
    <s v="EMPTY"/>
    <s v="EMPTY"/>
    <s v="EMPTY"/>
    <n v="153"/>
    <x v="0"/>
  </r>
  <r>
    <s v="00003560"/>
    <n v="335688488229"/>
    <s v="0x4e2897d525"/>
    <n v="141"/>
    <s v="(0x8d)"/>
    <s v="CL_RX STS_SUCCESS(0,0x0) mode 5 chan 39"/>
    <n v="153"/>
    <s v="89"/>
    <b v="0"/>
    <n v="68103914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3590"/>
    <n v="335688489804"/>
    <s v="0x4e2897db4c"/>
    <n v="123"/>
    <s v="(0x7b)"/>
    <s v="FRT32_RX_START param32 0x2897D9AC"/>
    <n v="1575"/>
    <s v="89"/>
    <n v="681040300"/>
    <n v="68104071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35a0"/>
    <n v="335688489807"/>
    <s v="0x4e2897db4f"/>
    <n v="123"/>
    <s v="(0x7b)"/>
    <s v="FRT32_RX_START param32 0x0000004E"/>
    <n v="3"/>
    <s v="89"/>
    <n v="78"/>
    <n v="6810407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5d0"/>
    <n v="335688490329"/>
    <s v="0x4e2897dd59"/>
    <n v="151"/>
    <s v="(0x97)"/>
    <s v="CL_DEBUG param32 2(0x00000002)"/>
    <n v="522"/>
    <s v="89"/>
    <n v="2"/>
    <n v="681041241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35f0"/>
    <n v="335688490442"/>
    <s v="0x4e2897ddca"/>
    <n v="151"/>
    <s v="(0x97)"/>
    <s v="CL_DEBUG param32 284(0x0000011C)"/>
    <n v="113"/>
    <s v="89"/>
    <n v="284"/>
    <n v="6810413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6c0"/>
    <n v="335688491547"/>
    <s v="0x4e2897e21b"/>
    <n v="151"/>
    <s v="(0x97)"/>
    <s v="CL_DEBUG param32 2097152(0x00200000)"/>
    <n v="1105"/>
    <s v="89"/>
    <n v="2097152"/>
    <n v="6810424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6f0"/>
    <n v="335688491746"/>
    <s v="0x4e2897e2e2"/>
    <n v="151"/>
    <s v="(0x97)"/>
    <s v="CL_DEBUG param32 8192(0x00002000)"/>
    <n v="199"/>
    <s v="89"/>
    <n v="8192"/>
    <n v="6810426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20"/>
    <n v="335688529896"/>
    <s v="0x4e289877e8"/>
    <n v="124"/>
    <s v="(0x7c)"/>
    <s v="FRT32_RX_END param32 0x28987796"/>
    <n v="38150"/>
    <s v="89"/>
    <n v="681080726"/>
    <n v="6810808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30"/>
    <n v="335688529899"/>
    <s v="0x4e289877eb"/>
    <n v="124"/>
    <s v="(0x7c)"/>
    <s v="FRT32_RX_END param32 0x0000004E"/>
    <n v="3"/>
    <s v="89"/>
    <n v="78"/>
    <n v="6810808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40"/>
    <n v="335688529913"/>
    <s v="0x4e289877f9"/>
    <n v="151"/>
    <s v="(0x97)"/>
    <s v="CL_DEBUG param32 32(0x00000020)"/>
    <n v="14"/>
    <s v="89"/>
    <n v="32"/>
    <n v="6810808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d0"/>
    <n v="335688530053"/>
    <s v="0x4e28987885"/>
    <n v="129"/>
    <s v="(0x81)"/>
    <s v="CL_FRT32_TX_CALL param32 0x28987B7E"/>
    <n v="140"/>
    <s v="89"/>
    <n v="681081726"/>
    <n v="681080965"/>
    <s v=""/>
    <s v="beforeTx"/>
    <s v=""/>
    <s v=""/>
    <s v=""/>
    <s v=""/>
    <s v=""/>
    <s v=""/>
    <n v="800"/>
    <s v="EMPTY"/>
    <s v="EMPTY"/>
    <s v="EMPTY"/>
    <n v="761"/>
    <n v="836"/>
    <s v="EMPTY"/>
    <s v="EMPTY"/>
    <x v="0"/>
  </r>
  <r>
    <s v="000037e0"/>
    <n v="335688530057"/>
    <s v="0x4e28987889"/>
    <n v="129"/>
    <s v="(0x81)"/>
    <s v="CL_FRT32_TX_CALL param32 0x0000004E"/>
    <n v="4"/>
    <s v="89"/>
    <n v="78"/>
    <n v="6810809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7f0"/>
    <n v="335688530889"/>
    <s v="0x4e28987bc9"/>
    <n v="140"/>
    <s v="(0x8c)"/>
    <s v="CL_TX STS_SUCCESS(0,0x0) mode 5 chan 39"/>
    <n v="832"/>
    <s v="89"/>
    <b v="0"/>
    <n v="68108180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810"/>
    <n v="335688532075"/>
    <s v="0x4e2898806b"/>
    <n v="6"/>
    <s v="(0x6)"/>
    <s v="LMMGR_DATA_CONF param32 0x28987E9E"/>
    <n v="1186"/>
    <s v="89"/>
    <n v="681082526"/>
    <n v="68108298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3820"/>
    <n v="335688532077"/>
    <s v="0x4e2898806d"/>
    <n v="6"/>
    <s v="(0x6)"/>
    <s v="LMMGR_DATA_CONF param32 0x0000004E"/>
    <n v="2"/>
    <s v="89"/>
    <n v="78"/>
    <n v="6810829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830"/>
    <n v="335688532080"/>
    <s v="0x4e28988070"/>
    <n v="122"/>
    <s v="(0x7a)"/>
    <s v="FRT32_TX_END param32 0x2898804F"/>
    <n v="3"/>
    <s v="89"/>
    <n v="681082959"/>
    <n v="68108299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3840"/>
    <n v="335688532083"/>
    <s v="0x4e28988073"/>
    <n v="122"/>
    <s v="(0x7a)"/>
    <s v="FRT32_TX_END param32 0x0000004E"/>
    <n v="3"/>
    <s v="89"/>
    <n v="78"/>
    <n v="6810829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850"/>
    <n v="335688532092"/>
    <s v="0x4e2898807c"/>
    <n v="151"/>
    <s v="(0x97)"/>
    <s v="CL_DEBUG param32 64(0x00000040)"/>
    <n v="9"/>
    <s v="89"/>
    <n v="64"/>
    <n v="6810830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10"/>
    <n v="335688552764"/>
    <s v="0x4e2898d13c"/>
    <n v="151"/>
    <s v="(0x97)"/>
    <s v="CL_DEBUG param32 512(0x00000200)"/>
    <n v="20672"/>
    <s v="89"/>
    <n v="512"/>
    <n v="6811036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30"/>
    <n v="335688572765"/>
    <s v="0x4e28991f5d"/>
    <n v="151"/>
    <s v="(0x97)"/>
    <s v="CL_DEBUG param32 512(0x00000200)"/>
    <n v="20001"/>
    <s v="89"/>
    <n v="512"/>
    <n v="681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50"/>
    <n v="335688591697"/>
    <s v="0x4e28996951"/>
    <n v="151"/>
    <s v="(0x97)"/>
    <s v="CL_DEBUG param32 8192(0x00002000)"/>
    <n v="18932"/>
    <s v="89"/>
    <n v="8192"/>
    <n v="6811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70"/>
    <n v="335688592766"/>
    <s v="0x4e28996d7e"/>
    <n v="151"/>
    <s v="(0x97)"/>
    <s v="CL_DEBUG param32 512(0x00000200)"/>
    <n v="1069"/>
    <s v="89"/>
    <n v="512"/>
    <n v="6811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90"/>
    <n v="335688612766"/>
    <s v="0x4e2899bb9e"/>
    <n v="151"/>
    <s v="(0x97)"/>
    <s v="CL_DEBUG param32 512(0x00000200)"/>
    <n v="20000"/>
    <s v="89"/>
    <n v="512"/>
    <n v="6811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b0"/>
    <n v="335688632766"/>
    <s v="0x4e289a09be"/>
    <n v="151"/>
    <s v="(0x97)"/>
    <s v="CL_DEBUG param32 512(0x00000200)"/>
    <n v="20000"/>
    <s v="89"/>
    <n v="512"/>
    <n v="6811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d0"/>
    <n v="335688652765"/>
    <s v="0x4e289a57dd"/>
    <n v="151"/>
    <s v="(0x97)"/>
    <s v="CL_DEBUG param32 512(0x00000200)"/>
    <n v="19999"/>
    <s v="89"/>
    <n v="512"/>
    <n v="6812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9f0"/>
    <n v="335688672766"/>
    <s v="0x4e289aa5fe"/>
    <n v="151"/>
    <s v="(0x97)"/>
    <s v="CL_DEBUG param32 512(0x00000200)"/>
    <n v="20001"/>
    <s v="89"/>
    <n v="512"/>
    <n v="6812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10"/>
    <n v="335688691697"/>
    <s v="0x4e289aeff1"/>
    <n v="151"/>
    <s v="(0x97)"/>
    <s v="CL_DEBUG param32 8192(0x00002000)"/>
    <n v="18931"/>
    <s v="89"/>
    <n v="8192"/>
    <n v="6812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30"/>
    <n v="335688692769"/>
    <s v="0x4e289af421"/>
    <n v="151"/>
    <s v="(0x97)"/>
    <s v="CL_DEBUG param32 512(0x00000200)"/>
    <n v="1072"/>
    <s v="89"/>
    <n v="512"/>
    <n v="6812436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50"/>
    <n v="335688712767"/>
    <s v="0x4e289b423f"/>
    <n v="151"/>
    <s v="(0x97)"/>
    <s v="CL_DEBUG param32 512(0x00000200)"/>
    <n v="19998"/>
    <s v="89"/>
    <n v="512"/>
    <n v="68126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70"/>
    <n v="335688732774"/>
    <s v="0x4e289b9066"/>
    <n v="151"/>
    <s v="(0x97)"/>
    <s v="CL_DEBUG param32 512(0x00000200)"/>
    <n v="20007"/>
    <s v="89"/>
    <n v="512"/>
    <n v="6812836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90"/>
    <n v="335688752765"/>
    <s v="0x4e289bde7d"/>
    <n v="151"/>
    <s v="(0x97)"/>
    <s v="CL_DEBUG param32 512(0x00000200)"/>
    <n v="19991"/>
    <s v="89"/>
    <n v="512"/>
    <n v="6813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b0"/>
    <n v="335688772777"/>
    <s v="0x4e289c2ca9"/>
    <n v="151"/>
    <s v="(0x97)"/>
    <s v="CL_DEBUG param32 512(0x00000200)"/>
    <n v="20012"/>
    <s v="89"/>
    <n v="512"/>
    <n v="6813236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d0"/>
    <n v="335688791697"/>
    <s v="0x4e289c7691"/>
    <n v="151"/>
    <s v="(0x97)"/>
    <s v="CL_DEBUG param32 8192(0x00002000)"/>
    <n v="18920"/>
    <s v="89"/>
    <n v="8192"/>
    <n v="681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af0"/>
    <n v="335688792766"/>
    <s v="0x4e289c7abe"/>
    <n v="151"/>
    <s v="(0x97)"/>
    <s v="CL_DEBUG param32 512(0x00000200)"/>
    <n v="1069"/>
    <s v="89"/>
    <n v="512"/>
    <n v="6813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10"/>
    <n v="335688812766"/>
    <s v="0x4e289cc8de"/>
    <n v="151"/>
    <s v="(0x97)"/>
    <s v="CL_DEBUG param32 512(0x00000200)"/>
    <n v="20000"/>
    <s v="89"/>
    <n v="512"/>
    <n v="6813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30"/>
    <n v="335688832766"/>
    <s v="0x4e289d16fe"/>
    <n v="151"/>
    <s v="(0x97)"/>
    <s v="CL_DEBUG param32 512(0x00000200)"/>
    <n v="20000"/>
    <s v="89"/>
    <n v="512"/>
    <n v="6813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50"/>
    <n v="335688852765"/>
    <s v="0x4e289d651d"/>
    <n v="151"/>
    <s v="(0x97)"/>
    <s v="CL_DEBUG param32 512(0x00000200)"/>
    <n v="19999"/>
    <s v="89"/>
    <n v="512"/>
    <n v="681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70"/>
    <n v="335688872766"/>
    <s v="0x4e289db33e"/>
    <n v="151"/>
    <s v="(0x97)"/>
    <s v="CL_DEBUG param32 512(0x00000200)"/>
    <n v="20001"/>
    <s v="89"/>
    <n v="512"/>
    <n v="6814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90"/>
    <n v="335688891697"/>
    <s v="0x4e289dfd31"/>
    <n v="151"/>
    <s v="(0x97)"/>
    <s v="CL_DEBUG param32 8192(0x00002000)"/>
    <n v="18931"/>
    <s v="89"/>
    <n v="8192"/>
    <n v="681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b0"/>
    <n v="335688892766"/>
    <s v="0x4e289e015e"/>
    <n v="151"/>
    <s v="(0x97)"/>
    <s v="CL_DEBUG param32 512(0x00000200)"/>
    <n v="1069"/>
    <s v="89"/>
    <n v="512"/>
    <n v="6814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d0"/>
    <n v="335688898530"/>
    <s v="0x4e289e17e2"/>
    <n v="151"/>
    <s v="(0x97)"/>
    <s v="CL_DEBUG param32 2097152(0x00200000)"/>
    <n v="5764"/>
    <s v="89"/>
    <n v="2097152"/>
    <n v="6814494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bf0"/>
    <n v="335688898589"/>
    <s v="0x4e289e181d"/>
    <n v="151"/>
    <s v="(0x97)"/>
    <s v="CL_DEBUG param32 128(0x00000080)"/>
    <n v="59"/>
    <s v="89"/>
    <n v="128"/>
    <n v="6814495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c40"/>
    <n v="335688903699"/>
    <s v="0x4e289e2c13"/>
    <n v="6"/>
    <s v="(0x6)"/>
    <s v="LMMGR_DATA_CONF param32 0x289E1EFD"/>
    <n v="5110"/>
    <s v="89"/>
    <n v="681451261"/>
    <n v="6814546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c50"/>
    <n v="335688903702"/>
    <s v="0x4e289e2c16"/>
    <n v="6"/>
    <s v="(0x6)"/>
    <s v="LMMGR_DATA_CONF param32 0x0000004E"/>
    <n v="3"/>
    <s v="89"/>
    <n v="78"/>
    <n v="6814546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c60"/>
    <n v="335688903704"/>
    <s v="0x4e289e2c18"/>
    <n v="122"/>
    <s v="(0x7a)"/>
    <s v="FRT32_TX_END param32 0x289E2BDD"/>
    <n v="2"/>
    <s v="89"/>
    <n v="681454557"/>
    <n v="6814546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c70"/>
    <n v="335688903707"/>
    <s v="0x4e289e2c1b"/>
    <n v="122"/>
    <s v="(0x7a)"/>
    <s v="FRT32_TX_END param32 0x0000004E"/>
    <n v="3"/>
    <s v="89"/>
    <n v="78"/>
    <n v="6814546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c80"/>
    <n v="335688903715"/>
    <s v="0x4e289e2c23"/>
    <n v="151"/>
    <s v="(0x97)"/>
    <s v="CL_DEBUG param32 64(0x00000040)"/>
    <n v="8"/>
    <s v="89"/>
    <n v="64"/>
    <n v="6814546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ce0"/>
    <n v="335688912765"/>
    <s v="0x4e289e4f7d"/>
    <n v="151"/>
    <s v="(0x97)"/>
    <s v="CL_DEBUG param32 512(0x00000200)"/>
    <n v="9050"/>
    <s v="89"/>
    <n v="512"/>
    <n v="6814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00"/>
    <n v="335688932765"/>
    <s v="0x4e289e9d9d"/>
    <n v="151"/>
    <s v="(0x97)"/>
    <s v="CL_DEBUG param32 512(0x00000200)"/>
    <n v="20000"/>
    <s v="89"/>
    <n v="512"/>
    <n v="6814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20"/>
    <n v="335688952765"/>
    <s v="0x4e289eebbd"/>
    <n v="151"/>
    <s v="(0x97)"/>
    <s v="CL_DEBUG param32 512(0x00000200)"/>
    <n v="20000"/>
    <s v="89"/>
    <n v="512"/>
    <n v="681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40"/>
    <n v="335688972767"/>
    <s v="0x4e289f39df"/>
    <n v="151"/>
    <s v="(0x97)"/>
    <s v="CL_DEBUG param32 512(0x00000200)"/>
    <n v="20002"/>
    <s v="89"/>
    <n v="512"/>
    <n v="68152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60"/>
    <n v="335688991697"/>
    <s v="0x4e289f83d1"/>
    <n v="151"/>
    <s v="(0x97)"/>
    <s v="CL_DEBUG param32 8192(0x00002000)"/>
    <n v="18930"/>
    <s v="89"/>
    <n v="8192"/>
    <n v="681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80"/>
    <n v="335688992766"/>
    <s v="0x4e289f87fe"/>
    <n v="151"/>
    <s v="(0x97)"/>
    <s v="CL_DEBUG param32 512(0x00000200)"/>
    <n v="1069"/>
    <s v="89"/>
    <n v="512"/>
    <n v="6815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a0"/>
    <n v="335689012765"/>
    <s v="0x4e289fd61d"/>
    <n v="151"/>
    <s v="(0x97)"/>
    <s v="CL_DEBUG param32 512(0x00000200)"/>
    <n v="19999"/>
    <s v="89"/>
    <n v="512"/>
    <n v="6815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c0"/>
    <n v="335689032765"/>
    <s v="0x4e28a0243d"/>
    <n v="151"/>
    <s v="(0x97)"/>
    <s v="CL_DEBUG param32 512(0x00000200)"/>
    <n v="20000"/>
    <s v="89"/>
    <n v="512"/>
    <n v="681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de0"/>
    <n v="335689052767"/>
    <s v="0x4e28a0725f"/>
    <n v="151"/>
    <s v="(0x97)"/>
    <s v="CL_DEBUG param32 512(0x00000200)"/>
    <n v="20002"/>
    <s v="89"/>
    <n v="512"/>
    <n v="68160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00"/>
    <n v="335689072765"/>
    <s v="0x4e28a0c07d"/>
    <n v="151"/>
    <s v="(0x97)"/>
    <s v="CL_DEBUG param32 512(0x00000200)"/>
    <n v="19998"/>
    <s v="89"/>
    <n v="512"/>
    <n v="6816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20"/>
    <n v="335689091711"/>
    <s v="0x4e28a10a7f"/>
    <n v="151"/>
    <s v="(0x97)"/>
    <s v="CL_DEBUG param32 8192(0x00002000)"/>
    <n v="18946"/>
    <s v="89"/>
    <n v="8192"/>
    <n v="6816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40"/>
    <n v="335689092765"/>
    <s v="0x4e28a10e9d"/>
    <n v="151"/>
    <s v="(0x97)"/>
    <s v="CL_DEBUG param32 512(0x00000200)"/>
    <n v="1054"/>
    <s v="89"/>
    <n v="512"/>
    <n v="6816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60"/>
    <n v="335689112765"/>
    <s v="0x4e28a15cbd"/>
    <n v="151"/>
    <s v="(0x97)"/>
    <s v="CL_DEBUG param32 512(0x00000200)"/>
    <n v="20000"/>
    <s v="89"/>
    <n v="512"/>
    <n v="6816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80"/>
    <n v="335689132766"/>
    <s v="0x4e28a1aade"/>
    <n v="151"/>
    <s v="(0x97)"/>
    <s v="CL_DEBUG param32 512(0x00000200)"/>
    <n v="20001"/>
    <s v="89"/>
    <n v="512"/>
    <n v="6816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a0"/>
    <n v="335689152766"/>
    <s v="0x4e28a1f8fe"/>
    <n v="151"/>
    <s v="(0x97)"/>
    <s v="CL_DEBUG param32 512(0x00000200)"/>
    <n v="20000"/>
    <s v="89"/>
    <n v="512"/>
    <n v="681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c0"/>
    <n v="335689172765"/>
    <s v="0x4e28a2471d"/>
    <n v="151"/>
    <s v="(0x97)"/>
    <s v="CL_DEBUG param32 512(0x00000200)"/>
    <n v="19999"/>
    <s v="89"/>
    <n v="512"/>
    <n v="681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ee0"/>
    <n v="335689191697"/>
    <s v="0x4e28a29111"/>
    <n v="151"/>
    <s v="(0x97)"/>
    <s v="CL_DEBUG param32 8192(0x00002000)"/>
    <n v="18932"/>
    <s v="89"/>
    <n v="8192"/>
    <n v="681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f00"/>
    <n v="335689192765"/>
    <s v="0x4e28a2953d"/>
    <n v="151"/>
    <s v="(0x97)"/>
    <s v="CL_DEBUG param32 512(0x00000200)"/>
    <n v="1068"/>
    <s v="89"/>
    <n v="512"/>
    <n v="681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f20"/>
    <n v="335689212765"/>
    <s v="0x4e28a2e35d"/>
    <n v="151"/>
    <s v="(0x97)"/>
    <s v="CL_DEBUG param32 512(0x00000200)"/>
    <n v="20000"/>
    <s v="89"/>
    <n v="512"/>
    <n v="681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f40"/>
    <n v="335689232765"/>
    <s v="0x4e28a3317d"/>
    <n v="151"/>
    <s v="(0x97)"/>
    <s v="CL_DEBUG param32 512(0x00000200)"/>
    <n v="20000"/>
    <s v="89"/>
    <n v="512"/>
    <n v="6817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f60"/>
    <n v="335689252780"/>
    <s v="0x4e28a37fac"/>
    <n v="151"/>
    <s v="(0x97)"/>
    <s v="CL_DEBUG param32 512(0x00000200)"/>
    <n v="20015"/>
    <s v="89"/>
    <n v="512"/>
    <n v="68180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f80"/>
    <n v="335689272766"/>
    <s v="0x4e28a3cdbe"/>
    <n v="151"/>
    <s v="(0x97)"/>
    <s v="CL_DEBUG param32 512(0x00000200)"/>
    <n v="19986"/>
    <s v="89"/>
    <n v="512"/>
    <n v="6818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3fa0"/>
    <n v="335689283398"/>
    <s v="0x4e28a3f746"/>
    <n v="151"/>
    <s v="(0x97)"/>
    <s v="CL_DEBUG param32 2097152(0x00200000)"/>
    <n v="10632"/>
    <s v="89"/>
    <n v="2097152"/>
    <n v="6818343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020"/>
    <n v="335689284442"/>
    <s v="0x4e28a3fb5a"/>
    <n v="151"/>
    <s v="(0x97)"/>
    <s v="CL_DEBUG param32 128(0x00000080)"/>
    <n v="1044"/>
    <s v="89"/>
    <n v="128"/>
    <n v="6818353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060"/>
    <n v="335689284489"/>
    <s v="0x4e28a3fb89"/>
    <n v="131"/>
    <s v="(0x83)"/>
    <s v="CL_NEW CL Id 90 (0x5A) duration 400msec"/>
    <n v="47"/>
    <s v="90"/>
    <b v="0"/>
    <n v="6818354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080"/>
    <n v="335689284535"/>
    <s v="0x4e28a3fbb7"/>
    <n v="129"/>
    <s v="(0x81)"/>
    <s v="CL_FRT32_TX_CALL param32 0x28A3FF34"/>
    <n v="46"/>
    <s v="90"/>
    <n v="681836340"/>
    <n v="681835447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4090"/>
    <n v="335689284538"/>
    <s v="0x4e28a3fbba"/>
    <n v="129"/>
    <s v="(0x81)"/>
    <s v="CL_FRT32_TX_CALL param32 0x0000004E"/>
    <n v="3"/>
    <s v="90"/>
    <n v="78"/>
    <n v="68183545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0a0"/>
    <n v="335689285465"/>
    <s v="0x4e28a3ff59"/>
    <n v="140"/>
    <s v="(0x8c)"/>
    <s v="CL_TX STS_SUCCESS(0,0x0) mode 1 chan 79"/>
    <n v="927"/>
    <s v="90"/>
    <b v="0"/>
    <n v="68183637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0c0"/>
    <n v="335689289098"/>
    <s v="0x4e28a40d8a"/>
    <n v="6"/>
    <s v="(0x6)"/>
    <s v="LMMGR_DATA_CONF param32 0x28A40204"/>
    <n v="3633"/>
    <s v="90"/>
    <n v="681837060"/>
    <n v="681840010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0d0"/>
    <n v="335689289100"/>
    <s v="0x4e28a40d8c"/>
    <n v="6"/>
    <s v="(0x6)"/>
    <s v="LMMGR_DATA_CONF param32 0x0000004E"/>
    <n v="2"/>
    <s v="90"/>
    <n v="78"/>
    <n v="6818400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0e0"/>
    <n v="335689289103"/>
    <s v="0x4e28a40d8f"/>
    <n v="122"/>
    <s v="(0x7a)"/>
    <s v="FRT32_TX_END param32 0x28A40D4F"/>
    <n v="3"/>
    <s v="90"/>
    <n v="681839951"/>
    <n v="68184001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40f0"/>
    <n v="335689289105"/>
    <s v="0x4e28a40d91"/>
    <n v="122"/>
    <s v="(0x7a)"/>
    <s v="FRT32_TX_END param32 0x0000004E"/>
    <n v="2"/>
    <s v="90"/>
    <n v="78"/>
    <n v="6818400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100"/>
    <n v="335689289113"/>
    <s v="0x4e28a40d99"/>
    <n v="151"/>
    <s v="(0x97)"/>
    <s v="CL_DEBUG param32 64(0x00000040)"/>
    <n v="8"/>
    <s v="90"/>
    <n v="64"/>
    <n v="6818400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180"/>
    <n v="335689289553"/>
    <s v="0x4e28a40f51"/>
    <n v="151"/>
    <s v="(0x97)"/>
    <s v="CL_DEBUG param32 256(0x00000100)"/>
    <n v="440"/>
    <s v="90"/>
    <n v="256"/>
    <n v="6818404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1b0"/>
    <n v="335689289577"/>
    <s v="0x4e28a40f69"/>
    <n v="130"/>
    <s v="(0x82)"/>
    <s v="CL_FRT32_RX_CALL param32 0x00060005"/>
    <n v="24"/>
    <s v="90"/>
    <n v="393221"/>
    <n v="681840489"/>
    <s v=""/>
    <s v=""/>
    <s v=""/>
    <s v=""/>
    <s v=""/>
    <s v="beforeRx"/>
    <s v=""/>
    <s v=""/>
    <s v="EMPTY"/>
    <s v="EMPTY"/>
    <s v="EMPTY"/>
    <s v="EMPTY"/>
    <s v="EMPTY"/>
    <s v="EMPTY"/>
    <s v="EMPTY"/>
    <n v="739"/>
    <x v="0"/>
  </r>
  <r>
    <s v="000041c0"/>
    <n v="335689290316"/>
    <s v="0x4e28a4124c"/>
    <n v="141"/>
    <s v="(0x8d)"/>
    <s v="CL_RX STS_SUCCESS(0,0x0) mode 5 chan 6"/>
    <n v="739"/>
    <s v="90"/>
    <b v="0"/>
    <n v="68184122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41f0"/>
    <n v="335689291699"/>
    <s v="0x4e28a417b3"/>
    <n v="123"/>
    <s v="(0x7b)"/>
    <s v="FRT32_RX_START param32 0x28A415F3"/>
    <n v="1383"/>
    <s v="90"/>
    <n v="681842163"/>
    <n v="68184261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4200"/>
    <n v="335689291701"/>
    <s v="0x4e28a417b5"/>
    <n v="123"/>
    <s v="(0x7b)"/>
    <s v="FRT32_RX_START param32 0x0000004E"/>
    <n v="2"/>
    <s v="90"/>
    <n v="78"/>
    <n v="6818426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240"/>
    <n v="335689292032"/>
    <s v="0x4e28a41900"/>
    <n v="124"/>
    <s v="(0x7c)"/>
    <s v="FRT32_RX_END param32 0x28A4180A"/>
    <n v="331"/>
    <s v="90"/>
    <n v="681842698"/>
    <n v="681842944"/>
    <s v=""/>
    <s v=""/>
    <s v=""/>
    <s v=""/>
    <s v=""/>
    <s v=""/>
    <s v=""/>
    <s v="rxEnd"/>
    <s v="EMPTY"/>
    <s v="EMPTY"/>
    <n v="-681842696"/>
    <s v="EMPTY"/>
    <s v="EMPTY"/>
    <s v="EMPTY"/>
    <n v="263"/>
    <s v="EMPTY"/>
    <x v="0"/>
  </r>
  <r>
    <s v="00004250"/>
    <n v="335689292034"/>
    <s v="0x4e28a41902"/>
    <n v="124"/>
    <s v="(0x7c)"/>
    <s v="FRT32_RX_END param32 0x0000004E"/>
    <n v="2"/>
    <s v="90"/>
    <n v="78"/>
    <n v="6818429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260"/>
    <n v="335689292049"/>
    <s v="0x4e28a41911"/>
    <n v="151"/>
    <s v="(0x97)"/>
    <s v="CL_DEBUG param32 2(0x00000002)"/>
    <n v="15"/>
    <s v="90"/>
    <n v="2"/>
    <n v="681842961"/>
    <s v=""/>
    <s v="beforeTx"/>
    <s v=""/>
    <s v=""/>
    <s v=""/>
    <s v=""/>
    <s v=""/>
    <s v=""/>
    <s v="EMPTY"/>
    <s v="EMPTY"/>
    <s v="EMPTY"/>
    <s v="EMPTY"/>
    <n v="-681842959"/>
    <n v="751"/>
    <s v="EMPTY"/>
    <s v="EMPTY"/>
    <x v="0"/>
  </r>
  <r>
    <s v="00004280"/>
    <n v="335689292060"/>
    <s v="0x4e28a4191c"/>
    <n v="151"/>
    <s v="(0x97)"/>
    <s v="CL_DEBUG param32 8252(0x0000203C)"/>
    <n v="11"/>
    <s v="90"/>
    <n v="8252"/>
    <n v="6818429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390"/>
    <n v="335689292800"/>
    <s v="0x4e28a41c00"/>
    <n v="140"/>
    <s v="(0x8c)"/>
    <s v="CL_TX STS_INADEQUATE_TIME(579,0x243) mode 5 chan 6"/>
    <n v="740"/>
    <s v="90"/>
    <b v="0"/>
    <n v="68184371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450"/>
    <n v="335689294165"/>
    <s v="0x4e28a42155"/>
    <n v="151"/>
    <s v="(0x97)"/>
    <s v="CL_DEBUG param32 2097152(0x00200000)"/>
    <n v="1365"/>
    <s v="90"/>
    <n v="2097152"/>
    <n v="6818450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480"/>
    <n v="335689304643"/>
    <s v="0x4e28a44a43"/>
    <n v="151"/>
    <s v="(0x97)"/>
    <s v="CL_DEBUG param32 2097152(0x00200000)"/>
    <n v="10478"/>
    <s v="90"/>
    <n v="2097152"/>
    <n v="6818555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00"/>
    <n v="335689305686"/>
    <s v="0x4e28a44e56"/>
    <n v="151"/>
    <s v="(0x97)"/>
    <s v="CL_DEBUG param32 128(0x00000080)"/>
    <n v="1043"/>
    <s v="90"/>
    <n v="128"/>
    <n v="6818565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40"/>
    <n v="335689305731"/>
    <s v="0x4e28a44e83"/>
    <n v="131"/>
    <s v="(0x83)"/>
    <s v="CL_NEW CL Id 91 (0x5B) duration 400msec"/>
    <n v="45"/>
    <s v="91"/>
    <b v="0"/>
    <n v="6818566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60"/>
    <n v="335689305779"/>
    <s v="0x4e28a44eb3"/>
    <n v="129"/>
    <s v="(0x81)"/>
    <s v="CL_FRT32_TX_CALL param32 0x28A4522F"/>
    <n v="48"/>
    <s v="91"/>
    <n v="681857583"/>
    <n v="681856691"/>
    <s v=""/>
    <s v="beforeTx"/>
    <s v=""/>
    <s v=""/>
    <s v=""/>
    <s v=""/>
    <s v=""/>
    <s v=""/>
    <n v="719"/>
    <s v="EMPTY"/>
    <s v="EMPTY"/>
    <s v="EMPTY"/>
    <n v="892"/>
    <n v="928"/>
    <s v="EMPTY"/>
    <s v="EMPTY"/>
    <x v="0"/>
  </r>
  <r>
    <s v="00004570"/>
    <n v="335689305782"/>
    <s v="0x4e28a44eb6"/>
    <n v="129"/>
    <s v="(0x81)"/>
    <s v="CL_FRT32_TX_CALL param32 0x0000004E"/>
    <n v="3"/>
    <s v="91"/>
    <n v="78"/>
    <n v="6818566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80"/>
    <n v="335689306707"/>
    <s v="0x4e28a45253"/>
    <n v="140"/>
    <s v="(0x8c)"/>
    <s v="CL_TX STS_SUCCESS(0,0x0) mode 1 chan 29"/>
    <n v="925"/>
    <s v="91"/>
    <b v="0"/>
    <n v="68185761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a0"/>
    <n v="335689310339"/>
    <s v="0x4e28a46083"/>
    <n v="6"/>
    <s v="(0x6)"/>
    <s v="LMMGR_DATA_CONF param32 0x28A454FE"/>
    <n v="3632"/>
    <s v="91"/>
    <n v="681858302"/>
    <n v="68186125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5b0"/>
    <n v="335689310343"/>
    <s v="0x4e28a46087"/>
    <n v="6"/>
    <s v="(0x6)"/>
    <s v="LMMGR_DATA_CONF param32 0x0000004E"/>
    <n v="4"/>
    <s v="91"/>
    <n v="78"/>
    <n v="6818612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c0"/>
    <n v="335689310346"/>
    <s v="0x4e28a4608a"/>
    <n v="122"/>
    <s v="(0x7a)"/>
    <s v="FRT32_TX_END param32 0x28A46049"/>
    <n v="3"/>
    <s v="91"/>
    <n v="681861193"/>
    <n v="68186125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45d0"/>
    <n v="335689310348"/>
    <s v="0x4e28a4608c"/>
    <n v="122"/>
    <s v="(0x7a)"/>
    <s v="FRT32_TX_END param32 0x0000004E"/>
    <n v="2"/>
    <s v="91"/>
    <n v="78"/>
    <n v="6818612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5e0"/>
    <n v="335689310356"/>
    <s v="0x4e28a46094"/>
    <n v="151"/>
    <s v="(0x97)"/>
    <s v="CL_DEBUG param32 64(0x00000040)"/>
    <n v="8"/>
    <s v="91"/>
    <n v="64"/>
    <n v="68186126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660"/>
    <n v="335689310795"/>
    <s v="0x4e28a4624b"/>
    <n v="151"/>
    <s v="(0x97)"/>
    <s v="CL_DEBUG param32 256(0x00000100)"/>
    <n v="439"/>
    <s v="91"/>
    <n v="256"/>
    <n v="6818617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690"/>
    <n v="335689310821"/>
    <s v="0x4e28a46265"/>
    <n v="130"/>
    <s v="(0x82)"/>
    <s v="CL_FRT32_RX_CALL param32 0x003D0005"/>
    <n v="26"/>
    <s v="91"/>
    <n v="3997701"/>
    <n v="681861733"/>
    <s v=""/>
    <s v=""/>
    <s v=""/>
    <s v=""/>
    <s v=""/>
    <s v="beforeRx"/>
    <s v=""/>
    <s v=""/>
    <s v="EMPTY"/>
    <s v="EMPTY"/>
    <s v="EMPTY"/>
    <s v="EMPTY"/>
    <s v="EMPTY"/>
    <s v="EMPTY"/>
    <s v="EMPTY"/>
    <n v="730"/>
    <x v="0"/>
  </r>
  <r>
    <s v="000046a0"/>
    <n v="335689311551"/>
    <s v="0x4e28a4653f"/>
    <n v="141"/>
    <s v="(0x8d)"/>
    <s v="CL_RX STS_SUCCESS(0,0x0) mode 5 chan 61"/>
    <n v="730"/>
    <s v="91"/>
    <b v="0"/>
    <n v="681862463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46d0"/>
    <n v="335689312909"/>
    <s v="0x4e28a46a8d"/>
    <n v="123"/>
    <s v="(0x7b)"/>
    <s v="FRT32_RX_START param32 0x28A468ED"/>
    <n v="1358"/>
    <s v="91"/>
    <n v="681863405"/>
    <n v="68186382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46e0"/>
    <n v="335689312911"/>
    <s v="0x4e28a46a8f"/>
    <n v="123"/>
    <s v="(0x7b)"/>
    <s v="FRT32_RX_START param32 0x0000004E"/>
    <n v="2"/>
    <s v="91"/>
    <n v="78"/>
    <n v="6818638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720"/>
    <n v="335689313245"/>
    <s v="0x4e28a46bdd"/>
    <n v="124"/>
    <s v="(0x7c)"/>
    <s v="FRT32_RX_END param32 0x28A46B02"/>
    <n v="334"/>
    <s v="91"/>
    <n v="681863938"/>
    <n v="681864157"/>
    <s v=""/>
    <s v=""/>
    <s v=""/>
    <s v=""/>
    <s v=""/>
    <s v=""/>
    <s v=""/>
    <s v="rxEnd"/>
    <s v="EMPTY"/>
    <s v="EMPTY"/>
    <n v="-681863936"/>
    <s v="EMPTY"/>
    <s v="EMPTY"/>
    <s v="EMPTY"/>
    <n v="236"/>
    <s v="EMPTY"/>
    <x v="0"/>
  </r>
  <r>
    <s v="00004730"/>
    <n v="335689313248"/>
    <s v="0x4e28a46be0"/>
    <n v="124"/>
    <s v="(0x7c)"/>
    <s v="FRT32_RX_END param32 0x0000004E"/>
    <n v="3"/>
    <s v="91"/>
    <n v="78"/>
    <n v="6818641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740"/>
    <n v="335689313262"/>
    <s v="0x4e28a46bee"/>
    <n v="151"/>
    <s v="(0x97)"/>
    <s v="CL_DEBUG param32 2(0x00000002)"/>
    <n v="14"/>
    <s v="91"/>
    <n v="2"/>
    <n v="681864174"/>
    <s v=""/>
    <s v="beforeTx"/>
    <s v=""/>
    <s v=""/>
    <s v=""/>
    <s v=""/>
    <s v=""/>
    <s v=""/>
    <s v="EMPTY"/>
    <s v="EMPTY"/>
    <s v="EMPTY"/>
    <s v="EMPTY"/>
    <n v="-681864172"/>
    <n v="723"/>
    <s v="EMPTY"/>
    <s v="EMPTY"/>
    <x v="0"/>
  </r>
  <r>
    <s v="00004760"/>
    <n v="335689313282"/>
    <s v="0x4e28a46c02"/>
    <n v="151"/>
    <s v="(0x97)"/>
    <s v="CL_DEBUG param32 60(0x0000003C)"/>
    <n v="20"/>
    <s v="91"/>
    <n v="60"/>
    <n v="6818641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870"/>
    <n v="335689313985"/>
    <s v="0x4e28a46ec1"/>
    <n v="140"/>
    <s v="(0x8c)"/>
    <s v="CL_TX STS_INADEQUATE_TIME(579,0x243) mode 5 chan 61"/>
    <n v="703"/>
    <s v="91"/>
    <b v="0"/>
    <n v="68186489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930"/>
    <n v="335689315324"/>
    <s v="0x4e28a473fc"/>
    <n v="151"/>
    <s v="(0x97)"/>
    <s v="CL_DEBUG param32 2097152(0x00200000)"/>
    <n v="1339"/>
    <s v="91"/>
    <n v="2097152"/>
    <n v="6818662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960"/>
    <n v="335689325767"/>
    <s v="0x4e28a49cc7"/>
    <n v="151"/>
    <s v="(0x97)"/>
    <s v="CL_DEBUG param32 2097152(0x00200000)"/>
    <n v="10443"/>
    <s v="91"/>
    <n v="2097152"/>
    <n v="681876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9e0"/>
    <n v="335689326810"/>
    <s v="0x4e28a4a0da"/>
    <n v="151"/>
    <s v="(0x97)"/>
    <s v="CL_DEBUG param32 128(0x00000080)"/>
    <n v="1043"/>
    <s v="91"/>
    <n v="128"/>
    <n v="6818777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a20"/>
    <n v="335689326855"/>
    <s v="0x4e28a4a107"/>
    <n v="131"/>
    <s v="(0x83)"/>
    <s v="CL_NEW CL Id 92 (0x5C) duration 400msec"/>
    <n v="45"/>
    <s v="92"/>
    <b v="0"/>
    <n v="6818777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a40"/>
    <n v="335689326902"/>
    <s v="0x4e28a4a136"/>
    <n v="129"/>
    <s v="(0x81)"/>
    <s v="CL_FRT32_TX_CALL param32 0x28A4A4B4"/>
    <n v="47"/>
    <s v="92"/>
    <n v="681878708"/>
    <n v="681877814"/>
    <s v=""/>
    <s v="beforeTx"/>
    <s v=""/>
    <s v=""/>
    <s v=""/>
    <s v=""/>
    <s v=""/>
    <s v=""/>
    <n v="720"/>
    <s v="EMPTY"/>
    <s v="EMPTY"/>
    <s v="EMPTY"/>
    <n v="894"/>
    <n v="931"/>
    <s v="EMPTY"/>
    <s v="EMPTY"/>
    <x v="0"/>
  </r>
  <r>
    <s v="00004a50"/>
    <n v="335689326905"/>
    <s v="0x4e28a4a139"/>
    <n v="129"/>
    <s v="(0x81)"/>
    <s v="CL_FRT32_TX_CALL param32 0x0000004E"/>
    <n v="3"/>
    <s v="92"/>
    <n v="78"/>
    <n v="6818778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a60"/>
    <n v="335689327833"/>
    <s v="0x4e28a4a4d9"/>
    <n v="140"/>
    <s v="(0x8c)"/>
    <s v="CL_TX STS_SUCCESS(0,0x0) mode 1 chan 12"/>
    <n v="928"/>
    <s v="92"/>
    <b v="0"/>
    <n v="68187874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a80"/>
    <n v="335689331465"/>
    <s v="0x4e28a4b309"/>
    <n v="6"/>
    <s v="(0x6)"/>
    <s v="LMMGR_DATA_CONF param32 0x28A4A784"/>
    <n v="3632"/>
    <s v="92"/>
    <n v="681879428"/>
    <n v="68188237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a90"/>
    <n v="335689331468"/>
    <s v="0x4e28a4b30c"/>
    <n v="6"/>
    <s v="(0x6)"/>
    <s v="LMMGR_DATA_CONF param32 0x0000004E"/>
    <n v="3"/>
    <s v="92"/>
    <n v="78"/>
    <n v="6818823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aa0"/>
    <n v="335689331471"/>
    <s v="0x4e28a4b30f"/>
    <n v="122"/>
    <s v="(0x7a)"/>
    <s v="FRT32_TX_END param32 0x28A4B2CF"/>
    <n v="3"/>
    <s v="92"/>
    <n v="681882319"/>
    <n v="681882383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4ab0"/>
    <n v="335689331473"/>
    <s v="0x4e28a4b311"/>
    <n v="122"/>
    <s v="(0x7a)"/>
    <s v="FRT32_TX_END param32 0x0000004E"/>
    <n v="2"/>
    <s v="92"/>
    <n v="78"/>
    <n v="6818823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ac0"/>
    <n v="335689331482"/>
    <s v="0x4e28a4b31a"/>
    <n v="151"/>
    <s v="(0x97)"/>
    <s v="CL_DEBUG param32 64(0x00000040)"/>
    <n v="9"/>
    <s v="92"/>
    <n v="64"/>
    <n v="6818823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b40"/>
    <n v="335689331920"/>
    <s v="0x4e28a4b4d0"/>
    <n v="151"/>
    <s v="(0x97)"/>
    <s v="CL_DEBUG param32 256(0x00000100)"/>
    <n v="438"/>
    <s v="92"/>
    <n v="256"/>
    <n v="6818828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b70"/>
    <n v="335689331945"/>
    <s v="0x4e28a4b4e9"/>
    <n v="130"/>
    <s v="(0x82)"/>
    <s v="CL_FRT32_RX_CALL param32 0x003E0005"/>
    <n v="25"/>
    <s v="92"/>
    <n v="4063237"/>
    <n v="681882857"/>
    <s v=""/>
    <s v=""/>
    <s v=""/>
    <s v=""/>
    <s v=""/>
    <s v="beforeRx"/>
    <s v=""/>
    <s v=""/>
    <s v="EMPTY"/>
    <s v="EMPTY"/>
    <s v="EMPTY"/>
    <s v="EMPTY"/>
    <s v="EMPTY"/>
    <s v="EMPTY"/>
    <s v="EMPTY"/>
    <n v="743"/>
    <x v="0"/>
  </r>
  <r>
    <s v="00004b80"/>
    <n v="335689332688"/>
    <s v="0x4e28a4b7d0"/>
    <n v="141"/>
    <s v="(0x8d)"/>
    <s v="CL_RX STS_SUCCESS(0,0x0) mode 5 chan 62"/>
    <n v="743"/>
    <s v="92"/>
    <b v="0"/>
    <n v="68188360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4bb0"/>
    <n v="335689334043"/>
    <s v="0x4e28a4bd1b"/>
    <n v="123"/>
    <s v="(0x7b)"/>
    <s v="FRT32_RX_START param32 0x28A4BB74"/>
    <n v="1355"/>
    <s v="92"/>
    <n v="681884532"/>
    <n v="68188495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4bc0"/>
    <n v="335689334049"/>
    <s v="0x4e28a4bd21"/>
    <n v="123"/>
    <s v="(0x7b)"/>
    <s v="FRT32_RX_START param32 0x0000004E"/>
    <n v="6"/>
    <s v="92"/>
    <n v="78"/>
    <n v="6818849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c00"/>
    <n v="335689334378"/>
    <s v="0x4e28a4be6a"/>
    <n v="124"/>
    <s v="(0x7c)"/>
    <s v="FRT32_RX_END param32 0x28A4BD89"/>
    <n v="329"/>
    <s v="92"/>
    <n v="681885065"/>
    <n v="681885290"/>
    <s v=""/>
    <s v=""/>
    <s v=""/>
    <s v=""/>
    <s v=""/>
    <s v=""/>
    <s v=""/>
    <s v="rxEnd"/>
    <s v="EMPTY"/>
    <s v="EMPTY"/>
    <n v="-681885063"/>
    <s v="EMPTY"/>
    <s v="EMPTY"/>
    <s v="EMPTY"/>
    <n v="243"/>
    <s v="EMPTY"/>
    <x v="0"/>
  </r>
  <r>
    <s v="00004c10"/>
    <n v="335689334382"/>
    <s v="0x4e28a4be6e"/>
    <n v="124"/>
    <s v="(0x7c)"/>
    <s v="FRT32_RX_END param32 0x0000004E"/>
    <n v="4"/>
    <s v="92"/>
    <n v="78"/>
    <n v="6818852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c20"/>
    <n v="335689334396"/>
    <s v="0x4e28a4be7c"/>
    <n v="151"/>
    <s v="(0x97)"/>
    <s v="CL_DEBUG param32 2(0x00000002)"/>
    <n v="14"/>
    <s v="92"/>
    <n v="2"/>
    <n v="681885308"/>
    <s v=""/>
    <s v="beforeTx"/>
    <s v=""/>
    <s v=""/>
    <s v=""/>
    <s v=""/>
    <s v=""/>
    <s v=""/>
    <s v="EMPTY"/>
    <s v="EMPTY"/>
    <s v="EMPTY"/>
    <s v="EMPTY"/>
    <n v="-681885306"/>
    <n v="723"/>
    <s v="EMPTY"/>
    <s v="EMPTY"/>
    <x v="0"/>
  </r>
  <r>
    <s v="00004c40"/>
    <n v="335689334407"/>
    <s v="0x4e28a4be87"/>
    <n v="151"/>
    <s v="(0x97)"/>
    <s v="CL_DEBUG param32 60(0x0000003C)"/>
    <n v="11"/>
    <s v="92"/>
    <n v="60"/>
    <n v="6818853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d50"/>
    <n v="335689335119"/>
    <s v="0x4e28a4c14f"/>
    <n v="140"/>
    <s v="(0x8c)"/>
    <s v="CL_TX STS_INADEQUATE_TIME(579,0x243) mode 5 chan 62"/>
    <n v="712"/>
    <s v="92"/>
    <b v="0"/>
    <n v="68188603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e10"/>
    <n v="335689336469"/>
    <s v="0x4e28a4c695"/>
    <n v="151"/>
    <s v="(0x97)"/>
    <s v="CL_DEBUG param32 2097152(0x00200000)"/>
    <n v="1350"/>
    <s v="92"/>
    <n v="2097152"/>
    <n v="6818873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e40"/>
    <n v="335689347155"/>
    <s v="0x4e28a4f053"/>
    <n v="151"/>
    <s v="(0x97)"/>
    <s v="CL_DEBUG param32 2097152(0x00200000)"/>
    <n v="10686"/>
    <s v="92"/>
    <n v="2097152"/>
    <n v="681898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ec0"/>
    <n v="335689348197"/>
    <s v="0x4e28a4f465"/>
    <n v="151"/>
    <s v="(0x97)"/>
    <s v="CL_DEBUG param32 128(0x00000080)"/>
    <n v="1042"/>
    <s v="92"/>
    <n v="128"/>
    <n v="6818991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00"/>
    <n v="335689348244"/>
    <s v="0x4e28a4f494"/>
    <n v="131"/>
    <s v="(0x83)"/>
    <s v="CL_NEW CL Id 93 (0x5D) duration 400msec"/>
    <n v="47"/>
    <s v="93"/>
    <b v="0"/>
    <n v="6818991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20"/>
    <n v="335689348290"/>
    <s v="0x4e28a4f4c2"/>
    <n v="129"/>
    <s v="(0x81)"/>
    <s v="CL_FRT32_TX_CALL param32 0x28A4F83E"/>
    <n v="46"/>
    <s v="93"/>
    <n v="681900094"/>
    <n v="681899202"/>
    <s v=""/>
    <s v="beforeTx"/>
    <s v=""/>
    <s v=""/>
    <s v=""/>
    <s v=""/>
    <s v=""/>
    <s v=""/>
    <n v="720"/>
    <s v="EMPTY"/>
    <s v="EMPTY"/>
    <s v="EMPTY"/>
    <n v="892"/>
    <n v="929"/>
    <s v="EMPTY"/>
    <s v="EMPTY"/>
    <x v="0"/>
  </r>
  <r>
    <s v="00004f30"/>
    <n v="335689348293"/>
    <s v="0x4e28a4f4c5"/>
    <n v="129"/>
    <s v="(0x81)"/>
    <s v="CL_FRT32_TX_CALL param32 0x0000004E"/>
    <n v="3"/>
    <s v="93"/>
    <n v="78"/>
    <n v="6818992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40"/>
    <n v="335689349219"/>
    <s v="0x4e28a4f863"/>
    <n v="140"/>
    <s v="(0x8c)"/>
    <s v="CL_TX STS_SUCCESS(0,0x0) mode 1 chan 8"/>
    <n v="926"/>
    <s v="93"/>
    <b v="0"/>
    <n v="68190013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60"/>
    <n v="335689352851"/>
    <s v="0x4e28a50693"/>
    <n v="6"/>
    <s v="(0x6)"/>
    <s v="LMMGR_DATA_CONF param32 0x28A4FB0E"/>
    <n v="3632"/>
    <s v="93"/>
    <n v="681900814"/>
    <n v="68190376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4f70"/>
    <n v="335689352854"/>
    <s v="0x4e28a50696"/>
    <n v="6"/>
    <s v="(0x6)"/>
    <s v="LMMGR_DATA_CONF param32 0x0000004E"/>
    <n v="3"/>
    <s v="93"/>
    <n v="78"/>
    <n v="6819037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80"/>
    <n v="335689352856"/>
    <s v="0x4e28a50698"/>
    <n v="122"/>
    <s v="(0x7a)"/>
    <s v="FRT32_TX_END param32 0x28A50659"/>
    <n v="2"/>
    <s v="93"/>
    <n v="681903705"/>
    <n v="68190376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4f90"/>
    <n v="335689352859"/>
    <s v="0x4e28a5069b"/>
    <n v="122"/>
    <s v="(0x7a)"/>
    <s v="FRT32_TX_END param32 0x0000004E"/>
    <n v="3"/>
    <s v="93"/>
    <n v="78"/>
    <n v="6819037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4fa0"/>
    <n v="335689352867"/>
    <s v="0x4e28a506a3"/>
    <n v="151"/>
    <s v="(0x97)"/>
    <s v="CL_DEBUG param32 64(0x00000040)"/>
    <n v="8"/>
    <s v="93"/>
    <n v="64"/>
    <n v="6819037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020"/>
    <n v="335689353307"/>
    <s v="0x4e28a5085b"/>
    <n v="151"/>
    <s v="(0x97)"/>
    <s v="CL_DEBUG param32 256(0x00000100)"/>
    <n v="440"/>
    <s v="93"/>
    <n v="256"/>
    <n v="6819042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050"/>
    <n v="335689353333"/>
    <s v="0x4e28a50875"/>
    <n v="130"/>
    <s v="(0x82)"/>
    <s v="CL_FRT32_RX_CALL param32 0x001B0005"/>
    <n v="26"/>
    <s v="93"/>
    <n v="1769477"/>
    <n v="681904245"/>
    <s v=""/>
    <s v=""/>
    <s v=""/>
    <s v=""/>
    <s v=""/>
    <s v="beforeRx"/>
    <s v=""/>
    <s v=""/>
    <s v="EMPTY"/>
    <s v="EMPTY"/>
    <s v="EMPTY"/>
    <s v="EMPTY"/>
    <s v="EMPTY"/>
    <s v="EMPTY"/>
    <s v="EMPTY"/>
    <n v="727"/>
    <x v="0"/>
  </r>
  <r>
    <s v="00005060"/>
    <n v="335689354060"/>
    <s v="0x4e28a50b4c"/>
    <n v="141"/>
    <s v="(0x8d)"/>
    <s v="CL_RX STS_SUCCESS(0,0x0) mode 5 chan 27"/>
    <n v="727"/>
    <s v="93"/>
    <b v="0"/>
    <n v="681904972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090"/>
    <n v="335689355419"/>
    <s v="0x4e28a5109b"/>
    <n v="123"/>
    <s v="(0x7b)"/>
    <s v="FRT32_RX_START param32 0x28A50EFC"/>
    <n v="1359"/>
    <s v="93"/>
    <n v="681905916"/>
    <n v="68190633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0a0"/>
    <n v="335689355422"/>
    <s v="0x4e28a5109e"/>
    <n v="123"/>
    <s v="(0x7b)"/>
    <s v="FRT32_RX_START param32 0x0000004E"/>
    <n v="3"/>
    <s v="93"/>
    <n v="78"/>
    <n v="6819063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0e0"/>
    <n v="335689355756"/>
    <s v="0x4e28a511ec"/>
    <n v="124"/>
    <s v="(0x7c)"/>
    <s v="FRT32_RX_END param32 0x28A51110"/>
    <n v="334"/>
    <s v="93"/>
    <n v="681906448"/>
    <n v="681906668"/>
    <s v=""/>
    <s v=""/>
    <s v=""/>
    <s v=""/>
    <s v=""/>
    <s v=""/>
    <s v=""/>
    <s v="rxEnd"/>
    <s v="EMPTY"/>
    <s v="EMPTY"/>
    <n v="-681906446"/>
    <s v="EMPTY"/>
    <s v="EMPTY"/>
    <s v="EMPTY"/>
    <n v="236"/>
    <s v="EMPTY"/>
    <x v="0"/>
  </r>
  <r>
    <s v="000050f0"/>
    <n v="335689355758"/>
    <s v="0x4e28a511ee"/>
    <n v="124"/>
    <s v="(0x7c)"/>
    <s v="FRT32_RX_END param32 0x0000004E"/>
    <n v="2"/>
    <s v="93"/>
    <n v="78"/>
    <n v="6819066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100"/>
    <n v="335689355772"/>
    <s v="0x4e28a511fc"/>
    <n v="151"/>
    <s v="(0x97)"/>
    <s v="CL_DEBUG param32 2(0x00000002)"/>
    <n v="14"/>
    <s v="93"/>
    <n v="2"/>
    <n v="681906684"/>
    <s v=""/>
    <s v="beforeTx"/>
    <s v=""/>
    <s v=""/>
    <s v=""/>
    <s v=""/>
    <s v=""/>
    <s v=""/>
    <s v="EMPTY"/>
    <s v="EMPTY"/>
    <s v="EMPTY"/>
    <s v="EMPTY"/>
    <n v="-681906682"/>
    <n v="724"/>
    <s v="EMPTY"/>
    <s v="EMPTY"/>
    <x v="0"/>
  </r>
  <r>
    <s v="00005120"/>
    <n v="335689355794"/>
    <s v="0x4e28a51212"/>
    <n v="151"/>
    <s v="(0x97)"/>
    <s v="CL_DEBUG param32 60(0x0000003C)"/>
    <n v="22"/>
    <s v="93"/>
    <n v="60"/>
    <n v="6819067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230"/>
    <n v="335689356496"/>
    <s v="0x4e28a514d0"/>
    <n v="140"/>
    <s v="(0x8c)"/>
    <s v="CL_TX STS_INADEQUATE_TIME(579,0x243) mode 5 chan 27"/>
    <n v="702"/>
    <s v="93"/>
    <b v="0"/>
    <n v="681907408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2f0"/>
    <n v="335689357922"/>
    <s v="0x4e28a51a62"/>
    <n v="151"/>
    <s v="(0x97)"/>
    <s v="CL_DEBUG param32 2097152(0x00200000)"/>
    <n v="1426"/>
    <s v="93"/>
    <n v="2097152"/>
    <n v="6819088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20"/>
    <n v="335689371155"/>
    <s v="0x4e28a54e13"/>
    <n v="151"/>
    <s v="(0x97)"/>
    <s v="CL_DEBUG param32 2097152(0x00200000)"/>
    <n v="13233"/>
    <s v="93"/>
    <n v="2097152"/>
    <n v="681922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a0"/>
    <n v="335689372198"/>
    <s v="0x4e28a55226"/>
    <n v="151"/>
    <s v="(0x97)"/>
    <s v="CL_DEBUG param32 128(0x00000080)"/>
    <n v="1043"/>
    <s v="93"/>
    <n v="128"/>
    <n v="6819231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3e0"/>
    <n v="335689372242"/>
    <s v="0x4e28a55252"/>
    <n v="131"/>
    <s v="(0x83)"/>
    <s v="CL_NEW CL Id 94 (0x5E) duration 400msec"/>
    <n v="44"/>
    <s v="94"/>
    <b v="0"/>
    <n v="6819231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400"/>
    <n v="335689372290"/>
    <s v="0x4e28a55282"/>
    <n v="129"/>
    <s v="(0x81)"/>
    <s v="CL_FRT32_TX_CALL param32 0x28A555FF"/>
    <n v="48"/>
    <s v="94"/>
    <n v="681924095"/>
    <n v="681923202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5410"/>
    <n v="335689372293"/>
    <s v="0x4e28a55285"/>
    <n v="129"/>
    <s v="(0x81)"/>
    <s v="CL_FRT32_TX_CALL param32 0x0000004E"/>
    <n v="3"/>
    <s v="94"/>
    <n v="78"/>
    <n v="6819232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420"/>
    <n v="335689373219"/>
    <s v="0x4e28a55623"/>
    <n v="140"/>
    <s v="(0x8c)"/>
    <s v="CL_TX STS_SUCCESS(0,0x0) mode 1 chan 16"/>
    <n v="926"/>
    <s v="94"/>
    <b v="0"/>
    <n v="68192413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440"/>
    <n v="335689376852"/>
    <s v="0x4e28a56454"/>
    <n v="6"/>
    <s v="(0x6)"/>
    <s v="LMMGR_DATA_CONF param32 0x28A558CE"/>
    <n v="3633"/>
    <s v="94"/>
    <n v="681924814"/>
    <n v="68192776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5450"/>
    <n v="335689376854"/>
    <s v="0x4e28a56456"/>
    <n v="6"/>
    <s v="(0x6)"/>
    <s v="LMMGR_DATA_CONF param32 0x0000004E"/>
    <n v="2"/>
    <s v="94"/>
    <n v="78"/>
    <n v="6819277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460"/>
    <n v="335689376856"/>
    <s v="0x4e28a56458"/>
    <n v="122"/>
    <s v="(0x7a)"/>
    <s v="FRT32_TX_END param32 0x28A56419"/>
    <n v="2"/>
    <s v="94"/>
    <n v="681927705"/>
    <n v="68192776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5470"/>
    <n v="335689376860"/>
    <s v="0x4e28a5645c"/>
    <n v="122"/>
    <s v="(0x7a)"/>
    <s v="FRT32_TX_END param32 0x0000004E"/>
    <n v="4"/>
    <s v="94"/>
    <n v="78"/>
    <n v="6819277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480"/>
    <n v="335689376868"/>
    <s v="0x4e28a56464"/>
    <n v="151"/>
    <s v="(0x97)"/>
    <s v="CL_DEBUG param32 64(0x00000040)"/>
    <n v="8"/>
    <s v="94"/>
    <n v="64"/>
    <n v="6819277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500"/>
    <n v="335689377307"/>
    <s v="0x4e28a5661b"/>
    <n v="151"/>
    <s v="(0x97)"/>
    <s v="CL_DEBUG param32 256(0x00000100)"/>
    <n v="439"/>
    <s v="94"/>
    <n v="256"/>
    <n v="6819282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530"/>
    <n v="335689377331"/>
    <s v="0x4e28a56633"/>
    <n v="130"/>
    <s v="(0x82)"/>
    <s v="CL_FRT32_RX_CALL param32 0x00120005"/>
    <n v="24"/>
    <s v="94"/>
    <n v="1179653"/>
    <n v="681928243"/>
    <s v=""/>
    <s v=""/>
    <s v=""/>
    <s v=""/>
    <s v=""/>
    <s v="beforeRx"/>
    <s v=""/>
    <s v=""/>
    <s v="EMPTY"/>
    <s v="EMPTY"/>
    <s v="EMPTY"/>
    <s v="EMPTY"/>
    <s v="EMPTY"/>
    <s v="EMPTY"/>
    <s v="EMPTY"/>
    <n v="738"/>
    <x v="0"/>
  </r>
  <r>
    <s v="00005540"/>
    <n v="335689378069"/>
    <s v="0x4e28a56915"/>
    <n v="141"/>
    <s v="(0x8d)"/>
    <s v="CL_RX STS_SUCCESS(0,0x0) mode 5 chan 18"/>
    <n v="738"/>
    <s v="94"/>
    <b v="0"/>
    <n v="68192898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570"/>
    <n v="335689379420"/>
    <s v="0x4e28a56e5c"/>
    <n v="123"/>
    <s v="(0x7b)"/>
    <s v="FRT32_RX_START param32 0x28A56CBB"/>
    <n v="1351"/>
    <s v="94"/>
    <n v="681929915"/>
    <n v="68193033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580"/>
    <n v="335689379422"/>
    <s v="0x4e28a56e5e"/>
    <n v="123"/>
    <s v="(0x7b)"/>
    <s v="FRT32_RX_START param32 0x0000004E"/>
    <n v="2"/>
    <s v="94"/>
    <n v="78"/>
    <n v="6819303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5c0"/>
    <n v="335689379756"/>
    <s v="0x4e28a56fac"/>
    <n v="124"/>
    <s v="(0x7c)"/>
    <s v="FRT32_RX_END param32 0x28A56ED0"/>
    <n v="334"/>
    <s v="94"/>
    <n v="681930448"/>
    <n v="681930668"/>
    <s v=""/>
    <s v=""/>
    <s v=""/>
    <s v=""/>
    <s v=""/>
    <s v=""/>
    <s v=""/>
    <s v="rxEnd"/>
    <s v="EMPTY"/>
    <s v="EMPTY"/>
    <n v="-681930446"/>
    <s v="EMPTY"/>
    <s v="EMPTY"/>
    <s v="EMPTY"/>
    <n v="237"/>
    <s v="EMPTY"/>
    <x v="0"/>
  </r>
  <r>
    <s v="000055d0"/>
    <n v="335689379759"/>
    <s v="0x4e28a56faf"/>
    <n v="124"/>
    <s v="(0x7c)"/>
    <s v="FRT32_RX_END param32 0x0000004E"/>
    <n v="3"/>
    <s v="94"/>
    <n v="78"/>
    <n v="6819306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5e0"/>
    <n v="335689379773"/>
    <s v="0x4e28a56fbd"/>
    <n v="151"/>
    <s v="(0x97)"/>
    <s v="CL_DEBUG param32 2(0x00000002)"/>
    <n v="14"/>
    <s v="94"/>
    <n v="2"/>
    <n v="681930685"/>
    <s v=""/>
    <s v="beforeTx"/>
    <s v=""/>
    <s v=""/>
    <s v=""/>
    <s v=""/>
    <s v=""/>
    <s v=""/>
    <s v="EMPTY"/>
    <s v="EMPTY"/>
    <s v="EMPTY"/>
    <s v="EMPTY"/>
    <n v="-681930683"/>
    <n v="724"/>
    <s v="EMPTY"/>
    <s v="EMPTY"/>
    <x v="0"/>
  </r>
  <r>
    <s v="00005600"/>
    <n v="335689379784"/>
    <s v="0x4e28a56fc8"/>
    <n v="151"/>
    <s v="(0x97)"/>
    <s v="CL_DEBUG param32 60(0x0000003C)"/>
    <n v="11"/>
    <s v="94"/>
    <n v="60"/>
    <n v="6819306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10"/>
    <n v="335689380497"/>
    <s v="0x4e28a57291"/>
    <n v="140"/>
    <s v="(0x8c)"/>
    <s v="CL_TX STS_INADEQUATE_TIME(579,0x243) mode 5 chan 18"/>
    <n v="713"/>
    <s v="94"/>
    <b v="0"/>
    <n v="68193140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7d0"/>
    <n v="335689381763"/>
    <s v="0x4e28a57783"/>
    <n v="151"/>
    <s v="(0x97)"/>
    <s v="CL_DEBUG param32 2097152(0x00200000)"/>
    <n v="1266"/>
    <s v="94"/>
    <n v="2097152"/>
    <n v="6819326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800"/>
    <n v="335689391697"/>
    <s v="0x4e28a59e51"/>
    <n v="151"/>
    <s v="(0x97)"/>
    <s v="CL_DEBUG param32 8192(0x00002000)"/>
    <n v="9934"/>
    <s v="94"/>
    <n v="8192"/>
    <n v="6819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820"/>
    <n v="335689392585"/>
    <s v="0x4e28a5a1c9"/>
    <n v="151"/>
    <s v="(0x97)"/>
    <s v="CL_DEBUG param32 2097152(0x00200000)"/>
    <n v="888"/>
    <s v="94"/>
    <n v="2097152"/>
    <n v="6819434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8a0"/>
    <n v="335689392791"/>
    <s v="0x4e28a5a297"/>
    <n v="151"/>
    <s v="(0x97)"/>
    <s v="CL_DEBUG param32 512(0x00000200)"/>
    <n v="206"/>
    <s v="94"/>
    <n v="512"/>
    <n v="6819437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8c0"/>
    <n v="335689393629"/>
    <s v="0x4e28a5a5dd"/>
    <n v="151"/>
    <s v="(0x97)"/>
    <s v="CL_DEBUG param32 128(0x00000080)"/>
    <n v="838"/>
    <s v="94"/>
    <n v="128"/>
    <n v="6819445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900"/>
    <n v="335689393674"/>
    <s v="0x4e28a5a60a"/>
    <n v="131"/>
    <s v="(0x83)"/>
    <s v="CL_NEW CL Id 95 (0x5F) duration 400msec"/>
    <n v="45"/>
    <s v="95"/>
    <b v="0"/>
    <n v="6819445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920"/>
    <n v="335689393722"/>
    <s v="0x4e28a5a63a"/>
    <n v="129"/>
    <s v="(0x81)"/>
    <s v="CL_FRT32_TX_CALL param32 0x28A5A9B6"/>
    <n v="48"/>
    <s v="95"/>
    <n v="681945526"/>
    <n v="681944634"/>
    <s v=""/>
    <s v="beforeTx"/>
    <s v=""/>
    <s v=""/>
    <s v=""/>
    <s v=""/>
    <s v=""/>
    <s v=""/>
    <n v="720"/>
    <s v="EMPTY"/>
    <s v="EMPTY"/>
    <s v="EMPTY"/>
    <n v="892"/>
    <n v="929"/>
    <s v="EMPTY"/>
    <s v="EMPTY"/>
    <x v="0"/>
  </r>
  <r>
    <s v="00005930"/>
    <n v="335689393725"/>
    <s v="0x4e28a5a63d"/>
    <n v="129"/>
    <s v="(0x81)"/>
    <s v="CL_FRT32_TX_CALL param32 0x0000004E"/>
    <n v="3"/>
    <s v="95"/>
    <n v="78"/>
    <n v="6819446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940"/>
    <n v="335689394651"/>
    <s v="0x4e28a5a9db"/>
    <n v="140"/>
    <s v="(0x8c)"/>
    <s v="CL_TX STS_SUCCESS(0,0x0) mode 1 chan 9"/>
    <n v="926"/>
    <s v="95"/>
    <b v="0"/>
    <n v="68194556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960"/>
    <n v="335689398284"/>
    <s v="0x4e28a5b80c"/>
    <n v="6"/>
    <s v="(0x6)"/>
    <s v="LMMGR_DATA_CONF param32 0x28A5AC86"/>
    <n v="3633"/>
    <s v="95"/>
    <n v="681946246"/>
    <n v="681949196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5970"/>
    <n v="335689398286"/>
    <s v="0x4e28a5b80e"/>
    <n v="6"/>
    <s v="(0x6)"/>
    <s v="LMMGR_DATA_CONF param32 0x0000004E"/>
    <n v="2"/>
    <s v="95"/>
    <n v="78"/>
    <n v="6819491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980"/>
    <n v="335689398290"/>
    <s v="0x4e28a5b812"/>
    <n v="122"/>
    <s v="(0x7a)"/>
    <s v="FRT32_TX_END param32 0x28A5B7D1"/>
    <n v="4"/>
    <s v="95"/>
    <n v="681949137"/>
    <n v="68194920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5990"/>
    <n v="335689398292"/>
    <s v="0x4e28a5b814"/>
    <n v="122"/>
    <s v="(0x7a)"/>
    <s v="FRT32_TX_END param32 0x0000004E"/>
    <n v="2"/>
    <s v="95"/>
    <n v="78"/>
    <n v="6819492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9a0"/>
    <n v="335689398300"/>
    <s v="0x4e28a5b81c"/>
    <n v="151"/>
    <s v="(0x97)"/>
    <s v="CL_DEBUG param32 64(0x00000040)"/>
    <n v="8"/>
    <s v="95"/>
    <n v="64"/>
    <n v="6819492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a20"/>
    <n v="335689398739"/>
    <s v="0x4e28a5b9d3"/>
    <n v="151"/>
    <s v="(0x97)"/>
    <s v="CL_DEBUG param32 256(0x00000100)"/>
    <n v="439"/>
    <s v="95"/>
    <n v="256"/>
    <n v="6819496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a50"/>
    <n v="335689398763"/>
    <s v="0x4e28a5b9eb"/>
    <n v="130"/>
    <s v="(0x82)"/>
    <s v="CL_FRT32_RX_CALL param32 0x00330005"/>
    <n v="24"/>
    <s v="95"/>
    <n v="3342341"/>
    <n v="681949675"/>
    <s v=""/>
    <s v=""/>
    <s v=""/>
    <s v=""/>
    <s v=""/>
    <s v="beforeRx"/>
    <s v=""/>
    <s v=""/>
    <s v="EMPTY"/>
    <s v="EMPTY"/>
    <s v="EMPTY"/>
    <s v="EMPTY"/>
    <s v="EMPTY"/>
    <s v="EMPTY"/>
    <s v="EMPTY"/>
    <n v="733"/>
    <x v="0"/>
  </r>
  <r>
    <s v="00005a60"/>
    <n v="335689399496"/>
    <s v="0x4e28a5bcc8"/>
    <n v="141"/>
    <s v="(0x8d)"/>
    <s v="CL_RX STS_SUCCESS(0,0x0) mode 5 chan 51"/>
    <n v="733"/>
    <s v="95"/>
    <b v="0"/>
    <n v="68195040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a90"/>
    <n v="335689400838"/>
    <s v="0x4e28a5c206"/>
    <n v="123"/>
    <s v="(0x7b)"/>
    <s v="FRT32_RX_START param32 0x28A5C074"/>
    <n v="1342"/>
    <s v="95"/>
    <n v="681951348"/>
    <n v="68195175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aa0"/>
    <n v="335689400841"/>
    <s v="0x4e28a5c209"/>
    <n v="123"/>
    <s v="(0x7b)"/>
    <s v="FRT32_RX_START param32 0x0000004E"/>
    <n v="3"/>
    <s v="95"/>
    <n v="78"/>
    <n v="6819517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ae0"/>
    <n v="335689401174"/>
    <s v="0x4e28a5c356"/>
    <n v="124"/>
    <s v="(0x7c)"/>
    <s v="FRT32_RX_END param32 0x28A5C289"/>
    <n v="333"/>
    <s v="95"/>
    <n v="681951881"/>
    <n v="681952086"/>
    <s v=""/>
    <s v=""/>
    <s v=""/>
    <s v=""/>
    <s v=""/>
    <s v=""/>
    <s v=""/>
    <s v="rxEnd"/>
    <s v="EMPTY"/>
    <s v="EMPTY"/>
    <n v="-681951879"/>
    <s v="EMPTY"/>
    <s v="EMPTY"/>
    <s v="EMPTY"/>
    <n v="231"/>
    <s v="EMPTY"/>
    <x v="0"/>
  </r>
  <r>
    <s v="00005af0"/>
    <n v="335689401177"/>
    <s v="0x4e28a5c359"/>
    <n v="124"/>
    <s v="(0x7c)"/>
    <s v="FRT32_RX_END param32 0x0000004E"/>
    <n v="3"/>
    <s v="95"/>
    <n v="78"/>
    <n v="6819520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b00"/>
    <n v="335689401200"/>
    <s v="0x4e28a5c370"/>
    <n v="151"/>
    <s v="(0x97)"/>
    <s v="CL_DEBUG param32 2(0x00000002)"/>
    <n v="23"/>
    <s v="95"/>
    <n v="2"/>
    <n v="681952112"/>
    <s v=""/>
    <s v="beforeTx"/>
    <s v=""/>
    <s v=""/>
    <s v=""/>
    <s v=""/>
    <s v=""/>
    <s v=""/>
    <s v="EMPTY"/>
    <s v="EMPTY"/>
    <s v="EMPTY"/>
    <s v="EMPTY"/>
    <n v="-681952110"/>
    <n v="725"/>
    <s v="EMPTY"/>
    <s v="EMPTY"/>
    <x v="0"/>
  </r>
  <r>
    <s v="00005b20"/>
    <n v="335689401211"/>
    <s v="0x4e28a5c37b"/>
    <n v="151"/>
    <s v="(0x97)"/>
    <s v="CL_DEBUG param32 60(0x0000003C)"/>
    <n v="11"/>
    <s v="95"/>
    <n v="60"/>
    <n v="6819521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c30"/>
    <n v="335689401925"/>
    <s v="0x4e28a5c645"/>
    <n v="140"/>
    <s v="(0x8c)"/>
    <s v="CL_TX STS_INADEQUATE_TIME(579,0x243) mode 5 chan 51"/>
    <n v="714"/>
    <s v="95"/>
    <b v="0"/>
    <n v="68195283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cf0"/>
    <n v="335689403280"/>
    <s v="0x4e28a5cb90"/>
    <n v="151"/>
    <s v="(0x97)"/>
    <s v="CL_DEBUG param32 2097152(0x00200000)"/>
    <n v="1355"/>
    <s v="95"/>
    <n v="2097152"/>
    <n v="6819541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d20"/>
    <n v="335689412766"/>
    <s v="0x4e28a5f09e"/>
    <n v="151"/>
    <s v="(0x97)"/>
    <s v="CL_DEBUG param32 512(0x00000200)"/>
    <n v="9486"/>
    <s v="95"/>
    <n v="512"/>
    <n v="6819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d40"/>
    <n v="335689413710"/>
    <s v="0x4e28a5f44e"/>
    <n v="151"/>
    <s v="(0x97)"/>
    <s v="CL_DEBUG param32 2097152(0x00200000)"/>
    <n v="944"/>
    <s v="95"/>
    <n v="2097152"/>
    <n v="6819646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dc0"/>
    <n v="335689414752"/>
    <s v="0x4e28a5f860"/>
    <n v="151"/>
    <s v="(0x97)"/>
    <s v="CL_DEBUG param32 128(0x00000080)"/>
    <n v="1042"/>
    <s v="95"/>
    <n v="128"/>
    <n v="6819656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00"/>
    <n v="335689414797"/>
    <s v="0x4e28a5f88d"/>
    <n v="131"/>
    <s v="(0x83)"/>
    <s v="CL_NEW CL Id 96 (0x60) duration 400msec"/>
    <n v="45"/>
    <s v="96"/>
    <b v="0"/>
    <n v="6819657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20"/>
    <n v="335689414860"/>
    <s v="0x4e28a5f8cc"/>
    <n v="129"/>
    <s v="(0x81)"/>
    <s v="CL_FRT32_TX_CALL param32 0x28A5FC3A"/>
    <n v="63"/>
    <s v="96"/>
    <n v="681966650"/>
    <n v="681965772"/>
    <s v=""/>
    <s v="beforeTx"/>
    <s v=""/>
    <s v=""/>
    <s v=""/>
    <s v=""/>
    <s v=""/>
    <s v=""/>
    <n v="720"/>
    <s v="EMPTY"/>
    <s v="EMPTY"/>
    <s v="EMPTY"/>
    <n v="878"/>
    <n v="915"/>
    <s v="EMPTY"/>
    <s v="EMPTY"/>
    <x v="0"/>
  </r>
  <r>
    <s v="00005e30"/>
    <n v="335689414862"/>
    <s v="0x4e28a5f8ce"/>
    <n v="129"/>
    <s v="(0x81)"/>
    <s v="CL_FRT32_TX_CALL param32 0x0000004E"/>
    <n v="2"/>
    <s v="96"/>
    <n v="78"/>
    <n v="6819657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40"/>
    <n v="335689415775"/>
    <s v="0x4e28a5fc5f"/>
    <n v="140"/>
    <s v="(0x8c)"/>
    <s v="CL_TX STS_SUCCESS(0,0x0) mode 1 chan 52"/>
    <n v="913"/>
    <s v="96"/>
    <b v="0"/>
    <n v="68196668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60"/>
    <n v="335689419408"/>
    <s v="0x4e28a60a90"/>
    <n v="6"/>
    <s v="(0x6)"/>
    <s v="LMMGR_DATA_CONF param32 0x28A5FF0A"/>
    <n v="3633"/>
    <s v="96"/>
    <n v="681967370"/>
    <n v="681970320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5e70"/>
    <n v="335689419410"/>
    <s v="0x4e28a60a92"/>
    <n v="6"/>
    <s v="(0x6)"/>
    <s v="LMMGR_DATA_CONF param32 0x0000004E"/>
    <n v="2"/>
    <s v="96"/>
    <n v="78"/>
    <n v="6819703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80"/>
    <n v="335689419413"/>
    <s v="0x4e28a60a95"/>
    <n v="122"/>
    <s v="(0x7a)"/>
    <s v="FRT32_TX_END param32 0x28A60A55"/>
    <n v="3"/>
    <s v="96"/>
    <n v="681970261"/>
    <n v="68197032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5e90"/>
    <n v="335689419416"/>
    <s v="0x4e28a60a98"/>
    <n v="122"/>
    <s v="(0x7a)"/>
    <s v="FRT32_TX_END param32 0x0000004E"/>
    <n v="3"/>
    <s v="96"/>
    <n v="78"/>
    <n v="6819703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ea0"/>
    <n v="335689419424"/>
    <s v="0x4e28a60aa0"/>
    <n v="151"/>
    <s v="(0x97)"/>
    <s v="CL_DEBUG param32 64(0x00000040)"/>
    <n v="8"/>
    <s v="96"/>
    <n v="64"/>
    <n v="6819703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f20"/>
    <n v="335689419863"/>
    <s v="0x4e28a60c57"/>
    <n v="151"/>
    <s v="(0x97)"/>
    <s v="CL_DEBUG param32 256(0x00000100)"/>
    <n v="439"/>
    <s v="96"/>
    <n v="256"/>
    <n v="6819707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f50"/>
    <n v="335689419887"/>
    <s v="0x4e28a60c6f"/>
    <n v="130"/>
    <s v="(0x82)"/>
    <s v="CL_FRT32_RX_CALL param32 0x001A0005"/>
    <n v="24"/>
    <s v="96"/>
    <n v="1703941"/>
    <n v="681970799"/>
    <s v=""/>
    <s v=""/>
    <s v=""/>
    <s v=""/>
    <s v=""/>
    <s v="beforeRx"/>
    <s v=""/>
    <s v=""/>
    <s v="EMPTY"/>
    <s v="EMPTY"/>
    <s v="EMPTY"/>
    <s v="EMPTY"/>
    <s v="EMPTY"/>
    <s v="EMPTY"/>
    <s v="EMPTY"/>
    <n v="738"/>
    <x v="0"/>
  </r>
  <r>
    <s v="00005f60"/>
    <n v="335689420625"/>
    <s v="0x4e28a60f51"/>
    <n v="141"/>
    <s v="(0x8d)"/>
    <s v="CL_RX STS_SUCCESS(0,0x0) mode 5 chan 26"/>
    <n v="738"/>
    <s v="96"/>
    <b v="0"/>
    <n v="68197153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5f90"/>
    <n v="335689421993"/>
    <s v="0x4e28a614a9"/>
    <n v="123"/>
    <s v="(0x7b)"/>
    <s v="FRT32_RX_START param32 0x28A612F9"/>
    <n v="1368"/>
    <s v="96"/>
    <n v="681972473"/>
    <n v="68197290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5fa0"/>
    <n v="335689421995"/>
    <s v="0x4e28a614ab"/>
    <n v="123"/>
    <s v="(0x7b)"/>
    <s v="FRT32_RX_START param32 0x0000004E"/>
    <n v="2"/>
    <s v="96"/>
    <n v="78"/>
    <n v="6819729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5fe0"/>
    <n v="335689422330"/>
    <s v="0x4e28a615fa"/>
    <n v="124"/>
    <s v="(0x7c)"/>
    <s v="FRT32_RX_END param32 0x28A6150F"/>
    <n v="335"/>
    <s v="96"/>
    <n v="681973007"/>
    <n v="681973242"/>
    <s v=""/>
    <s v=""/>
    <s v=""/>
    <s v=""/>
    <s v=""/>
    <s v=""/>
    <s v=""/>
    <s v="rxEnd"/>
    <s v="EMPTY"/>
    <s v="EMPTY"/>
    <n v="-681973005"/>
    <s v="EMPTY"/>
    <s v="EMPTY"/>
    <s v="EMPTY"/>
    <n v="260"/>
    <s v="EMPTY"/>
    <x v="0"/>
  </r>
  <r>
    <s v="00005ff0"/>
    <n v="335689422333"/>
    <s v="0x4e28a615fd"/>
    <n v="124"/>
    <s v="(0x7c)"/>
    <s v="FRT32_RX_END param32 0x0000004E"/>
    <n v="3"/>
    <s v="96"/>
    <n v="78"/>
    <n v="68197324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000"/>
    <n v="335689422355"/>
    <s v="0x4e28a61613"/>
    <n v="151"/>
    <s v="(0x97)"/>
    <s v="CL_DEBUG param32 2(0x00000002)"/>
    <n v="22"/>
    <s v="96"/>
    <n v="2"/>
    <n v="681973267"/>
    <s v=""/>
    <s v="beforeTx"/>
    <s v=""/>
    <s v=""/>
    <s v=""/>
    <s v=""/>
    <s v=""/>
    <s v=""/>
    <s v="EMPTY"/>
    <s v="EMPTY"/>
    <s v="EMPTY"/>
    <s v="EMPTY"/>
    <n v="-681973265"/>
    <n v="717"/>
    <s v="EMPTY"/>
    <s v="EMPTY"/>
    <x v="0"/>
  </r>
  <r>
    <s v="00006020"/>
    <n v="335689422367"/>
    <s v="0x4e28a6161f"/>
    <n v="151"/>
    <s v="(0x97)"/>
    <s v="CL_DEBUG param32 60(0x0000003C)"/>
    <n v="12"/>
    <s v="96"/>
    <n v="60"/>
    <n v="6819732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130"/>
    <n v="335689423072"/>
    <s v="0x4e28a618e0"/>
    <n v="140"/>
    <s v="(0x8c)"/>
    <s v="CL_TX STS_INADEQUATE_TIME(579,0x243) mode 5 chan 26"/>
    <n v="705"/>
    <s v="96"/>
    <b v="0"/>
    <n v="68197398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1f0"/>
    <n v="335689424422"/>
    <s v="0x4e28a61e26"/>
    <n v="151"/>
    <s v="(0x97)"/>
    <s v="CL_DEBUG param32 2097152(0x00200000)"/>
    <n v="1350"/>
    <s v="96"/>
    <n v="2097152"/>
    <n v="6819753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220"/>
    <n v="335689432770"/>
    <s v="0x4e28a63ec2"/>
    <n v="151"/>
    <s v="(0x97)"/>
    <s v="CL_DEBUG param32 512(0x00000200)"/>
    <n v="8348"/>
    <s v="96"/>
    <n v="512"/>
    <n v="6819836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240"/>
    <n v="335689434863"/>
    <s v="0x4e28a646ef"/>
    <n v="151"/>
    <s v="(0x97)"/>
    <s v="CL_DEBUG param32 2097152(0x00200000)"/>
    <n v="2093"/>
    <s v="96"/>
    <n v="2097152"/>
    <n v="6819857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2c0"/>
    <n v="335689435906"/>
    <s v="0x4e28a64b02"/>
    <n v="151"/>
    <s v="(0x97)"/>
    <s v="CL_DEBUG param32 128(0x00000080)"/>
    <n v="1043"/>
    <s v="96"/>
    <n v="128"/>
    <n v="6819868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00"/>
    <n v="335689435951"/>
    <s v="0x4e28a64b2f"/>
    <n v="131"/>
    <s v="(0x83)"/>
    <s v="CL_NEW CL Id 97 (0x61) duration 400msec"/>
    <n v="45"/>
    <s v="97"/>
    <b v="0"/>
    <n v="6819868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20"/>
    <n v="335689436013"/>
    <s v="0x4e28a64b6d"/>
    <n v="129"/>
    <s v="(0x81)"/>
    <s v="CL_FRT32_TX_CALL param32 0x28A64EDC"/>
    <n v="62"/>
    <s v="97"/>
    <n v="681987804"/>
    <n v="681986925"/>
    <s v=""/>
    <s v="beforeTx"/>
    <s v=""/>
    <s v=""/>
    <s v=""/>
    <s v=""/>
    <s v=""/>
    <s v=""/>
    <n v="720"/>
    <s v="EMPTY"/>
    <s v="EMPTY"/>
    <s v="EMPTY"/>
    <n v="879"/>
    <n v="916"/>
    <s v="EMPTY"/>
    <s v="EMPTY"/>
    <x v="0"/>
  </r>
  <r>
    <s v="00006330"/>
    <n v="335689436017"/>
    <s v="0x4e28a64b71"/>
    <n v="129"/>
    <s v="(0x81)"/>
    <s v="CL_FRT32_TX_CALL param32 0x0000004E"/>
    <n v="4"/>
    <s v="97"/>
    <n v="78"/>
    <n v="68198692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40"/>
    <n v="335689436929"/>
    <s v="0x4e28a64f01"/>
    <n v="140"/>
    <s v="(0x8c)"/>
    <s v="CL_TX STS_SUCCESS(0,0x0) mode 1 chan 18"/>
    <n v="912"/>
    <s v="97"/>
    <b v="0"/>
    <n v="68198784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60"/>
    <n v="335689440562"/>
    <s v="0x4e28a65d32"/>
    <n v="6"/>
    <s v="(0x6)"/>
    <s v="LMMGR_DATA_CONF param32 0x28A651AC"/>
    <n v="3633"/>
    <s v="97"/>
    <n v="681988524"/>
    <n v="68199147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6370"/>
    <n v="335689440564"/>
    <s v="0x4e28a65d34"/>
    <n v="6"/>
    <s v="(0x6)"/>
    <s v="LMMGR_DATA_CONF param32 0x0000004E"/>
    <n v="2"/>
    <s v="97"/>
    <n v="78"/>
    <n v="6819914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80"/>
    <n v="335689440567"/>
    <s v="0x4e28a65d37"/>
    <n v="122"/>
    <s v="(0x7a)"/>
    <s v="FRT32_TX_END param32 0x28A65CF7"/>
    <n v="3"/>
    <s v="97"/>
    <n v="681991415"/>
    <n v="681991479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6390"/>
    <n v="335689440569"/>
    <s v="0x4e28a65d39"/>
    <n v="122"/>
    <s v="(0x7a)"/>
    <s v="FRT32_TX_END param32 0x0000004E"/>
    <n v="2"/>
    <s v="97"/>
    <n v="78"/>
    <n v="6819914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3a0"/>
    <n v="335689440578"/>
    <s v="0x4e28a65d42"/>
    <n v="151"/>
    <s v="(0x97)"/>
    <s v="CL_DEBUG param32 64(0x00000040)"/>
    <n v="9"/>
    <s v="97"/>
    <n v="64"/>
    <n v="6819914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20"/>
    <n v="335689441017"/>
    <s v="0x4e28a65ef9"/>
    <n v="151"/>
    <s v="(0x97)"/>
    <s v="CL_DEBUG param32 256(0x00000100)"/>
    <n v="439"/>
    <s v="97"/>
    <n v="256"/>
    <n v="68199192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50"/>
    <n v="335689441042"/>
    <s v="0x4e28a65f12"/>
    <n v="130"/>
    <s v="(0x82)"/>
    <s v="CL_FRT32_RX_CALL param32 0x00080005"/>
    <n v="25"/>
    <s v="97"/>
    <n v="524293"/>
    <n v="681991954"/>
    <s v=""/>
    <s v=""/>
    <s v=""/>
    <s v=""/>
    <s v=""/>
    <s v="beforeRx"/>
    <s v=""/>
    <s v=""/>
    <s v="EMPTY"/>
    <s v="EMPTY"/>
    <s v="EMPTY"/>
    <s v="EMPTY"/>
    <s v="EMPTY"/>
    <s v="EMPTY"/>
    <s v="EMPTY"/>
    <n v="746"/>
    <x v="0"/>
  </r>
  <r>
    <s v="00006460"/>
    <n v="335689441788"/>
    <s v="0x4e28a661fc"/>
    <n v="141"/>
    <s v="(0x8d)"/>
    <s v="CL_RX STS_SUCCESS(0,0x0) mode 5 chan 8"/>
    <n v="746"/>
    <s v="97"/>
    <b v="0"/>
    <n v="68199270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6490"/>
    <n v="335689443124"/>
    <s v="0x4e28a66734"/>
    <n v="123"/>
    <s v="(0x7b)"/>
    <s v="FRT32_RX_START param32 0x28A6659A"/>
    <n v="1336"/>
    <s v="97"/>
    <n v="681993626"/>
    <n v="68199403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64a0"/>
    <n v="335689443130"/>
    <s v="0x4e28a6673a"/>
    <n v="123"/>
    <s v="(0x7b)"/>
    <s v="FRT32_RX_START param32 0x0000004E"/>
    <n v="6"/>
    <s v="97"/>
    <n v="78"/>
    <n v="6819940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4e0"/>
    <n v="335689443458"/>
    <s v="0x4e28a66882"/>
    <n v="124"/>
    <s v="(0x7c)"/>
    <s v="FRT32_RX_END param32 0x28A667B0"/>
    <n v="328"/>
    <s v="97"/>
    <n v="681994160"/>
    <n v="681994370"/>
    <s v=""/>
    <s v=""/>
    <s v=""/>
    <s v=""/>
    <s v=""/>
    <s v=""/>
    <s v=""/>
    <s v="rxEnd"/>
    <s v="EMPTY"/>
    <s v="EMPTY"/>
    <n v="-681994158"/>
    <s v="EMPTY"/>
    <s v="EMPTY"/>
    <s v="EMPTY"/>
    <n v="228"/>
    <s v="EMPTY"/>
    <x v="0"/>
  </r>
  <r>
    <s v="000064f0"/>
    <n v="335689443462"/>
    <s v="0x4e28a66886"/>
    <n v="124"/>
    <s v="(0x7c)"/>
    <s v="FRT32_RX_END param32 0x0000004E"/>
    <n v="4"/>
    <s v="97"/>
    <n v="78"/>
    <n v="6819943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500"/>
    <n v="335689443476"/>
    <s v="0x4e28a66894"/>
    <n v="151"/>
    <s v="(0x97)"/>
    <s v="CL_DEBUG param32 2(0x00000002)"/>
    <n v="14"/>
    <s v="97"/>
    <n v="2"/>
    <n v="681994388"/>
    <s v=""/>
    <s v="beforeTx"/>
    <s v=""/>
    <s v=""/>
    <s v=""/>
    <s v=""/>
    <s v=""/>
    <s v=""/>
    <s v="EMPTY"/>
    <s v="EMPTY"/>
    <s v="EMPTY"/>
    <s v="EMPTY"/>
    <n v="-681994386"/>
    <n v="715"/>
    <s v="EMPTY"/>
    <s v="EMPTY"/>
    <x v="0"/>
  </r>
  <r>
    <s v="00006520"/>
    <n v="335689443487"/>
    <s v="0x4e28a6689f"/>
    <n v="151"/>
    <s v="(0x97)"/>
    <s v="CL_DEBUG param32 60(0x0000003C)"/>
    <n v="11"/>
    <s v="97"/>
    <n v="60"/>
    <n v="6819943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630"/>
    <n v="335689444191"/>
    <s v="0x4e28a66b5f"/>
    <n v="140"/>
    <s v="(0x8c)"/>
    <s v="CL_TX STS_INADEQUATE_TIME(579,0x243) mode 5 chan 8"/>
    <n v="704"/>
    <s v="97"/>
    <b v="0"/>
    <n v="68199510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6f0"/>
    <n v="335689445632"/>
    <s v="0x4e28a67100"/>
    <n v="151"/>
    <s v="(0x97)"/>
    <s v="CL_DEBUG param32 2097152(0x00200000)"/>
    <n v="1441"/>
    <s v="97"/>
    <n v="2097152"/>
    <n v="6819965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720"/>
    <n v="335689450664"/>
    <s v="0x4e28a684a8"/>
    <n v="151"/>
    <s v="(0x97)"/>
    <s v="CL_DEBUG param32 2(0x00000002)"/>
    <n v="5032"/>
    <s v="97"/>
    <n v="2"/>
    <n v="6820015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770"/>
    <n v="335689450769"/>
    <s v="0x4e28a68511"/>
    <n v="123"/>
    <s v="(0x7b)"/>
    <s v="FRT32_RX_START param32 0x28A68434"/>
    <n v="105"/>
    <s v="97"/>
    <n v="682001460"/>
    <n v="6820016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780"/>
    <n v="335689450772"/>
    <s v="0x4e28a68514"/>
    <n v="123"/>
    <s v="(0x7b)"/>
    <s v="FRT32_RX_START param32 0x0000004E"/>
    <n v="3"/>
    <s v="97"/>
    <n v="78"/>
    <n v="6820016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790"/>
    <n v="335689450779"/>
    <s v="0x4e28a6851b"/>
    <n v="151"/>
    <s v="(0x97)"/>
    <s v="CL_DEBUG param32 4(0x00000004)"/>
    <n v="7"/>
    <s v="97"/>
    <n v="4"/>
    <n v="6820016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7e0"/>
    <n v="335689450866"/>
    <s v="0x4e28a68572"/>
    <n v="151"/>
    <s v="(0x97)"/>
    <s v="CL_DEBUG param32 8(0x00000008)"/>
    <n v="87"/>
    <s v="97"/>
    <n v="8"/>
    <n v="6820017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830"/>
    <n v="335689452179"/>
    <s v="0x4e28a68a93"/>
    <n v="151"/>
    <s v="(0x97)"/>
    <s v="CL_DEBUG param32 16(0x00000010)"/>
    <n v="1313"/>
    <s v="97"/>
    <n v="16"/>
    <n v="6820030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8c0"/>
    <n v="335689452269"/>
    <s v="0x4e28a68aed"/>
    <n v="151"/>
    <s v="(0x97)"/>
    <s v="CL_DEBUG param32 128(0x00000080)"/>
    <n v="90"/>
    <s v="97"/>
    <n v="128"/>
    <n v="6820031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900"/>
    <n v="335689452296"/>
    <s v="0x4e28a68b08"/>
    <n v="131"/>
    <s v="(0x83)"/>
    <s v="CL_NEW CL Id 98 (0x62) duration 400msec"/>
    <n v="27"/>
    <s v="98"/>
    <b v="0"/>
    <n v="6820032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950"/>
    <n v="335689452968"/>
    <s v="0x4e28a68da8"/>
    <n v="151"/>
    <s v="(0x97)"/>
    <s v="CL_DEBUG param32 2097152(0x00200000)"/>
    <n v="672"/>
    <s v="98"/>
    <n v="2097152"/>
    <n v="6820038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990"/>
    <n v="335689453422"/>
    <s v="0x4e28a68f6e"/>
    <n v="124"/>
    <s v="(0x7c)"/>
    <s v="FRT32_RX_END param32 0x28A68F23"/>
    <n v="454"/>
    <s v="98"/>
    <n v="682004259"/>
    <n v="6820043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9a0"/>
    <n v="335689453424"/>
    <s v="0x4e28a68f70"/>
    <n v="124"/>
    <s v="(0x7c)"/>
    <s v="FRT32_RX_END param32 0x0000004E"/>
    <n v="2"/>
    <s v="98"/>
    <n v="78"/>
    <n v="6820043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9b0"/>
    <n v="335689453439"/>
    <s v="0x4e28a68f7f"/>
    <n v="151"/>
    <s v="(0x97)"/>
    <s v="CL_DEBUG param32 32(0x00000020)"/>
    <n v="15"/>
    <s v="98"/>
    <n v="32"/>
    <n v="6820043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50"/>
    <n v="335689453873"/>
    <s v="0x4e28a69131"/>
    <n v="129"/>
    <s v="(0x81)"/>
    <s v="CL_FRT32_TX_CALL param32 0x28A6949B"/>
    <n v="434"/>
    <s v="98"/>
    <n v="682005659"/>
    <n v="682004785"/>
    <s v=""/>
    <s v="beforeTx"/>
    <s v=""/>
    <s v=""/>
    <s v=""/>
    <s v=""/>
    <s v=""/>
    <s v=""/>
    <s v="EMPTY"/>
    <s v="EMPTY"/>
    <s v="EMPTY"/>
    <s v="EMPTY"/>
    <n v="874"/>
    <n v="1105"/>
    <s v="EMPTY"/>
    <s v="EMPTY"/>
    <x v="0"/>
  </r>
  <r>
    <s v="00006a60"/>
    <n v="335689453877"/>
    <s v="0x4e28a69135"/>
    <n v="129"/>
    <s v="(0x81)"/>
    <s v="CL_FRT32_TX_CALL param32 0x0000004E"/>
    <n v="4"/>
    <s v="98"/>
    <n v="78"/>
    <n v="6820047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70"/>
    <n v="335689454978"/>
    <s v="0x4e28a69582"/>
    <n v="140"/>
    <s v="(0x8c)"/>
    <s v="CL_TX STS_SUCCESS(0,0x0) mode 5 chan 56"/>
    <n v="1101"/>
    <s v="98"/>
    <b v="0"/>
    <n v="68200589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90"/>
    <n v="335689491698"/>
    <s v="0x4e28a724f2"/>
    <n v="151"/>
    <s v="(0x97)"/>
    <s v="CL_DEBUG param32 8192(0x00002000)"/>
    <n v="36720"/>
    <s v="98"/>
    <n v="8192"/>
    <n v="6820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b0"/>
    <n v="335689496190"/>
    <s v="0x4e28a7367e"/>
    <n v="6"/>
    <s v="(0x6)"/>
    <s v="LMMGR_DATA_CONF param32 0x28A69857"/>
    <n v="4492"/>
    <s v="98"/>
    <n v="682006615"/>
    <n v="6820471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c0"/>
    <n v="335689496193"/>
    <s v="0x4e28a73681"/>
    <n v="6"/>
    <s v="(0x6)"/>
    <s v="LMMGR_DATA_CONF param32 0x0000004E"/>
    <n v="3"/>
    <s v="98"/>
    <n v="78"/>
    <n v="6820471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d0"/>
    <n v="335689496195"/>
    <s v="0x4e28a73683"/>
    <n v="122"/>
    <s v="(0x7a)"/>
    <s v="FRT32_TX_END param32 0x28A73663"/>
    <n v="2"/>
    <s v="98"/>
    <n v="682047075"/>
    <n v="6820471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e0"/>
    <n v="335689496199"/>
    <s v="0x4e28a73687"/>
    <n v="122"/>
    <s v="(0x7a)"/>
    <s v="FRT32_TX_END param32 0x0000004E"/>
    <n v="4"/>
    <s v="98"/>
    <n v="78"/>
    <n v="6820471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af0"/>
    <n v="335689496207"/>
    <s v="0x4e28a7368f"/>
    <n v="151"/>
    <s v="(0x97)"/>
    <s v="CL_DEBUG param32 64(0x00000040)"/>
    <n v="8"/>
    <s v="98"/>
    <n v="64"/>
    <n v="6820471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b70"/>
    <n v="335689496677"/>
    <s v="0x4e28a73865"/>
    <n v="151"/>
    <s v="(0x97)"/>
    <s v="CL_DEBUG param32 256(0x00000100)"/>
    <n v="470"/>
    <s v="98"/>
    <n v="256"/>
    <n v="6820475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ba0"/>
    <n v="335689496701"/>
    <s v="0x4e28a7387d"/>
    <n v="130"/>
    <s v="(0x82)"/>
    <s v="CL_FRT32_RX_CALL param32 0x00380005"/>
    <n v="24"/>
    <s v="98"/>
    <n v="3670021"/>
    <n v="682047613"/>
    <s v=""/>
    <s v=""/>
    <s v=""/>
    <s v=""/>
    <s v=""/>
    <s v="beforeRx"/>
    <s v=""/>
    <s v=""/>
    <s v="EMPTY"/>
    <s v="EMPTY"/>
    <s v="EMPTY"/>
    <s v="EMPTY"/>
    <s v="EMPTY"/>
    <s v="EMPTY"/>
    <s v="EMPTY"/>
    <n v="153"/>
    <x v="0"/>
  </r>
  <r>
    <s v="00006bb0"/>
    <n v="335689496854"/>
    <s v="0x4e28a73916"/>
    <n v="141"/>
    <s v="(0x8d)"/>
    <s v="CL_RX STS_SUCCESS(0,0x0) mode 5 chan 56"/>
    <n v="153"/>
    <s v="98"/>
    <b v="0"/>
    <n v="68204776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6be0"/>
    <n v="335689498418"/>
    <s v="0x4e28a73f32"/>
    <n v="123"/>
    <s v="(0x7b)"/>
    <s v="FRT32_RX_START param32 0x28A73D90"/>
    <n v="1564"/>
    <s v="98"/>
    <n v="682048912"/>
    <n v="68204933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6bf0"/>
    <n v="335689498420"/>
    <s v="0x4e28a73f34"/>
    <n v="123"/>
    <s v="(0x7b)"/>
    <s v="FRT32_RX_START param32 0x0000004E"/>
    <n v="2"/>
    <s v="98"/>
    <n v="78"/>
    <n v="6820493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c20"/>
    <n v="335689498975"/>
    <s v="0x4e28a7415f"/>
    <n v="151"/>
    <s v="(0x97)"/>
    <s v="CL_DEBUG param32 2(0x00000002)"/>
    <n v="555"/>
    <s v="98"/>
    <n v="2"/>
    <n v="682049887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6c40"/>
    <n v="335689498987"/>
    <s v="0x4e28a7416b"/>
    <n v="151"/>
    <s v="(0x97)"/>
    <s v="CL_DEBUG param32 28(0x0000001C)"/>
    <n v="12"/>
    <s v="98"/>
    <n v="28"/>
    <n v="6820498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10"/>
    <n v="335689500162"/>
    <s v="0x4e28a74602"/>
    <n v="151"/>
    <s v="(0x97)"/>
    <s v="CL_DEBUG param32 2097152(0x00200000)"/>
    <n v="1175"/>
    <s v="98"/>
    <n v="2097152"/>
    <n v="6820510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50"/>
    <n v="335689538511"/>
    <s v="0x4e28a7dbcf"/>
    <n v="124"/>
    <s v="(0x7c)"/>
    <s v="FRT32_RX_END param32 0x28A7DB7B"/>
    <n v="38349"/>
    <s v="98"/>
    <n v="682089339"/>
    <n v="6820894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60"/>
    <n v="335689538513"/>
    <s v="0x4e28a7dbd1"/>
    <n v="124"/>
    <s v="(0x7c)"/>
    <s v="FRT32_RX_END param32 0x0000004E"/>
    <n v="2"/>
    <s v="98"/>
    <n v="78"/>
    <n v="6820894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d70"/>
    <n v="335689538536"/>
    <s v="0x4e28a7dbe8"/>
    <n v="151"/>
    <s v="(0x97)"/>
    <s v="CL_DEBUG param32 32(0x00000020)"/>
    <n v="23"/>
    <s v="98"/>
    <n v="32"/>
    <n v="6820894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e00"/>
    <n v="335689538677"/>
    <s v="0x4e28a7dc75"/>
    <n v="129"/>
    <s v="(0x81)"/>
    <s v="CL_FRT32_TX_CALL param32 0x28A7DF63"/>
    <n v="141"/>
    <s v="98"/>
    <n v="682090339"/>
    <n v="682089589"/>
    <s v=""/>
    <s v="beforeTx"/>
    <s v=""/>
    <s v=""/>
    <s v=""/>
    <s v=""/>
    <s v=""/>
    <s v=""/>
    <n v="801"/>
    <s v="EMPTY"/>
    <s v="EMPTY"/>
    <s v="EMPTY"/>
    <n v="750"/>
    <n v="826"/>
    <s v="EMPTY"/>
    <s v="EMPTY"/>
    <x v="0"/>
  </r>
  <r>
    <s v="00006e10"/>
    <n v="335689538680"/>
    <s v="0x4e28a7dc78"/>
    <n v="129"/>
    <s v="(0x81)"/>
    <s v="CL_FRT32_TX_CALL param32 0x0000004E"/>
    <n v="3"/>
    <s v="98"/>
    <n v="78"/>
    <n v="6820895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e20"/>
    <n v="335689539503"/>
    <s v="0x4e28a7dfaf"/>
    <n v="140"/>
    <s v="(0x8c)"/>
    <s v="CL_TX STS_SUCCESS(0,0x0) mode 5 chan 56"/>
    <n v="823"/>
    <s v="98"/>
    <b v="0"/>
    <n v="68209041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e40"/>
    <n v="335689540689"/>
    <s v="0x4e28a7e451"/>
    <n v="6"/>
    <s v="(0x6)"/>
    <s v="LMMGR_DATA_CONF param32 0x28A7E284"/>
    <n v="1186"/>
    <s v="98"/>
    <n v="682091140"/>
    <n v="68209160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6e50"/>
    <n v="335689540691"/>
    <s v="0x4e28a7e453"/>
    <n v="6"/>
    <s v="(0x6)"/>
    <s v="LMMGR_DATA_CONF param32 0x0000004E"/>
    <n v="2"/>
    <s v="98"/>
    <n v="78"/>
    <n v="6820916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e60"/>
    <n v="335689540695"/>
    <s v="0x4e28a7e457"/>
    <n v="122"/>
    <s v="(0x7a)"/>
    <s v="FRT32_TX_END param32 0x28A7E435"/>
    <n v="4"/>
    <s v="98"/>
    <n v="682091573"/>
    <n v="682091607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6e70"/>
    <n v="335689540698"/>
    <s v="0x4e28a7e45a"/>
    <n v="122"/>
    <s v="(0x7a)"/>
    <s v="FRT32_TX_END param32 0x0000004E"/>
    <n v="3"/>
    <s v="98"/>
    <n v="78"/>
    <n v="682091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e80"/>
    <n v="335689540705"/>
    <s v="0x4e28a7e461"/>
    <n v="151"/>
    <s v="(0x97)"/>
    <s v="CL_DEBUG param32 64(0x00000040)"/>
    <n v="7"/>
    <s v="98"/>
    <n v="64"/>
    <n v="6820916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40"/>
    <n v="335689552765"/>
    <s v="0x4e28a8137d"/>
    <n v="151"/>
    <s v="(0x97)"/>
    <s v="CL_DEBUG param32 512(0x00000200)"/>
    <n v="12060"/>
    <s v="98"/>
    <n v="512"/>
    <n v="6821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60"/>
    <n v="335689572765"/>
    <s v="0x4e28a8619d"/>
    <n v="151"/>
    <s v="(0x97)"/>
    <s v="CL_DEBUG param32 512(0x00000200)"/>
    <n v="20000"/>
    <s v="98"/>
    <n v="512"/>
    <n v="682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80"/>
    <n v="335689591698"/>
    <s v="0x4e28a8ab92"/>
    <n v="151"/>
    <s v="(0x97)"/>
    <s v="CL_DEBUG param32 8192(0x00002000)"/>
    <n v="18933"/>
    <s v="98"/>
    <n v="8192"/>
    <n v="6821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a0"/>
    <n v="335689592766"/>
    <s v="0x4e28a8afbe"/>
    <n v="151"/>
    <s v="(0x97)"/>
    <s v="CL_DEBUG param32 512(0x00000200)"/>
    <n v="1068"/>
    <s v="98"/>
    <n v="512"/>
    <n v="6821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c0"/>
    <n v="335689612766"/>
    <s v="0x4e28a8fdde"/>
    <n v="151"/>
    <s v="(0x97)"/>
    <s v="CL_DEBUG param32 512(0x00000200)"/>
    <n v="20000"/>
    <s v="98"/>
    <n v="512"/>
    <n v="6821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6fe0"/>
    <n v="335689632766"/>
    <s v="0x4e28a94bfe"/>
    <n v="151"/>
    <s v="(0x97)"/>
    <s v="CL_DEBUG param32 512(0x00000200)"/>
    <n v="20000"/>
    <s v="98"/>
    <n v="512"/>
    <n v="6821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00"/>
    <n v="335689652766"/>
    <s v="0x4e28a99a1e"/>
    <n v="151"/>
    <s v="(0x97)"/>
    <s v="CL_DEBUG param32 512(0x00000200)"/>
    <n v="20000"/>
    <s v="98"/>
    <n v="512"/>
    <n v="6822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20"/>
    <n v="335689672765"/>
    <s v="0x4e28a9e83d"/>
    <n v="151"/>
    <s v="(0x97)"/>
    <s v="CL_DEBUG param32 512(0x00000200)"/>
    <n v="19999"/>
    <s v="98"/>
    <n v="512"/>
    <n v="6822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40"/>
    <n v="335689691703"/>
    <s v="0x4e28aa3237"/>
    <n v="151"/>
    <s v="(0x97)"/>
    <s v="CL_DEBUG param32 8192(0x00002000)"/>
    <n v="18938"/>
    <s v="98"/>
    <n v="8192"/>
    <n v="6822426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60"/>
    <n v="335689692766"/>
    <s v="0x4e28aa365e"/>
    <n v="151"/>
    <s v="(0x97)"/>
    <s v="CL_DEBUG param32 512(0x00000200)"/>
    <n v="1063"/>
    <s v="98"/>
    <n v="512"/>
    <n v="6822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80"/>
    <n v="335689712766"/>
    <s v="0x4e28aa847e"/>
    <n v="151"/>
    <s v="(0x97)"/>
    <s v="CL_DEBUG param32 512(0x00000200)"/>
    <n v="20000"/>
    <s v="98"/>
    <n v="512"/>
    <n v="6822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a0"/>
    <n v="335689732766"/>
    <s v="0x4e28aad29e"/>
    <n v="151"/>
    <s v="(0x97)"/>
    <s v="CL_DEBUG param32 512(0x00000200)"/>
    <n v="20000"/>
    <s v="98"/>
    <n v="512"/>
    <n v="6822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c0"/>
    <n v="335689752766"/>
    <s v="0x4e28ab20be"/>
    <n v="151"/>
    <s v="(0x97)"/>
    <s v="CL_DEBUG param32 512(0x00000200)"/>
    <n v="20000"/>
    <s v="98"/>
    <n v="512"/>
    <n v="6823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0e0"/>
    <n v="335689772766"/>
    <s v="0x4e28ab6ede"/>
    <n v="151"/>
    <s v="(0x97)"/>
    <s v="CL_DEBUG param32 512(0x00000200)"/>
    <n v="20000"/>
    <s v="98"/>
    <n v="512"/>
    <n v="6823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00"/>
    <n v="335689791697"/>
    <s v="0x4e28abb8d1"/>
    <n v="151"/>
    <s v="(0x97)"/>
    <s v="CL_DEBUG param32 8192(0x00002000)"/>
    <n v="18931"/>
    <s v="98"/>
    <n v="8192"/>
    <n v="682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20"/>
    <n v="335689792766"/>
    <s v="0x4e28abbcfe"/>
    <n v="151"/>
    <s v="(0x97)"/>
    <s v="CL_DEBUG param32 512(0x00000200)"/>
    <n v="1069"/>
    <s v="98"/>
    <n v="512"/>
    <n v="6823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40"/>
    <n v="335689812766"/>
    <s v="0x4e28ac0b1e"/>
    <n v="151"/>
    <s v="(0x97)"/>
    <s v="CL_DEBUG param32 512(0x00000200)"/>
    <n v="20000"/>
    <s v="98"/>
    <n v="512"/>
    <n v="6823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60"/>
    <n v="335689832766"/>
    <s v="0x4e28ac593e"/>
    <n v="151"/>
    <s v="(0x97)"/>
    <s v="CL_DEBUG param32 512(0x00000200)"/>
    <n v="20000"/>
    <s v="98"/>
    <n v="512"/>
    <n v="6823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80"/>
    <n v="335689852765"/>
    <s v="0x4e28aca75d"/>
    <n v="151"/>
    <s v="(0x97)"/>
    <s v="CL_DEBUG param32 512(0x00000200)"/>
    <n v="19999"/>
    <s v="98"/>
    <n v="512"/>
    <n v="682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a0"/>
    <n v="335689872766"/>
    <s v="0x4e28acf57e"/>
    <n v="151"/>
    <s v="(0x97)"/>
    <s v="CL_DEBUG param32 512(0x00000200)"/>
    <n v="20001"/>
    <s v="98"/>
    <n v="512"/>
    <n v="6824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c0"/>
    <n v="335689891712"/>
    <s v="0x4e28ad3f80"/>
    <n v="151"/>
    <s v="(0x97)"/>
    <s v="CL_DEBUG param32 8192(0x00002000)"/>
    <n v="18946"/>
    <s v="98"/>
    <n v="8192"/>
    <n v="6824426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1e0"/>
    <n v="335689892766"/>
    <s v="0x4e28ad439e"/>
    <n v="151"/>
    <s v="(0x97)"/>
    <s v="CL_DEBUG param32 512(0x00000200)"/>
    <n v="1054"/>
    <s v="98"/>
    <n v="512"/>
    <n v="6824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00"/>
    <n v="335689912765"/>
    <s v="0x4e28ad91bd"/>
    <n v="151"/>
    <s v="(0x97)"/>
    <s v="CL_DEBUG param32 512(0x00000200)"/>
    <n v="19999"/>
    <s v="98"/>
    <n v="512"/>
    <n v="6824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20"/>
    <n v="335689932765"/>
    <s v="0x4e28addfdd"/>
    <n v="151"/>
    <s v="(0x97)"/>
    <s v="CL_DEBUG param32 512(0x00000200)"/>
    <n v="20000"/>
    <s v="98"/>
    <n v="512"/>
    <n v="6824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40"/>
    <n v="335689952765"/>
    <s v="0x4e28ae2dfd"/>
    <n v="151"/>
    <s v="(0x97)"/>
    <s v="CL_DEBUG param32 512(0x00000200)"/>
    <n v="20000"/>
    <s v="98"/>
    <n v="512"/>
    <n v="682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60"/>
    <n v="335689972766"/>
    <s v="0x4e28ae7c1e"/>
    <n v="151"/>
    <s v="(0x97)"/>
    <s v="CL_DEBUG param32 512(0x00000200)"/>
    <n v="20001"/>
    <s v="98"/>
    <n v="512"/>
    <n v="6825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80"/>
    <n v="335689991697"/>
    <s v="0x4e28aec611"/>
    <n v="151"/>
    <s v="(0x97)"/>
    <s v="CL_DEBUG param32 8192(0x00002000)"/>
    <n v="18931"/>
    <s v="98"/>
    <n v="8192"/>
    <n v="682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a0"/>
    <n v="335689992765"/>
    <s v="0x4e28aeca3d"/>
    <n v="151"/>
    <s v="(0x97)"/>
    <s v="CL_DEBUG param32 512(0x00000200)"/>
    <n v="1068"/>
    <s v="98"/>
    <n v="512"/>
    <n v="6825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c0"/>
    <n v="335690012766"/>
    <s v="0x4e28af185e"/>
    <n v="151"/>
    <s v="(0x97)"/>
    <s v="CL_DEBUG param32 512(0x00000200)"/>
    <n v="20001"/>
    <s v="98"/>
    <n v="512"/>
    <n v="6825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2e0"/>
    <n v="335690032765"/>
    <s v="0x4e28af667d"/>
    <n v="151"/>
    <s v="(0x97)"/>
    <s v="CL_DEBUG param32 512(0x00000200)"/>
    <n v="19999"/>
    <s v="98"/>
    <n v="512"/>
    <n v="682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00"/>
    <n v="335690052765"/>
    <s v="0x4e28afb49d"/>
    <n v="151"/>
    <s v="(0x97)"/>
    <s v="CL_DEBUG param32 512(0x00000200)"/>
    <n v="20000"/>
    <s v="98"/>
    <n v="512"/>
    <n v="6826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20"/>
    <n v="335690072765"/>
    <s v="0x4e28b002bd"/>
    <n v="151"/>
    <s v="(0x97)"/>
    <s v="CL_DEBUG param32 512(0x00000200)"/>
    <n v="20000"/>
    <s v="98"/>
    <n v="512"/>
    <n v="6826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40"/>
    <n v="335690091697"/>
    <s v="0x4e28b04cb1"/>
    <n v="151"/>
    <s v="(0x97)"/>
    <s v="CL_DEBUG param32 8192(0x00002000)"/>
    <n v="18932"/>
    <s v="98"/>
    <n v="8192"/>
    <n v="682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60"/>
    <n v="335690092765"/>
    <s v="0x4e28b050dd"/>
    <n v="151"/>
    <s v="(0x97)"/>
    <s v="CL_DEBUG param32 512(0x00000200)"/>
    <n v="1068"/>
    <s v="98"/>
    <n v="512"/>
    <n v="6826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80"/>
    <n v="335690112765"/>
    <s v="0x4e28b09efd"/>
    <n v="151"/>
    <s v="(0x97)"/>
    <s v="CL_DEBUG param32 512(0x00000200)"/>
    <n v="20000"/>
    <s v="98"/>
    <n v="512"/>
    <n v="6826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a0"/>
    <n v="335690132767"/>
    <s v="0x4e28b0ed1f"/>
    <n v="151"/>
    <s v="(0x97)"/>
    <s v="CL_DEBUG param32 512(0x00000200)"/>
    <n v="20002"/>
    <s v="98"/>
    <n v="512"/>
    <n v="68268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c0"/>
    <n v="335690152766"/>
    <s v="0x4e28b13b3e"/>
    <n v="151"/>
    <s v="(0x97)"/>
    <s v="CL_DEBUG param32 512(0x00000200)"/>
    <n v="19999"/>
    <s v="98"/>
    <n v="512"/>
    <n v="682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3e0"/>
    <n v="335690172766"/>
    <s v="0x4e28b1895e"/>
    <n v="151"/>
    <s v="(0x97)"/>
    <s v="CL_DEBUG param32 512(0x00000200)"/>
    <n v="20000"/>
    <s v="98"/>
    <n v="512"/>
    <n v="6827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00"/>
    <n v="335690191698"/>
    <s v="0x4e28b1d352"/>
    <n v="151"/>
    <s v="(0x97)"/>
    <s v="CL_DEBUG param32 8192(0x00002000)"/>
    <n v="18932"/>
    <s v="98"/>
    <n v="8192"/>
    <n v="6827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20"/>
    <n v="335690192765"/>
    <s v="0x4e28b1d77d"/>
    <n v="151"/>
    <s v="(0x97)"/>
    <s v="CL_DEBUG param32 512(0x00000200)"/>
    <n v="1067"/>
    <s v="98"/>
    <n v="512"/>
    <n v="682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40"/>
    <n v="335690212765"/>
    <s v="0x4e28b2259d"/>
    <n v="151"/>
    <s v="(0x97)"/>
    <s v="CL_DEBUG param32 512(0x00000200)"/>
    <n v="20000"/>
    <s v="98"/>
    <n v="512"/>
    <n v="682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60"/>
    <n v="335690232766"/>
    <s v="0x4e28b273be"/>
    <n v="151"/>
    <s v="(0x97)"/>
    <s v="CL_DEBUG param32 512(0x00000200)"/>
    <n v="20001"/>
    <s v="98"/>
    <n v="512"/>
    <n v="6827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80"/>
    <n v="335690252765"/>
    <s v="0x4e28b2c1dd"/>
    <n v="151"/>
    <s v="(0x97)"/>
    <s v="CL_DEBUG param32 512(0x00000200)"/>
    <n v="19999"/>
    <s v="98"/>
    <n v="512"/>
    <n v="682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a0"/>
    <n v="335690272765"/>
    <s v="0x4e28b30ffd"/>
    <n v="151"/>
    <s v="(0x97)"/>
    <s v="CL_DEBUG param32 512(0x00000200)"/>
    <n v="20000"/>
    <s v="98"/>
    <n v="512"/>
    <n v="6828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4c0"/>
    <n v="335690273749"/>
    <s v="0x4e28b313d5"/>
    <n v="151"/>
    <s v="(0x97)"/>
    <s v="CL_DEBUG param32 2097152(0x00200000)"/>
    <n v="984"/>
    <s v="98"/>
    <n v="2097152"/>
    <n v="6828246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540"/>
    <n v="335690274794"/>
    <s v="0x4e28b317ea"/>
    <n v="151"/>
    <s v="(0x97)"/>
    <s v="CL_DEBUG param32 128(0x00000080)"/>
    <n v="1045"/>
    <s v="98"/>
    <n v="128"/>
    <n v="6828257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580"/>
    <n v="335690274840"/>
    <s v="0x4e28b31818"/>
    <n v="131"/>
    <s v="(0x83)"/>
    <s v="CL_NEW CL Id 99 (0x63) duration 400msec"/>
    <n v="46"/>
    <s v="99"/>
    <b v="0"/>
    <n v="6828257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5a0"/>
    <n v="335690274887"/>
    <s v="0x4e28b31847"/>
    <n v="129"/>
    <s v="(0x81)"/>
    <s v="CL_FRT32_TX_CALL param32 0x28B31BC4"/>
    <n v="47"/>
    <s v="99"/>
    <n v="682826692"/>
    <n v="682825799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75b0"/>
    <n v="335690274889"/>
    <s v="0x4e28b31849"/>
    <n v="129"/>
    <s v="(0x81)"/>
    <s v="CL_FRT32_TX_CALL param32 0x0000004E"/>
    <n v="2"/>
    <s v="99"/>
    <n v="78"/>
    <n v="6828258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5c0"/>
    <n v="335690275817"/>
    <s v="0x4e28b31be9"/>
    <n v="140"/>
    <s v="(0x8c)"/>
    <s v="CL_TX STS_SUCCESS(0,0x0) mode 1 chan 82"/>
    <n v="928"/>
    <s v="99"/>
    <b v="0"/>
    <n v="68282672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5e0"/>
    <n v="335690279450"/>
    <s v="0x4e28b32a1a"/>
    <n v="6"/>
    <s v="(0x6)"/>
    <s v="LMMGR_DATA_CONF param32 0x28B31E94"/>
    <n v="3633"/>
    <s v="99"/>
    <n v="682827412"/>
    <n v="68283036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75f0"/>
    <n v="335690279452"/>
    <s v="0x4e28b32a1c"/>
    <n v="6"/>
    <s v="(0x6)"/>
    <s v="LMMGR_DATA_CONF param32 0x0000004E"/>
    <n v="2"/>
    <s v="99"/>
    <n v="78"/>
    <n v="6828303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600"/>
    <n v="335690279455"/>
    <s v="0x4e28b32a1f"/>
    <n v="122"/>
    <s v="(0x7a)"/>
    <s v="FRT32_TX_END param32 0x28B329DF"/>
    <n v="3"/>
    <s v="99"/>
    <n v="682830303"/>
    <n v="682830367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7610"/>
    <n v="335690279457"/>
    <s v="0x4e28b32a21"/>
    <n v="122"/>
    <s v="(0x7a)"/>
    <s v="FRT32_TX_END param32 0x0000004E"/>
    <n v="2"/>
    <s v="99"/>
    <n v="78"/>
    <n v="6828303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620"/>
    <n v="335690279465"/>
    <s v="0x4e28b32a29"/>
    <n v="151"/>
    <s v="(0x97)"/>
    <s v="CL_DEBUG param32 64(0x00000040)"/>
    <n v="8"/>
    <s v="99"/>
    <n v="64"/>
    <n v="6828303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6a0"/>
    <n v="335690279905"/>
    <s v="0x4e28b32be1"/>
    <n v="151"/>
    <s v="(0x97)"/>
    <s v="CL_DEBUG param32 256(0x00000100)"/>
    <n v="440"/>
    <s v="99"/>
    <n v="256"/>
    <n v="6828308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6d0"/>
    <n v="335690279930"/>
    <s v="0x4e28b32bfa"/>
    <n v="130"/>
    <s v="(0x82)"/>
    <s v="CL_FRT32_RX_CALL param32 0x000D0005"/>
    <n v="25"/>
    <s v="99"/>
    <n v="851973"/>
    <n v="682830842"/>
    <s v=""/>
    <s v=""/>
    <s v=""/>
    <s v=""/>
    <s v=""/>
    <s v="beforeRx"/>
    <s v=""/>
    <s v=""/>
    <s v="EMPTY"/>
    <s v="EMPTY"/>
    <s v="EMPTY"/>
    <s v="EMPTY"/>
    <s v="EMPTY"/>
    <s v="EMPTY"/>
    <s v="EMPTY"/>
    <n v="742"/>
    <x v="0"/>
  </r>
  <r>
    <s v="000076e0"/>
    <n v="335690280672"/>
    <s v="0x4e28b32ee0"/>
    <n v="141"/>
    <s v="(0x8d)"/>
    <s v="CL_RX STS_SUCCESS(0,0x0) mode 5 chan 13"/>
    <n v="742"/>
    <s v="99"/>
    <b v="0"/>
    <n v="68283158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7710"/>
    <n v="335690282022"/>
    <s v="0x4e28b33426"/>
    <n v="123"/>
    <s v="(0x7b)"/>
    <s v="FRT32_RX_START param32 0x28B33283"/>
    <n v="1350"/>
    <s v="99"/>
    <n v="682832515"/>
    <n v="68283293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7720"/>
    <n v="335690282026"/>
    <s v="0x4e28b3342a"/>
    <n v="123"/>
    <s v="(0x7b)"/>
    <s v="FRT32_RX_START param32 0x0000004E"/>
    <n v="4"/>
    <s v="99"/>
    <n v="78"/>
    <n v="6828329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760"/>
    <n v="335690282360"/>
    <s v="0x4e28b33578"/>
    <n v="124"/>
    <s v="(0x7c)"/>
    <s v="FRT32_RX_END param32 0x28B33498"/>
    <n v="334"/>
    <s v="99"/>
    <n v="682833048"/>
    <n v="682833272"/>
    <s v=""/>
    <s v=""/>
    <s v=""/>
    <s v=""/>
    <s v=""/>
    <s v=""/>
    <s v=""/>
    <s v="rxEnd"/>
    <s v="EMPTY"/>
    <s v="EMPTY"/>
    <n v="-682833046"/>
    <s v="EMPTY"/>
    <s v="EMPTY"/>
    <s v="EMPTY"/>
    <n v="240"/>
    <s v="EMPTY"/>
    <x v="0"/>
  </r>
  <r>
    <s v="00007770"/>
    <n v="335690282362"/>
    <s v="0x4e28b3357a"/>
    <n v="124"/>
    <s v="(0x7c)"/>
    <s v="FRT32_RX_END param32 0x0000004E"/>
    <n v="2"/>
    <s v="99"/>
    <n v="78"/>
    <n v="6828332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780"/>
    <n v="335690282376"/>
    <s v="0x4e28b33588"/>
    <n v="151"/>
    <s v="(0x97)"/>
    <s v="CL_DEBUG param32 2(0x00000002)"/>
    <n v="14"/>
    <s v="99"/>
    <n v="2"/>
    <n v="682833288"/>
    <s v=""/>
    <s v="beforeTx"/>
    <s v=""/>
    <s v=""/>
    <s v=""/>
    <s v=""/>
    <s v=""/>
    <s v=""/>
    <s v="EMPTY"/>
    <s v="EMPTY"/>
    <s v="EMPTY"/>
    <s v="EMPTY"/>
    <n v="-682833286"/>
    <n v="728"/>
    <s v="EMPTY"/>
    <s v="EMPTY"/>
    <x v="0"/>
  </r>
  <r>
    <s v="000077a0"/>
    <n v="335690282389"/>
    <s v="0x4e28b33595"/>
    <n v="151"/>
    <s v="(0x97)"/>
    <s v="CL_DEBUG param32 60(0x0000003C)"/>
    <n v="13"/>
    <s v="99"/>
    <n v="60"/>
    <n v="6828333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8b0"/>
    <n v="335690283104"/>
    <s v="0x4e28b33860"/>
    <n v="140"/>
    <s v="(0x8c)"/>
    <s v="CL_TX STS_INADEQUATE_TIME(579,0x243) mode 5 chan 13"/>
    <n v="715"/>
    <s v="99"/>
    <b v="0"/>
    <n v="68283401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70"/>
    <n v="335690284444"/>
    <s v="0x4e28b33d9c"/>
    <n v="151"/>
    <s v="(0x97)"/>
    <s v="CL_DEBUG param32 2097152(0x00200000)"/>
    <n v="1340"/>
    <s v="99"/>
    <n v="2097152"/>
    <n v="6828353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a0"/>
    <n v="335690291697"/>
    <s v="0x4e28b359f1"/>
    <n v="151"/>
    <s v="(0x97)"/>
    <s v="CL_DEBUG param32 8192(0x00002000)"/>
    <n v="7253"/>
    <s v="99"/>
    <n v="8192"/>
    <n v="682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c0"/>
    <n v="335690292766"/>
    <s v="0x4e28b35e1e"/>
    <n v="151"/>
    <s v="(0x97)"/>
    <s v="CL_DEBUG param32 512(0x00000200)"/>
    <n v="1069"/>
    <s v="99"/>
    <n v="512"/>
    <n v="682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9e0"/>
    <n v="335690294902"/>
    <s v="0x4e28b36676"/>
    <n v="151"/>
    <s v="(0x97)"/>
    <s v="CL_DEBUG param32 2097152(0x00200000)"/>
    <n v="2136"/>
    <s v="99"/>
    <n v="2097152"/>
    <n v="6828458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60"/>
    <n v="335690295945"/>
    <s v="0x4e28b36a89"/>
    <n v="151"/>
    <s v="(0x97)"/>
    <s v="CL_DEBUG param32 128(0x00000080)"/>
    <n v="1043"/>
    <s v="99"/>
    <n v="128"/>
    <n v="6828468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a0"/>
    <n v="335690295991"/>
    <s v="0x4e28b36ab7"/>
    <n v="131"/>
    <s v="(0x83)"/>
    <s v="CL_NEW CL Id 100 (0x64) duration 400msec"/>
    <n v="46"/>
    <s v="100"/>
    <b v="0"/>
    <n v="6828469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c0"/>
    <n v="335690296038"/>
    <s v="0x4e28b36ae6"/>
    <n v="129"/>
    <s v="(0x81)"/>
    <s v="CL_FRT32_TX_CALL param32 0x28B36E63"/>
    <n v="47"/>
    <s v="100"/>
    <n v="682847843"/>
    <n v="682846950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7ad0"/>
    <n v="335690296041"/>
    <s v="0x4e28b36ae9"/>
    <n v="129"/>
    <s v="(0x81)"/>
    <s v="CL_FRT32_TX_CALL param32 0x0000004E"/>
    <n v="3"/>
    <s v="100"/>
    <n v="78"/>
    <n v="6828469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ae0"/>
    <n v="335690296967"/>
    <s v="0x4e28b36e87"/>
    <n v="140"/>
    <s v="(0x8c)"/>
    <s v="CL_TX STS_SUCCESS(0,0x0) mode 1 chan 54"/>
    <n v="926"/>
    <s v="100"/>
    <b v="0"/>
    <n v="68284787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b00"/>
    <n v="335690300599"/>
    <s v="0x4e28b37cb7"/>
    <n v="6"/>
    <s v="(0x6)"/>
    <s v="LMMGR_DATA_CONF param32 0x28B37132"/>
    <n v="3632"/>
    <s v="100"/>
    <n v="682848562"/>
    <n v="68285151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7b10"/>
    <n v="335690300602"/>
    <s v="0x4e28b37cba"/>
    <n v="6"/>
    <s v="(0x6)"/>
    <s v="LMMGR_DATA_CONF param32 0x0000004E"/>
    <n v="3"/>
    <s v="100"/>
    <n v="78"/>
    <n v="6828515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b20"/>
    <n v="335690300604"/>
    <s v="0x4e28b37cbc"/>
    <n v="122"/>
    <s v="(0x7a)"/>
    <s v="FRT32_TX_END param32 0x28B37C7D"/>
    <n v="2"/>
    <s v="100"/>
    <n v="682851453"/>
    <n v="68285151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7b30"/>
    <n v="335690300607"/>
    <s v="0x4e28b37cbf"/>
    <n v="122"/>
    <s v="(0x7a)"/>
    <s v="FRT32_TX_END param32 0x0000004E"/>
    <n v="3"/>
    <s v="100"/>
    <n v="78"/>
    <n v="6828515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b40"/>
    <n v="335690300614"/>
    <s v="0x4e28b37cc6"/>
    <n v="151"/>
    <s v="(0x97)"/>
    <s v="CL_DEBUG param32 64(0x00000040)"/>
    <n v="7"/>
    <s v="100"/>
    <n v="64"/>
    <n v="6828515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bc0"/>
    <n v="335690301055"/>
    <s v="0x4e28b37e7f"/>
    <n v="151"/>
    <s v="(0x97)"/>
    <s v="CL_DEBUG param32 256(0x00000100)"/>
    <n v="441"/>
    <s v="100"/>
    <n v="256"/>
    <n v="6828519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bf0"/>
    <n v="335690301079"/>
    <s v="0x4e28b37e97"/>
    <n v="130"/>
    <s v="(0x82)"/>
    <s v="CL_FRT32_RX_CALL param32 0x00230005"/>
    <n v="24"/>
    <s v="100"/>
    <n v="2293765"/>
    <n v="682851991"/>
    <s v=""/>
    <s v=""/>
    <s v=""/>
    <s v=""/>
    <s v=""/>
    <s v="beforeRx"/>
    <s v=""/>
    <s v=""/>
    <s v="EMPTY"/>
    <s v="EMPTY"/>
    <s v="EMPTY"/>
    <s v="EMPTY"/>
    <s v="EMPTY"/>
    <s v="EMPTY"/>
    <s v="EMPTY"/>
    <n v="749"/>
    <x v="0"/>
  </r>
  <r>
    <s v="00007c00"/>
    <n v="335690301828"/>
    <s v="0x4e28b38184"/>
    <n v="141"/>
    <s v="(0x8d)"/>
    <s v="CL_RX STS_SUCCESS(0,0x0) mode 5 chan 35"/>
    <n v="749"/>
    <s v="100"/>
    <b v="0"/>
    <n v="68285274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7c30"/>
    <n v="335690303166"/>
    <s v="0x4e28b386be"/>
    <n v="123"/>
    <s v="(0x7b)"/>
    <s v="FRT32_RX_START param32 0x28B3851F"/>
    <n v="1338"/>
    <s v="100"/>
    <n v="682853663"/>
    <n v="68285407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7c40"/>
    <n v="335690303168"/>
    <s v="0x4e28b386c0"/>
    <n v="123"/>
    <s v="(0x7b)"/>
    <s v="FRT32_RX_START param32 0x0000004E"/>
    <n v="2"/>
    <s v="100"/>
    <n v="78"/>
    <n v="6828540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c80"/>
    <n v="335690303498"/>
    <s v="0x4e28b3880a"/>
    <n v="124"/>
    <s v="(0x7c)"/>
    <s v="FRT32_RX_END param32 0x28B38735"/>
    <n v="330"/>
    <s v="100"/>
    <n v="682854197"/>
    <n v="682854410"/>
    <s v=""/>
    <s v=""/>
    <s v=""/>
    <s v=""/>
    <s v=""/>
    <s v=""/>
    <s v=""/>
    <s v="rxEnd"/>
    <s v="EMPTY"/>
    <s v="EMPTY"/>
    <n v="-682854195"/>
    <s v="EMPTY"/>
    <s v="EMPTY"/>
    <s v="EMPTY"/>
    <n v="230"/>
    <s v="EMPTY"/>
    <x v="0"/>
  </r>
  <r>
    <s v="00007c90"/>
    <n v="335690303500"/>
    <s v="0x4e28b3880c"/>
    <n v="124"/>
    <s v="(0x7c)"/>
    <s v="FRT32_RX_END param32 0x0000004E"/>
    <n v="2"/>
    <s v="100"/>
    <n v="78"/>
    <n v="6828544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ca0"/>
    <n v="335690303515"/>
    <s v="0x4e28b3881b"/>
    <n v="151"/>
    <s v="(0x97)"/>
    <s v="CL_DEBUG param32 2(0x00000002)"/>
    <n v="15"/>
    <s v="100"/>
    <n v="2"/>
    <n v="682854427"/>
    <s v=""/>
    <s v="beforeTx"/>
    <s v=""/>
    <s v=""/>
    <s v=""/>
    <s v=""/>
    <s v=""/>
    <s v=""/>
    <s v="EMPTY"/>
    <s v="EMPTY"/>
    <s v="EMPTY"/>
    <s v="EMPTY"/>
    <n v="-682854425"/>
    <n v="728"/>
    <s v="EMPTY"/>
    <s v="EMPTY"/>
    <x v="0"/>
  </r>
  <r>
    <s v="00007cc0"/>
    <n v="335690303527"/>
    <s v="0x4e28b38827"/>
    <n v="151"/>
    <s v="(0x97)"/>
    <s v="CL_DEBUG param32 60(0x0000003C)"/>
    <n v="12"/>
    <s v="100"/>
    <n v="60"/>
    <n v="6828544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dd0"/>
    <n v="335690304243"/>
    <s v="0x4e28b38af3"/>
    <n v="140"/>
    <s v="(0x8c)"/>
    <s v="CL_TX STS_INADEQUATE_TIME(579,0x243) mode 5 chan 35"/>
    <n v="716"/>
    <s v="100"/>
    <b v="0"/>
    <n v="68285515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e90"/>
    <n v="335690305721"/>
    <s v="0x4e28b390b9"/>
    <n v="151"/>
    <s v="(0x97)"/>
    <s v="CL_DEBUG param32 2097152(0x00200000)"/>
    <n v="1478"/>
    <s v="100"/>
    <n v="2097152"/>
    <n v="6828566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ec0"/>
    <n v="335690312767"/>
    <s v="0x4e28b3ac3f"/>
    <n v="151"/>
    <s v="(0x97)"/>
    <s v="CL_DEBUG param32 512(0x00000200)"/>
    <n v="7046"/>
    <s v="100"/>
    <n v="512"/>
    <n v="68286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ee0"/>
    <n v="335690316318"/>
    <s v="0x4e28b3ba1e"/>
    <n v="151"/>
    <s v="(0x97)"/>
    <s v="CL_DEBUG param32 2097152(0x00200000)"/>
    <n v="3551"/>
    <s v="100"/>
    <n v="2097152"/>
    <n v="6828672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f60"/>
    <n v="335690317362"/>
    <s v="0x4e28b3be32"/>
    <n v="151"/>
    <s v="(0x97)"/>
    <s v="CL_DEBUG param32 128(0x00000080)"/>
    <n v="1044"/>
    <s v="100"/>
    <n v="128"/>
    <n v="6828682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fa0"/>
    <n v="335690317408"/>
    <s v="0x4e28b3be60"/>
    <n v="131"/>
    <s v="(0x83)"/>
    <s v="CL_NEW CL Id 101 (0x65) duration 400msec"/>
    <n v="46"/>
    <s v="101"/>
    <b v="0"/>
    <n v="6828683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fc0"/>
    <n v="335690317455"/>
    <s v="0x4e28b3be8f"/>
    <n v="129"/>
    <s v="(0x81)"/>
    <s v="CL_FRT32_TX_CALL param32 0x28B3C20B"/>
    <n v="47"/>
    <s v="101"/>
    <n v="682869259"/>
    <n v="682868367"/>
    <s v=""/>
    <s v="beforeTx"/>
    <s v=""/>
    <s v=""/>
    <s v=""/>
    <s v=""/>
    <s v=""/>
    <s v=""/>
    <n v="912"/>
    <s v="EMPTY"/>
    <s v="EMPTY"/>
    <s v="EMPTY"/>
    <n v="892"/>
    <n v="1120"/>
    <s v="EMPTY"/>
    <s v="EMPTY"/>
    <x v="0"/>
  </r>
  <r>
    <s v="00007fd0"/>
    <n v="335690317457"/>
    <s v="0x4e28b3be91"/>
    <n v="129"/>
    <s v="(0x81)"/>
    <s v="CL_FRT32_TX_CALL param32 0x0000004E"/>
    <n v="2"/>
    <s v="101"/>
    <n v="78"/>
    <n v="6828683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7fe0"/>
    <n v="335690318575"/>
    <s v="0x4e28b3c2ef"/>
    <n v="140"/>
    <s v="(0x8c)"/>
    <s v="CL_TX STS_SUCCESS(0,0x0) mode 1 chan 17"/>
    <n v="1118"/>
    <s v="101"/>
    <b v="0"/>
    <n v="68286948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000"/>
    <n v="335690322208"/>
    <s v="0x4e28b3d120"/>
    <n v="6"/>
    <s v="(0x6)"/>
    <s v="LMMGR_DATA_CONF param32 0x28B3C59B"/>
    <n v="3633"/>
    <s v="101"/>
    <n v="682870171"/>
    <n v="682873120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010"/>
    <n v="335690322211"/>
    <s v="0x4e28b3d123"/>
    <n v="6"/>
    <s v="(0x6)"/>
    <s v="LMMGR_DATA_CONF param32 0x0000004E"/>
    <n v="3"/>
    <s v="101"/>
    <n v="78"/>
    <n v="6828731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020"/>
    <n v="335690322213"/>
    <s v="0x4e28b3d125"/>
    <n v="122"/>
    <s v="(0x7a)"/>
    <s v="FRT32_TX_END param32 0x28B3D0E6"/>
    <n v="2"/>
    <s v="101"/>
    <n v="682873062"/>
    <n v="68287312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8030"/>
    <n v="335690322215"/>
    <s v="0x4e28b3d127"/>
    <n v="122"/>
    <s v="(0x7a)"/>
    <s v="FRT32_TX_END param32 0x0000004E"/>
    <n v="2"/>
    <s v="101"/>
    <n v="78"/>
    <n v="6828731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040"/>
    <n v="335690322224"/>
    <s v="0x4e28b3d130"/>
    <n v="151"/>
    <s v="(0x97)"/>
    <s v="CL_DEBUG param32 64(0x00000040)"/>
    <n v="9"/>
    <s v="101"/>
    <n v="64"/>
    <n v="6828731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0c0"/>
    <n v="335690322664"/>
    <s v="0x4e28b3d2e8"/>
    <n v="151"/>
    <s v="(0x97)"/>
    <s v="CL_DEBUG param32 256(0x00000100)"/>
    <n v="440"/>
    <s v="101"/>
    <n v="256"/>
    <n v="6828735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0f0"/>
    <n v="335690322689"/>
    <s v="0x4e28b3d301"/>
    <n v="130"/>
    <s v="(0x82)"/>
    <s v="CL_FRT32_RX_CALL param32 0x00110005"/>
    <n v="25"/>
    <s v="101"/>
    <n v="1114117"/>
    <n v="682873601"/>
    <s v=""/>
    <s v=""/>
    <s v=""/>
    <s v=""/>
    <s v=""/>
    <s v="beforeRx"/>
    <s v=""/>
    <s v=""/>
    <s v="EMPTY"/>
    <s v="EMPTY"/>
    <s v="EMPTY"/>
    <s v="EMPTY"/>
    <s v="EMPTY"/>
    <s v="EMPTY"/>
    <s v="EMPTY"/>
    <n v="369"/>
    <x v="0"/>
  </r>
  <r>
    <s v="00008100"/>
    <n v="335690323058"/>
    <s v="0x4e28b3d472"/>
    <n v="141"/>
    <s v="(0x8d)"/>
    <s v="CL_RX STS_SUCCESS(0,0x0) mode 5 chan 17"/>
    <n v="369"/>
    <s v="101"/>
    <b v="0"/>
    <n v="68287397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8130"/>
    <n v="335690324789"/>
    <s v="0x4e28b3db35"/>
    <n v="123"/>
    <s v="(0x7b)"/>
    <s v="FRT32_RX_START param32 0x28B3D98B"/>
    <n v="1731"/>
    <s v="101"/>
    <n v="682875275"/>
    <n v="68287570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8140"/>
    <n v="335690324793"/>
    <s v="0x4e28b3db39"/>
    <n v="123"/>
    <s v="(0x7b)"/>
    <s v="FRT32_RX_START param32 0x0000004E"/>
    <n v="4"/>
    <s v="101"/>
    <n v="78"/>
    <n v="6828757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180"/>
    <n v="335690325121"/>
    <s v="0x4e28b3dc81"/>
    <n v="124"/>
    <s v="(0x7c)"/>
    <s v="FRT32_RX_END param32 0x28B3DB9F"/>
    <n v="328"/>
    <s v="101"/>
    <n v="682875807"/>
    <n v="682876033"/>
    <s v=""/>
    <s v=""/>
    <s v=""/>
    <s v=""/>
    <s v=""/>
    <s v=""/>
    <s v=""/>
    <s v="rxEnd"/>
    <s v="EMPTY"/>
    <s v="EMPTY"/>
    <n v="-682875805"/>
    <s v="EMPTY"/>
    <s v="EMPTY"/>
    <s v="EMPTY"/>
    <n v="242"/>
    <s v="EMPTY"/>
    <x v="0"/>
  </r>
  <r>
    <s v="00008190"/>
    <n v="335690325123"/>
    <s v="0x4e28b3dc83"/>
    <n v="124"/>
    <s v="(0x7c)"/>
    <s v="FRT32_RX_END param32 0x0000004E"/>
    <n v="2"/>
    <s v="101"/>
    <n v="78"/>
    <n v="6828760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1a0"/>
    <n v="335690325137"/>
    <s v="0x4e28b3dc91"/>
    <n v="151"/>
    <s v="(0x97)"/>
    <s v="CL_DEBUG param32 2(0x00000002)"/>
    <n v="14"/>
    <s v="101"/>
    <n v="2"/>
    <n v="682876049"/>
    <s v=""/>
    <s v="beforeTx"/>
    <s v=""/>
    <s v=""/>
    <s v=""/>
    <s v=""/>
    <s v=""/>
    <s v=""/>
    <s v="EMPTY"/>
    <s v="EMPTY"/>
    <s v="EMPTY"/>
    <s v="EMPTY"/>
    <n v="-682876047"/>
    <n v="727"/>
    <s v="EMPTY"/>
    <s v="EMPTY"/>
    <x v="0"/>
  </r>
  <r>
    <s v="000081c0"/>
    <n v="335690325150"/>
    <s v="0x4e28b3dc9e"/>
    <n v="151"/>
    <s v="(0x97)"/>
    <s v="CL_DEBUG param32 60(0x0000003C)"/>
    <n v="13"/>
    <s v="101"/>
    <n v="60"/>
    <n v="6828760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2d0"/>
    <n v="335690325864"/>
    <s v="0x4e28b3df68"/>
    <n v="140"/>
    <s v="(0x8c)"/>
    <s v="CL_TX STS_INADEQUATE_TIME(579,0x243) mode 5 chan 17"/>
    <n v="714"/>
    <s v="101"/>
    <b v="0"/>
    <n v="68287677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390"/>
    <n v="335690327224"/>
    <s v="0x4e28b3e4b8"/>
    <n v="151"/>
    <s v="(0x97)"/>
    <s v="CL_DEBUG param32 2097152(0x00200000)"/>
    <n v="1360"/>
    <s v="101"/>
    <n v="2097152"/>
    <n v="6828781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3c0"/>
    <n v="335690332766"/>
    <s v="0x4e28b3fa5e"/>
    <n v="151"/>
    <s v="(0x97)"/>
    <s v="CL_DEBUG param32 512(0x00000200)"/>
    <n v="5542"/>
    <s v="101"/>
    <n v="512"/>
    <n v="6828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3e0"/>
    <n v="335690337676"/>
    <s v="0x4e28b40d8c"/>
    <n v="151"/>
    <s v="(0x97)"/>
    <s v="CL_DEBUG param32 2097152(0x00200000)"/>
    <n v="4910"/>
    <s v="101"/>
    <n v="2097152"/>
    <n v="6828885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460"/>
    <n v="335690340915"/>
    <s v="0x4e28b41a33"/>
    <n v="151"/>
    <s v="(0x97)"/>
    <s v="CL_DEBUG param32 128(0x00000080)"/>
    <n v="3239"/>
    <s v="101"/>
    <n v="128"/>
    <n v="6828918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4a0"/>
    <n v="335690340961"/>
    <s v="0x4e28b41a61"/>
    <n v="131"/>
    <s v="(0x83)"/>
    <s v="CL_NEW CL Id 102 (0x66) duration 400msec"/>
    <n v="46"/>
    <s v="102"/>
    <b v="0"/>
    <n v="6828918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4c0"/>
    <n v="335690341008"/>
    <s v="0x4e28b41a90"/>
    <n v="129"/>
    <s v="(0x81)"/>
    <s v="CL_FRT32_TX_CALL param32 0x28B41E0C"/>
    <n v="47"/>
    <s v="102"/>
    <n v="682892812"/>
    <n v="682891920"/>
    <s v=""/>
    <s v="beforeTx"/>
    <s v=""/>
    <s v=""/>
    <s v=""/>
    <s v=""/>
    <s v=""/>
    <s v=""/>
    <n v="720"/>
    <s v="EMPTY"/>
    <s v="EMPTY"/>
    <s v="EMPTY"/>
    <n v="892"/>
    <n v="929"/>
    <s v="EMPTY"/>
    <s v="EMPTY"/>
    <x v="0"/>
  </r>
  <r>
    <s v="000084d0"/>
    <n v="335690341011"/>
    <s v="0x4e28b41a93"/>
    <n v="129"/>
    <s v="(0x81)"/>
    <s v="CL_FRT32_TX_CALL param32 0x0000004E"/>
    <n v="3"/>
    <s v="102"/>
    <n v="78"/>
    <n v="6828919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4e0"/>
    <n v="335690341937"/>
    <s v="0x4e28b41e31"/>
    <n v="140"/>
    <s v="(0x8c)"/>
    <s v="CL_TX STS_SUCCESS(0,0x0) mode 1 chan 37"/>
    <n v="926"/>
    <s v="102"/>
    <b v="0"/>
    <n v="68289284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00"/>
    <n v="335690345569"/>
    <s v="0x4e28b42c61"/>
    <n v="6"/>
    <s v="(0x6)"/>
    <s v="LMMGR_DATA_CONF param32 0x28B420DC"/>
    <n v="3632"/>
    <s v="102"/>
    <n v="682893532"/>
    <n v="68289648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510"/>
    <n v="335690345572"/>
    <s v="0x4e28b42c64"/>
    <n v="6"/>
    <s v="(0x6)"/>
    <s v="LMMGR_DATA_CONF param32 0x0000004E"/>
    <n v="3"/>
    <s v="102"/>
    <n v="78"/>
    <n v="6828964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20"/>
    <n v="335690345574"/>
    <s v="0x4e28b42c66"/>
    <n v="122"/>
    <s v="(0x7a)"/>
    <s v="FRT32_TX_END param32 0x28B42C27"/>
    <n v="2"/>
    <s v="102"/>
    <n v="682896423"/>
    <n v="68289648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8530"/>
    <n v="335690345577"/>
    <s v="0x4e28b42c69"/>
    <n v="122"/>
    <s v="(0x7a)"/>
    <s v="FRT32_TX_END param32 0x0000004E"/>
    <n v="3"/>
    <s v="102"/>
    <n v="78"/>
    <n v="6828964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40"/>
    <n v="335690345585"/>
    <s v="0x4e28b42c71"/>
    <n v="151"/>
    <s v="(0x97)"/>
    <s v="CL_DEBUG param32 64(0x00000040)"/>
    <n v="8"/>
    <s v="102"/>
    <n v="64"/>
    <n v="6828964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c0"/>
    <n v="335690346025"/>
    <s v="0x4e28b42e29"/>
    <n v="151"/>
    <s v="(0x97)"/>
    <s v="CL_DEBUG param32 256(0x00000100)"/>
    <n v="440"/>
    <s v="102"/>
    <n v="256"/>
    <n v="6828969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5f0"/>
    <n v="335690346051"/>
    <s v="0x4e28b42e43"/>
    <n v="130"/>
    <s v="(0x82)"/>
    <s v="CL_FRT32_RX_CALL param32 0x002F0005"/>
    <n v="26"/>
    <s v="102"/>
    <n v="3080197"/>
    <n v="682896963"/>
    <s v=""/>
    <s v=""/>
    <s v=""/>
    <s v=""/>
    <s v=""/>
    <s v="beforeRx"/>
    <s v=""/>
    <s v=""/>
    <s v="EMPTY"/>
    <s v="EMPTY"/>
    <s v="EMPTY"/>
    <s v="EMPTY"/>
    <s v="EMPTY"/>
    <s v="EMPTY"/>
    <s v="EMPTY"/>
    <n v="743"/>
    <x v="0"/>
  </r>
  <r>
    <s v="00008600"/>
    <n v="335690346794"/>
    <s v="0x4e28b4312a"/>
    <n v="141"/>
    <s v="(0x8d)"/>
    <s v="CL_RX STS_SUCCESS(0,0x0) mode 5 chan 47"/>
    <n v="743"/>
    <s v="102"/>
    <b v="0"/>
    <n v="68289770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8630"/>
    <n v="335690348138"/>
    <s v="0x4e28b4366a"/>
    <n v="123"/>
    <s v="(0x7b)"/>
    <s v="FRT32_RX_START param32 0x28B434CB"/>
    <n v="1344"/>
    <s v="102"/>
    <n v="682898635"/>
    <n v="68289905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8640"/>
    <n v="335690348140"/>
    <s v="0x4e28b4366c"/>
    <n v="123"/>
    <s v="(0x7b)"/>
    <s v="FRT32_RX_START param32 0x0000004E"/>
    <n v="2"/>
    <s v="102"/>
    <n v="78"/>
    <n v="6828990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680"/>
    <n v="335690348475"/>
    <s v="0x4e28b437bb"/>
    <n v="124"/>
    <s v="(0x7c)"/>
    <s v="FRT32_RX_END param32 0x28B436DF"/>
    <n v="335"/>
    <s v="102"/>
    <n v="682899167"/>
    <n v="682899387"/>
    <s v=""/>
    <s v=""/>
    <s v=""/>
    <s v=""/>
    <s v=""/>
    <s v=""/>
    <s v=""/>
    <s v="rxEnd"/>
    <s v="EMPTY"/>
    <s v="EMPTY"/>
    <n v="-682899165"/>
    <s v="EMPTY"/>
    <s v="EMPTY"/>
    <s v="EMPTY"/>
    <n v="236"/>
    <s v="EMPTY"/>
    <x v="0"/>
  </r>
  <r>
    <s v="00008690"/>
    <n v="335690348477"/>
    <s v="0x4e28b437bd"/>
    <n v="124"/>
    <s v="(0x7c)"/>
    <s v="FRT32_RX_END param32 0x0000004E"/>
    <n v="2"/>
    <s v="102"/>
    <n v="78"/>
    <n v="6828993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6a0"/>
    <n v="335690348491"/>
    <s v="0x4e28b437cb"/>
    <n v="151"/>
    <s v="(0x97)"/>
    <s v="CL_DEBUG param32 2(0x00000002)"/>
    <n v="14"/>
    <s v="102"/>
    <n v="2"/>
    <n v="682899403"/>
    <s v=""/>
    <s v="beforeTx"/>
    <s v=""/>
    <s v=""/>
    <s v=""/>
    <s v=""/>
    <s v=""/>
    <s v=""/>
    <s v="EMPTY"/>
    <s v="EMPTY"/>
    <s v="EMPTY"/>
    <s v="EMPTY"/>
    <n v="-682899401"/>
    <n v="727"/>
    <s v="EMPTY"/>
    <s v="EMPTY"/>
    <x v="0"/>
  </r>
  <r>
    <s v="000086c0"/>
    <n v="335690348503"/>
    <s v="0x4e28b437d7"/>
    <n v="151"/>
    <s v="(0x97)"/>
    <s v="CL_DEBUG param32 60(0x0000003C)"/>
    <n v="12"/>
    <s v="102"/>
    <n v="60"/>
    <n v="6828994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7d0"/>
    <n v="335690349218"/>
    <s v="0x4e28b43aa2"/>
    <n v="140"/>
    <s v="(0x8c)"/>
    <s v="CL_TX STS_INADEQUATE_TIME(579,0x243) mode 5 chan 47"/>
    <n v="715"/>
    <s v="102"/>
    <b v="0"/>
    <n v="68290013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890"/>
    <n v="335690350565"/>
    <s v="0x4e28b43fe5"/>
    <n v="151"/>
    <s v="(0x97)"/>
    <s v="CL_DEBUG param32 2097152(0x00200000)"/>
    <n v="1347"/>
    <s v="102"/>
    <n v="2097152"/>
    <n v="6829014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8c0"/>
    <n v="335690352766"/>
    <s v="0x4e28b4487e"/>
    <n v="151"/>
    <s v="(0x97)"/>
    <s v="CL_DEBUG param32 512(0x00000200)"/>
    <n v="2201"/>
    <s v="102"/>
    <n v="512"/>
    <n v="6829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8e0"/>
    <n v="335690361036"/>
    <s v="0x4e28b468cc"/>
    <n v="151"/>
    <s v="(0x97)"/>
    <s v="CL_DEBUG param32 2097152(0x00200000)"/>
    <n v="8270"/>
    <s v="102"/>
    <n v="2097152"/>
    <n v="6829119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960"/>
    <n v="335690362078"/>
    <s v="0x4e28b46cde"/>
    <n v="151"/>
    <s v="(0x97)"/>
    <s v="CL_DEBUG param32 128(0x00000080)"/>
    <n v="1042"/>
    <s v="102"/>
    <n v="128"/>
    <n v="6829129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9a0"/>
    <n v="335690362124"/>
    <s v="0x4e28b46d0c"/>
    <n v="131"/>
    <s v="(0x83)"/>
    <s v="CL_NEW CL Id 103 (0x67) duration 400msec"/>
    <n v="46"/>
    <s v="103"/>
    <b v="0"/>
    <n v="6829130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9c0"/>
    <n v="335690362185"/>
    <s v="0x4e28b46d49"/>
    <n v="129"/>
    <s v="(0x81)"/>
    <s v="CL_FRT32_TX_CALL param32 0x28B470B7"/>
    <n v="61"/>
    <s v="103"/>
    <n v="682913975"/>
    <n v="682913097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089d0"/>
    <n v="335690362188"/>
    <s v="0x4e28b46d4c"/>
    <n v="129"/>
    <s v="(0x81)"/>
    <s v="CL_FRT32_TX_CALL param32 0x0000004E"/>
    <n v="3"/>
    <s v="103"/>
    <n v="78"/>
    <n v="6829131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9e0"/>
    <n v="335690363099"/>
    <s v="0x4e28b470db"/>
    <n v="140"/>
    <s v="(0x8c)"/>
    <s v="CL_TX STS_SUCCESS(0,0x0) mode 1 chan 47"/>
    <n v="911"/>
    <s v="103"/>
    <b v="0"/>
    <n v="68291401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a00"/>
    <n v="335690366731"/>
    <s v="0x4e28b47f0b"/>
    <n v="6"/>
    <s v="(0x6)"/>
    <s v="LMMGR_DATA_CONF param32 0x28B47386"/>
    <n v="3632"/>
    <s v="103"/>
    <n v="682914694"/>
    <n v="68291764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a10"/>
    <n v="335690366735"/>
    <s v="0x4e28b47f0f"/>
    <n v="6"/>
    <s v="(0x6)"/>
    <s v="LMMGR_DATA_CONF param32 0x0000004E"/>
    <n v="4"/>
    <s v="103"/>
    <n v="78"/>
    <n v="6829176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a20"/>
    <n v="335690366738"/>
    <s v="0x4e28b47f12"/>
    <n v="122"/>
    <s v="(0x7a)"/>
    <s v="FRT32_TX_END param32 0x28B47ED1"/>
    <n v="3"/>
    <s v="103"/>
    <n v="682917585"/>
    <n v="68291765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8a30"/>
    <n v="335690366740"/>
    <s v="0x4e28b47f14"/>
    <n v="122"/>
    <s v="(0x7a)"/>
    <s v="FRT32_TX_END param32 0x0000004E"/>
    <n v="2"/>
    <s v="103"/>
    <n v="78"/>
    <n v="6829176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a40"/>
    <n v="335690366748"/>
    <s v="0x4e28b47f1c"/>
    <n v="151"/>
    <s v="(0x97)"/>
    <s v="CL_DEBUG param32 64(0x00000040)"/>
    <n v="8"/>
    <s v="103"/>
    <n v="64"/>
    <n v="6829176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ac0"/>
    <n v="335690367187"/>
    <s v="0x4e28b480d3"/>
    <n v="151"/>
    <s v="(0x97)"/>
    <s v="CL_DEBUG param32 256(0x00000100)"/>
    <n v="439"/>
    <s v="103"/>
    <n v="256"/>
    <n v="6829180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af0"/>
    <n v="335690367213"/>
    <s v="0x4e28b480ed"/>
    <n v="130"/>
    <s v="(0x82)"/>
    <s v="CL_FRT32_RX_CALL param32 0x002B0005"/>
    <n v="26"/>
    <s v="103"/>
    <n v="2818053"/>
    <n v="682918125"/>
    <s v=""/>
    <s v=""/>
    <s v=""/>
    <s v=""/>
    <s v=""/>
    <s v="beforeRx"/>
    <s v=""/>
    <s v=""/>
    <s v="EMPTY"/>
    <s v="EMPTY"/>
    <s v="EMPTY"/>
    <s v="EMPTY"/>
    <s v="EMPTY"/>
    <s v="EMPTY"/>
    <s v="EMPTY"/>
    <n v="821"/>
    <x v="0"/>
  </r>
  <r>
    <s v="00008b00"/>
    <n v="335690368034"/>
    <s v="0x4e28b48422"/>
    <n v="141"/>
    <s v="(0x8d)"/>
    <s v="CL_RX STS_SUCCESS(0,0x0) mode 5 chan 43"/>
    <n v="821"/>
    <s v="103"/>
    <b v="0"/>
    <n v="68291894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8b30"/>
    <n v="335690369291"/>
    <s v="0x4e28b4890b"/>
    <n v="123"/>
    <s v="(0x7b)"/>
    <s v="FRT32_RX_START param32 0x28B48774"/>
    <n v="1257"/>
    <s v="103"/>
    <n v="682919796"/>
    <n v="682920203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8b40"/>
    <n v="335690369294"/>
    <s v="0x4e28b4890e"/>
    <n v="123"/>
    <s v="(0x7b)"/>
    <s v="FRT32_RX_START param32 0x0000004E"/>
    <n v="3"/>
    <s v="103"/>
    <n v="78"/>
    <n v="6829202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b80"/>
    <n v="335690369628"/>
    <s v="0x4e28b48a5c"/>
    <n v="124"/>
    <s v="(0x7c)"/>
    <s v="FRT32_RX_END param32 0x28B4898A"/>
    <n v="334"/>
    <s v="103"/>
    <n v="682920330"/>
    <n v="682920540"/>
    <s v=""/>
    <s v=""/>
    <s v=""/>
    <s v=""/>
    <s v=""/>
    <s v=""/>
    <s v=""/>
    <s v="rxEnd"/>
    <s v="EMPTY"/>
    <s v="EMPTY"/>
    <n v="-682920328"/>
    <s v="EMPTY"/>
    <s v="EMPTY"/>
    <s v="EMPTY"/>
    <n v="226"/>
    <s v="EMPTY"/>
    <x v="0"/>
  </r>
  <r>
    <s v="00008b90"/>
    <n v="335690369630"/>
    <s v="0x4e28b48a5e"/>
    <n v="124"/>
    <s v="(0x7c)"/>
    <s v="FRT32_RX_END param32 0x0000004E"/>
    <n v="2"/>
    <s v="103"/>
    <n v="78"/>
    <n v="6829205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ba0"/>
    <n v="335690369644"/>
    <s v="0x4e28b48a6c"/>
    <n v="151"/>
    <s v="(0x97)"/>
    <s v="CL_DEBUG param32 2(0x00000002)"/>
    <n v="14"/>
    <s v="103"/>
    <n v="2"/>
    <n v="682920556"/>
    <s v=""/>
    <s v="beforeTx"/>
    <s v=""/>
    <s v=""/>
    <s v=""/>
    <s v=""/>
    <s v=""/>
    <s v=""/>
    <s v="EMPTY"/>
    <s v="EMPTY"/>
    <s v="EMPTY"/>
    <s v="EMPTY"/>
    <n v="-682920554"/>
    <n v="726"/>
    <s v="EMPTY"/>
    <s v="EMPTY"/>
    <x v="0"/>
  </r>
  <r>
    <s v="00008bc0"/>
    <n v="335690369655"/>
    <s v="0x4e28b48a77"/>
    <n v="151"/>
    <s v="(0x97)"/>
    <s v="CL_DEBUG param32 60(0x0000003C)"/>
    <n v="11"/>
    <s v="103"/>
    <n v="60"/>
    <n v="6829205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cd0"/>
    <n v="335690370370"/>
    <s v="0x4e28b48d42"/>
    <n v="140"/>
    <s v="(0x8c)"/>
    <s v="CL_TX STS_INADEQUATE_TIME(579,0x243) mode 5 chan 43"/>
    <n v="715"/>
    <s v="103"/>
    <b v="0"/>
    <n v="68292128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d90"/>
    <n v="335690371731"/>
    <s v="0x4e28b49293"/>
    <n v="151"/>
    <s v="(0x97)"/>
    <s v="CL_DEBUG param32 2097152(0x00200000)"/>
    <n v="1361"/>
    <s v="103"/>
    <n v="2097152"/>
    <n v="6829226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dc0"/>
    <n v="335690372765"/>
    <s v="0x4e28b4969d"/>
    <n v="151"/>
    <s v="(0x97)"/>
    <s v="CL_DEBUG param32 512(0x00000200)"/>
    <n v="1034"/>
    <s v="103"/>
    <n v="512"/>
    <n v="6829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de0"/>
    <n v="335690382427"/>
    <s v="0x4e28b4bc5b"/>
    <n v="151"/>
    <s v="(0x97)"/>
    <s v="CL_DEBUG param32 2097152(0x00200000)"/>
    <n v="9662"/>
    <s v="103"/>
    <n v="2097152"/>
    <n v="6829333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60"/>
    <n v="335690383469"/>
    <s v="0x4e28b4c06d"/>
    <n v="151"/>
    <s v="(0x97)"/>
    <s v="CL_DEBUG param32 128(0x00000080)"/>
    <n v="1042"/>
    <s v="103"/>
    <n v="128"/>
    <n v="6829343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a0"/>
    <n v="335690383514"/>
    <s v="0x4e28b4c09a"/>
    <n v="131"/>
    <s v="(0x83)"/>
    <s v="CL_NEW CL Id 104 (0x68) duration 400msec"/>
    <n v="45"/>
    <s v="104"/>
    <b v="0"/>
    <n v="6829344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c0"/>
    <n v="335690383562"/>
    <s v="0x4e28b4c0ca"/>
    <n v="129"/>
    <s v="(0x81)"/>
    <s v="CL_FRT32_TX_CALL param32 0x28B4C447"/>
    <n v="48"/>
    <s v="104"/>
    <n v="682935367"/>
    <n v="682934474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8ed0"/>
    <n v="335690383565"/>
    <s v="0x4e28b4c0cd"/>
    <n v="129"/>
    <s v="(0x81)"/>
    <s v="CL_FRT32_TX_CALL param32 0x0000004E"/>
    <n v="3"/>
    <s v="104"/>
    <n v="78"/>
    <n v="6829344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ee0"/>
    <n v="335690384491"/>
    <s v="0x4e28b4c46b"/>
    <n v="140"/>
    <s v="(0x8c)"/>
    <s v="CL_TX STS_SUCCESS(0,0x0) mode 1 chan 5"/>
    <n v="926"/>
    <s v="104"/>
    <b v="0"/>
    <n v="68293540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f00"/>
    <n v="335690388123"/>
    <s v="0x4e28b4d29b"/>
    <n v="6"/>
    <s v="(0x6)"/>
    <s v="LMMGR_DATA_CONF param32 0x28B4C716"/>
    <n v="3632"/>
    <s v="104"/>
    <n v="682936086"/>
    <n v="68293903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8f10"/>
    <n v="335690388126"/>
    <s v="0x4e28b4d29e"/>
    <n v="6"/>
    <s v="(0x6)"/>
    <s v="LMMGR_DATA_CONF param32 0x0000004E"/>
    <n v="3"/>
    <s v="104"/>
    <n v="78"/>
    <n v="6829390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f20"/>
    <n v="335690388130"/>
    <s v="0x4e28b4d2a2"/>
    <n v="122"/>
    <s v="(0x7a)"/>
    <s v="FRT32_TX_END param32 0x28B4D261"/>
    <n v="4"/>
    <s v="104"/>
    <n v="682938977"/>
    <n v="68293904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8f30"/>
    <n v="335690388132"/>
    <s v="0x4e28b4d2a4"/>
    <n v="122"/>
    <s v="(0x7a)"/>
    <s v="FRT32_TX_END param32 0x0000004E"/>
    <n v="2"/>
    <s v="104"/>
    <n v="78"/>
    <n v="6829390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f40"/>
    <n v="335690388140"/>
    <s v="0x4e28b4d2ac"/>
    <n v="151"/>
    <s v="(0x97)"/>
    <s v="CL_DEBUG param32 64(0x00000040)"/>
    <n v="8"/>
    <s v="104"/>
    <n v="64"/>
    <n v="6829390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fc0"/>
    <n v="335690388579"/>
    <s v="0x4e28b4d463"/>
    <n v="151"/>
    <s v="(0x97)"/>
    <s v="CL_DEBUG param32 256(0x00000100)"/>
    <n v="439"/>
    <s v="104"/>
    <n v="256"/>
    <n v="6829394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8ff0"/>
    <n v="335690388603"/>
    <s v="0x4e28b4d47b"/>
    <n v="130"/>
    <s v="(0x82)"/>
    <s v="CL_FRT32_RX_CALL param32 0x00110005"/>
    <n v="24"/>
    <s v="104"/>
    <n v="1114117"/>
    <n v="682939515"/>
    <s v=""/>
    <s v=""/>
    <s v=""/>
    <s v=""/>
    <s v=""/>
    <s v="beforeRx"/>
    <s v=""/>
    <s v=""/>
    <s v="EMPTY"/>
    <s v="EMPTY"/>
    <s v="EMPTY"/>
    <s v="EMPTY"/>
    <s v="EMPTY"/>
    <s v="EMPTY"/>
    <s v="EMPTY"/>
    <n v="726"/>
    <x v="0"/>
  </r>
  <r>
    <s v="00009000"/>
    <n v="335690389329"/>
    <s v="0x4e28b4d751"/>
    <n v="141"/>
    <s v="(0x8d)"/>
    <s v="CL_RX STS_SUCCESS(0,0x0) mode 5 chan 17"/>
    <n v="726"/>
    <s v="104"/>
    <b v="0"/>
    <n v="68294024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9030"/>
    <n v="335690390689"/>
    <s v="0x4e28b4dca1"/>
    <n v="123"/>
    <s v="(0x7b)"/>
    <s v="FRT32_RX_START param32 0x28B4DB05"/>
    <n v="1360"/>
    <s v="104"/>
    <n v="682941189"/>
    <n v="68294160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9040"/>
    <n v="335690390692"/>
    <s v="0x4e28b4dca4"/>
    <n v="123"/>
    <s v="(0x7b)"/>
    <s v="FRT32_RX_START param32 0x0000004E"/>
    <n v="3"/>
    <s v="104"/>
    <n v="78"/>
    <n v="6829416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080"/>
    <n v="335690391026"/>
    <s v="0x4e28b4ddf2"/>
    <n v="124"/>
    <s v="(0x7c)"/>
    <s v="FRT32_RX_END param32 0x28B4DD1A"/>
    <n v="334"/>
    <s v="104"/>
    <n v="682941722"/>
    <n v="682941938"/>
    <s v=""/>
    <s v=""/>
    <s v=""/>
    <s v=""/>
    <s v=""/>
    <s v=""/>
    <s v=""/>
    <s v="rxEnd"/>
    <s v="EMPTY"/>
    <s v="EMPTY"/>
    <n v="-682941720"/>
    <s v="EMPTY"/>
    <s v="EMPTY"/>
    <s v="EMPTY"/>
    <n v="232"/>
    <s v="EMPTY"/>
    <x v="0"/>
  </r>
  <r>
    <s v="00009090"/>
    <n v="335690391028"/>
    <s v="0x4e28b4ddf4"/>
    <n v="124"/>
    <s v="(0x7c)"/>
    <s v="FRT32_RX_END param32 0x0000004E"/>
    <n v="2"/>
    <s v="104"/>
    <n v="78"/>
    <n v="6829419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0a0"/>
    <n v="335690391042"/>
    <s v="0x4e28b4de02"/>
    <n v="151"/>
    <s v="(0x97)"/>
    <s v="CL_DEBUG param32 2(0x00000002)"/>
    <n v="14"/>
    <s v="104"/>
    <n v="2"/>
    <n v="682941954"/>
    <s v=""/>
    <s v="beforeTx"/>
    <s v=""/>
    <s v=""/>
    <s v=""/>
    <s v=""/>
    <s v=""/>
    <s v=""/>
    <s v="EMPTY"/>
    <s v="EMPTY"/>
    <s v="EMPTY"/>
    <s v="EMPTY"/>
    <n v="-682941952"/>
    <n v="730"/>
    <s v="EMPTY"/>
    <s v="EMPTY"/>
    <x v="0"/>
  </r>
  <r>
    <s v="000090c0"/>
    <n v="335690391053"/>
    <s v="0x4e28b4de0d"/>
    <n v="151"/>
    <s v="(0x97)"/>
    <s v="CL_DEBUG param32 60(0x0000003C)"/>
    <n v="11"/>
    <s v="104"/>
    <n v="60"/>
    <n v="6829419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1d0"/>
    <n v="335690391772"/>
    <s v="0x4e28b4e0dc"/>
    <n v="140"/>
    <s v="(0x8c)"/>
    <s v="CL_TX STS_INADEQUATE_TIME(579,0x243) mode 5 chan 17"/>
    <n v="719"/>
    <s v="104"/>
    <b v="0"/>
    <n v="68294268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290"/>
    <n v="335690392642"/>
    <s v="0x4e28b4e442"/>
    <n v="151"/>
    <s v="(0x97)"/>
    <s v="CL_DEBUG param32 8192(0x00002000)"/>
    <n v="870"/>
    <s v="104"/>
    <n v="8192"/>
    <n v="6829435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2b0"/>
    <n v="335690392766"/>
    <s v="0x4e28b4e4be"/>
    <n v="151"/>
    <s v="(0x97)"/>
    <s v="CL_DEBUG param32 512(0x00000200)"/>
    <n v="124"/>
    <s v="104"/>
    <n v="512"/>
    <n v="6829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2d0"/>
    <n v="335690393548"/>
    <s v="0x4e28b4e7cc"/>
    <n v="151"/>
    <s v="(0x97)"/>
    <s v="CL_DEBUG param32 2097152(0x00200000)"/>
    <n v="782"/>
    <s v="104"/>
    <n v="2097152"/>
    <n v="6829444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300"/>
    <n v="335690404627"/>
    <s v="0x4e28b51313"/>
    <n v="151"/>
    <s v="(0x97)"/>
    <s v="CL_DEBUG param32 2097152(0x00200000)"/>
    <n v="11079"/>
    <s v="104"/>
    <n v="2097152"/>
    <n v="6829555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380"/>
    <n v="335690405670"/>
    <s v="0x4e28b51726"/>
    <n v="151"/>
    <s v="(0x97)"/>
    <s v="CL_DEBUG param32 128(0x00000080)"/>
    <n v="1043"/>
    <s v="104"/>
    <n v="128"/>
    <n v="6829565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3c0"/>
    <n v="335690405715"/>
    <s v="0x4e28b51753"/>
    <n v="131"/>
    <s v="(0x83)"/>
    <s v="CL_NEW CL Id 105 (0x69) duration 400msec"/>
    <n v="45"/>
    <s v="105"/>
    <b v="0"/>
    <n v="6829566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3e0"/>
    <n v="335690405762"/>
    <s v="0x4e28b51782"/>
    <n v="129"/>
    <s v="(0x81)"/>
    <s v="CL_FRT32_TX_CALL param32 0x28B51AFF"/>
    <n v="47"/>
    <s v="105"/>
    <n v="682957567"/>
    <n v="682956674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93f0"/>
    <n v="335690405764"/>
    <s v="0x4e28b51784"/>
    <n v="129"/>
    <s v="(0x81)"/>
    <s v="CL_FRT32_TX_CALL param32 0x0000004E"/>
    <n v="2"/>
    <s v="105"/>
    <n v="78"/>
    <n v="6829566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400"/>
    <n v="335690406691"/>
    <s v="0x4e28b51b23"/>
    <n v="140"/>
    <s v="(0x8c)"/>
    <s v="CL_TX STS_SUCCESS(0,0x0) mode 1 chan 71"/>
    <n v="927"/>
    <s v="105"/>
    <b v="0"/>
    <n v="68295760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420"/>
    <n v="335690410324"/>
    <s v="0x4e28b52954"/>
    <n v="6"/>
    <s v="(0x6)"/>
    <s v="LMMGR_DATA_CONF param32 0x28B51DCE"/>
    <n v="3633"/>
    <s v="105"/>
    <n v="682958286"/>
    <n v="682961236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9430"/>
    <n v="335690410327"/>
    <s v="0x4e28b52957"/>
    <n v="6"/>
    <s v="(0x6)"/>
    <s v="LMMGR_DATA_CONF param32 0x0000004E"/>
    <n v="3"/>
    <s v="105"/>
    <n v="78"/>
    <n v="6829612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440"/>
    <n v="335690410330"/>
    <s v="0x4e28b5295a"/>
    <n v="122"/>
    <s v="(0x7a)"/>
    <s v="FRT32_TX_END param32 0x28B52919"/>
    <n v="3"/>
    <s v="105"/>
    <n v="682961177"/>
    <n v="68296124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9450"/>
    <n v="335690410332"/>
    <s v="0x4e28b5295c"/>
    <n v="122"/>
    <s v="(0x7a)"/>
    <s v="FRT32_TX_END param32 0x0000004E"/>
    <n v="2"/>
    <s v="105"/>
    <n v="78"/>
    <n v="6829612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460"/>
    <n v="335690410340"/>
    <s v="0x4e28b52964"/>
    <n v="151"/>
    <s v="(0x97)"/>
    <s v="CL_DEBUG param32 64(0x00000040)"/>
    <n v="8"/>
    <s v="105"/>
    <n v="64"/>
    <n v="6829612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4e0"/>
    <n v="335690410779"/>
    <s v="0x4e28b52b1b"/>
    <n v="151"/>
    <s v="(0x97)"/>
    <s v="CL_DEBUG param32 256(0x00000100)"/>
    <n v="439"/>
    <s v="105"/>
    <n v="256"/>
    <n v="6829616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510"/>
    <n v="335690410804"/>
    <s v="0x4e28b52b34"/>
    <n v="130"/>
    <s v="(0x82)"/>
    <s v="CL_FRT32_RX_CALL param32 0x00150005"/>
    <n v="25"/>
    <s v="105"/>
    <n v="1376261"/>
    <n v="682961716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09520"/>
    <n v="335690411544"/>
    <s v="0x4e28b52e18"/>
    <n v="141"/>
    <s v="(0x8d)"/>
    <s v="CL_RX STS_SUCCESS(0,0x0) mode 5 chan 21"/>
    <n v="740"/>
    <s v="105"/>
    <b v="0"/>
    <n v="68296245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9550"/>
    <n v="335690412889"/>
    <s v="0x4e28b53359"/>
    <n v="123"/>
    <s v="(0x7b)"/>
    <s v="FRT32_RX_START param32 0x28B531BC"/>
    <n v="1345"/>
    <s v="105"/>
    <n v="682963388"/>
    <n v="68296380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9560"/>
    <n v="335690412891"/>
    <s v="0x4e28b5335b"/>
    <n v="123"/>
    <s v="(0x7b)"/>
    <s v="FRT32_RX_START param32 0x0000004E"/>
    <n v="2"/>
    <s v="105"/>
    <n v="78"/>
    <n v="6829638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5a0"/>
    <n v="335690413225"/>
    <s v="0x4e28b534a9"/>
    <n v="124"/>
    <s v="(0x7c)"/>
    <s v="FRT32_RX_END param32 0x28B533D2"/>
    <n v="334"/>
    <s v="105"/>
    <n v="682963922"/>
    <n v="682964137"/>
    <s v=""/>
    <s v=""/>
    <s v=""/>
    <s v=""/>
    <s v=""/>
    <s v=""/>
    <s v=""/>
    <s v="rxEnd"/>
    <s v="EMPTY"/>
    <s v="EMPTY"/>
    <n v="-682963920"/>
    <s v="EMPTY"/>
    <s v="EMPTY"/>
    <s v="EMPTY"/>
    <n v="231"/>
    <s v="EMPTY"/>
    <x v="0"/>
  </r>
  <r>
    <s v="000095b0"/>
    <n v="335690413227"/>
    <s v="0x4e28b534ab"/>
    <n v="124"/>
    <s v="(0x7c)"/>
    <s v="FRT32_RX_END param32 0x0000004E"/>
    <n v="2"/>
    <s v="105"/>
    <n v="78"/>
    <n v="6829641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5c0"/>
    <n v="335690413241"/>
    <s v="0x4e28b534b9"/>
    <n v="151"/>
    <s v="(0x97)"/>
    <s v="CL_DEBUG param32 2(0x00000002)"/>
    <n v="14"/>
    <s v="105"/>
    <n v="2"/>
    <n v="682964153"/>
    <s v=""/>
    <s v="beforeTx"/>
    <s v=""/>
    <s v=""/>
    <s v=""/>
    <s v=""/>
    <s v=""/>
    <s v=""/>
    <s v="EMPTY"/>
    <s v="EMPTY"/>
    <s v="EMPTY"/>
    <s v="EMPTY"/>
    <n v="-682964151"/>
    <n v="726"/>
    <s v="EMPTY"/>
    <s v="EMPTY"/>
    <x v="0"/>
  </r>
  <r>
    <s v="000095e0"/>
    <n v="335690413252"/>
    <s v="0x4e28b534c4"/>
    <n v="151"/>
    <s v="(0x97)"/>
    <s v="CL_DEBUG param32 60(0x0000003C)"/>
    <n v="11"/>
    <s v="105"/>
    <n v="60"/>
    <n v="6829641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6f0"/>
    <n v="335690413967"/>
    <s v="0x4e28b5378f"/>
    <n v="140"/>
    <s v="(0x8c)"/>
    <s v="CL_TX STS_INADEQUATE_TIME(579,0x243) mode 5 chan 21"/>
    <n v="715"/>
    <s v="105"/>
    <b v="0"/>
    <n v="68296487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7b0"/>
    <n v="335690415358"/>
    <s v="0x4e28b53cfe"/>
    <n v="151"/>
    <s v="(0x97)"/>
    <s v="CL_DEBUG param32 2097152(0x00200000)"/>
    <n v="1391"/>
    <s v="105"/>
    <n v="2097152"/>
    <n v="6829662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7e0"/>
    <n v="335690426015"/>
    <s v="0x4e28b5669f"/>
    <n v="151"/>
    <s v="(0x97)"/>
    <s v="CL_DEBUG param32 2097152(0x00200000)"/>
    <n v="10657"/>
    <s v="105"/>
    <n v="2097152"/>
    <n v="6829769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860"/>
    <n v="335690427058"/>
    <s v="0x4e28b56ab2"/>
    <n v="151"/>
    <s v="(0x97)"/>
    <s v="CL_DEBUG param32 128(0x00000080)"/>
    <n v="1043"/>
    <s v="105"/>
    <n v="128"/>
    <n v="6829779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8a0"/>
    <n v="335690427103"/>
    <s v="0x4e28b56adf"/>
    <n v="131"/>
    <s v="(0x83)"/>
    <s v="CL_NEW CL Id 106 (0x6A) duration 400msec"/>
    <n v="45"/>
    <s v="106"/>
    <b v="0"/>
    <n v="6829780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8c0"/>
    <n v="335690427150"/>
    <s v="0x4e28b56b0e"/>
    <n v="129"/>
    <s v="(0x81)"/>
    <s v="CL_FRT32_TX_CALL param32 0x28B56E8C"/>
    <n v="47"/>
    <s v="106"/>
    <n v="682978956"/>
    <n v="682978062"/>
    <s v=""/>
    <s v="beforeTx"/>
    <s v=""/>
    <s v=""/>
    <s v=""/>
    <s v=""/>
    <s v=""/>
    <s v=""/>
    <n v="720"/>
    <s v="EMPTY"/>
    <s v="EMPTY"/>
    <s v="EMPTY"/>
    <n v="894"/>
    <n v="931"/>
    <s v="EMPTY"/>
    <s v="EMPTY"/>
    <x v="0"/>
  </r>
  <r>
    <s v="000098d0"/>
    <n v="335690427154"/>
    <s v="0x4e28b56b12"/>
    <n v="129"/>
    <s v="(0x81)"/>
    <s v="CL_FRT32_TX_CALL param32 0x0000004E"/>
    <n v="4"/>
    <s v="106"/>
    <n v="78"/>
    <n v="6829780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8e0"/>
    <n v="335690428081"/>
    <s v="0x4e28b56eb1"/>
    <n v="140"/>
    <s v="(0x8c)"/>
    <s v="CL_TX STS_SUCCESS(0,0x0) mode 1 chan 26"/>
    <n v="927"/>
    <s v="106"/>
    <b v="0"/>
    <n v="68297899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00"/>
    <n v="335690431713"/>
    <s v="0x4e28b57ce1"/>
    <n v="6"/>
    <s v="(0x6)"/>
    <s v="LMMGR_DATA_CONF param32 0x28B5715C"/>
    <n v="3632"/>
    <s v="106"/>
    <n v="682979676"/>
    <n v="68298262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9910"/>
    <n v="335690431716"/>
    <s v="0x4e28b57ce4"/>
    <n v="6"/>
    <s v="(0x6)"/>
    <s v="LMMGR_DATA_CONF param32 0x0000004E"/>
    <n v="3"/>
    <s v="106"/>
    <n v="78"/>
    <n v="6829826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20"/>
    <n v="335690431718"/>
    <s v="0x4e28b57ce6"/>
    <n v="122"/>
    <s v="(0x7a)"/>
    <s v="FRT32_TX_END param32 0x28B57CA7"/>
    <n v="2"/>
    <s v="106"/>
    <n v="682982567"/>
    <n v="68298263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9930"/>
    <n v="335690431721"/>
    <s v="0x4e28b57ce9"/>
    <n v="122"/>
    <s v="(0x7a)"/>
    <s v="FRT32_TX_END param32 0x0000004E"/>
    <n v="3"/>
    <s v="106"/>
    <n v="78"/>
    <n v="6829826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40"/>
    <n v="335690431730"/>
    <s v="0x4e28b57cf2"/>
    <n v="151"/>
    <s v="(0x97)"/>
    <s v="CL_DEBUG param32 64(0x00000040)"/>
    <n v="9"/>
    <s v="106"/>
    <n v="64"/>
    <n v="6829826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c0"/>
    <n v="335690432168"/>
    <s v="0x4e28b57ea8"/>
    <n v="151"/>
    <s v="(0x97)"/>
    <s v="CL_DEBUG param32 256(0x00000100)"/>
    <n v="438"/>
    <s v="106"/>
    <n v="256"/>
    <n v="6829830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9f0"/>
    <n v="335690432193"/>
    <s v="0x4e28b57ec1"/>
    <n v="130"/>
    <s v="(0x82)"/>
    <s v="CL_FRT32_RX_CALL param32 0x00260005"/>
    <n v="25"/>
    <s v="106"/>
    <n v="2490373"/>
    <n v="682983105"/>
    <s v=""/>
    <s v=""/>
    <s v=""/>
    <s v=""/>
    <s v=""/>
    <s v="beforeRx"/>
    <s v=""/>
    <s v=""/>
    <s v="EMPTY"/>
    <s v="EMPTY"/>
    <s v="EMPTY"/>
    <s v="EMPTY"/>
    <s v="EMPTY"/>
    <s v="EMPTY"/>
    <s v="EMPTY"/>
    <n v="813"/>
    <x v="0"/>
  </r>
  <r>
    <s v="00009a00"/>
    <n v="335690433006"/>
    <s v="0x4e28b581ee"/>
    <n v="141"/>
    <s v="(0x8d)"/>
    <s v="CL_RX STS_SUCCESS(0,0x0) mode 5 chan 38"/>
    <n v="813"/>
    <s v="106"/>
    <b v="0"/>
    <n v="68298391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9a30"/>
    <n v="335690434280"/>
    <s v="0x4e28b586e8"/>
    <n v="123"/>
    <s v="(0x7b)"/>
    <s v="FRT32_RX_START param32 0x28B5854A"/>
    <n v="1274"/>
    <s v="106"/>
    <n v="682984778"/>
    <n v="68298519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9a40"/>
    <n v="335690434283"/>
    <s v="0x4e28b586eb"/>
    <n v="123"/>
    <s v="(0x7b)"/>
    <s v="FRT32_RX_START param32 0x0000004E"/>
    <n v="3"/>
    <s v="106"/>
    <n v="78"/>
    <n v="6829851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a80"/>
    <n v="335690434615"/>
    <s v="0x4e28b58837"/>
    <n v="124"/>
    <s v="(0x7c)"/>
    <s v="FRT32_RX_END param32 0x28B58760"/>
    <n v="332"/>
    <s v="106"/>
    <n v="682985312"/>
    <n v="682985527"/>
    <s v=""/>
    <s v=""/>
    <s v=""/>
    <s v=""/>
    <s v=""/>
    <s v=""/>
    <s v=""/>
    <s v="rxEnd"/>
    <s v="EMPTY"/>
    <s v="EMPTY"/>
    <n v="-682985310"/>
    <s v="EMPTY"/>
    <s v="EMPTY"/>
    <s v="EMPTY"/>
    <n v="233"/>
    <s v="EMPTY"/>
    <x v="0"/>
  </r>
  <r>
    <s v="00009a90"/>
    <n v="335690434619"/>
    <s v="0x4e28b5883b"/>
    <n v="124"/>
    <s v="(0x7c)"/>
    <s v="FRT32_RX_END param32 0x0000004E"/>
    <n v="4"/>
    <s v="106"/>
    <n v="78"/>
    <n v="6829855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aa0"/>
    <n v="335690434633"/>
    <s v="0x4e28b58849"/>
    <n v="151"/>
    <s v="(0x97)"/>
    <s v="CL_DEBUG param32 2(0x00000002)"/>
    <n v="14"/>
    <s v="106"/>
    <n v="2"/>
    <n v="682985545"/>
    <s v=""/>
    <s v="beforeTx"/>
    <s v=""/>
    <s v=""/>
    <s v=""/>
    <s v=""/>
    <s v=""/>
    <s v=""/>
    <s v="EMPTY"/>
    <s v="EMPTY"/>
    <s v="EMPTY"/>
    <s v="EMPTY"/>
    <n v="-682985543"/>
    <n v="718"/>
    <s v="EMPTY"/>
    <s v="EMPTY"/>
    <x v="0"/>
  </r>
  <r>
    <s v="00009ac0"/>
    <n v="335690434644"/>
    <s v="0x4e28b58854"/>
    <n v="151"/>
    <s v="(0x97)"/>
    <s v="CL_DEBUG param32 60(0x0000003C)"/>
    <n v="11"/>
    <s v="106"/>
    <n v="60"/>
    <n v="6829855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bd0"/>
    <n v="335690435351"/>
    <s v="0x4e28b58b17"/>
    <n v="140"/>
    <s v="(0x8c)"/>
    <s v="CL_TX STS_INADEQUATE_TIME(579,0x243) mode 5 chan 38"/>
    <n v="707"/>
    <s v="106"/>
    <b v="0"/>
    <n v="68298626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c90"/>
    <n v="335690436725"/>
    <s v="0x4e28b59075"/>
    <n v="151"/>
    <s v="(0x97)"/>
    <s v="CL_DEBUG param32 2097152(0x00200000)"/>
    <n v="1374"/>
    <s v="106"/>
    <n v="2097152"/>
    <n v="6829876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cc0"/>
    <n v="335690442381"/>
    <s v="0x4e28b5a68d"/>
    <n v="151"/>
    <s v="(0x97)"/>
    <s v="CL_DEBUG param32 2(0x00000002)"/>
    <n v="5656"/>
    <s v="106"/>
    <n v="2"/>
    <n v="6829932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d10"/>
    <n v="335690442476"/>
    <s v="0x4e28b5a6ec"/>
    <n v="123"/>
    <s v="(0x7b)"/>
    <s v="FRT32_RX_START param32 0x28B5A60E"/>
    <n v="95"/>
    <s v="106"/>
    <n v="682993166"/>
    <n v="6829933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d20"/>
    <n v="335690442478"/>
    <s v="0x4e28b5a6ee"/>
    <n v="123"/>
    <s v="(0x7b)"/>
    <s v="FRT32_RX_START param32 0x0000004E"/>
    <n v="2"/>
    <s v="106"/>
    <n v="78"/>
    <n v="6829933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d30"/>
    <n v="335690442486"/>
    <s v="0x4e28b5a6f6"/>
    <n v="151"/>
    <s v="(0x97)"/>
    <s v="CL_DEBUG param32 4(0x00000004)"/>
    <n v="8"/>
    <s v="106"/>
    <n v="4"/>
    <n v="6829933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d80"/>
    <n v="335690442573"/>
    <s v="0x4e28b5a74d"/>
    <n v="151"/>
    <s v="(0x97)"/>
    <s v="CL_DEBUG param32 8(0x00000008)"/>
    <n v="87"/>
    <s v="106"/>
    <n v="8"/>
    <n v="6829934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dd0"/>
    <n v="335690443886"/>
    <s v="0x4e28b5ac6e"/>
    <n v="151"/>
    <s v="(0x97)"/>
    <s v="CL_DEBUG param32 16(0x00000010)"/>
    <n v="1313"/>
    <s v="106"/>
    <n v="16"/>
    <n v="6829947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e60"/>
    <n v="335690443976"/>
    <s v="0x4e28b5acc8"/>
    <n v="151"/>
    <s v="(0x97)"/>
    <s v="CL_DEBUG param32 128(0x00000080)"/>
    <n v="90"/>
    <s v="106"/>
    <n v="128"/>
    <n v="6829948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ea0"/>
    <n v="335690444003"/>
    <s v="0x4e28b5ace3"/>
    <n v="131"/>
    <s v="(0x83)"/>
    <s v="CL_NEW CL Id 107 (0x6B) duration 400msec"/>
    <n v="27"/>
    <s v="107"/>
    <b v="0"/>
    <n v="6829949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ef0"/>
    <n v="335690444707"/>
    <s v="0x4e28b5afa3"/>
    <n v="151"/>
    <s v="(0x97)"/>
    <s v="CL_DEBUG param32 2097152(0x00200000)"/>
    <n v="704"/>
    <s v="107"/>
    <n v="2097152"/>
    <n v="6829956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f30"/>
    <n v="335690445129"/>
    <s v="0x4e28b5b149"/>
    <n v="124"/>
    <s v="(0x7c)"/>
    <s v="FRT32_RX_END param32 0x28B5B0FE"/>
    <n v="422"/>
    <s v="107"/>
    <n v="682995966"/>
    <n v="6829960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f40"/>
    <n v="335690445132"/>
    <s v="0x4e28b5b14c"/>
    <n v="124"/>
    <s v="(0x7c)"/>
    <s v="FRT32_RX_END param32 0x0000004E"/>
    <n v="3"/>
    <s v="107"/>
    <n v="78"/>
    <n v="6829960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f50"/>
    <n v="335690445147"/>
    <s v="0x4e28b5b15b"/>
    <n v="151"/>
    <s v="(0x97)"/>
    <s v="CL_DEBUG param32 32(0x00000020)"/>
    <n v="15"/>
    <s v="107"/>
    <n v="32"/>
    <n v="6829960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9ff0"/>
    <n v="335690445583"/>
    <s v="0x4e28b5b30f"/>
    <n v="129"/>
    <s v="(0x81)"/>
    <s v="CL_FRT32_TX_CALL param32 0x28B5B676"/>
    <n v="436"/>
    <s v="107"/>
    <n v="682997366"/>
    <n v="682996495"/>
    <s v=""/>
    <s v="beforeTx"/>
    <s v=""/>
    <s v=""/>
    <s v=""/>
    <s v=""/>
    <s v=""/>
    <s v=""/>
    <n v="961"/>
    <s v="EMPTY"/>
    <s v="EMPTY"/>
    <s v="EMPTY"/>
    <n v="871"/>
    <n v="1107"/>
    <s v="EMPTY"/>
    <s v="EMPTY"/>
    <x v="0"/>
  </r>
  <r>
    <s v="0000a000"/>
    <n v="335690445586"/>
    <s v="0x4e28b5b312"/>
    <n v="129"/>
    <s v="(0x81)"/>
    <s v="CL_FRT32_TX_CALL param32 0x0000004E"/>
    <n v="3"/>
    <s v="107"/>
    <n v="78"/>
    <n v="6829964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010"/>
    <n v="335690446690"/>
    <s v="0x4e28b5b762"/>
    <n v="140"/>
    <s v="(0x8c)"/>
    <s v="CL_TX STS_SUCCESS(0,0x0) mode 5 chan 31"/>
    <n v="1104"/>
    <s v="107"/>
    <b v="0"/>
    <n v="68299760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030"/>
    <n v="335690487902"/>
    <s v="0x4e28b6585e"/>
    <n v="6"/>
    <s v="(0x6)"/>
    <s v="LMMGR_DATA_CONF param32 0x28B5BA37"/>
    <n v="41212"/>
    <s v="107"/>
    <n v="682998327"/>
    <n v="68303881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040"/>
    <n v="335690487904"/>
    <s v="0x4e28b65860"/>
    <n v="6"/>
    <s v="(0x6)"/>
    <s v="LMMGR_DATA_CONF param32 0x0000004E"/>
    <n v="2"/>
    <s v="107"/>
    <n v="78"/>
    <n v="6830388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050"/>
    <n v="335690487907"/>
    <s v="0x4e28b65863"/>
    <n v="122"/>
    <s v="(0x7a)"/>
    <s v="FRT32_TX_END param32 0x28B65843"/>
    <n v="3"/>
    <s v="107"/>
    <n v="683038787"/>
    <n v="683038819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a060"/>
    <n v="335690487910"/>
    <s v="0x4e28b65866"/>
    <n v="122"/>
    <s v="(0x7a)"/>
    <s v="FRT32_TX_END param32 0x0000004E"/>
    <n v="3"/>
    <s v="107"/>
    <n v="78"/>
    <n v="6830388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070"/>
    <n v="335690487918"/>
    <s v="0x4e28b6586e"/>
    <n v="151"/>
    <s v="(0x97)"/>
    <s v="CL_DEBUG param32 64(0x00000040)"/>
    <n v="8"/>
    <s v="107"/>
    <n v="64"/>
    <n v="6830388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0f0"/>
    <n v="335690488389"/>
    <s v="0x4e28b65a45"/>
    <n v="151"/>
    <s v="(0x97)"/>
    <s v="CL_DEBUG param32 256(0x00000100)"/>
    <n v="471"/>
    <s v="107"/>
    <n v="256"/>
    <n v="6830393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120"/>
    <n v="335690488413"/>
    <s v="0x4e28b65a5d"/>
    <n v="130"/>
    <s v="(0x82)"/>
    <s v="CL_FRT32_RX_CALL param32 0x001F0005"/>
    <n v="24"/>
    <s v="107"/>
    <n v="2031621"/>
    <n v="683039325"/>
    <s v=""/>
    <s v=""/>
    <s v=""/>
    <s v=""/>
    <s v=""/>
    <s v="beforeRx"/>
    <s v=""/>
    <s v=""/>
    <s v="EMPTY"/>
    <s v="EMPTY"/>
    <s v="EMPTY"/>
    <s v="EMPTY"/>
    <s v="EMPTY"/>
    <s v="EMPTY"/>
    <s v="EMPTY"/>
    <n v="153"/>
    <x v="0"/>
  </r>
  <r>
    <s v="0000a130"/>
    <n v="335690488566"/>
    <s v="0x4e28b65af6"/>
    <n v="141"/>
    <s v="(0x8d)"/>
    <s v="CL_RX STS_SUCCESS(0,0x0) mode 5 chan 31"/>
    <n v="153"/>
    <s v="107"/>
    <b v="0"/>
    <n v="68303947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a160"/>
    <n v="335690490127"/>
    <s v="0x4e28b6610f"/>
    <n v="123"/>
    <s v="(0x7b)"/>
    <s v="FRT32_RX_START param32 0x28B65F6F"/>
    <n v="1561"/>
    <s v="107"/>
    <n v="683040623"/>
    <n v="68304103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a170"/>
    <n v="335690490130"/>
    <s v="0x4e28b66112"/>
    <n v="123"/>
    <s v="(0x7b)"/>
    <s v="FRT32_RX_START param32 0x0000004E"/>
    <n v="3"/>
    <s v="107"/>
    <n v="78"/>
    <n v="6830410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1a0"/>
    <n v="335690490685"/>
    <s v="0x4e28b6633d"/>
    <n v="151"/>
    <s v="(0x97)"/>
    <s v="CL_DEBUG param32 2(0x00000002)"/>
    <n v="555"/>
    <s v="107"/>
    <n v="2"/>
    <n v="683041597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a1c0"/>
    <n v="335690490695"/>
    <s v="0x4e28b66347"/>
    <n v="151"/>
    <s v="(0x97)"/>
    <s v="CL_DEBUG param32 28(0x0000001C)"/>
    <n v="10"/>
    <s v="107"/>
    <n v="28"/>
    <n v="6830416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290"/>
    <n v="335690491877"/>
    <s v="0x4e28b667e5"/>
    <n v="151"/>
    <s v="(0x97)"/>
    <s v="CL_DEBUG param32 8192(0x00002000)"/>
    <n v="1182"/>
    <s v="107"/>
    <n v="8192"/>
    <n v="6830427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2b0"/>
    <n v="335690491954"/>
    <s v="0x4e28b66832"/>
    <n v="151"/>
    <s v="(0x97)"/>
    <s v="CL_DEBUG param32 2097152(0x00200000)"/>
    <n v="77"/>
    <s v="107"/>
    <n v="2097152"/>
    <n v="6830428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2f0"/>
    <n v="335690530223"/>
    <s v="0x4e28b6fdaf"/>
    <n v="124"/>
    <s v="(0x7c)"/>
    <s v="FRT32_RX_END param32 0x28B6FD5A"/>
    <n v="38269"/>
    <s v="107"/>
    <n v="683081050"/>
    <n v="6830811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00"/>
    <n v="335690530225"/>
    <s v="0x4e28b6fdb1"/>
    <n v="124"/>
    <s v="(0x7c)"/>
    <s v="FRT32_RX_END param32 0x0000004E"/>
    <n v="2"/>
    <s v="107"/>
    <n v="78"/>
    <n v="6830811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10"/>
    <n v="335690530240"/>
    <s v="0x4e28b6fdc0"/>
    <n v="151"/>
    <s v="(0x97)"/>
    <s v="CL_DEBUG param32 32(0x00000020)"/>
    <n v="15"/>
    <s v="107"/>
    <n v="32"/>
    <n v="6830811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a0"/>
    <n v="335690530381"/>
    <s v="0x4e28b6fe4d"/>
    <n v="129"/>
    <s v="(0x81)"/>
    <s v="CL_FRT32_TX_CALL param32 0x28B70142"/>
    <n v="141"/>
    <s v="107"/>
    <n v="683082050"/>
    <n v="683081293"/>
    <s v=""/>
    <s v="beforeTx"/>
    <s v=""/>
    <s v=""/>
    <s v=""/>
    <s v=""/>
    <s v=""/>
    <s v=""/>
    <n v="800"/>
    <s v="EMPTY"/>
    <s v="EMPTY"/>
    <s v="EMPTY"/>
    <n v="757"/>
    <n v="832"/>
    <s v="EMPTY"/>
    <s v="EMPTY"/>
    <x v="0"/>
  </r>
  <r>
    <s v="0000a3b0"/>
    <n v="335690530384"/>
    <s v="0x4e28b6fe50"/>
    <n v="129"/>
    <s v="(0x81)"/>
    <s v="CL_FRT32_TX_CALL param32 0x0000004E"/>
    <n v="3"/>
    <s v="107"/>
    <n v="78"/>
    <n v="6830812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c0"/>
    <n v="335690531213"/>
    <s v="0x4e28b7018d"/>
    <n v="140"/>
    <s v="(0x8c)"/>
    <s v="CL_TX STS_SUCCESS(0,0x0) mode 5 chan 31"/>
    <n v="829"/>
    <s v="107"/>
    <b v="0"/>
    <n v="68308212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3e0"/>
    <n v="335690532399"/>
    <s v="0x4e28b7062f"/>
    <n v="6"/>
    <s v="(0x6)"/>
    <s v="LMMGR_DATA_CONF param32 0x28B70462"/>
    <n v="1186"/>
    <s v="107"/>
    <n v="683082850"/>
    <n v="68308331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3f0"/>
    <n v="335690532401"/>
    <s v="0x4e28b70631"/>
    <n v="6"/>
    <s v="(0x6)"/>
    <s v="LMMGR_DATA_CONF param32 0x0000004E"/>
    <n v="2"/>
    <s v="107"/>
    <n v="78"/>
    <n v="6830833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400"/>
    <n v="335690532405"/>
    <s v="0x4e28b70635"/>
    <n v="122"/>
    <s v="(0x7a)"/>
    <s v="FRT32_TX_END param32 0x28B70612"/>
    <n v="4"/>
    <s v="107"/>
    <n v="683083282"/>
    <n v="683083317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a410"/>
    <n v="335690532408"/>
    <s v="0x4e28b70638"/>
    <n v="122"/>
    <s v="(0x7a)"/>
    <s v="FRT32_TX_END param32 0x0000004E"/>
    <n v="3"/>
    <s v="107"/>
    <n v="78"/>
    <n v="6830833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420"/>
    <n v="335690532416"/>
    <s v="0x4e28b70640"/>
    <n v="151"/>
    <s v="(0x97)"/>
    <s v="CL_DEBUG param32 64(0x00000040)"/>
    <n v="8"/>
    <s v="107"/>
    <n v="64"/>
    <n v="6830833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4e0"/>
    <n v="335690552765"/>
    <s v="0x4e28b755bd"/>
    <n v="151"/>
    <s v="(0x97)"/>
    <s v="CL_DEBUG param32 512(0x00000200)"/>
    <n v="20349"/>
    <s v="107"/>
    <n v="512"/>
    <n v="6831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00"/>
    <n v="335690572770"/>
    <s v="0x4e28b7a3e2"/>
    <n v="151"/>
    <s v="(0x97)"/>
    <s v="CL_DEBUG param32 512(0x00000200)"/>
    <n v="20005"/>
    <s v="107"/>
    <n v="512"/>
    <n v="6831236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20"/>
    <n v="335690591697"/>
    <s v="0x4e28b7edd1"/>
    <n v="151"/>
    <s v="(0x97)"/>
    <s v="CL_DEBUG param32 8192(0x00002000)"/>
    <n v="18927"/>
    <s v="107"/>
    <n v="8192"/>
    <n v="6831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40"/>
    <n v="335690592766"/>
    <s v="0x4e28b7f1fe"/>
    <n v="151"/>
    <s v="(0x97)"/>
    <s v="CL_DEBUG param32 512(0x00000200)"/>
    <n v="1069"/>
    <s v="107"/>
    <n v="512"/>
    <n v="6831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60"/>
    <n v="335690612776"/>
    <s v="0x4e28b84028"/>
    <n v="151"/>
    <s v="(0x97)"/>
    <s v="CL_DEBUG param32 512(0x00000200)"/>
    <n v="20010"/>
    <s v="107"/>
    <n v="512"/>
    <n v="6831636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80"/>
    <n v="335690632765"/>
    <s v="0x4e28b88e3d"/>
    <n v="151"/>
    <s v="(0x97)"/>
    <s v="CL_DEBUG param32 512(0x00000200)"/>
    <n v="19989"/>
    <s v="107"/>
    <n v="512"/>
    <n v="6831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a0"/>
    <n v="335690652779"/>
    <s v="0x4e28b8dc6b"/>
    <n v="151"/>
    <s v="(0x97)"/>
    <s v="CL_DEBUG param32 512(0x00000200)"/>
    <n v="20014"/>
    <s v="107"/>
    <n v="512"/>
    <n v="6832036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c0"/>
    <n v="335690672766"/>
    <s v="0x4e28b92a7e"/>
    <n v="151"/>
    <s v="(0x97)"/>
    <s v="CL_DEBUG param32 512(0x00000200)"/>
    <n v="19987"/>
    <s v="107"/>
    <n v="512"/>
    <n v="6832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5e0"/>
    <n v="335690691697"/>
    <s v="0x4e28b97471"/>
    <n v="151"/>
    <s v="(0x97)"/>
    <s v="CL_DEBUG param32 8192(0x00002000)"/>
    <n v="18931"/>
    <s v="107"/>
    <n v="8192"/>
    <n v="6832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00"/>
    <n v="335690692766"/>
    <s v="0x4e28b9789e"/>
    <n v="151"/>
    <s v="(0x97)"/>
    <s v="CL_DEBUG param32 512(0x00000200)"/>
    <n v="1069"/>
    <s v="107"/>
    <n v="512"/>
    <n v="6832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20"/>
    <n v="335690712766"/>
    <s v="0x4e28b9c6be"/>
    <n v="151"/>
    <s v="(0x97)"/>
    <s v="CL_DEBUG param32 512(0x00000200)"/>
    <n v="20000"/>
    <s v="107"/>
    <n v="512"/>
    <n v="6832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40"/>
    <n v="335690732766"/>
    <s v="0x4e28ba14de"/>
    <n v="151"/>
    <s v="(0x97)"/>
    <s v="CL_DEBUG param32 512(0x00000200)"/>
    <n v="20000"/>
    <s v="107"/>
    <n v="512"/>
    <n v="6832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60"/>
    <n v="335690752780"/>
    <s v="0x4e28ba630c"/>
    <n v="151"/>
    <s v="(0x97)"/>
    <s v="CL_DEBUG param32 512(0x00000200)"/>
    <n v="20014"/>
    <s v="107"/>
    <n v="512"/>
    <n v="68330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80"/>
    <n v="335690772765"/>
    <s v="0x4e28bab11d"/>
    <n v="151"/>
    <s v="(0x97)"/>
    <s v="CL_DEBUG param32 512(0x00000200)"/>
    <n v="19985"/>
    <s v="107"/>
    <n v="512"/>
    <n v="6833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a0"/>
    <n v="335690791697"/>
    <s v="0x4e28bafb11"/>
    <n v="151"/>
    <s v="(0x97)"/>
    <s v="CL_DEBUG param32 8192(0x00002000)"/>
    <n v="18932"/>
    <s v="107"/>
    <n v="8192"/>
    <n v="683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c0"/>
    <n v="335690792765"/>
    <s v="0x4e28baff3d"/>
    <n v="151"/>
    <s v="(0x97)"/>
    <s v="CL_DEBUG param32 512(0x00000200)"/>
    <n v="1068"/>
    <s v="107"/>
    <n v="512"/>
    <n v="6833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6e0"/>
    <n v="335690812765"/>
    <s v="0x4e28bb4d5d"/>
    <n v="151"/>
    <s v="(0x97)"/>
    <s v="CL_DEBUG param32 512(0x00000200)"/>
    <n v="20000"/>
    <s v="107"/>
    <n v="512"/>
    <n v="6833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00"/>
    <n v="335690832765"/>
    <s v="0x4e28bb9b7d"/>
    <n v="151"/>
    <s v="(0x97)"/>
    <s v="CL_DEBUG param32 512(0x00000200)"/>
    <n v="20000"/>
    <s v="107"/>
    <n v="512"/>
    <n v="6833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20"/>
    <n v="335690852766"/>
    <s v="0x4e28bbe99e"/>
    <n v="151"/>
    <s v="(0x97)"/>
    <s v="CL_DEBUG param32 512(0x00000200)"/>
    <n v="20001"/>
    <s v="107"/>
    <n v="512"/>
    <n v="6834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40"/>
    <n v="335690872766"/>
    <s v="0x4e28bc37be"/>
    <n v="151"/>
    <s v="(0x97)"/>
    <s v="CL_DEBUG param32 512(0x00000200)"/>
    <n v="20000"/>
    <s v="107"/>
    <n v="512"/>
    <n v="6834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60"/>
    <n v="335690878963"/>
    <s v="0x4e28bc4ff3"/>
    <n v="151"/>
    <s v="(0x97)"/>
    <s v="CL_DEBUG param32 2097152(0x00200000)"/>
    <n v="6197"/>
    <s v="107"/>
    <n v="2097152"/>
    <n v="6834298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80"/>
    <n v="335690879024"/>
    <s v="0x4e28bc5030"/>
    <n v="151"/>
    <s v="(0x97)"/>
    <s v="CL_DEBUG param32 128(0x00000080)"/>
    <n v="61"/>
    <s v="107"/>
    <n v="128"/>
    <n v="6834299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d0"/>
    <n v="335690884136"/>
    <s v="0x4e28bc6428"/>
    <n v="6"/>
    <s v="(0x6)"/>
    <s v="LMMGR_DATA_CONF param32 0x28BC5714"/>
    <n v="5112"/>
    <s v="107"/>
    <n v="683431700"/>
    <n v="6834350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e0"/>
    <n v="335690884138"/>
    <s v="0x4e28bc642a"/>
    <n v="6"/>
    <s v="(0x6)"/>
    <s v="LMMGR_DATA_CONF param32 0x0000004E"/>
    <n v="2"/>
    <s v="107"/>
    <n v="78"/>
    <n v="68343505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7f0"/>
    <n v="335690884142"/>
    <s v="0x4e28bc642e"/>
    <n v="122"/>
    <s v="(0x7a)"/>
    <s v="FRT32_TX_END param32 0x28BC63F1"/>
    <n v="4"/>
    <s v="107"/>
    <n v="683434993"/>
    <n v="6834350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00"/>
    <n v="335690884144"/>
    <s v="0x4e28bc6430"/>
    <n v="122"/>
    <s v="(0x7a)"/>
    <s v="FRT32_TX_END param32 0x0000004E"/>
    <n v="2"/>
    <s v="107"/>
    <n v="78"/>
    <n v="6834350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10"/>
    <n v="335690884153"/>
    <s v="0x4e28bc6439"/>
    <n v="151"/>
    <s v="(0x97)"/>
    <s v="CL_DEBUG param32 64(0x00000040)"/>
    <n v="9"/>
    <s v="107"/>
    <n v="64"/>
    <n v="6834350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70"/>
    <n v="335690891697"/>
    <s v="0x4e28bc81b1"/>
    <n v="151"/>
    <s v="(0x97)"/>
    <s v="CL_DEBUG param32 8192(0x00002000)"/>
    <n v="7544"/>
    <s v="107"/>
    <n v="8192"/>
    <n v="683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90"/>
    <n v="335690892765"/>
    <s v="0x4e28bc85dd"/>
    <n v="151"/>
    <s v="(0x97)"/>
    <s v="CL_DEBUG param32 512(0x00000200)"/>
    <n v="1068"/>
    <s v="107"/>
    <n v="512"/>
    <n v="683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b0"/>
    <n v="335690912766"/>
    <s v="0x4e28bcd3fe"/>
    <n v="151"/>
    <s v="(0x97)"/>
    <s v="CL_DEBUG param32 512(0x00000200)"/>
    <n v="20001"/>
    <s v="107"/>
    <n v="512"/>
    <n v="6834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d0"/>
    <n v="335690932766"/>
    <s v="0x4e28bd221e"/>
    <n v="151"/>
    <s v="(0x97)"/>
    <s v="CL_DEBUG param32 512(0x00000200)"/>
    <n v="20000"/>
    <s v="107"/>
    <n v="512"/>
    <n v="6834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8f0"/>
    <n v="335690952765"/>
    <s v="0x4e28bd703d"/>
    <n v="151"/>
    <s v="(0x97)"/>
    <s v="CL_DEBUG param32 512(0x00000200)"/>
    <n v="19999"/>
    <s v="107"/>
    <n v="512"/>
    <n v="683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10"/>
    <n v="335690972766"/>
    <s v="0x4e28bdbe5e"/>
    <n v="151"/>
    <s v="(0x97)"/>
    <s v="CL_DEBUG param32 512(0x00000200)"/>
    <n v="20001"/>
    <s v="107"/>
    <n v="512"/>
    <n v="6835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30"/>
    <n v="335690991697"/>
    <s v="0x4e28be0851"/>
    <n v="151"/>
    <s v="(0x97)"/>
    <s v="CL_DEBUG param32 8192(0x00002000)"/>
    <n v="18931"/>
    <s v="107"/>
    <n v="8192"/>
    <n v="683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50"/>
    <n v="335690992765"/>
    <s v="0x4e28be0c7d"/>
    <n v="151"/>
    <s v="(0x97)"/>
    <s v="CL_DEBUG param32 512(0x00000200)"/>
    <n v="1068"/>
    <s v="107"/>
    <n v="512"/>
    <n v="6835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70"/>
    <n v="335691012765"/>
    <s v="0x4e28be5a9d"/>
    <n v="151"/>
    <s v="(0x97)"/>
    <s v="CL_DEBUG param32 512(0x00000200)"/>
    <n v="20000"/>
    <s v="107"/>
    <n v="512"/>
    <n v="6835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90"/>
    <n v="335691032765"/>
    <s v="0x4e28bea8bd"/>
    <n v="151"/>
    <s v="(0x97)"/>
    <s v="CL_DEBUG param32 512(0x00000200)"/>
    <n v="20000"/>
    <s v="107"/>
    <n v="512"/>
    <n v="683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b0"/>
    <n v="335691052765"/>
    <s v="0x4e28bef6dd"/>
    <n v="151"/>
    <s v="(0x97)"/>
    <s v="CL_DEBUG param32 512(0x00000200)"/>
    <n v="20000"/>
    <s v="107"/>
    <n v="512"/>
    <n v="6836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d0"/>
    <n v="335691072766"/>
    <s v="0x4e28bf44fe"/>
    <n v="151"/>
    <s v="(0x97)"/>
    <s v="CL_DEBUG param32 512(0x00000200)"/>
    <n v="20001"/>
    <s v="107"/>
    <n v="512"/>
    <n v="6836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9f0"/>
    <n v="335691091697"/>
    <s v="0x4e28bf8ef1"/>
    <n v="151"/>
    <s v="(0x97)"/>
    <s v="CL_DEBUG param32 8192(0x00002000)"/>
    <n v="18931"/>
    <s v="107"/>
    <n v="8192"/>
    <n v="683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10"/>
    <n v="335691092766"/>
    <s v="0x4e28bf931e"/>
    <n v="151"/>
    <s v="(0x97)"/>
    <s v="CL_DEBUG param32 512(0x00000200)"/>
    <n v="1069"/>
    <s v="107"/>
    <n v="512"/>
    <n v="6836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30"/>
    <n v="335691112780"/>
    <s v="0x4e28bfe14c"/>
    <n v="151"/>
    <s v="(0x97)"/>
    <s v="CL_DEBUG param32 512(0x00000200)"/>
    <n v="20014"/>
    <s v="107"/>
    <n v="512"/>
    <n v="68366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50"/>
    <n v="335691132765"/>
    <s v="0x4e28c02f5d"/>
    <n v="151"/>
    <s v="(0x97)"/>
    <s v="CL_DEBUG param32 512(0x00000200)"/>
    <n v="19985"/>
    <s v="107"/>
    <n v="512"/>
    <n v="6836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70"/>
    <n v="335691152766"/>
    <s v="0x4e28c07d7e"/>
    <n v="151"/>
    <s v="(0x97)"/>
    <s v="CL_DEBUG param32 512(0x00000200)"/>
    <n v="20001"/>
    <s v="107"/>
    <n v="512"/>
    <n v="683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90"/>
    <n v="335691172765"/>
    <s v="0x4e28c0cb9d"/>
    <n v="151"/>
    <s v="(0x97)"/>
    <s v="CL_DEBUG param32 512(0x00000200)"/>
    <n v="19999"/>
    <s v="107"/>
    <n v="512"/>
    <n v="683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b0"/>
    <n v="335691191698"/>
    <s v="0x4e28c11592"/>
    <n v="151"/>
    <s v="(0x97)"/>
    <s v="CL_DEBUG param32 8192(0x00002000)"/>
    <n v="18933"/>
    <s v="107"/>
    <n v="8192"/>
    <n v="6837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d0"/>
    <n v="335691192765"/>
    <s v="0x4e28c119bd"/>
    <n v="151"/>
    <s v="(0x97)"/>
    <s v="CL_DEBUG param32 512(0x00000200)"/>
    <n v="1067"/>
    <s v="107"/>
    <n v="512"/>
    <n v="683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af0"/>
    <n v="335691212765"/>
    <s v="0x4e28c167dd"/>
    <n v="151"/>
    <s v="(0x97)"/>
    <s v="CL_DEBUG param32 512(0x00000200)"/>
    <n v="20000"/>
    <s v="107"/>
    <n v="512"/>
    <n v="683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10"/>
    <n v="335691232781"/>
    <s v="0x4e28c1b60d"/>
    <n v="151"/>
    <s v="(0x97)"/>
    <s v="CL_DEBUG param32 512(0x00000200)"/>
    <n v="20016"/>
    <s v="107"/>
    <n v="512"/>
    <n v="6837836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30"/>
    <n v="335691252766"/>
    <s v="0x4e28c2041e"/>
    <n v="151"/>
    <s v="(0x97)"/>
    <s v="CL_DEBUG param32 512(0x00000200)"/>
    <n v="19985"/>
    <s v="107"/>
    <n v="512"/>
    <n v="6838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50"/>
    <n v="335691272766"/>
    <s v="0x4e28c2523e"/>
    <n v="151"/>
    <s v="(0x97)"/>
    <s v="CL_DEBUG param32 512(0x00000200)"/>
    <n v="20000"/>
    <s v="107"/>
    <n v="512"/>
    <n v="6838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70"/>
    <n v="335691273548"/>
    <s v="0x4e28c2554c"/>
    <n v="151"/>
    <s v="(0x97)"/>
    <s v="CL_DEBUG param32 2097152(0x00200000)"/>
    <n v="782"/>
    <s v="107"/>
    <n v="2097152"/>
    <n v="6838244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bf0"/>
    <n v="335691274592"/>
    <s v="0x4e28c25960"/>
    <n v="151"/>
    <s v="(0x97)"/>
    <s v="CL_DEBUG param32 128(0x00000080)"/>
    <n v="1044"/>
    <s v="107"/>
    <n v="128"/>
    <n v="6838255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30"/>
    <n v="335691274651"/>
    <s v="0x4e28c2599b"/>
    <n v="131"/>
    <s v="(0x83)"/>
    <s v="CL_NEW CL Id 108 (0x6C) duration 400msec"/>
    <n v="59"/>
    <s v="108"/>
    <b v="0"/>
    <n v="6838255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50"/>
    <n v="335691274699"/>
    <s v="0x4e28c259cb"/>
    <n v="129"/>
    <s v="(0x81)"/>
    <s v="CL_FRT32_TX_CALL param32 0x28C25D39"/>
    <n v="48"/>
    <s v="108"/>
    <n v="683826489"/>
    <n v="683825611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0ac60"/>
    <n v="335691274702"/>
    <s v="0x4e28c259ce"/>
    <n v="129"/>
    <s v="(0x81)"/>
    <s v="CL_FRT32_TX_CALL param32 0x0000004E"/>
    <n v="3"/>
    <s v="108"/>
    <n v="78"/>
    <n v="6838256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70"/>
    <n v="335691275613"/>
    <s v="0x4e28c25d5d"/>
    <n v="140"/>
    <s v="(0x8c)"/>
    <s v="CL_TX STS_SUCCESS(0,0x0) mode 1 chan 30"/>
    <n v="911"/>
    <s v="108"/>
    <b v="0"/>
    <n v="68382652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90"/>
    <n v="335691279245"/>
    <s v="0x4e28c26b8d"/>
    <n v="6"/>
    <s v="(0x6)"/>
    <s v="LMMGR_DATA_CONF param32 0x28C26008"/>
    <n v="3632"/>
    <s v="108"/>
    <n v="683827208"/>
    <n v="68383015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aca0"/>
    <n v="335691279248"/>
    <s v="0x4e28c26b90"/>
    <n v="6"/>
    <s v="(0x6)"/>
    <s v="LMMGR_DATA_CONF param32 0x0000004E"/>
    <n v="3"/>
    <s v="108"/>
    <n v="78"/>
    <n v="6838301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b0"/>
    <n v="335691279251"/>
    <s v="0x4e28c26b93"/>
    <n v="122"/>
    <s v="(0x7a)"/>
    <s v="FRT32_TX_END param32 0x28C26B53"/>
    <n v="3"/>
    <s v="108"/>
    <n v="683830099"/>
    <n v="683830163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acc0"/>
    <n v="335691279255"/>
    <s v="0x4e28c26b97"/>
    <n v="122"/>
    <s v="(0x7a)"/>
    <s v="FRT32_TX_END param32 0x0000004E"/>
    <n v="4"/>
    <s v="108"/>
    <n v="78"/>
    <n v="6838301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cd0"/>
    <n v="335691279262"/>
    <s v="0x4e28c26b9e"/>
    <n v="151"/>
    <s v="(0x97)"/>
    <s v="CL_DEBUG param32 64(0x00000040)"/>
    <n v="7"/>
    <s v="108"/>
    <n v="64"/>
    <n v="6838301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d50"/>
    <n v="335691279701"/>
    <s v="0x4e28c26d55"/>
    <n v="151"/>
    <s v="(0x97)"/>
    <s v="CL_DEBUG param32 256(0x00000100)"/>
    <n v="439"/>
    <s v="108"/>
    <n v="256"/>
    <n v="6838306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d80"/>
    <n v="335691279725"/>
    <s v="0x4e28c26d6d"/>
    <n v="130"/>
    <s v="(0x82)"/>
    <s v="CL_FRT32_RX_CALL param32 0x00070005"/>
    <n v="24"/>
    <s v="108"/>
    <n v="458757"/>
    <n v="683830637"/>
    <s v=""/>
    <s v=""/>
    <s v=""/>
    <s v=""/>
    <s v=""/>
    <s v="beforeRx"/>
    <s v=""/>
    <s v=""/>
    <s v="EMPTY"/>
    <s v="EMPTY"/>
    <s v="EMPTY"/>
    <s v="EMPTY"/>
    <s v="EMPTY"/>
    <s v="EMPTY"/>
    <s v="EMPTY"/>
    <n v="742"/>
    <x v="0"/>
  </r>
  <r>
    <s v="0000ad90"/>
    <n v="335691280467"/>
    <s v="0x4e28c27053"/>
    <n v="141"/>
    <s v="(0x8d)"/>
    <s v="CL_RX STS_SUCCESS(0,0x0) mode 5 chan 7"/>
    <n v="742"/>
    <s v="108"/>
    <b v="0"/>
    <n v="68383137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adc0"/>
    <n v="335691281831"/>
    <s v="0x4e28c275a7"/>
    <n v="123"/>
    <s v="(0x7b)"/>
    <s v="FRT32_RX_START param32 0x28C273F7"/>
    <n v="1364"/>
    <s v="108"/>
    <n v="683832311"/>
    <n v="683832743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add0"/>
    <n v="335691281834"/>
    <s v="0x4e28c275aa"/>
    <n v="123"/>
    <s v="(0x7b)"/>
    <s v="FRT32_RX_START param32 0x0000004E"/>
    <n v="3"/>
    <s v="108"/>
    <n v="78"/>
    <n v="6838327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e10"/>
    <n v="335691282165"/>
    <s v="0x4e28c276f5"/>
    <n v="124"/>
    <s v="(0x7c)"/>
    <s v="FRT32_RX_END param32 0x28C2760C"/>
    <n v="331"/>
    <s v="108"/>
    <n v="683832844"/>
    <n v="683833077"/>
    <s v=""/>
    <s v=""/>
    <s v=""/>
    <s v=""/>
    <s v=""/>
    <s v=""/>
    <s v=""/>
    <s v="rxEnd"/>
    <s v="EMPTY"/>
    <s v="EMPTY"/>
    <n v="-683832842"/>
    <s v="EMPTY"/>
    <s v="EMPTY"/>
    <s v="EMPTY"/>
    <n v="249"/>
    <s v="EMPTY"/>
    <x v="0"/>
  </r>
  <r>
    <s v="0000ae20"/>
    <n v="335691282167"/>
    <s v="0x4e28c276f7"/>
    <n v="124"/>
    <s v="(0x7c)"/>
    <s v="FRT32_RX_END param32 0x0000004E"/>
    <n v="2"/>
    <s v="108"/>
    <n v="78"/>
    <n v="6838330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e30"/>
    <n v="335691282181"/>
    <s v="0x4e28c27705"/>
    <n v="151"/>
    <s v="(0x97)"/>
    <s v="CL_DEBUG param32 2(0x00000002)"/>
    <n v="14"/>
    <s v="108"/>
    <n v="2"/>
    <n v="683833093"/>
    <s v=""/>
    <s v="beforeTx"/>
    <s v=""/>
    <s v=""/>
    <s v=""/>
    <s v=""/>
    <s v=""/>
    <s v=""/>
    <s v="EMPTY"/>
    <s v="EMPTY"/>
    <s v="EMPTY"/>
    <s v="EMPTY"/>
    <n v="-683833091"/>
    <n v="725"/>
    <s v="EMPTY"/>
    <s v="EMPTY"/>
    <x v="0"/>
  </r>
  <r>
    <s v="0000ae50"/>
    <n v="335691282192"/>
    <s v="0x4e28c27710"/>
    <n v="151"/>
    <s v="(0x97)"/>
    <s v="CL_DEBUG param32 60(0x0000003C)"/>
    <n v="11"/>
    <s v="108"/>
    <n v="60"/>
    <n v="6838331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af60"/>
    <n v="335691282906"/>
    <s v="0x4e28c279da"/>
    <n v="140"/>
    <s v="(0x8c)"/>
    <s v="CL_TX STS_INADEQUATE_TIME(579,0x243) mode 5 chan 7"/>
    <n v="714"/>
    <s v="108"/>
    <b v="0"/>
    <n v="683833818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020"/>
    <n v="335691284269"/>
    <s v="0x4e28c27f2d"/>
    <n v="151"/>
    <s v="(0x97)"/>
    <s v="CL_DEBUG param32 2097152(0x00200000)"/>
    <n v="1363"/>
    <s v="108"/>
    <n v="2097152"/>
    <n v="6838351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050"/>
    <n v="335691291697"/>
    <s v="0x4e28c29c31"/>
    <n v="151"/>
    <s v="(0x97)"/>
    <s v="CL_DEBUG param32 8192(0x00002000)"/>
    <n v="7428"/>
    <s v="108"/>
    <n v="8192"/>
    <n v="683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070"/>
    <n v="335691292766"/>
    <s v="0x4e28c2a05e"/>
    <n v="151"/>
    <s v="(0x97)"/>
    <s v="CL_DEBUG param32 512(0x00000200)"/>
    <n v="1069"/>
    <s v="108"/>
    <n v="512"/>
    <n v="683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090"/>
    <n v="335691294976"/>
    <s v="0x4e28c2a900"/>
    <n v="151"/>
    <s v="(0x97)"/>
    <s v="CL_DEBUG param32 2097152(0x00200000)"/>
    <n v="2210"/>
    <s v="108"/>
    <n v="2097152"/>
    <n v="6838458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10"/>
    <n v="335691296017"/>
    <s v="0x4e28c2ad11"/>
    <n v="151"/>
    <s v="(0x97)"/>
    <s v="CL_DEBUG param32 128(0x00000080)"/>
    <n v="1041"/>
    <s v="108"/>
    <n v="128"/>
    <n v="68384692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50"/>
    <n v="335691296062"/>
    <s v="0x4e28c2ad3e"/>
    <n v="131"/>
    <s v="(0x83)"/>
    <s v="CL_NEW CL Id 109 (0x6D) duration 400msec"/>
    <n v="45"/>
    <s v="109"/>
    <b v="0"/>
    <n v="6838469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70"/>
    <n v="335691296110"/>
    <s v="0x4e28c2ad6e"/>
    <n v="129"/>
    <s v="(0x81)"/>
    <s v="CL_FRT32_TX_CALL param32 0x28C2B0EB"/>
    <n v="48"/>
    <s v="109"/>
    <n v="683847915"/>
    <n v="683847022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b180"/>
    <n v="335691296113"/>
    <s v="0x4e28c2ad71"/>
    <n v="129"/>
    <s v="(0x81)"/>
    <s v="CL_FRT32_TX_CALL param32 0x0000004E"/>
    <n v="3"/>
    <s v="109"/>
    <n v="78"/>
    <n v="6838470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90"/>
    <n v="335691297039"/>
    <s v="0x4e28c2b10f"/>
    <n v="140"/>
    <s v="(0x8c)"/>
    <s v="CL_TX STS_SUCCESS(0,0x0) mode 1 chan 73"/>
    <n v="926"/>
    <s v="109"/>
    <b v="0"/>
    <n v="68384795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b0"/>
    <n v="335691300672"/>
    <s v="0x4e28c2bf40"/>
    <n v="6"/>
    <s v="(0x6)"/>
    <s v="LMMGR_DATA_CONF param32 0x28C2B3BA"/>
    <n v="3633"/>
    <s v="109"/>
    <n v="683848634"/>
    <n v="68385158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b1c0"/>
    <n v="335691300674"/>
    <s v="0x4e28c2bf42"/>
    <n v="6"/>
    <s v="(0x6)"/>
    <s v="LMMGR_DATA_CONF param32 0x0000004E"/>
    <n v="2"/>
    <s v="109"/>
    <n v="78"/>
    <n v="6838515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d0"/>
    <n v="335691300678"/>
    <s v="0x4e28c2bf46"/>
    <n v="122"/>
    <s v="(0x7a)"/>
    <s v="FRT32_TX_END param32 0x28C2BF05"/>
    <n v="4"/>
    <s v="109"/>
    <n v="683851525"/>
    <n v="68385159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b1e0"/>
    <n v="335691300680"/>
    <s v="0x4e28c2bf48"/>
    <n v="122"/>
    <s v="(0x7a)"/>
    <s v="FRT32_TX_END param32 0x0000004E"/>
    <n v="2"/>
    <s v="109"/>
    <n v="78"/>
    <n v="6838515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1f0"/>
    <n v="335691300688"/>
    <s v="0x4e28c2bf50"/>
    <n v="151"/>
    <s v="(0x97)"/>
    <s v="CL_DEBUG param32 64(0x00000040)"/>
    <n v="8"/>
    <s v="109"/>
    <n v="64"/>
    <n v="6838516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270"/>
    <n v="335691301127"/>
    <s v="0x4e28c2c107"/>
    <n v="151"/>
    <s v="(0x97)"/>
    <s v="CL_DEBUG param32 256(0x00000100)"/>
    <n v="439"/>
    <s v="109"/>
    <n v="256"/>
    <n v="6838520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2a0"/>
    <n v="335691301151"/>
    <s v="0x4e28c2c11f"/>
    <n v="130"/>
    <s v="(0x82)"/>
    <s v="CL_FRT32_RX_CALL param32 0x00050005"/>
    <n v="24"/>
    <s v="109"/>
    <n v="327685"/>
    <n v="683852063"/>
    <s v=""/>
    <s v=""/>
    <s v=""/>
    <s v=""/>
    <s v=""/>
    <s v="beforeRx"/>
    <s v=""/>
    <s v=""/>
    <s v="EMPTY"/>
    <s v="EMPTY"/>
    <s v="EMPTY"/>
    <s v="EMPTY"/>
    <s v="EMPTY"/>
    <s v="EMPTY"/>
    <s v="EMPTY"/>
    <n v="825"/>
    <x v="0"/>
  </r>
  <r>
    <s v="0000b2b0"/>
    <n v="335691301976"/>
    <s v="0x4e28c2c458"/>
    <n v="141"/>
    <s v="(0x8d)"/>
    <s v="CL_RX STS_SUCCESS(0,0x0) mode 5 chan 5"/>
    <n v="825"/>
    <s v="109"/>
    <b v="0"/>
    <n v="68385288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b2e0"/>
    <n v="335691303240"/>
    <s v="0x4e28c2c948"/>
    <n v="123"/>
    <s v="(0x7b)"/>
    <s v="FRT32_RX_START param32 0x28C2C7AA"/>
    <n v="1264"/>
    <s v="109"/>
    <n v="683853738"/>
    <n v="68385415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b2f0"/>
    <n v="335691303243"/>
    <s v="0x4e28c2c94b"/>
    <n v="123"/>
    <s v="(0x7b)"/>
    <s v="FRT32_RX_START param32 0x0000004E"/>
    <n v="3"/>
    <s v="109"/>
    <n v="78"/>
    <n v="6838541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330"/>
    <n v="335691303577"/>
    <s v="0x4e28c2ca99"/>
    <n v="124"/>
    <s v="(0x7c)"/>
    <s v="FRT32_RX_END param32 0x28C2C9BF"/>
    <n v="334"/>
    <s v="109"/>
    <n v="683854271"/>
    <n v="683854489"/>
    <s v=""/>
    <s v=""/>
    <s v=""/>
    <s v=""/>
    <s v=""/>
    <s v=""/>
    <s v=""/>
    <s v="rxEnd"/>
    <s v="EMPTY"/>
    <s v="EMPTY"/>
    <n v="-683854269"/>
    <s v="EMPTY"/>
    <s v="EMPTY"/>
    <s v="EMPTY"/>
    <n v="234"/>
    <s v="EMPTY"/>
    <x v="0"/>
  </r>
  <r>
    <s v="0000b340"/>
    <n v="335691303579"/>
    <s v="0x4e28c2ca9b"/>
    <n v="124"/>
    <s v="(0x7c)"/>
    <s v="FRT32_RX_END param32 0x0000004E"/>
    <n v="2"/>
    <s v="109"/>
    <n v="78"/>
    <n v="6838544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350"/>
    <n v="335691303593"/>
    <s v="0x4e28c2caa9"/>
    <n v="151"/>
    <s v="(0x97)"/>
    <s v="CL_DEBUG param32 2(0x00000002)"/>
    <n v="14"/>
    <s v="109"/>
    <n v="2"/>
    <n v="683854505"/>
    <s v=""/>
    <s v="beforeTx"/>
    <s v=""/>
    <s v=""/>
    <s v=""/>
    <s v=""/>
    <s v=""/>
    <s v=""/>
    <s v="EMPTY"/>
    <s v="EMPTY"/>
    <s v="EMPTY"/>
    <s v="EMPTY"/>
    <n v="-683854503"/>
    <n v="728"/>
    <s v="EMPTY"/>
    <s v="EMPTY"/>
    <x v="0"/>
  </r>
  <r>
    <s v="0000b370"/>
    <n v="335691303604"/>
    <s v="0x4e28c2cab4"/>
    <n v="151"/>
    <s v="(0x97)"/>
    <s v="CL_DEBUG param32 60(0x0000003C)"/>
    <n v="11"/>
    <s v="109"/>
    <n v="60"/>
    <n v="6838545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480"/>
    <n v="335691304321"/>
    <s v="0x4e28c2cd81"/>
    <n v="140"/>
    <s v="(0x8c)"/>
    <s v="CL_TX STS_INADEQUATE_TIME(579,0x243) mode 5 chan 5"/>
    <n v="717"/>
    <s v="109"/>
    <b v="0"/>
    <n v="68385523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540"/>
    <n v="335691305681"/>
    <s v="0x4e28c2d2d1"/>
    <n v="151"/>
    <s v="(0x97)"/>
    <s v="CL_DEBUG param32 2097152(0x00200000)"/>
    <n v="1360"/>
    <s v="109"/>
    <n v="2097152"/>
    <n v="6838565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570"/>
    <n v="335691312775"/>
    <s v="0x4e28c2ee87"/>
    <n v="151"/>
    <s v="(0x97)"/>
    <s v="CL_DEBUG param32 512(0x00000200)"/>
    <n v="7094"/>
    <s v="109"/>
    <n v="512"/>
    <n v="6838636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590"/>
    <n v="335691316102"/>
    <s v="0x4e28c2fb86"/>
    <n v="151"/>
    <s v="(0x97)"/>
    <s v="CL_DEBUG param32 2097152(0x00200000)"/>
    <n v="3327"/>
    <s v="109"/>
    <n v="2097152"/>
    <n v="6838670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10"/>
    <n v="335691317143"/>
    <s v="0x4e28c2ff97"/>
    <n v="151"/>
    <s v="(0x97)"/>
    <s v="CL_DEBUG param32 128(0x00000080)"/>
    <n v="1041"/>
    <s v="109"/>
    <n v="128"/>
    <n v="6838680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50"/>
    <n v="335691317187"/>
    <s v="0x4e28c2ffc3"/>
    <n v="131"/>
    <s v="(0x83)"/>
    <s v="CL_NEW CL Id 110 (0x6E) duration 400msec"/>
    <n v="44"/>
    <s v="110"/>
    <b v="0"/>
    <n v="6838680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70"/>
    <n v="335691317236"/>
    <s v="0x4e28c2fff4"/>
    <n v="129"/>
    <s v="(0x81)"/>
    <s v="CL_FRT32_TX_CALL param32 0x28C30371"/>
    <n v="49"/>
    <s v="110"/>
    <n v="683869041"/>
    <n v="683868148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b680"/>
    <n v="335691317239"/>
    <s v="0x4e28c2fff7"/>
    <n v="129"/>
    <s v="(0x81)"/>
    <s v="CL_FRT32_TX_CALL param32 0x0000004E"/>
    <n v="3"/>
    <s v="110"/>
    <n v="78"/>
    <n v="6838681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90"/>
    <n v="335691318165"/>
    <s v="0x4e28c30395"/>
    <n v="140"/>
    <s v="(0x8c)"/>
    <s v="CL_TX STS_SUCCESS(0,0x0) mode 1 chan 72"/>
    <n v="926"/>
    <s v="110"/>
    <b v="0"/>
    <n v="68386907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b0"/>
    <n v="335691321798"/>
    <s v="0x4e28c311c6"/>
    <n v="6"/>
    <s v="(0x6)"/>
    <s v="LMMGR_DATA_CONF param32 0x28C30640"/>
    <n v="3633"/>
    <s v="110"/>
    <n v="683869760"/>
    <n v="683872710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b6c0"/>
    <n v="335691321800"/>
    <s v="0x4e28c311c8"/>
    <n v="6"/>
    <s v="(0x6)"/>
    <s v="LMMGR_DATA_CONF param32 0x0000004E"/>
    <n v="2"/>
    <s v="110"/>
    <n v="78"/>
    <n v="6838727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d0"/>
    <n v="335691321803"/>
    <s v="0x4e28c311cb"/>
    <n v="122"/>
    <s v="(0x7a)"/>
    <s v="FRT32_TX_END param32 0x28C3118B"/>
    <n v="3"/>
    <s v="110"/>
    <n v="683872651"/>
    <n v="68387271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b6e0"/>
    <n v="335691321806"/>
    <s v="0x4e28c311ce"/>
    <n v="122"/>
    <s v="(0x7a)"/>
    <s v="FRT32_TX_END param32 0x0000004E"/>
    <n v="3"/>
    <s v="110"/>
    <n v="78"/>
    <n v="6838727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6f0"/>
    <n v="335691321815"/>
    <s v="0x4e28c311d7"/>
    <n v="151"/>
    <s v="(0x97)"/>
    <s v="CL_DEBUG param32 64(0x00000040)"/>
    <n v="9"/>
    <s v="110"/>
    <n v="64"/>
    <n v="6838727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770"/>
    <n v="335691322253"/>
    <s v="0x4e28c3138d"/>
    <n v="151"/>
    <s v="(0x97)"/>
    <s v="CL_DEBUG param32 256(0x00000100)"/>
    <n v="438"/>
    <s v="110"/>
    <n v="256"/>
    <n v="6838731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7a0"/>
    <n v="335691322277"/>
    <s v="0x4e28c313a5"/>
    <n v="130"/>
    <s v="(0x82)"/>
    <s v="CL_FRT32_RX_CALL param32 0x00080005"/>
    <n v="24"/>
    <s v="110"/>
    <n v="524293"/>
    <n v="683873189"/>
    <s v=""/>
    <s v=""/>
    <s v=""/>
    <s v=""/>
    <s v=""/>
    <s v="beforeRx"/>
    <s v=""/>
    <s v=""/>
    <s v="EMPTY"/>
    <s v="EMPTY"/>
    <s v="EMPTY"/>
    <s v="EMPTY"/>
    <s v="EMPTY"/>
    <s v="EMPTY"/>
    <s v="EMPTY"/>
    <n v="743"/>
    <x v="0"/>
  </r>
  <r>
    <s v="0000b7b0"/>
    <n v="335691323020"/>
    <s v="0x4e28c3168c"/>
    <n v="141"/>
    <s v="(0x8d)"/>
    <s v="CL_RX STS_SUCCESS(0,0x0) mode 5 chan 8"/>
    <n v="743"/>
    <s v="110"/>
    <b v="0"/>
    <n v="683873932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b7e0"/>
    <n v="335691324368"/>
    <s v="0x4e28c31bd0"/>
    <n v="123"/>
    <s v="(0x7b)"/>
    <s v="FRT32_RX_START param32 0x28C31A30"/>
    <n v="1348"/>
    <s v="110"/>
    <n v="683874864"/>
    <n v="68387528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b7f0"/>
    <n v="335691324370"/>
    <s v="0x4e28c31bd2"/>
    <n v="123"/>
    <s v="(0x7b)"/>
    <s v="FRT32_RX_START param32 0x0000004E"/>
    <n v="2"/>
    <s v="110"/>
    <n v="78"/>
    <n v="6838752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30"/>
    <n v="335691324701"/>
    <s v="0x4e28c31d1d"/>
    <n v="124"/>
    <s v="(0x7c)"/>
    <s v="FRT32_RX_END param32 0x28C31C45"/>
    <n v="331"/>
    <s v="110"/>
    <n v="683875397"/>
    <n v="683875613"/>
    <s v=""/>
    <s v=""/>
    <s v=""/>
    <s v=""/>
    <s v=""/>
    <s v=""/>
    <s v=""/>
    <s v="rxEnd"/>
    <s v="EMPTY"/>
    <s v="EMPTY"/>
    <n v="-683875395"/>
    <s v="EMPTY"/>
    <s v="EMPTY"/>
    <s v="EMPTY"/>
    <n v="232"/>
    <s v="EMPTY"/>
    <x v="0"/>
  </r>
  <r>
    <s v="0000b840"/>
    <n v="335691324703"/>
    <s v="0x4e28c31d1f"/>
    <n v="124"/>
    <s v="(0x7c)"/>
    <s v="FRT32_RX_END param32 0x0000004E"/>
    <n v="2"/>
    <s v="110"/>
    <n v="78"/>
    <n v="6838756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850"/>
    <n v="335691324717"/>
    <s v="0x4e28c31d2d"/>
    <n v="151"/>
    <s v="(0x97)"/>
    <s v="CL_DEBUG param32 2(0x00000002)"/>
    <n v="14"/>
    <s v="110"/>
    <n v="2"/>
    <n v="683875629"/>
    <s v=""/>
    <s v="beforeTx"/>
    <s v=""/>
    <s v=""/>
    <s v=""/>
    <s v=""/>
    <s v=""/>
    <s v=""/>
    <s v="EMPTY"/>
    <s v="EMPTY"/>
    <s v="EMPTY"/>
    <s v="EMPTY"/>
    <n v="-683875627"/>
    <n v="727"/>
    <s v="EMPTY"/>
    <s v="EMPTY"/>
    <x v="0"/>
  </r>
  <r>
    <s v="0000b870"/>
    <n v="335691324728"/>
    <s v="0x4e28c31d38"/>
    <n v="151"/>
    <s v="(0x97)"/>
    <s v="CL_DEBUG param32 60(0x0000003C)"/>
    <n v="11"/>
    <s v="110"/>
    <n v="60"/>
    <n v="6838756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980"/>
    <n v="335691325444"/>
    <s v="0x4e28c32004"/>
    <n v="140"/>
    <s v="(0x8c)"/>
    <s v="CL_TX STS_INADEQUATE_TIME(579,0x243) mode 5 chan 8"/>
    <n v="716"/>
    <s v="110"/>
    <b v="0"/>
    <n v="68387635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a40"/>
    <n v="335691326788"/>
    <s v="0x4e28c32544"/>
    <n v="151"/>
    <s v="(0x97)"/>
    <s v="CL_DEBUG param32 2097152(0x00200000)"/>
    <n v="1344"/>
    <s v="110"/>
    <n v="2097152"/>
    <n v="6838777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a70"/>
    <n v="335691332767"/>
    <s v="0x4e28c33c9f"/>
    <n v="151"/>
    <s v="(0x97)"/>
    <s v="CL_DEBUG param32 512(0x00000200)"/>
    <n v="5979"/>
    <s v="110"/>
    <n v="512"/>
    <n v="68388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a90"/>
    <n v="335691337274"/>
    <s v="0x4e28c34e3a"/>
    <n v="151"/>
    <s v="(0x97)"/>
    <s v="CL_DEBUG param32 2097152(0x00200000)"/>
    <n v="4507"/>
    <s v="110"/>
    <n v="2097152"/>
    <n v="6838881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10"/>
    <n v="335691338318"/>
    <s v="0x4e28c3524e"/>
    <n v="151"/>
    <s v="(0x97)"/>
    <s v="CL_DEBUG param32 128(0x00000080)"/>
    <n v="1044"/>
    <s v="110"/>
    <n v="128"/>
    <n v="6838892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50"/>
    <n v="335691338362"/>
    <s v="0x4e28c3527a"/>
    <n v="131"/>
    <s v="(0x83)"/>
    <s v="CL_NEW CL Id 111 (0x6F) duration 400msec"/>
    <n v="44"/>
    <s v="111"/>
    <b v="0"/>
    <n v="6838892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70"/>
    <n v="335691338423"/>
    <s v="0x4e28c352b7"/>
    <n v="129"/>
    <s v="(0x81)"/>
    <s v="CL_FRT32_TX_CALL param32 0x28C35627"/>
    <n v="61"/>
    <s v="111"/>
    <n v="683890215"/>
    <n v="683889335"/>
    <s v=""/>
    <s v="beforeTx"/>
    <s v=""/>
    <s v=""/>
    <s v=""/>
    <s v=""/>
    <s v=""/>
    <s v=""/>
    <n v="719"/>
    <s v="EMPTY"/>
    <s v="EMPTY"/>
    <s v="EMPTY"/>
    <n v="880"/>
    <n v="916"/>
    <s v="EMPTY"/>
    <s v="EMPTY"/>
    <x v="0"/>
  </r>
  <r>
    <s v="0000bb80"/>
    <n v="335691338428"/>
    <s v="0x4e28c352bc"/>
    <n v="129"/>
    <s v="(0x81)"/>
    <s v="CL_FRT32_TX_CALL param32 0x0000004E"/>
    <n v="5"/>
    <s v="111"/>
    <n v="78"/>
    <n v="6838893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90"/>
    <n v="335691339339"/>
    <s v="0x4e28c3564b"/>
    <n v="140"/>
    <s v="(0x8c)"/>
    <s v="CL_TX STS_SUCCESS(0,0x0) mode 1 chan 32"/>
    <n v="911"/>
    <s v="111"/>
    <b v="0"/>
    <n v="68389025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b0"/>
    <n v="335691342971"/>
    <s v="0x4e28c3647b"/>
    <n v="6"/>
    <s v="(0x6)"/>
    <s v="LMMGR_DATA_CONF param32 0x28C358F6"/>
    <n v="3632"/>
    <s v="111"/>
    <n v="683890934"/>
    <n v="68389388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bbc0"/>
    <n v="335691342974"/>
    <s v="0x4e28c3647e"/>
    <n v="6"/>
    <s v="(0x6)"/>
    <s v="LMMGR_DATA_CONF param32 0x0000004E"/>
    <n v="3"/>
    <s v="111"/>
    <n v="78"/>
    <n v="6838938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d0"/>
    <n v="335691342976"/>
    <s v="0x4e28c36480"/>
    <n v="122"/>
    <s v="(0x7a)"/>
    <s v="FRT32_TX_END param32 0x28C36441"/>
    <n v="2"/>
    <s v="111"/>
    <n v="683893825"/>
    <n v="68389388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bbe0"/>
    <n v="335691342979"/>
    <s v="0x4e28c36483"/>
    <n v="122"/>
    <s v="(0x7a)"/>
    <s v="FRT32_TX_END param32 0x0000004E"/>
    <n v="3"/>
    <s v="111"/>
    <n v="78"/>
    <n v="6838938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bf0"/>
    <n v="335691342988"/>
    <s v="0x4e28c3648c"/>
    <n v="151"/>
    <s v="(0x97)"/>
    <s v="CL_DEBUG param32 64(0x00000040)"/>
    <n v="9"/>
    <s v="111"/>
    <n v="64"/>
    <n v="6838939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c70"/>
    <n v="335691343427"/>
    <s v="0x4e28c36643"/>
    <n v="151"/>
    <s v="(0x97)"/>
    <s v="CL_DEBUG param32 256(0x00000100)"/>
    <n v="439"/>
    <s v="111"/>
    <n v="256"/>
    <n v="6838943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ca0"/>
    <n v="335691343451"/>
    <s v="0x4e28c3665b"/>
    <n v="130"/>
    <s v="(0x82)"/>
    <s v="CL_FRT32_RX_CALL param32 0x00260005"/>
    <n v="24"/>
    <s v="111"/>
    <n v="2490373"/>
    <n v="683894363"/>
    <s v=""/>
    <s v=""/>
    <s v=""/>
    <s v=""/>
    <s v=""/>
    <s v="beforeRx"/>
    <s v=""/>
    <s v=""/>
    <s v="EMPTY"/>
    <s v="EMPTY"/>
    <s v="EMPTY"/>
    <s v="EMPTY"/>
    <s v="EMPTY"/>
    <s v="EMPTY"/>
    <s v="EMPTY"/>
    <n v="725"/>
    <x v="0"/>
  </r>
  <r>
    <s v="0000bcb0"/>
    <n v="335691344176"/>
    <s v="0x4e28c36930"/>
    <n v="141"/>
    <s v="(0x8d)"/>
    <s v="CL_RX STS_SUCCESS(0,0x0) mode 5 chan 38"/>
    <n v="725"/>
    <s v="111"/>
    <b v="0"/>
    <n v="683895088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bce0"/>
    <n v="335691345537"/>
    <s v="0x4e28c36e81"/>
    <n v="123"/>
    <s v="(0x7b)"/>
    <s v="FRT32_RX_START param32 0x28C36CE3"/>
    <n v="1361"/>
    <s v="111"/>
    <n v="683896035"/>
    <n v="68389644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bcf0"/>
    <n v="335691345539"/>
    <s v="0x4e28c36e83"/>
    <n v="123"/>
    <s v="(0x7b)"/>
    <s v="FRT32_RX_START param32 0x0000004E"/>
    <n v="2"/>
    <s v="111"/>
    <n v="78"/>
    <n v="6838964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d30"/>
    <n v="335691345870"/>
    <s v="0x4e28c36fce"/>
    <n v="124"/>
    <s v="(0x7c)"/>
    <s v="FRT32_RX_END param32 0x28C36EF9"/>
    <n v="331"/>
    <s v="111"/>
    <n v="683896569"/>
    <n v="683896782"/>
    <s v=""/>
    <s v=""/>
    <s v=""/>
    <s v=""/>
    <s v=""/>
    <s v=""/>
    <s v=""/>
    <s v="rxEnd"/>
    <s v="EMPTY"/>
    <s v="EMPTY"/>
    <n v="-683896567"/>
    <s v="EMPTY"/>
    <s v="EMPTY"/>
    <s v="EMPTY"/>
    <n v="231"/>
    <s v="EMPTY"/>
    <x v="0"/>
  </r>
  <r>
    <s v="0000bd40"/>
    <n v="335691345874"/>
    <s v="0x4e28c36fd2"/>
    <n v="124"/>
    <s v="(0x7c)"/>
    <s v="FRT32_RX_END param32 0x0000004E"/>
    <n v="4"/>
    <s v="111"/>
    <n v="78"/>
    <n v="6838967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d50"/>
    <n v="335691345888"/>
    <s v="0x4e28c36fe0"/>
    <n v="151"/>
    <s v="(0x97)"/>
    <s v="CL_DEBUG param32 2(0x00000002)"/>
    <n v="14"/>
    <s v="111"/>
    <n v="2"/>
    <n v="683896800"/>
    <s v=""/>
    <s v="beforeTx"/>
    <s v=""/>
    <s v=""/>
    <s v=""/>
    <s v=""/>
    <s v=""/>
    <s v=""/>
    <s v="EMPTY"/>
    <s v="EMPTY"/>
    <s v="EMPTY"/>
    <s v="EMPTY"/>
    <n v="-683896798"/>
    <n v="726"/>
    <s v="EMPTY"/>
    <s v="EMPTY"/>
    <x v="0"/>
  </r>
  <r>
    <s v="0000bd70"/>
    <n v="335691345899"/>
    <s v="0x4e28c36feb"/>
    <n v="151"/>
    <s v="(0x97)"/>
    <s v="CL_DEBUG param32 60(0x0000003C)"/>
    <n v="11"/>
    <s v="111"/>
    <n v="60"/>
    <n v="6838968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e80"/>
    <n v="335691346614"/>
    <s v="0x4e28c372b6"/>
    <n v="140"/>
    <s v="(0x8c)"/>
    <s v="CL_TX STS_INADEQUATE_TIME(579,0x243) mode 5 chan 38"/>
    <n v="715"/>
    <s v="111"/>
    <b v="0"/>
    <n v="68389752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f40"/>
    <n v="335691347976"/>
    <s v="0x4e28c37808"/>
    <n v="151"/>
    <s v="(0x97)"/>
    <s v="CL_DEBUG param32 2097152(0x00200000)"/>
    <n v="1362"/>
    <s v="111"/>
    <n v="2097152"/>
    <n v="6838988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f70"/>
    <n v="335691352766"/>
    <s v="0x4e28c38abe"/>
    <n v="151"/>
    <s v="(0x97)"/>
    <s v="CL_DEBUG param32 512(0x00000200)"/>
    <n v="4790"/>
    <s v="111"/>
    <n v="512"/>
    <n v="6839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bf90"/>
    <n v="335691358428"/>
    <s v="0x4e28c3a0dc"/>
    <n v="151"/>
    <s v="(0x97)"/>
    <s v="CL_DEBUG param32 2097152(0x00200000)"/>
    <n v="5662"/>
    <s v="111"/>
    <n v="2097152"/>
    <n v="6839093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10"/>
    <n v="335691360915"/>
    <s v="0x4e28c3aa93"/>
    <n v="151"/>
    <s v="(0x97)"/>
    <s v="CL_DEBUG param32 128(0x00000080)"/>
    <n v="2487"/>
    <s v="111"/>
    <n v="128"/>
    <n v="6839118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50"/>
    <n v="335691360960"/>
    <s v="0x4e28c3aac0"/>
    <n v="131"/>
    <s v="(0x83)"/>
    <s v="CL_NEW CL Id 112 (0x70) duration 400msec"/>
    <n v="45"/>
    <s v="112"/>
    <b v="0"/>
    <n v="6839118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70"/>
    <n v="335691361007"/>
    <s v="0x4e28c3aaef"/>
    <n v="129"/>
    <s v="(0x81)"/>
    <s v="CL_FRT32_TX_CALL param32 0x28C3AE6C"/>
    <n v="47"/>
    <s v="112"/>
    <n v="683912812"/>
    <n v="683911919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c080"/>
    <n v="335691361010"/>
    <s v="0x4e28c3aaf2"/>
    <n v="129"/>
    <s v="(0x81)"/>
    <s v="CL_FRT32_TX_CALL param32 0x0000004E"/>
    <n v="3"/>
    <s v="112"/>
    <n v="78"/>
    <n v="6839119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90"/>
    <n v="335691361937"/>
    <s v="0x4e28c3ae91"/>
    <n v="140"/>
    <s v="(0x8c)"/>
    <s v="CL_TX STS_SUCCESS(0,0x0) mode 1 chan 0"/>
    <n v="927"/>
    <s v="112"/>
    <b v="0"/>
    <n v="68391284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b0"/>
    <n v="335691365570"/>
    <s v="0x4e28c3bcc2"/>
    <n v="6"/>
    <s v="(0x6)"/>
    <s v="LMMGR_DATA_CONF param32 0x28C3B13C"/>
    <n v="3633"/>
    <s v="112"/>
    <n v="683913532"/>
    <n v="68391648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c0c0"/>
    <n v="335691365572"/>
    <s v="0x4e28c3bcc4"/>
    <n v="6"/>
    <s v="(0x6)"/>
    <s v="LMMGR_DATA_CONF param32 0x0000004E"/>
    <n v="2"/>
    <s v="112"/>
    <n v="78"/>
    <n v="6839164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d0"/>
    <n v="335691365574"/>
    <s v="0x4e28c3bcc6"/>
    <n v="122"/>
    <s v="(0x7a)"/>
    <s v="FRT32_TX_END param32 0x28C3BC87"/>
    <n v="2"/>
    <s v="112"/>
    <n v="683916423"/>
    <n v="68391648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c0e0"/>
    <n v="335691365577"/>
    <s v="0x4e28c3bcc9"/>
    <n v="122"/>
    <s v="(0x7a)"/>
    <s v="FRT32_TX_END param32 0x0000004E"/>
    <n v="3"/>
    <s v="112"/>
    <n v="78"/>
    <n v="6839164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0f0"/>
    <n v="335691365585"/>
    <s v="0x4e28c3bcd1"/>
    <n v="151"/>
    <s v="(0x97)"/>
    <s v="CL_DEBUG param32 64(0x00000040)"/>
    <n v="8"/>
    <s v="112"/>
    <n v="64"/>
    <n v="6839164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170"/>
    <n v="335691366025"/>
    <s v="0x4e28c3be89"/>
    <n v="151"/>
    <s v="(0x97)"/>
    <s v="CL_DEBUG param32 256(0x00000100)"/>
    <n v="440"/>
    <s v="112"/>
    <n v="256"/>
    <n v="6839169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1a0"/>
    <n v="335691366049"/>
    <s v="0x4e28c3bea1"/>
    <n v="130"/>
    <s v="(0x82)"/>
    <s v="CL_FRT32_RX_CALL param32 0x00390005"/>
    <n v="24"/>
    <s v="112"/>
    <n v="3735557"/>
    <n v="683916961"/>
    <s v=""/>
    <s v=""/>
    <s v=""/>
    <s v=""/>
    <s v=""/>
    <s v="beforeRx"/>
    <s v=""/>
    <s v=""/>
    <s v="EMPTY"/>
    <s v="EMPTY"/>
    <s v="EMPTY"/>
    <s v="EMPTY"/>
    <s v="EMPTY"/>
    <s v="EMPTY"/>
    <s v="EMPTY"/>
    <n v="744"/>
    <x v="0"/>
  </r>
  <r>
    <s v="0000c1b0"/>
    <n v="335691366793"/>
    <s v="0x4e28c3c189"/>
    <n v="141"/>
    <s v="(0x8d)"/>
    <s v="CL_RX STS_SUCCESS(0,0x0) mode 5 chan 57"/>
    <n v="744"/>
    <s v="112"/>
    <b v="0"/>
    <n v="68391770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c1e0"/>
    <n v="335691368129"/>
    <s v="0x4e28c3c6c1"/>
    <n v="123"/>
    <s v="(0x7b)"/>
    <s v="FRT32_RX_START param32 0x28C3C52A"/>
    <n v="1336"/>
    <s v="112"/>
    <n v="683918634"/>
    <n v="68391904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c1f0"/>
    <n v="335691368131"/>
    <s v="0x4e28c3c6c3"/>
    <n v="123"/>
    <s v="(0x7b)"/>
    <s v="FRT32_RX_START param32 0x0000004E"/>
    <n v="2"/>
    <s v="112"/>
    <n v="78"/>
    <n v="6839190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230"/>
    <n v="335691368465"/>
    <s v="0x4e28c3c811"/>
    <n v="124"/>
    <s v="(0x7c)"/>
    <s v="FRT32_RX_END param32 0x28C3C73F"/>
    <n v="334"/>
    <s v="112"/>
    <n v="683919167"/>
    <n v="683919377"/>
    <s v=""/>
    <s v=""/>
    <s v=""/>
    <s v=""/>
    <s v=""/>
    <s v=""/>
    <s v=""/>
    <s v="rxEnd"/>
    <s v="EMPTY"/>
    <s v="EMPTY"/>
    <n v="-683919165"/>
    <s v="EMPTY"/>
    <s v="EMPTY"/>
    <s v="EMPTY"/>
    <n v="236"/>
    <s v="EMPTY"/>
    <x v="0"/>
  </r>
  <r>
    <s v="0000c240"/>
    <n v="335691368467"/>
    <s v="0x4e28c3c813"/>
    <n v="124"/>
    <s v="(0x7c)"/>
    <s v="FRT32_RX_END param32 0x0000004E"/>
    <n v="2"/>
    <s v="112"/>
    <n v="78"/>
    <n v="6839193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250"/>
    <n v="335691368491"/>
    <s v="0x4e28c3c82b"/>
    <n v="151"/>
    <s v="(0x97)"/>
    <s v="CL_DEBUG param32 2(0x00000002)"/>
    <n v="24"/>
    <s v="112"/>
    <n v="2"/>
    <n v="683919403"/>
    <s v=""/>
    <s v="beforeTx"/>
    <s v=""/>
    <s v=""/>
    <s v=""/>
    <s v=""/>
    <s v=""/>
    <s v=""/>
    <s v="EMPTY"/>
    <s v="EMPTY"/>
    <s v="EMPTY"/>
    <s v="EMPTY"/>
    <n v="-683919401"/>
    <n v="718"/>
    <s v="EMPTY"/>
    <s v="EMPTY"/>
    <x v="0"/>
  </r>
  <r>
    <s v="0000c270"/>
    <n v="335691368502"/>
    <s v="0x4e28c3c836"/>
    <n v="151"/>
    <s v="(0x97)"/>
    <s v="CL_DEBUG param32 60(0x0000003C)"/>
    <n v="11"/>
    <s v="112"/>
    <n v="60"/>
    <n v="6839194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380"/>
    <n v="335691369209"/>
    <s v="0x4e28c3caf9"/>
    <n v="140"/>
    <s v="(0x8c)"/>
    <s v="CL_TX STS_INADEQUATE_TIME(579,0x243) mode 5 chan 57"/>
    <n v="707"/>
    <s v="112"/>
    <b v="0"/>
    <n v="68392012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440"/>
    <n v="335691370559"/>
    <s v="0x4e28c3d03f"/>
    <n v="151"/>
    <s v="(0x97)"/>
    <s v="CL_DEBUG param32 2097152(0x00200000)"/>
    <n v="1350"/>
    <s v="112"/>
    <n v="2097152"/>
    <n v="6839214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470"/>
    <n v="335691372768"/>
    <s v="0x4e28c3d8e0"/>
    <n v="151"/>
    <s v="(0x97)"/>
    <s v="CL_DEBUG param32 512(0x00000200)"/>
    <n v="2209"/>
    <s v="112"/>
    <n v="512"/>
    <n v="6839236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490"/>
    <n v="335691380987"/>
    <s v="0x4e28c3f8fb"/>
    <n v="151"/>
    <s v="(0x97)"/>
    <s v="CL_DEBUG param32 2097152(0x00200000)"/>
    <n v="8219"/>
    <s v="112"/>
    <n v="2097152"/>
    <n v="6839318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10"/>
    <n v="335691382031"/>
    <s v="0x4e28c3fd0f"/>
    <n v="151"/>
    <s v="(0x97)"/>
    <s v="CL_DEBUG param32 128(0x00000080)"/>
    <n v="1044"/>
    <s v="112"/>
    <n v="128"/>
    <n v="6839329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50"/>
    <n v="335691382077"/>
    <s v="0x4e28c3fd3d"/>
    <n v="131"/>
    <s v="(0x83)"/>
    <s v="CL_NEW CL Id 113 (0x71) duration 400msec"/>
    <n v="46"/>
    <s v="113"/>
    <b v="0"/>
    <n v="6839329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70"/>
    <n v="335691382123"/>
    <s v="0x4e28c3fd6b"/>
    <n v="129"/>
    <s v="(0x81)"/>
    <s v="CL_FRT32_TX_CALL param32 0x28C400E8"/>
    <n v="46"/>
    <s v="113"/>
    <n v="683933928"/>
    <n v="683933035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c580"/>
    <n v="335691382126"/>
    <s v="0x4e28c3fd6e"/>
    <n v="129"/>
    <s v="(0x81)"/>
    <s v="CL_FRT32_TX_CALL param32 0x0000004E"/>
    <n v="3"/>
    <s v="113"/>
    <n v="78"/>
    <n v="6839330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90"/>
    <n v="335691383053"/>
    <s v="0x4e28c4010d"/>
    <n v="140"/>
    <s v="(0x8c)"/>
    <s v="CL_TX STS_SUCCESS(0,0x0) mode 1 chan 74"/>
    <n v="927"/>
    <s v="113"/>
    <b v="0"/>
    <n v="68393396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b0"/>
    <n v="335691386686"/>
    <s v="0x4e28c40f3e"/>
    <n v="6"/>
    <s v="(0x6)"/>
    <s v="LMMGR_DATA_CONF param32 0x28C403B8"/>
    <n v="3633"/>
    <s v="113"/>
    <n v="683934648"/>
    <n v="683937598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c5c0"/>
    <n v="335691386688"/>
    <s v="0x4e28c40f40"/>
    <n v="6"/>
    <s v="(0x6)"/>
    <s v="LMMGR_DATA_CONF param32 0x0000004E"/>
    <n v="2"/>
    <s v="113"/>
    <n v="78"/>
    <n v="6839376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d0"/>
    <n v="335691386690"/>
    <s v="0x4e28c40f42"/>
    <n v="122"/>
    <s v="(0x7a)"/>
    <s v="FRT32_TX_END param32 0x28C40F03"/>
    <n v="2"/>
    <s v="113"/>
    <n v="683937539"/>
    <n v="68393760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c5e0"/>
    <n v="335691386693"/>
    <s v="0x4e28c40f45"/>
    <n v="122"/>
    <s v="(0x7a)"/>
    <s v="FRT32_TX_END param32 0x0000004E"/>
    <n v="3"/>
    <s v="113"/>
    <n v="78"/>
    <n v="6839376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5f0"/>
    <n v="335691386700"/>
    <s v="0x4e28c40f4c"/>
    <n v="151"/>
    <s v="(0x97)"/>
    <s v="CL_DEBUG param32 64(0x00000040)"/>
    <n v="7"/>
    <s v="113"/>
    <n v="64"/>
    <n v="6839376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670"/>
    <n v="335691387141"/>
    <s v="0x4e28c41105"/>
    <n v="151"/>
    <s v="(0x97)"/>
    <s v="CL_DEBUG param32 256(0x00000100)"/>
    <n v="441"/>
    <s v="113"/>
    <n v="256"/>
    <n v="6839380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6a0"/>
    <n v="335691387166"/>
    <s v="0x4e28c4111e"/>
    <n v="130"/>
    <s v="(0x82)"/>
    <s v="CL_FRT32_RX_CALL param32 0x00390005"/>
    <n v="25"/>
    <s v="113"/>
    <n v="3735557"/>
    <n v="683938078"/>
    <s v=""/>
    <s v=""/>
    <s v=""/>
    <s v=""/>
    <s v=""/>
    <s v="beforeRx"/>
    <s v=""/>
    <s v=""/>
    <s v="EMPTY"/>
    <s v="EMPTY"/>
    <s v="EMPTY"/>
    <s v="EMPTY"/>
    <s v="EMPTY"/>
    <s v="EMPTY"/>
    <s v="EMPTY"/>
    <n v="734"/>
    <x v="0"/>
  </r>
  <r>
    <s v="0000c6b0"/>
    <n v="335691387900"/>
    <s v="0x4e28c413fc"/>
    <n v="141"/>
    <s v="(0x8d)"/>
    <s v="CL_RX STS_SUCCESS(0,0x0) mode 5 chan 57"/>
    <n v="734"/>
    <s v="113"/>
    <b v="0"/>
    <n v="683938812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c6e0"/>
    <n v="335691389261"/>
    <s v="0x4e28c4194d"/>
    <n v="123"/>
    <s v="(0x7b)"/>
    <s v="FRT32_RX_START param32 0x28C417A8"/>
    <n v="1361"/>
    <s v="113"/>
    <n v="683939752"/>
    <n v="683940173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c6f0"/>
    <n v="335691389269"/>
    <s v="0x4e28c41955"/>
    <n v="123"/>
    <s v="(0x7b)"/>
    <s v="FRT32_RX_START param32 0x0000004E"/>
    <n v="8"/>
    <s v="113"/>
    <n v="78"/>
    <n v="6839401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730"/>
    <n v="335691389597"/>
    <s v="0x4e28c41a9d"/>
    <n v="124"/>
    <s v="(0x7c)"/>
    <s v="FRT32_RX_END param32 0x28C419BD"/>
    <n v="328"/>
    <s v="113"/>
    <n v="683940285"/>
    <n v="683940509"/>
    <s v=""/>
    <s v=""/>
    <s v=""/>
    <s v=""/>
    <s v=""/>
    <s v=""/>
    <s v=""/>
    <s v="rxEnd"/>
    <s v="EMPTY"/>
    <s v="EMPTY"/>
    <n v="-683940283"/>
    <s v="EMPTY"/>
    <s v="EMPTY"/>
    <s v="EMPTY"/>
    <n v="240"/>
    <s v="EMPTY"/>
    <x v="0"/>
  </r>
  <r>
    <s v="0000c740"/>
    <n v="335691389600"/>
    <s v="0x4e28c41aa0"/>
    <n v="124"/>
    <s v="(0x7c)"/>
    <s v="FRT32_RX_END param32 0x0000004E"/>
    <n v="3"/>
    <s v="113"/>
    <n v="78"/>
    <n v="6839405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750"/>
    <n v="335691389613"/>
    <s v="0x4e28c41aad"/>
    <n v="151"/>
    <s v="(0x97)"/>
    <s v="CL_DEBUG param32 2(0x00000002)"/>
    <n v="13"/>
    <s v="113"/>
    <n v="2"/>
    <n v="683940525"/>
    <s v=""/>
    <s v="beforeTx"/>
    <s v=""/>
    <s v=""/>
    <s v=""/>
    <s v=""/>
    <s v=""/>
    <s v=""/>
    <s v="EMPTY"/>
    <s v="EMPTY"/>
    <s v="EMPTY"/>
    <s v="EMPTY"/>
    <n v="-683940523"/>
    <n v="729"/>
    <s v="EMPTY"/>
    <s v="EMPTY"/>
    <x v="0"/>
  </r>
  <r>
    <s v="0000c770"/>
    <n v="335691389636"/>
    <s v="0x4e28c41ac4"/>
    <n v="151"/>
    <s v="(0x97)"/>
    <s v="CL_DEBUG param32 60(0x0000003C)"/>
    <n v="23"/>
    <s v="113"/>
    <n v="60"/>
    <n v="6839405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880"/>
    <n v="335691390342"/>
    <s v="0x4e28c41d86"/>
    <n v="140"/>
    <s v="(0x8c)"/>
    <s v="CL_TX STS_INADEQUATE_TIME(579,0x243) mode 5 chan 57"/>
    <n v="706"/>
    <s v="113"/>
    <b v="0"/>
    <n v="68394125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940"/>
    <n v="335691391707"/>
    <s v="0x4e28c422db"/>
    <n v="151"/>
    <s v="(0x97)"/>
    <s v="CL_DEBUG param32 2097152(0x00200000)"/>
    <n v="1365"/>
    <s v="113"/>
    <n v="2097152"/>
    <n v="6839426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970"/>
    <n v="335691391723"/>
    <s v="0x4e28c422eb"/>
    <n v="151"/>
    <s v="(0x97)"/>
    <s v="CL_DEBUG param32 8192(0x00002000)"/>
    <n v="16"/>
    <s v="113"/>
    <n v="8192"/>
    <n v="6839426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990"/>
    <n v="335691392767"/>
    <s v="0x4e28c426ff"/>
    <n v="151"/>
    <s v="(0x97)"/>
    <s v="CL_DEBUG param32 512(0x00000200)"/>
    <n v="1044"/>
    <s v="113"/>
    <n v="512"/>
    <n v="68394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9b0"/>
    <n v="335691402156"/>
    <s v="0x4e28c44bac"/>
    <n v="151"/>
    <s v="(0x97)"/>
    <s v="CL_DEBUG param32 2097152(0x00200000)"/>
    <n v="9389"/>
    <s v="113"/>
    <n v="2097152"/>
    <n v="68395306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a30"/>
    <n v="335691403200"/>
    <s v="0x4e28c44fc0"/>
    <n v="151"/>
    <s v="(0x97)"/>
    <s v="CL_DEBUG param32 128(0x00000080)"/>
    <n v="1044"/>
    <s v="113"/>
    <n v="128"/>
    <n v="6839541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a70"/>
    <n v="335691403245"/>
    <s v="0x4e28c44fed"/>
    <n v="131"/>
    <s v="(0x83)"/>
    <s v="CL_NEW CL Id 114 (0x72) duration 400msec"/>
    <n v="45"/>
    <s v="114"/>
    <b v="0"/>
    <n v="6839541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a90"/>
    <n v="335691403307"/>
    <s v="0x4e28c4502b"/>
    <n v="129"/>
    <s v="(0x81)"/>
    <s v="CL_FRT32_TX_CALL param32 0x28C45399"/>
    <n v="62"/>
    <s v="114"/>
    <n v="683955097"/>
    <n v="683954219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0caa0"/>
    <n v="335691403309"/>
    <s v="0x4e28c4502d"/>
    <n v="129"/>
    <s v="(0x81)"/>
    <s v="CL_FRT32_TX_CALL param32 0x0000004E"/>
    <n v="2"/>
    <s v="114"/>
    <n v="78"/>
    <n v="6839542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ab0"/>
    <n v="335691404221"/>
    <s v="0x4e28c453bd"/>
    <n v="140"/>
    <s v="(0x8c)"/>
    <s v="CL_TX STS_SUCCESS(0,0x0) mode 1 chan 61"/>
    <n v="912"/>
    <s v="114"/>
    <b v="0"/>
    <n v="68395513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ad0"/>
    <n v="335691407854"/>
    <s v="0x4e28c461ee"/>
    <n v="6"/>
    <s v="(0x6)"/>
    <s v="LMMGR_DATA_CONF param32 0x28C45668"/>
    <n v="3633"/>
    <s v="114"/>
    <n v="683955816"/>
    <n v="683958766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cae0"/>
    <n v="335691407856"/>
    <s v="0x4e28c461f0"/>
    <n v="6"/>
    <s v="(0x6)"/>
    <s v="LMMGR_DATA_CONF param32 0x0000004E"/>
    <n v="2"/>
    <s v="114"/>
    <n v="78"/>
    <n v="68395876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af0"/>
    <n v="335691407859"/>
    <s v="0x4e28c461f3"/>
    <n v="122"/>
    <s v="(0x7a)"/>
    <s v="FRT32_TX_END param32 0x28C461B3"/>
    <n v="3"/>
    <s v="114"/>
    <n v="683958707"/>
    <n v="683958771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cb00"/>
    <n v="335691407861"/>
    <s v="0x4e28c461f5"/>
    <n v="122"/>
    <s v="(0x7a)"/>
    <s v="FRT32_TX_END param32 0x0000004E"/>
    <n v="2"/>
    <s v="114"/>
    <n v="78"/>
    <n v="6839587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10"/>
    <n v="335691407869"/>
    <s v="0x4e28c461fd"/>
    <n v="151"/>
    <s v="(0x97)"/>
    <s v="CL_DEBUG param32 64(0x00000040)"/>
    <n v="8"/>
    <s v="114"/>
    <n v="64"/>
    <n v="6839587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90"/>
    <n v="335691408309"/>
    <s v="0x4e28c463b5"/>
    <n v="151"/>
    <s v="(0x97)"/>
    <s v="CL_DEBUG param32 256(0x00000100)"/>
    <n v="440"/>
    <s v="114"/>
    <n v="256"/>
    <n v="6839592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bc0"/>
    <n v="335691408333"/>
    <s v="0x4e28c463cd"/>
    <n v="130"/>
    <s v="(0x82)"/>
    <s v="CL_FRT32_RX_CALL param32 0x001E0005"/>
    <n v="24"/>
    <s v="114"/>
    <n v="1966085"/>
    <n v="683959245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0cbd0"/>
    <n v="335691409073"/>
    <s v="0x4e28c466b1"/>
    <n v="141"/>
    <s v="(0x8d)"/>
    <s v="CL_RX STS_SUCCESS(0,0x0) mode 5 chan 30"/>
    <n v="740"/>
    <s v="114"/>
    <b v="0"/>
    <n v="68395998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cc00"/>
    <n v="335691410412"/>
    <s v="0x4e28c46bec"/>
    <n v="123"/>
    <s v="(0x7b)"/>
    <s v="FRT32_RX_START param32 0x28C46A55"/>
    <n v="1339"/>
    <s v="114"/>
    <n v="683960917"/>
    <n v="68396132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cc10"/>
    <n v="335691410414"/>
    <s v="0x4e28c46bee"/>
    <n v="123"/>
    <s v="(0x7b)"/>
    <s v="FRT32_RX_START param32 0x0000004E"/>
    <n v="2"/>
    <s v="114"/>
    <n v="78"/>
    <n v="6839613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c50"/>
    <n v="335691410746"/>
    <s v="0x4e28c46d3a"/>
    <n v="124"/>
    <s v="(0x7c)"/>
    <s v="FRT32_RX_END param32 0x28C46C6A"/>
    <n v="332"/>
    <s v="114"/>
    <n v="683961450"/>
    <n v="683961658"/>
    <s v=""/>
    <s v=""/>
    <s v=""/>
    <s v=""/>
    <s v=""/>
    <s v=""/>
    <s v=""/>
    <s v="rxEnd"/>
    <s v="EMPTY"/>
    <s v="EMPTY"/>
    <n v="-683961448"/>
    <s v="EMPTY"/>
    <s v="EMPTY"/>
    <s v="EMPTY"/>
    <n v="226"/>
    <s v="EMPTY"/>
    <x v="0"/>
  </r>
  <r>
    <s v="0000cc60"/>
    <n v="335691410749"/>
    <s v="0x4e28c46d3d"/>
    <n v="124"/>
    <s v="(0x7c)"/>
    <s v="FRT32_RX_END param32 0x0000004E"/>
    <n v="3"/>
    <s v="114"/>
    <n v="78"/>
    <n v="6839616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c70"/>
    <n v="335691410764"/>
    <s v="0x4e28c46d4c"/>
    <n v="151"/>
    <s v="(0x97)"/>
    <s v="CL_DEBUG param32 2(0x00000002)"/>
    <n v="15"/>
    <s v="114"/>
    <n v="2"/>
    <n v="683961676"/>
    <s v=""/>
    <s v="beforeTx"/>
    <s v=""/>
    <s v=""/>
    <s v=""/>
    <s v=""/>
    <s v=""/>
    <s v=""/>
    <s v="EMPTY"/>
    <s v="EMPTY"/>
    <s v="EMPTY"/>
    <s v="EMPTY"/>
    <n v="-683961674"/>
    <n v="726"/>
    <s v="EMPTY"/>
    <s v="EMPTY"/>
    <x v="0"/>
  </r>
  <r>
    <s v="0000cc90"/>
    <n v="335691410775"/>
    <s v="0x4e28c46d57"/>
    <n v="151"/>
    <s v="(0x97)"/>
    <s v="CL_DEBUG param32 60(0x0000003C)"/>
    <n v="11"/>
    <s v="114"/>
    <n v="60"/>
    <n v="6839616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da0"/>
    <n v="335691411490"/>
    <s v="0x4e28c47022"/>
    <n v="140"/>
    <s v="(0x8c)"/>
    <s v="CL_TX STS_INADEQUATE_TIME(579,0x243) mode 5 chan 30"/>
    <n v="715"/>
    <s v="114"/>
    <b v="0"/>
    <n v="68396240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e60"/>
    <n v="335691412827"/>
    <s v="0x4e28c4755b"/>
    <n v="151"/>
    <s v="(0x97)"/>
    <s v="CL_DEBUG param32 512(0x00000200)"/>
    <n v="1337"/>
    <s v="114"/>
    <n v="512"/>
    <n v="6839637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e80"/>
    <n v="335691413584"/>
    <s v="0x4e28c47850"/>
    <n v="151"/>
    <s v="(0x97)"/>
    <s v="CL_DEBUG param32 2097152(0x00200000)"/>
    <n v="757"/>
    <s v="114"/>
    <n v="2097152"/>
    <n v="6839644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eb0"/>
    <n v="335691424075"/>
    <s v="0x4e28c4a14b"/>
    <n v="151"/>
    <s v="(0x97)"/>
    <s v="CL_DEBUG param32 2097152(0x00200000)"/>
    <n v="10491"/>
    <s v="114"/>
    <n v="2097152"/>
    <n v="6839749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30"/>
    <n v="335691425119"/>
    <s v="0x4e28c4a55f"/>
    <n v="151"/>
    <s v="(0x97)"/>
    <s v="CL_DEBUG param32 128(0x00000080)"/>
    <n v="1044"/>
    <s v="114"/>
    <n v="128"/>
    <n v="6839760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70"/>
    <n v="335691425164"/>
    <s v="0x4e28c4a58c"/>
    <n v="131"/>
    <s v="(0x83)"/>
    <s v="CL_NEW CL Id 115 (0x73) duration 400msec"/>
    <n v="45"/>
    <s v="115"/>
    <b v="0"/>
    <n v="6839760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90"/>
    <n v="335691425211"/>
    <s v="0x4e28c4a5bb"/>
    <n v="129"/>
    <s v="(0x81)"/>
    <s v="CL_FRT32_TX_CALL param32 0x28C4A938"/>
    <n v="47"/>
    <s v="115"/>
    <n v="683977016"/>
    <n v="683976123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cfa0"/>
    <n v="335691425214"/>
    <s v="0x4e28c4a5be"/>
    <n v="129"/>
    <s v="(0x81)"/>
    <s v="CL_FRT32_TX_CALL param32 0x0000004E"/>
    <n v="3"/>
    <s v="115"/>
    <n v="78"/>
    <n v="6839761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b0"/>
    <n v="335691426141"/>
    <s v="0x4e28c4a95d"/>
    <n v="140"/>
    <s v="(0x8c)"/>
    <s v="CL_TX STS_SUCCESS(0,0x0) mode 1 chan 42"/>
    <n v="927"/>
    <s v="115"/>
    <b v="0"/>
    <n v="68397705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d0"/>
    <n v="335691429773"/>
    <s v="0x4e28c4b78d"/>
    <n v="6"/>
    <s v="(0x6)"/>
    <s v="LMMGR_DATA_CONF param32 0x28C4AC08"/>
    <n v="3632"/>
    <s v="115"/>
    <n v="683977736"/>
    <n v="68398068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cfe0"/>
    <n v="335691429776"/>
    <s v="0x4e28c4b790"/>
    <n v="6"/>
    <s v="(0x6)"/>
    <s v="LMMGR_DATA_CONF param32 0x0000004E"/>
    <n v="3"/>
    <s v="115"/>
    <n v="78"/>
    <n v="6839806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cff0"/>
    <n v="335691429778"/>
    <s v="0x4e28c4b792"/>
    <n v="122"/>
    <s v="(0x7a)"/>
    <s v="FRT32_TX_END param32 0x28C4B753"/>
    <n v="2"/>
    <s v="115"/>
    <n v="683980627"/>
    <n v="68398069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d000"/>
    <n v="335691429781"/>
    <s v="0x4e28c4b795"/>
    <n v="122"/>
    <s v="(0x7a)"/>
    <s v="FRT32_TX_END param32 0x0000004E"/>
    <n v="3"/>
    <s v="115"/>
    <n v="78"/>
    <n v="6839806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010"/>
    <n v="335691429788"/>
    <s v="0x4e28c4b79c"/>
    <n v="151"/>
    <s v="(0x97)"/>
    <s v="CL_DEBUG param32 64(0x00000040)"/>
    <n v="7"/>
    <s v="115"/>
    <n v="64"/>
    <n v="6839807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090"/>
    <n v="335691430229"/>
    <s v="0x4e28c4b955"/>
    <n v="151"/>
    <s v="(0x97)"/>
    <s v="CL_DEBUG param32 256(0x00000100)"/>
    <n v="441"/>
    <s v="115"/>
    <n v="256"/>
    <n v="6839811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0c0"/>
    <n v="335691430254"/>
    <s v="0x4e28c4b96e"/>
    <n v="130"/>
    <s v="(0x82)"/>
    <s v="CL_FRT32_RX_CALL param32 0x00090005"/>
    <n v="25"/>
    <s v="115"/>
    <n v="589829"/>
    <n v="683981166"/>
    <s v=""/>
    <s v=""/>
    <s v=""/>
    <s v=""/>
    <s v=""/>
    <s v="beforeRx"/>
    <s v=""/>
    <s v=""/>
    <s v="EMPTY"/>
    <s v="EMPTY"/>
    <s v="EMPTY"/>
    <s v="EMPTY"/>
    <s v="EMPTY"/>
    <s v="EMPTY"/>
    <s v="EMPTY"/>
    <n v="738"/>
    <x v="0"/>
  </r>
  <r>
    <s v="0000d0d0"/>
    <n v="335691430992"/>
    <s v="0x4e28c4bc50"/>
    <n v="141"/>
    <s v="(0x8d)"/>
    <s v="CL_RX STS_SUCCESS(0,0x0) mode 5 chan 9"/>
    <n v="738"/>
    <s v="115"/>
    <b v="0"/>
    <n v="68398190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d100"/>
    <n v="335691432343"/>
    <s v="0x4e28c4c197"/>
    <n v="123"/>
    <s v="(0x7b)"/>
    <s v="FRT32_RX_START param32 0x28C4BFF6"/>
    <n v="1351"/>
    <s v="115"/>
    <n v="683982838"/>
    <n v="68398325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d110"/>
    <n v="335691432347"/>
    <s v="0x4e28c4c19b"/>
    <n v="123"/>
    <s v="(0x7b)"/>
    <s v="FRT32_RX_START param32 0x0000004E"/>
    <n v="4"/>
    <s v="115"/>
    <n v="78"/>
    <n v="6839832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150"/>
    <n v="335691432679"/>
    <s v="0x4e28c4c2e7"/>
    <n v="124"/>
    <s v="(0x7c)"/>
    <s v="FRT32_RX_END param32 0x28C4C20B"/>
    <n v="332"/>
    <s v="115"/>
    <n v="683983371"/>
    <n v="683983591"/>
    <s v=""/>
    <s v=""/>
    <s v=""/>
    <s v=""/>
    <s v=""/>
    <s v=""/>
    <s v=""/>
    <s v="rxEnd"/>
    <s v="EMPTY"/>
    <s v="EMPTY"/>
    <n v="-683983369"/>
    <s v="EMPTY"/>
    <s v="EMPTY"/>
    <s v="EMPTY"/>
    <n v="236"/>
    <s v="EMPTY"/>
    <x v="0"/>
  </r>
  <r>
    <s v="0000d160"/>
    <n v="335691432682"/>
    <s v="0x4e28c4c2ea"/>
    <n v="124"/>
    <s v="(0x7c)"/>
    <s v="FRT32_RX_END param32 0x0000004E"/>
    <n v="3"/>
    <s v="115"/>
    <n v="78"/>
    <n v="6839835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170"/>
    <n v="335691432695"/>
    <s v="0x4e28c4c2f7"/>
    <n v="151"/>
    <s v="(0x97)"/>
    <s v="CL_DEBUG param32 2(0x00000002)"/>
    <n v="13"/>
    <s v="115"/>
    <n v="2"/>
    <n v="683983607"/>
    <s v=""/>
    <s v="beforeTx"/>
    <s v=""/>
    <s v=""/>
    <s v=""/>
    <s v=""/>
    <s v=""/>
    <s v=""/>
    <s v="EMPTY"/>
    <s v="EMPTY"/>
    <s v="EMPTY"/>
    <s v="EMPTY"/>
    <n v="-683983605"/>
    <n v="729"/>
    <s v="EMPTY"/>
    <s v="EMPTY"/>
    <x v="0"/>
  </r>
  <r>
    <s v="0000d190"/>
    <n v="335691432709"/>
    <s v="0x4e28c4c305"/>
    <n v="151"/>
    <s v="(0x97)"/>
    <s v="CL_DEBUG param32 60(0x0000003C)"/>
    <n v="14"/>
    <s v="115"/>
    <n v="60"/>
    <n v="6839836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2a0"/>
    <n v="335691433424"/>
    <s v="0x4e28c4c5d0"/>
    <n v="140"/>
    <s v="(0x8c)"/>
    <s v="CL_TX STS_INADEQUATE_TIME(579,0x243) mode 5 chan 9"/>
    <n v="715"/>
    <s v="115"/>
    <b v="0"/>
    <n v="68398433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360"/>
    <n v="335691434777"/>
    <s v="0x4e28c4cb19"/>
    <n v="151"/>
    <s v="(0x97)"/>
    <s v="CL_DEBUG param32 2097152(0x00200000)"/>
    <n v="1353"/>
    <s v="115"/>
    <n v="2097152"/>
    <n v="6839856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390"/>
    <n v="335691439968"/>
    <s v="0x4e28c4df60"/>
    <n v="151"/>
    <s v="(0x97)"/>
    <s v="CL_DEBUG param32 2(0x00000002)"/>
    <n v="5191"/>
    <s v="115"/>
    <n v="2"/>
    <n v="6839908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3e0"/>
    <n v="335691440073"/>
    <s v="0x4e28c4dfc9"/>
    <n v="123"/>
    <s v="(0x7b)"/>
    <s v="FRT32_RX_START param32 0x28C4DEEC"/>
    <n v="105"/>
    <s v="115"/>
    <n v="683990764"/>
    <n v="6839909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3f0"/>
    <n v="335691440077"/>
    <s v="0x4e28c4dfcd"/>
    <n v="123"/>
    <s v="(0x7b)"/>
    <s v="FRT32_RX_START param32 0x0000004E"/>
    <n v="4"/>
    <s v="115"/>
    <n v="78"/>
    <n v="6839909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400"/>
    <n v="335691440084"/>
    <s v="0x4e28c4dfd4"/>
    <n v="151"/>
    <s v="(0x97)"/>
    <s v="CL_DEBUG param32 4(0x00000004)"/>
    <n v="7"/>
    <s v="115"/>
    <n v="4"/>
    <n v="6839909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450"/>
    <n v="335691440171"/>
    <s v="0x4e28c4e02b"/>
    <n v="151"/>
    <s v="(0x97)"/>
    <s v="CL_DEBUG param32 8(0x00000008)"/>
    <n v="87"/>
    <s v="115"/>
    <n v="8"/>
    <n v="6839910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4a0"/>
    <n v="335691441484"/>
    <s v="0x4e28c4e54c"/>
    <n v="151"/>
    <s v="(0x97)"/>
    <s v="CL_DEBUG param32 16(0x00000010)"/>
    <n v="1313"/>
    <s v="115"/>
    <n v="16"/>
    <n v="6839923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530"/>
    <n v="335691441572"/>
    <s v="0x4e28c4e5a4"/>
    <n v="151"/>
    <s v="(0x97)"/>
    <s v="CL_DEBUG param32 128(0x00000080)"/>
    <n v="88"/>
    <s v="115"/>
    <n v="128"/>
    <n v="6839924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570"/>
    <n v="335691441601"/>
    <s v="0x4e28c4e5c1"/>
    <n v="131"/>
    <s v="(0x83)"/>
    <s v="CL_NEW CL Id 116 (0x74) duration 400msec"/>
    <n v="29"/>
    <s v="116"/>
    <b v="0"/>
    <n v="6839925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5c0"/>
    <n v="335691442259"/>
    <s v="0x4e28c4e853"/>
    <n v="151"/>
    <s v="(0x97)"/>
    <s v="CL_DEBUG param32 2097152(0x00200000)"/>
    <n v="658"/>
    <s v="116"/>
    <n v="2097152"/>
    <n v="6839931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600"/>
    <n v="335691442725"/>
    <s v="0x4e28c4ea25"/>
    <n v="124"/>
    <s v="(0x7c)"/>
    <s v="FRT32_RX_END param32 0x28C4E9DB"/>
    <n v="466"/>
    <s v="116"/>
    <n v="683993563"/>
    <n v="6839936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610"/>
    <n v="335691442727"/>
    <s v="0x4e28c4ea27"/>
    <n v="124"/>
    <s v="(0x7c)"/>
    <s v="FRT32_RX_END param32 0x0000004E"/>
    <n v="2"/>
    <s v="116"/>
    <n v="78"/>
    <n v="6839936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620"/>
    <n v="335691442743"/>
    <s v="0x4e28c4ea37"/>
    <n v="151"/>
    <s v="(0x97)"/>
    <s v="CL_DEBUG param32 32(0x00000020)"/>
    <n v="16"/>
    <s v="116"/>
    <n v="32"/>
    <n v="6839936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6c0"/>
    <n v="335691443195"/>
    <s v="0x4e28c4ebfb"/>
    <n v="129"/>
    <s v="(0x81)"/>
    <s v="CL_FRT32_TX_CALL param32 0x28C4EF53"/>
    <n v="452"/>
    <s v="116"/>
    <n v="683994963"/>
    <n v="683994107"/>
    <s v=""/>
    <s v="beforeTx"/>
    <s v=""/>
    <s v=""/>
    <s v=""/>
    <s v=""/>
    <s v=""/>
    <s v=""/>
    <n v="956"/>
    <s v="EMPTY"/>
    <s v="EMPTY"/>
    <s v="EMPTY"/>
    <n v="856"/>
    <n v="1087"/>
    <s v="EMPTY"/>
    <s v="EMPTY"/>
    <x v="0"/>
  </r>
  <r>
    <s v="0000d6d0"/>
    <n v="335691443197"/>
    <s v="0x4e28c4ebfd"/>
    <n v="129"/>
    <s v="(0x81)"/>
    <s v="CL_FRT32_TX_CALL param32 0x0000004E"/>
    <n v="2"/>
    <s v="116"/>
    <n v="78"/>
    <n v="6839941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6e0"/>
    <n v="335691444282"/>
    <s v="0x4e28c4f03a"/>
    <n v="140"/>
    <s v="(0x8c)"/>
    <s v="CL_TX STS_SUCCESS(0,0x0) mode 5 chan 56"/>
    <n v="1085"/>
    <s v="116"/>
    <b v="0"/>
    <n v="68399519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700"/>
    <n v="335691485495"/>
    <s v="0x4e28c59137"/>
    <n v="6"/>
    <s v="(0x6)"/>
    <s v="LMMGR_DATA_CONF param32 0x28C4F30F"/>
    <n v="41213"/>
    <s v="116"/>
    <n v="683995919"/>
    <n v="68403640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d710"/>
    <n v="335691485498"/>
    <s v="0x4e28c5913a"/>
    <n v="6"/>
    <s v="(0x6)"/>
    <s v="LMMGR_DATA_CONF param32 0x0000004E"/>
    <n v="3"/>
    <s v="116"/>
    <n v="78"/>
    <n v="6840364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720"/>
    <n v="335691485500"/>
    <s v="0x4e28c5913c"/>
    <n v="122"/>
    <s v="(0x7a)"/>
    <s v="FRT32_TX_END param32 0x28C5911C"/>
    <n v="2"/>
    <s v="116"/>
    <n v="684036380"/>
    <n v="68403641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d730"/>
    <n v="335691485503"/>
    <s v="0x4e28c5913f"/>
    <n v="122"/>
    <s v="(0x7a)"/>
    <s v="FRT32_TX_END param32 0x0000004E"/>
    <n v="3"/>
    <s v="116"/>
    <n v="78"/>
    <n v="6840364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740"/>
    <n v="335691485511"/>
    <s v="0x4e28c59147"/>
    <n v="151"/>
    <s v="(0x97)"/>
    <s v="CL_DEBUG param32 64(0x00000040)"/>
    <n v="8"/>
    <s v="116"/>
    <n v="64"/>
    <n v="6840364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7c0"/>
    <n v="335691485981"/>
    <s v="0x4e28c5931d"/>
    <n v="151"/>
    <s v="(0x97)"/>
    <s v="CL_DEBUG param32 256(0x00000100)"/>
    <n v="470"/>
    <s v="116"/>
    <n v="256"/>
    <n v="6840368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7f0"/>
    <n v="335691486007"/>
    <s v="0x4e28c59337"/>
    <n v="130"/>
    <s v="(0x82)"/>
    <s v="CL_FRT32_RX_CALL param32 0x00380005"/>
    <n v="26"/>
    <s v="116"/>
    <n v="3670021"/>
    <n v="684036919"/>
    <s v=""/>
    <s v=""/>
    <s v=""/>
    <s v=""/>
    <s v=""/>
    <s v="beforeRx"/>
    <s v=""/>
    <s v=""/>
    <s v="EMPTY"/>
    <s v="EMPTY"/>
    <s v="EMPTY"/>
    <s v="EMPTY"/>
    <s v="EMPTY"/>
    <s v="EMPTY"/>
    <s v="EMPTY"/>
    <n v="165"/>
    <x v="0"/>
  </r>
  <r>
    <s v="0000d800"/>
    <n v="335691486172"/>
    <s v="0x4e28c593dc"/>
    <n v="141"/>
    <s v="(0x8d)"/>
    <s v="CL_RX STS_SUCCESS(0,0x0) mode 5 chan 56"/>
    <n v="165"/>
    <s v="116"/>
    <b v="0"/>
    <n v="68403708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d830"/>
    <n v="335691487705"/>
    <s v="0x4e28c599d9"/>
    <n v="123"/>
    <s v="(0x7b)"/>
    <s v="FRT32_RX_START param32 0x28C59846"/>
    <n v="1533"/>
    <s v="116"/>
    <n v="684038214"/>
    <n v="684038617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d840"/>
    <n v="335691487708"/>
    <s v="0x4e28c599dc"/>
    <n v="123"/>
    <s v="(0x7b)"/>
    <s v="FRT32_RX_START param32 0x0000004E"/>
    <n v="3"/>
    <s v="116"/>
    <n v="78"/>
    <n v="6840386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870"/>
    <n v="335691488215"/>
    <s v="0x4e28c59bd7"/>
    <n v="151"/>
    <s v="(0x97)"/>
    <s v="CL_DEBUG param32 2(0x00000002)"/>
    <n v="507"/>
    <s v="116"/>
    <n v="2"/>
    <n v="684039127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0d890"/>
    <n v="335691488262"/>
    <s v="0x4e28c59c06"/>
    <n v="151"/>
    <s v="(0x97)"/>
    <s v="CL_DEBUG param32 28(0x0000001C)"/>
    <n v="47"/>
    <s v="116"/>
    <n v="28"/>
    <n v="6840391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960"/>
    <n v="335691489436"/>
    <s v="0x4e28c5a09c"/>
    <n v="151"/>
    <s v="(0x97)"/>
    <s v="CL_DEBUG param32 2097152(0x00200000)"/>
    <n v="1174"/>
    <s v="116"/>
    <n v="2097152"/>
    <n v="6840403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990"/>
    <n v="335691491699"/>
    <s v="0x4e28c5a973"/>
    <n v="151"/>
    <s v="(0x97)"/>
    <s v="CL_DEBUG param32 8192(0x00002000)"/>
    <n v="2263"/>
    <s v="116"/>
    <n v="8192"/>
    <n v="6840426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9c0"/>
    <n v="335691527796"/>
    <s v="0x4e28c63674"/>
    <n v="124"/>
    <s v="(0x7c)"/>
    <s v="FRT32_RX_END param32 0x28C63630"/>
    <n v="36097"/>
    <s v="116"/>
    <n v="684078640"/>
    <n v="6840787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9d0"/>
    <n v="335691527799"/>
    <s v="0x4e28c63677"/>
    <n v="124"/>
    <s v="(0x7c)"/>
    <s v="FRT32_RX_END param32 0x0000004E"/>
    <n v="3"/>
    <s v="116"/>
    <n v="78"/>
    <n v="6840787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9e0"/>
    <n v="335691527813"/>
    <s v="0x4e28c63685"/>
    <n v="151"/>
    <s v="(0x97)"/>
    <s v="CL_DEBUG param32 32(0x00000020)"/>
    <n v="14"/>
    <s v="116"/>
    <n v="32"/>
    <n v="6840787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a70"/>
    <n v="335691527953"/>
    <s v="0x4e28c63711"/>
    <n v="129"/>
    <s v="(0x81)"/>
    <s v="CL_FRT32_TX_CALL param32 0x28C63A18"/>
    <n v="140"/>
    <s v="116"/>
    <n v="684079640"/>
    <n v="684078865"/>
    <s v=""/>
    <s v="beforeTx"/>
    <s v=""/>
    <s v=""/>
    <s v=""/>
    <s v=""/>
    <s v=""/>
    <s v=""/>
    <n v="800"/>
    <s v="EMPTY"/>
    <s v="EMPTY"/>
    <s v="EMPTY"/>
    <n v="775"/>
    <n v="850"/>
    <s v="EMPTY"/>
    <s v="EMPTY"/>
    <x v="0"/>
  </r>
  <r>
    <s v="0000da80"/>
    <n v="335691527957"/>
    <s v="0x4e28c63715"/>
    <n v="129"/>
    <s v="(0x81)"/>
    <s v="CL_FRT32_TX_CALL param32 0x0000004E"/>
    <n v="4"/>
    <s v="116"/>
    <n v="78"/>
    <n v="6840788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a90"/>
    <n v="335691528803"/>
    <s v="0x4e28c63a63"/>
    <n v="140"/>
    <s v="(0x8c)"/>
    <s v="CL_TX STS_SUCCESS(0,0x0) mode 5 chan 56"/>
    <n v="846"/>
    <s v="116"/>
    <b v="0"/>
    <n v="68407971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ab0"/>
    <n v="335691529989"/>
    <s v="0x4e28c63f05"/>
    <n v="6"/>
    <s v="(0x6)"/>
    <s v="LMMGR_DATA_CONF param32 0x28C63D38"/>
    <n v="1186"/>
    <s v="116"/>
    <n v="684080440"/>
    <n v="68408090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dac0"/>
    <n v="335691529991"/>
    <s v="0x4e28c63f07"/>
    <n v="6"/>
    <s v="(0x6)"/>
    <s v="LMMGR_DATA_CONF param32 0x0000004E"/>
    <n v="2"/>
    <s v="116"/>
    <n v="78"/>
    <n v="6840809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ad0"/>
    <n v="335691529994"/>
    <s v="0x4e28c63f0a"/>
    <n v="122"/>
    <s v="(0x7a)"/>
    <s v="FRT32_TX_END param32 0x28C63EE9"/>
    <n v="3"/>
    <s v="116"/>
    <n v="684080873"/>
    <n v="68408090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dae0"/>
    <n v="335691529997"/>
    <s v="0x4e28c63f0d"/>
    <n v="122"/>
    <s v="(0x7a)"/>
    <s v="FRT32_TX_END param32 0x0000004E"/>
    <n v="3"/>
    <s v="116"/>
    <n v="78"/>
    <n v="6840809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af0"/>
    <n v="335691530005"/>
    <s v="0x4e28c63f15"/>
    <n v="151"/>
    <s v="(0x97)"/>
    <s v="CL_DEBUG param32 64(0x00000040)"/>
    <n v="8"/>
    <s v="116"/>
    <n v="64"/>
    <n v="6840809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bb0"/>
    <n v="335691532777"/>
    <s v="0x4e28c649e9"/>
    <n v="151"/>
    <s v="(0x97)"/>
    <s v="CL_DEBUG param32 512(0x00000200)"/>
    <n v="2772"/>
    <s v="116"/>
    <n v="512"/>
    <n v="6840836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bd0"/>
    <n v="335691552766"/>
    <s v="0x4e28c697fe"/>
    <n v="151"/>
    <s v="(0x97)"/>
    <s v="CL_DEBUG param32 512(0x00000200)"/>
    <n v="19989"/>
    <s v="116"/>
    <n v="512"/>
    <n v="6841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bf0"/>
    <n v="335691572765"/>
    <s v="0x4e28c6e61d"/>
    <n v="151"/>
    <s v="(0x97)"/>
    <s v="CL_DEBUG param32 512(0x00000200)"/>
    <n v="19999"/>
    <s v="116"/>
    <n v="512"/>
    <n v="684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10"/>
    <n v="335691591711"/>
    <s v="0x4e28c7301f"/>
    <n v="151"/>
    <s v="(0x97)"/>
    <s v="CL_DEBUG param32 8192(0x00002000)"/>
    <n v="18946"/>
    <s v="116"/>
    <n v="8192"/>
    <n v="6841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30"/>
    <n v="335691592765"/>
    <s v="0x4e28c7343d"/>
    <n v="151"/>
    <s v="(0x97)"/>
    <s v="CL_DEBUG param32 512(0x00000200)"/>
    <n v="1054"/>
    <s v="116"/>
    <n v="512"/>
    <n v="6841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50"/>
    <n v="335691612765"/>
    <s v="0x4e28c7825d"/>
    <n v="151"/>
    <s v="(0x97)"/>
    <s v="CL_DEBUG param32 512(0x00000200)"/>
    <n v="20000"/>
    <s v="116"/>
    <n v="512"/>
    <n v="6841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70"/>
    <n v="335691632766"/>
    <s v="0x4e28c7d07e"/>
    <n v="151"/>
    <s v="(0x97)"/>
    <s v="CL_DEBUG param32 512(0x00000200)"/>
    <n v="20001"/>
    <s v="116"/>
    <n v="512"/>
    <n v="6841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90"/>
    <n v="335691652766"/>
    <s v="0x4e28c81e9e"/>
    <n v="151"/>
    <s v="(0x97)"/>
    <s v="CL_DEBUG param32 512(0x00000200)"/>
    <n v="20000"/>
    <s v="116"/>
    <n v="512"/>
    <n v="6842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b0"/>
    <n v="335691672766"/>
    <s v="0x4e28c86cbe"/>
    <n v="151"/>
    <s v="(0x97)"/>
    <s v="CL_DEBUG param32 512(0x00000200)"/>
    <n v="20000"/>
    <s v="116"/>
    <n v="512"/>
    <n v="6842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d0"/>
    <n v="335691691697"/>
    <s v="0x4e28c8b6b1"/>
    <n v="151"/>
    <s v="(0x97)"/>
    <s v="CL_DEBUG param32 8192(0x00002000)"/>
    <n v="18931"/>
    <s v="116"/>
    <n v="8192"/>
    <n v="6842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cf0"/>
    <n v="335691692765"/>
    <s v="0x4e28c8badd"/>
    <n v="151"/>
    <s v="(0x97)"/>
    <s v="CL_DEBUG param32 512(0x00000200)"/>
    <n v="1068"/>
    <s v="116"/>
    <n v="512"/>
    <n v="6842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10"/>
    <n v="335691712766"/>
    <s v="0x4e28c908fe"/>
    <n v="151"/>
    <s v="(0x97)"/>
    <s v="CL_DEBUG param32 512(0x00000200)"/>
    <n v="20001"/>
    <s v="116"/>
    <n v="512"/>
    <n v="6842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30"/>
    <n v="335691732766"/>
    <s v="0x4e28c9571e"/>
    <n v="151"/>
    <s v="(0x97)"/>
    <s v="CL_DEBUG param32 512(0x00000200)"/>
    <n v="20000"/>
    <s v="116"/>
    <n v="512"/>
    <n v="6842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50"/>
    <n v="335691752766"/>
    <s v="0x4e28c9a53e"/>
    <n v="151"/>
    <s v="(0x97)"/>
    <s v="CL_DEBUG param32 512(0x00000200)"/>
    <n v="20000"/>
    <s v="116"/>
    <n v="512"/>
    <n v="6843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70"/>
    <n v="335691772765"/>
    <s v="0x4e28c9f35d"/>
    <n v="151"/>
    <s v="(0x97)"/>
    <s v="CL_DEBUG param32 512(0x00000200)"/>
    <n v="19999"/>
    <s v="116"/>
    <n v="512"/>
    <n v="6843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90"/>
    <n v="335691791698"/>
    <s v="0x4e28ca3d52"/>
    <n v="151"/>
    <s v="(0x97)"/>
    <s v="CL_DEBUG param32 8192(0x00002000)"/>
    <n v="18933"/>
    <s v="116"/>
    <n v="8192"/>
    <n v="6843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b0"/>
    <n v="335691792766"/>
    <s v="0x4e28ca417e"/>
    <n v="151"/>
    <s v="(0x97)"/>
    <s v="CL_DEBUG param32 512(0x00000200)"/>
    <n v="1068"/>
    <s v="116"/>
    <n v="512"/>
    <n v="6843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d0"/>
    <n v="335691812765"/>
    <s v="0x4e28ca8f9d"/>
    <n v="151"/>
    <s v="(0x97)"/>
    <s v="CL_DEBUG param32 512(0x00000200)"/>
    <n v="19999"/>
    <s v="116"/>
    <n v="512"/>
    <n v="6843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df0"/>
    <n v="335691832766"/>
    <s v="0x4e28caddbe"/>
    <n v="151"/>
    <s v="(0x97)"/>
    <s v="CL_DEBUG param32 512(0x00000200)"/>
    <n v="20001"/>
    <s v="116"/>
    <n v="512"/>
    <n v="6843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10"/>
    <n v="335691852765"/>
    <s v="0x4e28cb2bdd"/>
    <n v="151"/>
    <s v="(0x97)"/>
    <s v="CL_DEBUG param32 512(0x00000200)"/>
    <n v="19999"/>
    <s v="116"/>
    <n v="512"/>
    <n v="684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30"/>
    <n v="335691872770"/>
    <s v="0x4e28cb7a02"/>
    <n v="151"/>
    <s v="(0x97)"/>
    <s v="CL_DEBUG param32 512(0x00000200)"/>
    <n v="20005"/>
    <s v="116"/>
    <n v="512"/>
    <n v="6844236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50"/>
    <n v="335691891697"/>
    <s v="0x4e28cbc3f1"/>
    <n v="151"/>
    <s v="(0x97)"/>
    <s v="CL_DEBUG param32 8192(0x00002000)"/>
    <n v="18927"/>
    <s v="116"/>
    <n v="8192"/>
    <n v="684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70"/>
    <n v="335691892766"/>
    <s v="0x4e28cbc81e"/>
    <n v="151"/>
    <s v="(0x97)"/>
    <s v="CL_DEBUG param32 512(0x00000200)"/>
    <n v="1069"/>
    <s v="116"/>
    <n v="512"/>
    <n v="6844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90"/>
    <n v="335691912780"/>
    <s v="0x4e28cc164c"/>
    <n v="151"/>
    <s v="(0x97)"/>
    <s v="CL_DEBUG param32 512(0x00000200)"/>
    <n v="20014"/>
    <s v="116"/>
    <n v="512"/>
    <n v="68446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b0"/>
    <n v="335691932766"/>
    <s v="0x4e28cc645e"/>
    <n v="151"/>
    <s v="(0x97)"/>
    <s v="CL_DEBUG param32 512(0x00000200)"/>
    <n v="19986"/>
    <s v="116"/>
    <n v="512"/>
    <n v="6844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d0"/>
    <n v="335691952780"/>
    <s v="0x4e28ccb28c"/>
    <n v="151"/>
    <s v="(0x97)"/>
    <s v="CL_DEBUG param32 512(0x00000200)"/>
    <n v="20014"/>
    <s v="116"/>
    <n v="512"/>
    <n v="68450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ef0"/>
    <n v="335691972766"/>
    <s v="0x4e28cd009e"/>
    <n v="151"/>
    <s v="(0x97)"/>
    <s v="CL_DEBUG param32 512(0x00000200)"/>
    <n v="19986"/>
    <s v="116"/>
    <n v="512"/>
    <n v="6845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10"/>
    <n v="335691991697"/>
    <s v="0x4e28cd4a91"/>
    <n v="151"/>
    <s v="(0x97)"/>
    <s v="CL_DEBUG param32 8192(0x00002000)"/>
    <n v="18931"/>
    <s v="116"/>
    <n v="8192"/>
    <n v="684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30"/>
    <n v="335691992765"/>
    <s v="0x4e28cd4ebd"/>
    <n v="151"/>
    <s v="(0x97)"/>
    <s v="CL_DEBUG param32 512(0x00000200)"/>
    <n v="1068"/>
    <s v="116"/>
    <n v="512"/>
    <n v="6845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50"/>
    <n v="335692012766"/>
    <s v="0x4e28cd9cde"/>
    <n v="151"/>
    <s v="(0x97)"/>
    <s v="CL_DEBUG param32 512(0x00000200)"/>
    <n v="20001"/>
    <s v="116"/>
    <n v="512"/>
    <n v="6845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70"/>
    <n v="335692032765"/>
    <s v="0x4e28cdeafd"/>
    <n v="151"/>
    <s v="(0x97)"/>
    <s v="CL_DEBUG param32 512(0x00000200)"/>
    <n v="19999"/>
    <s v="116"/>
    <n v="512"/>
    <n v="684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90"/>
    <n v="335692052766"/>
    <s v="0x4e28ce391e"/>
    <n v="151"/>
    <s v="(0x97)"/>
    <s v="CL_DEBUG param32 512(0x00000200)"/>
    <n v="20001"/>
    <s v="116"/>
    <n v="512"/>
    <n v="6846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b0"/>
    <n v="335692072766"/>
    <s v="0x4e28ce873e"/>
    <n v="151"/>
    <s v="(0x97)"/>
    <s v="CL_DEBUG param32 512(0x00000200)"/>
    <n v="20000"/>
    <s v="116"/>
    <n v="512"/>
    <n v="6846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d0"/>
    <n v="335692091697"/>
    <s v="0x4e28ced131"/>
    <n v="151"/>
    <s v="(0x97)"/>
    <s v="CL_DEBUG param32 8192(0x00002000)"/>
    <n v="18931"/>
    <s v="116"/>
    <n v="8192"/>
    <n v="684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dff0"/>
    <n v="335692092765"/>
    <s v="0x4e28ced55d"/>
    <n v="151"/>
    <s v="(0x97)"/>
    <s v="CL_DEBUG param32 512(0x00000200)"/>
    <n v="1068"/>
    <s v="116"/>
    <n v="512"/>
    <n v="6846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10"/>
    <n v="335692112766"/>
    <s v="0x4e28cf237e"/>
    <n v="151"/>
    <s v="(0x97)"/>
    <s v="CL_DEBUG param32 512(0x00000200)"/>
    <n v="20001"/>
    <s v="116"/>
    <n v="512"/>
    <n v="6846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30"/>
    <n v="335692132765"/>
    <s v="0x4e28cf719d"/>
    <n v="151"/>
    <s v="(0x97)"/>
    <s v="CL_DEBUG param32 512(0x00000200)"/>
    <n v="19999"/>
    <s v="116"/>
    <n v="512"/>
    <n v="6846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50"/>
    <n v="335692152766"/>
    <s v="0x4e28cfbfbe"/>
    <n v="151"/>
    <s v="(0x97)"/>
    <s v="CL_DEBUG param32 512(0x00000200)"/>
    <n v="20001"/>
    <s v="116"/>
    <n v="512"/>
    <n v="684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70"/>
    <n v="335692172766"/>
    <s v="0x4e28d00dde"/>
    <n v="151"/>
    <s v="(0x97)"/>
    <s v="CL_DEBUG param32 512(0x00000200)"/>
    <n v="20000"/>
    <s v="116"/>
    <n v="512"/>
    <n v="6847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90"/>
    <n v="335692191710"/>
    <s v="0x4e28d057de"/>
    <n v="151"/>
    <s v="(0x97)"/>
    <s v="CL_DEBUG param32 8192(0x00002000)"/>
    <n v="18944"/>
    <s v="116"/>
    <n v="8192"/>
    <n v="6847426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b0"/>
    <n v="335692192765"/>
    <s v="0x4e28d05bfd"/>
    <n v="151"/>
    <s v="(0x97)"/>
    <s v="CL_DEBUG param32 512(0x00000200)"/>
    <n v="1055"/>
    <s v="116"/>
    <n v="512"/>
    <n v="684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d0"/>
    <n v="335692209018"/>
    <s v="0x4e28d09b7a"/>
    <n v="151"/>
    <s v="(0x97)"/>
    <s v="CL_DEBUG param32 2097152(0x00200000)"/>
    <n v="16253"/>
    <s v="116"/>
    <n v="2097152"/>
    <n v="6847599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0f0"/>
    <n v="335692209063"/>
    <s v="0x4e28d09ba7"/>
    <n v="151"/>
    <s v="(0x97)"/>
    <s v="CL_DEBUG param32 128(0x00000080)"/>
    <n v="45"/>
    <s v="116"/>
    <n v="128"/>
    <n v="6847599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140"/>
    <n v="335692214176"/>
    <s v="0x4e28d0afa0"/>
    <n v="6"/>
    <s v="(0x6)"/>
    <s v="LMMGR_DATA_CONF param32 0x28D0A28C"/>
    <n v="5113"/>
    <s v="116"/>
    <n v="684761740"/>
    <n v="6847650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150"/>
    <n v="335692214178"/>
    <s v="0x4e28d0afa2"/>
    <n v="6"/>
    <s v="(0x6)"/>
    <s v="LMMGR_DATA_CONF param32 0x0000004E"/>
    <n v="2"/>
    <s v="116"/>
    <n v="78"/>
    <n v="6847650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160"/>
    <n v="335692214181"/>
    <s v="0x4e28d0afa5"/>
    <n v="122"/>
    <s v="(0x7a)"/>
    <s v="FRT32_TX_END param32 0x28D0AF69"/>
    <n v="3"/>
    <s v="116"/>
    <n v="684765033"/>
    <n v="6847650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170"/>
    <n v="335692214184"/>
    <s v="0x4e28d0afa8"/>
    <n v="122"/>
    <s v="(0x7a)"/>
    <s v="FRT32_TX_END param32 0x0000004E"/>
    <n v="3"/>
    <s v="116"/>
    <n v="78"/>
    <n v="68476509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180"/>
    <n v="335692214193"/>
    <s v="0x4e28d0afb1"/>
    <n v="151"/>
    <s v="(0x97)"/>
    <s v="CL_DEBUG param32 64(0x00000040)"/>
    <n v="9"/>
    <s v="116"/>
    <n v="64"/>
    <n v="6847651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1e0"/>
    <n v="335692232765"/>
    <s v="0x4e28d0f83d"/>
    <n v="151"/>
    <s v="(0x97)"/>
    <s v="CL_DEBUG param32 512(0x00000200)"/>
    <n v="18572"/>
    <s v="116"/>
    <n v="512"/>
    <n v="6847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200"/>
    <n v="335692252765"/>
    <s v="0x4e28d1465d"/>
    <n v="151"/>
    <s v="(0x97)"/>
    <s v="CL_DEBUG param32 512(0x00000200)"/>
    <n v="20000"/>
    <s v="116"/>
    <n v="512"/>
    <n v="684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220"/>
    <n v="335692272768"/>
    <s v="0x4e28d19480"/>
    <n v="151"/>
    <s v="(0x97)"/>
    <s v="CL_DEBUG param32 512(0x00000200)"/>
    <n v="20003"/>
    <s v="116"/>
    <n v="512"/>
    <n v="6848236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240"/>
    <n v="335692273560"/>
    <s v="0x4e28d19798"/>
    <n v="151"/>
    <s v="(0x97)"/>
    <s v="CL_DEBUG param32 2097152(0x00200000)"/>
    <n v="792"/>
    <s v="116"/>
    <n v="2097152"/>
    <n v="6848244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2c0"/>
    <n v="335692274603"/>
    <s v="0x4e28d19bab"/>
    <n v="151"/>
    <s v="(0x97)"/>
    <s v="CL_DEBUG param32 128(0x00000080)"/>
    <n v="1043"/>
    <s v="116"/>
    <n v="128"/>
    <n v="6848255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300"/>
    <n v="335692274649"/>
    <s v="0x4e28d19bd9"/>
    <n v="131"/>
    <s v="(0x83)"/>
    <s v="CL_NEW CL Id 117 (0x75) duration 400msec"/>
    <n v="46"/>
    <s v="117"/>
    <b v="0"/>
    <n v="6848255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320"/>
    <n v="335692274696"/>
    <s v="0x4e28d19c08"/>
    <n v="129"/>
    <s v="(0x81)"/>
    <s v="CL_FRT32_TX_CALL param32 0x28D19F85"/>
    <n v="47"/>
    <s v="117"/>
    <n v="684826501"/>
    <n v="684825608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e330"/>
    <n v="335692274698"/>
    <s v="0x4e28d19c0a"/>
    <n v="129"/>
    <s v="(0x81)"/>
    <s v="CL_FRT32_TX_CALL param32 0x0000004E"/>
    <n v="2"/>
    <s v="117"/>
    <n v="78"/>
    <n v="684825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340"/>
    <n v="335692275625"/>
    <s v="0x4e28d19fa9"/>
    <n v="140"/>
    <s v="(0x8c)"/>
    <s v="CL_TX STS_SUCCESS(0,0x0) mode 1 chan 58"/>
    <n v="927"/>
    <s v="117"/>
    <b v="0"/>
    <n v="68482653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360"/>
    <n v="335692279257"/>
    <s v="0x4e28d1add9"/>
    <n v="6"/>
    <s v="(0x6)"/>
    <s v="LMMGR_DATA_CONF param32 0x28D1A254"/>
    <n v="3632"/>
    <s v="117"/>
    <n v="684827220"/>
    <n v="68483016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e370"/>
    <n v="335692279260"/>
    <s v="0x4e28d1addc"/>
    <n v="6"/>
    <s v="(0x6)"/>
    <s v="LMMGR_DATA_CONF param32 0x0000004E"/>
    <n v="3"/>
    <s v="117"/>
    <n v="78"/>
    <n v="6848301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380"/>
    <n v="335692279262"/>
    <s v="0x4e28d1adde"/>
    <n v="122"/>
    <s v="(0x7a)"/>
    <s v="FRT32_TX_END param32 0x28D1AD9F"/>
    <n v="2"/>
    <s v="117"/>
    <n v="684830111"/>
    <n v="68483017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e390"/>
    <n v="335692279265"/>
    <s v="0x4e28d1ade1"/>
    <n v="122"/>
    <s v="(0x7a)"/>
    <s v="FRT32_TX_END param32 0x0000004E"/>
    <n v="3"/>
    <s v="117"/>
    <n v="78"/>
    <n v="6848301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3a0"/>
    <n v="335692279272"/>
    <s v="0x4e28d1ade8"/>
    <n v="151"/>
    <s v="(0x97)"/>
    <s v="CL_DEBUG param32 64(0x00000040)"/>
    <n v="7"/>
    <s v="117"/>
    <n v="64"/>
    <n v="6848301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420"/>
    <n v="335692279712"/>
    <s v="0x4e28d1afa0"/>
    <n v="151"/>
    <s v="(0x97)"/>
    <s v="CL_DEBUG param32 256(0x00000100)"/>
    <n v="440"/>
    <s v="117"/>
    <n v="256"/>
    <n v="6848306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450"/>
    <n v="335692279737"/>
    <s v="0x4e28d1afb9"/>
    <n v="130"/>
    <s v="(0x82)"/>
    <s v="CL_FRT32_RX_CALL param32 0x002F0005"/>
    <n v="25"/>
    <s v="117"/>
    <n v="3080197"/>
    <n v="684830649"/>
    <s v=""/>
    <s v=""/>
    <s v=""/>
    <s v=""/>
    <s v=""/>
    <s v="beforeRx"/>
    <s v=""/>
    <s v=""/>
    <s v="EMPTY"/>
    <s v="EMPTY"/>
    <s v="EMPTY"/>
    <s v="EMPTY"/>
    <s v="EMPTY"/>
    <s v="EMPTY"/>
    <s v="EMPTY"/>
    <n v="730"/>
    <x v="0"/>
  </r>
  <r>
    <s v="0000e460"/>
    <n v="335692280467"/>
    <s v="0x4e28d1b293"/>
    <n v="141"/>
    <s v="(0x8d)"/>
    <s v="CL_RX STS_SUCCESS(0,0x0) mode 5 chan 47"/>
    <n v="730"/>
    <s v="117"/>
    <b v="0"/>
    <n v="68483137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e490"/>
    <n v="335692281843"/>
    <s v="0x4e28d1b7f3"/>
    <n v="123"/>
    <s v="(0x7b)"/>
    <s v="FRT32_RX_START param32 0x28D1B642"/>
    <n v="1376"/>
    <s v="117"/>
    <n v="684832322"/>
    <n v="68483275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e4a0"/>
    <n v="335692281845"/>
    <s v="0x4e28d1b7f5"/>
    <n v="123"/>
    <s v="(0x7b)"/>
    <s v="FRT32_RX_START param32 0x0000004E"/>
    <n v="2"/>
    <s v="117"/>
    <n v="78"/>
    <n v="6848327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4e0"/>
    <n v="335692282174"/>
    <s v="0x4e28d1b93e"/>
    <n v="124"/>
    <s v="(0x7c)"/>
    <s v="FRT32_RX_END param32 0x28D1B857"/>
    <n v="329"/>
    <s v="117"/>
    <n v="684832855"/>
    <n v="684833086"/>
    <s v=""/>
    <s v=""/>
    <s v=""/>
    <s v=""/>
    <s v=""/>
    <s v=""/>
    <s v=""/>
    <s v="rxEnd"/>
    <s v="EMPTY"/>
    <s v="EMPTY"/>
    <n v="-684832853"/>
    <s v="EMPTY"/>
    <s v="EMPTY"/>
    <s v="EMPTY"/>
    <n v="249"/>
    <s v="EMPTY"/>
    <x v="0"/>
  </r>
  <r>
    <s v="0000e4f0"/>
    <n v="335692282177"/>
    <s v="0x4e28d1b941"/>
    <n v="124"/>
    <s v="(0x7c)"/>
    <s v="FRT32_RX_END param32 0x0000004E"/>
    <n v="3"/>
    <s v="117"/>
    <n v="78"/>
    <n v="6848330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500"/>
    <n v="335692282192"/>
    <s v="0x4e28d1b950"/>
    <n v="151"/>
    <s v="(0x97)"/>
    <s v="CL_DEBUG param32 2(0x00000002)"/>
    <n v="15"/>
    <s v="117"/>
    <n v="2"/>
    <n v="684833104"/>
    <s v=""/>
    <s v="beforeTx"/>
    <s v=""/>
    <s v=""/>
    <s v=""/>
    <s v=""/>
    <s v=""/>
    <s v=""/>
    <s v="EMPTY"/>
    <s v="EMPTY"/>
    <s v="EMPTY"/>
    <s v="EMPTY"/>
    <n v="-684833102"/>
    <n v="726"/>
    <s v="EMPTY"/>
    <s v="EMPTY"/>
    <x v="0"/>
  </r>
  <r>
    <s v="0000e520"/>
    <n v="335692282203"/>
    <s v="0x4e28d1b95b"/>
    <n v="151"/>
    <s v="(0x97)"/>
    <s v="CL_DEBUG param32 60(0x0000003C)"/>
    <n v="11"/>
    <s v="117"/>
    <n v="60"/>
    <n v="6848331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630"/>
    <n v="335692282918"/>
    <s v="0x4e28d1bc26"/>
    <n v="140"/>
    <s v="(0x8c)"/>
    <s v="CL_TX STS_INADEQUATE_TIME(579,0x243) mode 5 chan 47"/>
    <n v="715"/>
    <s v="117"/>
    <b v="0"/>
    <n v="68483383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6f0"/>
    <n v="335692284275"/>
    <s v="0x4e28d1c173"/>
    <n v="151"/>
    <s v="(0x97)"/>
    <s v="CL_DEBUG param32 2097152(0x00200000)"/>
    <n v="1357"/>
    <s v="117"/>
    <n v="2097152"/>
    <n v="6848351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720"/>
    <n v="335692291697"/>
    <s v="0x4e28d1de71"/>
    <n v="151"/>
    <s v="(0x97)"/>
    <s v="CL_DEBUG param32 8192(0x00002000)"/>
    <n v="7422"/>
    <s v="117"/>
    <n v="8192"/>
    <n v="684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740"/>
    <n v="335692292766"/>
    <s v="0x4e28d1e29e"/>
    <n v="151"/>
    <s v="(0x97)"/>
    <s v="CL_DEBUG param32 512(0x00000200)"/>
    <n v="1069"/>
    <s v="117"/>
    <n v="512"/>
    <n v="684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760"/>
    <n v="335692295002"/>
    <s v="0x4e28d1eb5a"/>
    <n v="151"/>
    <s v="(0x97)"/>
    <s v="CL_DEBUG param32 2097152(0x00200000)"/>
    <n v="2236"/>
    <s v="117"/>
    <n v="2097152"/>
    <n v="6848459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7e0"/>
    <n v="335692296045"/>
    <s v="0x4e28d1ef6d"/>
    <n v="151"/>
    <s v="(0x97)"/>
    <s v="CL_DEBUG param32 128(0x00000080)"/>
    <n v="1043"/>
    <s v="117"/>
    <n v="128"/>
    <n v="6848469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820"/>
    <n v="335692296089"/>
    <s v="0x4e28d1ef99"/>
    <n v="131"/>
    <s v="(0x83)"/>
    <s v="CL_NEW CL Id 118 (0x76) duration 400msec"/>
    <n v="44"/>
    <s v="118"/>
    <b v="0"/>
    <n v="6848470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840"/>
    <n v="335692296152"/>
    <s v="0x4e28d1efd8"/>
    <n v="129"/>
    <s v="(0x81)"/>
    <s v="CL_FRT32_TX_CALL param32 0x28D1F347"/>
    <n v="63"/>
    <s v="118"/>
    <n v="684847943"/>
    <n v="684847064"/>
    <s v=""/>
    <s v="beforeTx"/>
    <s v=""/>
    <s v=""/>
    <s v=""/>
    <s v=""/>
    <s v=""/>
    <s v=""/>
    <n v="719"/>
    <s v="EMPTY"/>
    <s v="EMPTY"/>
    <s v="EMPTY"/>
    <n v="879"/>
    <n v="915"/>
    <s v="EMPTY"/>
    <s v="EMPTY"/>
    <x v="0"/>
  </r>
  <r>
    <s v="0000e850"/>
    <n v="335692296155"/>
    <s v="0x4e28d1efdb"/>
    <n v="129"/>
    <s v="(0x81)"/>
    <s v="CL_FRT32_TX_CALL param32 0x0000004E"/>
    <n v="3"/>
    <s v="118"/>
    <n v="78"/>
    <n v="684847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860"/>
    <n v="335692297067"/>
    <s v="0x4e28d1f36b"/>
    <n v="140"/>
    <s v="(0x8c)"/>
    <s v="CL_TX STS_SUCCESS(0,0x0) mode 1 chan 45"/>
    <n v="912"/>
    <s v="118"/>
    <b v="0"/>
    <n v="68484797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880"/>
    <n v="335692300699"/>
    <s v="0x4e28d2019b"/>
    <n v="6"/>
    <s v="(0x6)"/>
    <s v="LMMGR_DATA_CONF param32 0x28D1F616"/>
    <n v="3632"/>
    <s v="118"/>
    <n v="684848662"/>
    <n v="68485161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e890"/>
    <n v="335692300702"/>
    <s v="0x4e28d2019e"/>
    <n v="6"/>
    <s v="(0x6)"/>
    <s v="LMMGR_DATA_CONF param32 0x0000004E"/>
    <n v="3"/>
    <s v="118"/>
    <n v="78"/>
    <n v="6848516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8a0"/>
    <n v="335692300704"/>
    <s v="0x4e28d201a0"/>
    <n v="122"/>
    <s v="(0x7a)"/>
    <s v="FRT32_TX_END param32 0x28D20161"/>
    <n v="2"/>
    <s v="118"/>
    <n v="684851553"/>
    <n v="68485161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e8b0"/>
    <n v="335692300707"/>
    <s v="0x4e28d201a3"/>
    <n v="122"/>
    <s v="(0x7a)"/>
    <s v="FRT32_TX_END param32 0x0000004E"/>
    <n v="3"/>
    <s v="118"/>
    <n v="78"/>
    <n v="6848516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8c0"/>
    <n v="335692300716"/>
    <s v="0x4e28d201ac"/>
    <n v="151"/>
    <s v="(0x97)"/>
    <s v="CL_DEBUG param32 64(0x00000040)"/>
    <n v="9"/>
    <s v="118"/>
    <n v="64"/>
    <n v="6848516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940"/>
    <n v="335692301155"/>
    <s v="0x4e28d20363"/>
    <n v="151"/>
    <s v="(0x97)"/>
    <s v="CL_DEBUG param32 256(0x00000100)"/>
    <n v="439"/>
    <s v="118"/>
    <n v="256"/>
    <n v="684852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970"/>
    <n v="335692301180"/>
    <s v="0x4e28d2037c"/>
    <n v="130"/>
    <s v="(0x82)"/>
    <s v="CL_FRT32_RX_CALL param32 0x00020005"/>
    <n v="25"/>
    <s v="118"/>
    <n v="131077"/>
    <n v="684852092"/>
    <s v=""/>
    <s v=""/>
    <s v=""/>
    <s v=""/>
    <s v=""/>
    <s v="beforeRx"/>
    <s v=""/>
    <s v=""/>
    <s v="EMPTY"/>
    <s v="EMPTY"/>
    <s v="EMPTY"/>
    <s v="EMPTY"/>
    <s v="EMPTY"/>
    <s v="EMPTY"/>
    <s v="EMPTY"/>
    <n v="745"/>
    <x v="0"/>
  </r>
  <r>
    <s v="0000e980"/>
    <n v="335692301925"/>
    <s v="0x4e28d20665"/>
    <n v="141"/>
    <s v="(0x8d)"/>
    <s v="CL_RX STS_SUCCESS(0,0x0) mode 5 chan 2"/>
    <n v="745"/>
    <s v="118"/>
    <b v="0"/>
    <n v="68485283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e9b0"/>
    <n v="335692303262"/>
    <s v="0x4e28d20b9e"/>
    <n v="123"/>
    <s v="(0x7b)"/>
    <s v="FRT32_RX_START param32 0x28D20A06"/>
    <n v="1337"/>
    <s v="118"/>
    <n v="684853766"/>
    <n v="68485417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e9c0"/>
    <n v="335692303265"/>
    <s v="0x4e28d20ba1"/>
    <n v="123"/>
    <s v="(0x7b)"/>
    <s v="FRT32_RX_START param32 0x0000004E"/>
    <n v="3"/>
    <s v="118"/>
    <n v="78"/>
    <n v="6848541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a00"/>
    <n v="335692303598"/>
    <s v="0x4e28d20cee"/>
    <n v="124"/>
    <s v="(0x7c)"/>
    <s v="FRT32_RX_END param32 0x28D20C1B"/>
    <n v="333"/>
    <s v="118"/>
    <n v="684854299"/>
    <n v="684854510"/>
    <s v=""/>
    <s v=""/>
    <s v=""/>
    <s v=""/>
    <s v=""/>
    <s v=""/>
    <s v=""/>
    <s v="rxEnd"/>
    <s v="EMPTY"/>
    <s v="EMPTY"/>
    <n v="-684854297"/>
    <s v="EMPTY"/>
    <s v="EMPTY"/>
    <s v="EMPTY"/>
    <n v="229"/>
    <s v="EMPTY"/>
    <x v="0"/>
  </r>
  <r>
    <s v="0000ea10"/>
    <n v="335692303602"/>
    <s v="0x4e28d20cf2"/>
    <n v="124"/>
    <s v="(0x7c)"/>
    <s v="FRT32_RX_END param32 0x0000004E"/>
    <n v="4"/>
    <s v="118"/>
    <n v="78"/>
    <n v="6848545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a20"/>
    <n v="335692303616"/>
    <s v="0x4e28d20d00"/>
    <n v="151"/>
    <s v="(0x97)"/>
    <s v="CL_DEBUG param32 2(0x00000002)"/>
    <n v="14"/>
    <s v="118"/>
    <n v="2"/>
    <n v="684854528"/>
    <s v=""/>
    <s v="beforeTx"/>
    <s v=""/>
    <s v=""/>
    <s v=""/>
    <s v=""/>
    <s v=""/>
    <s v=""/>
    <s v="EMPTY"/>
    <s v="EMPTY"/>
    <s v="EMPTY"/>
    <s v="EMPTY"/>
    <n v="-684854526"/>
    <n v="717"/>
    <s v="EMPTY"/>
    <s v="EMPTY"/>
    <x v="0"/>
  </r>
  <r>
    <s v="0000ea40"/>
    <n v="335692303627"/>
    <s v="0x4e28d20d0b"/>
    <n v="151"/>
    <s v="(0x97)"/>
    <s v="CL_DEBUG param32 60(0x0000003C)"/>
    <n v="11"/>
    <s v="118"/>
    <n v="60"/>
    <n v="6848545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b50"/>
    <n v="335692304333"/>
    <s v="0x4e28d20fcd"/>
    <n v="140"/>
    <s v="(0x8c)"/>
    <s v="CL_TX STS_INADEQUATE_TIME(579,0x243) mode 5 chan 2"/>
    <n v="706"/>
    <s v="118"/>
    <b v="0"/>
    <n v="68485524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c10"/>
    <n v="335692305691"/>
    <s v="0x4e28d2151b"/>
    <n v="151"/>
    <s v="(0x97)"/>
    <s v="CL_DEBUG param32 2097152(0x00200000)"/>
    <n v="1358"/>
    <s v="118"/>
    <n v="2097152"/>
    <n v="6848566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c40"/>
    <n v="335692312766"/>
    <s v="0x4e28d230be"/>
    <n v="151"/>
    <s v="(0x97)"/>
    <s v="CL_DEBUG param32 512(0x00000200)"/>
    <n v="7075"/>
    <s v="118"/>
    <n v="512"/>
    <n v="6848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c60"/>
    <n v="335692316124"/>
    <s v="0x4e28d23ddc"/>
    <n v="151"/>
    <s v="(0x97)"/>
    <s v="CL_DEBUG param32 2097152(0x00200000)"/>
    <n v="3358"/>
    <s v="118"/>
    <n v="2097152"/>
    <n v="6848670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ce0"/>
    <n v="335692317168"/>
    <s v="0x4e28d241f0"/>
    <n v="151"/>
    <s v="(0x97)"/>
    <s v="CL_DEBUG param32 128(0x00000080)"/>
    <n v="1044"/>
    <s v="118"/>
    <n v="128"/>
    <n v="6848680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d20"/>
    <n v="335692317213"/>
    <s v="0x4e28d2421d"/>
    <n v="131"/>
    <s v="(0x83)"/>
    <s v="CL_NEW CL Id 119 (0x77) duration 400msec"/>
    <n v="45"/>
    <s v="119"/>
    <b v="0"/>
    <n v="6848681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d40"/>
    <n v="335692317260"/>
    <s v="0x4e28d2424c"/>
    <n v="129"/>
    <s v="(0x81)"/>
    <s v="CL_FRT32_TX_CALL param32 0x28D245C9"/>
    <n v="47"/>
    <s v="119"/>
    <n v="684869065"/>
    <n v="684868172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0ed50"/>
    <n v="335692317263"/>
    <s v="0x4e28d2424f"/>
    <n v="129"/>
    <s v="(0x81)"/>
    <s v="CL_FRT32_TX_CALL param32 0x0000004E"/>
    <n v="3"/>
    <s v="119"/>
    <n v="78"/>
    <n v="6848681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d60"/>
    <n v="335692318189"/>
    <s v="0x4e28d245ed"/>
    <n v="140"/>
    <s v="(0x8c)"/>
    <s v="CL_TX STS_SUCCESS(0,0x0) mode 1 chan 66"/>
    <n v="926"/>
    <s v="119"/>
    <b v="0"/>
    <n v="68486910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d80"/>
    <n v="335692321821"/>
    <s v="0x4e28d2541d"/>
    <n v="6"/>
    <s v="(0x6)"/>
    <s v="LMMGR_DATA_CONF param32 0x28D24898"/>
    <n v="3632"/>
    <s v="119"/>
    <n v="684869784"/>
    <n v="68487273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ed90"/>
    <n v="335692321824"/>
    <s v="0x4e28d25420"/>
    <n v="6"/>
    <s v="(0x6)"/>
    <s v="LMMGR_DATA_CONF param32 0x0000004E"/>
    <n v="3"/>
    <s v="119"/>
    <n v="78"/>
    <n v="6848727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da0"/>
    <n v="335692321826"/>
    <s v="0x4e28d25422"/>
    <n v="122"/>
    <s v="(0x7a)"/>
    <s v="FRT32_TX_END param32 0x28D253E3"/>
    <n v="2"/>
    <s v="119"/>
    <n v="684872675"/>
    <n v="68487273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edb0"/>
    <n v="335692321829"/>
    <s v="0x4e28d25425"/>
    <n v="122"/>
    <s v="(0x7a)"/>
    <s v="FRT32_TX_END param32 0x0000004E"/>
    <n v="3"/>
    <s v="119"/>
    <n v="78"/>
    <n v="6848727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dc0"/>
    <n v="335692321837"/>
    <s v="0x4e28d2542d"/>
    <n v="151"/>
    <s v="(0x97)"/>
    <s v="CL_DEBUG param32 64(0x00000040)"/>
    <n v="8"/>
    <s v="119"/>
    <n v="64"/>
    <n v="6848727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e40"/>
    <n v="335692322277"/>
    <s v="0x4e28d255e5"/>
    <n v="151"/>
    <s v="(0x97)"/>
    <s v="CL_DEBUG param32 256(0x00000100)"/>
    <n v="440"/>
    <s v="119"/>
    <n v="256"/>
    <n v="6848731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e70"/>
    <n v="335692322301"/>
    <s v="0x4e28d255fd"/>
    <n v="130"/>
    <s v="(0x82)"/>
    <s v="CL_FRT32_RX_CALL param32 0x003D0005"/>
    <n v="24"/>
    <s v="119"/>
    <n v="3997701"/>
    <n v="684873213"/>
    <s v=""/>
    <s v=""/>
    <s v=""/>
    <s v=""/>
    <s v=""/>
    <s v="beforeRx"/>
    <s v=""/>
    <s v=""/>
    <s v="EMPTY"/>
    <s v="EMPTY"/>
    <s v="EMPTY"/>
    <s v="EMPTY"/>
    <s v="EMPTY"/>
    <s v="EMPTY"/>
    <s v="EMPTY"/>
    <n v="744"/>
    <x v="0"/>
  </r>
  <r>
    <s v="0000ee80"/>
    <n v="335692323045"/>
    <s v="0x4e28d258e5"/>
    <n v="141"/>
    <s v="(0x8d)"/>
    <s v="CL_RX STS_SUCCESS(0,0x0) mode 5 chan 61"/>
    <n v="744"/>
    <s v="119"/>
    <b v="0"/>
    <n v="68487395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eeb0"/>
    <n v="335692324409"/>
    <s v="0x4e28d25e39"/>
    <n v="123"/>
    <s v="(0x7b)"/>
    <s v="FRT32_RX_START param32 0x28D25C88"/>
    <n v="1364"/>
    <s v="119"/>
    <n v="684874888"/>
    <n v="68487532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eec0"/>
    <n v="335692324411"/>
    <s v="0x4e28d25e3b"/>
    <n v="123"/>
    <s v="(0x7b)"/>
    <s v="FRT32_RX_START param32 0x0000004E"/>
    <n v="2"/>
    <s v="119"/>
    <n v="78"/>
    <n v="6848753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f00"/>
    <n v="335692324744"/>
    <s v="0x4e28d25f88"/>
    <n v="124"/>
    <s v="(0x7c)"/>
    <s v="FRT32_RX_END param32 0x28D25E9C"/>
    <n v="333"/>
    <s v="119"/>
    <n v="684875420"/>
    <n v="684875656"/>
    <s v=""/>
    <s v=""/>
    <s v=""/>
    <s v=""/>
    <s v=""/>
    <s v=""/>
    <s v=""/>
    <s v="rxEnd"/>
    <s v="EMPTY"/>
    <s v="EMPTY"/>
    <n v="-684875418"/>
    <s v="EMPTY"/>
    <s v="EMPTY"/>
    <s v="EMPTY"/>
    <n v="253"/>
    <s v="EMPTY"/>
    <x v="0"/>
  </r>
  <r>
    <s v="0000ef10"/>
    <n v="335692324746"/>
    <s v="0x4e28d25f8a"/>
    <n v="124"/>
    <s v="(0x7c)"/>
    <s v="FRT32_RX_END param32 0x0000004E"/>
    <n v="2"/>
    <s v="119"/>
    <n v="78"/>
    <n v="6848756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ef20"/>
    <n v="335692324761"/>
    <s v="0x4e28d25f99"/>
    <n v="151"/>
    <s v="(0x97)"/>
    <s v="CL_DEBUG param32 2(0x00000002)"/>
    <n v="15"/>
    <s v="119"/>
    <n v="2"/>
    <n v="684875673"/>
    <s v=""/>
    <s v="beforeTx"/>
    <s v=""/>
    <s v=""/>
    <s v=""/>
    <s v=""/>
    <s v=""/>
    <s v=""/>
    <s v="EMPTY"/>
    <s v="EMPTY"/>
    <s v="EMPTY"/>
    <s v="EMPTY"/>
    <n v="-684875671"/>
    <n v="727"/>
    <s v="EMPTY"/>
    <s v="EMPTY"/>
    <x v="0"/>
  </r>
  <r>
    <s v="0000ef40"/>
    <n v="335692324772"/>
    <s v="0x4e28d25fa4"/>
    <n v="151"/>
    <s v="(0x97)"/>
    <s v="CL_DEBUG param32 60(0x0000003C)"/>
    <n v="11"/>
    <s v="119"/>
    <n v="60"/>
    <n v="6848756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050"/>
    <n v="335692325488"/>
    <s v="0x4e28d26270"/>
    <n v="140"/>
    <s v="(0x8c)"/>
    <s v="CL_TX STS_INADEQUATE_TIME(579,0x243) mode 5 chan 61"/>
    <n v="716"/>
    <s v="119"/>
    <b v="0"/>
    <n v="68487640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110"/>
    <n v="335692326847"/>
    <s v="0x4e28d267bf"/>
    <n v="151"/>
    <s v="(0x97)"/>
    <s v="CL_DEBUG param32 2097152(0x00200000)"/>
    <n v="1359"/>
    <s v="119"/>
    <n v="2097152"/>
    <n v="6848777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140"/>
    <n v="335692332766"/>
    <s v="0x4e28d27ede"/>
    <n v="151"/>
    <s v="(0x97)"/>
    <s v="CL_DEBUG param32 512(0x00000200)"/>
    <n v="5919"/>
    <s v="119"/>
    <n v="512"/>
    <n v="6848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160"/>
    <n v="335692337354"/>
    <s v="0x4e28d290ca"/>
    <n v="151"/>
    <s v="(0x97)"/>
    <s v="CL_DEBUG param32 2097152(0x00200000)"/>
    <n v="4588"/>
    <s v="119"/>
    <n v="2097152"/>
    <n v="6848882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1e0"/>
    <n v="335692338396"/>
    <s v="0x4e28d294dc"/>
    <n v="151"/>
    <s v="(0x97)"/>
    <s v="CL_DEBUG param32 128(0x00000080)"/>
    <n v="1042"/>
    <s v="119"/>
    <n v="128"/>
    <n v="6848893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220"/>
    <n v="335692338442"/>
    <s v="0x4e28d2950a"/>
    <n v="131"/>
    <s v="(0x83)"/>
    <s v="CL_NEW CL Id 120 (0x78) duration 400msec"/>
    <n v="46"/>
    <s v="120"/>
    <b v="0"/>
    <n v="6848893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240"/>
    <n v="335692338503"/>
    <s v="0x4e28d29547"/>
    <n v="129"/>
    <s v="(0x81)"/>
    <s v="CL_FRT32_TX_CALL param32 0x28D298B6"/>
    <n v="61"/>
    <s v="120"/>
    <n v="684890294"/>
    <n v="684889415"/>
    <s v=""/>
    <s v="beforeTx"/>
    <s v=""/>
    <s v=""/>
    <s v=""/>
    <s v=""/>
    <s v=""/>
    <s v=""/>
    <n v="720"/>
    <s v="EMPTY"/>
    <s v="EMPTY"/>
    <s v="EMPTY"/>
    <n v="879"/>
    <n v="916"/>
    <s v="EMPTY"/>
    <s v="EMPTY"/>
    <x v="0"/>
  </r>
  <r>
    <s v="0000f250"/>
    <n v="335692338506"/>
    <s v="0x4e28d2954a"/>
    <n v="129"/>
    <s v="(0x81)"/>
    <s v="CL_FRT32_TX_CALL param32 0x0000004E"/>
    <n v="3"/>
    <s v="120"/>
    <n v="78"/>
    <n v="6848894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260"/>
    <n v="335692339419"/>
    <s v="0x4e28d298db"/>
    <n v="140"/>
    <s v="(0x8c)"/>
    <s v="CL_TX STS_SUCCESS(0,0x0) mode 1 chan 28"/>
    <n v="913"/>
    <s v="120"/>
    <b v="0"/>
    <n v="68489033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280"/>
    <n v="335692343052"/>
    <s v="0x4e28d2a70c"/>
    <n v="6"/>
    <s v="(0x6)"/>
    <s v="LMMGR_DATA_CONF param32 0x28D29B86"/>
    <n v="3633"/>
    <s v="120"/>
    <n v="684891014"/>
    <n v="68489396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f290"/>
    <n v="335692343054"/>
    <s v="0x4e28d2a70e"/>
    <n v="6"/>
    <s v="(0x6)"/>
    <s v="LMMGR_DATA_CONF param32 0x0000004E"/>
    <n v="2"/>
    <s v="120"/>
    <n v="78"/>
    <n v="6848939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2a0"/>
    <n v="335692343056"/>
    <s v="0x4e28d2a710"/>
    <n v="122"/>
    <s v="(0x7a)"/>
    <s v="FRT32_TX_END param32 0x28D2A6D1"/>
    <n v="2"/>
    <s v="120"/>
    <n v="684893905"/>
    <n v="68489396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f2b0"/>
    <n v="335692343059"/>
    <s v="0x4e28d2a713"/>
    <n v="122"/>
    <s v="(0x7a)"/>
    <s v="FRT32_TX_END param32 0x0000004E"/>
    <n v="3"/>
    <s v="120"/>
    <n v="78"/>
    <n v="6848939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2c0"/>
    <n v="335692343067"/>
    <s v="0x4e28d2a71b"/>
    <n v="151"/>
    <s v="(0x97)"/>
    <s v="CL_DEBUG param32 64(0x00000040)"/>
    <n v="8"/>
    <s v="120"/>
    <n v="64"/>
    <n v="6848939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340"/>
    <n v="335692343507"/>
    <s v="0x4e28d2a8d3"/>
    <n v="151"/>
    <s v="(0x97)"/>
    <s v="CL_DEBUG param32 256(0x00000100)"/>
    <n v="440"/>
    <s v="120"/>
    <n v="256"/>
    <n v="6848944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370"/>
    <n v="335692343532"/>
    <s v="0x4e28d2a8ec"/>
    <n v="130"/>
    <s v="(0x82)"/>
    <s v="CL_FRT32_RX_CALL param32 0x002C0005"/>
    <n v="25"/>
    <s v="120"/>
    <n v="2883589"/>
    <n v="684894444"/>
    <s v=""/>
    <s v=""/>
    <s v=""/>
    <s v=""/>
    <s v=""/>
    <s v="beforeRx"/>
    <s v=""/>
    <s v=""/>
    <s v="EMPTY"/>
    <s v="EMPTY"/>
    <s v="EMPTY"/>
    <s v="EMPTY"/>
    <s v="EMPTY"/>
    <s v="EMPTY"/>
    <s v="EMPTY"/>
    <n v="820"/>
    <x v="0"/>
  </r>
  <r>
    <s v="0000f380"/>
    <n v="335692344352"/>
    <s v="0x4e28d2ac20"/>
    <n v="141"/>
    <s v="(0x8d)"/>
    <s v="CL_RX STS_SUCCESS(0,0x0) mode 5 chan 44"/>
    <n v="820"/>
    <s v="120"/>
    <b v="0"/>
    <n v="68489526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f3b0"/>
    <n v="335692345607"/>
    <s v="0x4e28d2b107"/>
    <n v="123"/>
    <s v="(0x7b)"/>
    <s v="FRT32_RX_START param32 0x28D2AF73"/>
    <n v="1255"/>
    <s v="120"/>
    <n v="684896115"/>
    <n v="68489651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f3c0"/>
    <n v="335692345611"/>
    <s v="0x4e28d2b10b"/>
    <n v="123"/>
    <s v="(0x7b)"/>
    <s v="FRT32_RX_START param32 0x0000004E"/>
    <n v="4"/>
    <s v="120"/>
    <n v="78"/>
    <n v="6848965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400"/>
    <n v="335692345944"/>
    <s v="0x4e28d2b258"/>
    <n v="124"/>
    <s v="(0x7c)"/>
    <s v="FRT32_RX_END param32 0x28D2B188"/>
    <n v="333"/>
    <s v="120"/>
    <n v="684896648"/>
    <n v="684896856"/>
    <s v=""/>
    <s v=""/>
    <s v=""/>
    <s v=""/>
    <s v=""/>
    <s v=""/>
    <s v=""/>
    <s v="rxEnd"/>
    <s v="EMPTY"/>
    <s v="EMPTY"/>
    <n v="-684896646"/>
    <s v="EMPTY"/>
    <s v="EMPTY"/>
    <s v="EMPTY"/>
    <n v="225"/>
    <s v="EMPTY"/>
    <x v="0"/>
  </r>
  <r>
    <s v="0000f410"/>
    <n v="335692345947"/>
    <s v="0x4e28d2b25b"/>
    <n v="124"/>
    <s v="(0x7c)"/>
    <s v="FRT32_RX_END param32 0x0000004E"/>
    <n v="3"/>
    <s v="120"/>
    <n v="78"/>
    <n v="6848968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420"/>
    <n v="335692345961"/>
    <s v="0x4e28d2b269"/>
    <n v="151"/>
    <s v="(0x97)"/>
    <s v="CL_DEBUG param32 2(0x00000002)"/>
    <n v="14"/>
    <s v="120"/>
    <n v="2"/>
    <n v="684896873"/>
    <s v=""/>
    <s v="beforeTx"/>
    <s v=""/>
    <s v=""/>
    <s v=""/>
    <s v=""/>
    <s v=""/>
    <s v=""/>
    <s v="EMPTY"/>
    <s v="EMPTY"/>
    <s v="EMPTY"/>
    <s v="EMPTY"/>
    <n v="-684896871"/>
    <n v="728"/>
    <s v="EMPTY"/>
    <s v="EMPTY"/>
    <x v="0"/>
  </r>
  <r>
    <s v="0000f440"/>
    <n v="335692345983"/>
    <s v="0x4e28d2b27f"/>
    <n v="151"/>
    <s v="(0x97)"/>
    <s v="CL_DEBUG param32 60(0x0000003C)"/>
    <n v="22"/>
    <s v="120"/>
    <n v="60"/>
    <n v="6848968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550"/>
    <n v="335692346689"/>
    <s v="0x4e28d2b541"/>
    <n v="140"/>
    <s v="(0x8c)"/>
    <s v="CL_TX STS_INADEQUATE_TIME(579,0x243) mode 5 chan 44"/>
    <n v="706"/>
    <s v="120"/>
    <b v="0"/>
    <n v="68489760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610"/>
    <n v="335692348027"/>
    <s v="0x4e28d2ba7b"/>
    <n v="151"/>
    <s v="(0x97)"/>
    <s v="CL_DEBUG param32 2097152(0x00200000)"/>
    <n v="1338"/>
    <s v="120"/>
    <n v="2097152"/>
    <n v="6848989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640"/>
    <n v="335692352765"/>
    <s v="0x4e28d2ccfd"/>
    <n v="151"/>
    <s v="(0x97)"/>
    <s v="CL_DEBUG param32 512(0x00000200)"/>
    <n v="4738"/>
    <s v="120"/>
    <n v="512"/>
    <n v="6849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660"/>
    <n v="335692358500"/>
    <s v="0x4e28d2e364"/>
    <n v="151"/>
    <s v="(0x97)"/>
    <s v="CL_DEBUG param32 2097152(0x00200000)"/>
    <n v="5735"/>
    <s v="120"/>
    <n v="2097152"/>
    <n v="6849094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6e0"/>
    <n v="335692360925"/>
    <s v="0x4e28d2ecdd"/>
    <n v="151"/>
    <s v="(0x97)"/>
    <s v="CL_DEBUG param32 128(0x00000080)"/>
    <n v="2425"/>
    <s v="120"/>
    <n v="128"/>
    <n v="6849118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720"/>
    <n v="335692360970"/>
    <s v="0x4e28d2ed0a"/>
    <n v="131"/>
    <s v="(0x83)"/>
    <s v="CL_NEW CL Id 121 (0x79) duration 400msec"/>
    <n v="45"/>
    <s v="121"/>
    <b v="0"/>
    <n v="6849118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740"/>
    <n v="335692361017"/>
    <s v="0x4e28d2ed39"/>
    <n v="129"/>
    <s v="(0x81)"/>
    <s v="CL_FRT32_TX_CALL param32 0x28D2F0B6"/>
    <n v="47"/>
    <s v="121"/>
    <n v="684912822"/>
    <n v="684911929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0f750"/>
    <n v="335692361020"/>
    <s v="0x4e28d2ed3c"/>
    <n v="129"/>
    <s v="(0x81)"/>
    <s v="CL_FRT32_TX_CALL param32 0x0000004E"/>
    <n v="3"/>
    <s v="121"/>
    <n v="78"/>
    <n v="6849119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760"/>
    <n v="335692361947"/>
    <s v="0x4e28d2f0db"/>
    <n v="140"/>
    <s v="(0x8c)"/>
    <s v="CL_TX STS_SUCCESS(0,0x0) mode 1 chan 50"/>
    <n v="927"/>
    <s v="121"/>
    <b v="0"/>
    <n v="68491285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780"/>
    <n v="335692365580"/>
    <s v="0x4e28d2ff0c"/>
    <n v="6"/>
    <s v="(0x6)"/>
    <s v="LMMGR_DATA_CONF param32 0x28D2F386"/>
    <n v="3633"/>
    <s v="121"/>
    <n v="684913542"/>
    <n v="68491649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f790"/>
    <n v="335692365582"/>
    <s v="0x4e28d2ff0e"/>
    <n v="6"/>
    <s v="(0x6)"/>
    <s v="LMMGR_DATA_CONF param32 0x0000004E"/>
    <n v="2"/>
    <s v="121"/>
    <n v="78"/>
    <n v="6849164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7a0"/>
    <n v="335692365584"/>
    <s v="0x4e28d2ff10"/>
    <n v="122"/>
    <s v="(0x7a)"/>
    <s v="FRT32_TX_END param32 0x28D2FED1"/>
    <n v="2"/>
    <s v="121"/>
    <n v="684916433"/>
    <n v="68491649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f7b0"/>
    <n v="335692365587"/>
    <s v="0x4e28d2ff13"/>
    <n v="122"/>
    <s v="(0x7a)"/>
    <s v="FRT32_TX_END param32 0x0000004E"/>
    <n v="3"/>
    <s v="121"/>
    <n v="78"/>
    <n v="6849164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7c0"/>
    <n v="335692365595"/>
    <s v="0x4e28d2ff1b"/>
    <n v="151"/>
    <s v="(0x97)"/>
    <s v="CL_DEBUG param32 64(0x00000040)"/>
    <n v="8"/>
    <s v="121"/>
    <n v="64"/>
    <n v="6849165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840"/>
    <n v="335692366035"/>
    <s v="0x4e28d300d3"/>
    <n v="151"/>
    <s v="(0x97)"/>
    <s v="CL_DEBUG param32 256(0x00000100)"/>
    <n v="440"/>
    <s v="121"/>
    <n v="256"/>
    <n v="6849169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870"/>
    <n v="335692366060"/>
    <s v="0x4e28d300ec"/>
    <n v="130"/>
    <s v="(0x82)"/>
    <s v="CL_FRT32_RX_CALL param32 0x00190005"/>
    <n v="25"/>
    <s v="121"/>
    <n v="1638405"/>
    <n v="684916972"/>
    <s v=""/>
    <s v=""/>
    <s v=""/>
    <s v=""/>
    <s v=""/>
    <s v="beforeRx"/>
    <s v=""/>
    <s v=""/>
    <s v="EMPTY"/>
    <s v="EMPTY"/>
    <s v="EMPTY"/>
    <s v="EMPTY"/>
    <s v="EMPTY"/>
    <s v="EMPTY"/>
    <s v="EMPTY"/>
    <n v="727"/>
    <x v="0"/>
  </r>
  <r>
    <s v="0000f880"/>
    <n v="335692366787"/>
    <s v="0x4e28d303c3"/>
    <n v="141"/>
    <s v="(0x8d)"/>
    <s v="CL_RX STS_SUCCESS(0,0x0) mode 5 chan 25"/>
    <n v="727"/>
    <s v="121"/>
    <b v="0"/>
    <n v="68491769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f8b0"/>
    <n v="335692368150"/>
    <s v="0x4e28d30916"/>
    <n v="123"/>
    <s v="(0x7b)"/>
    <s v="FRT32_RX_START param32 0x28D30775"/>
    <n v="1363"/>
    <s v="121"/>
    <n v="684918645"/>
    <n v="68491906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f8c0"/>
    <n v="335692368153"/>
    <s v="0x4e28d30919"/>
    <n v="123"/>
    <s v="(0x7b)"/>
    <s v="FRT32_RX_START param32 0x0000004E"/>
    <n v="3"/>
    <s v="121"/>
    <n v="78"/>
    <n v="6849190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900"/>
    <n v="335692368487"/>
    <s v="0x4e28d30a67"/>
    <n v="124"/>
    <s v="(0x7c)"/>
    <s v="FRT32_RX_END param32 0x28D3098B"/>
    <n v="334"/>
    <s v="121"/>
    <n v="684919179"/>
    <n v="684919399"/>
    <s v=""/>
    <s v=""/>
    <s v=""/>
    <s v=""/>
    <s v=""/>
    <s v=""/>
    <s v=""/>
    <s v="rxEnd"/>
    <s v="EMPTY"/>
    <s v="EMPTY"/>
    <n v="-684919177"/>
    <s v="EMPTY"/>
    <s v="EMPTY"/>
    <s v="EMPTY"/>
    <n v="237"/>
    <s v="EMPTY"/>
    <x v="0"/>
  </r>
  <r>
    <s v="0000f910"/>
    <n v="335692368490"/>
    <s v="0x4e28d30a6a"/>
    <n v="124"/>
    <s v="(0x7c)"/>
    <s v="FRT32_RX_END param32 0x0000004E"/>
    <n v="3"/>
    <s v="121"/>
    <n v="78"/>
    <n v="6849194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920"/>
    <n v="335692368504"/>
    <s v="0x4e28d30a78"/>
    <n v="151"/>
    <s v="(0x97)"/>
    <s v="CL_DEBUG param32 2(0x00000002)"/>
    <n v="14"/>
    <s v="121"/>
    <n v="2"/>
    <n v="684919416"/>
    <s v=""/>
    <s v="beforeTx"/>
    <s v=""/>
    <s v=""/>
    <s v=""/>
    <s v=""/>
    <s v=""/>
    <s v=""/>
    <s v="EMPTY"/>
    <s v="EMPTY"/>
    <s v="EMPTY"/>
    <s v="EMPTY"/>
    <n v="-684919414"/>
    <n v="725"/>
    <s v="EMPTY"/>
    <s v="EMPTY"/>
    <x v="0"/>
  </r>
  <r>
    <s v="0000f940"/>
    <n v="335692368526"/>
    <s v="0x4e28d30a8e"/>
    <n v="151"/>
    <s v="(0x97)"/>
    <s v="CL_DEBUG param32 60(0x0000003C)"/>
    <n v="22"/>
    <s v="121"/>
    <n v="60"/>
    <n v="6849194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a50"/>
    <n v="335692369229"/>
    <s v="0x4e28d30d4d"/>
    <n v="140"/>
    <s v="(0x8c)"/>
    <s v="CL_TX STS_INADEQUATE_TIME(579,0x243) mode 5 chan 25"/>
    <n v="703"/>
    <s v="121"/>
    <b v="0"/>
    <n v="68492014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b10"/>
    <n v="335692370493"/>
    <s v="0x4e28d3123d"/>
    <n v="151"/>
    <s v="(0x97)"/>
    <s v="CL_DEBUG param32 2097152(0x00200000)"/>
    <n v="1264"/>
    <s v="121"/>
    <n v="2097152"/>
    <n v="6849214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b40"/>
    <n v="335692372766"/>
    <s v="0x4e28d31b1e"/>
    <n v="151"/>
    <s v="(0x97)"/>
    <s v="CL_DEBUG param32 512(0x00000200)"/>
    <n v="2273"/>
    <s v="121"/>
    <n v="512"/>
    <n v="6849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b60"/>
    <n v="335692381296"/>
    <s v="0x4e28d33c70"/>
    <n v="151"/>
    <s v="(0x97)"/>
    <s v="CL_DEBUG param32 2097152(0x00200000)"/>
    <n v="8530"/>
    <s v="121"/>
    <n v="2097152"/>
    <n v="6849322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be0"/>
    <n v="335692382340"/>
    <s v="0x4e28d34084"/>
    <n v="151"/>
    <s v="(0x97)"/>
    <s v="CL_DEBUG param32 128(0x00000080)"/>
    <n v="1044"/>
    <s v="121"/>
    <n v="128"/>
    <n v="6849332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c20"/>
    <n v="335692382386"/>
    <s v="0x4e28d340b2"/>
    <n v="131"/>
    <s v="(0x83)"/>
    <s v="CL_NEW CL Id 122 (0x7A) duration 400msec"/>
    <n v="46"/>
    <s v="122"/>
    <b v="0"/>
    <n v="6849332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c40"/>
    <n v="335692382447"/>
    <s v="0x4e28d340ef"/>
    <n v="129"/>
    <s v="(0x81)"/>
    <s v="CL_FRT32_TX_CALL param32 0x28D3445C"/>
    <n v="61"/>
    <s v="122"/>
    <n v="684934236"/>
    <n v="684933359"/>
    <s v=""/>
    <s v="beforeTx"/>
    <s v=""/>
    <s v=""/>
    <s v=""/>
    <s v=""/>
    <s v=""/>
    <s v=""/>
    <n v="720"/>
    <s v="EMPTY"/>
    <s v="EMPTY"/>
    <s v="EMPTY"/>
    <n v="877"/>
    <n v="914"/>
    <s v="EMPTY"/>
    <s v="EMPTY"/>
    <x v="0"/>
  </r>
  <r>
    <s v="0000fc50"/>
    <n v="335692382450"/>
    <s v="0x4e28d340f2"/>
    <n v="129"/>
    <s v="(0x81)"/>
    <s v="CL_FRT32_TX_CALL param32 0x0000004E"/>
    <n v="3"/>
    <s v="122"/>
    <n v="78"/>
    <n v="6849333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c60"/>
    <n v="335692383361"/>
    <s v="0x4e28d34481"/>
    <n v="140"/>
    <s v="(0x8c)"/>
    <s v="CL_TX STS_SUCCESS(0,0x0) mode 1 chan 55"/>
    <n v="911"/>
    <s v="122"/>
    <b v="0"/>
    <n v="68493427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c80"/>
    <n v="335692386993"/>
    <s v="0x4e28d352b1"/>
    <n v="6"/>
    <s v="(0x6)"/>
    <s v="LMMGR_DATA_CONF param32 0x28D3472C"/>
    <n v="3632"/>
    <s v="122"/>
    <n v="684934956"/>
    <n v="68493790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0fc90"/>
    <n v="335692386997"/>
    <s v="0x4e28d352b5"/>
    <n v="6"/>
    <s v="(0x6)"/>
    <s v="LMMGR_DATA_CONF param32 0x0000004E"/>
    <n v="4"/>
    <s v="122"/>
    <n v="78"/>
    <n v="6849379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ca0"/>
    <n v="335692387000"/>
    <s v="0x4e28d352b8"/>
    <n v="122"/>
    <s v="(0x7a)"/>
    <s v="FRT32_TX_END param32 0x28D35277"/>
    <n v="3"/>
    <s v="122"/>
    <n v="684937847"/>
    <n v="68493791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0fcb0"/>
    <n v="335692387002"/>
    <s v="0x4e28d352ba"/>
    <n v="122"/>
    <s v="(0x7a)"/>
    <s v="FRT32_TX_END param32 0x0000004E"/>
    <n v="2"/>
    <s v="122"/>
    <n v="78"/>
    <n v="6849379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cc0"/>
    <n v="335692387010"/>
    <s v="0x4e28d352c2"/>
    <n v="151"/>
    <s v="(0x97)"/>
    <s v="CL_DEBUG param32 64(0x00000040)"/>
    <n v="8"/>
    <s v="122"/>
    <n v="64"/>
    <n v="6849379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d40"/>
    <n v="335692387449"/>
    <s v="0x4e28d35479"/>
    <n v="151"/>
    <s v="(0x97)"/>
    <s v="CL_DEBUG param32 256(0x00000100)"/>
    <n v="439"/>
    <s v="122"/>
    <n v="256"/>
    <n v="6849383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d70"/>
    <n v="335692387474"/>
    <s v="0x4e28d35492"/>
    <n v="130"/>
    <s v="(0x82)"/>
    <s v="CL_FRT32_RX_CALL param32 0x00260005"/>
    <n v="25"/>
    <s v="122"/>
    <n v="2490373"/>
    <n v="684938386"/>
    <s v=""/>
    <s v=""/>
    <s v=""/>
    <s v=""/>
    <s v=""/>
    <s v="beforeRx"/>
    <s v=""/>
    <s v=""/>
    <s v="EMPTY"/>
    <s v="EMPTY"/>
    <s v="EMPTY"/>
    <s v="EMPTY"/>
    <s v="EMPTY"/>
    <s v="EMPTY"/>
    <s v="EMPTY"/>
    <n v="828"/>
    <x v="0"/>
  </r>
  <r>
    <s v="0000fd80"/>
    <n v="335692388302"/>
    <s v="0x4e28d357ce"/>
    <n v="141"/>
    <s v="(0x8d)"/>
    <s v="CL_RX STS_SUCCESS(0,0x0) mode 5 chan 38"/>
    <n v="828"/>
    <s v="122"/>
    <b v="0"/>
    <n v="68493921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0fdb0"/>
    <n v="335692389554"/>
    <s v="0x4e28d35cb2"/>
    <n v="123"/>
    <s v="(0x7b)"/>
    <s v="FRT32_RX_START param32 0x28D35B1B"/>
    <n v="1252"/>
    <s v="122"/>
    <n v="684940059"/>
    <n v="68494046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0fdc0"/>
    <n v="335692389557"/>
    <s v="0x4e28d35cb5"/>
    <n v="123"/>
    <s v="(0x7b)"/>
    <s v="FRT32_RX_START param32 0x0000004E"/>
    <n v="3"/>
    <s v="122"/>
    <n v="78"/>
    <n v="6849404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e00"/>
    <n v="335692389892"/>
    <s v="0x4e28d35e04"/>
    <n v="124"/>
    <s v="(0x7c)"/>
    <s v="FRT32_RX_END param32 0x28D35D31"/>
    <n v="335"/>
    <s v="122"/>
    <n v="684940593"/>
    <n v="684940804"/>
    <s v=""/>
    <s v=""/>
    <s v=""/>
    <s v=""/>
    <s v=""/>
    <s v=""/>
    <s v=""/>
    <s v="rxEnd"/>
    <s v="EMPTY"/>
    <s v="EMPTY"/>
    <n v="-684940591"/>
    <s v="EMPTY"/>
    <s v="EMPTY"/>
    <s v="EMPTY"/>
    <n v="227"/>
    <s v="EMPTY"/>
    <x v="0"/>
  </r>
  <r>
    <s v="0000fe10"/>
    <n v="335692389895"/>
    <s v="0x4e28d35e07"/>
    <n v="124"/>
    <s v="(0x7c)"/>
    <s v="FRT32_RX_END param32 0x0000004E"/>
    <n v="3"/>
    <s v="122"/>
    <n v="78"/>
    <n v="6849408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e20"/>
    <n v="335692389908"/>
    <s v="0x4e28d35e14"/>
    <n v="151"/>
    <s v="(0x97)"/>
    <s v="CL_DEBUG param32 2(0x00000002)"/>
    <n v="13"/>
    <s v="122"/>
    <n v="2"/>
    <n v="684940820"/>
    <s v=""/>
    <s v="beforeTx"/>
    <s v=""/>
    <s v=""/>
    <s v=""/>
    <s v=""/>
    <s v=""/>
    <s v=""/>
    <s v="EMPTY"/>
    <s v="EMPTY"/>
    <s v="EMPTY"/>
    <s v="EMPTY"/>
    <n v="-684940818"/>
    <n v="727"/>
    <s v="EMPTY"/>
    <s v="EMPTY"/>
    <x v="0"/>
  </r>
  <r>
    <s v="0000fe40"/>
    <n v="335692389920"/>
    <s v="0x4e28d35e20"/>
    <n v="151"/>
    <s v="(0x97)"/>
    <s v="CL_DEBUG param32 60(0x0000003C)"/>
    <n v="12"/>
    <s v="122"/>
    <n v="60"/>
    <n v="6849408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0ff50"/>
    <n v="335692390635"/>
    <s v="0x4e28d360eb"/>
    <n v="140"/>
    <s v="(0x8c)"/>
    <s v="CL_TX STS_INADEQUATE_TIME(579,0x243) mode 5 chan 38"/>
    <n v="715"/>
    <s v="122"/>
    <b v="0"/>
    <n v="68494154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010"/>
    <n v="335692391842"/>
    <s v="0x4e28d365a2"/>
    <n v="151"/>
    <s v="(0x97)"/>
    <s v="CL_DEBUG param32 8192(0x00002000)"/>
    <n v="1207"/>
    <s v="122"/>
    <n v="8192"/>
    <n v="6849427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030"/>
    <n v="335692391988"/>
    <s v="0x4e28d36634"/>
    <n v="151"/>
    <s v="(0x97)"/>
    <s v="CL_DEBUG param32 2097152(0x00200000)"/>
    <n v="146"/>
    <s v="122"/>
    <n v="2097152"/>
    <n v="6849429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060"/>
    <n v="335692392766"/>
    <s v="0x4e28d3693e"/>
    <n v="151"/>
    <s v="(0x97)"/>
    <s v="CL_DEBUG param32 512(0x00000200)"/>
    <n v="778"/>
    <s v="122"/>
    <n v="512"/>
    <n v="6849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080"/>
    <n v="335692402843"/>
    <s v="0x4e28d3909b"/>
    <n v="151"/>
    <s v="(0x97)"/>
    <s v="CL_DEBUG param32 2097152(0x00200000)"/>
    <n v="10077"/>
    <s v="122"/>
    <n v="2097152"/>
    <n v="6849537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00"/>
    <n v="335692403885"/>
    <s v="0x4e28d394ad"/>
    <n v="151"/>
    <s v="(0x97)"/>
    <s v="CL_DEBUG param32 128(0x00000080)"/>
    <n v="1042"/>
    <s v="122"/>
    <n v="128"/>
    <n v="6849547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40"/>
    <n v="335692403931"/>
    <s v="0x4e28d394db"/>
    <n v="131"/>
    <s v="(0x83)"/>
    <s v="CL_NEW CL Id 123 (0x7B) duration 400msec"/>
    <n v="46"/>
    <s v="123"/>
    <b v="0"/>
    <n v="6849548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60"/>
    <n v="335692403977"/>
    <s v="0x4e28d39509"/>
    <n v="129"/>
    <s v="(0x81)"/>
    <s v="CL_FRT32_TX_CALL param32 0x28D39886"/>
    <n v="46"/>
    <s v="123"/>
    <n v="684955782"/>
    <n v="684954889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10170"/>
    <n v="335692403981"/>
    <s v="0x4e28d3950d"/>
    <n v="129"/>
    <s v="(0x81)"/>
    <s v="CL_FRT32_TX_CALL param32 0x0000004E"/>
    <n v="4"/>
    <s v="123"/>
    <n v="78"/>
    <n v="6849548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80"/>
    <n v="335692404907"/>
    <s v="0x4e28d398ab"/>
    <n v="140"/>
    <s v="(0x8c)"/>
    <s v="CL_TX STS_SUCCESS(0,0x0) mode 1 chan 31"/>
    <n v="926"/>
    <s v="123"/>
    <b v="0"/>
    <n v="68495581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a0"/>
    <n v="335692408540"/>
    <s v="0x4e28d3a6dc"/>
    <n v="6"/>
    <s v="(0x6)"/>
    <s v="LMMGR_DATA_CONF param32 0x28D39B56"/>
    <n v="3633"/>
    <s v="123"/>
    <n v="684956502"/>
    <n v="68495945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01b0"/>
    <n v="335692408542"/>
    <s v="0x4e28d3a6de"/>
    <n v="6"/>
    <s v="(0x6)"/>
    <s v="LMMGR_DATA_CONF param32 0x0000004E"/>
    <n v="2"/>
    <s v="123"/>
    <n v="78"/>
    <n v="6849594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c0"/>
    <n v="335692408544"/>
    <s v="0x4e28d3a6e0"/>
    <n v="122"/>
    <s v="(0x7a)"/>
    <s v="FRT32_TX_END param32 0x28D3A6A1"/>
    <n v="2"/>
    <s v="123"/>
    <n v="684959393"/>
    <n v="68495945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01d0"/>
    <n v="335692408547"/>
    <s v="0x4e28d3a6e3"/>
    <n v="122"/>
    <s v="(0x7a)"/>
    <s v="FRT32_TX_END param32 0x0000004E"/>
    <n v="3"/>
    <s v="123"/>
    <n v="78"/>
    <n v="6849594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1e0"/>
    <n v="335692408554"/>
    <s v="0x4e28d3a6ea"/>
    <n v="151"/>
    <s v="(0x97)"/>
    <s v="CL_DEBUG param32 64(0x00000040)"/>
    <n v="7"/>
    <s v="123"/>
    <n v="64"/>
    <n v="6849594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260"/>
    <n v="335692408995"/>
    <s v="0x4e28d3a8a3"/>
    <n v="151"/>
    <s v="(0x97)"/>
    <s v="CL_DEBUG param32 256(0x00000100)"/>
    <n v="441"/>
    <s v="123"/>
    <n v="256"/>
    <n v="6849599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290"/>
    <n v="335692409021"/>
    <s v="0x4e28d3a8bd"/>
    <n v="130"/>
    <s v="(0x82)"/>
    <s v="CL_FRT32_RX_CALL param32 0x002C0005"/>
    <n v="26"/>
    <s v="123"/>
    <n v="2883589"/>
    <n v="684959933"/>
    <s v=""/>
    <s v=""/>
    <s v=""/>
    <s v=""/>
    <s v=""/>
    <s v="beforeRx"/>
    <s v=""/>
    <s v=""/>
    <s v="EMPTY"/>
    <s v="EMPTY"/>
    <s v="EMPTY"/>
    <s v="EMPTY"/>
    <s v="EMPTY"/>
    <s v="EMPTY"/>
    <s v="EMPTY"/>
    <n v="814"/>
    <x v="0"/>
  </r>
  <r>
    <s v="000102a0"/>
    <n v="335692409835"/>
    <s v="0x4e28d3abeb"/>
    <n v="141"/>
    <s v="(0x8d)"/>
    <s v="CL_RX STS_SUCCESS(0,0x0) mode 5 chan 44"/>
    <n v="814"/>
    <s v="123"/>
    <b v="0"/>
    <n v="68496074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02d0"/>
    <n v="335692411108"/>
    <s v="0x4e28d3b0e4"/>
    <n v="123"/>
    <s v="(0x7b)"/>
    <s v="FRT32_RX_START param32 0x28D3AF45"/>
    <n v="1273"/>
    <s v="123"/>
    <n v="684961605"/>
    <n v="68496202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02e0"/>
    <n v="335692411111"/>
    <s v="0x4e28d3b0e7"/>
    <n v="123"/>
    <s v="(0x7b)"/>
    <s v="FRT32_RX_START param32 0x0000004E"/>
    <n v="3"/>
    <s v="123"/>
    <n v="78"/>
    <n v="6849620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320"/>
    <n v="335692411444"/>
    <s v="0x4e28d3b234"/>
    <n v="124"/>
    <s v="(0x7c)"/>
    <s v="FRT32_RX_END param32 0x28D3B15A"/>
    <n v="333"/>
    <s v="123"/>
    <n v="684962138"/>
    <n v="684962356"/>
    <s v=""/>
    <s v=""/>
    <s v=""/>
    <s v=""/>
    <s v=""/>
    <s v=""/>
    <s v=""/>
    <s v="rxEnd"/>
    <s v="EMPTY"/>
    <s v="EMPTY"/>
    <n v="-684962136"/>
    <s v="EMPTY"/>
    <s v="EMPTY"/>
    <s v="EMPTY"/>
    <n v="234"/>
    <s v="EMPTY"/>
    <x v="0"/>
  </r>
  <r>
    <s v="00010330"/>
    <n v="335692411447"/>
    <s v="0x4e28d3b237"/>
    <n v="124"/>
    <s v="(0x7c)"/>
    <s v="FRT32_RX_END param32 0x0000004E"/>
    <n v="3"/>
    <s v="123"/>
    <n v="78"/>
    <n v="6849623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340"/>
    <n v="335692411460"/>
    <s v="0x4e28d3b244"/>
    <n v="151"/>
    <s v="(0x97)"/>
    <s v="CL_DEBUG param32 2(0x00000002)"/>
    <n v="13"/>
    <s v="123"/>
    <n v="2"/>
    <n v="684962372"/>
    <s v=""/>
    <s v="beforeTx"/>
    <s v=""/>
    <s v=""/>
    <s v=""/>
    <s v=""/>
    <s v=""/>
    <s v=""/>
    <s v="EMPTY"/>
    <s v="EMPTY"/>
    <s v="EMPTY"/>
    <s v="EMPTY"/>
    <n v="-684962370"/>
    <n v="728"/>
    <s v="EMPTY"/>
    <s v="EMPTY"/>
    <x v="0"/>
  </r>
  <r>
    <s v="00010360"/>
    <n v="335692411473"/>
    <s v="0x4e28d3b251"/>
    <n v="151"/>
    <s v="(0x97)"/>
    <s v="CL_DEBUG param32 60(0x0000003C)"/>
    <n v="13"/>
    <s v="123"/>
    <n v="60"/>
    <n v="6849623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470"/>
    <n v="335692412188"/>
    <s v="0x4e28d3b51c"/>
    <n v="140"/>
    <s v="(0x8c)"/>
    <s v="CL_TX STS_INADEQUATE_TIME(579,0x243) mode 5 chan 44"/>
    <n v="715"/>
    <s v="123"/>
    <b v="0"/>
    <n v="684963100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530"/>
    <n v="335692413638"/>
    <s v="0x4e28d3bac6"/>
    <n v="151"/>
    <s v="(0x97)"/>
    <s v="CL_DEBUG param32 2097152(0x00200000)"/>
    <n v="1450"/>
    <s v="123"/>
    <n v="2097152"/>
    <n v="68496455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560"/>
    <n v="335692424319"/>
    <s v="0x4e28d3e47f"/>
    <n v="151"/>
    <s v="(0x97)"/>
    <s v="CL_DEBUG param32 2097152(0x00200000)"/>
    <n v="10681"/>
    <s v="123"/>
    <n v="2097152"/>
    <n v="6849752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5e0"/>
    <n v="335692425361"/>
    <s v="0x4e28d3e891"/>
    <n v="151"/>
    <s v="(0x97)"/>
    <s v="CL_DEBUG param32 128(0x00000080)"/>
    <n v="1042"/>
    <s v="123"/>
    <n v="128"/>
    <n v="6849762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620"/>
    <n v="335692425421"/>
    <s v="0x4e28d3e8cd"/>
    <n v="131"/>
    <s v="(0x83)"/>
    <s v="CL_NEW CL Id 124 (0x7C) duration 400msec"/>
    <n v="60"/>
    <s v="124"/>
    <b v="0"/>
    <n v="6849763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640"/>
    <n v="335692425469"/>
    <s v="0x4e28d3e8fd"/>
    <n v="129"/>
    <s v="(0x81)"/>
    <s v="CL_FRT32_TX_CALL param32 0x28D3EC6B"/>
    <n v="48"/>
    <s v="124"/>
    <n v="684977259"/>
    <n v="684976381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10650"/>
    <n v="335692425472"/>
    <s v="0x4e28d3e900"/>
    <n v="129"/>
    <s v="(0x81)"/>
    <s v="CL_FRT32_TX_CALL param32 0x0000004E"/>
    <n v="3"/>
    <s v="124"/>
    <n v="78"/>
    <n v="6849763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660"/>
    <n v="335692426383"/>
    <s v="0x4e28d3ec8f"/>
    <n v="140"/>
    <s v="(0x8c)"/>
    <s v="CL_TX STS_SUCCESS(0,0x0) mode 1 chan 62"/>
    <n v="911"/>
    <s v="124"/>
    <b v="0"/>
    <n v="68497729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680"/>
    <n v="335692430016"/>
    <s v="0x4e28d3fac0"/>
    <n v="6"/>
    <s v="(0x6)"/>
    <s v="LMMGR_DATA_CONF param32 0x28D3EF3A"/>
    <n v="3633"/>
    <s v="124"/>
    <n v="684977978"/>
    <n v="684980928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0690"/>
    <n v="335692430018"/>
    <s v="0x4e28d3fac2"/>
    <n v="6"/>
    <s v="(0x6)"/>
    <s v="LMMGR_DATA_CONF param32 0x0000004E"/>
    <n v="2"/>
    <s v="124"/>
    <n v="78"/>
    <n v="6849809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6a0"/>
    <n v="335692430020"/>
    <s v="0x4e28d3fac4"/>
    <n v="122"/>
    <s v="(0x7a)"/>
    <s v="FRT32_TX_END param32 0x28D3FA85"/>
    <n v="2"/>
    <s v="124"/>
    <n v="684980869"/>
    <n v="68498093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06b0"/>
    <n v="335692430024"/>
    <s v="0x4e28d3fac8"/>
    <n v="122"/>
    <s v="(0x7a)"/>
    <s v="FRT32_TX_END param32 0x0000004E"/>
    <n v="4"/>
    <s v="124"/>
    <n v="78"/>
    <n v="6849809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6c0"/>
    <n v="335692430032"/>
    <s v="0x4e28d3fad0"/>
    <n v="151"/>
    <s v="(0x97)"/>
    <s v="CL_DEBUG param32 64(0x00000040)"/>
    <n v="8"/>
    <s v="124"/>
    <n v="64"/>
    <n v="6849809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740"/>
    <n v="335692430471"/>
    <s v="0x4e28d3fc87"/>
    <n v="151"/>
    <s v="(0x97)"/>
    <s v="CL_DEBUG param32 256(0x00000100)"/>
    <n v="439"/>
    <s v="124"/>
    <n v="256"/>
    <n v="6849813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770"/>
    <n v="335692430495"/>
    <s v="0x4e28d3fc9f"/>
    <n v="130"/>
    <s v="(0x82)"/>
    <s v="CL_FRT32_RX_CALL param32 0x00360005"/>
    <n v="24"/>
    <s v="124"/>
    <n v="3538949"/>
    <n v="684981407"/>
    <s v=""/>
    <s v=""/>
    <s v=""/>
    <s v=""/>
    <s v=""/>
    <s v="beforeRx"/>
    <s v=""/>
    <s v=""/>
    <s v="EMPTY"/>
    <s v="EMPTY"/>
    <s v="EMPTY"/>
    <s v="EMPTY"/>
    <s v="EMPTY"/>
    <s v="EMPTY"/>
    <s v="EMPTY"/>
    <n v="736"/>
    <x v="0"/>
  </r>
  <r>
    <s v="00010780"/>
    <n v="335692431231"/>
    <s v="0x4e28d3ff7f"/>
    <n v="141"/>
    <s v="(0x8d)"/>
    <s v="CL_RX STS_SUCCESS(0,0x0) mode 5 chan 54"/>
    <n v="736"/>
    <s v="124"/>
    <b v="0"/>
    <n v="684982143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07b0"/>
    <n v="335692432579"/>
    <s v="0x4e28d404c3"/>
    <n v="123"/>
    <s v="(0x7b)"/>
    <s v="FRT32_RX_START param32 0x28D40328"/>
    <n v="1348"/>
    <s v="124"/>
    <n v="684983080"/>
    <n v="68498349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07c0"/>
    <n v="335692432585"/>
    <s v="0x4e28d404c9"/>
    <n v="123"/>
    <s v="(0x7b)"/>
    <s v="FRT32_RX_START param32 0x0000004E"/>
    <n v="6"/>
    <s v="124"/>
    <n v="78"/>
    <n v="6849834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800"/>
    <n v="335692432917"/>
    <s v="0x4e28d40615"/>
    <n v="124"/>
    <s v="(0x7c)"/>
    <s v="FRT32_RX_END param32 0x28D4053F"/>
    <n v="332"/>
    <s v="124"/>
    <n v="684983615"/>
    <n v="684983829"/>
    <s v=""/>
    <s v=""/>
    <s v=""/>
    <s v=""/>
    <s v=""/>
    <s v=""/>
    <s v=""/>
    <s v="rxEnd"/>
    <s v="EMPTY"/>
    <s v="EMPTY"/>
    <n v="-684983613"/>
    <s v="EMPTY"/>
    <s v="EMPTY"/>
    <s v="EMPTY"/>
    <n v="240"/>
    <s v="EMPTY"/>
    <x v="0"/>
  </r>
  <r>
    <s v="00010810"/>
    <n v="335692432920"/>
    <s v="0x4e28d40618"/>
    <n v="124"/>
    <s v="(0x7c)"/>
    <s v="FRT32_RX_END param32 0x0000004E"/>
    <n v="3"/>
    <s v="124"/>
    <n v="78"/>
    <n v="6849838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820"/>
    <n v="335692432943"/>
    <s v="0x4e28d4062f"/>
    <n v="151"/>
    <s v="(0x97)"/>
    <s v="CL_DEBUG param32 2(0x00000002)"/>
    <n v="23"/>
    <s v="124"/>
    <n v="2"/>
    <n v="684983855"/>
    <s v=""/>
    <s v="beforeTx"/>
    <s v=""/>
    <s v=""/>
    <s v=""/>
    <s v=""/>
    <s v=""/>
    <s v=""/>
    <s v="EMPTY"/>
    <s v="EMPTY"/>
    <s v="EMPTY"/>
    <s v="EMPTY"/>
    <n v="-684983853"/>
    <n v="717"/>
    <s v="EMPTY"/>
    <s v="EMPTY"/>
    <x v="0"/>
  </r>
  <r>
    <s v="00010840"/>
    <n v="335692432954"/>
    <s v="0x4e28d4063a"/>
    <n v="151"/>
    <s v="(0x97)"/>
    <s v="CL_DEBUG param32 60(0x0000003C)"/>
    <n v="11"/>
    <s v="124"/>
    <n v="60"/>
    <n v="6849838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950"/>
    <n v="335692433660"/>
    <s v="0x4e28d408fc"/>
    <n v="140"/>
    <s v="(0x8c)"/>
    <s v="CL_TX STS_INADEQUATE_TIME(579,0x243) mode 5 chan 54"/>
    <n v="706"/>
    <s v="124"/>
    <b v="0"/>
    <n v="684984572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a10"/>
    <n v="335692435000"/>
    <s v="0x4e28d40e38"/>
    <n v="151"/>
    <s v="(0x97)"/>
    <s v="CL_DEBUG param32 2097152(0x00200000)"/>
    <n v="1340"/>
    <s v="124"/>
    <n v="2097152"/>
    <n v="68498591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a40"/>
    <n v="335692440472"/>
    <s v="0x4e28d42398"/>
    <n v="151"/>
    <s v="(0x97)"/>
    <s v="CL_DEBUG param32 2(0x00000002)"/>
    <n v="5472"/>
    <s v="124"/>
    <n v="2"/>
    <n v="6849913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a90"/>
    <n v="335692440569"/>
    <s v="0x4e28d423f9"/>
    <n v="123"/>
    <s v="(0x7b)"/>
    <s v="FRT32_RX_START param32 0x28D4231B"/>
    <n v="97"/>
    <s v="124"/>
    <n v="684991259"/>
    <n v="6849914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aa0"/>
    <n v="335692440571"/>
    <s v="0x4e28d423fb"/>
    <n v="123"/>
    <s v="(0x7b)"/>
    <s v="FRT32_RX_START param32 0x0000004E"/>
    <n v="2"/>
    <s v="124"/>
    <n v="78"/>
    <n v="6849914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ab0"/>
    <n v="335692440579"/>
    <s v="0x4e28d42403"/>
    <n v="151"/>
    <s v="(0x97)"/>
    <s v="CL_DEBUG param32 4(0x00000004)"/>
    <n v="8"/>
    <s v="124"/>
    <n v="4"/>
    <n v="6849914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b00"/>
    <n v="335692440666"/>
    <s v="0x4e28d4245a"/>
    <n v="151"/>
    <s v="(0x97)"/>
    <s v="CL_DEBUG param32 8(0x00000008)"/>
    <n v="87"/>
    <s v="124"/>
    <n v="8"/>
    <n v="6849915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b50"/>
    <n v="335692441980"/>
    <s v="0x4e28d4297c"/>
    <n v="151"/>
    <s v="(0x97)"/>
    <s v="CL_DEBUG param32 16(0x00000010)"/>
    <n v="1314"/>
    <s v="124"/>
    <n v="16"/>
    <n v="6849928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be0"/>
    <n v="335692442069"/>
    <s v="0x4e28d429d5"/>
    <n v="151"/>
    <s v="(0x97)"/>
    <s v="CL_DEBUG param32 128(0x00000080)"/>
    <n v="89"/>
    <s v="124"/>
    <n v="128"/>
    <n v="6849929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c20"/>
    <n v="335692442096"/>
    <s v="0x4e28d429f0"/>
    <n v="131"/>
    <s v="(0x83)"/>
    <s v="CL_NEW CL Id 125 (0x7D) duration 400msec"/>
    <n v="27"/>
    <s v="125"/>
    <b v="0"/>
    <n v="6849930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c70"/>
    <n v="335692442887"/>
    <s v="0x4e28d42d07"/>
    <n v="151"/>
    <s v="(0x97)"/>
    <s v="CL_DEBUG param32 2097152(0x00200000)"/>
    <n v="791"/>
    <s v="125"/>
    <n v="2097152"/>
    <n v="6849937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cb0"/>
    <n v="335692443221"/>
    <s v="0x4e28d42e55"/>
    <n v="124"/>
    <s v="(0x7c)"/>
    <s v="FRT32_RX_END param32 0x28D42E0B"/>
    <n v="334"/>
    <s v="125"/>
    <n v="684994059"/>
    <n v="6849941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cc0"/>
    <n v="335692443223"/>
    <s v="0x4e28d42e57"/>
    <n v="124"/>
    <s v="(0x7c)"/>
    <s v="FRT32_RX_END param32 0x0000004E"/>
    <n v="2"/>
    <s v="125"/>
    <n v="78"/>
    <n v="6849941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cd0"/>
    <n v="335692443238"/>
    <s v="0x4e28d42e66"/>
    <n v="151"/>
    <s v="(0x97)"/>
    <s v="CL_DEBUG param32 32(0x00000020)"/>
    <n v="15"/>
    <s v="125"/>
    <n v="32"/>
    <n v="68499415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d70"/>
    <n v="335692443689"/>
    <s v="0x4e28d43029"/>
    <n v="129"/>
    <s v="(0x81)"/>
    <s v="CL_FRT32_TX_CALL param32 0x28D43383"/>
    <n v="451"/>
    <s v="125"/>
    <n v="684995459"/>
    <n v="684994601"/>
    <s v=""/>
    <s v="beforeTx"/>
    <s v=""/>
    <s v=""/>
    <s v=""/>
    <s v=""/>
    <s v=""/>
    <s v=""/>
    <n v="953"/>
    <s v="EMPTY"/>
    <s v="EMPTY"/>
    <s v="EMPTY"/>
    <n v="858"/>
    <n v="1086"/>
    <s v="EMPTY"/>
    <s v="EMPTY"/>
    <x v="0"/>
  </r>
  <r>
    <s v="00010d80"/>
    <n v="335692443693"/>
    <s v="0x4e28d4302d"/>
    <n v="129"/>
    <s v="(0x81)"/>
    <s v="CL_FRT32_TX_CALL param32 0x0000004E"/>
    <n v="4"/>
    <s v="125"/>
    <n v="78"/>
    <n v="6849946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d90"/>
    <n v="335692444775"/>
    <s v="0x4e28d43467"/>
    <n v="140"/>
    <s v="(0x8c)"/>
    <s v="CL_TX STS_SUCCESS(0,0x0) mode 5 chan 59"/>
    <n v="1082"/>
    <s v="125"/>
    <b v="0"/>
    <n v="68499568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db0"/>
    <n v="335692485987"/>
    <s v="0x4e28d4d563"/>
    <n v="6"/>
    <s v="(0x6)"/>
    <s v="LMMGR_DATA_CONF param32 0x28D4373C"/>
    <n v="41212"/>
    <s v="125"/>
    <n v="684996412"/>
    <n v="68503689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0dc0"/>
    <n v="335692485990"/>
    <s v="0x4e28d4d566"/>
    <n v="6"/>
    <s v="(0x6)"/>
    <s v="LMMGR_DATA_CONF param32 0x0000004E"/>
    <n v="3"/>
    <s v="125"/>
    <n v="78"/>
    <n v="6850369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dd0"/>
    <n v="335692485992"/>
    <s v="0x4e28d4d568"/>
    <n v="122"/>
    <s v="(0x7a)"/>
    <s v="FRT32_TX_END param32 0x28D4D548"/>
    <n v="2"/>
    <s v="125"/>
    <n v="685036872"/>
    <n v="68503690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0de0"/>
    <n v="335692485995"/>
    <s v="0x4e28d4d56b"/>
    <n v="122"/>
    <s v="(0x7a)"/>
    <s v="FRT32_TX_END param32 0x0000004E"/>
    <n v="3"/>
    <s v="125"/>
    <n v="78"/>
    <n v="6850369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df0"/>
    <n v="335692486005"/>
    <s v="0x4e28d4d575"/>
    <n v="151"/>
    <s v="(0x97)"/>
    <s v="CL_DEBUG param32 64(0x00000040)"/>
    <n v="10"/>
    <s v="125"/>
    <n v="64"/>
    <n v="6850369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e70"/>
    <n v="335692486474"/>
    <s v="0x4e28d4d74a"/>
    <n v="151"/>
    <s v="(0x97)"/>
    <s v="CL_DEBUG param32 256(0x00000100)"/>
    <n v="469"/>
    <s v="125"/>
    <n v="256"/>
    <n v="6850373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ea0"/>
    <n v="335692486498"/>
    <s v="0x4e28d4d762"/>
    <n v="130"/>
    <s v="(0x82)"/>
    <s v="CL_FRT32_RX_CALL param32 0x003B0005"/>
    <n v="24"/>
    <s v="125"/>
    <n v="3866629"/>
    <n v="685037410"/>
    <s v=""/>
    <s v=""/>
    <s v=""/>
    <s v=""/>
    <s v=""/>
    <s v="beforeRx"/>
    <s v=""/>
    <s v=""/>
    <s v="EMPTY"/>
    <s v="EMPTY"/>
    <s v="EMPTY"/>
    <s v="EMPTY"/>
    <s v="EMPTY"/>
    <s v="EMPTY"/>
    <s v="EMPTY"/>
    <n v="167"/>
    <x v="0"/>
  </r>
  <r>
    <s v="00010eb0"/>
    <n v="335692486665"/>
    <s v="0x4e28d4d809"/>
    <n v="141"/>
    <s v="(0x8d)"/>
    <s v="CL_RX STS_SUCCESS(0,0x0) mode 5 chan 59"/>
    <n v="167"/>
    <s v="125"/>
    <b v="0"/>
    <n v="68503757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0ee0"/>
    <n v="335692488189"/>
    <s v="0x4e28d4ddfd"/>
    <n v="123"/>
    <s v="(0x7b)"/>
    <s v="FRT32_RX_START param32 0x28D4DC5F"/>
    <n v="1524"/>
    <s v="125"/>
    <n v="685038687"/>
    <n v="68503910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0ef0"/>
    <n v="335692488191"/>
    <s v="0x4e28d4ddff"/>
    <n v="123"/>
    <s v="(0x7b)"/>
    <s v="FRT32_RX_START param32 0x0000004E"/>
    <n v="2"/>
    <s v="125"/>
    <n v="78"/>
    <n v="6850391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0f20"/>
    <n v="335692488725"/>
    <s v="0x4e28d4e015"/>
    <n v="151"/>
    <s v="(0x97)"/>
    <s v="CL_DEBUG param32 2(0x00000002)"/>
    <n v="534"/>
    <s v="125"/>
    <n v="2"/>
    <n v="685039637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0f40"/>
    <n v="335692488762"/>
    <s v="0x4e28d4e03a"/>
    <n v="151"/>
    <s v="(0x97)"/>
    <s v="CL_DEBUG param32 28(0x0000001C)"/>
    <n v="37"/>
    <s v="125"/>
    <n v="28"/>
    <n v="6850396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010"/>
    <n v="335692489977"/>
    <s v="0x4e28d4e4f9"/>
    <n v="151"/>
    <s v="(0x97)"/>
    <s v="CL_DEBUG param32 2097152(0x00200000)"/>
    <n v="1215"/>
    <s v="125"/>
    <n v="2097152"/>
    <n v="6850408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040"/>
    <n v="335692491737"/>
    <s v="0x4e28d4ebd9"/>
    <n v="151"/>
    <s v="(0x97)"/>
    <s v="CL_DEBUG param32 8192(0x00002000)"/>
    <n v="1760"/>
    <s v="125"/>
    <n v="8192"/>
    <n v="6850426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070"/>
    <n v="335692528291"/>
    <s v="0x4e28d57aa3"/>
    <n v="124"/>
    <s v="(0x7c)"/>
    <s v="FRT32_RX_END param32 0x28D57A4A"/>
    <n v="36554"/>
    <s v="125"/>
    <n v="685079114"/>
    <n v="6850792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080"/>
    <n v="335692528294"/>
    <s v="0x4e28d57aa6"/>
    <n v="124"/>
    <s v="(0x7c)"/>
    <s v="FRT32_RX_END param32 0x0000004E"/>
    <n v="3"/>
    <s v="125"/>
    <n v="78"/>
    <n v="6850792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090"/>
    <n v="335692528310"/>
    <s v="0x4e28d57ab6"/>
    <n v="151"/>
    <s v="(0x97)"/>
    <s v="CL_DEBUG param32 32(0x00000020)"/>
    <n v="16"/>
    <s v="125"/>
    <n v="32"/>
    <n v="6850792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120"/>
    <n v="335692528449"/>
    <s v="0x4e28d57b41"/>
    <n v="129"/>
    <s v="(0x81)"/>
    <s v="CL_FRT32_TX_CALL param32 0x28D57E32"/>
    <n v="139"/>
    <s v="125"/>
    <n v="685080114"/>
    <n v="685079361"/>
    <s v=""/>
    <s v="beforeTx"/>
    <s v=""/>
    <s v=""/>
    <s v=""/>
    <s v=""/>
    <s v=""/>
    <s v=""/>
    <n v="800"/>
    <s v="EMPTY"/>
    <s v="EMPTY"/>
    <s v="EMPTY"/>
    <n v="753"/>
    <n v="828"/>
    <s v="EMPTY"/>
    <s v="EMPTY"/>
    <x v="0"/>
  </r>
  <r>
    <s v="00011130"/>
    <n v="335692528452"/>
    <s v="0x4e28d57b44"/>
    <n v="129"/>
    <s v="(0x81)"/>
    <s v="CL_FRT32_TX_CALL param32 0x0000004E"/>
    <n v="3"/>
    <s v="125"/>
    <n v="78"/>
    <n v="6850793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140"/>
    <n v="335692529277"/>
    <s v="0x4e28d57e7d"/>
    <n v="140"/>
    <s v="(0x8c)"/>
    <s v="CL_TX STS_SUCCESS(0,0x0) mode 5 chan 59"/>
    <n v="825"/>
    <s v="125"/>
    <b v="0"/>
    <n v="68508018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160"/>
    <n v="335692530463"/>
    <s v="0x4e28d5831f"/>
    <n v="6"/>
    <s v="(0x6)"/>
    <s v="LMMGR_DATA_CONF param32 0x28D58152"/>
    <n v="1186"/>
    <s v="125"/>
    <n v="685080914"/>
    <n v="68508137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1170"/>
    <n v="335692530467"/>
    <s v="0x4e28d58323"/>
    <n v="6"/>
    <s v="(0x6)"/>
    <s v="LMMGR_DATA_CONF param32 0x0000004E"/>
    <n v="4"/>
    <s v="125"/>
    <n v="78"/>
    <n v="6850813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180"/>
    <n v="335692530469"/>
    <s v="0x4e28d58325"/>
    <n v="122"/>
    <s v="(0x7a)"/>
    <s v="FRT32_TX_END param32 0x28D58303"/>
    <n v="2"/>
    <s v="125"/>
    <n v="685081347"/>
    <n v="685081381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1190"/>
    <n v="335692530472"/>
    <s v="0x4e28d58328"/>
    <n v="122"/>
    <s v="(0x7a)"/>
    <s v="FRT32_TX_END param32 0x0000004E"/>
    <n v="3"/>
    <s v="125"/>
    <n v="78"/>
    <n v="6850813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1a0"/>
    <n v="335692530479"/>
    <s v="0x4e28d5832f"/>
    <n v="151"/>
    <s v="(0x97)"/>
    <s v="CL_DEBUG param32 64(0x00000040)"/>
    <n v="7"/>
    <s v="125"/>
    <n v="64"/>
    <n v="6850813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260"/>
    <n v="335692532764"/>
    <s v="0x4e28d58c1c"/>
    <n v="151"/>
    <s v="(0x97)"/>
    <s v="CL_DEBUG param32 512(0x00000200)"/>
    <n v="2285"/>
    <s v="125"/>
    <n v="512"/>
    <n v="6850836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280"/>
    <n v="335692552765"/>
    <s v="0x4e28d5da3d"/>
    <n v="151"/>
    <s v="(0x97)"/>
    <s v="CL_DEBUG param32 512(0x00000200)"/>
    <n v="20001"/>
    <s v="125"/>
    <n v="512"/>
    <n v="6851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2a0"/>
    <n v="335692572765"/>
    <s v="0x4e28d6285d"/>
    <n v="151"/>
    <s v="(0x97)"/>
    <s v="CL_DEBUG param32 512(0x00000200)"/>
    <n v="20000"/>
    <s v="125"/>
    <n v="512"/>
    <n v="685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2c0"/>
    <n v="335692591697"/>
    <s v="0x4e28d67251"/>
    <n v="151"/>
    <s v="(0x97)"/>
    <s v="CL_DEBUG param32 8192(0x00002000)"/>
    <n v="18932"/>
    <s v="125"/>
    <n v="8192"/>
    <n v="6851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2e0"/>
    <n v="335692592766"/>
    <s v="0x4e28d6767e"/>
    <n v="151"/>
    <s v="(0x97)"/>
    <s v="CL_DEBUG param32 512(0x00000200)"/>
    <n v="1069"/>
    <s v="125"/>
    <n v="512"/>
    <n v="6851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00"/>
    <n v="335692612765"/>
    <s v="0x4e28d6c49d"/>
    <n v="151"/>
    <s v="(0x97)"/>
    <s v="CL_DEBUG param32 512(0x00000200)"/>
    <n v="19999"/>
    <s v="125"/>
    <n v="512"/>
    <n v="6851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20"/>
    <n v="335692632766"/>
    <s v="0x4e28d712be"/>
    <n v="151"/>
    <s v="(0x97)"/>
    <s v="CL_DEBUG param32 512(0x00000200)"/>
    <n v="20001"/>
    <s v="125"/>
    <n v="512"/>
    <n v="6851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40"/>
    <n v="335692652765"/>
    <s v="0x4e28d760dd"/>
    <n v="151"/>
    <s v="(0x97)"/>
    <s v="CL_DEBUG param32 512(0x00000200)"/>
    <n v="19999"/>
    <s v="125"/>
    <n v="512"/>
    <n v="6852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60"/>
    <n v="335692672780"/>
    <s v="0x4e28d7af0c"/>
    <n v="151"/>
    <s v="(0x97)"/>
    <s v="CL_DEBUG param32 512(0x00000200)"/>
    <n v="20015"/>
    <s v="125"/>
    <n v="512"/>
    <n v="68522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80"/>
    <n v="335692691697"/>
    <s v="0x4e28d7f8f1"/>
    <n v="151"/>
    <s v="(0x97)"/>
    <s v="CL_DEBUG param32 8192(0x00002000)"/>
    <n v="18917"/>
    <s v="125"/>
    <n v="8192"/>
    <n v="6852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a0"/>
    <n v="335692692766"/>
    <s v="0x4e28d7fd1e"/>
    <n v="151"/>
    <s v="(0x97)"/>
    <s v="CL_DEBUG param32 512(0x00000200)"/>
    <n v="1069"/>
    <s v="125"/>
    <n v="512"/>
    <n v="6852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c0"/>
    <n v="335692712766"/>
    <s v="0x4e28d84b3e"/>
    <n v="151"/>
    <s v="(0x97)"/>
    <s v="CL_DEBUG param32 512(0x00000200)"/>
    <n v="20000"/>
    <s v="125"/>
    <n v="512"/>
    <n v="6852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3e0"/>
    <n v="335692732765"/>
    <s v="0x4e28d8995d"/>
    <n v="151"/>
    <s v="(0x97)"/>
    <s v="CL_DEBUG param32 512(0x00000200)"/>
    <n v="19999"/>
    <s v="125"/>
    <n v="512"/>
    <n v="6852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00"/>
    <n v="335692752765"/>
    <s v="0x4e28d8e77d"/>
    <n v="151"/>
    <s v="(0x97)"/>
    <s v="CL_DEBUG param32 512(0x00000200)"/>
    <n v="20000"/>
    <s v="125"/>
    <n v="512"/>
    <n v="6853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20"/>
    <n v="335692772766"/>
    <s v="0x4e28d9359e"/>
    <n v="151"/>
    <s v="(0x97)"/>
    <s v="CL_DEBUG param32 512(0x00000200)"/>
    <n v="20001"/>
    <s v="125"/>
    <n v="512"/>
    <n v="6853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40"/>
    <n v="335692791697"/>
    <s v="0x4e28d97f91"/>
    <n v="151"/>
    <s v="(0x97)"/>
    <s v="CL_DEBUG param32 8192(0x00002000)"/>
    <n v="18931"/>
    <s v="125"/>
    <n v="8192"/>
    <n v="685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60"/>
    <n v="335692792765"/>
    <s v="0x4e28d983bd"/>
    <n v="151"/>
    <s v="(0x97)"/>
    <s v="CL_DEBUG param32 512(0x00000200)"/>
    <n v="1068"/>
    <s v="125"/>
    <n v="512"/>
    <n v="6853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80"/>
    <n v="335692812765"/>
    <s v="0x4e28d9d1dd"/>
    <n v="151"/>
    <s v="(0x97)"/>
    <s v="CL_DEBUG param32 512(0x00000200)"/>
    <n v="20000"/>
    <s v="125"/>
    <n v="512"/>
    <n v="6853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a0"/>
    <n v="335692832765"/>
    <s v="0x4e28da1ffd"/>
    <n v="151"/>
    <s v="(0x97)"/>
    <s v="CL_DEBUG param32 512(0x00000200)"/>
    <n v="20000"/>
    <s v="125"/>
    <n v="512"/>
    <n v="6853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c0"/>
    <n v="335692852765"/>
    <s v="0x4e28da6e1d"/>
    <n v="151"/>
    <s v="(0x97)"/>
    <s v="CL_DEBUG param32 512(0x00000200)"/>
    <n v="20000"/>
    <s v="125"/>
    <n v="512"/>
    <n v="685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4e0"/>
    <n v="335692872765"/>
    <s v="0x4e28dabc3d"/>
    <n v="151"/>
    <s v="(0x97)"/>
    <s v="CL_DEBUG param32 512(0x00000200)"/>
    <n v="20000"/>
    <s v="125"/>
    <n v="512"/>
    <n v="6854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00"/>
    <n v="335692891711"/>
    <s v="0x4e28db063f"/>
    <n v="151"/>
    <s v="(0x97)"/>
    <s v="CL_DEBUG param32 8192(0x00002000)"/>
    <n v="18946"/>
    <s v="125"/>
    <n v="8192"/>
    <n v="6854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20"/>
    <n v="335692892765"/>
    <s v="0x4e28db0a5d"/>
    <n v="151"/>
    <s v="(0x97)"/>
    <s v="CL_DEBUG param32 512(0x00000200)"/>
    <n v="1054"/>
    <s v="125"/>
    <n v="512"/>
    <n v="685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40"/>
    <n v="335692912765"/>
    <s v="0x4e28db587d"/>
    <n v="151"/>
    <s v="(0x97)"/>
    <s v="CL_DEBUG param32 512(0x00000200)"/>
    <n v="20000"/>
    <s v="125"/>
    <n v="512"/>
    <n v="6854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60"/>
    <n v="335692932765"/>
    <s v="0x4e28dba69d"/>
    <n v="151"/>
    <s v="(0x97)"/>
    <s v="CL_DEBUG param32 512(0x00000200)"/>
    <n v="20000"/>
    <s v="125"/>
    <n v="512"/>
    <n v="6854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80"/>
    <n v="335692952766"/>
    <s v="0x4e28dbf4be"/>
    <n v="151"/>
    <s v="(0x97)"/>
    <s v="CL_DEBUG param32 512(0x00000200)"/>
    <n v="20001"/>
    <s v="125"/>
    <n v="512"/>
    <n v="6855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a0"/>
    <n v="335692972766"/>
    <s v="0x4e28dc42de"/>
    <n v="151"/>
    <s v="(0x97)"/>
    <s v="CL_DEBUG param32 512(0x00000200)"/>
    <n v="20000"/>
    <s v="125"/>
    <n v="512"/>
    <n v="6855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c0"/>
    <n v="335692991697"/>
    <s v="0x4e28dc8cd1"/>
    <n v="151"/>
    <s v="(0x97)"/>
    <s v="CL_DEBUG param32 8192(0x00002000)"/>
    <n v="18931"/>
    <s v="125"/>
    <n v="8192"/>
    <n v="685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5e0"/>
    <n v="335692992766"/>
    <s v="0x4e28dc90fe"/>
    <n v="151"/>
    <s v="(0x97)"/>
    <s v="CL_DEBUG param32 512(0x00000200)"/>
    <n v="1069"/>
    <s v="125"/>
    <n v="512"/>
    <n v="6855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00"/>
    <n v="335693012766"/>
    <s v="0x4e28dcdf1e"/>
    <n v="151"/>
    <s v="(0x97)"/>
    <s v="CL_DEBUG param32 512(0x00000200)"/>
    <n v="20000"/>
    <s v="125"/>
    <n v="512"/>
    <n v="6855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20"/>
    <n v="335693032766"/>
    <s v="0x4e28dd2d3e"/>
    <n v="151"/>
    <s v="(0x97)"/>
    <s v="CL_DEBUG param32 512(0x00000200)"/>
    <n v="20000"/>
    <s v="125"/>
    <n v="512"/>
    <n v="6855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40"/>
    <n v="335693052765"/>
    <s v="0x4e28dd7b5d"/>
    <n v="151"/>
    <s v="(0x97)"/>
    <s v="CL_DEBUG param32 512(0x00000200)"/>
    <n v="19999"/>
    <s v="125"/>
    <n v="512"/>
    <n v="6856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60"/>
    <n v="335693072765"/>
    <s v="0x4e28ddc97d"/>
    <n v="151"/>
    <s v="(0x97)"/>
    <s v="CL_DEBUG param32 512(0x00000200)"/>
    <n v="20000"/>
    <s v="125"/>
    <n v="512"/>
    <n v="6856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80"/>
    <n v="335693091697"/>
    <s v="0x4e28de1371"/>
    <n v="151"/>
    <s v="(0x97)"/>
    <s v="CL_DEBUG param32 8192(0x00002000)"/>
    <n v="18932"/>
    <s v="125"/>
    <n v="8192"/>
    <n v="685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a0"/>
    <n v="335693092765"/>
    <s v="0x4e28de179d"/>
    <n v="151"/>
    <s v="(0x97)"/>
    <s v="CL_DEBUG param32 512(0x00000200)"/>
    <n v="1068"/>
    <s v="125"/>
    <n v="512"/>
    <n v="6856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c0"/>
    <n v="335693112765"/>
    <s v="0x4e28de65bd"/>
    <n v="151"/>
    <s v="(0x97)"/>
    <s v="CL_DEBUG param32 512(0x00000200)"/>
    <n v="20000"/>
    <s v="125"/>
    <n v="512"/>
    <n v="6856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6e0"/>
    <n v="335693132770"/>
    <s v="0x4e28deb3e2"/>
    <n v="151"/>
    <s v="(0x97)"/>
    <s v="CL_DEBUG param32 512(0x00000200)"/>
    <n v="20005"/>
    <s v="125"/>
    <n v="512"/>
    <n v="6856836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00"/>
    <n v="335693152766"/>
    <s v="0x4e28df01fe"/>
    <n v="151"/>
    <s v="(0x97)"/>
    <s v="CL_DEBUG param32 512(0x00000200)"/>
    <n v="19996"/>
    <s v="125"/>
    <n v="512"/>
    <n v="685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20"/>
    <n v="335693172765"/>
    <s v="0x4e28df501d"/>
    <n v="151"/>
    <s v="(0x97)"/>
    <s v="CL_DEBUG param32 512(0x00000200)"/>
    <n v="19999"/>
    <s v="125"/>
    <n v="512"/>
    <n v="685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40"/>
    <n v="335693191697"/>
    <s v="0x4e28df9a11"/>
    <n v="151"/>
    <s v="(0x97)"/>
    <s v="CL_DEBUG param32 8192(0x00002000)"/>
    <n v="18932"/>
    <s v="125"/>
    <n v="8192"/>
    <n v="685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60"/>
    <n v="335693192765"/>
    <s v="0x4e28df9e3d"/>
    <n v="151"/>
    <s v="(0x97)"/>
    <s v="CL_DEBUG param32 512(0x00000200)"/>
    <n v="1068"/>
    <s v="125"/>
    <n v="512"/>
    <n v="685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80"/>
    <n v="335693212766"/>
    <s v="0x4e28dfec5e"/>
    <n v="151"/>
    <s v="(0x97)"/>
    <s v="CL_DEBUG param32 512(0x00000200)"/>
    <n v="20001"/>
    <s v="125"/>
    <n v="512"/>
    <n v="6857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a0"/>
    <n v="335693232766"/>
    <s v="0x4e28e03a7e"/>
    <n v="151"/>
    <s v="(0x97)"/>
    <s v="CL_DEBUG param32 512(0x00000200)"/>
    <n v="20000"/>
    <s v="125"/>
    <n v="512"/>
    <n v="6857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c0"/>
    <n v="335693252765"/>
    <s v="0x4e28e0889d"/>
    <n v="151"/>
    <s v="(0x97)"/>
    <s v="CL_DEBUG param32 512(0x00000200)"/>
    <n v="19999"/>
    <s v="125"/>
    <n v="512"/>
    <n v="685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7e0"/>
    <n v="335693272765"/>
    <s v="0x4e28e0d6bd"/>
    <n v="151"/>
    <s v="(0x97)"/>
    <s v="CL_DEBUG param32 512(0x00000200)"/>
    <n v="20000"/>
    <s v="125"/>
    <n v="512"/>
    <n v="6858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800"/>
    <n v="335693273603"/>
    <s v="0x4e28e0da03"/>
    <n v="151"/>
    <s v="(0x97)"/>
    <s v="CL_DEBUG param32 2097152(0x00200000)"/>
    <n v="838"/>
    <s v="125"/>
    <n v="2097152"/>
    <n v="6858245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880"/>
    <n v="335693274646"/>
    <s v="0x4e28e0de16"/>
    <n v="151"/>
    <s v="(0x97)"/>
    <s v="CL_DEBUG param32 128(0x00000080)"/>
    <n v="1043"/>
    <s v="125"/>
    <n v="128"/>
    <n v="6858255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8c0"/>
    <n v="335693274691"/>
    <s v="0x4e28e0de43"/>
    <n v="131"/>
    <s v="(0x83)"/>
    <s v="CL_NEW CL Id 126 (0x7E) duration 400msec"/>
    <n v="45"/>
    <s v="126"/>
    <b v="0"/>
    <n v="68582560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8e0"/>
    <n v="335693274739"/>
    <s v="0x4e28e0de73"/>
    <n v="129"/>
    <s v="(0x81)"/>
    <s v="CL_FRT32_TX_CALL param32 0x28E0E1F0"/>
    <n v="48"/>
    <s v="126"/>
    <n v="685826544"/>
    <n v="685825651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118f0"/>
    <n v="335693274742"/>
    <s v="0x4e28e0de76"/>
    <n v="129"/>
    <s v="(0x81)"/>
    <s v="CL_FRT32_TX_CALL param32 0x0000004E"/>
    <n v="3"/>
    <s v="126"/>
    <n v="78"/>
    <n v="6858256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900"/>
    <n v="335693275669"/>
    <s v="0x4e28e0e215"/>
    <n v="140"/>
    <s v="(0x8c)"/>
    <s v="CL_TX STS_SUCCESS(0,0x0) mode 1 chan 7"/>
    <n v="927"/>
    <s v="126"/>
    <b v="0"/>
    <n v="68582658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920"/>
    <n v="335693279301"/>
    <s v="0x4e28e0f045"/>
    <n v="6"/>
    <s v="(0x6)"/>
    <s v="LMMGR_DATA_CONF param32 0x28E0E4C0"/>
    <n v="3632"/>
    <s v="126"/>
    <n v="685827264"/>
    <n v="68583021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1930"/>
    <n v="335693279304"/>
    <s v="0x4e28e0f048"/>
    <n v="6"/>
    <s v="(0x6)"/>
    <s v="LMMGR_DATA_CONF param32 0x0000004E"/>
    <n v="3"/>
    <s v="126"/>
    <n v="78"/>
    <n v="6858302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940"/>
    <n v="335693279307"/>
    <s v="0x4e28e0f04b"/>
    <n v="122"/>
    <s v="(0x7a)"/>
    <s v="FRT32_TX_END param32 0x28E0F00B"/>
    <n v="3"/>
    <s v="126"/>
    <n v="685830155"/>
    <n v="685830219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1950"/>
    <n v="335693279311"/>
    <s v="0x4e28e0f04f"/>
    <n v="122"/>
    <s v="(0x7a)"/>
    <s v="FRT32_TX_END param32 0x0000004E"/>
    <n v="4"/>
    <s v="126"/>
    <n v="78"/>
    <n v="6858302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960"/>
    <n v="335693279318"/>
    <s v="0x4e28e0f056"/>
    <n v="151"/>
    <s v="(0x97)"/>
    <s v="CL_DEBUG param32 64(0x00000040)"/>
    <n v="7"/>
    <s v="126"/>
    <n v="64"/>
    <n v="6858302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9e0"/>
    <n v="335693279757"/>
    <s v="0x4e28e0f20d"/>
    <n v="151"/>
    <s v="(0x97)"/>
    <s v="CL_DEBUG param32 256(0x00000100)"/>
    <n v="439"/>
    <s v="126"/>
    <n v="256"/>
    <n v="68583066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a10"/>
    <n v="335693279781"/>
    <s v="0x4e28e0f225"/>
    <n v="130"/>
    <s v="(0x82)"/>
    <s v="CL_FRT32_RX_CALL param32 0x000D0005"/>
    <n v="24"/>
    <s v="126"/>
    <n v="851973"/>
    <n v="685830693"/>
    <s v=""/>
    <s v=""/>
    <s v=""/>
    <s v=""/>
    <s v=""/>
    <s v="beforeRx"/>
    <s v=""/>
    <s v=""/>
    <s v="EMPTY"/>
    <s v="EMPTY"/>
    <s v="EMPTY"/>
    <s v="EMPTY"/>
    <s v="EMPTY"/>
    <s v="EMPTY"/>
    <s v="EMPTY"/>
    <n v="742"/>
    <x v="0"/>
  </r>
  <r>
    <s v="00011a20"/>
    <n v="335693280523"/>
    <s v="0x4e28e0f50b"/>
    <n v="141"/>
    <s v="(0x8d)"/>
    <s v="CL_RX STS_SUCCESS(0,0x0) mode 5 chan 13"/>
    <n v="742"/>
    <s v="126"/>
    <b v="0"/>
    <n v="68583143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1a50"/>
    <n v="335693281879"/>
    <s v="0x4e28e0fa57"/>
    <n v="123"/>
    <s v="(0x7b)"/>
    <s v="FRT32_RX_START param32 0x28E0F8AF"/>
    <n v="1356"/>
    <s v="126"/>
    <n v="685832367"/>
    <n v="68583279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1a60"/>
    <n v="335693281881"/>
    <s v="0x4e28e0fa59"/>
    <n v="123"/>
    <s v="(0x7b)"/>
    <s v="FRT32_RX_START param32 0x0000004E"/>
    <n v="2"/>
    <s v="126"/>
    <n v="78"/>
    <n v="6858327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aa0"/>
    <n v="335693282217"/>
    <s v="0x4e28e0fba9"/>
    <n v="124"/>
    <s v="(0x7c)"/>
    <s v="FRT32_RX_END param32 0x28E0FAC4"/>
    <n v="336"/>
    <s v="126"/>
    <n v="685832900"/>
    <n v="685833129"/>
    <s v=""/>
    <s v=""/>
    <s v=""/>
    <s v=""/>
    <s v=""/>
    <s v=""/>
    <s v=""/>
    <s v="rxEnd"/>
    <s v="EMPTY"/>
    <s v="EMPTY"/>
    <n v="-685832898"/>
    <s v="EMPTY"/>
    <s v="EMPTY"/>
    <s v="EMPTY"/>
    <n v="245"/>
    <s v="EMPTY"/>
    <x v="0"/>
  </r>
  <r>
    <s v="00011ab0"/>
    <n v="335693282219"/>
    <s v="0x4e28e0fbab"/>
    <n v="124"/>
    <s v="(0x7c)"/>
    <s v="FRT32_RX_END param32 0x0000004E"/>
    <n v="2"/>
    <s v="126"/>
    <n v="78"/>
    <n v="6858331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ac0"/>
    <n v="335693282233"/>
    <s v="0x4e28e0fbb9"/>
    <n v="151"/>
    <s v="(0x97)"/>
    <s v="CL_DEBUG param32 2(0x00000002)"/>
    <n v="14"/>
    <s v="126"/>
    <n v="2"/>
    <n v="685833145"/>
    <s v=""/>
    <s v="beforeTx"/>
    <s v=""/>
    <s v=""/>
    <s v=""/>
    <s v=""/>
    <s v=""/>
    <s v=""/>
    <s v="EMPTY"/>
    <s v="EMPTY"/>
    <s v="EMPTY"/>
    <s v="EMPTY"/>
    <n v="-685833143"/>
    <n v="726"/>
    <s v="EMPTY"/>
    <s v="EMPTY"/>
    <x v="0"/>
  </r>
  <r>
    <s v="00011ae0"/>
    <n v="335693282244"/>
    <s v="0x4e28e0fbc4"/>
    <n v="151"/>
    <s v="(0x97)"/>
    <s v="CL_DEBUG param32 60(0x0000003C)"/>
    <n v="11"/>
    <s v="126"/>
    <n v="60"/>
    <n v="6858331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bf0"/>
    <n v="335693282959"/>
    <s v="0x4e28e0fe8f"/>
    <n v="140"/>
    <s v="(0x8c)"/>
    <s v="CL_TX STS_INADEQUATE_TIME(579,0x243) mode 5 chan 13"/>
    <n v="715"/>
    <s v="126"/>
    <b v="0"/>
    <n v="68583387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cb0"/>
    <n v="335693284322"/>
    <s v="0x4e28e103e2"/>
    <n v="151"/>
    <s v="(0x97)"/>
    <s v="CL_DEBUG param32 2097152(0x00200000)"/>
    <n v="1363"/>
    <s v="126"/>
    <n v="2097152"/>
    <n v="6858352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ce0"/>
    <n v="335693291697"/>
    <s v="0x4e28e120b1"/>
    <n v="151"/>
    <s v="(0x97)"/>
    <s v="CL_DEBUG param32 8192(0x00002000)"/>
    <n v="7375"/>
    <s v="126"/>
    <n v="8192"/>
    <n v="685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d00"/>
    <n v="335693292765"/>
    <s v="0x4e28e124dd"/>
    <n v="151"/>
    <s v="(0x97)"/>
    <s v="CL_DEBUG param32 512(0x00000200)"/>
    <n v="1068"/>
    <s v="126"/>
    <n v="512"/>
    <n v="6858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d20"/>
    <n v="335693296267"/>
    <s v="0x4e28e1328b"/>
    <n v="151"/>
    <s v="(0x97)"/>
    <s v="CL_DEBUG param32 2097152(0x00200000)"/>
    <n v="3502"/>
    <s v="126"/>
    <n v="2097152"/>
    <n v="6858471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da0"/>
    <n v="335693297309"/>
    <s v="0x4e28e1369d"/>
    <n v="151"/>
    <s v="(0x97)"/>
    <s v="CL_DEBUG param32 128(0x00000080)"/>
    <n v="1042"/>
    <s v="126"/>
    <n v="128"/>
    <n v="6858482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de0"/>
    <n v="335693297355"/>
    <s v="0x4e28e136cb"/>
    <n v="131"/>
    <s v="(0x83)"/>
    <s v="CL_NEW CL Id 127 (0x7F) duration 400msec"/>
    <n v="46"/>
    <s v="127"/>
    <b v="0"/>
    <n v="6858482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e00"/>
    <n v="335693297403"/>
    <s v="0x4e28e136fb"/>
    <n v="129"/>
    <s v="(0x81)"/>
    <s v="CL_FRT32_TX_CALL param32 0x28E13A77"/>
    <n v="48"/>
    <s v="127"/>
    <n v="685849207"/>
    <n v="685848315"/>
    <s v=""/>
    <s v="beforeTx"/>
    <s v=""/>
    <s v=""/>
    <s v=""/>
    <s v=""/>
    <s v=""/>
    <s v=""/>
    <n v="719"/>
    <s v="EMPTY"/>
    <s v="EMPTY"/>
    <s v="EMPTY"/>
    <n v="892"/>
    <n v="928"/>
    <s v="EMPTY"/>
    <s v="EMPTY"/>
    <x v="0"/>
  </r>
  <r>
    <s v="00011e10"/>
    <n v="335693297405"/>
    <s v="0x4e28e136fd"/>
    <n v="129"/>
    <s v="(0x81)"/>
    <s v="CL_FRT32_TX_CALL param32 0x0000004E"/>
    <n v="2"/>
    <s v="127"/>
    <n v="78"/>
    <n v="6858483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e20"/>
    <n v="335693298331"/>
    <s v="0x4e28e13a9b"/>
    <n v="140"/>
    <s v="(0x8c)"/>
    <s v="CL_TX STS_SUCCESS(0,0x0) mode 1 chan 24"/>
    <n v="926"/>
    <s v="127"/>
    <b v="0"/>
    <n v="68584924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e40"/>
    <n v="335693301964"/>
    <s v="0x4e28e148cc"/>
    <n v="6"/>
    <s v="(0x6)"/>
    <s v="LMMGR_DATA_CONF param32 0x28E13D46"/>
    <n v="3633"/>
    <s v="127"/>
    <n v="685849926"/>
    <n v="685852876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1e50"/>
    <n v="335693301966"/>
    <s v="0x4e28e148ce"/>
    <n v="6"/>
    <s v="(0x6)"/>
    <s v="LMMGR_DATA_CONF param32 0x0000004E"/>
    <n v="2"/>
    <s v="127"/>
    <n v="78"/>
    <n v="6858528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e60"/>
    <n v="335693301970"/>
    <s v="0x4e28e148d2"/>
    <n v="122"/>
    <s v="(0x7a)"/>
    <s v="FRT32_TX_END param32 0x28E14891"/>
    <n v="4"/>
    <s v="127"/>
    <n v="685852817"/>
    <n v="68585288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1e70"/>
    <n v="335693301972"/>
    <s v="0x4e28e148d4"/>
    <n v="122"/>
    <s v="(0x7a)"/>
    <s v="FRT32_TX_END param32 0x0000004E"/>
    <n v="2"/>
    <s v="127"/>
    <n v="78"/>
    <n v="6858528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e80"/>
    <n v="335693301981"/>
    <s v="0x4e28e148dd"/>
    <n v="151"/>
    <s v="(0x97)"/>
    <s v="CL_DEBUG param32 64(0x00000040)"/>
    <n v="9"/>
    <s v="127"/>
    <n v="64"/>
    <n v="6858528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f00"/>
    <n v="335693302419"/>
    <s v="0x4e28e14a93"/>
    <n v="151"/>
    <s v="(0x97)"/>
    <s v="CL_DEBUG param32 256(0x00000100)"/>
    <n v="438"/>
    <s v="127"/>
    <n v="256"/>
    <n v="6858533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f30"/>
    <n v="335693302443"/>
    <s v="0x4e28e14aab"/>
    <n v="130"/>
    <s v="(0x82)"/>
    <s v="CL_FRT32_RX_CALL param32 0x00200005"/>
    <n v="24"/>
    <s v="127"/>
    <n v="2097157"/>
    <n v="685853355"/>
    <s v=""/>
    <s v=""/>
    <s v=""/>
    <s v=""/>
    <s v=""/>
    <s v="beforeRx"/>
    <s v=""/>
    <s v=""/>
    <s v="EMPTY"/>
    <s v="EMPTY"/>
    <s v="EMPTY"/>
    <s v="EMPTY"/>
    <s v="EMPTY"/>
    <s v="EMPTY"/>
    <s v="EMPTY"/>
    <n v="730"/>
    <x v="0"/>
  </r>
  <r>
    <s v="00011f40"/>
    <n v="335693303173"/>
    <s v="0x4e28e14d85"/>
    <n v="141"/>
    <s v="(0x8d)"/>
    <s v="CL_RX STS_SUCCESS(0,0x0) mode 5 chan 32"/>
    <n v="730"/>
    <s v="127"/>
    <b v="0"/>
    <n v="68585408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1f70"/>
    <n v="335693304542"/>
    <s v="0x4e28e152de"/>
    <n v="123"/>
    <s v="(0x7b)"/>
    <s v="FRT32_RX_START param32 0x28E15134"/>
    <n v="1369"/>
    <s v="127"/>
    <n v="685855028"/>
    <n v="68585545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1f80"/>
    <n v="335693304545"/>
    <s v="0x4e28e152e1"/>
    <n v="123"/>
    <s v="(0x7b)"/>
    <s v="FRT32_RX_START param32 0x0000004E"/>
    <n v="3"/>
    <s v="127"/>
    <n v="78"/>
    <n v="6858554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fc0"/>
    <n v="335693304876"/>
    <s v="0x4e28e1542c"/>
    <n v="124"/>
    <s v="(0x7c)"/>
    <s v="FRT32_RX_END param32 0x28E1534A"/>
    <n v="331"/>
    <s v="127"/>
    <n v="685855562"/>
    <n v="685855788"/>
    <s v=""/>
    <s v=""/>
    <s v=""/>
    <s v=""/>
    <s v=""/>
    <s v=""/>
    <s v=""/>
    <s v="rxEnd"/>
    <s v="EMPTY"/>
    <s v="EMPTY"/>
    <n v="-685855560"/>
    <s v="EMPTY"/>
    <s v="EMPTY"/>
    <s v="EMPTY"/>
    <n v="242"/>
    <s v="EMPTY"/>
    <x v="0"/>
  </r>
  <r>
    <s v="00011fd0"/>
    <n v="335693304879"/>
    <s v="0x4e28e1542f"/>
    <n v="124"/>
    <s v="(0x7c)"/>
    <s v="FRT32_RX_END param32 0x0000004E"/>
    <n v="3"/>
    <s v="127"/>
    <n v="78"/>
    <n v="6858557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1fe0"/>
    <n v="335693304892"/>
    <s v="0x4e28e1543c"/>
    <n v="151"/>
    <s v="(0x97)"/>
    <s v="CL_DEBUG param32 2(0x00000002)"/>
    <n v="13"/>
    <s v="127"/>
    <n v="2"/>
    <n v="685855804"/>
    <s v=""/>
    <s v="beforeTx"/>
    <s v=""/>
    <s v=""/>
    <s v=""/>
    <s v=""/>
    <s v=""/>
    <s v=""/>
    <s v="EMPTY"/>
    <s v="EMPTY"/>
    <s v="EMPTY"/>
    <s v="EMPTY"/>
    <n v="-685855802"/>
    <n v="727"/>
    <s v="EMPTY"/>
    <s v="EMPTY"/>
    <x v="0"/>
  </r>
  <r>
    <s v="00012000"/>
    <n v="335693304904"/>
    <s v="0x4e28e15448"/>
    <n v="151"/>
    <s v="(0x97)"/>
    <s v="CL_DEBUG param32 60(0x0000003C)"/>
    <n v="12"/>
    <s v="127"/>
    <n v="60"/>
    <n v="6858558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110"/>
    <n v="335693305619"/>
    <s v="0x4e28e15713"/>
    <n v="140"/>
    <s v="(0x8c)"/>
    <s v="CL_TX STS_INADEQUATE_TIME(579,0x243) mode 5 chan 32"/>
    <n v="715"/>
    <s v="127"/>
    <b v="0"/>
    <n v="68585653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1d0"/>
    <n v="335693306971"/>
    <s v="0x4e28e15c5b"/>
    <n v="151"/>
    <s v="(0x97)"/>
    <s v="CL_DEBUG param32 2097152(0x00200000)"/>
    <n v="1352"/>
    <s v="127"/>
    <n v="2097152"/>
    <n v="6858578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200"/>
    <n v="335693312766"/>
    <s v="0x4e28e172fe"/>
    <n v="151"/>
    <s v="(0x97)"/>
    <s v="CL_DEBUG param32 512(0x00000200)"/>
    <n v="5795"/>
    <s v="127"/>
    <n v="512"/>
    <n v="6858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220"/>
    <n v="335693317424"/>
    <s v="0x4e28e18530"/>
    <n v="151"/>
    <s v="(0x97)"/>
    <s v="CL_DEBUG param32 2097152(0x00200000)"/>
    <n v="4658"/>
    <s v="127"/>
    <n v="2097152"/>
    <n v="6858683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2a0"/>
    <n v="335693318466"/>
    <s v="0x4e28e18942"/>
    <n v="151"/>
    <s v="(0x97)"/>
    <s v="CL_DEBUG param32 128(0x00000080)"/>
    <n v="1042"/>
    <s v="127"/>
    <n v="128"/>
    <n v="6858693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2e0"/>
    <n v="335693318510"/>
    <s v="0x4e28e1896e"/>
    <n v="131"/>
    <s v="(0x83)"/>
    <s v="CL_NEW CL Id 128 (0x80) duration 400msec"/>
    <n v="44"/>
    <s v="128"/>
    <b v="0"/>
    <n v="6858694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300"/>
    <n v="335693318558"/>
    <s v="0x4e28e1899e"/>
    <n v="129"/>
    <s v="(0x81)"/>
    <s v="CL_FRT32_TX_CALL param32 0x28E18D1B"/>
    <n v="48"/>
    <s v="128"/>
    <n v="685870363"/>
    <n v="685869470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12310"/>
    <n v="335693318562"/>
    <s v="0x4e28e189a2"/>
    <n v="129"/>
    <s v="(0x81)"/>
    <s v="CL_FRT32_TX_CALL param32 0x0000004E"/>
    <n v="4"/>
    <s v="128"/>
    <n v="78"/>
    <n v="6858694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320"/>
    <n v="335693319487"/>
    <s v="0x4e28e18d3f"/>
    <n v="140"/>
    <s v="(0x8c)"/>
    <s v="CL_TX STS_SUCCESS(0,0x0) mode 1 chan 67"/>
    <n v="925"/>
    <s v="128"/>
    <b v="0"/>
    <n v="68587039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340"/>
    <n v="335693323120"/>
    <s v="0x4e28e19b70"/>
    <n v="6"/>
    <s v="(0x6)"/>
    <s v="LMMGR_DATA_CONF param32 0x28E18FEA"/>
    <n v="3633"/>
    <s v="128"/>
    <n v="685871082"/>
    <n v="68587403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2350"/>
    <n v="335693323122"/>
    <s v="0x4e28e19b72"/>
    <n v="6"/>
    <s v="(0x6)"/>
    <s v="LMMGR_DATA_CONF param32 0x0000004E"/>
    <n v="2"/>
    <s v="128"/>
    <n v="78"/>
    <n v="6858740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360"/>
    <n v="335693323124"/>
    <s v="0x4e28e19b74"/>
    <n v="122"/>
    <s v="(0x7a)"/>
    <s v="FRT32_TX_END param32 0x28E19B35"/>
    <n v="2"/>
    <s v="128"/>
    <n v="685873973"/>
    <n v="68587403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2370"/>
    <n v="335693323128"/>
    <s v="0x4e28e19b78"/>
    <n v="122"/>
    <s v="(0x7a)"/>
    <s v="FRT32_TX_END param32 0x0000004E"/>
    <n v="4"/>
    <s v="128"/>
    <n v="78"/>
    <n v="6858740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380"/>
    <n v="335693323137"/>
    <s v="0x4e28e19b81"/>
    <n v="151"/>
    <s v="(0x97)"/>
    <s v="CL_DEBUG param32 64(0x00000040)"/>
    <n v="9"/>
    <s v="128"/>
    <n v="64"/>
    <n v="6858740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400"/>
    <n v="335693323575"/>
    <s v="0x4e28e19d37"/>
    <n v="151"/>
    <s v="(0x97)"/>
    <s v="CL_DEBUG param32 256(0x00000100)"/>
    <n v="438"/>
    <s v="128"/>
    <n v="256"/>
    <n v="6858744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430"/>
    <n v="335693323600"/>
    <s v="0x4e28e19d50"/>
    <n v="130"/>
    <s v="(0x82)"/>
    <s v="CL_FRT32_RX_CALL param32 0x001C0005"/>
    <n v="25"/>
    <s v="128"/>
    <n v="1835013"/>
    <n v="685874512"/>
    <s v=""/>
    <s v=""/>
    <s v=""/>
    <s v=""/>
    <s v=""/>
    <s v="beforeRx"/>
    <s v=""/>
    <s v=""/>
    <s v="EMPTY"/>
    <s v="EMPTY"/>
    <s v="EMPTY"/>
    <s v="EMPTY"/>
    <s v="EMPTY"/>
    <s v="EMPTY"/>
    <s v="EMPTY"/>
    <n v="739"/>
    <x v="0"/>
  </r>
  <r>
    <s v="00012440"/>
    <n v="335693324339"/>
    <s v="0x4e28e1a033"/>
    <n v="141"/>
    <s v="(0x8d)"/>
    <s v="CL_RX STS_SUCCESS(0,0x0) mode 5 chan 28"/>
    <n v="739"/>
    <s v="128"/>
    <b v="0"/>
    <n v="68587525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2470"/>
    <n v="335693325674"/>
    <s v="0x4e28e1a56a"/>
    <n v="123"/>
    <s v="(0x7b)"/>
    <s v="FRT32_RX_START param32 0x28E1A3D9"/>
    <n v="1335"/>
    <s v="128"/>
    <n v="685876185"/>
    <n v="68587658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2480"/>
    <n v="335693325677"/>
    <s v="0x4e28e1a56d"/>
    <n v="123"/>
    <s v="(0x7b)"/>
    <s v="FRT32_RX_START param32 0x0000004E"/>
    <n v="3"/>
    <s v="128"/>
    <n v="78"/>
    <n v="6858765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4c0"/>
    <n v="335693326009"/>
    <s v="0x4e28e1a6b9"/>
    <n v="124"/>
    <s v="(0x7c)"/>
    <s v="FRT32_RX_END param32 0x28E1A5EE"/>
    <n v="332"/>
    <s v="128"/>
    <n v="685876718"/>
    <n v="685876921"/>
    <s v=""/>
    <s v=""/>
    <s v=""/>
    <s v=""/>
    <s v=""/>
    <s v=""/>
    <s v=""/>
    <s v="rxEnd"/>
    <s v="EMPTY"/>
    <s v="EMPTY"/>
    <n v="-685876716"/>
    <s v="EMPTY"/>
    <s v="EMPTY"/>
    <s v="EMPTY"/>
    <n v="220"/>
    <s v="EMPTY"/>
    <x v="0"/>
  </r>
  <r>
    <s v="000124d0"/>
    <n v="335693326012"/>
    <s v="0x4e28e1a6bc"/>
    <n v="124"/>
    <s v="(0x7c)"/>
    <s v="FRT32_RX_END param32 0x0000004E"/>
    <n v="3"/>
    <s v="128"/>
    <n v="78"/>
    <n v="6858769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4e0"/>
    <n v="335693326026"/>
    <s v="0x4e28e1a6ca"/>
    <n v="151"/>
    <s v="(0x97)"/>
    <s v="CL_DEBUG param32 2(0x00000002)"/>
    <n v="14"/>
    <s v="128"/>
    <n v="2"/>
    <n v="685876938"/>
    <s v=""/>
    <s v="beforeTx"/>
    <s v=""/>
    <s v=""/>
    <s v=""/>
    <s v=""/>
    <s v=""/>
    <s v=""/>
    <s v="EMPTY"/>
    <s v="EMPTY"/>
    <s v="EMPTY"/>
    <s v="EMPTY"/>
    <n v="-685876936"/>
    <n v="717"/>
    <s v="EMPTY"/>
    <s v="EMPTY"/>
    <x v="0"/>
  </r>
  <r>
    <s v="00012500"/>
    <n v="335693326037"/>
    <s v="0x4e28e1a6d5"/>
    <n v="151"/>
    <s v="(0x97)"/>
    <s v="CL_DEBUG param32 60(0x0000003C)"/>
    <n v="11"/>
    <s v="128"/>
    <n v="60"/>
    <n v="6858769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610"/>
    <n v="335693326743"/>
    <s v="0x4e28e1a997"/>
    <n v="140"/>
    <s v="(0x8c)"/>
    <s v="CL_TX STS_INADEQUATE_TIME(579,0x243) mode 5 chan 28"/>
    <n v="706"/>
    <s v="128"/>
    <b v="0"/>
    <n v="68587765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6d0"/>
    <n v="335693328116"/>
    <s v="0x4e28e1aef4"/>
    <n v="151"/>
    <s v="(0x97)"/>
    <s v="CL_DEBUG param32 2097152(0x00200000)"/>
    <n v="1373"/>
    <s v="128"/>
    <n v="2097152"/>
    <n v="6858790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700"/>
    <n v="335693332766"/>
    <s v="0x4e28e1c11e"/>
    <n v="151"/>
    <s v="(0x97)"/>
    <s v="CL_DEBUG param32 512(0x00000200)"/>
    <n v="4650"/>
    <s v="128"/>
    <n v="512"/>
    <n v="6858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720"/>
    <n v="335693338586"/>
    <s v="0x4e28e1d7da"/>
    <n v="151"/>
    <s v="(0x97)"/>
    <s v="CL_DEBUG param32 2097152(0x00200000)"/>
    <n v="5820"/>
    <s v="128"/>
    <n v="2097152"/>
    <n v="6858894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7a0"/>
    <n v="335693340915"/>
    <s v="0x4e28e1e0f3"/>
    <n v="151"/>
    <s v="(0x97)"/>
    <s v="CL_DEBUG param32 128(0x00000080)"/>
    <n v="2329"/>
    <s v="128"/>
    <n v="128"/>
    <n v="6858918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7e0"/>
    <n v="335693340959"/>
    <s v="0x4e28e1e11f"/>
    <n v="131"/>
    <s v="(0x83)"/>
    <s v="CL_NEW CL Id 129 (0x81) duration 400msec"/>
    <n v="44"/>
    <s v="129"/>
    <b v="0"/>
    <n v="6858918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800"/>
    <n v="335693341006"/>
    <s v="0x4e28e1e14e"/>
    <n v="129"/>
    <s v="(0x81)"/>
    <s v="CL_FRT32_TX_CALL param32 0x28E1E4CC"/>
    <n v="47"/>
    <s v="129"/>
    <n v="685892812"/>
    <n v="685891918"/>
    <s v=""/>
    <s v="beforeTx"/>
    <s v=""/>
    <s v=""/>
    <s v=""/>
    <s v=""/>
    <s v=""/>
    <s v=""/>
    <n v="720"/>
    <s v="EMPTY"/>
    <s v="EMPTY"/>
    <s v="EMPTY"/>
    <n v="894"/>
    <n v="931"/>
    <s v="EMPTY"/>
    <s v="EMPTY"/>
    <x v="0"/>
  </r>
  <r>
    <s v="00012810"/>
    <n v="335693341011"/>
    <s v="0x4e28e1e153"/>
    <n v="129"/>
    <s v="(0x81)"/>
    <s v="CL_FRT32_TX_CALL param32 0x0000004E"/>
    <n v="5"/>
    <s v="129"/>
    <n v="78"/>
    <n v="6858919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820"/>
    <n v="335693341937"/>
    <s v="0x4e28e1e4f1"/>
    <n v="140"/>
    <s v="(0x8c)"/>
    <s v="CL_TX STS_SUCCESS(0,0x0) mode 1 chan 20"/>
    <n v="926"/>
    <s v="129"/>
    <b v="0"/>
    <n v="68589284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840"/>
    <n v="335693345569"/>
    <s v="0x4e28e1f321"/>
    <n v="6"/>
    <s v="(0x6)"/>
    <s v="LMMGR_DATA_CONF param32 0x28E1E79C"/>
    <n v="3632"/>
    <s v="129"/>
    <n v="685893532"/>
    <n v="68589648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2850"/>
    <n v="335693345572"/>
    <s v="0x4e28e1f324"/>
    <n v="6"/>
    <s v="(0x6)"/>
    <s v="LMMGR_DATA_CONF param32 0x0000004E"/>
    <n v="3"/>
    <s v="129"/>
    <n v="78"/>
    <n v="6858964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860"/>
    <n v="335693345574"/>
    <s v="0x4e28e1f326"/>
    <n v="122"/>
    <s v="(0x7a)"/>
    <s v="FRT32_TX_END param32 0x28E1F2E7"/>
    <n v="2"/>
    <s v="129"/>
    <n v="685896423"/>
    <n v="68589648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2870"/>
    <n v="335693345577"/>
    <s v="0x4e28e1f329"/>
    <n v="122"/>
    <s v="(0x7a)"/>
    <s v="FRT32_TX_END param32 0x0000004E"/>
    <n v="3"/>
    <s v="129"/>
    <n v="78"/>
    <n v="6858964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880"/>
    <n v="335693345586"/>
    <s v="0x4e28e1f332"/>
    <n v="151"/>
    <s v="(0x97)"/>
    <s v="CL_DEBUG param32 64(0x00000040)"/>
    <n v="9"/>
    <s v="129"/>
    <n v="64"/>
    <n v="6858964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900"/>
    <n v="335693346025"/>
    <s v="0x4e28e1f4e9"/>
    <n v="151"/>
    <s v="(0x97)"/>
    <s v="CL_DEBUG param32 256(0x00000100)"/>
    <n v="439"/>
    <s v="129"/>
    <n v="256"/>
    <n v="6858969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930"/>
    <n v="335693346049"/>
    <s v="0x4e28e1f501"/>
    <n v="130"/>
    <s v="(0x82)"/>
    <s v="CL_FRT32_RX_CALL param32 0x00260005"/>
    <n v="24"/>
    <s v="129"/>
    <n v="2490373"/>
    <n v="685896961"/>
    <s v=""/>
    <s v=""/>
    <s v=""/>
    <s v=""/>
    <s v=""/>
    <s v="beforeRx"/>
    <s v=""/>
    <s v=""/>
    <s v="EMPTY"/>
    <s v="EMPTY"/>
    <s v="EMPTY"/>
    <s v="EMPTY"/>
    <s v="EMPTY"/>
    <s v="EMPTY"/>
    <s v="EMPTY"/>
    <n v="812"/>
    <x v="0"/>
  </r>
  <r>
    <s v="00012940"/>
    <n v="335693346861"/>
    <s v="0x4e28e1f82d"/>
    <n v="141"/>
    <s v="(0x8d)"/>
    <s v="CL_RX STS_SUCCESS(0,0x0) mode 5 chan 38"/>
    <n v="812"/>
    <s v="129"/>
    <b v="0"/>
    <n v="685897773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2970"/>
    <n v="335693348136"/>
    <s v="0x4e28e1fd28"/>
    <n v="123"/>
    <s v="(0x7b)"/>
    <s v="FRT32_RX_START param32 0x28E1FB8C"/>
    <n v="1275"/>
    <s v="129"/>
    <n v="685898636"/>
    <n v="68589904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2980"/>
    <n v="335693348138"/>
    <s v="0x4e28e1fd2a"/>
    <n v="123"/>
    <s v="(0x7b)"/>
    <s v="FRT32_RX_START param32 0x0000004E"/>
    <n v="2"/>
    <s v="129"/>
    <n v="78"/>
    <n v="68589905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9c0"/>
    <n v="335693348468"/>
    <s v="0x4e28e1fe74"/>
    <n v="124"/>
    <s v="(0x7c)"/>
    <s v="FRT32_RX_END param32 0x28E1FDA0"/>
    <n v="330"/>
    <s v="129"/>
    <n v="685899168"/>
    <n v="685899380"/>
    <s v=""/>
    <s v=""/>
    <s v=""/>
    <s v=""/>
    <s v=""/>
    <s v=""/>
    <s v=""/>
    <s v="rxEnd"/>
    <s v="EMPTY"/>
    <s v="EMPTY"/>
    <n v="-685899166"/>
    <s v="EMPTY"/>
    <s v="EMPTY"/>
    <s v="EMPTY"/>
    <n v="231"/>
    <s v="EMPTY"/>
    <x v="0"/>
  </r>
  <r>
    <s v="000129d0"/>
    <n v="335693348472"/>
    <s v="0x4e28e1fe78"/>
    <n v="124"/>
    <s v="(0x7c)"/>
    <s v="FRT32_RX_END param32 0x0000004E"/>
    <n v="4"/>
    <s v="129"/>
    <n v="78"/>
    <n v="6858993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9e0"/>
    <n v="335693348487"/>
    <s v="0x4e28e1fe87"/>
    <n v="151"/>
    <s v="(0x97)"/>
    <s v="CL_DEBUG param32 2(0x00000002)"/>
    <n v="15"/>
    <s v="129"/>
    <n v="2"/>
    <n v="685899399"/>
    <s v=""/>
    <s v="beforeTx"/>
    <s v=""/>
    <s v=""/>
    <s v=""/>
    <s v=""/>
    <s v=""/>
    <s v=""/>
    <s v="EMPTY"/>
    <s v="EMPTY"/>
    <s v="EMPTY"/>
    <s v="EMPTY"/>
    <n v="-685899397"/>
    <n v="717"/>
    <s v="EMPTY"/>
    <s v="EMPTY"/>
    <x v="0"/>
  </r>
  <r>
    <s v="00012a00"/>
    <n v="335693348498"/>
    <s v="0x4e28e1fe92"/>
    <n v="151"/>
    <s v="(0x97)"/>
    <s v="CL_DEBUG param32 60(0x0000003C)"/>
    <n v="11"/>
    <s v="129"/>
    <n v="60"/>
    <n v="6858994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b10"/>
    <n v="335693349204"/>
    <s v="0x4e28e20154"/>
    <n v="140"/>
    <s v="(0x8c)"/>
    <s v="CL_TX STS_INADEQUATE_TIME(579,0x243) mode 5 chan 38"/>
    <n v="706"/>
    <s v="129"/>
    <b v="0"/>
    <n v="68590011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bd0"/>
    <n v="335693350575"/>
    <s v="0x4e28e206af"/>
    <n v="151"/>
    <s v="(0x97)"/>
    <s v="CL_DEBUG param32 2097152(0x00200000)"/>
    <n v="1371"/>
    <s v="129"/>
    <n v="2097152"/>
    <n v="6859014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c00"/>
    <n v="335693352765"/>
    <s v="0x4e28e20f3d"/>
    <n v="151"/>
    <s v="(0x97)"/>
    <s v="CL_DEBUG param32 512(0x00000200)"/>
    <n v="2190"/>
    <s v="129"/>
    <n v="512"/>
    <n v="6859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c20"/>
    <n v="335693361016"/>
    <s v="0x4e28e22f78"/>
    <n v="151"/>
    <s v="(0x97)"/>
    <s v="CL_DEBUG param32 2097152(0x00200000)"/>
    <n v="8251"/>
    <s v="129"/>
    <n v="2097152"/>
    <n v="6859119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ca0"/>
    <n v="335693362060"/>
    <s v="0x4e28e2338c"/>
    <n v="151"/>
    <s v="(0x97)"/>
    <s v="CL_DEBUG param32 128(0x00000080)"/>
    <n v="1044"/>
    <s v="129"/>
    <n v="128"/>
    <n v="6859129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ce0"/>
    <n v="335693362106"/>
    <s v="0x4e28e233ba"/>
    <n v="131"/>
    <s v="(0x83)"/>
    <s v="CL_NEW CL Id 130 (0x82) duration 400msec"/>
    <n v="46"/>
    <s v="130"/>
    <b v="0"/>
    <n v="6859130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d00"/>
    <n v="335693362152"/>
    <s v="0x4e28e233e8"/>
    <n v="129"/>
    <s v="(0x81)"/>
    <s v="CL_FRT32_TX_CALL param32 0x28E23765"/>
    <n v="46"/>
    <s v="130"/>
    <n v="685913957"/>
    <n v="685913064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12d10"/>
    <n v="335693362155"/>
    <s v="0x4e28e233eb"/>
    <n v="129"/>
    <s v="(0x81)"/>
    <s v="CL_FRT32_TX_CALL param32 0x0000004E"/>
    <n v="3"/>
    <s v="130"/>
    <n v="78"/>
    <n v="685913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d20"/>
    <n v="335693363081"/>
    <s v="0x4e28e23789"/>
    <n v="140"/>
    <s v="(0x8c)"/>
    <s v="CL_TX STS_SUCCESS(0,0x0) mode 1 chan 10"/>
    <n v="926"/>
    <s v="130"/>
    <b v="0"/>
    <n v="68591399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d40"/>
    <n v="335693366714"/>
    <s v="0x4e28e245ba"/>
    <n v="6"/>
    <s v="(0x6)"/>
    <s v="LMMGR_DATA_CONF param32 0x28E23A34"/>
    <n v="3633"/>
    <s v="130"/>
    <n v="685914676"/>
    <n v="685917626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2d50"/>
    <n v="335693366716"/>
    <s v="0x4e28e245bc"/>
    <n v="6"/>
    <s v="(0x6)"/>
    <s v="LMMGR_DATA_CONF param32 0x0000004E"/>
    <n v="2"/>
    <s v="130"/>
    <n v="78"/>
    <n v="6859176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d60"/>
    <n v="335693366718"/>
    <s v="0x4e28e245be"/>
    <n v="122"/>
    <s v="(0x7a)"/>
    <s v="FRT32_TX_END param32 0x28E2457F"/>
    <n v="2"/>
    <s v="130"/>
    <n v="685917567"/>
    <n v="68591763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2d70"/>
    <n v="335693366721"/>
    <s v="0x4e28e245c1"/>
    <n v="122"/>
    <s v="(0x7a)"/>
    <s v="FRT32_TX_END param32 0x0000004E"/>
    <n v="3"/>
    <s v="130"/>
    <n v="78"/>
    <n v="6859176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d80"/>
    <n v="335693366728"/>
    <s v="0x4e28e245c8"/>
    <n v="151"/>
    <s v="(0x97)"/>
    <s v="CL_DEBUG param32 64(0x00000040)"/>
    <n v="7"/>
    <s v="130"/>
    <n v="64"/>
    <n v="68591764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e00"/>
    <n v="335693367169"/>
    <s v="0x4e28e24781"/>
    <n v="151"/>
    <s v="(0x97)"/>
    <s v="CL_DEBUG param32 256(0x00000100)"/>
    <n v="441"/>
    <s v="130"/>
    <n v="256"/>
    <n v="6859180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e30"/>
    <n v="335693367193"/>
    <s v="0x4e28e24799"/>
    <n v="130"/>
    <s v="(0x82)"/>
    <s v="CL_FRT32_RX_CALL param32 0x00310005"/>
    <n v="24"/>
    <s v="130"/>
    <n v="3211269"/>
    <n v="685918105"/>
    <s v=""/>
    <s v=""/>
    <s v=""/>
    <s v=""/>
    <s v=""/>
    <s v="beforeRx"/>
    <s v=""/>
    <s v=""/>
    <s v="EMPTY"/>
    <s v="EMPTY"/>
    <s v="EMPTY"/>
    <s v="EMPTY"/>
    <s v="EMPTY"/>
    <s v="EMPTY"/>
    <s v="EMPTY"/>
    <n v="829"/>
    <x v="0"/>
  </r>
  <r>
    <s v="00012e40"/>
    <n v="335693368022"/>
    <s v="0x4e28e24ad6"/>
    <n v="141"/>
    <s v="(0x8d)"/>
    <s v="CL_RX STS_SUCCESS(0,0x0) mode 5 chan 49"/>
    <n v="829"/>
    <s v="130"/>
    <b v="0"/>
    <n v="68591893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2e70"/>
    <n v="335693369284"/>
    <s v="0x4e28e24fc4"/>
    <n v="123"/>
    <s v="(0x7b)"/>
    <s v="FRT32_RX_START param32 0x28E24E22"/>
    <n v="1262"/>
    <s v="130"/>
    <n v="685919778"/>
    <n v="68592019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2e80"/>
    <n v="335693369286"/>
    <s v="0x4e28e24fc6"/>
    <n v="123"/>
    <s v="(0x7b)"/>
    <s v="FRT32_RX_START param32 0x0000004E"/>
    <n v="2"/>
    <s v="130"/>
    <n v="78"/>
    <n v="6859201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ec0"/>
    <n v="335693369617"/>
    <s v="0x4e28e25111"/>
    <n v="124"/>
    <s v="(0x7c)"/>
    <s v="FRT32_RX_END param32 0x28E25037"/>
    <n v="331"/>
    <s v="130"/>
    <n v="685920311"/>
    <n v="685920529"/>
    <s v=""/>
    <s v=""/>
    <s v=""/>
    <s v=""/>
    <s v=""/>
    <s v=""/>
    <s v=""/>
    <s v="rxEnd"/>
    <s v="EMPTY"/>
    <s v="EMPTY"/>
    <n v="-685920309"/>
    <s v="EMPTY"/>
    <s v="EMPTY"/>
    <s v="EMPTY"/>
    <n v="236"/>
    <s v="EMPTY"/>
    <x v="0"/>
  </r>
  <r>
    <s v="00012ed0"/>
    <n v="335693369620"/>
    <s v="0x4e28e25114"/>
    <n v="124"/>
    <s v="(0x7c)"/>
    <s v="FRT32_RX_END param32 0x0000004E"/>
    <n v="3"/>
    <s v="130"/>
    <n v="78"/>
    <n v="6859205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2ee0"/>
    <n v="335693369635"/>
    <s v="0x4e28e25123"/>
    <n v="151"/>
    <s v="(0x97)"/>
    <s v="CL_DEBUG param32 2(0x00000002)"/>
    <n v="15"/>
    <s v="130"/>
    <n v="2"/>
    <n v="685920547"/>
    <s v=""/>
    <s v="beforeTx"/>
    <s v=""/>
    <s v=""/>
    <s v=""/>
    <s v=""/>
    <s v=""/>
    <s v=""/>
    <s v="EMPTY"/>
    <s v="EMPTY"/>
    <s v="EMPTY"/>
    <s v="EMPTY"/>
    <n v="-685920545"/>
    <n v="719"/>
    <s v="EMPTY"/>
    <s v="EMPTY"/>
    <x v="0"/>
  </r>
  <r>
    <s v="00012f00"/>
    <n v="335693369646"/>
    <s v="0x4e28e2512e"/>
    <n v="151"/>
    <s v="(0x97)"/>
    <s v="CL_DEBUG param32 60(0x0000003C)"/>
    <n v="11"/>
    <s v="130"/>
    <n v="60"/>
    <n v="6859205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010"/>
    <n v="335693370354"/>
    <s v="0x4e28e253f2"/>
    <n v="140"/>
    <s v="(0x8c)"/>
    <s v="CL_TX STS_INADEQUATE_TIME(579,0x243) mode 5 chan 49"/>
    <n v="708"/>
    <s v="130"/>
    <b v="0"/>
    <n v="68592126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0d0"/>
    <n v="335693371708"/>
    <s v="0x4e28e2593c"/>
    <n v="151"/>
    <s v="(0x97)"/>
    <s v="CL_DEBUG param32 2097152(0x00200000)"/>
    <n v="1354"/>
    <s v="130"/>
    <n v="2097152"/>
    <n v="6859226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100"/>
    <n v="335693372765"/>
    <s v="0x4e28e25d5d"/>
    <n v="151"/>
    <s v="(0x97)"/>
    <s v="CL_DEBUG param32 512(0x00000200)"/>
    <n v="1057"/>
    <s v="130"/>
    <n v="512"/>
    <n v="6859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120"/>
    <n v="335693382245"/>
    <s v="0x4e28e28265"/>
    <n v="151"/>
    <s v="(0x97)"/>
    <s v="CL_DEBUG param32 2097152(0x00200000)"/>
    <n v="9480"/>
    <s v="130"/>
    <n v="2097152"/>
    <n v="6859331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1a0"/>
    <n v="335693383287"/>
    <s v="0x4e28e28677"/>
    <n v="151"/>
    <s v="(0x97)"/>
    <s v="CL_DEBUG param32 128(0x00000080)"/>
    <n v="1042"/>
    <s v="130"/>
    <n v="128"/>
    <n v="6859341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1e0"/>
    <n v="335693383333"/>
    <s v="0x4e28e286a5"/>
    <n v="131"/>
    <s v="(0x83)"/>
    <s v="CL_NEW CL Id 131 (0x83) duration 400msec"/>
    <n v="46"/>
    <s v="131"/>
    <b v="0"/>
    <n v="68593424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200"/>
    <n v="335693383380"/>
    <s v="0x4e28e286d4"/>
    <n v="129"/>
    <s v="(0x81)"/>
    <s v="CL_FRT32_TX_CALL param32 0x28E28A51"/>
    <n v="47"/>
    <s v="131"/>
    <n v="685935185"/>
    <n v="685934292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13210"/>
    <n v="335693383383"/>
    <s v="0x4e28e286d7"/>
    <n v="129"/>
    <s v="(0x81)"/>
    <s v="CL_FRT32_TX_CALL param32 0x0000004E"/>
    <n v="3"/>
    <s v="131"/>
    <n v="78"/>
    <n v="6859342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220"/>
    <n v="335693384309"/>
    <s v="0x4e28e28a75"/>
    <n v="140"/>
    <s v="(0x8c)"/>
    <s v="CL_TX STS_SUCCESS(0,0x0) mode 1 chan 75"/>
    <n v="926"/>
    <s v="131"/>
    <b v="0"/>
    <n v="68593522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240"/>
    <n v="335693387941"/>
    <s v="0x4e28e298a5"/>
    <n v="6"/>
    <s v="(0x6)"/>
    <s v="LMMGR_DATA_CONF param32 0x28E28D20"/>
    <n v="3632"/>
    <s v="131"/>
    <n v="685935904"/>
    <n v="685938853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3250"/>
    <n v="335693387944"/>
    <s v="0x4e28e298a8"/>
    <n v="6"/>
    <s v="(0x6)"/>
    <s v="LMMGR_DATA_CONF param32 0x0000004E"/>
    <n v="3"/>
    <s v="131"/>
    <n v="78"/>
    <n v="6859388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260"/>
    <n v="335693387946"/>
    <s v="0x4e28e298aa"/>
    <n v="122"/>
    <s v="(0x7a)"/>
    <s v="FRT32_TX_END param32 0x28E2986B"/>
    <n v="2"/>
    <s v="131"/>
    <n v="685938795"/>
    <n v="68593885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3270"/>
    <n v="335693387949"/>
    <s v="0x4e28e298ad"/>
    <n v="122"/>
    <s v="(0x7a)"/>
    <s v="FRT32_TX_END param32 0x0000004E"/>
    <n v="3"/>
    <s v="131"/>
    <n v="78"/>
    <n v="6859388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280"/>
    <n v="335693387956"/>
    <s v="0x4e28e298b4"/>
    <n v="151"/>
    <s v="(0x97)"/>
    <s v="CL_DEBUG param32 64(0x00000040)"/>
    <n v="7"/>
    <s v="131"/>
    <n v="64"/>
    <n v="68593886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300"/>
    <n v="335693388397"/>
    <s v="0x4e28e29a6d"/>
    <n v="151"/>
    <s v="(0x97)"/>
    <s v="CL_DEBUG param32 256(0x00000100)"/>
    <n v="441"/>
    <s v="131"/>
    <n v="256"/>
    <n v="6859393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330"/>
    <n v="335693388422"/>
    <s v="0x4e28e29a86"/>
    <n v="130"/>
    <s v="(0x82)"/>
    <s v="CL_FRT32_RX_CALL param32 0x00050005"/>
    <n v="25"/>
    <s v="131"/>
    <n v="327685"/>
    <n v="685939334"/>
    <s v=""/>
    <s v=""/>
    <s v=""/>
    <s v=""/>
    <s v=""/>
    <s v="beforeRx"/>
    <s v=""/>
    <s v=""/>
    <s v="EMPTY"/>
    <s v="EMPTY"/>
    <s v="EMPTY"/>
    <s v="EMPTY"/>
    <s v="EMPTY"/>
    <s v="EMPTY"/>
    <s v="EMPTY"/>
    <n v="730"/>
    <x v="0"/>
  </r>
  <r>
    <s v="00013340"/>
    <n v="335693389152"/>
    <s v="0x4e28e29d60"/>
    <n v="141"/>
    <s v="(0x8d)"/>
    <s v="CL_RX STS_SUCCESS(0,0x0) mode 5 chan 5"/>
    <n v="730"/>
    <s v="131"/>
    <b v="0"/>
    <n v="68594006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3370"/>
    <n v="335693390498"/>
    <s v="0x4e28e2a2a2"/>
    <n v="123"/>
    <s v="(0x7b)"/>
    <s v="FRT32_RX_START param32 0x28E2A10E"/>
    <n v="1346"/>
    <s v="131"/>
    <n v="685941006"/>
    <n v="68594141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3380"/>
    <n v="335693390502"/>
    <s v="0x4e28e2a2a6"/>
    <n v="123"/>
    <s v="(0x7b)"/>
    <s v="FRT32_RX_START param32 0x0000004E"/>
    <n v="4"/>
    <s v="131"/>
    <n v="78"/>
    <n v="6859414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3c0"/>
    <n v="335693390834"/>
    <s v="0x4e28e2a3f2"/>
    <n v="124"/>
    <s v="(0x7c)"/>
    <s v="FRT32_RX_END param32 0x28E2A323"/>
    <n v="332"/>
    <s v="131"/>
    <n v="685941539"/>
    <n v="685941746"/>
    <s v=""/>
    <s v=""/>
    <s v=""/>
    <s v=""/>
    <s v=""/>
    <s v=""/>
    <s v=""/>
    <s v="rxEnd"/>
    <s v="EMPTY"/>
    <s v="EMPTY"/>
    <n v="-685941537"/>
    <s v="EMPTY"/>
    <s v="EMPTY"/>
    <s v="EMPTY"/>
    <n v="234"/>
    <s v="EMPTY"/>
    <x v="0"/>
  </r>
  <r>
    <s v="000133d0"/>
    <n v="335693390837"/>
    <s v="0x4e28e2a3f5"/>
    <n v="124"/>
    <s v="(0x7c)"/>
    <s v="FRT32_RX_END param32 0x0000004E"/>
    <n v="3"/>
    <s v="131"/>
    <n v="78"/>
    <n v="6859417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3e0"/>
    <n v="335693390861"/>
    <s v="0x4e28e2a40d"/>
    <n v="151"/>
    <s v="(0x97)"/>
    <s v="CL_DEBUG param32 2(0x00000002)"/>
    <n v="24"/>
    <s v="131"/>
    <n v="2"/>
    <n v="685941773"/>
    <s v=""/>
    <s v="beforeTx"/>
    <s v=""/>
    <s v=""/>
    <s v=""/>
    <s v=""/>
    <s v=""/>
    <s v=""/>
    <s v="EMPTY"/>
    <s v="EMPTY"/>
    <s v="EMPTY"/>
    <s v="EMPTY"/>
    <n v="-685941771"/>
    <n v="718"/>
    <s v="EMPTY"/>
    <s v="EMPTY"/>
    <x v="0"/>
  </r>
  <r>
    <s v="00013400"/>
    <n v="335693390874"/>
    <s v="0x4e28e2a41a"/>
    <n v="151"/>
    <s v="(0x97)"/>
    <s v="CL_DEBUG param32 60(0x0000003C)"/>
    <n v="13"/>
    <s v="131"/>
    <n v="60"/>
    <n v="6859417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510"/>
    <n v="335693391579"/>
    <s v="0x4e28e2a6db"/>
    <n v="140"/>
    <s v="(0x8c)"/>
    <s v="CL_TX STS_INADEQUATE_TIME(579,0x243) mode 5 chan 5"/>
    <n v="705"/>
    <s v="131"/>
    <b v="0"/>
    <n v="68594249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5d0"/>
    <n v="335693392550"/>
    <s v="0x4e28e2aaa6"/>
    <n v="151"/>
    <s v="(0x97)"/>
    <s v="CL_DEBUG param32 8192(0x00002000)"/>
    <n v="971"/>
    <s v="131"/>
    <n v="8192"/>
    <n v="6859434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5f0"/>
    <n v="335693392895"/>
    <s v="0x4e28e2abff"/>
    <n v="151"/>
    <s v="(0x97)"/>
    <s v="CL_DEBUG param32 512(0x00000200)"/>
    <n v="345"/>
    <s v="131"/>
    <n v="512"/>
    <n v="6859438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610"/>
    <n v="335693393674"/>
    <s v="0x4e28e2af0a"/>
    <n v="151"/>
    <s v="(0x97)"/>
    <s v="CL_DEBUG param32 2097152(0x00200000)"/>
    <n v="779"/>
    <s v="131"/>
    <n v="2097152"/>
    <n v="6859445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640"/>
    <n v="335693404525"/>
    <s v="0x4e28e2d96d"/>
    <n v="151"/>
    <s v="(0x97)"/>
    <s v="CL_DEBUG param32 2097152(0x00200000)"/>
    <n v="10851"/>
    <s v="131"/>
    <n v="2097152"/>
    <n v="6859554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6c0"/>
    <n v="335693405568"/>
    <s v="0x4e28e2dd80"/>
    <n v="151"/>
    <s v="(0x97)"/>
    <s v="CL_DEBUG param32 128(0x00000080)"/>
    <n v="1043"/>
    <s v="131"/>
    <n v="128"/>
    <n v="6859564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700"/>
    <n v="335693405614"/>
    <s v="0x4e28e2ddae"/>
    <n v="131"/>
    <s v="(0x83)"/>
    <s v="CL_NEW CL Id 132 (0x84) duration 400msec"/>
    <n v="46"/>
    <s v="132"/>
    <b v="0"/>
    <n v="6859565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720"/>
    <n v="335693405660"/>
    <s v="0x4e28e2dddc"/>
    <n v="129"/>
    <s v="(0x81)"/>
    <s v="CL_FRT32_TX_CALL param32 0x28E2E159"/>
    <n v="46"/>
    <s v="132"/>
    <n v="685957465"/>
    <n v="685956572"/>
    <s v=""/>
    <s v="beforeTx"/>
    <s v=""/>
    <s v=""/>
    <s v=""/>
    <s v=""/>
    <s v=""/>
    <s v=""/>
    <n v="719"/>
    <s v="EMPTY"/>
    <s v="EMPTY"/>
    <s v="EMPTY"/>
    <n v="893"/>
    <n v="929"/>
    <s v="EMPTY"/>
    <s v="EMPTY"/>
    <x v="0"/>
  </r>
  <r>
    <s v="00013730"/>
    <n v="335693405663"/>
    <s v="0x4e28e2dddf"/>
    <n v="129"/>
    <s v="(0x81)"/>
    <s v="CL_FRT32_TX_CALL param32 0x0000004E"/>
    <n v="3"/>
    <s v="132"/>
    <n v="78"/>
    <n v="6859565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740"/>
    <n v="335693406589"/>
    <s v="0x4e28e2e17d"/>
    <n v="140"/>
    <s v="(0x8c)"/>
    <s v="CL_TX STS_SUCCESS(0,0x0) mode 1 chan 33"/>
    <n v="926"/>
    <s v="132"/>
    <b v="0"/>
    <n v="68595750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760"/>
    <n v="335693410222"/>
    <s v="0x4e28e2efae"/>
    <n v="6"/>
    <s v="(0x6)"/>
    <s v="LMMGR_DATA_CONF param32 0x28E2E428"/>
    <n v="3633"/>
    <s v="132"/>
    <n v="685958184"/>
    <n v="68596113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3770"/>
    <n v="335693410224"/>
    <s v="0x4e28e2efb0"/>
    <n v="6"/>
    <s v="(0x6)"/>
    <s v="LMMGR_DATA_CONF param32 0x0000004E"/>
    <n v="2"/>
    <s v="132"/>
    <n v="78"/>
    <n v="68596113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780"/>
    <n v="335693410226"/>
    <s v="0x4e28e2efb2"/>
    <n v="122"/>
    <s v="(0x7a)"/>
    <s v="FRT32_TX_END param32 0x28E2EF73"/>
    <n v="2"/>
    <s v="132"/>
    <n v="685961075"/>
    <n v="68596113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3790"/>
    <n v="335693410229"/>
    <s v="0x4e28e2efb5"/>
    <n v="122"/>
    <s v="(0x7a)"/>
    <s v="FRT32_TX_END param32 0x0000004E"/>
    <n v="3"/>
    <s v="132"/>
    <n v="78"/>
    <n v="6859611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7a0"/>
    <n v="335693410236"/>
    <s v="0x4e28e2efbc"/>
    <n v="151"/>
    <s v="(0x97)"/>
    <s v="CL_DEBUG param32 64(0x00000040)"/>
    <n v="7"/>
    <s v="132"/>
    <n v="64"/>
    <n v="68596114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820"/>
    <n v="335693410677"/>
    <s v="0x4e28e2f175"/>
    <n v="151"/>
    <s v="(0x97)"/>
    <s v="CL_DEBUG param32 256(0x00000100)"/>
    <n v="441"/>
    <s v="132"/>
    <n v="256"/>
    <n v="6859615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850"/>
    <n v="335693410701"/>
    <s v="0x4e28e2f18d"/>
    <n v="130"/>
    <s v="(0x82)"/>
    <s v="CL_FRT32_RX_CALL param32 0x001F0005"/>
    <n v="24"/>
    <s v="132"/>
    <n v="2031621"/>
    <n v="685961613"/>
    <s v=""/>
    <s v=""/>
    <s v=""/>
    <s v=""/>
    <s v=""/>
    <s v="beforeRx"/>
    <s v=""/>
    <s v=""/>
    <s v="EMPTY"/>
    <s v="EMPTY"/>
    <s v="EMPTY"/>
    <s v="EMPTY"/>
    <s v="EMPTY"/>
    <s v="EMPTY"/>
    <s v="EMPTY"/>
    <n v="727"/>
    <x v="0"/>
  </r>
  <r>
    <s v="00013860"/>
    <n v="335693411428"/>
    <s v="0x4e28e2f464"/>
    <n v="141"/>
    <s v="(0x8d)"/>
    <s v="CL_RX STS_SUCCESS(0,0x0) mode 5 chan 31"/>
    <n v="727"/>
    <s v="132"/>
    <b v="0"/>
    <n v="68596234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3890"/>
    <n v="335693412790"/>
    <s v="0x4e28e2f9b6"/>
    <n v="123"/>
    <s v="(0x7b)"/>
    <s v="FRT32_RX_START param32 0x28E2F816"/>
    <n v="1362"/>
    <s v="132"/>
    <n v="685963286"/>
    <n v="68596370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38a0"/>
    <n v="335693412793"/>
    <s v="0x4e28e2f9b9"/>
    <n v="123"/>
    <s v="(0x7b)"/>
    <s v="FRT32_RX_START param32 0x0000004E"/>
    <n v="3"/>
    <s v="132"/>
    <n v="78"/>
    <n v="6859637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8e0"/>
    <n v="335693413123"/>
    <s v="0x4e28e2fb03"/>
    <n v="124"/>
    <s v="(0x7c)"/>
    <s v="FRT32_RX_END param32 0x28E2FA2C"/>
    <n v="330"/>
    <s v="132"/>
    <n v="685963820"/>
    <n v="685964035"/>
    <s v=""/>
    <s v=""/>
    <s v=""/>
    <s v=""/>
    <s v=""/>
    <s v=""/>
    <s v=""/>
    <s v="rxEnd"/>
    <s v="EMPTY"/>
    <s v="EMPTY"/>
    <n v="-685963818"/>
    <s v="EMPTY"/>
    <s v="EMPTY"/>
    <s v="EMPTY"/>
    <n v="240"/>
    <s v="EMPTY"/>
    <x v="0"/>
  </r>
  <r>
    <s v="000138f0"/>
    <n v="335693413125"/>
    <s v="0x4e28e2fb05"/>
    <n v="124"/>
    <s v="(0x7c)"/>
    <s v="FRT32_RX_END param32 0x0000004E"/>
    <n v="2"/>
    <s v="132"/>
    <n v="78"/>
    <n v="6859640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900"/>
    <n v="335693413148"/>
    <s v="0x4e28e2fb1c"/>
    <n v="151"/>
    <s v="(0x97)"/>
    <s v="CL_DEBUG param32 2(0x00000002)"/>
    <n v="23"/>
    <s v="132"/>
    <n v="2"/>
    <n v="685964060"/>
    <s v=""/>
    <s v="beforeTx"/>
    <s v=""/>
    <s v=""/>
    <s v=""/>
    <s v=""/>
    <s v=""/>
    <s v=""/>
    <s v="EMPTY"/>
    <s v="EMPTY"/>
    <s v="EMPTY"/>
    <s v="EMPTY"/>
    <n v="-685964058"/>
    <n v="717"/>
    <s v="EMPTY"/>
    <s v="EMPTY"/>
    <x v="0"/>
  </r>
  <r>
    <s v="00013920"/>
    <n v="335693413160"/>
    <s v="0x4e28e2fb28"/>
    <n v="151"/>
    <s v="(0x97)"/>
    <s v="CL_DEBUG param32 60(0x0000003C)"/>
    <n v="12"/>
    <s v="132"/>
    <n v="60"/>
    <n v="6859640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a30"/>
    <n v="335693413865"/>
    <s v="0x4e28e2fde9"/>
    <n v="140"/>
    <s v="(0x8c)"/>
    <s v="CL_TX STS_INADEQUATE_TIME(579,0x243) mode 5 chan 31"/>
    <n v="705"/>
    <s v="132"/>
    <b v="0"/>
    <n v="68596477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af0"/>
    <n v="335693415220"/>
    <s v="0x4e28e30334"/>
    <n v="151"/>
    <s v="(0x97)"/>
    <s v="CL_DEBUG param32 2097152(0x00200000)"/>
    <n v="1355"/>
    <s v="132"/>
    <n v="2097152"/>
    <n v="6859661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b20"/>
    <n v="335693425721"/>
    <s v="0x4e28e32c39"/>
    <n v="151"/>
    <s v="(0x97)"/>
    <s v="CL_DEBUG param32 2097152(0x00200000)"/>
    <n v="10501"/>
    <s v="132"/>
    <n v="2097152"/>
    <n v="6859766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ba0"/>
    <n v="335693426762"/>
    <s v="0x4e28e3304a"/>
    <n v="151"/>
    <s v="(0x97)"/>
    <s v="CL_DEBUG param32 128(0x00000080)"/>
    <n v="1041"/>
    <s v="132"/>
    <n v="128"/>
    <n v="6859776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be0"/>
    <n v="335693426809"/>
    <s v="0x4e28e33079"/>
    <n v="131"/>
    <s v="(0x83)"/>
    <s v="CL_NEW CL Id 133 (0x85) duration 400msec"/>
    <n v="47"/>
    <s v="133"/>
    <b v="0"/>
    <n v="6859777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c00"/>
    <n v="335693426855"/>
    <s v="0x4e28e330a7"/>
    <n v="129"/>
    <s v="(0x81)"/>
    <s v="CL_FRT32_TX_CALL param32 0x28E33424"/>
    <n v="46"/>
    <s v="133"/>
    <n v="685978660"/>
    <n v="685977767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13c10"/>
    <n v="335693426858"/>
    <s v="0x4e28e330aa"/>
    <n v="129"/>
    <s v="(0x81)"/>
    <s v="CL_FRT32_TX_CALL param32 0x0000004E"/>
    <n v="3"/>
    <s v="133"/>
    <n v="78"/>
    <n v="6859777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c20"/>
    <n v="335693427785"/>
    <s v="0x4e28e33449"/>
    <n v="140"/>
    <s v="(0x8c)"/>
    <s v="CL_TX STS_SUCCESS(0,0x0) mode 1 chan 36"/>
    <n v="927"/>
    <s v="133"/>
    <b v="0"/>
    <n v="68597869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c40"/>
    <n v="335693431417"/>
    <s v="0x4e28e34279"/>
    <n v="6"/>
    <s v="(0x6)"/>
    <s v="LMMGR_DATA_CONF param32 0x28E336F4"/>
    <n v="3632"/>
    <s v="133"/>
    <n v="685979380"/>
    <n v="68598232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3c50"/>
    <n v="335693431421"/>
    <s v="0x4e28e3427d"/>
    <n v="6"/>
    <s v="(0x6)"/>
    <s v="LMMGR_DATA_CONF param32 0x0000004E"/>
    <n v="4"/>
    <s v="133"/>
    <n v="78"/>
    <n v="6859823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c60"/>
    <n v="335693431424"/>
    <s v="0x4e28e34280"/>
    <n v="122"/>
    <s v="(0x7a)"/>
    <s v="FRT32_TX_END param32 0x28E3423F"/>
    <n v="3"/>
    <s v="133"/>
    <n v="685982271"/>
    <n v="68598233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3c70"/>
    <n v="335693431426"/>
    <s v="0x4e28e34282"/>
    <n v="122"/>
    <s v="(0x7a)"/>
    <s v="FRT32_TX_END param32 0x0000004E"/>
    <n v="2"/>
    <s v="133"/>
    <n v="78"/>
    <n v="6859823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c80"/>
    <n v="335693431433"/>
    <s v="0x4e28e34289"/>
    <n v="151"/>
    <s v="(0x97)"/>
    <s v="CL_DEBUG param32 64(0x00000040)"/>
    <n v="7"/>
    <s v="133"/>
    <n v="64"/>
    <n v="68598234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d00"/>
    <n v="335693431873"/>
    <s v="0x4e28e34441"/>
    <n v="151"/>
    <s v="(0x97)"/>
    <s v="CL_DEBUG param32 256(0x00000100)"/>
    <n v="440"/>
    <s v="133"/>
    <n v="256"/>
    <n v="6859827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d30"/>
    <n v="335693431898"/>
    <s v="0x4e28e3445a"/>
    <n v="130"/>
    <s v="(0x82)"/>
    <s v="CL_FRT32_RX_CALL param32 0x00100005"/>
    <n v="25"/>
    <s v="133"/>
    <n v="1048581"/>
    <n v="685982810"/>
    <s v=""/>
    <s v=""/>
    <s v=""/>
    <s v=""/>
    <s v=""/>
    <s v="beforeRx"/>
    <s v=""/>
    <s v=""/>
    <s v="EMPTY"/>
    <s v="EMPTY"/>
    <s v="EMPTY"/>
    <s v="EMPTY"/>
    <s v="EMPTY"/>
    <s v="EMPTY"/>
    <s v="EMPTY"/>
    <n v="727"/>
    <x v="0"/>
  </r>
  <r>
    <s v="00013d40"/>
    <n v="335693432625"/>
    <s v="0x4e28e34731"/>
    <n v="141"/>
    <s v="(0x8d)"/>
    <s v="CL_RX STS_SUCCESS(0,0x0) mode 5 chan 16"/>
    <n v="727"/>
    <s v="133"/>
    <b v="0"/>
    <n v="68598353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3d70"/>
    <n v="335693434002"/>
    <s v="0x4e28e34c92"/>
    <n v="123"/>
    <s v="(0x7b)"/>
    <s v="FRT32_RX_START param32 0x28E34AE2"/>
    <n v="1377"/>
    <s v="133"/>
    <n v="685984482"/>
    <n v="685984914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3d80"/>
    <n v="335693434004"/>
    <s v="0x4e28e34c94"/>
    <n v="123"/>
    <s v="(0x7b)"/>
    <s v="FRT32_RX_START param32 0x0000004E"/>
    <n v="2"/>
    <s v="133"/>
    <n v="78"/>
    <n v="6859849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dc0"/>
    <n v="335693434339"/>
    <s v="0x4e28e34de3"/>
    <n v="124"/>
    <s v="(0x7c)"/>
    <s v="FRT32_RX_END param32 0x28E34CF8"/>
    <n v="335"/>
    <s v="133"/>
    <n v="685985016"/>
    <n v="685985251"/>
    <s v=""/>
    <s v=""/>
    <s v=""/>
    <s v=""/>
    <s v=""/>
    <s v=""/>
    <s v=""/>
    <s v="rxEnd"/>
    <s v="EMPTY"/>
    <s v="EMPTY"/>
    <n v="-685985014"/>
    <s v="EMPTY"/>
    <s v="EMPTY"/>
    <s v="EMPTY"/>
    <n v="251"/>
    <s v="EMPTY"/>
    <x v="0"/>
  </r>
  <r>
    <s v="00013dd0"/>
    <n v="335693434341"/>
    <s v="0x4e28e34de5"/>
    <n v="124"/>
    <s v="(0x7c)"/>
    <s v="FRT32_RX_END param32 0x0000004E"/>
    <n v="2"/>
    <s v="133"/>
    <n v="78"/>
    <n v="6859852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de0"/>
    <n v="335693434355"/>
    <s v="0x4e28e34df3"/>
    <n v="151"/>
    <s v="(0x97)"/>
    <s v="CL_DEBUG param32 2(0x00000002)"/>
    <n v="14"/>
    <s v="133"/>
    <n v="2"/>
    <n v="685985267"/>
    <s v=""/>
    <s v="beforeTx"/>
    <s v=""/>
    <s v=""/>
    <s v=""/>
    <s v=""/>
    <s v=""/>
    <s v=""/>
    <s v="EMPTY"/>
    <s v="EMPTY"/>
    <s v="EMPTY"/>
    <s v="EMPTY"/>
    <n v="-685985265"/>
    <n v="728"/>
    <s v="EMPTY"/>
    <s v="EMPTY"/>
    <x v="0"/>
  </r>
  <r>
    <s v="00013e00"/>
    <n v="335693434366"/>
    <s v="0x4e28e34dfe"/>
    <n v="151"/>
    <s v="(0x97)"/>
    <s v="CL_DEBUG param32 60(0x0000003C)"/>
    <n v="11"/>
    <s v="133"/>
    <n v="60"/>
    <n v="6859852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f10"/>
    <n v="335693435083"/>
    <s v="0x4e28e350cb"/>
    <n v="140"/>
    <s v="(0x8c)"/>
    <s v="CL_TX STS_INADEQUATE_TIME(579,0x243) mode 5 chan 16"/>
    <n v="717"/>
    <s v="133"/>
    <b v="0"/>
    <n v="68598599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3fd0"/>
    <n v="335693436446"/>
    <s v="0x4e28e3561e"/>
    <n v="151"/>
    <s v="(0x97)"/>
    <s v="CL_DEBUG param32 2097152(0x00200000)"/>
    <n v="1363"/>
    <s v="133"/>
    <n v="2097152"/>
    <n v="6859873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000"/>
    <n v="335693442080"/>
    <s v="0x4e28e36c20"/>
    <n v="151"/>
    <s v="(0x97)"/>
    <s v="CL_DEBUG param32 2(0x00000002)"/>
    <n v="5634"/>
    <s v="133"/>
    <n v="2"/>
    <n v="6859929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050"/>
    <n v="335693442165"/>
    <s v="0x4e28e36c75"/>
    <n v="123"/>
    <s v="(0x7b)"/>
    <s v="FRT32_RX_START param32 0x28E36B97"/>
    <n v="85"/>
    <s v="133"/>
    <n v="685992855"/>
    <n v="6859930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060"/>
    <n v="335693442167"/>
    <s v="0x4e28e36c77"/>
    <n v="123"/>
    <s v="(0x7b)"/>
    <s v="FRT32_RX_START param32 0x0000004E"/>
    <n v="2"/>
    <s v="133"/>
    <n v="78"/>
    <n v="6859930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070"/>
    <n v="335693442175"/>
    <s v="0x4e28e36c7f"/>
    <n v="151"/>
    <s v="(0x97)"/>
    <s v="CL_DEBUG param32 4(0x00000004)"/>
    <n v="8"/>
    <s v="133"/>
    <n v="4"/>
    <n v="6859930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0c0"/>
    <n v="335693442262"/>
    <s v="0x4e28e36cd6"/>
    <n v="151"/>
    <s v="(0x97)"/>
    <s v="CL_DEBUG param32 8(0x00000008)"/>
    <n v="87"/>
    <s v="133"/>
    <n v="8"/>
    <n v="6859931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110"/>
    <n v="335693443575"/>
    <s v="0x4e28e371f7"/>
    <n v="151"/>
    <s v="(0x97)"/>
    <s v="CL_DEBUG param32 16(0x00000010)"/>
    <n v="1313"/>
    <s v="133"/>
    <n v="16"/>
    <n v="6859944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1a0"/>
    <n v="335693443663"/>
    <s v="0x4e28e3724f"/>
    <n v="151"/>
    <s v="(0x97)"/>
    <s v="CL_DEBUG param32 128(0x00000080)"/>
    <n v="88"/>
    <s v="133"/>
    <n v="128"/>
    <n v="6859945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1e0"/>
    <n v="335693443692"/>
    <s v="0x4e28e3726c"/>
    <n v="131"/>
    <s v="(0x83)"/>
    <s v="CL_NEW CL Id 134 (0x86) duration 400msec"/>
    <n v="29"/>
    <s v="134"/>
    <b v="0"/>
    <n v="6859946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230"/>
    <n v="335693444397"/>
    <s v="0x4e28e3752d"/>
    <n v="151"/>
    <s v="(0x97)"/>
    <s v="CL_DEBUG param32 2097152(0x00200000)"/>
    <n v="705"/>
    <s v="134"/>
    <n v="2097152"/>
    <n v="6859953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270"/>
    <n v="335693444817"/>
    <s v="0x4e28e376d1"/>
    <n v="124"/>
    <s v="(0x7c)"/>
    <s v="FRT32_RX_END param32 0x28E37687"/>
    <n v="420"/>
    <s v="134"/>
    <n v="685995655"/>
    <n v="68599572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280"/>
    <n v="335693444819"/>
    <s v="0x4e28e376d3"/>
    <n v="124"/>
    <s v="(0x7c)"/>
    <s v="FRT32_RX_END param32 0x0000004E"/>
    <n v="2"/>
    <s v="134"/>
    <n v="78"/>
    <n v="6859957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290"/>
    <n v="335693444834"/>
    <s v="0x4e28e376e2"/>
    <n v="151"/>
    <s v="(0x97)"/>
    <s v="CL_DEBUG param32 32(0x00000020)"/>
    <n v="15"/>
    <s v="134"/>
    <n v="32"/>
    <n v="6859957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330"/>
    <n v="335693445287"/>
    <s v="0x4e28e378a7"/>
    <n v="129"/>
    <s v="(0x81)"/>
    <s v="CL_FRT32_TX_CALL param32 0x28E37BFF"/>
    <n v="453"/>
    <s v="134"/>
    <n v="685997055"/>
    <n v="685996199"/>
    <s v=""/>
    <s v="beforeTx"/>
    <s v=""/>
    <s v=""/>
    <s v=""/>
    <s v=""/>
    <s v=""/>
    <s v=""/>
    <n v="949"/>
    <s v="EMPTY"/>
    <s v="EMPTY"/>
    <s v="EMPTY"/>
    <n v="856"/>
    <n v="1080"/>
    <s v="EMPTY"/>
    <s v="EMPTY"/>
    <x v="0"/>
  </r>
  <r>
    <s v="00014340"/>
    <n v="335693445290"/>
    <s v="0x4e28e378aa"/>
    <n v="129"/>
    <s v="(0x81)"/>
    <s v="CL_FRT32_TX_CALL param32 0x0000004E"/>
    <n v="3"/>
    <s v="134"/>
    <n v="78"/>
    <n v="6859962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350"/>
    <n v="335693446367"/>
    <s v="0x4e28e37cdf"/>
    <n v="140"/>
    <s v="(0x8c)"/>
    <s v="CL_TX STS_SUCCESS(0,0x0) mode 5 chan 9"/>
    <n v="1077"/>
    <s v="134"/>
    <b v="0"/>
    <n v="68599727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370"/>
    <n v="335693487579"/>
    <s v="0x4e28e41ddb"/>
    <n v="6"/>
    <s v="(0x6)"/>
    <s v="LMMGR_DATA_CONF param32 0x28E37FB4"/>
    <n v="41212"/>
    <s v="134"/>
    <n v="685998004"/>
    <n v="68603849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4380"/>
    <n v="335693487582"/>
    <s v="0x4e28e41dde"/>
    <n v="6"/>
    <s v="(0x6)"/>
    <s v="LMMGR_DATA_CONF param32 0x0000004E"/>
    <n v="3"/>
    <s v="134"/>
    <n v="78"/>
    <n v="6860384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390"/>
    <n v="335693487585"/>
    <s v="0x4e28e41de1"/>
    <n v="122"/>
    <s v="(0x7a)"/>
    <s v="FRT32_TX_END param32 0x28E41DC0"/>
    <n v="3"/>
    <s v="134"/>
    <n v="686038464"/>
    <n v="686038497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43a0"/>
    <n v="335693487588"/>
    <s v="0x4e28e41de4"/>
    <n v="122"/>
    <s v="(0x7a)"/>
    <s v="FRT32_TX_END param32 0x0000004E"/>
    <n v="3"/>
    <s v="134"/>
    <n v="78"/>
    <n v="6860385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3b0"/>
    <n v="335693487597"/>
    <s v="0x4e28e41ded"/>
    <n v="151"/>
    <s v="(0x97)"/>
    <s v="CL_DEBUG param32 64(0x00000040)"/>
    <n v="9"/>
    <s v="134"/>
    <n v="64"/>
    <n v="6860385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430"/>
    <n v="335693488066"/>
    <s v="0x4e28e41fc2"/>
    <n v="151"/>
    <s v="(0x97)"/>
    <s v="CL_DEBUG param32 256(0x00000100)"/>
    <n v="469"/>
    <s v="134"/>
    <n v="256"/>
    <n v="6860389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460"/>
    <n v="335693488090"/>
    <s v="0x4e28e41fda"/>
    <n v="130"/>
    <s v="(0x82)"/>
    <s v="CL_FRT32_RX_CALL param32 0x00090005"/>
    <n v="24"/>
    <s v="134"/>
    <n v="589829"/>
    <n v="686039002"/>
    <s v=""/>
    <s v=""/>
    <s v=""/>
    <s v=""/>
    <s v=""/>
    <s v="beforeRx"/>
    <s v=""/>
    <s v=""/>
    <s v="EMPTY"/>
    <s v="EMPTY"/>
    <s v="EMPTY"/>
    <s v="EMPTY"/>
    <s v="EMPTY"/>
    <s v="EMPTY"/>
    <s v="EMPTY"/>
    <n v="164"/>
    <x v="0"/>
  </r>
  <r>
    <s v="00014470"/>
    <n v="335693488254"/>
    <s v="0x4e28e4207e"/>
    <n v="141"/>
    <s v="(0x8d)"/>
    <s v="CL_RX STS_SUCCESS(0,0x0) mode 5 chan 9"/>
    <n v="164"/>
    <s v="134"/>
    <b v="0"/>
    <n v="68603916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44a0"/>
    <n v="335693489808"/>
    <s v="0x4e28e42690"/>
    <n v="123"/>
    <s v="(0x7b)"/>
    <s v="FRT32_RX_START param32 0x28E424EE"/>
    <n v="1554"/>
    <s v="134"/>
    <n v="686040302"/>
    <n v="68604072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44b0"/>
    <n v="335693489810"/>
    <s v="0x4e28e42692"/>
    <n v="123"/>
    <s v="(0x7b)"/>
    <s v="FRT32_RX_START param32 0x0000004E"/>
    <n v="2"/>
    <s v="134"/>
    <n v="78"/>
    <n v="6860407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4e0"/>
    <n v="335693490366"/>
    <s v="0x4e28e428be"/>
    <n v="151"/>
    <s v="(0x97)"/>
    <s v="CL_DEBUG param32 2(0x00000002)"/>
    <n v="556"/>
    <s v="134"/>
    <n v="2"/>
    <n v="686041278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4500"/>
    <n v="335693490376"/>
    <s v="0x4e28e428c8"/>
    <n v="151"/>
    <s v="(0x97)"/>
    <s v="CL_DEBUG param32 28(0x0000001C)"/>
    <n v="10"/>
    <s v="134"/>
    <n v="28"/>
    <n v="6860412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5d0"/>
    <n v="335693491553"/>
    <s v="0x4e28e42d61"/>
    <n v="151"/>
    <s v="(0x97)"/>
    <s v="CL_DEBUG param32 2097152(0x00200000)"/>
    <n v="1177"/>
    <s v="134"/>
    <n v="2097152"/>
    <n v="6860424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600"/>
    <n v="335693491751"/>
    <s v="0x4e28e42e27"/>
    <n v="151"/>
    <s v="(0x97)"/>
    <s v="CL_DEBUG param32 8192(0x00002000)"/>
    <n v="198"/>
    <s v="134"/>
    <n v="8192"/>
    <n v="6860426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630"/>
    <n v="335693529901"/>
    <s v="0x4e28e4c32d"/>
    <n v="124"/>
    <s v="(0x7c)"/>
    <s v="FRT32_RX_END param32 0x28E4C2D9"/>
    <n v="38150"/>
    <s v="134"/>
    <n v="686080729"/>
    <n v="6860808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640"/>
    <n v="335693529903"/>
    <s v="0x4e28e4c32f"/>
    <n v="124"/>
    <s v="(0x7c)"/>
    <s v="FRT32_RX_END param32 0x0000004E"/>
    <n v="2"/>
    <s v="134"/>
    <n v="78"/>
    <n v="6860808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650"/>
    <n v="335693529918"/>
    <s v="0x4e28e4c33e"/>
    <n v="151"/>
    <s v="(0x97)"/>
    <s v="CL_DEBUG param32 32(0x00000020)"/>
    <n v="15"/>
    <s v="134"/>
    <n v="32"/>
    <n v="6860808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6e0"/>
    <n v="335693530058"/>
    <s v="0x4e28e4c3ca"/>
    <n v="129"/>
    <s v="(0x81)"/>
    <s v="CL_FRT32_TX_CALL param32 0x28E4C6C1"/>
    <n v="140"/>
    <s v="134"/>
    <n v="686081729"/>
    <n v="686080970"/>
    <s v=""/>
    <s v="beforeTx"/>
    <s v=""/>
    <s v=""/>
    <s v=""/>
    <s v=""/>
    <s v=""/>
    <s v=""/>
    <n v="801"/>
    <s v="EMPTY"/>
    <s v="EMPTY"/>
    <s v="EMPTY"/>
    <n v="759"/>
    <n v="835"/>
    <s v="EMPTY"/>
    <s v="EMPTY"/>
    <x v="0"/>
  </r>
  <r>
    <s v="000146f0"/>
    <n v="335693530061"/>
    <s v="0x4e28e4c3cd"/>
    <n v="129"/>
    <s v="(0x81)"/>
    <s v="CL_FRT32_TX_CALL param32 0x0000004E"/>
    <n v="3"/>
    <s v="134"/>
    <n v="78"/>
    <n v="6860809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700"/>
    <n v="335693530893"/>
    <s v="0x4e28e4c70d"/>
    <n v="140"/>
    <s v="(0x8c)"/>
    <s v="CL_TX STS_SUCCESS(0,0x0) mode 5 chan 9"/>
    <n v="832"/>
    <s v="134"/>
    <b v="0"/>
    <n v="68608180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720"/>
    <n v="335693532079"/>
    <s v="0x4e28e4cbaf"/>
    <n v="6"/>
    <s v="(0x6)"/>
    <s v="LMMGR_DATA_CONF param32 0x28E4C9E2"/>
    <n v="1186"/>
    <s v="134"/>
    <n v="686082530"/>
    <n v="68608299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4730"/>
    <n v="335693532081"/>
    <s v="0x4e28e4cbb1"/>
    <n v="6"/>
    <s v="(0x6)"/>
    <s v="LMMGR_DATA_CONF param32 0x0000004E"/>
    <n v="2"/>
    <s v="134"/>
    <n v="78"/>
    <n v="6860829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740"/>
    <n v="335693532084"/>
    <s v="0x4e28e4cbb4"/>
    <n v="122"/>
    <s v="(0x7a)"/>
    <s v="FRT32_TX_END param32 0x28E4CB92"/>
    <n v="3"/>
    <s v="134"/>
    <n v="686082962"/>
    <n v="68608299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4750"/>
    <n v="335693532087"/>
    <s v="0x4e28e4cbb7"/>
    <n v="122"/>
    <s v="(0x7a)"/>
    <s v="FRT32_TX_END param32 0x0000004E"/>
    <n v="3"/>
    <s v="134"/>
    <n v="78"/>
    <n v="6860829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760"/>
    <n v="335693532095"/>
    <s v="0x4e28e4cbbf"/>
    <n v="151"/>
    <s v="(0x97)"/>
    <s v="CL_DEBUG param32 64(0x00000040)"/>
    <n v="8"/>
    <s v="134"/>
    <n v="64"/>
    <n v="6860830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20"/>
    <n v="335693552765"/>
    <s v="0x4e28e51c7d"/>
    <n v="151"/>
    <s v="(0x97)"/>
    <s v="CL_DEBUG param32 512(0x00000200)"/>
    <n v="20670"/>
    <s v="134"/>
    <n v="512"/>
    <n v="6861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40"/>
    <n v="335693572766"/>
    <s v="0x4e28e56a9e"/>
    <n v="151"/>
    <s v="(0x97)"/>
    <s v="CL_DEBUG param32 512(0x00000200)"/>
    <n v="20001"/>
    <s v="134"/>
    <n v="512"/>
    <n v="6861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60"/>
    <n v="335693591697"/>
    <s v="0x4e28e5b491"/>
    <n v="151"/>
    <s v="(0x97)"/>
    <s v="CL_DEBUG param32 8192(0x00002000)"/>
    <n v="18931"/>
    <s v="134"/>
    <n v="8192"/>
    <n v="6861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80"/>
    <n v="335693592766"/>
    <s v="0x4e28e5b8be"/>
    <n v="151"/>
    <s v="(0x97)"/>
    <s v="CL_DEBUG param32 512(0x00000200)"/>
    <n v="1069"/>
    <s v="134"/>
    <n v="512"/>
    <n v="6861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a0"/>
    <n v="335693612766"/>
    <s v="0x4e28e606de"/>
    <n v="151"/>
    <s v="(0x97)"/>
    <s v="CL_DEBUG param32 512(0x00000200)"/>
    <n v="20000"/>
    <s v="134"/>
    <n v="512"/>
    <n v="6861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c0"/>
    <n v="335693632765"/>
    <s v="0x4e28e654fd"/>
    <n v="151"/>
    <s v="(0x97)"/>
    <s v="CL_DEBUG param32 512(0x00000200)"/>
    <n v="19999"/>
    <s v="134"/>
    <n v="512"/>
    <n v="6861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8e0"/>
    <n v="335693652765"/>
    <s v="0x4e28e6a31d"/>
    <n v="151"/>
    <s v="(0x97)"/>
    <s v="CL_DEBUG param32 512(0x00000200)"/>
    <n v="20000"/>
    <s v="134"/>
    <n v="512"/>
    <n v="6862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00"/>
    <n v="335693665742"/>
    <s v="0x4e28e6d5ce"/>
    <n v="151"/>
    <s v="(0x97)"/>
    <s v="CL_DEBUG param32 2097152(0x00200000)"/>
    <n v="12977"/>
    <s v="134"/>
    <n v="2097152"/>
    <n v="68621665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20"/>
    <n v="335693665786"/>
    <s v="0x4e28e6d5fa"/>
    <n v="151"/>
    <s v="(0x97)"/>
    <s v="CL_DEBUG param32 128(0x00000080)"/>
    <n v="44"/>
    <s v="134"/>
    <n v="128"/>
    <n v="6862166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70"/>
    <n v="335693670899"/>
    <s v="0x4e28e6e9f3"/>
    <n v="6"/>
    <s v="(0x6)"/>
    <s v="LMMGR_DATA_CONF param32 0x28E6DCE0"/>
    <n v="5113"/>
    <s v="134"/>
    <n v="686218464"/>
    <n v="6862218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80"/>
    <n v="335693670902"/>
    <s v="0x4e28e6e9f6"/>
    <n v="6"/>
    <s v="(0x6)"/>
    <s v="LMMGR_DATA_CONF param32 0x0000004E"/>
    <n v="3"/>
    <s v="134"/>
    <n v="78"/>
    <n v="6862218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90"/>
    <n v="335693670904"/>
    <s v="0x4e28e6e9f8"/>
    <n v="122"/>
    <s v="(0x7a)"/>
    <s v="FRT32_TX_END param32 0x28E6E9BD"/>
    <n v="2"/>
    <s v="134"/>
    <n v="686221757"/>
    <n v="6862218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a0"/>
    <n v="335693670907"/>
    <s v="0x4e28e6e9fb"/>
    <n v="122"/>
    <s v="(0x7a)"/>
    <s v="FRT32_TX_END param32 0x0000004E"/>
    <n v="3"/>
    <s v="134"/>
    <n v="78"/>
    <n v="68622181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9b0"/>
    <n v="335693670916"/>
    <s v="0x4e28e6ea04"/>
    <n v="151"/>
    <s v="(0x97)"/>
    <s v="CL_DEBUG param32 64(0x00000040)"/>
    <n v="9"/>
    <s v="134"/>
    <n v="64"/>
    <n v="6862218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10"/>
    <n v="335693672765"/>
    <s v="0x4e28e6f13d"/>
    <n v="151"/>
    <s v="(0x97)"/>
    <s v="CL_DEBUG param32 512(0x00000200)"/>
    <n v="1849"/>
    <s v="134"/>
    <n v="512"/>
    <n v="6862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30"/>
    <n v="335693691697"/>
    <s v="0x4e28e73b31"/>
    <n v="151"/>
    <s v="(0x97)"/>
    <s v="CL_DEBUG param32 8192(0x00002000)"/>
    <n v="18932"/>
    <s v="134"/>
    <n v="8192"/>
    <n v="6862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50"/>
    <n v="335693692765"/>
    <s v="0x4e28e73f5d"/>
    <n v="151"/>
    <s v="(0x97)"/>
    <s v="CL_DEBUG param32 512(0x00000200)"/>
    <n v="1068"/>
    <s v="134"/>
    <n v="512"/>
    <n v="6862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70"/>
    <n v="335693712765"/>
    <s v="0x4e28e78d7d"/>
    <n v="151"/>
    <s v="(0x97)"/>
    <s v="CL_DEBUG param32 512(0x00000200)"/>
    <n v="20000"/>
    <s v="134"/>
    <n v="512"/>
    <n v="6862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90"/>
    <n v="335693732766"/>
    <s v="0x4e28e7db9e"/>
    <n v="151"/>
    <s v="(0x97)"/>
    <s v="CL_DEBUG param32 512(0x00000200)"/>
    <n v="20001"/>
    <s v="134"/>
    <n v="512"/>
    <n v="6862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b0"/>
    <n v="335693752766"/>
    <s v="0x4e28e829be"/>
    <n v="151"/>
    <s v="(0x97)"/>
    <s v="CL_DEBUG param32 512(0x00000200)"/>
    <n v="20000"/>
    <s v="134"/>
    <n v="512"/>
    <n v="6863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d0"/>
    <n v="335693772765"/>
    <s v="0x4e28e877dd"/>
    <n v="151"/>
    <s v="(0x97)"/>
    <s v="CL_DEBUG param32 512(0x00000200)"/>
    <n v="19999"/>
    <s v="134"/>
    <n v="512"/>
    <n v="6863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af0"/>
    <n v="335693791697"/>
    <s v="0x4e28e8c1d1"/>
    <n v="151"/>
    <s v="(0x97)"/>
    <s v="CL_DEBUG param32 8192(0x00002000)"/>
    <n v="18932"/>
    <s v="134"/>
    <n v="8192"/>
    <n v="686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10"/>
    <n v="335693792765"/>
    <s v="0x4e28e8c5fd"/>
    <n v="151"/>
    <s v="(0x97)"/>
    <s v="CL_DEBUG param32 512(0x00000200)"/>
    <n v="1068"/>
    <s v="134"/>
    <n v="512"/>
    <n v="6863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30"/>
    <n v="335693812765"/>
    <s v="0x4e28e9141d"/>
    <n v="151"/>
    <s v="(0x97)"/>
    <s v="CL_DEBUG param32 512(0x00000200)"/>
    <n v="20000"/>
    <s v="134"/>
    <n v="512"/>
    <n v="6863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50"/>
    <n v="335693832766"/>
    <s v="0x4e28e9623e"/>
    <n v="151"/>
    <s v="(0x97)"/>
    <s v="CL_DEBUG param32 512(0x00000200)"/>
    <n v="20001"/>
    <s v="134"/>
    <n v="512"/>
    <n v="6863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70"/>
    <n v="335693852765"/>
    <s v="0x4e28e9b05d"/>
    <n v="151"/>
    <s v="(0x97)"/>
    <s v="CL_DEBUG param32 512(0x00000200)"/>
    <n v="19999"/>
    <s v="134"/>
    <n v="512"/>
    <n v="686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90"/>
    <n v="335693872765"/>
    <s v="0x4e28e9fe7d"/>
    <n v="151"/>
    <s v="(0x97)"/>
    <s v="CL_DEBUG param32 512(0x00000200)"/>
    <n v="20000"/>
    <s v="134"/>
    <n v="512"/>
    <n v="6864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b0"/>
    <n v="335693891711"/>
    <s v="0x4e28ea487f"/>
    <n v="151"/>
    <s v="(0x97)"/>
    <s v="CL_DEBUG param32 8192(0x00002000)"/>
    <n v="18946"/>
    <s v="134"/>
    <n v="8192"/>
    <n v="6864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d0"/>
    <n v="335693892765"/>
    <s v="0x4e28ea4c9d"/>
    <n v="151"/>
    <s v="(0x97)"/>
    <s v="CL_DEBUG param32 512(0x00000200)"/>
    <n v="1054"/>
    <s v="134"/>
    <n v="512"/>
    <n v="686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bf0"/>
    <n v="335693912767"/>
    <s v="0x4e28ea9abf"/>
    <n v="151"/>
    <s v="(0x97)"/>
    <s v="CL_DEBUG param32 512(0x00000200)"/>
    <n v="20002"/>
    <s v="134"/>
    <n v="512"/>
    <n v="68646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10"/>
    <n v="335693932766"/>
    <s v="0x4e28eae8de"/>
    <n v="151"/>
    <s v="(0x97)"/>
    <s v="CL_DEBUG param32 512(0x00000200)"/>
    <n v="19999"/>
    <s v="134"/>
    <n v="512"/>
    <n v="6864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30"/>
    <n v="335693952767"/>
    <s v="0x4e28eb36ff"/>
    <n v="151"/>
    <s v="(0x97)"/>
    <s v="CL_DEBUG param32 512(0x00000200)"/>
    <n v="20001"/>
    <s v="134"/>
    <n v="512"/>
    <n v="68650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50"/>
    <n v="335693972765"/>
    <s v="0x4e28eb851d"/>
    <n v="151"/>
    <s v="(0x97)"/>
    <s v="CL_DEBUG param32 512(0x00000200)"/>
    <n v="19998"/>
    <s v="134"/>
    <n v="512"/>
    <n v="6865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70"/>
    <n v="335693991698"/>
    <s v="0x4e28ebcf12"/>
    <n v="151"/>
    <s v="(0x97)"/>
    <s v="CL_DEBUG param32 8192(0x00002000)"/>
    <n v="18933"/>
    <s v="134"/>
    <n v="8192"/>
    <n v="6865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90"/>
    <n v="335693992766"/>
    <s v="0x4e28ebd33e"/>
    <n v="151"/>
    <s v="(0x97)"/>
    <s v="CL_DEBUG param32 512(0x00000200)"/>
    <n v="1068"/>
    <s v="134"/>
    <n v="512"/>
    <n v="6865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b0"/>
    <n v="335694012766"/>
    <s v="0x4e28ec215e"/>
    <n v="151"/>
    <s v="(0x97)"/>
    <s v="CL_DEBUG param32 512(0x00000200)"/>
    <n v="20000"/>
    <s v="134"/>
    <n v="512"/>
    <n v="6865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d0"/>
    <n v="335694032765"/>
    <s v="0x4e28ec6f7d"/>
    <n v="151"/>
    <s v="(0x97)"/>
    <s v="CL_DEBUG param32 512(0x00000200)"/>
    <n v="19999"/>
    <s v="134"/>
    <n v="512"/>
    <n v="686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cf0"/>
    <n v="335694052780"/>
    <s v="0x4e28ecbdac"/>
    <n v="151"/>
    <s v="(0x97)"/>
    <s v="CL_DEBUG param32 512(0x00000200)"/>
    <n v="20015"/>
    <s v="134"/>
    <n v="512"/>
    <n v="68660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10"/>
    <n v="335694072766"/>
    <s v="0x4e28ed0bbe"/>
    <n v="151"/>
    <s v="(0x97)"/>
    <s v="CL_DEBUG param32 512(0x00000200)"/>
    <n v="19986"/>
    <s v="134"/>
    <n v="512"/>
    <n v="6866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30"/>
    <n v="335694091697"/>
    <s v="0x4e28ed55b1"/>
    <n v="151"/>
    <s v="(0x97)"/>
    <s v="CL_DEBUG param32 8192(0x00002000)"/>
    <n v="18931"/>
    <s v="134"/>
    <n v="8192"/>
    <n v="686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50"/>
    <n v="335694092766"/>
    <s v="0x4e28ed59de"/>
    <n v="151"/>
    <s v="(0x97)"/>
    <s v="CL_DEBUG param32 512(0x00000200)"/>
    <n v="1069"/>
    <s v="134"/>
    <n v="512"/>
    <n v="6866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70"/>
    <n v="335694112765"/>
    <s v="0x4e28eda7fd"/>
    <n v="151"/>
    <s v="(0x97)"/>
    <s v="CL_DEBUG param32 512(0x00000200)"/>
    <n v="19999"/>
    <s v="134"/>
    <n v="512"/>
    <n v="6866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90"/>
    <n v="335694132766"/>
    <s v="0x4e28edf61e"/>
    <n v="151"/>
    <s v="(0x97)"/>
    <s v="CL_DEBUG param32 512(0x00000200)"/>
    <n v="20001"/>
    <s v="134"/>
    <n v="512"/>
    <n v="6866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b0"/>
    <n v="335694152765"/>
    <s v="0x4e28ee443d"/>
    <n v="151"/>
    <s v="(0x97)"/>
    <s v="CL_DEBUG param32 512(0x00000200)"/>
    <n v="19999"/>
    <s v="134"/>
    <n v="512"/>
    <n v="6867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d0"/>
    <n v="335694172765"/>
    <s v="0x4e28ee925d"/>
    <n v="151"/>
    <s v="(0x97)"/>
    <s v="CL_DEBUG param32 512(0x00000200)"/>
    <n v="20000"/>
    <s v="134"/>
    <n v="512"/>
    <n v="686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df0"/>
    <n v="335694191697"/>
    <s v="0x4e28eedc51"/>
    <n v="151"/>
    <s v="(0x97)"/>
    <s v="CL_DEBUG param32 8192(0x00002000)"/>
    <n v="18932"/>
    <s v="134"/>
    <n v="8192"/>
    <n v="686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e10"/>
    <n v="335694192765"/>
    <s v="0x4e28eee07d"/>
    <n v="151"/>
    <s v="(0x97)"/>
    <s v="CL_DEBUG param32 512(0x00000200)"/>
    <n v="1068"/>
    <s v="134"/>
    <n v="512"/>
    <n v="686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e30"/>
    <n v="335694212765"/>
    <s v="0x4e28ef2e9d"/>
    <n v="151"/>
    <s v="(0x97)"/>
    <s v="CL_DEBUG param32 512(0x00000200)"/>
    <n v="20000"/>
    <s v="134"/>
    <n v="512"/>
    <n v="686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e50"/>
    <n v="335694232765"/>
    <s v="0x4e28ef7cbd"/>
    <n v="151"/>
    <s v="(0x97)"/>
    <s v="CL_DEBUG param32 512(0x00000200)"/>
    <n v="20000"/>
    <s v="134"/>
    <n v="512"/>
    <n v="6867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e70"/>
    <n v="335694252765"/>
    <s v="0x4e28efcadd"/>
    <n v="151"/>
    <s v="(0x97)"/>
    <s v="CL_DEBUG param32 512(0x00000200)"/>
    <n v="20000"/>
    <s v="134"/>
    <n v="512"/>
    <n v="686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e90"/>
    <n v="335694272765"/>
    <s v="0x4e28f018fd"/>
    <n v="151"/>
    <s v="(0x97)"/>
    <s v="CL_DEBUG param32 512(0x00000200)"/>
    <n v="20000"/>
    <s v="134"/>
    <n v="512"/>
    <n v="6868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eb0"/>
    <n v="335694273559"/>
    <s v="0x4e28f01c17"/>
    <n v="151"/>
    <s v="(0x97)"/>
    <s v="CL_DEBUG param32 2097152(0x00200000)"/>
    <n v="794"/>
    <s v="134"/>
    <n v="2097152"/>
    <n v="6868244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f30"/>
    <n v="335694274602"/>
    <s v="0x4e28f0202a"/>
    <n v="151"/>
    <s v="(0x97)"/>
    <s v="CL_DEBUG param32 128(0x00000080)"/>
    <n v="1043"/>
    <s v="134"/>
    <n v="128"/>
    <n v="6868255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f70"/>
    <n v="335694274648"/>
    <s v="0x4e28f02058"/>
    <n v="131"/>
    <s v="(0x83)"/>
    <s v="CL_NEW CL Id 135 (0x87) duration 400msec"/>
    <n v="46"/>
    <s v="135"/>
    <b v="0"/>
    <n v="6868255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f90"/>
    <n v="335694274695"/>
    <s v="0x4e28f02087"/>
    <n v="129"/>
    <s v="(0x81)"/>
    <s v="CL_FRT32_TX_CALL param32 0x28F02404"/>
    <n v="47"/>
    <s v="135"/>
    <n v="686826500"/>
    <n v="686825607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14fa0"/>
    <n v="335694274697"/>
    <s v="0x4e28f02089"/>
    <n v="129"/>
    <s v="(0x81)"/>
    <s v="CL_FRT32_TX_CALL param32 0x0000004E"/>
    <n v="2"/>
    <s v="135"/>
    <n v="78"/>
    <n v="686825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fb0"/>
    <n v="335694275625"/>
    <s v="0x4e28f02429"/>
    <n v="140"/>
    <s v="(0x8c)"/>
    <s v="CL_TX STS_SUCCESS(0,0x0) mode 1 chan 79"/>
    <n v="928"/>
    <s v="135"/>
    <b v="0"/>
    <n v="68682653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fd0"/>
    <n v="335694279257"/>
    <s v="0x4e28f03259"/>
    <n v="6"/>
    <s v="(0x6)"/>
    <s v="LMMGR_DATA_CONF param32 0x28F026D4"/>
    <n v="3632"/>
    <s v="135"/>
    <n v="686827220"/>
    <n v="686830169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4fe0"/>
    <n v="335694279260"/>
    <s v="0x4e28f0325c"/>
    <n v="6"/>
    <s v="(0x6)"/>
    <s v="LMMGR_DATA_CONF param32 0x0000004E"/>
    <n v="3"/>
    <s v="135"/>
    <n v="78"/>
    <n v="6868301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4ff0"/>
    <n v="335694279263"/>
    <s v="0x4e28f0325f"/>
    <n v="122"/>
    <s v="(0x7a)"/>
    <s v="FRT32_TX_END param32 0x28F0321F"/>
    <n v="3"/>
    <s v="135"/>
    <n v="686830111"/>
    <n v="686830175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5000"/>
    <n v="335694279265"/>
    <s v="0x4e28f03261"/>
    <n v="122"/>
    <s v="(0x7a)"/>
    <s v="FRT32_TX_END param32 0x0000004E"/>
    <n v="2"/>
    <s v="135"/>
    <n v="78"/>
    <n v="6868301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010"/>
    <n v="335694279273"/>
    <s v="0x4e28f03269"/>
    <n v="151"/>
    <s v="(0x97)"/>
    <s v="CL_DEBUG param32 64(0x00000040)"/>
    <n v="8"/>
    <s v="135"/>
    <n v="64"/>
    <n v="6868301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090"/>
    <n v="335694279713"/>
    <s v="0x4e28f03421"/>
    <n v="151"/>
    <s v="(0x97)"/>
    <s v="CL_DEBUG param32 256(0x00000100)"/>
    <n v="440"/>
    <s v="135"/>
    <n v="256"/>
    <n v="68683062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0c0"/>
    <n v="335694279738"/>
    <s v="0x4e28f0343a"/>
    <n v="130"/>
    <s v="(0x82)"/>
    <s v="CL_FRT32_RX_CALL param32 0x00160005"/>
    <n v="25"/>
    <s v="135"/>
    <n v="1441797"/>
    <n v="686830650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150d0"/>
    <n v="335694280478"/>
    <s v="0x4e28f0371e"/>
    <n v="141"/>
    <s v="(0x8d)"/>
    <s v="CL_RX STS_SUCCESS(0,0x0) mode 5 chan 22"/>
    <n v="740"/>
    <s v="135"/>
    <b v="0"/>
    <n v="68683139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5100"/>
    <n v="335694281834"/>
    <s v="0x4e28f03c6a"/>
    <n v="123"/>
    <s v="(0x7b)"/>
    <s v="FRT32_RX_START param32 0x28F03AC3"/>
    <n v="1356"/>
    <s v="135"/>
    <n v="686832323"/>
    <n v="68683274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5110"/>
    <n v="335694281837"/>
    <s v="0x4e28f03c6d"/>
    <n v="123"/>
    <s v="(0x7b)"/>
    <s v="FRT32_RX_START param32 0x0000004E"/>
    <n v="3"/>
    <s v="135"/>
    <n v="78"/>
    <n v="6868327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150"/>
    <n v="335694282171"/>
    <s v="0x4e28f03dbb"/>
    <n v="124"/>
    <s v="(0x7c)"/>
    <s v="FRT32_RX_END param32 0x28F03CD7"/>
    <n v="334"/>
    <s v="135"/>
    <n v="686832855"/>
    <n v="686833083"/>
    <s v=""/>
    <s v=""/>
    <s v=""/>
    <s v=""/>
    <s v=""/>
    <s v=""/>
    <s v=""/>
    <s v="rxEnd"/>
    <s v="EMPTY"/>
    <s v="EMPTY"/>
    <n v="-686832853"/>
    <s v="EMPTY"/>
    <s v="EMPTY"/>
    <s v="EMPTY"/>
    <n v="245"/>
    <s v="EMPTY"/>
    <x v="0"/>
  </r>
  <r>
    <s v="00015160"/>
    <n v="335694282174"/>
    <s v="0x4e28f03dbe"/>
    <n v="124"/>
    <s v="(0x7c)"/>
    <s v="FRT32_RX_END param32 0x0000004E"/>
    <n v="3"/>
    <s v="135"/>
    <n v="78"/>
    <n v="6868330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170"/>
    <n v="335694282188"/>
    <s v="0x4e28f03dcc"/>
    <n v="151"/>
    <s v="(0x97)"/>
    <s v="CL_DEBUG param32 2(0x00000002)"/>
    <n v="14"/>
    <s v="135"/>
    <n v="2"/>
    <n v="686833100"/>
    <s v=""/>
    <s v="beforeTx"/>
    <s v=""/>
    <s v=""/>
    <s v=""/>
    <s v=""/>
    <s v=""/>
    <s v=""/>
    <s v="EMPTY"/>
    <s v="EMPTY"/>
    <s v="EMPTY"/>
    <s v="EMPTY"/>
    <n v="-686833098"/>
    <n v="726"/>
    <s v="EMPTY"/>
    <s v="EMPTY"/>
    <x v="0"/>
  </r>
  <r>
    <s v="00015190"/>
    <n v="335694282201"/>
    <s v="0x4e28f03dd9"/>
    <n v="151"/>
    <s v="(0x97)"/>
    <s v="CL_DEBUG param32 60(0x0000003C)"/>
    <n v="13"/>
    <s v="135"/>
    <n v="60"/>
    <n v="6868331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2a0"/>
    <n v="335694282914"/>
    <s v="0x4e28f040a2"/>
    <n v="140"/>
    <s v="(0x8c)"/>
    <s v="CL_TX STS_INADEQUATE_TIME(579,0x243) mode 5 chan 22"/>
    <n v="713"/>
    <s v="135"/>
    <b v="0"/>
    <n v="68683382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360"/>
    <n v="335694284273"/>
    <s v="0x4e28f045f1"/>
    <n v="151"/>
    <s v="(0x97)"/>
    <s v="CL_DEBUG param32 2097152(0x00200000)"/>
    <n v="1359"/>
    <s v="135"/>
    <n v="2097152"/>
    <n v="6868351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390"/>
    <n v="335694291697"/>
    <s v="0x4e28f062f1"/>
    <n v="151"/>
    <s v="(0x97)"/>
    <s v="CL_DEBUG param32 8192(0x00002000)"/>
    <n v="7424"/>
    <s v="135"/>
    <n v="8192"/>
    <n v="686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3b0"/>
    <n v="335694292766"/>
    <s v="0x4e28f0671e"/>
    <n v="151"/>
    <s v="(0x97)"/>
    <s v="CL_DEBUG param32 512(0x00000200)"/>
    <n v="1069"/>
    <s v="135"/>
    <n v="512"/>
    <n v="686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3d0"/>
    <n v="335694294722"/>
    <s v="0x4e28f06ec2"/>
    <n v="151"/>
    <s v="(0x97)"/>
    <s v="CL_DEBUG param32 2097152(0x00200000)"/>
    <n v="1956"/>
    <s v="135"/>
    <n v="2097152"/>
    <n v="6868456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450"/>
    <n v="335694295766"/>
    <s v="0x4e28f072d6"/>
    <n v="151"/>
    <s v="(0x97)"/>
    <s v="CL_DEBUG param32 128(0x00000080)"/>
    <n v="1044"/>
    <s v="135"/>
    <n v="128"/>
    <n v="686846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490"/>
    <n v="335694295812"/>
    <s v="0x4e28f07304"/>
    <n v="131"/>
    <s v="(0x83)"/>
    <s v="CL_NEW CL Id 136 (0x88) duration 400msec"/>
    <n v="46"/>
    <s v="136"/>
    <b v="0"/>
    <n v="6868467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4b0"/>
    <n v="335694295873"/>
    <s v="0x4e28f07341"/>
    <n v="129"/>
    <s v="(0x81)"/>
    <s v="CL_FRT32_TX_CALL param32 0x28F076AF"/>
    <n v="61"/>
    <s v="136"/>
    <n v="686847663"/>
    <n v="686846785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154c0"/>
    <n v="335694295876"/>
    <s v="0x4e28f07344"/>
    <n v="129"/>
    <s v="(0x81)"/>
    <s v="CL_FRT32_TX_CALL param32 0x0000004E"/>
    <n v="3"/>
    <s v="136"/>
    <n v="78"/>
    <n v="6868467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4d0"/>
    <n v="335694296787"/>
    <s v="0x4e28f076d3"/>
    <n v="140"/>
    <s v="(0x8c)"/>
    <s v="CL_TX STS_SUCCESS(0,0x0) mode 1 chan 29"/>
    <n v="911"/>
    <s v="136"/>
    <b v="0"/>
    <n v="68684769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4f0"/>
    <n v="335694300419"/>
    <s v="0x4e28f08503"/>
    <n v="6"/>
    <s v="(0x6)"/>
    <s v="LMMGR_DATA_CONF param32 0x28F0797E"/>
    <n v="3632"/>
    <s v="136"/>
    <n v="686848382"/>
    <n v="68685133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5500"/>
    <n v="335694300422"/>
    <s v="0x4e28f08506"/>
    <n v="6"/>
    <s v="(0x6)"/>
    <s v="LMMGR_DATA_CONF param32 0x0000004E"/>
    <n v="3"/>
    <s v="136"/>
    <n v="78"/>
    <n v="6868513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510"/>
    <n v="335694300424"/>
    <s v="0x4e28f08508"/>
    <n v="122"/>
    <s v="(0x7a)"/>
    <s v="FRT32_TX_END param32 0x28F084C9"/>
    <n v="2"/>
    <s v="136"/>
    <n v="686851273"/>
    <n v="68685133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5520"/>
    <n v="335694300427"/>
    <s v="0x4e28f0850b"/>
    <n v="122"/>
    <s v="(0x7a)"/>
    <s v="FRT32_TX_END param32 0x0000004E"/>
    <n v="3"/>
    <s v="136"/>
    <n v="78"/>
    <n v="6868513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530"/>
    <n v="335694300434"/>
    <s v="0x4e28f08512"/>
    <n v="151"/>
    <s v="(0x97)"/>
    <s v="CL_DEBUG param32 64(0x00000040)"/>
    <n v="7"/>
    <s v="136"/>
    <n v="64"/>
    <n v="68685134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5b0"/>
    <n v="335694300875"/>
    <s v="0x4e28f086cb"/>
    <n v="151"/>
    <s v="(0x97)"/>
    <s v="CL_DEBUG param32 256(0x00000100)"/>
    <n v="441"/>
    <s v="136"/>
    <n v="256"/>
    <n v="6868517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5e0"/>
    <n v="335694300900"/>
    <s v="0x4e28f086e4"/>
    <n v="130"/>
    <s v="(0x82)"/>
    <s v="CL_FRT32_RX_CALL param32 0x000F0005"/>
    <n v="25"/>
    <s v="136"/>
    <n v="983045"/>
    <n v="686851812"/>
    <s v=""/>
    <s v=""/>
    <s v=""/>
    <s v=""/>
    <s v=""/>
    <s v="beforeRx"/>
    <s v=""/>
    <s v=""/>
    <s v="EMPTY"/>
    <s v="EMPTY"/>
    <s v="EMPTY"/>
    <s v="EMPTY"/>
    <s v="EMPTY"/>
    <s v="EMPTY"/>
    <s v="EMPTY"/>
    <n v="738"/>
    <x v="0"/>
  </r>
  <r>
    <s v="000155f0"/>
    <n v="335694301638"/>
    <s v="0x4e28f089c6"/>
    <n v="141"/>
    <s v="(0x8d)"/>
    <s v="CL_RX STS_SUCCESS(0,0x0) mode 5 chan 15"/>
    <n v="738"/>
    <s v="136"/>
    <b v="0"/>
    <n v="68685255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5620"/>
    <n v="335694302979"/>
    <s v="0x4e28f08f03"/>
    <n v="123"/>
    <s v="(0x7b)"/>
    <s v="FRT32_RX_START param32 0x28F08D6E"/>
    <n v="1341"/>
    <s v="136"/>
    <n v="686853486"/>
    <n v="68685389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5630"/>
    <n v="335694302983"/>
    <s v="0x4e28f08f07"/>
    <n v="123"/>
    <s v="(0x7b)"/>
    <s v="FRT32_RX_START param32 0x0000004E"/>
    <n v="4"/>
    <s v="136"/>
    <n v="78"/>
    <n v="6868538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670"/>
    <n v="335694303316"/>
    <s v="0x4e28f09054"/>
    <n v="124"/>
    <s v="(0x7c)"/>
    <s v="FRT32_RX_END param32 0x28F08F84"/>
    <n v="333"/>
    <s v="136"/>
    <n v="686854020"/>
    <n v="686854228"/>
    <s v=""/>
    <s v=""/>
    <s v=""/>
    <s v=""/>
    <s v=""/>
    <s v=""/>
    <s v=""/>
    <s v="rxEnd"/>
    <s v="EMPTY"/>
    <s v="EMPTY"/>
    <n v="-686854018"/>
    <s v="EMPTY"/>
    <s v="EMPTY"/>
    <s v="EMPTY"/>
    <n v="225"/>
    <s v="EMPTY"/>
    <x v="0"/>
  </r>
  <r>
    <s v="00015680"/>
    <n v="335694303318"/>
    <s v="0x4e28f09056"/>
    <n v="124"/>
    <s v="(0x7c)"/>
    <s v="FRT32_RX_END param32 0x0000004E"/>
    <n v="2"/>
    <s v="136"/>
    <n v="78"/>
    <n v="6868542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690"/>
    <n v="335694303333"/>
    <s v="0x4e28f09065"/>
    <n v="151"/>
    <s v="(0x97)"/>
    <s v="CL_DEBUG param32 2(0x00000002)"/>
    <n v="15"/>
    <s v="136"/>
    <n v="2"/>
    <n v="686854245"/>
    <s v=""/>
    <s v="beforeTx"/>
    <s v=""/>
    <s v=""/>
    <s v=""/>
    <s v=""/>
    <s v=""/>
    <s v=""/>
    <s v="EMPTY"/>
    <s v="EMPTY"/>
    <s v="EMPTY"/>
    <s v="EMPTY"/>
    <n v="-686854243"/>
    <n v="718"/>
    <s v="EMPTY"/>
    <s v="EMPTY"/>
    <x v="0"/>
  </r>
  <r>
    <s v="000156b0"/>
    <n v="335694303346"/>
    <s v="0x4e28f09072"/>
    <n v="151"/>
    <s v="(0x97)"/>
    <s v="CL_DEBUG param32 60(0x0000003C)"/>
    <n v="13"/>
    <s v="136"/>
    <n v="60"/>
    <n v="68685425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7c0"/>
    <n v="335694304051"/>
    <s v="0x4e28f09333"/>
    <n v="140"/>
    <s v="(0x8c)"/>
    <s v="CL_TX STS_INADEQUATE_TIME(579,0x243) mode 5 chan 15"/>
    <n v="705"/>
    <s v="136"/>
    <b v="0"/>
    <n v="68685496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880"/>
    <n v="335694305419"/>
    <s v="0x4e28f0988b"/>
    <n v="151"/>
    <s v="(0x97)"/>
    <s v="CL_DEBUG param32 2097152(0x00200000)"/>
    <n v="1368"/>
    <s v="136"/>
    <n v="2097152"/>
    <n v="6868563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8b0"/>
    <n v="335694312766"/>
    <s v="0x4e28f0b53e"/>
    <n v="151"/>
    <s v="(0x97)"/>
    <s v="CL_DEBUG param32 512(0x00000200)"/>
    <n v="7347"/>
    <s v="136"/>
    <n v="512"/>
    <n v="6868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8d0"/>
    <n v="335694316089"/>
    <s v="0x4e28f0c239"/>
    <n v="151"/>
    <s v="(0x97)"/>
    <s v="CL_DEBUG param32 2097152(0x00200000)"/>
    <n v="3323"/>
    <s v="136"/>
    <n v="2097152"/>
    <n v="6868670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950"/>
    <n v="335694317130"/>
    <s v="0x4e28f0c64a"/>
    <n v="151"/>
    <s v="(0x97)"/>
    <s v="CL_DEBUG param32 128(0x00000080)"/>
    <n v="1041"/>
    <s v="136"/>
    <n v="128"/>
    <n v="6868680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990"/>
    <n v="335694317176"/>
    <s v="0x4e28f0c678"/>
    <n v="131"/>
    <s v="(0x83)"/>
    <s v="CL_NEW CL Id 137 (0x89) duration 400msec"/>
    <n v="46"/>
    <s v="137"/>
    <b v="0"/>
    <n v="6868680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9b0"/>
    <n v="335694317223"/>
    <s v="0x4e28f0c6a7"/>
    <n v="129"/>
    <s v="(0x81)"/>
    <s v="CL_FRT32_TX_CALL param32 0x28F0CA24"/>
    <n v="47"/>
    <s v="137"/>
    <n v="686869028"/>
    <n v="686868135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159c0"/>
    <n v="335694317226"/>
    <s v="0x4e28f0c6aa"/>
    <n v="129"/>
    <s v="(0x81)"/>
    <s v="CL_FRT32_TX_CALL param32 0x0000004E"/>
    <n v="3"/>
    <s v="137"/>
    <n v="78"/>
    <n v="6868681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9d0"/>
    <n v="335694318153"/>
    <s v="0x4e28f0ca49"/>
    <n v="140"/>
    <s v="(0x8c)"/>
    <s v="CL_TX STS_SUCCESS(0,0x0) mode 1 chan 12"/>
    <n v="927"/>
    <s v="137"/>
    <b v="0"/>
    <n v="68686906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9f0"/>
    <n v="335694321786"/>
    <s v="0x4e28f0d87a"/>
    <n v="6"/>
    <s v="(0x6)"/>
    <s v="LMMGR_DATA_CONF param32 0x28F0CCF4"/>
    <n v="3633"/>
    <s v="137"/>
    <n v="686869748"/>
    <n v="686872698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5a00"/>
    <n v="335694321788"/>
    <s v="0x4e28f0d87c"/>
    <n v="6"/>
    <s v="(0x6)"/>
    <s v="LMMGR_DATA_CONF param32 0x0000004E"/>
    <n v="2"/>
    <s v="137"/>
    <n v="78"/>
    <n v="6868727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a10"/>
    <n v="335694321791"/>
    <s v="0x4e28f0d87f"/>
    <n v="122"/>
    <s v="(0x7a)"/>
    <s v="FRT32_TX_END param32 0x28F0D83F"/>
    <n v="3"/>
    <s v="137"/>
    <n v="686872639"/>
    <n v="686872703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5a20"/>
    <n v="335694321793"/>
    <s v="0x4e28f0d881"/>
    <n v="122"/>
    <s v="(0x7a)"/>
    <s v="FRT32_TX_END param32 0x0000004E"/>
    <n v="2"/>
    <s v="137"/>
    <n v="78"/>
    <n v="6868727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a30"/>
    <n v="335694321801"/>
    <s v="0x4e28f0d889"/>
    <n v="151"/>
    <s v="(0x97)"/>
    <s v="CL_DEBUG param32 64(0x00000040)"/>
    <n v="8"/>
    <s v="137"/>
    <n v="64"/>
    <n v="6868727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ab0"/>
    <n v="335694322241"/>
    <s v="0x4e28f0da41"/>
    <n v="151"/>
    <s v="(0x97)"/>
    <s v="CL_DEBUG param32 256(0x00000100)"/>
    <n v="440"/>
    <s v="137"/>
    <n v="256"/>
    <n v="6868731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ae0"/>
    <n v="335694322267"/>
    <s v="0x4e28f0da5b"/>
    <n v="130"/>
    <s v="(0x82)"/>
    <s v="CL_FRT32_RX_CALL param32 0x001A0005"/>
    <n v="26"/>
    <s v="137"/>
    <n v="1703941"/>
    <n v="686873179"/>
    <s v=""/>
    <s v=""/>
    <s v=""/>
    <s v=""/>
    <s v=""/>
    <s v="beforeRx"/>
    <s v=""/>
    <s v=""/>
    <s v="EMPTY"/>
    <s v="EMPTY"/>
    <s v="EMPTY"/>
    <s v="EMPTY"/>
    <s v="EMPTY"/>
    <s v="EMPTY"/>
    <s v="EMPTY"/>
    <n v="726"/>
    <x v="0"/>
  </r>
  <r>
    <s v="00015af0"/>
    <n v="335694322993"/>
    <s v="0x4e28f0dd31"/>
    <n v="141"/>
    <s v="(0x8d)"/>
    <s v="CL_RX STS_SUCCESS(0,0x0) mode 5 chan 26"/>
    <n v="726"/>
    <s v="137"/>
    <b v="0"/>
    <n v="686873905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5b20"/>
    <n v="335694324370"/>
    <s v="0x4e28f0e292"/>
    <n v="123"/>
    <s v="(0x7b)"/>
    <s v="FRT32_RX_START param32 0x28F0E0E3"/>
    <n v="1377"/>
    <s v="137"/>
    <n v="686874851"/>
    <n v="68687528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5b30"/>
    <n v="335694324372"/>
    <s v="0x4e28f0e294"/>
    <n v="123"/>
    <s v="(0x7b)"/>
    <s v="FRT32_RX_START param32 0x0000004E"/>
    <n v="2"/>
    <s v="137"/>
    <n v="78"/>
    <n v="6868752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b70"/>
    <n v="335694324703"/>
    <s v="0x4e28f0e3df"/>
    <n v="124"/>
    <s v="(0x7c)"/>
    <s v="FRT32_RX_END param32 0x28F0E2F9"/>
    <n v="331"/>
    <s v="137"/>
    <n v="686875385"/>
    <n v="686875615"/>
    <s v=""/>
    <s v=""/>
    <s v=""/>
    <s v=""/>
    <s v=""/>
    <s v=""/>
    <s v=""/>
    <s v="rxEnd"/>
    <s v="EMPTY"/>
    <s v="EMPTY"/>
    <n v="-686875383"/>
    <s v="EMPTY"/>
    <s v="EMPTY"/>
    <s v="EMPTY"/>
    <n v="247"/>
    <s v="EMPTY"/>
    <x v="0"/>
  </r>
  <r>
    <s v="00015b80"/>
    <n v="335694324706"/>
    <s v="0x4e28f0e3e2"/>
    <n v="124"/>
    <s v="(0x7c)"/>
    <s v="FRT32_RX_END param32 0x0000004E"/>
    <n v="3"/>
    <s v="137"/>
    <n v="78"/>
    <n v="6868756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b90"/>
    <n v="335694324720"/>
    <s v="0x4e28f0e3f0"/>
    <n v="151"/>
    <s v="(0x97)"/>
    <s v="CL_DEBUG param32 2(0x00000002)"/>
    <n v="14"/>
    <s v="137"/>
    <n v="2"/>
    <n v="686875632"/>
    <s v=""/>
    <s v="beforeTx"/>
    <s v=""/>
    <s v=""/>
    <s v=""/>
    <s v=""/>
    <s v=""/>
    <s v=""/>
    <s v="EMPTY"/>
    <s v="EMPTY"/>
    <s v="EMPTY"/>
    <s v="EMPTY"/>
    <n v="-686875630"/>
    <n v="727"/>
    <s v="EMPTY"/>
    <s v="EMPTY"/>
    <x v="0"/>
  </r>
  <r>
    <s v="00015bb0"/>
    <n v="335694324732"/>
    <s v="0x4e28f0e3fc"/>
    <n v="151"/>
    <s v="(0x97)"/>
    <s v="CL_DEBUG param32 60(0x0000003C)"/>
    <n v="12"/>
    <s v="137"/>
    <n v="60"/>
    <n v="6868756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cc0"/>
    <n v="335694325447"/>
    <s v="0x4e28f0e6c7"/>
    <n v="140"/>
    <s v="(0x8c)"/>
    <s v="CL_TX STS_INADEQUATE_TIME(579,0x243) mode 5 chan 26"/>
    <n v="715"/>
    <s v="137"/>
    <b v="0"/>
    <n v="68687635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d80"/>
    <n v="335694326799"/>
    <s v="0x4e28f0ec0f"/>
    <n v="151"/>
    <s v="(0x97)"/>
    <s v="CL_DEBUG param32 2097152(0x00200000)"/>
    <n v="1352"/>
    <s v="137"/>
    <n v="2097152"/>
    <n v="68687771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db0"/>
    <n v="335694332765"/>
    <s v="0x4e28f1035d"/>
    <n v="151"/>
    <s v="(0x97)"/>
    <s v="CL_DEBUG param32 512(0x00000200)"/>
    <n v="5966"/>
    <s v="137"/>
    <n v="512"/>
    <n v="6868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dd0"/>
    <n v="335694337553"/>
    <s v="0x4e28f11611"/>
    <n v="151"/>
    <s v="(0x97)"/>
    <s v="CL_DEBUG param32 2097152(0x00200000)"/>
    <n v="4788"/>
    <s v="137"/>
    <n v="2097152"/>
    <n v="6868884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e50"/>
    <n v="335694338594"/>
    <s v="0x4e28f11a22"/>
    <n v="151"/>
    <s v="(0x97)"/>
    <s v="CL_DEBUG param32 128(0x00000080)"/>
    <n v="1041"/>
    <s v="137"/>
    <n v="128"/>
    <n v="68688950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e90"/>
    <n v="335694338641"/>
    <s v="0x4e28f11a51"/>
    <n v="131"/>
    <s v="(0x83)"/>
    <s v="CL_NEW CL Id 138 (0x8A) duration 400msec"/>
    <n v="47"/>
    <s v="138"/>
    <b v="0"/>
    <n v="6868895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eb0"/>
    <n v="335694338688"/>
    <s v="0x4e28f11a80"/>
    <n v="129"/>
    <s v="(0x81)"/>
    <s v="CL_FRT32_TX_CALL param32 0x28F11DFC"/>
    <n v="47"/>
    <s v="138"/>
    <n v="686890492"/>
    <n v="686889600"/>
    <s v=""/>
    <s v="beforeTx"/>
    <s v=""/>
    <s v=""/>
    <s v=""/>
    <s v=""/>
    <s v=""/>
    <s v=""/>
    <n v="720"/>
    <s v="EMPTY"/>
    <s v="EMPTY"/>
    <s v="EMPTY"/>
    <n v="892"/>
    <n v="929"/>
    <s v="EMPTY"/>
    <s v="EMPTY"/>
    <x v="0"/>
  </r>
  <r>
    <s v="00015ec0"/>
    <n v="335694338690"/>
    <s v="0x4e28f11a82"/>
    <n v="129"/>
    <s v="(0x81)"/>
    <s v="CL_FRT32_TX_CALL param32 0x0000004E"/>
    <n v="2"/>
    <s v="138"/>
    <n v="78"/>
    <n v="6868896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ed0"/>
    <n v="335694339617"/>
    <s v="0x4e28f11e21"/>
    <n v="140"/>
    <s v="(0x8c)"/>
    <s v="CL_TX STS_SUCCESS(0,0x0) mode 1 chan 8"/>
    <n v="927"/>
    <s v="138"/>
    <b v="0"/>
    <n v="68689052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ef0"/>
    <n v="335694343249"/>
    <s v="0x4e28f12c51"/>
    <n v="6"/>
    <s v="(0x6)"/>
    <s v="LMMGR_DATA_CONF param32 0x28F120CC"/>
    <n v="3632"/>
    <s v="138"/>
    <n v="686891212"/>
    <n v="68689416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5f00"/>
    <n v="335694343253"/>
    <s v="0x4e28f12c55"/>
    <n v="6"/>
    <s v="(0x6)"/>
    <s v="LMMGR_DATA_CONF param32 0x0000004E"/>
    <n v="4"/>
    <s v="138"/>
    <n v="78"/>
    <n v="6868941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f10"/>
    <n v="335694343256"/>
    <s v="0x4e28f12c58"/>
    <n v="122"/>
    <s v="(0x7a)"/>
    <s v="FRT32_TX_END param32 0x28F12C17"/>
    <n v="3"/>
    <s v="138"/>
    <n v="686894103"/>
    <n v="68689416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5f20"/>
    <n v="335694343258"/>
    <s v="0x4e28f12c5a"/>
    <n v="122"/>
    <s v="(0x7a)"/>
    <s v="FRT32_TX_END param32 0x0000004E"/>
    <n v="2"/>
    <s v="138"/>
    <n v="78"/>
    <n v="6868941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f30"/>
    <n v="335694343266"/>
    <s v="0x4e28f12c62"/>
    <n v="151"/>
    <s v="(0x97)"/>
    <s v="CL_DEBUG param32 64(0x00000040)"/>
    <n v="8"/>
    <s v="138"/>
    <n v="64"/>
    <n v="6868941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fb0"/>
    <n v="335694343705"/>
    <s v="0x4e28f12e19"/>
    <n v="151"/>
    <s v="(0x97)"/>
    <s v="CL_DEBUG param32 256(0x00000100)"/>
    <n v="439"/>
    <s v="138"/>
    <n v="256"/>
    <n v="6868946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5fe0"/>
    <n v="335694343730"/>
    <s v="0x4e28f12e32"/>
    <n v="130"/>
    <s v="(0x82)"/>
    <s v="CL_FRT32_RX_CALL param32 0x00310005"/>
    <n v="25"/>
    <s v="138"/>
    <n v="3211269"/>
    <n v="686894642"/>
    <s v=""/>
    <s v=""/>
    <s v=""/>
    <s v=""/>
    <s v=""/>
    <s v="beforeRx"/>
    <s v=""/>
    <s v=""/>
    <s v="EMPTY"/>
    <s v="EMPTY"/>
    <s v="EMPTY"/>
    <s v="EMPTY"/>
    <s v="EMPTY"/>
    <s v="EMPTY"/>
    <s v="EMPTY"/>
    <n v="747"/>
    <x v="0"/>
  </r>
  <r>
    <s v="00015ff0"/>
    <n v="335694344477"/>
    <s v="0x4e28f1311d"/>
    <n v="141"/>
    <s v="(0x8d)"/>
    <s v="CL_RX STS_SUCCESS(0,0x0) mode 5 chan 49"/>
    <n v="747"/>
    <s v="138"/>
    <b v="0"/>
    <n v="68689538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6020"/>
    <n v="335694345823"/>
    <s v="0x4e28f1365f"/>
    <n v="123"/>
    <s v="(0x7b)"/>
    <s v="FRT32_RX_START param32 0x28F134BB"/>
    <n v="1346"/>
    <s v="138"/>
    <n v="686896315"/>
    <n v="686896735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6030"/>
    <n v="335694345825"/>
    <s v="0x4e28f13661"/>
    <n v="123"/>
    <s v="(0x7b)"/>
    <s v="FRT32_RX_START param32 0x0000004E"/>
    <n v="2"/>
    <s v="138"/>
    <n v="78"/>
    <n v="68689673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070"/>
    <n v="335694346158"/>
    <s v="0x4e28f137ae"/>
    <n v="124"/>
    <s v="(0x7c)"/>
    <s v="FRT32_RX_END param32 0x28F136CF"/>
    <n v="333"/>
    <s v="138"/>
    <n v="686896847"/>
    <n v="686897070"/>
    <s v=""/>
    <s v=""/>
    <s v=""/>
    <s v=""/>
    <s v=""/>
    <s v=""/>
    <s v=""/>
    <s v="rxEnd"/>
    <s v="EMPTY"/>
    <s v="EMPTY"/>
    <n v="-686896845"/>
    <s v="EMPTY"/>
    <s v="EMPTY"/>
    <s v="EMPTY"/>
    <n v="239"/>
    <s v="EMPTY"/>
    <x v="0"/>
  </r>
  <r>
    <s v="00016080"/>
    <n v="335694346161"/>
    <s v="0x4e28f137b1"/>
    <n v="124"/>
    <s v="(0x7c)"/>
    <s v="FRT32_RX_END param32 0x0000004E"/>
    <n v="3"/>
    <s v="138"/>
    <n v="78"/>
    <n v="6868970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090"/>
    <n v="335694346174"/>
    <s v="0x4e28f137be"/>
    <n v="151"/>
    <s v="(0x97)"/>
    <s v="CL_DEBUG param32 2(0x00000002)"/>
    <n v="13"/>
    <s v="138"/>
    <n v="2"/>
    <n v="686897086"/>
    <s v=""/>
    <s v="beforeTx"/>
    <s v=""/>
    <s v=""/>
    <s v=""/>
    <s v=""/>
    <s v=""/>
    <s v=""/>
    <s v="EMPTY"/>
    <s v="EMPTY"/>
    <s v="EMPTY"/>
    <s v="EMPTY"/>
    <n v="-686897084"/>
    <n v="727"/>
    <s v="EMPTY"/>
    <s v="EMPTY"/>
    <x v="0"/>
  </r>
  <r>
    <s v="000160b0"/>
    <n v="335694346186"/>
    <s v="0x4e28f137ca"/>
    <n v="151"/>
    <s v="(0x97)"/>
    <s v="CL_DEBUG param32 60(0x0000003C)"/>
    <n v="12"/>
    <s v="138"/>
    <n v="60"/>
    <n v="6868970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1c0"/>
    <n v="335694346901"/>
    <s v="0x4e28f13a95"/>
    <n v="140"/>
    <s v="(0x8c)"/>
    <s v="CL_TX STS_INADEQUATE_TIME(579,0x243) mode 5 chan 49"/>
    <n v="715"/>
    <s v="138"/>
    <b v="0"/>
    <n v="686897813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280"/>
    <n v="335694348337"/>
    <s v="0x4e28f14031"/>
    <n v="151"/>
    <s v="(0x97)"/>
    <s v="CL_DEBUG param32 2097152(0x00200000)"/>
    <n v="1436"/>
    <s v="138"/>
    <n v="2097152"/>
    <n v="6868992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2b0"/>
    <n v="335694352766"/>
    <s v="0x4e28f1517e"/>
    <n v="151"/>
    <s v="(0x97)"/>
    <s v="CL_DEBUG param32 512(0x00000200)"/>
    <n v="4429"/>
    <s v="138"/>
    <n v="512"/>
    <n v="6869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2d0"/>
    <n v="335694358786"/>
    <s v="0x4e28f16902"/>
    <n v="151"/>
    <s v="(0x97)"/>
    <s v="CL_DEBUG param32 2097152(0x00200000)"/>
    <n v="6020"/>
    <s v="138"/>
    <n v="2097152"/>
    <n v="6869096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350"/>
    <n v="335694360904"/>
    <s v="0x4e28f17148"/>
    <n v="151"/>
    <s v="(0x97)"/>
    <s v="CL_DEBUG param32 128(0x00000080)"/>
    <n v="2118"/>
    <s v="138"/>
    <n v="128"/>
    <n v="6869118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390"/>
    <n v="335694360948"/>
    <s v="0x4e28f17174"/>
    <n v="131"/>
    <s v="(0x83)"/>
    <s v="CL_NEW CL Id 139 (0x8B) duration 400msec"/>
    <n v="44"/>
    <s v="139"/>
    <b v="0"/>
    <n v="6869118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3b0"/>
    <n v="335694361011"/>
    <s v="0x4e28f171b3"/>
    <n v="129"/>
    <s v="(0x81)"/>
    <s v="CL_FRT32_TX_CALL param32 0x28F17522"/>
    <n v="63"/>
    <s v="139"/>
    <n v="686912802"/>
    <n v="686911923"/>
    <s v=""/>
    <s v="beforeTx"/>
    <s v=""/>
    <s v=""/>
    <s v=""/>
    <s v=""/>
    <s v=""/>
    <s v=""/>
    <n v="720"/>
    <s v="EMPTY"/>
    <s v="EMPTY"/>
    <s v="EMPTY"/>
    <n v="879"/>
    <n v="916"/>
    <s v="EMPTY"/>
    <s v="EMPTY"/>
    <x v="0"/>
  </r>
  <r>
    <s v="000163c0"/>
    <n v="335694361014"/>
    <s v="0x4e28f171b6"/>
    <n v="129"/>
    <s v="(0x81)"/>
    <s v="CL_FRT32_TX_CALL param32 0x0000004E"/>
    <n v="3"/>
    <s v="139"/>
    <n v="78"/>
    <n v="6869119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3d0"/>
    <n v="335694361927"/>
    <s v="0x4e28f17547"/>
    <n v="140"/>
    <s v="(0x8c)"/>
    <s v="CL_TX STS_SUCCESS(0,0x0) mode 1 chan 9"/>
    <n v="913"/>
    <s v="139"/>
    <b v="0"/>
    <n v="68691283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3f0"/>
    <n v="335694365560"/>
    <s v="0x4e28f18378"/>
    <n v="6"/>
    <s v="(0x6)"/>
    <s v="LMMGR_DATA_CONF param32 0x28F177F2"/>
    <n v="3633"/>
    <s v="139"/>
    <n v="686913522"/>
    <n v="686916472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6400"/>
    <n v="335694365562"/>
    <s v="0x4e28f1837a"/>
    <n v="6"/>
    <s v="(0x6)"/>
    <s v="LMMGR_DATA_CONF param32 0x0000004E"/>
    <n v="2"/>
    <s v="139"/>
    <n v="78"/>
    <n v="6869164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410"/>
    <n v="335694365566"/>
    <s v="0x4e28f1837e"/>
    <n v="122"/>
    <s v="(0x7a)"/>
    <s v="FRT32_TX_END param32 0x28F1833D"/>
    <n v="4"/>
    <s v="139"/>
    <n v="686916413"/>
    <n v="68691647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6420"/>
    <n v="335694365568"/>
    <s v="0x4e28f18380"/>
    <n v="122"/>
    <s v="(0x7a)"/>
    <s v="FRT32_TX_END param32 0x0000004E"/>
    <n v="2"/>
    <s v="139"/>
    <n v="78"/>
    <n v="6869164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430"/>
    <n v="335694365577"/>
    <s v="0x4e28f18389"/>
    <n v="151"/>
    <s v="(0x97)"/>
    <s v="CL_DEBUG param32 64(0x00000040)"/>
    <n v="9"/>
    <s v="139"/>
    <n v="64"/>
    <n v="6869164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4b0"/>
    <n v="335694366014"/>
    <s v="0x4e28f1853e"/>
    <n v="151"/>
    <s v="(0x97)"/>
    <s v="CL_DEBUG param32 256(0x00000100)"/>
    <n v="437"/>
    <s v="139"/>
    <n v="256"/>
    <n v="6869169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4e0"/>
    <n v="335694366039"/>
    <s v="0x4e28f18557"/>
    <n v="130"/>
    <s v="(0x82)"/>
    <s v="CL_FRT32_RX_CALL param32 0x00220005"/>
    <n v="25"/>
    <s v="139"/>
    <n v="2228229"/>
    <n v="686916951"/>
    <s v=""/>
    <s v=""/>
    <s v=""/>
    <s v=""/>
    <s v=""/>
    <s v="beforeRx"/>
    <s v=""/>
    <s v=""/>
    <s v="EMPTY"/>
    <s v="EMPTY"/>
    <s v="EMPTY"/>
    <s v="EMPTY"/>
    <s v="EMPTY"/>
    <s v="EMPTY"/>
    <s v="EMPTY"/>
    <n v="739"/>
    <x v="0"/>
  </r>
  <r>
    <s v="000164f0"/>
    <n v="335694366778"/>
    <s v="0x4e28f1883a"/>
    <n v="141"/>
    <s v="(0x8d)"/>
    <s v="CL_RX STS_SUCCESS(0,0x0) mode 5 chan 34"/>
    <n v="739"/>
    <s v="139"/>
    <b v="0"/>
    <n v="68691769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6520"/>
    <n v="335694368127"/>
    <s v="0x4e28f18d7f"/>
    <n v="123"/>
    <s v="(0x7b)"/>
    <s v="FRT32_RX_START param32 0x28F18BE2"/>
    <n v="1349"/>
    <s v="139"/>
    <n v="686918626"/>
    <n v="68691903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6530"/>
    <n v="335694368130"/>
    <s v="0x4e28f18d82"/>
    <n v="123"/>
    <s v="(0x7b)"/>
    <s v="FRT32_RX_START param32 0x0000004E"/>
    <n v="3"/>
    <s v="139"/>
    <n v="78"/>
    <n v="6869190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570"/>
    <n v="335694368460"/>
    <s v="0x4e28f18ecc"/>
    <n v="124"/>
    <s v="(0x7c)"/>
    <s v="FRT32_RX_END param32 0x28F18DF8"/>
    <n v="330"/>
    <s v="139"/>
    <n v="686919160"/>
    <n v="686919372"/>
    <s v=""/>
    <s v=""/>
    <s v=""/>
    <s v=""/>
    <s v=""/>
    <s v=""/>
    <s v=""/>
    <s v="rxEnd"/>
    <s v="EMPTY"/>
    <s v="EMPTY"/>
    <n v="-686919158"/>
    <s v="EMPTY"/>
    <s v="EMPTY"/>
    <s v="EMPTY"/>
    <n v="229"/>
    <s v="EMPTY"/>
    <x v="0"/>
  </r>
  <r>
    <s v="00016580"/>
    <n v="335694368463"/>
    <s v="0x4e28f18ecf"/>
    <n v="124"/>
    <s v="(0x7c)"/>
    <s v="FRT32_RX_END param32 0x0000004E"/>
    <n v="3"/>
    <s v="139"/>
    <n v="78"/>
    <n v="6869193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590"/>
    <n v="335694368477"/>
    <s v="0x4e28f18edd"/>
    <n v="151"/>
    <s v="(0x97)"/>
    <s v="CL_DEBUG param32 2(0x00000002)"/>
    <n v="14"/>
    <s v="139"/>
    <n v="2"/>
    <n v="686919389"/>
    <s v=""/>
    <s v="beforeTx"/>
    <s v=""/>
    <s v=""/>
    <s v=""/>
    <s v=""/>
    <s v=""/>
    <s v=""/>
    <s v="EMPTY"/>
    <s v="EMPTY"/>
    <s v="EMPTY"/>
    <s v="EMPTY"/>
    <n v="-686919387"/>
    <n v="726"/>
    <s v="EMPTY"/>
    <s v="EMPTY"/>
    <x v="0"/>
  </r>
  <r>
    <s v="000165b0"/>
    <n v="335694368488"/>
    <s v="0x4e28f18ee8"/>
    <n v="151"/>
    <s v="(0x97)"/>
    <s v="CL_DEBUG param32 60(0x0000003C)"/>
    <n v="11"/>
    <s v="139"/>
    <n v="60"/>
    <n v="6869194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6c0"/>
    <n v="335694369203"/>
    <s v="0x4e28f191b3"/>
    <n v="140"/>
    <s v="(0x8c)"/>
    <s v="CL_TX STS_INADEQUATE_TIME(579,0x243) mode 5 chan 34"/>
    <n v="715"/>
    <s v="139"/>
    <b v="0"/>
    <n v="68692011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780"/>
    <n v="335694370645"/>
    <s v="0x4e28f19755"/>
    <n v="151"/>
    <s v="(0x97)"/>
    <s v="CL_DEBUG param32 2097152(0x00200000)"/>
    <n v="1442"/>
    <s v="139"/>
    <n v="2097152"/>
    <n v="6869215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7b0"/>
    <n v="335694372766"/>
    <s v="0x4e28f19f9e"/>
    <n v="151"/>
    <s v="(0x97)"/>
    <s v="CL_DEBUG param32 512(0x00000200)"/>
    <n v="2121"/>
    <s v="139"/>
    <n v="512"/>
    <n v="6869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7d0"/>
    <n v="335694381092"/>
    <s v="0x4e28f1c024"/>
    <n v="151"/>
    <s v="(0x97)"/>
    <s v="CL_DEBUG param32 2097152(0x00200000)"/>
    <n v="8326"/>
    <s v="139"/>
    <n v="2097152"/>
    <n v="6869320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850"/>
    <n v="335694382135"/>
    <s v="0x4e28f1c437"/>
    <n v="151"/>
    <s v="(0x97)"/>
    <s v="CL_DEBUG param32 128(0x00000080)"/>
    <n v="1043"/>
    <s v="139"/>
    <n v="128"/>
    <n v="6869330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890"/>
    <n v="335694382179"/>
    <s v="0x4e28f1c463"/>
    <n v="131"/>
    <s v="(0x83)"/>
    <s v="CL_NEW CL Id 140 (0x8C) duration 400msec"/>
    <n v="44"/>
    <s v="140"/>
    <b v="0"/>
    <n v="6869330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8b0"/>
    <n v="335694382227"/>
    <s v="0x4e28f1c493"/>
    <n v="129"/>
    <s v="(0x81)"/>
    <s v="CL_FRT32_TX_CALL param32 0x28F1C810"/>
    <n v="48"/>
    <s v="140"/>
    <n v="686934032"/>
    <n v="686933139"/>
    <s v=""/>
    <s v="beforeTx"/>
    <s v=""/>
    <s v=""/>
    <s v=""/>
    <s v=""/>
    <s v=""/>
    <s v=""/>
    <n v="720"/>
    <s v="EMPTY"/>
    <s v="EMPTY"/>
    <s v="EMPTY"/>
    <n v="893"/>
    <n v="930"/>
    <s v="EMPTY"/>
    <s v="EMPTY"/>
    <x v="0"/>
  </r>
  <r>
    <s v="000168c0"/>
    <n v="335694382231"/>
    <s v="0x4e28f1c497"/>
    <n v="129"/>
    <s v="(0x81)"/>
    <s v="CL_FRT32_TX_CALL param32 0x0000004E"/>
    <n v="4"/>
    <s v="140"/>
    <n v="78"/>
    <n v="6869331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8d0"/>
    <n v="335694383157"/>
    <s v="0x4e28f1c835"/>
    <n v="140"/>
    <s v="(0x8c)"/>
    <s v="CL_TX STS_SUCCESS(0,0x0) mode 1 chan 52"/>
    <n v="926"/>
    <s v="140"/>
    <b v="0"/>
    <n v="68693406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8f0"/>
    <n v="335694386789"/>
    <s v="0x4e28f1d665"/>
    <n v="6"/>
    <s v="(0x6)"/>
    <s v="LMMGR_DATA_CONF param32 0x28F1CAE0"/>
    <n v="3632"/>
    <s v="140"/>
    <n v="686934752"/>
    <n v="68693770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6900"/>
    <n v="335694386792"/>
    <s v="0x4e28f1d668"/>
    <n v="6"/>
    <s v="(0x6)"/>
    <s v="LMMGR_DATA_CONF param32 0x0000004E"/>
    <n v="3"/>
    <s v="140"/>
    <n v="78"/>
    <n v="68693770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910"/>
    <n v="335694386794"/>
    <s v="0x4e28f1d66a"/>
    <n v="122"/>
    <s v="(0x7a)"/>
    <s v="FRT32_TX_END param32 0x28F1D62B"/>
    <n v="2"/>
    <s v="140"/>
    <n v="686937643"/>
    <n v="68693770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6920"/>
    <n v="335694386798"/>
    <s v="0x4e28f1d66e"/>
    <n v="122"/>
    <s v="(0x7a)"/>
    <s v="FRT32_TX_END param32 0x0000004E"/>
    <n v="4"/>
    <s v="140"/>
    <n v="78"/>
    <n v="6869377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930"/>
    <n v="335694386806"/>
    <s v="0x4e28f1d676"/>
    <n v="151"/>
    <s v="(0x97)"/>
    <s v="CL_DEBUG param32 64(0x00000040)"/>
    <n v="8"/>
    <s v="140"/>
    <n v="64"/>
    <n v="6869377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9b0"/>
    <n v="335694387245"/>
    <s v="0x4e28f1d82d"/>
    <n v="151"/>
    <s v="(0x97)"/>
    <s v="CL_DEBUG param32 256(0x00000100)"/>
    <n v="439"/>
    <s v="140"/>
    <n v="256"/>
    <n v="6869381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9e0"/>
    <n v="335694387269"/>
    <s v="0x4e28f1d845"/>
    <n v="130"/>
    <s v="(0x82)"/>
    <s v="CL_FRT32_RX_CALL param32 0x00330005"/>
    <n v="24"/>
    <s v="140"/>
    <n v="3342341"/>
    <n v="686938181"/>
    <s v=""/>
    <s v=""/>
    <s v=""/>
    <s v=""/>
    <s v=""/>
    <s v="beforeRx"/>
    <s v=""/>
    <s v=""/>
    <s v="EMPTY"/>
    <s v="EMPTY"/>
    <s v="EMPTY"/>
    <s v="EMPTY"/>
    <s v="EMPTY"/>
    <s v="EMPTY"/>
    <s v="EMPTY"/>
    <n v="745"/>
    <x v="0"/>
  </r>
  <r>
    <s v="000169f0"/>
    <n v="335694388014"/>
    <s v="0x4e28f1db2e"/>
    <n v="141"/>
    <s v="(0x8d)"/>
    <s v="CL_RX STS_SUCCESS(0,0x0) mode 5 chan 51"/>
    <n v="745"/>
    <s v="140"/>
    <b v="0"/>
    <n v="68693892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6a20"/>
    <n v="335694389359"/>
    <s v="0x4e28f1e06f"/>
    <n v="123"/>
    <s v="(0x7b)"/>
    <s v="FRT32_RX_START param32 0x28F1DED1"/>
    <n v="1345"/>
    <s v="140"/>
    <n v="686939857"/>
    <n v="68694027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6a30"/>
    <n v="335694389362"/>
    <s v="0x4e28f1e072"/>
    <n v="123"/>
    <s v="(0x7b)"/>
    <s v="FRT32_RX_START param32 0x0000004E"/>
    <n v="3"/>
    <s v="140"/>
    <n v="78"/>
    <n v="6869402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a70"/>
    <n v="335694389695"/>
    <s v="0x4e28f1e1bf"/>
    <n v="124"/>
    <s v="(0x7c)"/>
    <s v="FRT32_RX_END param32 0x28F1E0E6"/>
    <n v="333"/>
    <s v="140"/>
    <n v="686940390"/>
    <n v="686940607"/>
    <s v=""/>
    <s v=""/>
    <s v=""/>
    <s v=""/>
    <s v=""/>
    <s v=""/>
    <s v=""/>
    <s v="rxEnd"/>
    <s v="EMPTY"/>
    <s v="EMPTY"/>
    <n v="-686940388"/>
    <s v="EMPTY"/>
    <s v="EMPTY"/>
    <s v="EMPTY"/>
    <n v="233"/>
    <s v="EMPTY"/>
    <x v="0"/>
  </r>
  <r>
    <s v="00016a80"/>
    <n v="335694389698"/>
    <s v="0x4e28f1e1c2"/>
    <n v="124"/>
    <s v="(0x7c)"/>
    <s v="FRT32_RX_END param32 0x0000004E"/>
    <n v="3"/>
    <s v="140"/>
    <n v="78"/>
    <n v="686940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a90"/>
    <n v="335694389711"/>
    <s v="0x4e28f1e1cf"/>
    <n v="151"/>
    <s v="(0x97)"/>
    <s v="CL_DEBUG param32 2(0x00000002)"/>
    <n v="13"/>
    <s v="140"/>
    <n v="2"/>
    <n v="686940623"/>
    <s v=""/>
    <s v="beforeTx"/>
    <s v=""/>
    <s v=""/>
    <s v=""/>
    <s v=""/>
    <s v=""/>
    <s v=""/>
    <s v="EMPTY"/>
    <s v="EMPTY"/>
    <s v="EMPTY"/>
    <s v="EMPTY"/>
    <n v="-686940621"/>
    <n v="728"/>
    <s v="EMPTY"/>
    <s v="EMPTY"/>
    <x v="0"/>
  </r>
  <r>
    <s v="00016ab0"/>
    <n v="335694389722"/>
    <s v="0x4e28f1e1da"/>
    <n v="151"/>
    <s v="(0x97)"/>
    <s v="CL_DEBUG param32 60(0x0000003C)"/>
    <n v="11"/>
    <s v="140"/>
    <n v="60"/>
    <n v="6869406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bc0"/>
    <n v="335694390439"/>
    <s v="0x4e28f1e4a7"/>
    <n v="140"/>
    <s v="(0x8c)"/>
    <s v="CL_TX STS_INADEQUATE_TIME(579,0x243) mode 5 chan 51"/>
    <n v="717"/>
    <s v="140"/>
    <b v="0"/>
    <n v="68694135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c80"/>
    <n v="335694391812"/>
    <s v="0x4e28f1ea04"/>
    <n v="151"/>
    <s v="(0x97)"/>
    <s v="CL_DEBUG param32 2097152(0x00200000)"/>
    <n v="1373"/>
    <s v="140"/>
    <n v="2097152"/>
    <n v="6869427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cb0"/>
    <n v="335694391827"/>
    <s v="0x4e28f1ea13"/>
    <n v="151"/>
    <s v="(0x97)"/>
    <s v="CL_DEBUG param32 8192(0x00002000)"/>
    <n v="15"/>
    <s v="140"/>
    <n v="8192"/>
    <n v="68694273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cd0"/>
    <n v="335694392766"/>
    <s v="0x4e28f1edbe"/>
    <n v="151"/>
    <s v="(0x97)"/>
    <s v="CL_DEBUG param32 512(0x00000200)"/>
    <n v="939"/>
    <s v="140"/>
    <n v="512"/>
    <n v="6869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cf0"/>
    <n v="335694402254"/>
    <s v="0x4e28f212ce"/>
    <n v="151"/>
    <s v="(0x97)"/>
    <s v="CL_DEBUG param32 2097152(0x00200000)"/>
    <n v="9488"/>
    <s v="140"/>
    <n v="2097152"/>
    <n v="6869531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d70"/>
    <n v="335694403295"/>
    <s v="0x4e28f216df"/>
    <n v="151"/>
    <s v="(0x97)"/>
    <s v="CL_DEBUG param32 128(0x00000080)"/>
    <n v="1041"/>
    <s v="140"/>
    <n v="128"/>
    <n v="6869542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db0"/>
    <n v="335694403340"/>
    <s v="0x4e28f2170c"/>
    <n v="131"/>
    <s v="(0x83)"/>
    <s v="CL_NEW CL Id 141 (0x8D) duration 400msec"/>
    <n v="45"/>
    <s v="141"/>
    <b v="0"/>
    <n v="68695425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dd0"/>
    <n v="335694403402"/>
    <s v="0x4e28f2174a"/>
    <n v="129"/>
    <s v="(0x81)"/>
    <s v="CL_FRT32_TX_CALL param32 0x28F21AB9"/>
    <n v="62"/>
    <s v="141"/>
    <n v="686955193"/>
    <n v="686954314"/>
    <s v=""/>
    <s v="beforeTx"/>
    <s v=""/>
    <s v=""/>
    <s v=""/>
    <s v=""/>
    <s v=""/>
    <s v=""/>
    <n v="719"/>
    <s v="EMPTY"/>
    <s v="EMPTY"/>
    <s v="EMPTY"/>
    <n v="879"/>
    <n v="915"/>
    <s v="EMPTY"/>
    <s v="EMPTY"/>
    <x v="0"/>
  </r>
  <r>
    <s v="00016de0"/>
    <n v="335694403405"/>
    <s v="0x4e28f2174d"/>
    <n v="129"/>
    <s v="(0x81)"/>
    <s v="CL_FRT32_TX_CALL param32 0x0000004E"/>
    <n v="3"/>
    <s v="141"/>
    <n v="78"/>
    <n v="6869543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df0"/>
    <n v="335694404317"/>
    <s v="0x4e28f21add"/>
    <n v="140"/>
    <s v="(0x8c)"/>
    <s v="CL_TX STS_SUCCESS(0,0x0) mode 1 chan 18"/>
    <n v="912"/>
    <s v="141"/>
    <b v="0"/>
    <n v="68695522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e10"/>
    <n v="335694407949"/>
    <s v="0x4e28f2290d"/>
    <n v="6"/>
    <s v="(0x6)"/>
    <s v="LMMGR_DATA_CONF param32 0x28F21D88"/>
    <n v="3632"/>
    <s v="141"/>
    <n v="686955912"/>
    <n v="68695886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6e20"/>
    <n v="335694407952"/>
    <s v="0x4e28f22910"/>
    <n v="6"/>
    <s v="(0x6)"/>
    <s v="LMMGR_DATA_CONF param32 0x0000004E"/>
    <n v="3"/>
    <s v="141"/>
    <n v="78"/>
    <n v="6869588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e30"/>
    <n v="335694407956"/>
    <s v="0x4e28f22914"/>
    <n v="122"/>
    <s v="(0x7a)"/>
    <s v="FRT32_TX_END param32 0x28F228D3"/>
    <n v="4"/>
    <s v="141"/>
    <n v="686958803"/>
    <n v="68695886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6e40"/>
    <n v="335694407958"/>
    <s v="0x4e28f22916"/>
    <n v="122"/>
    <s v="(0x7a)"/>
    <s v="FRT32_TX_END param32 0x0000004E"/>
    <n v="2"/>
    <s v="141"/>
    <n v="78"/>
    <n v="6869588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e50"/>
    <n v="335694407966"/>
    <s v="0x4e28f2291e"/>
    <n v="151"/>
    <s v="(0x97)"/>
    <s v="CL_DEBUG param32 64(0x00000040)"/>
    <n v="8"/>
    <s v="141"/>
    <n v="64"/>
    <n v="6869588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ed0"/>
    <n v="335694408405"/>
    <s v="0x4e28f22ad5"/>
    <n v="151"/>
    <s v="(0x97)"/>
    <s v="CL_DEBUG param32 256(0x00000100)"/>
    <n v="439"/>
    <s v="141"/>
    <n v="256"/>
    <n v="6869593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f00"/>
    <n v="335694408429"/>
    <s v="0x4e28f22aed"/>
    <n v="130"/>
    <s v="(0x82)"/>
    <s v="CL_FRT32_RX_CALL param32 0x00100005"/>
    <n v="24"/>
    <s v="141"/>
    <n v="1048581"/>
    <n v="686959341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16f10"/>
    <n v="335694409169"/>
    <s v="0x4e28f22dd1"/>
    <n v="141"/>
    <s v="(0x8d)"/>
    <s v="CL_RX STS_SUCCESS(0,0x0) mode 5 chan 16"/>
    <n v="740"/>
    <s v="141"/>
    <b v="0"/>
    <n v="68696008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6f40"/>
    <n v="335694410517"/>
    <s v="0x4e28f23315"/>
    <n v="123"/>
    <s v="(0x7b)"/>
    <s v="FRT32_RX_START param32 0x28F23177"/>
    <n v="1348"/>
    <s v="141"/>
    <n v="686961015"/>
    <n v="686961429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6f50"/>
    <n v="335694410519"/>
    <s v="0x4e28f23317"/>
    <n v="123"/>
    <s v="(0x7b)"/>
    <s v="FRT32_RX_START param32 0x0000004E"/>
    <n v="2"/>
    <s v="141"/>
    <n v="78"/>
    <n v="6869614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f90"/>
    <n v="335694410850"/>
    <s v="0x4e28f23462"/>
    <n v="124"/>
    <s v="(0x7c)"/>
    <s v="FRT32_RX_END param32 0x28F2338D"/>
    <n v="331"/>
    <s v="141"/>
    <n v="686961549"/>
    <n v="686961762"/>
    <s v=""/>
    <s v=""/>
    <s v=""/>
    <s v=""/>
    <s v=""/>
    <s v=""/>
    <s v=""/>
    <s v="rxEnd"/>
    <s v="EMPTY"/>
    <s v="EMPTY"/>
    <n v="-686961547"/>
    <s v="EMPTY"/>
    <s v="EMPTY"/>
    <s v="EMPTY"/>
    <n v="229"/>
    <s v="EMPTY"/>
    <x v="0"/>
  </r>
  <r>
    <s v="00016fa0"/>
    <n v="335694410852"/>
    <s v="0x4e28f23464"/>
    <n v="124"/>
    <s v="(0x7c)"/>
    <s v="FRT32_RX_END param32 0x0000004E"/>
    <n v="2"/>
    <s v="141"/>
    <n v="78"/>
    <n v="6869617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6fb0"/>
    <n v="335694410866"/>
    <s v="0x4e28f23472"/>
    <n v="151"/>
    <s v="(0x97)"/>
    <s v="CL_DEBUG param32 2(0x00000002)"/>
    <n v="14"/>
    <s v="141"/>
    <n v="2"/>
    <n v="686961778"/>
    <s v=""/>
    <s v="beforeTx"/>
    <s v=""/>
    <s v=""/>
    <s v=""/>
    <s v=""/>
    <s v=""/>
    <s v=""/>
    <s v="EMPTY"/>
    <s v="EMPTY"/>
    <s v="EMPTY"/>
    <s v="EMPTY"/>
    <n v="-686961776"/>
    <n v="718"/>
    <s v="EMPTY"/>
    <s v="EMPTY"/>
    <x v="0"/>
  </r>
  <r>
    <s v="00016fd0"/>
    <n v="335694410877"/>
    <s v="0x4e28f2347d"/>
    <n v="151"/>
    <s v="(0x97)"/>
    <s v="CL_DEBUG param32 60(0x0000003C)"/>
    <n v="11"/>
    <s v="141"/>
    <n v="60"/>
    <n v="6869617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0e0"/>
    <n v="335694411584"/>
    <s v="0x4e28f23740"/>
    <n v="140"/>
    <s v="(0x8c)"/>
    <s v="CL_TX STS_INADEQUATE_TIME(579,0x243) mode 5 chan 16"/>
    <n v="707"/>
    <s v="141"/>
    <b v="0"/>
    <n v="686962496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1a0"/>
    <n v="335694412808"/>
    <s v="0x4e28f23c08"/>
    <n v="151"/>
    <s v="(0x97)"/>
    <s v="CL_DEBUG param32 512(0x00000200)"/>
    <n v="1224"/>
    <s v="141"/>
    <n v="512"/>
    <n v="68696372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1c0"/>
    <n v="335694413585"/>
    <s v="0x4e28f23f11"/>
    <n v="151"/>
    <s v="(0x97)"/>
    <s v="CL_DEBUG param32 2097152(0x00200000)"/>
    <n v="777"/>
    <s v="141"/>
    <n v="2097152"/>
    <n v="6869644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1f0"/>
    <n v="335694424359"/>
    <s v="0x4e28f26927"/>
    <n v="151"/>
    <s v="(0x97)"/>
    <s v="CL_DEBUG param32 2097152(0x00200000)"/>
    <n v="10774"/>
    <s v="141"/>
    <n v="2097152"/>
    <n v="6869752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270"/>
    <n v="335694425401"/>
    <s v="0x4e28f26d39"/>
    <n v="151"/>
    <s v="(0x97)"/>
    <s v="CL_DEBUG param32 128(0x00000080)"/>
    <n v="1042"/>
    <s v="141"/>
    <n v="128"/>
    <n v="68697631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2b0"/>
    <n v="335694425460"/>
    <s v="0x4e28f26d74"/>
    <n v="131"/>
    <s v="(0x83)"/>
    <s v="CL_NEW CL Id 142 (0x8E) duration 400msec"/>
    <n v="59"/>
    <s v="142"/>
    <b v="0"/>
    <n v="6869763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2d0"/>
    <n v="335694425509"/>
    <s v="0x4e28f26da5"/>
    <n v="129"/>
    <s v="(0x81)"/>
    <s v="CL_FRT32_TX_CALL param32 0x28F27113"/>
    <n v="49"/>
    <s v="142"/>
    <n v="686977299"/>
    <n v="686976421"/>
    <s v=""/>
    <s v="beforeTx"/>
    <s v=""/>
    <s v=""/>
    <s v=""/>
    <s v=""/>
    <s v=""/>
    <s v=""/>
    <n v="719"/>
    <s v="EMPTY"/>
    <s v="EMPTY"/>
    <s v="EMPTY"/>
    <n v="878"/>
    <n v="914"/>
    <s v="EMPTY"/>
    <s v="EMPTY"/>
    <x v="0"/>
  </r>
  <r>
    <s v="000172e0"/>
    <n v="335694425511"/>
    <s v="0x4e28f26da7"/>
    <n v="129"/>
    <s v="(0x81)"/>
    <s v="CL_FRT32_TX_CALL param32 0x0000004E"/>
    <n v="2"/>
    <s v="142"/>
    <n v="78"/>
    <n v="6869764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2f0"/>
    <n v="335694426423"/>
    <s v="0x4e28f27137"/>
    <n v="140"/>
    <s v="(0x8c)"/>
    <s v="CL_TX STS_SUCCESS(0,0x0) mode 1 chan 22"/>
    <n v="912"/>
    <s v="142"/>
    <b v="0"/>
    <n v="68697733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310"/>
    <n v="335694430056"/>
    <s v="0x4e28f27f68"/>
    <n v="6"/>
    <s v="(0x6)"/>
    <s v="LMMGR_DATA_CONF param32 0x28F273E2"/>
    <n v="3633"/>
    <s v="142"/>
    <n v="686978018"/>
    <n v="686980968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7320"/>
    <n v="335694430058"/>
    <s v="0x4e28f27f6a"/>
    <n v="6"/>
    <s v="(0x6)"/>
    <s v="LMMGR_DATA_CONF param32 0x0000004E"/>
    <n v="2"/>
    <s v="142"/>
    <n v="78"/>
    <n v="6869809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330"/>
    <n v="335694430060"/>
    <s v="0x4e28f27f6c"/>
    <n v="122"/>
    <s v="(0x7a)"/>
    <s v="FRT32_TX_END param32 0x28F27F2D"/>
    <n v="2"/>
    <s v="142"/>
    <n v="686980909"/>
    <n v="686980972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7340"/>
    <n v="335694430064"/>
    <s v="0x4e28f27f70"/>
    <n v="122"/>
    <s v="(0x7a)"/>
    <s v="FRT32_TX_END param32 0x0000004E"/>
    <n v="4"/>
    <s v="142"/>
    <n v="78"/>
    <n v="6869809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350"/>
    <n v="335694430072"/>
    <s v="0x4e28f27f78"/>
    <n v="151"/>
    <s v="(0x97)"/>
    <s v="CL_DEBUG param32 64(0x00000040)"/>
    <n v="8"/>
    <s v="142"/>
    <n v="64"/>
    <n v="6869809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3d0"/>
    <n v="335694430511"/>
    <s v="0x4e28f2812f"/>
    <n v="151"/>
    <s v="(0x97)"/>
    <s v="CL_DEBUG param32 256(0x00000100)"/>
    <n v="439"/>
    <s v="142"/>
    <n v="256"/>
    <n v="6869814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400"/>
    <n v="335694430535"/>
    <s v="0x4e28f28147"/>
    <n v="130"/>
    <s v="(0x82)"/>
    <s v="CL_FRT32_RX_CALL param32 0x00120005"/>
    <n v="24"/>
    <s v="142"/>
    <n v="1179653"/>
    <n v="686981447"/>
    <s v=""/>
    <s v=""/>
    <s v=""/>
    <s v=""/>
    <s v=""/>
    <s v="beforeRx"/>
    <s v=""/>
    <s v=""/>
    <s v="EMPTY"/>
    <s v="EMPTY"/>
    <s v="EMPTY"/>
    <s v="EMPTY"/>
    <s v="EMPTY"/>
    <s v="EMPTY"/>
    <s v="EMPTY"/>
    <n v="749"/>
    <x v="0"/>
  </r>
  <r>
    <s v="00017410"/>
    <n v="335694431284"/>
    <s v="0x4e28f28434"/>
    <n v="141"/>
    <s v="(0x8d)"/>
    <s v="CL_RX STS_SUCCESS(0,0x0) mode 5 chan 18"/>
    <n v="749"/>
    <s v="142"/>
    <b v="0"/>
    <n v="686982196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7440"/>
    <n v="335694432638"/>
    <s v="0x4e28f2897e"/>
    <n v="123"/>
    <s v="(0x7b)"/>
    <s v="FRT32_RX_START param32 0x28F287D2"/>
    <n v="1354"/>
    <s v="142"/>
    <n v="686983122"/>
    <n v="686983550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7450"/>
    <n v="335694432644"/>
    <s v="0x4e28f28984"/>
    <n v="123"/>
    <s v="(0x7b)"/>
    <s v="FRT32_RX_START param32 0x0000004E"/>
    <n v="6"/>
    <s v="142"/>
    <n v="78"/>
    <n v="6869835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490"/>
    <n v="335694432974"/>
    <s v="0x4e28f28ace"/>
    <n v="124"/>
    <s v="(0x7c)"/>
    <s v="FRT32_RX_END param32 0x28F289E7"/>
    <n v="330"/>
    <s v="142"/>
    <n v="686983655"/>
    <n v="686983886"/>
    <s v=""/>
    <s v=""/>
    <s v=""/>
    <s v=""/>
    <s v=""/>
    <s v=""/>
    <s v=""/>
    <s v="rxEnd"/>
    <s v="EMPTY"/>
    <s v="EMPTY"/>
    <n v="-686983653"/>
    <s v="EMPTY"/>
    <s v="EMPTY"/>
    <s v="EMPTY"/>
    <n v="248"/>
    <s v="EMPTY"/>
    <x v="0"/>
  </r>
  <r>
    <s v="000174a0"/>
    <n v="335694432976"/>
    <s v="0x4e28f28ad0"/>
    <n v="124"/>
    <s v="(0x7c)"/>
    <s v="FRT32_RX_END param32 0x0000004E"/>
    <n v="2"/>
    <s v="142"/>
    <n v="78"/>
    <n v="6869838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4b0"/>
    <n v="335694432991"/>
    <s v="0x4e28f28adf"/>
    <n v="151"/>
    <s v="(0x97)"/>
    <s v="CL_DEBUG param32 2(0x00000002)"/>
    <n v="15"/>
    <s v="142"/>
    <n v="2"/>
    <n v="686983903"/>
    <s v=""/>
    <s v="beforeTx"/>
    <s v=""/>
    <s v=""/>
    <s v=""/>
    <s v=""/>
    <s v=""/>
    <s v=""/>
    <s v="EMPTY"/>
    <s v="EMPTY"/>
    <s v="EMPTY"/>
    <s v="EMPTY"/>
    <n v="-686983901"/>
    <n v="726"/>
    <s v="EMPTY"/>
    <s v="EMPTY"/>
    <x v="0"/>
  </r>
  <r>
    <s v="000174d0"/>
    <n v="335694433002"/>
    <s v="0x4e28f28aea"/>
    <n v="151"/>
    <s v="(0x97)"/>
    <s v="CL_DEBUG param32 60(0x0000003C)"/>
    <n v="11"/>
    <s v="142"/>
    <n v="60"/>
    <n v="68698391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5e0"/>
    <n v="335694433717"/>
    <s v="0x4e28f28db5"/>
    <n v="140"/>
    <s v="(0x8c)"/>
    <s v="CL_TX STS_INADEQUATE_TIME(579,0x243) mode 5 chan 18"/>
    <n v="715"/>
    <s v="142"/>
    <b v="0"/>
    <n v="68698462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6a0"/>
    <n v="335694435078"/>
    <s v="0x4e28f29306"/>
    <n v="151"/>
    <s v="(0x97)"/>
    <s v="CL_DEBUG param32 2097152(0x00200000)"/>
    <n v="1361"/>
    <s v="142"/>
    <n v="2097152"/>
    <n v="6869859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6d0"/>
    <n v="335694440919"/>
    <s v="0x4e28f2a9d7"/>
    <n v="151"/>
    <s v="(0x97)"/>
    <s v="CL_DEBUG param32 2(0x00000002)"/>
    <n v="5841"/>
    <s v="142"/>
    <n v="2"/>
    <n v="6869918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720"/>
    <n v="335694441021"/>
    <s v="0x4e28f2aa3d"/>
    <n v="123"/>
    <s v="(0x7b)"/>
    <s v="FRT32_RX_START param32 0x28F2A95F"/>
    <n v="102"/>
    <s v="142"/>
    <n v="686991711"/>
    <n v="6869919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730"/>
    <n v="335694441023"/>
    <s v="0x4e28f2aa3f"/>
    <n v="123"/>
    <s v="(0x7b)"/>
    <s v="FRT32_RX_START param32 0x0000004E"/>
    <n v="2"/>
    <s v="142"/>
    <n v="78"/>
    <n v="6869919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740"/>
    <n v="335694441030"/>
    <s v="0x4e28f2aa46"/>
    <n v="151"/>
    <s v="(0x97)"/>
    <s v="CL_DEBUG param32 4(0x00000004)"/>
    <n v="7"/>
    <s v="142"/>
    <n v="4"/>
    <n v="6869919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790"/>
    <n v="335694441118"/>
    <s v="0x4e28f2aa9e"/>
    <n v="151"/>
    <s v="(0x97)"/>
    <s v="CL_DEBUG param32 8(0x00000008)"/>
    <n v="88"/>
    <s v="142"/>
    <n v="8"/>
    <n v="6869920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7e0"/>
    <n v="335694442432"/>
    <s v="0x4e28f2afc0"/>
    <n v="151"/>
    <s v="(0x97)"/>
    <s v="CL_DEBUG param32 16(0x00000010)"/>
    <n v="1314"/>
    <s v="142"/>
    <n v="16"/>
    <n v="6869933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870"/>
    <n v="335694442520"/>
    <s v="0x4e28f2b018"/>
    <n v="151"/>
    <s v="(0x97)"/>
    <s v="CL_DEBUG param32 128(0x00000080)"/>
    <n v="88"/>
    <s v="142"/>
    <n v="128"/>
    <n v="6869934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8b0"/>
    <n v="335694442547"/>
    <s v="0x4e28f2b033"/>
    <n v="131"/>
    <s v="(0x83)"/>
    <s v="CL_NEW CL Id 143 (0x8F) duration 400msec"/>
    <n v="27"/>
    <s v="143"/>
    <b v="0"/>
    <n v="6869934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900"/>
    <n v="335694443209"/>
    <s v="0x4e28f2b2c9"/>
    <n v="151"/>
    <s v="(0x97)"/>
    <s v="CL_DEBUG param32 2097152(0x00200000)"/>
    <n v="662"/>
    <s v="143"/>
    <n v="2097152"/>
    <n v="6869941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940"/>
    <n v="335694443672"/>
    <s v="0x4e28f2b498"/>
    <n v="124"/>
    <s v="(0x7c)"/>
    <s v="FRT32_RX_END param32 0x28F2B44E"/>
    <n v="463"/>
    <s v="143"/>
    <n v="686994510"/>
    <n v="6869945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950"/>
    <n v="335694443674"/>
    <s v="0x4e28f2b49a"/>
    <n v="124"/>
    <s v="(0x7c)"/>
    <s v="FRT32_RX_END param32 0x0000004E"/>
    <n v="2"/>
    <s v="143"/>
    <n v="78"/>
    <n v="6869945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960"/>
    <n v="335694443689"/>
    <s v="0x4e28f2b4a9"/>
    <n v="151"/>
    <s v="(0x97)"/>
    <s v="CL_DEBUG param32 32(0x00000020)"/>
    <n v="15"/>
    <s v="143"/>
    <n v="32"/>
    <n v="68699460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a00"/>
    <n v="335694444140"/>
    <s v="0x4e28f2b66c"/>
    <n v="129"/>
    <s v="(0x81)"/>
    <s v="CL_FRT32_TX_CALL param32 0x28F2B9C6"/>
    <n v="451"/>
    <s v="143"/>
    <n v="686995910"/>
    <n v="686995052"/>
    <s v=""/>
    <s v="beforeTx"/>
    <s v=""/>
    <s v=""/>
    <s v=""/>
    <s v=""/>
    <s v=""/>
    <s v=""/>
    <n v="950"/>
    <s v="EMPTY"/>
    <s v="EMPTY"/>
    <s v="EMPTY"/>
    <n v="858"/>
    <n v="1083"/>
    <s v="EMPTY"/>
    <s v="EMPTY"/>
    <x v="0"/>
  </r>
  <r>
    <s v="00017a10"/>
    <n v="335694444145"/>
    <s v="0x4e28f2b671"/>
    <n v="129"/>
    <s v="(0x81)"/>
    <s v="CL_FRT32_TX_CALL param32 0x0000004E"/>
    <n v="5"/>
    <s v="143"/>
    <n v="78"/>
    <n v="6869950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a20"/>
    <n v="335694445223"/>
    <s v="0x4e28f2baa7"/>
    <n v="140"/>
    <s v="(0x8c)"/>
    <s v="CL_TX STS_SUCCESS(0,0x0) mode 5 chan 25"/>
    <n v="1078"/>
    <s v="143"/>
    <b v="0"/>
    <n v="68699613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a40"/>
    <n v="335694486436"/>
    <s v="0x4e28f35ba4"/>
    <n v="6"/>
    <s v="(0x6)"/>
    <s v="LMMGR_DATA_CONF param32 0x28F2BD7C"/>
    <n v="41213"/>
    <s v="143"/>
    <n v="686996860"/>
    <n v="687037348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7a50"/>
    <n v="335694486439"/>
    <s v="0x4e28f35ba7"/>
    <n v="6"/>
    <s v="(0x6)"/>
    <s v="LMMGR_DATA_CONF param32 0x0000004E"/>
    <n v="3"/>
    <s v="143"/>
    <n v="78"/>
    <n v="6870373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a60"/>
    <n v="335694486441"/>
    <s v="0x4e28f35ba9"/>
    <n v="122"/>
    <s v="(0x7a)"/>
    <s v="FRT32_TX_END param32 0x28F35B89"/>
    <n v="2"/>
    <s v="143"/>
    <n v="687037321"/>
    <n v="687037353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7a70"/>
    <n v="335694486444"/>
    <s v="0x4e28f35bac"/>
    <n v="122"/>
    <s v="(0x7a)"/>
    <s v="FRT32_TX_END param32 0x0000004E"/>
    <n v="3"/>
    <s v="143"/>
    <n v="78"/>
    <n v="6870373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a80"/>
    <n v="335694486453"/>
    <s v="0x4e28f35bb5"/>
    <n v="151"/>
    <s v="(0x97)"/>
    <s v="CL_DEBUG param32 64(0x00000040)"/>
    <n v="9"/>
    <s v="143"/>
    <n v="64"/>
    <n v="68703736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b00"/>
    <n v="335694486923"/>
    <s v="0x4e28f35d8b"/>
    <n v="151"/>
    <s v="(0x97)"/>
    <s v="CL_DEBUG param32 256(0x00000100)"/>
    <n v="470"/>
    <s v="143"/>
    <n v="256"/>
    <n v="6870378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b30"/>
    <n v="335694486947"/>
    <s v="0x4e28f35da3"/>
    <n v="130"/>
    <s v="(0x82)"/>
    <s v="CL_FRT32_RX_CALL param32 0x00190005"/>
    <n v="24"/>
    <s v="143"/>
    <n v="1638405"/>
    <n v="687037859"/>
    <s v=""/>
    <s v=""/>
    <s v=""/>
    <s v=""/>
    <s v=""/>
    <s v="beforeRx"/>
    <s v=""/>
    <s v=""/>
    <s v="EMPTY"/>
    <s v="EMPTY"/>
    <s v="EMPTY"/>
    <s v="EMPTY"/>
    <s v="EMPTY"/>
    <s v="EMPTY"/>
    <s v="EMPTY"/>
    <n v="168"/>
    <x v="0"/>
  </r>
  <r>
    <s v="00017b40"/>
    <n v="335694487115"/>
    <s v="0x4e28f35e4b"/>
    <n v="141"/>
    <s v="(0x8d)"/>
    <s v="CL_RX STS_SUCCESS(0,0x0) mode 5 chan 25"/>
    <n v="168"/>
    <s v="143"/>
    <b v="0"/>
    <n v="68703802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7b70"/>
    <n v="335694488669"/>
    <s v="0x4e28f3645d"/>
    <n v="123"/>
    <s v="(0x7b)"/>
    <s v="FRT32_RX_START param32 0x28F362B7"/>
    <n v="1554"/>
    <s v="143"/>
    <n v="687039159"/>
    <n v="68703958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7b80"/>
    <n v="335694488676"/>
    <s v="0x4e28f36464"/>
    <n v="123"/>
    <s v="(0x7b)"/>
    <s v="FRT32_RX_START param32 0x0000004E"/>
    <n v="7"/>
    <s v="143"/>
    <n v="78"/>
    <n v="68703958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bb0"/>
    <n v="335694489214"/>
    <s v="0x4e28f3667e"/>
    <n v="151"/>
    <s v="(0x97)"/>
    <s v="CL_DEBUG param32 2(0x00000002)"/>
    <n v="538"/>
    <s v="143"/>
    <n v="2"/>
    <n v="687040126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7bd0"/>
    <n v="335694489260"/>
    <s v="0x4e28f366ac"/>
    <n v="151"/>
    <s v="(0x97)"/>
    <s v="CL_DEBUG param32 28(0x0000001C)"/>
    <n v="46"/>
    <s v="143"/>
    <n v="28"/>
    <n v="6870401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ca0"/>
    <n v="335694490431"/>
    <s v="0x4e28f36b3f"/>
    <n v="151"/>
    <s v="(0x97)"/>
    <s v="CL_DEBUG param32 2097152(0x00200000)"/>
    <n v="1171"/>
    <s v="143"/>
    <n v="2097152"/>
    <n v="68704134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cd0"/>
    <n v="335694491690"/>
    <s v="0x4e28f3702a"/>
    <n v="151"/>
    <s v="(0x97)"/>
    <s v="CL_DEBUG param32 8192(0x00002000)"/>
    <n v="1259"/>
    <s v="143"/>
    <n v="8192"/>
    <n v="6870426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d00"/>
    <n v="335694528749"/>
    <s v="0x4e28f400ed"/>
    <n v="124"/>
    <s v="(0x7c)"/>
    <s v="FRT32_RX_END param32 0x28F400A1"/>
    <n v="37059"/>
    <s v="143"/>
    <n v="687079585"/>
    <n v="68707966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d10"/>
    <n v="335694528751"/>
    <s v="0x4e28f400ef"/>
    <n v="124"/>
    <s v="(0x7c)"/>
    <s v="FRT32_RX_END param32 0x0000004E"/>
    <n v="2"/>
    <s v="143"/>
    <n v="78"/>
    <n v="6870796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d20"/>
    <n v="335694528767"/>
    <s v="0x4e28f400ff"/>
    <n v="151"/>
    <s v="(0x97)"/>
    <s v="CL_DEBUG param32 32(0x00000020)"/>
    <n v="16"/>
    <s v="143"/>
    <n v="32"/>
    <n v="687079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db0"/>
    <n v="335694528907"/>
    <s v="0x4e28f4018b"/>
    <n v="129"/>
    <s v="(0x81)"/>
    <s v="CL_FRT32_TX_CALL param32 0x28F40489"/>
    <n v="140"/>
    <s v="143"/>
    <n v="687080585"/>
    <n v="687079819"/>
    <s v=""/>
    <s v="beforeTx"/>
    <s v=""/>
    <s v=""/>
    <s v=""/>
    <s v=""/>
    <s v=""/>
    <s v=""/>
    <n v="801"/>
    <s v="EMPTY"/>
    <s v="EMPTY"/>
    <s v="EMPTY"/>
    <n v="766"/>
    <n v="842"/>
    <s v="EMPTY"/>
    <s v="EMPTY"/>
    <x v="0"/>
  </r>
  <r>
    <s v="00017dc0"/>
    <n v="335694528909"/>
    <s v="0x4e28f4018d"/>
    <n v="129"/>
    <s v="(0x81)"/>
    <s v="CL_FRT32_TX_CALL param32 0x0000004E"/>
    <n v="2"/>
    <s v="143"/>
    <n v="78"/>
    <n v="6870798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dd0"/>
    <n v="335694529749"/>
    <s v="0x4e28f404d5"/>
    <n v="140"/>
    <s v="(0x8c)"/>
    <s v="CL_TX STS_SUCCESS(0,0x0) mode 5 chan 25"/>
    <n v="840"/>
    <s v="143"/>
    <b v="0"/>
    <n v="68708066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df0"/>
    <n v="335694530935"/>
    <s v="0x4e28f40977"/>
    <n v="6"/>
    <s v="(0x6)"/>
    <s v="LMMGR_DATA_CONF param32 0x28F407AA"/>
    <n v="1186"/>
    <s v="143"/>
    <n v="687081386"/>
    <n v="687081847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7e00"/>
    <n v="335694530938"/>
    <s v="0x4e28f4097a"/>
    <n v="6"/>
    <s v="(0x6)"/>
    <s v="LMMGR_DATA_CONF param32 0x0000004E"/>
    <n v="3"/>
    <s v="143"/>
    <n v="78"/>
    <n v="68708185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e10"/>
    <n v="335694530941"/>
    <s v="0x4e28f4097d"/>
    <n v="122"/>
    <s v="(0x7a)"/>
    <s v="FRT32_TX_END param32 0x28F4095A"/>
    <n v="3"/>
    <s v="143"/>
    <n v="687081818"/>
    <n v="687081853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7e20"/>
    <n v="335694530944"/>
    <s v="0x4e28f40980"/>
    <n v="122"/>
    <s v="(0x7a)"/>
    <s v="FRT32_TX_END param32 0x0000004E"/>
    <n v="3"/>
    <s v="143"/>
    <n v="78"/>
    <n v="6870818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e30"/>
    <n v="335694530951"/>
    <s v="0x4e28f40987"/>
    <n v="151"/>
    <s v="(0x97)"/>
    <s v="CL_DEBUG param32 64(0x00000040)"/>
    <n v="7"/>
    <s v="143"/>
    <n v="64"/>
    <n v="6870818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ef0"/>
    <n v="335694532333"/>
    <s v="0x4e28f40eed"/>
    <n v="151"/>
    <s v="(0x97)"/>
    <s v="CL_DEBUG param32 2097152(0x00200000)"/>
    <n v="1382"/>
    <s v="143"/>
    <n v="2097152"/>
    <n v="68708324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f70"/>
    <n v="335694532765"/>
    <s v="0x4e28f4109d"/>
    <n v="151"/>
    <s v="(0x97)"/>
    <s v="CL_DEBUG param32 512(0x00000200)"/>
    <n v="432"/>
    <s v="143"/>
    <n v="512"/>
    <n v="6870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f90"/>
    <n v="335694533375"/>
    <s v="0x4e28f412ff"/>
    <n v="151"/>
    <s v="(0x97)"/>
    <s v="CL_DEBUG param32 128(0x00000080)"/>
    <n v="610"/>
    <s v="143"/>
    <n v="128"/>
    <n v="6870842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fd0"/>
    <n v="335694533422"/>
    <s v="0x4e28f4132e"/>
    <n v="131"/>
    <s v="(0x83)"/>
    <s v="CL_NEW CL Id 144 (0x90) duration 400msec"/>
    <n v="47"/>
    <s v="144"/>
    <b v="0"/>
    <n v="6870843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7ff0"/>
    <n v="335694533469"/>
    <s v="0x4e28f4135d"/>
    <n v="129"/>
    <s v="(0x81)"/>
    <s v="CL_FRT32_TX_CALL param32 0x28F416D9"/>
    <n v="47"/>
    <s v="144"/>
    <n v="687085273"/>
    <n v="687084381"/>
    <s v=""/>
    <s v="beforeTx"/>
    <s v=""/>
    <s v=""/>
    <s v=""/>
    <s v=""/>
    <s v=""/>
    <s v=""/>
    <n v="719"/>
    <s v="EMPTY"/>
    <s v="EMPTY"/>
    <s v="EMPTY"/>
    <n v="892"/>
    <n v="928"/>
    <s v="EMPTY"/>
    <s v="EMPTY"/>
    <x v="0"/>
  </r>
  <r>
    <s v="00018000"/>
    <n v="335694533471"/>
    <s v="0x4e28f4135f"/>
    <n v="129"/>
    <s v="(0x81)"/>
    <s v="CL_FRT32_TX_CALL param32 0x0000004E"/>
    <n v="2"/>
    <s v="144"/>
    <n v="78"/>
    <n v="6870843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010"/>
    <n v="335694534397"/>
    <s v="0x4e28f416fd"/>
    <n v="140"/>
    <s v="(0x8c)"/>
    <s v="CL_TX STS_SUCCESS(0,0x0) mode 1 chan 65"/>
    <n v="926"/>
    <s v="144"/>
    <b v="0"/>
    <n v="68708530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030"/>
    <n v="335694538029"/>
    <s v="0x4e28f4252d"/>
    <n v="6"/>
    <s v="(0x6)"/>
    <s v="LMMGR_DATA_CONF param32 0x28F419A8"/>
    <n v="3632"/>
    <s v="144"/>
    <n v="687085992"/>
    <n v="687088941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8040"/>
    <n v="335694538032"/>
    <s v="0x4e28f42530"/>
    <n v="6"/>
    <s v="(0x6)"/>
    <s v="LMMGR_DATA_CONF param32 0x0000004E"/>
    <n v="3"/>
    <s v="144"/>
    <n v="78"/>
    <n v="68708894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050"/>
    <n v="335694538034"/>
    <s v="0x4e28f42532"/>
    <n v="122"/>
    <s v="(0x7a)"/>
    <s v="FRT32_TX_END param32 0x28F424F3"/>
    <n v="2"/>
    <s v="144"/>
    <n v="687088883"/>
    <n v="687088946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8060"/>
    <n v="335694538037"/>
    <s v="0x4e28f42535"/>
    <n v="122"/>
    <s v="(0x7a)"/>
    <s v="FRT32_TX_END param32 0x0000004E"/>
    <n v="3"/>
    <s v="144"/>
    <n v="78"/>
    <n v="6870889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070"/>
    <n v="335694538044"/>
    <s v="0x4e28f4253c"/>
    <n v="151"/>
    <s v="(0x97)"/>
    <s v="CL_DEBUG param32 64(0x00000040)"/>
    <n v="7"/>
    <s v="144"/>
    <n v="64"/>
    <n v="6870889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0f0"/>
    <n v="335694538485"/>
    <s v="0x4e28f426f5"/>
    <n v="151"/>
    <s v="(0x97)"/>
    <s v="CL_DEBUG param32 256(0x00000100)"/>
    <n v="441"/>
    <s v="144"/>
    <n v="256"/>
    <n v="6870893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120"/>
    <n v="335694538510"/>
    <s v="0x4e28f4270e"/>
    <n v="130"/>
    <s v="(0x82)"/>
    <s v="CL_FRT32_RX_CALL param32 0x00020005"/>
    <n v="25"/>
    <s v="144"/>
    <n v="131077"/>
    <n v="687089422"/>
    <s v=""/>
    <s v=""/>
    <s v=""/>
    <s v=""/>
    <s v=""/>
    <s v="beforeRx"/>
    <s v=""/>
    <s v=""/>
    <s v="EMPTY"/>
    <s v="EMPTY"/>
    <s v="EMPTY"/>
    <s v="EMPTY"/>
    <s v="EMPTY"/>
    <s v="EMPTY"/>
    <s v="EMPTY"/>
    <n v="740"/>
    <x v="0"/>
  </r>
  <r>
    <s v="00018130"/>
    <n v="335694539250"/>
    <s v="0x4e28f429f2"/>
    <n v="141"/>
    <s v="(0x8d)"/>
    <s v="CL_RX STS_SUCCESS(0,0x0) mode 5 chan 2"/>
    <n v="740"/>
    <s v="144"/>
    <b v="0"/>
    <n v="687090162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8160"/>
    <n v="335694540750"/>
    <s v="0x4e28f42fce"/>
    <n v="123"/>
    <s v="(0x7b)"/>
    <s v="FRT32_RX_START param32 0x28F42E3B"/>
    <n v="1500"/>
    <s v="144"/>
    <n v="687091259"/>
    <n v="68709166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8170"/>
    <n v="335694540752"/>
    <s v="0x4e28f42fd0"/>
    <n v="123"/>
    <s v="(0x7b)"/>
    <s v="FRT32_RX_START param32 0x0000004E"/>
    <n v="2"/>
    <s v="144"/>
    <n v="78"/>
    <n v="6870916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1a0"/>
    <n v="335694541306"/>
    <s v="0x4e28f431fa"/>
    <n v="151"/>
    <s v="(0x97)"/>
    <s v="CL_DEBUG param32 2(0x00000002)"/>
    <n v="554"/>
    <s v="144"/>
    <n v="2"/>
    <n v="687092218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81c0"/>
    <n v="335694541316"/>
    <s v="0x4e28f43204"/>
    <n v="151"/>
    <s v="(0x97)"/>
    <s v="CL_DEBUG param32 284(0x0000011C)"/>
    <n v="10"/>
    <s v="144"/>
    <n v="284"/>
    <n v="68709222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260"/>
    <n v="335694542155"/>
    <s v="0x4e28f4354b"/>
    <n v="151"/>
    <s v="(0x97)"/>
    <s v="CL_DEBUG param32 2097152(0x00200000)"/>
    <n v="839"/>
    <s v="144"/>
    <n v="2097152"/>
    <n v="687093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2a0"/>
    <n v="335694582141"/>
    <s v="0x4e28f4d17d"/>
    <n v="124"/>
    <s v="(0x7c)"/>
    <s v="FRT32_RX_END param32 0x28F4D125"/>
    <n v="39986"/>
    <s v="144"/>
    <n v="687132965"/>
    <n v="6871330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2b0"/>
    <n v="335694582144"/>
    <s v="0x4e28f4d180"/>
    <n v="124"/>
    <s v="(0x7c)"/>
    <s v="FRT32_RX_END param32 0x0000004E"/>
    <n v="3"/>
    <s v="144"/>
    <n v="78"/>
    <n v="6871330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2c0"/>
    <n v="335694582159"/>
    <s v="0x4e28f4d18f"/>
    <n v="151"/>
    <s v="(0x97)"/>
    <s v="CL_DEBUG param32 32(0x00000020)"/>
    <n v="15"/>
    <s v="144"/>
    <n v="32"/>
    <n v="6871330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60"/>
    <n v="335694582646"/>
    <s v="0x4e28f4d376"/>
    <n v="129"/>
    <s v="(0x81)"/>
    <s v="CL_FRT32_TX_CALL param32 0x28F4D50D"/>
    <n v="487"/>
    <s v="144"/>
    <n v="687133965"/>
    <n v="687133558"/>
    <s v=""/>
    <s v="beforeTx"/>
    <s v=""/>
    <s v=""/>
    <s v=""/>
    <s v=""/>
    <s v=""/>
    <s v=""/>
    <s v="EMPTY"/>
    <s v="EMPTY"/>
    <s v="EMPTY"/>
    <s v="EMPTY"/>
    <n v="407"/>
    <n v="509"/>
    <s v="EMPTY"/>
    <s v="EMPTY"/>
    <x v="0"/>
  </r>
  <r>
    <s v="00018370"/>
    <n v="335694582648"/>
    <s v="0x4e28f4d378"/>
    <n v="129"/>
    <s v="(0x81)"/>
    <s v="CL_FRT32_TX_CALL param32 0x0000004E"/>
    <n v="2"/>
    <s v="144"/>
    <n v="78"/>
    <n v="68713356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80"/>
    <n v="335694583155"/>
    <s v="0x4e28f4d573"/>
    <n v="140"/>
    <s v="(0x8c)"/>
    <s v="CL_TX STS_SUCCESS(0,0x0) mode 5 chan 2"/>
    <n v="507"/>
    <s v="144"/>
    <b v="0"/>
    <n v="68713406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a0"/>
    <n v="335694591715"/>
    <s v="0x4e28f4f6e3"/>
    <n v="151"/>
    <s v="(0x97)"/>
    <s v="CL_DEBUG param32 8192(0x00002000)"/>
    <n v="8560"/>
    <s v="144"/>
    <n v="8192"/>
    <n v="68714262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c0"/>
    <n v="335694624367"/>
    <s v="0x4e28f5766f"/>
    <n v="6"/>
    <s v="(0x6)"/>
    <s v="LMMGR_DATA_CONF param32 0x28F4D848"/>
    <n v="32652"/>
    <s v="144"/>
    <n v="687134792"/>
    <n v="6871752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d0"/>
    <n v="335694624370"/>
    <s v="0x4e28f57672"/>
    <n v="6"/>
    <s v="(0x6)"/>
    <s v="LMMGR_DATA_CONF param32 0x0000004E"/>
    <n v="3"/>
    <s v="144"/>
    <n v="78"/>
    <n v="6871752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e0"/>
    <n v="335694624372"/>
    <s v="0x4e28f57674"/>
    <n v="122"/>
    <s v="(0x7a)"/>
    <s v="FRT32_TX_END param32 0x28F57654"/>
    <n v="2"/>
    <s v="144"/>
    <n v="687175252"/>
    <n v="6871752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3f0"/>
    <n v="335694624374"/>
    <s v="0x4e28f57676"/>
    <n v="122"/>
    <s v="(0x7a)"/>
    <s v="FRT32_TX_END param32 0x0000004E"/>
    <n v="2"/>
    <s v="144"/>
    <n v="78"/>
    <n v="68717528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400"/>
    <n v="335694624383"/>
    <s v="0x4e28f5767f"/>
    <n v="151"/>
    <s v="(0x97)"/>
    <s v="CL_DEBUG param32 64(0x00000040)"/>
    <n v="9"/>
    <s v="144"/>
    <n v="64"/>
    <n v="6871752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480"/>
    <n v="335694624854"/>
    <s v="0x4e28f57856"/>
    <n v="151"/>
    <s v="(0x97)"/>
    <s v="CL_DEBUG param32 256(0x00000100)"/>
    <n v="471"/>
    <s v="144"/>
    <n v="256"/>
    <n v="6871757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4b0"/>
    <n v="335694624879"/>
    <s v="0x4e28f5786f"/>
    <n v="130"/>
    <s v="(0x82)"/>
    <s v="CL_FRT32_RX_CALL param32 0x00020005"/>
    <n v="25"/>
    <s v="144"/>
    <n v="131077"/>
    <n v="687175791"/>
    <s v=""/>
    <s v=""/>
    <s v=""/>
    <s v=""/>
    <s v=""/>
    <s v="beforeRx"/>
    <s v=""/>
    <s v=""/>
    <s v="EMPTY"/>
    <s v="EMPTY"/>
    <s v="EMPTY"/>
    <s v="EMPTY"/>
    <s v="EMPTY"/>
    <s v="EMPTY"/>
    <s v="EMPTY"/>
    <n v="158"/>
    <x v="0"/>
  </r>
  <r>
    <s v="000184c0"/>
    <n v="335694625037"/>
    <s v="0x4e28f5790d"/>
    <n v="141"/>
    <s v="(0x8d)"/>
    <s v="CL_RX STS_SUCCESS(0,0x0) mode 5 chan 2"/>
    <n v="158"/>
    <s v="144"/>
    <b v="0"/>
    <n v="687175949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84f0"/>
    <n v="335694626574"/>
    <s v="0x4e28f57f0e"/>
    <n v="123"/>
    <s v="(0x7b)"/>
    <s v="FRT32_RX_START param32 0x28F57D6C"/>
    <n v="1537"/>
    <s v="144"/>
    <n v="687177068"/>
    <n v="68717748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8500"/>
    <n v="335694626577"/>
    <s v="0x4e28f57f11"/>
    <n v="123"/>
    <s v="(0x7b)"/>
    <s v="FRT32_RX_START param32 0x0000004E"/>
    <n v="3"/>
    <s v="144"/>
    <n v="78"/>
    <n v="6871774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530"/>
    <n v="335694627136"/>
    <s v="0x4e28f58140"/>
    <n v="151"/>
    <s v="(0x97)"/>
    <s v="CL_DEBUG param32 2(0x00000002)"/>
    <n v="559"/>
    <s v="144"/>
    <n v="2"/>
    <n v="687178048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8550"/>
    <n v="335694627172"/>
    <s v="0x4e28f58164"/>
    <n v="151"/>
    <s v="(0x97)"/>
    <s v="CL_DEBUG param32 28(0x0000001C)"/>
    <n v="36"/>
    <s v="144"/>
    <n v="28"/>
    <n v="6871780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640"/>
    <n v="335694628386"/>
    <s v="0x4e28f58622"/>
    <n v="151"/>
    <s v="(0x97)"/>
    <s v="CL_DEBUG param32 2097152(0x00200000)"/>
    <n v="1214"/>
    <s v="144"/>
    <n v="2097152"/>
    <n v="6871792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680"/>
    <n v="335694629933"/>
    <s v="0x4e28f58c2d"/>
    <n v="124"/>
    <s v="(0x7c)"/>
    <s v="FRT32_RX_END param32 0x28F58BE6"/>
    <n v="1547"/>
    <s v="144"/>
    <n v="687180774"/>
    <n v="68718084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690"/>
    <n v="335694629935"/>
    <s v="0x4e28f58c2f"/>
    <n v="124"/>
    <s v="(0x7c)"/>
    <s v="FRT32_RX_END param32 0x0000004E"/>
    <n v="2"/>
    <s v="144"/>
    <n v="78"/>
    <n v="6871808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6a0"/>
    <n v="335694629951"/>
    <s v="0x4e28f58c3f"/>
    <n v="151"/>
    <s v="(0x97)"/>
    <s v="CL_DEBUG param32 32(0x00000020)"/>
    <n v="16"/>
    <s v="144"/>
    <n v="32"/>
    <n v="6871808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740"/>
    <n v="335694630408"/>
    <s v="0x4e28f58e08"/>
    <n v="129"/>
    <s v="(0x81)"/>
    <s v="CL_FRT32_TX_CALL param32 0x28F58FCE"/>
    <n v="457"/>
    <s v="144"/>
    <n v="687181774"/>
    <n v="687181320"/>
    <s v=""/>
    <s v="beforeTx"/>
    <s v=""/>
    <s v=""/>
    <s v=""/>
    <s v=""/>
    <s v=""/>
    <s v=""/>
    <n v="800"/>
    <s v="EMPTY"/>
    <s v="EMPTY"/>
    <s v="EMPTY"/>
    <n v="454"/>
    <n v="529"/>
    <s v="EMPTY"/>
    <s v="EMPTY"/>
    <x v="0"/>
  </r>
  <r>
    <s v="00018750"/>
    <n v="335694630411"/>
    <s v="0x4e28f58e0b"/>
    <n v="129"/>
    <s v="(0x81)"/>
    <s v="CL_FRT32_TX_CALL param32 0x0000004E"/>
    <n v="3"/>
    <s v="144"/>
    <n v="78"/>
    <n v="6871813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760"/>
    <n v="335694630937"/>
    <s v="0x4e28f59019"/>
    <n v="140"/>
    <s v="(0x8c)"/>
    <s v="CL_TX STS_SUCCESS(0,0x0) mode 5 chan 2"/>
    <n v="526"/>
    <s v="144"/>
    <b v="0"/>
    <n v="687181849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780"/>
    <n v="335694673243"/>
    <s v="0x4e28f6355b"/>
    <n v="6"/>
    <s v="(0x6)"/>
    <s v="LMMGR_DATA_CONF param32 0x28F592EE"/>
    <n v="42306"/>
    <s v="144"/>
    <n v="687182574"/>
    <n v="687224155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8790"/>
    <n v="335694673245"/>
    <s v="0x4e28f6355d"/>
    <n v="6"/>
    <s v="(0x6)"/>
    <s v="LMMGR_DATA_CONF param32 0x0000004E"/>
    <n v="2"/>
    <s v="144"/>
    <n v="78"/>
    <n v="6872241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7a0"/>
    <n v="335694673249"/>
    <s v="0x4e28f63561"/>
    <n v="122"/>
    <s v="(0x7a)"/>
    <s v="FRT32_TX_END param32 0x28F6353F"/>
    <n v="4"/>
    <s v="144"/>
    <n v="687224127"/>
    <n v="687224161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87b0"/>
    <n v="335694673252"/>
    <s v="0x4e28f63564"/>
    <n v="122"/>
    <s v="(0x7a)"/>
    <s v="FRT32_TX_END param32 0x0000004E"/>
    <n v="3"/>
    <s v="144"/>
    <n v="78"/>
    <n v="68722416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7c0"/>
    <n v="335694673260"/>
    <s v="0x4e28f6356c"/>
    <n v="151"/>
    <s v="(0x97)"/>
    <s v="CL_DEBUG param32 64(0x00000040)"/>
    <n v="8"/>
    <s v="144"/>
    <n v="64"/>
    <n v="6872241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840"/>
    <n v="335694673729"/>
    <s v="0x4e28f63741"/>
    <n v="151"/>
    <s v="(0x97)"/>
    <s v="CL_DEBUG param32 256(0x00000100)"/>
    <n v="469"/>
    <s v="144"/>
    <n v="256"/>
    <n v="6872246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870"/>
    <n v="335694673753"/>
    <s v="0x4e28f63759"/>
    <n v="130"/>
    <s v="(0x82)"/>
    <s v="CL_FRT32_RX_CALL param32 0x00020005"/>
    <n v="24"/>
    <s v="144"/>
    <n v="131077"/>
    <n v="687224665"/>
    <s v=""/>
    <s v=""/>
    <s v=""/>
    <s v=""/>
    <s v=""/>
    <s v="beforeRx"/>
    <s v=""/>
    <s v=""/>
    <s v="EMPTY"/>
    <s v="EMPTY"/>
    <s v="EMPTY"/>
    <s v="EMPTY"/>
    <s v="EMPTY"/>
    <s v="EMPTY"/>
    <s v="EMPTY"/>
    <n v="149"/>
    <x v="0"/>
  </r>
  <r>
    <s v="00018880"/>
    <n v="335694673902"/>
    <s v="0x4e28f637ee"/>
    <n v="141"/>
    <s v="(0x8d)"/>
    <s v="CL_RX STS_SUCCESS(0,0x0) mode 5 chan 2"/>
    <n v="149"/>
    <s v="144"/>
    <b v="0"/>
    <n v="68722481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88b0"/>
    <n v="335694675464"/>
    <s v="0x4e28f63e08"/>
    <n v="123"/>
    <s v="(0x7b)"/>
    <s v="FRT32_RX_START param32 0x28F63C56"/>
    <n v="1562"/>
    <s v="144"/>
    <n v="687225942"/>
    <n v="687226376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88c0"/>
    <n v="335694675466"/>
    <s v="0x4e28f63e0a"/>
    <n v="123"/>
    <s v="(0x7b)"/>
    <s v="FRT32_RX_START param32 0x0000004E"/>
    <n v="2"/>
    <s v="144"/>
    <n v="78"/>
    <n v="6872263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8f0"/>
    <n v="335694676028"/>
    <s v="0x4e28f6403c"/>
    <n v="151"/>
    <s v="(0x97)"/>
    <s v="CL_DEBUG param32 2(0x00000002)"/>
    <n v="562"/>
    <s v="144"/>
    <n v="2"/>
    <n v="687226940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8910"/>
    <n v="335694676071"/>
    <s v="0x4e28f64067"/>
    <n v="151"/>
    <s v="(0x97)"/>
    <s v="CL_DEBUG param32 28(0x0000001C)"/>
    <n v="43"/>
    <s v="144"/>
    <n v="28"/>
    <n v="6872269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a00"/>
    <n v="335694677335"/>
    <s v="0x4e28f64557"/>
    <n v="151"/>
    <s v="(0x97)"/>
    <s v="CL_DEBUG param32 2097152(0x00200000)"/>
    <n v="1264"/>
    <s v="144"/>
    <n v="2097152"/>
    <n v="6872282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a30"/>
    <n v="335694691695"/>
    <s v="0x4e28f67d6f"/>
    <n v="151"/>
    <s v="(0x97)"/>
    <s v="CL_DEBUG param32 8192(0x00002000)"/>
    <n v="14360"/>
    <s v="144"/>
    <n v="8192"/>
    <n v="68724260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a60"/>
    <n v="335694716619"/>
    <s v="0x4e28f6decb"/>
    <n v="124"/>
    <s v="(0x7c)"/>
    <s v="FRT32_RX_END param32 0x28F6DE85"/>
    <n v="24924"/>
    <s v="144"/>
    <n v="687267461"/>
    <n v="6872675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a70"/>
    <n v="335694716621"/>
    <s v="0x4e28f6decd"/>
    <n v="124"/>
    <s v="(0x7c)"/>
    <s v="FRT32_RX_END param32 0x0000004E"/>
    <n v="2"/>
    <s v="144"/>
    <n v="78"/>
    <n v="6872675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a80"/>
    <n v="335694716637"/>
    <s v="0x4e28f6dedd"/>
    <n v="151"/>
    <s v="(0x97)"/>
    <s v="CL_DEBUG param32 32(0x00000020)"/>
    <n v="16"/>
    <s v="144"/>
    <n v="32"/>
    <n v="6872675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b20"/>
    <n v="335694716866"/>
    <s v="0x4e28f6dfc2"/>
    <n v="129"/>
    <s v="(0x81)"/>
    <s v="CL_FRT32_TX_CALL param32 0x28F6E26D"/>
    <n v="229"/>
    <s v="144"/>
    <n v="687268461"/>
    <n v="687267778"/>
    <s v=""/>
    <s v="beforeTx"/>
    <s v=""/>
    <s v=""/>
    <s v=""/>
    <s v=""/>
    <s v=""/>
    <s v=""/>
    <n v="801"/>
    <s v="EMPTY"/>
    <s v="EMPTY"/>
    <s v="EMPTY"/>
    <n v="683"/>
    <n v="759"/>
    <s v="EMPTY"/>
    <s v="EMPTY"/>
    <x v="0"/>
  </r>
  <r>
    <s v="00018b30"/>
    <n v="335694716869"/>
    <s v="0x4e28f6dfc5"/>
    <n v="129"/>
    <s v="(0x81)"/>
    <s v="CL_FRT32_TX_CALL param32 0x0000004E"/>
    <n v="3"/>
    <s v="144"/>
    <n v="78"/>
    <n v="6872677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b40"/>
    <n v="335694717625"/>
    <s v="0x4e28f6e2b9"/>
    <n v="140"/>
    <s v="(0x8c)"/>
    <s v="CL_TX STS_SUCCESS(0,0x0) mode 5 chan 2"/>
    <n v="756"/>
    <s v="144"/>
    <b v="0"/>
    <n v="687268537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b60"/>
    <n v="335694722118"/>
    <s v="0x4e28f6f446"/>
    <n v="6"/>
    <s v="(0x6)"/>
    <s v="LMMGR_DATA_CONF param32 0x28F6E58E"/>
    <n v="4493"/>
    <s v="144"/>
    <n v="687269262"/>
    <n v="687273030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8b70"/>
    <n v="335694722120"/>
    <s v="0x4e28f6f448"/>
    <n v="6"/>
    <s v="(0x6)"/>
    <s v="LMMGR_DATA_CONF param32 0x0000004E"/>
    <n v="2"/>
    <s v="144"/>
    <n v="78"/>
    <n v="6872730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b80"/>
    <n v="335694722122"/>
    <s v="0x4e28f6f44a"/>
    <n v="122"/>
    <s v="(0x7a)"/>
    <s v="FRT32_TX_END param32 0x28F6F42A"/>
    <n v="2"/>
    <s v="144"/>
    <n v="687273002"/>
    <n v="687273034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8b90"/>
    <n v="335694722126"/>
    <s v="0x4e28f6f44e"/>
    <n v="122"/>
    <s v="(0x7a)"/>
    <s v="FRT32_TX_END param32 0x0000004E"/>
    <n v="4"/>
    <s v="144"/>
    <n v="78"/>
    <n v="68727303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ba0"/>
    <n v="335694722135"/>
    <s v="0x4e28f6f457"/>
    <n v="151"/>
    <s v="(0x97)"/>
    <s v="CL_DEBUG param32 64(0x00000040)"/>
    <n v="9"/>
    <s v="144"/>
    <n v="64"/>
    <n v="68727304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c20"/>
    <n v="335694722604"/>
    <s v="0x4e28f6f62c"/>
    <n v="151"/>
    <s v="(0x97)"/>
    <s v="CL_DEBUG param32 256(0x00000100)"/>
    <n v="469"/>
    <s v="144"/>
    <n v="256"/>
    <n v="6872735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c50"/>
    <n v="335694722628"/>
    <s v="0x4e28f6f644"/>
    <n v="130"/>
    <s v="(0x82)"/>
    <s v="CL_FRT32_RX_CALL param32 0x00020005"/>
    <n v="24"/>
    <s v="144"/>
    <n v="131077"/>
    <n v="687273540"/>
    <s v=""/>
    <s v=""/>
    <s v=""/>
    <s v=""/>
    <s v=""/>
    <s v="beforeRx"/>
    <s v=""/>
    <s v=""/>
    <s v="EMPTY"/>
    <s v="EMPTY"/>
    <s v="EMPTY"/>
    <s v="EMPTY"/>
    <s v="EMPTY"/>
    <s v="EMPTY"/>
    <s v="EMPTY"/>
    <n v="157"/>
    <x v="0"/>
  </r>
  <r>
    <s v="00018c60"/>
    <n v="335694722785"/>
    <s v="0x4e28f6f6e1"/>
    <n v="141"/>
    <s v="(0x8d)"/>
    <s v="CL_RX STS_SUCCESS(0,0x0) mode 5 chan 2"/>
    <n v="157"/>
    <s v="144"/>
    <b v="0"/>
    <n v="687273697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8c90"/>
    <n v="335694724310"/>
    <s v="0x4e28f6fcd6"/>
    <n v="123"/>
    <s v="(0x7b)"/>
    <s v="FRT32_RX_START param32 0x28F6FB43"/>
    <n v="1525"/>
    <s v="144"/>
    <n v="687274819"/>
    <n v="687275222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8ca0"/>
    <n v="335694724312"/>
    <s v="0x4e28f6fcd8"/>
    <n v="123"/>
    <s v="(0x7b)"/>
    <s v="FRT32_RX_START param32 0x0000004E"/>
    <n v="2"/>
    <s v="144"/>
    <n v="78"/>
    <n v="68727522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cd0"/>
    <n v="335694724852"/>
    <s v="0x4e28f6fef4"/>
    <n v="151"/>
    <s v="(0x97)"/>
    <s v="CL_DEBUG param32 2(0x00000002)"/>
    <n v="540"/>
    <s v="144"/>
    <n v="2"/>
    <n v="687275764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8cf0"/>
    <n v="335694724863"/>
    <s v="0x4e28f6feff"/>
    <n v="151"/>
    <s v="(0x97)"/>
    <s v="CL_DEBUG param32 28(0x0000001C)"/>
    <n v="11"/>
    <s v="144"/>
    <n v="28"/>
    <n v="68727577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dc0"/>
    <n v="335694726039"/>
    <s v="0x4e28f70397"/>
    <n v="151"/>
    <s v="(0x97)"/>
    <s v="CL_DEBUG param32 2097152(0x00200000)"/>
    <n v="1176"/>
    <s v="144"/>
    <n v="2097152"/>
    <n v="6872769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e00"/>
    <n v="335694764220"/>
    <s v="0x4e28f798bc"/>
    <n v="124"/>
    <s v="(0x7c)"/>
    <s v="FRT32_RX_END param32 0x28F79873"/>
    <n v="38181"/>
    <s v="144"/>
    <n v="687315059"/>
    <n v="68731513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e10"/>
    <n v="335694764222"/>
    <s v="0x4e28f798be"/>
    <n v="124"/>
    <s v="(0x7c)"/>
    <s v="FRT32_RX_END param32 0x0000004E"/>
    <n v="2"/>
    <s v="144"/>
    <n v="78"/>
    <n v="68731513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e20"/>
    <n v="335694764237"/>
    <s v="0x4e28f798cd"/>
    <n v="151"/>
    <s v="(0x97)"/>
    <s v="CL_DEBUG param32 32(0x00000020)"/>
    <n v="15"/>
    <s v="144"/>
    <n v="32"/>
    <n v="68731514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eb0"/>
    <n v="335694764379"/>
    <s v="0x4e28f7995b"/>
    <n v="129"/>
    <s v="(0x81)"/>
    <s v="CL_FRT32_TX_CALL param32 0x28F79C5B"/>
    <n v="142"/>
    <s v="144"/>
    <n v="687316059"/>
    <n v="687315291"/>
    <s v=""/>
    <s v="beforeTx"/>
    <s v=""/>
    <s v=""/>
    <s v=""/>
    <s v=""/>
    <s v=""/>
    <s v=""/>
    <n v="801"/>
    <s v="EMPTY"/>
    <s v="EMPTY"/>
    <s v="EMPTY"/>
    <n v="768"/>
    <n v="844"/>
    <s v="EMPTY"/>
    <s v="EMPTY"/>
    <x v="0"/>
  </r>
  <r>
    <s v="00018ec0"/>
    <n v="335694764382"/>
    <s v="0x4e28f7995e"/>
    <n v="129"/>
    <s v="(0x81)"/>
    <s v="CL_FRT32_TX_CALL param32 0x0000004E"/>
    <n v="3"/>
    <s v="144"/>
    <n v="78"/>
    <n v="6873152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ed0"/>
    <n v="335694765223"/>
    <s v="0x4e28f79ca7"/>
    <n v="140"/>
    <s v="(0x8c)"/>
    <s v="CL_TX STS_SUCCESS(0,0x0) mode 5 chan 2"/>
    <n v="841"/>
    <s v="144"/>
    <b v="0"/>
    <n v="687316135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ef0"/>
    <n v="335694766542"/>
    <s v="0x4e28f7a1ce"/>
    <n v="6"/>
    <s v="(0x6)"/>
    <s v="LMMGR_DATA_CONF param32 0x28F79F7C"/>
    <n v="1319"/>
    <s v="144"/>
    <n v="687316860"/>
    <n v="68731745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8f00"/>
    <n v="335694766544"/>
    <s v="0x4e28f7a1d0"/>
    <n v="6"/>
    <s v="(0x6)"/>
    <s v="LMMGR_DATA_CONF param32 0x0000004E"/>
    <n v="2"/>
    <s v="144"/>
    <n v="78"/>
    <n v="68731745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f10"/>
    <n v="335694766548"/>
    <s v="0x4e28f7a1d4"/>
    <n v="122"/>
    <s v="(0x7a)"/>
    <s v="FRT32_TX_END param32 0x28F7A1B3"/>
    <n v="4"/>
    <s v="144"/>
    <n v="687317427"/>
    <n v="687317460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8f20"/>
    <n v="335694766551"/>
    <s v="0x4e28f7a1d7"/>
    <n v="122"/>
    <s v="(0x7a)"/>
    <s v="FRT32_TX_END param32 0x0000004E"/>
    <n v="3"/>
    <s v="144"/>
    <n v="78"/>
    <n v="68731746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f30"/>
    <n v="335694766558"/>
    <s v="0x4e28f7a1de"/>
    <n v="151"/>
    <s v="(0x97)"/>
    <s v="CL_DEBUG param32 64(0x00000040)"/>
    <n v="7"/>
    <s v="144"/>
    <n v="64"/>
    <n v="6873174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fb0"/>
    <n v="335694767029"/>
    <s v="0x4e28f7a3b5"/>
    <n v="151"/>
    <s v="(0x97)"/>
    <s v="CL_DEBUG param32 256(0x00000100)"/>
    <n v="471"/>
    <s v="144"/>
    <n v="256"/>
    <n v="6873179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8fe0"/>
    <n v="335694767053"/>
    <s v="0x4e28f7a3cd"/>
    <n v="130"/>
    <s v="(0x82)"/>
    <s v="CL_FRT32_RX_CALL param32 0x00020005"/>
    <n v="24"/>
    <s v="144"/>
    <n v="131077"/>
    <n v="687317965"/>
    <s v=""/>
    <s v=""/>
    <s v=""/>
    <s v=""/>
    <s v=""/>
    <s v="beforeRx"/>
    <s v=""/>
    <s v=""/>
    <s v="EMPTY"/>
    <s v="EMPTY"/>
    <s v="EMPTY"/>
    <s v="EMPTY"/>
    <s v="EMPTY"/>
    <s v="EMPTY"/>
    <s v="EMPTY"/>
    <n v="149"/>
    <x v="0"/>
  </r>
  <r>
    <s v="00018ff0"/>
    <n v="335694767202"/>
    <s v="0x4e28f7a462"/>
    <n v="141"/>
    <s v="(0x8d)"/>
    <s v="CL_RX STS_SUCCESS(0,0x0) mode 5 chan 2"/>
    <n v="149"/>
    <s v="144"/>
    <b v="0"/>
    <n v="687318114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9020"/>
    <n v="335694768736"/>
    <s v="0x4e28f7aa60"/>
    <n v="123"/>
    <s v="(0x7b)"/>
    <s v="FRT32_RX_START param32 0x28F7A8CA"/>
    <n v="1534"/>
    <s v="144"/>
    <n v="687319242"/>
    <n v="687319648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9030"/>
    <n v="335694768739"/>
    <s v="0x4e28f7aa63"/>
    <n v="123"/>
    <s v="(0x7b)"/>
    <s v="FRT32_RX_START param32 0x0000004E"/>
    <n v="3"/>
    <s v="144"/>
    <n v="78"/>
    <n v="68731965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070"/>
    <n v="335694768987"/>
    <s v="0x4e28f7ab5b"/>
    <n v="124"/>
    <s v="(0x7c)"/>
    <s v="FRT32_RX_END param32 0x28F7AA59"/>
    <n v="248"/>
    <s v="144"/>
    <n v="687319641"/>
    <n v="687319899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9080"/>
    <n v="335694768990"/>
    <s v="0x4e28f7ab5e"/>
    <n v="124"/>
    <s v="(0x7c)"/>
    <s v="FRT32_RX_END param32 0x0000004E"/>
    <n v="3"/>
    <s v="144"/>
    <n v="78"/>
    <n v="68731990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090"/>
    <n v="335694769004"/>
    <s v="0x4e28f7ab6c"/>
    <n v="151"/>
    <s v="(0x97)"/>
    <s v="CL_DEBUG param32 2(0x00000002)"/>
    <n v="14"/>
    <s v="144"/>
    <n v="2"/>
    <n v="68731991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0b0"/>
    <n v="335694769023"/>
    <s v="0x4e28f7ab7f"/>
    <n v="151"/>
    <s v="(0x97)"/>
    <s v="CL_DEBUG param32 60(0x0000003C)"/>
    <n v="19"/>
    <s v="144"/>
    <n v="60"/>
    <n v="68731993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220"/>
    <n v="335694770550"/>
    <s v="0x4e28f7b176"/>
    <n v="151"/>
    <s v="(0x97)"/>
    <s v="CL_DEBUG param32 2097152(0x00200000)"/>
    <n v="1527"/>
    <s v="144"/>
    <n v="2097152"/>
    <n v="6873214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250"/>
    <n v="335694772766"/>
    <s v="0x4e28f7ba1e"/>
    <n v="151"/>
    <s v="(0x97)"/>
    <s v="CL_DEBUG param32 512(0x00000200)"/>
    <n v="2216"/>
    <s v="144"/>
    <n v="512"/>
    <n v="6873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270"/>
    <n v="335694775061"/>
    <s v="0x4e28f7c315"/>
    <n v="151"/>
    <s v="(0x97)"/>
    <s v="CL_DEBUG param32 2(0x00000002)"/>
    <n v="2295"/>
    <s v="144"/>
    <n v="2"/>
    <n v="6873259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2c0"/>
    <n v="335694775145"/>
    <s v="0x4e28f7c369"/>
    <n v="123"/>
    <s v="(0x7b)"/>
    <s v="FRT32_RX_START param32 0x28F7C27F"/>
    <n v="84"/>
    <s v="144"/>
    <n v="687325823"/>
    <n v="6873260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2d0"/>
    <n v="335694775147"/>
    <s v="0x4e28f7c36b"/>
    <n v="123"/>
    <s v="(0x7b)"/>
    <s v="FRT32_RX_START param32 0x0000004E"/>
    <n v="2"/>
    <s v="144"/>
    <n v="78"/>
    <n v="68732605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2e0"/>
    <n v="335694775155"/>
    <s v="0x4e28f7c373"/>
    <n v="151"/>
    <s v="(0x97)"/>
    <s v="CL_DEBUG param32 4(0x00000004)"/>
    <n v="8"/>
    <s v="144"/>
    <n v="4"/>
    <n v="68732606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330"/>
    <n v="335694775229"/>
    <s v="0x4e28f7c3bd"/>
    <n v="151"/>
    <s v="(0x97)"/>
    <s v="CL_DEBUG param32 8(0x00000008)"/>
    <n v="74"/>
    <s v="144"/>
    <n v="8"/>
    <n v="6873261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380"/>
    <n v="335694776543"/>
    <s v="0x4e28f7c8df"/>
    <n v="151"/>
    <s v="(0x97)"/>
    <s v="CL_DEBUG param32 16(0x00000010)"/>
    <n v="1314"/>
    <s v="144"/>
    <n v="16"/>
    <n v="68732745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410"/>
    <n v="335694776630"/>
    <s v="0x4e28f7c936"/>
    <n v="151"/>
    <s v="(0x97)"/>
    <s v="CL_DEBUG param32 128(0x00000080)"/>
    <n v="87"/>
    <s v="144"/>
    <n v="128"/>
    <n v="68732754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450"/>
    <n v="335694776659"/>
    <s v="0x4e28f7c953"/>
    <n v="131"/>
    <s v="(0x83)"/>
    <s v="CL_NEW CL Id 145 (0x91) duration 400msec"/>
    <n v="29"/>
    <s v="145"/>
    <b v="0"/>
    <n v="68732757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4a0"/>
    <n v="335694777309"/>
    <s v="0x4e28f7cbdd"/>
    <n v="151"/>
    <s v="(0x97)"/>
    <s v="CL_DEBUG param32 2097152(0x00200000)"/>
    <n v="650"/>
    <s v="145"/>
    <n v="2097152"/>
    <n v="68732822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4e0"/>
    <n v="335694777783"/>
    <s v="0x4e28f7cdb7"/>
    <n v="124"/>
    <s v="(0x7c)"/>
    <s v="FRT32_RX_END param32 0x28F7CD6E"/>
    <n v="474"/>
    <s v="145"/>
    <n v="687328622"/>
    <n v="68732869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4f0"/>
    <n v="335694777786"/>
    <s v="0x4e28f7cdba"/>
    <n v="124"/>
    <s v="(0x7c)"/>
    <s v="FRT32_RX_END param32 0x0000004E"/>
    <n v="3"/>
    <s v="145"/>
    <n v="78"/>
    <n v="6873286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500"/>
    <n v="335694777814"/>
    <s v="0x4e28f7cdd6"/>
    <n v="151"/>
    <s v="(0x97)"/>
    <s v="CL_DEBUG param32 32(0x00000020)"/>
    <n v="28"/>
    <s v="145"/>
    <n v="32"/>
    <n v="6873287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5a0"/>
    <n v="335694778266"/>
    <s v="0x4e28f7cf9a"/>
    <n v="129"/>
    <s v="(0x81)"/>
    <s v="CL_FRT32_TX_CALL param32 0x28F7D2E6"/>
    <n v="452"/>
    <s v="145"/>
    <n v="687330022"/>
    <n v="687329178"/>
    <s v=""/>
    <s v="beforeTx"/>
    <s v=""/>
    <s v=""/>
    <s v=""/>
    <s v=""/>
    <s v=""/>
    <s v=""/>
    <s v="EMPTY"/>
    <s v="EMPTY"/>
    <s v="EMPTY"/>
    <s v="EMPTY"/>
    <n v="844"/>
    <n v="1106"/>
    <s v="EMPTY"/>
    <s v="EMPTY"/>
    <x v="0"/>
  </r>
  <r>
    <s v="000195b0"/>
    <n v="335694778269"/>
    <s v="0x4e28f7cf9d"/>
    <n v="129"/>
    <s v="(0x81)"/>
    <s v="CL_FRT32_TX_CALL param32 0x0000004E"/>
    <n v="3"/>
    <s v="145"/>
    <n v="78"/>
    <n v="6873291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5c0"/>
    <n v="335694779372"/>
    <s v="0x4e28f7d3ec"/>
    <n v="140"/>
    <s v="(0x8c)"/>
    <s v="CL_TX STS_SUCCESS(0,0x0) mode 5 chan 22"/>
    <n v="1103"/>
    <s v="145"/>
    <b v="0"/>
    <n v="687330284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5e0"/>
    <n v="335694791688"/>
    <s v="0x4e28f80408"/>
    <n v="151"/>
    <s v="(0x97)"/>
    <s v="CL_DEBUG param32 8192(0x00002000)"/>
    <n v="12316"/>
    <s v="145"/>
    <n v="8192"/>
    <n v="68734260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00"/>
    <n v="335694821864"/>
    <s v="0x4e28f879e8"/>
    <n v="6"/>
    <s v="(0x6)"/>
    <s v="LMMGR_DATA_CONF param32 0x28F7D6C1"/>
    <n v="30176"/>
    <s v="145"/>
    <n v="687331009"/>
    <n v="68737277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10"/>
    <n v="335694821868"/>
    <s v="0x4e28f879ec"/>
    <n v="6"/>
    <s v="(0x6)"/>
    <s v="LMMGR_DATA_CONF param32 0x0000004E"/>
    <n v="4"/>
    <s v="145"/>
    <n v="78"/>
    <n v="6873727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20"/>
    <n v="335694821871"/>
    <s v="0x4e28f879ef"/>
    <n v="122"/>
    <s v="(0x7a)"/>
    <s v="FRT32_TX_END param32 0x28F879CC"/>
    <n v="3"/>
    <s v="145"/>
    <n v="687372748"/>
    <n v="68737278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30"/>
    <n v="335694821873"/>
    <s v="0x4e28f879f1"/>
    <n v="122"/>
    <s v="(0x7a)"/>
    <s v="FRT32_TX_END param32 0x0000004E"/>
    <n v="2"/>
    <s v="145"/>
    <n v="78"/>
    <n v="68737278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40"/>
    <n v="335694821882"/>
    <s v="0x4e28f879fa"/>
    <n v="151"/>
    <s v="(0x97)"/>
    <s v="CL_DEBUG param32 64(0x00000040)"/>
    <n v="9"/>
    <s v="145"/>
    <n v="64"/>
    <n v="6873727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c0"/>
    <n v="335694822350"/>
    <s v="0x4e28f87bce"/>
    <n v="151"/>
    <s v="(0x97)"/>
    <s v="CL_DEBUG param32 256(0x00000100)"/>
    <n v="468"/>
    <s v="145"/>
    <n v="256"/>
    <n v="68737326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6f0"/>
    <n v="335694822375"/>
    <s v="0x4e28f87be7"/>
    <n v="130"/>
    <s v="(0x82)"/>
    <s v="CL_FRT32_RX_CALL param32 0x00160005"/>
    <n v="25"/>
    <s v="145"/>
    <n v="1441797"/>
    <n v="687373287"/>
    <s v=""/>
    <s v=""/>
    <s v=""/>
    <s v=""/>
    <s v=""/>
    <s v="beforeRx"/>
    <s v=""/>
    <s v=""/>
    <s v="EMPTY"/>
    <s v="EMPTY"/>
    <s v="EMPTY"/>
    <s v="EMPTY"/>
    <s v="EMPTY"/>
    <s v="EMPTY"/>
    <s v="EMPTY"/>
    <n v="153"/>
    <x v="0"/>
  </r>
  <r>
    <s v="00019700"/>
    <n v="335694822528"/>
    <s v="0x4e28f87c80"/>
    <n v="141"/>
    <s v="(0x8d)"/>
    <s v="CL_RX STS_SUCCESS(0,0x0) mode 5 chan 22"/>
    <n v="153"/>
    <s v="145"/>
    <b v="0"/>
    <n v="687373440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9730"/>
    <n v="335694824059"/>
    <s v="0x4e28f8827b"/>
    <n v="123"/>
    <s v="(0x7b)"/>
    <s v="FRT32_RX_START param32 0x28F880E4"/>
    <n v="1531"/>
    <s v="145"/>
    <n v="687374564"/>
    <n v="687374971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9740"/>
    <n v="335694824066"/>
    <s v="0x4e28f88282"/>
    <n v="123"/>
    <s v="(0x7b)"/>
    <s v="FRT32_RX_START param32 0x0000004E"/>
    <n v="7"/>
    <s v="145"/>
    <n v="78"/>
    <n v="6873749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770"/>
    <n v="335694824607"/>
    <s v="0x4e28f8849f"/>
    <n v="151"/>
    <s v="(0x97)"/>
    <s v="CL_DEBUG param32 2(0x00000002)"/>
    <n v="541"/>
    <s v="145"/>
    <n v="2"/>
    <n v="687375519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9790"/>
    <n v="335694824680"/>
    <s v="0x4e28f884e8"/>
    <n v="151"/>
    <s v="(0x97)"/>
    <s v="CL_DEBUG param32 28(0x0000001C)"/>
    <n v="73"/>
    <s v="145"/>
    <n v="28"/>
    <n v="6873755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860"/>
    <n v="335694825785"/>
    <s v="0x4e28f88939"/>
    <n v="151"/>
    <s v="(0x97)"/>
    <s v="CL_DEBUG param32 2097152(0x00200000)"/>
    <n v="1105"/>
    <s v="145"/>
    <n v="2097152"/>
    <n v="68737669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8a0"/>
    <n v="335694827617"/>
    <s v="0x4e28f89061"/>
    <n v="124"/>
    <s v="(0x7c)"/>
    <s v="FRT32_RX_END param32 0x28F89018"/>
    <n v="1832"/>
    <s v="145"/>
    <n v="687378456"/>
    <n v="68737852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8b0"/>
    <n v="335694827621"/>
    <s v="0x4e28f89065"/>
    <n v="124"/>
    <s v="(0x7c)"/>
    <s v="FRT32_RX_END param32 0x0000004E"/>
    <n v="4"/>
    <s v="145"/>
    <n v="78"/>
    <n v="68737853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8c0"/>
    <n v="335694827645"/>
    <s v="0x4e28f8907d"/>
    <n v="151"/>
    <s v="(0x97)"/>
    <s v="CL_DEBUG param32 32(0x00000020)"/>
    <n v="24"/>
    <s v="145"/>
    <n v="32"/>
    <n v="6873785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980"/>
    <n v="335694827850"/>
    <s v="0x4e28f8914a"/>
    <n v="129"/>
    <s v="(0x81)"/>
    <s v="CL_FRT32_TX_CALL param32 0x28F89400"/>
    <n v="205"/>
    <s v="145"/>
    <n v="687379456"/>
    <n v="687378762"/>
    <s v=""/>
    <s v="beforeTx"/>
    <s v=""/>
    <s v=""/>
    <s v=""/>
    <s v=""/>
    <s v=""/>
    <s v=""/>
    <n v="800"/>
    <s v="EMPTY"/>
    <s v="EMPTY"/>
    <s v="EMPTY"/>
    <n v="694"/>
    <n v="769"/>
    <s v="EMPTY"/>
    <s v="EMPTY"/>
    <x v="0"/>
  </r>
  <r>
    <s v="00019990"/>
    <n v="335694827854"/>
    <s v="0x4e28f8914e"/>
    <n v="129"/>
    <s v="(0x81)"/>
    <s v="CL_FRT32_TX_CALL param32 0x0000004E"/>
    <n v="4"/>
    <s v="145"/>
    <n v="78"/>
    <n v="6873787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9a0"/>
    <n v="335694828619"/>
    <s v="0x4e28f8944b"/>
    <n v="140"/>
    <s v="(0x8c)"/>
    <s v="CL_TX STS_SUCCESS(0,0x0) mode 5 chan 22"/>
    <n v="765"/>
    <s v="145"/>
    <b v="0"/>
    <n v="687379531"/>
    <s v="afterTx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9c0"/>
    <n v="335694833112"/>
    <s v="0x4e28f8a5d8"/>
    <n v="6"/>
    <s v="(0x6)"/>
    <s v="LMMGR_DATA_CONF param32 0x28F89720"/>
    <n v="4493"/>
    <s v="145"/>
    <n v="687380256"/>
    <n v="687384024"/>
    <s v=""/>
    <s v=""/>
    <s v="dc"/>
    <s v=""/>
    <s v=""/>
    <s v=""/>
    <s v=""/>
    <s v=""/>
    <s v="EMPTY"/>
    <s v="EMPTY"/>
    <s v="EMPTY"/>
    <s v="EMPTY"/>
    <s v="EMPTY"/>
    <s v="EMPTY"/>
    <s v="EMPTY"/>
    <s v="EMPTY"/>
    <x v="0"/>
  </r>
  <r>
    <s v="000199d0"/>
    <n v="335694833114"/>
    <s v="0x4e28f8a5da"/>
    <n v="6"/>
    <s v="(0x6)"/>
    <s v="LMMGR_DATA_CONF param32 0x0000004E"/>
    <n v="2"/>
    <s v="145"/>
    <n v="78"/>
    <n v="68738402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9e0"/>
    <n v="335694833116"/>
    <s v="0x4e28f8a5dc"/>
    <n v="122"/>
    <s v="(0x7a)"/>
    <s v="FRT32_TX_END param32 0x28F8A5BC"/>
    <n v="2"/>
    <s v="145"/>
    <n v="687383996"/>
    <n v="687384028"/>
    <s v=""/>
    <s v=""/>
    <s v=""/>
    <s v="txEnd"/>
    <s v=""/>
    <s v=""/>
    <s v=""/>
    <s v=""/>
    <s v="EMPTY"/>
    <s v="EMPTY"/>
    <s v="EMPTY"/>
    <s v="EMPTY"/>
    <s v="EMPTY"/>
    <s v="EMPTY"/>
    <s v="EMPTY"/>
    <s v="EMPTY"/>
    <x v="0"/>
  </r>
  <r>
    <s v="000199f0"/>
    <n v="335694833119"/>
    <s v="0x4e28f8a5df"/>
    <n v="122"/>
    <s v="(0x7a)"/>
    <s v="FRT32_TX_END param32 0x0000004E"/>
    <n v="3"/>
    <s v="145"/>
    <n v="78"/>
    <n v="68738403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a00"/>
    <n v="335694833129"/>
    <s v="0x4e28f8a5e9"/>
    <n v="151"/>
    <s v="(0x97)"/>
    <s v="CL_DEBUG param32 64(0x00000040)"/>
    <n v="10"/>
    <s v="145"/>
    <n v="64"/>
    <n v="68738404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a80"/>
    <n v="335694833598"/>
    <s v="0x4e28f8a7be"/>
    <n v="151"/>
    <s v="(0x97)"/>
    <s v="CL_DEBUG param32 256(0x00000100)"/>
    <n v="469"/>
    <s v="145"/>
    <n v="256"/>
    <n v="6873845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ab0"/>
    <n v="335694833622"/>
    <s v="0x4e28f8a7d6"/>
    <n v="130"/>
    <s v="(0x82)"/>
    <s v="CL_FRT32_RX_CALL param32 0x00160005"/>
    <n v="24"/>
    <s v="145"/>
    <n v="1441797"/>
    <n v="687384534"/>
    <s v=""/>
    <s v=""/>
    <s v=""/>
    <s v=""/>
    <s v=""/>
    <s v="beforeRx"/>
    <s v=""/>
    <s v=""/>
    <s v="EMPTY"/>
    <s v="EMPTY"/>
    <s v="EMPTY"/>
    <s v="EMPTY"/>
    <s v="EMPTY"/>
    <s v="EMPTY"/>
    <s v="EMPTY"/>
    <n v="157"/>
    <x v="0"/>
  </r>
  <r>
    <s v="00019ac0"/>
    <n v="335694833779"/>
    <s v="0x4e28f8a873"/>
    <n v="141"/>
    <s v="(0x8d)"/>
    <s v="CL_RX STS_SUCCESS(0,0x0) mode 5 chan 22"/>
    <n v="157"/>
    <s v="145"/>
    <b v="0"/>
    <n v="687384691"/>
    <s v=""/>
    <s v=""/>
    <s v=""/>
    <s v=""/>
    <s v="afterRx"/>
    <s v=""/>
    <s v=""/>
    <s v=""/>
    <s v="EMPTY"/>
    <s v="EMPTY"/>
    <s v="EMPTY"/>
    <s v="EMPTY"/>
    <s v="EMPTY"/>
    <s v="EMPTY"/>
    <s v="EMPTY"/>
    <s v="EMPTY"/>
    <x v="0"/>
  </r>
  <r>
    <s v="00019af0"/>
    <n v="335694835315"/>
    <s v="0x4e28f8ae73"/>
    <n v="123"/>
    <s v="(0x7b)"/>
    <s v="FRT32_RX_START param32 0x28F8ACD4"/>
    <n v="1536"/>
    <s v="145"/>
    <n v="687385812"/>
    <n v="687386227"/>
    <s v=""/>
    <s v=""/>
    <s v=""/>
    <s v=""/>
    <s v=""/>
    <s v=""/>
    <s v="rxStart"/>
    <s v=""/>
    <s v="EMPTY"/>
    <s v="EMPTY"/>
    <s v="EMPTY"/>
    <s v="EMPTY"/>
    <s v="EMPTY"/>
    <s v="EMPTY"/>
    <s v="EMPTY"/>
    <s v="EMPTY"/>
    <x v="0"/>
  </r>
  <r>
    <s v="00019b00"/>
    <n v="335694835318"/>
    <s v="0x4e28f8ae76"/>
    <n v="123"/>
    <s v="(0x7b)"/>
    <s v="FRT32_RX_START param32 0x0000004E"/>
    <n v="3"/>
    <s v="145"/>
    <n v="78"/>
    <n v="68738623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b40"/>
    <n v="335694835564"/>
    <s v="0x4e28f8af6c"/>
    <n v="124"/>
    <s v="(0x7c)"/>
    <s v="FRT32_RX_END param32 0x28F8AE63"/>
    <n v="246"/>
    <s v="145"/>
    <n v="687386211"/>
    <n v="687386476"/>
    <s v=""/>
    <s v=""/>
    <s v=""/>
    <s v=""/>
    <s v=""/>
    <s v=""/>
    <s v=""/>
    <s v="rxEnd"/>
    <s v="EMPTY"/>
    <s v="EMPTY"/>
    <s v="EMPTY"/>
    <s v="EMPTY"/>
    <s v="EMPTY"/>
    <s v="EMPTY"/>
    <s v="EMPTY"/>
    <s v="EMPTY"/>
    <x v="0"/>
  </r>
  <r>
    <s v="00019b50"/>
    <n v="335694835568"/>
    <s v="0x4e28f8af70"/>
    <n v="124"/>
    <s v="(0x7c)"/>
    <s v="FRT32_RX_END param32 0x0000004E"/>
    <n v="4"/>
    <s v="145"/>
    <n v="78"/>
    <n v="6873864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b60"/>
    <n v="335694835582"/>
    <s v="0x4e28f8af7e"/>
    <n v="151"/>
    <s v="(0x97)"/>
    <s v="CL_DEBUG param32 2(0x00000002)"/>
    <n v="14"/>
    <s v="145"/>
    <n v="2"/>
    <n v="68738649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b80"/>
    <n v="335694835593"/>
    <s v="0x4e28f8af89"/>
    <n v="151"/>
    <s v="(0x97)"/>
    <s v="CL_DEBUG param32 60(0x0000003C)"/>
    <n v="11"/>
    <s v="145"/>
    <n v="60"/>
    <n v="68738650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20"/>
    <n v="335694837287"/>
    <s v="0x4e28f8b627"/>
    <n v="151"/>
    <s v="(0x97)"/>
    <s v="CL_DEBUG param32 2097152(0x00200000)"/>
    <n v="1694"/>
    <s v="145"/>
    <n v="2097152"/>
    <n v="68738819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50"/>
    <n v="335694852766"/>
    <s v="0x4e28f8f29e"/>
    <n v="151"/>
    <s v="(0x97)"/>
    <s v="CL_DEBUG param32 512(0x00000200)"/>
    <n v="15479"/>
    <s v="145"/>
    <n v="512"/>
    <n v="6874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70"/>
    <n v="335694872766"/>
    <s v="0x4e28f940be"/>
    <n v="151"/>
    <s v="(0x97)"/>
    <s v="CL_DEBUG param32 512(0x00000200)"/>
    <n v="20000"/>
    <s v="145"/>
    <n v="512"/>
    <n v="6874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90"/>
    <n v="335694891697"/>
    <s v="0x4e28f98ab1"/>
    <n v="151"/>
    <s v="(0x97)"/>
    <s v="CL_DEBUG param32 8192(0x00002000)"/>
    <n v="18931"/>
    <s v="145"/>
    <n v="8192"/>
    <n v="687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b0"/>
    <n v="335694892765"/>
    <s v="0x4e28f98edd"/>
    <n v="151"/>
    <s v="(0x97)"/>
    <s v="CL_DEBUG param32 512(0x00000200)"/>
    <n v="1068"/>
    <s v="145"/>
    <n v="512"/>
    <n v="687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d0"/>
    <n v="335694912772"/>
    <s v="0x4e28f9dd04"/>
    <n v="151"/>
    <s v="(0x97)"/>
    <s v="CL_DEBUG param32 512(0x00000200)"/>
    <n v="20007"/>
    <s v="145"/>
    <n v="512"/>
    <n v="6874636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df0"/>
    <n v="335694932766"/>
    <s v="0x4e28fa2b1e"/>
    <n v="151"/>
    <s v="(0x97)"/>
    <s v="CL_DEBUG param32 512(0x00000200)"/>
    <n v="19994"/>
    <s v="145"/>
    <n v="512"/>
    <n v="6874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10"/>
    <n v="335694936086"/>
    <s v="0x4e28fa3816"/>
    <n v="151"/>
    <s v="(0x97)"/>
    <s v="CL_DEBUG param32 2097152(0x00200000)"/>
    <n v="3320"/>
    <s v="145"/>
    <n v="2097152"/>
    <n v="68748699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30"/>
    <n v="335694936145"/>
    <s v="0x4e28fa3851"/>
    <n v="151"/>
    <s v="(0x97)"/>
    <s v="CL_DEBUG param32 128(0x00000080)"/>
    <n v="59"/>
    <s v="145"/>
    <n v="128"/>
    <n v="68748705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80"/>
    <n v="335694941258"/>
    <s v="0x4e28fa4c4a"/>
    <n v="6"/>
    <s v="(0x6)"/>
    <s v="LMMGR_DATA_CONF param32 0x28FA3F36"/>
    <n v="5113"/>
    <s v="145"/>
    <n v="687488822"/>
    <n v="6874921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90"/>
    <n v="335694941260"/>
    <s v="0x4e28fa4c4c"/>
    <n v="6"/>
    <s v="(0x6)"/>
    <s v="LMMGR_DATA_CONF param32 0x0000004E"/>
    <n v="2"/>
    <s v="145"/>
    <n v="78"/>
    <n v="68749217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a0"/>
    <n v="335694941262"/>
    <s v="0x4e28fa4c4e"/>
    <n v="122"/>
    <s v="(0x7a)"/>
    <s v="FRT32_TX_END param32 0x28FA4C13"/>
    <n v="2"/>
    <s v="145"/>
    <n v="687492115"/>
    <n v="68749217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b0"/>
    <n v="335694941265"/>
    <s v="0x4e28fa4c51"/>
    <n v="122"/>
    <s v="(0x7a)"/>
    <s v="FRT32_TX_END param32 0x0000004E"/>
    <n v="3"/>
    <s v="145"/>
    <n v="78"/>
    <n v="6874921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ec0"/>
    <n v="335694941272"/>
    <s v="0x4e28fa4c58"/>
    <n v="151"/>
    <s v="(0x97)"/>
    <s v="CL_DEBUG param32 64(0x00000040)"/>
    <n v="7"/>
    <s v="145"/>
    <n v="64"/>
    <n v="6874921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20"/>
    <n v="335694952765"/>
    <s v="0x4e28fa793d"/>
    <n v="151"/>
    <s v="(0x97)"/>
    <s v="CL_DEBUG param32 512(0x00000200)"/>
    <n v="11493"/>
    <s v="145"/>
    <n v="512"/>
    <n v="687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40"/>
    <n v="335694972765"/>
    <s v="0x4e28fac75d"/>
    <n v="151"/>
    <s v="(0x97)"/>
    <s v="CL_DEBUG param32 512(0x00000200)"/>
    <n v="20000"/>
    <s v="145"/>
    <n v="512"/>
    <n v="6875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60"/>
    <n v="335694991697"/>
    <s v="0x4e28fb1151"/>
    <n v="151"/>
    <s v="(0x97)"/>
    <s v="CL_DEBUG param32 8192(0x00002000)"/>
    <n v="18932"/>
    <s v="145"/>
    <n v="8192"/>
    <n v="687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80"/>
    <n v="335694992765"/>
    <s v="0x4e28fb157d"/>
    <n v="151"/>
    <s v="(0x97)"/>
    <s v="CL_DEBUG param32 512(0x00000200)"/>
    <n v="1068"/>
    <s v="145"/>
    <n v="512"/>
    <n v="6875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a0"/>
    <n v="335695012765"/>
    <s v="0x4e28fb639d"/>
    <n v="151"/>
    <s v="(0x97)"/>
    <s v="CL_DEBUG param32 512(0x00000200)"/>
    <n v="20000"/>
    <s v="145"/>
    <n v="512"/>
    <n v="6875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c0"/>
    <n v="335695032765"/>
    <s v="0x4e28fbb1bd"/>
    <n v="151"/>
    <s v="(0x97)"/>
    <s v="CL_DEBUG param32 512(0x00000200)"/>
    <n v="20000"/>
    <s v="145"/>
    <n v="512"/>
    <n v="687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9fe0"/>
    <n v="335695052781"/>
    <s v="0x4e28fbffed"/>
    <n v="151"/>
    <s v="(0x97)"/>
    <s v="CL_DEBUG param32 512(0x00000200)"/>
    <n v="20016"/>
    <s v="145"/>
    <n v="512"/>
    <n v="6876036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00"/>
    <n v="335695072765"/>
    <s v="0x4e28fc4dfd"/>
    <n v="151"/>
    <s v="(0x97)"/>
    <s v="CL_DEBUG param32 512(0x00000200)"/>
    <n v="19984"/>
    <s v="145"/>
    <n v="512"/>
    <n v="6876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20"/>
    <n v="335695091697"/>
    <s v="0x4e28fc97f1"/>
    <n v="151"/>
    <s v="(0x97)"/>
    <s v="CL_DEBUG param32 8192(0x00002000)"/>
    <n v="18932"/>
    <s v="145"/>
    <n v="8192"/>
    <n v="687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40"/>
    <n v="335695092766"/>
    <s v="0x4e28fc9c1e"/>
    <n v="151"/>
    <s v="(0x97)"/>
    <s v="CL_DEBUG param32 512(0x00000200)"/>
    <n v="1069"/>
    <s v="145"/>
    <n v="512"/>
    <n v="6876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60"/>
    <n v="335695112766"/>
    <s v="0x4e28fcea3e"/>
    <n v="151"/>
    <s v="(0x97)"/>
    <s v="CL_DEBUG param32 512(0x00000200)"/>
    <n v="20000"/>
    <s v="145"/>
    <n v="512"/>
    <n v="6876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80"/>
    <n v="335695132766"/>
    <s v="0x4e28fd385e"/>
    <n v="151"/>
    <s v="(0x97)"/>
    <s v="CL_DEBUG param32 512(0x00000200)"/>
    <n v="20000"/>
    <s v="145"/>
    <n v="512"/>
    <n v="6876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a0"/>
    <n v="335695152765"/>
    <s v="0x4e28fd867d"/>
    <n v="151"/>
    <s v="(0x97)"/>
    <s v="CL_DEBUG param32 512(0x00000200)"/>
    <n v="19999"/>
    <s v="145"/>
    <n v="512"/>
    <n v="6877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c0"/>
    <n v="335695172765"/>
    <s v="0x4e28fdd49d"/>
    <n v="151"/>
    <s v="(0x97)"/>
    <s v="CL_DEBUG param32 512(0x00000200)"/>
    <n v="20000"/>
    <s v="145"/>
    <n v="512"/>
    <n v="687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0e0"/>
    <n v="335695191697"/>
    <s v="0x4e28fe1e91"/>
    <n v="151"/>
    <s v="(0x97)"/>
    <s v="CL_DEBUG param32 8192(0x00002000)"/>
    <n v="18932"/>
    <s v="145"/>
    <n v="8192"/>
    <n v="687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00"/>
    <n v="335695192765"/>
    <s v="0x4e28fe22bd"/>
    <n v="151"/>
    <s v="(0x97)"/>
    <s v="CL_DEBUG param32 512(0x00000200)"/>
    <n v="1068"/>
    <s v="145"/>
    <n v="512"/>
    <n v="687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20"/>
    <n v="335695212765"/>
    <s v="0x4e28fe70dd"/>
    <n v="151"/>
    <s v="(0x97)"/>
    <s v="CL_DEBUG param32 512(0x00000200)"/>
    <n v="20000"/>
    <s v="145"/>
    <n v="512"/>
    <n v="687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40"/>
    <n v="335695232765"/>
    <s v="0x4e28febefd"/>
    <n v="151"/>
    <s v="(0x97)"/>
    <s v="CL_DEBUG param32 512(0x00000200)"/>
    <n v="20000"/>
    <s v="145"/>
    <n v="512"/>
    <n v="6877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60"/>
    <n v="335695252765"/>
    <s v="0x4e28ff0d1d"/>
    <n v="151"/>
    <s v="(0x97)"/>
    <s v="CL_DEBUG param32 512(0x00000200)"/>
    <n v="20000"/>
    <s v="145"/>
    <n v="512"/>
    <n v="687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80"/>
    <n v="335695272772"/>
    <s v="0x4e28ff5b44"/>
    <n v="151"/>
    <s v="(0x97)"/>
    <s v="CL_DEBUG param32 512(0x00000200)"/>
    <n v="20007"/>
    <s v="145"/>
    <n v="512"/>
    <n v="6878236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a0"/>
    <n v="335695291697"/>
    <s v="0x4e28ffa531"/>
    <n v="151"/>
    <s v="(0x97)"/>
    <s v="CL_DEBUG param32 8192(0x00002000)"/>
    <n v="18925"/>
    <s v="145"/>
    <n v="8192"/>
    <n v="687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c0"/>
    <n v="335695292766"/>
    <s v="0x4e28ffa95e"/>
    <n v="151"/>
    <s v="(0x97)"/>
    <s v="CL_DEBUG param32 512(0x00000200)"/>
    <n v="1069"/>
    <s v="145"/>
    <n v="512"/>
    <n v="687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1e0"/>
    <n v="335695312765"/>
    <s v="0x4e28fff77d"/>
    <n v="151"/>
    <s v="(0x97)"/>
    <s v="CL_DEBUG param32 512(0x00000200)"/>
    <n v="19999"/>
    <s v="145"/>
    <n v="512"/>
    <n v="6878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00"/>
    <n v="335695332765"/>
    <s v="0x4e2900459d"/>
    <n v="151"/>
    <s v="(0x97)"/>
    <s v="CL_DEBUG param32 512(0x00000200)"/>
    <n v="20000"/>
    <s v="145"/>
    <n v="512"/>
    <n v="6878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20"/>
    <n v="335695352765"/>
    <s v="0x4e290093bd"/>
    <n v="151"/>
    <s v="(0x97)"/>
    <s v="CL_DEBUG param32 512(0x00000200)"/>
    <n v="20000"/>
    <s v="145"/>
    <n v="512"/>
    <n v="6879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40"/>
    <n v="335695372766"/>
    <s v="0x4e2900e1de"/>
    <n v="151"/>
    <s v="(0x97)"/>
    <s v="CL_DEBUG param32 512(0x00000200)"/>
    <n v="20001"/>
    <s v="145"/>
    <n v="512"/>
    <n v="6879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60"/>
    <n v="335695391697"/>
    <s v="0x4e29012bd1"/>
    <n v="151"/>
    <s v="(0x97)"/>
    <s v="CL_DEBUG param32 8192(0x00002000)"/>
    <n v="18931"/>
    <s v="145"/>
    <n v="8192"/>
    <n v="6879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80"/>
    <n v="335695392767"/>
    <s v="0x4e29012fff"/>
    <n v="151"/>
    <s v="(0x97)"/>
    <s v="CL_DEBUG param32 512(0x00000200)"/>
    <n v="1070"/>
    <s v="145"/>
    <n v="512"/>
    <n v="68794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a0"/>
    <n v="335695412766"/>
    <s v="0x4e29017e1e"/>
    <n v="151"/>
    <s v="(0x97)"/>
    <s v="CL_DEBUG param32 512(0x00000200)"/>
    <n v="19999"/>
    <s v="145"/>
    <n v="512"/>
    <n v="6879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c0"/>
    <n v="335695432765"/>
    <s v="0x4e2901cc3d"/>
    <n v="151"/>
    <s v="(0x97)"/>
    <s v="CL_DEBUG param32 512(0x00000200)"/>
    <n v="19999"/>
    <s v="145"/>
    <n v="512"/>
    <n v="6879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2e0"/>
    <n v="335695452768"/>
    <s v="0x4e29021a60"/>
    <n v="151"/>
    <s v="(0x97)"/>
    <s v="CL_DEBUG param32 512(0x00000200)"/>
    <n v="20003"/>
    <s v="145"/>
    <n v="512"/>
    <n v="6880036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00"/>
    <n v="335695472766"/>
    <s v="0x4e2902687e"/>
    <n v="151"/>
    <s v="(0x97)"/>
    <s v="CL_DEBUG param32 512(0x00000200)"/>
    <n v="19998"/>
    <s v="145"/>
    <n v="512"/>
    <n v="6880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20"/>
    <n v="335695491697"/>
    <s v="0x4e2902b271"/>
    <n v="151"/>
    <s v="(0x97)"/>
    <s v="CL_DEBUG param32 8192(0x00002000)"/>
    <n v="18931"/>
    <s v="145"/>
    <n v="8192"/>
    <n v="6880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40"/>
    <n v="335695492775"/>
    <s v="0x4e2902b6a7"/>
    <n v="151"/>
    <s v="(0x97)"/>
    <s v="CL_DEBUG param32 512(0x00000200)"/>
    <n v="1078"/>
    <s v="145"/>
    <n v="512"/>
    <n v="68804368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60"/>
    <n v="335695512766"/>
    <s v="0x4e290304be"/>
    <n v="151"/>
    <s v="(0x97)"/>
    <s v="CL_DEBUG param32 512(0x00000200)"/>
    <n v="19991"/>
    <s v="145"/>
    <n v="512"/>
    <n v="6880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80"/>
    <n v="335695532780"/>
    <s v="0x4e290352ec"/>
    <n v="151"/>
    <s v="(0x97)"/>
    <s v="CL_DEBUG param32 512(0x00000200)"/>
    <n v="20014"/>
    <s v="145"/>
    <n v="512"/>
    <n v="68808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a0"/>
    <n v="335695552766"/>
    <s v="0x4e2903a0fe"/>
    <n v="151"/>
    <s v="(0x97)"/>
    <s v="CL_DEBUG param32 512(0x00000200)"/>
    <n v="19986"/>
    <s v="145"/>
    <n v="512"/>
    <n v="6881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c0"/>
    <n v="335695572765"/>
    <s v="0x4e2903ef1d"/>
    <n v="151"/>
    <s v="(0x97)"/>
    <s v="CL_DEBUG param32 512(0x00000200)"/>
    <n v="19999"/>
    <s v="145"/>
    <n v="512"/>
    <n v="688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3e0"/>
    <n v="335695591697"/>
    <s v="0x4e29043911"/>
    <n v="151"/>
    <s v="(0x97)"/>
    <s v="CL_DEBUG param32 8192(0x00002000)"/>
    <n v="18932"/>
    <s v="145"/>
    <n v="8192"/>
    <n v="6881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00"/>
    <n v="335695592765"/>
    <s v="0x4e29043d3d"/>
    <n v="151"/>
    <s v="(0x97)"/>
    <s v="CL_DEBUG param32 512(0x00000200)"/>
    <n v="1068"/>
    <s v="145"/>
    <n v="512"/>
    <n v="6881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20"/>
    <n v="335695612766"/>
    <s v="0x4e29048b5e"/>
    <n v="151"/>
    <s v="(0x97)"/>
    <s v="CL_DEBUG param32 512(0x00000200)"/>
    <n v="20001"/>
    <s v="145"/>
    <n v="512"/>
    <n v="6881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40"/>
    <n v="335695632766"/>
    <s v="0x4e2904d97e"/>
    <n v="151"/>
    <s v="(0x97)"/>
    <s v="CL_DEBUG param32 512(0x00000200)"/>
    <n v="20000"/>
    <s v="145"/>
    <n v="512"/>
    <n v="6881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60"/>
    <n v="335695652766"/>
    <s v="0x4e2905279e"/>
    <n v="151"/>
    <s v="(0x97)"/>
    <s v="CL_DEBUG param32 512(0x00000200)"/>
    <n v="20000"/>
    <s v="145"/>
    <n v="512"/>
    <n v="6882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80"/>
    <n v="335695672781"/>
    <s v="0x4e290575cd"/>
    <n v="151"/>
    <s v="(0x97)"/>
    <s v="CL_DEBUG param32 512(0x00000200)"/>
    <n v="20015"/>
    <s v="145"/>
    <n v="512"/>
    <n v="6882236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a0"/>
    <n v="335695691698"/>
    <s v="0x4e2905bfb2"/>
    <n v="151"/>
    <s v="(0x97)"/>
    <s v="CL_DEBUG param32 8192(0x00002000)"/>
    <n v="18917"/>
    <s v="145"/>
    <n v="8192"/>
    <n v="6882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c0"/>
    <n v="335695692766"/>
    <s v="0x4e2905c3de"/>
    <n v="151"/>
    <s v="(0x97)"/>
    <s v="CL_DEBUG param32 512(0x00000200)"/>
    <n v="1068"/>
    <s v="145"/>
    <n v="512"/>
    <n v="6882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4e0"/>
    <n v="335695712765"/>
    <s v="0x4e290611fd"/>
    <n v="151"/>
    <s v="(0x97)"/>
    <s v="CL_DEBUG param32 512(0x00000200)"/>
    <n v="19999"/>
    <s v="145"/>
    <n v="512"/>
    <n v="6882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00"/>
    <n v="335695732765"/>
    <s v="0x4e2906601d"/>
    <n v="151"/>
    <s v="(0x97)"/>
    <s v="CL_DEBUG param32 512(0x00000200)"/>
    <n v="20000"/>
    <s v="145"/>
    <n v="512"/>
    <n v="6882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20"/>
    <n v="335695752766"/>
    <s v="0x4e2906ae3e"/>
    <n v="151"/>
    <s v="(0x97)"/>
    <s v="CL_DEBUG param32 512(0x00000200)"/>
    <n v="20001"/>
    <s v="145"/>
    <n v="512"/>
    <n v="6883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40"/>
    <n v="335695772765"/>
    <s v="0x4e2906fc5d"/>
    <n v="151"/>
    <s v="(0x97)"/>
    <s v="CL_DEBUG param32 512(0x00000200)"/>
    <n v="19999"/>
    <s v="145"/>
    <n v="512"/>
    <n v="6883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60"/>
    <n v="335695791697"/>
    <s v="0x4e29074651"/>
    <n v="151"/>
    <s v="(0x97)"/>
    <s v="CL_DEBUG param32 8192(0x00002000)"/>
    <n v="18932"/>
    <s v="145"/>
    <n v="8192"/>
    <n v="6883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80"/>
    <n v="335695792770"/>
    <s v="0x4e29074a82"/>
    <n v="151"/>
    <s v="(0x97)"/>
    <s v="CL_DEBUG param32 512(0x00000200)"/>
    <n v="1073"/>
    <s v="145"/>
    <n v="512"/>
    <n v="68834368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a0"/>
    <n v="335695812766"/>
    <s v="0x4e2907989e"/>
    <n v="151"/>
    <s v="(0x97)"/>
    <s v="CL_DEBUG param32 512(0x00000200)"/>
    <n v="19996"/>
    <s v="145"/>
    <n v="512"/>
    <n v="6883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c0"/>
    <n v="335695832778"/>
    <s v="0x4e2907e6ca"/>
    <n v="151"/>
    <s v="(0x97)"/>
    <s v="CL_DEBUG param32 512(0x00000200)"/>
    <n v="20012"/>
    <s v="145"/>
    <n v="512"/>
    <n v="6883836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5e0"/>
    <n v="335695852766"/>
    <s v="0x4e290834de"/>
    <n v="151"/>
    <s v="(0x97)"/>
    <s v="CL_DEBUG param32 512(0x00000200)"/>
    <n v="19988"/>
    <s v="145"/>
    <n v="512"/>
    <n v="6884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00"/>
    <n v="335695872780"/>
    <s v="0x4e2908830c"/>
    <n v="151"/>
    <s v="(0x97)"/>
    <s v="CL_DEBUG param32 512(0x00000200)"/>
    <n v="20014"/>
    <s v="145"/>
    <n v="512"/>
    <n v="68842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20"/>
    <n v="335695891697"/>
    <s v="0x4e2908ccf1"/>
    <n v="151"/>
    <s v="(0x97)"/>
    <s v="CL_DEBUG param32 8192(0x00002000)"/>
    <n v="18917"/>
    <s v="145"/>
    <n v="8192"/>
    <n v="688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40"/>
    <n v="335695892765"/>
    <s v="0x4e2908d11d"/>
    <n v="151"/>
    <s v="(0x97)"/>
    <s v="CL_DEBUG param32 512(0x00000200)"/>
    <n v="1068"/>
    <s v="145"/>
    <n v="512"/>
    <n v="688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60"/>
    <n v="335695912765"/>
    <s v="0x4e29091f3d"/>
    <n v="151"/>
    <s v="(0x97)"/>
    <s v="CL_DEBUG param32 512(0x00000200)"/>
    <n v="20000"/>
    <s v="145"/>
    <n v="512"/>
    <n v="6884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80"/>
    <n v="335695932765"/>
    <s v="0x4e29096d5d"/>
    <n v="151"/>
    <s v="(0x97)"/>
    <s v="CL_DEBUG param32 512(0x00000200)"/>
    <n v="20000"/>
    <s v="145"/>
    <n v="512"/>
    <n v="6884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a0"/>
    <n v="335695952765"/>
    <s v="0x4e2909bb7d"/>
    <n v="151"/>
    <s v="(0x97)"/>
    <s v="CL_DEBUG param32 512(0x00000200)"/>
    <n v="20000"/>
    <s v="145"/>
    <n v="512"/>
    <n v="688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c0"/>
    <n v="335695972766"/>
    <s v="0x4e290a099e"/>
    <n v="151"/>
    <s v="(0x97)"/>
    <s v="CL_DEBUG param32 512(0x00000200)"/>
    <n v="20001"/>
    <s v="145"/>
    <n v="512"/>
    <n v="6885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6e0"/>
    <n v="335695991697"/>
    <s v="0x4e290a5391"/>
    <n v="151"/>
    <s v="(0x97)"/>
    <s v="CL_DEBUG param32 8192(0x00002000)"/>
    <n v="18931"/>
    <s v="145"/>
    <n v="8192"/>
    <n v="688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00"/>
    <n v="335695992765"/>
    <s v="0x4e290a57bd"/>
    <n v="151"/>
    <s v="(0x97)"/>
    <s v="CL_DEBUG param32 512(0x00000200)"/>
    <n v="1068"/>
    <s v="145"/>
    <n v="512"/>
    <n v="6885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20"/>
    <n v="335696012766"/>
    <s v="0x4e290aa5de"/>
    <n v="151"/>
    <s v="(0x97)"/>
    <s v="CL_DEBUG param32 512(0x00000200)"/>
    <n v="20001"/>
    <s v="145"/>
    <n v="512"/>
    <n v="6885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40"/>
    <n v="335696032766"/>
    <s v="0x4e290af3fe"/>
    <n v="151"/>
    <s v="(0x97)"/>
    <s v="CL_DEBUG param32 512(0x00000200)"/>
    <n v="20000"/>
    <s v="145"/>
    <n v="512"/>
    <n v="6885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60"/>
    <n v="335696052766"/>
    <s v="0x4e290b421e"/>
    <n v="151"/>
    <s v="(0x97)"/>
    <s v="CL_DEBUG param32 512(0x00000200)"/>
    <n v="20000"/>
    <s v="145"/>
    <n v="512"/>
    <n v="6886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80"/>
    <n v="335696072766"/>
    <s v="0x4e290b903e"/>
    <n v="151"/>
    <s v="(0x97)"/>
    <s v="CL_DEBUG param32 512(0x00000200)"/>
    <n v="20000"/>
    <s v="145"/>
    <n v="512"/>
    <n v="6886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a0"/>
    <n v="335696091697"/>
    <s v="0x4e290bda31"/>
    <n v="151"/>
    <s v="(0x97)"/>
    <s v="CL_DEBUG param32 8192(0x00002000)"/>
    <n v="18931"/>
    <s v="145"/>
    <n v="8192"/>
    <n v="688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c0"/>
    <n v="335696092769"/>
    <s v="0x4e290bde61"/>
    <n v="151"/>
    <s v="(0x97)"/>
    <s v="CL_DEBUG param32 512(0x00000200)"/>
    <n v="1072"/>
    <s v="145"/>
    <n v="512"/>
    <n v="6886436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7e0"/>
    <n v="335696112765"/>
    <s v="0x4e290c2c7d"/>
    <n v="151"/>
    <s v="(0x97)"/>
    <s v="CL_DEBUG param32 512(0x00000200)"/>
    <n v="19996"/>
    <s v="145"/>
    <n v="512"/>
    <n v="6886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00"/>
    <n v="335696132778"/>
    <s v="0x4e290c7aaa"/>
    <n v="151"/>
    <s v="(0x97)"/>
    <s v="CL_DEBUG param32 512(0x00000200)"/>
    <n v="20013"/>
    <s v="145"/>
    <n v="512"/>
    <n v="68868369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20"/>
    <n v="335696152766"/>
    <s v="0x4e290cc8be"/>
    <n v="151"/>
    <s v="(0x97)"/>
    <s v="CL_DEBUG param32 512(0x00000200)"/>
    <n v="19988"/>
    <s v="145"/>
    <n v="512"/>
    <n v="688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40"/>
    <n v="335696172765"/>
    <s v="0x4e290d16dd"/>
    <n v="151"/>
    <s v="(0x97)"/>
    <s v="CL_DEBUG param32 512(0x00000200)"/>
    <n v="19999"/>
    <s v="145"/>
    <n v="512"/>
    <n v="6887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60"/>
    <n v="335696191697"/>
    <s v="0x4e290d60d1"/>
    <n v="151"/>
    <s v="(0x97)"/>
    <s v="CL_DEBUG param32 8192(0x00002000)"/>
    <n v="18932"/>
    <s v="145"/>
    <n v="8192"/>
    <n v="688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80"/>
    <n v="335696192765"/>
    <s v="0x4e290d64fd"/>
    <n v="151"/>
    <s v="(0x97)"/>
    <s v="CL_DEBUG param32 512(0x00000200)"/>
    <n v="1068"/>
    <s v="145"/>
    <n v="512"/>
    <n v="688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a0"/>
    <n v="335696212766"/>
    <s v="0x4e290db31e"/>
    <n v="151"/>
    <s v="(0x97)"/>
    <s v="CL_DEBUG param32 512(0x00000200)"/>
    <n v="20001"/>
    <s v="145"/>
    <n v="512"/>
    <n v="6887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c0"/>
    <n v="335696232780"/>
    <s v="0x4e290e014c"/>
    <n v="151"/>
    <s v="(0x97)"/>
    <s v="CL_DEBUG param32 512(0x00000200)"/>
    <n v="20014"/>
    <s v="145"/>
    <n v="512"/>
    <n v="68878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8e0"/>
    <n v="335696252765"/>
    <s v="0x4e290e4f5d"/>
    <n v="151"/>
    <s v="(0x97)"/>
    <s v="CL_DEBUG param32 512(0x00000200)"/>
    <n v="19985"/>
    <s v="145"/>
    <n v="512"/>
    <n v="688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00"/>
    <n v="335696272765"/>
    <s v="0x4e290e9d7d"/>
    <n v="151"/>
    <s v="(0x97)"/>
    <s v="CL_DEBUG param32 512(0x00000200)"/>
    <n v="20000"/>
    <s v="145"/>
    <n v="512"/>
    <n v="6888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20"/>
    <n v="335696291697"/>
    <s v="0x4e290ee771"/>
    <n v="151"/>
    <s v="(0x97)"/>
    <s v="CL_DEBUG param32 8192(0x00002000)"/>
    <n v="18932"/>
    <s v="145"/>
    <n v="8192"/>
    <n v="688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40"/>
    <n v="335696292766"/>
    <s v="0x4e290eeb9e"/>
    <n v="151"/>
    <s v="(0x97)"/>
    <s v="CL_DEBUG param32 512(0x00000200)"/>
    <n v="1069"/>
    <s v="145"/>
    <n v="512"/>
    <n v="688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60"/>
    <n v="335696312766"/>
    <s v="0x4e290f39be"/>
    <n v="151"/>
    <s v="(0x97)"/>
    <s v="CL_DEBUG param32 512(0x00000200)"/>
    <n v="20000"/>
    <s v="145"/>
    <n v="512"/>
    <n v="6888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80"/>
    <n v="335696332766"/>
    <s v="0x4e290f87de"/>
    <n v="151"/>
    <s v="(0x97)"/>
    <s v="CL_DEBUG param32 512(0x00000200)"/>
    <n v="20000"/>
    <s v="145"/>
    <n v="512"/>
    <n v="6888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a0"/>
    <n v="335696352766"/>
    <s v="0x4e290fd5fe"/>
    <n v="151"/>
    <s v="(0x97)"/>
    <s v="CL_DEBUG param32 512(0x00000200)"/>
    <n v="20000"/>
    <s v="145"/>
    <n v="512"/>
    <n v="6889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c0"/>
    <n v="335696372766"/>
    <s v="0x4e2910241e"/>
    <n v="151"/>
    <s v="(0x97)"/>
    <s v="CL_DEBUG param32 512(0x00000200)"/>
    <n v="20000"/>
    <s v="145"/>
    <n v="512"/>
    <n v="6889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9e0"/>
    <n v="335696391698"/>
    <s v="0x4e29106e12"/>
    <n v="151"/>
    <s v="(0x97)"/>
    <s v="CL_DEBUG param32 8192(0x00002000)"/>
    <n v="18932"/>
    <s v="145"/>
    <n v="8192"/>
    <n v="6889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00"/>
    <n v="335696392766"/>
    <s v="0x4e2910723e"/>
    <n v="151"/>
    <s v="(0x97)"/>
    <s v="CL_DEBUG param32 512(0x00000200)"/>
    <n v="1068"/>
    <s v="145"/>
    <n v="512"/>
    <n v="6889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20"/>
    <n v="335696412766"/>
    <s v="0x4e2910c05e"/>
    <n v="151"/>
    <s v="(0x97)"/>
    <s v="CL_DEBUG param32 512(0x00000200)"/>
    <n v="20000"/>
    <s v="145"/>
    <n v="512"/>
    <n v="6889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40"/>
    <n v="335696432765"/>
    <s v="0x4e29110e7d"/>
    <n v="151"/>
    <s v="(0x97)"/>
    <s v="CL_DEBUG param32 512(0x00000200)"/>
    <n v="19999"/>
    <s v="145"/>
    <n v="512"/>
    <n v="6889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60"/>
    <n v="335696452765"/>
    <s v="0x4e29115c9d"/>
    <n v="151"/>
    <s v="(0x97)"/>
    <s v="CL_DEBUG param32 512(0x00000200)"/>
    <n v="20000"/>
    <s v="145"/>
    <n v="512"/>
    <n v="6890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80"/>
    <n v="335696472765"/>
    <s v="0x4e2911aabd"/>
    <n v="151"/>
    <s v="(0x97)"/>
    <s v="CL_DEBUG param32 512(0x00000200)"/>
    <n v="20000"/>
    <s v="145"/>
    <n v="512"/>
    <n v="6890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a0"/>
    <n v="335696491697"/>
    <s v="0x4e2911f4b1"/>
    <n v="151"/>
    <s v="(0x97)"/>
    <s v="CL_DEBUG param32 8192(0x00002000)"/>
    <n v="18932"/>
    <s v="145"/>
    <n v="8192"/>
    <n v="6890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c0"/>
    <n v="335696492766"/>
    <s v="0x4e2911f8de"/>
    <n v="151"/>
    <s v="(0x97)"/>
    <s v="CL_DEBUG param32 512(0x00000200)"/>
    <n v="1069"/>
    <s v="145"/>
    <n v="512"/>
    <n v="6890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ae0"/>
    <n v="335696512765"/>
    <s v="0x4e291246fd"/>
    <n v="151"/>
    <s v="(0x97)"/>
    <s v="CL_DEBUG param32 512(0x00000200)"/>
    <n v="19999"/>
    <s v="145"/>
    <n v="512"/>
    <n v="6890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00"/>
    <n v="335696532781"/>
    <s v="0x4e2912952d"/>
    <n v="151"/>
    <s v="(0x97)"/>
    <s v="CL_DEBUG param32 512(0x00000200)"/>
    <n v="20016"/>
    <s v="145"/>
    <n v="512"/>
    <n v="68908369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20"/>
    <n v="335696552765"/>
    <s v="0x4e2912e33d"/>
    <n v="151"/>
    <s v="(0x97)"/>
    <s v="CL_DEBUG param32 512(0x00000200)"/>
    <n v="19984"/>
    <s v="145"/>
    <n v="512"/>
    <n v="6891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40"/>
    <n v="335696572765"/>
    <s v="0x4e2913315d"/>
    <n v="151"/>
    <s v="(0x97)"/>
    <s v="CL_DEBUG param32 512(0x00000200)"/>
    <n v="20000"/>
    <s v="145"/>
    <n v="512"/>
    <n v="689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60"/>
    <n v="335696591698"/>
    <s v="0x4e29137b52"/>
    <n v="151"/>
    <s v="(0x97)"/>
    <s v="CL_DEBUG param32 8192(0x00002000)"/>
    <n v="18933"/>
    <s v="145"/>
    <n v="8192"/>
    <n v="6891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80"/>
    <n v="335696592766"/>
    <s v="0x4e29137f7e"/>
    <n v="151"/>
    <s v="(0x97)"/>
    <s v="CL_DEBUG param32 512(0x00000200)"/>
    <n v="1068"/>
    <s v="145"/>
    <n v="512"/>
    <n v="6891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a0"/>
    <n v="335696612765"/>
    <s v="0x4e2913cd9d"/>
    <n v="151"/>
    <s v="(0x97)"/>
    <s v="CL_DEBUG param32 512(0x00000200)"/>
    <n v="19999"/>
    <s v="145"/>
    <n v="512"/>
    <n v="6891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c0"/>
    <n v="335696632766"/>
    <s v="0x4e29141bbe"/>
    <n v="151"/>
    <s v="(0x97)"/>
    <s v="CL_DEBUG param32 512(0x00000200)"/>
    <n v="20001"/>
    <s v="145"/>
    <n v="512"/>
    <n v="6891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be0"/>
    <n v="335696652765"/>
    <s v="0x4e291469dd"/>
    <n v="151"/>
    <s v="(0x97)"/>
    <s v="CL_DEBUG param32 512(0x00000200)"/>
    <n v="19999"/>
    <s v="145"/>
    <n v="512"/>
    <n v="6892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00"/>
    <n v="335696672767"/>
    <s v="0x4e2914b7ff"/>
    <n v="151"/>
    <s v="(0x97)"/>
    <s v="CL_DEBUG param32 512(0x00000200)"/>
    <n v="20002"/>
    <s v="145"/>
    <n v="512"/>
    <n v="68922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20"/>
    <n v="335696691710"/>
    <s v="0x4e291501fe"/>
    <n v="151"/>
    <s v="(0x97)"/>
    <s v="CL_DEBUG param32 8192(0x00002000)"/>
    <n v="18943"/>
    <s v="145"/>
    <n v="8192"/>
    <n v="68924262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40"/>
    <n v="335696692767"/>
    <s v="0x4e2915061f"/>
    <n v="151"/>
    <s v="(0x97)"/>
    <s v="CL_DEBUG param32 512(0x00000200)"/>
    <n v="1057"/>
    <s v="145"/>
    <n v="512"/>
    <n v="68924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60"/>
    <n v="335696712765"/>
    <s v="0x4e2915543d"/>
    <n v="151"/>
    <s v="(0x97)"/>
    <s v="CL_DEBUG param32 512(0x00000200)"/>
    <n v="19998"/>
    <s v="145"/>
    <n v="512"/>
    <n v="6892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80"/>
    <n v="335696732766"/>
    <s v="0x4e2915a25e"/>
    <n v="151"/>
    <s v="(0x97)"/>
    <s v="CL_DEBUG param32 512(0x00000200)"/>
    <n v="20001"/>
    <s v="145"/>
    <n v="512"/>
    <n v="6892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a0"/>
    <n v="335696752766"/>
    <s v="0x4e2915f07e"/>
    <n v="151"/>
    <s v="(0x97)"/>
    <s v="CL_DEBUG param32 512(0x00000200)"/>
    <n v="20000"/>
    <s v="145"/>
    <n v="512"/>
    <n v="6893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c0"/>
    <n v="335696772766"/>
    <s v="0x4e29163e9e"/>
    <n v="151"/>
    <s v="(0x97)"/>
    <s v="CL_DEBUG param32 512(0x00000200)"/>
    <n v="20000"/>
    <s v="145"/>
    <n v="512"/>
    <n v="6893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ce0"/>
    <n v="335696778496"/>
    <s v="0x4e29165500"/>
    <n v="151"/>
    <s v="(0x97)"/>
    <s v="CL_DEBUG param32 2097152(0x00200000)"/>
    <n v="5730"/>
    <s v="145"/>
    <n v="2097152"/>
    <n v="68932940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00"/>
    <n v="335696778541"/>
    <s v="0x4e2916552d"/>
    <n v="151"/>
    <s v="(0x97)"/>
    <s v="CL_DEBUG param32 128(0x00000080)"/>
    <n v="45"/>
    <s v="145"/>
    <n v="128"/>
    <n v="68932945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50"/>
    <n v="335696783654"/>
    <s v="0x4e29166926"/>
    <n v="6"/>
    <s v="(0x6)"/>
    <s v="LMMGR_DATA_CONF param32 0x29165C12"/>
    <n v="5113"/>
    <s v="145"/>
    <n v="689331218"/>
    <n v="689334566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60"/>
    <n v="335696783656"/>
    <s v="0x4e29166928"/>
    <n v="6"/>
    <s v="(0x6)"/>
    <s v="LMMGR_DATA_CONF param32 0x0000004E"/>
    <n v="2"/>
    <s v="145"/>
    <n v="78"/>
    <n v="68933456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70"/>
    <n v="335696783658"/>
    <s v="0x4e2916692a"/>
    <n v="122"/>
    <s v="(0x7a)"/>
    <s v="FRT32_TX_END param32 0x291668EF"/>
    <n v="2"/>
    <s v="145"/>
    <n v="689334511"/>
    <n v="68933457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80"/>
    <n v="335696783661"/>
    <s v="0x4e2916692d"/>
    <n v="122"/>
    <s v="(0x7a)"/>
    <s v="FRT32_TX_END param32 0x0000004E"/>
    <n v="3"/>
    <s v="145"/>
    <n v="78"/>
    <n v="68933457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90"/>
    <n v="335696783669"/>
    <s v="0x4e29166935"/>
    <n v="151"/>
    <s v="(0x97)"/>
    <s v="CL_DEBUG param32 64(0x00000040)"/>
    <n v="8"/>
    <s v="145"/>
    <n v="64"/>
    <n v="68933458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df0"/>
    <n v="335696791711"/>
    <s v="0x4e2916889f"/>
    <n v="151"/>
    <s v="(0x97)"/>
    <s v="CL_DEBUG param32 8192(0x00002000)"/>
    <n v="8042"/>
    <s v="145"/>
    <n v="8192"/>
    <n v="6893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10"/>
    <n v="335696792765"/>
    <s v="0x4e29168cbd"/>
    <n v="151"/>
    <s v="(0x97)"/>
    <s v="CL_DEBUG param32 512(0x00000200)"/>
    <n v="1054"/>
    <s v="145"/>
    <n v="512"/>
    <n v="6893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30"/>
    <n v="335696812766"/>
    <s v="0x4e2916dade"/>
    <n v="151"/>
    <s v="(0x97)"/>
    <s v="CL_DEBUG param32 512(0x00000200)"/>
    <n v="20001"/>
    <s v="145"/>
    <n v="512"/>
    <n v="6893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50"/>
    <n v="335696832766"/>
    <s v="0x4e291728fe"/>
    <n v="151"/>
    <s v="(0x97)"/>
    <s v="CL_DEBUG param32 512(0x00000200)"/>
    <n v="20000"/>
    <s v="145"/>
    <n v="512"/>
    <n v="6893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70"/>
    <n v="335696852765"/>
    <s v="0x4e2917771d"/>
    <n v="151"/>
    <s v="(0x97)"/>
    <s v="CL_DEBUG param32 512(0x00000200)"/>
    <n v="19999"/>
    <s v="145"/>
    <n v="512"/>
    <n v="6894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90"/>
    <n v="335696872765"/>
    <s v="0x4e2917c53d"/>
    <n v="151"/>
    <s v="(0x97)"/>
    <s v="CL_DEBUG param32 512(0x00000200)"/>
    <n v="20000"/>
    <s v="145"/>
    <n v="512"/>
    <n v="6894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b0"/>
    <n v="335696891697"/>
    <s v="0x4e29180f31"/>
    <n v="151"/>
    <s v="(0x97)"/>
    <s v="CL_DEBUG param32 8192(0x00002000)"/>
    <n v="18932"/>
    <s v="145"/>
    <n v="8192"/>
    <n v="6894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d0"/>
    <n v="335696892765"/>
    <s v="0x4e2918135d"/>
    <n v="151"/>
    <s v="(0x97)"/>
    <s v="CL_DEBUG param32 512(0x00000200)"/>
    <n v="1068"/>
    <s v="145"/>
    <n v="512"/>
    <n v="6894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ef0"/>
    <n v="335696912765"/>
    <s v="0x4e2918617d"/>
    <n v="151"/>
    <s v="(0x97)"/>
    <s v="CL_DEBUG param32 512(0x00000200)"/>
    <n v="20000"/>
    <s v="145"/>
    <n v="512"/>
    <n v="6894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10"/>
    <n v="335696932765"/>
    <s v="0x4e2918af9d"/>
    <n v="151"/>
    <s v="(0x97)"/>
    <s v="CL_DEBUG param32 512(0x00000200)"/>
    <n v="20000"/>
    <s v="145"/>
    <n v="512"/>
    <n v="6894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30"/>
    <n v="335696952765"/>
    <s v="0x4e2918fdbd"/>
    <n v="151"/>
    <s v="(0x97)"/>
    <s v="CL_DEBUG param32 512(0x00000200)"/>
    <n v="20000"/>
    <s v="145"/>
    <n v="512"/>
    <n v="689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50"/>
    <n v="335696972766"/>
    <s v="0x4e29194bde"/>
    <n v="151"/>
    <s v="(0x97)"/>
    <s v="CL_DEBUG param32 512(0x00000200)"/>
    <n v="20001"/>
    <s v="145"/>
    <n v="512"/>
    <n v="6895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70"/>
    <n v="335696991697"/>
    <s v="0x4e291995d1"/>
    <n v="151"/>
    <s v="(0x97)"/>
    <s v="CL_DEBUG param32 8192(0x00002000)"/>
    <n v="18931"/>
    <s v="145"/>
    <n v="8192"/>
    <n v="689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90"/>
    <n v="335696992765"/>
    <s v="0x4e291999fd"/>
    <n v="151"/>
    <s v="(0x97)"/>
    <s v="CL_DEBUG param32 512(0x00000200)"/>
    <n v="1068"/>
    <s v="145"/>
    <n v="512"/>
    <n v="6895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b0"/>
    <n v="335697012765"/>
    <s v="0x4e2919e81d"/>
    <n v="151"/>
    <s v="(0x97)"/>
    <s v="CL_DEBUG param32 512(0x00000200)"/>
    <n v="20000"/>
    <s v="145"/>
    <n v="512"/>
    <n v="6895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d0"/>
    <n v="335697032765"/>
    <s v="0x4e291a363d"/>
    <n v="151"/>
    <s v="(0x97)"/>
    <s v="CL_DEBUG param32 512(0x00000200)"/>
    <n v="20000"/>
    <s v="145"/>
    <n v="512"/>
    <n v="6895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aff0"/>
    <n v="335697052765"/>
    <s v="0x4e291a845d"/>
    <n v="151"/>
    <s v="(0x97)"/>
    <s v="CL_DEBUG param32 512(0x00000200)"/>
    <n v="20000"/>
    <s v="145"/>
    <n v="512"/>
    <n v="6896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10"/>
    <n v="335697072765"/>
    <s v="0x4e291ad27d"/>
    <n v="151"/>
    <s v="(0x97)"/>
    <s v="CL_DEBUG param32 512(0x00000200)"/>
    <n v="20000"/>
    <s v="145"/>
    <n v="512"/>
    <n v="6896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30"/>
    <n v="335697091697"/>
    <s v="0x4e291b1c71"/>
    <n v="151"/>
    <s v="(0x97)"/>
    <s v="CL_DEBUG param32 8192(0x00002000)"/>
    <n v="18932"/>
    <s v="145"/>
    <n v="8192"/>
    <n v="689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50"/>
    <n v="335697092765"/>
    <s v="0x4e291b209d"/>
    <n v="151"/>
    <s v="(0x97)"/>
    <s v="CL_DEBUG param32 512(0x00000200)"/>
    <n v="1068"/>
    <s v="145"/>
    <n v="512"/>
    <n v="6896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70"/>
    <n v="335697112772"/>
    <s v="0x4e291b6ec4"/>
    <n v="151"/>
    <s v="(0x97)"/>
    <s v="CL_DEBUG param32 512(0x00000200)"/>
    <n v="20007"/>
    <s v="145"/>
    <n v="512"/>
    <n v="689663684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90"/>
    <n v="335697132766"/>
    <s v="0x4e291bbcde"/>
    <n v="151"/>
    <s v="(0x97)"/>
    <s v="CL_DEBUG param32 512(0x00000200)"/>
    <n v="19994"/>
    <s v="145"/>
    <n v="512"/>
    <n v="6896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b0"/>
    <n v="335697152766"/>
    <s v="0x4e291c0afe"/>
    <n v="151"/>
    <s v="(0x97)"/>
    <s v="CL_DEBUG param32 512(0x00000200)"/>
    <n v="20000"/>
    <s v="145"/>
    <n v="512"/>
    <n v="689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d0"/>
    <n v="335697172766"/>
    <s v="0x4e291c591e"/>
    <n v="151"/>
    <s v="(0x97)"/>
    <s v="CL_DEBUG param32 512(0x00000200)"/>
    <n v="20000"/>
    <s v="145"/>
    <n v="512"/>
    <n v="6897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0f0"/>
    <n v="335697191697"/>
    <s v="0x4e291ca311"/>
    <n v="151"/>
    <s v="(0x97)"/>
    <s v="CL_DEBUG param32 8192(0x00002000)"/>
    <n v="18931"/>
    <s v="145"/>
    <n v="8192"/>
    <n v="6897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10"/>
    <n v="335697192765"/>
    <s v="0x4e291ca73d"/>
    <n v="151"/>
    <s v="(0x97)"/>
    <s v="CL_DEBUG param32 512(0x00000200)"/>
    <n v="1068"/>
    <s v="145"/>
    <n v="512"/>
    <n v="6897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30"/>
    <n v="335697212766"/>
    <s v="0x4e291cf55e"/>
    <n v="151"/>
    <s v="(0x97)"/>
    <s v="CL_DEBUG param32 512(0x00000200)"/>
    <n v="20001"/>
    <s v="145"/>
    <n v="512"/>
    <n v="6897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50"/>
    <n v="335697232766"/>
    <s v="0x4e291d437e"/>
    <n v="151"/>
    <s v="(0x97)"/>
    <s v="CL_DEBUG param32 512(0x00000200)"/>
    <n v="20000"/>
    <s v="145"/>
    <n v="512"/>
    <n v="6897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70"/>
    <n v="335697252766"/>
    <s v="0x4e291d919e"/>
    <n v="151"/>
    <s v="(0x97)"/>
    <s v="CL_DEBUG param32 512(0x00000200)"/>
    <n v="20000"/>
    <s v="145"/>
    <n v="512"/>
    <n v="6898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90"/>
    <n v="335697272766"/>
    <s v="0x4e291ddfbe"/>
    <n v="151"/>
    <s v="(0x97)"/>
    <s v="CL_DEBUG param32 512(0x00000200)"/>
    <n v="20000"/>
    <s v="145"/>
    <n v="512"/>
    <n v="6898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b0"/>
    <n v="335697291697"/>
    <s v="0x4e291e29b1"/>
    <n v="151"/>
    <s v="(0x97)"/>
    <s v="CL_DEBUG param32 8192(0x00002000)"/>
    <n v="18931"/>
    <s v="145"/>
    <n v="8192"/>
    <n v="689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d0"/>
    <n v="335697292765"/>
    <s v="0x4e291e2ddd"/>
    <n v="151"/>
    <s v="(0x97)"/>
    <s v="CL_DEBUG param32 512(0x00000200)"/>
    <n v="1068"/>
    <s v="145"/>
    <n v="512"/>
    <n v="6898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1f0"/>
    <n v="335697312766"/>
    <s v="0x4e291e7bfe"/>
    <n v="151"/>
    <s v="(0x97)"/>
    <s v="CL_DEBUG param32 512(0x00000200)"/>
    <n v="20001"/>
    <s v="145"/>
    <n v="512"/>
    <n v="6898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10"/>
    <n v="335697332765"/>
    <s v="0x4e291eca1d"/>
    <n v="151"/>
    <s v="(0x97)"/>
    <s v="CL_DEBUG param32 512(0x00000200)"/>
    <n v="19999"/>
    <s v="145"/>
    <n v="512"/>
    <n v="6898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30"/>
    <n v="335697352765"/>
    <s v="0x4e291f183d"/>
    <n v="151"/>
    <s v="(0x97)"/>
    <s v="CL_DEBUG param32 512(0x00000200)"/>
    <n v="20000"/>
    <s v="145"/>
    <n v="512"/>
    <n v="6899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50"/>
    <n v="335697372765"/>
    <s v="0x4e291f665d"/>
    <n v="151"/>
    <s v="(0x97)"/>
    <s v="CL_DEBUG param32 512(0x00000200)"/>
    <n v="20000"/>
    <s v="145"/>
    <n v="512"/>
    <n v="6899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70"/>
    <n v="335697391711"/>
    <s v="0x4e291fb05f"/>
    <n v="151"/>
    <s v="(0x97)"/>
    <s v="CL_DEBUG param32 8192(0x00002000)"/>
    <n v="18946"/>
    <s v="145"/>
    <n v="8192"/>
    <n v="6899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90"/>
    <n v="335697392767"/>
    <s v="0x4e291fb47f"/>
    <n v="151"/>
    <s v="(0x97)"/>
    <s v="CL_DEBUG param32 512(0x00000200)"/>
    <n v="1056"/>
    <s v="145"/>
    <n v="512"/>
    <n v="68994367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b0"/>
    <n v="335697412766"/>
    <s v="0x4e2920029e"/>
    <n v="151"/>
    <s v="(0x97)"/>
    <s v="CL_DEBUG param32 512(0x00000200)"/>
    <n v="19999"/>
    <s v="145"/>
    <n v="512"/>
    <n v="6899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d0"/>
    <n v="335697432765"/>
    <s v="0x4e292050bd"/>
    <n v="151"/>
    <s v="(0x97)"/>
    <s v="CL_DEBUG param32 512(0x00000200)"/>
    <n v="19999"/>
    <s v="145"/>
    <n v="512"/>
    <n v="6899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2f0"/>
    <n v="335697452777"/>
    <s v="0x4e29209ee9"/>
    <n v="151"/>
    <s v="(0x97)"/>
    <s v="CL_DEBUG param32 512(0x00000200)"/>
    <n v="20012"/>
    <s v="145"/>
    <n v="512"/>
    <n v="69000368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10"/>
    <n v="335697472765"/>
    <s v="0x4e2920ecfd"/>
    <n v="151"/>
    <s v="(0x97)"/>
    <s v="CL_DEBUG param32 512(0x00000200)"/>
    <n v="19988"/>
    <s v="145"/>
    <n v="512"/>
    <n v="6900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30"/>
    <n v="335697491698"/>
    <s v="0x4e292136f2"/>
    <n v="151"/>
    <s v="(0x97)"/>
    <s v="CL_DEBUG param32 8192(0x00002000)"/>
    <n v="18933"/>
    <s v="145"/>
    <n v="8192"/>
    <n v="6900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50"/>
    <n v="335697492780"/>
    <s v="0x4e29213b2c"/>
    <n v="151"/>
    <s v="(0x97)"/>
    <s v="CL_DEBUG param32 512(0x00000200)"/>
    <n v="1082"/>
    <s v="145"/>
    <n v="512"/>
    <n v="690043692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70"/>
    <n v="335697512766"/>
    <s v="0x4e2921893e"/>
    <n v="151"/>
    <s v="(0x97)"/>
    <s v="CL_DEBUG param32 512(0x00000200)"/>
    <n v="19986"/>
    <s v="145"/>
    <n v="512"/>
    <n v="6900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90"/>
    <n v="335697532766"/>
    <s v="0x4e2921d75e"/>
    <n v="151"/>
    <s v="(0x97)"/>
    <s v="CL_DEBUG param32 512(0x00000200)"/>
    <n v="20000"/>
    <s v="145"/>
    <n v="512"/>
    <n v="6900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b0"/>
    <n v="335697539305"/>
    <s v="0x4e2921f0e9"/>
    <n v="151"/>
    <s v="(0x97)"/>
    <s v="CL_DEBUG param32 4194304(0x00400000)"/>
    <n v="6539"/>
    <s v="145"/>
    <n v="4194304"/>
    <n v="69009021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d0"/>
    <n v="335697552766"/>
    <s v="0x4e2922257e"/>
    <n v="151"/>
    <s v="(0x97)"/>
    <s v="CL_DEBUG param32 512(0x00000200)"/>
    <n v="13461"/>
    <s v="145"/>
    <n v="512"/>
    <n v="6901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3f0"/>
    <n v="335697572765"/>
    <s v="0x4e2922739d"/>
    <n v="151"/>
    <s v="(0x97)"/>
    <s v="CL_DEBUG param32 512(0x00000200)"/>
    <n v="19999"/>
    <s v="145"/>
    <n v="512"/>
    <n v="6901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10"/>
    <n v="335697591698"/>
    <s v="0x4e2922bd92"/>
    <n v="151"/>
    <s v="(0x97)"/>
    <s v="CL_DEBUG param32 8192(0x00002000)"/>
    <n v="18933"/>
    <s v="145"/>
    <n v="8192"/>
    <n v="69014261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30"/>
    <n v="335697592779"/>
    <s v="0x4e2922c1cb"/>
    <n v="151"/>
    <s v="(0x97)"/>
    <s v="CL_DEBUG param32 512(0x00000200)"/>
    <n v="1081"/>
    <s v="145"/>
    <n v="512"/>
    <n v="690143691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50"/>
    <n v="335697612765"/>
    <s v="0x4e29230fdd"/>
    <n v="151"/>
    <s v="(0x97)"/>
    <s v="CL_DEBUG param32 512(0x00000200)"/>
    <n v="19986"/>
    <s v="145"/>
    <n v="512"/>
    <n v="6901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70"/>
    <n v="335697632765"/>
    <s v="0x4e29235dfd"/>
    <n v="151"/>
    <s v="(0x97)"/>
    <s v="CL_DEBUG param32 512(0x00000200)"/>
    <n v="20000"/>
    <s v="145"/>
    <n v="512"/>
    <n v="6901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90"/>
    <n v="335697652765"/>
    <s v="0x4e2923ac1d"/>
    <n v="151"/>
    <s v="(0x97)"/>
    <s v="CL_DEBUG param32 512(0x00000200)"/>
    <n v="20000"/>
    <s v="145"/>
    <n v="512"/>
    <n v="6902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b0"/>
    <n v="335697672765"/>
    <s v="0x4e2923fa3d"/>
    <n v="151"/>
    <s v="(0x97)"/>
    <s v="CL_DEBUG param32 512(0x00000200)"/>
    <n v="20000"/>
    <s v="145"/>
    <n v="512"/>
    <n v="6902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d0"/>
    <n v="335697691697"/>
    <s v="0x4e29244431"/>
    <n v="151"/>
    <s v="(0x97)"/>
    <s v="CL_DEBUG param32 8192(0x00002000)"/>
    <n v="18932"/>
    <s v="145"/>
    <n v="8192"/>
    <n v="6902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4f0"/>
    <n v="335697692765"/>
    <s v="0x4e2924485d"/>
    <n v="151"/>
    <s v="(0x97)"/>
    <s v="CL_DEBUG param32 512(0x00000200)"/>
    <n v="1068"/>
    <s v="145"/>
    <n v="512"/>
    <n v="6902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10"/>
    <n v="335697712765"/>
    <s v="0x4e2924967d"/>
    <n v="151"/>
    <s v="(0x97)"/>
    <s v="CL_DEBUG param32 512(0x00000200)"/>
    <n v="20000"/>
    <s v="145"/>
    <n v="512"/>
    <n v="6902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30"/>
    <n v="335697732765"/>
    <s v="0x4e2924e49d"/>
    <n v="151"/>
    <s v="(0x97)"/>
    <s v="CL_DEBUG param32 512(0x00000200)"/>
    <n v="20000"/>
    <s v="145"/>
    <n v="512"/>
    <n v="6902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50"/>
    <n v="335697752765"/>
    <s v="0x4e292532bd"/>
    <n v="151"/>
    <s v="(0x97)"/>
    <s v="CL_DEBUG param32 512(0x00000200)"/>
    <n v="20000"/>
    <s v="145"/>
    <n v="512"/>
    <n v="6903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70"/>
    <n v="335697772766"/>
    <s v="0x4e292580de"/>
    <n v="151"/>
    <s v="(0x97)"/>
    <s v="CL_DEBUG param32 512(0x00000200)"/>
    <n v="20001"/>
    <s v="145"/>
    <n v="512"/>
    <n v="6903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90"/>
    <n v="335697791711"/>
    <s v="0x4e2925cadf"/>
    <n v="151"/>
    <s v="(0x97)"/>
    <s v="CL_DEBUG param32 8192(0x00002000)"/>
    <n v="18945"/>
    <s v="145"/>
    <n v="8192"/>
    <n v="690342623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b0"/>
    <n v="335697792766"/>
    <s v="0x4e2925cefe"/>
    <n v="151"/>
    <s v="(0x97)"/>
    <s v="CL_DEBUG param32 512(0x00000200)"/>
    <n v="1055"/>
    <s v="145"/>
    <n v="512"/>
    <n v="6903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d0"/>
    <n v="335697812765"/>
    <s v="0x4e29261d1d"/>
    <n v="151"/>
    <s v="(0x97)"/>
    <s v="CL_DEBUG param32 512(0x00000200)"/>
    <n v="19999"/>
    <s v="145"/>
    <n v="512"/>
    <n v="6903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5f0"/>
    <n v="335697832765"/>
    <s v="0x4e29266b3d"/>
    <n v="151"/>
    <s v="(0x97)"/>
    <s v="CL_DEBUG param32 512(0x00000200)"/>
    <n v="20000"/>
    <s v="145"/>
    <n v="512"/>
    <n v="6903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10"/>
    <n v="335697852766"/>
    <s v="0x4e2926b95e"/>
    <n v="151"/>
    <s v="(0x97)"/>
    <s v="CL_DEBUG param32 512(0x00000200)"/>
    <n v="20001"/>
    <s v="145"/>
    <n v="512"/>
    <n v="6904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30"/>
    <n v="335697872766"/>
    <s v="0x4e2927077e"/>
    <n v="151"/>
    <s v="(0x97)"/>
    <s v="CL_DEBUG param32 512(0x00000200)"/>
    <n v="20000"/>
    <s v="145"/>
    <n v="512"/>
    <n v="6904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50"/>
    <n v="335697891703"/>
    <s v="0x4e29275177"/>
    <n v="151"/>
    <s v="(0x97)"/>
    <s v="CL_DEBUG param32 8192(0x00002000)"/>
    <n v="18937"/>
    <s v="145"/>
    <n v="8192"/>
    <n v="690442615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70"/>
    <n v="335697892766"/>
    <s v="0x4e2927559e"/>
    <n v="151"/>
    <s v="(0x97)"/>
    <s v="CL_DEBUG param32 512(0x00000200)"/>
    <n v="1063"/>
    <s v="145"/>
    <n v="512"/>
    <n v="6904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90"/>
    <n v="335697912766"/>
    <s v="0x4e2927a3be"/>
    <n v="151"/>
    <s v="(0x97)"/>
    <s v="CL_DEBUG param32 512(0x00000200)"/>
    <n v="20000"/>
    <s v="145"/>
    <n v="512"/>
    <n v="6904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b0"/>
    <n v="335697932765"/>
    <s v="0x4e2927f1dd"/>
    <n v="151"/>
    <s v="(0x97)"/>
    <s v="CL_DEBUG param32 512(0x00000200)"/>
    <n v="19999"/>
    <s v="145"/>
    <n v="512"/>
    <n v="6904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d0"/>
    <n v="335697952765"/>
    <s v="0x4e29283ffd"/>
    <n v="151"/>
    <s v="(0x97)"/>
    <s v="CL_DEBUG param32 512(0x00000200)"/>
    <n v="20000"/>
    <s v="145"/>
    <n v="512"/>
    <n v="6905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6f0"/>
    <n v="335697972765"/>
    <s v="0x4e29288e1d"/>
    <n v="151"/>
    <s v="(0x97)"/>
    <s v="CL_DEBUG param32 512(0x00000200)"/>
    <n v="20000"/>
    <s v="145"/>
    <n v="512"/>
    <n v="6905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10"/>
    <n v="335697991697"/>
    <s v="0x4e2928d811"/>
    <n v="151"/>
    <s v="(0x97)"/>
    <s v="CL_DEBUG param32 8192(0x00002000)"/>
    <n v="18932"/>
    <s v="145"/>
    <n v="8192"/>
    <n v="6905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30"/>
    <n v="335697992766"/>
    <s v="0x4e2928dc3e"/>
    <n v="151"/>
    <s v="(0x97)"/>
    <s v="CL_DEBUG param32 512(0x00000200)"/>
    <n v="1069"/>
    <s v="145"/>
    <n v="512"/>
    <n v="6905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50"/>
    <n v="335698012765"/>
    <s v="0x4e29292a5d"/>
    <n v="151"/>
    <s v="(0x97)"/>
    <s v="CL_DEBUG param32 512(0x00000200)"/>
    <n v="19999"/>
    <s v="145"/>
    <n v="512"/>
    <n v="6905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70"/>
    <n v="335698032766"/>
    <s v="0x4e2929787e"/>
    <n v="151"/>
    <s v="(0x97)"/>
    <s v="CL_DEBUG param32 512(0x00000200)"/>
    <n v="20001"/>
    <s v="145"/>
    <n v="512"/>
    <n v="6905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90"/>
    <n v="335698052766"/>
    <s v="0x4e2929c69e"/>
    <n v="151"/>
    <s v="(0x97)"/>
    <s v="CL_DEBUG param32 512(0x00000200)"/>
    <n v="20000"/>
    <s v="145"/>
    <n v="512"/>
    <n v="6906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b0"/>
    <n v="335698072766"/>
    <s v="0x4e292a14be"/>
    <n v="151"/>
    <s v="(0x97)"/>
    <s v="CL_DEBUG param32 512(0x00000200)"/>
    <n v="20000"/>
    <s v="145"/>
    <n v="512"/>
    <n v="69062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d0"/>
    <n v="335698091697"/>
    <s v="0x4e292a5eb1"/>
    <n v="151"/>
    <s v="(0x97)"/>
    <s v="CL_DEBUG param32 8192(0x00002000)"/>
    <n v="18931"/>
    <s v="145"/>
    <n v="8192"/>
    <n v="6906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7f0"/>
    <n v="335698092765"/>
    <s v="0x4e292a62dd"/>
    <n v="151"/>
    <s v="(0x97)"/>
    <s v="CL_DEBUG param32 512(0x00000200)"/>
    <n v="1068"/>
    <s v="145"/>
    <n v="512"/>
    <n v="69064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10"/>
    <n v="335698112766"/>
    <s v="0x4e292ab0fe"/>
    <n v="151"/>
    <s v="(0x97)"/>
    <s v="CL_DEBUG param32 512(0x00000200)"/>
    <n v="20001"/>
    <s v="145"/>
    <n v="512"/>
    <n v="69066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30"/>
    <n v="335698132765"/>
    <s v="0x4e292aff1d"/>
    <n v="151"/>
    <s v="(0x97)"/>
    <s v="CL_DEBUG param32 512(0x00000200)"/>
    <n v="19999"/>
    <s v="145"/>
    <n v="512"/>
    <n v="69068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50"/>
    <n v="335698152766"/>
    <s v="0x4e292b4d3e"/>
    <n v="151"/>
    <s v="(0x97)"/>
    <s v="CL_DEBUG param32 512(0x00000200)"/>
    <n v="20001"/>
    <s v="145"/>
    <n v="512"/>
    <n v="69070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70"/>
    <n v="335698172768"/>
    <s v="0x4e292b9b60"/>
    <n v="151"/>
    <s v="(0x97)"/>
    <s v="CL_DEBUG param32 512(0x00000200)"/>
    <n v="20002"/>
    <s v="145"/>
    <n v="512"/>
    <n v="690723680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90"/>
    <n v="335698191706"/>
    <s v="0x4e292be55a"/>
    <n v="151"/>
    <s v="(0x97)"/>
    <s v="CL_DEBUG param32 8192(0x00002000)"/>
    <n v="18938"/>
    <s v="145"/>
    <n v="8192"/>
    <n v="69074261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b0"/>
    <n v="335698192766"/>
    <s v="0x4e292be97e"/>
    <n v="151"/>
    <s v="(0x97)"/>
    <s v="CL_DEBUG param32 512(0x00000200)"/>
    <n v="1060"/>
    <s v="145"/>
    <n v="512"/>
    <n v="6907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d0"/>
    <n v="335698212765"/>
    <s v="0x4e292c379d"/>
    <n v="151"/>
    <s v="(0x97)"/>
    <s v="CL_DEBUG param32 512(0x00000200)"/>
    <n v="19999"/>
    <s v="145"/>
    <n v="512"/>
    <n v="6907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8f0"/>
    <n v="335698232766"/>
    <s v="0x4e292c85be"/>
    <n v="151"/>
    <s v="(0x97)"/>
    <s v="CL_DEBUG param32 512(0x00000200)"/>
    <n v="20001"/>
    <s v="145"/>
    <n v="512"/>
    <n v="69078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910"/>
    <n v="335698252765"/>
    <s v="0x4e292cd3dd"/>
    <n v="151"/>
    <s v="(0x97)"/>
    <s v="CL_DEBUG param32 512(0x00000200)"/>
    <n v="19999"/>
    <s v="145"/>
    <n v="512"/>
    <n v="69080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930"/>
    <n v="335698272765"/>
    <s v="0x4e292d21fd"/>
    <n v="151"/>
    <s v="(0x97)"/>
    <s v="CL_DEBUG param32 512(0x00000200)"/>
    <n v="20000"/>
    <s v="145"/>
    <n v="512"/>
    <n v="69082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950"/>
    <n v="335698291697"/>
    <s v="0x4e292d6bf1"/>
    <n v="151"/>
    <s v="(0x97)"/>
    <s v="CL_DEBUG param32 8192(0x00002000)"/>
    <n v="18932"/>
    <s v="145"/>
    <n v="8192"/>
    <n v="690842609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970"/>
    <n v="335698292766"/>
    <s v="0x4e292d701e"/>
    <n v="151"/>
    <s v="(0x97)"/>
    <s v="CL_DEBUG param32 512(0x00000200)"/>
    <n v="1069"/>
    <s v="145"/>
    <n v="512"/>
    <n v="690843678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  <r>
    <s v="0001b990"/>
    <n v="335698312765"/>
    <s v="0x4e292dbe3d"/>
    <n v="151"/>
    <s v="(0x97)"/>
    <s v="CL_DEBUG param32 512(0x00000200)"/>
    <n v="19999"/>
    <s v="145"/>
    <n v="512"/>
    <n v="690863677"/>
    <s v=""/>
    <s v=""/>
    <s v=""/>
    <s v=""/>
    <s v=""/>
    <s v=""/>
    <s v=""/>
    <s v=""/>
    <s v="EMPTY"/>
    <s v="EMPTY"/>
    <s v="EMPTY"/>
    <s v="EMPTY"/>
    <s v="EMPTY"/>
    <s v="EMPTY"/>
    <s v="EMPTY"/>
    <s v="EMPTY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7">
  <r>
    <x v="0"/>
  </r>
  <r>
    <x v="1"/>
  </r>
  <r>
    <x v="0"/>
  </r>
  <r>
    <x v="2"/>
  </r>
  <r>
    <x v="0"/>
  </r>
  <r>
    <x v="3"/>
  </r>
  <r>
    <x v="0"/>
  </r>
  <r>
    <x v="1"/>
  </r>
  <r>
    <x v="0"/>
  </r>
  <r>
    <x v="4"/>
  </r>
  <r>
    <x v="0"/>
  </r>
  <r>
    <x v="5"/>
  </r>
  <r>
    <x v="0"/>
  </r>
  <r>
    <x v="6"/>
  </r>
  <r>
    <x v="0"/>
  </r>
  <r>
    <x v="2"/>
  </r>
  <r>
    <x v="0"/>
  </r>
  <r>
    <x v="7"/>
  </r>
  <r>
    <x v="0"/>
  </r>
  <r>
    <x v="8"/>
  </r>
  <r>
    <x v="0"/>
  </r>
  <r>
    <x v="9"/>
  </r>
  <r>
    <x v="0"/>
  </r>
  <r>
    <x v="10"/>
  </r>
  <r>
    <x v="0"/>
  </r>
  <r>
    <x v="11"/>
  </r>
  <r>
    <x v="0"/>
  </r>
  <r>
    <x v="12"/>
  </r>
  <r>
    <x v="0"/>
  </r>
  <r>
    <x v="13"/>
  </r>
  <r>
    <x v="0"/>
  </r>
  <r>
    <x v="14"/>
  </r>
  <r>
    <x v="0"/>
  </r>
  <r>
    <x v="15"/>
  </r>
  <r>
    <x v="0"/>
  </r>
  <r>
    <x v="16"/>
  </r>
  <r>
    <x v="0"/>
  </r>
  <r>
    <x v="17"/>
  </r>
  <r>
    <x v="0"/>
  </r>
  <r>
    <x v="18"/>
  </r>
  <r>
    <x v="0"/>
  </r>
  <r>
    <x v="19"/>
  </r>
  <r>
    <x v="0"/>
  </r>
  <r>
    <x v="20"/>
  </r>
  <r>
    <x v="0"/>
  </r>
  <r>
    <x v="21"/>
  </r>
  <r>
    <x v="0"/>
  </r>
  <r>
    <x v="22"/>
  </r>
  <r>
    <x v="0"/>
  </r>
  <r>
    <x v="23"/>
  </r>
  <r>
    <x v="0"/>
  </r>
  <r>
    <x v="24"/>
  </r>
  <r>
    <x v="0"/>
  </r>
  <r>
    <x v="25"/>
  </r>
  <r>
    <x v="0"/>
  </r>
  <r>
    <x v="4"/>
  </r>
  <r>
    <x v="0"/>
  </r>
  <r>
    <x v="26"/>
  </r>
  <r>
    <x v="0"/>
  </r>
  <r>
    <x v="27"/>
  </r>
  <r>
    <x v="0"/>
  </r>
  <r>
    <x v="28"/>
  </r>
  <r>
    <x v="0"/>
  </r>
  <r>
    <x v="23"/>
  </r>
  <r>
    <x v="0"/>
  </r>
  <r>
    <x v="29"/>
  </r>
  <r>
    <x v="0"/>
  </r>
  <r>
    <x v="28"/>
  </r>
  <r>
    <x v="0"/>
  </r>
  <r>
    <x v="30"/>
  </r>
  <r>
    <x v="0"/>
  </r>
  <r>
    <x v="4"/>
  </r>
  <r>
    <x v="0"/>
  </r>
  <r>
    <x v="31"/>
  </r>
  <r>
    <x v="0"/>
  </r>
  <r>
    <x v="32"/>
  </r>
  <r>
    <x v="0"/>
  </r>
  <r>
    <x v="33"/>
  </r>
  <r>
    <x v="0"/>
  </r>
  <r>
    <x v="34"/>
  </r>
  <r>
    <x v="0"/>
  </r>
  <r>
    <x v="35"/>
  </r>
  <r>
    <x v="0"/>
  </r>
  <r>
    <x v="36"/>
  </r>
  <r>
    <x v="0"/>
  </r>
  <r>
    <x v="14"/>
  </r>
  <r>
    <x v="0"/>
  </r>
  <r>
    <x v="37"/>
  </r>
  <r>
    <x v="0"/>
  </r>
  <r>
    <x v="38"/>
  </r>
  <r>
    <x v="0"/>
  </r>
  <r>
    <x v="39"/>
  </r>
  <r>
    <x v="0"/>
  </r>
  <r>
    <x v="40"/>
  </r>
  <r>
    <x v="0"/>
  </r>
  <r>
    <x v="41"/>
  </r>
  <r>
    <x v="0"/>
  </r>
  <r>
    <x v="42"/>
  </r>
  <r>
    <x v="0"/>
  </r>
  <r>
    <x v="43"/>
  </r>
  <r>
    <x v="0"/>
  </r>
  <r>
    <x v="14"/>
  </r>
  <r>
    <x v="0"/>
  </r>
  <r>
    <x v="44"/>
  </r>
  <r>
    <x v="0"/>
  </r>
  <r>
    <x v="45"/>
  </r>
  <r>
    <x v="0"/>
  </r>
  <r>
    <x v="28"/>
  </r>
  <r>
    <x v="0"/>
  </r>
  <r>
    <x v="46"/>
  </r>
  <r>
    <x v="0"/>
  </r>
  <r>
    <x v="31"/>
  </r>
  <r>
    <x v="0"/>
  </r>
  <r>
    <x v="47"/>
  </r>
  <r>
    <x v="0"/>
  </r>
  <r>
    <x v="28"/>
  </r>
  <r>
    <x v="0"/>
  </r>
  <r>
    <x v="48"/>
  </r>
  <r>
    <x v="0"/>
  </r>
  <r>
    <x v="49"/>
  </r>
  <r>
    <x v="0"/>
  </r>
  <r>
    <x v="35"/>
  </r>
  <r>
    <x v="0"/>
  </r>
  <r>
    <x v="21"/>
  </r>
  <r>
    <x v="0"/>
  </r>
  <r>
    <x v="44"/>
  </r>
  <r>
    <x v="0"/>
  </r>
  <r>
    <x v="50"/>
  </r>
  <r>
    <x v="0"/>
  </r>
  <r>
    <x v="51"/>
  </r>
  <r>
    <x v="0"/>
  </r>
  <r>
    <x v="52"/>
  </r>
  <r>
    <x v="0"/>
  </r>
  <r>
    <x v="53"/>
  </r>
  <r>
    <x v="0"/>
  </r>
  <r>
    <x v="23"/>
  </r>
  <r>
    <x v="0"/>
  </r>
  <r>
    <x v="54"/>
  </r>
  <r>
    <x v="0"/>
  </r>
  <r>
    <x v="42"/>
  </r>
  <r>
    <x v="0"/>
  </r>
  <r>
    <x v="55"/>
  </r>
  <r>
    <x v="0"/>
  </r>
  <r>
    <x v="34"/>
  </r>
  <r>
    <x v="0"/>
  </r>
  <r>
    <x v="56"/>
  </r>
  <r>
    <x v="0"/>
  </r>
  <r>
    <x v="57"/>
  </r>
  <r>
    <x v="0"/>
  </r>
  <r>
    <x v="58"/>
  </r>
  <r>
    <x v="0"/>
  </r>
  <r>
    <x v="59"/>
  </r>
  <r>
    <x v="0"/>
  </r>
  <r>
    <x v="60"/>
  </r>
  <r>
    <x v="0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8"/>
  </r>
  <r>
    <x v="0"/>
  </r>
  <r>
    <x v="9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11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"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">
  <r>
    <x v="0"/>
  </r>
  <r>
    <x v="1"/>
  </r>
  <r>
    <x v="0"/>
  </r>
  <r>
    <x v="2"/>
  </r>
  <r>
    <x v="0"/>
  </r>
  <r>
    <x v="3"/>
  </r>
  <r>
    <x v="0"/>
  </r>
  <r>
    <x v="1"/>
  </r>
  <r>
    <x v="0"/>
  </r>
  <r>
    <x v="4"/>
  </r>
  <r>
    <x v="0"/>
  </r>
  <r>
    <x v="5"/>
  </r>
  <r>
    <x v="0"/>
  </r>
  <r>
    <x v="6"/>
  </r>
  <r>
    <x v="0"/>
  </r>
  <r>
    <x v="2"/>
  </r>
  <r>
    <x v="0"/>
  </r>
  <r>
    <x v="0"/>
  </r>
  <r>
    <x v="0"/>
  </r>
  <r>
    <x v="7"/>
  </r>
  <r>
    <x v="0"/>
  </r>
  <r>
    <x v="8"/>
  </r>
  <r>
    <x v="0"/>
  </r>
  <r>
    <x v="9"/>
  </r>
  <r>
    <x v="0"/>
  </r>
  <r>
    <x v="10"/>
  </r>
  <r>
    <x v="0"/>
  </r>
  <r>
    <x v="11"/>
  </r>
  <r>
    <x v="0"/>
  </r>
  <r>
    <x v="12"/>
  </r>
  <r>
    <x v="0"/>
  </r>
  <r>
    <x v="13"/>
  </r>
  <r>
    <x v="0"/>
  </r>
  <r>
    <x v="14"/>
  </r>
  <r>
    <x v="0"/>
  </r>
  <r>
    <x v="15"/>
  </r>
  <r>
    <x v="0"/>
  </r>
  <r>
    <x v="0"/>
  </r>
  <r>
    <x v="0"/>
  </r>
  <r>
    <x v="16"/>
  </r>
  <r>
    <x v="0"/>
  </r>
  <r>
    <x v="17"/>
  </r>
  <r>
    <x v="0"/>
  </r>
  <r>
    <x v="18"/>
  </r>
  <r>
    <x v="0"/>
  </r>
  <r>
    <x v="19"/>
  </r>
  <r>
    <x v="0"/>
  </r>
  <r>
    <x v="20"/>
  </r>
  <r>
    <x v="0"/>
  </r>
  <r>
    <x v="21"/>
  </r>
  <r>
    <x v="0"/>
  </r>
  <r>
    <x v="22"/>
  </r>
  <r>
    <x v="0"/>
  </r>
  <r>
    <x v="23"/>
  </r>
  <r>
    <x v="0"/>
  </r>
  <r>
    <x v="4"/>
  </r>
  <r>
    <x v="0"/>
  </r>
  <r>
    <x v="0"/>
  </r>
  <r>
    <x v="0"/>
  </r>
  <r>
    <x v="24"/>
  </r>
  <r>
    <x v="0"/>
  </r>
  <r>
    <x v="25"/>
  </r>
  <r>
    <x v="0"/>
  </r>
  <r>
    <x v="21"/>
  </r>
  <r>
    <x v="0"/>
  </r>
  <r>
    <x v="26"/>
  </r>
  <r>
    <x v="0"/>
  </r>
  <r>
    <x v="25"/>
  </r>
  <r>
    <x v="0"/>
  </r>
  <r>
    <x v="27"/>
  </r>
  <r>
    <x v="0"/>
  </r>
  <r>
    <x v="4"/>
  </r>
  <r>
    <x v="0"/>
  </r>
  <r>
    <x v="28"/>
  </r>
  <r>
    <x v="0"/>
  </r>
  <r>
    <x v="29"/>
  </r>
  <r>
    <x v="0"/>
  </r>
  <r>
    <x v="0"/>
  </r>
  <r>
    <x v="0"/>
  </r>
  <r>
    <x v="30"/>
  </r>
  <r>
    <x v="0"/>
  </r>
  <r>
    <x v="31"/>
  </r>
  <r>
    <x v="0"/>
  </r>
  <r>
    <x v="32"/>
  </r>
  <r>
    <x v="0"/>
  </r>
  <r>
    <x v="13"/>
  </r>
  <r>
    <x v="0"/>
  </r>
  <r>
    <x v="33"/>
  </r>
  <r>
    <x v="0"/>
  </r>
  <r>
    <x v="34"/>
  </r>
  <r>
    <x v="0"/>
  </r>
  <r>
    <x v="35"/>
  </r>
  <r>
    <x v="0"/>
  </r>
  <r>
    <x v="36"/>
  </r>
  <r>
    <x v="0"/>
  </r>
  <r>
    <x v="37"/>
  </r>
  <r>
    <x v="0"/>
  </r>
  <r>
    <x v="0"/>
  </r>
  <r>
    <x v="0"/>
  </r>
  <r>
    <x v="38"/>
  </r>
  <r>
    <x v="0"/>
  </r>
  <r>
    <x v="13"/>
  </r>
  <r>
    <x v="0"/>
  </r>
  <r>
    <x v="39"/>
  </r>
  <r>
    <x v="0"/>
  </r>
  <r>
    <x v="40"/>
  </r>
  <r>
    <x v="0"/>
  </r>
  <r>
    <x v="25"/>
  </r>
  <r>
    <x v="0"/>
  </r>
  <r>
    <x v="41"/>
  </r>
  <r>
    <x v="0"/>
  </r>
  <r>
    <x v="28"/>
  </r>
  <r>
    <x v="0"/>
  </r>
  <r>
    <x v="42"/>
  </r>
  <r>
    <x v="0"/>
  </r>
  <r>
    <x v="25"/>
  </r>
  <r>
    <x v="0"/>
  </r>
  <r>
    <x v="0"/>
  </r>
  <r>
    <x v="0"/>
  </r>
  <r>
    <x v="43"/>
  </r>
  <r>
    <x v="0"/>
  </r>
  <r>
    <x v="31"/>
  </r>
  <r>
    <x v="0"/>
  </r>
  <r>
    <x v="19"/>
  </r>
  <r>
    <x v="0"/>
  </r>
  <r>
    <x v="39"/>
  </r>
  <r>
    <x v="0"/>
  </r>
  <r>
    <x v="44"/>
  </r>
  <r>
    <x v="0"/>
  </r>
  <r>
    <x v="45"/>
  </r>
  <r>
    <x v="0"/>
  </r>
  <r>
    <x v="46"/>
  </r>
  <r>
    <x v="0"/>
  </r>
  <r>
    <x v="47"/>
  </r>
  <r>
    <x v="0"/>
  </r>
  <r>
    <x v="21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49"/>
  </r>
  <r>
    <x v="0"/>
  </r>
  <r>
    <x v="50"/>
  </r>
  <r>
    <x v="0"/>
  </r>
  <r>
    <x v="51"/>
  </r>
  <r>
    <x v="0"/>
  </r>
  <r>
    <x v="0"/>
  </r>
  <r>
    <x v="0"/>
  </r>
  <r>
    <x v="0"/>
  </r>
  <r>
    <x v="0"/>
  </r>
  <r>
    <x v="5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1"/>
  </r>
  <r>
    <x v="0"/>
  </r>
  <r>
    <x v="0"/>
  </r>
  <r>
    <x v="0"/>
  </r>
  <r>
    <x v="0"/>
  </r>
  <r>
    <x v="0"/>
  </r>
  <r>
    <x v="0"/>
  </r>
  <r>
    <x v="0"/>
  </r>
  <r>
    <x v="5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8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9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8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9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2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8D5F9-BE8E-4E78-8493-E32239100182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0">
  <location ref="BS4:BV41" firstHeaderRow="0" firstDataRow="1" firstDataCol="1"/>
  <pivotFields count="1">
    <pivotField axis="axisRow" dataField="1" showAll="0" sortType="ascending">
      <items count="163">
        <item m="1" x="37"/>
        <item m="1" x="48"/>
        <item m="1" x="58"/>
        <item m="1" x="69"/>
        <item m="1" x="73"/>
        <item m="1" x="80"/>
        <item m="1" x="85"/>
        <item m="1" x="90"/>
        <item m="1" x="99"/>
        <item m="1" x="103"/>
        <item m="1" x="109"/>
        <item m="1" x="117"/>
        <item m="1" x="121"/>
        <item m="1" x="127"/>
        <item m="1" x="133"/>
        <item m="1" x="139"/>
        <item m="1" x="144"/>
        <item m="1" x="150"/>
        <item m="1" x="155"/>
        <item m="1" x="158"/>
        <item m="1" x="96"/>
        <item m="1" x="106"/>
        <item m="1" x="115"/>
        <item m="1" x="120"/>
        <item m="1" x="55"/>
        <item m="1" x="124"/>
        <item m="1" x="62"/>
        <item m="1" x="131"/>
        <item m="1" x="67"/>
        <item m="1" x="87"/>
        <item m="1" x="93"/>
        <item m="1" x="39"/>
        <item m="1" x="101"/>
        <item m="1" x="136"/>
        <item m="1" x="104"/>
        <item m="1" x="71"/>
        <item m="1" x="152"/>
        <item m="1" x="122"/>
        <item m="1" x="145"/>
        <item m="1" x="63"/>
        <item m="1" x="113"/>
        <item m="1" x="38"/>
        <item m="1" x="76"/>
        <item m="1" x="132"/>
        <item m="1" x="49"/>
        <item m="1" x="100"/>
        <item m="1" x="151"/>
        <item m="1" x="68"/>
        <item m="1" x="119"/>
        <item m="1" x="42"/>
        <item m="1" x="82"/>
        <item m="1" x="137"/>
        <item m="1" x="53"/>
        <item m="1" x="105"/>
        <item m="1" x="156"/>
        <item x="35"/>
        <item m="1" x="123"/>
        <item m="1" x="44"/>
        <item m="1" x="88"/>
        <item x="8"/>
        <item m="1" x="59"/>
        <item m="1" x="110"/>
        <item m="1" x="159"/>
        <item x="36"/>
        <item x="34"/>
        <item m="1" x="45"/>
        <item m="1" x="97"/>
        <item m="1" x="148"/>
        <item m="1" x="66"/>
        <item m="1" x="118"/>
        <item x="31"/>
        <item x="22"/>
        <item m="1" x="134"/>
        <item x="28"/>
        <item x="33"/>
        <item m="1" x="153"/>
        <item m="1" x="56"/>
        <item m="1" x="64"/>
        <item m="1" x="77"/>
        <item m="1" x="89"/>
        <item m="1" x="143"/>
        <item m="1" x="60"/>
        <item m="1" x="111"/>
        <item m="1" x="160"/>
        <item m="1" x="81"/>
        <item m="1" x="135"/>
        <item m="1" x="51"/>
        <item m="1" x="78"/>
        <item m="1" x="141"/>
        <item m="1" x="107"/>
        <item m="1" x="74"/>
        <item m="1" x="161"/>
        <item m="1" x="129"/>
        <item m="1" x="46"/>
        <item m="1" x="91"/>
        <item m="1" x="52"/>
        <item m="1" x="154"/>
        <item m="1" x="114"/>
        <item m="1" x="70"/>
        <item x="14"/>
        <item m="1" x="79"/>
        <item m="1" x="102"/>
        <item m="1" x="125"/>
        <item m="1" x="94"/>
        <item m="1" x="72"/>
        <item m="1" x="54"/>
        <item m="1" x="41"/>
        <item m="1" x="147"/>
        <item m="1" x="126"/>
        <item m="1" x="65"/>
        <item m="1" x="157"/>
        <item m="1" x="92"/>
        <item m="1" x="40"/>
        <item m="1" x="146"/>
        <item x="19"/>
        <item x="16"/>
        <item x="3"/>
        <item m="1" x="61"/>
        <item m="1" x="43"/>
        <item x="5"/>
        <item x="4"/>
        <item m="1" x="112"/>
        <item x="12"/>
        <item x="21"/>
        <item m="1" x="50"/>
        <item x="27"/>
        <item m="1" x="142"/>
        <item x="11"/>
        <item x="9"/>
        <item x="7"/>
        <item m="1" x="57"/>
        <item x="1"/>
        <item x="10"/>
        <item x="20"/>
        <item x="23"/>
        <item x="6"/>
        <item x="32"/>
        <item m="1" x="47"/>
        <item x="13"/>
        <item m="1" x="140"/>
        <item x="2"/>
        <item m="1" x="128"/>
        <item m="1" x="83"/>
        <item m="1" x="138"/>
        <item m="1" x="116"/>
        <item x="29"/>
        <item x="17"/>
        <item x="26"/>
        <item m="1" x="130"/>
        <item m="1" x="108"/>
        <item m="1" x="86"/>
        <item x="24"/>
        <item x="15"/>
        <item m="1" x="98"/>
        <item m="1" x="75"/>
        <item x="18"/>
        <item m="1" x="149"/>
        <item x="25"/>
        <item x="30"/>
        <item m="1" x="84"/>
        <item m="1" x="95"/>
        <item x="0"/>
        <item t="default"/>
      </items>
    </pivotField>
  </pivotFields>
  <rowFields count="1">
    <field x="0"/>
  </rowFields>
  <rowItems count="37">
    <i>
      <x v="55"/>
    </i>
    <i>
      <x v="59"/>
    </i>
    <i>
      <x v="63"/>
    </i>
    <i>
      <x v="64"/>
    </i>
    <i>
      <x v="70"/>
    </i>
    <i>
      <x v="71"/>
    </i>
    <i>
      <x v="73"/>
    </i>
    <i>
      <x v="74"/>
    </i>
    <i>
      <x v="99"/>
    </i>
    <i>
      <x v="114"/>
    </i>
    <i>
      <x v="115"/>
    </i>
    <i>
      <x v="116"/>
    </i>
    <i>
      <x v="119"/>
    </i>
    <i>
      <x v="120"/>
    </i>
    <i>
      <x v="122"/>
    </i>
    <i>
      <x v="123"/>
    </i>
    <i>
      <x v="125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40"/>
    </i>
    <i>
      <x v="145"/>
    </i>
    <i>
      <x v="146"/>
    </i>
    <i>
      <x v="147"/>
    </i>
    <i>
      <x v="151"/>
    </i>
    <i>
      <x v="152"/>
    </i>
    <i>
      <x v="155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Call to afterRx" fld="0" subtotal="count" baseField="0" baseItem="0"/>
    <dataField name="CDF rxCall to afterRx" fld="0" subtotal="count" baseField="0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Call to afterRx" fld="0" subtotal="count" showDataAs="percentOfTotal" baseField="0" baseItem="3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FEB8D-A89F-4D44-B595-D63A3675D5AC}" name="PivotTable10" cacheId="6" applyNumberFormats="0" applyBorderFormats="0" applyFontFormats="0" applyPatternFormats="0" applyAlignmentFormats="0" applyWidthHeightFormats="1" dataCaption="Values" missingCaption="xx" updatedVersion="8" minRefreshableVersion="3" useAutoFormatting="1" itemPrintTitles="1" createdVersion="6" indent="0" outline="1" outlineData="1" multipleFieldFilters="0" chartFormat="16" fieldListSortAscending="1">
  <location ref="AC4:AF16" firstHeaderRow="0" firstDataRow="1" firstDataCol="1"/>
  <pivotFields count="1">
    <pivotField axis="axisRow" dataField="1" showAll="0">
      <items count="1200">
        <item m="1" x="887"/>
        <item m="1" x="904"/>
        <item m="1" x="917"/>
        <item m="1" x="936"/>
        <item m="1" x="951"/>
        <item m="1" x="969"/>
        <item m="1" x="1100"/>
        <item m="1" x="12"/>
        <item m="1" x="992"/>
        <item m="1" x="1082"/>
        <item m="1" x="1024"/>
        <item m="1" x="1042"/>
        <item m="1" x="1058"/>
        <item m="1" x="744"/>
        <item m="1" x="895"/>
        <item m="1" x="270"/>
        <item x="0"/>
        <item m="1" x="874"/>
        <item m="1" x="555"/>
        <item m="1" x="839"/>
        <item m="1" x="166"/>
        <item m="1" x="123"/>
        <item m="1" x="476"/>
        <item m="1" x="1027"/>
        <item m="1" x="1036"/>
        <item m="1" x="1049"/>
        <item m="1" x="698"/>
        <item m="1" x="1099"/>
        <item m="1" x="560"/>
        <item m="1" x="508"/>
        <item m="1" x="380"/>
        <item m="1" x="607"/>
        <item m="1" x="210"/>
        <item m="1" x="263"/>
        <item m="1" x="790"/>
        <item m="1" x="640"/>
        <item m="1" x="819"/>
        <item m="1" x="424"/>
        <item m="1" x="357"/>
        <item m="1" x="174"/>
        <item m="1" x="194"/>
        <item x="2"/>
        <item x="1"/>
        <item m="1" x="213"/>
        <item m="1" x="118"/>
        <item m="1" x="190"/>
        <item m="1" x="20"/>
        <item m="1" x="351"/>
        <item m="1" x="653"/>
        <item m="1" x="812"/>
        <item m="1" x="650"/>
        <item m="1" x="225"/>
        <item m="1" x="395"/>
        <item m="1" x="467"/>
        <item m="1" x="287"/>
        <item m="1" x="695"/>
        <item m="1" x="846"/>
        <item m="1" x="571"/>
        <item m="1" x="390"/>
        <item m="1" x="1069"/>
        <item m="1" x="22"/>
        <item m="1" x="572"/>
        <item m="1" x="391"/>
        <item m="1" x="1184"/>
        <item m="1" x="202"/>
        <item m="1" x="95"/>
        <item m="1" x="934"/>
        <item m="1" x="854"/>
        <item m="1" x="1002"/>
        <item m="1" x="1079"/>
        <item m="1" x="857"/>
        <item m="1" x="129"/>
        <item m="1" x="294"/>
        <item m="1" x="91"/>
        <item m="1" x="979"/>
        <item m="1" x="758"/>
        <item m="1" x="1019"/>
        <item m="1" x="1162"/>
        <item m="1" x="991"/>
        <item m="1" x="1134"/>
        <item m="1" x="561"/>
        <item m="1" x="319"/>
        <item m="1" x="494"/>
        <item m="1" x="690"/>
        <item m="1" x="1189"/>
        <item m="1" x="837"/>
        <item m="1" x="96"/>
        <item m="1" x="1018"/>
        <item m="1" x="575"/>
        <item m="1" x="332"/>
        <item m="1" x="383"/>
        <item m="1" x="602"/>
        <item m="1" x="161"/>
        <item m="1" x="1187"/>
        <item m="1" x="418"/>
        <item m="1" x="637"/>
        <item m="1" x="519"/>
        <item m="1" x="668"/>
        <item m="1" x="253"/>
        <item m="1" x="23"/>
        <item m="1" x="130"/>
        <item m="1" x="295"/>
        <item m="1" x="586"/>
        <item m="1" x="408"/>
        <item m="1" x="1128"/>
        <item m="1" x="139"/>
        <item m="1" x="148"/>
        <item m="1" x="1115"/>
        <item m="1" x="1083"/>
        <item m="1" x="82"/>
        <item m="1" x="693"/>
        <item m="1" x="384"/>
        <item m="1" x="473"/>
        <item m="1" x="676"/>
        <item m="1" x="19"/>
        <item m="1" x="159"/>
        <item m="1" x="710"/>
        <item m="1" x="1041"/>
        <item m="1" x="181"/>
        <item m="1" x="492"/>
        <item m="1" x="878"/>
        <item m="1" x="1197"/>
        <item m="1" x="64"/>
        <item m="1" x="429"/>
        <item m="1" x="773"/>
        <item m="1" x="626"/>
        <item m="1" x="890"/>
        <item m="1" x="1169"/>
        <item m="1" x="285"/>
        <item m="1" x="385"/>
        <item m="1" x="723"/>
        <item m="1" x="1007"/>
        <item m="1" x="722"/>
        <item m="1" x="506"/>
        <item m="1" x="409"/>
        <item m="1" x="688"/>
        <item m="1" x="60"/>
        <item m="1" x="425"/>
        <item m="1" x="767"/>
        <item m="1" x="1094"/>
        <item m="1" x="63"/>
        <item m="1" x="371"/>
        <item m="1" x="713"/>
        <item m="1" x="432"/>
        <item m="1" x="822"/>
        <item m="1" x="604"/>
        <item m="1" x="915"/>
        <item m="1" x="51"/>
        <item m="1" x="470"/>
        <item m="1" x="605"/>
        <item m="1" x="59"/>
        <item m="1" x="33"/>
        <item m="1" x="236"/>
        <item m="1" x="483"/>
        <item m="1" x="816"/>
        <item m="1" x="601"/>
        <item m="1" x="358"/>
        <item m="1" x="1198"/>
        <item m="1" x="366"/>
        <item m="1" x="765"/>
        <item m="1" x="1092"/>
        <item m="1" x="237"/>
        <item m="1" x="705"/>
        <item m="1" x="1032"/>
        <item m="1" x="117"/>
        <item m="1" x="478"/>
        <item m="1" x="79"/>
        <item m="1" x="388"/>
        <item m="1" x="83"/>
        <item m="1" x="1053"/>
        <item m="1" x="702"/>
        <item m="1" x="1175"/>
        <item m="1" x="184"/>
        <item m="1" x="606"/>
        <item m="1" x="61"/>
        <item m="1" x="426"/>
        <item m="1" x="770"/>
        <item m="1" x="1096"/>
        <item m="1" x="239"/>
        <item m="1" x="296"/>
        <item m="1" x="399"/>
        <item m="1" x="730"/>
        <item m="1" x="1061"/>
        <item m="1" x="207"/>
        <item m="1" x="516"/>
        <item m="1" x="498"/>
        <item m="1" x="827"/>
        <item m="1" x="21"/>
        <item m="1" x="374"/>
        <item m="1" x="775"/>
        <item m="1" x="1156"/>
        <item m="1" x="169"/>
        <item m="1" x="540"/>
        <item m="1" x="1117"/>
        <item m="1" x="550"/>
        <item m="1" x="127"/>
        <item m="1" x="46"/>
        <item m="1" x="221"/>
        <item m="1" x="203"/>
        <item m="1" x="814"/>
        <item m="1" x="952"/>
        <item m="1" x="1068"/>
        <item m="1" x="1043"/>
        <item m="1" x="803"/>
        <item m="1" x="778"/>
        <item m="1" x="886"/>
        <item m="1" x="914"/>
        <item m="1" x="1101"/>
        <item m="1" x="103"/>
        <item m="1" x="80"/>
        <item m="1" x="260"/>
        <item m="1" x="566"/>
        <item m="1" x="85"/>
        <item m="1" x="13"/>
        <item m="1" x="180"/>
        <item m="1" x="413"/>
        <item m="1" x="630"/>
        <item m="1" x="729"/>
        <item m="1" x="711"/>
        <item m="1" x="615"/>
        <item m="1" x="594"/>
        <item m="1" x="459"/>
        <item m="1" x="578"/>
        <item m="1" x="557"/>
        <item m="1" x="598"/>
        <item m="1" x="500"/>
        <item m="1" x="655"/>
        <item m="1" x="677"/>
        <item m="1" x="799"/>
        <item m="1" x="279"/>
        <item m="1" x="437"/>
        <item m="1" x="796"/>
        <item m="1" x="847"/>
        <item m="1" x="823"/>
        <item m="1" x="809"/>
        <item m="1" x="728"/>
        <item m="1" x="879"/>
        <item m="1" x="928"/>
        <item m="1" x="499"/>
        <item m="1" x="652"/>
        <item m="1" x="675"/>
        <item m="1" x="324"/>
        <item m="1" x="305"/>
        <item m="1" x="363"/>
        <item m="1" x="407"/>
        <item m="1" x="994"/>
        <item m="1" x="134"/>
        <item m="1" x="164"/>
        <item m="1" x="354"/>
        <item m="1" x="346"/>
        <item m="1" x="325"/>
        <item m="1" x="449"/>
        <item m="1" x="485"/>
        <item m="1" x="1062"/>
        <item m="1" x="154"/>
        <item m="1" x="993"/>
        <item m="1" x="133"/>
        <item m="1" x="162"/>
        <item m="1" x="352"/>
        <item m="1" x="474"/>
        <item m="1" x="599"/>
        <item m="1" x="636"/>
        <item m="1" x="680"/>
        <item m="1" x="420"/>
        <item m="1" x="1080"/>
        <item m="1" x="681"/>
        <item m="1" x="582"/>
        <item m="1" x="783"/>
        <item m="1" x="240"/>
        <item m="1" x="927"/>
        <item m="1" x="135"/>
        <item m="1" x="435"/>
        <item m="1" x="543"/>
        <item m="1" x="876"/>
        <item m="1" x="1194"/>
        <item m="1" x="378"/>
        <item m="1" x="451"/>
        <item m="1" x="960"/>
        <item m="1" x="1047"/>
        <item m="1" x="1151"/>
        <item m="1" x="343"/>
        <item m="1" x="692"/>
        <item m="1" x="84"/>
        <item m="1" x="779"/>
        <item m="1" x="410"/>
        <item m="1" x="327"/>
        <item m="1" x="439"/>
        <item m="1" x="436"/>
        <item m="1" x="322"/>
        <item m="1" x="1045"/>
        <item m="1" x="528"/>
        <item m="1" x="1173"/>
        <item m="1" x="639"/>
        <item m="1" x="81"/>
        <item m="1" x="377"/>
        <item m="1" x="261"/>
        <item m="1" x="250"/>
        <item m="1" x="362"/>
        <item m="1" x="619"/>
        <item m="1" x="513"/>
        <item m="1" x="318"/>
        <item m="1" x="573"/>
        <item m="1" x="768"/>
        <item m="1" x="805"/>
        <item m="1" x="661"/>
        <item m="1" x="106"/>
        <item m="1" x="962"/>
        <item m="1" x="864"/>
        <item m="1" x="806"/>
        <item m="1" x="891"/>
        <item m="1" x="1150"/>
        <item m="1" x="1044"/>
        <item m="1" x="460"/>
        <item m="1" x="656"/>
        <item m="1" x="717"/>
        <item m="1" x="337"/>
        <item m="1" x="838"/>
        <item m="1" x="160"/>
        <item m="1" x="376"/>
        <item m="1" x="259"/>
        <item m="1" x="579"/>
        <item m="1" x="678"/>
        <item m="1" x="893"/>
        <item m="1" x="489"/>
        <item m="1" x="469"/>
        <item m="1" x="580"/>
        <item m="1" x="173"/>
        <item m="1" x="49"/>
        <item m="1" x="840"/>
        <item m="1" x="222"/>
        <item m="1" x="1034"/>
        <item m="1" x="1113"/>
        <item m="1" x="1014"/>
        <item m="1" x="1170"/>
        <item m="1" x="669"/>
        <item m="1" x="124"/>
        <item m="1" x="26"/>
        <item m="1" x="739"/>
        <item m="1" x="539"/>
        <item m="1" x="364"/>
        <item m="1" x="883"/>
        <item m="1" x="562"/>
        <item m="1" x="338"/>
        <item m="1" x="126"/>
        <item m="1" x="620"/>
        <item m="1" x="978"/>
        <item m="1" x="463"/>
        <item m="1" x="762"/>
        <item m="1" x="820"/>
        <item m="1" x="916"/>
        <item m="1" x="303"/>
        <item m="1" x="183"/>
        <item m="1" x="34"/>
        <item m="1" x="716"/>
        <item m="1" x="427"/>
        <item m="1" x="1073"/>
        <item m="1" x="852"/>
        <item m="1" x="946"/>
        <item m="1" x="1107"/>
        <item m="1" x="1097"/>
        <item m="1" x="43"/>
        <item m="1" x="1005"/>
        <item m="1" x="835"/>
        <item m="1" x="660"/>
        <item m="1" x="807"/>
        <item m="1" x="1051"/>
        <item m="1" x="697"/>
        <item m="1" x="262"/>
        <item m="1" x="567"/>
        <item m="1" x="1129"/>
        <item m="1" x="961"/>
        <item m="1" x="235"/>
        <item m="1" x="403"/>
        <item m="1" x="547"/>
        <item m="1" x="368"/>
        <item m="1" x="486"/>
        <item m="1" x="646"/>
        <item m="1" x="841"/>
        <item m="1" x="627"/>
        <item m="1" x="333"/>
        <item m="1" x="553"/>
        <item m="1" x="1158"/>
        <item m="1" x="859"/>
        <item m="1" x="35"/>
        <item m="1" x="238"/>
        <item m="1" x="670"/>
        <item m="1" x="497"/>
        <item m="1" x="141"/>
        <item m="1" x="830"/>
        <item m="1" x="611"/>
        <item m="1" x="402"/>
        <item m="1" x="613"/>
        <item m="1" x="536"/>
        <item m="1" x="349"/>
        <item m="1" x="772"/>
        <item m="1" x="910"/>
        <item m="1" x="696"/>
        <item m="1" x="535"/>
        <item m="1" x="431"/>
        <item m="1" x="587"/>
        <item m="1" x="347"/>
        <item m="1" x="158"/>
        <item m="1" x="763"/>
        <item m="1" x="963"/>
        <item m="1" x="1065"/>
        <item m="1" x="901"/>
        <item m="1" x="488"/>
        <item m="1" x="687"/>
        <item m="1" x="530"/>
        <item m="1" x="284"/>
        <item m="1" x="292"/>
        <item m="1" x="515"/>
        <item m="1" x="1063"/>
        <item m="1" x="329"/>
        <item m="1" x="581"/>
        <item m="1" x="787"/>
        <item m="1" x="747"/>
        <item m="1" x="522"/>
        <item m="1" x="939"/>
        <item m="1" x="73"/>
        <item m="1" x="1138"/>
        <item m="1" x="970"/>
        <item m="1" x="312"/>
        <item m="1" x="533"/>
        <item m="1" x="1076"/>
        <item m="1" x="908"/>
        <item m="1" x="344"/>
        <item m="1" x="565"/>
        <item m="1" x="663"/>
        <item m="1" x="480"/>
        <item m="1" x="1022"/>
        <item m="1" x="32"/>
        <item m="1" x="911"/>
        <item m="1" x="748"/>
        <item m="1" x="320"/>
        <item m="1" x="479"/>
        <item m="1" x="1191"/>
        <item m="1" x="975"/>
        <item m="1" x="1031"/>
        <item m="1" x="171"/>
        <item m="1" x="445"/>
        <item m="1" x="199"/>
        <item m="1" x="880"/>
        <item m="1" x="1020"/>
        <item m="1" x="182"/>
        <item m="1" x="1153"/>
        <item m="1" x="1088"/>
        <item m="1" x="92"/>
        <item m="1" x="1116"/>
        <item m="1" x="894"/>
        <item m="1" x="731"/>
        <item m="1" x="930"/>
        <item m="1" x="151"/>
        <item m="1" x="987"/>
        <item m="1" x="889"/>
        <item m="1" x="78"/>
        <item m="1" x="632"/>
        <item m="1" x="389"/>
        <item m="1" x="752"/>
        <item m="1" x="584"/>
        <item m="1" x="771"/>
        <item m="1" x="1040"/>
        <item m="1" x="99"/>
        <item m="1" x="938"/>
        <item m="1" x="94"/>
        <item m="1" x="254"/>
        <item m="1" x="50"/>
        <item m="1" x="1025"/>
        <item m="1" x="149"/>
        <item m="1" x="453"/>
        <item m="1" x="196"/>
        <item m="1" x="1030"/>
        <item m="1" x="414"/>
        <item m="1" x="568"/>
        <item m="1" x="1139"/>
        <item m="1" x="973"/>
        <item m="1" x="88"/>
        <item m="1" x="401"/>
        <item m="1" x="1011"/>
        <item m="1" x="658"/>
        <item m="1" x="1052"/>
        <item m="1" x="542"/>
        <item m="1" x="855"/>
        <item m="1" x="682"/>
        <item m="1" x="1137"/>
        <item m="1" x="146"/>
        <item m="1" x="211"/>
        <item m="1" x="37"/>
        <item m="1" x="234"/>
        <item m="1" x="452"/>
        <item m="1" x="434"/>
        <item m="1" x="241"/>
        <item m="1" x="863"/>
        <item m="1" x="1010"/>
        <item m="1" x="1140"/>
        <item m="1" x="974"/>
        <item m="1" x="556"/>
        <item m="1" x="759"/>
        <item m="1" x="800"/>
        <item m="1" x="633"/>
        <item m="1" x="618"/>
        <item m="1" x="815"/>
        <item m="1" x="266"/>
        <item m="1" x="1147"/>
        <item m="1" x="833"/>
        <item m="1" x="918"/>
        <item m="1" x="732"/>
        <item m="1" x="569"/>
        <item m="1" x="971"/>
        <item m="1" x="570"/>
        <item m="1" x="1087"/>
        <item m="1" x="919"/>
        <item m="1" x="326"/>
        <item m="1" x="631"/>
        <item m="1" x="1157"/>
        <item m="1" x="968"/>
        <item m="1" x="1171"/>
        <item m="1" x="525"/>
        <item m="1" x="404"/>
        <item m="1" x="1064"/>
        <item m="1" x="897"/>
        <item m="1" x="761"/>
        <item m="1" x="957"/>
        <item m="1" x="616"/>
        <item m="1" x="288"/>
        <item m="1" x="177"/>
        <item m="1" x="405"/>
        <item m="1" x="689"/>
        <item m="1" x="527"/>
        <item m="1" x="735"/>
        <item m="1" x="933"/>
        <item m="1" x="40"/>
        <item m="1" x="1071"/>
        <item m="1" x="216"/>
        <item m="1" x="443"/>
        <item m="1" x="415"/>
        <item m="1" x="220"/>
        <item m="1" x="1008"/>
        <item m="1" x="1195"/>
        <item m="1" x="905"/>
        <item m="1" x="736"/>
        <item m="1" x="792"/>
        <item m="1" x="984"/>
        <item m="1" x="372"/>
        <item m="1" x="65"/>
        <item m="1" x="229"/>
        <item m="1" x="1059"/>
        <item m="1" x="505"/>
        <item m="1" x="256"/>
        <item m="1" x="967"/>
        <item m="1" x="1168"/>
        <item m="1" x="659"/>
        <item m="1" x="271"/>
        <item m="1" x="719"/>
        <item m="1" x="920"/>
        <item m="1" x="359"/>
        <item m="1" x="172"/>
        <item m="1" x="924"/>
        <item m="1" x="520"/>
        <item m="1" x="1015"/>
        <item m="1" x="848"/>
        <item m="1" x="610"/>
        <item m="1" x="694"/>
        <item m="1" x="178"/>
        <item m="1" x="1089"/>
        <item m="1" x="1105"/>
        <item m="1" x="192"/>
        <item m="1" x="1176"/>
        <item m="1" x="953"/>
        <item m="1" x="644"/>
        <item m="1" x="457"/>
        <item m="1" x="72"/>
        <item m="1" x="232"/>
        <item m="1" x="725"/>
        <item m="1" x="360"/>
        <item m="1" x="574"/>
        <item m="1" x="715"/>
        <item m="1" x="836"/>
        <item m="1" x="475"/>
        <item m="1" x="70"/>
        <item m="1" x="379"/>
        <item m="1" x="776"/>
        <item m="1" x="995"/>
        <item m="1" x="454"/>
        <item m="1" x="272"/>
        <item m="1" x="1161"/>
        <item m="1" x="110"/>
        <item m="1" x="600"/>
        <item m="1" x="268"/>
        <item m="1" x="923"/>
        <item m="1" x="1072"/>
        <item m="1" x="142"/>
        <item m="1" x="1112"/>
        <item m="1" x="204"/>
        <item m="1" x="365"/>
        <item m="1" x="175"/>
        <item m="1" x="1145"/>
        <item m="1" x="667"/>
        <item m="1" x="935"/>
        <item m="1" x="105"/>
        <item m="1" x="1006"/>
        <item m="1" x="53"/>
        <item m="1" x="269"/>
        <item m="1" x="926"/>
        <item m="1" x="764"/>
        <item m="1" x="861"/>
        <item m="1" x="1185"/>
        <item m="1" x="471"/>
        <item m="1" x="289"/>
        <item m="1" x="198"/>
        <item m="1" x="510"/>
        <item m="1" x="1136"/>
        <item m="1" x="342"/>
        <item m="1" x="121"/>
        <item m="1" x="428"/>
        <item m="1" x="228"/>
        <item m="1" x="48"/>
        <item m="1" x="282"/>
        <item m="1" x="502"/>
        <item m="1" x="558"/>
        <item m="1" x="888"/>
        <item m="1" x="144"/>
        <item m="1" x="308"/>
        <item m="1" x="808"/>
        <item m="1" x="641"/>
        <item m="1" x="398"/>
        <item m="1" x="548"/>
        <item m="1" x="1120"/>
        <item m="1" x="950"/>
        <item m="1" x="793"/>
        <item m="1" x="982"/>
        <item m="1" x="998"/>
        <item m="1" x="831"/>
        <item m="1" x="597"/>
        <item m="1" x="798"/>
        <item m="1" x="54"/>
        <item m="1" x="534"/>
        <item m="1" x="903"/>
        <item m="1" x="1104"/>
        <item m="1" x="842"/>
        <item m="1" x="673"/>
        <item m="1" x="1074"/>
        <item m="1" x="75"/>
        <item m="1" x="29"/>
        <item m="1" x="1046"/>
        <item m="1" x="1106"/>
        <item m="1" x="108"/>
        <item m="1" x="328"/>
        <item m="1" x="147"/>
        <item m="1" x="843"/>
        <item m="1" x="1172"/>
        <item m="1" x="301"/>
        <item m="1" x="113"/>
        <item m="1" x="251"/>
        <item m="1" x="1029"/>
        <item m="1" x="686"/>
        <item m="1" x="316"/>
        <item m="1" x="788"/>
        <item m="1" x="1054"/>
        <item m="1" x="909"/>
        <item m="1" x="740"/>
        <item m="1" x="844"/>
        <item m="1" x="484"/>
        <item m="1" x="1166"/>
        <item m="1" x="120"/>
        <item m="1" x="223"/>
        <item m="1" x="1090"/>
        <item m="1" x="921"/>
        <item m="1" x="200"/>
        <item m="1" x="423"/>
        <item m="1" x="523"/>
        <item m="1" x="336"/>
        <item m="1" x="1183"/>
        <item m="1" x="143"/>
        <item m="1" x="726"/>
        <item m="1" x="511"/>
        <item m="1" x="275"/>
        <item m="1" x="496"/>
        <item m="1" x="958"/>
        <item m="1" x="801"/>
        <item m="1" x="248"/>
        <item m="1" x="417"/>
        <item m="1" x="438"/>
        <item m="1" x="249"/>
        <item m="1" x="456"/>
        <item m="1" x="614"/>
        <item m="1" x="52"/>
        <item m="1" x="1028"/>
        <item m="1" x="1033"/>
        <item m="1" x="1177"/>
        <item m="1" x="780"/>
        <item m="1" x="612"/>
        <item m="1" x="163"/>
        <item m="1" x="392"/>
        <item m="1" x="985"/>
        <item m="1" x="1182"/>
        <item m="1" x="1110"/>
        <item m="1" x="940"/>
        <item m="1" x="756"/>
        <item m="1" x="898"/>
        <item m="1" x="44"/>
        <item m="1" x="317"/>
        <item m="1" x="472"/>
        <item m="1" x="634"/>
        <item m="1" x="458"/>
        <item m="1" x="212"/>
        <item m="1" x="98"/>
        <item m="1" x="937"/>
        <item m="1" x="27"/>
        <item m="1" x="233"/>
        <item m="1" x="672"/>
        <item m="1" x="300"/>
        <item m="1" x="1026"/>
        <item m="1" x="165"/>
        <item m="1" x="386"/>
        <item m="1" x="197"/>
        <item m="1" x="1123"/>
        <item m="1" x="214"/>
        <item m="1" x="750"/>
        <item m="1" x="350"/>
        <item m="1" x="538"/>
        <item m="1" x="666"/>
        <item m="1" x="797"/>
        <item m="1" x="477"/>
        <item m="1" x="867"/>
        <item m="1" x="691"/>
        <item m="1" x="526"/>
        <item m="1" x="743"/>
        <item m="1" x="1154"/>
        <item m="1" x="1066"/>
        <item m="1" x="882"/>
        <item m="1" x="623"/>
        <item m="1" x="749"/>
        <item m="1" x="576"/>
        <item m="1" x="955"/>
        <item m="1" x="1127"/>
        <item m="1" x="335"/>
        <item m="1" x="551"/>
        <item m="1" x="956"/>
        <item m="1" x="1174"/>
        <item m="1" x="741"/>
        <item m="1" x="138"/>
        <item m="1" x="554"/>
        <item m="1" x="931"/>
        <item m="1" x="709"/>
        <item m="1" x="884"/>
        <item m="1" x="1016"/>
        <item m="1" x="1108"/>
        <item m="1" x="441"/>
        <item m="1" x="102"/>
        <item m="1" x="219"/>
        <item m="1" x="217"/>
        <item m="1" x="215"/>
        <item m="1" x="495"/>
        <item m="1" x="552"/>
        <item m="1" x="1188"/>
        <item m="1" x="446"/>
        <item m="1" x="1135"/>
        <item m="1" x="125"/>
        <item m="1" x="850"/>
        <item m="1" x="862"/>
        <item m="1" x="243"/>
        <item m="1" x="276"/>
        <item m="1" x="339"/>
        <item m="1" x="224"/>
        <item m="1" x="115"/>
        <item m="1" x="753"/>
        <item m="1" x="976"/>
        <item m="1" x="518"/>
        <item m="1" x="1081"/>
        <item m="1" x="462"/>
        <item m="1" x="1186"/>
        <item m="1" x="1078"/>
        <item m="1" x="330"/>
        <item m="1" x="684"/>
        <item m="1" x="925"/>
        <item m="1" x="941"/>
        <item m="1" x="929"/>
        <item m="1" x="419"/>
        <item m="1" x="964"/>
        <item m="1" x="465"/>
        <item m="1" x="1179"/>
        <item m="1" x="464"/>
        <item m="1" x="1017"/>
        <item m="1" x="1037"/>
        <item m="1" x="1060"/>
        <item m="1" x="1086"/>
        <item m="1" x="18"/>
        <item m="1" x="724"/>
        <item m="1" x="382"/>
        <item m="1" x="447"/>
        <item m="1" x="617"/>
        <item m="1" x="509"/>
        <item m="1" x="355"/>
        <item m="1" x="205"/>
        <item m="1" x="714"/>
        <item m="1" x="954"/>
        <item m="1" x="140"/>
        <item m="1" x="1152"/>
        <item m="1" x="945"/>
        <item m="1" x="1077"/>
        <item m="1" x="769"/>
        <item m="1" x="1160"/>
        <item m="1" x="1180"/>
        <item m="1" x="592"/>
        <item m="1" x="265"/>
        <item m="1" x="68"/>
        <item m="1" x="810"/>
        <item m="1" x="657"/>
        <item m="1" x="1035"/>
        <item m="1" x="866"/>
        <item m="1" x="700"/>
        <item m="1" x="119"/>
        <item m="1" x="727"/>
        <item m="1" x="826"/>
        <item m="1" x="721"/>
        <item m="1" x="109"/>
        <item m="1" x="757"/>
        <item m="1" x="111"/>
        <item m="1" x="959"/>
        <item m="1" x="69"/>
        <item m="1" x="66"/>
        <item m="1" x="996"/>
        <item m="1" x="1070"/>
        <item m="1" x="712"/>
        <item m="1" x="369"/>
        <item m="1" x="997"/>
        <item m="1" x="307"/>
        <item m="1" x="834"/>
        <item m="1" x="286"/>
        <item m="1" x="306"/>
        <item m="1" x="1131"/>
        <item m="1" x="900"/>
        <item m="1" x="507"/>
        <item m="1" x="1001"/>
        <item m="1" x="1004"/>
        <item m="1" x="340"/>
        <item m="1" x="291"/>
        <item m="1" x="1163"/>
        <item m="1" x="1111"/>
        <item m="1" x="201"/>
        <item m="1" x="257"/>
        <item m="1" x="965"/>
        <item m="1" x="791"/>
        <item m="1" x="699"/>
        <item m="1" x="440"/>
        <item m="1" x="71"/>
        <item m="1" x="1009"/>
        <item m="1" x="189"/>
        <item m="1" x="1146"/>
        <item m="1" x="136"/>
        <item m="1" x="754"/>
        <item m="1" x="77"/>
        <item m="1" x="1155"/>
        <item m="1" x="107"/>
        <item m="1" x="387"/>
        <item m="1" x="421"/>
        <item m="1" x="42"/>
        <item m="1" x="906"/>
        <item m="1" x="685"/>
        <item m="1" x="309"/>
        <item m="1" x="524"/>
        <item m="1" x="38"/>
        <item m="1" x="1164"/>
        <item m="1" x="461"/>
        <item m="1" x="1093"/>
        <item m="1" x="590"/>
        <item m="1" x="742"/>
        <item m="1" x="501"/>
        <item m="1" x="314"/>
        <item m="1" x="944"/>
        <item m="1" x="299"/>
        <item m="1" x="185"/>
        <item m="1" x="122"/>
        <item m="1" x="733"/>
        <item m="1" x="734"/>
        <item m="1" x="654"/>
        <item m="1" x="193"/>
        <item m="1" x="283"/>
        <item m="1" x="1013"/>
        <item m="1" x="794"/>
        <item m="1" x="922"/>
        <item m="1" x="1012"/>
        <item m="1" x="1143"/>
        <item m="1" x="972"/>
        <item m="1" x="356"/>
        <item m="1" x="1084"/>
        <item m="1" x="321"/>
        <item m="1" x="74"/>
        <item m="1" x="101"/>
        <item m="1" x="87"/>
        <item m="1" x="416"/>
        <item m="1" x="313"/>
        <item m="1" x="97"/>
        <item m="1" x="179"/>
        <item m="1" x="588"/>
        <item m="1" x="493"/>
        <item m="1" x="1192"/>
        <item m="1" x="104"/>
        <item m="1" x="629"/>
        <item m="1" x="532"/>
        <item m="1" x="737"/>
        <item m="1" x="708"/>
        <item m="1" x="1048"/>
        <item m="1" x="195"/>
        <item m="1" x="628"/>
        <item m="1" x="76"/>
        <item m="1" x="591"/>
        <item m="1" x="549"/>
        <item m="1" x="853"/>
        <item m="1" x="242"/>
        <item m="1" x="706"/>
        <item m="1" x="1144"/>
        <item m="1" x="348"/>
        <item m="1" x="1075"/>
        <item m="1" x="589"/>
        <item m="1" x="966"/>
        <item m="1" x="529"/>
        <item m="1" x="1159"/>
        <item m="1" x="304"/>
        <item m="1" x="703"/>
        <item m="1" x="28"/>
        <item m="1" x="648"/>
        <item m="1" x="746"/>
        <item m="1" x="665"/>
        <item m="1" x="609"/>
        <item m="1" x="643"/>
        <item m="1" x="1085"/>
        <item m="1" x="226"/>
        <item m="1" x="949"/>
        <item m="1" x="422"/>
        <item m="1" x="986"/>
        <item m="1" x="817"/>
        <item m="1" x="1190"/>
        <item m="1" x="751"/>
        <item m="1" x="635"/>
        <item m="1" x="1118"/>
        <item m="1" x="58"/>
        <item m="1" x="400"/>
        <item m="1" x="298"/>
        <item m="1" x="297"/>
        <item m="1" x="290"/>
        <item m="1" x="191"/>
        <item m="1" x="331"/>
        <item m="1" x="450"/>
        <item m="1" x="433"/>
        <item m="1" x="267"/>
        <item m="1" x="625"/>
        <item m="1" x="430"/>
        <item m="1" x="468"/>
        <item m="1" x="585"/>
        <item m="1" x="720"/>
        <item m="1" x="784"/>
        <item x="4"/>
        <item m="1" x="397"/>
        <item m="1" x="603"/>
        <item m="1" x="152"/>
        <item m="1" x="246"/>
        <item m="1" x="664"/>
        <item m="1" x="563"/>
        <item m="1" x="491"/>
        <item m="1" x="760"/>
        <item m="1" x="564"/>
        <item m="1" x="514"/>
        <item m="1" x="707"/>
        <item m="1" x="412"/>
        <item m="1" x="274"/>
        <item m="1" x="645"/>
        <item m="1" x="545"/>
        <item m="1" x="902"/>
        <item m="1" x="167"/>
        <item m="1" x="311"/>
        <item m="1" x="683"/>
        <item m="1" x="804"/>
        <item m="1" x="373"/>
        <item m="1" x="531"/>
        <item m="1" x="252"/>
        <item m="1" x="247"/>
        <item m="1" x="851"/>
        <item m="1" x="411"/>
        <item m="1" x="885"/>
        <item m="1" x="870"/>
        <item m="1" x="1132"/>
        <item m="1" x="209"/>
        <item m="1" x="41"/>
        <item m="1" x="31"/>
        <item m="1" x="1098"/>
        <item m="1" x="137"/>
        <item m="1" x="116"/>
        <item m="1" x="1149"/>
        <item m="1" x="490"/>
        <item m="1" x="208"/>
        <item m="1" x="393"/>
        <item m="1" x="310"/>
        <item m="1" x="155"/>
        <item m="1" x="1167"/>
        <item m="1" x="1056"/>
        <item x="5"/>
        <item m="1" x="856"/>
        <item m="1" x="455"/>
        <item m="1" x="36"/>
        <item m="1" x="1178"/>
        <item m="1" x="1119"/>
        <item m="1" x="1057"/>
        <item m="1" x="231"/>
        <item m="1" x="875"/>
        <item m="1" x="218"/>
        <item m="1" x="869"/>
        <item m="1" x="1122"/>
        <item m="1" x="1121"/>
        <item m="1" x="394"/>
        <item m="1" x="14"/>
        <item m="1" x="487"/>
        <item m="1" x="86"/>
        <item m="1" x="943"/>
        <item m="1" x="375"/>
        <item m="1" x="896"/>
        <item m="1" x="517"/>
        <item m="1" x="367"/>
        <item m="1" x="942"/>
        <item m="1" x="277"/>
        <item m="1" x="912"/>
        <item m="1" x="1109"/>
        <item m="1" x="860"/>
        <item m="1" x="622"/>
        <item m="1" x="782"/>
        <item m="1" x="649"/>
        <item m="1" x="786"/>
        <item m="1" x="537"/>
        <item m="1" x="818"/>
        <item m="1" x="583"/>
        <item m="1" x="45"/>
        <item m="1" x="981"/>
        <item m="1" x="577"/>
        <item m="1" x="442"/>
        <item m="1" x="679"/>
        <item m="1" x="745"/>
        <item m="1" x="187"/>
        <item m="1" x="444"/>
        <item m="1" x="62"/>
        <item m="1" x="829"/>
        <item m="1" x="774"/>
        <item m="1" x="1181"/>
        <item m="1" x="396"/>
        <item m="1" x="278"/>
        <item m="1" x="1141"/>
        <item m="1" x="988"/>
        <item m="1" x="206"/>
        <item m="1" x="353"/>
        <item m="1" x="230"/>
        <item m="1" x="873"/>
        <item m="1" x="871"/>
        <item m="1" x="872"/>
        <item m="1" x="145"/>
        <item m="1" x="1133"/>
        <item m="1" x="1021"/>
        <item m="1" x="1102"/>
        <item m="1" x="521"/>
        <item m="1" x="245"/>
        <item m="1" x="244"/>
        <item m="1" x="593"/>
        <item m="1" x="647"/>
        <item m="1" x="559"/>
        <item m="1" x="907"/>
        <item m="1" x="186"/>
        <item m="1" x="302"/>
        <item m="1" x="150"/>
        <item m="1" x="785"/>
        <item m="1" x="47"/>
        <item m="1" x="541"/>
        <item m="1" x="334"/>
        <item m="1" x="1142"/>
        <item m="1" x="481"/>
        <item m="1" x="512"/>
        <item m="1" x="448"/>
        <item m="1" x="406"/>
        <item m="1" x="858"/>
        <item m="1" x="157"/>
        <item m="1" x="361"/>
        <item m="1" x="1000"/>
        <item m="1" x="999"/>
        <item m="1" x="821"/>
        <item m="1" x="892"/>
        <item m="1" x="381"/>
        <item m="1" x="795"/>
        <item m="1" x="1003"/>
        <item m="1" x="264"/>
        <item m="1" x="1125"/>
        <item m="1" x="1124"/>
        <item m="1" x="865"/>
        <item m="1" x="30"/>
        <item m="1" x="89"/>
        <item m="1" x="503"/>
        <item m="1" x="674"/>
        <item m="1" x="15"/>
        <item m="1" x="345"/>
        <item m="1" x="188"/>
        <item m="1" x="67"/>
        <item m="1" x="156"/>
        <item m="1" x="176"/>
        <item m="1" x="370"/>
        <item m="1" x="777"/>
        <item m="1" x="128"/>
        <item m="1" x="504"/>
        <item m="1" x="153"/>
        <item m="1" x="315"/>
        <item m="1" x="596"/>
        <item m="1" x="17"/>
        <item m="1" x="16"/>
        <item m="1" x="845"/>
        <item m="1" x="1103"/>
        <item m="1" x="100"/>
        <item m="1" x="977"/>
        <item m="1" x="608"/>
        <item m="1" x="755"/>
        <item m="1" x="255"/>
        <item m="1" x="24"/>
        <item m="1" x="595"/>
        <item m="1" x="947"/>
        <item m="1" x="90"/>
        <item m="1" x="280"/>
        <item m="1" x="638"/>
        <item m="1" x="1039"/>
        <item m="1" x="983"/>
        <item m="1" x="281"/>
        <item m="1" x="170"/>
        <item m="1" x="168"/>
        <item m="1" x="546"/>
        <item m="1" x="1126"/>
        <item m="1" x="980"/>
        <item m="1" x="482"/>
        <item m="1" x="258"/>
        <item m="1" x="789"/>
        <item m="1" x="825"/>
        <item m="1" x="824"/>
        <item m="1" x="1067"/>
        <item m="1" x="832"/>
        <item m="1" x="989"/>
        <item m="1" x="651"/>
        <item m="1" x="466"/>
        <item m="1" x="323"/>
        <item m="1" x="877"/>
        <item m="1" x="766"/>
        <item m="1" x="56"/>
        <item m="1" x="948"/>
        <item m="1" x="868"/>
        <item m="1" x="738"/>
        <item m="1" x="544"/>
        <item m="1" x="621"/>
        <item m="1" x="899"/>
        <item m="1" x="718"/>
        <item m="1" x="624"/>
        <item m="1" x="662"/>
        <item m="1" x="704"/>
        <item m="1" x="1050"/>
        <item m="1" x="828"/>
        <item m="1" x="671"/>
        <item m="1" x="1023"/>
        <item m="1" x="642"/>
        <item m="1" x="781"/>
        <item m="1" x="813"/>
        <item m="1" x="932"/>
        <item m="1" x="114"/>
        <item m="1" x="913"/>
        <item m="1" x="341"/>
        <item m="1" x="1196"/>
        <item m="1" x="1130"/>
        <item m="1" x="57"/>
        <item m="1" x="811"/>
        <item m="1" x="1114"/>
        <item m="1" x="93"/>
        <item m="1" x="39"/>
        <item m="1" x="881"/>
        <item m="1" x="55"/>
        <item m="1" x="701"/>
        <item m="1" x="293"/>
        <item x="6"/>
        <item m="1" x="1038"/>
        <item m="1" x="1091"/>
        <item x="8"/>
        <item m="1" x="849"/>
        <item m="1" x="1193"/>
        <item m="1" x="131"/>
        <item m="1" x="1095"/>
        <item m="1" x="132"/>
        <item m="1" x="227"/>
        <item m="1" x="273"/>
        <item m="1" x="112"/>
        <item m="1" x="1165"/>
        <item m="1" x="1055"/>
        <item m="1" x="802"/>
        <item x="11"/>
        <item m="1" x="1148"/>
        <item m="1" x="990"/>
        <item m="1" x="25"/>
        <item x="3"/>
        <item x="7"/>
        <item x="9"/>
        <item x="10"/>
        <item t="default"/>
      </items>
    </pivotField>
  </pivotFields>
  <rowFields count="1">
    <field x="0"/>
  </rowFields>
  <rowItems count="12">
    <i>
      <x v="41"/>
    </i>
    <i>
      <x v="42"/>
    </i>
    <i>
      <x v="953"/>
    </i>
    <i>
      <x v="997"/>
    </i>
    <i>
      <x v="1176"/>
    </i>
    <i>
      <x v="1179"/>
    </i>
    <i>
      <x v="1191"/>
    </i>
    <i>
      <x v="1195"/>
    </i>
    <i>
      <x v="1196"/>
    </i>
    <i>
      <x v="1197"/>
    </i>
    <i>
      <x v="1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PHR - target" fld="0" subtotal="count" baseField="0" baseItem="0"/>
    <dataField name="CDF of txPHR - target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PHR - target" fld="0" subtotal="count" showDataAs="percentOfTotal" baseField="0" baseItem="3" numFmtId="10"/>
  </dataField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2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B1CE8-19F4-4FA9-B7AE-9B08DABF453F}" name="PivotTable1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6">
  <location ref="AI4:AL5" firstHeaderRow="0" firstDataRow="1" firstDataCol="1"/>
  <pivotFields count="1">
    <pivotField axis="axisRow" dataField="1" showAll="0" sortType="ascending">
      <items count="167">
        <item m="1" x="1"/>
        <item m="1" x="54"/>
        <item m="1" x="24"/>
        <item m="1" x="164"/>
        <item m="1" x="138"/>
        <item m="1" x="119"/>
        <item m="1" x="66"/>
        <item m="1" x="37"/>
        <item m="1" x="9"/>
        <item m="1" x="151"/>
        <item m="1" x="129"/>
        <item m="1" x="102"/>
        <item m="1" x="80"/>
        <item m="1" x="49"/>
        <item m="1" x="19"/>
        <item m="1" x="161"/>
        <item m="1" x="134"/>
        <item m="1" x="117"/>
        <item m="1" x="91"/>
        <item m="1" x="64"/>
        <item m="1" x="35"/>
        <item m="1" x="7"/>
        <item m="1" x="149"/>
        <item m="1" x="126"/>
        <item m="1" x="99"/>
        <item m="1" x="76"/>
        <item m="1" x="46"/>
        <item m="1" x="16"/>
        <item m="1" x="158"/>
        <item m="1" x="132"/>
        <item m="1" x="113"/>
        <item m="1" x="88"/>
        <item m="1" x="61"/>
        <item m="1" x="32"/>
        <item m="1" x="4"/>
        <item m="1" x="145"/>
        <item m="1" x="123"/>
        <item m="1" x="96"/>
        <item m="1" x="73"/>
        <item m="1" x="13"/>
        <item m="1" x="155"/>
        <item m="1" x="110"/>
        <item m="1" x="56"/>
        <item m="1" x="28"/>
        <item m="1" x="142"/>
        <item m="1" x="121"/>
        <item m="1" x="93"/>
        <item m="1" x="69"/>
        <item m="1" x="40"/>
        <item m="1" x="12"/>
        <item m="1" x="153"/>
        <item m="1" x="107"/>
        <item m="1" x="139"/>
        <item m="1" x="10"/>
        <item m="1" x="103"/>
        <item m="1" x="50"/>
        <item m="1" x="20"/>
        <item m="1" x="162"/>
        <item m="1" x="135"/>
        <item m="1" x="118"/>
        <item m="1" x="92"/>
        <item m="1" x="65"/>
        <item m="1" x="36"/>
        <item m="1" x="8"/>
        <item m="1" x="150"/>
        <item m="1" x="127"/>
        <item m="1" x="100"/>
        <item m="1" x="77"/>
        <item m="1" x="47"/>
        <item m="1" x="17"/>
        <item m="1" x="159"/>
        <item m="1" x="133"/>
        <item m="1" x="114"/>
        <item m="1" x="89"/>
        <item m="1" x="62"/>
        <item m="1" x="33"/>
        <item m="1" x="5"/>
        <item m="1" x="146"/>
        <item m="1" x="124"/>
        <item m="1" x="97"/>
        <item m="1" x="74"/>
        <item m="1" x="44"/>
        <item m="1" x="14"/>
        <item m="1" x="156"/>
        <item m="1" x="130"/>
        <item m="1" x="111"/>
        <item m="1" x="85"/>
        <item m="1" x="57"/>
        <item m="1" x="29"/>
        <item m="1" x="2"/>
        <item m="1" x="143"/>
        <item m="1" x="122"/>
        <item m="1" x="94"/>
        <item m="1" x="70"/>
        <item m="1" x="41"/>
        <item m="1" x="128"/>
        <item m="1" x="18"/>
        <item m="1" x="115"/>
        <item m="1" x="90"/>
        <item m="1" x="63"/>
        <item m="1" x="34"/>
        <item m="1" x="6"/>
        <item m="1" x="147"/>
        <item m="1" x="125"/>
        <item m="1" x="98"/>
        <item m="1" x="75"/>
        <item m="1" x="45"/>
        <item m="1" x="15"/>
        <item m="1" x="157"/>
        <item m="1" x="131"/>
        <item m="1" x="112"/>
        <item m="1" x="86"/>
        <item m="1" x="58"/>
        <item m="1" x="30"/>
        <item m="1" x="3"/>
        <item m="1" x="144"/>
        <item m="1" x="95"/>
        <item m="1" x="71"/>
        <item m="1" x="42"/>
        <item m="1" x="154"/>
        <item m="1" x="108"/>
        <item m="1" x="27"/>
        <item m="1" x="105"/>
        <item m="1" x="83"/>
        <item m="1" x="55"/>
        <item m="1" x="25"/>
        <item m="1" x="165"/>
        <item m="1" x="140"/>
        <item m="1" x="120"/>
        <item m="1" x="67"/>
        <item m="1" x="38"/>
        <item m="1" x="11"/>
        <item m="1" x="81"/>
        <item m="1" x="51"/>
        <item m="1" x="21"/>
        <item m="1" x="163"/>
        <item m="1" x="160"/>
        <item m="1" x="31"/>
        <item m="1" x="152"/>
        <item m="1" x="104"/>
        <item m="1" x="82"/>
        <item m="1" x="52"/>
        <item m="1" x="22"/>
        <item m="1" x="136"/>
        <item m="1" x="101"/>
        <item m="1" x="78"/>
        <item m="1" x="48"/>
        <item m="1" x="116"/>
        <item m="1" x="141"/>
        <item m="1" x="59"/>
        <item m="1" x="106"/>
        <item m="1" x="60"/>
        <item m="1" x="23"/>
        <item m="1" x="72"/>
        <item m="1" x="43"/>
        <item m="1" x="84"/>
        <item m="1" x="109"/>
        <item m="1" x="79"/>
        <item m="1" x="148"/>
        <item m="1" x="39"/>
        <item m="1" x="53"/>
        <item m="1" x="68"/>
        <item m="1" x="26"/>
        <item m="1" x="87"/>
        <item m="1" x="137"/>
        <item x="0"/>
        <item t="default"/>
      </items>
    </pivotField>
  </pivotFields>
  <rowFields count="1">
    <field x="0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End to rxStart" fld="0" subtotal="count" baseField="0" baseItem="0"/>
    <dataField name="CDF txEnd to rxStart" fld="0" subtotal="count" baseField="0" baseItem="2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End to rxStart" fld="0" subtotal="count" showDataAs="percentOfTotal" baseField="0" baseItem="2" numFmtId="10"/>
  </dataFields>
  <chartFormats count="8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4EA3A-D35B-4CDB-9EEA-358FEA6BD198}" name="PivotTable1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9">
  <location ref="AU4:AX5" firstHeaderRow="0" firstDataRow="1" firstDataCol="1"/>
  <pivotFields count="1">
    <pivotField axis="axisRow" dataField="1" showAll="0" sortType="ascending">
      <items count="59">
        <item m="1" x="13"/>
        <item m="1" x="1"/>
        <item m="1" x="26"/>
        <item m="1" x="52"/>
        <item m="1" x="18"/>
        <item m="1" x="43"/>
        <item m="1" x="12"/>
        <item m="1" x="32"/>
        <item m="1" x="2"/>
        <item m="1" x="46"/>
        <item m="1" x="15"/>
        <item m="1" x="39"/>
        <item m="1" x="8"/>
        <item m="1" x="30"/>
        <item m="1" x="36"/>
        <item m="1" x="3"/>
        <item m="1" x="25"/>
        <item m="1" x="51"/>
        <item m="1" x="17"/>
        <item m="1" x="41"/>
        <item m="1" x="23"/>
        <item m="1" x="45"/>
        <item m="1" x="14"/>
        <item m="1" x="38"/>
        <item m="1" x="21"/>
        <item m="1" x="5"/>
        <item m="1" x="54"/>
        <item m="1" x="50"/>
        <item m="1" x="40"/>
        <item m="1" x="10"/>
        <item m="1" x="57"/>
        <item m="1" x="44"/>
        <item m="1" x="37"/>
        <item m="1" x="6"/>
        <item m="1" x="53"/>
        <item m="1" x="19"/>
        <item m="1" x="47"/>
        <item m="1" x="16"/>
        <item m="1" x="9"/>
        <item m="1" x="31"/>
        <item m="1" x="20"/>
        <item m="1" x="27"/>
        <item m="1" x="56"/>
        <item m="1" x="11"/>
        <item m="1" x="28"/>
        <item m="1" x="42"/>
        <item m="1" x="29"/>
        <item m="1" x="33"/>
        <item m="1" x="24"/>
        <item m="1" x="48"/>
        <item m="1" x="34"/>
        <item m="1" x="22"/>
        <item m="1" x="35"/>
        <item m="1" x="4"/>
        <item m="1" x="49"/>
        <item m="1" x="7"/>
        <item m="1" x="55"/>
        <item x="0"/>
        <item t="default"/>
      </items>
    </pivotField>
  </pivotFields>
  <rowFields count="1">
    <field x="0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End to txTime" fld="0" subtotal="count" baseField="0" baseItem="0"/>
    <dataField name="CDF rxEnd to txTime" fld="0" subtotal="count" baseField="0" baseItem="3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End to txTime" fld="0" subtotal="count" showDataAs="percentOfTotal" baseField="0" baseItem="2" numFmtId="10"/>
  </dataFields>
  <chartFormats count="9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DCA94-EBDA-425F-BA8F-9C933C786A85}" name="PivotTable2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3">
  <location ref="BM4:BP31" firstHeaderRow="0" firstDataRow="1" firstDataCol="1"/>
  <pivotFields count="1">
    <pivotField axis="axisRow" dataField="1" showAll="0" sortType="ascending">
      <items count="175">
        <item m="1" x="27"/>
        <item m="1" x="60"/>
        <item m="1" x="118"/>
        <item m="1" x="102"/>
        <item m="1" x="159"/>
        <item m="1" x="67"/>
        <item m="1" x="122"/>
        <item m="1" x="29"/>
        <item m="1" x="86"/>
        <item m="1" x="144"/>
        <item m="1" x="50"/>
        <item m="1" x="109"/>
        <item m="1" x="162"/>
        <item m="1" x="75"/>
        <item m="1" x="128"/>
        <item m="1" x="36"/>
        <item m="1" x="92"/>
        <item m="1" x="148"/>
        <item m="1" x="57"/>
        <item m="1" x="115"/>
        <item m="1" x="169"/>
        <item m="1" x="81"/>
        <item m="1" x="134"/>
        <item m="1" x="42"/>
        <item m="1" x="100"/>
        <item m="1" x="157"/>
        <item m="1" x="64"/>
        <item m="1" x="121"/>
        <item m="1" x="28"/>
        <item m="1" x="84"/>
        <item m="1" x="142"/>
        <item m="1" x="48"/>
        <item m="1" x="106"/>
        <item m="1" x="161"/>
        <item m="1" x="71"/>
        <item m="1" x="125"/>
        <item m="1" x="33"/>
        <item m="1" x="89"/>
        <item m="1" x="147"/>
        <item m="1" x="56"/>
        <item m="1" x="113"/>
        <item m="1" x="167"/>
        <item x="23"/>
        <item m="1" x="131"/>
        <item m="1" x="39"/>
        <item m="1" x="97"/>
        <item m="1" x="155"/>
        <item x="21"/>
        <item x="15"/>
        <item x="2"/>
        <item x="13"/>
        <item x="19"/>
        <item x="3"/>
        <item x="11"/>
        <item x="16"/>
        <item x="17"/>
        <item x="4"/>
        <item m="1" x="32"/>
        <item x="8"/>
        <item x="10"/>
        <item m="1" x="54"/>
        <item x="5"/>
        <item x="14"/>
        <item x="1"/>
        <item x="6"/>
        <item x="9"/>
        <item m="1" x="94"/>
        <item x="22"/>
        <item m="1" x="61"/>
        <item x="25"/>
        <item x="26"/>
        <item x="18"/>
        <item m="1" x="137"/>
        <item x="24"/>
        <item m="1" x="103"/>
        <item x="20"/>
        <item m="1" x="68"/>
        <item m="1" x="123"/>
        <item m="1" x="30"/>
        <item m="1" x="132"/>
        <item m="1" x="87"/>
        <item m="1" x="40"/>
        <item x="12"/>
        <item m="1" x="98"/>
        <item m="1" x="51"/>
        <item x="7"/>
        <item m="1" x="110"/>
        <item m="1" x="63"/>
        <item m="1" x="163"/>
        <item m="1" x="119"/>
        <item m="1" x="76"/>
        <item m="1" x="173"/>
        <item m="1" x="129"/>
        <item m="1" x="37"/>
        <item m="1" x="140"/>
        <item m="1" x="45"/>
        <item m="1" x="149"/>
        <item m="1" x="105"/>
        <item m="1" x="58"/>
        <item m="1" x="160"/>
        <item m="1" x="116"/>
        <item m="1" x="70"/>
        <item m="1" x="170"/>
        <item m="1" x="135"/>
        <item m="1" x="43"/>
        <item m="1" x="101"/>
        <item m="1" x="166"/>
        <item m="1" x="85"/>
        <item m="1" x="143"/>
        <item m="1" x="107"/>
        <item m="1" x="72"/>
        <item m="1" x="172"/>
        <item m="1" x="126"/>
        <item m="1" x="34"/>
        <item m="1" x="138"/>
        <item m="1" x="31"/>
        <item m="1" x="41"/>
        <item m="1" x="164"/>
        <item m="1" x="120"/>
        <item m="1" x="171"/>
        <item m="1" x="136"/>
        <item m="1" x="55"/>
        <item m="1" x="158"/>
        <item m="1" x="112"/>
        <item m="1" x="65"/>
        <item m="1" x="78"/>
        <item m="1" x="49"/>
        <item m="1" x="152"/>
        <item m="1" x="108"/>
        <item m="1" x="90"/>
        <item m="1" x="104"/>
        <item m="1" x="99"/>
        <item m="1" x="73"/>
        <item m="1" x="114"/>
        <item m="1" x="69"/>
        <item m="1" x="168"/>
        <item m="1" x="79"/>
        <item m="1" x="52"/>
        <item m="1" x="165"/>
        <item m="1" x="130"/>
        <item m="1" x="93"/>
        <item m="1" x="95"/>
        <item m="1" x="139"/>
        <item m="1" x="44"/>
        <item m="1" x="146"/>
        <item m="1" x="124"/>
        <item m="1" x="80"/>
        <item m="1" x="66"/>
        <item m="1" x="145"/>
        <item m="1" x="53"/>
        <item m="1" x="111"/>
        <item m="1" x="96"/>
        <item m="1" x="77"/>
        <item m="1" x="83"/>
        <item m="1" x="62"/>
        <item m="1" x="38"/>
        <item m="1" x="141"/>
        <item m="1" x="74"/>
        <item m="1" x="46"/>
        <item m="1" x="127"/>
        <item m="1" x="82"/>
        <item m="1" x="59"/>
        <item m="1" x="35"/>
        <item m="1" x="117"/>
        <item m="1" x="91"/>
        <item m="1" x="88"/>
        <item m="1" x="150"/>
        <item m="1" x="156"/>
        <item m="1" x="133"/>
        <item m="1" x="151"/>
        <item m="1" x="153"/>
        <item m="1" x="47"/>
        <item m="1" x="154"/>
        <item x="0"/>
        <item t="default"/>
      </items>
    </pivotField>
  </pivotFields>
  <rowFields count="1">
    <field x="0"/>
  </rowFields>
  <rowItems count="27">
    <i>
      <x v="42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9"/>
    </i>
    <i>
      <x v="70"/>
    </i>
    <i>
      <x v="71"/>
    </i>
    <i>
      <x v="73"/>
    </i>
    <i>
      <x v="75"/>
    </i>
    <i>
      <x v="82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End to txCall" fld="0" subtotal="count" baseField="0" baseItem="0"/>
    <dataField name="CDF rxEnd to txCall" fld="0" subtotal="count" baseField="0" baseItem="36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End to txCall" fld="0" subtotal="count" showDataAs="percentOfTotal" baseField="0" baseItem="26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21D3-9B11-464E-B666-58CA6777DB1D}" name="PivotTable1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6">
  <location ref="BA4:BD86" firstHeaderRow="0" firstDataRow="1" firstDataCol="1"/>
  <pivotFields count="1">
    <pivotField axis="axisRow" dataField="1" showAll="0" sortType="ascending">
      <items count="1585">
        <item m="1" x="200"/>
        <item m="1" x="282"/>
        <item m="1" x="302"/>
        <item m="1" x="276"/>
        <item m="1" x="1040"/>
        <item m="1" x="586"/>
        <item m="1" x="1121"/>
        <item m="1" x="945"/>
        <item m="1" x="1496"/>
        <item m="1" x="195"/>
        <item m="1" x="1271"/>
        <item m="1" x="1276"/>
        <item m="1" x="129"/>
        <item m="1" x="291"/>
        <item m="1" x="720"/>
        <item m="1" x="207"/>
        <item m="1" x="751"/>
        <item m="1" x="1562"/>
        <item m="1" x="1552"/>
        <item m="1" x="1473"/>
        <item m="1" x="581"/>
        <item m="1" x="396"/>
        <item m="1" x="1570"/>
        <item m="1" x="1266"/>
        <item m="1" x="342"/>
        <item m="1" x="957"/>
        <item m="1" x="840"/>
        <item m="1" x="1079"/>
        <item m="1" x="613"/>
        <item m="1" x="1230"/>
        <item m="1" x="1220"/>
        <item m="1" x="770"/>
        <item m="1" x="618"/>
        <item m="1" x="1522"/>
        <item m="1" x="159"/>
        <item m="1" x="1029"/>
        <item m="1" x="896"/>
        <item m="1" x="1397"/>
        <item m="1" x="1376"/>
        <item m="1" x="687"/>
        <item m="1" x="329"/>
        <item m="1" x="723"/>
        <item m="1" x="703"/>
        <item m="1" x="1227"/>
        <item m="1" x="1106"/>
        <item m="1" x="1547"/>
        <item m="1" x="1199"/>
        <item m="1" x="1270"/>
        <item m="1" x="722"/>
        <item m="1" x="1374"/>
        <item m="1" x="445"/>
        <item m="1" x="240"/>
        <item m="1" x="213"/>
        <item m="1" x="332"/>
        <item m="1" x="800"/>
        <item m="1" x="1354"/>
        <item m="1" x="875"/>
        <item m="1" x="897"/>
        <item m="1" x="1407"/>
        <item m="1" x="1295"/>
        <item m="1" x="871"/>
        <item m="1" x="1310"/>
        <item m="1" x="496"/>
        <item m="1" x="306"/>
        <item m="1" x="889"/>
        <item m="1" x="1138"/>
        <item m="1" x="1455"/>
        <item m="1" x="918"/>
        <item m="1" x="1190"/>
        <item m="1" x="545"/>
        <item m="1" x="341"/>
        <item m="1" x="1016"/>
        <item m="1" x="555"/>
        <item m="1" x="1339"/>
        <item m="1" x="1111"/>
        <item m="1" x="622"/>
        <item m="1" x="197"/>
        <item m="1" x="1398"/>
        <item m="1" x="1264"/>
        <item m="1" x="772"/>
        <item m="1" x="909"/>
        <item m="1" x="806"/>
        <item m="1" x="1435"/>
        <item m="1" x="844"/>
        <item m="1" x="433"/>
        <item m="1" x="1233"/>
        <item m="1" x="742"/>
        <item m="1" x="272"/>
        <item m="1" x="943"/>
        <item m="1" x="455"/>
        <item m="1" x="1449"/>
        <item m="1" x="1531"/>
        <item m="1" x="483"/>
        <item m="1" x="911"/>
        <item m="1" x="888"/>
        <item m="1" x="974"/>
        <item m="1" x="1530"/>
        <item m="1" x="1401"/>
        <item m="1" x="356"/>
        <item m="1" x="1470"/>
        <item m="1" x="166"/>
        <item m="1" x="1023"/>
        <item m="1" x="184"/>
        <item m="1" x="780"/>
        <item m="1" x="426"/>
        <item m="1" x="873"/>
        <item m="1" x="1506"/>
        <item m="1" x="256"/>
        <item m="1" x="1351"/>
        <item m="1" x="728"/>
        <item m="1" x="1168"/>
        <item m="1" x="1042"/>
        <item m="1" x="1035"/>
        <item m="1" x="880"/>
        <item m="1" x="872"/>
        <item m="1" x="1085"/>
        <item m="1" x="931"/>
        <item m="1" x="978"/>
        <item m="1" x="388"/>
        <item m="1" x="1262"/>
        <item m="1" x="1318"/>
        <item m="1" x="1278"/>
        <item m="1" x="576"/>
        <item m="1" x="904"/>
        <item m="1" x="1378"/>
        <item m="1" x="767"/>
        <item m="1" x="253"/>
        <item m="1" x="544"/>
        <item m="1" x="584"/>
        <item m="1" x="462"/>
        <item m="1" x="1316"/>
        <item m="1" x="1068"/>
        <item m="1" x="611"/>
        <item m="1" x="964"/>
        <item m="1" x="473"/>
        <item m="1" x="1377"/>
        <item m="1" x="109"/>
        <item m="1" x="1238"/>
        <item m="1" x="345"/>
        <item m="1" x="1536"/>
        <item m="1" x="1471"/>
        <item m="1" x="187"/>
        <item m="1" x="1150"/>
        <item m="1" x="1064"/>
        <item m="1" x="175"/>
        <item m="1" x="1251"/>
        <item m="1" x="629"/>
        <item m="1" x="585"/>
        <item m="1" x="376"/>
        <item m="1" x="465"/>
        <item m="1" x="976"/>
        <item m="1" x="258"/>
        <item m="1" x="582"/>
        <item m="1" x="1096"/>
        <item m="1" x="1519"/>
        <item m="1" x="1300"/>
        <item m="1" x="506"/>
        <item m="1" x="1357"/>
        <item m="1" x="94"/>
        <item m="1" x="446"/>
        <item m="1" x="1402"/>
        <item m="1" x="1491"/>
        <item m="1" x="218"/>
        <item m="1" x="343"/>
        <item m="1" x="1293"/>
        <item m="1" x="1053"/>
        <item m="1" x="827"/>
        <item m="1" x="1226"/>
        <item m="1" x="552"/>
        <item m="1" x="902"/>
        <item m="1" x="516"/>
        <item m="1" x="501"/>
        <item m="1" x="948"/>
        <item m="1" x="260"/>
        <item m="1" x="86"/>
        <item m="1" x="1481"/>
        <item m="1" x="115"/>
        <item m="1" x="1219"/>
        <item m="1" x="1213"/>
        <item m="1" x="850"/>
        <item m="1" x="1569"/>
        <item m="1" x="128"/>
        <item m="1" x="793"/>
        <item m="1" x="304"/>
        <item m="1" x="215"/>
        <item m="1" x="1131"/>
        <item m="1" x="179"/>
        <item m="1" x="89"/>
        <item m="1" x="663"/>
        <item m="1" x="876"/>
        <item m="1" x="1537"/>
        <item m="1" x="421"/>
        <item m="1" x="300"/>
        <item m="1" x="118"/>
        <item m="1" x="825"/>
        <item m="1" x="251"/>
        <item m="1" x="1571"/>
        <item m="1" x="1212"/>
        <item m="1" x="518"/>
        <item m="1" x="110"/>
        <item m="1" x="533"/>
        <item m="1" x="1360"/>
        <item m="1" x="1423"/>
        <item m="1" x="1404"/>
        <item m="1" x="97"/>
        <item m="1" x="541"/>
        <item m="1" x="672"/>
        <item m="1" x="1452"/>
        <item m="1" x="1446"/>
        <item m="1" x="1403"/>
        <item m="1" x="937"/>
        <item m="1" x="773"/>
        <item m="1" x="627"/>
        <item m="1" x="816"/>
        <item m="1" x="102"/>
        <item m="1" x="1298"/>
        <item m="1" x="1510"/>
        <item m="1" x="321"/>
        <item m="1" x="916"/>
        <item m="1" x="1178"/>
        <item m="1" x="333"/>
        <item m="1" x="657"/>
        <item m="1" x="729"/>
        <item m="1" x="1125"/>
        <item m="1" x="1424"/>
        <item m="1" x="1387"/>
        <item m="1" x="701"/>
        <item m="1" x="694"/>
        <item m="1" x="377"/>
        <item m="1" x="138"/>
        <item m="1" x="1151"/>
        <item m="1" x="493"/>
        <item m="1" x="1153"/>
        <item m="1" x="466"/>
        <item m="1" x="608"/>
        <item m="1" x="1184"/>
        <item m="1" x="655"/>
        <item m="1" x="1437"/>
        <item m="1" x="246"/>
        <item m="1" x="1548"/>
        <item m="1" x="1558"/>
        <item m="1" x="1582"/>
        <item m="1" x="1279"/>
        <item m="1" x="491"/>
        <item m="1" x="448"/>
        <item m="1" x="637"/>
        <item m="1" x="547"/>
        <item m="1" x="999"/>
        <item m="1" x="475"/>
        <item m="1" x="372"/>
        <item m="1" x="890"/>
        <item m="1" x="357"/>
        <item m="1" x="1078"/>
        <item m="1" x="1090"/>
        <item m="1" x="397"/>
        <item m="1" x="1433"/>
        <item m="1" x="658"/>
        <item m="1" x="508"/>
        <item m="1" x="181"/>
        <item m="1" x="1355"/>
        <item m="1" x="1164"/>
        <item m="1" x="351"/>
        <item m="1" x="168"/>
        <item m="1" x="1540"/>
        <item m="1" x="788"/>
        <item m="1" x="1303"/>
        <item m="1" x="1292"/>
        <item m="1" x="1393"/>
        <item m="1" x="406"/>
        <item m="1" x="1140"/>
        <item m="1" x="401"/>
        <item m="1" x="422"/>
        <item m="1" x="794"/>
        <item m="1" x="141"/>
        <item m="1" x="190"/>
        <item m="1" x="366"/>
        <item m="1" x="676"/>
        <item m="1" x="319"/>
        <item m="1" x="975"/>
        <item m="1" x="443"/>
        <item m="1" x="457"/>
        <item m="1" x="1418"/>
        <item m="1" x="469"/>
        <item m="1" x="1031"/>
        <item m="1" x="151"/>
        <item m="1" x="330"/>
        <item m="1" x="955"/>
        <item m="1" x="232"/>
        <item m="1" x="919"/>
        <item m="1" x="826"/>
        <item m="1" x="1390"/>
        <item m="1" x="679"/>
        <item m="1" x="710"/>
        <item m="1" x="619"/>
        <item m="1" x="201"/>
        <item m="1" x="1076"/>
        <item m="1" x="1541"/>
        <item m="1" x="680"/>
        <item m="1" x="509"/>
        <item m="1" x="1389"/>
        <item m="1" x="286"/>
        <item m="1" x="278"/>
        <item m="1" x="774"/>
        <item m="1" x="646"/>
        <item m="1" x="1228"/>
        <item m="1" x="1041"/>
        <item m="1" x="802"/>
        <item m="1" x="910"/>
        <item m="1" x="1408"/>
        <item m="1" x="612"/>
        <item m="1" x="1163"/>
        <item m="1" x="1098"/>
        <item m="1" x="244"/>
        <item m="1" x="1065"/>
        <item m="1" x="737"/>
        <item m="1" x="124"/>
        <item m="1" x="1136"/>
        <item m="1" x="831"/>
        <item m="1" x="768"/>
        <item m="1" x="1205"/>
        <item m="1" x="1426"/>
        <item m="1" x="1160"/>
        <item m="1" x="925"/>
        <item m="1" x="292"/>
        <item m="1" x="335"/>
        <item m="1" x="145"/>
        <item m="1" x="534"/>
        <item m="1" x="205"/>
        <item m="1" x="1009"/>
        <item m="1" x="478"/>
        <item m="1" x="1568"/>
        <item m="1" x="625"/>
        <item m="1" x="932"/>
        <item m="1" x="1388"/>
        <item m="1" x="512"/>
        <item m="1" x="692"/>
        <item m="1" x="855"/>
        <item m="1" x="1527"/>
        <item m="1" x="1395"/>
        <item m="1" x="1465"/>
        <item m="1" x="407"/>
        <item m="1" x="1362"/>
        <item m="1" x="298"/>
        <item m="1" x="1421"/>
        <item m="1" x="513"/>
        <item m="1" x="142"/>
        <item m="1" x="155"/>
        <item m="1" x="1200"/>
        <item m="1" x="1319"/>
        <item m="1" x="238"/>
        <item m="1" x="1532"/>
        <item m="1" x="459"/>
        <item m="1" x="1045"/>
        <item m="1" x="787"/>
        <item m="1" x="479"/>
        <item m="1" x="1191"/>
        <item m="1" x="1069"/>
        <item m="1" x="449"/>
        <item m="1" x="832"/>
        <item m="1" x="942"/>
        <item m="1" x="934"/>
        <item m="1" x="688"/>
        <item m="1" x="1488"/>
        <item m="1" x="704"/>
        <item m="1" x="949"/>
        <item m="1" x="346"/>
        <item m="1" x="1172"/>
        <item m="1" x="322"/>
        <item m="1" x="659"/>
        <item m="1" x="1181"/>
        <item m="1" x="137"/>
        <item m="1" x="1576"/>
        <item m="1" x="393"/>
        <item m="1" x="1372"/>
        <item m="1" x="248"/>
        <item m="1" x="749"/>
        <item m="1" x="700"/>
        <item m="1" x="520"/>
        <item m="1" x="673"/>
        <item m="1" x="403"/>
        <item m="1" x="577"/>
        <item m="1" x="805"/>
        <item m="1" x="1080"/>
        <item m="1" x="1504"/>
        <item m="1" x="1447"/>
        <item m="1" x="1282"/>
        <item m="1" x="373"/>
        <item m="1" x="1277"/>
        <item m="1" x="653"/>
        <item m="1" x="279"/>
        <item m="1" x="580"/>
        <item m="1" x="1349"/>
        <item m="1" x="1385"/>
        <item m="1" x="369"/>
        <item m="1" x="134"/>
        <item m="1" x="1573"/>
        <item m="1" x="1259"/>
        <item m="1" x="348"/>
        <item m="1" x="312"/>
        <item m="1" x="784"/>
        <item m="1" x="786"/>
        <item m="1" x="752"/>
        <item m="1" x="452"/>
        <item m="1" x="644"/>
        <item m="1" x="383"/>
        <item m="1" x="415"/>
        <item m="1" x="430"/>
        <item m="1" x="938"/>
        <item m="1" x="387"/>
        <item m="1" x="1482"/>
        <item m="1" x="167"/>
        <item m="1" x="725"/>
        <item m="1" x="977"/>
        <item m="1" x="1231"/>
        <item m="1" x="1503"/>
        <item m="1" x="111"/>
        <item m="1" x="1159"/>
        <item m="1" x="1116"/>
        <item m="1" x="90"/>
        <item m="1" x="178"/>
        <item m="1" x="989"/>
        <item m="1" x="714"/>
        <item m="1" x="468"/>
        <item m="1" x="1284"/>
        <item m="1" x="266"/>
        <item m="1" x="1464"/>
        <item m="1" x="757"/>
        <item m="1" x="1129"/>
        <item m="1" x="305"/>
        <item m="1" x="119"/>
        <item m="1" x="156"/>
        <item m="1" x="1010"/>
        <item m="1" x="1043"/>
        <item m="1" x="862"/>
        <item m="1" x="447"/>
        <item m="1" x="135"/>
        <item m="1" x="289"/>
        <item m="1" x="968"/>
        <item m="1" x="293"/>
        <item m="1" x="113"/>
        <item m="1" x="193"/>
        <item m="1" x="593"/>
        <item m="1" x="295"/>
        <item m="1" x="487"/>
        <item m="1" x="1141"/>
        <item m="1" x="1518"/>
        <item m="1" x="1154"/>
        <item m="1" x="1309"/>
        <item m="1" x="1440"/>
        <item m="1" x="242"/>
        <item m="1" x="675"/>
        <item m="1" x="1272"/>
        <item m="1" x="669"/>
        <item m="1" x="165"/>
        <item m="1" x="1448"/>
        <item m="1" x="130"/>
        <item m="1" x="809"/>
        <item m="1" x="1462"/>
        <item m="1" x="287"/>
        <item m="1" x="1128"/>
        <item m="1" x="982"/>
        <item m="1" x="1320"/>
        <item m="1" x="1067"/>
        <item m="1" x="112"/>
        <item m="1" x="1544"/>
        <item m="1" x="561"/>
        <item m="1" x="924"/>
        <item m="1" x="1375"/>
        <item m="1" x="1384"/>
        <item m="1" x="83"/>
        <item m="1" x="651"/>
        <item m="1" x="139"/>
        <item m="1" x="84"/>
        <item m="1" x="726"/>
        <item m="1" x="1246"/>
        <item m="1" x="98"/>
        <item m="1" x="734"/>
        <item m="1" x="1563"/>
        <item m="1" x="564"/>
        <item m="1" x="1052"/>
        <item m="1" x="234"/>
        <item m="1" x="762"/>
        <item m="1" x="502"/>
        <item m="1" x="1358"/>
        <item m="1" x="861"/>
        <item m="1" x="360"/>
        <item m="1" x="898"/>
        <item m="1" x="1192"/>
        <item m="1" x="1137"/>
        <item m="1" x="1024"/>
        <item m="1" x="775"/>
        <item m="1" x="1288"/>
        <item m="1" x="548"/>
        <item m="1" x="408"/>
        <item m="1" x="797"/>
        <item m="1" x="553"/>
        <item m="1" x="1326"/>
        <item m="1" x="358"/>
        <item m="1" x="579"/>
        <item m="1" x="1352"/>
        <item m="1" x="753"/>
        <item m="1" x="1411"/>
        <item m="1" x="1507"/>
        <item m="1" x="410"/>
        <item m="1" x="565"/>
        <item m="1" x="525"/>
        <item m="1" x="643"/>
        <item m="1" x="456"/>
        <item m="1" x="263"/>
        <item m="1" x="500"/>
        <item m="1" x="594"/>
        <item m="1" x="813"/>
        <item m="1" x="1011"/>
        <item m="1" x="349"/>
        <item m="1" x="562"/>
        <item m="1" x="684"/>
        <item m="1" x="1224"/>
        <item m="1" x="1132"/>
        <item m="1" x="1234"/>
        <item m="1" x="1155"/>
        <item m="1" x="815"/>
        <item m="1" x="1038"/>
        <item m="1" x="771"/>
        <item m="1" x="379"/>
        <item m="1" x="1143"/>
        <item m="1" x="1269"/>
        <item m="1" x="417"/>
        <item m="1" x="290"/>
        <item m="1" x="1147"/>
        <item m="1" x="549"/>
        <item m="1" x="1117"/>
        <item m="1" x="1273"/>
        <item m="1" x="277"/>
        <item m="1" x="308"/>
        <item m="1" x="233"/>
        <item m="1" x="1072"/>
        <item m="1" x="950"/>
        <item m="1" x="1248"/>
        <item m="1" x="1383"/>
        <item m="1" x="1478"/>
        <item m="1" x="467"/>
        <item m="1" x="1022"/>
        <item m="1" x="323"/>
        <item m="1" x="254"/>
        <item m="1" x="891"/>
        <item m="1" x="149"/>
        <item m="1" x="157"/>
        <item m="1" x="535"/>
        <item m="1" x="523"/>
        <item m="1" x="191"/>
        <item m="1" x="956"/>
        <item m="1" x="127"/>
        <item m="1" x="603"/>
        <item m="1" x="297"/>
        <item m="1" x="1549"/>
        <item m="1" x="235"/>
        <item m="1" x="1017"/>
        <item m="1" x="1463"/>
        <item m="1" x="604"/>
        <item m="1" x="313"/>
        <item m="1" x="869"/>
        <item m="1" x="1049"/>
        <item m="1" x="162"/>
        <item m="1" x="411"/>
        <item m="1" x="402"/>
        <item m="1" x="595"/>
        <item m="1" x="601"/>
        <item m="1" x="1542"/>
        <item m="1" x="1514"/>
        <item m="1" x="1225"/>
        <item m="1" x="1165"/>
        <item m="1" x="1081"/>
        <item m="1" x="1457"/>
        <item m="1" x="590"/>
        <item m="1" x="262"/>
        <item m="1" x="363"/>
        <item m="1" x="95"/>
        <item m="1" x="125"/>
        <item m="1" x="808"/>
        <item m="1" x="1112"/>
        <item m="1" x="521"/>
        <item m="1" x="1275"/>
        <item m="1" x="1084"/>
        <item m="1" x="569"/>
        <item m="1" x="176"/>
        <item m="1" x="1036"/>
        <item m="1" x="1158"/>
        <item m="1" x="1434"/>
        <item m="1" x="962"/>
        <item m="1" x="867"/>
        <item m="1" x="131"/>
        <item m="1" x="542"/>
        <item m="1" x="439"/>
        <item m="1" x="344"/>
        <item m="1" x="271"/>
        <item m="1" x="778"/>
        <item m="1" x="522"/>
        <item m="1" x="1126"/>
        <item m="1" x="1406"/>
        <item m="1" x="1551"/>
        <item m="1" x="1142"/>
        <item m="1" x="567"/>
        <item m="1" x="1092"/>
        <item m="1" x="677"/>
        <item m="1" x="730"/>
        <item m="1" x="712"/>
        <item m="1" x="857"/>
        <item m="1" x="905"/>
        <item m="1" x="1505"/>
        <item m="1" x="180"/>
        <item m="1" x="997"/>
        <item m="1" x="971"/>
        <item m="1" x="785"/>
        <item m="1" x="362"/>
        <item m="1" x="120"/>
        <item m="1" x="221"/>
        <item m="1" x="419"/>
        <item m="1" x="1453"/>
        <item m="1" x="990"/>
        <item m="1" x="691"/>
        <item m="1" x="427"/>
        <item m="1" x="1260"/>
        <item m="1" x="1063"/>
        <item m="1" x="1466"/>
        <item m="1" x="1528"/>
        <item m="1" x="810"/>
        <item m="1" x="1170"/>
        <item m="1" x="623"/>
        <item m="1" x="868"/>
        <item m="1" x="1323"/>
        <item m="1" x="554"/>
        <item m="1" x="711"/>
        <item m="1" x="1572"/>
        <item m="1" x="811"/>
        <item m="1" x="1148"/>
        <item m="1" x="1511"/>
        <item m="1" x="1480"/>
        <item m="1" x="597"/>
        <item m="1" x="1208"/>
        <item m="1" x="1256"/>
        <item m="1" x="899"/>
        <item m="1" x="1118"/>
        <item m="1" x="1439"/>
        <item m="1" x="917"/>
        <item m="1" x="550"/>
        <item m="1" x="719"/>
        <item m="1" x="963"/>
        <item m="1" x="1543"/>
        <item m="1" x="432"/>
        <item m="1" x="681"/>
        <item m="1" x="1321"/>
        <item m="1" x="267"/>
        <item m="1" x="647"/>
        <item m="1" x="708"/>
        <item m="1" x="969"/>
        <item m="1" x="436"/>
        <item m="1" x="1427"/>
        <item m="1" x="1265"/>
        <item m="1" x="674"/>
        <item m="1" x="1553"/>
        <item m="1" x="1093"/>
        <item m="1" x="539"/>
        <item m="1" x="1454"/>
        <item m="1" x="117"/>
        <item m="1" x="1561"/>
        <item m="1" x="1468"/>
        <item m="1" x="1415"/>
        <item m="1" x="1034"/>
        <item m="1" x="1489"/>
        <item m="1" x="709"/>
        <item m="1" x="194"/>
        <item m="1" x="229"/>
        <item m="1" x="1535"/>
        <item m="1" x="1494"/>
        <item m="1" x="1501"/>
        <item m="1" x="327"/>
        <item m="1" x="803"/>
        <item m="1" x="583"/>
        <item m="1" x="783"/>
        <item m="1" x="154"/>
        <item m="1" x="1487"/>
        <item m="1" x="394"/>
        <item m="1" x="1122"/>
        <item m="1" x="1162"/>
        <item m="1" x="1451"/>
        <item m="1" x="252"/>
        <item m="1" x="1274"/>
        <item m="1" x="519"/>
        <item m="1" x="152"/>
        <item m="1" x="1332"/>
        <item m="1" x="1267"/>
        <item m="1" x="389"/>
        <item m="1" x="884"/>
        <item m="1" x="288"/>
        <item m="1" x="470"/>
        <item m="1" x="1342"/>
        <item m="1" x="480"/>
        <item m="1" x="776"/>
        <item m="1" x="1296"/>
        <item m="1" x="352"/>
        <item m="1" x="635"/>
        <item m="1" x="941"/>
        <item m="1" x="1363"/>
        <item m="1" x="1557"/>
        <item m="1" x="970"/>
        <item m="1" x="1176"/>
        <item m="1" x="865"/>
        <item m="1" x="1336"/>
        <item m="1" x="1444"/>
        <item m="1" x="1103"/>
        <item m="1" x="1074"/>
        <item m="1" x="223"/>
        <item m="1" x="1425"/>
        <item m="1" x="1005"/>
        <item m="1" x="764"/>
        <item m="1" x="606"/>
        <item m="1" x="804"/>
        <item m="1" x="841"/>
        <item m="1" x="367"/>
        <item m="1" x="1327"/>
        <item m="1" x="614"/>
        <item m="1" x="217"/>
        <item m="1" x="690"/>
        <item m="1" x="1442"/>
        <item m="1" x="829"/>
        <item m="1" x="485"/>
        <item m="1" x="1311"/>
        <item m="1" x="1018"/>
        <item m="1" x="1174"/>
        <item m="1" x="1240"/>
        <item m="1" x="296"/>
        <item m="1" x="510"/>
        <item m="1" x="1391"/>
        <item m="1" x="745"/>
        <item m="1" x="570"/>
        <item m="1" x="1171"/>
        <item m="1" x="1015"/>
        <item m="1" x="671"/>
        <item m="1" x="1405"/>
        <item m="1" x="182"/>
        <item m="1" x="380"/>
        <item m="1" x="998"/>
        <item m="1" x="1525"/>
        <item m="1" x="1214"/>
        <item m="1" x="1566"/>
        <item m="1" x="823"/>
        <item m="1" x="620"/>
        <item m="1" x="1123"/>
        <item m="1" x="1073"/>
        <item m="1" x="1315"/>
        <item m="1" x="1026"/>
        <item m="1" x="150"/>
        <item m="1" x="245"/>
        <item m="1" x="877"/>
        <item m="1" x="769"/>
        <item m="1" x="1583"/>
        <item m="1" x="935"/>
        <item m="1" x="1115"/>
        <item m="1" x="1477"/>
        <item m="1" x="1330"/>
        <item m="1" x="1217"/>
        <item m="1" x="961"/>
        <item m="1" x="1564"/>
        <item m="1" x="412"/>
        <item m="1" x="1144"/>
        <item m="1" x="405"/>
        <item m="1" x="100"/>
        <item m="1" x="791"/>
        <item m="1" x="881"/>
        <item m="1" x="1203"/>
        <item m="1" x="777"/>
        <item m="1" x="1382"/>
        <item m="1" x="108"/>
        <item m="1" x="529"/>
        <item m="1" x="1460"/>
        <item m="1" x="801"/>
        <item m="1" x="994"/>
        <item m="1" x="812"/>
        <item m="1" x="499"/>
        <item m="1" x="848"/>
        <item m="1" x="765"/>
        <item m="1" x="1516"/>
        <item m="1" x="1221"/>
        <item m="1" x="693"/>
        <item m="1" x="922"/>
        <item m="1" x="203"/>
        <item m="1" x="324"/>
        <item m="1" x="482"/>
        <item m="1" x="571"/>
        <item m="1" x="1229"/>
        <item m="1" x="1380"/>
        <item m="1" x="1145"/>
        <item m="1" x="1283"/>
        <item m="1" x="991"/>
        <item m="1" x="1479"/>
        <item m="1" x="636"/>
        <item m="1" x="858"/>
        <item m="1" x="224"/>
        <item m="1" x="853"/>
        <item m="1" x="241"/>
        <item m="1" x="294"/>
        <item m="1" x="492"/>
        <item m="1" x="237"/>
        <item m="1" x="325"/>
        <item m="1" x="648"/>
        <item m="1" x="1419"/>
        <item m="1" x="893"/>
        <item m="1" x="163"/>
        <item m="1" x="1211"/>
        <item m="1" x="1474"/>
        <item m="1" x="915"/>
        <item m="1" x="353"/>
        <item m="1" x="87"/>
        <item m="1" x="640"/>
        <item m="1" x="600"/>
        <item m="1" x="1186"/>
        <item m="1" x="395"/>
        <item m="1" x="1058"/>
        <item m="1" x="494"/>
        <item m="1" x="1135"/>
        <item m="1" x="1139"/>
        <item m="1" x="721"/>
        <item m="1" x="939"/>
        <item m="1" x="460"/>
        <item m="1" x="959"/>
        <item m="1" x="572"/>
        <item m="1" x="1467"/>
        <item m="1" x="105"/>
        <item m="1" x="99"/>
        <item m="1" x="551"/>
        <item m="1" x="615"/>
        <item m="1" x="1044"/>
        <item m="1" x="173"/>
        <item m="1" x="1047"/>
        <item m="1" x="96"/>
        <item m="1" x="1032"/>
        <item m="1" x="979"/>
        <item m="1" x="1012"/>
        <item m="1" x="381"/>
        <item m="1" x="743"/>
        <item m="1" x="1173"/>
        <item m="1" x="670"/>
        <item m="1" x="779"/>
        <item m="1" x="1353"/>
        <item m="1" x="1252"/>
        <item m="1" x="838"/>
        <item m="1" x="1526"/>
        <item m="1" x="630"/>
        <item m="1" x="1520"/>
        <item m="1" x="738"/>
        <item m="1" x="204"/>
        <item m="1" x="1450"/>
        <item m="1" x="756"/>
        <item m="1" x="1517"/>
        <item m="1" x="1343"/>
        <item m="1" x="1554"/>
        <item m="1" x="573"/>
        <item m="1" x="1055"/>
        <item m="1" x="1340"/>
        <item m="1" x="488"/>
        <item m="1" x="1333"/>
        <item m="1" x="1161"/>
        <item m="1" x="901"/>
        <item m="1" x="1056"/>
        <item m="1" x="705"/>
        <item m="1" x="101"/>
        <item m="1" x="744"/>
        <item m="1" x="1066"/>
        <item m="1" x="926"/>
        <item m="1" x="434"/>
        <item m="1" x="927"/>
        <item m="1" x="859"/>
        <item m="1" x="984"/>
        <item m="1" x="1290"/>
        <item m="1" x="1110"/>
        <item m="1" x="1244"/>
        <item m="1" x="754"/>
        <item m="1" x="960"/>
        <item m="1" x="1456"/>
        <item m="1" x="1302"/>
        <item m="1" x="750"/>
        <item m="1" x="453"/>
        <item m="1" x="192"/>
        <item m="1" x="1204"/>
        <item m="1" x="364"/>
        <item m="1" x="996"/>
        <item m="1" x="702"/>
        <item m="1" x="852"/>
        <item m="1" x="1400"/>
        <item m="1" x="641"/>
        <item m="1" x="337"/>
        <item m="1" x="1007"/>
        <item m="1" x="1359"/>
        <item m="1" x="1206"/>
        <item m="1" x="913"/>
        <item m="1" x="666"/>
        <item m="1" x="1182"/>
        <item m="1" x="257"/>
        <item m="1" x="546"/>
        <item m="1" x="1099"/>
        <item m="1" x="599"/>
        <item m="1" x="660"/>
        <item m="1" x="1347"/>
        <item m="1" x="526"/>
        <item m="1" x="1235"/>
        <item m="1" x="537"/>
        <item m="1" x="382"/>
        <item m="1" x="231"/>
        <item m="1" x="85"/>
        <item m="1" x="1431"/>
        <item m="1" x="626"/>
        <item m="1" x="1381"/>
        <item m="1" x="631"/>
        <item m="1" x="706"/>
        <item m="1" x="1356"/>
        <item m="1" x="1307"/>
        <item m="1" x="985"/>
        <item m="1" x="1499"/>
        <item m="1" x="1438"/>
        <item m="1" x="951"/>
        <item m="1" x="1120"/>
        <item m="1" x="423"/>
        <item m="1" x="1299"/>
        <item m="1" x="225"/>
        <item m="1" x="385"/>
        <item m="1" x="1412"/>
        <item m="1" x="527"/>
        <item m="1" x="1102"/>
        <item m="1" x="983"/>
        <item m="1" x="1241"/>
        <item m="1" x="628"/>
        <item m="1" x="249"/>
        <item m="1" x="1108"/>
        <item m="1" x="746"/>
        <item m="1" x="661"/>
        <item m="1" x="1485"/>
        <item m="1" x="216"/>
        <item m="1" x="697"/>
        <item m="1" x="116"/>
        <item m="1" x="1287"/>
        <item m="1" x="892"/>
        <item m="1" x="638"/>
        <item m="1" x="992"/>
        <item m="1" x="210"/>
        <item m="1" x="616"/>
        <item m="1" x="882"/>
        <item m="1" x="524"/>
        <item m="1" x="903"/>
        <item m="1" x="303"/>
        <item m="1" x="972"/>
        <item m="1" x="1059"/>
        <item m="1" x="1304"/>
        <item m="1" x="264"/>
        <item m="1" x="350"/>
        <item m="1" x="212"/>
        <item m="1" x="605"/>
        <item m="1" x="133"/>
        <item m="1" x="642"/>
        <item m="1" x="835"/>
        <item m="1" x="1337"/>
        <item m="1" x="283"/>
        <item m="1" x="375"/>
        <item m="1" x="188"/>
        <item m="1" x="471"/>
        <item m="1" x="820"/>
        <item m="1" x="1409"/>
        <item m="1" x="320"/>
        <item m="1" x="1243"/>
        <item m="1" x="1317"/>
        <item m="1" x="1379"/>
        <item m="1" x="845"/>
        <item m="1" x="273"/>
        <item m="1" x="315"/>
        <item m="1" x="274"/>
        <item m="1" x="1399"/>
        <item m="1" x="1301"/>
        <item m="1" x="361"/>
        <item m="1" x="391"/>
        <item m="1" x="114"/>
        <item m="1" x="1253"/>
        <item m="1" x="171"/>
        <item m="1" x="664"/>
        <item m="1" x="1075"/>
        <item m="1" x="900"/>
        <item m="1" x="696"/>
        <item m="1" x="761"/>
        <item m="1" x="589"/>
        <item m="1" x="851"/>
        <item m="1" x="1443"/>
        <item m="1" x="1325"/>
        <item m="1" x="953"/>
        <item m="1" x="498"/>
        <item m="1" x="311"/>
        <item m="1" x="1365"/>
        <item m="1" x="198"/>
        <item m="1" x="695"/>
        <item m="1" x="988"/>
        <item m="1" x="1194"/>
        <item m="1" x="1366"/>
        <item m="1" x="1037"/>
        <item m="1" x="370"/>
        <item m="1" x="386"/>
        <item m="1" x="425"/>
        <item m="1" x="967"/>
        <item m="1" x="731"/>
        <item m="1" x="1149"/>
        <item m="1" x="1345"/>
        <item m="1" x="1050"/>
        <item m="1" x="239"/>
        <item m="1" x="587"/>
        <item m="1" x="860"/>
        <item m="1" x="309"/>
        <item m="1" x="1187"/>
        <item m="1" x="639"/>
        <item m="1" x="1523"/>
        <item m="1" x="833"/>
        <item m="1" x="907"/>
        <item m="1" x="1249"/>
        <item m="1" x="1201"/>
        <item m="1" x="556"/>
        <item m="1" x="789"/>
        <item m="1" x="1195"/>
        <item m="1" x="1242"/>
        <item m="1" x="847"/>
        <item m="1" x="1361"/>
        <item m="1" x="1486"/>
        <item m="1" x="1146"/>
        <item m="1" x="92"/>
        <item m="1" x="795"/>
        <item m="1" x="1216"/>
        <item m="1" x="1019"/>
        <item m="1" x="727"/>
        <item m="1" x="227"/>
        <item m="1" x="354"/>
        <item m="1" x="317"/>
        <item m="1" x="1512"/>
        <item m="1" x="196"/>
        <item m="1" x="1077"/>
        <item m="1" x="1207"/>
        <item m="1" x="1198"/>
        <item m="1" x="336"/>
        <item m="1" x="1428"/>
        <item m="1" x="1119"/>
        <item m="1" x="435"/>
        <item m="1" x="558"/>
        <item m="1" x="944"/>
        <item m="1" x="1538"/>
        <item m="1" x="219"/>
        <item m="1" x="1495"/>
        <item m="1" x="1250"/>
        <item m="1" x="338"/>
        <item m="1" x="444"/>
        <item m="1" x="284"/>
        <item m="1" x="575"/>
        <item m="1" x="514"/>
        <item m="1" x="1368"/>
        <item m="1" x="441"/>
        <item m="1" x="1002"/>
        <item m="1" x="649"/>
        <item m="1" x="1509"/>
        <item m="1" x="476"/>
        <item m="1" x="1100"/>
        <item m="1" x="450"/>
        <item m="1" x="172"/>
        <item m="1" x="986"/>
        <item m="1" x="1312"/>
        <item m="1" x="1373"/>
        <item m="1" x="515"/>
        <item m="1" x="678"/>
        <item m="1" x="126"/>
        <item m="1" x="740"/>
        <item m="1" x="1291"/>
        <item m="1" x="682"/>
        <item m="1" x="1324"/>
        <item m="1" x="1008"/>
        <item m="1" x="842"/>
        <item m="1" x="269"/>
        <item m="1" x="1305"/>
        <item m="1" x="211"/>
        <item m="1" x="958"/>
        <item m="1" x="856"/>
        <item m="1" x="839"/>
        <item m="1" x="226"/>
        <item m="1" x="946"/>
        <item m="1" x="1559"/>
        <item m="1" x="1247"/>
        <item m="1" x="268"/>
        <item m="1" x="1294"/>
        <item m="1" x="1082"/>
        <item m="1" x="1094"/>
        <item m="1" x="1210"/>
        <item m="1" x="490"/>
        <item m="1" x="1285"/>
        <item m="1" x="1166"/>
        <item m="1" x="662"/>
        <item m="1" x="1420"/>
        <item m="1" x="1328"/>
        <item m="1" x="209"/>
        <item x="74"/>
        <item x="73"/>
        <item x="72"/>
        <item x="71"/>
        <item x="70"/>
        <item x="69"/>
        <item x="68"/>
        <item x="67"/>
        <item x="65"/>
        <item x="64"/>
        <item x="63"/>
        <item x="62"/>
        <item x="61"/>
        <item x="60"/>
        <item x="59"/>
        <item x="58"/>
        <item x="55"/>
        <item x="54"/>
        <item x="53"/>
        <item x="51"/>
        <item x="50"/>
        <item x="49"/>
        <item x="48"/>
        <item x="47"/>
        <item x="44"/>
        <item x="43"/>
        <item x="42"/>
        <item x="41"/>
        <item x="40"/>
        <item x="38"/>
        <item x="37"/>
        <item x="36"/>
        <item x="33"/>
        <item x="32"/>
        <item x="31"/>
        <item x="30"/>
        <item x="29"/>
        <item x="28"/>
        <item x="27"/>
        <item x="26"/>
        <item x="23"/>
        <item x="21"/>
        <item x="20"/>
        <item x="19"/>
        <item x="18"/>
        <item x="17"/>
        <item x="15"/>
        <item x="14"/>
        <item x="11"/>
        <item x="9"/>
        <item x="8"/>
        <item x="7"/>
        <item x="6"/>
        <item x="5"/>
        <item x="4"/>
        <item x="2"/>
        <item m="1" x="299"/>
        <item m="1" x="940"/>
        <item m="1" x="477"/>
        <item m="1" x="993"/>
        <item m="1" x="923"/>
        <item m="1" x="766"/>
        <item m="1" x="378"/>
        <item m="1" x="1254"/>
        <item m="1" x="1484"/>
        <item m="1" x="413"/>
        <item m="1" x="596"/>
        <item m="1" x="870"/>
        <item m="1" x="1095"/>
        <item m="1" x="88"/>
        <item m="1" x="1490"/>
        <item m="1" x="368"/>
        <item m="1" x="837"/>
        <item m="1" x="1341"/>
        <item m="1" x="818"/>
        <item m="1" x="1185"/>
        <item m="1" x="966"/>
        <item m="1" x="1555"/>
        <item m="1" x="189"/>
        <item m="1" x="504"/>
        <item m="1" x="1429"/>
        <item m="1" x="1314"/>
        <item m="1" x="747"/>
        <item m="1" x="1180"/>
        <item m="1" x="531"/>
        <item m="1" x="1579"/>
        <item m="1" x="698"/>
        <item m="1" x="1475"/>
        <item m="1" x="707"/>
        <item m="1" x="438"/>
        <item m="1" x="1013"/>
        <item m="1" x="153"/>
        <item m="1" x="392"/>
        <item m="1" x="185"/>
        <item m="1" x="1188"/>
        <item m="1" x="91"/>
        <item m="1" x="1565"/>
        <item m="1" x="1580"/>
        <item m="1" x="1196"/>
        <item m="1" x="894"/>
        <item m="1" x="103"/>
        <item m="1" x="1268"/>
        <item m="1" x="169"/>
        <item m="1" x="1062"/>
        <item m="1" x="1392"/>
        <item m="1" x="250"/>
        <item m="1" x="930"/>
        <item m="1" x="1239"/>
        <item m="1" x="735"/>
        <item m="1" x="489"/>
        <item m="1" x="830"/>
        <item m="1" x="1071"/>
        <item m="1" x="1416"/>
        <item m="1" x="420"/>
        <item m="1" x="1133"/>
        <item m="1" x="739"/>
        <item m="1" x="384"/>
        <item m="1" x="530"/>
        <item m="1" x="497"/>
        <item m="1" x="472"/>
        <item m="1" x="437"/>
        <item m="1" x="807"/>
        <item m="1" x="936"/>
        <item m="1" x="1006"/>
        <item m="1" x="1048"/>
        <item m="1" x="404"/>
        <item m="1" x="1577"/>
        <item m="1" x="1097"/>
        <item m="1" x="854"/>
        <item m="1" x="1297"/>
        <item m="1" x="1088"/>
        <item m="1" x="834"/>
        <item m="1" x="1483"/>
        <item m="1" x="799"/>
        <item m="1" x="718"/>
        <item m="1" x="540"/>
        <item m="1" x="431"/>
        <item m="1" x="318"/>
        <item m="1" x="206"/>
        <item m="1" x="123"/>
        <item m="1" x="1534"/>
        <item m="1" x="1371"/>
        <item m="1" x="1289"/>
        <item m="1" x="1202"/>
        <item m="1" x="1114"/>
        <item m="1" x="912"/>
        <item m="1" x="822"/>
        <item m="1" x="741"/>
        <item m="1" x="656"/>
        <item m="1" x="566"/>
        <item m="1" x="464"/>
        <item m="1" x="347"/>
        <item m="1" x="236"/>
        <item m="1" x="147"/>
        <item m="1" x="1556"/>
        <item m="1" x="1396"/>
        <item m="1" x="1313"/>
        <item m="1" x="849"/>
        <item m="1" x="82"/>
        <item m="1" x="1521"/>
        <item m="1" x="186"/>
        <item m="1" x="243"/>
        <item m="1" x="355"/>
        <item m="1" x="414"/>
        <item m="1" x="578"/>
        <item m="1" x="624"/>
        <item m="1" x="748"/>
        <item m="1" x="828"/>
        <item m="1" x="874"/>
        <item m="1" x="920"/>
        <item m="1" x="1014"/>
        <item m="1" x="1070"/>
        <item x="76"/>
        <item m="1" x="1209"/>
        <item m="1" x="1245"/>
        <item m="1" x="1422"/>
        <item m="1" x="1539"/>
        <item m="1" x="132"/>
        <item m="1" x="214"/>
        <item m="1" x="270"/>
        <item m="1" x="440"/>
        <item m="1" x="495"/>
        <item m="1" x="598"/>
        <item m="1" x="724"/>
        <item m="1" x="895"/>
        <item m="1" x="987"/>
        <item m="1" x="1039"/>
        <item m="1" x="1445"/>
        <item m="1" x="1560"/>
        <item m="1" x="183"/>
        <item x="77"/>
        <item m="1" x="409"/>
        <item m="1" x="517"/>
        <item m="1" x="574"/>
        <item m="1" x="621"/>
        <item m="1" x="699"/>
        <item m="1" x="1502"/>
        <item m="1" x="1183"/>
        <item m="1" x="1500"/>
        <item m="1" x="148"/>
        <item m="1" x="265"/>
        <item m="1" x="511"/>
        <item m="1" x="543"/>
        <item m="1" x="568"/>
        <item m="1" x="617"/>
        <item m="1" x="824"/>
        <item m="1" x="914"/>
        <item m="1" x="933"/>
        <item m="1" x="1441"/>
        <item m="1" x="146"/>
        <item m="1" x="208"/>
        <item m="1" x="463"/>
        <item m="1" x="563"/>
        <item m="1" x="763"/>
        <item m="1" x="821"/>
        <item m="1" x="1033"/>
        <item m="1" x="1061"/>
        <item m="1" x="1091"/>
        <item m="1" x="1113"/>
        <item m="1" x="1263"/>
        <item m="1" x="1338"/>
        <item m="1" x="1350"/>
        <item m="1" x="1370"/>
        <item m="1" x="1394"/>
        <item m="1" x="1417"/>
        <item m="1" x="1461"/>
        <item m="1" x="1498"/>
        <item m="1" x="1581"/>
        <item m="1" x="107"/>
        <item m="1" x="144"/>
        <item m="1" x="164"/>
        <item m="1" x="429"/>
        <item m="1" x="461"/>
        <item m="1" x="486"/>
        <item m="1" x="538"/>
        <item m="1" x="654"/>
        <item m="1" x="717"/>
        <item m="1" x="798"/>
        <item m="1" x="887"/>
        <item x="78"/>
        <item m="1" x="981"/>
        <item m="1" x="1004"/>
        <item m="1" x="1030"/>
        <item m="1" x="1060"/>
        <item m="1" x="1089"/>
        <item m="1" x="1109"/>
        <item x="81"/>
        <item m="1" x="1286"/>
        <item m="1" x="1335"/>
        <item m="1" x="1436"/>
        <item m="1" x="1497"/>
        <item m="1" x="1533"/>
        <item m="1" x="1578"/>
        <item m="1" x="122"/>
        <item m="1" x="230"/>
        <item m="1" x="261"/>
        <item m="1" x="285"/>
        <item m="1" x="316"/>
        <item m="1" x="340"/>
        <item m="1" x="374"/>
        <item m="1" x="400"/>
        <item m="1" x="428"/>
        <item m="1" x="458"/>
        <item m="1" x="484"/>
        <item m="1" x="507"/>
        <item m="1" x="536"/>
        <item m="1" x="560"/>
        <item m="1" x="592"/>
        <item m="1" x="610"/>
        <item m="1" x="634"/>
        <item m="1" x="652"/>
        <item m="1" x="668"/>
        <item m="1" x="689"/>
        <item m="1" x="716"/>
        <item m="1" x="736"/>
        <item m="1" x="760"/>
        <item m="1" x="782"/>
        <item m="1" x="796"/>
        <item m="1" x="819"/>
        <item m="1" x="846"/>
        <item m="1" x="866"/>
        <item m="1" x="886"/>
        <item m="1" x="908"/>
        <item m="1" x="929"/>
        <item m="1" x="954"/>
        <item x="25"/>
        <item m="1" x="1003"/>
        <item m="1" x="1028"/>
        <item x="57"/>
        <item m="1" x="1087"/>
        <item m="1" x="1107"/>
        <item m="1" x="1134"/>
        <item x="35"/>
        <item m="1" x="1179"/>
        <item x="66"/>
        <item m="1" x="1223"/>
        <item x="13"/>
        <item m="1" x="1261"/>
        <item m="1" x="1281"/>
        <item m="1" x="1308"/>
        <item m="1" x="1334"/>
        <item x="75"/>
        <item m="1" x="1369"/>
        <item x="79"/>
        <item m="1" x="1414"/>
        <item m="1" x="1432"/>
        <item m="1" x="1459"/>
        <item m="1" x="1476"/>
        <item m="1" x="1493"/>
        <item m="1" x="1515"/>
        <item x="46"/>
        <item m="1" x="1550"/>
        <item m="1" x="1575"/>
        <item m="1" x="106"/>
        <item m="1" x="121"/>
        <item m="1" x="143"/>
        <item m="1" x="161"/>
        <item m="1" x="177"/>
        <item m="1" x="202"/>
        <item m="1" x="228"/>
        <item m="1" x="259"/>
        <item m="1" x="281"/>
        <item m="1" x="314"/>
        <item m="1" x="339"/>
        <item m="1" x="371"/>
        <item m="1" x="399"/>
        <item m="1" x="424"/>
        <item m="1" x="454"/>
        <item m="1" x="481"/>
        <item m="1" x="505"/>
        <item m="1" x="532"/>
        <item m="1" x="559"/>
        <item m="1" x="591"/>
        <item m="1" x="609"/>
        <item m="1" x="633"/>
        <item m="1" x="650"/>
        <item m="1" x="667"/>
        <item m="1" x="686"/>
        <item m="1" x="715"/>
        <item m="1" x="733"/>
        <item m="1" x="759"/>
        <item m="1" x="781"/>
        <item m="1" x="792"/>
        <item m="1" x="817"/>
        <item m="1" x="843"/>
        <item m="1" x="864"/>
        <item m="1" x="885"/>
        <item m="1" x="906"/>
        <item m="1" x="928"/>
        <item m="1" x="952"/>
        <item m="1" x="980"/>
        <item m="1" x="1001"/>
        <item m="1" x="1027"/>
        <item m="1" x="1057"/>
        <item m="1" x="1086"/>
        <item m="1" x="1105"/>
        <item m="1" x="1130"/>
        <item m="1" x="1157"/>
        <item m="1" x="1177"/>
        <item m="1" x="1197"/>
        <item m="1" x="1222"/>
        <item m="1" x="1237"/>
        <item m="1" x="1258"/>
        <item m="1" x="1280"/>
        <item m="1" x="1306"/>
        <item m="1" x="1331"/>
        <item m="1" x="1348"/>
        <item m="1" x="1367"/>
        <item x="12"/>
        <item m="1" x="1413"/>
        <item m="1" x="1430"/>
        <item m="1" x="1458"/>
        <item m="1" x="1472"/>
        <item m="1" x="1492"/>
        <item m="1" x="1513"/>
        <item m="1" x="1529"/>
        <item m="1" x="1546"/>
        <item m="1" x="1574"/>
        <item m="1" x="104"/>
        <item x="80"/>
        <item m="1" x="140"/>
        <item m="1" x="160"/>
        <item m="1" x="174"/>
        <item m="1" x="199"/>
        <item m="1" x="255"/>
        <item m="1" x="280"/>
        <item m="1" x="310"/>
        <item m="1" x="334"/>
        <item m="1" x="365"/>
        <item m="1" x="398"/>
        <item x="45"/>
        <item m="1" x="451"/>
        <item x="56"/>
        <item m="1" x="503"/>
        <item m="1" x="528"/>
        <item m="1" x="557"/>
        <item m="1" x="588"/>
        <item m="1" x="607"/>
        <item m="1" x="632"/>
        <item m="1" x="645"/>
        <item m="1" x="665"/>
        <item m="1" x="685"/>
        <item m="1" x="713"/>
        <item m="1" x="732"/>
        <item m="1" x="758"/>
        <item x="34"/>
        <item m="1" x="790"/>
        <item m="1" x="814"/>
        <item x="24"/>
        <item m="1" x="863"/>
        <item m="1" x="883"/>
        <item x="52"/>
        <item x="3"/>
        <item x="22"/>
        <item x="39"/>
        <item m="1" x="1000"/>
        <item m="1" x="1025"/>
        <item m="1" x="1054"/>
        <item m="1" x="1083"/>
        <item m="1" x="1104"/>
        <item m="1" x="1127"/>
        <item m="1" x="1156"/>
        <item m="1" x="1175"/>
        <item m="1" x="1193"/>
        <item m="1" x="1218"/>
        <item m="1" x="1236"/>
        <item x="10"/>
        <item x="1"/>
        <item x="16"/>
        <item m="1" x="1329"/>
        <item m="1" x="1346"/>
        <item m="1" x="1364"/>
        <item m="1" x="1386"/>
        <item m="1" x="1410"/>
        <item m="1" x="1469"/>
        <item m="1" x="307"/>
        <item m="1" x="418"/>
        <item m="1" x="683"/>
        <item m="1" x="755"/>
        <item m="1" x="1051"/>
        <item m="1" x="1257"/>
        <item m="1" x="1508"/>
        <item m="1" x="1524"/>
        <item m="1" x="879"/>
        <item m="1" x="222"/>
        <item m="1" x="1021"/>
        <item m="1" x="328"/>
        <item m="1" x="1169"/>
        <item m="1" x="1545"/>
        <item m="1" x="836"/>
        <item m="1" x="1567"/>
        <item m="1" x="93"/>
        <item m="1" x="878"/>
        <item m="1" x="136"/>
        <item m="1" x="921"/>
        <item m="1" x="158"/>
        <item m="1" x="947"/>
        <item m="1" x="170"/>
        <item m="1" x="973"/>
        <item m="1" x="995"/>
        <item m="1" x="220"/>
        <item m="1" x="1020"/>
        <item m="1" x="247"/>
        <item m="1" x="1046"/>
        <item m="1" x="275"/>
        <item m="1" x="301"/>
        <item m="1" x="1101"/>
        <item m="1" x="326"/>
        <item m="1" x="1124"/>
        <item m="1" x="359"/>
        <item m="1" x="1152"/>
        <item m="1" x="390"/>
        <item m="1" x="1167"/>
        <item m="1" x="416"/>
        <item m="1" x="1189"/>
        <item m="1" x="442"/>
        <item m="1" x="1215"/>
        <item m="1" x="474"/>
        <item m="1" x="1232"/>
        <item m="1" x="1255"/>
        <item m="1" x="1322"/>
        <item m="1" x="602"/>
        <item m="1" x="1344"/>
        <item m="1" x="965"/>
        <item m="1" x="331"/>
        <item x="0"/>
        <item t="default"/>
      </items>
    </pivotField>
  </pivotFields>
  <rowFields count="1">
    <field x="0"/>
  </rowFields>
  <rowItems count="82"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270"/>
    </i>
    <i>
      <x v="1288"/>
    </i>
    <i>
      <x v="1337"/>
    </i>
    <i>
      <x v="1344"/>
    </i>
    <i>
      <x v="1383"/>
    </i>
    <i>
      <x v="1386"/>
    </i>
    <i>
      <x v="1390"/>
    </i>
    <i>
      <x v="1392"/>
    </i>
    <i>
      <x v="1394"/>
    </i>
    <i>
      <x v="1399"/>
    </i>
    <i>
      <x v="1401"/>
    </i>
    <i>
      <x v="1408"/>
    </i>
    <i>
      <x v="1466"/>
    </i>
    <i>
      <x v="1477"/>
    </i>
    <i>
      <x v="1488"/>
    </i>
    <i>
      <x v="1490"/>
    </i>
    <i>
      <x v="1503"/>
    </i>
    <i>
      <x v="1506"/>
    </i>
    <i>
      <x v="1509"/>
    </i>
    <i>
      <x v="1510"/>
    </i>
    <i>
      <x v="1511"/>
    </i>
    <i>
      <x v="1512"/>
    </i>
    <i>
      <x v="1524"/>
    </i>
    <i>
      <x v="1525"/>
    </i>
    <i>
      <x v="15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Call to targetTime" fld="0" subtotal="count" baseField="0" baseItem="0"/>
    <dataField name="CDF txCall to targetTime" fld="0" subtotal="count" baseField="0" baseItem="61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Call to targetTime" fld="0" subtotal="count" showDataAs="percentOfTotal" baseField="0" baseItem="50" numFmtId="10"/>
  </dataFields>
  <chartFormats count="5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2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DEA03-901B-4B53-83F4-9CCBA24217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BY4:CB5" firstHeaderRow="0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337">
        <item m="1" x="140"/>
        <item m="1" x="279"/>
        <item m="1" x="88"/>
        <item m="1" x="231"/>
        <item m="1" x="34"/>
        <item m="1" x="178"/>
        <item m="1" x="319"/>
        <item m="1" x="126"/>
        <item m="1" x="265"/>
        <item m="1" x="255"/>
        <item m="1" x="57"/>
        <item m="1" x="203"/>
        <item m="1" x="1"/>
        <item m="1" x="146"/>
        <item m="1" x="286"/>
        <item m="1" x="98"/>
        <item m="1" x="241"/>
        <item m="1" x="42"/>
        <item m="1" x="190"/>
        <item m="1" x="326"/>
        <item m="1" x="134"/>
        <item m="1" x="273"/>
        <item m="1" x="78"/>
        <item m="1" x="224"/>
        <item m="1" x="26"/>
        <item m="1" x="175"/>
        <item m="1" x="313"/>
        <item m="1" x="122"/>
        <item m="1" x="260"/>
        <item m="1" x="219"/>
        <item m="1" x="22"/>
        <item m="1" x="170"/>
        <item m="1" x="308"/>
        <item m="1" x="116"/>
        <item m="1" x="257"/>
        <item m="1" x="63"/>
        <item m="1" x="207"/>
        <item m="1" x="7"/>
        <item m="1" x="152"/>
        <item m="1" x="295"/>
        <item m="1" x="102"/>
        <item m="1" x="246"/>
        <item m="1" x="50"/>
        <item m="1" x="194"/>
        <item m="1" x="329"/>
        <item m="1" x="141"/>
        <item m="1" x="280"/>
        <item m="1" x="89"/>
        <item m="1" x="232"/>
        <item m="1" x="179"/>
        <item m="1" x="127"/>
        <item m="1" x="71"/>
        <item m="1" x="214"/>
        <item m="1" x="19"/>
        <item m="1" x="164"/>
        <item m="1" x="302"/>
        <item m="1" x="112"/>
        <item m="1" x="256"/>
        <item m="1" x="58"/>
        <item m="1" x="204"/>
        <item m="1" x="2"/>
        <item m="1" x="147"/>
        <item m="1" x="287"/>
        <item m="1" x="99"/>
        <item m="1" x="242"/>
        <item m="1" x="43"/>
        <item m="1" x="191"/>
        <item m="1" x="135"/>
        <item m="1" x="274"/>
        <item m="1" x="79"/>
        <item m="1" x="225"/>
        <item m="1" x="27"/>
        <item m="1" x="176"/>
        <item m="1" x="314"/>
        <item m="1" x="123"/>
        <item m="1" x="261"/>
        <item m="1" x="67"/>
        <item m="1" x="211"/>
        <item m="1" x="13"/>
        <item m="1" x="159"/>
        <item m="1" x="331"/>
        <item m="1" x="309"/>
        <item m="1" x="117"/>
        <item m="1" x="258"/>
        <item m="1" x="64"/>
        <item m="1" x="208"/>
        <item m="1" x="8"/>
        <item m="1" x="153"/>
        <item m="1" x="296"/>
        <item m="1" x="320"/>
        <item m="1" x="165"/>
        <item m="1" x="303"/>
        <item m="1" x="288"/>
        <item m="1" x="44"/>
        <item m="1" x="192"/>
        <item m="1" x="327"/>
        <item m="1" x="136"/>
        <item m="1" x="275"/>
        <item m="1" x="80"/>
        <item m="1" x="251"/>
        <item m="1" x="118"/>
        <item m="1" x="20"/>
        <item m="1" x="166"/>
        <item m="1" x="304"/>
        <item m="1" x="233"/>
        <item m="1" x="299"/>
        <item m="1" x="35"/>
        <item m="1" x="108"/>
        <item m="1" x="180"/>
        <item m="1" x="332"/>
        <item m="1" x="36"/>
        <item m="1" x="181"/>
        <item m="1" x="321"/>
        <item m="1" x="198"/>
        <item m="1" x="266"/>
        <item m="1" x="333"/>
        <item m="1" x="72"/>
        <item m="1" x="220"/>
        <item m="1" x="289"/>
        <item m="1" x="100"/>
        <item m="1" x="171"/>
        <item m="1" x="243"/>
        <item m="1" x="310"/>
        <item m="1" x="226"/>
        <item m="1" x="51"/>
        <item m="1" x="154"/>
        <item m="1" x="227"/>
        <item m="1" x="28"/>
        <item m="1" x="119"/>
        <item m="1" x="276"/>
        <item m="1" x="9"/>
        <item m="1" x="81"/>
        <item m="1" x="155"/>
        <item m="1" x="228"/>
        <item m="1" x="297"/>
        <item m="1" x="103"/>
        <item m="1" x="52"/>
        <item m="1" x="124"/>
        <item m="1" x="195"/>
        <item m="1" x="330"/>
        <item m="1" x="142"/>
        <item m="1" x="160"/>
        <item m="1" x="234"/>
        <item m="1" x="37"/>
        <item m="1" x="109"/>
        <item m="1" x="73"/>
        <item m="1" x="185"/>
        <item m="1" x="148"/>
        <item m="1" x="131"/>
        <item m="1" x="45"/>
        <item m="1" x="161"/>
        <item m="1" x="75"/>
        <item m="1" x="182"/>
        <item m="1" x="113"/>
        <item m="1" x="65"/>
        <item m="1" x="149"/>
        <item m="1" x="82"/>
        <item m="1" x="14"/>
        <item m="1" x="221"/>
        <item m="1" x="29"/>
        <item m="1" x="238"/>
        <item m="1" x="172"/>
        <item m="1" x="40"/>
        <item m="1" x="186"/>
        <item m="1" x="324"/>
        <item m="1" x="59"/>
        <item m="1" x="3"/>
        <item m="1" x="94"/>
        <item m="1" x="23"/>
        <item m="1" x="167"/>
        <item m="1" x="110"/>
        <item m="1" x="259"/>
        <item m="1" x="10"/>
        <item m="1" x="30"/>
        <item m="1" x="104"/>
        <item m="1" x="305"/>
        <item m="1" x="114"/>
        <item m="1" x="46"/>
        <item m="1" x="187"/>
        <item m="1" x="60"/>
        <item m="1" x="199"/>
        <item m="1" x="132"/>
        <item m="1" x="267"/>
        <item m="1" x="205"/>
        <item m="1" x="137"/>
        <item m="1" x="68"/>
        <item m="1" x="269"/>
        <item m="1" x="209"/>
        <item m="1" x="143"/>
        <item m="1" x="74"/>
        <item m="1" x="4"/>
        <item m="1" x="76"/>
        <item m="1" x="11"/>
        <item m="1" x="281"/>
        <item m="1" x="215"/>
        <item m="1" x="150"/>
        <item m="1" x="83"/>
        <item m="1" x="15"/>
        <item m="1" x="284"/>
        <item m="1" x="222"/>
        <item m="1" x="156"/>
        <item m="1" x="90"/>
        <item m="1" x="290"/>
        <item m="1" x="162"/>
        <item m="1" x="95"/>
        <item m="1" x="235"/>
        <item m="1" x="168"/>
        <item m="1" x="31"/>
        <item m="1" x="173"/>
        <item m="1" x="105"/>
        <item m="1" x="38"/>
        <item m="1" x="306"/>
        <item m="1" x="244"/>
        <item m="1" x="177"/>
        <item m="1" x="111"/>
        <item m="1" x="41"/>
        <item m="1" x="311"/>
        <item m="1" x="247"/>
        <item m="1" x="183"/>
        <item m="1" x="115"/>
        <item m="1" x="315"/>
        <item m="1" x="252"/>
        <item m="1" x="120"/>
        <item m="1" x="53"/>
        <item m="1" x="125"/>
        <item m="1" x="325"/>
        <item m="1" x="128"/>
        <item m="1" x="61"/>
        <item m="1" x="262"/>
        <item m="1" x="200"/>
        <item m="1" x="66"/>
        <item m="1" x="69"/>
        <item m="1" x="334"/>
        <item m="1" x="270"/>
        <item m="1" x="5"/>
        <item m="1" x="277"/>
        <item m="1" x="212"/>
        <item m="1" x="144"/>
        <item m="1" x="77"/>
        <item m="1" x="12"/>
        <item m="1" x="282"/>
        <item m="1" x="216"/>
        <item m="1" x="151"/>
        <item m="1" x="16"/>
        <item m="1" x="285"/>
        <item m="1" x="157"/>
        <item m="1" x="91"/>
        <item m="1" x="291"/>
        <item m="1" x="229"/>
        <item m="1" x="163"/>
        <item m="1" x="24"/>
        <item m="1" x="298"/>
        <item m="1" x="169"/>
        <item m="1" x="32"/>
        <item m="1" x="300"/>
        <item m="1" x="239"/>
        <item m="1" x="174"/>
        <item m="1" x="106"/>
        <item m="1" x="39"/>
        <item m="1" x="307"/>
        <item m="1" x="245"/>
        <item m="1" x="248"/>
        <item m="1" x="253"/>
        <item m="1" x="121"/>
        <item m="1" x="193"/>
        <item m="1" x="263"/>
        <item m="1" x="133"/>
        <item m="1" x="335"/>
        <item m="1" x="84"/>
        <item m="1" x="96"/>
        <item m="1" x="21"/>
        <item m="1" x="47"/>
        <item m="1" x="129"/>
        <item m="1" x="264"/>
        <item m="1" x="206"/>
        <item m="1" x="138"/>
        <item m="1" x="213"/>
        <item m="1" x="85"/>
        <item m="1" x="188"/>
        <item m="1" x="92"/>
        <item m="1" x="292"/>
        <item m="1" x="236"/>
        <item m="1" x="139"/>
        <item m="1" x="86"/>
        <item m="1" x="322"/>
        <item m="1" x="293"/>
        <item m="1" x="316"/>
        <item m="1" x="254"/>
        <item m="1" x="217"/>
        <item m="1" x="54"/>
        <item m="1" x="33"/>
        <item m="1" x="312"/>
        <item m="1" x="249"/>
        <item m="1" x="323"/>
        <item m="1" x="93"/>
        <item m="1" x="210"/>
        <item m="1" x="218"/>
        <item m="1" x="271"/>
        <item m="1" x="87"/>
        <item m="1" x="196"/>
        <item m="1" x="130"/>
        <item m="1" x="283"/>
        <item m="1" x="268"/>
        <item m="1" x="17"/>
        <item m="1" x="197"/>
        <item m="1" x="328"/>
        <item m="1" x="55"/>
        <item m="1" x="272"/>
        <item m="1" x="184"/>
        <item m="1" x="145"/>
        <item m="1" x="250"/>
        <item m="1" x="70"/>
        <item m="1" x="6"/>
        <item m="1" x="201"/>
        <item m="1" x="48"/>
        <item m="1" x="230"/>
        <item m="1" x="278"/>
        <item m="1" x="107"/>
        <item m="1" x="237"/>
        <item m="1" x="62"/>
        <item m="1" x="49"/>
        <item m="1" x="202"/>
        <item m="1" x="56"/>
        <item m="1" x="25"/>
        <item m="1" x="18"/>
        <item m="1" x="301"/>
        <item m="1" x="158"/>
        <item m="1" x="189"/>
        <item m="1" x="97"/>
        <item m="1" x="223"/>
        <item m="1" x="101"/>
        <item m="1" x="317"/>
        <item m="1" x="240"/>
        <item m="1" x="318"/>
        <item m="1" x="294"/>
        <item x="0"/>
        <item t="default"/>
      </items>
    </pivotField>
  </pivotFields>
  <rowFields count="1">
    <field x="26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end to rxstart act" fld="26" subtotal="count" baseField="0" baseItem="0"/>
    <dataField name="CDF of txend to rxstart act2" fld="26" subtotal="count" baseField="26" baseItem="6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of txend to rxstart act2" fld="26" subtotal="count" showDataAs="percentOfTotal" baseField="26" baseItem="4" numFmtId="10"/>
  </dataFields>
  <chartFormats count="3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6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05733-EEF9-44BE-A1C3-B41C4A788456}" name="PivotTable1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9">
  <location ref="AO4:AR61" firstHeaderRow="0" firstDataRow="1" firstDataCol="1"/>
  <pivotFields count="1">
    <pivotField axis="axisRow" dataField="1" showAll="0">
      <items count="66">
        <item m="1" x="59"/>
        <item m="1" x="57"/>
        <item m="1" x="63"/>
        <item m="1" x="62"/>
        <item m="1" x="64"/>
        <item m="1" x="60"/>
        <item x="0"/>
        <item m="1" x="58"/>
        <item m="1"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7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xEnd to targetTime" fld="0" subtotal="count" baseField="0" baseItem="0"/>
    <dataField name="CDF End to targetTime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rxEnd to targetTime" fld="0" subtotal="count" showDataAs="percentOfTotal" baseField="0" baseItem="0" numFmtId="10"/>
  </dataFields>
  <chartFormats count="7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0A608-4D92-47AF-8553-295D965F01D6}" name="PivotTable1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6">
  <location ref="BG4:BJ49" firstHeaderRow="0" firstDataRow="1" firstDataCol="1"/>
  <pivotFields count="1">
    <pivotField axis="axisRow" dataField="1" showAll="0" sortType="ascending">
      <items count="556">
        <item m="1" x="45"/>
        <item m="1" x="330"/>
        <item m="1" x="74"/>
        <item m="1" x="321"/>
        <item m="1" x="63"/>
        <item m="1" x="312"/>
        <item m="1" x="281"/>
        <item m="1" x="393"/>
        <item m="1" x="528"/>
        <item m="1" x="143"/>
        <item m="1" x="273"/>
        <item m="1" x="517"/>
        <item m="1" x="265"/>
        <item m="1" x="378"/>
        <item m="1" x="498"/>
        <item m="1" x="246"/>
        <item m="1" x="491"/>
        <item m="1" x="238"/>
        <item m="1" x="349"/>
        <item m="1" x="482"/>
        <item m="1" x="100"/>
        <item m="1" x="476"/>
        <item m="1" x="92"/>
        <item m="1" x="337"/>
        <item m="1" x="276"/>
        <item m="1" x="386"/>
        <item m="1" x="359"/>
        <item m="1" x="547"/>
        <item m="1" x="69"/>
        <item m="1" x="102"/>
        <item m="1" x="132"/>
        <item m="1" x="167"/>
        <item m="1" x="199"/>
        <item m="1" x="344"/>
        <item m="1" x="374"/>
        <item m="1" x="406"/>
        <item m="1" x="441"/>
        <item m="1" x="157"/>
        <item m="1" x="252"/>
        <item m="1" x="304"/>
        <item m="1" x="364"/>
        <item m="1" x="49"/>
        <item m="1" x="148"/>
        <item m="1" x="331"/>
        <item m="1" x="455"/>
        <item m="1" x="488"/>
        <item m="1" x="521"/>
        <item m="1" x="282"/>
        <item m="1" x="520"/>
        <item m="1" x="293"/>
        <item m="1" x="394"/>
        <item m="1" x="409"/>
        <item m="1" x="424"/>
        <item m="1" x="444"/>
        <item m="1" x="462"/>
        <item m="1" x="510"/>
        <item m="1" x="529"/>
        <item m="1" x="543"/>
        <item m="1" x="48"/>
        <item m="1" x="62"/>
        <item m="1" x="81"/>
        <item m="1" x="98"/>
        <item m="1" x="114"/>
        <item m="1" x="127"/>
        <item m="1" x="144"/>
        <item m="1" x="163"/>
        <item m="1" x="177"/>
        <item m="1" x="193"/>
        <item m="1" x="213"/>
        <item m="1" x="228"/>
        <item m="1" x="242"/>
        <item m="1" x="275"/>
        <item m="1" x="288"/>
        <item m="1" x="297"/>
        <item m="1" x="311"/>
        <item m="1" x="329"/>
        <item m="1" x="341"/>
        <item m="1" x="353"/>
        <item m="1" x="370"/>
        <item m="1" x="403"/>
        <item m="1" x="436"/>
        <item m="1" x="451"/>
        <item m="1" x="471"/>
        <item m="1" x="486"/>
        <item m="1" x="503"/>
        <item m="1" x="519"/>
        <item m="1" x="186"/>
        <item m="1" x="423"/>
        <item m="1" x="479"/>
        <item m="1" x="61"/>
        <item m="1" x="113"/>
        <item m="1" x="227"/>
        <item m="1" x="241"/>
        <item m="1" x="257"/>
        <item m="1" x="274"/>
        <item m="1" x="287"/>
        <item m="1" x="310"/>
        <item m="1" x="435"/>
        <item x="40"/>
        <item m="1" x="502"/>
        <item m="1" x="518"/>
        <item m="1" x="542"/>
        <item m="1" x="47"/>
        <item m="1" x="54"/>
        <item m="1" x="60"/>
        <item m="1" x="73"/>
        <item m="1" x="90"/>
        <item m="1" x="105"/>
        <item m="1" x="112"/>
        <item m="1" x="126"/>
        <item m="1" x="135"/>
        <item x="41"/>
        <item m="1" x="162"/>
        <item m="1" x="192"/>
        <item m="1" x="202"/>
        <item m="1" x="212"/>
        <item m="1" x="221"/>
        <item m="1" x="249"/>
        <item m="1" x="266"/>
        <item m="1" x="309"/>
        <item m="1" x="320"/>
        <item m="1" x="328"/>
        <item m="1" x="336"/>
        <item m="1" x="340"/>
        <item m="1" x="346"/>
        <item m="1" x="352"/>
        <item m="1" x="361"/>
        <item m="1" x="369"/>
        <item m="1" x="379"/>
        <item m="1" x="384"/>
        <item m="1" x="392"/>
        <item m="1" x="402"/>
        <item m="1" x="408"/>
        <item m="1" x="417"/>
        <item m="1" x="422"/>
        <item m="1" x="434"/>
        <item m="1" x="461"/>
        <item m="1" x="470"/>
        <item m="1" x="492"/>
        <item m="1" x="501"/>
        <item m="1" x="509"/>
        <item m="1" x="527"/>
        <item m="1" x="536"/>
        <item m="1" x="541"/>
        <item m="1" x="549"/>
        <item m="1" x="46"/>
        <item m="1" x="53"/>
        <item m="1" x="59"/>
        <item m="1" x="72"/>
        <item m="1" x="80"/>
        <item m="1" x="89"/>
        <item m="1" x="97"/>
        <item m="1" x="142"/>
        <item m="1" x="161"/>
        <item m="1" x="170"/>
        <item m="1" x="185"/>
        <item m="1" x="191"/>
        <item m="1" x="211"/>
        <item m="1" x="220"/>
        <item m="1" x="226"/>
        <item m="1" x="234"/>
        <item m="1" x="256"/>
        <item m="1" x="280"/>
        <item m="1" x="335"/>
        <item m="1" x="368"/>
        <item m="1" x="401"/>
        <item m="1" x="421"/>
        <item m="1" x="433"/>
        <item m="1" x="500"/>
        <item m="1" x="508"/>
        <item m="1" x="516"/>
        <item m="1" x="526"/>
        <item m="1" x="535"/>
        <item m="1" x="58"/>
        <item m="1" x="71"/>
        <item m="1" x="79"/>
        <item m="1" x="88"/>
        <item m="1" x="96"/>
        <item m="1" x="104"/>
        <item m="1" x="111"/>
        <item m="1" x="119"/>
        <item m="1" x="134"/>
        <item m="1" x="141"/>
        <item m="1" x="152"/>
        <item m="1" x="160"/>
        <item m="1" x="169"/>
        <item m="1" x="176"/>
        <item m="1" x="184"/>
        <item m="1" x="201"/>
        <item m="1" x="210"/>
        <item m="1" x="248"/>
        <item m="1" x="272"/>
        <item m="1" x="308"/>
        <item m="1" x="319"/>
        <item m="1" x="327"/>
        <item m="1" x="351"/>
        <item m="1" x="360"/>
        <item m="1" x="377"/>
        <item m="1" x="400"/>
        <item m="1" x="416"/>
        <item m="1" x="443"/>
        <item m="1" x="460"/>
        <item m="1" x="485"/>
        <item m="1" x="499"/>
        <item m="1" x="515"/>
        <item m="1" x="554"/>
        <item x="19"/>
        <item x="17"/>
        <item x="27"/>
        <item x="35"/>
        <item m="1" x="125"/>
        <item x="13"/>
        <item x="15"/>
        <item x="16"/>
        <item x="25"/>
        <item x="24"/>
        <item x="22"/>
        <item x="30"/>
        <item x="26"/>
        <item m="1" x="209"/>
        <item m="1" x="225"/>
        <item m="1" x="233"/>
        <item m="1" x="240"/>
        <item m="1" x="247"/>
        <item m="1" x="255"/>
        <item m="1" x="264"/>
        <item m="1" x="271"/>
        <item m="1" x="279"/>
        <item m="1" x="286"/>
        <item m="1" x="292"/>
        <item m="1" x="296"/>
        <item m="1" x="301"/>
        <item m="1" x="307"/>
        <item m="1" x="318"/>
        <item m="1" x="326"/>
        <item x="5"/>
        <item x="2"/>
        <item x="9"/>
        <item x="6"/>
        <item m="1" x="358"/>
        <item m="1" x="367"/>
        <item m="1" x="376"/>
        <item m="1" x="383"/>
        <item m="1" x="391"/>
        <item m="1" x="399"/>
        <item x="8"/>
        <item m="1" x="415"/>
        <item m="1" x="420"/>
        <item m="1" x="432"/>
        <item m="1" x="442"/>
        <item m="1" x="450"/>
        <item m="1" x="459"/>
        <item m="1" x="469"/>
        <item m="1" x="478"/>
        <item m="1" x="484"/>
        <item x="44"/>
        <item m="1" x="497"/>
        <item m="1" x="507"/>
        <item m="1" x="514"/>
        <item m="1" x="525"/>
        <item m="1" x="534"/>
        <item m="1" x="540"/>
        <item m="1" x="548"/>
        <item m="1" x="553"/>
        <item m="1" x="52"/>
        <item m="1" x="57"/>
        <item m="1" x="70"/>
        <item m="1" x="78"/>
        <item m="1" x="87"/>
        <item m="1" x="95"/>
        <item m="1" x="103"/>
        <item m="1" x="110"/>
        <item m="1" x="118"/>
        <item m="1" x="124"/>
        <item m="1" x="133"/>
        <item m="1" x="140"/>
        <item m="1" x="151"/>
        <item m="1" x="159"/>
        <item m="1" x="168"/>
        <item m="1" x="175"/>
        <item m="1" x="183"/>
        <item m="1" x="190"/>
        <item m="1" x="200"/>
        <item m="1" x="208"/>
        <item m="1" x="219"/>
        <item m="1" x="224"/>
        <item m="1" x="232"/>
        <item m="1" x="239"/>
        <item m="1" x="245"/>
        <item m="1" x="254"/>
        <item m="1" x="263"/>
        <item m="1" x="270"/>
        <item m="1" x="278"/>
        <item m="1" x="285"/>
        <item m="1" x="291"/>
        <item m="1" x="295"/>
        <item m="1" x="300"/>
        <item m="1" x="306"/>
        <item m="1" x="317"/>
        <item m="1" x="325"/>
        <item m="1" x="334"/>
        <item m="1" x="339"/>
        <item m="1" x="345"/>
        <item m="1" x="350"/>
        <item m="1" x="357"/>
        <item m="1" x="366"/>
        <item m="1" x="375"/>
        <item m="1" x="382"/>
        <item m="1" x="390"/>
        <item m="1" x="398"/>
        <item m="1" x="407"/>
        <item m="1" x="414"/>
        <item x="21"/>
        <item m="1" x="431"/>
        <item x="34"/>
        <item m="1" x="449"/>
        <item m="1" x="458"/>
        <item m="1" x="468"/>
        <item x="29"/>
        <item m="1" x="483"/>
        <item m="1" x="490"/>
        <item x="37"/>
        <item x="11"/>
        <item m="1" x="513"/>
        <item m="1" x="524"/>
        <item m="1" x="533"/>
        <item m="1" x="539"/>
        <item m="1" x="546"/>
        <item x="39"/>
        <item m="1" x="51"/>
        <item x="42"/>
        <item m="1" x="68"/>
        <item m="1" x="77"/>
        <item m="1" x="86"/>
        <item m="1" x="94"/>
        <item m="1" x="101"/>
        <item x="32"/>
        <item m="1" x="117"/>
        <item m="1" x="123"/>
        <item m="1" x="131"/>
        <item m="1" x="139"/>
        <item m="1" x="150"/>
        <item m="1" x="158"/>
        <item m="1" x="166"/>
        <item m="1" x="174"/>
        <item m="1" x="182"/>
        <item m="1" x="189"/>
        <item m="1" x="198"/>
        <item m="1" x="207"/>
        <item m="1" x="218"/>
        <item m="1" x="223"/>
        <item m="1" x="231"/>
        <item m="1" x="237"/>
        <item m="1" x="253"/>
        <item m="1" x="262"/>
        <item m="1" x="269"/>
        <item m="1" x="277"/>
        <item m="1" x="284"/>
        <item m="1" x="290"/>
        <item m="1" x="299"/>
        <item m="1" x="305"/>
        <item m="1" x="316"/>
        <item m="1" x="324"/>
        <item m="1" x="333"/>
        <item m="1" x="338"/>
        <item m="1" x="343"/>
        <item m="1" x="348"/>
        <item m="1" x="356"/>
        <item m="1" x="365"/>
        <item m="1" x="373"/>
        <item m="1" x="381"/>
        <item m="1" x="389"/>
        <item m="1" x="397"/>
        <item m="1" x="405"/>
        <item m="1" x="413"/>
        <item m="1" x="419"/>
        <item m="1" x="430"/>
        <item m="1" x="440"/>
        <item m="1" x="448"/>
        <item m="1" x="457"/>
        <item m="1" x="467"/>
        <item m="1" x="477"/>
        <item m="1" x="481"/>
        <item m="1" x="489"/>
        <item m="1" x="496"/>
        <item m="1" x="506"/>
        <item m="1" x="512"/>
        <item m="1" x="523"/>
        <item m="1" x="532"/>
        <item m="1" x="538"/>
        <item m="1" x="545"/>
        <item m="1" x="552"/>
        <item m="1" x="50"/>
        <item m="1" x="56"/>
        <item m="1" x="67"/>
        <item m="1" x="76"/>
        <item m="1" x="85"/>
        <item m="1" x="93"/>
        <item x="4"/>
        <item x="3"/>
        <item x="18"/>
        <item m="1" x="122"/>
        <item m="1" x="130"/>
        <item m="1" x="138"/>
        <item m="1" x="149"/>
        <item m="1" x="156"/>
        <item m="1" x="165"/>
        <item m="1" x="173"/>
        <item m="1" x="181"/>
        <item m="1" x="188"/>
        <item m="1" x="197"/>
        <item m="1" x="206"/>
        <item x="12"/>
        <item x="1"/>
        <item x="7"/>
        <item x="14"/>
        <item m="1" x="244"/>
        <item m="1" x="251"/>
        <item m="1" x="261"/>
        <item m="1" x="268"/>
        <item m="1" x="298"/>
        <item m="1" x="303"/>
        <item m="1" x="332"/>
        <item m="1" x="388"/>
        <item m="1" x="404"/>
        <item m="1" x="429"/>
        <item m="1" x="439"/>
        <item m="1" x="447"/>
        <item m="1" x="456"/>
        <item m="1" x="495"/>
        <item m="1" x="522"/>
        <item m="1" x="537"/>
        <item m="1" x="551"/>
        <item m="1" x="55"/>
        <item m="1" x="66"/>
        <item m="1" x="75"/>
        <item m="1" x="84"/>
        <item m="1" x="91"/>
        <item m="1" x="99"/>
        <item m="1" x="109"/>
        <item m="1" x="121"/>
        <item m="1" x="129"/>
        <item m="1" x="137"/>
        <item m="1" x="155"/>
        <item m="1" x="164"/>
        <item m="1" x="172"/>
        <item m="1" x="196"/>
        <item m="1" x="230"/>
        <item m="1" x="236"/>
        <item m="1" x="260"/>
        <item m="1" x="283"/>
        <item m="1" x="294"/>
        <item m="1" x="302"/>
        <item m="1" x="315"/>
        <item m="1" x="323"/>
        <item m="1" x="372"/>
        <item m="1" x="387"/>
        <item m="1" x="428"/>
        <item m="1" x="205"/>
        <item m="1" x="454"/>
        <item m="1" x="217"/>
        <item m="1" x="466"/>
        <item m="1" x="505"/>
        <item m="1" x="259"/>
        <item m="1" x="363"/>
        <item m="1" x="147"/>
        <item x="36"/>
        <item x="38"/>
        <item m="1" x="427"/>
        <item x="33"/>
        <item x="31"/>
        <item m="1" x="216"/>
        <item m="1" x="465"/>
        <item m="1" x="222"/>
        <item m="1" x="474"/>
        <item x="10"/>
        <item m="1" x="494"/>
        <item x="20"/>
        <item x="43"/>
        <item x="28"/>
        <item m="1" x="531"/>
        <item m="1" x="544"/>
        <item x="23"/>
        <item m="1" x="65"/>
        <item m="1" x="83"/>
        <item m="1" x="347"/>
        <item m="1" x="108"/>
        <item m="1" x="146"/>
        <item m="1" x="412"/>
        <item m="1" x="180"/>
        <item m="1" x="464"/>
        <item m="1" x="530"/>
        <item m="1" x="314"/>
        <item m="1" x="322"/>
        <item m="1" x="107"/>
        <item m="1" x="355"/>
        <item m="1" x="116"/>
        <item m="1" x="396"/>
        <item m="1" x="154"/>
        <item m="1" x="179"/>
        <item m="1" x="438"/>
        <item m="1" x="195"/>
        <item m="1" x="446"/>
        <item m="1" x="204"/>
        <item m="1" x="453"/>
        <item m="1" x="215"/>
        <item m="1" x="473"/>
        <item m="1" x="480"/>
        <item m="1" x="235"/>
        <item m="1" x="487"/>
        <item m="1" x="243"/>
        <item m="1" x="493"/>
        <item m="1" x="250"/>
        <item m="1" x="504"/>
        <item m="1" x="258"/>
        <item m="1" x="511"/>
        <item m="1" x="267"/>
        <item m="1" x="289"/>
        <item m="1" x="550"/>
        <item m="1" x="313"/>
        <item m="1" x="64"/>
        <item m="1" x="82"/>
        <item m="1" x="342"/>
        <item m="1" x="106"/>
        <item m="1" x="354"/>
        <item m="1" x="115"/>
        <item m="1" x="362"/>
        <item m="1" x="120"/>
        <item m="1" x="371"/>
        <item m="1" x="128"/>
        <item m="1" x="380"/>
        <item m="1" x="136"/>
        <item m="1" x="385"/>
        <item m="1" x="145"/>
        <item m="1" x="395"/>
        <item m="1" x="153"/>
        <item m="1" x="411"/>
        <item m="1" x="171"/>
        <item m="1" x="418"/>
        <item m="1" x="178"/>
        <item m="1" x="425"/>
        <item m="1" x="187"/>
        <item m="1" x="437"/>
        <item m="1" x="194"/>
        <item m="1" x="445"/>
        <item m="1" x="203"/>
        <item m="1" x="452"/>
        <item m="1" x="214"/>
        <item m="1" x="463"/>
        <item m="1" x="472"/>
        <item m="1" x="229"/>
        <item m="1" x="410"/>
        <item m="1" x="426"/>
        <item m="1" x="475"/>
        <item x="0"/>
        <item t="default"/>
      </items>
    </pivotField>
  </pivotFields>
  <rowFields count="1">
    <field x="0"/>
  </rowFields>
  <rowItems count="45">
    <i>
      <x v="98"/>
    </i>
    <i>
      <x v="111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35"/>
    </i>
    <i>
      <x v="236"/>
    </i>
    <i>
      <x v="237"/>
    </i>
    <i>
      <x v="238"/>
    </i>
    <i>
      <x v="245"/>
    </i>
    <i>
      <x v="255"/>
    </i>
    <i>
      <x v="312"/>
    </i>
    <i>
      <x v="314"/>
    </i>
    <i>
      <x v="318"/>
    </i>
    <i>
      <x v="321"/>
    </i>
    <i>
      <x v="322"/>
    </i>
    <i>
      <x v="328"/>
    </i>
    <i>
      <x v="330"/>
    </i>
    <i>
      <x v="336"/>
    </i>
    <i>
      <x v="398"/>
    </i>
    <i>
      <x v="399"/>
    </i>
    <i>
      <x v="400"/>
    </i>
    <i>
      <x v="412"/>
    </i>
    <i>
      <x v="413"/>
    </i>
    <i>
      <x v="414"/>
    </i>
    <i>
      <x v="415"/>
    </i>
    <i>
      <x v="466"/>
    </i>
    <i>
      <x v="467"/>
    </i>
    <i>
      <x v="469"/>
    </i>
    <i>
      <x v="470"/>
    </i>
    <i>
      <x v="475"/>
    </i>
    <i>
      <x v="477"/>
    </i>
    <i>
      <x v="478"/>
    </i>
    <i>
      <x v="479"/>
    </i>
    <i>
      <x v="4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txCall to afterTx" fld="0" subtotal="count" baseField="0" baseItem="0"/>
    <dataField name="CDF txCall to afterTx" fld="0" subtotal="count" baseField="0" baseItem="54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txCall to afterTx" fld="0" subtotal="count" showDataAs="percentOfTotal" baseField="0" baseItem="3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7C871-DFBF-4B07-B6BF-843086A7282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1">
  <location ref="O1:R64" firstHeaderRow="0" firstDataRow="1" firstDataCol="1"/>
  <pivotFields count="1">
    <pivotField axis="axisRow" dataField="1" showAll="0" sortType="ascending">
      <items count="1597">
        <item m="1" x="914"/>
        <item m="1" x="136"/>
        <item m="1" x="888"/>
        <item m="1" x="116"/>
        <item m="1" x="867"/>
        <item m="1" x="93"/>
        <item m="1" x="836"/>
        <item m="1" x="71"/>
        <item m="1" x="809"/>
        <item m="1" x="1527"/>
        <item m="1" x="1069"/>
        <item m="1" x="1451"/>
        <item m="1" x="277"/>
        <item m="1" x="654"/>
        <item m="1" x="1043"/>
        <item m="1" x="1423"/>
        <item m="1" x="248"/>
        <item m="1" x="626"/>
        <item m="1" x="1018"/>
        <item m="1" x="559"/>
        <item m="1" x="768"/>
        <item m="1" x="814"/>
        <item m="1" x="961"/>
        <item m="1" x="1112"/>
        <item m="1" x="1154"/>
        <item m="1" x="1253"/>
        <item m="1" x="1299"/>
        <item m="1" x="1343"/>
        <item m="1" x="1393"/>
        <item m="1" x="1439"/>
        <item m="1" x="1488"/>
        <item m="1" x="1538"/>
        <item m="1" x="1587"/>
        <item m="1" x="97"/>
        <item m="1" x="134"/>
        <item m="1" x="180"/>
        <item m="1" x="219"/>
        <item m="1" x="266"/>
        <item m="1" x="314"/>
        <item m="1" x="355"/>
        <item m="1" x="398"/>
        <item m="1" x="441"/>
        <item m="1" x="488"/>
        <item m="1" x="528"/>
        <item m="1" x="586"/>
        <item m="1" x="644"/>
        <item m="1" x="701"/>
        <item m="1" x="743"/>
        <item m="1" x="786"/>
        <item m="1" x="838"/>
        <item m="1" x="886"/>
        <item m="1" x="934"/>
        <item m="1" x="980"/>
        <item m="1" x="1035"/>
        <item m="1" x="1083"/>
        <item m="1" x="1132"/>
        <item m="1" x="1178"/>
        <item m="1" x="1225"/>
        <item m="1" x="1275"/>
        <item m="1" x="1321"/>
        <item m="1" x="1362"/>
        <item m="1" x="1415"/>
        <item m="1" x="1466"/>
        <item m="1" x="1511"/>
        <item m="1" x="1560"/>
        <item m="1" x="73"/>
        <item m="1" x="156"/>
        <item m="1" x="204"/>
        <item m="1" x="239"/>
        <item m="1" x="288"/>
        <item m="1" x="336"/>
        <item m="1" x="377"/>
        <item m="1" x="464"/>
        <item m="1" x="503"/>
        <item m="1" x="553"/>
        <item m="1" x="609"/>
        <item m="1" x="666"/>
        <item m="1" x="721"/>
        <item m="1" x="764"/>
        <item m="1" x="810"/>
        <item m="1" x="864"/>
        <item m="1" x="910"/>
        <item m="1" x="958"/>
        <item m="1" x="1005"/>
        <item m="1" x="1059"/>
        <item m="1" x="1108"/>
        <item m="1" x="1151"/>
        <item m="1" x="1205"/>
        <item m="1" x="1249"/>
        <item m="1" x="1296"/>
        <item m="1" x="1339"/>
        <item m="1" x="1390"/>
        <item m="1" x="1435"/>
        <item m="1" x="1486"/>
        <item m="1" x="1536"/>
        <item m="1" x="1585"/>
        <item m="1" x="92"/>
        <item m="1" x="132"/>
        <item m="1" x="176"/>
        <item m="1" x="217"/>
        <item m="1" x="261"/>
        <item m="1" x="310"/>
        <item m="1" x="353"/>
        <item m="1" x="394"/>
        <item m="1" x="439"/>
        <item m="1" x="485"/>
        <item m="1" x="526"/>
        <item m="1" x="580"/>
        <item m="1" x="641"/>
        <item m="1" x="697"/>
        <item m="1" x="740"/>
        <item m="1" x="784"/>
        <item m="1" x="834"/>
        <item m="1" x="884"/>
        <item m="1" x="931"/>
        <item m="1" x="977"/>
        <item m="1" x="1032"/>
        <item m="1" x="1081"/>
        <item m="1" x="1129"/>
        <item m="1" x="1175"/>
        <item m="1" x="1222"/>
        <item m="1" x="1271"/>
        <item m="1" x="1318"/>
        <item m="1" x="1358"/>
        <item m="1" x="1410"/>
        <item m="1" x="1463"/>
        <item m="1" x="1506"/>
        <item m="1" x="1557"/>
        <item m="1" x="69"/>
        <item m="1" x="111"/>
        <item m="1" x="154"/>
        <item m="1" x="200"/>
        <item m="1" x="235"/>
        <item m="1" x="287"/>
        <item m="1" x="333"/>
        <item m="1" x="372"/>
        <item m="1" x="416"/>
        <item m="1" x="460"/>
        <item m="1" x="499"/>
        <item m="1" x="548"/>
        <item m="1" x="604"/>
        <item m="1" x="663"/>
        <item m="1" x="715"/>
        <item m="1" x="759"/>
        <item m="1" x="860"/>
        <item m="1" x="908"/>
        <item m="1" x="956"/>
        <item m="1" x="1002"/>
        <item m="1" x="1054"/>
        <item m="1" x="1105"/>
        <item m="1" x="1148"/>
        <item m="1" x="1202"/>
        <item m="1" x="1243"/>
        <item m="1" x="1292"/>
        <item m="1" x="1335"/>
        <item m="1" x="1384"/>
        <item m="1" x="1433"/>
        <item m="1" x="1481"/>
        <item m="1" x="1530"/>
        <item m="1" x="1580"/>
        <item m="1" x="86"/>
        <item m="1" x="127"/>
        <item m="1" x="173"/>
        <item m="1" x="215"/>
        <item m="1" x="257"/>
        <item m="1" x="306"/>
        <item m="1" x="349"/>
        <item m="1" x="388"/>
        <item m="1" x="435"/>
        <item m="1" x="481"/>
        <item m="1" x="521"/>
        <item m="1" x="574"/>
        <item m="1" x="637"/>
        <item m="1" x="691"/>
        <item m="1" x="737"/>
        <item m="1" x="779"/>
        <item m="1" x="828"/>
        <item m="1" x="881"/>
        <item m="1" x="925"/>
        <item m="1" x="974"/>
        <item m="1" x="1028"/>
        <item m="1" x="1074"/>
        <item m="1" x="1124"/>
        <item m="1" x="1169"/>
        <item x="55"/>
        <item m="1" x="1266"/>
        <item m="1" x="1315"/>
        <item m="1" x="1352"/>
        <item m="1" x="1404"/>
        <item m="1" x="1457"/>
        <item m="1" x="1500"/>
        <item m="1" x="1555"/>
        <item m="1" x="65"/>
        <item m="1" x="108"/>
        <item m="1" x="152"/>
        <item m="1" x="197"/>
        <item m="1" x="230"/>
        <item m="1" x="282"/>
        <item m="1" x="326"/>
        <item m="1" x="366"/>
        <item m="1" x="410"/>
        <item m="1" x="454"/>
        <item m="1" x="543"/>
        <item m="1" x="600"/>
        <item m="1" x="658"/>
        <item m="1" x="712"/>
        <item m="1" x="802"/>
        <item m="1" x="854"/>
        <item m="1" x="902"/>
        <item m="1" x="952"/>
        <item m="1" x="999"/>
        <item m="1" x="1049"/>
        <item m="1" x="1100"/>
        <item m="1" x="1143"/>
        <item m="1" x="1196"/>
        <item m="1" x="1238"/>
        <item m="1" x="1286"/>
        <item m="1" x="1331"/>
        <item m="1" x="1379"/>
        <item m="1" x="1429"/>
        <item m="1" x="1478"/>
        <item m="1" x="1498"/>
        <item m="1" x="1575"/>
        <item m="1" x="228"/>
        <item m="1" x="251"/>
        <item m="1" x="325"/>
        <item m="1" x="364"/>
        <item m="1" x="452"/>
        <item m="1" x="569"/>
        <item m="1" x="631"/>
        <item m="1" x="657"/>
        <item m="1" x="684"/>
        <item m="1" x="710"/>
        <item m="1" x="735"/>
        <item m="1" x="752"/>
        <item m="1" x="775"/>
        <item m="1" x="800"/>
        <item m="1" x="825"/>
        <item m="1" x="852"/>
        <item m="1" x="948"/>
        <item m="1" x="996"/>
        <item m="1" x="1023"/>
        <item m="1" x="1047"/>
        <item m="1" x="1072"/>
        <item m="1" x="1097"/>
        <item m="1" x="1165"/>
        <item m="1" x="1192"/>
        <item m="1" x="1427"/>
        <item m="1" x="1497"/>
        <item m="1" x="1573"/>
        <item m="1" x="63"/>
        <item m="1" x="193"/>
        <item m="1" x="279"/>
        <item m="1" x="823"/>
        <item m="1" x="851"/>
        <item m="1" x="877"/>
        <item m="1" x="898"/>
        <item m="1" x="922"/>
        <item m="1" x="947"/>
        <item m="1" x="972"/>
        <item m="1" x="995"/>
        <item m="1" x="1022"/>
        <item m="1" x="1046"/>
        <item m="1" x="1070"/>
        <item m="1" x="1096"/>
        <item m="1" x="1119"/>
        <item m="1" x="1141"/>
        <item m="1" x="1163"/>
        <item m="1" x="1190"/>
        <item m="1" x="1215"/>
        <item m="1" x="1235"/>
        <item m="1" x="1262"/>
        <item m="1" x="1284"/>
        <item m="1" x="1307"/>
        <item m="1" x="1329"/>
        <item m="1" x="1350"/>
        <item m="1" x="1377"/>
        <item x="59"/>
        <item m="1" x="1426"/>
        <item m="1" x="1452"/>
        <item m="1" x="1477"/>
        <item m="1" x="1496"/>
        <item m="1" x="1522"/>
        <item m="1" x="1551"/>
        <item m="1" x="1571"/>
        <item x="33"/>
        <item m="1" x="84"/>
        <item x="54"/>
        <item m="1" x="121"/>
        <item m="1" x="149"/>
        <item m="1" x="166"/>
        <item m="1" x="192"/>
        <item m="1" x="212"/>
        <item m="1" x="226"/>
        <item m="1" x="249"/>
        <item m="1" x="278"/>
        <item m="1" x="299"/>
        <item m="1" x="322"/>
        <item m="1" x="344"/>
        <item m="1" x="384"/>
        <item m="1" x="405"/>
        <item m="1" x="430"/>
        <item m="1" x="451"/>
        <item m="1" x="475"/>
        <item m="1" x="494"/>
        <item m="1" x="514"/>
        <item m="1" x="540"/>
        <item x="26"/>
        <item m="1" x="597"/>
        <item m="1" x="628"/>
        <item m="1" x="655"/>
        <item m="1" x="681"/>
        <item m="1" x="708"/>
        <item m="1" x="733"/>
        <item m="1" x="750"/>
        <item m="1" x="797"/>
        <item m="1" x="821"/>
        <item m="1" x="846"/>
        <item x="17"/>
        <item m="1" x="894"/>
        <item m="1" x="919"/>
        <item m="1" x="944"/>
        <item m="1" x="970"/>
        <item x="7"/>
        <item m="1" x="1020"/>
        <item m="1" x="1044"/>
        <item m="1" x="1067"/>
        <item m="1" x="1093"/>
        <item m="1" x="1117"/>
        <item m="1" x="1139"/>
        <item m="1" x="1162"/>
        <item x="48"/>
        <item m="1" x="1213"/>
        <item m="1" x="1234"/>
        <item m="1" x="1261"/>
        <item m="1" x="1283"/>
        <item m="1" x="1306"/>
        <item m="1" x="1327"/>
        <item m="1" x="1349"/>
        <item m="1" x="1376"/>
        <item m="1" x="1398"/>
        <item m="1" x="1424"/>
        <item m="1" x="1449"/>
        <item m="1" x="1475"/>
        <item m="1" x="1495"/>
        <item m="1" x="1521"/>
        <item m="1" x="1548"/>
        <item m="1" x="1569"/>
        <item m="1" x="81"/>
        <item m="1" x="146"/>
        <item x="34"/>
        <item m="1" x="188"/>
        <item x="8"/>
        <item x="18"/>
        <item m="1" x="275"/>
        <item m="1" x="297"/>
        <item x="57"/>
        <item m="1" x="361"/>
        <item m="1" x="404"/>
        <item m="1" x="449"/>
        <item m="1" x="474"/>
        <item m="1" x="493"/>
        <item m="1" x="513"/>
        <item m="1" x="538"/>
        <item m="1" x="566"/>
        <item m="1" x="596"/>
        <item m="1" x="627"/>
        <item m="1" x="653"/>
        <item m="1" x="679"/>
        <item m="1" x="730"/>
        <item x="60"/>
        <item m="1" x="774"/>
        <item m="1" x="795"/>
        <item m="1" x="820"/>
        <item m="1" x="845"/>
        <item m="1" x="875"/>
        <item m="1" x="893"/>
        <item m="1" x="918"/>
        <item x="56"/>
        <item m="1" x="969"/>
        <item m="1" x="990"/>
        <item m="1" x="1019"/>
        <item x="43"/>
        <item m="1" x="1066"/>
        <item x="42"/>
        <item m="1" x="1138"/>
        <item m="1" x="1161"/>
        <item m="1" x="1186"/>
        <item x="49"/>
        <item m="1" x="1260"/>
        <item m="1" x="1281"/>
        <item m="1" x="1304"/>
        <item m="1" x="1375"/>
        <item m="1" x="1422"/>
        <item m="1" x="1474"/>
        <item m="1" x="1547"/>
        <item m="1" x="1568"/>
        <item m="1" x="119"/>
        <item m="1" x="145"/>
        <item m="1" x="163"/>
        <item m="1" x="187"/>
        <item m="1" x="209"/>
        <item m="1" x="224"/>
        <item m="1" x="247"/>
        <item m="1" x="274"/>
        <item m="1" x="296"/>
        <item m="1" x="320"/>
        <item m="1" x="473"/>
        <item m="1" x="537"/>
        <item m="1" x="565"/>
        <item m="1" x="595"/>
        <item m="1" x="652"/>
        <item x="27"/>
        <item m="1" x="771"/>
        <item m="1" x="943"/>
        <item m="1" x="988"/>
        <item m="1" x="1014"/>
        <item m="1" x="1064"/>
        <item m="1" x="1088"/>
        <item m="1" x="1115"/>
        <item m="1" x="1137"/>
        <item m="1" x="1160"/>
        <item m="1" x="1184"/>
        <item m="1" x="1212"/>
        <item m="1" x="1231"/>
        <item m="1" x="1257"/>
        <item m="1" x="1280"/>
        <item m="1" x="1303"/>
        <item m="1" x="1473"/>
        <item m="1" x="1493"/>
        <item m="1" x="1519"/>
        <item m="1" x="1545"/>
        <item m="1" x="1566"/>
        <item m="1" x="1593"/>
        <item m="1" x="79"/>
        <item m="1" x="102"/>
        <item m="1" x="144"/>
        <item m="1" x="160"/>
        <item m="1" x="184"/>
        <item m="1" x="244"/>
        <item m="1" x="273"/>
        <item m="1" x="295"/>
        <item m="1" x="317"/>
        <item m="1" x="340"/>
        <item m="1" x="383"/>
        <item m="1" x="426"/>
        <item m="1" x="447"/>
        <item m="1" x="536"/>
        <item m="1" x="1471"/>
        <item m="1" x="271"/>
        <item m="1" x="339"/>
        <item m="1" x="425"/>
        <item m="1" x="534"/>
        <item m="1" x="591"/>
        <item m="1" x="622"/>
        <item m="1" x="649"/>
        <item m="1" x="673"/>
        <item m="1" x="747"/>
        <item m="1" x="817"/>
        <item m="1" x="842"/>
        <item m="1" x="871"/>
        <item m="1" x="891"/>
        <item m="1" x="915"/>
        <item m="1" x="940"/>
        <item m="1" x="966"/>
        <item m="1" x="986"/>
        <item m="1" x="1011"/>
        <item m="1" x="1039"/>
        <item m="1" x="1159"/>
        <item m="1" x="1590"/>
        <item m="1" x="100"/>
        <item m="1" x="141"/>
        <item m="1" x="704"/>
        <item m="1" x="726"/>
        <item m="1" x="816"/>
        <item m="1" x="889"/>
        <item m="1" x="1326"/>
        <item m="1" x="841"/>
        <item m="1" x="315"/>
        <item m="1" x="492"/>
        <item m="1" x="510"/>
        <item m="1" x="1370"/>
        <item m="1" x="137"/>
        <item m="1" x="221"/>
        <item m="1" x="1135"/>
        <item m="1" x="400"/>
        <item m="1" x="1210"/>
        <item m="1" x="1230"/>
        <item m="1" x="444"/>
        <item m="1" x="468"/>
        <item m="1" x="491"/>
        <item m="1" x="1302"/>
        <item m="1" x="509"/>
        <item m="1" x="1324"/>
        <item m="1" x="531"/>
        <item m="1" x="1345"/>
        <item m="1" x="560"/>
        <item m="1" x="1369"/>
        <item m="1" x="589"/>
        <item m="1" x="1395"/>
        <item m="1" x="617"/>
        <item m="1" x="1419"/>
        <item m="1" x="647"/>
        <item m="1" x="1441"/>
        <item m="1" x="670"/>
        <item m="1" x="769"/>
        <item m="1" x="840"/>
        <item m="1" x="98"/>
        <item m="1" x="937"/>
        <item m="1" x="962"/>
        <item m="1" x="205"/>
        <item m="1" x="984"/>
        <item m="1" x="220"/>
        <item m="1" x="1009"/>
        <item m="1" x="1036"/>
        <item m="1" x="267"/>
        <item m="1" x="1060"/>
        <item m="1" x="292"/>
        <item m="1" x="1113"/>
        <item m="1" x="338"/>
        <item m="1" x="1134"/>
        <item m="1" x="356"/>
        <item m="1" x="1155"/>
        <item m="1" x="380"/>
        <item m="1" x="1209"/>
        <item m="1" x="423"/>
        <item m="1" x="442"/>
        <item m="1" x="1254"/>
        <item m="1" x="1279"/>
        <item m="1" x="490"/>
        <item m="1" x="1300"/>
        <item m="1" x="508"/>
        <item m="1" x="530"/>
        <item m="1" x="1344"/>
        <item m="1" x="558"/>
        <item m="1" x="1368"/>
        <item m="1" x="588"/>
        <item m="1" x="1394"/>
        <item m="1" x="616"/>
        <item m="1" x="1418"/>
        <item m="1" x="646"/>
        <item m="1" x="1440"/>
        <item m="1" x="669"/>
        <item m="1" x="703"/>
        <item m="1" x="1489"/>
        <item m="1" x="724"/>
        <item m="1" x="1515"/>
        <item m="1" x="746"/>
        <item m="1" x="1539"/>
        <item m="1" x="789"/>
        <item m="1" x="983"/>
        <item m="1" x="291"/>
        <item m="1" x="379"/>
        <item m="1" x="1179"/>
        <item m="1" x="1208"/>
        <item m="1" x="1227"/>
        <item m="1" x="1252"/>
        <item m="1" x="467"/>
        <item m="1" x="1278"/>
        <item m="1" x="489"/>
        <item m="1" x="1298"/>
        <item m="1" x="507"/>
        <item m="1" x="1323"/>
        <item m="1" x="529"/>
        <item m="1" x="1342"/>
        <item m="1" x="556"/>
        <item m="1" x="1367"/>
        <item m="1" x="587"/>
        <item m="1" x="1392"/>
        <item m="1" x="614"/>
        <item m="1" x="1416"/>
        <item m="1" x="645"/>
        <item m="1" x="1438"/>
        <item m="1" x="668"/>
        <item m="1" x="1468"/>
        <item m="1" x="702"/>
        <item m="1" x="1487"/>
        <item m="1" x="723"/>
        <item m="1" x="1514"/>
        <item m="1" x="744"/>
        <item m="1" x="1537"/>
        <item m="1" x="767"/>
        <item m="1" x="1561"/>
        <item m="1" x="787"/>
        <item m="1" x="1586"/>
        <item m="1" x="812"/>
        <item m="1" x="75"/>
        <item m="1" x="839"/>
        <item m="1" x="95"/>
        <item m="1" x="868"/>
        <item m="1" x="114"/>
        <item m="1" x="887"/>
        <item m="1" x="133"/>
        <item m="1" x="912"/>
        <item m="1" x="157"/>
        <item m="1" x="935"/>
        <item m="1" x="179"/>
        <item m="1" x="981"/>
        <item m="1" x="1008"/>
        <item m="1" x="265"/>
        <item m="1" x="1084"/>
        <item m="1" x="1111"/>
        <item m="1" x="421"/>
        <item m="1" x="1276"/>
        <item m="1" x="1340"/>
        <item m="1" x="1363"/>
        <item m="1" x="765"/>
        <item m="1" x="785"/>
        <item m="1" x="865"/>
        <item m="1" x="960"/>
        <item m="1" x="979"/>
        <item m="1" x="1006"/>
        <item m="1" x="289"/>
        <item m="1" x="1110"/>
        <item m="1" x="420"/>
        <item m="1" x="465"/>
        <item m="1" x="554"/>
        <item m="1" x="610"/>
        <item m="1" x="1414"/>
        <item m="1" x="642"/>
        <item m="1" x="1436"/>
        <item m="1" x="667"/>
        <item m="1" x="1465"/>
        <item m="1" x="1510"/>
        <item x="58"/>
        <item m="1" x="959"/>
        <item m="1" x="203"/>
        <item m="1" x="264"/>
        <item m="1" x="1082"/>
        <item m="1" x="312"/>
        <item m="1" x="1109"/>
        <item m="1" x="335"/>
        <item m="1" x="1131"/>
        <item m="1" x="354"/>
        <item m="1" x="1152"/>
        <item m="1" x="376"/>
        <item m="1" x="1177"/>
        <item m="1" x="395"/>
        <item m="1" x="1206"/>
        <item m="1" x="1391"/>
        <item m="1" x="885"/>
        <item m="1" x="177"/>
        <item m="1" x="238"/>
        <item m="1" x="262"/>
        <item m="1" x="1058"/>
        <item m="1" x="581"/>
        <item m="1" x="1413"/>
        <item m="1" x="698"/>
        <item m="1" x="1485"/>
        <item m="1" x="719"/>
        <item m="1" x="1509"/>
        <item m="1" x="741"/>
        <item m="1" x="1534"/>
        <item m="1" x="763"/>
        <item m="1" x="1559"/>
        <item m="1" x="1584"/>
        <item m="1" x="835"/>
        <item m="1" x="90"/>
        <item m="1" x="862"/>
        <item m="1" x="113"/>
        <item m="1" x="131"/>
        <item m="1" x="909"/>
        <item x="61"/>
        <item m="1" x="932"/>
        <item m="1" x="175"/>
        <item m="1" x="978"/>
        <item m="1" x="1004"/>
        <item m="1" x="237"/>
        <item m="1" x="1033"/>
        <item m="1" x="260"/>
        <item m="1" x="1057"/>
        <item m="1" x="1107"/>
        <item m="1" x="1130"/>
        <item m="1" x="352"/>
        <item m="1" x="374"/>
        <item m="1" x="392"/>
        <item m="1" x="1203"/>
        <item m="1" x="418"/>
        <item m="1" x="1223"/>
        <item m="1" x="462"/>
        <item m="1" x="1272"/>
        <item m="1" x="483"/>
        <item m="1" x="1294"/>
        <item m="1" x="500"/>
        <item m="1" x="1319"/>
        <item m="1" x="525"/>
        <item m="1" x="1337"/>
        <item m="1" x="552"/>
        <item m="1" x="1359"/>
        <item m="1" x="577"/>
        <item m="1" x="1388"/>
        <item m="1" x="606"/>
        <item m="1" x="1411"/>
        <item m="1" x="640"/>
        <item m="1" x="1434"/>
        <item m="1" x="665"/>
        <item m="1" x="1464"/>
        <item m="1" x="695"/>
        <item m="1" x="1483"/>
        <item m="1" x="717"/>
        <item m="1" x="1507"/>
        <item m="1" x="738"/>
        <item m="1" x="1532"/>
        <item m="1" x="761"/>
        <item m="1" x="1558"/>
        <item m="1" x="782"/>
        <item m="1" x="1583"/>
        <item m="1" x="808"/>
        <item m="1" x="70"/>
        <item m="1" x="831"/>
        <item m="1" x="88"/>
        <item m="1" x="861"/>
        <item m="1" x="112"/>
        <item m="1" x="129"/>
        <item m="1" x="155"/>
        <item m="1" x="928"/>
        <item m="1" x="174"/>
        <item m="1" x="957"/>
        <item m="1" x="201"/>
        <item m="1" x="216"/>
        <item m="1" x="1128"/>
        <item m="1" x="1149"/>
        <item m="1" x="373"/>
        <item m="1" x="1174"/>
        <item m="1" x="417"/>
        <item m="1" x="437"/>
        <item m="1" x="1246"/>
        <item m="1" x="461"/>
        <item m="1" x="1270"/>
        <item m="1" x="482"/>
        <item m="1" x="523"/>
        <item m="1" x="1336"/>
        <item m="1" x="549"/>
        <item m="1" x="576"/>
        <item m="1" x="1386"/>
        <item m="1" x="1408"/>
        <item m="1" x="664"/>
        <item m="1" x="1461"/>
        <item m="1" x="1482"/>
        <item m="1" x="716"/>
        <item m="1" x="1505"/>
        <item m="1" x="1531"/>
        <item m="1" x="760"/>
        <item m="1" x="781"/>
        <item m="1" x="1582"/>
        <item m="1" x="807"/>
        <item m="1" x="830"/>
        <item m="1" x="87"/>
        <item m="1" x="883"/>
        <item m="1" x="128"/>
        <item m="1" x="927"/>
        <item m="1" x="1055"/>
        <item m="1" x="459"/>
        <item m="1" x="1269"/>
        <item m="1" x="1293"/>
        <item m="1" x="498"/>
        <item m="1" x="546"/>
        <item m="1" x="1385"/>
        <item m="1" x="603"/>
        <item m="1" x="1407"/>
        <item m="1" x="1460"/>
        <item m="1" x="758"/>
        <item m="1" x="1581"/>
        <item m="1" x="803"/>
        <item m="1" x="955"/>
        <item m="1" x="1001"/>
        <item m="1" x="234"/>
        <item m="1" x="1030"/>
        <item m="1" x="258"/>
        <item m="1" x="1053"/>
        <item m="1" x="285"/>
        <item m="1" x="1077"/>
        <item m="1" x="307"/>
        <item m="1" x="1104"/>
        <item m="1" x="331"/>
        <item m="1" x="1127"/>
        <item m="1" x="350"/>
        <item m="1" x="1147"/>
        <item m="1" x="370"/>
        <item m="1" x="1171"/>
        <item m="1" x="389"/>
        <item m="1" x="1201"/>
        <item m="1" x="415"/>
        <item m="1" x="1220"/>
        <item m="1" x="1242"/>
        <item m="1" x="458"/>
        <item m="1" x="1355"/>
        <item m="1" x="1383"/>
        <item m="1" x="638"/>
        <item m="1" x="1432"/>
        <item m="1" x="692"/>
        <item m="1" x="1503"/>
        <item m="1" x="756"/>
        <item m="1" x="1579"/>
        <item m="1" x="67"/>
        <item m="1" x="829"/>
        <item m="1" x="858"/>
        <item m="1" x="110"/>
        <item m="1" x="882"/>
        <item m="1" x="126"/>
        <item m="1" x="905"/>
        <item m="1" x="926"/>
        <item m="1" x="171"/>
        <item m="1" x="954"/>
        <item m="1" x="199"/>
        <item m="1" x="1000"/>
        <item m="1" x="233"/>
        <item m="1" x="1029"/>
        <item m="1" x="255"/>
        <item m="1" x="1051"/>
        <item m="1" x="1075"/>
        <item m="1" x="303"/>
        <item m="1" x="328"/>
        <item m="1" x="1125"/>
        <item m="1" x="1145"/>
        <item m="1" x="368"/>
        <item m="1" x="387"/>
        <item m="1" x="1199"/>
        <item m="1" x="413"/>
        <item m="1" x="1219"/>
        <item m="1" x="434"/>
        <item m="1" x="1241"/>
        <item m="1" x="457"/>
        <item m="1" x="1267"/>
        <item m="1" x="478"/>
        <item m="1" x="1290"/>
        <item m="1" x="496"/>
        <item m="1" x="1316"/>
        <item m="1" x="519"/>
        <item m="1" x="1334"/>
        <item m="1" x="545"/>
        <item m="1" x="1353"/>
        <item m="1" x="573"/>
        <item m="1" x="1382"/>
        <item m="1" x="1405"/>
        <item m="1" x="635"/>
        <item x="38"/>
        <item m="1" x="660"/>
        <item x="13"/>
        <item m="1" x="689"/>
        <item m="1" x="714"/>
        <item m="1" x="1501"/>
        <item m="1" x="736"/>
        <item m="1" x="1528"/>
        <item m="1" x="755"/>
        <item m="1" x="1556"/>
        <item m="1" x="777"/>
        <item m="1" x="1578"/>
        <item m="1" x="66"/>
        <item m="1" x="827"/>
        <item m="1" x="85"/>
        <item m="1" x="856"/>
        <item m="1" x="109"/>
        <item m="1" x="880"/>
        <item m="1" x="125"/>
        <item m="1" x="903"/>
        <item m="1" x="153"/>
        <item m="1" x="198"/>
        <item x="5"/>
        <item m="1" x="231"/>
        <item m="1" x="254"/>
        <item m="1" x="1050"/>
        <item m="1" x="283"/>
        <item m="1" x="1102"/>
        <item m="1" x="327"/>
        <item m="1" x="1123"/>
        <item m="1" x="347"/>
        <item m="1" x="367"/>
        <item m="1" x="1168"/>
        <item m="1" x="1198"/>
        <item m="1" x="411"/>
        <item m="1" x="1218"/>
        <item m="1" x="433"/>
        <item m="1" x="1240"/>
        <item m="1" x="455"/>
        <item m="1" x="1265"/>
        <item m="1" x="477"/>
        <item m="1" x="1288"/>
        <item m="1" x="1313"/>
        <item m="1" x="518"/>
        <item m="1" x="1332"/>
        <item m="1" x="544"/>
        <item m="1" x="572"/>
        <item m="1" x="1381"/>
        <item m="1" x="601"/>
        <item m="1" x="1403"/>
        <item m="1" x="633"/>
        <item m="1" x="1430"/>
        <item m="1" x="659"/>
        <item m="1" x="1456"/>
        <item m="1" x="688"/>
        <item m="1" x="1480"/>
        <item m="1" x="713"/>
        <item m="1" x="1499"/>
        <item x="10"/>
        <item x="37"/>
        <item m="1" x="1577"/>
        <item x="41"/>
        <item x="19"/>
        <item m="1" x="855"/>
        <item x="29"/>
        <item m="1" x="879"/>
        <item x="22"/>
        <item x="11"/>
        <item x="36"/>
        <item x="15"/>
        <item x="39"/>
        <item x="44"/>
        <item x="30"/>
        <item x="32"/>
        <item m="1" x="214"/>
        <item x="47"/>
        <item x="46"/>
        <item m="1" x="1027"/>
        <item x="35"/>
        <item x="21"/>
        <item x="23"/>
        <item x="28"/>
        <item x="14"/>
        <item m="1" x="1101"/>
        <item x="45"/>
        <item x="4"/>
        <item m="1" x="346"/>
        <item m="1" x="1144"/>
        <item m="1" x="365"/>
        <item m="1" x="1167"/>
        <item x="3"/>
        <item m="1" x="1197"/>
        <item m="1" x="409"/>
        <item x="52"/>
        <item x="2"/>
        <item m="1" x="1239"/>
        <item x="1"/>
        <item m="1" x="1264"/>
        <item m="1" x="476"/>
        <item m="1" x="1287"/>
        <item m="1" x="1312"/>
        <item m="1" x="542"/>
        <item m="1" x="1351"/>
        <item m="1" x="571"/>
        <item m="1" x="1380"/>
        <item x="25"/>
        <item m="1" x="1402"/>
        <item m="1" x="632"/>
        <item x="9"/>
        <item m="1" x="1454"/>
        <item m="1" x="687"/>
        <item m="1" x="1479"/>
        <item m="1" x="711"/>
        <item x="6"/>
        <item m="1" x="1526"/>
        <item m="1" x="754"/>
        <item m="1" x="1553"/>
        <item m="1" x="1576"/>
        <item m="1" x="801"/>
        <item m="1" x="64"/>
        <item m="1" x="107"/>
        <item m="1" x="878"/>
        <item m="1" x="124"/>
        <item m="1" x="168"/>
        <item m="1" x="951"/>
        <item m="1" x="196"/>
        <item m="1" x="998"/>
        <item x="12"/>
        <item m="1" x="1026"/>
        <item m="1" x="252"/>
        <item m="1" x="281"/>
        <item m="1" x="302"/>
        <item x="16"/>
        <item m="1" x="1491"/>
        <item x="50"/>
        <item m="1" x="1542"/>
        <item x="51"/>
        <item m="1" x="386"/>
        <item m="1" x="1194"/>
        <item m="1" x="408"/>
        <item x="40"/>
        <item m="1" x="1217"/>
        <item m="1" x="77"/>
        <item m="1" x="432"/>
        <item m="1" x="1237"/>
        <item m="1" x="99"/>
        <item m="1" x="453"/>
        <item m="1" x="870"/>
        <item m="1" x="516"/>
        <item m="1" x="182"/>
        <item m="1" x="570"/>
        <item x="20"/>
        <item m="1" x="240"/>
        <item m="1" x="685"/>
        <item m="1" x="1525"/>
        <item m="1" x="358"/>
        <item m="1" x="753"/>
        <item m="1" x="1157"/>
        <item m="1" x="1552"/>
        <item m="1" x="382"/>
        <item m="1" x="776"/>
        <item m="1" x="424"/>
        <item m="1" x="826"/>
        <item m="1" x="445"/>
        <item m="1" x="853"/>
        <item m="1" x="1255"/>
        <item m="1" x="469"/>
        <item m="1" x="901"/>
        <item m="1" x="150"/>
        <item m="1" x="949"/>
        <item m="1" x="194"/>
        <item m="1" x="1024"/>
        <item m="1" x="725"/>
        <item m="1" x="1540"/>
        <item m="1" x="938"/>
        <item m="1" x="541"/>
        <item m="1" x="1453"/>
        <item m="1" x="293"/>
        <item m="1" x="357"/>
        <item m="1" x="381"/>
        <item m="1" x="123"/>
        <item m="1" x="900"/>
        <item m="1" x="923"/>
        <item m="1" x="1442"/>
        <item m="1" x="1562"/>
        <item m="1" x="790"/>
        <item m="1" x="1308"/>
        <item m="1" x="181"/>
        <item m="1" x="1037"/>
        <item m="1" x="268"/>
        <item x="24"/>
        <item m="1" x="813"/>
        <item m="1" x="1263"/>
        <item m="1" x="135"/>
        <item m="1" x="936"/>
        <item m="1" x="822"/>
        <item m="1" x="897"/>
        <item m="1" x="615"/>
        <item m="1" x="323"/>
        <item m="1" x="745"/>
        <item m="1" x="788"/>
        <item m="1" x="1189"/>
        <item m="1" x="96"/>
        <item m="1" x="115"/>
        <item x="53"/>
        <item m="1" x="982"/>
        <item m="1" x="1399"/>
        <item m="1" x="1425"/>
        <item m="1" x="337"/>
        <item m="1" x="378"/>
        <item m="1" x="397"/>
        <item m="1" x="1207"/>
        <item m="1" x="82"/>
        <item m="1" x="847"/>
        <item m="1" x="1250"/>
        <item m="1" x="105"/>
        <item m="1" x="486"/>
        <item m="1" x="895"/>
        <item m="1" x="147"/>
        <item m="1" x="505"/>
        <item m="1" x="920"/>
        <item m="1" x="164"/>
        <item m="1" x="945"/>
        <item m="1" x="189"/>
        <item m="1" x="1364"/>
        <item m="1" x="210"/>
        <item m="1" x="584"/>
        <item m="1" x="993"/>
        <item m="1" x="225"/>
        <item m="1" x="612"/>
        <item m="1" x="1021"/>
        <item m="1" x="1437"/>
        <item m="1" x="1094"/>
        <item m="1" x="1512"/>
        <item x="31"/>
        <item m="1" x="1187"/>
        <item m="1" x="680"/>
        <item m="1" x="313"/>
        <item m="1" x="1153"/>
        <item m="1" x="1549"/>
        <item m="1" x="1305"/>
        <item m="1" x="608"/>
        <item m="1" x="1034"/>
        <item m="1" x="263"/>
        <item m="1" x="1295"/>
        <item m="1" x="502"/>
        <item m="1" x="933"/>
        <item m="1" x="1258"/>
        <item m="1" x="929"/>
        <item m="1" x="1348"/>
        <item m="1" x="624"/>
        <item m="1" x="1247"/>
        <item m="1" x="103"/>
        <item m="1" x="524"/>
        <item m="1" x="1357"/>
        <item m="1" x="1387"/>
        <item m="1" x="1013"/>
        <item m="1" x="245"/>
        <item m="1" x="1462"/>
        <item m="1" x="341"/>
        <item m="1" x="1183"/>
        <item m="1" x="68"/>
        <item m="1" x="448"/>
        <item m="1" x="1256"/>
        <item m="1" x="975"/>
        <item m="1" x="1447"/>
        <item m="1" x="308"/>
        <item m="1" x="1244"/>
        <item m="1" x="547"/>
        <item m="1" x="1356"/>
        <item m="1" x="1042"/>
        <item m="1" x="662"/>
        <item m="1" x="1063"/>
        <item m="1" x="694"/>
        <item m="1" x="804"/>
        <item m="1" x="907"/>
        <item m="1" x="592"/>
        <item m="1" x="623"/>
        <item m="1" x="1445"/>
        <item m="1" x="1078"/>
        <item m="1" x="1041"/>
        <item m="1" x="1504"/>
        <item m="1" x="780"/>
        <item m="1" x="446"/>
        <item m="1" x="471"/>
        <item m="1" x="906"/>
        <item m="1" x="172"/>
        <item m="1" x="1347"/>
        <item m="1" x="1372"/>
        <item m="1" x="674"/>
        <item m="1" x="329"/>
        <item m="1" x="727"/>
        <item m="1" x="242"/>
        <item m="1" x="778"/>
        <item m="1" x="470"/>
        <item m="1" x="924"/>
        <item m="1" x="621"/>
        <item m="1" x="705"/>
        <item m="1" x="456"/>
        <item m="1" x="223"/>
        <item m="1" x="562"/>
        <item m="1" x="229"/>
        <item m="1" x="1543"/>
        <item m="1" x="206"/>
        <item m="1" x="1455"/>
        <item m="1" x="1195"/>
        <item m="1" x="1535"/>
        <item m="1" x="1378"/>
        <item m="1" x="1233"/>
        <item m="1" x="686"/>
        <item m="1" x="625"/>
        <item m="1" x="578"/>
        <item m="1" x="401"/>
        <item m="1" x="799"/>
        <item m="1" x="236"/>
        <item m="1" x="824"/>
        <item m="1" x="678"/>
        <item m="1" x="1120"/>
        <item m="1" x="1301"/>
        <item m="1" x="1490"/>
        <item m="1" x="1164"/>
        <item m="1" x="682"/>
        <item m="1" x="675"/>
        <item m="1" x="690"/>
        <item m="1" x="504"/>
        <item m="1" x="1516"/>
        <item m="1" x="611"/>
        <item m="1" x="517"/>
        <item m="1" x="72"/>
        <item m="1" x="1098"/>
        <item m="1" x="564"/>
        <item m="1" x="351"/>
        <item m="1" x="1191"/>
        <item m="1" x="805"/>
        <item m="1" x="1400"/>
        <item m="1" x="629"/>
        <item m="1" x="859"/>
        <item m="1" x="683"/>
        <item m="1" x="1180"/>
        <item m="1" x="1373"/>
        <item m="1" x="1572"/>
        <item m="1" x="593"/>
        <item m="1" x="798"/>
        <item m="1" x="422"/>
        <item m="1" x="1031"/>
        <item m="1" x="1228"/>
        <item m="1" x="259"/>
        <item m="1" x="651"/>
        <item m="1" x="850"/>
        <item m="1" x="1446"/>
        <item m="1" x="286"/>
        <item m="1" x="1079"/>
        <item m="1" x="1472"/>
        <item m="1" x="122"/>
        <item m="1" x="371"/>
        <item m="1" x="557"/>
        <item m="1" x="770"/>
        <item m="1" x="1172"/>
        <item m="1" x="1417"/>
        <item m="1" x="78"/>
        <item m="1" x="436"/>
        <item m="1" x="731"/>
        <item m="1" x="1121"/>
        <item m="1" x="1158"/>
        <item m="1" x="533"/>
        <item m="1" x="1091"/>
        <item m="1" x="1397"/>
        <item m="1" x="1595"/>
        <item m="1" x="334"/>
        <item m="1" x="729"/>
        <item m="1" x="1226"/>
        <item m="1" x="1325"/>
        <item m="1" x="1421"/>
        <item m="1" x="1520"/>
        <item m="1" x="83"/>
        <item m="1" x="167"/>
        <item m="1" x="256"/>
        <item m="1" x="440"/>
        <item m="1" x="532"/>
        <item m="1" x="650"/>
        <item m="1" x="749"/>
        <item m="1" x="848"/>
        <item m="1" x="950"/>
        <item m="1" x="1052"/>
        <item m="1" x="1150"/>
        <item m="1" x="1251"/>
        <item m="1" x="1346"/>
        <item m="1" x="1444"/>
        <item m="1" x="1546"/>
        <item m="1" x="106"/>
        <item m="1" x="195"/>
        <item m="1" x="284"/>
        <item m="1" x="375"/>
        <item m="1" x="466"/>
        <item m="1" x="561"/>
        <item m="1" x="676"/>
        <item m="1" x="772"/>
        <item m="1" x="876"/>
        <item m="1" x="973"/>
        <item m="1" x="1076"/>
        <item m="1" x="1176"/>
        <item m="1" x="1277"/>
        <item m="1" x="1371"/>
        <item m="1" x="1470"/>
        <item m="1" x="1567"/>
        <item m="1" x="120"/>
        <item m="1" x="213"/>
        <item m="1" x="304"/>
        <item m="1" x="393"/>
        <item m="1" x="487"/>
        <item m="1" x="590"/>
        <item m="1" x="706"/>
        <item m="1" x="794"/>
        <item m="1" x="896"/>
        <item m="1" x="997"/>
        <item m="1" x="1103"/>
        <item m="1" x="1204"/>
        <item m="1" x="1297"/>
        <item m="1" x="1396"/>
        <item m="1" x="1492"/>
        <item m="1" x="1594"/>
        <item m="1" x="148"/>
        <item m="1" x="227"/>
        <item m="1" x="330"/>
        <item m="1" x="419"/>
        <item m="1" x="506"/>
        <item m="1" x="618"/>
        <item m="1" x="728"/>
        <item m="1" x="819"/>
        <item m="1" x="921"/>
        <item m="1" x="1025"/>
        <item m="1" x="1126"/>
        <item m="1" x="1224"/>
        <item m="1" x="1322"/>
        <item m="1" x="1420"/>
        <item m="1" x="1518"/>
        <item m="1" x="80"/>
        <item m="1" x="165"/>
        <item m="1" x="250"/>
        <item m="1" x="348"/>
        <item m="1" x="438"/>
        <item m="1" x="527"/>
        <item m="1" x="648"/>
        <item m="1" x="748"/>
        <item m="1" x="844"/>
        <item m="1" x="946"/>
        <item m="1" x="1048"/>
        <item m="1" x="1146"/>
        <item m="1" x="1248"/>
        <item m="1" x="1341"/>
        <item m="1" x="1443"/>
        <item m="1" x="1544"/>
        <item m="1" x="104"/>
        <item m="1" x="190"/>
        <item m="1" x="280"/>
        <item m="1" x="369"/>
        <item m="1" x="463"/>
        <item m="1" x="555"/>
        <item m="1" x="671"/>
        <item m="1" x="874"/>
        <item m="1" x="971"/>
        <item m="1" x="1073"/>
        <item m="1" x="1170"/>
        <item m="1" x="1273"/>
        <item m="1" x="1365"/>
        <item m="1" x="1469"/>
        <item m="1" x="1565"/>
        <item m="1" x="118"/>
        <item m="1" x="211"/>
        <item m="1" x="301"/>
        <item m="1" x="484"/>
        <item m="1" x="585"/>
        <item m="1" x="792"/>
        <item m="1" x="994"/>
        <item m="1" x="1099"/>
        <item m="1" x="1200"/>
        <item m="1" x="1591"/>
        <item m="1" x="324"/>
        <item m="1" x="414"/>
        <item m="1" x="501"/>
        <item m="1" x="613"/>
        <item m="1" x="818"/>
        <item m="1" x="917"/>
        <item m="1" x="1320"/>
        <item m="1" x="162"/>
        <item m="1" x="345"/>
        <item m="1" x="843"/>
        <item m="1" x="1045"/>
        <item m="1" x="1142"/>
        <item m="1" x="1338"/>
        <item m="1" x="1541"/>
        <item m="1" x="101"/>
        <item m="1" x="186"/>
        <item m="1" x="276"/>
        <item m="1" x="363"/>
        <item m="1" x="872"/>
        <item m="1" x="967"/>
        <item m="1" x="1068"/>
        <item m="1" x="1166"/>
        <item m="1" x="1268"/>
        <item m="1" x="1360"/>
        <item m="1" x="1467"/>
        <item m="1" x="1563"/>
        <item m="1" x="208"/>
        <item m="1" x="298"/>
        <item m="1" x="385"/>
        <item m="1" x="479"/>
        <item m="1" x="579"/>
        <item m="1" x="700"/>
        <item m="1" x="791"/>
        <item m="1" x="989"/>
        <item m="1" x="1095"/>
        <item m="1" x="1193"/>
        <item m="1" x="1291"/>
        <item m="1" x="1389"/>
        <item m="1" x="1588"/>
        <item m="1" x="143"/>
        <item m="1" x="321"/>
        <item m="1" x="407"/>
        <item m="1" x="497"/>
        <item m="1" x="607"/>
        <item m="1" x="722"/>
        <item m="1" x="815"/>
        <item m="1" x="916"/>
        <item m="1" x="1015"/>
        <item m="1" x="1118"/>
        <item m="1" x="1216"/>
        <item m="1" x="1317"/>
        <item m="1" x="1412"/>
        <item m="1" x="76"/>
        <item m="1" x="159"/>
        <item m="1" x="246"/>
        <item m="1" x="343"/>
        <item m="1" x="431"/>
        <item m="1" x="520"/>
        <item m="1" x="742"/>
        <item m="1" x="941"/>
        <item m="1" x="1140"/>
        <item m="1" x="1236"/>
        <item m="1" x="766"/>
        <item m="1" x="869"/>
        <item m="1" x="1354"/>
        <item m="1" x="696"/>
        <item m="1" x="987"/>
        <item m="1" x="1089"/>
        <item m="1" x="1188"/>
        <item m="1" x="1484"/>
        <item m="1" x="138"/>
        <item m="1" x="318"/>
        <item m="1" x="495"/>
        <item m="1" x="602"/>
        <item m="1" x="718"/>
        <item m="1" x="811"/>
        <item m="1" x="913"/>
        <item m="1" x="1012"/>
        <item m="1" x="1116"/>
        <item m="1" x="1214"/>
        <item m="1" x="1309"/>
        <item m="1" x="1406"/>
        <item m="1" x="1508"/>
        <item m="1" x="74"/>
        <item m="1" x="158"/>
        <item m="1" x="243"/>
        <item m="1" x="342"/>
        <item m="1" x="428"/>
        <item m="1" x="515"/>
        <item m="1" x="636"/>
        <item m="1" x="739"/>
        <item m="1" x="837"/>
        <item m="1" x="939"/>
        <item m="1" x="1040"/>
        <item m="1" x="1330"/>
        <item m="1" x="1431"/>
        <item m="1" x="1533"/>
        <item m="1" x="94"/>
        <item m="1" x="450"/>
        <item m="1" x="661"/>
        <item m="1" x="1458"/>
        <item m="1" x="783"/>
        <item m="1" x="985"/>
        <item m="1" x="1185"/>
        <item m="1" x="222"/>
        <item m="1" x="316"/>
        <item m="1" x="403"/>
        <item m="1" x="598"/>
        <item m="1" x="911"/>
        <item m="1" x="1401"/>
        <item m="1" x="1502"/>
        <item m="1" x="832"/>
        <item m="1" x="1038"/>
        <item m="1" x="1232"/>
        <item m="1" x="1529"/>
        <item m="1" x="270"/>
        <item m="1" x="359"/>
        <item m="1" x="1259"/>
        <item m="1" x="472"/>
        <item m="1" x="567"/>
        <item m="1" x="1085"/>
        <item m="1" x="402"/>
        <item m="1" x="1007"/>
        <item m="1" x="1114"/>
        <item m="1" x="734"/>
        <item m="1" x="930"/>
        <item m="1" x="1524"/>
        <item m="1" x="751"/>
        <item m="1" x="1156"/>
        <item m="1" x="1450"/>
        <item m="1" x="290"/>
        <item m="1" x="976"/>
        <item m="1" x="1181"/>
        <item m="1" x="1476"/>
        <item m="1" x="904"/>
        <item m="1" x="732"/>
        <item m="1" x="1550"/>
        <item m="1" x="1080"/>
        <item m="1" x="309"/>
        <item m="1" x="232"/>
        <item m="1" x="391"/>
        <item m="1" x="1517"/>
        <item m="1" x="1361"/>
        <item m="1" x="992"/>
        <item m="1" x="161"/>
        <item m="1" x="643"/>
        <item m="1" x="1092"/>
        <item m="1" x="965"/>
        <item m="1" x="241"/>
        <item m="1" x="634"/>
        <item m="1" x="963"/>
        <item m="1" x="1554"/>
        <item m="1" x="1523"/>
        <item m="1" x="1374"/>
        <item m="1" x="1003"/>
        <item m="1" x="151"/>
        <item m="1" x="169"/>
        <item m="1" x="953"/>
        <item m="1" x="1056"/>
        <item m="1" x="899"/>
        <item m="1" x="1106"/>
        <item m="1" x="332"/>
        <item m="1" x="620"/>
        <item m="1" x="253"/>
        <item m="1" x="1592"/>
        <item m="1" x="1245"/>
        <item m="1" x="991"/>
        <item m="1" x="117"/>
        <item m="1" x="890"/>
        <item m="1" x="720"/>
        <item m="1" x="294"/>
        <item m="1" x="218"/>
        <item m="1" x="1133"/>
        <item m="1" x="535"/>
        <item m="1" x="793"/>
        <item m="1" x="300"/>
        <item m="1" x="582"/>
        <item m="1" x="1589"/>
        <item m="1" x="1065"/>
        <item m="1" x="699"/>
        <item m="1" x="183"/>
        <item m="1" x="693"/>
        <item m="1" x="1087"/>
        <item m="1" x="91"/>
        <item m="1" x="1574"/>
        <item m="1" x="563"/>
        <item m="1" x="849"/>
        <item m="1" x="305"/>
        <item m="1" x="191"/>
        <item m="1" x="1513"/>
        <item m="1" x="139"/>
        <item m="1" x="709"/>
        <item m="1" x="142"/>
        <item m="1" x="1333"/>
        <item m="1" x="396"/>
        <item m="1" x="522"/>
        <item m="1" x="512"/>
        <item m="1" x="311"/>
        <item m="1" x="677"/>
        <item m="1" x="773"/>
        <item m="1" x="1173"/>
        <item m="1" x="1221"/>
        <item m="1" x="583"/>
        <item m="1" x="362"/>
        <item m="1" x="272"/>
        <item m="1" x="360"/>
        <item m="1" x="757"/>
        <item m="1" x="1366"/>
        <item m="1" x="873"/>
        <item m="1" x="968"/>
        <item m="1" x="1090"/>
        <item m="1" x="319"/>
        <item m="1" x="1310"/>
        <item m="1" x="429"/>
        <item m="1" x="762"/>
        <item m="1" x="866"/>
        <item m="1" x="964"/>
        <item m="1" x="1062"/>
        <item m="1" x="1459"/>
        <item m="1" x="599"/>
        <item m="1" x="1010"/>
        <item m="1" x="130"/>
        <item m="1" x="202"/>
        <item m="1" x="1182"/>
        <item m="1" x="594"/>
        <item m="1" x="1570"/>
        <item m="1" x="1494"/>
        <item m="1" x="1274"/>
        <item m="1" x="707"/>
        <item m="1" x="207"/>
        <item m="1" x="1122"/>
        <item m="1" x="857"/>
        <item m="1" x="1016"/>
        <item m="1" x="575"/>
        <item m="1" x="619"/>
        <item m="1" x="412"/>
        <item m="1" x="1314"/>
        <item m="1" x="1409"/>
        <item m="1" x="140"/>
        <item m="1" x="170"/>
        <item m="1" x="892"/>
        <item m="1" x="480"/>
        <item m="1" x="427"/>
        <item m="1" x="833"/>
        <item m="1" x="1086"/>
        <item m="1" x="1282"/>
        <item m="1" x="1328"/>
        <item m="1" x="1428"/>
        <item m="1" x="89"/>
        <item m="1" x="656"/>
        <item m="1" x="806"/>
        <item m="1" x="1061"/>
        <item m="1" x="796"/>
        <item m="1" x="1289"/>
        <item m="1" x="406"/>
        <item m="1" x="269"/>
        <item m="1" x="568"/>
        <item m="1" x="1448"/>
        <item m="1" x="672"/>
        <item m="1" x="185"/>
        <item m="1" x="605"/>
        <item m="1" x="1311"/>
        <item m="1" x="639"/>
        <item m="1" x="1285"/>
        <item m="1" x="1136"/>
        <item m="1" x="630"/>
        <item m="1" x="399"/>
        <item m="1" x="443"/>
        <item m="1" x="178"/>
        <item m="1" x="539"/>
        <item m="1" x="390"/>
        <item m="1" x="942"/>
        <item m="1" x="550"/>
        <item m="1" x="1211"/>
        <item m="1" x="1017"/>
        <item m="1" x="1229"/>
        <item m="1" x="863"/>
        <item m="1" x="551"/>
        <item m="1" x="1071"/>
        <item m="1" x="1564"/>
        <item m="1" x="511"/>
        <item x="0"/>
        <item x="62"/>
        <item t="default"/>
      </items>
    </pivotField>
  </pivotFields>
  <rowFields count="1">
    <field x="0"/>
  </rowFields>
  <rowItems count="63">
    <i>
      <x v="184"/>
    </i>
    <i>
      <x v="277"/>
    </i>
    <i>
      <x v="285"/>
    </i>
    <i>
      <x v="287"/>
    </i>
    <i>
      <x v="307"/>
    </i>
    <i>
      <x v="318"/>
    </i>
    <i>
      <x v="323"/>
    </i>
    <i>
      <x v="331"/>
    </i>
    <i>
      <x v="350"/>
    </i>
    <i>
      <x v="352"/>
    </i>
    <i>
      <x v="353"/>
    </i>
    <i>
      <x v="356"/>
    </i>
    <i>
      <x v="370"/>
    </i>
    <i>
      <x v="378"/>
    </i>
    <i>
      <x v="382"/>
    </i>
    <i>
      <x v="384"/>
    </i>
    <i>
      <x v="388"/>
    </i>
    <i>
      <x v="412"/>
    </i>
    <i>
      <x v="624"/>
    </i>
    <i>
      <x v="662"/>
    </i>
    <i>
      <x v="836"/>
    </i>
    <i>
      <x v="838"/>
    </i>
    <i>
      <x v="858"/>
    </i>
    <i>
      <x v="894"/>
    </i>
    <i>
      <x v="895"/>
    </i>
    <i>
      <x v="897"/>
    </i>
    <i>
      <x v="898"/>
    </i>
    <i>
      <x v="900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6"/>
    </i>
    <i>
      <x v="929"/>
    </i>
    <i>
      <x v="930"/>
    </i>
    <i>
      <x v="932"/>
    </i>
    <i>
      <x v="941"/>
    </i>
    <i>
      <x v="944"/>
    </i>
    <i>
      <x v="949"/>
    </i>
    <i>
      <x v="963"/>
    </i>
    <i>
      <x v="968"/>
    </i>
    <i>
      <x v="970"/>
    </i>
    <i>
      <x v="972"/>
    </i>
    <i>
      <x v="976"/>
    </i>
    <i>
      <x v="987"/>
    </i>
    <i>
      <x v="1026"/>
    </i>
    <i>
      <x v="1040"/>
    </i>
    <i>
      <x v="1070"/>
    </i>
    <i>
      <x v="15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ta req to resp" fld="0" subtotal="count" baseField="0" baseItem="0"/>
    <dataField name="CDF data req to resp" fld="0" subtotal="count" baseField="0" baseItem="31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ata req to resp" fld="0" subtotal="count" showDataAs="percentOfTotal" baseField="0" baseItem="34" numFmtId="10"/>
  </dataFields>
  <chartFormats count="9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2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CC24F-7982-4A3F-9E7C-BAF89C6B0695}" name="PivotTable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9">
  <location ref="Y1:AB54" firstHeaderRow="0" firstDataRow="1" firstDataCol="1"/>
  <pivotFields count="1">
    <pivotField axis="axisRow" dataField="1" showAll="0" sortType="ascending">
      <items count="1155">
        <item m="1" x="653"/>
        <item m="1" x="103"/>
        <item m="1" x="640"/>
        <item m="1" x="88"/>
        <item m="1" x="623"/>
        <item m="1" x="752"/>
        <item m="1" x="1044"/>
        <item m="1" x="407"/>
        <item m="1" x="555"/>
        <item m="1" x="685"/>
        <item m="1" x="786"/>
        <item m="1" x="894"/>
        <item m="1" x="932"/>
        <item m="1" x="965"/>
        <item m="1" x="998"/>
        <item m="1" x="1035"/>
        <item m="1" x="1075"/>
        <item m="1" x="1109"/>
        <item m="1" x="1146"/>
        <item m="1" x="73"/>
        <item m="1" x="102"/>
        <item m="1" x="132"/>
        <item m="1" x="156"/>
        <item m="1" x="183"/>
        <item m="1" x="220"/>
        <item m="1" x="245"/>
        <item m="1" x="284"/>
        <item m="1" x="320"/>
        <item m="1" x="355"/>
        <item m="1" x="384"/>
        <item m="1" x="427"/>
        <item m="1" x="466"/>
        <item m="1" x="505"/>
        <item m="1" x="533"/>
        <item m="1" x="570"/>
        <item m="1" x="602"/>
        <item m="1" x="638"/>
        <item m="1" x="667"/>
        <item m="1" x="699"/>
        <item m="1" x="731"/>
        <item m="1" x="762"/>
        <item m="1" x="801"/>
        <item m="1" x="837"/>
        <item m="1" x="875"/>
        <item m="1" x="911"/>
        <item m="1" x="947"/>
        <item m="1" x="976"/>
        <item m="1" x="1017"/>
        <item m="1" x="1056"/>
        <item m="1" x="1092"/>
        <item m="1" x="1125"/>
        <item m="1" x="59"/>
        <item m="1" x="117"/>
        <item m="1" x="144"/>
        <item m="1" x="168"/>
        <item m="1" x="200"/>
        <item m="1" x="233"/>
        <item m="1" x="265"/>
        <item m="1" x="337"/>
        <item m="1" x="366"/>
        <item m="1" x="401"/>
        <item m="1" x="445"/>
        <item m="1" x="483"/>
        <item m="1" x="521"/>
        <item m="1" x="552"/>
        <item m="1" x="584"/>
        <item m="1" x="620"/>
        <item m="1" x="651"/>
        <item m="1" x="682"/>
        <item m="1" x="713"/>
        <item m="1" x="745"/>
        <item m="1" x="782"/>
        <item m="1" x="815"/>
        <item m="1" x="858"/>
        <item m="1" x="890"/>
        <item m="1" x="929"/>
        <item m="1" x="961"/>
        <item m="1" x="995"/>
        <item m="1" x="1032"/>
        <item m="1" x="1073"/>
        <item m="1" x="1107"/>
        <item m="1" x="1144"/>
        <item m="1" x="70"/>
        <item m="1" x="100"/>
        <item m="1" x="128"/>
        <item m="1" x="154"/>
        <item m="1" x="180"/>
        <item m="1" x="217"/>
        <item m="1" x="243"/>
        <item m="1" x="280"/>
        <item m="1" x="318"/>
        <item m="1" x="353"/>
        <item m="1" x="382"/>
        <item m="1" x="423"/>
        <item m="1" x="464"/>
        <item m="1" x="501"/>
        <item m="1" x="531"/>
        <item m="1" x="568"/>
        <item m="1" x="599"/>
        <item m="1" x="636"/>
        <item m="1" x="664"/>
        <item m="1" x="696"/>
        <item m="1" x="729"/>
        <item m="1" x="760"/>
        <item m="1" x="798"/>
        <item m="1" x="834"/>
        <item m="1" x="873"/>
        <item m="1" x="908"/>
        <item m="1" x="945"/>
        <item m="1" x="974"/>
        <item m="1" x="1012"/>
        <item m="1" x="1053"/>
        <item m="1" x="1089"/>
        <item m="1" x="1123"/>
        <item m="1" x="57"/>
        <item m="1" x="84"/>
        <item m="1" x="115"/>
        <item m="1" x="141"/>
        <item m="1" x="165"/>
        <item m="1" x="199"/>
        <item m="1" x="231"/>
        <item m="1" x="260"/>
        <item m="1" x="297"/>
        <item m="1" x="333"/>
        <item m="1" x="363"/>
        <item m="1" x="398"/>
        <item m="1" x="442"/>
        <item m="1" x="480"/>
        <item m="1" x="516"/>
        <item m="1" x="547"/>
        <item m="1" x="650"/>
        <item m="1" x="741"/>
        <item m="1" x="926"/>
        <item m="1" x="958"/>
        <item m="1" x="990"/>
        <item m="1" x="1030"/>
        <item m="1" x="1069"/>
        <item m="1" x="1102"/>
        <item m="1" x="1139"/>
        <item m="1" x="65"/>
        <item m="1" x="95"/>
        <item m="1" x="125"/>
        <item m="1" x="152"/>
        <item m="1" x="176"/>
        <item m="1" x="214"/>
        <item m="1" x="239"/>
        <item m="1" x="274"/>
        <item m="1" x="314"/>
        <item m="1" x="349"/>
        <item m="1" x="378"/>
        <item m="1" x="419"/>
        <item m="1" x="460"/>
        <item m="1" x="498"/>
        <item m="1" x="529"/>
        <item m="1" x="563"/>
        <item m="1" x="595"/>
        <item m="1" x="634"/>
        <item m="1" x="660"/>
        <item m="1" x="694"/>
        <item m="1" x="726"/>
        <item m="1" x="755"/>
        <item m="1" x="793"/>
        <item m="1" x="828"/>
        <item m="1" x="871"/>
        <item m="1" x="904"/>
        <item m="1" x="944"/>
        <item m="1" x="971"/>
        <item m="1" x="1008"/>
        <item m="1" x="1048"/>
        <item m="1" x="1084"/>
        <item m="1" x="1121"/>
        <item m="1" x="82"/>
        <item m="1" x="113"/>
        <item m="1" x="140"/>
        <item m="1" x="162"/>
        <item m="1" x="194"/>
        <item m="1" x="227"/>
        <item m="1" x="254"/>
        <item m="1" x="293"/>
        <item m="1" x="329"/>
        <item m="1" x="395"/>
        <item m="1" x="439"/>
        <item m="1" x="477"/>
        <item m="1" x="513"/>
        <item m="1" x="579"/>
        <item m="1" x="612"/>
        <item m="1" x="649"/>
        <item m="1" x="678"/>
        <item m="1" x="737"/>
        <item m="1" x="776"/>
        <item m="1" x="809"/>
        <item m="1" x="852"/>
        <item m="1" x="885"/>
        <item m="1" x="921"/>
        <item m="1" x="954"/>
        <item m="1" x="987"/>
        <item m="1" x="1026"/>
        <item m="1" x="1067"/>
        <item m="1" x="172"/>
        <item m="1" x="226"/>
        <item m="1" x="252"/>
        <item m="1" x="327"/>
        <item m="1" x="415"/>
        <item m="1" x="456"/>
        <item m="1" x="496"/>
        <item m="1" x="512"/>
        <item m="1" x="528"/>
        <item m="1" x="541"/>
        <item m="1" x="562"/>
        <item m="1" x="578"/>
        <item m="1" x="593"/>
        <item m="1" x="675"/>
        <item m="1" x="708"/>
        <item m="1" x="736"/>
        <item m="1" x="773"/>
        <item m="1" x="825"/>
        <item m="1" x="849"/>
        <item m="1" x="1025"/>
        <item m="1" x="1082"/>
        <item m="1" x="1135"/>
        <item m="1" x="53"/>
        <item m="1" x="138"/>
        <item m="1" x="192"/>
        <item m="1" x="592"/>
        <item m="1" x="658"/>
        <item m="1" x="674"/>
        <item m="1" x="692"/>
        <item m="1" x="735"/>
        <item m="1" x="753"/>
        <item m="1" x="772"/>
        <item m="1" x="791"/>
        <item m="1" x="808"/>
        <item m="1" x="824"/>
        <item m="1" x="847"/>
        <item m="1" x="868"/>
        <item m="1" x="883"/>
        <item m="1" x="901"/>
        <item m="1" x="919"/>
        <item m="1" x="939"/>
        <item m="1" x="953"/>
        <item m="1" x="970"/>
        <item m="1" x="986"/>
        <item m="1" x="1003"/>
        <item m="1" x="1024"/>
        <item m="1" x="1045"/>
        <item m="1" x="1066"/>
        <item m="1" x="1081"/>
        <item m="1" x="1098"/>
        <item m="1" x="1119"/>
        <item m="1" x="1133"/>
        <item m="1" x="1153"/>
        <item m="1" x="64"/>
        <item m="1" x="91"/>
        <item m="1" x="111"/>
        <item m="1" x="122"/>
        <item m="1" x="137"/>
        <item m="1" x="150"/>
        <item m="1" x="161"/>
        <item m="1" x="171"/>
        <item m="1" x="191"/>
        <item m="1" x="210"/>
        <item m="1" x="225"/>
        <item m="1" x="237"/>
        <item m="1" x="271"/>
        <item m="1" x="290"/>
        <item m="1" x="310"/>
        <item m="1" x="326"/>
        <item m="1" x="345"/>
        <item m="1" x="361"/>
        <item m="1" x="374"/>
        <item m="1" x="392"/>
        <item m="1" x="413"/>
        <item m="1" x="436"/>
        <item m="1" x="453"/>
        <item m="1" x="476"/>
        <item m="1" x="494"/>
        <item m="1" x="511"/>
        <item m="1" x="527"/>
        <item m="1" x="540"/>
        <item m="1" x="576"/>
        <item m="1" x="608"/>
        <item m="1" x="629"/>
        <item m="1" x="672"/>
        <item m="1" x="690"/>
        <item m="1" x="706"/>
        <item m="1" x="721"/>
        <item m="1" x="751"/>
        <item m="1" x="770"/>
        <item m="1" x="789"/>
        <item m="1" x="807"/>
        <item m="1" x="823"/>
        <item m="1" x="845"/>
        <item m="1" x="866"/>
        <item m="1" x="882"/>
        <item m="1" x="900"/>
        <item m="1" x="918"/>
        <item m="1" x="938"/>
        <item m="1" x="952"/>
        <item m="1" x="969"/>
        <item m="1" x="985"/>
        <item m="1" x="1002"/>
        <item m="1" x="1023"/>
        <item m="1" x="1043"/>
        <item m="1" x="1064"/>
        <item m="1" x="1080"/>
        <item m="1" x="1097"/>
        <item m="1" x="1116"/>
        <item x="30"/>
        <item x="7"/>
        <item x="16"/>
        <item m="1" x="189"/>
        <item x="50"/>
        <item m="1" x="250"/>
        <item m="1" x="289"/>
        <item m="1" x="325"/>
        <item m="1" x="344"/>
        <item m="1" x="360"/>
        <item m="1" x="373"/>
        <item m="1" x="390"/>
        <item m="1" x="412"/>
        <item m="1" x="435"/>
        <item m="1" x="452"/>
        <item m="1" x="475"/>
        <item m="1" x="492"/>
        <item m="1" x="526"/>
        <item m="1" x="539"/>
        <item m="1" x="561"/>
        <item m="1" x="574"/>
        <item m="1" x="590"/>
        <item m="1" x="607"/>
        <item m="1" x="628"/>
        <item m="1" x="644"/>
        <item m="1" x="656"/>
        <item x="49"/>
        <item m="1" x="689"/>
        <item m="1" x="720"/>
        <item x="38"/>
        <item m="1" x="750"/>
        <item x="48"/>
        <item m="1" x="806"/>
        <item m="1" x="822"/>
        <item m="1" x="844"/>
        <item x="43"/>
        <item m="1" x="917"/>
        <item m="1" x="937"/>
        <item m="1" x="1063"/>
        <item m="1" x="1131"/>
        <item m="1" x="90"/>
        <item m="1" x="109"/>
        <item m="1" x="121"/>
        <item m="1" x="135"/>
        <item m="1" x="148"/>
        <item m="1" x="160"/>
        <item m="1" x="170"/>
        <item m="1" x="188"/>
        <item m="1" x="208"/>
        <item m="1" x="223"/>
        <item m="1" x="343"/>
        <item m="1" x="389"/>
        <item m="1" x="411"/>
        <item m="1" x="434"/>
        <item m="1" x="474"/>
        <item x="24"/>
        <item m="1" x="558"/>
        <item m="1" x="671"/>
        <item m="1" x="703"/>
        <item m="1" x="718"/>
        <item m="1" x="748"/>
        <item m="1" x="767"/>
        <item m="1" x="788"/>
        <item m="1" x="805"/>
        <item m="1" x="821"/>
        <item m="1" x="842"/>
        <item m="1" x="865"/>
        <item m="1" x="880"/>
        <item m="1" x="897"/>
        <item m="1" x="916"/>
        <item m="1" x="936"/>
        <item m="1" x="1062"/>
        <item m="1" x="1079"/>
        <item m="1" x="1096"/>
        <item m="1" x="1114"/>
        <item m="1" x="1129"/>
        <item m="1" x="1150"/>
        <item m="1" x="63"/>
        <item m="1" x="76"/>
        <item m="1" x="108"/>
        <item m="1" x="120"/>
        <item m="1" x="133"/>
        <item m="1" x="169"/>
        <item m="1" x="187"/>
        <item m="1" x="207"/>
        <item m="1" x="222"/>
        <item m="1" x="235"/>
        <item m="1" x="270"/>
        <item m="1" x="306"/>
        <item m="1" x="324"/>
        <item m="1" x="388"/>
        <item m="1" x="1060"/>
        <item m="1" x="305"/>
        <item m="1" x="471"/>
        <item m="1" x="490"/>
        <item m="1" x="537"/>
        <item m="1" x="588"/>
        <item m="1" x="654"/>
        <item m="1" x="820"/>
        <item m="1" x="1148"/>
        <item m="1" x="75"/>
        <item m="1" x="106"/>
        <item m="1" x="508"/>
        <item m="1" x="587"/>
        <item m="1" x="641"/>
        <item m="1" x="951"/>
        <item m="1" x="605"/>
        <item m="1" x="221"/>
        <item m="1" x="359"/>
        <item m="1" x="371"/>
        <item m="1" x="982"/>
        <item m="1" x="104"/>
        <item m="1" x="158"/>
        <item m="1" x="803"/>
        <item m="1" x="286"/>
        <item m="1" x="863"/>
        <item m="1" x="879"/>
        <item m="1" x="323"/>
        <item m="1" x="340"/>
        <item m="1" x="358"/>
        <item m="1" x="935"/>
        <item m="1" x="370"/>
        <item m="1" x="950"/>
        <item m="1" x="387"/>
        <item m="1" x="967"/>
        <item m="1" x="408"/>
        <item m="1" x="981"/>
        <item m="1" x="430"/>
        <item m="1" x="1000"/>
        <item m="1" x="450"/>
        <item m="1" x="1021"/>
        <item m="1" x="469"/>
        <item m="1" x="1037"/>
        <item m="1" x="487"/>
        <item m="1" x="556"/>
        <item m="1" x="604"/>
        <item m="1" x="74"/>
        <item m="1" x="669"/>
        <item m="1" x="686"/>
        <item m="1" x="145"/>
        <item m="1" x="702"/>
        <item m="1" x="157"/>
        <item m="1" x="717"/>
        <item m="1" x="732"/>
        <item m="1" x="184"/>
        <item m="1" x="746"/>
        <item m="1" x="204"/>
        <item m="1" x="787"/>
        <item m="1" x="234"/>
        <item m="1" x="802"/>
        <item m="1" x="246"/>
        <item m="1" x="818"/>
        <item m="1" x="267"/>
        <item m="1" x="862"/>
        <item m="1" x="303"/>
        <item m="1" x="321"/>
        <item m="1" x="895"/>
        <item m="1" x="915"/>
        <item m="1" x="357"/>
        <item m="1" x="933"/>
        <item m="1" x="369"/>
        <item m="1" x="386"/>
        <item m="1" x="966"/>
        <item m="1" x="406"/>
        <item m="1" x="980"/>
        <item m="1" x="429"/>
        <item m="1" x="999"/>
        <item m="1" x="449"/>
        <item m="1" x="1020"/>
        <item m="1" x="468"/>
        <item m="1" x="1036"/>
        <item m="1" x="486"/>
        <item m="1" x="507"/>
        <item m="1" x="1076"/>
        <item m="1" x="524"/>
        <item m="1" x="1094"/>
        <item m="1" x="536"/>
        <item m="1" x="1110"/>
        <item m="1" x="572"/>
        <item m="1" x="701"/>
        <item m="1" x="203"/>
        <item m="1" x="266"/>
        <item m="1" x="838"/>
        <item m="1" x="861"/>
        <item m="1" x="876"/>
        <item m="1" x="893"/>
        <item m="1" x="339"/>
        <item m="1" x="914"/>
        <item m="1" x="356"/>
        <item m="1" x="931"/>
        <item m="1" x="368"/>
        <item m="1" x="949"/>
        <item m="1" x="385"/>
        <item m="1" x="964"/>
        <item m="1" x="404"/>
        <item m="1" x="979"/>
        <item m="1" x="428"/>
        <item m="1" x="997"/>
        <item m="1" x="448"/>
        <item m="1" x="1018"/>
        <item m="1" x="467"/>
        <item m="1" x="1034"/>
        <item m="1" x="485"/>
        <item m="1" x="1058"/>
        <item m="1" x="506"/>
        <item m="1" x="1074"/>
        <item m="1" x="523"/>
        <item m="1" x="1093"/>
        <item m="1" x="534"/>
        <item m="1" x="1108"/>
        <item m="1" x="554"/>
        <item m="1" x="1126"/>
        <item m="1" x="571"/>
        <item m="1" x="1145"/>
        <item m="1" x="586"/>
        <item m="1" x="61"/>
        <item m="1" x="603"/>
        <item m="1" x="72"/>
        <item m="1" x="624"/>
        <item m="1" x="87"/>
        <item m="1" x="639"/>
        <item m="1" x="101"/>
        <item m="1" x="652"/>
        <item m="1" x="118"/>
        <item m="1" x="668"/>
        <item m="1" x="131"/>
        <item m="1" x="700"/>
        <item m="1" x="716"/>
        <item m="1" x="182"/>
        <item m="1" x="763"/>
        <item m="1" x="785"/>
        <item m="1" x="301"/>
        <item m="1" x="912"/>
        <item m="1" x="962"/>
        <item m="1" x="553"/>
        <item m="1" x="569"/>
        <item m="1" x="621"/>
        <item m="1" x="684"/>
        <item m="1" x="698"/>
        <item m="1" x="714"/>
        <item m="1" x="201"/>
        <item m="1" x="784"/>
        <item m="1" x="402"/>
        <item m="1" x="446"/>
        <item m="1" x="1016"/>
        <item m="1" x="465"/>
        <item m="1" x="1033"/>
        <item m="1" x="484"/>
        <item m="1" x="1055"/>
        <item x="51"/>
        <item m="1" x="683"/>
        <item m="1" x="143"/>
        <item m="1" x="761"/>
        <item m="1" x="219"/>
        <item m="1" x="783"/>
        <item m="1" x="232"/>
        <item m="1" x="800"/>
        <item m="1" x="244"/>
        <item m="1" x="816"/>
        <item m="1" x="264"/>
        <item m="1" x="836"/>
        <item m="1" x="281"/>
        <item m="1" x="859"/>
        <item m="1" x="996"/>
        <item m="1" x="637"/>
        <item m="1" x="129"/>
        <item m="1" x="167"/>
        <item m="1" x="181"/>
        <item m="1" x="744"/>
        <item m="1" x="424"/>
        <item m="1" x="1015"/>
        <item m="1" x="502"/>
        <item m="1" x="1072"/>
        <item m="1" x="520"/>
        <item m="1" x="532"/>
        <item m="1" x="1106"/>
        <item m="1" x="551"/>
        <item m="1" x="1143"/>
        <item m="1" x="600"/>
        <item m="1" x="68"/>
        <item m="1" x="618"/>
        <item m="1" x="86"/>
        <item m="1" x="99"/>
        <item x="52"/>
        <item m="1" x="665"/>
        <item m="1" x="127"/>
        <item m="1" x="697"/>
        <item m="1" x="712"/>
        <item m="1" x="166"/>
        <item m="1" x="730"/>
        <item m="1" x="179"/>
        <item m="1" x="743"/>
        <item m="1" x="781"/>
        <item m="1" x="799"/>
        <item m="1" x="242"/>
        <item m="1" x="262"/>
        <item m="1" x="278"/>
        <item m="1" x="856"/>
        <item m="1" x="299"/>
        <item m="1" x="874"/>
        <item m="1" x="335"/>
        <item m="1" x="909"/>
        <item m="1" x="351"/>
        <item m="1" x="927"/>
        <item m="1" x="364"/>
        <item m="1" x="946"/>
        <item m="1" x="381"/>
        <item m="1" x="960"/>
        <item m="1" x="400"/>
        <item m="1" x="975"/>
        <item m="1" x="421"/>
        <item m="1" x="993"/>
        <item m="1" x="444"/>
        <item m="1" x="1013"/>
        <item m="1" x="463"/>
        <item m="1" x="1031"/>
        <item m="1" x="482"/>
        <item m="1" x="1054"/>
        <item m="1" x="500"/>
        <item m="1" x="1071"/>
        <item m="1" x="518"/>
        <item m="1" x="1090"/>
        <item m="1" x="530"/>
        <item m="1" x="1104"/>
        <item m="1" x="549"/>
        <item m="1" x="1124"/>
        <item m="1" x="566"/>
        <item m="1" x="1142"/>
        <item m="1" x="583"/>
        <item m="1" x="58"/>
        <item m="1" x="598"/>
        <item m="1" x="67"/>
        <item m="1" x="617"/>
        <item m="1" x="85"/>
        <item m="1" x="97"/>
        <item m="1" x="116"/>
        <item m="1" x="662"/>
        <item m="1" x="126"/>
        <item m="1" x="681"/>
        <item m="1" x="142"/>
        <item m="1" x="153"/>
        <item m="1" x="797"/>
        <item m="1" x="813"/>
        <item m="1" x="261"/>
        <item m="1" x="833"/>
        <item m="1" x="298"/>
        <item m="1" x="316"/>
        <item m="1" x="888"/>
        <item m="1" x="334"/>
        <item m="1" x="907"/>
        <item m="1" x="350"/>
        <item m="1" x="380"/>
        <item m="1" x="959"/>
        <item m="1" x="399"/>
        <item m="1" x="420"/>
        <item m="1" x="992"/>
        <item m="1" x="1011"/>
        <item m="1" x="481"/>
        <item m="1" x="1051"/>
        <item m="1" x="1070"/>
        <item m="1" x="517"/>
        <item m="1" x="1088"/>
        <item m="1" x="1103"/>
        <item m="1" x="548"/>
        <item m="1" x="565"/>
        <item m="1" x="1141"/>
        <item m="1" x="582"/>
        <item m="1" x="597"/>
        <item m="1" x="66"/>
        <item m="1" x="635"/>
        <item m="1" x="96"/>
        <item m="1" x="661"/>
        <item m="1" x="742"/>
        <item m="1" x="332"/>
        <item m="1" x="906"/>
        <item m="1" x="362"/>
        <item m="1" x="397"/>
        <item m="1" x="991"/>
        <item m="1" x="441"/>
        <item m="1" x="1010"/>
        <item m="1" x="1050"/>
        <item m="1" x="546"/>
        <item m="1" x="1140"/>
        <item m="1" x="580"/>
        <item m="1" x="680"/>
        <item m="1" x="711"/>
        <item m="1" x="164"/>
        <item m="1" x="727"/>
        <item m="1" x="177"/>
        <item m="1" x="740"/>
        <item m="1" x="197"/>
        <item m="1" x="757"/>
        <item m="1" x="215"/>
        <item m="1" x="780"/>
        <item m="1" x="229"/>
        <item m="1" x="796"/>
        <item m="1" x="240"/>
        <item m="1" x="812"/>
        <item m="1" x="258"/>
        <item m="1" x="830"/>
        <item m="1" x="275"/>
        <item m="1" x="855"/>
        <item m="1" x="296"/>
        <item m="1" x="331"/>
        <item m="1" x="972"/>
        <item m="1" x="989"/>
        <item m="1" x="461"/>
        <item m="1" x="1029"/>
        <item m="1" x="499"/>
        <item m="1" x="1087"/>
        <item m="1" x="544"/>
        <item m="1" x="1138"/>
        <item m="1" x="55"/>
        <item m="1" x="596"/>
        <item m="1" x="615"/>
        <item m="1" x="94"/>
        <item m="1" x="124"/>
        <item m="1" x="679"/>
        <item m="1" x="710"/>
        <item m="1" x="163"/>
        <item m="1" x="174"/>
        <item m="1" x="212"/>
        <item m="1" x="794"/>
        <item m="1" x="256"/>
        <item m="1" x="854"/>
        <item m="1" x="295"/>
        <item m="1" x="313"/>
        <item m="1" x="887"/>
        <item m="1" x="957"/>
        <item x="34"/>
        <item x="12"/>
        <item m="1" x="515"/>
        <item m="1" x="1085"/>
        <item m="1" x="543"/>
        <item m="1" x="1122"/>
        <item m="1" x="83"/>
        <item m="1" x="633"/>
        <item m="1" x="114"/>
        <item x="5"/>
        <item m="1" x="738"/>
        <item m="1" x="195"/>
        <item m="1" x="778"/>
        <item m="1" x="792"/>
        <item m="1" x="238"/>
        <item m="1" x="255"/>
        <item m="1" x="827"/>
        <item m="1" x="853"/>
        <item m="1" x="294"/>
        <item m="1" x="870"/>
        <item m="1" x="312"/>
        <item m="1" x="886"/>
        <item m="1" x="330"/>
        <item m="1" x="903"/>
        <item m="1" x="346"/>
        <item m="1" x="923"/>
        <item m="1" x="943"/>
        <item m="1" x="376"/>
        <item m="1" x="955"/>
        <item m="1" x="396"/>
        <item m="1" x="418"/>
        <item m="1" x="988"/>
        <item m="1" x="440"/>
        <item m="1" x="1007"/>
        <item m="1" x="458"/>
        <item m="1" x="1027"/>
        <item m="1" x="478"/>
        <item m="1" x="1047"/>
        <item m="1" x="497"/>
        <item m="1" x="514"/>
        <item m="1" x="1083"/>
        <item x="9"/>
        <item x="33"/>
        <item m="1" x="1137"/>
        <item x="37"/>
        <item x="17"/>
        <item m="1" x="613"/>
        <item x="26"/>
        <item m="1" x="632"/>
        <item x="20"/>
        <item x="10"/>
        <item x="32"/>
        <item x="14"/>
        <item x="35"/>
        <item x="39"/>
        <item x="27"/>
        <item x="29"/>
        <item x="42"/>
        <item x="41"/>
        <item x="31"/>
        <item x="19"/>
        <item x="21"/>
        <item x="25"/>
        <item x="13"/>
        <item m="1" x="777"/>
        <item x="40"/>
        <item x="4"/>
        <item m="1" x="810"/>
        <item m="1" x="253"/>
        <item x="3"/>
        <item x="46"/>
        <item x="2"/>
        <item x="1"/>
        <item m="1" x="902"/>
        <item m="1" x="922"/>
        <item m="1" x="394"/>
        <item m="1" x="417"/>
        <item x="23"/>
        <item m="1" x="1006"/>
        <item m="1" x="457"/>
        <item x="8"/>
        <item m="1" x="1068"/>
        <item x="6"/>
        <item m="1" x="542"/>
        <item m="1" x="1120"/>
        <item m="1" x="54"/>
        <item m="1" x="81"/>
        <item m="1" x="631"/>
        <item m="1" x="677"/>
        <item x="11"/>
        <item m="1" x="725"/>
        <item m="1" x="173"/>
        <item m="1" x="211"/>
        <item x="15"/>
        <item m="1" x="1078"/>
        <item x="44"/>
        <item x="45"/>
        <item m="1" x="273"/>
        <item m="1" x="851"/>
        <item x="36"/>
        <item m="1" x="311"/>
        <item m="1" x="884"/>
        <item m="1" x="328"/>
        <item m="1" x="625"/>
        <item m="1" x="416"/>
        <item x="18"/>
        <item m="1" x="1101"/>
        <item m="1" x="269"/>
        <item m="1" x="304"/>
        <item m="1" x="594"/>
        <item m="1" x="896"/>
        <item m="1" x="341"/>
        <item m="1" x="648"/>
        <item m="1" x="112"/>
        <item m="1" x="723"/>
        <item m="1" x="1111"/>
        <item m="1" x="393"/>
        <item m="1" x="1046"/>
        <item m="1" x="205"/>
        <item m="1" x="247"/>
        <item m="1" x="268"/>
        <item m="1" x="93"/>
        <item m="1" x="647"/>
        <item m="1" x="659"/>
        <item x="22"/>
        <item m="1" x="591"/>
        <item m="1" x="646"/>
        <item m="1" x="535"/>
        <item x="47"/>
        <item m="1" x="283"/>
        <item m="1" x="860"/>
        <item m="1" x="609"/>
        <item m="1" x="891"/>
        <item m="1" x="79"/>
        <item m="1" x="447"/>
        <item m="1" x="722"/>
        <item x="28"/>
        <item m="1" x="846"/>
        <item m="1" x="493"/>
        <item m="1" x="817"/>
        <item m="1" x="1117"/>
        <item m="1" x="928"/>
        <item m="1" x="666"/>
        <item m="1" x="898"/>
        <item m="1" x="663"/>
        <item m="1" x="889"/>
        <item m="1" x="77"/>
        <item m="1" x="1052"/>
        <item m="1" x="56"/>
        <item m="1" x="695"/>
        <item m="1" x="1041"/>
        <item m="1" x="216"/>
        <item m="1" x="973"/>
        <item m="1" x="564"/>
        <item m="1" x="934"/>
        <item m="1" x="1077"/>
        <item m="1" x="774"/>
        <item m="1" x="410"/>
        <item m="1" x="241"/>
        <item m="1" x="848"/>
        <item m="1" x="581"/>
        <item m="1" x="1004"/>
        <item m="1" x="454"/>
        <item m="1" x="616"/>
        <item m="1" x="495"/>
        <item m="1" x="839"/>
        <item m="1" x="984"/>
        <item m="1" x="1134"/>
        <item m="1" x="432"/>
        <item m="1" x="577"/>
        <item m="1" x="302"/>
        <item m="1" x="728"/>
        <item m="1" x="877"/>
        <item m="1" x="178"/>
        <item m="1" x="473"/>
        <item m="1" x="611"/>
        <item m="1" x="1040"/>
        <item m="1" x="198"/>
        <item m="1" x="758"/>
        <item m="1" x="1061"/>
        <item m="1" x="92"/>
        <item m="1" x="259"/>
        <item m="1" x="405"/>
        <item m="1" x="557"/>
        <item m="1" x="831"/>
        <item m="1" x="1019"/>
        <item m="1" x="62"/>
        <item m="1" x="315"/>
        <item m="1" x="769"/>
        <item m="1" x="1001"/>
        <item m="1" x="1152"/>
        <item m="1" x="1022"/>
        <item m="1" x="175"/>
        <item m="1" x="319"/>
        <item m="1" x="472"/>
        <item m="1" x="610"/>
        <item m="1" x="676"/>
        <item m="1" x="739"/>
        <item m="1" x="814"/>
        <item m="1" x="892"/>
        <item m="1" x="968"/>
        <item m="1" x="1039"/>
        <item m="1" x="1115"/>
        <item m="1" x="80"/>
        <item m="1" x="139"/>
        <item m="1" x="196"/>
        <item m="1" x="263"/>
        <item m="1" x="338"/>
        <item m="1" x="409"/>
        <item m="1" x="559"/>
        <item m="1" x="630"/>
        <item m="1" x="693"/>
        <item m="1" x="756"/>
        <item m="1" x="835"/>
        <item m="1" x="913"/>
        <item m="1" x="983"/>
        <item m="1" x="1059"/>
        <item m="1" x="1130"/>
        <item m="1" x="151"/>
        <item m="1" x="213"/>
        <item m="1" x="279"/>
        <item m="1" x="354"/>
        <item m="1" x="431"/>
        <item m="1" x="509"/>
        <item m="1" x="573"/>
        <item m="1" x="645"/>
        <item m="1" x="709"/>
        <item m="1" x="779"/>
        <item m="1" x="857"/>
        <item m="1" x="930"/>
        <item m="1" x="1151"/>
        <item m="1" x="110"/>
        <item m="1" x="228"/>
        <item m="1" x="300"/>
        <item m="1" x="367"/>
        <item m="1" x="451"/>
        <item m="1" x="525"/>
        <item m="1" x="589"/>
        <item m="1" x="657"/>
        <item m="1" x="724"/>
        <item m="1" x="795"/>
        <item m="1" x="948"/>
        <item m="1" x="317"/>
        <item m="1" x="383"/>
        <item m="1" x="470"/>
        <item m="1" x="538"/>
        <item m="1" x="606"/>
        <item m="1" x="673"/>
        <item m="1" x="811"/>
        <item m="1" x="963"/>
        <item m="1" x="1038"/>
        <item m="1" x="1113"/>
        <item m="1" x="78"/>
        <item m="1" x="136"/>
        <item m="1" x="193"/>
        <item m="1" x="257"/>
        <item m="1" x="336"/>
        <item m="1" x="403"/>
        <item m="1" x="488"/>
        <item m="1" x="691"/>
        <item m="1" x="829"/>
        <item m="1" x="910"/>
        <item m="1" x="977"/>
        <item m="1" x="1128"/>
        <item m="1" x="149"/>
        <item m="1" x="352"/>
        <item m="1" x="426"/>
        <item m="1" x="707"/>
        <item m="1" x="775"/>
        <item m="1" x="1149"/>
        <item m="1" x="365"/>
        <item m="1" x="1112"/>
        <item m="1" x="190"/>
        <item m="1" x="626"/>
        <item m="1" x="826"/>
        <item m="1" x="905"/>
        <item m="1" x="1057"/>
        <item m="1" x="1127"/>
        <item m="1" x="147"/>
        <item m="1" x="209"/>
        <item m="1" x="272"/>
        <item m="1" x="347"/>
        <item m="1" x="422"/>
        <item m="1" x="504"/>
        <item m="1" x="704"/>
        <item m="1" x="771"/>
        <item m="1" x="850"/>
        <item m="1" x="925"/>
        <item m="1" x="994"/>
        <item m="1" x="1147"/>
        <item m="1" x="107"/>
        <item m="1" x="224"/>
        <item m="1" x="292"/>
        <item m="1" x="522"/>
        <item m="1" x="655"/>
        <item m="1" x="790"/>
        <item m="1" x="869"/>
        <item m="1" x="1014"/>
        <item m="1" x="119"/>
        <item m="1" x="377"/>
        <item m="1" x="768"/>
        <item m="1" x="519"/>
        <item m="1" x="585"/>
        <item m="1" x="867"/>
        <item m="1" x="940"/>
        <item m="1" x="1009"/>
        <item m="1" x="1091"/>
        <item m="1" x="60"/>
        <item m="1" x="236"/>
        <item m="1" x="308"/>
        <item m="1" x="375"/>
        <item m="1" x="459"/>
        <item m="1" x="601"/>
        <item m="1" x="670"/>
        <item m="1" x="734"/>
        <item m="1" x="1028"/>
        <item m="1" x="1105"/>
        <item m="1" x="71"/>
        <item m="1" x="479"/>
        <item m="1" x="1049"/>
        <item m="1" x="567"/>
        <item m="1" x="843"/>
        <item m="1" x="159"/>
        <item m="1" x="288"/>
        <item m="1" x="437"/>
        <item m="1" x="1005"/>
        <item m="1" x="1086"/>
        <item m="1" x="733"/>
        <item m="1" x="881"/>
        <item m="1" x="248"/>
        <item m="1" x="899"/>
        <item m="1" x="342"/>
        <item m="1" x="764"/>
        <item m="1" x="287"/>
        <item m="1" x="715"/>
        <item m="1" x="1100"/>
        <item m="1" x="819"/>
        <item m="1" x="202"/>
        <item m="1" x="840"/>
        <item m="1" x="1065"/>
        <item m="1" x="1118"/>
        <item m="1" x="759"/>
        <item m="1" x="277"/>
        <item m="1" x="1095"/>
        <item m="1" x="705"/>
        <item m="1" x="687"/>
        <item m="1" x="1099"/>
        <item m="1" x="230"/>
        <item m="1" x="89"/>
        <item m="1" x="642"/>
        <item m="1" x="206"/>
        <item m="1" x="155"/>
        <item m="1" x="749"/>
        <item m="1" x="503"/>
        <item m="1" x="766"/>
        <item m="1" x="69"/>
        <item m="1" x="1136"/>
        <item m="1" x="105"/>
        <item m="1" x="956"/>
        <item m="1" x="282"/>
        <item m="1" x="379"/>
        <item m="1" x="372"/>
        <item m="1" x="218"/>
        <item m="1" x="491"/>
        <item m="1" x="560"/>
        <item m="1" x="832"/>
        <item m="1" x="872"/>
        <item m="1" x="425"/>
        <item m="1" x="251"/>
        <item m="1" x="186"/>
        <item m="1" x="249"/>
        <item m="1" x="545"/>
        <item m="1" x="978"/>
        <item m="1" x="627"/>
        <item m="1" x="941"/>
        <item m="1" x="309"/>
        <item m="1" x="550"/>
        <item m="1" x="622"/>
        <item m="1" x="688"/>
        <item m="1" x="747"/>
        <item m="1" x="438"/>
        <item m="1" x="98"/>
        <item m="1" x="841"/>
        <item m="1" x="433"/>
        <item m="1" x="1132"/>
        <item m="1" x="510"/>
        <item m="1" x="146"/>
        <item m="1" x="614"/>
        <item m="1" x="719"/>
        <item m="1" x="123"/>
        <item m="1" x="643"/>
        <item m="1" x="348"/>
        <item m="1" x="307"/>
        <item m="1" x="765"/>
        <item m="1" x="575"/>
        <item m="1" x="924"/>
        <item m="1" x="291"/>
        <item m="1" x="185"/>
        <item m="1" x="414"/>
        <item m="1" x="1042"/>
        <item m="1" x="489"/>
        <item m="1" x="134"/>
        <item m="1" x="443"/>
        <item m="1" x="942"/>
        <item m="1" x="462"/>
        <item m="1" x="920"/>
        <item m="1" x="804"/>
        <item m="1" x="455"/>
        <item m="1" x="285"/>
        <item m="1" x="322"/>
        <item m="1" x="130"/>
        <item m="1" x="391"/>
        <item m="1" x="276"/>
        <item m="1" x="864"/>
        <item m="1" x="878"/>
        <item m="1" x="619"/>
        <item m="1" x="754"/>
        <item x="0"/>
        <item t="default"/>
      </items>
    </pivotField>
  </pivotFields>
  <rowFields count="1">
    <field x="0"/>
  </rowFields>
  <rowItems count="53">
    <i>
      <x v="307"/>
    </i>
    <i>
      <x v="308"/>
    </i>
    <i>
      <x v="309"/>
    </i>
    <i>
      <x v="311"/>
    </i>
    <i>
      <x v="333"/>
    </i>
    <i>
      <x v="336"/>
    </i>
    <i>
      <x v="338"/>
    </i>
    <i>
      <x v="342"/>
    </i>
    <i>
      <x v="362"/>
    </i>
    <i>
      <x v="556"/>
    </i>
    <i>
      <x v="590"/>
    </i>
    <i>
      <x v="736"/>
    </i>
    <i>
      <x v="737"/>
    </i>
    <i>
      <x v="745"/>
    </i>
    <i>
      <x v="777"/>
    </i>
    <i>
      <x v="778"/>
    </i>
    <i>
      <x v="780"/>
    </i>
    <i>
      <x v="781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5"/>
    </i>
    <i>
      <x v="806"/>
    </i>
    <i>
      <x v="807"/>
    </i>
    <i>
      <x v="808"/>
    </i>
    <i>
      <x v="813"/>
    </i>
    <i>
      <x v="816"/>
    </i>
    <i>
      <x v="818"/>
    </i>
    <i>
      <x v="825"/>
    </i>
    <i>
      <x v="829"/>
    </i>
    <i>
      <x v="831"/>
    </i>
    <i>
      <x v="832"/>
    </i>
    <i>
      <x v="835"/>
    </i>
    <i>
      <x v="841"/>
    </i>
    <i>
      <x v="860"/>
    </i>
    <i>
      <x v="864"/>
    </i>
    <i>
      <x v="8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taReq2Res wo DATA" fld="0" subtotal="count" baseField="0" baseItem="0"/>
    <dataField name="CDF dataReq2Res wo DATA" fld="0" subtotal="count" baseField="0" baseItem="25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ataReq2Res wo DATA" fld="0" subtotal="count" showDataAs="percentOfTotal" baseField="0" baseItem="30" numFmtId="10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4AAAD-57AF-4E4A-90C5-8EA85BCD7A52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5">
  <location ref="T1:W14" firstHeaderRow="0" firstDataRow="1" firstDataCol="1"/>
  <pivotFields count="1">
    <pivotField axis="axisRow" dataField="1" showAll="0" sortType="ascending">
      <items count="824">
        <item m="1" x="451"/>
        <item m="1" x="44"/>
        <item m="1" x="439"/>
        <item m="1" x="30"/>
        <item m="1" x="786"/>
        <item m="1" x="560"/>
        <item m="1" x="753"/>
        <item m="1" x="133"/>
        <item m="1" x="325"/>
        <item m="1" x="545"/>
        <item m="1" x="118"/>
        <item m="1" x="412"/>
        <item m="1" x="607"/>
        <item m="1" x="32"/>
        <item m="1" x="129"/>
        <item m="1" x="155"/>
        <item m="1" x="200"/>
        <item m="1" x="222"/>
        <item m="1" x="268"/>
        <item m="1" x="353"/>
        <item m="1" x="396"/>
        <item m="1" x="450"/>
        <item m="1" x="507"/>
        <item m="1" x="540"/>
        <item m="1" x="568"/>
        <item m="1" x="596"/>
        <item m="1" x="618"/>
        <item m="1" x="640"/>
        <item m="1" x="665"/>
        <item m="1" x="686"/>
        <item m="1" x="710"/>
        <item m="1" x="761"/>
        <item m="1" x="805"/>
        <item m="1" x="18"/>
        <item m="1" x="438"/>
        <item m="1" x="466"/>
        <item m="1" x="496"/>
        <item m="1" x="522"/>
        <item m="1" x="555"/>
        <item m="1" x="582"/>
        <item m="1" x="606"/>
        <item m="1" x="632"/>
        <item m="1" x="652"/>
        <item m="1" x="674"/>
        <item m="1" x="697"/>
        <item m="1" x="726"/>
        <item m="1" x="745"/>
        <item m="1" x="769"/>
        <item m="1" x="792"/>
        <item m="1" x="816"/>
        <item m="1" x="29"/>
        <item m="1" x="52"/>
        <item m="1" x="78"/>
        <item m="1" x="99"/>
        <item m="1" x="125"/>
        <item m="1" x="153"/>
        <item m="1" x="182"/>
        <item m="1" x="199"/>
        <item m="1" x="220"/>
        <item m="1" x="244"/>
        <item m="1" x="266"/>
        <item m="1" x="291"/>
        <item m="1" x="320"/>
        <item m="1" x="351"/>
        <item m="1" x="380"/>
        <item m="1" x="395"/>
        <item m="1" x="424"/>
        <item m="1" x="449"/>
        <item m="1" x="479"/>
        <item m="1" x="506"/>
        <item m="1" x="538"/>
        <item m="1" x="567"/>
        <item m="1" x="594"/>
        <item m="1" x="616"/>
        <item m="1" x="638"/>
        <item m="1" x="662"/>
        <item m="1" x="684"/>
        <item m="1" x="707"/>
        <item m="1" x="734"/>
        <item m="1" x="759"/>
        <item m="1" x="775"/>
        <item m="1" x="16"/>
        <item m="1" x="41"/>
        <item m="1" x="65"/>
        <item m="1" x="140"/>
        <item m="1" x="169"/>
        <item m="1" x="212"/>
        <item m="1" x="231"/>
        <item m="1" x="251"/>
        <item m="1" x="275"/>
        <item m="1" x="299"/>
        <item m="1" x="331"/>
        <item m="1" x="436"/>
        <item m="1" x="495"/>
        <item m="1" x="520"/>
        <item m="1" x="553"/>
        <item m="1" x="580"/>
        <item m="1" x="604"/>
        <item m="1" x="630"/>
        <item m="1" x="648"/>
        <item m="1" x="672"/>
        <item m="1" x="695"/>
        <item m="1" x="723"/>
        <item m="1" x="743"/>
        <item m="1" x="767"/>
        <item m="1" x="789"/>
        <item m="1" x="815"/>
        <item m="1" x="26"/>
        <item m="1" x="51"/>
        <item m="1" x="77"/>
        <item m="1" x="98"/>
        <item m="1" x="124"/>
        <item m="1" x="149"/>
        <item m="1" x="180"/>
        <item m="1" x="242"/>
        <item m="1" x="264"/>
        <item m="1" x="287"/>
        <item m="1" x="347"/>
        <item m="1" x="378"/>
        <item m="1" x="394"/>
        <item m="1" x="421"/>
        <item m="1" x="536"/>
        <item m="1" x="613"/>
        <item x="8"/>
        <item m="1" x="730"/>
        <item m="1" x="756"/>
        <item m="1" x="802"/>
        <item m="1" x="14"/>
        <item m="1" x="38"/>
        <item m="1" x="63"/>
        <item m="1" x="90"/>
        <item m="1" x="107"/>
        <item m="1" x="138"/>
        <item m="1" x="187"/>
        <item m="1" x="208"/>
        <item m="1" x="297"/>
        <item m="1" x="434"/>
        <item m="1" x="491"/>
        <item m="1" x="517"/>
        <item m="1" x="576"/>
        <item m="1" x="626"/>
        <item m="1" x="645"/>
        <item m="1" x="669"/>
        <item m="1" x="693"/>
        <item m="1" x="720"/>
        <item m="1" x="741"/>
        <item m="1" x="765"/>
        <item m="1" x="772"/>
        <item m="1" x="812"/>
        <item m="1" x="104"/>
        <item m="1" x="314"/>
        <item m="1" x="327"/>
        <item m="1" x="432"/>
        <item m="1" x="531"/>
        <item m="1" x="561"/>
        <item m="1" x="623"/>
        <item m="1" x="431"/>
        <item m="1" x="446"/>
        <item m="1" x="456"/>
        <item m="1" x="474"/>
        <item m="1" x="487"/>
        <item m="1" x="501"/>
        <item m="1" x="514"/>
        <item m="1" x="530"/>
        <item m="1" x="548"/>
        <item m="1" x="691"/>
        <item x="10"/>
        <item x="4"/>
        <item x="7"/>
        <item m="1" x="47"/>
        <item m="1" x="71"/>
        <item m="1" x="134"/>
        <item m="1" x="161"/>
        <item m="1" x="175"/>
        <item m="1" x="204"/>
        <item m="1" x="238"/>
        <item m="1" x="247"/>
        <item m="1" x="259"/>
        <item m="1" x="272"/>
        <item x="3"/>
        <item m="1" x="313"/>
        <item m="1" x="340"/>
        <item m="1" x="357"/>
        <item m="1" x="373"/>
        <item m="1" x="384"/>
        <item m="1" x="404"/>
        <item m="1" x="417"/>
        <item m="1" x="428"/>
        <item x="2"/>
        <item m="1" x="452"/>
        <item m="1" x="471"/>
        <item x="1"/>
        <item m="1" x="529"/>
        <item m="1" x="546"/>
        <item m="1" x="572"/>
        <item m="1" x="598"/>
        <item m="1" x="610"/>
        <item x="6"/>
        <item m="1" x="643"/>
        <item m="1" x="668"/>
        <item m="1" x="677"/>
        <item m="1" x="689"/>
        <item m="1" x="702"/>
        <item m="1" x="718"/>
        <item m="1" x="738"/>
        <item m="1" x="751"/>
        <item m="1" x="811"/>
        <item m="1" x="22"/>
        <item m="1" x="58"/>
        <item x="9"/>
        <item m="1" x="83"/>
        <item m="1" x="101"/>
        <item m="1" x="141"/>
        <item m="1" x="159"/>
        <item m="1" x="203"/>
        <item m="1" x="226"/>
        <item m="1" x="237"/>
        <item m="1" x="258"/>
        <item m="1" x="282"/>
        <item m="1" x="324"/>
        <item x="11"/>
        <item m="1" x="403"/>
        <item m="1" x="444"/>
        <item m="1" x="511"/>
        <item m="1" x="528"/>
        <item m="1" x="558"/>
        <item x="5"/>
        <item m="1" x="657"/>
        <item m="1" x="717"/>
        <item m="1" x="737"/>
        <item m="1" x="798"/>
        <item m="1" x="584"/>
        <item m="1" x="367"/>
        <item m="1" x="727"/>
        <item m="1" x="183"/>
        <item m="1" x="192"/>
        <item m="1" x="256"/>
        <item m="1" x="334"/>
        <item m="1" x="410"/>
        <item m="1" x="440"/>
        <item m="1" x="711"/>
        <item m="1" x="214"/>
        <item m="1" x="233"/>
        <item m="1" x="778"/>
        <item m="1" x="128"/>
        <item m="1" x="595"/>
        <item m="1" x="126"/>
        <item m="1" x="363"/>
        <item m="1" x="777"/>
        <item m="1" x="381"/>
        <item m="1" x="790"/>
        <item m="1" x="388"/>
        <item m="1" x="804"/>
        <item m="1" x="28"/>
        <item m="1" x="437"/>
        <item m="1" x="42"/>
        <item m="1" x="465"/>
        <item m="1" x="319"/>
        <item m="1" x="744"/>
        <item m="1" x="333"/>
        <item m="1" x="760"/>
        <item m="1" x="732"/>
        <item m="1" x="332"/>
        <item m="1" x="673"/>
        <item m="1" x="150"/>
        <item m="1" x="579"/>
        <item m="1" x="593"/>
        <item m="1" x="181"/>
        <item m="1" x="603"/>
        <item m="1" x="189"/>
        <item m="1" x="615"/>
        <item m="1" x="197"/>
        <item m="1" x="629"/>
        <item m="1" x="211"/>
        <item m="1" x="637"/>
        <item m="1" x="647"/>
        <item m="1" x="318"/>
        <item m="1" x="40"/>
        <item m="1" x="448"/>
        <item m="1" x="50"/>
        <item m="1" x="462"/>
        <item m="1" x="477"/>
        <item m="1" x="75"/>
        <item m="1" x="494"/>
        <item m="1" x="92"/>
        <item m="1" x="519"/>
        <item m="1" x="110"/>
        <item m="1" x="537"/>
        <item m="1" x="122"/>
        <item m="1" x="551"/>
        <item m="1" x="564"/>
        <item m="1" x="146"/>
        <item m="1" x="166"/>
        <item m="1" x="602"/>
        <item m="1" x="196"/>
        <item m="1" x="636"/>
        <item m="1" x="218"/>
        <item m="1" x="230"/>
        <item m="1" x="660"/>
        <item m="1" x="240"/>
        <item m="1" x="249"/>
        <item m="1" x="682"/>
        <item m="1" x="263"/>
        <item m="1" x="694"/>
        <item m="1" x="273"/>
        <item m="1" x="704"/>
        <item m="1" x="286"/>
        <item m="1" x="722"/>
        <item m="1" x="731"/>
        <item m="1" x="317"/>
        <item m="1" x="328"/>
        <item m="1" x="757"/>
        <item m="1" x="345"/>
        <item m="1" x="361"/>
        <item m="1" x="773"/>
        <item m="1" x="377"/>
        <item m="1" x="787"/>
        <item m="1" x="803"/>
        <item m="1" x="392"/>
        <item m="1" x="814"/>
        <item m="1" x="15"/>
        <item m="1" x="420"/>
        <item m="1" x="25"/>
        <item m="1" x="435"/>
        <item m="1" x="39"/>
        <item m="1" x="447"/>
        <item m="1" x="49"/>
        <item m="1" x="460"/>
        <item m="1" x="64"/>
        <item m="1" x="91"/>
        <item m="1" x="108"/>
        <item m="1" x="165"/>
        <item m="1" x="591"/>
        <item m="1" x="178"/>
        <item m="1" x="285"/>
        <item m="1" x="766"/>
        <item m="1" x="360"/>
        <item m="1" x="376"/>
        <item m="1" x="459"/>
        <item m="1" x="61"/>
        <item m="1" x="475"/>
        <item m="1" x="492"/>
        <item m="1" x="89"/>
        <item m="1" x="503"/>
        <item m="1" x="97"/>
        <item m="1" x="518"/>
        <item m="1" x="105"/>
        <item m="1" x="535"/>
        <item m="1" x="120"/>
        <item m="1" x="550"/>
        <item m="1" x="137"/>
        <item m="1" x="563"/>
        <item m="1" x="145"/>
        <item m="1" x="577"/>
        <item m="1" x="164"/>
        <item m="1" x="589"/>
        <item m="1" x="177"/>
        <item m="1" x="601"/>
        <item m="1" x="186"/>
        <item m="1" x="612"/>
        <item m="1" x="195"/>
        <item m="1" x="627"/>
        <item m="1" x="207"/>
        <item m="1" x="635"/>
        <item m="1" x="217"/>
        <item m="1" x="646"/>
        <item m="1" x="228"/>
        <item m="1" x="659"/>
        <item m="1" x="239"/>
        <item m="1" x="670"/>
        <item m="1" x="680"/>
        <item m="1" x="703"/>
        <item m="1" x="284"/>
        <item m="1" x="721"/>
        <item m="1" x="315"/>
        <item m="1" x="754"/>
        <item m="1" x="344"/>
        <item m="1" x="359"/>
        <item m="1" x="375"/>
        <item m="1" x="785"/>
        <item m="1" x="387"/>
        <item m="1" x="800"/>
        <item m="1" x="813"/>
        <item m="1" x="406"/>
        <item m="1" x="13"/>
        <item m="1" x="48"/>
        <item m="1" x="73"/>
        <item m="1" x="490"/>
        <item m="1" x="88"/>
        <item m="1" x="516"/>
        <item m="1" x="534"/>
        <item m="1" x="136"/>
        <item m="1" x="354"/>
        <item m="1" x="794"/>
        <item m="1" x="624"/>
        <item m="1" x="206"/>
        <item m="1" x="414"/>
        <item m="1" x="634"/>
        <item m="1" x="20"/>
        <item m="1" x="216"/>
        <item m="1" x="33"/>
        <item m="1" x="442"/>
        <item m="1" x="261"/>
        <item m="1" x="80"/>
        <item m="1" x="112"/>
        <item m="1" x="342"/>
        <item m="1" x="784"/>
        <item m="1" x="184"/>
        <item m="1" x="386"/>
        <item m="1" x="608"/>
        <item m="1" x="799"/>
        <item m="1" x="193"/>
        <item m="1" x="391"/>
        <item m="1" x="419"/>
        <item m="1" x="223"/>
        <item m="1" x="433"/>
        <item m="1" x="655"/>
        <item m="1" x="458"/>
        <item m="1" x="488"/>
        <item m="1" x="86"/>
        <item m="1" x="532"/>
        <item m="1" x="366"/>
        <item m="1" x="481"/>
        <item m="1" x="747"/>
        <item m="1" x="806"/>
        <item m="1" x="398"/>
        <item m="1" x="678"/>
        <item m="1" x="79"/>
        <item m="1" x="541"/>
        <item m="1" x="130"/>
        <item m="1" x="411"/>
        <item m="1" x="658"/>
        <item m="1" x="53"/>
        <item m="1" x="480"/>
        <item m="1" x="455"/>
        <item m="1" x="305"/>
        <item m="1" x="162"/>
        <item m="1" x="397"/>
        <item m="1" x="622"/>
        <item m="1" x="31"/>
        <item m="1" x="43"/>
        <item m="1" x="508"/>
        <item m="1" x="729"/>
        <item m="1" x="739"/>
        <item m="1" x="171"/>
        <item m="1" x="191"/>
        <item m="1" x="23"/>
        <item m="1" x="653"/>
        <item m="1" x="36"/>
        <item m="1" x="245"/>
        <item m="1" x="453"/>
        <item m="1" x="59"/>
        <item m="1" x="254"/>
        <item m="1" x="472"/>
        <item m="1" x="69"/>
        <item m="1" x="485"/>
        <item m="1" x="84"/>
        <item m="1" x="712"/>
        <item m="1" x="95"/>
        <item m="1" x="293"/>
        <item m="1" x="513"/>
        <item m="1" x="102"/>
        <item m="1" x="303"/>
        <item m="1" x="746"/>
        <item m="1" x="573"/>
        <item m="1" x="779"/>
        <item m="1" x="154"/>
        <item m="1" x="676"/>
        <item m="1" x="301"/>
        <item m="1" x="539"/>
        <item m="1" x="127"/>
        <item m="1" x="252"/>
        <item m="1" x="701"/>
        <item m="1" x="311"/>
        <item m="1" x="265"/>
        <item m="1" x="706"/>
        <item m="1" x="724"/>
        <item m="1" x="525"/>
        <item m="1" x="116"/>
        <item m="1" x="172"/>
        <item m="1" x="619"/>
        <item m="1" x="225"/>
        <item m="1" x="656"/>
        <item m="1" x="504"/>
        <item m="1" x="151"/>
        <item m="1" x="649"/>
        <item m="1" x="274"/>
        <item m="1" x="544"/>
        <item m="1" x="330"/>
        <item m="1" x="557"/>
        <item m="1" x="349"/>
        <item m="1" x="407"/>
        <item m="1" x="464"/>
        <item m="1" x="296"/>
        <item m="1" x="310"/>
        <item m="1" x="750"/>
        <item m="1" x="566"/>
        <item m="1" x="543"/>
        <item m="1" x="774"/>
        <item m="1" x="224"/>
        <item m="1" x="236"/>
        <item m="1" x="463"/>
        <item m="1" x="76"/>
        <item m="1" x="700"/>
        <item m="1" x="715"/>
        <item m="1" x="336"/>
        <item m="1" x="167"/>
        <item m="1" x="368"/>
        <item m="1" x="114"/>
        <item m="1" x="393"/>
        <item m="1" x="235"/>
        <item m="1" x="476"/>
        <item m="1" x="309"/>
        <item m="1" x="355"/>
        <item m="1" x="229"/>
        <item m="1" x="100"/>
        <item m="1" x="280"/>
        <item m="1" x="106"/>
        <item m="1" x="795"/>
        <item m="1" x="94"/>
        <item m="1" x="755"/>
        <item m="1" x="625"/>
        <item m="1" x="791"/>
        <item m="1" x="719"/>
        <item m="1" x="642"/>
        <item m="1" x="343"/>
        <item m="1" x="312"/>
        <item m="1" x="289"/>
        <item m="1" x="201"/>
        <item m="1" x="405"/>
        <item m="1" x="111"/>
        <item m="1" x="418"/>
        <item m="1" x="339"/>
        <item m="1" x="587"/>
        <item m="1" x="611"/>
        <item m="1" x="341"/>
        <item m="1" x="337"/>
        <item m="1" x="346"/>
        <item m="1" x="253"/>
        <item m="1" x="781"/>
        <item m="1" x="302"/>
        <item m="1" x="262"/>
        <item m="1" x="17"/>
        <item m="1" x="371"/>
        <item m="1" x="588"/>
        <item m="1" x="609"/>
        <item m="1" x="270"/>
        <item m="1" x="822"/>
        <item m="1" x="170"/>
        <item m="1" x="370"/>
        <item m="1" x="641"/>
        <item m="1" x="688"/>
        <item m="1" x="783"/>
        <item m="1" x="24"/>
        <item m="1" x="72"/>
        <item m="1" x="123"/>
        <item m="1" x="221"/>
        <item m="1" x="269"/>
        <item m="1" x="323"/>
        <item m="1" x="383"/>
        <item m="1" x="429"/>
        <item m="1" x="489"/>
        <item m="1" x="552"/>
        <item m="1" x="605"/>
        <item m="1" x="654"/>
        <item m="1" x="699"/>
        <item m="1" x="749"/>
        <item m="1" x="797"/>
        <item m="1" x="37"/>
        <item m="1" x="87"/>
        <item m="1" x="139"/>
        <item m="1" x="190"/>
        <item m="1" x="234"/>
        <item m="1" x="279"/>
        <item m="1" x="338"/>
        <item m="1" x="390"/>
        <item m="1" x="445"/>
        <item m="1" x="502"/>
        <item m="1" x="565"/>
        <item m="1" x="617"/>
        <item m="1" x="666"/>
        <item m="1" x="714"/>
        <item m="1" x="764"/>
        <item m="1" x="810"/>
        <item m="1" x="46"/>
        <item m="1" x="96"/>
        <item m="1" x="147"/>
        <item m="1" x="198"/>
        <item m="1" x="246"/>
        <item m="1" x="295"/>
        <item m="1" x="356"/>
        <item m="1" x="402"/>
        <item m="1" x="454"/>
        <item m="1" x="515"/>
        <item m="1" x="578"/>
        <item m="1" x="631"/>
        <item m="1" x="675"/>
        <item m="1" x="728"/>
        <item m="1" x="770"/>
        <item m="1" x="821"/>
        <item m="1" x="60"/>
        <item m="1" x="103"/>
        <item m="1" x="168"/>
        <item m="1" x="213"/>
        <item m="1" x="255"/>
        <item m="1" x="306"/>
        <item m="1" x="369"/>
        <item m="1" x="416"/>
        <item m="1" x="473"/>
        <item m="1" x="533"/>
        <item m="1" x="592"/>
        <item m="1" x="639"/>
        <item m="1" x="687"/>
        <item m="1" x="736"/>
        <item m="1" x="782"/>
        <item m="1" x="21"/>
        <item m="1" x="70"/>
        <item m="1" x="119"/>
        <item m="1" x="179"/>
        <item m="1" x="219"/>
        <item m="1" x="267"/>
        <item m="1" x="322"/>
        <item m="1" x="427"/>
        <item m="1" x="486"/>
        <item m="1" x="549"/>
        <item m="1" x="651"/>
        <item m="1" x="698"/>
        <item m="1" x="748"/>
        <item m="1" x="796"/>
        <item m="1" x="35"/>
        <item m="1" x="135"/>
        <item m="1" x="188"/>
        <item m="1" x="232"/>
        <item m="1" x="278"/>
        <item m="1" x="335"/>
        <item m="1" x="443"/>
        <item m="1" x="500"/>
        <item m="1" x="562"/>
        <item m="1" x="614"/>
        <item m="1" x="663"/>
        <item m="1" x="713"/>
        <item m="1" x="763"/>
        <item m="1" x="809"/>
        <item m="1" x="45"/>
        <item m="1" x="144"/>
        <item m="1" x="243"/>
        <item m="1" x="294"/>
        <item m="1" x="400"/>
        <item m="1" x="575"/>
        <item m="1" x="628"/>
        <item m="1" x="819"/>
        <item m="1" x="163"/>
        <item m="1" x="210"/>
        <item m="1" x="304"/>
        <item m="1" x="415"/>
        <item m="1" x="470"/>
        <item m="1" x="685"/>
        <item m="1" x="68"/>
        <item m="1" x="176"/>
        <item m="1" x="426"/>
        <item m="1" x="547"/>
        <item m="1" x="600"/>
        <item m="1" x="696"/>
        <item m="1" x="793"/>
        <item m="1" x="34"/>
        <item m="1" x="82"/>
        <item m="1" x="132"/>
        <item m="1" x="185"/>
        <item m="1" x="498"/>
        <item m="1" x="559"/>
        <item m="1" x="661"/>
        <item m="1" x="708"/>
        <item m="1" x="762"/>
        <item m="1" x="807"/>
        <item m="1" x="142"/>
        <item m="1" x="194"/>
        <item m="1" x="241"/>
        <item m="1" x="290"/>
        <item m="1" x="352"/>
        <item m="1" x="399"/>
        <item m="1" x="574"/>
        <item m="1" x="671"/>
        <item m="1" x="725"/>
        <item m="1" x="817"/>
        <item m="1" x="57"/>
        <item m="1" x="160"/>
        <item m="1" x="205"/>
        <item m="1" x="250"/>
        <item m="1" x="300"/>
        <item m="1" x="365"/>
        <item m="1" x="413"/>
        <item m="1" x="469"/>
        <item m="1" x="526"/>
        <item m="1" x="586"/>
        <item m="1" x="633"/>
        <item m="1" x="683"/>
        <item m="1" x="735"/>
        <item m="1" x="19"/>
        <item m="1" x="117"/>
        <item m="1" x="174"/>
        <item m="1" x="215"/>
        <item m="1" x="382"/>
        <item m="1" x="483"/>
        <item m="1" x="599"/>
        <item m="1" x="644"/>
        <item m="1" x="389"/>
        <item m="1" x="441"/>
        <item m="1" x="705"/>
        <item m="1" x="350"/>
        <item m="1" x="510"/>
        <item m="1" x="569"/>
        <item m="1" x="621"/>
        <item m="1" x="768"/>
        <item m="1" x="54"/>
        <item m="1" x="157"/>
        <item m="1" x="248"/>
        <item m="1" x="298"/>
        <item m="1" x="362"/>
        <item m="1" x="409"/>
        <item m="1" x="468"/>
        <item m="1" x="524"/>
        <item m="1" x="585"/>
        <item m="1" x="679"/>
        <item m="1" x="776"/>
        <item m="1" x="66"/>
        <item m="1" x="115"/>
        <item m="1" x="173"/>
        <item m="1" x="260"/>
        <item m="1" x="379"/>
        <item m="1" x="425"/>
        <item m="1" x="482"/>
        <item m="1" x="692"/>
        <item m="1" x="742"/>
        <item m="1" x="227"/>
        <item m="1" x="329"/>
        <item m="1" x="509"/>
        <item m="1" x="620"/>
        <item m="1" x="156"/>
        <item m="1" x="202"/>
        <item m="1" x="467"/>
        <item m="1" x="422"/>
        <item m="1" x="542"/>
        <item m="1" x="788"/>
        <item m="1" x="131"/>
        <item m="1" x="283"/>
        <item m="1" x="583"/>
        <item m="1" x="374"/>
        <item m="1" x="478"/>
        <item m="1" x="385"/>
        <item m="1" x="752"/>
        <item m="1" x="505"/>
        <item m="1" x="461"/>
        <item m="1" x="372"/>
        <item m="1" x="152"/>
        <item m="1" x="109"/>
        <item m="1" x="709"/>
        <item m="1" x="67"/>
        <item m="1" x="321"/>
        <item m="1" x="571"/>
        <item m="1" x="497"/>
        <item m="1" x="113"/>
        <item m="1" x="316"/>
        <item m="1" x="801"/>
        <item m="1" x="716"/>
        <item m="1" x="521"/>
        <item m="1" x="62"/>
        <item m="1" x="74"/>
        <item m="1" x="493"/>
        <item m="1" x="554"/>
        <item m="1" x="457"/>
        <item m="1" x="581"/>
        <item m="1" x="308"/>
        <item m="1" x="121"/>
        <item m="1" x="820"/>
        <item m="1" x="650"/>
        <item m="1" x="512"/>
        <item m="1" x="364"/>
        <item m="1" x="597"/>
        <item m="1" x="271"/>
        <item m="1" x="401"/>
        <item m="1" x="143"/>
        <item m="1" x="292"/>
        <item m="1" x="818"/>
        <item m="1" x="81"/>
        <item m="1" x="348"/>
        <item m="1" x="281"/>
        <item m="1" x="430"/>
        <item m="1" x="148"/>
        <item m="1" x="85"/>
        <item m="1" x="780"/>
        <item m="1" x="358"/>
        <item m="1" x="56"/>
        <item m="1" x="499"/>
        <item m="1" x="570"/>
        <item m="1" x="158"/>
        <item m="1" x="758"/>
        <item m="1" x="523"/>
        <item m="1" x="93"/>
        <item m="1" x="771"/>
        <item m="1" x="664"/>
        <item m="1" x="590"/>
        <item m="1" x="288"/>
        <item m="1" x="307"/>
        <item m="1" x="209"/>
        <item m="1" x="681"/>
        <item m="1" x="733"/>
        <item m="1" x="55"/>
        <item m="1" x="423"/>
        <item m="1" x="667"/>
        <item m="1" x="690"/>
        <item m="1" x="740"/>
        <item m="1" x="27"/>
        <item m="1" x="326"/>
        <item m="1" x="408"/>
        <item m="1" x="556"/>
        <item m="1" x="484"/>
        <item m="1" x="276"/>
        <item m="1" x="527"/>
        <item m="1" x="277"/>
        <item m="1" x="808"/>
        <item m="1" x="257"/>
        <item x="0"/>
        <item x="12"/>
        <item t="default"/>
      </items>
    </pivotField>
  </pivotFields>
  <rowFields count="1">
    <field x="0"/>
  </rowFields>
  <rowItems count="13">
    <i>
      <x v="123"/>
    </i>
    <i>
      <x v="166"/>
    </i>
    <i>
      <x v="167"/>
    </i>
    <i>
      <x v="168"/>
    </i>
    <i>
      <x v="179"/>
    </i>
    <i>
      <x v="188"/>
    </i>
    <i>
      <x v="191"/>
    </i>
    <i>
      <x v="197"/>
    </i>
    <i>
      <x v="209"/>
    </i>
    <i>
      <x v="220"/>
    </i>
    <i>
      <x v="226"/>
    </i>
    <i>
      <x v="8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taReq2Res DATA" fld="0" subtotal="count" baseField="0" baseItem="0"/>
    <dataField name="CDF dataReq2Res DATA" fld="0" subtotal="count" baseField="0" baseItem="11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ataReq2Res DATA" fld="0" subtotal="count" showDataAs="percentOfTotal" baseField="0" baseItem="18" numFmtId="10"/>
  </dataFields>
  <chartFormats count="3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NotContains" evalOrder="-1" id="1" stringValue1="EMPTY">
      <autoFilter ref="A1">
        <filterColumn colId="0">
          <customFilters>
            <customFilter operator="notEqual" val="*EMPTY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2962F-542E-4ADD-A366-B05216C3B8D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6">
  <location ref="J1:M7" firstHeaderRow="0" firstDataRow="1" firstDataCol="1"/>
  <pivotFields count="1">
    <pivotField axis="axisRow" dataField="1" showAll="0" sortType="ascending">
      <items count="170">
        <item m="1" x="5"/>
        <item m="1" x="101"/>
        <item m="1" x="159"/>
        <item m="1" x="19"/>
        <item m="1" x="46"/>
        <item m="1" x="68"/>
        <item x="0"/>
        <item m="1" x="113"/>
        <item m="1" x="131"/>
        <item m="1" x="145"/>
        <item m="1" x="162"/>
        <item m="1" x="11"/>
        <item m="1" x="20"/>
        <item m="1" x="32"/>
        <item m="1" x="48"/>
        <item m="1" x="52"/>
        <item m="1" x="55"/>
        <item m="1" x="62"/>
        <item m="1" x="71"/>
        <item m="1" x="80"/>
        <item m="1" x="88"/>
        <item m="1" x="100"/>
        <item m="1" x="104"/>
        <item m="1" x="109"/>
        <item m="1" x="126"/>
        <item m="1" x="134"/>
        <item m="1" x="149"/>
        <item m="1" x="156"/>
        <item m="1" x="76"/>
        <item m="1" x="7"/>
        <item m="1" x="84"/>
        <item m="1" x="12"/>
        <item m="1" x="94"/>
        <item m="1" x="17"/>
        <item m="1" x="23"/>
        <item m="1" x="107"/>
        <item m="1" x="28"/>
        <item m="1" x="114"/>
        <item m="1" x="122"/>
        <item m="1" x="43"/>
        <item m="1" x="132"/>
        <item m="1" x="49"/>
        <item m="1" x="138"/>
        <item m="1" x="146"/>
        <item m="1" x="153"/>
        <item m="1" x="163"/>
        <item m="1" x="74"/>
        <item m="1" x="6"/>
        <item m="1" x="82"/>
        <item x="3"/>
        <item m="1" x="92"/>
        <item m="1" x="15"/>
        <item m="1" x="21"/>
        <item m="1" x="105"/>
        <item m="1" x="60"/>
        <item m="1" x="69"/>
        <item m="1" x="167"/>
        <item m="1" x="121"/>
        <item m="1" x="77"/>
        <item m="1" x="40"/>
        <item m="1" x="8"/>
        <item m="1" x="85"/>
        <item m="1" x="136"/>
        <item m="1" x="95"/>
        <item m="1" x="103"/>
        <item m="1" x="56"/>
        <item x="1"/>
        <item m="1" x="63"/>
        <item m="1" x="29"/>
        <item m="1" x="160"/>
        <item m="1" x="72"/>
        <item m="1" x="34"/>
        <item m="1" x="123"/>
        <item m="1" x="44"/>
        <item m="1" x="10"/>
        <item m="1" x="89"/>
        <item m="1" x="50"/>
        <item m="1" x="139"/>
        <item m="1" x="147"/>
        <item m="1" x="25"/>
        <item m="1" x="30"/>
        <item m="1" x="164"/>
        <item m="1" x="118"/>
        <item m="1" x="37"/>
        <item m="1" x="83"/>
        <item m="1" x="47"/>
        <item m="1" x="135"/>
        <item m="1" x="93"/>
        <item m="1" x="16"/>
        <item m="1" x="54"/>
        <item m="1" x="124"/>
        <item m="1" x="90"/>
        <item m="1" x="157"/>
        <item m="1" x="110"/>
        <item m="1" x="14"/>
        <item m="1" x="70"/>
        <item m="1" x="140"/>
        <item m="1" x="168"/>
        <item m="1" x="78"/>
        <item m="1" x="41"/>
        <item m="1" x="9"/>
        <item m="1" x="58"/>
        <item m="1" x="154"/>
        <item m="1" x="13"/>
        <item m="1" x="65"/>
        <item m="1" x="31"/>
        <item m="1" x="96"/>
        <item m="1" x="18"/>
        <item m="1" x="144"/>
        <item m="1" x="38"/>
        <item m="1" x="57"/>
        <item m="1" x="127"/>
        <item m="1" x="108"/>
        <item m="1" x="115"/>
        <item m="1" x="143"/>
        <item m="1" x="35"/>
        <item m="1" x="102"/>
        <item m="1" x="22"/>
        <item m="1" x="150"/>
        <item m="1" x="27"/>
        <item m="1" x="91"/>
        <item m="1" x="111"/>
        <item m="1" x="33"/>
        <item m="1" x="53"/>
        <item m="1" x="148"/>
        <item m="1" x="42"/>
        <item x="2"/>
        <item m="1" x="26"/>
        <item m="1" x="86"/>
        <item m="1" x="155"/>
        <item m="1" x="97"/>
        <item m="1" x="119"/>
        <item m="1" x="112"/>
        <item m="1" x="128"/>
        <item m="1" x="141"/>
        <item m="1" x="152"/>
        <item m="1" x="116"/>
        <item m="1" x="130"/>
        <item m="1" x="73"/>
        <item m="1" x="125"/>
        <item m="1" x="66"/>
        <item m="1" x="98"/>
        <item m="1" x="158"/>
        <item m="1" x="129"/>
        <item m="1" x="24"/>
        <item m="1" x="142"/>
        <item m="1" x="64"/>
        <item m="1" x="79"/>
        <item m="1" x="161"/>
        <item m="1" x="51"/>
        <item m="1" x="117"/>
        <item m="1" x="59"/>
        <item m="1" x="87"/>
        <item m="1" x="36"/>
        <item m="1" x="67"/>
        <item m="1" x="137"/>
        <item m="1" x="81"/>
        <item m="1" x="151"/>
        <item m="1" x="99"/>
        <item m="1" x="45"/>
        <item m="1" x="165"/>
        <item m="1" x="106"/>
        <item m="1" x="120"/>
        <item m="1" x="61"/>
        <item m="1" x="133"/>
        <item m="1" x="75"/>
        <item m="1" x="39"/>
        <item m="1" x="166"/>
        <item x="4"/>
        <item t="default"/>
      </items>
    </pivotField>
  </pivotFields>
  <rowFields count="1">
    <field x="0"/>
  </rowFields>
  <rowItems count="6">
    <i>
      <x v="6"/>
    </i>
    <i>
      <x v="49"/>
    </i>
    <i>
      <x v="66"/>
    </i>
    <i>
      <x v="126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uration" fld="0" subtotal="count" baseField="0" baseItem="0"/>
    <dataField name="CDF duration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PDF duration" fld="0" subtotal="count" showDataAs="percentOfTotal" baseField="0" baseItem="0" numFmtId="10"/>
  </dataFields>
  <chartFormats count="9"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8540B31F-164C-4E61-890D-DF442D9B7BDE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BYTENUM" tableColumnId="1"/>
      <queryTableField id="2" name="FRT_DEC" tableColumnId="2"/>
      <queryTableField id="3" name="FRT_HEX" tableColumnId="3"/>
      <queryTableField id="4" name="[TRACECODE]:" tableColumnId="4"/>
      <queryTableField id="5" name="TRACE INFO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007E66D1-D8D6-415F-8537-1252ABCE25F9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BYTENUM" tableColumnId="1"/>
      <queryTableField id="2" name="FRT_DEC" tableColumnId="2"/>
      <queryTableField id="3" name="FRT_HEX" tableColumnId="3"/>
      <queryTableField id="4" name="[TRACECODE]:" tableColumnId="4"/>
      <queryTableField id="5" name="TRACE INFO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B0CC9EF5-2C79-4458-897F-1A09A4D73E2A}" autoFormatId="16" applyNumberFormats="0" applyBorderFormats="0" applyFontFormats="0" applyPatternFormats="0" applyAlignmentFormats="0" applyWidthHeightFormats="0">
  <queryTableRefresh nextId="31" unboundColumnsRight="21">
    <queryTableFields count="27">
      <queryTableField id="1" name="BYTENUM" tableColumnId="1"/>
      <queryTableField id="2" name="FRT_DEC" tableColumnId="2"/>
      <queryTableField id="3" name="FRT_HEX" tableColumnId="3"/>
      <queryTableField id="8" name="[TRACECODE]:.1" tableColumnId="8"/>
      <queryTableField id="9" name="[TRACECODE]:.2" tableColumnId="9"/>
      <queryTableField id="5" name="TRACE INFO" tableColumnId="5"/>
      <queryTableField id="6" dataBound="0" tableColumnId="6"/>
      <queryTableField id="7" dataBound="0" tableColumnId="7"/>
      <queryTableField id="12" dataBound="0" tableColumnId="10"/>
      <queryTableField id="13" dataBound="0" tableColumnId="11"/>
      <queryTableField id="14" dataBound="0" tableColumnId="12"/>
      <queryTableField id="15" dataBound="0" tableColumnId="13"/>
      <queryTableField id="17" dataBound="0" tableColumnId="15"/>
      <queryTableField id="16" dataBound="0" tableColumnId="14"/>
      <queryTableField id="18" dataBound="0" tableColumnId="16"/>
      <queryTableField id="19" dataBound="0" tableColumnId="17"/>
      <queryTableField id="29" dataBound="0" tableColumnId="27"/>
      <queryTableField id="20" dataBound="0" tableColumnId="18"/>
      <queryTableField id="21" dataBound="0" tableColumnId="19"/>
      <queryTableField id="22" dataBound="0" tableColumnId="20"/>
      <queryTableField id="23" dataBound="0" tableColumnId="21"/>
      <queryTableField id="24" dataBound="0" tableColumnId="22"/>
      <queryTableField id="25" dataBound="0" tableColumnId="23"/>
      <queryTableField id="27" dataBound="0" tableColumnId="25"/>
      <queryTableField id="26" dataBound="0" tableColumnId="24"/>
      <queryTableField id="28" dataBound="0" tableColumnId="26"/>
      <queryTableField id="30" dataBound="0" tableColumnId="2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C9B05EA-1997-4285-BD1F-1EF518768A53}" autoFormatId="16" applyNumberFormats="0" applyBorderFormats="0" applyFontFormats="0" applyPatternFormats="0" applyAlignmentFormats="0" applyWidthHeightFormats="0">
  <queryTableRefresh nextId="12" unboundColumnsRight="6">
    <queryTableFields count="11">
      <queryTableField id="1" name="BYTENUM" tableColumnId="1"/>
      <queryTableField id="2" name="FRT_DEC" tableColumnId="2"/>
      <queryTableField id="3" name="FRT_HEX" tableColumnId="3"/>
      <queryTableField id="4" name="[TRACECODE]:" tableColumnId="4"/>
      <queryTableField id="5" name="TRACE INFO" tableColumnId="5"/>
      <queryTableField id="6" dataBound="0" tableColumnId="6"/>
      <queryTableField id="7" dataBound="0" tableColumnId="7"/>
      <queryTableField id="9" dataBound="0" tableColumnId="9"/>
      <queryTableField id="8" dataBound="0" tableColumnId="8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829F5FF-2913-4411-BADA-11EC33934691}" autoFormatId="16" applyNumberFormats="0" applyBorderFormats="0" applyFontFormats="0" applyPatternFormats="0" applyAlignmentFormats="0" applyWidthHeightFormats="0">
  <queryTableRefresh nextId="12">
    <queryTableFields count="7">
      <queryTableField id="1" name="BYTENUM" tableColumnId="1"/>
      <queryTableField id="2" name="FRT_DEC" tableColumnId="2"/>
      <queryTableField id="3" name="FRT_HEX" tableColumnId="3"/>
      <queryTableField id="7" name="TRACECODEdec" tableColumnId="7"/>
      <queryTableField id="8" name="TRACECODEhex" tableColumnId="8"/>
      <queryTableField id="6" name="TRACE INFO" tableColumnId="6"/>
      <queryTableField id="9" name="durati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E6EECA-3835-4A66-BA0B-B098E95D3C03}" name="decoded" displayName="decoded" ref="A1:G7068" tableType="queryTable" totalsRowShown="0" headerRowDxfId="141" dataDxfId="140">
  <tableColumns count="7">
    <tableColumn id="1" xr3:uid="{9343A48F-A10A-4901-BD0C-9D03B5B315E7}" uniqueName="1" name="BYTENUM" queryTableFieldId="1" dataDxfId="139"/>
    <tableColumn id="2" xr3:uid="{63330328-6A94-4BF3-BA40-45C677BF2232}" uniqueName="2" name="FRT_DEC" queryTableFieldId="2" dataDxfId="138"/>
    <tableColumn id="3" xr3:uid="{0B5999F9-1C94-4F15-9EE7-BE36CD61E03E}" uniqueName="3" name="FRT_HEX" queryTableFieldId="3" dataDxfId="137"/>
    <tableColumn id="4" xr3:uid="{26A027F0-63F1-47A8-9C95-8EB9D3CBF712}" uniqueName="4" name="[TRACECODE]:" queryTableFieldId="4" dataDxfId="136"/>
    <tableColumn id="5" xr3:uid="{C8A6E401-F48B-487D-9743-E3E1D63C0D72}" uniqueName="5" name="TRACE INFO" queryTableFieldId="5" dataDxfId="135"/>
    <tableColumn id="6" xr3:uid="{744CF633-B5F3-458A-B563-6D6D552A3F2F}" uniqueName="6" name="diff" queryTableFieldId="6" dataDxfId="134">
      <calculatedColumnFormula>decoded[[#This Row],[FRT_DEC]]-B1</calculatedColumnFormula>
    </tableColumn>
    <tableColumn id="7" xr3:uid="{C05A859A-63FA-4F5A-8C35-6E65A6D7F23F}" uniqueName="7" name="clid" queryTableFieldId="7" dataDxfId="133">
      <calculatedColumnFormula>IF(LEFT(decoded[[#This Row],[TRACE INFO]],6)="CL_NEW",TRIM(MID(SUBSTITUTE(decoded[[#This Row],[TRACE INFO]]," ",REPT(" ",LEN(decoded[[#This Row],[TRACE INFO]]))), (4-1)*LEN(decoded[[#This Row],[TRACE INFO]])+1, LEN(decoded[[#This Row],[TRACE INFO]]))),G1)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8AFCF1-153D-455A-9E69-C167C6AD14B0}" name="decoded__2" displayName="decoded__2" ref="A1:G5897" tableType="queryTable" totalsRowShown="0" headerRowDxfId="132">
  <autoFilter ref="A1:G5897" xr:uid="{D68AFCF1-153D-455A-9E69-C167C6AD14B0}">
    <filterColumn colId="3">
      <filters>
        <filter val="151 (0x97)"/>
      </filters>
    </filterColumn>
    <filterColumn colId="4">
      <filters>
        <filter val="CL_DEBUG param32 2(0x00000002)"/>
      </filters>
    </filterColumn>
  </autoFilter>
  <tableColumns count="7">
    <tableColumn id="1" xr3:uid="{61F8BF67-5B35-470B-BC1D-74D673E04037}" uniqueName="1" name="BYTENUM" queryTableFieldId="1" dataDxfId="131"/>
    <tableColumn id="2" xr3:uid="{479D6529-A981-40EA-BFF8-62540C06756E}" uniqueName="2" name="FRT_DEC" queryTableFieldId="2" dataDxfId="130"/>
    <tableColumn id="3" xr3:uid="{1726830C-C912-40CA-8276-046BAE16DA93}" uniqueName="3" name="FRT_HEX" queryTableFieldId="3" dataDxfId="129"/>
    <tableColumn id="4" xr3:uid="{A6333A3B-B741-4EC0-ABB5-CB2AD9FEBE4A}" uniqueName="4" name="[TRACECODE]:" queryTableFieldId="4" dataDxfId="128"/>
    <tableColumn id="5" xr3:uid="{7638D61F-6D3A-45E9-AD1A-2788FCC55B71}" uniqueName="5" name="TRACE INFO" queryTableFieldId="5" dataDxfId="127"/>
    <tableColumn id="6" xr3:uid="{A7E3BEE7-57DE-412D-94E3-8561DF1D78EA}" uniqueName="6" name="DIFF" queryTableFieldId="6" dataDxfId="126">
      <calculatedColumnFormula>decoded__2[[#This Row],[FRT_DEC]]-B1</calculatedColumnFormula>
    </tableColumn>
    <tableColumn id="7" xr3:uid="{6D994FCA-5EB0-4AF7-8B9B-D699A256681E}" uniqueName="7" name="clid" queryTableFieldId="7" dataDxfId="125">
      <calculatedColumnFormula>IF(LEFT(decoded__2[[#This Row],[TRACE INFO]],6)="CL_NEW",TRIM(MID(SUBSTITUTE(decoded__2[[#This Row],[TRACE INFO]]," ",REPT(" ",LEN(decoded__2[[#This Row],[TRACE INFO]]))), (4-1)*LEN(decoded__2[[#This Row],[TRACE INFO]])+1, LEN(decoded__2[[#This Row],[TRACE INFO]]))),G1)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515129-B5C7-434C-B6F7-C5A2192D4749}" name="timingTable" displayName="timingTable" ref="A4:AA2308" tableType="queryTable" totalsRowShown="0">
  <autoFilter ref="A4:AA2308" xr:uid="{15E8C9CF-884C-4691-A59A-1E3C87ABBE06}"/>
  <tableColumns count="27">
    <tableColumn id="1" xr3:uid="{A9EF053F-F023-4888-9CAE-EF68060F2520}" uniqueName="1" name="BYTENUM" queryTableFieldId="1" dataDxfId="124"/>
    <tableColumn id="2" xr3:uid="{AE4E94B4-84D2-4DDD-B24B-A88317121619}" uniqueName="2" name="FRT_DEC" queryTableFieldId="2"/>
    <tableColumn id="3" xr3:uid="{7911B432-32C4-47B6-8F8B-A8C5EB679F81}" uniqueName="3" name="FRT_HEX" queryTableFieldId="3" dataDxfId="123"/>
    <tableColumn id="8" xr3:uid="{131A3750-09EC-4B56-B3B2-71EB2917EE9D}" uniqueName="8" name="[TRACECODE]:.1" queryTableFieldId="8"/>
    <tableColumn id="9" xr3:uid="{91DE73A8-32F4-4118-AA19-F5D44C2AA07D}" uniqueName="9" name="[TRACECODE]:.2" queryTableFieldId="9" dataDxfId="122"/>
    <tableColumn id="5" xr3:uid="{7652D48C-B861-4F70-8555-4AA903A90760}" uniqueName="5" name="TRACE INFO" queryTableFieldId="5" dataDxfId="121"/>
    <tableColumn id="6" xr3:uid="{0AF06080-9C7C-442B-B708-526DB4F3631B}" uniqueName="6" name="diff" queryTableFieldId="6" dataDxfId="120">
      <calculatedColumnFormula>timingTable[[#This Row],[FRT_DEC]]-B4</calculatedColumnFormula>
    </tableColumn>
    <tableColumn id="7" xr3:uid="{D35A72D6-2C68-4BC2-8A5E-F38F89301704}" uniqueName="7" name="cl id" queryTableFieldId="7" dataDxfId="119">
      <calculatedColumnFormula>IF(timingTable[[#This Row],['[TRACECODE']:.1]]=131,TRIM(MID(SUBSTITUTE(timingTable[[#This Row],[TRACE INFO]]," ",REPT(" ",LEN(timingTable[[#This Row],[TRACE INFO]]))), (4-1)*LEN(timingTable[[#This Row],[TRACE INFO]])+1, LEN(timingTable[[#This Row],[TRACE INFO]]))),H4)</calculatedColumnFormula>
    </tableColumn>
    <tableColumn id="10" xr3:uid="{39307B61-4EB8-454A-A7BA-1EBF9E03BE5E}" uniqueName="10" name="FRT32_val" queryTableFieldId="12" dataDxfId="118">
      <calculatedColumnFormula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calculatedColumnFormula>
    </tableColumn>
    <tableColumn id="11" xr3:uid="{C0DA5DBC-36C5-4DC9-9933-8A336246A486}" uniqueName="11" name="FRT32_trace" queryTableFieldId="13" dataDxfId="117">
      <calculatedColumnFormula>HEX2DEC(RIGHT(timingTable[[#This Row],[FRT_HEX]],MIN(LEN(timingTable[[#This Row],[FRT_HEX]])-2,8)))</calculatedColumnFormula>
    </tableColumn>
    <tableColumn id="12" xr3:uid="{44DA4475-E1AD-49F9-9ED7-A629759E259B}" uniqueName="12" name="afterTxCol" queryTableFieldId="14" dataDxfId="116">
      <calculatedColumnFormula>IF(timingTable[[#This Row],['[TRACECODE']:.1]]=140,"afterTx","")</calculatedColumnFormula>
    </tableColumn>
    <tableColumn id="13" xr3:uid="{DAABD16F-257D-494C-99B9-E9D9E025777A}" uniqueName="13" name="beforeTx" queryTableFieldId="15" dataDxfId="115">
      <calculatedColumnFormula>IF(AND(H7=H5,K7="afterTx"),"beforeTx","")</calculatedColumnFormula>
    </tableColumn>
    <tableColumn id="15" xr3:uid="{F41C250C-B5D7-46AA-80AE-42E1027B270C}" uniqueName="15" name="dccol" queryTableFieldId="17" dataDxfId="114">
      <calculatedColumnFormula>IF(AND(H5=H4,K4="afterTx",timingTable[[#This Row],['[TRACECODE']:.1]]=6),"dc","")</calculatedColumnFormula>
    </tableColumn>
    <tableColumn id="14" xr3:uid="{50EDA8FB-55C6-4414-AC78-7E0EABBA8CD7}" uniqueName="14" name="txEnd" queryTableFieldId="16" dataDxfId="113">
      <calculatedColumnFormula>IF(AND(H5=H3,M3="dc"),"txEnd","")</calculatedColumnFormula>
    </tableColumn>
    <tableColumn id="16" xr3:uid="{337B36AA-6CF7-4757-B6C5-342A732A9B5E}" uniqueName="16" name="afterRxCol" queryTableFieldId="18" dataDxfId="112">
      <calculatedColumnFormula>IF(timingTable[[#This Row],['[TRACECODE']:.1]]=141,"afterRx","")</calculatedColumnFormula>
    </tableColumn>
    <tableColumn id="17" xr3:uid="{73AEDE9A-0492-4237-A89C-1EE0E68E4887}" uniqueName="17" name="beforeRx" queryTableFieldId="19" dataDxfId="111">
      <calculatedColumnFormula>IF(AND(H5=H6,O6="afterRx"),"beforeRx","")</calculatedColumnFormula>
    </tableColumn>
    <tableColumn id="27" xr3:uid="{2B8275B1-0B5A-4C3A-B287-CBB0FF98043D}" uniqueName="27" name="rxStart" queryTableFieldId="29" dataDxfId="110">
      <calculatedColumnFormula>IF(AND(H5=H4,O4="afterRx"),"rxStart","")</calculatedColumnFormula>
    </tableColumn>
    <tableColumn id="18" xr3:uid="{29726E72-97CD-4FD0-9B8B-981EBDCAAFE9}" uniqueName="18" name="rxEnd" queryTableFieldId="20" dataDxfId="109">
      <calculatedColumnFormula>IF(AND(H5=H3,Q3="rxStart"),"rxEnd","")</calculatedColumnFormula>
    </tableColumn>
    <tableColumn id="19" xr3:uid="{FFE7DEBC-28C7-49D1-B6D7-B5F272B5F733}" uniqueName="19" name="txPHR - target" queryTableFieldId="21" dataDxfId="108">
      <calculatedColumnFormula>IF(AND(H8=H5,M8="dc",L5="beforeTx"),I8-I5,"EMPTY")</calculatedColumnFormula>
    </tableColumn>
    <tableColumn id="20" xr3:uid="{8D953732-31ED-421B-8883-5A7992C4FE40}" uniqueName="20" name="txEnd to rxStart" queryTableFieldId="22" dataDxfId="107">
      <calculatedColumnFormula>IF(AND(N5="txEnd",P7="beforeRx",O8="afterRx"),J7-I5,"EMPTY")</calculatedColumnFormula>
    </tableColumn>
    <tableColumn id="21" xr3:uid="{F8337298-0230-4308-AE4B-5D33CD0679B9}" uniqueName="21" name="rxEnd to targetTime" queryTableFieldId="23" dataDxfId="106">
      <calculatedColumnFormula>IF(AND(L7="beforeTx",R5="rxEnd",H7=H5),I7-I5,"EMPTY")</calculatedColumnFormula>
    </tableColumn>
    <tableColumn id="22" xr3:uid="{4370D172-8789-409D-8C44-C1F2416F8080}" uniqueName="22" name="rxEnd to txTime" queryTableFieldId="24" dataDxfId="105">
      <calculatedColumnFormula>IF(AND(R5="rxEnd",M10="dc",H5=H10),I10-I5,"EMPTY")</calculatedColumnFormula>
    </tableColumn>
    <tableColumn id="23" xr3:uid="{E4032075-49EE-4E95-A453-7F13BCC3EA0C}" uniqueName="23" name="txCall to targetTime" queryTableFieldId="25" dataDxfId="104">
      <calculatedColumnFormula>IF(L5="beforeTx",timingTable[[#This Row],[FRT32_val]]-timingTable[[#This Row],[FRT32_trace]],"EMPTY")</calculatedColumnFormula>
    </tableColumn>
    <tableColumn id="25" xr3:uid="{2E7912CC-3986-4AEB-8D1E-5E8995EA70FC}" uniqueName="25" name="txCall to afterTx" queryTableFieldId="27" dataDxfId="103">
      <calculatedColumnFormula>IF(AND(L5="beforeTx",K7="afterTx"),J7-J5,"EMPTY")</calculatedColumnFormula>
    </tableColumn>
    <tableColumn id="24" xr3:uid="{E745C600-BA2F-4F05-A027-CC922FAA1411}" uniqueName="24" name="rxEnd to txCall" queryTableFieldId="26" dataDxfId="102">
      <calculatedColumnFormula>IF(AND(R5="rxEnd",L7="beforeTx"),J7-I5,"EMPTY")</calculatedColumnFormula>
    </tableColumn>
    <tableColumn id="26" xr3:uid="{32F2B303-98EE-4024-95BB-1B38BAB99F3C}" uniqueName="26" name="rxCall to afterRx" queryTableFieldId="28" dataDxfId="101">
      <calculatedColumnFormula>IF(AND(P5="beforeRx",O6="afterRx"),J6-timingTable[[#This Row],[FRT32_trace]],"EMPTY")</calculatedColumnFormula>
    </tableColumn>
    <tableColumn id="28" xr3:uid="{9FC16FE6-BBF3-44FD-BB97-AEBD1E06EE80}" uniqueName="28" name="txend to rxstart act" queryTableFieldId="30" dataDxfId="100">
      <calculatedColumnFormula>IF(AND(timingTable[[#This Row],[txEnd]]="txEnd",Q9="rxStart"),I9-timingTable[[#This Row],[FRT32_val]],"EMPTY")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B2C957-B6A9-4E83-9700-DCABC6C3120F}" name="fastLink" displayName="fastLink" ref="A1:K157" tableType="queryTable" totalsRowShown="0">
  <tableColumns count="11">
    <tableColumn id="1" xr3:uid="{BB2C09E9-CE7C-4E24-860D-4CE7C8AA4FA8}" uniqueName="1" name="BYTENUM" queryTableFieldId="1" dataDxfId="99"/>
    <tableColumn id="2" xr3:uid="{E02F0EBC-6BBF-479C-BDE8-0908EBEB7FCA}" uniqueName="2" name="FRT_DEC" queryTableFieldId="2"/>
    <tableColumn id="3" xr3:uid="{44F93880-102B-420B-A980-2AB7CA301FC8}" uniqueName="3" name="FRT_HEX" queryTableFieldId="3" dataDxfId="98"/>
    <tableColumn id="4" xr3:uid="{37C066E1-0488-46B1-8785-355D0770E6DB}" uniqueName="4" name="[TRACECODE]:" queryTableFieldId="4" dataDxfId="97"/>
    <tableColumn id="5" xr3:uid="{08593CCB-B347-4F9B-A549-A2E7D0603AFE}" uniqueName="5" name="TRACE INFO" queryTableFieldId="5" dataDxfId="96"/>
    <tableColumn id="6" xr3:uid="{664D558B-31C2-4F99-AF45-AD8E63DB6D77}" uniqueName="6" name="req_col" queryTableFieldId="6" dataDxfId="95">
      <calculatedColumnFormula>IF(fastLink[[#This Row],['[TRACECODE']:]]="148 (0x94)","req")</calculatedColumnFormula>
    </tableColumn>
    <tableColumn id="7" xr3:uid="{7E091CC4-E100-4864-8BD4-7E9993D6FE22}" uniqueName="7" name="resp_col" queryTableFieldId="7" dataDxfId="94">
      <calculatedColumnFormula>IF(fastLink[[#This Row],['[TRACECODE']:]]="149 (0x95)","res","")</calculatedColumnFormula>
    </tableColumn>
    <tableColumn id="9" xr3:uid="{A65EAD6E-8C5F-4493-B730-874D7F04991C}" uniqueName="9" name="data" queryTableFieldId="9" dataDxfId="93">
      <calculatedColumnFormula>IF(AND(fastLink[[#This Row],['[TRACECODE']:]]="149 (0x95)",RIGHT(fastLink[[#This Row],[TRACE INFO]],4)&lt;&gt;"0000"),"YES","NO")</calculatedColumnFormula>
    </tableColumn>
    <tableColumn id="8" xr3:uid="{9212C0F2-C535-4EE5-91DF-C2B50F076DBC}" uniqueName="8" name="data req to resp" queryTableFieldId="8" dataDxfId="92">
      <calculatedColumnFormula>IF(AND(F1="req",fastLink[[#This Row],[resp_col]]="res"),fastLink[[#This Row],[FRT_DEC]]-B1,"EMPTY")</calculatedColumnFormula>
    </tableColumn>
    <tableColumn id="10" xr3:uid="{9375718F-3D56-4195-8118-0B68ED7DE711}" uniqueName="10" name="dataReq2Res DATA" queryTableFieldId="10" dataDxfId="91">
      <calculatedColumnFormula>IF(AND(fastLink[[#This Row],[resp_col]]="res",fastLink[[#This Row],[data]]="YES"),fastLink[[#This Row],[data req to resp]],"EMPTY")</calculatedColumnFormula>
    </tableColumn>
    <tableColumn id="11" xr3:uid="{1038E481-B06C-40AE-9470-F0328DD41896}" uniqueName="11" name="dataReq2Res wo DATA" queryTableFieldId="11" dataDxfId="90">
      <calculatedColumnFormula>IF(AND(fastLink[[#This Row],[resp_col]]="res",fastLink[[#This Row],[data]]="NO"),fastLink[[#This Row],[data req to resp]],"EMPTY")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0A00FF-5D10-4A43-8E7C-873B0926AC35}" name="clDuration" displayName="clDuration" ref="A1:G66" tableType="queryTable" totalsRowShown="0">
  <tableColumns count="7">
    <tableColumn id="1" xr3:uid="{4A7C02A4-06BB-4056-8408-34EE462F144A}" uniqueName="1" name="BYTENUM" queryTableFieldId="1" dataDxfId="89"/>
    <tableColumn id="2" xr3:uid="{739F6357-9E17-425F-996B-898790F76D96}" uniqueName="2" name="FRT_DEC" queryTableFieldId="2"/>
    <tableColumn id="3" xr3:uid="{26BBB6EE-7D31-4549-922E-62040452B4FE}" uniqueName="3" name="FRT_HEX" queryTableFieldId="3" dataDxfId="88"/>
    <tableColumn id="7" xr3:uid="{7A7121E0-C015-416E-8B94-5D24AF95D6F6}" uniqueName="7" name="TRACECODEdec" queryTableFieldId="7"/>
    <tableColumn id="8" xr3:uid="{07D79498-A1DE-4E15-A829-B0142560EAD7}" uniqueName="8" name="TRACECODEhex" queryTableFieldId="8" dataDxfId="87"/>
    <tableColumn id="6" xr3:uid="{A84976F5-725A-4441-B66E-71ED2E7A27AE}" uniqueName="6" name="TRACE INFO" queryTableFieldId="6" dataDxfId="86"/>
    <tableColumn id="9" xr3:uid="{D9B75BDD-DDD6-4868-955D-A6014B5653F4}" uniqueName="9" name="duration" queryTableFieldId="9" dataDxfId="8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E77C0A-F562-4561-B136-F2AF48760297}" name="Table2" displayName="Table2" ref="A1:F303" totalsRowShown="0" headerRowDxfId="84" tableBorderDxfId="83">
  <autoFilter ref="A1:F303" xr:uid="{00000000-0009-0000-0100-000002000000}"/>
  <tableColumns count="6">
    <tableColumn id="1" xr3:uid="{3D15A839-67FD-4716-AE10-7BA60EE14744}" name="TRACING NAME" dataDxfId="82"/>
    <tableColumn id="2" xr3:uid="{233BC0F0-FB1C-4AF4-B2E2-81931BF1A553}" name="DEC" dataDxfId="81"/>
    <tableColumn id="3" xr3:uid="{34CCFA4B-9913-40FE-B045-E5A99EDBD05D}" name="HEX" dataDxfId="80">
      <calculatedColumnFormula>DEC2HEX(B2)</calculatedColumnFormula>
    </tableColumn>
    <tableColumn id="4" xr3:uid="{B500DEE3-2F43-4781-BCD4-054723442BF9}" name="DISABLE=1" dataDxfId="79"/>
    <tableColumn id="5" xr3:uid="{86F62041-CC2D-4E12-BF26-D52D13DD36AF}" name="BYTE_CNT" dataDxfId="78">
      <calculatedColumnFormula>IF(MOD(B2,8)=0,E1+1,E1)</calculatedColumnFormula>
    </tableColumn>
    <tableColumn id="6" xr3:uid="{01BFE081-562F-4598-B5E5-1E75136480FD}" name="NIBBLE_CNT" dataDxfId="77">
      <calculatedColumnFormula>IF(MOD(_xlfn.FLOOR.MATH(Table2[[#This Row],[DEC]]/4),2),_xlfn.FLOOR.MATH(Table2[[#This Row],[DEC]]/4)-1,_xlfn.FLOOR.MATH(Table2[[#This Row],[DEC]]/4)+1)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table" Target="../tables/table4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32B8-C50D-47BF-B596-7374E58974B6}">
  <dimension ref="A1:B1"/>
  <sheetViews>
    <sheetView tabSelected="1" workbookViewId="0">
      <selection activeCell="A8" sqref="A8"/>
    </sheetView>
  </sheetViews>
  <sheetFormatPr defaultRowHeight="15" x14ac:dyDescent="0.25"/>
  <cols>
    <col min="1" max="1" width="20.85546875" customWidth="1"/>
    <col min="2" max="2" width="91.42578125" customWidth="1"/>
  </cols>
  <sheetData>
    <row r="1" spans="1:2" ht="99.75" customHeight="1" x14ac:dyDescent="0.25">
      <c r="A1" s="40" t="s">
        <v>3929</v>
      </c>
      <c r="B1" s="41" t="s">
        <v>3930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E9768-91CB-4099-9E6F-990D4E611638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22609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42D2-569B-4552-9839-7C37BE508790}">
  <dimension ref="A1:S14712"/>
  <sheetViews>
    <sheetView zoomScaleNormal="100" workbookViewId="0">
      <pane ySplit="1" topLeftCell="A2" activePane="bottomLeft" state="frozen"/>
      <selection pane="bottomLeft" activeCell="E3" sqref="E3"/>
    </sheetView>
  </sheetViews>
  <sheetFormatPr defaultRowHeight="15" x14ac:dyDescent="0.25"/>
  <cols>
    <col min="1" max="1" width="10.7109375" style="2" bestFit="1" customWidth="1"/>
    <col min="2" max="2" width="13.140625" style="5" bestFit="1" customWidth="1"/>
    <col min="3" max="3" width="14" style="2" bestFit="1" customWidth="1"/>
    <col min="4" max="4" width="14.5703125" style="2" bestFit="1" customWidth="1"/>
    <col min="5" max="5" width="81.140625" style="6" bestFit="1" customWidth="1"/>
    <col min="6" max="6" width="8.42578125" style="7" bestFit="1" customWidth="1"/>
    <col min="7" max="7" width="4.42578125" style="7" bestFit="1" customWidth="1"/>
    <col min="8" max="8" width="4.140625" style="7" customWidth="1"/>
    <col min="9" max="9" width="25" style="6" bestFit="1" customWidth="1"/>
    <col min="10" max="10" width="7" style="2" customWidth="1"/>
    <col min="11" max="11" width="7.5703125" style="11" customWidth="1"/>
    <col min="12" max="12" width="7" style="10" customWidth="1"/>
    <col min="13" max="13" width="9.85546875" style="2" customWidth="1"/>
    <col min="14" max="14" width="6.7109375" style="2" customWidth="1"/>
    <col min="15" max="15" width="7.42578125" style="2" customWidth="1"/>
    <col min="16" max="16" width="8.7109375" style="7" customWidth="1"/>
    <col min="17" max="17" width="9.42578125" style="7" customWidth="1"/>
    <col min="18" max="18" width="10.5703125" style="7" customWidth="1"/>
    <col min="19" max="44" width="16.28515625" style="7" bestFit="1" customWidth="1"/>
    <col min="45" max="45" width="11.28515625" style="7" bestFit="1" customWidth="1"/>
    <col min="46" max="16384" width="9.140625" style="7"/>
  </cols>
  <sheetData>
    <row r="1" spans="1:19" s="1" customFormat="1" ht="45" x14ac:dyDescent="0.25">
      <c r="A1" s="1" t="s">
        <v>1</v>
      </c>
      <c r="B1" s="8" t="s">
        <v>2</v>
      </c>
      <c r="C1" s="1" t="s">
        <v>4</v>
      </c>
      <c r="D1" s="1" t="s">
        <v>3</v>
      </c>
      <c r="E1" s="3" t="s">
        <v>0</v>
      </c>
      <c r="F1" s="1" t="s">
        <v>24</v>
      </c>
      <c r="G1" s="1" t="s">
        <v>1124</v>
      </c>
      <c r="I1" s="3">
        <f>COUNTA(A:A)</f>
        <v>7068</v>
      </c>
      <c r="J1" s="1" t="s">
        <v>17</v>
      </c>
      <c r="K1" s="9" t="s">
        <v>18</v>
      </c>
      <c r="L1" s="10" t="s">
        <v>19</v>
      </c>
      <c r="M1" s="10" t="s">
        <v>26</v>
      </c>
      <c r="N1" s="10" t="s">
        <v>27</v>
      </c>
      <c r="O1" s="10" t="s">
        <v>28</v>
      </c>
      <c r="P1" s="10" t="s">
        <v>31</v>
      </c>
      <c r="Q1" s="10" t="s">
        <v>1029</v>
      </c>
      <c r="R1" s="10" t="s">
        <v>1030</v>
      </c>
      <c r="S1" s="10" t="s">
        <v>2079</v>
      </c>
    </row>
    <row r="2" spans="1:19" x14ac:dyDescent="0.25">
      <c r="A2" s="4" t="s">
        <v>32</v>
      </c>
      <c r="B2" s="5">
        <v>335687232769</v>
      </c>
      <c r="C2" s="4" t="s">
        <v>7935</v>
      </c>
      <c r="D2" s="4" t="s">
        <v>7842</v>
      </c>
      <c r="E2" s="6" t="s">
        <v>7936</v>
      </c>
      <c r="F2" s="5" t="e">
        <f>decoded[[#This Row],[FRT_DEC]]-B1</f>
        <v>#VALUE!</v>
      </c>
      <c r="G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INFO]]))),G1)</f>
        <v>clid</v>
      </c>
      <c r="I2" s="6" t="s">
        <v>9</v>
      </c>
      <c r="J2" s="2">
        <f>COUNTIF($E:$E,$I2)</f>
        <v>14</v>
      </c>
    </row>
    <row r="3" spans="1:19" x14ac:dyDescent="0.25">
      <c r="A3" s="4" t="s">
        <v>33</v>
      </c>
      <c r="B3" s="5">
        <v>335687233521</v>
      </c>
      <c r="C3" s="4" t="s">
        <v>7937</v>
      </c>
      <c r="D3" s="4" t="s">
        <v>7938</v>
      </c>
      <c r="E3" s="6" t="s">
        <v>7939</v>
      </c>
      <c r="F3" s="5">
        <f>decoded[[#This Row],[FRT_DEC]]-B2</f>
        <v>752</v>
      </c>
      <c r="G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INFO]]))),G2)</f>
        <v>clid</v>
      </c>
      <c r="I3" s="6" t="s">
        <v>7</v>
      </c>
      <c r="J3" s="2">
        <f>COUNTIF($E:$E,$I3)</f>
        <v>65</v>
      </c>
    </row>
    <row r="4" spans="1:19" x14ac:dyDescent="0.25">
      <c r="A4" s="4" t="s">
        <v>34</v>
      </c>
      <c r="B4" s="5">
        <v>335687252766</v>
      </c>
      <c r="C4" s="4" t="s">
        <v>7940</v>
      </c>
      <c r="D4" s="4" t="s">
        <v>7842</v>
      </c>
      <c r="E4" s="6" t="s">
        <v>7936</v>
      </c>
      <c r="F4" s="5">
        <f>decoded[[#This Row],[FRT_DEC]]-B3</f>
        <v>19245</v>
      </c>
      <c r="G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INFO]]))),G3)</f>
        <v>clid</v>
      </c>
      <c r="I4" s="6" t="s">
        <v>10</v>
      </c>
      <c r="J4" s="2">
        <f>COUNTIF($E:$E,$I4)</f>
        <v>5669</v>
      </c>
    </row>
    <row r="5" spans="1:19" x14ac:dyDescent="0.25">
      <c r="A5" s="4" t="s">
        <v>702</v>
      </c>
      <c r="B5" s="5">
        <v>335687253506</v>
      </c>
      <c r="C5" s="4" t="s">
        <v>7941</v>
      </c>
      <c r="D5" s="4" t="s">
        <v>7938</v>
      </c>
      <c r="E5" s="6" t="s">
        <v>7939</v>
      </c>
      <c r="F5" s="5">
        <f>decoded[[#This Row],[FRT_DEC]]-B4</f>
        <v>740</v>
      </c>
      <c r="G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INFO]]))),G4)</f>
        <v>clid</v>
      </c>
      <c r="I5" s="6" t="s">
        <v>11</v>
      </c>
      <c r="J5" s="2">
        <f>COUNTIF($E:$E,$I5)</f>
        <v>8</v>
      </c>
    </row>
    <row r="6" spans="1:19" x14ac:dyDescent="0.25">
      <c r="A6" s="4" t="s">
        <v>703</v>
      </c>
      <c r="B6" s="5">
        <v>335687272771</v>
      </c>
      <c r="C6" s="4" t="s">
        <v>7942</v>
      </c>
      <c r="D6" s="4" t="s">
        <v>7842</v>
      </c>
      <c r="E6" s="6" t="s">
        <v>7936</v>
      </c>
      <c r="F6" s="5">
        <f>decoded[[#This Row],[FRT_DEC]]-B5</f>
        <v>19265</v>
      </c>
      <c r="G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INFO]]))),G5)</f>
        <v>clid</v>
      </c>
      <c r="I6" s="6" t="s">
        <v>1139</v>
      </c>
      <c r="J6" s="2">
        <f>COUNTA(_xlfn.UNIQUE(G:G,FALSE,FALSE)) -2</f>
        <v>65</v>
      </c>
    </row>
    <row r="7" spans="1:19" x14ac:dyDescent="0.25">
      <c r="A7" s="4" t="s">
        <v>35</v>
      </c>
      <c r="B7" s="5">
        <v>335687273526</v>
      </c>
      <c r="C7" s="4" t="s">
        <v>7943</v>
      </c>
      <c r="D7" s="4" t="s">
        <v>7938</v>
      </c>
      <c r="E7" s="6" t="s">
        <v>7939</v>
      </c>
      <c r="F7" s="5">
        <f>decoded[[#This Row],[FRT_DEC]]-B6</f>
        <v>755</v>
      </c>
      <c r="G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INFO]]))),G6)</f>
        <v>clid</v>
      </c>
      <c r="I7" s="6" t="s">
        <v>25</v>
      </c>
      <c r="J7" s="2">
        <f t="shared" ref="J7:J20" si="0">COUNTIF($E:$E,$I7)</f>
        <v>57</v>
      </c>
      <c r="K7" s="11">
        <f t="shared" ref="K7:K17" si="1">COUNTIF(E:E,I7&amp;"SUCCESS*")</f>
        <v>57</v>
      </c>
      <c r="L7" s="10">
        <f>J7-K7</f>
        <v>0</v>
      </c>
      <c r="M7" s="2">
        <f t="shared" ref="M7:R17" si="2">COUNTIF($E:$E,$I7&amp;M$1)</f>
        <v>0</v>
      </c>
      <c r="N7" s="2">
        <f t="shared" si="2"/>
        <v>0</v>
      </c>
      <c r="O7" s="2">
        <f t="shared" si="2"/>
        <v>0</v>
      </c>
      <c r="P7" s="2">
        <f t="shared" si="2"/>
        <v>0</v>
      </c>
      <c r="Q7" s="2">
        <f t="shared" si="2"/>
        <v>0</v>
      </c>
      <c r="R7" s="2">
        <f t="shared" si="2"/>
        <v>0</v>
      </c>
    </row>
    <row r="8" spans="1:19" x14ac:dyDescent="0.25">
      <c r="A8" s="4" t="s">
        <v>36</v>
      </c>
      <c r="B8" s="5">
        <v>335687291697</v>
      </c>
      <c r="C8" s="4" t="s">
        <v>7944</v>
      </c>
      <c r="D8" s="4" t="s">
        <v>7842</v>
      </c>
      <c r="E8" s="6" t="s">
        <v>7945</v>
      </c>
      <c r="F8" s="5">
        <f>decoded[[#This Row],[FRT_DEC]]-B7</f>
        <v>18171</v>
      </c>
      <c r="G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INFO]]))),G7)</f>
        <v>clid</v>
      </c>
      <c r="I8" s="6" t="s">
        <v>20</v>
      </c>
      <c r="J8" s="2">
        <f t="shared" si="0"/>
        <v>8</v>
      </c>
      <c r="K8" s="11">
        <f t="shared" si="1"/>
        <v>8</v>
      </c>
      <c r="L8" s="10">
        <f>J8-K8</f>
        <v>0</v>
      </c>
      <c r="M8" s="2">
        <f t="shared" si="2"/>
        <v>0</v>
      </c>
      <c r="N8" s="2">
        <f t="shared" si="2"/>
        <v>0</v>
      </c>
      <c r="O8" s="2">
        <f t="shared" si="2"/>
        <v>0</v>
      </c>
      <c r="P8" s="2">
        <f t="shared" si="2"/>
        <v>0</v>
      </c>
      <c r="Q8" s="2">
        <f t="shared" si="2"/>
        <v>0</v>
      </c>
      <c r="R8" s="2">
        <f t="shared" si="2"/>
        <v>0</v>
      </c>
    </row>
    <row r="9" spans="1:19" x14ac:dyDescent="0.25">
      <c r="A9" s="4" t="s">
        <v>704</v>
      </c>
      <c r="B9" s="5">
        <v>335687291704</v>
      </c>
      <c r="C9" s="4" t="s">
        <v>7946</v>
      </c>
      <c r="D9" s="4" t="s">
        <v>7938</v>
      </c>
      <c r="E9" s="6" t="s">
        <v>7947</v>
      </c>
      <c r="F9" s="5">
        <f>decoded[[#This Row],[FRT_DEC]]-B8</f>
        <v>7</v>
      </c>
      <c r="G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INFO]]))),G8)</f>
        <v>clid</v>
      </c>
      <c r="I9" s="6" t="s">
        <v>22</v>
      </c>
      <c r="J9" s="2">
        <f t="shared" si="0"/>
        <v>419</v>
      </c>
      <c r="K9" s="11">
        <f t="shared" si="1"/>
        <v>419</v>
      </c>
      <c r="L9" s="10">
        <f>J9-K9</f>
        <v>0</v>
      </c>
      <c r="M9" s="2">
        <f t="shared" si="2"/>
        <v>0</v>
      </c>
      <c r="N9" s="2">
        <f t="shared" si="2"/>
        <v>0</v>
      </c>
      <c r="O9" s="2">
        <f t="shared" si="2"/>
        <v>0</v>
      </c>
      <c r="P9" s="2">
        <f t="shared" si="2"/>
        <v>0</v>
      </c>
      <c r="Q9" s="2">
        <f t="shared" si="2"/>
        <v>0</v>
      </c>
      <c r="R9" s="2">
        <f t="shared" si="2"/>
        <v>0</v>
      </c>
    </row>
    <row r="10" spans="1:19" x14ac:dyDescent="0.25">
      <c r="A10" s="4" t="s">
        <v>705</v>
      </c>
      <c r="B10" s="5">
        <v>335687292766</v>
      </c>
      <c r="C10" s="4" t="s">
        <v>7948</v>
      </c>
      <c r="D10" s="4" t="s">
        <v>7842</v>
      </c>
      <c r="E10" s="6" t="s">
        <v>7936</v>
      </c>
      <c r="F10" s="5">
        <f>decoded[[#This Row],[FRT_DEC]]-B9</f>
        <v>1062</v>
      </c>
      <c r="G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INFO]]))),G9)</f>
        <v>clid</v>
      </c>
      <c r="I10" s="6" t="s">
        <v>21</v>
      </c>
      <c r="J10" s="2">
        <f t="shared" si="0"/>
        <v>65</v>
      </c>
      <c r="K10" s="11">
        <f t="shared" si="1"/>
        <v>65</v>
      </c>
      <c r="L10" s="10">
        <f t="shared" ref="L10:L12" si="3">J10-K10</f>
        <v>0</v>
      </c>
      <c r="M10" s="2">
        <f t="shared" si="2"/>
        <v>0</v>
      </c>
      <c r="N10" s="2">
        <f t="shared" si="2"/>
        <v>0</v>
      </c>
      <c r="O10" s="2">
        <f t="shared" si="2"/>
        <v>0</v>
      </c>
      <c r="P10" s="2">
        <f t="shared" si="2"/>
        <v>0</v>
      </c>
      <c r="Q10" s="2">
        <f t="shared" si="2"/>
        <v>0</v>
      </c>
      <c r="R10" s="2">
        <f t="shared" si="2"/>
        <v>0</v>
      </c>
    </row>
    <row r="11" spans="1:19" x14ac:dyDescent="0.25">
      <c r="A11" s="4" t="s">
        <v>759</v>
      </c>
      <c r="B11" s="5">
        <v>335687293514</v>
      </c>
      <c r="C11" s="4" t="s">
        <v>7949</v>
      </c>
      <c r="D11" s="4" t="s">
        <v>7938</v>
      </c>
      <c r="E11" s="6" t="s">
        <v>7939</v>
      </c>
      <c r="F11" s="5">
        <f>decoded[[#This Row],[FRT_DEC]]-B10</f>
        <v>748</v>
      </c>
      <c r="G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INFO]]))),G10)</f>
        <v>clid</v>
      </c>
      <c r="I11" s="6" t="s">
        <v>29</v>
      </c>
      <c r="J11" s="2">
        <f t="shared" si="0"/>
        <v>70</v>
      </c>
      <c r="K11" s="11">
        <f t="shared" si="1"/>
        <v>70</v>
      </c>
      <c r="L11" s="10">
        <f t="shared" si="3"/>
        <v>0</v>
      </c>
      <c r="M11" s="2">
        <f t="shared" si="2"/>
        <v>0</v>
      </c>
      <c r="N11" s="2">
        <f t="shared" si="2"/>
        <v>0</v>
      </c>
      <c r="O11" s="2">
        <f t="shared" si="2"/>
        <v>0</v>
      </c>
      <c r="P11" s="2">
        <f t="shared" si="2"/>
        <v>0</v>
      </c>
      <c r="Q11" s="2">
        <f t="shared" si="2"/>
        <v>0</v>
      </c>
      <c r="R11" s="2">
        <f t="shared" si="2"/>
        <v>0</v>
      </c>
    </row>
    <row r="12" spans="1:19" x14ac:dyDescent="0.25">
      <c r="A12" s="4" t="s">
        <v>760</v>
      </c>
      <c r="B12" s="5">
        <v>335687312765</v>
      </c>
      <c r="C12" s="4" t="s">
        <v>7950</v>
      </c>
      <c r="D12" s="4" t="s">
        <v>7842</v>
      </c>
      <c r="E12" s="6" t="s">
        <v>7936</v>
      </c>
      <c r="F12" s="5">
        <f>decoded[[#This Row],[FRT_DEC]]-B11</f>
        <v>19251</v>
      </c>
      <c r="G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INFO]]))),G11)</f>
        <v>clid</v>
      </c>
      <c r="I12" s="6" t="s">
        <v>30</v>
      </c>
      <c r="J12" s="2">
        <f t="shared" si="0"/>
        <v>133</v>
      </c>
      <c r="K12" s="11">
        <f t="shared" si="1"/>
        <v>77</v>
      </c>
      <c r="L12" s="10">
        <f t="shared" si="3"/>
        <v>56</v>
      </c>
      <c r="M12" s="2">
        <f t="shared" si="2"/>
        <v>56</v>
      </c>
      <c r="N12" s="2">
        <f t="shared" si="2"/>
        <v>0</v>
      </c>
      <c r="O12" s="2">
        <f t="shared" si="2"/>
        <v>0</v>
      </c>
      <c r="P12" s="2">
        <f t="shared" si="2"/>
        <v>0</v>
      </c>
      <c r="Q12" s="2">
        <f t="shared" si="2"/>
        <v>0</v>
      </c>
      <c r="R12" s="2">
        <f t="shared" si="2"/>
        <v>0</v>
      </c>
    </row>
    <row r="13" spans="1:19" x14ac:dyDescent="0.25">
      <c r="A13" s="4" t="s">
        <v>39</v>
      </c>
      <c r="B13" s="5">
        <v>335687313532</v>
      </c>
      <c r="C13" s="4" t="s">
        <v>7951</v>
      </c>
      <c r="D13" s="4" t="s">
        <v>7938</v>
      </c>
      <c r="E13" s="6" t="s">
        <v>7939</v>
      </c>
      <c r="F13" s="5">
        <f>decoded[[#This Row],[FRT_DEC]]-B12</f>
        <v>767</v>
      </c>
      <c r="G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INFO]]))),G12)</f>
        <v>clid</v>
      </c>
      <c r="I13" s="6" t="s">
        <v>23</v>
      </c>
      <c r="J13" s="2">
        <f t="shared" si="0"/>
        <v>68</v>
      </c>
      <c r="K13" s="11">
        <f t="shared" si="1"/>
        <v>12</v>
      </c>
      <c r="L13" s="10">
        <f t="shared" ref="L13:L14" si="4">J13-K13</f>
        <v>56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  <c r="S13" s="2">
        <f t="shared" ref="S13:S20" si="5">COUNTIF($E:$E,$I13&amp;S$1)</f>
        <v>0</v>
      </c>
    </row>
    <row r="14" spans="1:19" x14ac:dyDescent="0.25">
      <c r="A14" s="4" t="s">
        <v>706</v>
      </c>
      <c r="B14" s="5">
        <v>335687332766</v>
      </c>
      <c r="C14" s="4" t="s">
        <v>7952</v>
      </c>
      <c r="D14" s="4" t="s">
        <v>7842</v>
      </c>
      <c r="E14" s="6" t="s">
        <v>7936</v>
      </c>
      <c r="F14" s="5">
        <f>decoded[[#This Row],[FRT_DEC]]-B13</f>
        <v>19234</v>
      </c>
      <c r="G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INFO]]))),G13)</f>
        <v>clid</v>
      </c>
      <c r="I14" s="6" t="s">
        <v>37</v>
      </c>
      <c r="J14" s="2">
        <f t="shared" si="0"/>
        <v>12</v>
      </c>
      <c r="K14" s="11">
        <f t="shared" si="1"/>
        <v>12</v>
      </c>
      <c r="L14" s="10">
        <f t="shared" si="4"/>
        <v>0</v>
      </c>
      <c r="M14" s="2">
        <f t="shared" si="2"/>
        <v>0</v>
      </c>
      <c r="N14" s="2">
        <f t="shared" si="2"/>
        <v>0</v>
      </c>
      <c r="O14" s="2">
        <f t="shared" si="2"/>
        <v>0</v>
      </c>
      <c r="P14" s="2">
        <f t="shared" si="2"/>
        <v>0</v>
      </c>
      <c r="Q14" s="2">
        <f t="shared" si="2"/>
        <v>0</v>
      </c>
      <c r="R14" s="2">
        <f t="shared" si="2"/>
        <v>0</v>
      </c>
      <c r="S14" s="2">
        <f t="shared" si="5"/>
        <v>0</v>
      </c>
    </row>
    <row r="15" spans="1:19" x14ac:dyDescent="0.25">
      <c r="A15" s="4" t="s">
        <v>761</v>
      </c>
      <c r="B15" s="5">
        <v>335687333517</v>
      </c>
      <c r="C15" s="4" t="s">
        <v>7953</v>
      </c>
      <c r="D15" s="4" t="s">
        <v>7938</v>
      </c>
      <c r="E15" s="6" t="s">
        <v>7939</v>
      </c>
      <c r="F15" s="5">
        <f>decoded[[#This Row],[FRT_DEC]]-B14</f>
        <v>751</v>
      </c>
      <c r="G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INFO]]))),G14)</f>
        <v>clid</v>
      </c>
      <c r="I15" s="6" t="s">
        <v>38</v>
      </c>
      <c r="J15" s="2">
        <f t="shared" si="0"/>
        <v>12</v>
      </c>
      <c r="K15" s="11">
        <f t="shared" si="1"/>
        <v>12</v>
      </c>
      <c r="L15" s="10">
        <f t="shared" ref="L15:L17" si="6">J15-K15</f>
        <v>0</v>
      </c>
      <c r="M15" s="2">
        <f t="shared" si="2"/>
        <v>0</v>
      </c>
      <c r="N15" s="2">
        <f t="shared" si="2"/>
        <v>0</v>
      </c>
      <c r="O15" s="2">
        <f t="shared" si="2"/>
        <v>0</v>
      </c>
      <c r="P15" s="2">
        <f t="shared" si="2"/>
        <v>0</v>
      </c>
      <c r="Q15" s="2">
        <f t="shared" si="2"/>
        <v>0</v>
      </c>
      <c r="R15" s="2">
        <f t="shared" si="2"/>
        <v>0</v>
      </c>
      <c r="S15" s="2">
        <f t="shared" si="5"/>
        <v>0</v>
      </c>
    </row>
    <row r="16" spans="1:19" x14ac:dyDescent="0.25">
      <c r="A16" s="4" t="s">
        <v>762</v>
      </c>
      <c r="B16" s="5">
        <v>335687352767</v>
      </c>
      <c r="C16" s="4" t="s">
        <v>7954</v>
      </c>
      <c r="D16" s="4" t="s">
        <v>7842</v>
      </c>
      <c r="E16" s="6" t="s">
        <v>7936</v>
      </c>
      <c r="F16" s="5">
        <f>decoded[[#This Row],[FRT_DEC]]-B15</f>
        <v>19250</v>
      </c>
      <c r="G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INFO]]))),G15)</f>
        <v>clid</v>
      </c>
      <c r="I16" s="6" t="s">
        <v>1864</v>
      </c>
      <c r="J16" s="2">
        <f t="shared" si="0"/>
        <v>78</v>
      </c>
      <c r="K16" s="11">
        <f t="shared" si="1"/>
        <v>78</v>
      </c>
      <c r="L16" s="10">
        <f t="shared" si="6"/>
        <v>0</v>
      </c>
      <c r="M16" s="2">
        <f t="shared" si="2"/>
        <v>0</v>
      </c>
      <c r="N16" s="2">
        <f t="shared" si="2"/>
        <v>0</v>
      </c>
      <c r="O16" s="2">
        <f t="shared" si="2"/>
        <v>0</v>
      </c>
      <c r="P16" s="7">
        <f t="shared" si="2"/>
        <v>0</v>
      </c>
      <c r="Q16" s="7">
        <f t="shared" si="2"/>
        <v>0</v>
      </c>
      <c r="R16" s="7">
        <f t="shared" si="2"/>
        <v>0</v>
      </c>
      <c r="S16" s="2">
        <f t="shared" si="5"/>
        <v>0</v>
      </c>
    </row>
    <row r="17" spans="1:19" x14ac:dyDescent="0.25">
      <c r="A17" s="4" t="s">
        <v>763</v>
      </c>
      <c r="B17" s="5">
        <v>335687353534</v>
      </c>
      <c r="C17" s="4" t="s">
        <v>7955</v>
      </c>
      <c r="D17" s="4" t="s">
        <v>7938</v>
      </c>
      <c r="E17" s="6" t="s">
        <v>7939</v>
      </c>
      <c r="F17" s="5">
        <f>decoded[[#This Row],[FRT_DEC]]-B16</f>
        <v>767</v>
      </c>
      <c r="G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INFO]]))),G16)</f>
        <v>clid</v>
      </c>
      <c r="I17" s="6" t="s">
        <v>1863</v>
      </c>
      <c r="J17" s="2">
        <f t="shared" si="0"/>
        <v>78</v>
      </c>
      <c r="K17" s="11">
        <f t="shared" si="1"/>
        <v>20</v>
      </c>
      <c r="L17" s="10">
        <f t="shared" si="6"/>
        <v>58</v>
      </c>
      <c r="M17" s="2">
        <f t="shared" si="2"/>
        <v>0</v>
      </c>
      <c r="N17" s="2">
        <f t="shared" si="2"/>
        <v>0</v>
      </c>
      <c r="O17" s="2">
        <f t="shared" si="2"/>
        <v>0</v>
      </c>
      <c r="P17" s="7">
        <f t="shared" si="2"/>
        <v>0</v>
      </c>
      <c r="Q17" s="7">
        <f t="shared" si="2"/>
        <v>0</v>
      </c>
      <c r="R17" s="7">
        <f t="shared" si="2"/>
        <v>0</v>
      </c>
      <c r="S17" s="2">
        <f t="shared" si="5"/>
        <v>58</v>
      </c>
    </row>
    <row r="18" spans="1:19" x14ac:dyDescent="0.25">
      <c r="A18" s="4" t="s">
        <v>764</v>
      </c>
      <c r="B18" s="5">
        <v>335687372765</v>
      </c>
      <c r="C18" s="4" t="s">
        <v>7956</v>
      </c>
      <c r="D18" s="4" t="s">
        <v>7842</v>
      </c>
      <c r="E18" s="6" t="s">
        <v>7936</v>
      </c>
      <c r="F18" s="5">
        <f>decoded[[#This Row],[FRT_DEC]]-B17</f>
        <v>19231</v>
      </c>
      <c r="G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INFO]]))),G17)</f>
        <v>clid</v>
      </c>
      <c r="I18" s="6" t="s">
        <v>1977</v>
      </c>
      <c r="J18" s="2">
        <f t="shared" si="0"/>
        <v>67</v>
      </c>
      <c r="P18" s="2"/>
      <c r="Q18" s="2"/>
      <c r="R18" s="2"/>
      <c r="S18" s="2">
        <f t="shared" si="5"/>
        <v>0</v>
      </c>
    </row>
    <row r="19" spans="1:19" x14ac:dyDescent="0.25">
      <c r="A19" s="4" t="s">
        <v>770</v>
      </c>
      <c r="B19" s="5">
        <v>335687373519</v>
      </c>
      <c r="C19" s="4" t="s">
        <v>7957</v>
      </c>
      <c r="D19" s="4" t="s">
        <v>7938</v>
      </c>
      <c r="E19" s="6" t="s">
        <v>7939</v>
      </c>
      <c r="F19" s="5">
        <f>decoded[[#This Row],[FRT_DEC]]-B18</f>
        <v>754</v>
      </c>
      <c r="G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INFO]]))),G18)</f>
        <v>clid</v>
      </c>
      <c r="I19" s="6" t="s">
        <v>8</v>
      </c>
      <c r="J19" s="2">
        <f t="shared" si="0"/>
        <v>65</v>
      </c>
      <c r="K19" s="11">
        <f>COUNTIF($E:$E,$I19&amp;"SUCCESS*")</f>
        <v>9</v>
      </c>
      <c r="L19" s="10">
        <f>J19-K19</f>
        <v>56</v>
      </c>
      <c r="M19" s="2">
        <f t="shared" ref="M19:R19" si="7">COUNTIF($E:$E,$I19&amp;M$1)</f>
        <v>56</v>
      </c>
      <c r="N19" s="2">
        <f t="shared" si="7"/>
        <v>0</v>
      </c>
      <c r="O19" s="2">
        <f t="shared" si="7"/>
        <v>0</v>
      </c>
      <c r="P19" s="2">
        <f t="shared" si="7"/>
        <v>0</v>
      </c>
      <c r="Q19" s="2">
        <f t="shared" si="7"/>
        <v>0</v>
      </c>
      <c r="R19" s="2">
        <f t="shared" si="7"/>
        <v>0</v>
      </c>
      <c r="S19" s="2">
        <f t="shared" si="5"/>
        <v>0</v>
      </c>
    </row>
    <row r="20" spans="1:19" x14ac:dyDescent="0.25">
      <c r="A20" s="4" t="s">
        <v>771</v>
      </c>
      <c r="B20" s="5">
        <v>335687391697</v>
      </c>
      <c r="C20" s="4" t="s">
        <v>7958</v>
      </c>
      <c r="D20" s="4" t="s">
        <v>7842</v>
      </c>
      <c r="E20" s="6" t="s">
        <v>7945</v>
      </c>
      <c r="F20" s="5">
        <f>decoded[[#This Row],[FRT_DEC]]-B19</f>
        <v>18178</v>
      </c>
      <c r="G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INFO]]))),G19)</f>
        <v>clid</v>
      </c>
      <c r="I20" s="6" t="s">
        <v>3927</v>
      </c>
      <c r="J20" s="2">
        <f t="shared" si="0"/>
        <v>1164</v>
      </c>
      <c r="M20" s="2">
        <f>COUNTIF($E:$E,$I20&amp;M$1)</f>
        <v>0</v>
      </c>
      <c r="N20" s="2">
        <f>COUNTIF($E:$E,$I20&amp;N$1)</f>
        <v>0</v>
      </c>
      <c r="O20" s="2">
        <f>COUNTIF($E:$E,$I20&amp;O$1)</f>
        <v>0</v>
      </c>
      <c r="S20" s="7">
        <f t="shared" si="5"/>
        <v>0</v>
      </c>
    </row>
    <row r="21" spans="1:19" x14ac:dyDescent="0.25">
      <c r="A21" s="4" t="s">
        <v>670</v>
      </c>
      <c r="B21" s="5">
        <v>335687391703</v>
      </c>
      <c r="C21" s="4" t="s">
        <v>7959</v>
      </c>
      <c r="D21" s="4" t="s">
        <v>7938</v>
      </c>
      <c r="E21" s="6" t="s">
        <v>7947</v>
      </c>
      <c r="F21" s="5">
        <f>decoded[[#This Row],[FRT_DEC]]-B20</f>
        <v>6</v>
      </c>
      <c r="G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INFO]]))),G20)</f>
        <v>clid</v>
      </c>
    </row>
    <row r="22" spans="1:19" x14ac:dyDescent="0.25">
      <c r="A22" s="4" t="s">
        <v>707</v>
      </c>
      <c r="B22" s="5">
        <v>335687392765</v>
      </c>
      <c r="C22" s="4" t="s">
        <v>7960</v>
      </c>
      <c r="D22" s="4" t="s">
        <v>7842</v>
      </c>
      <c r="E22" s="6" t="s">
        <v>7936</v>
      </c>
      <c r="F22" s="5">
        <f>decoded[[#This Row],[FRT_DEC]]-B21</f>
        <v>1062</v>
      </c>
      <c r="G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INFO]]))),G21)</f>
        <v>clid</v>
      </c>
      <c r="I22" s="6" t="s">
        <v>12</v>
      </c>
      <c r="J22" s="2">
        <f>COUNTIF($E:$E,$I22)</f>
        <v>480</v>
      </c>
    </row>
    <row r="23" spans="1:19" x14ac:dyDescent="0.25">
      <c r="A23" s="4" t="s">
        <v>1056</v>
      </c>
      <c r="B23" s="5">
        <v>335687393531</v>
      </c>
      <c r="C23" s="4" t="s">
        <v>7961</v>
      </c>
      <c r="D23" s="4" t="s">
        <v>7938</v>
      </c>
      <c r="E23" s="6" t="s">
        <v>7939</v>
      </c>
      <c r="F23" s="5">
        <f>decoded[[#This Row],[FRT_DEC]]-B22</f>
        <v>766</v>
      </c>
      <c r="G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INFO]]))),G22)</f>
        <v>clid</v>
      </c>
      <c r="I23" s="6" t="s">
        <v>13</v>
      </c>
      <c r="J23" s="2">
        <f>COUNTIF($E:$E,$I23)</f>
        <v>0</v>
      </c>
    </row>
    <row r="24" spans="1:19" x14ac:dyDescent="0.25">
      <c r="A24" s="4" t="s">
        <v>1057</v>
      </c>
      <c r="B24" s="5">
        <v>335687412781</v>
      </c>
      <c r="C24" s="4" t="s">
        <v>7962</v>
      </c>
      <c r="D24" s="4" t="s">
        <v>7842</v>
      </c>
      <c r="E24" s="6" t="s">
        <v>7936</v>
      </c>
      <c r="F24" s="5">
        <f>decoded[[#This Row],[FRT_DEC]]-B23</f>
        <v>19250</v>
      </c>
      <c r="G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INFO]]))),G23)</f>
        <v>clid</v>
      </c>
      <c r="I24" s="6" t="s">
        <v>14</v>
      </c>
      <c r="J24" s="2">
        <f>COUNTIF($E:$E,$I24)</f>
        <v>0</v>
      </c>
    </row>
    <row r="25" spans="1:19" x14ac:dyDescent="0.25">
      <c r="A25" s="4" t="s">
        <v>833</v>
      </c>
      <c r="B25" s="5">
        <v>335687413527</v>
      </c>
      <c r="C25" s="4" t="s">
        <v>7963</v>
      </c>
      <c r="D25" s="4" t="s">
        <v>7938</v>
      </c>
      <c r="E25" s="6" t="s">
        <v>7939</v>
      </c>
      <c r="F25" s="5">
        <f>decoded[[#This Row],[FRT_DEC]]-B24</f>
        <v>746</v>
      </c>
      <c r="G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INFO]]))),G24)</f>
        <v>clid</v>
      </c>
      <c r="I25" s="6" t="s">
        <v>15</v>
      </c>
      <c r="J25" s="2">
        <f>COUNTIF($E:$E,$I25)</f>
        <v>0</v>
      </c>
    </row>
    <row r="26" spans="1:19" x14ac:dyDescent="0.25">
      <c r="A26" s="4" t="s">
        <v>671</v>
      </c>
      <c r="B26" s="5">
        <v>335687432767</v>
      </c>
      <c r="C26" s="4" t="s">
        <v>7964</v>
      </c>
      <c r="D26" s="4" t="s">
        <v>7842</v>
      </c>
      <c r="E26" s="6" t="s">
        <v>7936</v>
      </c>
      <c r="F26" s="5">
        <f>decoded[[#This Row],[FRT_DEC]]-B25</f>
        <v>19240</v>
      </c>
      <c r="G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INFO]]))),G25)</f>
        <v>clid</v>
      </c>
      <c r="I26" s="6" t="s">
        <v>16</v>
      </c>
      <c r="J26" s="2">
        <f>COUNTIF($E:$E,$I26)</f>
        <v>0</v>
      </c>
    </row>
    <row r="27" spans="1:19" x14ac:dyDescent="0.25">
      <c r="A27" s="4" t="s">
        <v>672</v>
      </c>
      <c r="B27" s="5">
        <v>335687433619</v>
      </c>
      <c r="C27" s="4" t="s">
        <v>7965</v>
      </c>
      <c r="D27" s="4" t="s">
        <v>7938</v>
      </c>
      <c r="E27" s="6" t="s">
        <v>7939</v>
      </c>
      <c r="F27" s="5">
        <f>decoded[[#This Row],[FRT_DEC]]-B26</f>
        <v>852</v>
      </c>
      <c r="G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INFO]]))),G26)</f>
        <v>clid</v>
      </c>
    </row>
    <row r="28" spans="1:19" x14ac:dyDescent="0.25">
      <c r="A28" s="4" t="s">
        <v>772</v>
      </c>
      <c r="B28" s="5">
        <v>335687452777</v>
      </c>
      <c r="C28" s="4" t="s">
        <v>7966</v>
      </c>
      <c r="D28" s="4" t="s">
        <v>7842</v>
      </c>
      <c r="E28" s="6" t="s">
        <v>7936</v>
      </c>
      <c r="F28" s="5">
        <f>decoded[[#This Row],[FRT_DEC]]-B27</f>
        <v>19158</v>
      </c>
      <c r="G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INFO]]))),G27)</f>
        <v>clid</v>
      </c>
    </row>
    <row r="29" spans="1:19" x14ac:dyDescent="0.25">
      <c r="A29" s="4" t="s">
        <v>1058</v>
      </c>
      <c r="B29" s="5">
        <v>335687453517</v>
      </c>
      <c r="C29" s="4" t="s">
        <v>7967</v>
      </c>
      <c r="D29" s="4" t="s">
        <v>7938</v>
      </c>
      <c r="E29" s="6" t="s">
        <v>7939</v>
      </c>
      <c r="F29" s="5">
        <f>decoded[[#This Row],[FRT_DEC]]-B28</f>
        <v>740</v>
      </c>
      <c r="G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INFO]]))),G28)</f>
        <v>clid</v>
      </c>
    </row>
    <row r="30" spans="1:19" x14ac:dyDescent="0.25">
      <c r="A30" s="4" t="s">
        <v>1059</v>
      </c>
      <c r="B30" s="5">
        <v>335687472766</v>
      </c>
      <c r="C30" s="4" t="s">
        <v>7968</v>
      </c>
      <c r="D30" s="4" t="s">
        <v>7842</v>
      </c>
      <c r="E30" s="6" t="s">
        <v>7936</v>
      </c>
      <c r="F30" s="5">
        <f>decoded[[#This Row],[FRT_DEC]]-B29</f>
        <v>19249</v>
      </c>
      <c r="G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INFO]]))),G29)</f>
        <v>clid</v>
      </c>
    </row>
    <row r="31" spans="1:19" x14ac:dyDescent="0.25">
      <c r="A31" s="4" t="s">
        <v>47</v>
      </c>
      <c r="B31" s="5">
        <v>335687473516</v>
      </c>
      <c r="C31" s="4" t="s">
        <v>7969</v>
      </c>
      <c r="D31" s="4" t="s">
        <v>7938</v>
      </c>
      <c r="E31" s="6" t="s">
        <v>7939</v>
      </c>
      <c r="F31" s="5">
        <f>decoded[[#This Row],[FRT_DEC]]-B30</f>
        <v>750</v>
      </c>
      <c r="G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INFO]]))),G30)</f>
        <v>clid</v>
      </c>
    </row>
    <row r="32" spans="1:19" x14ac:dyDescent="0.25">
      <c r="A32" s="4" t="s">
        <v>673</v>
      </c>
      <c r="B32" s="5">
        <v>335687491697</v>
      </c>
      <c r="C32" s="4" t="s">
        <v>7970</v>
      </c>
      <c r="D32" s="4" t="s">
        <v>7842</v>
      </c>
      <c r="E32" s="6" t="s">
        <v>7945</v>
      </c>
      <c r="F32" s="5">
        <f>decoded[[#This Row],[FRT_DEC]]-B31</f>
        <v>18181</v>
      </c>
      <c r="G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INFO]]))),G31)</f>
        <v>clid</v>
      </c>
    </row>
    <row r="33" spans="1:7" x14ac:dyDescent="0.25">
      <c r="A33" s="4" t="s">
        <v>674</v>
      </c>
      <c r="B33" s="5">
        <v>335687491704</v>
      </c>
      <c r="C33" s="4" t="s">
        <v>7971</v>
      </c>
      <c r="D33" s="4" t="s">
        <v>7938</v>
      </c>
      <c r="E33" s="6" t="s">
        <v>7947</v>
      </c>
      <c r="F33" s="5">
        <f>decoded[[#This Row],[FRT_DEC]]-B32</f>
        <v>7</v>
      </c>
      <c r="G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INFO]]))),G32)</f>
        <v>clid</v>
      </c>
    </row>
    <row r="34" spans="1:7" x14ac:dyDescent="0.25">
      <c r="A34" s="4" t="s">
        <v>675</v>
      </c>
      <c r="B34" s="5">
        <v>335687492765</v>
      </c>
      <c r="C34" s="4" t="s">
        <v>7972</v>
      </c>
      <c r="D34" s="4" t="s">
        <v>7842</v>
      </c>
      <c r="E34" s="6" t="s">
        <v>7936</v>
      </c>
      <c r="F34" s="5">
        <f>decoded[[#This Row],[FRT_DEC]]-B33</f>
        <v>1061</v>
      </c>
      <c r="G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INFO]]))),G33)</f>
        <v>clid</v>
      </c>
    </row>
    <row r="35" spans="1:7" x14ac:dyDescent="0.25">
      <c r="A35" s="4" t="s">
        <v>676</v>
      </c>
      <c r="B35" s="5">
        <v>335687493532</v>
      </c>
      <c r="C35" s="4" t="s">
        <v>7973</v>
      </c>
      <c r="D35" s="4" t="s">
        <v>7938</v>
      </c>
      <c r="E35" s="6" t="s">
        <v>7939</v>
      </c>
      <c r="F35" s="5">
        <f>decoded[[#This Row],[FRT_DEC]]-B34</f>
        <v>767</v>
      </c>
      <c r="G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INFO]]))),G34)</f>
        <v>clid</v>
      </c>
    </row>
    <row r="36" spans="1:7" x14ac:dyDescent="0.25">
      <c r="A36" s="4" t="s">
        <v>677</v>
      </c>
      <c r="B36" s="5">
        <v>335687512766</v>
      </c>
      <c r="C36" s="4" t="s">
        <v>7974</v>
      </c>
      <c r="D36" s="4" t="s">
        <v>7842</v>
      </c>
      <c r="E36" s="6" t="s">
        <v>7936</v>
      </c>
      <c r="F36" s="5">
        <f>decoded[[#This Row],[FRT_DEC]]-B35</f>
        <v>19234</v>
      </c>
      <c r="G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INFO]]))),G35)</f>
        <v>clid</v>
      </c>
    </row>
    <row r="37" spans="1:7" x14ac:dyDescent="0.25">
      <c r="A37" s="4" t="s">
        <v>48</v>
      </c>
      <c r="B37" s="5">
        <v>335687513515</v>
      </c>
      <c r="C37" s="4" t="s">
        <v>7975</v>
      </c>
      <c r="D37" s="4" t="s">
        <v>7938</v>
      </c>
      <c r="E37" s="6" t="s">
        <v>7939</v>
      </c>
      <c r="F37" s="5">
        <f>decoded[[#This Row],[FRT_DEC]]-B36</f>
        <v>749</v>
      </c>
      <c r="G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INFO]]))),G36)</f>
        <v>clid</v>
      </c>
    </row>
    <row r="38" spans="1:7" x14ac:dyDescent="0.25">
      <c r="A38" s="4" t="s">
        <v>49</v>
      </c>
      <c r="B38" s="5">
        <v>335687532765</v>
      </c>
      <c r="C38" s="4" t="s">
        <v>7976</v>
      </c>
      <c r="D38" s="4" t="s">
        <v>7842</v>
      </c>
      <c r="E38" s="6" t="s">
        <v>7936</v>
      </c>
      <c r="F38" s="5">
        <f>decoded[[#This Row],[FRT_DEC]]-B37</f>
        <v>19250</v>
      </c>
      <c r="G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INFO]]))),G37)</f>
        <v>clid</v>
      </c>
    </row>
    <row r="39" spans="1:7" x14ac:dyDescent="0.25">
      <c r="A39" s="4" t="s">
        <v>50</v>
      </c>
      <c r="B39" s="5">
        <v>335687533532</v>
      </c>
      <c r="C39" s="4" t="s">
        <v>7977</v>
      </c>
      <c r="D39" s="4" t="s">
        <v>7938</v>
      </c>
      <c r="E39" s="6" t="s">
        <v>7939</v>
      </c>
      <c r="F39" s="5">
        <f>decoded[[#This Row],[FRT_DEC]]-B38</f>
        <v>767</v>
      </c>
      <c r="G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INFO]]))),G38)</f>
        <v>clid</v>
      </c>
    </row>
    <row r="40" spans="1:7" x14ac:dyDescent="0.25">
      <c r="A40" s="4" t="s">
        <v>678</v>
      </c>
      <c r="B40" s="5">
        <v>335687552766</v>
      </c>
      <c r="C40" s="4" t="s">
        <v>7978</v>
      </c>
      <c r="D40" s="4" t="s">
        <v>7842</v>
      </c>
      <c r="E40" s="6" t="s">
        <v>7936</v>
      </c>
      <c r="F40" s="5">
        <f>decoded[[#This Row],[FRT_DEC]]-B39</f>
        <v>19234</v>
      </c>
      <c r="G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INFO]]))),G39)</f>
        <v>clid</v>
      </c>
    </row>
    <row r="41" spans="1:7" x14ac:dyDescent="0.25">
      <c r="A41" s="4" t="s">
        <v>679</v>
      </c>
      <c r="B41" s="5">
        <v>335687553515</v>
      </c>
      <c r="C41" s="4" t="s">
        <v>7979</v>
      </c>
      <c r="D41" s="4" t="s">
        <v>7938</v>
      </c>
      <c r="E41" s="6" t="s">
        <v>7939</v>
      </c>
      <c r="F41" s="5">
        <f>decoded[[#This Row],[FRT_DEC]]-B40</f>
        <v>749</v>
      </c>
      <c r="G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INFO]]))),G40)</f>
        <v>clid</v>
      </c>
    </row>
    <row r="42" spans="1:7" x14ac:dyDescent="0.25">
      <c r="A42" s="4" t="s">
        <v>51</v>
      </c>
      <c r="B42" s="5">
        <v>335687572766</v>
      </c>
      <c r="C42" s="4" t="s">
        <v>7980</v>
      </c>
      <c r="D42" s="4" t="s">
        <v>7842</v>
      </c>
      <c r="E42" s="6" t="s">
        <v>7936</v>
      </c>
      <c r="F42" s="5">
        <f>decoded[[#This Row],[FRT_DEC]]-B41</f>
        <v>19251</v>
      </c>
      <c r="G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INFO]]))),G41)</f>
        <v>clid</v>
      </c>
    </row>
    <row r="43" spans="1:7" x14ac:dyDescent="0.25">
      <c r="A43" s="4" t="s">
        <v>52</v>
      </c>
      <c r="B43" s="5">
        <v>335687573519</v>
      </c>
      <c r="C43" s="4" t="s">
        <v>7981</v>
      </c>
      <c r="D43" s="4" t="s">
        <v>7938</v>
      </c>
      <c r="E43" s="6" t="s">
        <v>7939</v>
      </c>
      <c r="F43" s="5">
        <f>decoded[[#This Row],[FRT_DEC]]-B42</f>
        <v>753</v>
      </c>
      <c r="G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INFO]]))),G42)</f>
        <v>clid</v>
      </c>
    </row>
    <row r="44" spans="1:7" x14ac:dyDescent="0.25">
      <c r="A44" s="4" t="s">
        <v>680</v>
      </c>
      <c r="B44" s="5">
        <v>335687591697</v>
      </c>
      <c r="C44" s="4" t="s">
        <v>7982</v>
      </c>
      <c r="D44" s="4" t="s">
        <v>7842</v>
      </c>
      <c r="E44" s="6" t="s">
        <v>7945</v>
      </c>
      <c r="F44" s="5">
        <f>decoded[[#This Row],[FRT_DEC]]-B43</f>
        <v>18178</v>
      </c>
      <c r="G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INFO]]))),G43)</f>
        <v>clid</v>
      </c>
    </row>
    <row r="45" spans="1:7" x14ac:dyDescent="0.25">
      <c r="A45" s="4" t="s">
        <v>53</v>
      </c>
      <c r="B45" s="5">
        <v>335687591705</v>
      </c>
      <c r="C45" s="4" t="s">
        <v>7983</v>
      </c>
      <c r="D45" s="4" t="s">
        <v>7938</v>
      </c>
      <c r="E45" s="6" t="s">
        <v>7947</v>
      </c>
      <c r="F45" s="5">
        <f>decoded[[#This Row],[FRT_DEC]]-B44</f>
        <v>8</v>
      </c>
      <c r="G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INFO]]))),G44)</f>
        <v>clid</v>
      </c>
    </row>
    <row r="46" spans="1:7" x14ac:dyDescent="0.25">
      <c r="A46" s="4" t="s">
        <v>54</v>
      </c>
      <c r="B46" s="5">
        <v>335687592780</v>
      </c>
      <c r="C46" s="4" t="s">
        <v>7984</v>
      </c>
      <c r="D46" s="4" t="s">
        <v>7842</v>
      </c>
      <c r="E46" s="6" t="s">
        <v>7936</v>
      </c>
      <c r="F46" s="5">
        <f>decoded[[#This Row],[FRT_DEC]]-B45</f>
        <v>1075</v>
      </c>
      <c r="G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INFO]]))),G45)</f>
        <v>clid</v>
      </c>
    </row>
    <row r="47" spans="1:7" x14ac:dyDescent="0.25">
      <c r="A47" s="4" t="s">
        <v>55</v>
      </c>
      <c r="B47" s="5">
        <v>335687593532</v>
      </c>
      <c r="C47" s="4" t="s">
        <v>7985</v>
      </c>
      <c r="D47" s="4" t="s">
        <v>7938</v>
      </c>
      <c r="E47" s="6" t="s">
        <v>7939</v>
      </c>
      <c r="F47" s="5">
        <f>decoded[[#This Row],[FRT_DEC]]-B46</f>
        <v>752</v>
      </c>
      <c r="G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INFO]]))),G46)</f>
        <v>clid</v>
      </c>
    </row>
    <row r="48" spans="1:7" x14ac:dyDescent="0.25">
      <c r="A48" s="4" t="s">
        <v>56</v>
      </c>
      <c r="B48" s="5">
        <v>335687612765</v>
      </c>
      <c r="C48" s="4" t="s">
        <v>7986</v>
      </c>
      <c r="D48" s="4" t="s">
        <v>7842</v>
      </c>
      <c r="E48" s="6" t="s">
        <v>7936</v>
      </c>
      <c r="F48" s="5">
        <f>decoded[[#This Row],[FRT_DEC]]-B47</f>
        <v>19233</v>
      </c>
      <c r="G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INFO]]))),G47)</f>
        <v>clid</v>
      </c>
    </row>
    <row r="49" spans="1:7" x14ac:dyDescent="0.25">
      <c r="A49" s="4" t="s">
        <v>57</v>
      </c>
      <c r="B49" s="5">
        <v>335687613525</v>
      </c>
      <c r="C49" s="4" t="s">
        <v>7987</v>
      </c>
      <c r="D49" s="4" t="s">
        <v>7938</v>
      </c>
      <c r="E49" s="6" t="s">
        <v>7939</v>
      </c>
      <c r="F49" s="5">
        <f>decoded[[#This Row],[FRT_DEC]]-B48</f>
        <v>760</v>
      </c>
      <c r="G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INFO]]))),G48)</f>
        <v>clid</v>
      </c>
    </row>
    <row r="50" spans="1:7" x14ac:dyDescent="0.25">
      <c r="A50" s="4" t="s">
        <v>58</v>
      </c>
      <c r="B50" s="5">
        <v>335687626564</v>
      </c>
      <c r="C50" s="4" t="s">
        <v>7988</v>
      </c>
      <c r="D50" s="4" t="s">
        <v>7842</v>
      </c>
      <c r="E50" s="6" t="s">
        <v>7989</v>
      </c>
      <c r="F50" s="5">
        <f>decoded[[#This Row],[FRT_DEC]]-B49</f>
        <v>13039</v>
      </c>
      <c r="G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INFO]]))),G49)</f>
        <v>clid</v>
      </c>
    </row>
    <row r="51" spans="1:7" x14ac:dyDescent="0.25">
      <c r="A51" s="4" t="s">
        <v>59</v>
      </c>
      <c r="B51" s="5">
        <v>335687626606</v>
      </c>
      <c r="C51" s="4" t="s">
        <v>7990</v>
      </c>
      <c r="D51" s="4" t="s">
        <v>7938</v>
      </c>
      <c r="E51" s="6" t="s">
        <v>7991</v>
      </c>
      <c r="F51" s="5">
        <f>decoded[[#This Row],[FRT_DEC]]-B50</f>
        <v>42</v>
      </c>
      <c r="G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INFO]]))),G50)</f>
        <v>clid</v>
      </c>
    </row>
    <row r="52" spans="1:7" x14ac:dyDescent="0.25">
      <c r="A52" s="4" t="s">
        <v>60</v>
      </c>
      <c r="B52" s="5">
        <v>335687626611</v>
      </c>
      <c r="C52" s="4" t="s">
        <v>7992</v>
      </c>
      <c r="D52" s="4" t="s">
        <v>7842</v>
      </c>
      <c r="E52" s="6" t="s">
        <v>7993</v>
      </c>
      <c r="F52" s="5">
        <f>decoded[[#This Row],[FRT_DEC]]-B51</f>
        <v>5</v>
      </c>
      <c r="G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INFO]]))),G51)</f>
        <v>clid</v>
      </c>
    </row>
    <row r="53" spans="1:7" x14ac:dyDescent="0.25">
      <c r="A53" s="4" t="s">
        <v>61</v>
      </c>
      <c r="B53" s="5">
        <v>335687626629</v>
      </c>
      <c r="C53" s="4" t="s">
        <v>7994</v>
      </c>
      <c r="D53" s="4" t="s">
        <v>1099</v>
      </c>
      <c r="E53" s="6" t="s">
        <v>2081</v>
      </c>
      <c r="F53" s="5">
        <f>decoded[[#This Row],[FRT_DEC]]-B52</f>
        <v>18</v>
      </c>
      <c r="G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INFO]]))),G52)</f>
        <v>clid</v>
      </c>
    </row>
    <row r="54" spans="1:7" x14ac:dyDescent="0.25">
      <c r="A54" s="4" t="s">
        <v>62</v>
      </c>
      <c r="B54" s="5">
        <v>335687626632</v>
      </c>
      <c r="C54" s="4" t="s">
        <v>7995</v>
      </c>
      <c r="D54" s="4" t="s">
        <v>1099</v>
      </c>
      <c r="E54" s="6" t="s">
        <v>2089</v>
      </c>
      <c r="F54" s="5">
        <f>decoded[[#This Row],[FRT_DEC]]-B53</f>
        <v>3</v>
      </c>
      <c r="G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INFO]]))),G53)</f>
        <v>clid</v>
      </c>
    </row>
    <row r="55" spans="1:7" x14ac:dyDescent="0.25">
      <c r="A55" s="4" t="s">
        <v>63</v>
      </c>
      <c r="B55" s="5">
        <v>335687626639</v>
      </c>
      <c r="C55" s="4" t="s">
        <v>7996</v>
      </c>
      <c r="D55" s="4" t="s">
        <v>72</v>
      </c>
      <c r="E55" s="6" t="s">
        <v>7893</v>
      </c>
      <c r="F55" s="5">
        <f>decoded[[#This Row],[FRT_DEC]]-B54</f>
        <v>7</v>
      </c>
      <c r="G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INFO]]))),G54)</f>
        <v>clid</v>
      </c>
    </row>
    <row r="56" spans="1:7" x14ac:dyDescent="0.25">
      <c r="A56" s="4" t="s">
        <v>64</v>
      </c>
      <c r="B56" s="5">
        <v>335687627691</v>
      </c>
      <c r="C56" s="4" t="s">
        <v>7997</v>
      </c>
      <c r="D56" s="4" t="s">
        <v>7938</v>
      </c>
      <c r="E56" s="6" t="s">
        <v>7998</v>
      </c>
      <c r="F56" s="5">
        <f>decoded[[#This Row],[FRT_DEC]]-B55</f>
        <v>1052</v>
      </c>
      <c r="G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INFO]]))),G55)</f>
        <v>clid</v>
      </c>
    </row>
    <row r="57" spans="1:7" x14ac:dyDescent="0.25">
      <c r="A57" s="4" t="s">
        <v>65</v>
      </c>
      <c r="B57" s="5">
        <v>335687631722</v>
      </c>
      <c r="C57" s="4" t="s">
        <v>7999</v>
      </c>
      <c r="D57" s="4" t="s">
        <v>5</v>
      </c>
      <c r="E57" s="6" t="s">
        <v>8000</v>
      </c>
      <c r="F57" s="5">
        <f>decoded[[#This Row],[FRT_DEC]]-B56</f>
        <v>4031</v>
      </c>
      <c r="G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INFO]]))),G56)</f>
        <v>clid</v>
      </c>
    </row>
    <row r="58" spans="1:7" x14ac:dyDescent="0.25">
      <c r="A58" s="4" t="s">
        <v>66</v>
      </c>
      <c r="B58" s="5">
        <v>335687631724</v>
      </c>
      <c r="C58" s="4" t="s">
        <v>8001</v>
      </c>
      <c r="D58" s="4" t="s">
        <v>5</v>
      </c>
      <c r="E58" s="6" t="s">
        <v>7877</v>
      </c>
      <c r="F58" s="5">
        <f>decoded[[#This Row],[FRT_DEC]]-B57</f>
        <v>2</v>
      </c>
      <c r="G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INFO]]))),G57)</f>
        <v>clid</v>
      </c>
    </row>
    <row r="59" spans="1:7" x14ac:dyDescent="0.25">
      <c r="A59" s="4" t="s">
        <v>1065</v>
      </c>
      <c r="B59" s="5">
        <v>335687631728</v>
      </c>
      <c r="C59" s="4" t="s">
        <v>8002</v>
      </c>
      <c r="D59" s="4" t="s">
        <v>3686</v>
      </c>
      <c r="E59" s="6" t="s">
        <v>8003</v>
      </c>
      <c r="F59" s="5">
        <f>decoded[[#This Row],[FRT_DEC]]-B58</f>
        <v>4</v>
      </c>
      <c r="G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INFO]]))),G58)</f>
        <v>clid</v>
      </c>
    </row>
    <row r="60" spans="1:7" x14ac:dyDescent="0.25">
      <c r="A60" s="4" t="s">
        <v>67</v>
      </c>
      <c r="B60" s="5">
        <v>335687631730</v>
      </c>
      <c r="C60" s="4" t="s">
        <v>8004</v>
      </c>
      <c r="D60" s="4" t="s">
        <v>3686</v>
      </c>
      <c r="E60" s="6" t="s">
        <v>7878</v>
      </c>
      <c r="F60" s="5">
        <f>decoded[[#This Row],[FRT_DEC]]-B59</f>
        <v>2</v>
      </c>
      <c r="G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INFO]]))),G59)</f>
        <v>clid</v>
      </c>
    </row>
    <row r="61" spans="1:7" x14ac:dyDescent="0.25">
      <c r="A61" s="4" t="s">
        <v>68</v>
      </c>
      <c r="B61" s="5">
        <v>335687631739</v>
      </c>
      <c r="C61" s="4" t="s">
        <v>8005</v>
      </c>
      <c r="D61" s="4" t="s">
        <v>7842</v>
      </c>
      <c r="E61" s="6" t="s">
        <v>8006</v>
      </c>
      <c r="F61" s="5">
        <f>decoded[[#This Row],[FRT_DEC]]-B60</f>
        <v>9</v>
      </c>
      <c r="G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INFO]]))),G60)</f>
        <v>clid</v>
      </c>
    </row>
    <row r="62" spans="1:7" x14ac:dyDescent="0.25">
      <c r="A62" s="4" t="s">
        <v>69</v>
      </c>
      <c r="B62" s="5">
        <v>335687631761</v>
      </c>
      <c r="C62" s="4" t="s">
        <v>8007</v>
      </c>
      <c r="D62" s="4" t="s">
        <v>1099</v>
      </c>
      <c r="E62" s="6" t="s">
        <v>7894</v>
      </c>
      <c r="F62" s="5">
        <f>decoded[[#This Row],[FRT_DEC]]-B61</f>
        <v>22</v>
      </c>
      <c r="G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INFO]]))),G61)</f>
        <v>clid</v>
      </c>
    </row>
    <row r="63" spans="1:7" x14ac:dyDescent="0.25">
      <c r="A63" s="4" t="s">
        <v>1066</v>
      </c>
      <c r="B63" s="5">
        <v>335687631781</v>
      </c>
      <c r="C63" s="4" t="s">
        <v>8008</v>
      </c>
      <c r="D63" s="4" t="s">
        <v>72</v>
      </c>
      <c r="E63" s="6" t="s">
        <v>3683</v>
      </c>
      <c r="F63" s="5">
        <f>decoded[[#This Row],[FRT_DEC]]-B62</f>
        <v>20</v>
      </c>
      <c r="G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INFO]]))),G62)</f>
        <v>clid</v>
      </c>
    </row>
    <row r="64" spans="1:7" x14ac:dyDescent="0.25">
      <c r="A64" s="4" t="s">
        <v>1067</v>
      </c>
      <c r="B64" s="5">
        <v>335687631785</v>
      </c>
      <c r="C64" s="4" t="s">
        <v>8009</v>
      </c>
      <c r="D64" s="4" t="s">
        <v>72</v>
      </c>
      <c r="E64" s="6" t="s">
        <v>2088</v>
      </c>
      <c r="F64" s="5">
        <f>decoded[[#This Row],[FRT_DEC]]-B63</f>
        <v>4</v>
      </c>
      <c r="G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INFO]]))),G63)</f>
        <v>clid</v>
      </c>
    </row>
    <row r="65" spans="1:7" x14ac:dyDescent="0.25">
      <c r="A65" s="4" t="s">
        <v>1068</v>
      </c>
      <c r="B65" s="5">
        <v>335687631798</v>
      </c>
      <c r="C65" s="4" t="s">
        <v>8010</v>
      </c>
      <c r="D65" s="4" t="s">
        <v>72</v>
      </c>
      <c r="E65" s="6" t="s">
        <v>2107</v>
      </c>
      <c r="F65" s="5">
        <f>decoded[[#This Row],[FRT_DEC]]-B64</f>
        <v>13</v>
      </c>
      <c r="G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INFO]]))),G64)</f>
        <v>clid</v>
      </c>
    </row>
    <row r="66" spans="1:7" x14ac:dyDescent="0.25">
      <c r="A66" s="4" t="s">
        <v>773</v>
      </c>
      <c r="B66" s="5">
        <v>335687632140</v>
      </c>
      <c r="C66" s="4" t="s">
        <v>8011</v>
      </c>
      <c r="D66" s="4" t="s">
        <v>7938</v>
      </c>
      <c r="E66" s="6" t="s">
        <v>8012</v>
      </c>
      <c r="F66" s="5">
        <f>decoded[[#This Row],[FRT_DEC]]-B65</f>
        <v>342</v>
      </c>
      <c r="G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INFO]]))),G65)</f>
        <v>clid</v>
      </c>
    </row>
    <row r="67" spans="1:7" x14ac:dyDescent="0.25">
      <c r="A67" s="4" t="s">
        <v>1069</v>
      </c>
      <c r="B67" s="5">
        <v>335687632764</v>
      </c>
      <c r="C67" s="4" t="s">
        <v>8013</v>
      </c>
      <c r="D67" s="4" t="s">
        <v>7842</v>
      </c>
      <c r="E67" s="6" t="s">
        <v>7936</v>
      </c>
      <c r="F67" s="5">
        <f>decoded[[#This Row],[FRT_DEC]]-B66</f>
        <v>624</v>
      </c>
      <c r="G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INFO]]))),G66)</f>
        <v>clid</v>
      </c>
    </row>
    <row r="68" spans="1:7" x14ac:dyDescent="0.25">
      <c r="A68" s="4" t="s">
        <v>1070</v>
      </c>
      <c r="B68" s="5">
        <v>335687633512</v>
      </c>
      <c r="C68" s="4" t="s">
        <v>8014</v>
      </c>
      <c r="D68" s="4" t="s">
        <v>7938</v>
      </c>
      <c r="E68" s="6" t="s">
        <v>7939</v>
      </c>
      <c r="F68" s="5">
        <f>decoded[[#This Row],[FRT_DEC]]-B67</f>
        <v>748</v>
      </c>
      <c r="G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INFO]]))),G67)</f>
        <v>clid</v>
      </c>
    </row>
    <row r="69" spans="1:7" x14ac:dyDescent="0.25">
      <c r="A69" s="4" t="s">
        <v>70</v>
      </c>
      <c r="B69" s="5">
        <v>335687652765</v>
      </c>
      <c r="C69" s="4" t="s">
        <v>8015</v>
      </c>
      <c r="D69" s="4" t="s">
        <v>7842</v>
      </c>
      <c r="E69" s="6" t="s">
        <v>7936</v>
      </c>
      <c r="F69" s="5">
        <f>decoded[[#This Row],[FRT_DEC]]-B68</f>
        <v>19253</v>
      </c>
      <c r="G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INFO]]))),G68)</f>
        <v>clid</v>
      </c>
    </row>
    <row r="70" spans="1:7" x14ac:dyDescent="0.25">
      <c r="A70" s="4" t="s">
        <v>71</v>
      </c>
      <c r="B70" s="5">
        <v>335687653502</v>
      </c>
      <c r="C70" s="4" t="s">
        <v>8016</v>
      </c>
      <c r="D70" s="4" t="s">
        <v>7938</v>
      </c>
      <c r="E70" s="6" t="s">
        <v>7939</v>
      </c>
      <c r="F70" s="5">
        <f>decoded[[#This Row],[FRT_DEC]]-B69</f>
        <v>737</v>
      </c>
      <c r="G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INFO]]))),G69)</f>
        <v>clid</v>
      </c>
    </row>
    <row r="71" spans="1:7" x14ac:dyDescent="0.25">
      <c r="A71" s="4" t="s">
        <v>73</v>
      </c>
      <c r="B71" s="5">
        <v>335687672765</v>
      </c>
      <c r="C71" s="4" t="s">
        <v>8017</v>
      </c>
      <c r="D71" s="4" t="s">
        <v>7842</v>
      </c>
      <c r="E71" s="6" t="s">
        <v>7936</v>
      </c>
      <c r="F71" s="5">
        <f>decoded[[#This Row],[FRT_DEC]]-B70</f>
        <v>19263</v>
      </c>
      <c r="G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INFO]]))),G70)</f>
        <v>clid</v>
      </c>
    </row>
    <row r="72" spans="1:7" x14ac:dyDescent="0.25">
      <c r="A72" s="4" t="s">
        <v>1060</v>
      </c>
      <c r="B72" s="5">
        <v>335687673508</v>
      </c>
      <c r="C72" s="4" t="s">
        <v>8018</v>
      </c>
      <c r="D72" s="4" t="s">
        <v>7938</v>
      </c>
      <c r="E72" s="6" t="s">
        <v>7939</v>
      </c>
      <c r="F72" s="5">
        <f>decoded[[#This Row],[FRT_DEC]]-B71</f>
        <v>743</v>
      </c>
      <c r="G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INFO]]))),G71)</f>
        <v>clid</v>
      </c>
    </row>
    <row r="73" spans="1:7" x14ac:dyDescent="0.25">
      <c r="A73" s="4" t="s">
        <v>1071</v>
      </c>
      <c r="B73" s="5">
        <v>335687691698</v>
      </c>
      <c r="C73" s="4" t="s">
        <v>8019</v>
      </c>
      <c r="D73" s="4" t="s">
        <v>7842</v>
      </c>
      <c r="E73" s="6" t="s">
        <v>7945</v>
      </c>
      <c r="F73" s="5">
        <f>decoded[[#This Row],[FRT_DEC]]-B72</f>
        <v>18190</v>
      </c>
      <c r="G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INFO]]))),G72)</f>
        <v>clid</v>
      </c>
    </row>
    <row r="74" spans="1:7" x14ac:dyDescent="0.25">
      <c r="A74" s="4" t="s">
        <v>74</v>
      </c>
      <c r="B74" s="5">
        <v>335687691704</v>
      </c>
      <c r="C74" s="4" t="s">
        <v>8020</v>
      </c>
      <c r="D74" s="4" t="s">
        <v>7938</v>
      </c>
      <c r="E74" s="6" t="s">
        <v>7947</v>
      </c>
      <c r="F74" s="5">
        <f>decoded[[#This Row],[FRT_DEC]]-B73</f>
        <v>6</v>
      </c>
      <c r="G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INFO]]))),G73)</f>
        <v>clid</v>
      </c>
    </row>
    <row r="75" spans="1:7" x14ac:dyDescent="0.25">
      <c r="A75" s="4" t="s">
        <v>75</v>
      </c>
      <c r="B75" s="5">
        <v>335687692765</v>
      </c>
      <c r="C75" s="4" t="s">
        <v>8021</v>
      </c>
      <c r="D75" s="4" t="s">
        <v>7842</v>
      </c>
      <c r="E75" s="6" t="s">
        <v>7936</v>
      </c>
      <c r="F75" s="5">
        <f>decoded[[#This Row],[FRT_DEC]]-B74</f>
        <v>1061</v>
      </c>
      <c r="G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INFO]]))),G74)</f>
        <v>clid</v>
      </c>
    </row>
    <row r="76" spans="1:7" x14ac:dyDescent="0.25">
      <c r="A76" s="4" t="s">
        <v>1072</v>
      </c>
      <c r="B76" s="5">
        <v>335687693594</v>
      </c>
      <c r="C76" s="4" t="s">
        <v>8022</v>
      </c>
      <c r="D76" s="4" t="s">
        <v>7938</v>
      </c>
      <c r="E76" s="6" t="s">
        <v>7939</v>
      </c>
      <c r="F76" s="5">
        <f>decoded[[#This Row],[FRT_DEC]]-B75</f>
        <v>829</v>
      </c>
      <c r="G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INFO]]))),G75)</f>
        <v>clid</v>
      </c>
    </row>
    <row r="77" spans="1:7" x14ac:dyDescent="0.25">
      <c r="A77" s="4" t="s">
        <v>76</v>
      </c>
      <c r="B77" s="5">
        <v>335687712765</v>
      </c>
      <c r="C77" s="4" t="s">
        <v>8023</v>
      </c>
      <c r="D77" s="4" t="s">
        <v>7842</v>
      </c>
      <c r="E77" s="6" t="s">
        <v>7936</v>
      </c>
      <c r="F77" s="5">
        <f>decoded[[#This Row],[FRT_DEC]]-B76</f>
        <v>19171</v>
      </c>
      <c r="G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INFO]]))),G76)</f>
        <v>clid</v>
      </c>
    </row>
    <row r="78" spans="1:7" x14ac:dyDescent="0.25">
      <c r="A78" s="4" t="s">
        <v>77</v>
      </c>
      <c r="B78" s="5">
        <v>335687713522</v>
      </c>
      <c r="C78" s="4" t="s">
        <v>8024</v>
      </c>
      <c r="D78" s="4" t="s">
        <v>7938</v>
      </c>
      <c r="E78" s="6" t="s">
        <v>7939</v>
      </c>
      <c r="F78" s="5">
        <f>decoded[[#This Row],[FRT_DEC]]-B77</f>
        <v>757</v>
      </c>
      <c r="G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INFO]]))),G77)</f>
        <v>clid</v>
      </c>
    </row>
    <row r="79" spans="1:7" x14ac:dyDescent="0.25">
      <c r="A79" s="4" t="s">
        <v>78</v>
      </c>
      <c r="B79" s="5">
        <v>335687732765</v>
      </c>
      <c r="C79" s="4" t="s">
        <v>8025</v>
      </c>
      <c r="D79" s="4" t="s">
        <v>7842</v>
      </c>
      <c r="E79" s="6" t="s">
        <v>7936</v>
      </c>
      <c r="F79" s="5">
        <f>decoded[[#This Row],[FRT_DEC]]-B78</f>
        <v>19243</v>
      </c>
      <c r="G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INFO]]))),G78)</f>
        <v>clid</v>
      </c>
    </row>
    <row r="80" spans="1:7" x14ac:dyDescent="0.25">
      <c r="A80" s="4" t="s">
        <v>79</v>
      </c>
      <c r="B80" s="5">
        <v>335687733520</v>
      </c>
      <c r="C80" s="4" t="s">
        <v>8026</v>
      </c>
      <c r="D80" s="4" t="s">
        <v>7938</v>
      </c>
      <c r="E80" s="6" t="s">
        <v>7939</v>
      </c>
      <c r="F80" s="5">
        <f>decoded[[#This Row],[FRT_DEC]]-B79</f>
        <v>755</v>
      </c>
      <c r="G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INFO]]))),G79)</f>
        <v>clid</v>
      </c>
    </row>
    <row r="81" spans="1:8" x14ac:dyDescent="0.25">
      <c r="A81" s="4" t="s">
        <v>80</v>
      </c>
      <c r="B81" s="5">
        <v>335687752766</v>
      </c>
      <c r="C81" s="4" t="s">
        <v>8027</v>
      </c>
      <c r="D81" s="4" t="s">
        <v>7842</v>
      </c>
      <c r="E81" s="6" t="s">
        <v>7936</v>
      </c>
      <c r="F81" s="5">
        <f>decoded[[#This Row],[FRT_DEC]]-B80</f>
        <v>19246</v>
      </c>
      <c r="G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INFO]]))),G80)</f>
        <v>clid</v>
      </c>
    </row>
    <row r="82" spans="1:8" x14ac:dyDescent="0.25">
      <c r="A82" s="4" t="s">
        <v>81</v>
      </c>
      <c r="B82" s="5">
        <v>335687753532</v>
      </c>
      <c r="C82" s="4" t="s">
        <v>8028</v>
      </c>
      <c r="D82" s="4" t="s">
        <v>7938</v>
      </c>
      <c r="E82" s="6" t="s">
        <v>7939</v>
      </c>
      <c r="F82" s="5">
        <f>decoded[[#This Row],[FRT_DEC]]-B81</f>
        <v>766</v>
      </c>
      <c r="G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INFO]]))),G81)</f>
        <v>clid</v>
      </c>
    </row>
    <row r="83" spans="1:8" x14ac:dyDescent="0.25">
      <c r="A83" s="4" t="s">
        <v>1125</v>
      </c>
      <c r="B83" s="5">
        <v>335687772766</v>
      </c>
      <c r="C83" s="4" t="s">
        <v>8029</v>
      </c>
      <c r="D83" s="4" t="s">
        <v>7842</v>
      </c>
      <c r="E83" s="6" t="s">
        <v>7936</v>
      </c>
      <c r="F83" s="5">
        <f>decoded[[#This Row],[FRT_DEC]]-B82</f>
        <v>19234</v>
      </c>
      <c r="G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INFO]]))),G82)</f>
        <v>clid</v>
      </c>
    </row>
    <row r="84" spans="1:8" x14ac:dyDescent="0.25">
      <c r="A84" s="4" t="s">
        <v>82</v>
      </c>
      <c r="B84" s="5">
        <v>335687773516</v>
      </c>
      <c r="C84" s="4" t="s">
        <v>8030</v>
      </c>
      <c r="D84" s="4" t="s">
        <v>7938</v>
      </c>
      <c r="E84" s="6" t="s">
        <v>7939</v>
      </c>
      <c r="F84" s="5">
        <f>decoded[[#This Row],[FRT_DEC]]-B83</f>
        <v>750</v>
      </c>
      <c r="G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INFO]]))),G83)</f>
        <v>clid</v>
      </c>
    </row>
    <row r="85" spans="1:8" x14ac:dyDescent="0.25">
      <c r="A85" s="4" t="s">
        <v>83</v>
      </c>
      <c r="B85" s="5">
        <v>335687791697</v>
      </c>
      <c r="C85" s="4" t="s">
        <v>8031</v>
      </c>
      <c r="D85" s="4" t="s">
        <v>7842</v>
      </c>
      <c r="E85" s="6" t="s">
        <v>7945</v>
      </c>
      <c r="F85" s="5">
        <f>decoded[[#This Row],[FRT_DEC]]-B84</f>
        <v>18181</v>
      </c>
      <c r="G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INFO]]))),G84)</f>
        <v>clid</v>
      </c>
    </row>
    <row r="86" spans="1:8" x14ac:dyDescent="0.25">
      <c r="A86" s="4" t="s">
        <v>1126</v>
      </c>
      <c r="B86" s="5">
        <v>335687791704</v>
      </c>
      <c r="C86" s="4" t="s">
        <v>8032</v>
      </c>
      <c r="D86" s="4" t="s">
        <v>7938</v>
      </c>
      <c r="E86" s="6" t="s">
        <v>7947</v>
      </c>
      <c r="F86" s="5">
        <f>decoded[[#This Row],[FRT_DEC]]-B85</f>
        <v>7</v>
      </c>
      <c r="G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INFO]]))),G85)</f>
        <v>clid</v>
      </c>
    </row>
    <row r="87" spans="1:8" x14ac:dyDescent="0.25">
      <c r="A87" s="4" t="s">
        <v>681</v>
      </c>
      <c r="B87" s="5">
        <v>335687792766</v>
      </c>
      <c r="C87" s="4" t="s">
        <v>8033</v>
      </c>
      <c r="D87" s="4" t="s">
        <v>7842</v>
      </c>
      <c r="E87" s="6" t="s">
        <v>7936</v>
      </c>
      <c r="F87" s="5">
        <f>decoded[[#This Row],[FRT_DEC]]-B86</f>
        <v>1062</v>
      </c>
      <c r="G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INFO]]))),G86)</f>
        <v>clid</v>
      </c>
      <c r="H87" s="7">
        <v>1</v>
      </c>
    </row>
    <row r="88" spans="1:8" x14ac:dyDescent="0.25">
      <c r="A88" s="4" t="s">
        <v>682</v>
      </c>
      <c r="B88" s="5">
        <v>335687793519</v>
      </c>
      <c r="C88" s="4" t="s">
        <v>8034</v>
      </c>
      <c r="D88" s="4" t="s">
        <v>7938</v>
      </c>
      <c r="E88" s="6" t="s">
        <v>7939</v>
      </c>
      <c r="F88" s="5">
        <f>decoded[[#This Row],[FRT_DEC]]-B87</f>
        <v>753</v>
      </c>
      <c r="G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INFO]]))),G87)</f>
        <v>clid</v>
      </c>
    </row>
    <row r="89" spans="1:8" x14ac:dyDescent="0.25">
      <c r="A89" s="4" t="s">
        <v>86</v>
      </c>
      <c r="B89" s="5">
        <v>335687812766</v>
      </c>
      <c r="C89" s="4" t="s">
        <v>8035</v>
      </c>
      <c r="D89" s="4" t="s">
        <v>7842</v>
      </c>
      <c r="E89" s="6" t="s">
        <v>7936</v>
      </c>
      <c r="F89" s="5">
        <f>decoded[[#This Row],[FRT_DEC]]-B88</f>
        <v>19247</v>
      </c>
      <c r="G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INFO]]))),G88)</f>
        <v>clid</v>
      </c>
    </row>
    <row r="90" spans="1:8" x14ac:dyDescent="0.25">
      <c r="A90" s="4" t="s">
        <v>1053</v>
      </c>
      <c r="B90" s="5">
        <v>335687813505</v>
      </c>
      <c r="C90" s="4" t="s">
        <v>8036</v>
      </c>
      <c r="D90" s="4" t="s">
        <v>7938</v>
      </c>
      <c r="E90" s="6" t="s">
        <v>7939</v>
      </c>
      <c r="F90" s="5">
        <f>decoded[[#This Row],[FRT_DEC]]-B89</f>
        <v>739</v>
      </c>
      <c r="G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INFO]]))),G89)</f>
        <v>clid</v>
      </c>
    </row>
    <row r="91" spans="1:8" x14ac:dyDescent="0.25">
      <c r="A91" s="4" t="s">
        <v>683</v>
      </c>
      <c r="B91" s="5">
        <v>335687832766</v>
      </c>
      <c r="C91" s="4" t="s">
        <v>8037</v>
      </c>
      <c r="D91" s="4" t="s">
        <v>7842</v>
      </c>
      <c r="E91" s="6" t="s">
        <v>7936</v>
      </c>
      <c r="F91" s="5">
        <f>decoded[[#This Row],[FRT_DEC]]-B90</f>
        <v>19261</v>
      </c>
      <c r="G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INFO]]))),G90)</f>
        <v>clid</v>
      </c>
    </row>
    <row r="92" spans="1:8" x14ac:dyDescent="0.25">
      <c r="A92" s="4" t="s">
        <v>1141</v>
      </c>
      <c r="B92" s="5">
        <v>335687833535</v>
      </c>
      <c r="C92" s="4" t="s">
        <v>8038</v>
      </c>
      <c r="D92" s="4" t="s">
        <v>7938</v>
      </c>
      <c r="E92" s="6" t="s">
        <v>7939</v>
      </c>
      <c r="F92" s="5">
        <f>decoded[[#This Row],[FRT_DEC]]-B91</f>
        <v>769</v>
      </c>
      <c r="G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INFO]]))),G91)</f>
        <v>clid</v>
      </c>
    </row>
    <row r="93" spans="1:8" x14ac:dyDescent="0.25">
      <c r="A93" s="4" t="s">
        <v>684</v>
      </c>
      <c r="B93" s="5">
        <v>335687852765</v>
      </c>
      <c r="C93" s="4" t="s">
        <v>8039</v>
      </c>
      <c r="D93" s="4" t="s">
        <v>7842</v>
      </c>
      <c r="E93" s="6" t="s">
        <v>7936</v>
      </c>
      <c r="F93" s="5">
        <f>decoded[[#This Row],[FRT_DEC]]-B92</f>
        <v>19230</v>
      </c>
      <c r="G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INFO]]))),G92)</f>
        <v>clid</v>
      </c>
    </row>
    <row r="94" spans="1:8" x14ac:dyDescent="0.25">
      <c r="A94" s="4" t="s">
        <v>685</v>
      </c>
      <c r="B94" s="5">
        <v>335687853505</v>
      </c>
      <c r="C94" s="4" t="s">
        <v>8040</v>
      </c>
      <c r="D94" s="4" t="s">
        <v>7938</v>
      </c>
      <c r="E94" s="6" t="s">
        <v>7939</v>
      </c>
      <c r="F94" s="5">
        <f>decoded[[#This Row],[FRT_DEC]]-B93</f>
        <v>740</v>
      </c>
      <c r="G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INFO]]))),G93)</f>
        <v>clid</v>
      </c>
    </row>
    <row r="95" spans="1:8" x14ac:dyDescent="0.25">
      <c r="A95" s="4" t="s">
        <v>686</v>
      </c>
      <c r="B95" s="5">
        <v>335687872766</v>
      </c>
      <c r="C95" s="4" t="s">
        <v>8041</v>
      </c>
      <c r="D95" s="4" t="s">
        <v>7842</v>
      </c>
      <c r="E95" s="6" t="s">
        <v>7936</v>
      </c>
      <c r="F95" s="5">
        <f>decoded[[#This Row],[FRT_DEC]]-B94</f>
        <v>19261</v>
      </c>
      <c r="G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INFO]]))),G94)</f>
        <v>clid</v>
      </c>
    </row>
    <row r="96" spans="1:8" x14ac:dyDescent="0.25">
      <c r="A96" s="4" t="s">
        <v>687</v>
      </c>
      <c r="B96" s="5">
        <v>335687873592</v>
      </c>
      <c r="C96" s="4" t="s">
        <v>8042</v>
      </c>
      <c r="D96" s="4" t="s">
        <v>7938</v>
      </c>
      <c r="E96" s="6" t="s">
        <v>7939</v>
      </c>
      <c r="F96" s="5">
        <f>decoded[[#This Row],[FRT_DEC]]-B95</f>
        <v>826</v>
      </c>
      <c r="G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INFO]]))),G95)</f>
        <v>clid</v>
      </c>
    </row>
    <row r="97" spans="1:7" x14ac:dyDescent="0.25">
      <c r="A97" s="4" t="s">
        <v>88</v>
      </c>
      <c r="B97" s="5">
        <v>335687891697</v>
      </c>
      <c r="C97" s="4" t="s">
        <v>8043</v>
      </c>
      <c r="D97" s="4" t="s">
        <v>7842</v>
      </c>
      <c r="E97" s="6" t="s">
        <v>7945</v>
      </c>
      <c r="F97" s="5">
        <f>decoded[[#This Row],[FRT_DEC]]-B96</f>
        <v>18105</v>
      </c>
      <c r="G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INFO]]))),G96)</f>
        <v>clid</v>
      </c>
    </row>
    <row r="98" spans="1:7" x14ac:dyDescent="0.25">
      <c r="A98" s="4" t="s">
        <v>89</v>
      </c>
      <c r="B98" s="5">
        <v>335687891704</v>
      </c>
      <c r="C98" s="4" t="s">
        <v>8044</v>
      </c>
      <c r="D98" s="4" t="s">
        <v>7938</v>
      </c>
      <c r="E98" s="6" t="s">
        <v>7947</v>
      </c>
      <c r="F98" s="5">
        <f>decoded[[#This Row],[FRT_DEC]]-B97</f>
        <v>7</v>
      </c>
      <c r="G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INFO]]))),G97)</f>
        <v>clid</v>
      </c>
    </row>
    <row r="99" spans="1:7" x14ac:dyDescent="0.25">
      <c r="A99" s="4" t="s">
        <v>90</v>
      </c>
      <c r="B99" s="5">
        <v>335687892765</v>
      </c>
      <c r="C99" s="4" t="s">
        <v>8045</v>
      </c>
      <c r="D99" s="4" t="s">
        <v>7842</v>
      </c>
      <c r="E99" s="6" t="s">
        <v>7936</v>
      </c>
      <c r="F99" s="5">
        <f>decoded[[#This Row],[FRT_DEC]]-B98</f>
        <v>1061</v>
      </c>
      <c r="G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INFO]]))),G98)</f>
        <v>clid</v>
      </c>
    </row>
    <row r="100" spans="1:7" x14ac:dyDescent="0.25">
      <c r="A100" s="4" t="s">
        <v>688</v>
      </c>
      <c r="B100" s="5">
        <v>335687893516</v>
      </c>
      <c r="C100" s="4" t="s">
        <v>8046</v>
      </c>
      <c r="D100" s="4" t="s">
        <v>7938</v>
      </c>
      <c r="E100" s="6" t="s">
        <v>7939</v>
      </c>
      <c r="F100" s="5">
        <f>decoded[[#This Row],[FRT_DEC]]-B99</f>
        <v>751</v>
      </c>
      <c r="G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INFO]]))),G99)</f>
        <v>clid</v>
      </c>
    </row>
    <row r="101" spans="1:7" x14ac:dyDescent="0.25">
      <c r="A101" s="4" t="s">
        <v>689</v>
      </c>
      <c r="B101" s="5">
        <v>335687912767</v>
      </c>
      <c r="C101" s="4" t="s">
        <v>8047</v>
      </c>
      <c r="D101" s="4" t="s">
        <v>7842</v>
      </c>
      <c r="E101" s="6" t="s">
        <v>7936</v>
      </c>
      <c r="F101" s="5">
        <f>decoded[[#This Row],[FRT_DEC]]-B100</f>
        <v>19251</v>
      </c>
      <c r="G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INFO]]))),G100)</f>
        <v>clid</v>
      </c>
    </row>
    <row r="102" spans="1:7" x14ac:dyDescent="0.25">
      <c r="A102" s="4" t="s">
        <v>578</v>
      </c>
      <c r="B102" s="5">
        <v>335687913516</v>
      </c>
      <c r="C102" s="4" t="s">
        <v>8048</v>
      </c>
      <c r="D102" s="4" t="s">
        <v>7938</v>
      </c>
      <c r="E102" s="6" t="s">
        <v>7939</v>
      </c>
      <c r="F102" s="5">
        <f>decoded[[#This Row],[FRT_DEC]]-B101</f>
        <v>749</v>
      </c>
      <c r="G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INFO]]))),G101)</f>
        <v>clid</v>
      </c>
    </row>
    <row r="103" spans="1:7" x14ac:dyDescent="0.25">
      <c r="A103" s="4" t="s">
        <v>91</v>
      </c>
      <c r="B103" s="5">
        <v>335687932766</v>
      </c>
      <c r="C103" s="4" t="s">
        <v>8049</v>
      </c>
      <c r="D103" s="4" t="s">
        <v>7842</v>
      </c>
      <c r="E103" s="6" t="s">
        <v>7936</v>
      </c>
      <c r="F103" s="5">
        <f>decoded[[#This Row],[FRT_DEC]]-B102</f>
        <v>19250</v>
      </c>
      <c r="G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INFO]]))),G102)</f>
        <v>clid</v>
      </c>
    </row>
    <row r="104" spans="1:7" x14ac:dyDescent="0.25">
      <c r="A104" s="4" t="s">
        <v>690</v>
      </c>
      <c r="B104" s="5">
        <v>335687933531</v>
      </c>
      <c r="C104" s="4" t="s">
        <v>8050</v>
      </c>
      <c r="D104" s="4" t="s">
        <v>7938</v>
      </c>
      <c r="E104" s="6" t="s">
        <v>7939</v>
      </c>
      <c r="F104" s="5">
        <f>decoded[[#This Row],[FRT_DEC]]-B103</f>
        <v>765</v>
      </c>
      <c r="G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INFO]]))),G103)</f>
        <v>clid</v>
      </c>
    </row>
    <row r="105" spans="1:7" x14ac:dyDescent="0.25">
      <c r="A105" s="4" t="s">
        <v>92</v>
      </c>
      <c r="B105" s="5">
        <v>335687952766</v>
      </c>
      <c r="C105" s="4" t="s">
        <v>8051</v>
      </c>
      <c r="D105" s="4" t="s">
        <v>7842</v>
      </c>
      <c r="E105" s="6" t="s">
        <v>7936</v>
      </c>
      <c r="F105" s="5">
        <f>decoded[[#This Row],[FRT_DEC]]-B104</f>
        <v>19235</v>
      </c>
      <c r="G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INFO]]))),G104)</f>
        <v>clid</v>
      </c>
    </row>
    <row r="106" spans="1:7" x14ac:dyDescent="0.25">
      <c r="A106" s="4" t="s">
        <v>93</v>
      </c>
      <c r="B106" s="5">
        <v>335687953517</v>
      </c>
      <c r="C106" s="4" t="s">
        <v>8052</v>
      </c>
      <c r="D106" s="4" t="s">
        <v>7938</v>
      </c>
      <c r="E106" s="6" t="s">
        <v>7939</v>
      </c>
      <c r="F106" s="5">
        <f>decoded[[#This Row],[FRT_DEC]]-B105</f>
        <v>751</v>
      </c>
      <c r="G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INFO]]))),G105)</f>
        <v>clid</v>
      </c>
    </row>
    <row r="107" spans="1:7" x14ac:dyDescent="0.25">
      <c r="A107" s="4" t="s">
        <v>94</v>
      </c>
      <c r="B107" s="5">
        <v>335687972765</v>
      </c>
      <c r="C107" s="4" t="s">
        <v>8053</v>
      </c>
      <c r="D107" s="4" t="s">
        <v>7842</v>
      </c>
      <c r="E107" s="6" t="s">
        <v>7936</v>
      </c>
      <c r="F107" s="5">
        <f>decoded[[#This Row],[FRT_DEC]]-B106</f>
        <v>19248</v>
      </c>
      <c r="G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INFO]]))),G106)</f>
        <v>clid</v>
      </c>
    </row>
    <row r="108" spans="1:7" x14ac:dyDescent="0.25">
      <c r="A108" s="4" t="s">
        <v>95</v>
      </c>
      <c r="B108" s="5">
        <v>335687973523</v>
      </c>
      <c r="C108" s="4" t="s">
        <v>8054</v>
      </c>
      <c r="D108" s="4" t="s">
        <v>7938</v>
      </c>
      <c r="E108" s="6" t="s">
        <v>7939</v>
      </c>
      <c r="F108" s="5">
        <f>decoded[[#This Row],[FRT_DEC]]-B107</f>
        <v>758</v>
      </c>
      <c r="G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INFO]]))),G107)</f>
        <v>clid</v>
      </c>
    </row>
    <row r="109" spans="1:7" x14ac:dyDescent="0.25">
      <c r="A109" s="4" t="s">
        <v>96</v>
      </c>
      <c r="B109" s="5">
        <v>335687991697</v>
      </c>
      <c r="C109" s="4" t="s">
        <v>8055</v>
      </c>
      <c r="D109" s="4" t="s">
        <v>7842</v>
      </c>
      <c r="E109" s="6" t="s">
        <v>7945</v>
      </c>
      <c r="F109" s="5">
        <f>decoded[[#This Row],[FRT_DEC]]-B108</f>
        <v>18174</v>
      </c>
      <c r="G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INFO]]))),G108)</f>
        <v>clid</v>
      </c>
    </row>
    <row r="110" spans="1:7" x14ac:dyDescent="0.25">
      <c r="A110" s="4" t="s">
        <v>97</v>
      </c>
      <c r="B110" s="5">
        <v>335687991704</v>
      </c>
      <c r="C110" s="4" t="s">
        <v>8056</v>
      </c>
      <c r="D110" s="4" t="s">
        <v>7938</v>
      </c>
      <c r="E110" s="6" t="s">
        <v>7947</v>
      </c>
      <c r="F110" s="5">
        <f>decoded[[#This Row],[FRT_DEC]]-B109</f>
        <v>7</v>
      </c>
      <c r="G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INFO]]))),G109)</f>
        <v>clid</v>
      </c>
    </row>
    <row r="111" spans="1:7" x14ac:dyDescent="0.25">
      <c r="A111" s="4" t="s">
        <v>98</v>
      </c>
      <c r="B111" s="5">
        <v>335687992766</v>
      </c>
      <c r="C111" s="4" t="s">
        <v>8057</v>
      </c>
      <c r="D111" s="4" t="s">
        <v>7842</v>
      </c>
      <c r="E111" s="6" t="s">
        <v>7936</v>
      </c>
      <c r="F111" s="5">
        <f>decoded[[#This Row],[FRT_DEC]]-B110</f>
        <v>1062</v>
      </c>
      <c r="G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INFO]]))),G110)</f>
        <v>clid</v>
      </c>
    </row>
    <row r="112" spans="1:7" x14ac:dyDescent="0.25">
      <c r="A112" s="4" t="s">
        <v>99</v>
      </c>
      <c r="B112" s="5">
        <v>335687993517</v>
      </c>
      <c r="C112" s="4" t="s">
        <v>8058</v>
      </c>
      <c r="D112" s="4" t="s">
        <v>7938</v>
      </c>
      <c r="E112" s="6" t="s">
        <v>7939</v>
      </c>
      <c r="F112" s="5">
        <f>decoded[[#This Row],[FRT_DEC]]-B111</f>
        <v>751</v>
      </c>
      <c r="G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INFO]]))),G111)</f>
        <v>clid</v>
      </c>
    </row>
    <row r="113" spans="1:7" x14ac:dyDescent="0.25">
      <c r="A113" s="4" t="s">
        <v>100</v>
      </c>
      <c r="B113" s="5">
        <v>335688012766</v>
      </c>
      <c r="C113" s="4" t="s">
        <v>8059</v>
      </c>
      <c r="D113" s="4" t="s">
        <v>7842</v>
      </c>
      <c r="E113" s="6" t="s">
        <v>7936</v>
      </c>
      <c r="F113" s="5">
        <f>decoded[[#This Row],[FRT_DEC]]-B112</f>
        <v>19249</v>
      </c>
      <c r="G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INFO]]))),G112)</f>
        <v>clid</v>
      </c>
    </row>
    <row r="114" spans="1:7" x14ac:dyDescent="0.25">
      <c r="A114" s="4" t="s">
        <v>101</v>
      </c>
      <c r="B114" s="5">
        <v>335688013531</v>
      </c>
      <c r="C114" s="4" t="s">
        <v>8060</v>
      </c>
      <c r="D114" s="4" t="s">
        <v>7938</v>
      </c>
      <c r="E114" s="6" t="s">
        <v>7939</v>
      </c>
      <c r="F114" s="5">
        <f>decoded[[#This Row],[FRT_DEC]]-B113</f>
        <v>765</v>
      </c>
      <c r="G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INFO]]))),G113)</f>
        <v>clid</v>
      </c>
    </row>
    <row r="115" spans="1:7" x14ac:dyDescent="0.25">
      <c r="A115" s="4" t="s">
        <v>765</v>
      </c>
      <c r="B115" s="5">
        <v>335688032766</v>
      </c>
      <c r="C115" s="4" t="s">
        <v>8061</v>
      </c>
      <c r="D115" s="4" t="s">
        <v>7842</v>
      </c>
      <c r="E115" s="6" t="s">
        <v>7936</v>
      </c>
      <c r="F115" s="5">
        <f>decoded[[#This Row],[FRT_DEC]]-B114</f>
        <v>19235</v>
      </c>
      <c r="G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INFO]]))),G114)</f>
        <v>clid</v>
      </c>
    </row>
    <row r="116" spans="1:7" x14ac:dyDescent="0.25">
      <c r="A116" s="4" t="s">
        <v>1100</v>
      </c>
      <c r="B116" s="5">
        <v>335688033518</v>
      </c>
      <c r="C116" s="4" t="s">
        <v>8062</v>
      </c>
      <c r="D116" s="4" t="s">
        <v>7938</v>
      </c>
      <c r="E116" s="6" t="s">
        <v>7939</v>
      </c>
      <c r="F116" s="5">
        <f>decoded[[#This Row],[FRT_DEC]]-B115</f>
        <v>752</v>
      </c>
      <c r="G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INFO]]))),G115)</f>
        <v>clid</v>
      </c>
    </row>
    <row r="117" spans="1:7" x14ac:dyDescent="0.25">
      <c r="A117" s="4" t="s">
        <v>1101</v>
      </c>
      <c r="B117" s="5">
        <v>335688052765</v>
      </c>
      <c r="C117" s="4" t="s">
        <v>8063</v>
      </c>
      <c r="D117" s="4" t="s">
        <v>7842</v>
      </c>
      <c r="E117" s="6" t="s">
        <v>7936</v>
      </c>
      <c r="F117" s="5">
        <f>decoded[[#This Row],[FRT_DEC]]-B116</f>
        <v>19247</v>
      </c>
      <c r="G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INFO]]))),G116)</f>
        <v>clid</v>
      </c>
    </row>
    <row r="118" spans="1:7" x14ac:dyDescent="0.25">
      <c r="A118" s="4" t="s">
        <v>102</v>
      </c>
      <c r="B118" s="5">
        <v>335688053532</v>
      </c>
      <c r="C118" s="4" t="s">
        <v>8064</v>
      </c>
      <c r="D118" s="4" t="s">
        <v>7938</v>
      </c>
      <c r="E118" s="6" t="s">
        <v>7939</v>
      </c>
      <c r="F118" s="5">
        <f>decoded[[#This Row],[FRT_DEC]]-B117</f>
        <v>767</v>
      </c>
      <c r="G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INFO]]))),G117)</f>
        <v>clid</v>
      </c>
    </row>
    <row r="119" spans="1:7" x14ac:dyDescent="0.25">
      <c r="A119" s="4" t="s">
        <v>766</v>
      </c>
      <c r="B119" s="5">
        <v>335688072766</v>
      </c>
      <c r="C119" s="4" t="s">
        <v>8065</v>
      </c>
      <c r="D119" s="4" t="s">
        <v>7842</v>
      </c>
      <c r="E119" s="6" t="s">
        <v>7936</v>
      </c>
      <c r="F119" s="5">
        <f>decoded[[#This Row],[FRT_DEC]]-B118</f>
        <v>19234</v>
      </c>
      <c r="G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INFO]]))),G118)</f>
        <v>clid</v>
      </c>
    </row>
    <row r="120" spans="1:7" x14ac:dyDescent="0.25">
      <c r="A120" s="4" t="s">
        <v>1102</v>
      </c>
      <c r="B120" s="5">
        <v>335688073517</v>
      </c>
      <c r="C120" s="4" t="s">
        <v>8066</v>
      </c>
      <c r="D120" s="4" t="s">
        <v>7938</v>
      </c>
      <c r="E120" s="6" t="s">
        <v>7939</v>
      </c>
      <c r="F120" s="5">
        <f>decoded[[#This Row],[FRT_DEC]]-B119</f>
        <v>751</v>
      </c>
      <c r="G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INFO]]))),G119)</f>
        <v>clid</v>
      </c>
    </row>
    <row r="121" spans="1:7" x14ac:dyDescent="0.25">
      <c r="A121" s="4" t="s">
        <v>1103</v>
      </c>
      <c r="B121" s="5">
        <v>335688091697</v>
      </c>
      <c r="C121" s="4" t="s">
        <v>8067</v>
      </c>
      <c r="D121" s="4" t="s">
        <v>7842</v>
      </c>
      <c r="E121" s="6" t="s">
        <v>7945</v>
      </c>
      <c r="F121" s="5">
        <f>decoded[[#This Row],[FRT_DEC]]-B120</f>
        <v>18180</v>
      </c>
      <c r="G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INFO]]))),G120)</f>
        <v>clid</v>
      </c>
    </row>
    <row r="122" spans="1:7" x14ac:dyDescent="0.25">
      <c r="A122" s="4" t="s">
        <v>1104</v>
      </c>
      <c r="B122" s="5">
        <v>335688091706</v>
      </c>
      <c r="C122" s="4" t="s">
        <v>8068</v>
      </c>
      <c r="D122" s="4" t="s">
        <v>7938</v>
      </c>
      <c r="E122" s="6" t="s">
        <v>7947</v>
      </c>
      <c r="F122" s="5">
        <f>decoded[[#This Row],[FRT_DEC]]-B121</f>
        <v>9</v>
      </c>
      <c r="G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INFO]]))),G121)</f>
        <v>clid</v>
      </c>
    </row>
    <row r="123" spans="1:7" x14ac:dyDescent="0.25">
      <c r="A123" s="4" t="s">
        <v>1105</v>
      </c>
      <c r="B123" s="5">
        <v>335688092767</v>
      </c>
      <c r="C123" s="4" t="s">
        <v>8069</v>
      </c>
      <c r="D123" s="4" t="s">
        <v>7842</v>
      </c>
      <c r="E123" s="6" t="s">
        <v>7936</v>
      </c>
      <c r="F123" s="5">
        <f>decoded[[#This Row],[FRT_DEC]]-B122</f>
        <v>1061</v>
      </c>
      <c r="G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INFO]]))),G122)</f>
        <v>clid</v>
      </c>
    </row>
    <row r="124" spans="1:7" x14ac:dyDescent="0.25">
      <c r="A124" s="4" t="s">
        <v>1106</v>
      </c>
      <c r="B124" s="5">
        <v>335688093521</v>
      </c>
      <c r="C124" s="4" t="s">
        <v>8070</v>
      </c>
      <c r="D124" s="4" t="s">
        <v>7938</v>
      </c>
      <c r="E124" s="6" t="s">
        <v>7939</v>
      </c>
      <c r="F124" s="5">
        <f>decoded[[#This Row],[FRT_DEC]]-B123</f>
        <v>754</v>
      </c>
      <c r="G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INFO]]))),G123)</f>
        <v>clid</v>
      </c>
    </row>
    <row r="125" spans="1:7" x14ac:dyDescent="0.25">
      <c r="A125" s="4" t="s">
        <v>1107</v>
      </c>
      <c r="B125" s="5">
        <v>335688112765</v>
      </c>
      <c r="C125" s="4" t="s">
        <v>8071</v>
      </c>
      <c r="D125" s="4" t="s">
        <v>7842</v>
      </c>
      <c r="E125" s="6" t="s">
        <v>7936</v>
      </c>
      <c r="F125" s="5">
        <f>decoded[[#This Row],[FRT_DEC]]-B124</f>
        <v>19244</v>
      </c>
      <c r="G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INFO]]))),G124)</f>
        <v>clid</v>
      </c>
    </row>
    <row r="126" spans="1:7" x14ac:dyDescent="0.25">
      <c r="A126" s="4" t="s">
        <v>103</v>
      </c>
      <c r="B126" s="5">
        <v>335688113504</v>
      </c>
      <c r="C126" s="4" t="s">
        <v>8072</v>
      </c>
      <c r="D126" s="4" t="s">
        <v>7938</v>
      </c>
      <c r="E126" s="6" t="s">
        <v>7939</v>
      </c>
      <c r="F126" s="5">
        <f>decoded[[#This Row],[FRT_DEC]]-B125</f>
        <v>739</v>
      </c>
      <c r="G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INFO]]))),G125)</f>
        <v>clid</v>
      </c>
    </row>
    <row r="127" spans="1:7" x14ac:dyDescent="0.25">
      <c r="A127" s="4" t="s">
        <v>104</v>
      </c>
      <c r="B127" s="5">
        <v>335688132766</v>
      </c>
      <c r="C127" s="4" t="s">
        <v>8073</v>
      </c>
      <c r="D127" s="4" t="s">
        <v>7842</v>
      </c>
      <c r="E127" s="6" t="s">
        <v>7936</v>
      </c>
      <c r="F127" s="5">
        <f>decoded[[#This Row],[FRT_DEC]]-B126</f>
        <v>19262</v>
      </c>
      <c r="G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INFO]]))),G126)</f>
        <v>clid</v>
      </c>
    </row>
    <row r="128" spans="1:7" x14ac:dyDescent="0.25">
      <c r="A128" s="4" t="s">
        <v>767</v>
      </c>
      <c r="B128" s="5">
        <v>335688133506</v>
      </c>
      <c r="C128" s="4" t="s">
        <v>8074</v>
      </c>
      <c r="D128" s="4" t="s">
        <v>7938</v>
      </c>
      <c r="E128" s="6" t="s">
        <v>7939</v>
      </c>
      <c r="F128" s="5">
        <f>decoded[[#This Row],[FRT_DEC]]-B127</f>
        <v>740</v>
      </c>
      <c r="G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INFO]]))),G127)</f>
        <v>clid</v>
      </c>
    </row>
    <row r="129" spans="1:7" x14ac:dyDescent="0.25">
      <c r="A129" s="4" t="s">
        <v>1108</v>
      </c>
      <c r="B129" s="5">
        <v>335688152765</v>
      </c>
      <c r="C129" s="4" t="s">
        <v>8075</v>
      </c>
      <c r="D129" s="4" t="s">
        <v>7842</v>
      </c>
      <c r="E129" s="6" t="s">
        <v>7936</v>
      </c>
      <c r="F129" s="5">
        <f>decoded[[#This Row],[FRT_DEC]]-B128</f>
        <v>19259</v>
      </c>
      <c r="G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INFO]]))),G128)</f>
        <v>clid</v>
      </c>
    </row>
    <row r="130" spans="1:7" x14ac:dyDescent="0.25">
      <c r="A130" s="4" t="s">
        <v>1109</v>
      </c>
      <c r="B130" s="5">
        <v>335688153605</v>
      </c>
      <c r="C130" s="4" t="s">
        <v>8076</v>
      </c>
      <c r="D130" s="4" t="s">
        <v>7938</v>
      </c>
      <c r="E130" s="6" t="s">
        <v>7939</v>
      </c>
      <c r="F130" s="5">
        <f>decoded[[#This Row],[FRT_DEC]]-B129</f>
        <v>840</v>
      </c>
      <c r="G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INFO]]))),G129)</f>
        <v>clid</v>
      </c>
    </row>
    <row r="131" spans="1:7" x14ac:dyDescent="0.25">
      <c r="A131" s="4" t="s">
        <v>105</v>
      </c>
      <c r="B131" s="5">
        <v>335688172765</v>
      </c>
      <c r="C131" s="4" t="s">
        <v>8077</v>
      </c>
      <c r="D131" s="4" t="s">
        <v>7842</v>
      </c>
      <c r="E131" s="6" t="s">
        <v>7936</v>
      </c>
      <c r="F131" s="5">
        <f>decoded[[#This Row],[FRT_DEC]]-B130</f>
        <v>19160</v>
      </c>
      <c r="G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INFO]]))),G130)</f>
        <v>clid</v>
      </c>
    </row>
    <row r="132" spans="1:7" x14ac:dyDescent="0.25">
      <c r="A132" s="4" t="s">
        <v>768</v>
      </c>
      <c r="B132" s="5">
        <v>335688173504</v>
      </c>
      <c r="C132" s="4" t="s">
        <v>8078</v>
      </c>
      <c r="D132" s="4" t="s">
        <v>7938</v>
      </c>
      <c r="E132" s="6" t="s">
        <v>7939</v>
      </c>
      <c r="F132" s="5">
        <f>decoded[[#This Row],[FRT_DEC]]-B131</f>
        <v>739</v>
      </c>
      <c r="G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INFO]]))),G131)</f>
        <v>clid</v>
      </c>
    </row>
    <row r="133" spans="1:7" x14ac:dyDescent="0.25">
      <c r="A133" s="4" t="s">
        <v>1110</v>
      </c>
      <c r="B133" s="5">
        <v>335688191697</v>
      </c>
      <c r="C133" s="4" t="s">
        <v>8079</v>
      </c>
      <c r="D133" s="4" t="s">
        <v>7842</v>
      </c>
      <c r="E133" s="6" t="s">
        <v>7945</v>
      </c>
      <c r="F133" s="5">
        <f>decoded[[#This Row],[FRT_DEC]]-B132</f>
        <v>18193</v>
      </c>
      <c r="G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INFO]]))),G132)</f>
        <v>clid</v>
      </c>
    </row>
    <row r="134" spans="1:7" x14ac:dyDescent="0.25">
      <c r="A134" s="4" t="s">
        <v>106</v>
      </c>
      <c r="B134" s="5">
        <v>335688191704</v>
      </c>
      <c r="C134" s="4" t="s">
        <v>8080</v>
      </c>
      <c r="D134" s="4" t="s">
        <v>7938</v>
      </c>
      <c r="E134" s="6" t="s">
        <v>7947</v>
      </c>
      <c r="F134" s="5">
        <f>decoded[[#This Row],[FRT_DEC]]-B133</f>
        <v>7</v>
      </c>
      <c r="G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INFO]]))),G133)</f>
        <v>clid</v>
      </c>
    </row>
    <row r="135" spans="1:7" x14ac:dyDescent="0.25">
      <c r="A135" s="4" t="s">
        <v>107</v>
      </c>
      <c r="B135" s="5">
        <v>335688192766</v>
      </c>
      <c r="C135" s="4" t="s">
        <v>8081</v>
      </c>
      <c r="D135" s="4" t="s">
        <v>7842</v>
      </c>
      <c r="E135" s="6" t="s">
        <v>7936</v>
      </c>
      <c r="F135" s="5">
        <f>decoded[[#This Row],[FRT_DEC]]-B134</f>
        <v>1062</v>
      </c>
      <c r="G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INFO]]))),G134)</f>
        <v>clid</v>
      </c>
    </row>
    <row r="136" spans="1:7" x14ac:dyDescent="0.25">
      <c r="A136" s="4" t="s">
        <v>108</v>
      </c>
      <c r="B136" s="5">
        <v>335688193530</v>
      </c>
      <c r="C136" s="4" t="s">
        <v>8082</v>
      </c>
      <c r="D136" s="4" t="s">
        <v>7938</v>
      </c>
      <c r="E136" s="6" t="s">
        <v>7939</v>
      </c>
      <c r="F136" s="5">
        <f>decoded[[#This Row],[FRT_DEC]]-B135</f>
        <v>764</v>
      </c>
      <c r="G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INFO]]))),G135)</f>
        <v>clid</v>
      </c>
    </row>
    <row r="137" spans="1:7" x14ac:dyDescent="0.25">
      <c r="A137" s="4" t="s">
        <v>109</v>
      </c>
      <c r="B137" s="5">
        <v>335688212765</v>
      </c>
      <c r="C137" s="4" t="s">
        <v>8083</v>
      </c>
      <c r="D137" s="4" t="s">
        <v>7842</v>
      </c>
      <c r="E137" s="6" t="s">
        <v>7936</v>
      </c>
      <c r="F137" s="5">
        <f>decoded[[#This Row],[FRT_DEC]]-B136</f>
        <v>19235</v>
      </c>
      <c r="G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INFO]]))),G136)</f>
        <v>clid</v>
      </c>
    </row>
    <row r="138" spans="1:7" x14ac:dyDescent="0.25">
      <c r="A138" s="4" t="s">
        <v>110</v>
      </c>
      <c r="B138" s="5">
        <v>335688213507</v>
      </c>
      <c r="C138" s="4" t="s">
        <v>8084</v>
      </c>
      <c r="D138" s="4" t="s">
        <v>7938</v>
      </c>
      <c r="E138" s="6" t="s">
        <v>7939</v>
      </c>
      <c r="F138" s="5">
        <f>decoded[[#This Row],[FRT_DEC]]-B137</f>
        <v>742</v>
      </c>
      <c r="G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INFO]]))),G137)</f>
        <v>clid</v>
      </c>
    </row>
    <row r="139" spans="1:7" x14ac:dyDescent="0.25">
      <c r="A139" s="4" t="s">
        <v>111</v>
      </c>
      <c r="B139" s="5">
        <v>335688232765</v>
      </c>
      <c r="C139" s="4" t="s">
        <v>8085</v>
      </c>
      <c r="D139" s="4" t="s">
        <v>7842</v>
      </c>
      <c r="E139" s="6" t="s">
        <v>7936</v>
      </c>
      <c r="F139" s="5">
        <f>decoded[[#This Row],[FRT_DEC]]-B138</f>
        <v>19258</v>
      </c>
      <c r="G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INFO]]))),G138)</f>
        <v>clid</v>
      </c>
    </row>
    <row r="140" spans="1:7" x14ac:dyDescent="0.25">
      <c r="A140" s="4" t="s">
        <v>112</v>
      </c>
      <c r="B140" s="5">
        <v>335688233531</v>
      </c>
      <c r="C140" s="4" t="s">
        <v>8086</v>
      </c>
      <c r="D140" s="4" t="s">
        <v>7938</v>
      </c>
      <c r="E140" s="6" t="s">
        <v>7939</v>
      </c>
      <c r="F140" s="5">
        <f>decoded[[#This Row],[FRT_DEC]]-B139</f>
        <v>766</v>
      </c>
      <c r="G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INFO]]))),G139)</f>
        <v>clid</v>
      </c>
    </row>
    <row r="141" spans="1:7" x14ac:dyDescent="0.25">
      <c r="A141" s="4" t="s">
        <v>113</v>
      </c>
      <c r="B141" s="5">
        <v>335688252766</v>
      </c>
      <c r="C141" s="4" t="s">
        <v>8087</v>
      </c>
      <c r="D141" s="4" t="s">
        <v>7842</v>
      </c>
      <c r="E141" s="6" t="s">
        <v>7936</v>
      </c>
      <c r="F141" s="5">
        <f>decoded[[#This Row],[FRT_DEC]]-B140</f>
        <v>19235</v>
      </c>
      <c r="G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INFO]]))),G140)</f>
        <v>clid</v>
      </c>
    </row>
    <row r="142" spans="1:7" x14ac:dyDescent="0.25">
      <c r="A142" s="4" t="s">
        <v>114</v>
      </c>
      <c r="B142" s="5">
        <v>335688253519</v>
      </c>
      <c r="C142" s="4" t="s">
        <v>8088</v>
      </c>
      <c r="D142" s="4" t="s">
        <v>7938</v>
      </c>
      <c r="E142" s="6" t="s">
        <v>7939</v>
      </c>
      <c r="F142" s="5">
        <f>decoded[[#This Row],[FRT_DEC]]-B141</f>
        <v>753</v>
      </c>
      <c r="G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INFO]]))),G141)</f>
        <v>clid</v>
      </c>
    </row>
    <row r="143" spans="1:7" x14ac:dyDescent="0.25">
      <c r="A143" s="4" t="s">
        <v>115</v>
      </c>
      <c r="B143" s="5">
        <v>335688272765</v>
      </c>
      <c r="C143" s="4" t="s">
        <v>8089</v>
      </c>
      <c r="D143" s="4" t="s">
        <v>7842</v>
      </c>
      <c r="E143" s="6" t="s">
        <v>7936</v>
      </c>
      <c r="F143" s="5">
        <f>decoded[[#This Row],[FRT_DEC]]-B142</f>
        <v>19246</v>
      </c>
      <c r="G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INFO]]))),G142)</f>
        <v>clid</v>
      </c>
    </row>
    <row r="144" spans="1:7" x14ac:dyDescent="0.25">
      <c r="A144" s="4" t="s">
        <v>116</v>
      </c>
      <c r="B144" s="5">
        <v>335688273543</v>
      </c>
      <c r="C144" s="4" t="s">
        <v>8090</v>
      </c>
      <c r="D144" s="4" t="s">
        <v>7938</v>
      </c>
      <c r="E144" s="6" t="s">
        <v>7939</v>
      </c>
      <c r="F144" s="5">
        <f>decoded[[#This Row],[FRT_DEC]]-B143</f>
        <v>778</v>
      </c>
      <c r="G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INFO]]))),G143)</f>
        <v>clid</v>
      </c>
    </row>
    <row r="145" spans="1:7" x14ac:dyDescent="0.25">
      <c r="A145" s="4" t="s">
        <v>117</v>
      </c>
      <c r="B145" s="5">
        <v>335688273566</v>
      </c>
      <c r="C145" s="4" t="s">
        <v>8091</v>
      </c>
      <c r="D145" s="4" t="s">
        <v>7842</v>
      </c>
      <c r="E145" s="6" t="s">
        <v>7989</v>
      </c>
      <c r="F145" s="5">
        <f>decoded[[#This Row],[FRT_DEC]]-B144</f>
        <v>23</v>
      </c>
      <c r="G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INFO]]))),G144)</f>
        <v>clid</v>
      </c>
    </row>
    <row r="146" spans="1:7" x14ac:dyDescent="0.25">
      <c r="A146" s="4" t="s">
        <v>118</v>
      </c>
      <c r="B146" s="5">
        <v>335688273572</v>
      </c>
      <c r="C146" s="4" t="s">
        <v>8092</v>
      </c>
      <c r="D146" s="4" t="s">
        <v>292</v>
      </c>
      <c r="E146" s="6" t="s">
        <v>8093</v>
      </c>
      <c r="F146" s="5">
        <f>decoded[[#This Row],[FRT_DEC]]-B145</f>
        <v>6</v>
      </c>
      <c r="G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INFO]]))),G145)</f>
        <v>clid</v>
      </c>
    </row>
    <row r="147" spans="1:7" x14ac:dyDescent="0.25">
      <c r="A147" s="4" t="s">
        <v>119</v>
      </c>
      <c r="B147" s="5">
        <v>335688273575</v>
      </c>
      <c r="C147" s="4" t="s">
        <v>8094</v>
      </c>
      <c r="D147" s="4" t="s">
        <v>216</v>
      </c>
      <c r="E147" s="6" t="s">
        <v>3970</v>
      </c>
      <c r="F147" s="5">
        <f>decoded[[#This Row],[FRT_DEC]]-B146</f>
        <v>3</v>
      </c>
      <c r="G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INFO]]))),G146)</f>
        <v>clid</v>
      </c>
    </row>
    <row r="148" spans="1:7" x14ac:dyDescent="0.25">
      <c r="A148" s="4" t="s">
        <v>120</v>
      </c>
      <c r="B148" s="5">
        <v>335688273622</v>
      </c>
      <c r="C148" s="4" t="s">
        <v>8095</v>
      </c>
      <c r="D148" s="4" t="s">
        <v>221</v>
      </c>
      <c r="E148" s="6" t="s">
        <v>222</v>
      </c>
      <c r="F148" s="5">
        <f>decoded[[#This Row],[FRT_DEC]]-B147</f>
        <v>47</v>
      </c>
      <c r="G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INFO]]))),G147)</f>
        <v>clid</v>
      </c>
    </row>
    <row r="149" spans="1:7" x14ac:dyDescent="0.25">
      <c r="A149" s="4" t="s">
        <v>121</v>
      </c>
      <c r="B149" s="5">
        <v>335688273637</v>
      </c>
      <c r="C149" s="4" t="s">
        <v>8096</v>
      </c>
      <c r="D149" s="4" t="s">
        <v>40</v>
      </c>
      <c r="E149" s="6" t="s">
        <v>293</v>
      </c>
      <c r="F149" s="5">
        <f>decoded[[#This Row],[FRT_DEC]]-B148</f>
        <v>15</v>
      </c>
      <c r="G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INFO]]))),G148)</f>
        <v>clid</v>
      </c>
    </row>
    <row r="150" spans="1:7" x14ac:dyDescent="0.25">
      <c r="A150" s="4" t="s">
        <v>122</v>
      </c>
      <c r="B150" s="5">
        <v>335688273647</v>
      </c>
      <c r="C150" s="4" t="s">
        <v>8097</v>
      </c>
      <c r="D150" s="4" t="s">
        <v>2045</v>
      </c>
      <c r="E150" s="6" t="s">
        <v>8098</v>
      </c>
      <c r="F150" s="5">
        <f>decoded[[#This Row],[FRT_DEC]]-B149</f>
        <v>10</v>
      </c>
      <c r="G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INFO]]))),G149)</f>
        <v>clid</v>
      </c>
    </row>
    <row r="151" spans="1:7" x14ac:dyDescent="0.25">
      <c r="A151" s="4" t="s">
        <v>123</v>
      </c>
      <c r="B151" s="5">
        <v>335688273650</v>
      </c>
      <c r="C151" s="4" t="s">
        <v>8099</v>
      </c>
      <c r="D151" s="4" t="s">
        <v>294</v>
      </c>
      <c r="E151" s="6" t="s">
        <v>8100</v>
      </c>
      <c r="F151" s="5">
        <f>decoded[[#This Row],[FRT_DEC]]-B150</f>
        <v>3</v>
      </c>
      <c r="G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INFO]]))),G150)</f>
        <v>clid</v>
      </c>
    </row>
    <row r="152" spans="1:7" x14ac:dyDescent="0.25">
      <c r="A152" s="4" t="s">
        <v>774</v>
      </c>
      <c r="B152" s="5">
        <v>335688273654</v>
      </c>
      <c r="C152" s="4" t="s">
        <v>8101</v>
      </c>
      <c r="D152" s="4" t="s">
        <v>7938</v>
      </c>
      <c r="E152" s="6" t="s">
        <v>7991</v>
      </c>
      <c r="F152" s="5">
        <f>decoded[[#This Row],[FRT_DEC]]-B151</f>
        <v>4</v>
      </c>
      <c r="G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INFO]]))),G151)</f>
        <v>clid</v>
      </c>
    </row>
    <row r="153" spans="1:7" x14ac:dyDescent="0.25">
      <c r="A153" s="4" t="s">
        <v>769</v>
      </c>
      <c r="B153" s="5">
        <v>335688274609</v>
      </c>
      <c r="C153" s="4" t="s">
        <v>8102</v>
      </c>
      <c r="D153" s="4" t="s">
        <v>7842</v>
      </c>
      <c r="E153" s="6" t="s">
        <v>7993</v>
      </c>
      <c r="F153" s="5">
        <f>decoded[[#This Row],[FRT_DEC]]-B152</f>
        <v>955</v>
      </c>
      <c r="G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INFO]]))),G152)</f>
        <v>clid</v>
      </c>
    </row>
    <row r="154" spans="1:7" x14ac:dyDescent="0.25">
      <c r="A154" s="4" t="s">
        <v>579</v>
      </c>
      <c r="B154" s="5">
        <v>335688274628</v>
      </c>
      <c r="C154" s="4" t="s">
        <v>8103</v>
      </c>
      <c r="D154" s="4" t="s">
        <v>1099</v>
      </c>
      <c r="E154" s="6" t="s">
        <v>2081</v>
      </c>
      <c r="F154" s="5">
        <f>decoded[[#This Row],[FRT_DEC]]-B153</f>
        <v>19</v>
      </c>
      <c r="G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INFO]]))),G153)</f>
        <v>clid</v>
      </c>
    </row>
    <row r="155" spans="1:7" x14ac:dyDescent="0.25">
      <c r="A155" s="4" t="s">
        <v>124</v>
      </c>
      <c r="B155" s="5">
        <v>335688274631</v>
      </c>
      <c r="C155" s="4" t="s">
        <v>8104</v>
      </c>
      <c r="D155" s="4" t="s">
        <v>1099</v>
      </c>
      <c r="E155" s="6" t="s">
        <v>2089</v>
      </c>
      <c r="F155" s="5">
        <f>decoded[[#This Row],[FRT_DEC]]-B154</f>
        <v>3</v>
      </c>
      <c r="G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INFO]]))),G154)</f>
        <v>clid</v>
      </c>
    </row>
    <row r="156" spans="1:7" x14ac:dyDescent="0.25">
      <c r="A156" s="4" t="s">
        <v>775</v>
      </c>
      <c r="B156" s="5">
        <v>335688274639</v>
      </c>
      <c r="C156" s="4" t="s">
        <v>8105</v>
      </c>
      <c r="D156" s="4" t="s">
        <v>72</v>
      </c>
      <c r="E156" s="6" t="s">
        <v>2090</v>
      </c>
      <c r="F156" s="5">
        <f>decoded[[#This Row],[FRT_DEC]]-B155</f>
        <v>8</v>
      </c>
      <c r="G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INFO]]))),G155)</f>
        <v>clid</v>
      </c>
    </row>
    <row r="157" spans="1:7" x14ac:dyDescent="0.25">
      <c r="A157" s="4" t="s">
        <v>776</v>
      </c>
      <c r="B157" s="5">
        <v>335688274655</v>
      </c>
      <c r="C157" s="4" t="s">
        <v>8106</v>
      </c>
      <c r="D157" s="4" t="s">
        <v>6</v>
      </c>
      <c r="E157" s="6" t="s">
        <v>8107</v>
      </c>
      <c r="F157" s="5">
        <f>decoded[[#This Row],[FRT_DEC]]-B156</f>
        <v>16</v>
      </c>
      <c r="G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INFO]]))),G156)</f>
        <v>81</v>
      </c>
    </row>
    <row r="158" spans="1:7" x14ac:dyDescent="0.25">
      <c r="A158" s="4" t="s">
        <v>777</v>
      </c>
      <c r="B158" s="5">
        <v>335688274680</v>
      </c>
      <c r="C158" s="4" t="s">
        <v>8108</v>
      </c>
      <c r="D158" s="4" t="s">
        <v>72</v>
      </c>
      <c r="E158" s="6" t="s">
        <v>2092</v>
      </c>
      <c r="F158" s="5">
        <f>decoded[[#This Row],[FRT_DEC]]-B157</f>
        <v>25</v>
      </c>
      <c r="G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INFO]]))),G157)</f>
        <v>81</v>
      </c>
    </row>
    <row r="159" spans="1:7" x14ac:dyDescent="0.25">
      <c r="A159" s="4" t="s">
        <v>778</v>
      </c>
      <c r="B159" s="5">
        <v>335688274702</v>
      </c>
      <c r="C159" s="4" t="s">
        <v>8109</v>
      </c>
      <c r="D159" s="4" t="s">
        <v>3671</v>
      </c>
      <c r="E159" s="6" t="s">
        <v>8110</v>
      </c>
      <c r="F159" s="5">
        <f>decoded[[#This Row],[FRT_DEC]]-B158</f>
        <v>22</v>
      </c>
      <c r="G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INFO]]))),G158)</f>
        <v>81</v>
      </c>
    </row>
    <row r="160" spans="1:7" x14ac:dyDescent="0.25">
      <c r="A160" s="4" t="s">
        <v>836</v>
      </c>
      <c r="B160" s="5">
        <v>335688274705</v>
      </c>
      <c r="C160" s="4" t="s">
        <v>8111</v>
      </c>
      <c r="D160" s="4" t="s">
        <v>3671</v>
      </c>
      <c r="E160" s="6" t="s">
        <v>7881</v>
      </c>
      <c r="F160" s="5">
        <f>decoded[[#This Row],[FRT_DEC]]-B159</f>
        <v>3</v>
      </c>
      <c r="G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INFO]]))),G159)</f>
        <v>81</v>
      </c>
    </row>
    <row r="161" spans="1:7" x14ac:dyDescent="0.25">
      <c r="A161" s="4" t="s">
        <v>837</v>
      </c>
      <c r="B161" s="5">
        <v>335688275631</v>
      </c>
      <c r="C161" s="4" t="s">
        <v>8112</v>
      </c>
      <c r="D161" s="4" t="s">
        <v>249</v>
      </c>
      <c r="E161" s="6" t="s">
        <v>3919</v>
      </c>
      <c r="F161" s="5">
        <f>decoded[[#This Row],[FRT_DEC]]-B160</f>
        <v>926</v>
      </c>
      <c r="G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INFO]]))),G160)</f>
        <v>81</v>
      </c>
    </row>
    <row r="162" spans="1:7" x14ac:dyDescent="0.25">
      <c r="A162" s="4" t="s">
        <v>580</v>
      </c>
      <c r="B162" s="5">
        <v>335688275635</v>
      </c>
      <c r="C162" s="4" t="s">
        <v>8113</v>
      </c>
      <c r="D162" s="4" t="s">
        <v>7938</v>
      </c>
      <c r="E162" s="6" t="s">
        <v>7998</v>
      </c>
      <c r="F162" s="5">
        <f>decoded[[#This Row],[FRT_DEC]]-B161</f>
        <v>4</v>
      </c>
      <c r="G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INFO]]))),G161)</f>
        <v>81</v>
      </c>
    </row>
    <row r="163" spans="1:7" x14ac:dyDescent="0.25">
      <c r="A163" s="4" t="s">
        <v>125</v>
      </c>
      <c r="B163" s="5">
        <v>335688279263</v>
      </c>
      <c r="C163" s="4" t="s">
        <v>8114</v>
      </c>
      <c r="D163" s="4" t="s">
        <v>5</v>
      </c>
      <c r="E163" s="6" t="s">
        <v>8115</v>
      </c>
      <c r="F163" s="5">
        <f>decoded[[#This Row],[FRT_DEC]]-B162</f>
        <v>3628</v>
      </c>
      <c r="G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INFO]]))),G162)</f>
        <v>81</v>
      </c>
    </row>
    <row r="164" spans="1:7" x14ac:dyDescent="0.25">
      <c r="A164" s="4" t="s">
        <v>838</v>
      </c>
      <c r="B164" s="5">
        <v>335688279267</v>
      </c>
      <c r="C164" s="4" t="s">
        <v>8116</v>
      </c>
      <c r="D164" s="4" t="s">
        <v>5</v>
      </c>
      <c r="E164" s="6" t="s">
        <v>7877</v>
      </c>
      <c r="F164" s="5">
        <f>decoded[[#This Row],[FRT_DEC]]-B163</f>
        <v>4</v>
      </c>
      <c r="G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INFO]]))),G163)</f>
        <v>81</v>
      </c>
    </row>
    <row r="165" spans="1:7" x14ac:dyDescent="0.25">
      <c r="A165" s="4" t="s">
        <v>839</v>
      </c>
      <c r="B165" s="5">
        <v>335688279270</v>
      </c>
      <c r="C165" s="4" t="s">
        <v>8117</v>
      </c>
      <c r="D165" s="4" t="s">
        <v>3686</v>
      </c>
      <c r="E165" s="6" t="s">
        <v>8118</v>
      </c>
      <c r="F165" s="5">
        <f>decoded[[#This Row],[FRT_DEC]]-B164</f>
        <v>3</v>
      </c>
      <c r="G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INFO]]))),G164)</f>
        <v>81</v>
      </c>
    </row>
    <row r="166" spans="1:7" x14ac:dyDescent="0.25">
      <c r="A166" s="4" t="s">
        <v>840</v>
      </c>
      <c r="B166" s="5">
        <v>335688279273</v>
      </c>
      <c r="C166" s="4" t="s">
        <v>8119</v>
      </c>
      <c r="D166" s="4" t="s">
        <v>3686</v>
      </c>
      <c r="E166" s="6" t="s">
        <v>7878</v>
      </c>
      <c r="F166" s="5">
        <f>decoded[[#This Row],[FRT_DEC]]-B165</f>
        <v>3</v>
      </c>
      <c r="G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INFO]]))),G165)</f>
        <v>81</v>
      </c>
    </row>
    <row r="167" spans="1:7" x14ac:dyDescent="0.25">
      <c r="A167" s="4" t="s">
        <v>841</v>
      </c>
      <c r="B167" s="5">
        <v>335688279280</v>
      </c>
      <c r="C167" s="4" t="s">
        <v>8120</v>
      </c>
      <c r="D167" s="4" t="s">
        <v>7842</v>
      </c>
      <c r="E167" s="6" t="s">
        <v>8006</v>
      </c>
      <c r="F167" s="5">
        <f>decoded[[#This Row],[FRT_DEC]]-B166</f>
        <v>7</v>
      </c>
      <c r="G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INFO]]))),G166)</f>
        <v>81</v>
      </c>
    </row>
    <row r="168" spans="1:7" x14ac:dyDescent="0.25">
      <c r="A168" s="4" t="s">
        <v>126</v>
      </c>
      <c r="B168" s="5">
        <v>335688279290</v>
      </c>
      <c r="C168" s="4" t="s">
        <v>8121</v>
      </c>
      <c r="D168" s="4" t="s">
        <v>241</v>
      </c>
      <c r="E168" s="6" t="s">
        <v>2110</v>
      </c>
      <c r="F168" s="5">
        <f>decoded[[#This Row],[FRT_DEC]]-B167</f>
        <v>10</v>
      </c>
      <c r="G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INFO]]))),G167)</f>
        <v>81</v>
      </c>
    </row>
    <row r="169" spans="1:7" x14ac:dyDescent="0.25">
      <c r="A169" s="4" t="s">
        <v>842</v>
      </c>
      <c r="B169" s="5">
        <v>335688279293</v>
      </c>
      <c r="C169" s="4" t="s">
        <v>8122</v>
      </c>
      <c r="D169" s="4" t="s">
        <v>243</v>
      </c>
      <c r="E169" s="6" t="s">
        <v>3984</v>
      </c>
      <c r="F169" s="5">
        <f>decoded[[#This Row],[FRT_DEC]]-B168</f>
        <v>3</v>
      </c>
      <c r="G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INFO]]))),G168)</f>
        <v>81</v>
      </c>
    </row>
    <row r="170" spans="1:7" x14ac:dyDescent="0.25">
      <c r="A170" s="4" t="s">
        <v>843</v>
      </c>
      <c r="B170" s="5">
        <v>335688279298</v>
      </c>
      <c r="C170" s="4" t="s">
        <v>8123</v>
      </c>
      <c r="D170" s="4" t="s">
        <v>1099</v>
      </c>
      <c r="E170" s="6" t="s">
        <v>2093</v>
      </c>
      <c r="F170" s="5">
        <f>decoded[[#This Row],[FRT_DEC]]-B169</f>
        <v>5</v>
      </c>
      <c r="G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INFO]]))),G169)</f>
        <v>81</v>
      </c>
    </row>
    <row r="171" spans="1:7" x14ac:dyDescent="0.25">
      <c r="A171" s="4" t="s">
        <v>844</v>
      </c>
      <c r="B171" s="5">
        <v>335688279304</v>
      </c>
      <c r="C171" s="4" t="s">
        <v>8124</v>
      </c>
      <c r="D171" s="4" t="s">
        <v>72</v>
      </c>
      <c r="E171" s="6" t="s">
        <v>2094</v>
      </c>
      <c r="F171" s="5">
        <f>decoded[[#This Row],[FRT_DEC]]-B170</f>
        <v>6</v>
      </c>
      <c r="G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INFO]]))),G170)</f>
        <v>81</v>
      </c>
    </row>
    <row r="172" spans="1:7" x14ac:dyDescent="0.25">
      <c r="A172" s="4" t="s">
        <v>127</v>
      </c>
      <c r="B172" s="5">
        <v>335688279310</v>
      </c>
      <c r="C172" s="4" t="s">
        <v>8125</v>
      </c>
      <c r="D172" s="4" t="s">
        <v>72</v>
      </c>
      <c r="E172" s="6" t="s">
        <v>2095</v>
      </c>
      <c r="F172" s="5">
        <f>decoded[[#This Row],[FRT_DEC]]-B171</f>
        <v>6</v>
      </c>
      <c r="G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INFO]]))),G171)</f>
        <v>81</v>
      </c>
    </row>
    <row r="173" spans="1:7" x14ac:dyDescent="0.25">
      <c r="A173" s="4" t="s">
        <v>128</v>
      </c>
      <c r="B173" s="5">
        <v>335688279321</v>
      </c>
      <c r="C173" s="4" t="s">
        <v>8126</v>
      </c>
      <c r="D173" s="4" t="s">
        <v>246</v>
      </c>
      <c r="E173" s="6" t="s">
        <v>8127</v>
      </c>
      <c r="F173" s="5">
        <f>decoded[[#This Row],[FRT_DEC]]-B172</f>
        <v>11</v>
      </c>
      <c r="G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INFO]]))),G172)</f>
        <v>81</v>
      </c>
    </row>
    <row r="174" spans="1:7" x14ac:dyDescent="0.25">
      <c r="A174" s="4" t="s">
        <v>129</v>
      </c>
      <c r="B174" s="5">
        <v>335688279326</v>
      </c>
      <c r="C174" s="4" t="s">
        <v>8128</v>
      </c>
      <c r="D174" s="4" t="s">
        <v>7938</v>
      </c>
      <c r="E174" s="6" t="s">
        <v>8012</v>
      </c>
      <c r="F174" s="5">
        <f>decoded[[#This Row],[FRT_DEC]]-B173</f>
        <v>5</v>
      </c>
      <c r="G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INFO]]))),G173)</f>
        <v>81</v>
      </c>
    </row>
    <row r="175" spans="1:7" x14ac:dyDescent="0.25">
      <c r="A175" s="4" t="s">
        <v>130</v>
      </c>
      <c r="B175" s="5">
        <v>335688279719</v>
      </c>
      <c r="C175" s="4" t="s">
        <v>8129</v>
      </c>
      <c r="D175" s="4" t="s">
        <v>7842</v>
      </c>
      <c r="E175" s="6" t="s">
        <v>8130</v>
      </c>
      <c r="F175" s="5">
        <f>decoded[[#This Row],[FRT_DEC]]-B174</f>
        <v>393</v>
      </c>
      <c r="G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INFO]]))),G174)</f>
        <v>81</v>
      </c>
    </row>
    <row r="176" spans="1:7" x14ac:dyDescent="0.25">
      <c r="A176" s="4" t="s">
        <v>131</v>
      </c>
      <c r="B176" s="5">
        <v>335688279726</v>
      </c>
      <c r="C176" s="4" t="s">
        <v>8131</v>
      </c>
      <c r="D176" s="4" t="s">
        <v>1099</v>
      </c>
      <c r="E176" s="6" t="s">
        <v>2096</v>
      </c>
      <c r="F176" s="5">
        <f>decoded[[#This Row],[FRT_DEC]]-B175</f>
        <v>7</v>
      </c>
      <c r="G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INFO]]))),G175)</f>
        <v>81</v>
      </c>
    </row>
    <row r="177" spans="1:7" x14ac:dyDescent="0.25">
      <c r="A177" s="4" t="s">
        <v>132</v>
      </c>
      <c r="B177" s="5">
        <v>335688279731</v>
      </c>
      <c r="C177" s="4" t="s">
        <v>8132</v>
      </c>
      <c r="D177" s="4" t="s">
        <v>72</v>
      </c>
      <c r="E177" s="6" t="s">
        <v>2097</v>
      </c>
      <c r="F177" s="5">
        <f>decoded[[#This Row],[FRT_DEC]]-B176</f>
        <v>5</v>
      </c>
      <c r="G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INFO]]))),G176)</f>
        <v>81</v>
      </c>
    </row>
    <row r="178" spans="1:7" x14ac:dyDescent="0.25">
      <c r="A178" s="4" t="s">
        <v>133</v>
      </c>
      <c r="B178" s="5">
        <v>335688279744</v>
      </c>
      <c r="C178" s="4" t="s">
        <v>8133</v>
      </c>
      <c r="D178" s="4" t="s">
        <v>3672</v>
      </c>
      <c r="E178" s="6" t="s">
        <v>4930</v>
      </c>
      <c r="F178" s="5">
        <f>decoded[[#This Row],[FRT_DEC]]-B177</f>
        <v>13</v>
      </c>
      <c r="G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INFO]]))),G177)</f>
        <v>81</v>
      </c>
    </row>
    <row r="179" spans="1:7" x14ac:dyDescent="0.25">
      <c r="A179" s="4" t="s">
        <v>134</v>
      </c>
      <c r="B179" s="5">
        <v>335688280486</v>
      </c>
      <c r="C179" s="4" t="s">
        <v>8134</v>
      </c>
      <c r="D179" s="4" t="s">
        <v>262</v>
      </c>
      <c r="E179" s="6" t="s">
        <v>4932</v>
      </c>
      <c r="F179" s="5">
        <f>decoded[[#This Row],[FRT_DEC]]-B178</f>
        <v>742</v>
      </c>
      <c r="G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INFO]]))),G178)</f>
        <v>81</v>
      </c>
    </row>
    <row r="180" spans="1:7" x14ac:dyDescent="0.25">
      <c r="A180" s="4" t="s">
        <v>135</v>
      </c>
      <c r="B180" s="5">
        <v>335688280491</v>
      </c>
      <c r="C180" s="4" t="s">
        <v>8135</v>
      </c>
      <c r="D180" s="4" t="s">
        <v>7938</v>
      </c>
      <c r="E180" s="6" t="s">
        <v>8136</v>
      </c>
      <c r="F180" s="5">
        <f>decoded[[#This Row],[FRT_DEC]]-B179</f>
        <v>5</v>
      </c>
      <c r="G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INFO]]))),G179)</f>
        <v>81</v>
      </c>
    </row>
    <row r="181" spans="1:7" x14ac:dyDescent="0.25">
      <c r="A181" s="4" t="s">
        <v>136</v>
      </c>
      <c r="B181" s="5">
        <v>335688281834</v>
      </c>
      <c r="C181" s="4" t="s">
        <v>8137</v>
      </c>
      <c r="D181" s="4" t="s">
        <v>84</v>
      </c>
      <c r="E181" s="6" t="s">
        <v>3977</v>
      </c>
      <c r="F181" s="5">
        <f>decoded[[#This Row],[FRT_DEC]]-B180</f>
        <v>1343</v>
      </c>
      <c r="G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INFO]]))),G180)</f>
        <v>81</v>
      </c>
    </row>
    <row r="182" spans="1:7" x14ac:dyDescent="0.25">
      <c r="A182" s="4" t="s">
        <v>137</v>
      </c>
      <c r="B182" s="5">
        <v>335688281836</v>
      </c>
      <c r="C182" s="4" t="s">
        <v>8138</v>
      </c>
      <c r="D182" s="4" t="s">
        <v>3684</v>
      </c>
      <c r="E182" s="6" t="s">
        <v>8139</v>
      </c>
      <c r="F182" s="5">
        <f>decoded[[#This Row],[FRT_DEC]]-B181</f>
        <v>2</v>
      </c>
      <c r="G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INFO]]))),G181)</f>
        <v>81</v>
      </c>
    </row>
    <row r="183" spans="1:7" x14ac:dyDescent="0.25">
      <c r="A183" s="4" t="s">
        <v>138</v>
      </c>
      <c r="B183" s="5">
        <v>335688281839</v>
      </c>
      <c r="C183" s="4" t="s">
        <v>8140</v>
      </c>
      <c r="D183" s="4" t="s">
        <v>3684</v>
      </c>
      <c r="E183" s="6" t="s">
        <v>7879</v>
      </c>
      <c r="F183" s="5">
        <f>decoded[[#This Row],[FRT_DEC]]-B182</f>
        <v>3</v>
      </c>
      <c r="G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INFO]]))),G182)</f>
        <v>81</v>
      </c>
    </row>
    <row r="184" spans="1:7" x14ac:dyDescent="0.25">
      <c r="A184" s="4" t="s">
        <v>139</v>
      </c>
      <c r="B184" s="5">
        <v>335688281860</v>
      </c>
      <c r="C184" s="4" t="s">
        <v>8141</v>
      </c>
      <c r="D184" s="4" t="s">
        <v>85</v>
      </c>
      <c r="E184" s="6" t="s">
        <v>263</v>
      </c>
      <c r="F184" s="5">
        <f>decoded[[#This Row],[FRT_DEC]]-B183</f>
        <v>21</v>
      </c>
      <c r="G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INFO]]))),G183)</f>
        <v>81</v>
      </c>
    </row>
    <row r="185" spans="1:7" x14ac:dyDescent="0.25">
      <c r="A185" s="4" t="s">
        <v>140</v>
      </c>
      <c r="B185" s="5">
        <v>335688282002</v>
      </c>
      <c r="C185" s="4" t="s">
        <v>8142</v>
      </c>
      <c r="D185" s="4" t="s">
        <v>87</v>
      </c>
      <c r="E185" s="6" t="s">
        <v>3695</v>
      </c>
      <c r="F185" s="5">
        <f>decoded[[#This Row],[FRT_DEC]]-B184</f>
        <v>142</v>
      </c>
      <c r="G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INFO]]))),G184)</f>
        <v>81</v>
      </c>
    </row>
    <row r="186" spans="1:7" x14ac:dyDescent="0.25">
      <c r="A186" s="4" t="s">
        <v>141</v>
      </c>
      <c r="B186" s="5">
        <v>335688282171</v>
      </c>
      <c r="C186" s="4" t="s">
        <v>8143</v>
      </c>
      <c r="D186" s="4" t="s">
        <v>43</v>
      </c>
      <c r="E186" s="6" t="s">
        <v>3957</v>
      </c>
      <c r="F186" s="5">
        <f>decoded[[#This Row],[FRT_DEC]]-B185</f>
        <v>169</v>
      </c>
      <c r="G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INFO]]))),G185)</f>
        <v>81</v>
      </c>
    </row>
    <row r="187" spans="1:7" x14ac:dyDescent="0.25">
      <c r="A187" s="4" t="s">
        <v>581</v>
      </c>
      <c r="B187" s="5">
        <v>335688282173</v>
      </c>
      <c r="C187" s="4" t="s">
        <v>8144</v>
      </c>
      <c r="D187" s="4" t="s">
        <v>3685</v>
      </c>
      <c r="E187" s="6" t="s">
        <v>8145</v>
      </c>
      <c r="F187" s="5">
        <f>decoded[[#This Row],[FRT_DEC]]-B186</f>
        <v>2</v>
      </c>
      <c r="G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INFO]]))),G186)</f>
        <v>81</v>
      </c>
    </row>
    <row r="188" spans="1:7" x14ac:dyDescent="0.25">
      <c r="A188" s="4" t="s">
        <v>142</v>
      </c>
      <c r="B188" s="5">
        <v>335688282176</v>
      </c>
      <c r="C188" s="4" t="s">
        <v>8146</v>
      </c>
      <c r="D188" s="4" t="s">
        <v>3685</v>
      </c>
      <c r="E188" s="6" t="s">
        <v>7880</v>
      </c>
      <c r="F188" s="5">
        <f>decoded[[#This Row],[FRT_DEC]]-B187</f>
        <v>3</v>
      </c>
      <c r="G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INFO]]))),G187)</f>
        <v>81</v>
      </c>
    </row>
    <row r="189" spans="1:7" x14ac:dyDescent="0.25">
      <c r="A189" s="4" t="s">
        <v>143</v>
      </c>
      <c r="B189" s="5">
        <v>335688282190</v>
      </c>
      <c r="C189" s="4" t="s">
        <v>8147</v>
      </c>
      <c r="D189" s="4" t="s">
        <v>7842</v>
      </c>
      <c r="E189" s="6" t="s">
        <v>7845</v>
      </c>
      <c r="F189" s="5">
        <f>decoded[[#This Row],[FRT_DEC]]-B188</f>
        <v>14</v>
      </c>
      <c r="G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INFO]]))),G188)</f>
        <v>81</v>
      </c>
    </row>
    <row r="190" spans="1:7" x14ac:dyDescent="0.25">
      <c r="A190" s="4" t="s">
        <v>144</v>
      </c>
      <c r="B190" s="5">
        <v>335688282198</v>
      </c>
      <c r="C190" s="4" t="s">
        <v>8148</v>
      </c>
      <c r="D190" s="4" t="s">
        <v>7938</v>
      </c>
      <c r="E190" s="6" t="s">
        <v>8149</v>
      </c>
      <c r="F190" s="5">
        <f>decoded[[#This Row],[FRT_DEC]]-B189</f>
        <v>8</v>
      </c>
      <c r="G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INFO]]))),G189)</f>
        <v>81</v>
      </c>
    </row>
    <row r="191" spans="1:7" x14ac:dyDescent="0.25">
      <c r="A191" s="4" t="s">
        <v>145</v>
      </c>
      <c r="B191" s="5">
        <v>335688282201</v>
      </c>
      <c r="C191" s="4" t="s">
        <v>8150</v>
      </c>
      <c r="D191" s="4" t="s">
        <v>7842</v>
      </c>
      <c r="E191" s="6" t="s">
        <v>8151</v>
      </c>
      <c r="F191" s="5">
        <f>decoded[[#This Row],[FRT_DEC]]-B190</f>
        <v>3</v>
      </c>
      <c r="G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INFO]]))),G190)</f>
        <v>81</v>
      </c>
    </row>
    <row r="192" spans="1:7" x14ac:dyDescent="0.25">
      <c r="A192" s="4" t="s">
        <v>146</v>
      </c>
      <c r="B192" s="5">
        <v>335688282224</v>
      </c>
      <c r="C192" s="4" t="s">
        <v>8152</v>
      </c>
      <c r="D192" s="4" t="s">
        <v>1099</v>
      </c>
      <c r="E192" s="6" t="s">
        <v>2098</v>
      </c>
      <c r="F192" s="5">
        <f>decoded[[#This Row],[FRT_DEC]]-B191</f>
        <v>23</v>
      </c>
      <c r="G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INFO]]))),G191)</f>
        <v>81</v>
      </c>
    </row>
    <row r="193" spans="1:7" x14ac:dyDescent="0.25">
      <c r="A193" s="4" t="s">
        <v>147</v>
      </c>
      <c r="B193" s="5">
        <v>335688282230</v>
      </c>
      <c r="C193" s="4" t="s">
        <v>8153</v>
      </c>
      <c r="D193" s="4" t="s">
        <v>72</v>
      </c>
      <c r="E193" s="6" t="s">
        <v>2099</v>
      </c>
      <c r="F193" s="5">
        <f>decoded[[#This Row],[FRT_DEC]]-B192</f>
        <v>6</v>
      </c>
      <c r="G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INFO]]))),G192)</f>
        <v>81</v>
      </c>
    </row>
    <row r="194" spans="1:7" x14ac:dyDescent="0.25">
      <c r="A194" s="4" t="s">
        <v>148</v>
      </c>
      <c r="B194" s="5">
        <v>335688282251</v>
      </c>
      <c r="C194" s="4" t="s">
        <v>8154</v>
      </c>
      <c r="D194" s="4" t="s">
        <v>1099</v>
      </c>
      <c r="E194" s="6" t="s">
        <v>2100</v>
      </c>
      <c r="F194" s="5">
        <f>decoded[[#This Row],[FRT_DEC]]-B193</f>
        <v>21</v>
      </c>
      <c r="G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INFO]]))),G193)</f>
        <v>81</v>
      </c>
    </row>
    <row r="195" spans="1:7" x14ac:dyDescent="0.25">
      <c r="A195" s="4" t="s">
        <v>149</v>
      </c>
      <c r="B195" s="5">
        <v>335688282256</v>
      </c>
      <c r="C195" s="4" t="s">
        <v>8155</v>
      </c>
      <c r="D195" s="4" t="s">
        <v>72</v>
      </c>
      <c r="E195" s="6" t="s">
        <v>2101</v>
      </c>
      <c r="F195" s="5">
        <f>decoded[[#This Row],[FRT_DEC]]-B194</f>
        <v>5</v>
      </c>
      <c r="G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INFO]]))),G194)</f>
        <v>81</v>
      </c>
    </row>
    <row r="196" spans="1:7" x14ac:dyDescent="0.25">
      <c r="A196" s="4" t="s">
        <v>150</v>
      </c>
      <c r="B196" s="5">
        <v>335688282278</v>
      </c>
      <c r="C196" s="4" t="s">
        <v>8156</v>
      </c>
      <c r="D196" s="4" t="s">
        <v>1099</v>
      </c>
      <c r="E196" s="6" t="s">
        <v>2102</v>
      </c>
      <c r="F196" s="5">
        <f>decoded[[#This Row],[FRT_DEC]]-B195</f>
        <v>22</v>
      </c>
      <c r="G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INFO]]))),G195)</f>
        <v>81</v>
      </c>
    </row>
    <row r="197" spans="1:7" x14ac:dyDescent="0.25">
      <c r="A197" s="4" t="s">
        <v>151</v>
      </c>
      <c r="B197" s="5">
        <v>335688282283</v>
      </c>
      <c r="C197" s="4" t="s">
        <v>8157</v>
      </c>
      <c r="D197" s="4" t="s">
        <v>72</v>
      </c>
      <c r="E197" s="6" t="s">
        <v>2103</v>
      </c>
      <c r="F197" s="5">
        <f>decoded[[#This Row],[FRT_DEC]]-B196</f>
        <v>5</v>
      </c>
      <c r="G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INFO]]))),G196)</f>
        <v>81</v>
      </c>
    </row>
    <row r="198" spans="1:7" x14ac:dyDescent="0.25">
      <c r="A198" s="4" t="s">
        <v>660</v>
      </c>
      <c r="B198" s="5">
        <v>335688282298</v>
      </c>
      <c r="C198" s="4" t="s">
        <v>8158</v>
      </c>
      <c r="D198" s="4" t="s">
        <v>40</v>
      </c>
      <c r="E198" s="6" t="s">
        <v>2042</v>
      </c>
      <c r="F198" s="5">
        <f>decoded[[#This Row],[FRT_DEC]]-B197</f>
        <v>15</v>
      </c>
      <c r="G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INFO]]))),G197)</f>
        <v>81</v>
      </c>
    </row>
    <row r="199" spans="1:7" x14ac:dyDescent="0.25">
      <c r="A199" s="4" t="s">
        <v>661</v>
      </c>
      <c r="B199" s="5">
        <v>335688282302</v>
      </c>
      <c r="C199" s="4" t="s">
        <v>8159</v>
      </c>
      <c r="D199" s="4" t="s">
        <v>2043</v>
      </c>
      <c r="E199" s="6" t="s">
        <v>8160</v>
      </c>
      <c r="F199" s="5">
        <f>decoded[[#This Row],[FRT_DEC]]-B198</f>
        <v>4</v>
      </c>
      <c r="G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INFO]]))),G198)</f>
        <v>81</v>
      </c>
    </row>
    <row r="200" spans="1:7" ht="30" x14ac:dyDescent="0.25">
      <c r="A200" s="4" t="s">
        <v>152</v>
      </c>
      <c r="B200" s="5">
        <v>335688282323</v>
      </c>
      <c r="C200" s="4" t="s">
        <v>8161</v>
      </c>
      <c r="D200" s="4" t="s">
        <v>241</v>
      </c>
      <c r="E200" s="6" t="s">
        <v>2111</v>
      </c>
      <c r="F200" s="5">
        <f>decoded[[#This Row],[FRT_DEC]]-B199</f>
        <v>21</v>
      </c>
      <c r="G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INFO]]))),G199)</f>
        <v>81</v>
      </c>
    </row>
    <row r="201" spans="1:7" x14ac:dyDescent="0.25">
      <c r="A201" s="4" t="s">
        <v>153</v>
      </c>
      <c r="B201" s="5">
        <v>335688282326</v>
      </c>
      <c r="C201" s="4" t="s">
        <v>8162</v>
      </c>
      <c r="D201" s="4" t="s">
        <v>243</v>
      </c>
      <c r="E201" s="6" t="s">
        <v>3939</v>
      </c>
      <c r="F201" s="5">
        <f>decoded[[#This Row],[FRT_DEC]]-B200</f>
        <v>3</v>
      </c>
      <c r="G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INFO]]))),G200)</f>
        <v>81</v>
      </c>
    </row>
    <row r="202" spans="1:7" x14ac:dyDescent="0.25">
      <c r="A202" s="4" t="s">
        <v>662</v>
      </c>
      <c r="B202" s="5">
        <v>335688282379</v>
      </c>
      <c r="C202" s="4" t="s">
        <v>8163</v>
      </c>
      <c r="D202" s="4" t="s">
        <v>40</v>
      </c>
      <c r="E202" s="6" t="s">
        <v>44</v>
      </c>
      <c r="F202" s="5">
        <f>decoded[[#This Row],[FRT_DEC]]-B201</f>
        <v>53</v>
      </c>
      <c r="G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INFO]]))),G201)</f>
        <v>81</v>
      </c>
    </row>
    <row r="203" spans="1:7" x14ac:dyDescent="0.25">
      <c r="A203" s="4" t="s">
        <v>663</v>
      </c>
      <c r="B203" s="5">
        <v>335688282385</v>
      </c>
      <c r="C203" s="4" t="s">
        <v>8164</v>
      </c>
      <c r="D203" s="4" t="s">
        <v>246</v>
      </c>
      <c r="E203" s="6" t="s">
        <v>8165</v>
      </c>
      <c r="F203" s="5">
        <f>decoded[[#This Row],[FRT_DEC]]-B202</f>
        <v>6</v>
      </c>
      <c r="G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INFO]]))),G202)</f>
        <v>81</v>
      </c>
    </row>
    <row r="204" spans="1:7" x14ac:dyDescent="0.25">
      <c r="A204" s="4" t="s">
        <v>664</v>
      </c>
      <c r="B204" s="5">
        <v>335688282391</v>
      </c>
      <c r="C204" s="4" t="s">
        <v>8166</v>
      </c>
      <c r="D204" s="4" t="s">
        <v>1099</v>
      </c>
      <c r="E204" s="6" t="s">
        <v>2104</v>
      </c>
      <c r="F204" s="5">
        <f>decoded[[#This Row],[FRT_DEC]]-B203</f>
        <v>6</v>
      </c>
      <c r="G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INFO]]))),G203)</f>
        <v>81</v>
      </c>
    </row>
    <row r="205" spans="1:7" x14ac:dyDescent="0.25">
      <c r="A205" s="4" t="s">
        <v>582</v>
      </c>
      <c r="B205" s="5">
        <v>335688282396</v>
      </c>
      <c r="C205" s="4" t="s">
        <v>8167</v>
      </c>
      <c r="D205" s="4" t="s">
        <v>1099</v>
      </c>
      <c r="E205" s="6" t="s">
        <v>2105</v>
      </c>
      <c r="F205" s="5">
        <f>decoded[[#This Row],[FRT_DEC]]-B204</f>
        <v>5</v>
      </c>
      <c r="G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INFO]]))),G204)</f>
        <v>81</v>
      </c>
    </row>
    <row r="206" spans="1:7" x14ac:dyDescent="0.25">
      <c r="A206" s="4" t="s">
        <v>154</v>
      </c>
      <c r="B206" s="5">
        <v>335688282411</v>
      </c>
      <c r="C206" s="4" t="s">
        <v>8168</v>
      </c>
      <c r="D206" s="4" t="s">
        <v>72</v>
      </c>
      <c r="E206" s="6" t="s">
        <v>2092</v>
      </c>
      <c r="F206" s="5">
        <f>decoded[[#This Row],[FRT_DEC]]-B205</f>
        <v>15</v>
      </c>
      <c r="G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INFO]]))),G205)</f>
        <v>81</v>
      </c>
    </row>
    <row r="207" spans="1:7" x14ac:dyDescent="0.25">
      <c r="A207" s="4" t="s">
        <v>583</v>
      </c>
      <c r="B207" s="5">
        <v>335688282768</v>
      </c>
      <c r="C207" s="4" t="s">
        <v>8169</v>
      </c>
      <c r="D207" s="4" t="s">
        <v>2045</v>
      </c>
      <c r="E207" s="6" t="s">
        <v>8170</v>
      </c>
      <c r="F207" s="5">
        <f>decoded[[#This Row],[FRT_DEC]]-B206</f>
        <v>357</v>
      </c>
      <c r="G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INFO]]))),G206)</f>
        <v>81</v>
      </c>
    </row>
    <row r="208" spans="1:7" x14ac:dyDescent="0.25">
      <c r="A208" s="4" t="s">
        <v>584</v>
      </c>
      <c r="B208" s="5">
        <v>335688282940</v>
      </c>
      <c r="C208" s="4" t="s">
        <v>8171</v>
      </c>
      <c r="D208" s="4" t="s">
        <v>249</v>
      </c>
      <c r="E208" s="6" t="s">
        <v>7862</v>
      </c>
      <c r="F208" s="5">
        <f>decoded[[#This Row],[FRT_DEC]]-B207</f>
        <v>172</v>
      </c>
      <c r="G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INFO]]))),G207)</f>
        <v>81</v>
      </c>
    </row>
    <row r="209" spans="1:7" x14ac:dyDescent="0.25">
      <c r="A209" s="4" t="s">
        <v>585</v>
      </c>
      <c r="B209" s="5">
        <v>335688282959</v>
      </c>
      <c r="C209" s="4" t="s">
        <v>8172</v>
      </c>
      <c r="D209" s="4" t="s">
        <v>1099</v>
      </c>
      <c r="E209" s="6" t="s">
        <v>2093</v>
      </c>
      <c r="F209" s="5">
        <f>decoded[[#This Row],[FRT_DEC]]-B208</f>
        <v>19</v>
      </c>
      <c r="G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INFO]]))),G208)</f>
        <v>81</v>
      </c>
    </row>
    <row r="210" spans="1:7" x14ac:dyDescent="0.25">
      <c r="A210" s="4" t="s">
        <v>586</v>
      </c>
      <c r="B210" s="5">
        <v>335688282966</v>
      </c>
      <c r="C210" s="4" t="s">
        <v>8173</v>
      </c>
      <c r="D210" s="4" t="s">
        <v>1099</v>
      </c>
      <c r="E210" s="6" t="s">
        <v>2106</v>
      </c>
      <c r="F210" s="5">
        <f>decoded[[#This Row],[FRT_DEC]]-B209</f>
        <v>7</v>
      </c>
      <c r="G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INFO]]))),G209)</f>
        <v>81</v>
      </c>
    </row>
    <row r="211" spans="1:7" x14ac:dyDescent="0.25">
      <c r="A211" s="4" t="s">
        <v>587</v>
      </c>
      <c r="B211" s="5">
        <v>335688282987</v>
      </c>
      <c r="C211" s="4" t="s">
        <v>8174</v>
      </c>
      <c r="D211" s="4" t="s">
        <v>40</v>
      </c>
      <c r="E211" s="6" t="s">
        <v>328</v>
      </c>
      <c r="F211" s="5">
        <f>decoded[[#This Row],[FRT_DEC]]-B210</f>
        <v>21</v>
      </c>
      <c r="G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INFO]]))),G210)</f>
        <v>81</v>
      </c>
    </row>
    <row r="212" spans="1:7" x14ac:dyDescent="0.25">
      <c r="A212" s="4" t="s">
        <v>155</v>
      </c>
      <c r="B212" s="5">
        <v>335688282991</v>
      </c>
      <c r="C212" s="4" t="s">
        <v>8175</v>
      </c>
      <c r="D212" s="4" t="s">
        <v>330</v>
      </c>
      <c r="E212" s="6" t="s">
        <v>8176</v>
      </c>
      <c r="F212" s="5">
        <f>decoded[[#This Row],[FRT_DEC]]-B211</f>
        <v>4</v>
      </c>
      <c r="G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INFO]]))),G211)</f>
        <v>81</v>
      </c>
    </row>
    <row r="213" spans="1:7" x14ac:dyDescent="0.25">
      <c r="A213" s="4" t="s">
        <v>588</v>
      </c>
      <c r="B213" s="5">
        <v>335688283011</v>
      </c>
      <c r="C213" s="4" t="s">
        <v>8177</v>
      </c>
      <c r="D213" s="4" t="s">
        <v>40</v>
      </c>
      <c r="E213" s="6" t="s">
        <v>724</v>
      </c>
      <c r="F213" s="5">
        <f>decoded[[#This Row],[FRT_DEC]]-B212</f>
        <v>20</v>
      </c>
      <c r="G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INFO]]))),G212)</f>
        <v>81</v>
      </c>
    </row>
    <row r="214" spans="1:7" x14ac:dyDescent="0.25">
      <c r="A214" s="4" t="s">
        <v>589</v>
      </c>
      <c r="B214" s="5">
        <v>335688283023</v>
      </c>
      <c r="C214" s="4" t="s">
        <v>8178</v>
      </c>
      <c r="D214" s="4" t="s">
        <v>40</v>
      </c>
      <c r="E214" s="6" t="s">
        <v>45</v>
      </c>
      <c r="F214" s="5">
        <f>decoded[[#This Row],[FRT_DEC]]-B213</f>
        <v>12</v>
      </c>
      <c r="G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INFO]]))),G213)</f>
        <v>81</v>
      </c>
    </row>
    <row r="215" spans="1:7" x14ac:dyDescent="0.25">
      <c r="A215" s="4" t="s">
        <v>590</v>
      </c>
      <c r="B215" s="5">
        <v>335688283026</v>
      </c>
      <c r="C215" s="4" t="s">
        <v>8179</v>
      </c>
      <c r="D215" s="4" t="s">
        <v>46</v>
      </c>
      <c r="E215" s="6" t="s">
        <v>6961</v>
      </c>
      <c r="F215" s="5">
        <f>decoded[[#This Row],[FRT_DEC]]-B214</f>
        <v>3</v>
      </c>
      <c r="G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INFO]]))),G214)</f>
        <v>81</v>
      </c>
    </row>
    <row r="216" spans="1:7" x14ac:dyDescent="0.25">
      <c r="A216" s="4" t="s">
        <v>591</v>
      </c>
      <c r="B216" s="5">
        <v>335688283032</v>
      </c>
      <c r="C216" s="4" t="s">
        <v>8180</v>
      </c>
      <c r="D216" s="4" t="s">
        <v>72</v>
      </c>
      <c r="E216" s="6" t="s">
        <v>3683</v>
      </c>
      <c r="F216" s="5">
        <f>decoded[[#This Row],[FRT_DEC]]-B215</f>
        <v>6</v>
      </c>
      <c r="G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INFO]]))),G215)</f>
        <v>81</v>
      </c>
    </row>
    <row r="217" spans="1:7" x14ac:dyDescent="0.25">
      <c r="A217" s="4" t="s">
        <v>592</v>
      </c>
      <c r="B217" s="5">
        <v>335688283040</v>
      </c>
      <c r="C217" s="4" t="s">
        <v>8181</v>
      </c>
      <c r="D217" s="4" t="s">
        <v>72</v>
      </c>
      <c r="E217" s="6" t="s">
        <v>2088</v>
      </c>
      <c r="F217" s="5">
        <f>decoded[[#This Row],[FRT_DEC]]-B216</f>
        <v>8</v>
      </c>
      <c r="G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INFO]]))),G216)</f>
        <v>81</v>
      </c>
    </row>
    <row r="218" spans="1:7" x14ac:dyDescent="0.25">
      <c r="A218" s="4" t="s">
        <v>156</v>
      </c>
      <c r="B218" s="5">
        <v>335688283055</v>
      </c>
      <c r="C218" s="4" t="s">
        <v>8182</v>
      </c>
      <c r="D218" s="4" t="s">
        <v>72</v>
      </c>
      <c r="E218" s="6" t="s">
        <v>2107</v>
      </c>
      <c r="F218" s="5">
        <f>decoded[[#This Row],[FRT_DEC]]-B217</f>
        <v>15</v>
      </c>
      <c r="G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INFO]]))),G217)</f>
        <v>81</v>
      </c>
    </row>
    <row r="219" spans="1:7" x14ac:dyDescent="0.25">
      <c r="A219" s="4" t="s">
        <v>593</v>
      </c>
      <c r="B219" s="5">
        <v>335688283807</v>
      </c>
      <c r="C219" s="4" t="s">
        <v>8183</v>
      </c>
      <c r="D219" s="4" t="s">
        <v>7938</v>
      </c>
      <c r="E219" s="6" t="s">
        <v>8184</v>
      </c>
      <c r="F219" s="5">
        <f>decoded[[#This Row],[FRT_DEC]]-B218</f>
        <v>752</v>
      </c>
      <c r="G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INFO]]))),G218)</f>
        <v>81</v>
      </c>
    </row>
    <row r="220" spans="1:7" x14ac:dyDescent="0.25">
      <c r="A220" s="4" t="s">
        <v>594</v>
      </c>
      <c r="B220" s="5">
        <v>335688284294</v>
      </c>
      <c r="C220" s="4" t="s">
        <v>8185</v>
      </c>
      <c r="D220" s="4" t="s">
        <v>7842</v>
      </c>
      <c r="E220" s="6" t="s">
        <v>7989</v>
      </c>
      <c r="F220" s="5">
        <f>decoded[[#This Row],[FRT_DEC]]-B219</f>
        <v>487</v>
      </c>
      <c r="G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INFO]]))),G219)</f>
        <v>81</v>
      </c>
    </row>
    <row r="221" spans="1:7" x14ac:dyDescent="0.25">
      <c r="A221" s="4" t="s">
        <v>595</v>
      </c>
      <c r="B221" s="5">
        <v>335688284300</v>
      </c>
      <c r="C221" s="4" t="s">
        <v>8186</v>
      </c>
      <c r="D221" s="4" t="s">
        <v>2044</v>
      </c>
      <c r="E221" s="6" t="s">
        <v>3931</v>
      </c>
      <c r="F221" s="5">
        <f>decoded[[#This Row],[FRT_DEC]]-B220</f>
        <v>6</v>
      </c>
      <c r="G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INFO]]))),G220)</f>
        <v>81</v>
      </c>
    </row>
    <row r="222" spans="1:7" x14ac:dyDescent="0.25">
      <c r="A222" s="4" t="s">
        <v>596</v>
      </c>
      <c r="B222" s="5">
        <v>335688284305</v>
      </c>
      <c r="C222" s="4" t="s">
        <v>8187</v>
      </c>
      <c r="D222" s="4" t="s">
        <v>7938</v>
      </c>
      <c r="E222" s="6" t="s">
        <v>7991</v>
      </c>
      <c r="F222" s="5">
        <f>decoded[[#This Row],[FRT_DEC]]-B221</f>
        <v>5</v>
      </c>
      <c r="G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INFO]]))),G221)</f>
        <v>81</v>
      </c>
    </row>
    <row r="223" spans="1:7" x14ac:dyDescent="0.25">
      <c r="A223" s="4" t="s">
        <v>597</v>
      </c>
      <c r="B223" s="5">
        <v>335688291697</v>
      </c>
      <c r="C223" s="4" t="s">
        <v>8188</v>
      </c>
      <c r="D223" s="4" t="s">
        <v>7842</v>
      </c>
      <c r="E223" s="6" t="s">
        <v>7945</v>
      </c>
      <c r="F223" s="5">
        <f>decoded[[#This Row],[FRT_DEC]]-B222</f>
        <v>7392</v>
      </c>
      <c r="G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INFO]]))),G222)</f>
        <v>81</v>
      </c>
    </row>
    <row r="224" spans="1:7" x14ac:dyDescent="0.25">
      <c r="A224" s="4" t="s">
        <v>157</v>
      </c>
      <c r="B224" s="5">
        <v>335688291704</v>
      </c>
      <c r="C224" s="4" t="s">
        <v>8189</v>
      </c>
      <c r="D224" s="4" t="s">
        <v>7938</v>
      </c>
      <c r="E224" s="6" t="s">
        <v>7947</v>
      </c>
      <c r="F224" s="5">
        <f>decoded[[#This Row],[FRT_DEC]]-B223</f>
        <v>7</v>
      </c>
      <c r="G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INFO]]))),G223)</f>
        <v>81</v>
      </c>
    </row>
    <row r="225" spans="1:7" x14ac:dyDescent="0.25">
      <c r="A225" s="4" t="s">
        <v>598</v>
      </c>
      <c r="B225" s="5">
        <v>335688292766</v>
      </c>
      <c r="C225" s="4" t="s">
        <v>8190</v>
      </c>
      <c r="D225" s="4" t="s">
        <v>7842</v>
      </c>
      <c r="E225" s="6" t="s">
        <v>7936</v>
      </c>
      <c r="F225" s="5">
        <f>decoded[[#This Row],[FRT_DEC]]-B224</f>
        <v>1062</v>
      </c>
      <c r="G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INFO]]))),G224)</f>
        <v>81</v>
      </c>
    </row>
    <row r="226" spans="1:7" x14ac:dyDescent="0.25">
      <c r="A226" s="4" t="s">
        <v>599</v>
      </c>
      <c r="B226" s="5">
        <v>335688293514</v>
      </c>
      <c r="C226" s="4" t="s">
        <v>8191</v>
      </c>
      <c r="D226" s="4" t="s">
        <v>7938</v>
      </c>
      <c r="E226" s="6" t="s">
        <v>7939</v>
      </c>
      <c r="F226" s="5">
        <f>decoded[[#This Row],[FRT_DEC]]-B225</f>
        <v>748</v>
      </c>
      <c r="G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INFO]]))),G225)</f>
        <v>81</v>
      </c>
    </row>
    <row r="227" spans="1:7" x14ac:dyDescent="0.25">
      <c r="A227" s="4" t="s">
        <v>600</v>
      </c>
      <c r="B227" s="5">
        <v>335688294794</v>
      </c>
      <c r="C227" s="4" t="s">
        <v>8192</v>
      </c>
      <c r="D227" s="4" t="s">
        <v>7842</v>
      </c>
      <c r="E227" s="6" t="s">
        <v>7989</v>
      </c>
      <c r="F227" s="5">
        <f>decoded[[#This Row],[FRT_DEC]]-B226</f>
        <v>1280</v>
      </c>
      <c r="G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INFO]]))),G226)</f>
        <v>81</v>
      </c>
    </row>
    <row r="228" spans="1:7" x14ac:dyDescent="0.25">
      <c r="A228" s="4" t="s">
        <v>601</v>
      </c>
      <c r="B228" s="5">
        <v>335688294800</v>
      </c>
      <c r="C228" s="4" t="s">
        <v>8193</v>
      </c>
      <c r="D228" s="4" t="s">
        <v>292</v>
      </c>
      <c r="E228" s="6" t="s">
        <v>8194</v>
      </c>
      <c r="F228" s="5">
        <f>decoded[[#This Row],[FRT_DEC]]-B227</f>
        <v>6</v>
      </c>
      <c r="G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INFO]]))),G227)</f>
        <v>81</v>
      </c>
    </row>
    <row r="229" spans="1:7" x14ac:dyDescent="0.25">
      <c r="A229" s="4" t="s">
        <v>602</v>
      </c>
      <c r="B229" s="5">
        <v>335688294803</v>
      </c>
      <c r="C229" s="4" t="s">
        <v>8195</v>
      </c>
      <c r="D229" s="4" t="s">
        <v>216</v>
      </c>
      <c r="E229" s="6" t="s">
        <v>3970</v>
      </c>
      <c r="F229" s="5">
        <f>decoded[[#This Row],[FRT_DEC]]-B228</f>
        <v>3</v>
      </c>
      <c r="G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INFO]]))),G228)</f>
        <v>81</v>
      </c>
    </row>
    <row r="230" spans="1:7" x14ac:dyDescent="0.25">
      <c r="A230" s="4" t="s">
        <v>158</v>
      </c>
      <c r="B230" s="5">
        <v>335688294864</v>
      </c>
      <c r="C230" s="4" t="s">
        <v>8196</v>
      </c>
      <c r="D230" s="4" t="s">
        <v>221</v>
      </c>
      <c r="E230" s="6" t="s">
        <v>222</v>
      </c>
      <c r="F230" s="5">
        <f>decoded[[#This Row],[FRT_DEC]]-B229</f>
        <v>61</v>
      </c>
      <c r="G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INFO]]))),G229)</f>
        <v>81</v>
      </c>
    </row>
    <row r="231" spans="1:7" x14ac:dyDescent="0.25">
      <c r="A231" s="4" t="s">
        <v>159</v>
      </c>
      <c r="B231" s="5">
        <v>335688294880</v>
      </c>
      <c r="C231" s="4" t="s">
        <v>8197</v>
      </c>
      <c r="D231" s="4" t="s">
        <v>40</v>
      </c>
      <c r="E231" s="6" t="s">
        <v>293</v>
      </c>
      <c r="F231" s="5">
        <f>decoded[[#This Row],[FRT_DEC]]-B230</f>
        <v>16</v>
      </c>
      <c r="G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INFO]]))),G230)</f>
        <v>81</v>
      </c>
    </row>
    <row r="232" spans="1:7" x14ac:dyDescent="0.25">
      <c r="A232" s="4" t="s">
        <v>160</v>
      </c>
      <c r="B232" s="5">
        <v>335688294886</v>
      </c>
      <c r="C232" s="4" t="s">
        <v>8198</v>
      </c>
      <c r="D232" s="4" t="s">
        <v>2045</v>
      </c>
      <c r="E232" s="6" t="s">
        <v>8199</v>
      </c>
      <c r="F232" s="5">
        <f>decoded[[#This Row],[FRT_DEC]]-B231</f>
        <v>6</v>
      </c>
      <c r="G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INFO]]))),G231)</f>
        <v>81</v>
      </c>
    </row>
    <row r="233" spans="1:7" x14ac:dyDescent="0.25">
      <c r="A233" s="4" t="s">
        <v>603</v>
      </c>
      <c r="B233" s="5">
        <v>335688294889</v>
      </c>
      <c r="C233" s="4" t="s">
        <v>8200</v>
      </c>
      <c r="D233" s="4" t="s">
        <v>294</v>
      </c>
      <c r="E233" s="6" t="s">
        <v>8201</v>
      </c>
      <c r="F233" s="5">
        <f>decoded[[#This Row],[FRT_DEC]]-B232</f>
        <v>3</v>
      </c>
      <c r="G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INFO]]))),G232)</f>
        <v>81</v>
      </c>
    </row>
    <row r="234" spans="1:7" x14ac:dyDescent="0.25">
      <c r="A234" s="4" t="s">
        <v>604</v>
      </c>
      <c r="B234" s="5">
        <v>335688294893</v>
      </c>
      <c r="C234" s="4" t="s">
        <v>8202</v>
      </c>
      <c r="D234" s="4" t="s">
        <v>7938</v>
      </c>
      <c r="E234" s="6" t="s">
        <v>7991</v>
      </c>
      <c r="F234" s="5">
        <f>decoded[[#This Row],[FRT_DEC]]-B233</f>
        <v>4</v>
      </c>
      <c r="G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INFO]]))),G233)</f>
        <v>81</v>
      </c>
    </row>
    <row r="235" spans="1:7" x14ac:dyDescent="0.25">
      <c r="A235" s="4" t="s">
        <v>161</v>
      </c>
      <c r="B235" s="5">
        <v>335688295836</v>
      </c>
      <c r="C235" s="4" t="s">
        <v>8203</v>
      </c>
      <c r="D235" s="4" t="s">
        <v>7842</v>
      </c>
      <c r="E235" s="6" t="s">
        <v>7993</v>
      </c>
      <c r="F235" s="5">
        <f>decoded[[#This Row],[FRT_DEC]]-B234</f>
        <v>943</v>
      </c>
      <c r="G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INFO]]))),G234)</f>
        <v>81</v>
      </c>
    </row>
    <row r="236" spans="1:7" x14ac:dyDescent="0.25">
      <c r="A236" s="4" t="s">
        <v>162</v>
      </c>
      <c r="B236" s="5">
        <v>335688295870</v>
      </c>
      <c r="C236" s="4" t="s">
        <v>8204</v>
      </c>
      <c r="D236" s="4" t="s">
        <v>1099</v>
      </c>
      <c r="E236" s="6" t="s">
        <v>2081</v>
      </c>
      <c r="F236" s="5">
        <f>decoded[[#This Row],[FRT_DEC]]-B235</f>
        <v>34</v>
      </c>
      <c r="G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INFO]]))),G235)</f>
        <v>81</v>
      </c>
    </row>
    <row r="237" spans="1:7" x14ac:dyDescent="0.25">
      <c r="A237" s="4" t="s">
        <v>605</v>
      </c>
      <c r="B237" s="5">
        <v>335688295873</v>
      </c>
      <c r="C237" s="4" t="s">
        <v>8205</v>
      </c>
      <c r="D237" s="4" t="s">
        <v>1099</v>
      </c>
      <c r="E237" s="6" t="s">
        <v>2089</v>
      </c>
      <c r="F237" s="5">
        <f>decoded[[#This Row],[FRT_DEC]]-B236</f>
        <v>3</v>
      </c>
      <c r="G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INFO]]))),G236)</f>
        <v>81</v>
      </c>
    </row>
    <row r="238" spans="1:7" x14ac:dyDescent="0.25">
      <c r="A238" s="4" t="s">
        <v>163</v>
      </c>
      <c r="B238" s="5">
        <v>335688295882</v>
      </c>
      <c r="C238" s="4" t="s">
        <v>8206</v>
      </c>
      <c r="D238" s="4" t="s">
        <v>72</v>
      </c>
      <c r="E238" s="6" t="s">
        <v>2090</v>
      </c>
      <c r="F238" s="5">
        <f>decoded[[#This Row],[FRT_DEC]]-B237</f>
        <v>9</v>
      </c>
      <c r="G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INFO]]))),G237)</f>
        <v>81</v>
      </c>
    </row>
    <row r="239" spans="1:7" x14ac:dyDescent="0.25">
      <c r="A239" s="4" t="s">
        <v>164</v>
      </c>
      <c r="B239" s="5">
        <v>335688295897</v>
      </c>
      <c r="C239" s="4" t="s">
        <v>8207</v>
      </c>
      <c r="D239" s="4" t="s">
        <v>6</v>
      </c>
      <c r="E239" s="6" t="s">
        <v>8208</v>
      </c>
      <c r="F239" s="5">
        <f>decoded[[#This Row],[FRT_DEC]]-B238</f>
        <v>15</v>
      </c>
      <c r="G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INFO]]))),G238)</f>
        <v>82</v>
      </c>
    </row>
    <row r="240" spans="1:7" x14ac:dyDescent="0.25">
      <c r="A240" s="4" t="s">
        <v>165</v>
      </c>
      <c r="B240" s="5">
        <v>335688295922</v>
      </c>
      <c r="C240" s="4" t="s">
        <v>8209</v>
      </c>
      <c r="D240" s="4" t="s">
        <v>72</v>
      </c>
      <c r="E240" s="6" t="s">
        <v>2092</v>
      </c>
      <c r="F240" s="5">
        <f>decoded[[#This Row],[FRT_DEC]]-B239</f>
        <v>25</v>
      </c>
      <c r="G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INFO]]))),G239)</f>
        <v>82</v>
      </c>
    </row>
    <row r="241" spans="1:7" x14ac:dyDescent="0.25">
      <c r="A241" s="4" t="s">
        <v>166</v>
      </c>
      <c r="B241" s="5">
        <v>335688295944</v>
      </c>
      <c r="C241" s="4" t="s">
        <v>8210</v>
      </c>
      <c r="D241" s="4" t="s">
        <v>3671</v>
      </c>
      <c r="E241" s="6" t="s">
        <v>8211</v>
      </c>
      <c r="F241" s="5">
        <f>decoded[[#This Row],[FRT_DEC]]-B240</f>
        <v>22</v>
      </c>
      <c r="G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INFO]]))),G240)</f>
        <v>82</v>
      </c>
    </row>
    <row r="242" spans="1:7" x14ac:dyDescent="0.25">
      <c r="A242" s="4" t="s">
        <v>167</v>
      </c>
      <c r="B242" s="5">
        <v>335688295946</v>
      </c>
      <c r="C242" s="4" t="s">
        <v>8212</v>
      </c>
      <c r="D242" s="4" t="s">
        <v>3671</v>
      </c>
      <c r="E242" s="6" t="s">
        <v>7881</v>
      </c>
      <c r="F242" s="5">
        <f>decoded[[#This Row],[FRT_DEC]]-B241</f>
        <v>2</v>
      </c>
      <c r="G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INFO]]))),G241)</f>
        <v>82</v>
      </c>
    </row>
    <row r="243" spans="1:7" x14ac:dyDescent="0.25">
      <c r="A243" s="4" t="s">
        <v>168</v>
      </c>
      <c r="B243" s="5">
        <v>335688296859</v>
      </c>
      <c r="C243" s="4" t="s">
        <v>8213</v>
      </c>
      <c r="D243" s="4" t="s">
        <v>249</v>
      </c>
      <c r="E243" s="6" t="s">
        <v>3961</v>
      </c>
      <c r="F243" s="5">
        <f>decoded[[#This Row],[FRT_DEC]]-B242</f>
        <v>913</v>
      </c>
      <c r="G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INFO]]))),G242)</f>
        <v>82</v>
      </c>
    </row>
    <row r="244" spans="1:7" x14ac:dyDescent="0.25">
      <c r="A244" s="4" t="s">
        <v>169</v>
      </c>
      <c r="B244" s="5">
        <v>335688296864</v>
      </c>
      <c r="C244" s="4" t="s">
        <v>8214</v>
      </c>
      <c r="D244" s="4" t="s">
        <v>7938</v>
      </c>
      <c r="E244" s="6" t="s">
        <v>7998</v>
      </c>
      <c r="F244" s="5">
        <f>decoded[[#This Row],[FRT_DEC]]-B243</f>
        <v>5</v>
      </c>
      <c r="G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INFO]]))),G243)</f>
        <v>82</v>
      </c>
    </row>
    <row r="245" spans="1:7" x14ac:dyDescent="0.25">
      <c r="A245" s="4" t="s">
        <v>170</v>
      </c>
      <c r="B245" s="5">
        <v>335688300492</v>
      </c>
      <c r="C245" s="4" t="s">
        <v>8215</v>
      </c>
      <c r="D245" s="4" t="s">
        <v>5</v>
      </c>
      <c r="E245" s="6" t="s">
        <v>8216</v>
      </c>
      <c r="F245" s="5">
        <f>decoded[[#This Row],[FRT_DEC]]-B244</f>
        <v>3628</v>
      </c>
      <c r="G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INFO]]))),G244)</f>
        <v>82</v>
      </c>
    </row>
    <row r="246" spans="1:7" x14ac:dyDescent="0.25">
      <c r="A246" s="4" t="s">
        <v>171</v>
      </c>
      <c r="B246" s="5">
        <v>335688300494</v>
      </c>
      <c r="C246" s="4" t="s">
        <v>8217</v>
      </c>
      <c r="D246" s="4" t="s">
        <v>5</v>
      </c>
      <c r="E246" s="6" t="s">
        <v>7877</v>
      </c>
      <c r="F246" s="5">
        <f>decoded[[#This Row],[FRT_DEC]]-B245</f>
        <v>2</v>
      </c>
      <c r="G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INFO]]))),G245)</f>
        <v>82</v>
      </c>
    </row>
    <row r="247" spans="1:7" x14ac:dyDescent="0.25">
      <c r="A247" s="4" t="s">
        <v>172</v>
      </c>
      <c r="B247" s="5">
        <v>335688300496</v>
      </c>
      <c r="C247" s="4" t="s">
        <v>8218</v>
      </c>
      <c r="D247" s="4" t="s">
        <v>3686</v>
      </c>
      <c r="E247" s="6" t="s">
        <v>8219</v>
      </c>
      <c r="F247" s="5">
        <f>decoded[[#This Row],[FRT_DEC]]-B246</f>
        <v>2</v>
      </c>
      <c r="G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INFO]]))),G246)</f>
        <v>82</v>
      </c>
    </row>
    <row r="248" spans="1:7" x14ac:dyDescent="0.25">
      <c r="A248" s="4" t="s">
        <v>173</v>
      </c>
      <c r="B248" s="5">
        <v>335688300499</v>
      </c>
      <c r="C248" s="4" t="s">
        <v>8220</v>
      </c>
      <c r="D248" s="4" t="s">
        <v>3686</v>
      </c>
      <c r="E248" s="6" t="s">
        <v>7878</v>
      </c>
      <c r="F248" s="5">
        <f>decoded[[#This Row],[FRT_DEC]]-B247</f>
        <v>3</v>
      </c>
      <c r="G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INFO]]))),G247)</f>
        <v>82</v>
      </c>
    </row>
    <row r="249" spans="1:7" x14ac:dyDescent="0.25">
      <c r="A249" s="4" t="s">
        <v>174</v>
      </c>
      <c r="B249" s="5">
        <v>335688300506</v>
      </c>
      <c r="C249" s="4" t="s">
        <v>8221</v>
      </c>
      <c r="D249" s="4" t="s">
        <v>7842</v>
      </c>
      <c r="E249" s="6" t="s">
        <v>8006</v>
      </c>
      <c r="F249" s="5">
        <f>decoded[[#This Row],[FRT_DEC]]-B248</f>
        <v>7</v>
      </c>
      <c r="G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INFO]]))),G248)</f>
        <v>82</v>
      </c>
    </row>
    <row r="250" spans="1:7" x14ac:dyDescent="0.25">
      <c r="A250" s="4" t="s">
        <v>175</v>
      </c>
      <c r="B250" s="5">
        <v>335688300517</v>
      </c>
      <c r="C250" s="4" t="s">
        <v>8222</v>
      </c>
      <c r="D250" s="4" t="s">
        <v>241</v>
      </c>
      <c r="E250" s="6" t="s">
        <v>2110</v>
      </c>
      <c r="F250" s="5">
        <f>decoded[[#This Row],[FRT_DEC]]-B249</f>
        <v>11</v>
      </c>
      <c r="G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INFO]]))),G249)</f>
        <v>82</v>
      </c>
    </row>
    <row r="251" spans="1:7" x14ac:dyDescent="0.25">
      <c r="A251" s="4" t="s">
        <v>176</v>
      </c>
      <c r="B251" s="5">
        <v>335688300519</v>
      </c>
      <c r="C251" s="4" t="s">
        <v>8223</v>
      </c>
      <c r="D251" s="4" t="s">
        <v>243</v>
      </c>
      <c r="E251" s="6" t="s">
        <v>3984</v>
      </c>
      <c r="F251" s="5">
        <f>decoded[[#This Row],[FRT_DEC]]-B250</f>
        <v>2</v>
      </c>
      <c r="G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INFO]]))),G250)</f>
        <v>82</v>
      </c>
    </row>
    <row r="252" spans="1:7" x14ac:dyDescent="0.25">
      <c r="A252" s="4" t="s">
        <v>177</v>
      </c>
      <c r="B252" s="5">
        <v>335688300526</v>
      </c>
      <c r="C252" s="4" t="s">
        <v>8224</v>
      </c>
      <c r="D252" s="4" t="s">
        <v>1099</v>
      </c>
      <c r="E252" s="6" t="s">
        <v>2093</v>
      </c>
      <c r="F252" s="5">
        <f>decoded[[#This Row],[FRT_DEC]]-B251</f>
        <v>7</v>
      </c>
      <c r="G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INFO]]))),G251)</f>
        <v>82</v>
      </c>
    </row>
    <row r="253" spans="1:7" x14ac:dyDescent="0.25">
      <c r="A253" s="4" t="s">
        <v>178</v>
      </c>
      <c r="B253" s="5">
        <v>335688300531</v>
      </c>
      <c r="C253" s="4" t="s">
        <v>8225</v>
      </c>
      <c r="D253" s="4" t="s">
        <v>72</v>
      </c>
      <c r="E253" s="6" t="s">
        <v>2094</v>
      </c>
      <c r="F253" s="5">
        <f>decoded[[#This Row],[FRT_DEC]]-B252</f>
        <v>5</v>
      </c>
      <c r="G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INFO]]))),G252)</f>
        <v>82</v>
      </c>
    </row>
    <row r="254" spans="1:7" x14ac:dyDescent="0.25">
      <c r="A254" s="4" t="s">
        <v>179</v>
      </c>
      <c r="B254" s="5">
        <v>335688300537</v>
      </c>
      <c r="C254" s="4" t="s">
        <v>8226</v>
      </c>
      <c r="D254" s="4" t="s">
        <v>72</v>
      </c>
      <c r="E254" s="6" t="s">
        <v>2095</v>
      </c>
      <c r="F254" s="5">
        <f>decoded[[#This Row],[FRT_DEC]]-B253</f>
        <v>6</v>
      </c>
      <c r="G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INFO]]))),G253)</f>
        <v>82</v>
      </c>
    </row>
    <row r="255" spans="1:7" x14ac:dyDescent="0.25">
      <c r="A255" s="4" t="s">
        <v>1123</v>
      </c>
      <c r="B255" s="5">
        <v>335688300548</v>
      </c>
      <c r="C255" s="4" t="s">
        <v>8227</v>
      </c>
      <c r="D255" s="4" t="s">
        <v>246</v>
      </c>
      <c r="E255" s="6" t="s">
        <v>8228</v>
      </c>
      <c r="F255" s="5">
        <f>decoded[[#This Row],[FRT_DEC]]-B254</f>
        <v>11</v>
      </c>
      <c r="G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INFO]]))),G254)</f>
        <v>82</v>
      </c>
    </row>
    <row r="256" spans="1:7" x14ac:dyDescent="0.25">
      <c r="A256" s="4" t="s">
        <v>180</v>
      </c>
      <c r="B256" s="5">
        <v>335688300552</v>
      </c>
      <c r="C256" s="4" t="s">
        <v>8229</v>
      </c>
      <c r="D256" s="4" t="s">
        <v>7938</v>
      </c>
      <c r="E256" s="6" t="s">
        <v>8012</v>
      </c>
      <c r="F256" s="5">
        <f>decoded[[#This Row],[FRT_DEC]]-B255</f>
        <v>4</v>
      </c>
      <c r="G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INFO]]))),G255)</f>
        <v>82</v>
      </c>
    </row>
    <row r="257" spans="1:7" x14ac:dyDescent="0.25">
      <c r="A257" s="4" t="s">
        <v>181</v>
      </c>
      <c r="B257" s="5">
        <v>335688300947</v>
      </c>
      <c r="C257" s="4" t="s">
        <v>8230</v>
      </c>
      <c r="D257" s="4" t="s">
        <v>7842</v>
      </c>
      <c r="E257" s="6" t="s">
        <v>8130</v>
      </c>
      <c r="F257" s="5">
        <f>decoded[[#This Row],[FRT_DEC]]-B256</f>
        <v>395</v>
      </c>
      <c r="G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INFO]]))),G256)</f>
        <v>82</v>
      </c>
    </row>
    <row r="258" spans="1:7" x14ac:dyDescent="0.25">
      <c r="A258" s="4" t="s">
        <v>182</v>
      </c>
      <c r="B258" s="5">
        <v>335688300954</v>
      </c>
      <c r="C258" s="4" t="s">
        <v>8231</v>
      </c>
      <c r="D258" s="4" t="s">
        <v>1099</v>
      </c>
      <c r="E258" s="6" t="s">
        <v>2096</v>
      </c>
      <c r="F258" s="5">
        <f>decoded[[#This Row],[FRT_DEC]]-B257</f>
        <v>7</v>
      </c>
      <c r="G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INFO]]))),G257)</f>
        <v>82</v>
      </c>
    </row>
    <row r="259" spans="1:7" x14ac:dyDescent="0.25">
      <c r="A259" s="4" t="s">
        <v>183</v>
      </c>
      <c r="B259" s="5">
        <v>335688300960</v>
      </c>
      <c r="C259" s="4" t="s">
        <v>8232</v>
      </c>
      <c r="D259" s="4" t="s">
        <v>72</v>
      </c>
      <c r="E259" s="6" t="s">
        <v>2097</v>
      </c>
      <c r="F259" s="5">
        <f>decoded[[#This Row],[FRT_DEC]]-B258</f>
        <v>6</v>
      </c>
      <c r="G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INFO]]))),G258)</f>
        <v>82</v>
      </c>
    </row>
    <row r="260" spans="1:7" x14ac:dyDescent="0.25">
      <c r="A260" s="4" t="s">
        <v>184</v>
      </c>
      <c r="B260" s="5">
        <v>335688300972</v>
      </c>
      <c r="C260" s="4" t="s">
        <v>8233</v>
      </c>
      <c r="D260" s="4" t="s">
        <v>3672</v>
      </c>
      <c r="E260" s="6" t="s">
        <v>4034</v>
      </c>
      <c r="F260" s="5">
        <f>decoded[[#This Row],[FRT_DEC]]-B259</f>
        <v>12</v>
      </c>
      <c r="G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INFO]]))),G259)</f>
        <v>82</v>
      </c>
    </row>
    <row r="261" spans="1:7" x14ac:dyDescent="0.25">
      <c r="A261" s="4" t="s">
        <v>185</v>
      </c>
      <c r="B261" s="5">
        <v>335688301727</v>
      </c>
      <c r="C261" s="4" t="s">
        <v>8234</v>
      </c>
      <c r="D261" s="4" t="s">
        <v>262</v>
      </c>
      <c r="E261" s="6" t="s">
        <v>4035</v>
      </c>
      <c r="F261" s="5">
        <f>decoded[[#This Row],[FRT_DEC]]-B260</f>
        <v>755</v>
      </c>
      <c r="G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INFO]]))),G260)</f>
        <v>82</v>
      </c>
    </row>
    <row r="262" spans="1:7" x14ac:dyDescent="0.25">
      <c r="A262" s="4" t="s">
        <v>186</v>
      </c>
      <c r="B262" s="5">
        <v>335688301732</v>
      </c>
      <c r="C262" s="4" t="s">
        <v>8235</v>
      </c>
      <c r="D262" s="4" t="s">
        <v>7938</v>
      </c>
      <c r="E262" s="6" t="s">
        <v>8136</v>
      </c>
      <c r="F262" s="5">
        <f>decoded[[#This Row],[FRT_DEC]]-B261</f>
        <v>5</v>
      </c>
      <c r="G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INFO]]))),G261)</f>
        <v>82</v>
      </c>
    </row>
    <row r="263" spans="1:7" x14ac:dyDescent="0.25">
      <c r="A263" s="4" t="s">
        <v>187</v>
      </c>
      <c r="B263" s="5">
        <v>335688303051</v>
      </c>
      <c r="C263" s="4" t="s">
        <v>8236</v>
      </c>
      <c r="D263" s="4" t="s">
        <v>84</v>
      </c>
      <c r="E263" s="6" t="s">
        <v>3977</v>
      </c>
      <c r="F263" s="5">
        <f>decoded[[#This Row],[FRT_DEC]]-B262</f>
        <v>1319</v>
      </c>
      <c r="G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INFO]]))),G262)</f>
        <v>82</v>
      </c>
    </row>
    <row r="264" spans="1:7" x14ac:dyDescent="0.25">
      <c r="A264" s="4" t="s">
        <v>709</v>
      </c>
      <c r="B264" s="5">
        <v>335688303053</v>
      </c>
      <c r="C264" s="4" t="s">
        <v>8237</v>
      </c>
      <c r="D264" s="4" t="s">
        <v>3684</v>
      </c>
      <c r="E264" s="6" t="s">
        <v>8238</v>
      </c>
      <c r="F264" s="5">
        <f>decoded[[#This Row],[FRT_DEC]]-B263</f>
        <v>2</v>
      </c>
      <c r="G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INFO]]))),G263)</f>
        <v>82</v>
      </c>
    </row>
    <row r="265" spans="1:7" x14ac:dyDescent="0.25">
      <c r="A265" s="4" t="s">
        <v>710</v>
      </c>
      <c r="B265" s="5">
        <v>335688303059</v>
      </c>
      <c r="C265" s="4" t="s">
        <v>8239</v>
      </c>
      <c r="D265" s="4" t="s">
        <v>3684</v>
      </c>
      <c r="E265" s="6" t="s">
        <v>7879</v>
      </c>
      <c r="F265" s="5">
        <f>decoded[[#This Row],[FRT_DEC]]-B264</f>
        <v>6</v>
      </c>
      <c r="G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INFO]]))),G264)</f>
        <v>82</v>
      </c>
    </row>
    <row r="266" spans="1:7" x14ac:dyDescent="0.25">
      <c r="A266" s="4" t="s">
        <v>711</v>
      </c>
      <c r="B266" s="5">
        <v>335688303081</v>
      </c>
      <c r="C266" s="4" t="s">
        <v>8240</v>
      </c>
      <c r="D266" s="4" t="s">
        <v>85</v>
      </c>
      <c r="E266" s="6" t="s">
        <v>263</v>
      </c>
      <c r="F266" s="5">
        <f>decoded[[#This Row],[FRT_DEC]]-B265</f>
        <v>22</v>
      </c>
      <c r="G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INFO]]))),G265)</f>
        <v>82</v>
      </c>
    </row>
    <row r="267" spans="1:7" x14ac:dyDescent="0.25">
      <c r="A267" s="4" t="s">
        <v>712</v>
      </c>
      <c r="B267" s="5">
        <v>335688303219</v>
      </c>
      <c r="C267" s="4" t="s">
        <v>8241</v>
      </c>
      <c r="D267" s="4" t="s">
        <v>87</v>
      </c>
      <c r="E267" s="6" t="s">
        <v>3695</v>
      </c>
      <c r="F267" s="5">
        <f>decoded[[#This Row],[FRT_DEC]]-B266</f>
        <v>138</v>
      </c>
      <c r="G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INFO]]))),G266)</f>
        <v>82</v>
      </c>
    </row>
    <row r="268" spans="1:7" x14ac:dyDescent="0.25">
      <c r="A268" s="4" t="s">
        <v>713</v>
      </c>
      <c r="B268" s="5">
        <v>335688303387</v>
      </c>
      <c r="C268" s="4" t="s">
        <v>8242</v>
      </c>
      <c r="D268" s="4" t="s">
        <v>43</v>
      </c>
      <c r="E268" s="6" t="s">
        <v>4010</v>
      </c>
      <c r="F268" s="5">
        <f>decoded[[#This Row],[FRT_DEC]]-B267</f>
        <v>168</v>
      </c>
      <c r="G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INFO]]))),G267)</f>
        <v>82</v>
      </c>
    </row>
    <row r="269" spans="1:7" x14ac:dyDescent="0.25">
      <c r="A269" s="4" t="s">
        <v>714</v>
      </c>
      <c r="B269" s="5">
        <v>335688303389</v>
      </c>
      <c r="C269" s="4" t="s">
        <v>8243</v>
      </c>
      <c r="D269" s="4" t="s">
        <v>3685</v>
      </c>
      <c r="E269" s="6" t="s">
        <v>8244</v>
      </c>
      <c r="F269" s="5">
        <f>decoded[[#This Row],[FRT_DEC]]-B268</f>
        <v>2</v>
      </c>
      <c r="G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INFO]]))),G268)</f>
        <v>82</v>
      </c>
    </row>
    <row r="270" spans="1:7" x14ac:dyDescent="0.25">
      <c r="A270" s="4" t="s">
        <v>715</v>
      </c>
      <c r="B270" s="5">
        <v>335688303392</v>
      </c>
      <c r="C270" s="4" t="s">
        <v>8245</v>
      </c>
      <c r="D270" s="4" t="s">
        <v>3685</v>
      </c>
      <c r="E270" s="6" t="s">
        <v>7880</v>
      </c>
      <c r="F270" s="5">
        <f>decoded[[#This Row],[FRT_DEC]]-B269</f>
        <v>3</v>
      </c>
      <c r="G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INFO]]))),G269)</f>
        <v>82</v>
      </c>
    </row>
    <row r="271" spans="1:7" x14ac:dyDescent="0.25">
      <c r="A271" s="4" t="s">
        <v>716</v>
      </c>
      <c r="B271" s="5">
        <v>335688303406</v>
      </c>
      <c r="C271" s="4" t="s">
        <v>8246</v>
      </c>
      <c r="D271" s="4" t="s">
        <v>7842</v>
      </c>
      <c r="E271" s="6" t="s">
        <v>7845</v>
      </c>
      <c r="F271" s="5">
        <f>decoded[[#This Row],[FRT_DEC]]-B270</f>
        <v>14</v>
      </c>
      <c r="G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INFO]]))),G270)</f>
        <v>82</v>
      </c>
    </row>
    <row r="272" spans="1:7" x14ac:dyDescent="0.25">
      <c r="A272" s="4" t="s">
        <v>717</v>
      </c>
      <c r="B272" s="5">
        <v>335688303414</v>
      </c>
      <c r="C272" s="4" t="s">
        <v>8247</v>
      </c>
      <c r="D272" s="4" t="s">
        <v>7938</v>
      </c>
      <c r="E272" s="6" t="s">
        <v>8149</v>
      </c>
      <c r="F272" s="5">
        <f>decoded[[#This Row],[FRT_DEC]]-B271</f>
        <v>8</v>
      </c>
      <c r="G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INFO]]))),G271)</f>
        <v>82</v>
      </c>
    </row>
    <row r="273" spans="1:7" x14ac:dyDescent="0.25">
      <c r="A273" s="4" t="s">
        <v>718</v>
      </c>
      <c r="B273" s="5">
        <v>335688303428</v>
      </c>
      <c r="C273" s="4" t="s">
        <v>8248</v>
      </c>
      <c r="D273" s="4" t="s">
        <v>7842</v>
      </c>
      <c r="E273" s="6" t="s">
        <v>8151</v>
      </c>
      <c r="F273" s="5">
        <f>decoded[[#This Row],[FRT_DEC]]-B272</f>
        <v>14</v>
      </c>
      <c r="G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INFO]]))),G272)</f>
        <v>82</v>
      </c>
    </row>
    <row r="274" spans="1:7" x14ac:dyDescent="0.25">
      <c r="A274" s="4" t="s">
        <v>719</v>
      </c>
      <c r="B274" s="5">
        <v>335688303441</v>
      </c>
      <c r="C274" s="4" t="s">
        <v>8249</v>
      </c>
      <c r="D274" s="4" t="s">
        <v>1099</v>
      </c>
      <c r="E274" s="6" t="s">
        <v>2098</v>
      </c>
      <c r="F274" s="5">
        <f>decoded[[#This Row],[FRT_DEC]]-B273</f>
        <v>13</v>
      </c>
      <c r="G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INFO]]))),G273)</f>
        <v>82</v>
      </c>
    </row>
    <row r="275" spans="1:7" x14ac:dyDescent="0.25">
      <c r="A275" s="4" t="s">
        <v>720</v>
      </c>
      <c r="B275" s="5">
        <v>335688303446</v>
      </c>
      <c r="C275" s="4" t="s">
        <v>8250</v>
      </c>
      <c r="D275" s="4" t="s">
        <v>72</v>
      </c>
      <c r="E275" s="6" t="s">
        <v>2099</v>
      </c>
      <c r="F275" s="5">
        <f>decoded[[#This Row],[FRT_DEC]]-B274</f>
        <v>5</v>
      </c>
      <c r="G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INFO]]))),G274)</f>
        <v>82</v>
      </c>
    </row>
    <row r="276" spans="1:7" x14ac:dyDescent="0.25">
      <c r="A276" s="4" t="s">
        <v>721</v>
      </c>
      <c r="B276" s="5">
        <v>335688303467</v>
      </c>
      <c r="C276" s="4" t="s">
        <v>8251</v>
      </c>
      <c r="D276" s="4" t="s">
        <v>1099</v>
      </c>
      <c r="E276" s="6" t="s">
        <v>2100</v>
      </c>
      <c r="F276" s="5">
        <f>decoded[[#This Row],[FRT_DEC]]-B275</f>
        <v>21</v>
      </c>
      <c r="G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INFO]]))),G275)</f>
        <v>82</v>
      </c>
    </row>
    <row r="277" spans="1:7" x14ac:dyDescent="0.25">
      <c r="A277" s="4" t="s">
        <v>722</v>
      </c>
      <c r="B277" s="5">
        <v>335688303473</v>
      </c>
      <c r="C277" s="4" t="s">
        <v>8252</v>
      </c>
      <c r="D277" s="4" t="s">
        <v>72</v>
      </c>
      <c r="E277" s="6" t="s">
        <v>2101</v>
      </c>
      <c r="F277" s="5">
        <f>decoded[[#This Row],[FRT_DEC]]-B276</f>
        <v>6</v>
      </c>
      <c r="G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INFO]]))),G276)</f>
        <v>82</v>
      </c>
    </row>
    <row r="278" spans="1:7" x14ac:dyDescent="0.25">
      <c r="A278" s="4" t="s">
        <v>723</v>
      </c>
      <c r="B278" s="5">
        <v>335688303494</v>
      </c>
      <c r="C278" s="4" t="s">
        <v>8253</v>
      </c>
      <c r="D278" s="4" t="s">
        <v>1099</v>
      </c>
      <c r="E278" s="6" t="s">
        <v>2102</v>
      </c>
      <c r="F278" s="5">
        <f>decoded[[#This Row],[FRT_DEC]]-B277</f>
        <v>21</v>
      </c>
      <c r="G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INFO]]))),G277)</f>
        <v>82</v>
      </c>
    </row>
    <row r="279" spans="1:7" x14ac:dyDescent="0.25">
      <c r="A279" s="4" t="s">
        <v>188</v>
      </c>
      <c r="B279" s="5">
        <v>335688303500</v>
      </c>
      <c r="C279" s="4" t="s">
        <v>8254</v>
      </c>
      <c r="D279" s="4" t="s">
        <v>72</v>
      </c>
      <c r="E279" s="6" t="s">
        <v>2103</v>
      </c>
      <c r="F279" s="5">
        <f>decoded[[#This Row],[FRT_DEC]]-B278</f>
        <v>6</v>
      </c>
      <c r="G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INFO]]))),G278)</f>
        <v>82</v>
      </c>
    </row>
    <row r="280" spans="1:7" x14ac:dyDescent="0.25">
      <c r="A280" s="4" t="s">
        <v>189</v>
      </c>
      <c r="B280" s="5">
        <v>335688303516</v>
      </c>
      <c r="C280" s="4" t="s">
        <v>8255</v>
      </c>
      <c r="D280" s="4" t="s">
        <v>40</v>
      </c>
      <c r="E280" s="6" t="s">
        <v>2042</v>
      </c>
      <c r="F280" s="5">
        <f>decoded[[#This Row],[FRT_DEC]]-B279</f>
        <v>16</v>
      </c>
      <c r="G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INFO]]))),G279)</f>
        <v>82</v>
      </c>
    </row>
    <row r="281" spans="1:7" x14ac:dyDescent="0.25">
      <c r="A281" s="4" t="s">
        <v>190</v>
      </c>
      <c r="B281" s="5">
        <v>335688303519</v>
      </c>
      <c r="C281" s="4" t="s">
        <v>8256</v>
      </c>
      <c r="D281" s="4" t="s">
        <v>2043</v>
      </c>
      <c r="E281" s="6" t="s">
        <v>8257</v>
      </c>
      <c r="F281" s="5">
        <f>decoded[[#This Row],[FRT_DEC]]-B280</f>
        <v>3</v>
      </c>
      <c r="G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INFO]]))),G280)</f>
        <v>82</v>
      </c>
    </row>
    <row r="282" spans="1:7" ht="30" x14ac:dyDescent="0.25">
      <c r="A282" s="4" t="s">
        <v>191</v>
      </c>
      <c r="B282" s="5">
        <v>335688303540</v>
      </c>
      <c r="C282" s="4" t="s">
        <v>8258</v>
      </c>
      <c r="D282" s="4" t="s">
        <v>241</v>
      </c>
      <c r="E282" s="6" t="s">
        <v>2111</v>
      </c>
      <c r="F282" s="5">
        <f>decoded[[#This Row],[FRT_DEC]]-B281</f>
        <v>21</v>
      </c>
      <c r="G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INFO]]))),G281)</f>
        <v>82</v>
      </c>
    </row>
    <row r="283" spans="1:7" x14ac:dyDescent="0.25">
      <c r="A283" s="4" t="s">
        <v>192</v>
      </c>
      <c r="B283" s="5">
        <v>335688303543</v>
      </c>
      <c r="C283" s="4" t="s">
        <v>8259</v>
      </c>
      <c r="D283" s="4" t="s">
        <v>243</v>
      </c>
      <c r="E283" s="6" t="s">
        <v>3939</v>
      </c>
      <c r="F283" s="5">
        <f>decoded[[#This Row],[FRT_DEC]]-B282</f>
        <v>3</v>
      </c>
      <c r="G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INFO]]))),G282)</f>
        <v>82</v>
      </c>
    </row>
    <row r="284" spans="1:7" x14ac:dyDescent="0.25">
      <c r="A284" s="4" t="s">
        <v>193</v>
      </c>
      <c r="B284" s="5">
        <v>335688303596</v>
      </c>
      <c r="C284" s="4" t="s">
        <v>8260</v>
      </c>
      <c r="D284" s="4" t="s">
        <v>40</v>
      </c>
      <c r="E284" s="6" t="s">
        <v>44</v>
      </c>
      <c r="F284" s="5">
        <f>decoded[[#This Row],[FRT_DEC]]-B283</f>
        <v>53</v>
      </c>
      <c r="G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INFO]]))),G283)</f>
        <v>82</v>
      </c>
    </row>
    <row r="285" spans="1:7" x14ac:dyDescent="0.25">
      <c r="A285" s="4" t="s">
        <v>606</v>
      </c>
      <c r="B285" s="5">
        <v>335688303601</v>
      </c>
      <c r="C285" s="4" t="s">
        <v>8261</v>
      </c>
      <c r="D285" s="4" t="s">
        <v>246</v>
      </c>
      <c r="E285" s="6" t="s">
        <v>8262</v>
      </c>
      <c r="F285" s="5">
        <f>decoded[[#This Row],[FRT_DEC]]-B284</f>
        <v>5</v>
      </c>
      <c r="G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INFO]]))),G284)</f>
        <v>82</v>
      </c>
    </row>
    <row r="286" spans="1:7" x14ac:dyDescent="0.25">
      <c r="A286" s="4" t="s">
        <v>194</v>
      </c>
      <c r="B286" s="5">
        <v>335688303608</v>
      </c>
      <c r="C286" s="4" t="s">
        <v>8263</v>
      </c>
      <c r="D286" s="4" t="s">
        <v>1099</v>
      </c>
      <c r="E286" s="6" t="s">
        <v>2104</v>
      </c>
      <c r="F286" s="5">
        <f>decoded[[#This Row],[FRT_DEC]]-B285</f>
        <v>7</v>
      </c>
      <c r="G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INFO]]))),G285)</f>
        <v>82</v>
      </c>
    </row>
    <row r="287" spans="1:7" x14ac:dyDescent="0.25">
      <c r="A287" s="4" t="s">
        <v>195</v>
      </c>
      <c r="B287" s="5">
        <v>335688303615</v>
      </c>
      <c r="C287" s="4" t="s">
        <v>8264</v>
      </c>
      <c r="D287" s="4" t="s">
        <v>1099</v>
      </c>
      <c r="E287" s="6" t="s">
        <v>2105</v>
      </c>
      <c r="F287" s="5">
        <f>decoded[[#This Row],[FRT_DEC]]-B286</f>
        <v>7</v>
      </c>
      <c r="G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INFO]]))),G286)</f>
        <v>82</v>
      </c>
    </row>
    <row r="288" spans="1:7" x14ac:dyDescent="0.25">
      <c r="A288" s="4" t="s">
        <v>196</v>
      </c>
      <c r="B288" s="5">
        <v>335688303627</v>
      </c>
      <c r="C288" s="4" t="s">
        <v>8265</v>
      </c>
      <c r="D288" s="4" t="s">
        <v>72</v>
      </c>
      <c r="E288" s="6" t="s">
        <v>2092</v>
      </c>
      <c r="F288" s="5">
        <f>decoded[[#This Row],[FRT_DEC]]-B287</f>
        <v>12</v>
      </c>
      <c r="G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INFO]]))),G287)</f>
        <v>82</v>
      </c>
    </row>
    <row r="289" spans="1:7" x14ac:dyDescent="0.25">
      <c r="A289" s="4" t="s">
        <v>197</v>
      </c>
      <c r="B289" s="5">
        <v>335688303983</v>
      </c>
      <c r="C289" s="4" t="s">
        <v>8266</v>
      </c>
      <c r="D289" s="4" t="s">
        <v>2045</v>
      </c>
      <c r="E289" s="6" t="s">
        <v>8267</v>
      </c>
      <c r="F289" s="5">
        <f>decoded[[#This Row],[FRT_DEC]]-B288</f>
        <v>356</v>
      </c>
      <c r="G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INFO]]))),G288)</f>
        <v>82</v>
      </c>
    </row>
    <row r="290" spans="1:7" x14ac:dyDescent="0.25">
      <c r="A290" s="4" t="s">
        <v>198</v>
      </c>
      <c r="B290" s="5">
        <v>335688304156</v>
      </c>
      <c r="C290" s="4" t="s">
        <v>8268</v>
      </c>
      <c r="D290" s="4" t="s">
        <v>249</v>
      </c>
      <c r="E290" s="6" t="s">
        <v>7471</v>
      </c>
      <c r="F290" s="5">
        <f>decoded[[#This Row],[FRT_DEC]]-B289</f>
        <v>173</v>
      </c>
      <c r="G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INFO]]))),G289)</f>
        <v>82</v>
      </c>
    </row>
    <row r="291" spans="1:7" x14ac:dyDescent="0.25">
      <c r="A291" s="4" t="s">
        <v>199</v>
      </c>
      <c r="B291" s="5">
        <v>335688304176</v>
      </c>
      <c r="C291" s="4" t="s">
        <v>8269</v>
      </c>
      <c r="D291" s="4" t="s">
        <v>1099</v>
      </c>
      <c r="E291" s="6" t="s">
        <v>2093</v>
      </c>
      <c r="F291" s="5">
        <f>decoded[[#This Row],[FRT_DEC]]-B290</f>
        <v>20</v>
      </c>
      <c r="G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INFO]]))),G290)</f>
        <v>82</v>
      </c>
    </row>
    <row r="292" spans="1:7" x14ac:dyDescent="0.25">
      <c r="A292" s="4" t="s">
        <v>200</v>
      </c>
      <c r="B292" s="5">
        <v>335688304182</v>
      </c>
      <c r="C292" s="4" t="s">
        <v>8270</v>
      </c>
      <c r="D292" s="4" t="s">
        <v>1099</v>
      </c>
      <c r="E292" s="6" t="s">
        <v>2106</v>
      </c>
      <c r="F292" s="5">
        <f>decoded[[#This Row],[FRT_DEC]]-B291</f>
        <v>6</v>
      </c>
      <c r="G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INFO]]))),G291)</f>
        <v>82</v>
      </c>
    </row>
    <row r="293" spans="1:7" x14ac:dyDescent="0.25">
      <c r="A293" s="4" t="s">
        <v>201</v>
      </c>
      <c r="B293" s="5">
        <v>335688304204</v>
      </c>
      <c r="C293" s="4" t="s">
        <v>8271</v>
      </c>
      <c r="D293" s="4" t="s">
        <v>40</v>
      </c>
      <c r="E293" s="6" t="s">
        <v>328</v>
      </c>
      <c r="F293" s="5">
        <f>decoded[[#This Row],[FRT_DEC]]-B292</f>
        <v>22</v>
      </c>
      <c r="G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INFO]]))),G292)</f>
        <v>82</v>
      </c>
    </row>
    <row r="294" spans="1:7" x14ac:dyDescent="0.25">
      <c r="A294" s="4" t="s">
        <v>202</v>
      </c>
      <c r="B294" s="5">
        <v>335688304207</v>
      </c>
      <c r="C294" s="4" t="s">
        <v>8272</v>
      </c>
      <c r="D294" s="4" t="s">
        <v>330</v>
      </c>
      <c r="E294" s="6" t="s">
        <v>8273</v>
      </c>
      <c r="F294" s="5">
        <f>decoded[[#This Row],[FRT_DEC]]-B293</f>
        <v>3</v>
      </c>
      <c r="G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INFO]]))),G293)</f>
        <v>82</v>
      </c>
    </row>
    <row r="295" spans="1:7" x14ac:dyDescent="0.25">
      <c r="A295" s="4" t="s">
        <v>203</v>
      </c>
      <c r="B295" s="5">
        <v>335688304228</v>
      </c>
      <c r="C295" s="4" t="s">
        <v>8274</v>
      </c>
      <c r="D295" s="4" t="s">
        <v>40</v>
      </c>
      <c r="E295" s="6" t="s">
        <v>724</v>
      </c>
      <c r="F295" s="5">
        <f>decoded[[#This Row],[FRT_DEC]]-B294</f>
        <v>21</v>
      </c>
      <c r="G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INFO]]))),G294)</f>
        <v>82</v>
      </c>
    </row>
    <row r="296" spans="1:7" x14ac:dyDescent="0.25">
      <c r="A296" s="4" t="s">
        <v>607</v>
      </c>
      <c r="B296" s="5">
        <v>335688304240</v>
      </c>
      <c r="C296" s="4" t="s">
        <v>8275</v>
      </c>
      <c r="D296" s="4" t="s">
        <v>40</v>
      </c>
      <c r="E296" s="6" t="s">
        <v>45</v>
      </c>
      <c r="F296" s="5">
        <f>decoded[[#This Row],[FRT_DEC]]-B295</f>
        <v>12</v>
      </c>
      <c r="G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INFO]]))),G295)</f>
        <v>82</v>
      </c>
    </row>
    <row r="297" spans="1:7" x14ac:dyDescent="0.25">
      <c r="A297" s="4" t="s">
        <v>608</v>
      </c>
      <c r="B297" s="5">
        <v>335688304243</v>
      </c>
      <c r="C297" s="4" t="s">
        <v>8276</v>
      </c>
      <c r="D297" s="4" t="s">
        <v>46</v>
      </c>
      <c r="E297" s="6" t="s">
        <v>6961</v>
      </c>
      <c r="F297" s="5">
        <f>decoded[[#This Row],[FRT_DEC]]-B296</f>
        <v>3</v>
      </c>
      <c r="G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INFO]]))),G296)</f>
        <v>82</v>
      </c>
    </row>
    <row r="298" spans="1:7" x14ac:dyDescent="0.25">
      <c r="A298" s="4" t="s">
        <v>204</v>
      </c>
      <c r="B298" s="5">
        <v>335688304251</v>
      </c>
      <c r="C298" s="4" t="s">
        <v>8277</v>
      </c>
      <c r="D298" s="4" t="s">
        <v>72</v>
      </c>
      <c r="E298" s="6" t="s">
        <v>3683</v>
      </c>
      <c r="F298" s="5">
        <f>decoded[[#This Row],[FRT_DEC]]-B297</f>
        <v>8</v>
      </c>
      <c r="G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INFO]]))),G297)</f>
        <v>82</v>
      </c>
    </row>
    <row r="299" spans="1:7" x14ac:dyDescent="0.25">
      <c r="A299" s="4" t="s">
        <v>205</v>
      </c>
      <c r="B299" s="5">
        <v>335688304256</v>
      </c>
      <c r="C299" s="4" t="s">
        <v>8278</v>
      </c>
      <c r="D299" s="4" t="s">
        <v>72</v>
      </c>
      <c r="E299" s="6" t="s">
        <v>2088</v>
      </c>
      <c r="F299" s="5">
        <f>decoded[[#This Row],[FRT_DEC]]-B298</f>
        <v>5</v>
      </c>
      <c r="G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INFO]]))),G298)</f>
        <v>82</v>
      </c>
    </row>
    <row r="300" spans="1:7" x14ac:dyDescent="0.25">
      <c r="A300" s="4" t="s">
        <v>609</v>
      </c>
      <c r="B300" s="5">
        <v>335688304271</v>
      </c>
      <c r="C300" s="4" t="s">
        <v>8279</v>
      </c>
      <c r="D300" s="4" t="s">
        <v>72</v>
      </c>
      <c r="E300" s="6" t="s">
        <v>2107</v>
      </c>
      <c r="F300" s="5">
        <f>decoded[[#This Row],[FRT_DEC]]-B299</f>
        <v>15</v>
      </c>
      <c r="G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INFO]]))),G299)</f>
        <v>82</v>
      </c>
    </row>
    <row r="301" spans="1:7" x14ac:dyDescent="0.25">
      <c r="A301" s="4" t="s">
        <v>610</v>
      </c>
      <c r="B301" s="5">
        <v>335688305022</v>
      </c>
      <c r="C301" s="4" t="s">
        <v>8280</v>
      </c>
      <c r="D301" s="4" t="s">
        <v>7938</v>
      </c>
      <c r="E301" s="6" t="s">
        <v>8184</v>
      </c>
      <c r="F301" s="5">
        <f>decoded[[#This Row],[FRT_DEC]]-B300</f>
        <v>751</v>
      </c>
      <c r="G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INFO]]))),G300)</f>
        <v>82</v>
      </c>
    </row>
    <row r="302" spans="1:7" x14ac:dyDescent="0.25">
      <c r="A302" s="4" t="s">
        <v>611</v>
      </c>
      <c r="B302" s="5">
        <v>335688305509</v>
      </c>
      <c r="C302" s="4" t="s">
        <v>8281</v>
      </c>
      <c r="D302" s="4" t="s">
        <v>7842</v>
      </c>
      <c r="E302" s="6" t="s">
        <v>7989</v>
      </c>
      <c r="F302" s="5">
        <f>decoded[[#This Row],[FRT_DEC]]-B301</f>
        <v>487</v>
      </c>
      <c r="G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INFO]]))),G301)</f>
        <v>82</v>
      </c>
    </row>
    <row r="303" spans="1:7" x14ac:dyDescent="0.25">
      <c r="A303" s="4" t="s">
        <v>612</v>
      </c>
      <c r="B303" s="5">
        <v>335688305515</v>
      </c>
      <c r="C303" s="4" t="s">
        <v>8282</v>
      </c>
      <c r="D303" s="4" t="s">
        <v>2044</v>
      </c>
      <c r="E303" s="6" t="s">
        <v>3931</v>
      </c>
      <c r="F303" s="5">
        <f>decoded[[#This Row],[FRT_DEC]]-B302</f>
        <v>6</v>
      </c>
      <c r="G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INFO]]))),G302)</f>
        <v>82</v>
      </c>
    </row>
    <row r="304" spans="1:7" x14ac:dyDescent="0.25">
      <c r="A304" s="4" t="s">
        <v>613</v>
      </c>
      <c r="B304" s="5">
        <v>335688305520</v>
      </c>
      <c r="C304" s="4" t="s">
        <v>8283</v>
      </c>
      <c r="D304" s="4" t="s">
        <v>7938</v>
      </c>
      <c r="E304" s="6" t="s">
        <v>7991</v>
      </c>
      <c r="F304" s="5">
        <f>decoded[[#This Row],[FRT_DEC]]-B303</f>
        <v>5</v>
      </c>
      <c r="G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INFO]]))),G303)</f>
        <v>82</v>
      </c>
    </row>
    <row r="305" spans="1:7" x14ac:dyDescent="0.25">
      <c r="A305" s="4" t="s">
        <v>665</v>
      </c>
      <c r="B305" s="5">
        <v>335688312765</v>
      </c>
      <c r="C305" s="4" t="s">
        <v>8284</v>
      </c>
      <c r="D305" s="4" t="s">
        <v>7842</v>
      </c>
      <c r="E305" s="6" t="s">
        <v>7936</v>
      </c>
      <c r="F305" s="5">
        <f>decoded[[#This Row],[FRT_DEC]]-B304</f>
        <v>7245</v>
      </c>
      <c r="G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INFO]]))),G304)</f>
        <v>82</v>
      </c>
    </row>
    <row r="306" spans="1:7" x14ac:dyDescent="0.25">
      <c r="A306" s="4" t="s">
        <v>206</v>
      </c>
      <c r="B306" s="5">
        <v>335688313528</v>
      </c>
      <c r="C306" s="4" t="s">
        <v>8285</v>
      </c>
      <c r="D306" s="4" t="s">
        <v>7938</v>
      </c>
      <c r="E306" s="6" t="s">
        <v>7939</v>
      </c>
      <c r="F306" s="5">
        <f>decoded[[#This Row],[FRT_DEC]]-B305</f>
        <v>763</v>
      </c>
      <c r="G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INFO]]))),G305)</f>
        <v>82</v>
      </c>
    </row>
    <row r="307" spans="1:7" x14ac:dyDescent="0.25">
      <c r="A307" s="4" t="s">
        <v>779</v>
      </c>
      <c r="B307" s="5">
        <v>335688315980</v>
      </c>
      <c r="C307" s="4" t="s">
        <v>8286</v>
      </c>
      <c r="D307" s="4" t="s">
        <v>7842</v>
      </c>
      <c r="E307" s="6" t="s">
        <v>7989</v>
      </c>
      <c r="F307" s="5">
        <f>decoded[[#This Row],[FRT_DEC]]-B306</f>
        <v>2452</v>
      </c>
      <c r="G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INFO]]))),G306)</f>
        <v>82</v>
      </c>
    </row>
    <row r="308" spans="1:7" x14ac:dyDescent="0.25">
      <c r="A308" s="4" t="s">
        <v>780</v>
      </c>
      <c r="B308" s="5">
        <v>335688315985</v>
      </c>
      <c r="C308" s="4" t="s">
        <v>8287</v>
      </c>
      <c r="D308" s="4" t="s">
        <v>292</v>
      </c>
      <c r="E308" s="6" t="s">
        <v>8288</v>
      </c>
      <c r="F308" s="5">
        <f>decoded[[#This Row],[FRT_DEC]]-B307</f>
        <v>5</v>
      </c>
      <c r="G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INFO]]))),G307)</f>
        <v>82</v>
      </c>
    </row>
    <row r="309" spans="1:7" x14ac:dyDescent="0.25">
      <c r="A309" s="4" t="s">
        <v>781</v>
      </c>
      <c r="B309" s="5">
        <v>335688315988</v>
      </c>
      <c r="C309" s="4" t="s">
        <v>8289</v>
      </c>
      <c r="D309" s="4" t="s">
        <v>216</v>
      </c>
      <c r="E309" s="6" t="s">
        <v>3970</v>
      </c>
      <c r="F309" s="5">
        <f>decoded[[#This Row],[FRT_DEC]]-B308</f>
        <v>3</v>
      </c>
      <c r="G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INFO]]))),G308)</f>
        <v>82</v>
      </c>
    </row>
    <row r="310" spans="1:7" x14ac:dyDescent="0.25">
      <c r="A310" s="4" t="s">
        <v>782</v>
      </c>
      <c r="B310" s="5">
        <v>335688316035</v>
      </c>
      <c r="C310" s="4" t="s">
        <v>8290</v>
      </c>
      <c r="D310" s="4" t="s">
        <v>221</v>
      </c>
      <c r="E310" s="6" t="s">
        <v>222</v>
      </c>
      <c r="F310" s="5">
        <f>decoded[[#This Row],[FRT_DEC]]-B309</f>
        <v>47</v>
      </c>
      <c r="G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INFO]]))),G309)</f>
        <v>82</v>
      </c>
    </row>
    <row r="311" spans="1:7" x14ac:dyDescent="0.25">
      <c r="A311" s="4" t="s">
        <v>783</v>
      </c>
      <c r="B311" s="5">
        <v>335688316064</v>
      </c>
      <c r="C311" s="4" t="s">
        <v>8291</v>
      </c>
      <c r="D311" s="4" t="s">
        <v>40</v>
      </c>
      <c r="E311" s="6" t="s">
        <v>293</v>
      </c>
      <c r="F311" s="5">
        <f>decoded[[#This Row],[FRT_DEC]]-B310</f>
        <v>29</v>
      </c>
      <c r="G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INFO]]))),G310)</f>
        <v>82</v>
      </c>
    </row>
    <row r="312" spans="1:7" x14ac:dyDescent="0.25">
      <c r="A312" s="4" t="s">
        <v>784</v>
      </c>
      <c r="B312" s="5">
        <v>335688316071</v>
      </c>
      <c r="C312" s="4" t="s">
        <v>8292</v>
      </c>
      <c r="D312" s="4" t="s">
        <v>2045</v>
      </c>
      <c r="E312" s="6" t="s">
        <v>8098</v>
      </c>
      <c r="F312" s="5">
        <f>decoded[[#This Row],[FRT_DEC]]-B311</f>
        <v>7</v>
      </c>
      <c r="G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INFO]]))),G311)</f>
        <v>82</v>
      </c>
    </row>
    <row r="313" spans="1:7" x14ac:dyDescent="0.25">
      <c r="A313" s="4" t="s">
        <v>785</v>
      </c>
      <c r="B313" s="5">
        <v>335688316075</v>
      </c>
      <c r="C313" s="4" t="s">
        <v>8293</v>
      </c>
      <c r="D313" s="4" t="s">
        <v>294</v>
      </c>
      <c r="E313" s="6" t="s">
        <v>8294</v>
      </c>
      <c r="F313" s="5">
        <f>decoded[[#This Row],[FRT_DEC]]-B312</f>
        <v>4</v>
      </c>
      <c r="G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INFO]]))),G312)</f>
        <v>82</v>
      </c>
    </row>
    <row r="314" spans="1:7" x14ac:dyDescent="0.25">
      <c r="A314" s="4" t="s">
        <v>819</v>
      </c>
      <c r="B314" s="5">
        <v>335688316078</v>
      </c>
      <c r="C314" s="4" t="s">
        <v>8295</v>
      </c>
      <c r="D314" s="4" t="s">
        <v>7938</v>
      </c>
      <c r="E314" s="6" t="s">
        <v>7991</v>
      </c>
      <c r="F314" s="5">
        <f>decoded[[#This Row],[FRT_DEC]]-B313</f>
        <v>3</v>
      </c>
      <c r="G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INFO]]))),G313)</f>
        <v>82</v>
      </c>
    </row>
    <row r="315" spans="1:7" x14ac:dyDescent="0.25">
      <c r="A315" s="4" t="s">
        <v>786</v>
      </c>
      <c r="B315" s="5">
        <v>335688317022</v>
      </c>
      <c r="C315" s="4" t="s">
        <v>8296</v>
      </c>
      <c r="D315" s="4" t="s">
        <v>7842</v>
      </c>
      <c r="E315" s="6" t="s">
        <v>7993</v>
      </c>
      <c r="F315" s="5">
        <f>decoded[[#This Row],[FRT_DEC]]-B314</f>
        <v>944</v>
      </c>
      <c r="G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INFO]]))),G314)</f>
        <v>82</v>
      </c>
    </row>
    <row r="316" spans="1:7" x14ac:dyDescent="0.25">
      <c r="A316" s="4" t="s">
        <v>787</v>
      </c>
      <c r="B316" s="5">
        <v>335688317040</v>
      </c>
      <c r="C316" s="4" t="s">
        <v>8297</v>
      </c>
      <c r="D316" s="4" t="s">
        <v>1099</v>
      </c>
      <c r="E316" s="6" t="s">
        <v>2081</v>
      </c>
      <c r="F316" s="5">
        <f>decoded[[#This Row],[FRT_DEC]]-B315</f>
        <v>18</v>
      </c>
      <c r="G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INFO]]))),G315)</f>
        <v>82</v>
      </c>
    </row>
    <row r="317" spans="1:7" x14ac:dyDescent="0.25">
      <c r="A317" s="4" t="s">
        <v>788</v>
      </c>
      <c r="B317" s="5">
        <v>335688317043</v>
      </c>
      <c r="C317" s="4" t="s">
        <v>8298</v>
      </c>
      <c r="D317" s="4" t="s">
        <v>1099</v>
      </c>
      <c r="E317" s="6" t="s">
        <v>2089</v>
      </c>
      <c r="F317" s="5">
        <f>decoded[[#This Row],[FRT_DEC]]-B316</f>
        <v>3</v>
      </c>
      <c r="G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INFO]]))),G316)</f>
        <v>82</v>
      </c>
    </row>
    <row r="318" spans="1:7" x14ac:dyDescent="0.25">
      <c r="A318" s="4" t="s">
        <v>789</v>
      </c>
      <c r="B318" s="5">
        <v>335688317051</v>
      </c>
      <c r="C318" s="4" t="s">
        <v>8299</v>
      </c>
      <c r="D318" s="4" t="s">
        <v>72</v>
      </c>
      <c r="E318" s="6" t="s">
        <v>2090</v>
      </c>
      <c r="F318" s="5">
        <f>decoded[[#This Row],[FRT_DEC]]-B317</f>
        <v>8</v>
      </c>
      <c r="G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INFO]]))),G317)</f>
        <v>82</v>
      </c>
    </row>
    <row r="319" spans="1:7" x14ac:dyDescent="0.25">
      <c r="A319" s="4" t="s">
        <v>790</v>
      </c>
      <c r="B319" s="5">
        <v>335688317068</v>
      </c>
      <c r="C319" s="4" t="s">
        <v>8300</v>
      </c>
      <c r="D319" s="4" t="s">
        <v>6</v>
      </c>
      <c r="E319" s="6" t="s">
        <v>8301</v>
      </c>
      <c r="F319" s="5">
        <f>decoded[[#This Row],[FRT_DEC]]-B318</f>
        <v>17</v>
      </c>
      <c r="G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INFO]]))),G318)</f>
        <v>83</v>
      </c>
    </row>
    <row r="320" spans="1:7" x14ac:dyDescent="0.25">
      <c r="A320" s="4" t="s">
        <v>791</v>
      </c>
      <c r="B320" s="5">
        <v>335688317107</v>
      </c>
      <c r="C320" s="4" t="s">
        <v>8302</v>
      </c>
      <c r="D320" s="4" t="s">
        <v>72</v>
      </c>
      <c r="E320" s="6" t="s">
        <v>2092</v>
      </c>
      <c r="F320" s="5">
        <f>decoded[[#This Row],[FRT_DEC]]-B319</f>
        <v>39</v>
      </c>
      <c r="G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INFO]]))),G319)</f>
        <v>83</v>
      </c>
    </row>
    <row r="321" spans="1:7" x14ac:dyDescent="0.25">
      <c r="A321" s="4" t="s">
        <v>792</v>
      </c>
      <c r="B321" s="5">
        <v>335688317129</v>
      </c>
      <c r="C321" s="4" t="s">
        <v>8303</v>
      </c>
      <c r="D321" s="4" t="s">
        <v>3671</v>
      </c>
      <c r="E321" s="6" t="s">
        <v>8304</v>
      </c>
      <c r="F321" s="5">
        <f>decoded[[#This Row],[FRT_DEC]]-B320</f>
        <v>22</v>
      </c>
      <c r="G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INFO]]))),G320)</f>
        <v>83</v>
      </c>
    </row>
    <row r="322" spans="1:7" x14ac:dyDescent="0.25">
      <c r="A322" s="4" t="s">
        <v>207</v>
      </c>
      <c r="B322" s="5">
        <v>335688317132</v>
      </c>
      <c r="C322" s="4" t="s">
        <v>8305</v>
      </c>
      <c r="D322" s="4" t="s">
        <v>3671</v>
      </c>
      <c r="E322" s="6" t="s">
        <v>7881</v>
      </c>
      <c r="F322" s="5">
        <f>decoded[[#This Row],[FRT_DEC]]-B321</f>
        <v>3</v>
      </c>
      <c r="G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INFO]]))),G321)</f>
        <v>83</v>
      </c>
    </row>
    <row r="323" spans="1:7" x14ac:dyDescent="0.25">
      <c r="A323" s="4" t="s">
        <v>208</v>
      </c>
      <c r="B323" s="5">
        <v>335688318043</v>
      </c>
      <c r="C323" s="4" t="s">
        <v>8306</v>
      </c>
      <c r="D323" s="4" t="s">
        <v>249</v>
      </c>
      <c r="E323" s="6" t="s">
        <v>4722</v>
      </c>
      <c r="F323" s="5">
        <f>decoded[[#This Row],[FRT_DEC]]-B322</f>
        <v>911</v>
      </c>
      <c r="G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INFO]]))),G322)</f>
        <v>83</v>
      </c>
    </row>
    <row r="324" spans="1:7" x14ac:dyDescent="0.25">
      <c r="A324" s="4" t="s">
        <v>210</v>
      </c>
      <c r="B324" s="5">
        <v>335688318047</v>
      </c>
      <c r="C324" s="4" t="s">
        <v>8307</v>
      </c>
      <c r="D324" s="4" t="s">
        <v>7938</v>
      </c>
      <c r="E324" s="6" t="s">
        <v>7998</v>
      </c>
      <c r="F324" s="5">
        <f>decoded[[#This Row],[FRT_DEC]]-B323</f>
        <v>4</v>
      </c>
      <c r="G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INFO]]))),G323)</f>
        <v>83</v>
      </c>
    </row>
    <row r="325" spans="1:7" x14ac:dyDescent="0.25">
      <c r="A325" s="4" t="s">
        <v>211</v>
      </c>
      <c r="B325" s="5">
        <v>335688321675</v>
      </c>
      <c r="C325" s="4" t="s">
        <v>8308</v>
      </c>
      <c r="D325" s="4" t="s">
        <v>5</v>
      </c>
      <c r="E325" s="6" t="s">
        <v>8309</v>
      </c>
      <c r="F325" s="5">
        <f>decoded[[#This Row],[FRT_DEC]]-B324</f>
        <v>3628</v>
      </c>
      <c r="G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INFO]]))),G324)</f>
        <v>83</v>
      </c>
    </row>
    <row r="326" spans="1:7" x14ac:dyDescent="0.25">
      <c r="A326" s="4" t="s">
        <v>212</v>
      </c>
      <c r="B326" s="5">
        <v>335688321679</v>
      </c>
      <c r="C326" s="4" t="s">
        <v>8310</v>
      </c>
      <c r="D326" s="4" t="s">
        <v>5</v>
      </c>
      <c r="E326" s="6" t="s">
        <v>7877</v>
      </c>
      <c r="F326" s="5">
        <f>decoded[[#This Row],[FRT_DEC]]-B325</f>
        <v>4</v>
      </c>
      <c r="G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INFO]]))),G325)</f>
        <v>83</v>
      </c>
    </row>
    <row r="327" spans="1:7" x14ac:dyDescent="0.25">
      <c r="A327" s="4" t="s">
        <v>215</v>
      </c>
      <c r="B327" s="5">
        <v>335688321689</v>
      </c>
      <c r="C327" s="4" t="s">
        <v>8311</v>
      </c>
      <c r="D327" s="4" t="s">
        <v>3686</v>
      </c>
      <c r="E327" s="6" t="s">
        <v>8312</v>
      </c>
      <c r="F327" s="5">
        <f>decoded[[#This Row],[FRT_DEC]]-B326</f>
        <v>10</v>
      </c>
      <c r="G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INFO]]))),G326)</f>
        <v>83</v>
      </c>
    </row>
    <row r="328" spans="1:7" x14ac:dyDescent="0.25">
      <c r="A328" s="4" t="s">
        <v>217</v>
      </c>
      <c r="B328" s="5">
        <v>335688321692</v>
      </c>
      <c r="C328" s="4" t="s">
        <v>8313</v>
      </c>
      <c r="D328" s="4" t="s">
        <v>3686</v>
      </c>
      <c r="E328" s="6" t="s">
        <v>7878</v>
      </c>
      <c r="F328" s="5">
        <f>decoded[[#This Row],[FRT_DEC]]-B327</f>
        <v>3</v>
      </c>
      <c r="G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INFO]]))),G327)</f>
        <v>83</v>
      </c>
    </row>
    <row r="329" spans="1:7" x14ac:dyDescent="0.25">
      <c r="A329" s="4" t="s">
        <v>218</v>
      </c>
      <c r="B329" s="5">
        <v>335688321700</v>
      </c>
      <c r="C329" s="4" t="s">
        <v>8314</v>
      </c>
      <c r="D329" s="4" t="s">
        <v>7842</v>
      </c>
      <c r="E329" s="6" t="s">
        <v>8006</v>
      </c>
      <c r="F329" s="5">
        <f>decoded[[#This Row],[FRT_DEC]]-B328</f>
        <v>8</v>
      </c>
      <c r="G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INFO]]))),G328)</f>
        <v>83</v>
      </c>
    </row>
    <row r="330" spans="1:7" x14ac:dyDescent="0.25">
      <c r="A330" s="4" t="s">
        <v>219</v>
      </c>
      <c r="B330" s="5">
        <v>335688321710</v>
      </c>
      <c r="C330" s="4" t="s">
        <v>8315</v>
      </c>
      <c r="D330" s="4" t="s">
        <v>241</v>
      </c>
      <c r="E330" s="6" t="s">
        <v>2110</v>
      </c>
      <c r="F330" s="5">
        <f>decoded[[#This Row],[FRT_DEC]]-B329</f>
        <v>10</v>
      </c>
      <c r="G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INFO]]))),G329)</f>
        <v>83</v>
      </c>
    </row>
    <row r="331" spans="1:7" x14ac:dyDescent="0.25">
      <c r="A331" s="4" t="s">
        <v>220</v>
      </c>
      <c r="B331" s="5">
        <v>335688321713</v>
      </c>
      <c r="C331" s="4" t="s">
        <v>8316</v>
      </c>
      <c r="D331" s="4" t="s">
        <v>243</v>
      </c>
      <c r="E331" s="6" t="s">
        <v>3984</v>
      </c>
      <c r="F331" s="5">
        <f>decoded[[#This Row],[FRT_DEC]]-B330</f>
        <v>3</v>
      </c>
      <c r="G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INFO]]))),G330)</f>
        <v>83</v>
      </c>
    </row>
    <row r="332" spans="1:7" x14ac:dyDescent="0.25">
      <c r="A332" s="4" t="s">
        <v>223</v>
      </c>
      <c r="B332" s="5">
        <v>335688321718</v>
      </c>
      <c r="C332" s="4" t="s">
        <v>8317</v>
      </c>
      <c r="D332" s="4" t="s">
        <v>1099</v>
      </c>
      <c r="E332" s="6" t="s">
        <v>2093</v>
      </c>
      <c r="F332" s="5">
        <f>decoded[[#This Row],[FRT_DEC]]-B331</f>
        <v>5</v>
      </c>
      <c r="G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INFO]]))),G331)</f>
        <v>83</v>
      </c>
    </row>
    <row r="333" spans="1:7" x14ac:dyDescent="0.25">
      <c r="A333" s="4" t="s">
        <v>224</v>
      </c>
      <c r="B333" s="5">
        <v>335688321724</v>
      </c>
      <c r="C333" s="4" t="s">
        <v>8318</v>
      </c>
      <c r="D333" s="4" t="s">
        <v>72</v>
      </c>
      <c r="E333" s="6" t="s">
        <v>2094</v>
      </c>
      <c r="F333" s="5">
        <f>decoded[[#This Row],[FRT_DEC]]-B332</f>
        <v>6</v>
      </c>
      <c r="G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INFO]]))),G332)</f>
        <v>83</v>
      </c>
    </row>
    <row r="334" spans="1:7" x14ac:dyDescent="0.25">
      <c r="A334" s="4" t="s">
        <v>225</v>
      </c>
      <c r="B334" s="5">
        <v>335688321730</v>
      </c>
      <c r="C334" s="4" t="s">
        <v>8319</v>
      </c>
      <c r="D334" s="4" t="s">
        <v>72</v>
      </c>
      <c r="E334" s="6" t="s">
        <v>2095</v>
      </c>
      <c r="F334" s="5">
        <f>decoded[[#This Row],[FRT_DEC]]-B333</f>
        <v>6</v>
      </c>
      <c r="G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INFO]]))),G333)</f>
        <v>83</v>
      </c>
    </row>
    <row r="335" spans="1:7" x14ac:dyDescent="0.25">
      <c r="A335" s="4" t="s">
        <v>226</v>
      </c>
      <c r="B335" s="5">
        <v>335688321741</v>
      </c>
      <c r="C335" s="4" t="s">
        <v>8320</v>
      </c>
      <c r="D335" s="4" t="s">
        <v>246</v>
      </c>
      <c r="E335" s="6" t="s">
        <v>8321</v>
      </c>
      <c r="F335" s="5">
        <f>decoded[[#This Row],[FRT_DEC]]-B334</f>
        <v>11</v>
      </c>
      <c r="G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INFO]]))),G334)</f>
        <v>83</v>
      </c>
    </row>
    <row r="336" spans="1:7" x14ac:dyDescent="0.25">
      <c r="A336" s="4" t="s">
        <v>227</v>
      </c>
      <c r="B336" s="5">
        <v>335688321746</v>
      </c>
      <c r="C336" s="4" t="s">
        <v>8322</v>
      </c>
      <c r="D336" s="4" t="s">
        <v>7938</v>
      </c>
      <c r="E336" s="6" t="s">
        <v>8012</v>
      </c>
      <c r="F336" s="5">
        <f>decoded[[#This Row],[FRT_DEC]]-B335</f>
        <v>5</v>
      </c>
      <c r="G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INFO]]))),G335)</f>
        <v>83</v>
      </c>
    </row>
    <row r="337" spans="1:7" x14ac:dyDescent="0.25">
      <c r="A337" s="4" t="s">
        <v>228</v>
      </c>
      <c r="B337" s="5">
        <v>335688322131</v>
      </c>
      <c r="C337" s="4" t="s">
        <v>8323</v>
      </c>
      <c r="D337" s="4" t="s">
        <v>7842</v>
      </c>
      <c r="E337" s="6" t="s">
        <v>8130</v>
      </c>
      <c r="F337" s="5">
        <f>decoded[[#This Row],[FRT_DEC]]-B336</f>
        <v>385</v>
      </c>
      <c r="G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INFO]]))),G336)</f>
        <v>83</v>
      </c>
    </row>
    <row r="338" spans="1:7" x14ac:dyDescent="0.25">
      <c r="A338" s="4" t="s">
        <v>229</v>
      </c>
      <c r="B338" s="5">
        <v>335688322138</v>
      </c>
      <c r="C338" s="4" t="s">
        <v>8324</v>
      </c>
      <c r="D338" s="4" t="s">
        <v>1099</v>
      </c>
      <c r="E338" s="6" t="s">
        <v>2096</v>
      </c>
      <c r="F338" s="5">
        <f>decoded[[#This Row],[FRT_DEC]]-B337</f>
        <v>7</v>
      </c>
      <c r="G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INFO]]))),G337)</f>
        <v>83</v>
      </c>
    </row>
    <row r="339" spans="1:7" x14ac:dyDescent="0.25">
      <c r="A339" s="4" t="s">
        <v>230</v>
      </c>
      <c r="B339" s="5">
        <v>335688322143</v>
      </c>
      <c r="C339" s="4" t="s">
        <v>8325</v>
      </c>
      <c r="D339" s="4" t="s">
        <v>72</v>
      </c>
      <c r="E339" s="6" t="s">
        <v>2097</v>
      </c>
      <c r="F339" s="5">
        <f>decoded[[#This Row],[FRT_DEC]]-B338</f>
        <v>5</v>
      </c>
      <c r="G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INFO]]))),G338)</f>
        <v>83</v>
      </c>
    </row>
    <row r="340" spans="1:7" x14ac:dyDescent="0.25">
      <c r="A340" s="4" t="s">
        <v>231</v>
      </c>
      <c r="B340" s="5">
        <v>335688322156</v>
      </c>
      <c r="C340" s="4" t="s">
        <v>8326</v>
      </c>
      <c r="D340" s="4" t="s">
        <v>3672</v>
      </c>
      <c r="E340" s="6" t="s">
        <v>3998</v>
      </c>
      <c r="F340" s="5">
        <f>decoded[[#This Row],[FRT_DEC]]-B339</f>
        <v>13</v>
      </c>
      <c r="G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INFO]]))),G339)</f>
        <v>83</v>
      </c>
    </row>
    <row r="341" spans="1:7" x14ac:dyDescent="0.25">
      <c r="A341" s="4" t="s">
        <v>232</v>
      </c>
      <c r="B341" s="5">
        <v>335688322883</v>
      </c>
      <c r="C341" s="4" t="s">
        <v>8327</v>
      </c>
      <c r="D341" s="4" t="s">
        <v>262</v>
      </c>
      <c r="E341" s="6" t="s">
        <v>3999</v>
      </c>
      <c r="F341" s="5">
        <f>decoded[[#This Row],[FRT_DEC]]-B340</f>
        <v>727</v>
      </c>
      <c r="G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INFO]]))),G340)</f>
        <v>83</v>
      </c>
    </row>
    <row r="342" spans="1:7" x14ac:dyDescent="0.25">
      <c r="A342" s="4" t="s">
        <v>233</v>
      </c>
      <c r="B342" s="5">
        <v>335688322888</v>
      </c>
      <c r="C342" s="4" t="s">
        <v>8328</v>
      </c>
      <c r="D342" s="4" t="s">
        <v>7938</v>
      </c>
      <c r="E342" s="6" t="s">
        <v>8136</v>
      </c>
      <c r="F342" s="5">
        <f>decoded[[#This Row],[FRT_DEC]]-B341</f>
        <v>5</v>
      </c>
      <c r="G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INFO]]))),G341)</f>
        <v>83</v>
      </c>
    </row>
    <row r="343" spans="1:7" x14ac:dyDescent="0.25">
      <c r="A343" s="4" t="s">
        <v>234</v>
      </c>
      <c r="B343" s="5">
        <v>335688324239</v>
      </c>
      <c r="C343" s="4" t="s">
        <v>8329</v>
      </c>
      <c r="D343" s="4" t="s">
        <v>84</v>
      </c>
      <c r="E343" s="6" t="s">
        <v>3977</v>
      </c>
      <c r="F343" s="5">
        <f>decoded[[#This Row],[FRT_DEC]]-B342</f>
        <v>1351</v>
      </c>
      <c r="G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INFO]]))),G342)</f>
        <v>83</v>
      </c>
    </row>
    <row r="344" spans="1:7" x14ac:dyDescent="0.25">
      <c r="A344" s="4" t="s">
        <v>235</v>
      </c>
      <c r="B344" s="5">
        <v>335688324241</v>
      </c>
      <c r="C344" s="4" t="s">
        <v>8330</v>
      </c>
      <c r="D344" s="4" t="s">
        <v>3684</v>
      </c>
      <c r="E344" s="6" t="s">
        <v>8331</v>
      </c>
      <c r="F344" s="5">
        <f>decoded[[#This Row],[FRT_DEC]]-B343</f>
        <v>2</v>
      </c>
      <c r="G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INFO]]))),G343)</f>
        <v>83</v>
      </c>
    </row>
    <row r="345" spans="1:7" x14ac:dyDescent="0.25">
      <c r="A345" s="4" t="s">
        <v>236</v>
      </c>
      <c r="B345" s="5">
        <v>335688324244</v>
      </c>
      <c r="C345" s="4" t="s">
        <v>8332</v>
      </c>
      <c r="D345" s="4" t="s">
        <v>3684</v>
      </c>
      <c r="E345" s="6" t="s">
        <v>7879</v>
      </c>
      <c r="F345" s="5">
        <f>decoded[[#This Row],[FRT_DEC]]-B344</f>
        <v>3</v>
      </c>
      <c r="G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INFO]]))),G344)</f>
        <v>83</v>
      </c>
    </row>
    <row r="346" spans="1:7" x14ac:dyDescent="0.25">
      <c r="A346" s="4" t="s">
        <v>237</v>
      </c>
      <c r="B346" s="5">
        <v>335688324264</v>
      </c>
      <c r="C346" s="4" t="s">
        <v>8333</v>
      </c>
      <c r="D346" s="4" t="s">
        <v>85</v>
      </c>
      <c r="E346" s="6" t="s">
        <v>263</v>
      </c>
      <c r="F346" s="5">
        <f>decoded[[#This Row],[FRT_DEC]]-B345</f>
        <v>20</v>
      </c>
      <c r="G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INFO]]))),G345)</f>
        <v>83</v>
      </c>
    </row>
    <row r="347" spans="1:7" x14ac:dyDescent="0.25">
      <c r="A347" s="4" t="s">
        <v>238</v>
      </c>
      <c r="B347" s="5">
        <v>335688324407</v>
      </c>
      <c r="C347" s="4" t="s">
        <v>8334</v>
      </c>
      <c r="D347" s="4" t="s">
        <v>87</v>
      </c>
      <c r="E347" s="6" t="s">
        <v>3695</v>
      </c>
      <c r="F347" s="5">
        <f>decoded[[#This Row],[FRT_DEC]]-B346</f>
        <v>143</v>
      </c>
      <c r="G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INFO]]))),G346)</f>
        <v>83</v>
      </c>
    </row>
    <row r="348" spans="1:7" x14ac:dyDescent="0.25">
      <c r="A348" s="4" t="s">
        <v>239</v>
      </c>
      <c r="B348" s="5">
        <v>335688324572</v>
      </c>
      <c r="C348" s="4" t="s">
        <v>8335</v>
      </c>
      <c r="D348" s="4" t="s">
        <v>43</v>
      </c>
      <c r="E348" s="6" t="s">
        <v>3694</v>
      </c>
      <c r="F348" s="5">
        <f>decoded[[#This Row],[FRT_DEC]]-B347</f>
        <v>165</v>
      </c>
      <c r="G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INFO]]))),G347)</f>
        <v>83</v>
      </c>
    </row>
    <row r="349" spans="1:7" x14ac:dyDescent="0.25">
      <c r="A349" s="4" t="s">
        <v>240</v>
      </c>
      <c r="B349" s="5">
        <v>335688324574</v>
      </c>
      <c r="C349" s="4" t="s">
        <v>8336</v>
      </c>
      <c r="D349" s="4" t="s">
        <v>3685</v>
      </c>
      <c r="E349" s="6" t="s">
        <v>8337</v>
      </c>
      <c r="F349" s="5">
        <f>decoded[[#This Row],[FRT_DEC]]-B348</f>
        <v>2</v>
      </c>
      <c r="G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INFO]]))),G348)</f>
        <v>83</v>
      </c>
    </row>
    <row r="350" spans="1:7" x14ac:dyDescent="0.25">
      <c r="A350" s="4" t="s">
        <v>242</v>
      </c>
      <c r="B350" s="5">
        <v>335688324577</v>
      </c>
      <c r="C350" s="4" t="s">
        <v>8338</v>
      </c>
      <c r="D350" s="4" t="s">
        <v>3685</v>
      </c>
      <c r="E350" s="6" t="s">
        <v>7880</v>
      </c>
      <c r="F350" s="5">
        <f>decoded[[#This Row],[FRT_DEC]]-B349</f>
        <v>3</v>
      </c>
      <c r="G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INFO]]))),G349)</f>
        <v>83</v>
      </c>
    </row>
    <row r="351" spans="1:7" x14ac:dyDescent="0.25">
      <c r="A351" s="4" t="s">
        <v>244</v>
      </c>
      <c r="B351" s="5">
        <v>335688324591</v>
      </c>
      <c r="C351" s="4" t="s">
        <v>8339</v>
      </c>
      <c r="D351" s="4" t="s">
        <v>7842</v>
      </c>
      <c r="E351" s="6" t="s">
        <v>7845</v>
      </c>
      <c r="F351" s="5">
        <f>decoded[[#This Row],[FRT_DEC]]-B350</f>
        <v>14</v>
      </c>
      <c r="G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INFO]]))),G350)</f>
        <v>83</v>
      </c>
    </row>
    <row r="352" spans="1:7" x14ac:dyDescent="0.25">
      <c r="A352" s="4" t="s">
        <v>245</v>
      </c>
      <c r="B352" s="5">
        <v>335688324599</v>
      </c>
      <c r="C352" s="4" t="s">
        <v>8340</v>
      </c>
      <c r="D352" s="4" t="s">
        <v>7938</v>
      </c>
      <c r="E352" s="6" t="s">
        <v>8149</v>
      </c>
      <c r="F352" s="5">
        <f>decoded[[#This Row],[FRT_DEC]]-B351</f>
        <v>8</v>
      </c>
      <c r="G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INFO]]))),G351)</f>
        <v>83</v>
      </c>
    </row>
    <row r="353" spans="1:7" x14ac:dyDescent="0.25">
      <c r="A353" s="4" t="s">
        <v>247</v>
      </c>
      <c r="B353" s="5">
        <v>335688324602</v>
      </c>
      <c r="C353" s="4" t="s">
        <v>8341</v>
      </c>
      <c r="D353" s="4" t="s">
        <v>7842</v>
      </c>
      <c r="E353" s="6" t="s">
        <v>8151</v>
      </c>
      <c r="F353" s="5">
        <f>decoded[[#This Row],[FRT_DEC]]-B352</f>
        <v>3</v>
      </c>
      <c r="G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INFO]]))),G352)</f>
        <v>83</v>
      </c>
    </row>
    <row r="354" spans="1:7" x14ac:dyDescent="0.25">
      <c r="A354" s="4" t="s">
        <v>248</v>
      </c>
      <c r="B354" s="5">
        <v>335688324616</v>
      </c>
      <c r="C354" s="4" t="s">
        <v>8342</v>
      </c>
      <c r="D354" s="4" t="s">
        <v>1099</v>
      </c>
      <c r="E354" s="6" t="s">
        <v>2098</v>
      </c>
      <c r="F354" s="5">
        <f>decoded[[#This Row],[FRT_DEC]]-B353</f>
        <v>14</v>
      </c>
      <c r="G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INFO]]))),G353)</f>
        <v>83</v>
      </c>
    </row>
    <row r="355" spans="1:7" x14ac:dyDescent="0.25">
      <c r="A355" s="4" t="s">
        <v>250</v>
      </c>
      <c r="B355" s="5">
        <v>335688324621</v>
      </c>
      <c r="C355" s="4" t="s">
        <v>8343</v>
      </c>
      <c r="D355" s="4" t="s">
        <v>72</v>
      </c>
      <c r="E355" s="6" t="s">
        <v>2099</v>
      </c>
      <c r="F355" s="5">
        <f>decoded[[#This Row],[FRT_DEC]]-B354</f>
        <v>5</v>
      </c>
      <c r="G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INFO]]))),G354)</f>
        <v>83</v>
      </c>
    </row>
    <row r="356" spans="1:7" x14ac:dyDescent="0.25">
      <c r="A356" s="4" t="s">
        <v>251</v>
      </c>
      <c r="B356" s="5">
        <v>335688324652</v>
      </c>
      <c r="C356" s="4" t="s">
        <v>8344</v>
      </c>
      <c r="D356" s="4" t="s">
        <v>1099</v>
      </c>
      <c r="E356" s="6" t="s">
        <v>2100</v>
      </c>
      <c r="F356" s="5">
        <f>decoded[[#This Row],[FRT_DEC]]-B355</f>
        <v>31</v>
      </c>
      <c r="G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INFO]]))),G355)</f>
        <v>83</v>
      </c>
    </row>
    <row r="357" spans="1:7" x14ac:dyDescent="0.25">
      <c r="A357" s="4" t="s">
        <v>252</v>
      </c>
      <c r="B357" s="5">
        <v>335688324657</v>
      </c>
      <c r="C357" s="4" t="s">
        <v>8345</v>
      </c>
      <c r="D357" s="4" t="s">
        <v>72</v>
      </c>
      <c r="E357" s="6" t="s">
        <v>2101</v>
      </c>
      <c r="F357" s="5">
        <f>decoded[[#This Row],[FRT_DEC]]-B356</f>
        <v>5</v>
      </c>
      <c r="G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INFO]]))),G356)</f>
        <v>83</v>
      </c>
    </row>
    <row r="358" spans="1:7" x14ac:dyDescent="0.25">
      <c r="A358" s="4" t="s">
        <v>253</v>
      </c>
      <c r="B358" s="5">
        <v>335688324679</v>
      </c>
      <c r="C358" s="4" t="s">
        <v>8346</v>
      </c>
      <c r="D358" s="4" t="s">
        <v>1099</v>
      </c>
      <c r="E358" s="6" t="s">
        <v>2102</v>
      </c>
      <c r="F358" s="5">
        <f>decoded[[#This Row],[FRT_DEC]]-B357</f>
        <v>22</v>
      </c>
      <c r="G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INFO]]))),G357)</f>
        <v>83</v>
      </c>
    </row>
    <row r="359" spans="1:7" x14ac:dyDescent="0.25">
      <c r="A359" s="4" t="s">
        <v>254</v>
      </c>
      <c r="B359" s="5">
        <v>335688324684</v>
      </c>
      <c r="C359" s="4" t="s">
        <v>8347</v>
      </c>
      <c r="D359" s="4" t="s">
        <v>72</v>
      </c>
      <c r="E359" s="6" t="s">
        <v>2103</v>
      </c>
      <c r="F359" s="5">
        <f>decoded[[#This Row],[FRT_DEC]]-B358</f>
        <v>5</v>
      </c>
      <c r="G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INFO]]))),G358)</f>
        <v>83</v>
      </c>
    </row>
    <row r="360" spans="1:7" x14ac:dyDescent="0.25">
      <c r="A360" s="4" t="s">
        <v>256</v>
      </c>
      <c r="B360" s="5">
        <v>335688324698</v>
      </c>
      <c r="C360" s="4" t="s">
        <v>8348</v>
      </c>
      <c r="D360" s="4" t="s">
        <v>40</v>
      </c>
      <c r="E360" s="6" t="s">
        <v>2042</v>
      </c>
      <c r="F360" s="5">
        <f>decoded[[#This Row],[FRT_DEC]]-B359</f>
        <v>14</v>
      </c>
      <c r="G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INFO]]))),G359)</f>
        <v>83</v>
      </c>
    </row>
    <row r="361" spans="1:7" x14ac:dyDescent="0.25">
      <c r="A361" s="4" t="s">
        <v>257</v>
      </c>
      <c r="B361" s="5">
        <v>335688324703</v>
      </c>
      <c r="C361" s="4" t="s">
        <v>8349</v>
      </c>
      <c r="D361" s="4" t="s">
        <v>2043</v>
      </c>
      <c r="E361" s="6" t="s">
        <v>8350</v>
      </c>
      <c r="F361" s="5">
        <f>decoded[[#This Row],[FRT_DEC]]-B360</f>
        <v>5</v>
      </c>
      <c r="G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INFO]]))),G360)</f>
        <v>83</v>
      </c>
    </row>
    <row r="362" spans="1:7" ht="30" x14ac:dyDescent="0.25">
      <c r="A362" s="4" t="s">
        <v>258</v>
      </c>
      <c r="B362" s="5">
        <v>335688324724</v>
      </c>
      <c r="C362" s="4" t="s">
        <v>8351</v>
      </c>
      <c r="D362" s="4" t="s">
        <v>241</v>
      </c>
      <c r="E362" s="6" t="s">
        <v>2111</v>
      </c>
      <c r="F362" s="5">
        <f>decoded[[#This Row],[FRT_DEC]]-B361</f>
        <v>21</v>
      </c>
      <c r="G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INFO]]))),G361)</f>
        <v>83</v>
      </c>
    </row>
    <row r="363" spans="1:7" x14ac:dyDescent="0.25">
      <c r="A363" s="4" t="s">
        <v>259</v>
      </c>
      <c r="B363" s="5">
        <v>335688324727</v>
      </c>
      <c r="C363" s="4" t="s">
        <v>8352</v>
      </c>
      <c r="D363" s="4" t="s">
        <v>243</v>
      </c>
      <c r="E363" s="6" t="s">
        <v>3939</v>
      </c>
      <c r="F363" s="5">
        <f>decoded[[#This Row],[FRT_DEC]]-B362</f>
        <v>3</v>
      </c>
      <c r="G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INFO]]))),G362)</f>
        <v>83</v>
      </c>
    </row>
    <row r="364" spans="1:7" x14ac:dyDescent="0.25">
      <c r="A364" s="4" t="s">
        <v>260</v>
      </c>
      <c r="B364" s="5">
        <v>335688324780</v>
      </c>
      <c r="C364" s="4" t="s">
        <v>8353</v>
      </c>
      <c r="D364" s="4" t="s">
        <v>40</v>
      </c>
      <c r="E364" s="6" t="s">
        <v>44</v>
      </c>
      <c r="F364" s="5">
        <f>decoded[[#This Row],[FRT_DEC]]-B363</f>
        <v>53</v>
      </c>
      <c r="G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INFO]]))),G363)</f>
        <v>83</v>
      </c>
    </row>
    <row r="365" spans="1:7" x14ac:dyDescent="0.25">
      <c r="A365" s="4" t="s">
        <v>261</v>
      </c>
      <c r="B365" s="5">
        <v>335688324786</v>
      </c>
      <c r="C365" s="4" t="s">
        <v>8354</v>
      </c>
      <c r="D365" s="4" t="s">
        <v>246</v>
      </c>
      <c r="E365" s="6" t="s">
        <v>8355</v>
      </c>
      <c r="F365" s="5">
        <f>decoded[[#This Row],[FRT_DEC]]-B364</f>
        <v>6</v>
      </c>
      <c r="G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INFO]]))),G364)</f>
        <v>83</v>
      </c>
    </row>
    <row r="366" spans="1:7" x14ac:dyDescent="0.25">
      <c r="A366" s="4" t="s">
        <v>820</v>
      </c>
      <c r="B366" s="5">
        <v>335688324792</v>
      </c>
      <c r="C366" s="4" t="s">
        <v>8356</v>
      </c>
      <c r="D366" s="4" t="s">
        <v>1099</v>
      </c>
      <c r="E366" s="6" t="s">
        <v>2104</v>
      </c>
      <c r="F366" s="5">
        <f>decoded[[#This Row],[FRT_DEC]]-B365</f>
        <v>6</v>
      </c>
      <c r="G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INFO]]))),G365)</f>
        <v>83</v>
      </c>
    </row>
    <row r="367" spans="1:7" x14ac:dyDescent="0.25">
      <c r="A367" s="4" t="s">
        <v>835</v>
      </c>
      <c r="B367" s="5">
        <v>335688324797</v>
      </c>
      <c r="C367" s="4" t="s">
        <v>8357</v>
      </c>
      <c r="D367" s="4" t="s">
        <v>1099</v>
      </c>
      <c r="E367" s="6" t="s">
        <v>2105</v>
      </c>
      <c r="F367" s="5">
        <f>decoded[[#This Row],[FRT_DEC]]-B366</f>
        <v>5</v>
      </c>
      <c r="G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INFO]]))),G366)</f>
        <v>83</v>
      </c>
    </row>
    <row r="368" spans="1:7" x14ac:dyDescent="0.25">
      <c r="A368" s="4" t="s">
        <v>821</v>
      </c>
      <c r="B368" s="5">
        <v>335688324812</v>
      </c>
      <c r="C368" s="4" t="s">
        <v>8358</v>
      </c>
      <c r="D368" s="4" t="s">
        <v>72</v>
      </c>
      <c r="E368" s="6" t="s">
        <v>2092</v>
      </c>
      <c r="F368" s="5">
        <f>decoded[[#This Row],[FRT_DEC]]-B367</f>
        <v>15</v>
      </c>
      <c r="G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INFO]]))),G367)</f>
        <v>83</v>
      </c>
    </row>
    <row r="369" spans="1:7" x14ac:dyDescent="0.25">
      <c r="A369" s="4" t="s">
        <v>822</v>
      </c>
      <c r="B369" s="5">
        <v>335688325167</v>
      </c>
      <c r="C369" s="4" t="s">
        <v>8359</v>
      </c>
      <c r="D369" s="4" t="s">
        <v>2045</v>
      </c>
      <c r="E369" s="6" t="s">
        <v>8170</v>
      </c>
      <c r="F369" s="5">
        <f>decoded[[#This Row],[FRT_DEC]]-B368</f>
        <v>355</v>
      </c>
      <c r="G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INFO]]))),G368)</f>
        <v>83</v>
      </c>
    </row>
    <row r="370" spans="1:7" x14ac:dyDescent="0.25">
      <c r="A370" s="4" t="s">
        <v>793</v>
      </c>
      <c r="B370" s="5">
        <v>335688325340</v>
      </c>
      <c r="C370" s="4" t="s">
        <v>8360</v>
      </c>
      <c r="D370" s="4" t="s">
        <v>249</v>
      </c>
      <c r="E370" s="6" t="s">
        <v>7869</v>
      </c>
      <c r="F370" s="5">
        <f>decoded[[#This Row],[FRT_DEC]]-B369</f>
        <v>173</v>
      </c>
      <c r="G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INFO]]))),G369)</f>
        <v>83</v>
      </c>
    </row>
    <row r="371" spans="1:7" x14ac:dyDescent="0.25">
      <c r="A371" s="4" t="s">
        <v>794</v>
      </c>
      <c r="B371" s="5">
        <v>335688325358</v>
      </c>
      <c r="C371" s="4" t="s">
        <v>8361</v>
      </c>
      <c r="D371" s="4" t="s">
        <v>1099</v>
      </c>
      <c r="E371" s="6" t="s">
        <v>2093</v>
      </c>
      <c r="F371" s="5">
        <f>decoded[[#This Row],[FRT_DEC]]-B370</f>
        <v>18</v>
      </c>
      <c r="G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INFO]]))),G370)</f>
        <v>83</v>
      </c>
    </row>
    <row r="372" spans="1:7" x14ac:dyDescent="0.25">
      <c r="A372" s="4" t="s">
        <v>795</v>
      </c>
      <c r="B372" s="5">
        <v>335688325365</v>
      </c>
      <c r="C372" s="4" t="s">
        <v>8362</v>
      </c>
      <c r="D372" s="4" t="s">
        <v>1099</v>
      </c>
      <c r="E372" s="6" t="s">
        <v>2106</v>
      </c>
      <c r="F372" s="5">
        <f>decoded[[#This Row],[FRT_DEC]]-B371</f>
        <v>7</v>
      </c>
      <c r="G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INFO]]))),G371)</f>
        <v>83</v>
      </c>
    </row>
    <row r="373" spans="1:7" x14ac:dyDescent="0.25">
      <c r="A373" s="4" t="s">
        <v>823</v>
      </c>
      <c r="B373" s="5">
        <v>335688325378</v>
      </c>
      <c r="C373" s="4" t="s">
        <v>8363</v>
      </c>
      <c r="D373" s="4" t="s">
        <v>40</v>
      </c>
      <c r="E373" s="6" t="s">
        <v>328</v>
      </c>
      <c r="F373" s="5">
        <f>decoded[[#This Row],[FRT_DEC]]-B372</f>
        <v>13</v>
      </c>
      <c r="G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INFO]]))),G372)</f>
        <v>83</v>
      </c>
    </row>
    <row r="374" spans="1:7" x14ac:dyDescent="0.25">
      <c r="A374" s="4" t="s">
        <v>824</v>
      </c>
      <c r="B374" s="5">
        <v>335688325381</v>
      </c>
      <c r="C374" s="4" t="s">
        <v>8364</v>
      </c>
      <c r="D374" s="4" t="s">
        <v>330</v>
      </c>
      <c r="E374" s="6" t="s">
        <v>8365</v>
      </c>
      <c r="F374" s="5">
        <f>decoded[[#This Row],[FRT_DEC]]-B373</f>
        <v>3</v>
      </c>
      <c r="G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INFO]]))),G373)</f>
        <v>83</v>
      </c>
    </row>
    <row r="375" spans="1:7" x14ac:dyDescent="0.25">
      <c r="A375" s="4" t="s">
        <v>796</v>
      </c>
      <c r="B375" s="5">
        <v>335688325402</v>
      </c>
      <c r="C375" s="4" t="s">
        <v>8366</v>
      </c>
      <c r="D375" s="4" t="s">
        <v>40</v>
      </c>
      <c r="E375" s="6" t="s">
        <v>724</v>
      </c>
      <c r="F375" s="5">
        <f>decoded[[#This Row],[FRT_DEC]]-B374</f>
        <v>21</v>
      </c>
      <c r="G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INFO]]))),G374)</f>
        <v>83</v>
      </c>
    </row>
    <row r="376" spans="1:7" x14ac:dyDescent="0.25">
      <c r="A376" s="4" t="s">
        <v>797</v>
      </c>
      <c r="B376" s="5">
        <v>335688325423</v>
      </c>
      <c r="C376" s="4" t="s">
        <v>8367</v>
      </c>
      <c r="D376" s="4" t="s">
        <v>40</v>
      </c>
      <c r="E376" s="6" t="s">
        <v>45</v>
      </c>
      <c r="F376" s="5">
        <f>decoded[[#This Row],[FRT_DEC]]-B375</f>
        <v>21</v>
      </c>
      <c r="G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INFO]]))),G375)</f>
        <v>83</v>
      </c>
    </row>
    <row r="377" spans="1:7" x14ac:dyDescent="0.25">
      <c r="A377" s="4" t="s">
        <v>825</v>
      </c>
      <c r="B377" s="5">
        <v>335688325427</v>
      </c>
      <c r="C377" s="4" t="s">
        <v>8368</v>
      </c>
      <c r="D377" s="4" t="s">
        <v>46</v>
      </c>
      <c r="E377" s="6" t="s">
        <v>6961</v>
      </c>
      <c r="F377" s="5">
        <f>decoded[[#This Row],[FRT_DEC]]-B376</f>
        <v>4</v>
      </c>
      <c r="G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INFO]]))),G376)</f>
        <v>83</v>
      </c>
    </row>
    <row r="378" spans="1:7" x14ac:dyDescent="0.25">
      <c r="A378" s="4" t="s">
        <v>798</v>
      </c>
      <c r="B378" s="5">
        <v>335688325432</v>
      </c>
      <c r="C378" s="4" t="s">
        <v>8369</v>
      </c>
      <c r="D378" s="4" t="s">
        <v>72</v>
      </c>
      <c r="E378" s="6" t="s">
        <v>3683</v>
      </c>
      <c r="F378" s="5">
        <f>decoded[[#This Row],[FRT_DEC]]-B377</f>
        <v>5</v>
      </c>
      <c r="G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INFO]]))),G377)</f>
        <v>83</v>
      </c>
    </row>
    <row r="379" spans="1:7" x14ac:dyDescent="0.25">
      <c r="A379" s="4" t="s">
        <v>799</v>
      </c>
      <c r="B379" s="5">
        <v>335688325439</v>
      </c>
      <c r="C379" s="4" t="s">
        <v>8370</v>
      </c>
      <c r="D379" s="4" t="s">
        <v>72</v>
      </c>
      <c r="E379" s="6" t="s">
        <v>2088</v>
      </c>
      <c r="F379" s="5">
        <f>decoded[[#This Row],[FRT_DEC]]-B378</f>
        <v>7</v>
      </c>
      <c r="G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INFO]]))),G378)</f>
        <v>83</v>
      </c>
    </row>
    <row r="380" spans="1:7" x14ac:dyDescent="0.25">
      <c r="A380" s="4" t="s">
        <v>800</v>
      </c>
      <c r="B380" s="5">
        <v>335688325454</v>
      </c>
      <c r="C380" s="4" t="s">
        <v>8371</v>
      </c>
      <c r="D380" s="4" t="s">
        <v>72</v>
      </c>
      <c r="E380" s="6" t="s">
        <v>2107</v>
      </c>
      <c r="F380" s="5">
        <f>decoded[[#This Row],[FRT_DEC]]-B379</f>
        <v>15</v>
      </c>
      <c r="G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INFO]]))),G379)</f>
        <v>83</v>
      </c>
    </row>
    <row r="381" spans="1:7" x14ac:dyDescent="0.25">
      <c r="A381" s="4" t="s">
        <v>265</v>
      </c>
      <c r="B381" s="5">
        <v>335688326199</v>
      </c>
      <c r="C381" s="4" t="s">
        <v>8372</v>
      </c>
      <c r="D381" s="4" t="s">
        <v>7938</v>
      </c>
      <c r="E381" s="6" t="s">
        <v>8184</v>
      </c>
      <c r="F381" s="5">
        <f>decoded[[#This Row],[FRT_DEC]]-B380</f>
        <v>745</v>
      </c>
      <c r="G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INFO]]))),G380)</f>
        <v>83</v>
      </c>
    </row>
    <row r="382" spans="1:7" x14ac:dyDescent="0.25">
      <c r="A382" s="4" t="s">
        <v>266</v>
      </c>
      <c r="B382" s="5">
        <v>335688326689</v>
      </c>
      <c r="C382" s="4" t="s">
        <v>8373</v>
      </c>
      <c r="D382" s="4" t="s">
        <v>7842</v>
      </c>
      <c r="E382" s="6" t="s">
        <v>7989</v>
      </c>
      <c r="F382" s="5">
        <f>decoded[[#This Row],[FRT_DEC]]-B381</f>
        <v>490</v>
      </c>
      <c r="G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INFO]]))),G381)</f>
        <v>83</v>
      </c>
    </row>
    <row r="383" spans="1:7" x14ac:dyDescent="0.25">
      <c r="A383" s="4" t="s">
        <v>267</v>
      </c>
      <c r="B383" s="5">
        <v>335688326695</v>
      </c>
      <c r="C383" s="4" t="s">
        <v>8374</v>
      </c>
      <c r="D383" s="4" t="s">
        <v>2044</v>
      </c>
      <c r="E383" s="6" t="s">
        <v>3931</v>
      </c>
      <c r="F383" s="5">
        <f>decoded[[#This Row],[FRT_DEC]]-B382</f>
        <v>6</v>
      </c>
      <c r="G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INFO]]))),G382)</f>
        <v>83</v>
      </c>
    </row>
    <row r="384" spans="1:7" x14ac:dyDescent="0.25">
      <c r="A384" s="4" t="s">
        <v>268</v>
      </c>
      <c r="B384" s="5">
        <v>335688326700</v>
      </c>
      <c r="C384" s="4" t="s">
        <v>8375</v>
      </c>
      <c r="D384" s="4" t="s">
        <v>7938</v>
      </c>
      <c r="E384" s="6" t="s">
        <v>7991</v>
      </c>
      <c r="F384" s="5">
        <f>decoded[[#This Row],[FRT_DEC]]-B383</f>
        <v>5</v>
      </c>
      <c r="G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INFO]]))),G383)</f>
        <v>83</v>
      </c>
    </row>
    <row r="385" spans="1:7" x14ac:dyDescent="0.25">
      <c r="A385" s="4" t="s">
        <v>269</v>
      </c>
      <c r="B385" s="5">
        <v>335688332766</v>
      </c>
      <c r="C385" s="4" t="s">
        <v>8376</v>
      </c>
      <c r="D385" s="4" t="s">
        <v>7842</v>
      </c>
      <c r="E385" s="6" t="s">
        <v>7936</v>
      </c>
      <c r="F385" s="5">
        <f>decoded[[#This Row],[FRT_DEC]]-B384</f>
        <v>6066</v>
      </c>
      <c r="G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INFO]]))),G384)</f>
        <v>83</v>
      </c>
    </row>
    <row r="386" spans="1:7" x14ac:dyDescent="0.25">
      <c r="A386" s="4" t="s">
        <v>270</v>
      </c>
      <c r="B386" s="5">
        <v>335688333519</v>
      </c>
      <c r="C386" s="4" t="s">
        <v>8377</v>
      </c>
      <c r="D386" s="4" t="s">
        <v>7938</v>
      </c>
      <c r="E386" s="6" t="s">
        <v>7939</v>
      </c>
      <c r="F386" s="5">
        <f>decoded[[#This Row],[FRT_DEC]]-B385</f>
        <v>753</v>
      </c>
      <c r="G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INFO]]))),G385)</f>
        <v>83</v>
      </c>
    </row>
    <row r="387" spans="1:7" x14ac:dyDescent="0.25">
      <c r="A387" s="4" t="s">
        <v>271</v>
      </c>
      <c r="B387" s="5">
        <v>335688337399</v>
      </c>
      <c r="C387" s="4" t="s">
        <v>8378</v>
      </c>
      <c r="D387" s="4" t="s">
        <v>7842</v>
      </c>
      <c r="E387" s="6" t="s">
        <v>7989</v>
      </c>
      <c r="F387" s="5">
        <f>decoded[[#This Row],[FRT_DEC]]-B386</f>
        <v>3880</v>
      </c>
      <c r="G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INFO]]))),G386)</f>
        <v>83</v>
      </c>
    </row>
    <row r="388" spans="1:7" x14ac:dyDescent="0.25">
      <c r="A388" s="4" t="s">
        <v>272</v>
      </c>
      <c r="B388" s="5">
        <v>335688337405</v>
      </c>
      <c r="C388" s="4" t="s">
        <v>8379</v>
      </c>
      <c r="D388" s="4" t="s">
        <v>292</v>
      </c>
      <c r="E388" s="6" t="s">
        <v>8380</v>
      </c>
      <c r="F388" s="5">
        <f>decoded[[#This Row],[FRT_DEC]]-B387</f>
        <v>6</v>
      </c>
      <c r="G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INFO]]))),G387)</f>
        <v>83</v>
      </c>
    </row>
    <row r="389" spans="1:7" x14ac:dyDescent="0.25">
      <c r="A389" s="4" t="s">
        <v>273</v>
      </c>
      <c r="B389" s="5">
        <v>335688337407</v>
      </c>
      <c r="C389" s="4" t="s">
        <v>8381</v>
      </c>
      <c r="D389" s="4" t="s">
        <v>216</v>
      </c>
      <c r="E389" s="6" t="s">
        <v>3970</v>
      </c>
      <c r="F389" s="5">
        <f>decoded[[#This Row],[FRT_DEC]]-B388</f>
        <v>2</v>
      </c>
      <c r="G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INFO]]))),G388)</f>
        <v>83</v>
      </c>
    </row>
    <row r="390" spans="1:7" x14ac:dyDescent="0.25">
      <c r="A390" s="4" t="s">
        <v>274</v>
      </c>
      <c r="B390" s="5">
        <v>335688337454</v>
      </c>
      <c r="C390" s="4" t="s">
        <v>8382</v>
      </c>
      <c r="D390" s="4" t="s">
        <v>221</v>
      </c>
      <c r="E390" s="6" t="s">
        <v>222</v>
      </c>
      <c r="F390" s="5">
        <f>decoded[[#This Row],[FRT_DEC]]-B389</f>
        <v>47</v>
      </c>
      <c r="G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INFO]]))),G389)</f>
        <v>83</v>
      </c>
    </row>
    <row r="391" spans="1:7" x14ac:dyDescent="0.25">
      <c r="A391" s="4" t="s">
        <v>275</v>
      </c>
      <c r="B391" s="5">
        <v>335688337469</v>
      </c>
      <c r="C391" s="4" t="s">
        <v>8383</v>
      </c>
      <c r="D391" s="4" t="s">
        <v>40</v>
      </c>
      <c r="E391" s="6" t="s">
        <v>293</v>
      </c>
      <c r="F391" s="5">
        <f>decoded[[#This Row],[FRT_DEC]]-B390</f>
        <v>15</v>
      </c>
      <c r="G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INFO]]))),G390)</f>
        <v>83</v>
      </c>
    </row>
    <row r="392" spans="1:7" x14ac:dyDescent="0.25">
      <c r="A392" s="4" t="s">
        <v>276</v>
      </c>
      <c r="B392" s="5">
        <v>335688337475</v>
      </c>
      <c r="C392" s="4" t="s">
        <v>8384</v>
      </c>
      <c r="D392" s="4" t="s">
        <v>2045</v>
      </c>
      <c r="E392" s="6" t="s">
        <v>8199</v>
      </c>
      <c r="F392" s="5">
        <f>decoded[[#This Row],[FRT_DEC]]-B391</f>
        <v>6</v>
      </c>
      <c r="G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INFO]]))),G391)</f>
        <v>83</v>
      </c>
    </row>
    <row r="393" spans="1:7" x14ac:dyDescent="0.25">
      <c r="A393" s="4" t="s">
        <v>277</v>
      </c>
      <c r="B393" s="5">
        <v>335688337479</v>
      </c>
      <c r="C393" s="4" t="s">
        <v>8385</v>
      </c>
      <c r="D393" s="4" t="s">
        <v>294</v>
      </c>
      <c r="E393" s="6" t="s">
        <v>8386</v>
      </c>
      <c r="F393" s="5">
        <f>decoded[[#This Row],[FRT_DEC]]-B392</f>
        <v>4</v>
      </c>
      <c r="G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INFO]]))),G392)</f>
        <v>83</v>
      </c>
    </row>
    <row r="394" spans="1:7" x14ac:dyDescent="0.25">
      <c r="A394" s="4" t="s">
        <v>278</v>
      </c>
      <c r="B394" s="5">
        <v>335688337482</v>
      </c>
      <c r="C394" s="4" t="s">
        <v>8387</v>
      </c>
      <c r="D394" s="4" t="s">
        <v>7938</v>
      </c>
      <c r="E394" s="6" t="s">
        <v>7991</v>
      </c>
      <c r="F394" s="5">
        <f>decoded[[#This Row],[FRT_DEC]]-B393</f>
        <v>3</v>
      </c>
      <c r="G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INFO]]))),G393)</f>
        <v>83</v>
      </c>
    </row>
    <row r="395" spans="1:7" x14ac:dyDescent="0.25">
      <c r="A395" s="4" t="s">
        <v>279</v>
      </c>
      <c r="B395" s="5">
        <v>335688338440</v>
      </c>
      <c r="C395" s="4" t="s">
        <v>8388</v>
      </c>
      <c r="D395" s="4" t="s">
        <v>7842</v>
      </c>
      <c r="E395" s="6" t="s">
        <v>7993</v>
      </c>
      <c r="F395" s="5">
        <f>decoded[[#This Row],[FRT_DEC]]-B394</f>
        <v>958</v>
      </c>
      <c r="G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INFO]]))),G394)</f>
        <v>83</v>
      </c>
    </row>
    <row r="396" spans="1:7" x14ac:dyDescent="0.25">
      <c r="A396" s="4" t="s">
        <v>280</v>
      </c>
      <c r="B396" s="5">
        <v>335688338458</v>
      </c>
      <c r="C396" s="4" t="s">
        <v>8389</v>
      </c>
      <c r="D396" s="4" t="s">
        <v>1099</v>
      </c>
      <c r="E396" s="6" t="s">
        <v>2081</v>
      </c>
      <c r="F396" s="5">
        <f>decoded[[#This Row],[FRT_DEC]]-B395</f>
        <v>18</v>
      </c>
      <c r="G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INFO]]))),G395)</f>
        <v>83</v>
      </c>
    </row>
    <row r="397" spans="1:7" x14ac:dyDescent="0.25">
      <c r="A397" s="4" t="s">
        <v>281</v>
      </c>
      <c r="B397" s="5">
        <v>335688338462</v>
      </c>
      <c r="C397" s="4" t="s">
        <v>8390</v>
      </c>
      <c r="D397" s="4" t="s">
        <v>1099</v>
      </c>
      <c r="E397" s="6" t="s">
        <v>2089</v>
      </c>
      <c r="F397" s="5">
        <f>decoded[[#This Row],[FRT_DEC]]-B396</f>
        <v>4</v>
      </c>
      <c r="G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INFO]]))),G396)</f>
        <v>83</v>
      </c>
    </row>
    <row r="398" spans="1:7" x14ac:dyDescent="0.25">
      <c r="A398" s="4" t="s">
        <v>725</v>
      </c>
      <c r="B398" s="5">
        <v>335688338470</v>
      </c>
      <c r="C398" s="4" t="s">
        <v>8391</v>
      </c>
      <c r="D398" s="4" t="s">
        <v>72</v>
      </c>
      <c r="E398" s="6" t="s">
        <v>2090</v>
      </c>
      <c r="F398" s="5">
        <f>decoded[[#This Row],[FRT_DEC]]-B397</f>
        <v>8</v>
      </c>
      <c r="G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INFO]]))),G397)</f>
        <v>83</v>
      </c>
    </row>
    <row r="399" spans="1:7" x14ac:dyDescent="0.25">
      <c r="A399" s="4" t="s">
        <v>282</v>
      </c>
      <c r="B399" s="5">
        <v>335688338485</v>
      </c>
      <c r="C399" s="4" t="s">
        <v>8392</v>
      </c>
      <c r="D399" s="4" t="s">
        <v>6</v>
      </c>
      <c r="E399" s="6" t="s">
        <v>8393</v>
      </c>
      <c r="F399" s="5">
        <f>decoded[[#This Row],[FRT_DEC]]-B398</f>
        <v>15</v>
      </c>
      <c r="G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INFO]]))),G398)</f>
        <v>84</v>
      </c>
    </row>
    <row r="400" spans="1:7" x14ac:dyDescent="0.25">
      <c r="A400" s="4" t="s">
        <v>283</v>
      </c>
      <c r="B400" s="5">
        <v>335688338511</v>
      </c>
      <c r="C400" s="4" t="s">
        <v>8394</v>
      </c>
      <c r="D400" s="4" t="s">
        <v>72</v>
      </c>
      <c r="E400" s="6" t="s">
        <v>2092</v>
      </c>
      <c r="F400" s="5">
        <f>decoded[[#This Row],[FRT_DEC]]-B399</f>
        <v>26</v>
      </c>
      <c r="G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INFO]]))),G399)</f>
        <v>84</v>
      </c>
    </row>
    <row r="401" spans="1:7" x14ac:dyDescent="0.25">
      <c r="A401" s="4" t="s">
        <v>284</v>
      </c>
      <c r="B401" s="5">
        <v>335688338548</v>
      </c>
      <c r="C401" s="4" t="s">
        <v>8395</v>
      </c>
      <c r="D401" s="4" t="s">
        <v>3671</v>
      </c>
      <c r="E401" s="6" t="s">
        <v>8396</v>
      </c>
      <c r="F401" s="5">
        <f>decoded[[#This Row],[FRT_DEC]]-B400</f>
        <v>37</v>
      </c>
      <c r="G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INFO]]))),G400)</f>
        <v>84</v>
      </c>
    </row>
    <row r="402" spans="1:7" x14ac:dyDescent="0.25">
      <c r="A402" s="4" t="s">
        <v>285</v>
      </c>
      <c r="B402" s="5">
        <v>335688338551</v>
      </c>
      <c r="C402" s="4" t="s">
        <v>8397</v>
      </c>
      <c r="D402" s="4" t="s">
        <v>3671</v>
      </c>
      <c r="E402" s="6" t="s">
        <v>7881</v>
      </c>
      <c r="F402" s="5">
        <f>decoded[[#This Row],[FRT_DEC]]-B401</f>
        <v>3</v>
      </c>
      <c r="G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INFO]]))),G401)</f>
        <v>84</v>
      </c>
    </row>
    <row r="403" spans="1:7" x14ac:dyDescent="0.25">
      <c r="A403" s="4" t="s">
        <v>286</v>
      </c>
      <c r="B403" s="5">
        <v>335688339463</v>
      </c>
      <c r="C403" s="4" t="s">
        <v>8398</v>
      </c>
      <c r="D403" s="4" t="s">
        <v>249</v>
      </c>
      <c r="E403" s="6" t="s">
        <v>3913</v>
      </c>
      <c r="F403" s="5">
        <f>decoded[[#This Row],[FRT_DEC]]-B402</f>
        <v>912</v>
      </c>
      <c r="G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INFO]]))),G402)</f>
        <v>84</v>
      </c>
    </row>
    <row r="404" spans="1:7" x14ac:dyDescent="0.25">
      <c r="A404" s="4" t="s">
        <v>287</v>
      </c>
      <c r="B404" s="5">
        <v>335688339467</v>
      </c>
      <c r="C404" s="4" t="s">
        <v>8399</v>
      </c>
      <c r="D404" s="4" t="s">
        <v>7938</v>
      </c>
      <c r="E404" s="6" t="s">
        <v>7998</v>
      </c>
      <c r="F404" s="5">
        <f>decoded[[#This Row],[FRT_DEC]]-B403</f>
        <v>4</v>
      </c>
      <c r="G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INFO]]))),G403)</f>
        <v>84</v>
      </c>
    </row>
    <row r="405" spans="1:7" x14ac:dyDescent="0.25">
      <c r="A405" s="4" t="s">
        <v>288</v>
      </c>
      <c r="B405" s="5">
        <v>335688343095</v>
      </c>
      <c r="C405" s="4" t="s">
        <v>8400</v>
      </c>
      <c r="D405" s="4" t="s">
        <v>5</v>
      </c>
      <c r="E405" s="6" t="s">
        <v>8401</v>
      </c>
      <c r="F405" s="5">
        <f>decoded[[#This Row],[FRT_DEC]]-B404</f>
        <v>3628</v>
      </c>
      <c r="G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INFO]]))),G404)</f>
        <v>84</v>
      </c>
    </row>
    <row r="406" spans="1:7" x14ac:dyDescent="0.25">
      <c r="A406" s="4" t="s">
        <v>289</v>
      </c>
      <c r="B406" s="5">
        <v>335688343098</v>
      </c>
      <c r="C406" s="4" t="s">
        <v>8402</v>
      </c>
      <c r="D406" s="4" t="s">
        <v>5</v>
      </c>
      <c r="E406" s="6" t="s">
        <v>7877</v>
      </c>
      <c r="F406" s="5">
        <f>decoded[[#This Row],[FRT_DEC]]-B405</f>
        <v>3</v>
      </c>
      <c r="G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INFO]]))),G405)</f>
        <v>84</v>
      </c>
    </row>
    <row r="407" spans="1:7" x14ac:dyDescent="0.25">
      <c r="A407" s="4" t="s">
        <v>290</v>
      </c>
      <c r="B407" s="5">
        <v>335688343102</v>
      </c>
      <c r="C407" s="4" t="s">
        <v>8403</v>
      </c>
      <c r="D407" s="4" t="s">
        <v>3686</v>
      </c>
      <c r="E407" s="6" t="s">
        <v>8404</v>
      </c>
      <c r="F407" s="5">
        <f>decoded[[#This Row],[FRT_DEC]]-B406</f>
        <v>4</v>
      </c>
      <c r="G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INFO]]))),G406)</f>
        <v>84</v>
      </c>
    </row>
    <row r="408" spans="1:7" x14ac:dyDescent="0.25">
      <c r="A408" s="4" t="s">
        <v>291</v>
      </c>
      <c r="B408" s="5">
        <v>335688343104</v>
      </c>
      <c r="C408" s="4" t="s">
        <v>8405</v>
      </c>
      <c r="D408" s="4" t="s">
        <v>3686</v>
      </c>
      <c r="E408" s="6" t="s">
        <v>7878</v>
      </c>
      <c r="F408" s="5">
        <f>decoded[[#This Row],[FRT_DEC]]-B407</f>
        <v>2</v>
      </c>
      <c r="G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INFO]]))),G407)</f>
        <v>84</v>
      </c>
    </row>
    <row r="409" spans="1:7" x14ac:dyDescent="0.25">
      <c r="A409" s="4" t="s">
        <v>726</v>
      </c>
      <c r="B409" s="5">
        <v>335688343112</v>
      </c>
      <c r="C409" s="4" t="s">
        <v>8406</v>
      </c>
      <c r="D409" s="4" t="s">
        <v>7842</v>
      </c>
      <c r="E409" s="6" t="s">
        <v>8006</v>
      </c>
      <c r="F409" s="5">
        <f>decoded[[#This Row],[FRT_DEC]]-B408</f>
        <v>8</v>
      </c>
      <c r="G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INFO]]))),G408)</f>
        <v>84</v>
      </c>
    </row>
    <row r="410" spans="1:7" x14ac:dyDescent="0.25">
      <c r="A410" s="4" t="s">
        <v>727</v>
      </c>
      <c r="B410" s="5">
        <v>335688343123</v>
      </c>
      <c r="C410" s="4" t="s">
        <v>8407</v>
      </c>
      <c r="D410" s="4" t="s">
        <v>241</v>
      </c>
      <c r="E410" s="6" t="s">
        <v>2110</v>
      </c>
      <c r="F410" s="5">
        <f>decoded[[#This Row],[FRT_DEC]]-B409</f>
        <v>11</v>
      </c>
      <c r="G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INFO]]))),G409)</f>
        <v>84</v>
      </c>
    </row>
    <row r="411" spans="1:7" x14ac:dyDescent="0.25">
      <c r="A411" s="4" t="s">
        <v>614</v>
      </c>
      <c r="B411" s="5">
        <v>335688343125</v>
      </c>
      <c r="C411" s="4" t="s">
        <v>8408</v>
      </c>
      <c r="D411" s="4" t="s">
        <v>243</v>
      </c>
      <c r="E411" s="6" t="s">
        <v>3984</v>
      </c>
      <c r="F411" s="5">
        <f>decoded[[#This Row],[FRT_DEC]]-B410</f>
        <v>2</v>
      </c>
      <c r="G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INFO]]))),G410)</f>
        <v>84</v>
      </c>
    </row>
    <row r="412" spans="1:7" x14ac:dyDescent="0.25">
      <c r="A412" s="4" t="s">
        <v>666</v>
      </c>
      <c r="B412" s="5">
        <v>335688343131</v>
      </c>
      <c r="C412" s="4" t="s">
        <v>8409</v>
      </c>
      <c r="D412" s="4" t="s">
        <v>1099</v>
      </c>
      <c r="E412" s="6" t="s">
        <v>2093</v>
      </c>
      <c r="F412" s="5">
        <f>decoded[[#This Row],[FRT_DEC]]-B411</f>
        <v>6</v>
      </c>
      <c r="G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INFO]]))),G411)</f>
        <v>84</v>
      </c>
    </row>
    <row r="413" spans="1:7" x14ac:dyDescent="0.25">
      <c r="A413" s="4" t="s">
        <v>728</v>
      </c>
      <c r="B413" s="5">
        <v>335688343135</v>
      </c>
      <c r="C413" s="4" t="s">
        <v>8410</v>
      </c>
      <c r="D413" s="4" t="s">
        <v>72</v>
      </c>
      <c r="E413" s="6" t="s">
        <v>2094</v>
      </c>
      <c r="F413" s="5">
        <f>decoded[[#This Row],[FRT_DEC]]-B412</f>
        <v>4</v>
      </c>
      <c r="G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INFO]]))),G412)</f>
        <v>84</v>
      </c>
    </row>
    <row r="414" spans="1:7" x14ac:dyDescent="0.25">
      <c r="A414" s="4" t="s">
        <v>729</v>
      </c>
      <c r="B414" s="5">
        <v>335688343143</v>
      </c>
      <c r="C414" s="4" t="s">
        <v>8411</v>
      </c>
      <c r="D414" s="4" t="s">
        <v>72</v>
      </c>
      <c r="E414" s="6" t="s">
        <v>2095</v>
      </c>
      <c r="F414" s="5">
        <f>decoded[[#This Row],[FRT_DEC]]-B413</f>
        <v>8</v>
      </c>
      <c r="G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INFO]]))),G413)</f>
        <v>84</v>
      </c>
    </row>
    <row r="415" spans="1:7" x14ac:dyDescent="0.25">
      <c r="A415" s="4" t="s">
        <v>730</v>
      </c>
      <c r="B415" s="5">
        <v>335688343154</v>
      </c>
      <c r="C415" s="4" t="s">
        <v>8412</v>
      </c>
      <c r="D415" s="4" t="s">
        <v>246</v>
      </c>
      <c r="E415" s="6" t="s">
        <v>8413</v>
      </c>
      <c r="F415" s="5">
        <f>decoded[[#This Row],[FRT_DEC]]-B414</f>
        <v>11</v>
      </c>
      <c r="G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INFO]]))),G414)</f>
        <v>84</v>
      </c>
    </row>
    <row r="416" spans="1:7" x14ac:dyDescent="0.25">
      <c r="A416" s="4" t="s">
        <v>731</v>
      </c>
      <c r="B416" s="5">
        <v>335688343158</v>
      </c>
      <c r="C416" s="4" t="s">
        <v>8414</v>
      </c>
      <c r="D416" s="4" t="s">
        <v>7938</v>
      </c>
      <c r="E416" s="6" t="s">
        <v>8012</v>
      </c>
      <c r="F416" s="5">
        <f>decoded[[#This Row],[FRT_DEC]]-B415</f>
        <v>4</v>
      </c>
      <c r="G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INFO]]))),G415)</f>
        <v>84</v>
      </c>
    </row>
    <row r="417" spans="1:7" x14ac:dyDescent="0.25">
      <c r="A417" s="4" t="s">
        <v>615</v>
      </c>
      <c r="B417" s="5">
        <v>335688343551</v>
      </c>
      <c r="C417" s="4" t="s">
        <v>8415</v>
      </c>
      <c r="D417" s="4" t="s">
        <v>7842</v>
      </c>
      <c r="E417" s="6" t="s">
        <v>8130</v>
      </c>
      <c r="F417" s="5">
        <f>decoded[[#This Row],[FRT_DEC]]-B416</f>
        <v>393</v>
      </c>
      <c r="G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INFO]]))),G416)</f>
        <v>84</v>
      </c>
    </row>
    <row r="418" spans="1:7" x14ac:dyDescent="0.25">
      <c r="A418" s="4" t="s">
        <v>732</v>
      </c>
      <c r="B418" s="5">
        <v>335688343558</v>
      </c>
      <c r="C418" s="4" t="s">
        <v>8416</v>
      </c>
      <c r="D418" s="4" t="s">
        <v>1099</v>
      </c>
      <c r="E418" s="6" t="s">
        <v>2096</v>
      </c>
      <c r="F418" s="5">
        <f>decoded[[#This Row],[FRT_DEC]]-B417</f>
        <v>7</v>
      </c>
      <c r="G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INFO]]))),G417)</f>
        <v>84</v>
      </c>
    </row>
    <row r="419" spans="1:7" x14ac:dyDescent="0.25">
      <c r="A419" s="4" t="s">
        <v>733</v>
      </c>
      <c r="B419" s="5">
        <v>335688343564</v>
      </c>
      <c r="C419" s="4" t="s">
        <v>8417</v>
      </c>
      <c r="D419" s="4" t="s">
        <v>72</v>
      </c>
      <c r="E419" s="6" t="s">
        <v>2097</v>
      </c>
      <c r="F419" s="5">
        <f>decoded[[#This Row],[FRT_DEC]]-B418</f>
        <v>6</v>
      </c>
      <c r="G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INFO]]))),G418)</f>
        <v>84</v>
      </c>
    </row>
    <row r="420" spans="1:7" x14ac:dyDescent="0.25">
      <c r="A420" s="4" t="s">
        <v>734</v>
      </c>
      <c r="B420" s="5">
        <v>335688343575</v>
      </c>
      <c r="C420" s="4" t="s">
        <v>8418</v>
      </c>
      <c r="D420" s="4" t="s">
        <v>3672</v>
      </c>
      <c r="E420" s="6" t="s">
        <v>5344</v>
      </c>
      <c r="F420" s="5">
        <f>decoded[[#This Row],[FRT_DEC]]-B419</f>
        <v>11</v>
      </c>
      <c r="G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INFO]]))),G419)</f>
        <v>84</v>
      </c>
    </row>
    <row r="421" spans="1:7" x14ac:dyDescent="0.25">
      <c r="A421" s="4" t="s">
        <v>735</v>
      </c>
      <c r="B421" s="5">
        <v>335688344306</v>
      </c>
      <c r="C421" s="4" t="s">
        <v>8419</v>
      </c>
      <c r="D421" s="4" t="s">
        <v>262</v>
      </c>
      <c r="E421" s="6" t="s">
        <v>5345</v>
      </c>
      <c r="F421" s="5">
        <f>decoded[[#This Row],[FRT_DEC]]-B420</f>
        <v>731</v>
      </c>
      <c r="G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INFO]]))),G420)</f>
        <v>84</v>
      </c>
    </row>
    <row r="422" spans="1:7" x14ac:dyDescent="0.25">
      <c r="A422" s="4" t="s">
        <v>736</v>
      </c>
      <c r="B422" s="5">
        <v>335688344311</v>
      </c>
      <c r="C422" s="4" t="s">
        <v>8420</v>
      </c>
      <c r="D422" s="4" t="s">
        <v>7938</v>
      </c>
      <c r="E422" s="6" t="s">
        <v>8136</v>
      </c>
      <c r="F422" s="5">
        <f>decoded[[#This Row],[FRT_DEC]]-B421</f>
        <v>5</v>
      </c>
      <c r="G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INFO]]))),G421)</f>
        <v>84</v>
      </c>
    </row>
    <row r="423" spans="1:7" x14ac:dyDescent="0.25">
      <c r="A423" s="4" t="s">
        <v>616</v>
      </c>
      <c r="B423" s="5">
        <v>335688345662</v>
      </c>
      <c r="C423" s="4" t="s">
        <v>8421</v>
      </c>
      <c r="D423" s="4" t="s">
        <v>84</v>
      </c>
      <c r="E423" s="6" t="s">
        <v>3977</v>
      </c>
      <c r="F423" s="5">
        <f>decoded[[#This Row],[FRT_DEC]]-B422</f>
        <v>1351</v>
      </c>
      <c r="G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INFO]]))),G422)</f>
        <v>84</v>
      </c>
    </row>
    <row r="424" spans="1:7" x14ac:dyDescent="0.25">
      <c r="A424" s="4" t="s">
        <v>737</v>
      </c>
      <c r="B424" s="5">
        <v>335688345664</v>
      </c>
      <c r="C424" s="4" t="s">
        <v>8422</v>
      </c>
      <c r="D424" s="4" t="s">
        <v>3684</v>
      </c>
      <c r="E424" s="6" t="s">
        <v>8423</v>
      </c>
      <c r="F424" s="5">
        <f>decoded[[#This Row],[FRT_DEC]]-B423</f>
        <v>2</v>
      </c>
      <c r="G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INFO]]))),G423)</f>
        <v>84</v>
      </c>
    </row>
    <row r="425" spans="1:7" x14ac:dyDescent="0.25">
      <c r="A425" s="4" t="s">
        <v>738</v>
      </c>
      <c r="B425" s="5">
        <v>335688345666</v>
      </c>
      <c r="C425" s="4" t="s">
        <v>8424</v>
      </c>
      <c r="D425" s="4" t="s">
        <v>3684</v>
      </c>
      <c r="E425" s="6" t="s">
        <v>7879</v>
      </c>
      <c r="F425" s="5">
        <f>decoded[[#This Row],[FRT_DEC]]-B424</f>
        <v>2</v>
      </c>
      <c r="G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INFO]]))),G424)</f>
        <v>84</v>
      </c>
    </row>
    <row r="426" spans="1:7" x14ac:dyDescent="0.25">
      <c r="A426" s="4" t="s">
        <v>739</v>
      </c>
      <c r="B426" s="5">
        <v>335688345690</v>
      </c>
      <c r="C426" s="4" t="s">
        <v>8425</v>
      </c>
      <c r="D426" s="4" t="s">
        <v>85</v>
      </c>
      <c r="E426" s="6" t="s">
        <v>263</v>
      </c>
      <c r="F426" s="5">
        <f>decoded[[#This Row],[FRT_DEC]]-B425</f>
        <v>24</v>
      </c>
      <c r="G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INFO]]))),G425)</f>
        <v>84</v>
      </c>
    </row>
    <row r="427" spans="1:7" x14ac:dyDescent="0.25">
      <c r="A427" s="4" t="s">
        <v>845</v>
      </c>
      <c r="B427" s="5">
        <v>335688345828</v>
      </c>
      <c r="C427" s="4" t="s">
        <v>8426</v>
      </c>
      <c r="D427" s="4" t="s">
        <v>87</v>
      </c>
      <c r="E427" s="6" t="s">
        <v>3695</v>
      </c>
      <c r="F427" s="5">
        <f>decoded[[#This Row],[FRT_DEC]]-B426</f>
        <v>138</v>
      </c>
      <c r="G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INFO]]))),G426)</f>
        <v>84</v>
      </c>
    </row>
    <row r="428" spans="1:7" x14ac:dyDescent="0.25">
      <c r="A428" s="4" t="s">
        <v>846</v>
      </c>
      <c r="B428" s="5">
        <v>335688345997</v>
      </c>
      <c r="C428" s="4" t="s">
        <v>8427</v>
      </c>
      <c r="D428" s="4" t="s">
        <v>43</v>
      </c>
      <c r="E428" s="6" t="s">
        <v>3911</v>
      </c>
      <c r="F428" s="5">
        <f>decoded[[#This Row],[FRT_DEC]]-B427</f>
        <v>169</v>
      </c>
      <c r="G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INFO]]))),G427)</f>
        <v>84</v>
      </c>
    </row>
    <row r="429" spans="1:7" x14ac:dyDescent="0.25">
      <c r="A429" s="4" t="s">
        <v>847</v>
      </c>
      <c r="B429" s="5">
        <v>335688345999</v>
      </c>
      <c r="C429" s="4" t="s">
        <v>8428</v>
      </c>
      <c r="D429" s="4" t="s">
        <v>3685</v>
      </c>
      <c r="E429" s="6" t="s">
        <v>8429</v>
      </c>
      <c r="F429" s="5">
        <f>decoded[[#This Row],[FRT_DEC]]-B428</f>
        <v>2</v>
      </c>
      <c r="G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INFO]]))),G428)</f>
        <v>84</v>
      </c>
    </row>
    <row r="430" spans="1:7" x14ac:dyDescent="0.25">
      <c r="A430" s="4" t="s">
        <v>848</v>
      </c>
      <c r="B430" s="5">
        <v>335688346002</v>
      </c>
      <c r="C430" s="4" t="s">
        <v>8430</v>
      </c>
      <c r="D430" s="4" t="s">
        <v>3685</v>
      </c>
      <c r="E430" s="6" t="s">
        <v>7880</v>
      </c>
      <c r="F430" s="5">
        <f>decoded[[#This Row],[FRT_DEC]]-B429</f>
        <v>3</v>
      </c>
      <c r="G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INFO]]))),G429)</f>
        <v>84</v>
      </c>
    </row>
    <row r="431" spans="1:7" x14ac:dyDescent="0.25">
      <c r="A431" s="4" t="s">
        <v>849</v>
      </c>
      <c r="B431" s="5">
        <v>335688346015</v>
      </c>
      <c r="C431" s="4" t="s">
        <v>8431</v>
      </c>
      <c r="D431" s="4" t="s">
        <v>7842</v>
      </c>
      <c r="E431" s="6" t="s">
        <v>7845</v>
      </c>
      <c r="F431" s="5">
        <f>decoded[[#This Row],[FRT_DEC]]-B430</f>
        <v>13</v>
      </c>
      <c r="G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INFO]]))),G430)</f>
        <v>84</v>
      </c>
    </row>
    <row r="432" spans="1:7" x14ac:dyDescent="0.25">
      <c r="A432" s="4" t="s">
        <v>850</v>
      </c>
      <c r="B432" s="5">
        <v>335688346024</v>
      </c>
      <c r="C432" s="4" t="s">
        <v>8432</v>
      </c>
      <c r="D432" s="4" t="s">
        <v>7938</v>
      </c>
      <c r="E432" s="6" t="s">
        <v>8149</v>
      </c>
      <c r="F432" s="5">
        <f>decoded[[#This Row],[FRT_DEC]]-B431</f>
        <v>9</v>
      </c>
      <c r="G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INFO]]))),G431)</f>
        <v>84</v>
      </c>
    </row>
    <row r="433" spans="1:7" x14ac:dyDescent="0.25">
      <c r="A433" s="4" t="s">
        <v>740</v>
      </c>
      <c r="B433" s="5">
        <v>335688346027</v>
      </c>
      <c r="C433" s="4" t="s">
        <v>8433</v>
      </c>
      <c r="D433" s="4" t="s">
        <v>7842</v>
      </c>
      <c r="E433" s="6" t="s">
        <v>8151</v>
      </c>
      <c r="F433" s="5">
        <f>decoded[[#This Row],[FRT_DEC]]-B432</f>
        <v>3</v>
      </c>
      <c r="G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INFO]]))),G432)</f>
        <v>84</v>
      </c>
    </row>
    <row r="434" spans="1:7" x14ac:dyDescent="0.25">
      <c r="A434" s="4" t="s">
        <v>741</v>
      </c>
      <c r="B434" s="5">
        <v>335688346039</v>
      </c>
      <c r="C434" s="4" t="s">
        <v>8434</v>
      </c>
      <c r="D434" s="4" t="s">
        <v>1099</v>
      </c>
      <c r="E434" s="6" t="s">
        <v>2098</v>
      </c>
      <c r="F434" s="5">
        <f>decoded[[#This Row],[FRT_DEC]]-B433</f>
        <v>12</v>
      </c>
      <c r="G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INFO]]))),G433)</f>
        <v>84</v>
      </c>
    </row>
    <row r="435" spans="1:7" x14ac:dyDescent="0.25">
      <c r="A435" s="4" t="s">
        <v>295</v>
      </c>
      <c r="B435" s="5">
        <v>335688346046</v>
      </c>
      <c r="C435" s="4" t="s">
        <v>8435</v>
      </c>
      <c r="D435" s="4" t="s">
        <v>72</v>
      </c>
      <c r="E435" s="6" t="s">
        <v>2099</v>
      </c>
      <c r="F435" s="5">
        <f>decoded[[#This Row],[FRT_DEC]]-B434</f>
        <v>7</v>
      </c>
      <c r="G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INFO]]))),G434)</f>
        <v>84</v>
      </c>
    </row>
    <row r="436" spans="1:7" x14ac:dyDescent="0.25">
      <c r="A436" s="4" t="s">
        <v>851</v>
      </c>
      <c r="B436" s="5">
        <v>335688346068</v>
      </c>
      <c r="C436" s="4" t="s">
        <v>8436</v>
      </c>
      <c r="D436" s="4" t="s">
        <v>1099</v>
      </c>
      <c r="E436" s="6" t="s">
        <v>2100</v>
      </c>
      <c r="F436" s="5">
        <f>decoded[[#This Row],[FRT_DEC]]-B435</f>
        <v>22</v>
      </c>
      <c r="G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INFO]]))),G435)</f>
        <v>84</v>
      </c>
    </row>
    <row r="437" spans="1:7" x14ac:dyDescent="0.25">
      <c r="A437" s="4" t="s">
        <v>852</v>
      </c>
      <c r="B437" s="5">
        <v>335688346073</v>
      </c>
      <c r="C437" s="4" t="s">
        <v>8437</v>
      </c>
      <c r="D437" s="4" t="s">
        <v>72</v>
      </c>
      <c r="E437" s="6" t="s">
        <v>2101</v>
      </c>
      <c r="F437" s="5">
        <f>decoded[[#This Row],[FRT_DEC]]-B436</f>
        <v>5</v>
      </c>
      <c r="G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INFO]]))),G436)</f>
        <v>84</v>
      </c>
    </row>
    <row r="438" spans="1:7" x14ac:dyDescent="0.25">
      <c r="A438" s="4" t="s">
        <v>742</v>
      </c>
      <c r="B438" s="5">
        <v>335688346095</v>
      </c>
      <c r="C438" s="4" t="s">
        <v>8438</v>
      </c>
      <c r="D438" s="4" t="s">
        <v>1099</v>
      </c>
      <c r="E438" s="6" t="s">
        <v>2102</v>
      </c>
      <c r="F438" s="5">
        <f>decoded[[#This Row],[FRT_DEC]]-B437</f>
        <v>22</v>
      </c>
      <c r="G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INFO]]))),G437)</f>
        <v>84</v>
      </c>
    </row>
    <row r="439" spans="1:7" x14ac:dyDescent="0.25">
      <c r="A439" s="4" t="s">
        <v>743</v>
      </c>
      <c r="B439" s="5">
        <v>335688346100</v>
      </c>
      <c r="C439" s="4" t="s">
        <v>8439</v>
      </c>
      <c r="D439" s="4" t="s">
        <v>72</v>
      </c>
      <c r="E439" s="6" t="s">
        <v>2103</v>
      </c>
      <c r="F439" s="5">
        <f>decoded[[#This Row],[FRT_DEC]]-B438</f>
        <v>5</v>
      </c>
      <c r="G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INFO]]))),G438)</f>
        <v>84</v>
      </c>
    </row>
    <row r="440" spans="1:7" x14ac:dyDescent="0.25">
      <c r="A440" s="4" t="s">
        <v>853</v>
      </c>
      <c r="B440" s="5">
        <v>335688346115</v>
      </c>
      <c r="C440" s="4" t="s">
        <v>8440</v>
      </c>
      <c r="D440" s="4" t="s">
        <v>40</v>
      </c>
      <c r="E440" s="6" t="s">
        <v>2042</v>
      </c>
      <c r="F440" s="5">
        <f>decoded[[#This Row],[FRT_DEC]]-B439</f>
        <v>15</v>
      </c>
      <c r="G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INFO]]))),G439)</f>
        <v>84</v>
      </c>
    </row>
    <row r="441" spans="1:7" x14ac:dyDescent="0.25">
      <c r="A441" s="4" t="s">
        <v>296</v>
      </c>
      <c r="B441" s="5">
        <v>335688346127</v>
      </c>
      <c r="C441" s="4" t="s">
        <v>8441</v>
      </c>
      <c r="D441" s="4" t="s">
        <v>2043</v>
      </c>
      <c r="E441" s="6" t="s">
        <v>8442</v>
      </c>
      <c r="F441" s="5">
        <f>decoded[[#This Row],[FRT_DEC]]-B440</f>
        <v>12</v>
      </c>
      <c r="G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INFO]]))),G440)</f>
        <v>84</v>
      </c>
    </row>
    <row r="442" spans="1:7" ht="30" x14ac:dyDescent="0.25">
      <c r="A442" s="4" t="s">
        <v>297</v>
      </c>
      <c r="B442" s="5">
        <v>335688346149</v>
      </c>
      <c r="C442" s="4" t="s">
        <v>8443</v>
      </c>
      <c r="D442" s="4" t="s">
        <v>241</v>
      </c>
      <c r="E442" s="6" t="s">
        <v>2111</v>
      </c>
      <c r="F442" s="5">
        <f>decoded[[#This Row],[FRT_DEC]]-B441</f>
        <v>22</v>
      </c>
      <c r="G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INFO]]))),G441)</f>
        <v>84</v>
      </c>
    </row>
    <row r="443" spans="1:7" x14ac:dyDescent="0.25">
      <c r="A443" s="4" t="s">
        <v>691</v>
      </c>
      <c r="B443" s="5">
        <v>335688346152</v>
      </c>
      <c r="C443" s="4" t="s">
        <v>8444</v>
      </c>
      <c r="D443" s="4" t="s">
        <v>243</v>
      </c>
      <c r="E443" s="6" t="s">
        <v>3939</v>
      </c>
      <c r="F443" s="5">
        <f>decoded[[#This Row],[FRT_DEC]]-B442</f>
        <v>3</v>
      </c>
      <c r="G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INFO]]))),G442)</f>
        <v>84</v>
      </c>
    </row>
    <row r="444" spans="1:7" x14ac:dyDescent="0.25">
      <c r="A444" s="4" t="s">
        <v>744</v>
      </c>
      <c r="B444" s="5">
        <v>335688346196</v>
      </c>
      <c r="C444" s="4" t="s">
        <v>8445</v>
      </c>
      <c r="D444" s="4" t="s">
        <v>40</v>
      </c>
      <c r="E444" s="6" t="s">
        <v>44</v>
      </c>
      <c r="F444" s="5">
        <f>decoded[[#This Row],[FRT_DEC]]-B443</f>
        <v>44</v>
      </c>
      <c r="G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INFO]]))),G443)</f>
        <v>84</v>
      </c>
    </row>
    <row r="445" spans="1:7" x14ac:dyDescent="0.25">
      <c r="A445" s="4" t="s">
        <v>745</v>
      </c>
      <c r="B445" s="5">
        <v>335688346201</v>
      </c>
      <c r="C445" s="4" t="s">
        <v>8446</v>
      </c>
      <c r="D445" s="4" t="s">
        <v>246</v>
      </c>
      <c r="E445" s="6" t="s">
        <v>8447</v>
      </c>
      <c r="F445" s="5">
        <f>decoded[[#This Row],[FRT_DEC]]-B444</f>
        <v>5</v>
      </c>
      <c r="G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INFO]]))),G444)</f>
        <v>84</v>
      </c>
    </row>
    <row r="446" spans="1:7" x14ac:dyDescent="0.25">
      <c r="A446" s="4" t="s">
        <v>692</v>
      </c>
      <c r="B446" s="5">
        <v>335688346208</v>
      </c>
      <c r="C446" s="4" t="s">
        <v>8448</v>
      </c>
      <c r="D446" s="4" t="s">
        <v>1099</v>
      </c>
      <c r="E446" s="6" t="s">
        <v>2104</v>
      </c>
      <c r="F446" s="5">
        <f>decoded[[#This Row],[FRT_DEC]]-B445</f>
        <v>7</v>
      </c>
      <c r="G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INFO]]))),G445)</f>
        <v>84</v>
      </c>
    </row>
    <row r="447" spans="1:7" x14ac:dyDescent="0.25">
      <c r="A447" s="4" t="s">
        <v>708</v>
      </c>
      <c r="B447" s="5">
        <v>335688346213</v>
      </c>
      <c r="C447" s="4" t="s">
        <v>8449</v>
      </c>
      <c r="D447" s="4" t="s">
        <v>1099</v>
      </c>
      <c r="E447" s="6" t="s">
        <v>2105</v>
      </c>
      <c r="F447" s="5">
        <f>decoded[[#This Row],[FRT_DEC]]-B446</f>
        <v>5</v>
      </c>
      <c r="G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INFO]]))),G446)</f>
        <v>84</v>
      </c>
    </row>
    <row r="448" spans="1:7" x14ac:dyDescent="0.25">
      <c r="A448" s="4" t="s">
        <v>746</v>
      </c>
      <c r="B448" s="5">
        <v>335688346226</v>
      </c>
      <c r="C448" s="4" t="s">
        <v>8450</v>
      </c>
      <c r="D448" s="4" t="s">
        <v>72</v>
      </c>
      <c r="E448" s="6" t="s">
        <v>2092</v>
      </c>
      <c r="F448" s="5">
        <f>decoded[[#This Row],[FRT_DEC]]-B447</f>
        <v>13</v>
      </c>
      <c r="G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INFO]]))),G447)</f>
        <v>84</v>
      </c>
    </row>
    <row r="449" spans="1:7" x14ac:dyDescent="0.25">
      <c r="A449" s="4" t="s">
        <v>693</v>
      </c>
      <c r="B449" s="5">
        <v>335688346584</v>
      </c>
      <c r="C449" s="4" t="s">
        <v>8451</v>
      </c>
      <c r="D449" s="4" t="s">
        <v>2045</v>
      </c>
      <c r="E449" s="6" t="s">
        <v>8267</v>
      </c>
      <c r="F449" s="5">
        <f>decoded[[#This Row],[FRT_DEC]]-B448</f>
        <v>358</v>
      </c>
      <c r="G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INFO]]))),G448)</f>
        <v>84</v>
      </c>
    </row>
    <row r="450" spans="1:7" x14ac:dyDescent="0.25">
      <c r="A450" s="4" t="s">
        <v>694</v>
      </c>
      <c r="B450" s="5">
        <v>335688346767</v>
      </c>
      <c r="C450" s="4" t="s">
        <v>8452</v>
      </c>
      <c r="D450" s="4" t="s">
        <v>249</v>
      </c>
      <c r="E450" s="6" t="s">
        <v>7856</v>
      </c>
      <c r="F450" s="5">
        <f>decoded[[#This Row],[FRT_DEC]]-B449</f>
        <v>183</v>
      </c>
      <c r="G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INFO]]))),G449)</f>
        <v>84</v>
      </c>
    </row>
    <row r="451" spans="1:7" x14ac:dyDescent="0.25">
      <c r="A451" s="4" t="s">
        <v>695</v>
      </c>
      <c r="B451" s="5">
        <v>335688346786</v>
      </c>
      <c r="C451" s="4" t="s">
        <v>8453</v>
      </c>
      <c r="D451" s="4" t="s">
        <v>1099</v>
      </c>
      <c r="E451" s="6" t="s">
        <v>2093</v>
      </c>
      <c r="F451" s="5">
        <f>decoded[[#This Row],[FRT_DEC]]-B450</f>
        <v>19</v>
      </c>
      <c r="G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INFO]]))),G450)</f>
        <v>84</v>
      </c>
    </row>
    <row r="452" spans="1:7" x14ac:dyDescent="0.25">
      <c r="A452" s="4" t="s">
        <v>696</v>
      </c>
      <c r="B452" s="5">
        <v>335688346792</v>
      </c>
      <c r="C452" s="4" t="s">
        <v>8454</v>
      </c>
      <c r="D452" s="4" t="s">
        <v>1099</v>
      </c>
      <c r="E452" s="6" t="s">
        <v>2106</v>
      </c>
      <c r="F452" s="5">
        <f>decoded[[#This Row],[FRT_DEC]]-B451</f>
        <v>6</v>
      </c>
      <c r="G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INFO]]))),G451)</f>
        <v>84</v>
      </c>
    </row>
    <row r="453" spans="1:7" x14ac:dyDescent="0.25">
      <c r="A453" s="4" t="s">
        <v>697</v>
      </c>
      <c r="B453" s="5">
        <v>335688346806</v>
      </c>
      <c r="C453" s="4" t="s">
        <v>8455</v>
      </c>
      <c r="D453" s="4" t="s">
        <v>40</v>
      </c>
      <c r="E453" s="6" t="s">
        <v>328</v>
      </c>
      <c r="F453" s="5">
        <f>decoded[[#This Row],[FRT_DEC]]-B452</f>
        <v>14</v>
      </c>
      <c r="G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INFO]]))),G452)</f>
        <v>84</v>
      </c>
    </row>
    <row r="454" spans="1:7" x14ac:dyDescent="0.25">
      <c r="A454" s="4" t="s">
        <v>698</v>
      </c>
      <c r="B454" s="5">
        <v>335688346809</v>
      </c>
      <c r="C454" s="4" t="s">
        <v>8456</v>
      </c>
      <c r="D454" s="4" t="s">
        <v>330</v>
      </c>
      <c r="E454" s="6" t="s">
        <v>8457</v>
      </c>
      <c r="F454" s="5">
        <f>decoded[[#This Row],[FRT_DEC]]-B453</f>
        <v>3</v>
      </c>
      <c r="G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INFO]]))),G453)</f>
        <v>84</v>
      </c>
    </row>
    <row r="455" spans="1:7" x14ac:dyDescent="0.25">
      <c r="A455" s="4" t="s">
        <v>699</v>
      </c>
      <c r="B455" s="5">
        <v>335688346830</v>
      </c>
      <c r="C455" s="4" t="s">
        <v>8458</v>
      </c>
      <c r="D455" s="4" t="s">
        <v>40</v>
      </c>
      <c r="E455" s="6" t="s">
        <v>724</v>
      </c>
      <c r="F455" s="5">
        <f>decoded[[#This Row],[FRT_DEC]]-B454</f>
        <v>21</v>
      </c>
      <c r="G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INFO]]))),G454)</f>
        <v>84</v>
      </c>
    </row>
    <row r="456" spans="1:7" x14ac:dyDescent="0.25">
      <c r="A456" s="4" t="s">
        <v>700</v>
      </c>
      <c r="B456" s="5">
        <v>335688346842</v>
      </c>
      <c r="C456" s="4" t="s">
        <v>8459</v>
      </c>
      <c r="D456" s="4" t="s">
        <v>40</v>
      </c>
      <c r="E456" s="6" t="s">
        <v>45</v>
      </c>
      <c r="F456" s="5">
        <f>decoded[[#This Row],[FRT_DEC]]-B455</f>
        <v>12</v>
      </c>
      <c r="G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INFO]]))),G455)</f>
        <v>84</v>
      </c>
    </row>
    <row r="457" spans="1:7" x14ac:dyDescent="0.25">
      <c r="A457" s="4" t="s">
        <v>701</v>
      </c>
      <c r="B457" s="5">
        <v>335688346845</v>
      </c>
      <c r="C457" s="4" t="s">
        <v>8460</v>
      </c>
      <c r="D457" s="4" t="s">
        <v>46</v>
      </c>
      <c r="E457" s="6" t="s">
        <v>6961</v>
      </c>
      <c r="F457" s="5">
        <f>decoded[[#This Row],[FRT_DEC]]-B456</f>
        <v>3</v>
      </c>
      <c r="G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INFO]]))),G456)</f>
        <v>84</v>
      </c>
    </row>
    <row r="458" spans="1:7" x14ac:dyDescent="0.25">
      <c r="A458" s="4" t="s">
        <v>298</v>
      </c>
      <c r="B458" s="5">
        <v>335688346851</v>
      </c>
      <c r="C458" s="4" t="s">
        <v>8461</v>
      </c>
      <c r="D458" s="4" t="s">
        <v>72</v>
      </c>
      <c r="E458" s="6" t="s">
        <v>3683</v>
      </c>
      <c r="F458" s="5">
        <f>decoded[[#This Row],[FRT_DEC]]-B457</f>
        <v>6</v>
      </c>
      <c r="G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INFO]]))),G457)</f>
        <v>84</v>
      </c>
    </row>
    <row r="459" spans="1:7" x14ac:dyDescent="0.25">
      <c r="A459" s="4" t="s">
        <v>299</v>
      </c>
      <c r="B459" s="5">
        <v>335688346856</v>
      </c>
      <c r="C459" s="4" t="s">
        <v>8462</v>
      </c>
      <c r="D459" s="4" t="s">
        <v>72</v>
      </c>
      <c r="E459" s="6" t="s">
        <v>2088</v>
      </c>
      <c r="F459" s="5">
        <f>decoded[[#This Row],[FRT_DEC]]-B458</f>
        <v>5</v>
      </c>
      <c r="G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INFO]]))),G458)</f>
        <v>84</v>
      </c>
    </row>
    <row r="460" spans="1:7" x14ac:dyDescent="0.25">
      <c r="A460" s="4" t="s">
        <v>300</v>
      </c>
      <c r="B460" s="5">
        <v>335688346873</v>
      </c>
      <c r="C460" s="4" t="s">
        <v>8463</v>
      </c>
      <c r="D460" s="4" t="s">
        <v>72</v>
      </c>
      <c r="E460" s="6" t="s">
        <v>2107</v>
      </c>
      <c r="F460" s="5">
        <f>decoded[[#This Row],[FRT_DEC]]-B459</f>
        <v>17</v>
      </c>
      <c r="G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INFO]]))),G459)</f>
        <v>84</v>
      </c>
    </row>
    <row r="461" spans="1:7" x14ac:dyDescent="0.25">
      <c r="A461" s="4" t="s">
        <v>301</v>
      </c>
      <c r="B461" s="5">
        <v>335688347622</v>
      </c>
      <c r="C461" s="4" t="s">
        <v>8464</v>
      </c>
      <c r="D461" s="4" t="s">
        <v>7938</v>
      </c>
      <c r="E461" s="6" t="s">
        <v>8184</v>
      </c>
      <c r="F461" s="5">
        <f>decoded[[#This Row],[FRT_DEC]]-B460</f>
        <v>749</v>
      </c>
      <c r="G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INFO]]))),G460)</f>
        <v>84</v>
      </c>
    </row>
    <row r="462" spans="1:7" x14ac:dyDescent="0.25">
      <c r="A462" s="4" t="s">
        <v>302</v>
      </c>
      <c r="B462" s="5">
        <v>335688348119</v>
      </c>
      <c r="C462" s="4" t="s">
        <v>8465</v>
      </c>
      <c r="D462" s="4" t="s">
        <v>7842</v>
      </c>
      <c r="E462" s="6" t="s">
        <v>7989</v>
      </c>
      <c r="F462" s="5">
        <f>decoded[[#This Row],[FRT_DEC]]-B461</f>
        <v>497</v>
      </c>
      <c r="G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INFO]]))),G461)</f>
        <v>84</v>
      </c>
    </row>
    <row r="463" spans="1:7" x14ac:dyDescent="0.25">
      <c r="A463" s="4" t="s">
        <v>303</v>
      </c>
      <c r="B463" s="5">
        <v>335688348125</v>
      </c>
      <c r="C463" s="4" t="s">
        <v>8466</v>
      </c>
      <c r="D463" s="4" t="s">
        <v>2044</v>
      </c>
      <c r="E463" s="6" t="s">
        <v>3931</v>
      </c>
      <c r="F463" s="5">
        <f>decoded[[#This Row],[FRT_DEC]]-B462</f>
        <v>6</v>
      </c>
      <c r="G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INFO]]))),G462)</f>
        <v>84</v>
      </c>
    </row>
    <row r="464" spans="1:7" x14ac:dyDescent="0.25">
      <c r="A464" s="4" t="s">
        <v>304</v>
      </c>
      <c r="B464" s="5">
        <v>335688348130</v>
      </c>
      <c r="C464" s="4" t="s">
        <v>8467</v>
      </c>
      <c r="D464" s="4" t="s">
        <v>7938</v>
      </c>
      <c r="E464" s="6" t="s">
        <v>7991</v>
      </c>
      <c r="F464" s="5">
        <f>decoded[[#This Row],[FRT_DEC]]-B463</f>
        <v>5</v>
      </c>
      <c r="G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INFO]]))),G463)</f>
        <v>84</v>
      </c>
    </row>
    <row r="465" spans="1:7" x14ac:dyDescent="0.25">
      <c r="A465" s="4" t="s">
        <v>305</v>
      </c>
      <c r="B465" s="5">
        <v>335688352786</v>
      </c>
      <c r="C465" s="4" t="s">
        <v>8468</v>
      </c>
      <c r="D465" s="4" t="s">
        <v>7842</v>
      </c>
      <c r="E465" s="6" t="s">
        <v>7936</v>
      </c>
      <c r="F465" s="5">
        <f>decoded[[#This Row],[FRT_DEC]]-B464</f>
        <v>4656</v>
      </c>
      <c r="G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INFO]]))),G464)</f>
        <v>84</v>
      </c>
    </row>
    <row r="466" spans="1:7" x14ac:dyDescent="0.25">
      <c r="A466" s="4" t="s">
        <v>306</v>
      </c>
      <c r="B466" s="5">
        <v>335688353528</v>
      </c>
      <c r="C466" s="4" t="s">
        <v>8469</v>
      </c>
      <c r="D466" s="4" t="s">
        <v>7938</v>
      </c>
      <c r="E466" s="6" t="s">
        <v>7939</v>
      </c>
      <c r="F466" s="5">
        <f>decoded[[#This Row],[FRT_DEC]]-B465</f>
        <v>742</v>
      </c>
      <c r="G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INFO]]))),G465)</f>
        <v>84</v>
      </c>
    </row>
    <row r="467" spans="1:7" x14ac:dyDescent="0.25">
      <c r="A467" s="4" t="s">
        <v>307</v>
      </c>
      <c r="B467" s="5">
        <v>335688358848</v>
      </c>
      <c r="C467" s="4" t="s">
        <v>8470</v>
      </c>
      <c r="D467" s="4" t="s">
        <v>7842</v>
      </c>
      <c r="E467" s="6" t="s">
        <v>7989</v>
      </c>
      <c r="F467" s="5">
        <f>decoded[[#This Row],[FRT_DEC]]-B466</f>
        <v>5320</v>
      </c>
      <c r="G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INFO]]))),G466)</f>
        <v>84</v>
      </c>
    </row>
    <row r="468" spans="1:7" x14ac:dyDescent="0.25">
      <c r="A468" s="4" t="s">
        <v>308</v>
      </c>
      <c r="B468" s="5">
        <v>335688358854</v>
      </c>
      <c r="C468" s="4" t="s">
        <v>8471</v>
      </c>
      <c r="D468" s="4" t="s">
        <v>292</v>
      </c>
      <c r="E468" s="6" t="s">
        <v>8472</v>
      </c>
      <c r="F468" s="5">
        <f>decoded[[#This Row],[FRT_DEC]]-B467</f>
        <v>6</v>
      </c>
      <c r="G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INFO]]))),G467)</f>
        <v>84</v>
      </c>
    </row>
    <row r="469" spans="1:7" x14ac:dyDescent="0.25">
      <c r="A469" s="4" t="s">
        <v>309</v>
      </c>
      <c r="B469" s="5">
        <v>335688358856</v>
      </c>
      <c r="C469" s="4" t="s">
        <v>8473</v>
      </c>
      <c r="D469" s="4" t="s">
        <v>216</v>
      </c>
      <c r="E469" s="6" t="s">
        <v>3970</v>
      </c>
      <c r="F469" s="5">
        <f>decoded[[#This Row],[FRT_DEC]]-B468</f>
        <v>2</v>
      </c>
      <c r="G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INFO]]))),G468)</f>
        <v>84</v>
      </c>
    </row>
    <row r="470" spans="1:7" x14ac:dyDescent="0.25">
      <c r="A470" s="4" t="s">
        <v>310</v>
      </c>
      <c r="B470" s="5">
        <v>335688358903</v>
      </c>
      <c r="C470" s="4" t="s">
        <v>8474</v>
      </c>
      <c r="D470" s="4" t="s">
        <v>221</v>
      </c>
      <c r="E470" s="6" t="s">
        <v>222</v>
      </c>
      <c r="F470" s="5">
        <f>decoded[[#This Row],[FRT_DEC]]-B469</f>
        <v>47</v>
      </c>
      <c r="G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INFO]]))),G469)</f>
        <v>84</v>
      </c>
    </row>
    <row r="471" spans="1:7" x14ac:dyDescent="0.25">
      <c r="A471" s="4" t="s">
        <v>311</v>
      </c>
      <c r="B471" s="5">
        <v>335688358918</v>
      </c>
      <c r="C471" s="4" t="s">
        <v>8475</v>
      </c>
      <c r="D471" s="4" t="s">
        <v>40</v>
      </c>
      <c r="E471" s="6" t="s">
        <v>293</v>
      </c>
      <c r="F471" s="5">
        <f>decoded[[#This Row],[FRT_DEC]]-B470</f>
        <v>15</v>
      </c>
      <c r="G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INFO]]))),G470)</f>
        <v>84</v>
      </c>
    </row>
    <row r="472" spans="1:7" x14ac:dyDescent="0.25">
      <c r="A472" s="4" t="s">
        <v>312</v>
      </c>
      <c r="B472" s="5">
        <v>335688358924</v>
      </c>
      <c r="C472" s="4" t="s">
        <v>8476</v>
      </c>
      <c r="D472" s="4" t="s">
        <v>2045</v>
      </c>
      <c r="E472" s="6" t="s">
        <v>8098</v>
      </c>
      <c r="F472" s="5">
        <f>decoded[[#This Row],[FRT_DEC]]-B471</f>
        <v>6</v>
      </c>
      <c r="G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INFO]]))),G471)</f>
        <v>84</v>
      </c>
    </row>
    <row r="473" spans="1:7" x14ac:dyDescent="0.25">
      <c r="A473" s="4" t="s">
        <v>313</v>
      </c>
      <c r="B473" s="5">
        <v>335688358926</v>
      </c>
      <c r="C473" s="4" t="s">
        <v>8477</v>
      </c>
      <c r="D473" s="4" t="s">
        <v>294</v>
      </c>
      <c r="E473" s="6" t="s">
        <v>8478</v>
      </c>
      <c r="F473" s="5">
        <f>decoded[[#This Row],[FRT_DEC]]-B472</f>
        <v>2</v>
      </c>
      <c r="G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INFO]]))),G472)</f>
        <v>84</v>
      </c>
    </row>
    <row r="474" spans="1:7" x14ac:dyDescent="0.25">
      <c r="A474" s="4" t="s">
        <v>314</v>
      </c>
      <c r="B474" s="5">
        <v>335688358931</v>
      </c>
      <c r="C474" s="4" t="s">
        <v>8479</v>
      </c>
      <c r="D474" s="4" t="s">
        <v>7938</v>
      </c>
      <c r="E474" s="6" t="s">
        <v>7991</v>
      </c>
      <c r="F474" s="5">
        <f>decoded[[#This Row],[FRT_DEC]]-B473</f>
        <v>5</v>
      </c>
      <c r="G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INFO]]))),G473)</f>
        <v>84</v>
      </c>
    </row>
    <row r="475" spans="1:7" x14ac:dyDescent="0.25">
      <c r="A475" s="4" t="s">
        <v>315</v>
      </c>
      <c r="B475" s="5">
        <v>335688360955</v>
      </c>
      <c r="C475" s="4" t="s">
        <v>8480</v>
      </c>
      <c r="D475" s="4" t="s">
        <v>7842</v>
      </c>
      <c r="E475" s="6" t="s">
        <v>7993</v>
      </c>
      <c r="F475" s="5">
        <f>decoded[[#This Row],[FRT_DEC]]-B474</f>
        <v>2024</v>
      </c>
      <c r="G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INFO]]))),G474)</f>
        <v>84</v>
      </c>
    </row>
    <row r="476" spans="1:7" x14ac:dyDescent="0.25">
      <c r="A476" s="4" t="s">
        <v>316</v>
      </c>
      <c r="B476" s="5">
        <v>335688360973</v>
      </c>
      <c r="C476" s="4" t="s">
        <v>8481</v>
      </c>
      <c r="D476" s="4" t="s">
        <v>1099</v>
      </c>
      <c r="E476" s="6" t="s">
        <v>2081</v>
      </c>
      <c r="F476" s="5">
        <f>decoded[[#This Row],[FRT_DEC]]-B475</f>
        <v>18</v>
      </c>
      <c r="G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INFO]]))),G475)</f>
        <v>84</v>
      </c>
    </row>
    <row r="477" spans="1:7" x14ac:dyDescent="0.25">
      <c r="A477" s="4" t="s">
        <v>317</v>
      </c>
      <c r="B477" s="5">
        <v>335688360976</v>
      </c>
      <c r="C477" s="4" t="s">
        <v>8482</v>
      </c>
      <c r="D477" s="4" t="s">
        <v>1099</v>
      </c>
      <c r="E477" s="6" t="s">
        <v>2089</v>
      </c>
      <c r="F477" s="5">
        <f>decoded[[#This Row],[FRT_DEC]]-B476</f>
        <v>3</v>
      </c>
      <c r="G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INFO]]))),G476)</f>
        <v>84</v>
      </c>
    </row>
    <row r="478" spans="1:7" x14ac:dyDescent="0.25">
      <c r="A478" s="4" t="s">
        <v>318</v>
      </c>
      <c r="B478" s="5">
        <v>335688360984</v>
      </c>
      <c r="C478" s="4" t="s">
        <v>8483</v>
      </c>
      <c r="D478" s="4" t="s">
        <v>72</v>
      </c>
      <c r="E478" s="6" t="s">
        <v>2090</v>
      </c>
      <c r="F478" s="5">
        <f>decoded[[#This Row],[FRT_DEC]]-B477</f>
        <v>8</v>
      </c>
      <c r="G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INFO]]))),G477)</f>
        <v>84</v>
      </c>
    </row>
    <row r="479" spans="1:7" x14ac:dyDescent="0.25">
      <c r="A479" s="4" t="s">
        <v>319</v>
      </c>
      <c r="B479" s="5">
        <v>335688360999</v>
      </c>
      <c r="C479" s="4" t="s">
        <v>8484</v>
      </c>
      <c r="D479" s="4" t="s">
        <v>6</v>
      </c>
      <c r="E479" s="6" t="s">
        <v>8485</v>
      </c>
      <c r="F479" s="5">
        <f>decoded[[#This Row],[FRT_DEC]]-B478</f>
        <v>15</v>
      </c>
      <c r="G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INFO]]))),G478)</f>
        <v>85</v>
      </c>
    </row>
    <row r="480" spans="1:7" x14ac:dyDescent="0.25">
      <c r="A480" s="4" t="s">
        <v>320</v>
      </c>
      <c r="B480" s="5">
        <v>335688361024</v>
      </c>
      <c r="C480" s="4" t="s">
        <v>8486</v>
      </c>
      <c r="D480" s="4" t="s">
        <v>72</v>
      </c>
      <c r="E480" s="6" t="s">
        <v>2092</v>
      </c>
      <c r="F480" s="5">
        <f>decoded[[#This Row],[FRT_DEC]]-B479</f>
        <v>25</v>
      </c>
      <c r="G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INFO]]))),G479)</f>
        <v>85</v>
      </c>
    </row>
    <row r="481" spans="1:7" x14ac:dyDescent="0.25">
      <c r="A481" s="4" t="s">
        <v>321</v>
      </c>
      <c r="B481" s="5">
        <v>335688361047</v>
      </c>
      <c r="C481" s="4" t="s">
        <v>8487</v>
      </c>
      <c r="D481" s="4" t="s">
        <v>3671</v>
      </c>
      <c r="E481" s="6" t="s">
        <v>8488</v>
      </c>
      <c r="F481" s="5">
        <f>decoded[[#This Row],[FRT_DEC]]-B480</f>
        <v>23</v>
      </c>
      <c r="G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INFO]]))),G480)</f>
        <v>85</v>
      </c>
    </row>
    <row r="482" spans="1:7" x14ac:dyDescent="0.25">
      <c r="A482" s="4" t="s">
        <v>322</v>
      </c>
      <c r="B482" s="5">
        <v>335688361050</v>
      </c>
      <c r="C482" s="4" t="s">
        <v>8489</v>
      </c>
      <c r="D482" s="4" t="s">
        <v>3671</v>
      </c>
      <c r="E482" s="6" t="s">
        <v>7881</v>
      </c>
      <c r="F482" s="5">
        <f>decoded[[#This Row],[FRT_DEC]]-B481</f>
        <v>3</v>
      </c>
      <c r="G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INFO]]))),G481)</f>
        <v>85</v>
      </c>
    </row>
    <row r="483" spans="1:7" x14ac:dyDescent="0.25">
      <c r="A483" s="4" t="s">
        <v>323</v>
      </c>
      <c r="B483" s="5">
        <v>335688361977</v>
      </c>
      <c r="C483" s="4" t="s">
        <v>8490</v>
      </c>
      <c r="D483" s="4" t="s">
        <v>249</v>
      </c>
      <c r="E483" s="6" t="s">
        <v>7844</v>
      </c>
      <c r="F483" s="5">
        <f>decoded[[#This Row],[FRT_DEC]]-B482</f>
        <v>927</v>
      </c>
      <c r="G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INFO]]))),G482)</f>
        <v>85</v>
      </c>
    </row>
    <row r="484" spans="1:7" x14ac:dyDescent="0.25">
      <c r="A484" s="4" t="s">
        <v>324</v>
      </c>
      <c r="B484" s="5">
        <v>335688361982</v>
      </c>
      <c r="C484" s="4" t="s">
        <v>8491</v>
      </c>
      <c r="D484" s="4" t="s">
        <v>7938</v>
      </c>
      <c r="E484" s="6" t="s">
        <v>7998</v>
      </c>
      <c r="F484" s="5">
        <f>decoded[[#This Row],[FRT_DEC]]-B483</f>
        <v>5</v>
      </c>
      <c r="G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INFO]]))),G483)</f>
        <v>85</v>
      </c>
    </row>
    <row r="485" spans="1:7" x14ac:dyDescent="0.25">
      <c r="A485" s="4" t="s">
        <v>325</v>
      </c>
      <c r="B485" s="5">
        <v>335688365610</v>
      </c>
      <c r="C485" s="4" t="s">
        <v>8492</v>
      </c>
      <c r="D485" s="4" t="s">
        <v>5</v>
      </c>
      <c r="E485" s="6" t="s">
        <v>8493</v>
      </c>
      <c r="F485" s="5">
        <f>decoded[[#This Row],[FRT_DEC]]-B484</f>
        <v>3628</v>
      </c>
      <c r="G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INFO]]))),G484)</f>
        <v>85</v>
      </c>
    </row>
    <row r="486" spans="1:7" x14ac:dyDescent="0.25">
      <c r="A486" s="4" t="s">
        <v>326</v>
      </c>
      <c r="B486" s="5">
        <v>335688365612</v>
      </c>
      <c r="C486" s="4" t="s">
        <v>8494</v>
      </c>
      <c r="D486" s="4" t="s">
        <v>5</v>
      </c>
      <c r="E486" s="6" t="s">
        <v>7877</v>
      </c>
      <c r="F486" s="5">
        <f>decoded[[#This Row],[FRT_DEC]]-B485</f>
        <v>2</v>
      </c>
      <c r="G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INFO]]))),G485)</f>
        <v>85</v>
      </c>
    </row>
    <row r="487" spans="1:7" x14ac:dyDescent="0.25">
      <c r="A487" s="4" t="s">
        <v>327</v>
      </c>
      <c r="B487" s="5">
        <v>335688365615</v>
      </c>
      <c r="C487" s="4" t="s">
        <v>8495</v>
      </c>
      <c r="D487" s="4" t="s">
        <v>3686</v>
      </c>
      <c r="E487" s="6" t="s">
        <v>8496</v>
      </c>
      <c r="F487" s="5">
        <f>decoded[[#This Row],[FRT_DEC]]-B486</f>
        <v>3</v>
      </c>
      <c r="G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INFO]]))),G486)</f>
        <v>85</v>
      </c>
    </row>
    <row r="488" spans="1:7" x14ac:dyDescent="0.25">
      <c r="A488" s="4" t="s">
        <v>329</v>
      </c>
      <c r="B488" s="5">
        <v>335688365619</v>
      </c>
      <c r="C488" s="4" t="s">
        <v>8497</v>
      </c>
      <c r="D488" s="4" t="s">
        <v>3686</v>
      </c>
      <c r="E488" s="6" t="s">
        <v>7878</v>
      </c>
      <c r="F488" s="5">
        <f>decoded[[#This Row],[FRT_DEC]]-B487</f>
        <v>4</v>
      </c>
      <c r="G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INFO]]))),G487)</f>
        <v>85</v>
      </c>
    </row>
    <row r="489" spans="1:7" x14ac:dyDescent="0.25">
      <c r="A489" s="4" t="s">
        <v>331</v>
      </c>
      <c r="B489" s="5">
        <v>335688365627</v>
      </c>
      <c r="C489" s="4" t="s">
        <v>8498</v>
      </c>
      <c r="D489" s="4" t="s">
        <v>7842</v>
      </c>
      <c r="E489" s="6" t="s">
        <v>8006</v>
      </c>
      <c r="F489" s="5">
        <f>decoded[[#This Row],[FRT_DEC]]-B488</f>
        <v>8</v>
      </c>
      <c r="G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INFO]]))),G488)</f>
        <v>85</v>
      </c>
    </row>
    <row r="490" spans="1:7" x14ac:dyDescent="0.25">
      <c r="A490" s="4" t="s">
        <v>332</v>
      </c>
      <c r="B490" s="5">
        <v>335688365638</v>
      </c>
      <c r="C490" s="4" t="s">
        <v>8499</v>
      </c>
      <c r="D490" s="4" t="s">
        <v>241</v>
      </c>
      <c r="E490" s="6" t="s">
        <v>2110</v>
      </c>
      <c r="F490" s="5">
        <f>decoded[[#This Row],[FRT_DEC]]-B489</f>
        <v>11</v>
      </c>
      <c r="G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INFO]]))),G489)</f>
        <v>85</v>
      </c>
    </row>
    <row r="491" spans="1:7" x14ac:dyDescent="0.25">
      <c r="A491" s="4" t="s">
        <v>333</v>
      </c>
      <c r="B491" s="5">
        <v>335688365640</v>
      </c>
      <c r="C491" s="4" t="s">
        <v>8500</v>
      </c>
      <c r="D491" s="4" t="s">
        <v>243</v>
      </c>
      <c r="E491" s="6" t="s">
        <v>3984</v>
      </c>
      <c r="F491" s="5">
        <f>decoded[[#This Row],[FRT_DEC]]-B490</f>
        <v>2</v>
      </c>
      <c r="G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INFO]]))),G490)</f>
        <v>85</v>
      </c>
    </row>
    <row r="492" spans="1:7" x14ac:dyDescent="0.25">
      <c r="A492" s="4" t="s">
        <v>334</v>
      </c>
      <c r="B492" s="5">
        <v>335688365645</v>
      </c>
      <c r="C492" s="4" t="s">
        <v>8501</v>
      </c>
      <c r="D492" s="4" t="s">
        <v>1099</v>
      </c>
      <c r="E492" s="6" t="s">
        <v>2093</v>
      </c>
      <c r="F492" s="5">
        <f>decoded[[#This Row],[FRT_DEC]]-B491</f>
        <v>5</v>
      </c>
      <c r="G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INFO]]))),G491)</f>
        <v>85</v>
      </c>
    </row>
    <row r="493" spans="1:7" x14ac:dyDescent="0.25">
      <c r="A493" s="4" t="s">
        <v>335</v>
      </c>
      <c r="B493" s="5">
        <v>335688365650</v>
      </c>
      <c r="C493" s="4" t="s">
        <v>8502</v>
      </c>
      <c r="D493" s="4" t="s">
        <v>72</v>
      </c>
      <c r="E493" s="6" t="s">
        <v>2094</v>
      </c>
      <c r="F493" s="5">
        <f>decoded[[#This Row],[FRT_DEC]]-B492</f>
        <v>5</v>
      </c>
      <c r="G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INFO]]))),G492)</f>
        <v>85</v>
      </c>
    </row>
    <row r="494" spans="1:7" x14ac:dyDescent="0.25">
      <c r="A494" s="4" t="s">
        <v>336</v>
      </c>
      <c r="B494" s="5">
        <v>335688365656</v>
      </c>
      <c r="C494" s="4" t="s">
        <v>8503</v>
      </c>
      <c r="D494" s="4" t="s">
        <v>72</v>
      </c>
      <c r="E494" s="6" t="s">
        <v>2095</v>
      </c>
      <c r="F494" s="5">
        <f>decoded[[#This Row],[FRT_DEC]]-B493</f>
        <v>6</v>
      </c>
      <c r="G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INFO]]))),G493)</f>
        <v>85</v>
      </c>
    </row>
    <row r="495" spans="1:7" x14ac:dyDescent="0.25">
      <c r="A495" s="4" t="s">
        <v>337</v>
      </c>
      <c r="B495" s="5">
        <v>335688365669</v>
      </c>
      <c r="C495" s="4" t="s">
        <v>8504</v>
      </c>
      <c r="D495" s="4" t="s">
        <v>246</v>
      </c>
      <c r="E495" s="6" t="s">
        <v>8505</v>
      </c>
      <c r="F495" s="5">
        <f>decoded[[#This Row],[FRT_DEC]]-B494</f>
        <v>13</v>
      </c>
      <c r="G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INFO]]))),G494)</f>
        <v>85</v>
      </c>
    </row>
    <row r="496" spans="1:7" x14ac:dyDescent="0.25">
      <c r="A496" s="4" t="s">
        <v>747</v>
      </c>
      <c r="B496" s="5">
        <v>335688365673</v>
      </c>
      <c r="C496" s="4" t="s">
        <v>8506</v>
      </c>
      <c r="D496" s="4" t="s">
        <v>7938</v>
      </c>
      <c r="E496" s="6" t="s">
        <v>8012</v>
      </c>
      <c r="F496" s="5">
        <f>decoded[[#This Row],[FRT_DEC]]-B495</f>
        <v>4</v>
      </c>
      <c r="G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INFO]]))),G495)</f>
        <v>85</v>
      </c>
    </row>
    <row r="497" spans="1:7" x14ac:dyDescent="0.25">
      <c r="A497" s="4" t="s">
        <v>338</v>
      </c>
      <c r="B497" s="5">
        <v>335688366065</v>
      </c>
      <c r="C497" s="4" t="s">
        <v>8507</v>
      </c>
      <c r="D497" s="4" t="s">
        <v>7842</v>
      </c>
      <c r="E497" s="6" t="s">
        <v>8130</v>
      </c>
      <c r="F497" s="5">
        <f>decoded[[#This Row],[FRT_DEC]]-B496</f>
        <v>392</v>
      </c>
      <c r="G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INFO]]))),G496)</f>
        <v>85</v>
      </c>
    </row>
    <row r="498" spans="1:7" x14ac:dyDescent="0.25">
      <c r="A498" s="4" t="s">
        <v>339</v>
      </c>
      <c r="B498" s="5">
        <v>335688366072</v>
      </c>
      <c r="C498" s="4" t="s">
        <v>8508</v>
      </c>
      <c r="D498" s="4" t="s">
        <v>1099</v>
      </c>
      <c r="E498" s="6" t="s">
        <v>2096</v>
      </c>
      <c r="F498" s="5">
        <f>decoded[[#This Row],[FRT_DEC]]-B497</f>
        <v>7</v>
      </c>
      <c r="G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INFO]]))),G497)</f>
        <v>85</v>
      </c>
    </row>
    <row r="499" spans="1:7" x14ac:dyDescent="0.25">
      <c r="A499" s="4" t="s">
        <v>340</v>
      </c>
      <c r="B499" s="5">
        <v>335688366077</v>
      </c>
      <c r="C499" s="4" t="s">
        <v>8509</v>
      </c>
      <c r="D499" s="4" t="s">
        <v>72</v>
      </c>
      <c r="E499" s="6" t="s">
        <v>2097</v>
      </c>
      <c r="F499" s="5">
        <f>decoded[[#This Row],[FRT_DEC]]-B498</f>
        <v>5</v>
      </c>
      <c r="G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INFO]]))),G498)</f>
        <v>85</v>
      </c>
    </row>
    <row r="500" spans="1:7" x14ac:dyDescent="0.25">
      <c r="A500" s="4" t="s">
        <v>341</v>
      </c>
      <c r="B500" s="5">
        <v>335688366089</v>
      </c>
      <c r="C500" s="4" t="s">
        <v>8510</v>
      </c>
      <c r="D500" s="4" t="s">
        <v>3672</v>
      </c>
      <c r="E500" s="6" t="s">
        <v>4021</v>
      </c>
      <c r="F500" s="5">
        <f>decoded[[#This Row],[FRT_DEC]]-B499</f>
        <v>12</v>
      </c>
      <c r="G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INFO]]))),G499)</f>
        <v>85</v>
      </c>
    </row>
    <row r="501" spans="1:7" x14ac:dyDescent="0.25">
      <c r="A501" s="4" t="s">
        <v>342</v>
      </c>
      <c r="B501" s="5">
        <v>335688366819</v>
      </c>
      <c r="C501" s="4" t="s">
        <v>8511</v>
      </c>
      <c r="D501" s="4" t="s">
        <v>262</v>
      </c>
      <c r="E501" s="6" t="s">
        <v>4022</v>
      </c>
      <c r="F501" s="5">
        <f>decoded[[#This Row],[FRT_DEC]]-B500</f>
        <v>730</v>
      </c>
      <c r="G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INFO]]))),G500)</f>
        <v>85</v>
      </c>
    </row>
    <row r="502" spans="1:7" x14ac:dyDescent="0.25">
      <c r="A502" s="4" t="s">
        <v>343</v>
      </c>
      <c r="B502" s="5">
        <v>335688366826</v>
      </c>
      <c r="C502" s="4" t="s">
        <v>8512</v>
      </c>
      <c r="D502" s="4" t="s">
        <v>7938</v>
      </c>
      <c r="E502" s="6" t="s">
        <v>8136</v>
      </c>
      <c r="F502" s="5">
        <f>decoded[[#This Row],[FRT_DEC]]-B501</f>
        <v>7</v>
      </c>
      <c r="G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INFO]]))),G501)</f>
        <v>85</v>
      </c>
    </row>
    <row r="503" spans="1:7" x14ac:dyDescent="0.25">
      <c r="A503" s="4" t="s">
        <v>344</v>
      </c>
      <c r="B503" s="5">
        <v>335688368174</v>
      </c>
      <c r="C503" s="4" t="s">
        <v>8513</v>
      </c>
      <c r="D503" s="4" t="s">
        <v>84</v>
      </c>
      <c r="E503" s="6" t="s">
        <v>3977</v>
      </c>
      <c r="F503" s="5">
        <f>decoded[[#This Row],[FRT_DEC]]-B502</f>
        <v>1348</v>
      </c>
      <c r="G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INFO]]))),G502)</f>
        <v>85</v>
      </c>
    </row>
    <row r="504" spans="1:7" x14ac:dyDescent="0.25">
      <c r="A504" s="4" t="s">
        <v>345</v>
      </c>
      <c r="B504" s="5">
        <v>335688368176</v>
      </c>
      <c r="C504" s="4" t="s">
        <v>8514</v>
      </c>
      <c r="D504" s="4" t="s">
        <v>3684</v>
      </c>
      <c r="E504" s="6" t="s">
        <v>8515</v>
      </c>
      <c r="F504" s="5">
        <f>decoded[[#This Row],[FRT_DEC]]-B503</f>
        <v>2</v>
      </c>
      <c r="G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INFO]]))),G503)</f>
        <v>85</v>
      </c>
    </row>
    <row r="505" spans="1:7" x14ac:dyDescent="0.25">
      <c r="A505" s="4" t="s">
        <v>346</v>
      </c>
      <c r="B505" s="5">
        <v>335688368179</v>
      </c>
      <c r="C505" s="4" t="s">
        <v>8516</v>
      </c>
      <c r="D505" s="4" t="s">
        <v>3684</v>
      </c>
      <c r="E505" s="6" t="s">
        <v>7879</v>
      </c>
      <c r="F505" s="5">
        <f>decoded[[#This Row],[FRT_DEC]]-B504</f>
        <v>3</v>
      </c>
      <c r="G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INFO]]))),G504)</f>
        <v>85</v>
      </c>
    </row>
    <row r="506" spans="1:7" x14ac:dyDescent="0.25">
      <c r="A506" s="4" t="s">
        <v>347</v>
      </c>
      <c r="B506" s="5">
        <v>335688368199</v>
      </c>
      <c r="C506" s="4" t="s">
        <v>8517</v>
      </c>
      <c r="D506" s="4" t="s">
        <v>85</v>
      </c>
      <c r="E506" s="6" t="s">
        <v>263</v>
      </c>
      <c r="F506" s="5">
        <f>decoded[[#This Row],[FRT_DEC]]-B505</f>
        <v>20</v>
      </c>
      <c r="G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INFO]]))),G505)</f>
        <v>85</v>
      </c>
    </row>
    <row r="507" spans="1:7" x14ac:dyDescent="0.25">
      <c r="A507" s="4" t="s">
        <v>748</v>
      </c>
      <c r="B507" s="5">
        <v>335688368341</v>
      </c>
      <c r="C507" s="4" t="s">
        <v>8518</v>
      </c>
      <c r="D507" s="4" t="s">
        <v>87</v>
      </c>
      <c r="E507" s="6" t="s">
        <v>3695</v>
      </c>
      <c r="F507" s="5">
        <f>decoded[[#This Row],[FRT_DEC]]-B506</f>
        <v>142</v>
      </c>
      <c r="G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INFO]]))),G506)</f>
        <v>85</v>
      </c>
    </row>
    <row r="508" spans="1:7" x14ac:dyDescent="0.25">
      <c r="A508" s="4" t="s">
        <v>749</v>
      </c>
      <c r="B508" s="5">
        <v>335688368509</v>
      </c>
      <c r="C508" s="4" t="s">
        <v>8519</v>
      </c>
      <c r="D508" s="4" t="s">
        <v>43</v>
      </c>
      <c r="E508" s="6" t="s">
        <v>3702</v>
      </c>
      <c r="F508" s="5">
        <f>decoded[[#This Row],[FRT_DEC]]-B507</f>
        <v>168</v>
      </c>
      <c r="G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INFO]]))),G507)</f>
        <v>85</v>
      </c>
    </row>
    <row r="509" spans="1:7" x14ac:dyDescent="0.25">
      <c r="A509" s="4" t="s">
        <v>348</v>
      </c>
      <c r="B509" s="5">
        <v>335688368513</v>
      </c>
      <c r="C509" s="4" t="s">
        <v>8520</v>
      </c>
      <c r="D509" s="4" t="s">
        <v>3685</v>
      </c>
      <c r="E509" s="6" t="s">
        <v>8521</v>
      </c>
      <c r="F509" s="5">
        <f>decoded[[#This Row],[FRT_DEC]]-B508</f>
        <v>4</v>
      </c>
      <c r="G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INFO]]))),G508)</f>
        <v>85</v>
      </c>
    </row>
    <row r="510" spans="1:7" x14ac:dyDescent="0.25">
      <c r="A510" s="4" t="s">
        <v>349</v>
      </c>
      <c r="B510" s="5">
        <v>335688368516</v>
      </c>
      <c r="C510" s="4" t="s">
        <v>8522</v>
      </c>
      <c r="D510" s="4" t="s">
        <v>3685</v>
      </c>
      <c r="E510" s="6" t="s">
        <v>7880</v>
      </c>
      <c r="F510" s="5">
        <f>decoded[[#This Row],[FRT_DEC]]-B509</f>
        <v>3</v>
      </c>
      <c r="G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INFO]]))),G509)</f>
        <v>85</v>
      </c>
    </row>
    <row r="511" spans="1:7" x14ac:dyDescent="0.25">
      <c r="A511" s="4" t="s">
        <v>750</v>
      </c>
      <c r="B511" s="5">
        <v>335688368530</v>
      </c>
      <c r="C511" s="4" t="s">
        <v>8523</v>
      </c>
      <c r="D511" s="4" t="s">
        <v>7842</v>
      </c>
      <c r="E511" s="6" t="s">
        <v>7845</v>
      </c>
      <c r="F511" s="5">
        <f>decoded[[#This Row],[FRT_DEC]]-B510</f>
        <v>14</v>
      </c>
      <c r="G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INFO]]))),G510)</f>
        <v>85</v>
      </c>
    </row>
    <row r="512" spans="1:7" x14ac:dyDescent="0.25">
      <c r="A512" s="4" t="s">
        <v>751</v>
      </c>
      <c r="B512" s="5">
        <v>335688368537</v>
      </c>
      <c r="C512" s="4" t="s">
        <v>8524</v>
      </c>
      <c r="D512" s="4" t="s">
        <v>7938</v>
      </c>
      <c r="E512" s="6" t="s">
        <v>8149</v>
      </c>
      <c r="F512" s="5">
        <f>decoded[[#This Row],[FRT_DEC]]-B511</f>
        <v>7</v>
      </c>
      <c r="G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INFO]]))),G511)</f>
        <v>85</v>
      </c>
    </row>
    <row r="513" spans="1:7" x14ac:dyDescent="0.25">
      <c r="A513" s="4" t="s">
        <v>752</v>
      </c>
      <c r="B513" s="5">
        <v>335688368549</v>
      </c>
      <c r="C513" s="4" t="s">
        <v>8525</v>
      </c>
      <c r="D513" s="4" t="s">
        <v>7842</v>
      </c>
      <c r="E513" s="6" t="s">
        <v>8151</v>
      </c>
      <c r="F513" s="5">
        <f>decoded[[#This Row],[FRT_DEC]]-B512</f>
        <v>12</v>
      </c>
      <c r="G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INFO]]))),G512)</f>
        <v>85</v>
      </c>
    </row>
    <row r="514" spans="1:7" x14ac:dyDescent="0.25">
      <c r="A514" s="4" t="s">
        <v>753</v>
      </c>
      <c r="B514" s="5">
        <v>335688368562</v>
      </c>
      <c r="C514" s="4" t="s">
        <v>8526</v>
      </c>
      <c r="D514" s="4" t="s">
        <v>1099</v>
      </c>
      <c r="E514" s="6" t="s">
        <v>2098</v>
      </c>
      <c r="F514" s="5">
        <f>decoded[[#This Row],[FRT_DEC]]-B513</f>
        <v>13</v>
      </c>
      <c r="G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INFO]]))),G513)</f>
        <v>85</v>
      </c>
    </row>
    <row r="515" spans="1:7" x14ac:dyDescent="0.25">
      <c r="A515" s="4" t="s">
        <v>754</v>
      </c>
      <c r="B515" s="5">
        <v>335688368568</v>
      </c>
      <c r="C515" s="4" t="s">
        <v>8527</v>
      </c>
      <c r="D515" s="4" t="s">
        <v>72</v>
      </c>
      <c r="E515" s="6" t="s">
        <v>2099</v>
      </c>
      <c r="F515" s="5">
        <f>decoded[[#This Row],[FRT_DEC]]-B514</f>
        <v>6</v>
      </c>
      <c r="G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INFO]]))),G514)</f>
        <v>85</v>
      </c>
    </row>
    <row r="516" spans="1:7" x14ac:dyDescent="0.25">
      <c r="A516" s="4" t="s">
        <v>755</v>
      </c>
      <c r="B516" s="5">
        <v>335688368590</v>
      </c>
      <c r="C516" s="4" t="s">
        <v>8528</v>
      </c>
      <c r="D516" s="4" t="s">
        <v>1099</v>
      </c>
      <c r="E516" s="6" t="s">
        <v>2100</v>
      </c>
      <c r="F516" s="5">
        <f>decoded[[#This Row],[FRT_DEC]]-B515</f>
        <v>22</v>
      </c>
      <c r="G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INFO]]))),G515)</f>
        <v>85</v>
      </c>
    </row>
    <row r="517" spans="1:7" x14ac:dyDescent="0.25">
      <c r="A517" s="4" t="s">
        <v>350</v>
      </c>
      <c r="B517" s="5">
        <v>335688368595</v>
      </c>
      <c r="C517" s="4" t="s">
        <v>8529</v>
      </c>
      <c r="D517" s="4" t="s">
        <v>72</v>
      </c>
      <c r="E517" s="6" t="s">
        <v>2101</v>
      </c>
      <c r="F517" s="5">
        <f>decoded[[#This Row],[FRT_DEC]]-B516</f>
        <v>5</v>
      </c>
      <c r="G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INFO]]))),G516)</f>
        <v>85</v>
      </c>
    </row>
    <row r="518" spans="1:7" x14ac:dyDescent="0.25">
      <c r="A518" s="4" t="s">
        <v>351</v>
      </c>
      <c r="B518" s="5">
        <v>335688368617</v>
      </c>
      <c r="C518" s="4" t="s">
        <v>8530</v>
      </c>
      <c r="D518" s="4" t="s">
        <v>1099</v>
      </c>
      <c r="E518" s="6" t="s">
        <v>2102</v>
      </c>
      <c r="F518" s="5">
        <f>decoded[[#This Row],[FRT_DEC]]-B517</f>
        <v>22</v>
      </c>
      <c r="G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INFO]]))),G517)</f>
        <v>85</v>
      </c>
    </row>
    <row r="519" spans="1:7" x14ac:dyDescent="0.25">
      <c r="A519" s="4" t="s">
        <v>352</v>
      </c>
      <c r="B519" s="5">
        <v>335688368622</v>
      </c>
      <c r="C519" s="4" t="s">
        <v>8531</v>
      </c>
      <c r="D519" s="4" t="s">
        <v>72</v>
      </c>
      <c r="E519" s="6" t="s">
        <v>2103</v>
      </c>
      <c r="F519" s="5">
        <f>decoded[[#This Row],[FRT_DEC]]-B518</f>
        <v>5</v>
      </c>
      <c r="G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INFO]]))),G518)</f>
        <v>85</v>
      </c>
    </row>
    <row r="520" spans="1:7" x14ac:dyDescent="0.25">
      <c r="A520" s="4" t="s">
        <v>756</v>
      </c>
      <c r="B520" s="5">
        <v>335688368637</v>
      </c>
      <c r="C520" s="4" t="s">
        <v>8532</v>
      </c>
      <c r="D520" s="4" t="s">
        <v>40</v>
      </c>
      <c r="E520" s="6" t="s">
        <v>2042</v>
      </c>
      <c r="F520" s="5">
        <f>decoded[[#This Row],[FRT_DEC]]-B519</f>
        <v>15</v>
      </c>
      <c r="G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INFO]]))),G519)</f>
        <v>85</v>
      </c>
    </row>
    <row r="521" spans="1:7" x14ac:dyDescent="0.25">
      <c r="A521" s="4" t="s">
        <v>757</v>
      </c>
      <c r="B521" s="5">
        <v>335688368640</v>
      </c>
      <c r="C521" s="4" t="s">
        <v>8533</v>
      </c>
      <c r="D521" s="4" t="s">
        <v>2043</v>
      </c>
      <c r="E521" s="6" t="s">
        <v>8534</v>
      </c>
      <c r="F521" s="5">
        <f>decoded[[#This Row],[FRT_DEC]]-B520</f>
        <v>3</v>
      </c>
      <c r="G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INFO]]))),G520)</f>
        <v>85</v>
      </c>
    </row>
    <row r="522" spans="1:7" ht="30" x14ac:dyDescent="0.25">
      <c r="A522" s="4" t="s">
        <v>353</v>
      </c>
      <c r="B522" s="5">
        <v>335688368661</v>
      </c>
      <c r="C522" s="4" t="s">
        <v>8535</v>
      </c>
      <c r="D522" s="4" t="s">
        <v>241</v>
      </c>
      <c r="E522" s="6" t="s">
        <v>2111</v>
      </c>
      <c r="F522" s="5">
        <f>decoded[[#This Row],[FRT_DEC]]-B521</f>
        <v>21</v>
      </c>
      <c r="G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INFO]]))),G521)</f>
        <v>85</v>
      </c>
    </row>
    <row r="523" spans="1:7" x14ac:dyDescent="0.25">
      <c r="A523" s="4" t="s">
        <v>354</v>
      </c>
      <c r="B523" s="5">
        <v>335688368665</v>
      </c>
      <c r="C523" s="4" t="s">
        <v>8536</v>
      </c>
      <c r="D523" s="4" t="s">
        <v>243</v>
      </c>
      <c r="E523" s="6" t="s">
        <v>3939</v>
      </c>
      <c r="F523" s="5">
        <f>decoded[[#This Row],[FRT_DEC]]-B522</f>
        <v>4</v>
      </c>
      <c r="G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INFO]]))),G522)</f>
        <v>85</v>
      </c>
    </row>
    <row r="524" spans="1:7" x14ac:dyDescent="0.25">
      <c r="A524" s="4" t="s">
        <v>758</v>
      </c>
      <c r="B524" s="5">
        <v>335688368718</v>
      </c>
      <c r="C524" s="4" t="s">
        <v>8537</v>
      </c>
      <c r="D524" s="4" t="s">
        <v>40</v>
      </c>
      <c r="E524" s="6" t="s">
        <v>44</v>
      </c>
      <c r="F524" s="5">
        <f>decoded[[#This Row],[FRT_DEC]]-B523</f>
        <v>53</v>
      </c>
      <c r="G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INFO]]))),G523)</f>
        <v>85</v>
      </c>
    </row>
    <row r="525" spans="1:7" x14ac:dyDescent="0.25">
      <c r="A525" s="4" t="s">
        <v>617</v>
      </c>
      <c r="B525" s="5">
        <v>335688368724</v>
      </c>
      <c r="C525" s="4" t="s">
        <v>8538</v>
      </c>
      <c r="D525" s="4" t="s">
        <v>246</v>
      </c>
      <c r="E525" s="6" t="s">
        <v>8539</v>
      </c>
      <c r="F525" s="5">
        <f>decoded[[#This Row],[FRT_DEC]]-B524</f>
        <v>6</v>
      </c>
      <c r="G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INFO]]))),G524)</f>
        <v>85</v>
      </c>
    </row>
    <row r="526" spans="1:7" x14ac:dyDescent="0.25">
      <c r="A526" s="4" t="s">
        <v>355</v>
      </c>
      <c r="B526" s="5">
        <v>335688368730</v>
      </c>
      <c r="C526" s="4" t="s">
        <v>8540</v>
      </c>
      <c r="D526" s="4" t="s">
        <v>1099</v>
      </c>
      <c r="E526" s="6" t="s">
        <v>2104</v>
      </c>
      <c r="F526" s="5">
        <f>decoded[[#This Row],[FRT_DEC]]-B525</f>
        <v>6</v>
      </c>
      <c r="G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INFO]]))),G525)</f>
        <v>85</v>
      </c>
    </row>
    <row r="527" spans="1:7" x14ac:dyDescent="0.25">
      <c r="A527" s="4" t="s">
        <v>356</v>
      </c>
      <c r="B527" s="5">
        <v>335688368735</v>
      </c>
      <c r="C527" s="4" t="s">
        <v>8541</v>
      </c>
      <c r="D527" s="4" t="s">
        <v>1099</v>
      </c>
      <c r="E527" s="6" t="s">
        <v>2105</v>
      </c>
      <c r="F527" s="5">
        <f>decoded[[#This Row],[FRT_DEC]]-B526</f>
        <v>5</v>
      </c>
      <c r="G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INFO]]))),G526)</f>
        <v>85</v>
      </c>
    </row>
    <row r="528" spans="1:7" x14ac:dyDescent="0.25">
      <c r="A528" s="4" t="s">
        <v>357</v>
      </c>
      <c r="B528" s="5">
        <v>335688368749</v>
      </c>
      <c r="C528" s="4" t="s">
        <v>8542</v>
      </c>
      <c r="D528" s="4" t="s">
        <v>72</v>
      </c>
      <c r="E528" s="6" t="s">
        <v>2092</v>
      </c>
      <c r="F528" s="5">
        <f>decoded[[#This Row],[FRT_DEC]]-B527</f>
        <v>14</v>
      </c>
      <c r="G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INFO]]))),G527)</f>
        <v>85</v>
      </c>
    </row>
    <row r="529" spans="1:7" x14ac:dyDescent="0.25">
      <c r="A529" s="4" t="s">
        <v>358</v>
      </c>
      <c r="B529" s="5">
        <v>335688369104</v>
      </c>
      <c r="C529" s="4" t="s">
        <v>8543</v>
      </c>
      <c r="D529" s="4" t="s">
        <v>2045</v>
      </c>
      <c r="E529" s="6" t="s">
        <v>8170</v>
      </c>
      <c r="F529" s="5">
        <f>decoded[[#This Row],[FRT_DEC]]-B528</f>
        <v>355</v>
      </c>
      <c r="G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INFO]]))),G528)</f>
        <v>85</v>
      </c>
    </row>
    <row r="530" spans="1:7" x14ac:dyDescent="0.25">
      <c r="A530" s="4" t="s">
        <v>359</v>
      </c>
      <c r="B530" s="5">
        <v>335688369279</v>
      </c>
      <c r="C530" s="4" t="s">
        <v>8544</v>
      </c>
      <c r="D530" s="4" t="s">
        <v>249</v>
      </c>
      <c r="E530" s="6" t="s">
        <v>7870</v>
      </c>
      <c r="F530" s="5">
        <f>decoded[[#This Row],[FRT_DEC]]-B529</f>
        <v>175</v>
      </c>
      <c r="G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INFO]]))),G529)</f>
        <v>85</v>
      </c>
    </row>
    <row r="531" spans="1:7" x14ac:dyDescent="0.25">
      <c r="A531" s="4" t="s">
        <v>360</v>
      </c>
      <c r="B531" s="5">
        <v>335688369297</v>
      </c>
      <c r="C531" s="4" t="s">
        <v>8545</v>
      </c>
      <c r="D531" s="4" t="s">
        <v>1099</v>
      </c>
      <c r="E531" s="6" t="s">
        <v>2093</v>
      </c>
      <c r="F531" s="5">
        <f>decoded[[#This Row],[FRT_DEC]]-B530</f>
        <v>18</v>
      </c>
      <c r="G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INFO]]))),G530)</f>
        <v>85</v>
      </c>
    </row>
    <row r="532" spans="1:7" x14ac:dyDescent="0.25">
      <c r="A532" s="4" t="s">
        <v>361</v>
      </c>
      <c r="B532" s="5">
        <v>335688369303</v>
      </c>
      <c r="C532" s="4" t="s">
        <v>8546</v>
      </c>
      <c r="D532" s="4" t="s">
        <v>1099</v>
      </c>
      <c r="E532" s="6" t="s">
        <v>2106</v>
      </c>
      <c r="F532" s="5">
        <f>decoded[[#This Row],[FRT_DEC]]-B531</f>
        <v>6</v>
      </c>
      <c r="G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INFO]]))),G531)</f>
        <v>85</v>
      </c>
    </row>
    <row r="533" spans="1:7" x14ac:dyDescent="0.25">
      <c r="A533" s="4" t="s">
        <v>362</v>
      </c>
      <c r="B533" s="5">
        <v>335688369325</v>
      </c>
      <c r="C533" s="4" t="s">
        <v>8547</v>
      </c>
      <c r="D533" s="4" t="s">
        <v>40</v>
      </c>
      <c r="E533" s="6" t="s">
        <v>328</v>
      </c>
      <c r="F533" s="5">
        <f>decoded[[#This Row],[FRT_DEC]]-B532</f>
        <v>22</v>
      </c>
      <c r="G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INFO]]))),G532)</f>
        <v>85</v>
      </c>
    </row>
    <row r="534" spans="1:7" x14ac:dyDescent="0.25">
      <c r="A534" s="4" t="s">
        <v>363</v>
      </c>
      <c r="B534" s="5">
        <v>335688369329</v>
      </c>
      <c r="C534" s="4" t="s">
        <v>8548</v>
      </c>
      <c r="D534" s="4" t="s">
        <v>330</v>
      </c>
      <c r="E534" s="6" t="s">
        <v>8549</v>
      </c>
      <c r="F534" s="5">
        <f>decoded[[#This Row],[FRT_DEC]]-B533</f>
        <v>4</v>
      </c>
      <c r="G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INFO]]))),G533)</f>
        <v>85</v>
      </c>
    </row>
    <row r="535" spans="1:7" x14ac:dyDescent="0.25">
      <c r="A535" s="4" t="s">
        <v>364</v>
      </c>
      <c r="B535" s="5">
        <v>335688369350</v>
      </c>
      <c r="C535" s="4" t="s">
        <v>8550</v>
      </c>
      <c r="D535" s="4" t="s">
        <v>40</v>
      </c>
      <c r="E535" s="6" t="s">
        <v>724</v>
      </c>
      <c r="F535" s="5">
        <f>decoded[[#This Row],[FRT_DEC]]-B534</f>
        <v>21</v>
      </c>
      <c r="G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INFO]]))),G534)</f>
        <v>85</v>
      </c>
    </row>
    <row r="536" spans="1:7" x14ac:dyDescent="0.25">
      <c r="A536" s="4" t="s">
        <v>365</v>
      </c>
      <c r="B536" s="5">
        <v>335688369362</v>
      </c>
      <c r="C536" s="4" t="s">
        <v>8551</v>
      </c>
      <c r="D536" s="4" t="s">
        <v>40</v>
      </c>
      <c r="E536" s="6" t="s">
        <v>45</v>
      </c>
      <c r="F536" s="5">
        <f>decoded[[#This Row],[FRT_DEC]]-B535</f>
        <v>12</v>
      </c>
      <c r="G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INFO]]))),G535)</f>
        <v>85</v>
      </c>
    </row>
    <row r="537" spans="1:7" x14ac:dyDescent="0.25">
      <c r="A537" s="4" t="s">
        <v>366</v>
      </c>
      <c r="B537" s="5">
        <v>335688369365</v>
      </c>
      <c r="C537" s="4" t="s">
        <v>8552</v>
      </c>
      <c r="D537" s="4" t="s">
        <v>46</v>
      </c>
      <c r="E537" s="6" t="s">
        <v>6961</v>
      </c>
      <c r="F537" s="5">
        <f>decoded[[#This Row],[FRT_DEC]]-B536</f>
        <v>3</v>
      </c>
      <c r="G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INFO]]))),G536)</f>
        <v>85</v>
      </c>
    </row>
    <row r="538" spans="1:7" x14ac:dyDescent="0.25">
      <c r="A538" s="4" t="s">
        <v>367</v>
      </c>
      <c r="B538" s="5">
        <v>335688369371</v>
      </c>
      <c r="C538" s="4" t="s">
        <v>8553</v>
      </c>
      <c r="D538" s="4" t="s">
        <v>72</v>
      </c>
      <c r="E538" s="6" t="s">
        <v>3683</v>
      </c>
      <c r="F538" s="5">
        <f>decoded[[#This Row],[FRT_DEC]]-B537</f>
        <v>6</v>
      </c>
      <c r="G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INFO]]))),G537)</f>
        <v>85</v>
      </c>
    </row>
    <row r="539" spans="1:7" x14ac:dyDescent="0.25">
      <c r="A539" s="4" t="s">
        <v>368</v>
      </c>
      <c r="B539" s="5">
        <v>335688369377</v>
      </c>
      <c r="C539" s="4" t="s">
        <v>8554</v>
      </c>
      <c r="D539" s="4" t="s">
        <v>72</v>
      </c>
      <c r="E539" s="6" t="s">
        <v>2088</v>
      </c>
      <c r="F539" s="5">
        <f>decoded[[#This Row],[FRT_DEC]]-B538</f>
        <v>6</v>
      </c>
      <c r="G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INFO]]))),G538)</f>
        <v>85</v>
      </c>
    </row>
    <row r="540" spans="1:7" x14ac:dyDescent="0.25">
      <c r="A540" s="4" t="s">
        <v>369</v>
      </c>
      <c r="B540" s="5">
        <v>335688369392</v>
      </c>
      <c r="C540" s="4" t="s">
        <v>8555</v>
      </c>
      <c r="D540" s="4" t="s">
        <v>72</v>
      </c>
      <c r="E540" s="6" t="s">
        <v>2107</v>
      </c>
      <c r="F540" s="5">
        <f>decoded[[#This Row],[FRT_DEC]]-B539</f>
        <v>15</v>
      </c>
      <c r="G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INFO]]))),G539)</f>
        <v>85</v>
      </c>
    </row>
    <row r="541" spans="1:7" x14ac:dyDescent="0.25">
      <c r="A541" s="4" t="s">
        <v>370</v>
      </c>
      <c r="B541" s="5">
        <v>335688370134</v>
      </c>
      <c r="C541" s="4" t="s">
        <v>8556</v>
      </c>
      <c r="D541" s="4" t="s">
        <v>7938</v>
      </c>
      <c r="E541" s="6" t="s">
        <v>8184</v>
      </c>
      <c r="F541" s="5">
        <f>decoded[[#This Row],[FRT_DEC]]-B540</f>
        <v>742</v>
      </c>
      <c r="G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INFO]]))),G540)</f>
        <v>85</v>
      </c>
    </row>
    <row r="542" spans="1:7" x14ac:dyDescent="0.25">
      <c r="A542" s="4" t="s">
        <v>371</v>
      </c>
      <c r="B542" s="5">
        <v>335688370620</v>
      </c>
      <c r="C542" s="4" t="s">
        <v>8557</v>
      </c>
      <c r="D542" s="4" t="s">
        <v>7842</v>
      </c>
      <c r="E542" s="6" t="s">
        <v>7989</v>
      </c>
      <c r="F542" s="5">
        <f>decoded[[#This Row],[FRT_DEC]]-B541</f>
        <v>486</v>
      </c>
      <c r="G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INFO]]))),G541)</f>
        <v>85</v>
      </c>
    </row>
    <row r="543" spans="1:7" x14ac:dyDescent="0.25">
      <c r="A543" s="4" t="s">
        <v>372</v>
      </c>
      <c r="B543" s="5">
        <v>335688370627</v>
      </c>
      <c r="C543" s="4" t="s">
        <v>8558</v>
      </c>
      <c r="D543" s="4" t="s">
        <v>2044</v>
      </c>
      <c r="E543" s="6" t="s">
        <v>3931</v>
      </c>
      <c r="F543" s="5">
        <f>decoded[[#This Row],[FRT_DEC]]-B542</f>
        <v>7</v>
      </c>
      <c r="G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INFO]]))),G542)</f>
        <v>85</v>
      </c>
    </row>
    <row r="544" spans="1:7" x14ac:dyDescent="0.25">
      <c r="A544" s="4" t="s">
        <v>373</v>
      </c>
      <c r="B544" s="5">
        <v>335688370631</v>
      </c>
      <c r="C544" s="4" t="s">
        <v>8559</v>
      </c>
      <c r="D544" s="4" t="s">
        <v>7938</v>
      </c>
      <c r="E544" s="6" t="s">
        <v>7991</v>
      </c>
      <c r="F544" s="5">
        <f>decoded[[#This Row],[FRT_DEC]]-B543</f>
        <v>4</v>
      </c>
      <c r="G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INFO]]))),G543)</f>
        <v>85</v>
      </c>
    </row>
    <row r="545" spans="1:7" x14ac:dyDescent="0.25">
      <c r="A545" s="4" t="s">
        <v>374</v>
      </c>
      <c r="B545" s="5">
        <v>335688372766</v>
      </c>
      <c r="C545" s="4" t="s">
        <v>8560</v>
      </c>
      <c r="D545" s="4" t="s">
        <v>7842</v>
      </c>
      <c r="E545" s="6" t="s">
        <v>7936</v>
      </c>
      <c r="F545" s="5">
        <f>decoded[[#This Row],[FRT_DEC]]-B544</f>
        <v>2135</v>
      </c>
      <c r="G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INFO]]))),G544)</f>
        <v>85</v>
      </c>
    </row>
    <row r="546" spans="1:7" x14ac:dyDescent="0.25">
      <c r="A546" s="4" t="s">
        <v>375</v>
      </c>
      <c r="B546" s="5">
        <v>335688373517</v>
      </c>
      <c r="C546" s="4" t="s">
        <v>8561</v>
      </c>
      <c r="D546" s="4" t="s">
        <v>7938</v>
      </c>
      <c r="E546" s="6" t="s">
        <v>7939</v>
      </c>
      <c r="F546" s="5">
        <f>decoded[[#This Row],[FRT_DEC]]-B545</f>
        <v>751</v>
      </c>
      <c r="G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INFO]]))),G545)</f>
        <v>85</v>
      </c>
    </row>
    <row r="547" spans="1:7" x14ac:dyDescent="0.25">
      <c r="A547" s="4" t="s">
        <v>376</v>
      </c>
      <c r="B547" s="5">
        <v>335688381190</v>
      </c>
      <c r="C547" s="4" t="s">
        <v>8562</v>
      </c>
      <c r="D547" s="4" t="s">
        <v>7842</v>
      </c>
      <c r="E547" s="6" t="s">
        <v>7989</v>
      </c>
      <c r="F547" s="5">
        <f>decoded[[#This Row],[FRT_DEC]]-B546</f>
        <v>7673</v>
      </c>
      <c r="G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INFO]]))),G546)</f>
        <v>85</v>
      </c>
    </row>
    <row r="548" spans="1:7" x14ac:dyDescent="0.25">
      <c r="A548" s="4" t="s">
        <v>377</v>
      </c>
      <c r="B548" s="5">
        <v>335688381197</v>
      </c>
      <c r="C548" s="4" t="s">
        <v>8563</v>
      </c>
      <c r="D548" s="4" t="s">
        <v>292</v>
      </c>
      <c r="E548" s="6" t="s">
        <v>8564</v>
      </c>
      <c r="F548" s="5">
        <f>decoded[[#This Row],[FRT_DEC]]-B547</f>
        <v>7</v>
      </c>
      <c r="G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INFO]]))),G547)</f>
        <v>85</v>
      </c>
    </row>
    <row r="549" spans="1:7" x14ac:dyDescent="0.25">
      <c r="A549" s="4" t="s">
        <v>378</v>
      </c>
      <c r="B549" s="5">
        <v>335688381200</v>
      </c>
      <c r="C549" s="4" t="s">
        <v>8565</v>
      </c>
      <c r="D549" s="4" t="s">
        <v>216</v>
      </c>
      <c r="E549" s="6" t="s">
        <v>3970</v>
      </c>
      <c r="F549" s="5">
        <f>decoded[[#This Row],[FRT_DEC]]-B548</f>
        <v>3</v>
      </c>
      <c r="G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INFO]]))),G548)</f>
        <v>85</v>
      </c>
    </row>
    <row r="550" spans="1:7" x14ac:dyDescent="0.25">
      <c r="A550" s="4" t="s">
        <v>379</v>
      </c>
      <c r="B550" s="5">
        <v>335688381247</v>
      </c>
      <c r="C550" s="4" t="s">
        <v>8566</v>
      </c>
      <c r="D550" s="4" t="s">
        <v>221</v>
      </c>
      <c r="E550" s="6" t="s">
        <v>222</v>
      </c>
      <c r="F550" s="5">
        <f>decoded[[#This Row],[FRT_DEC]]-B549</f>
        <v>47</v>
      </c>
      <c r="G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INFO]]))),G549)</f>
        <v>85</v>
      </c>
    </row>
    <row r="551" spans="1:7" x14ac:dyDescent="0.25">
      <c r="A551" s="4" t="s">
        <v>380</v>
      </c>
      <c r="B551" s="5">
        <v>335688381261</v>
      </c>
      <c r="C551" s="4" t="s">
        <v>8567</v>
      </c>
      <c r="D551" s="4" t="s">
        <v>40</v>
      </c>
      <c r="E551" s="6" t="s">
        <v>293</v>
      </c>
      <c r="F551" s="5">
        <f>decoded[[#This Row],[FRT_DEC]]-B550</f>
        <v>14</v>
      </c>
      <c r="G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INFO]]))),G550)</f>
        <v>85</v>
      </c>
    </row>
    <row r="552" spans="1:7" x14ac:dyDescent="0.25">
      <c r="A552" s="4" t="s">
        <v>381</v>
      </c>
      <c r="B552" s="5">
        <v>335688381267</v>
      </c>
      <c r="C552" s="4" t="s">
        <v>8568</v>
      </c>
      <c r="D552" s="4" t="s">
        <v>2045</v>
      </c>
      <c r="E552" s="6" t="s">
        <v>8199</v>
      </c>
      <c r="F552" s="5">
        <f>decoded[[#This Row],[FRT_DEC]]-B551</f>
        <v>6</v>
      </c>
      <c r="G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INFO]]))),G551)</f>
        <v>85</v>
      </c>
    </row>
    <row r="553" spans="1:7" x14ac:dyDescent="0.25">
      <c r="A553" s="4" t="s">
        <v>382</v>
      </c>
      <c r="B553" s="5">
        <v>335688381270</v>
      </c>
      <c r="C553" s="4" t="s">
        <v>8569</v>
      </c>
      <c r="D553" s="4" t="s">
        <v>294</v>
      </c>
      <c r="E553" s="6" t="s">
        <v>8570</v>
      </c>
      <c r="F553" s="5">
        <f>decoded[[#This Row],[FRT_DEC]]-B552</f>
        <v>3</v>
      </c>
      <c r="G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INFO]]))),G552)</f>
        <v>85</v>
      </c>
    </row>
    <row r="554" spans="1:7" x14ac:dyDescent="0.25">
      <c r="A554" s="4" t="s">
        <v>383</v>
      </c>
      <c r="B554" s="5">
        <v>335688381274</v>
      </c>
      <c r="C554" s="4" t="s">
        <v>8571</v>
      </c>
      <c r="D554" s="4" t="s">
        <v>7938</v>
      </c>
      <c r="E554" s="6" t="s">
        <v>7991</v>
      </c>
      <c r="F554" s="5">
        <f>decoded[[#This Row],[FRT_DEC]]-B553</f>
        <v>4</v>
      </c>
      <c r="G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INFO]]))),G553)</f>
        <v>85</v>
      </c>
    </row>
    <row r="555" spans="1:7" x14ac:dyDescent="0.25">
      <c r="A555" s="4" t="s">
        <v>384</v>
      </c>
      <c r="B555" s="5">
        <v>335688382234</v>
      </c>
      <c r="C555" s="4" t="s">
        <v>8572</v>
      </c>
      <c r="D555" s="4" t="s">
        <v>7842</v>
      </c>
      <c r="E555" s="6" t="s">
        <v>7993</v>
      </c>
      <c r="F555" s="5">
        <f>decoded[[#This Row],[FRT_DEC]]-B554</f>
        <v>960</v>
      </c>
      <c r="G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INFO]]))),G554)</f>
        <v>85</v>
      </c>
    </row>
    <row r="556" spans="1:7" x14ac:dyDescent="0.25">
      <c r="A556" s="4" t="s">
        <v>385</v>
      </c>
      <c r="B556" s="5">
        <v>335688382252</v>
      </c>
      <c r="C556" s="4" t="s">
        <v>8573</v>
      </c>
      <c r="D556" s="4" t="s">
        <v>1099</v>
      </c>
      <c r="E556" s="6" t="s">
        <v>2081</v>
      </c>
      <c r="F556" s="5">
        <f>decoded[[#This Row],[FRT_DEC]]-B555</f>
        <v>18</v>
      </c>
      <c r="G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INFO]]))),G555)</f>
        <v>85</v>
      </c>
    </row>
    <row r="557" spans="1:7" x14ac:dyDescent="0.25">
      <c r="A557" s="4" t="s">
        <v>386</v>
      </c>
      <c r="B557" s="5">
        <v>335688382256</v>
      </c>
      <c r="C557" s="4" t="s">
        <v>8574</v>
      </c>
      <c r="D557" s="4" t="s">
        <v>1099</v>
      </c>
      <c r="E557" s="6" t="s">
        <v>2089</v>
      </c>
      <c r="F557" s="5">
        <f>decoded[[#This Row],[FRT_DEC]]-B556</f>
        <v>4</v>
      </c>
      <c r="G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INFO]]))),G556)</f>
        <v>85</v>
      </c>
    </row>
    <row r="558" spans="1:7" x14ac:dyDescent="0.25">
      <c r="A558" s="4" t="s">
        <v>387</v>
      </c>
      <c r="B558" s="5">
        <v>335688382264</v>
      </c>
      <c r="C558" s="4" t="s">
        <v>8575</v>
      </c>
      <c r="D558" s="4" t="s">
        <v>72</v>
      </c>
      <c r="E558" s="6" t="s">
        <v>2090</v>
      </c>
      <c r="F558" s="5">
        <f>decoded[[#This Row],[FRT_DEC]]-B557</f>
        <v>8</v>
      </c>
      <c r="G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INFO]]))),G557)</f>
        <v>85</v>
      </c>
    </row>
    <row r="559" spans="1:7" x14ac:dyDescent="0.25">
      <c r="A559" s="4" t="s">
        <v>388</v>
      </c>
      <c r="B559" s="5">
        <v>335688382279</v>
      </c>
      <c r="C559" s="4" t="s">
        <v>8576</v>
      </c>
      <c r="D559" s="4" t="s">
        <v>6</v>
      </c>
      <c r="E559" s="6" t="s">
        <v>8577</v>
      </c>
      <c r="F559" s="5">
        <f>decoded[[#This Row],[FRT_DEC]]-B558</f>
        <v>15</v>
      </c>
      <c r="G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INFO]]))),G558)</f>
        <v>86</v>
      </c>
    </row>
    <row r="560" spans="1:7" x14ac:dyDescent="0.25">
      <c r="A560" s="4" t="s">
        <v>389</v>
      </c>
      <c r="B560" s="5">
        <v>335688382303</v>
      </c>
      <c r="C560" s="4" t="s">
        <v>8578</v>
      </c>
      <c r="D560" s="4" t="s">
        <v>72</v>
      </c>
      <c r="E560" s="6" t="s">
        <v>2092</v>
      </c>
      <c r="F560" s="5">
        <f>decoded[[#This Row],[FRT_DEC]]-B559</f>
        <v>24</v>
      </c>
      <c r="G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INFO]]))),G559)</f>
        <v>86</v>
      </c>
    </row>
    <row r="561" spans="1:7" x14ac:dyDescent="0.25">
      <c r="A561" s="4" t="s">
        <v>390</v>
      </c>
      <c r="B561" s="5">
        <v>335688382326</v>
      </c>
      <c r="C561" s="4" t="s">
        <v>8579</v>
      </c>
      <c r="D561" s="4" t="s">
        <v>3671</v>
      </c>
      <c r="E561" s="6" t="s">
        <v>8580</v>
      </c>
      <c r="F561" s="5">
        <f>decoded[[#This Row],[FRT_DEC]]-B560</f>
        <v>23</v>
      </c>
      <c r="G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INFO]]))),G560)</f>
        <v>86</v>
      </c>
    </row>
    <row r="562" spans="1:7" x14ac:dyDescent="0.25">
      <c r="A562" s="4" t="s">
        <v>391</v>
      </c>
      <c r="B562" s="5">
        <v>335688382330</v>
      </c>
      <c r="C562" s="4" t="s">
        <v>8581</v>
      </c>
      <c r="D562" s="4" t="s">
        <v>3671</v>
      </c>
      <c r="E562" s="6" t="s">
        <v>7881</v>
      </c>
      <c r="F562" s="5">
        <f>decoded[[#This Row],[FRT_DEC]]-B561</f>
        <v>4</v>
      </c>
      <c r="G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INFO]]))),G561)</f>
        <v>86</v>
      </c>
    </row>
    <row r="563" spans="1:7" x14ac:dyDescent="0.25">
      <c r="A563" s="4" t="s">
        <v>392</v>
      </c>
      <c r="B563" s="5">
        <v>335688383255</v>
      </c>
      <c r="C563" s="4" t="s">
        <v>8582</v>
      </c>
      <c r="D563" s="4" t="s">
        <v>249</v>
      </c>
      <c r="E563" s="6" t="s">
        <v>3955</v>
      </c>
      <c r="F563" s="5">
        <f>decoded[[#This Row],[FRT_DEC]]-B562</f>
        <v>925</v>
      </c>
      <c r="G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INFO]]))),G562)</f>
        <v>86</v>
      </c>
    </row>
    <row r="564" spans="1:7" x14ac:dyDescent="0.25">
      <c r="A564" s="4" t="s">
        <v>393</v>
      </c>
      <c r="B564" s="5">
        <v>335688383260</v>
      </c>
      <c r="C564" s="4" t="s">
        <v>8583</v>
      </c>
      <c r="D564" s="4" t="s">
        <v>7938</v>
      </c>
      <c r="E564" s="6" t="s">
        <v>7998</v>
      </c>
      <c r="F564" s="5">
        <f>decoded[[#This Row],[FRT_DEC]]-B563</f>
        <v>5</v>
      </c>
      <c r="G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INFO]]))),G563)</f>
        <v>86</v>
      </c>
    </row>
    <row r="565" spans="1:7" x14ac:dyDescent="0.25">
      <c r="A565" s="4" t="s">
        <v>394</v>
      </c>
      <c r="B565" s="5">
        <v>335688386888</v>
      </c>
      <c r="C565" s="4" t="s">
        <v>8584</v>
      </c>
      <c r="D565" s="4" t="s">
        <v>5</v>
      </c>
      <c r="E565" s="6" t="s">
        <v>8585</v>
      </c>
      <c r="F565" s="5">
        <f>decoded[[#This Row],[FRT_DEC]]-B564</f>
        <v>3628</v>
      </c>
      <c r="G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INFO]]))),G564)</f>
        <v>86</v>
      </c>
    </row>
    <row r="566" spans="1:7" x14ac:dyDescent="0.25">
      <c r="A566" s="4" t="s">
        <v>395</v>
      </c>
      <c r="B566" s="5">
        <v>335688386890</v>
      </c>
      <c r="C566" s="4" t="s">
        <v>8586</v>
      </c>
      <c r="D566" s="4" t="s">
        <v>5</v>
      </c>
      <c r="E566" s="6" t="s">
        <v>7877</v>
      </c>
      <c r="F566" s="5">
        <f>decoded[[#This Row],[FRT_DEC]]-B565</f>
        <v>2</v>
      </c>
      <c r="G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INFO]]))),G565)</f>
        <v>86</v>
      </c>
    </row>
    <row r="567" spans="1:7" x14ac:dyDescent="0.25">
      <c r="A567" s="4" t="s">
        <v>396</v>
      </c>
      <c r="B567" s="5">
        <v>335688386892</v>
      </c>
      <c r="C567" s="4" t="s">
        <v>8587</v>
      </c>
      <c r="D567" s="4" t="s">
        <v>3686</v>
      </c>
      <c r="E567" s="6" t="s">
        <v>8588</v>
      </c>
      <c r="F567" s="5">
        <f>decoded[[#This Row],[FRT_DEC]]-B566</f>
        <v>2</v>
      </c>
      <c r="G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INFO]]))),G566)</f>
        <v>86</v>
      </c>
    </row>
    <row r="568" spans="1:7" x14ac:dyDescent="0.25">
      <c r="A568" s="4" t="s">
        <v>397</v>
      </c>
      <c r="B568" s="5">
        <v>335688386895</v>
      </c>
      <c r="C568" s="4" t="s">
        <v>8589</v>
      </c>
      <c r="D568" s="4" t="s">
        <v>3686</v>
      </c>
      <c r="E568" s="6" t="s">
        <v>7878</v>
      </c>
      <c r="F568" s="5">
        <f>decoded[[#This Row],[FRT_DEC]]-B567</f>
        <v>3</v>
      </c>
      <c r="G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INFO]]))),G567)</f>
        <v>86</v>
      </c>
    </row>
    <row r="569" spans="1:7" x14ac:dyDescent="0.25">
      <c r="A569" s="4" t="s">
        <v>398</v>
      </c>
      <c r="B569" s="5">
        <v>335688386904</v>
      </c>
      <c r="C569" s="4" t="s">
        <v>8590</v>
      </c>
      <c r="D569" s="4" t="s">
        <v>7842</v>
      </c>
      <c r="E569" s="6" t="s">
        <v>8006</v>
      </c>
      <c r="F569" s="5">
        <f>decoded[[#This Row],[FRT_DEC]]-B568</f>
        <v>9</v>
      </c>
      <c r="G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INFO]]))),G568)</f>
        <v>86</v>
      </c>
    </row>
    <row r="570" spans="1:7" x14ac:dyDescent="0.25">
      <c r="A570" s="4" t="s">
        <v>618</v>
      </c>
      <c r="B570" s="5">
        <v>335688386914</v>
      </c>
      <c r="C570" s="4" t="s">
        <v>8591</v>
      </c>
      <c r="D570" s="4" t="s">
        <v>241</v>
      </c>
      <c r="E570" s="6" t="s">
        <v>2110</v>
      </c>
      <c r="F570" s="5">
        <f>decoded[[#This Row],[FRT_DEC]]-B569</f>
        <v>10</v>
      </c>
      <c r="G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INFO]]))),G569)</f>
        <v>86</v>
      </c>
    </row>
    <row r="571" spans="1:7" x14ac:dyDescent="0.25">
      <c r="A571" s="4" t="s">
        <v>619</v>
      </c>
      <c r="B571" s="5">
        <v>335688386917</v>
      </c>
      <c r="C571" s="4" t="s">
        <v>8592</v>
      </c>
      <c r="D571" s="4" t="s">
        <v>243</v>
      </c>
      <c r="E571" s="6" t="s">
        <v>3984</v>
      </c>
      <c r="F571" s="5">
        <f>decoded[[#This Row],[FRT_DEC]]-B570</f>
        <v>3</v>
      </c>
      <c r="G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INFO]]))),G570)</f>
        <v>86</v>
      </c>
    </row>
    <row r="572" spans="1:7" x14ac:dyDescent="0.25">
      <c r="A572" s="4" t="s">
        <v>399</v>
      </c>
      <c r="B572" s="5">
        <v>335688386922</v>
      </c>
      <c r="C572" s="4" t="s">
        <v>8593</v>
      </c>
      <c r="D572" s="4" t="s">
        <v>1099</v>
      </c>
      <c r="E572" s="6" t="s">
        <v>2093</v>
      </c>
      <c r="F572" s="5">
        <f>decoded[[#This Row],[FRT_DEC]]-B571</f>
        <v>5</v>
      </c>
      <c r="G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INFO]]))),G571)</f>
        <v>86</v>
      </c>
    </row>
    <row r="573" spans="1:7" x14ac:dyDescent="0.25">
      <c r="A573" s="4" t="s">
        <v>400</v>
      </c>
      <c r="B573" s="5">
        <v>335688386927</v>
      </c>
      <c r="C573" s="4" t="s">
        <v>8594</v>
      </c>
      <c r="D573" s="4" t="s">
        <v>72</v>
      </c>
      <c r="E573" s="6" t="s">
        <v>2094</v>
      </c>
      <c r="F573" s="5">
        <f>decoded[[#This Row],[FRT_DEC]]-B572</f>
        <v>5</v>
      </c>
      <c r="G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INFO]]))),G572)</f>
        <v>86</v>
      </c>
    </row>
    <row r="574" spans="1:7" x14ac:dyDescent="0.25">
      <c r="A574" s="4" t="s">
        <v>620</v>
      </c>
      <c r="B574" s="5">
        <v>335688386933</v>
      </c>
      <c r="C574" s="4" t="s">
        <v>8595</v>
      </c>
      <c r="D574" s="4" t="s">
        <v>72</v>
      </c>
      <c r="E574" s="6" t="s">
        <v>2095</v>
      </c>
      <c r="F574" s="5">
        <f>decoded[[#This Row],[FRT_DEC]]-B573</f>
        <v>6</v>
      </c>
      <c r="G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INFO]]))),G573)</f>
        <v>86</v>
      </c>
    </row>
    <row r="575" spans="1:7" x14ac:dyDescent="0.25">
      <c r="A575" s="4" t="s">
        <v>621</v>
      </c>
      <c r="B575" s="5">
        <v>335688386944</v>
      </c>
      <c r="C575" s="4" t="s">
        <v>8596</v>
      </c>
      <c r="D575" s="4" t="s">
        <v>246</v>
      </c>
      <c r="E575" s="6" t="s">
        <v>8597</v>
      </c>
      <c r="F575" s="5">
        <f>decoded[[#This Row],[FRT_DEC]]-B574</f>
        <v>11</v>
      </c>
      <c r="G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INFO]]))),G574)</f>
        <v>86</v>
      </c>
    </row>
    <row r="576" spans="1:7" x14ac:dyDescent="0.25">
      <c r="A576" s="4" t="s">
        <v>622</v>
      </c>
      <c r="B576" s="5">
        <v>335688386949</v>
      </c>
      <c r="C576" s="4" t="s">
        <v>8598</v>
      </c>
      <c r="D576" s="4" t="s">
        <v>7938</v>
      </c>
      <c r="E576" s="6" t="s">
        <v>8012</v>
      </c>
      <c r="F576" s="5">
        <f>decoded[[#This Row],[FRT_DEC]]-B575</f>
        <v>5</v>
      </c>
      <c r="G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INFO]]))),G575)</f>
        <v>86</v>
      </c>
    </row>
    <row r="577" spans="1:7" x14ac:dyDescent="0.25">
      <c r="A577" s="4" t="s">
        <v>623</v>
      </c>
      <c r="B577" s="5">
        <v>335688387343</v>
      </c>
      <c r="C577" s="4" t="s">
        <v>8599</v>
      </c>
      <c r="D577" s="4" t="s">
        <v>7842</v>
      </c>
      <c r="E577" s="6" t="s">
        <v>8130</v>
      </c>
      <c r="F577" s="5">
        <f>decoded[[#This Row],[FRT_DEC]]-B576</f>
        <v>394</v>
      </c>
      <c r="G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INFO]]))),G576)</f>
        <v>86</v>
      </c>
    </row>
    <row r="578" spans="1:7" x14ac:dyDescent="0.25">
      <c r="A578" s="4" t="s">
        <v>624</v>
      </c>
      <c r="B578" s="5">
        <v>335688387350</v>
      </c>
      <c r="C578" s="4" t="s">
        <v>8600</v>
      </c>
      <c r="D578" s="4" t="s">
        <v>1099</v>
      </c>
      <c r="E578" s="6" t="s">
        <v>2096</v>
      </c>
      <c r="F578" s="5">
        <f>decoded[[#This Row],[FRT_DEC]]-B577</f>
        <v>7</v>
      </c>
      <c r="G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INFO]]))),G577)</f>
        <v>86</v>
      </c>
    </row>
    <row r="579" spans="1:7" x14ac:dyDescent="0.25">
      <c r="A579" s="4" t="s">
        <v>625</v>
      </c>
      <c r="B579" s="5">
        <v>335688387355</v>
      </c>
      <c r="C579" s="4" t="s">
        <v>8601</v>
      </c>
      <c r="D579" s="4" t="s">
        <v>72</v>
      </c>
      <c r="E579" s="6" t="s">
        <v>2097</v>
      </c>
      <c r="F579" s="5">
        <f>decoded[[#This Row],[FRT_DEC]]-B578</f>
        <v>5</v>
      </c>
      <c r="G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INFO]]))),G578)</f>
        <v>86</v>
      </c>
    </row>
    <row r="580" spans="1:7" x14ac:dyDescent="0.25">
      <c r="A580" s="4" t="s">
        <v>401</v>
      </c>
      <c r="B580" s="5">
        <v>335688387367</v>
      </c>
      <c r="C580" s="4" t="s">
        <v>8602</v>
      </c>
      <c r="D580" s="4" t="s">
        <v>3672</v>
      </c>
      <c r="E580" s="6" t="s">
        <v>4006</v>
      </c>
      <c r="F580" s="5">
        <f>decoded[[#This Row],[FRT_DEC]]-B579</f>
        <v>12</v>
      </c>
      <c r="G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INFO]]))),G579)</f>
        <v>86</v>
      </c>
    </row>
    <row r="581" spans="1:7" x14ac:dyDescent="0.25">
      <c r="A581" s="4" t="s">
        <v>402</v>
      </c>
      <c r="B581" s="5">
        <v>335688388113</v>
      </c>
      <c r="C581" s="4" t="s">
        <v>8603</v>
      </c>
      <c r="D581" s="4" t="s">
        <v>262</v>
      </c>
      <c r="E581" s="6" t="s">
        <v>4007</v>
      </c>
      <c r="F581" s="5">
        <f>decoded[[#This Row],[FRT_DEC]]-B580</f>
        <v>746</v>
      </c>
      <c r="G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INFO]]))),G580)</f>
        <v>86</v>
      </c>
    </row>
    <row r="582" spans="1:7" x14ac:dyDescent="0.25">
      <c r="A582" s="4" t="s">
        <v>403</v>
      </c>
      <c r="B582" s="5">
        <v>335688388118</v>
      </c>
      <c r="C582" s="4" t="s">
        <v>8604</v>
      </c>
      <c r="D582" s="4" t="s">
        <v>7938</v>
      </c>
      <c r="E582" s="6" t="s">
        <v>8136</v>
      </c>
      <c r="F582" s="5">
        <f>decoded[[#This Row],[FRT_DEC]]-B581</f>
        <v>5</v>
      </c>
      <c r="G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INFO]]))),G581)</f>
        <v>86</v>
      </c>
    </row>
    <row r="583" spans="1:7" x14ac:dyDescent="0.25">
      <c r="A583" s="4" t="s">
        <v>626</v>
      </c>
      <c r="B583" s="5">
        <v>335688389450</v>
      </c>
      <c r="C583" s="4" t="s">
        <v>8605</v>
      </c>
      <c r="D583" s="4" t="s">
        <v>84</v>
      </c>
      <c r="E583" s="6" t="s">
        <v>3977</v>
      </c>
      <c r="F583" s="5">
        <f>decoded[[#This Row],[FRT_DEC]]-B582</f>
        <v>1332</v>
      </c>
      <c r="G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INFO]]))),G582)</f>
        <v>86</v>
      </c>
    </row>
    <row r="584" spans="1:7" x14ac:dyDescent="0.25">
      <c r="A584" s="4" t="s">
        <v>667</v>
      </c>
      <c r="B584" s="5">
        <v>335688389452</v>
      </c>
      <c r="C584" s="4" t="s">
        <v>8606</v>
      </c>
      <c r="D584" s="4" t="s">
        <v>3684</v>
      </c>
      <c r="E584" s="6" t="s">
        <v>8607</v>
      </c>
      <c r="F584" s="5">
        <f>decoded[[#This Row],[FRT_DEC]]-B583</f>
        <v>2</v>
      </c>
      <c r="G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INFO]]))),G583)</f>
        <v>86</v>
      </c>
    </row>
    <row r="585" spans="1:7" x14ac:dyDescent="0.25">
      <c r="A585" s="4" t="s">
        <v>404</v>
      </c>
      <c r="B585" s="5">
        <v>335688389455</v>
      </c>
      <c r="C585" s="4" t="s">
        <v>8608</v>
      </c>
      <c r="D585" s="4" t="s">
        <v>3684</v>
      </c>
      <c r="E585" s="6" t="s">
        <v>7879</v>
      </c>
      <c r="F585" s="5">
        <f>decoded[[#This Row],[FRT_DEC]]-B584</f>
        <v>3</v>
      </c>
      <c r="G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INFO]]))),G584)</f>
        <v>86</v>
      </c>
    </row>
    <row r="586" spans="1:7" x14ac:dyDescent="0.25">
      <c r="A586" s="4" t="s">
        <v>405</v>
      </c>
      <c r="B586" s="5">
        <v>335688389474</v>
      </c>
      <c r="C586" s="4" t="s">
        <v>8609</v>
      </c>
      <c r="D586" s="4" t="s">
        <v>85</v>
      </c>
      <c r="E586" s="6" t="s">
        <v>263</v>
      </c>
      <c r="F586" s="5">
        <f>decoded[[#This Row],[FRT_DEC]]-B585</f>
        <v>19</v>
      </c>
      <c r="G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INFO]]))),G585)</f>
        <v>86</v>
      </c>
    </row>
    <row r="587" spans="1:7" x14ac:dyDescent="0.25">
      <c r="A587" s="4" t="s">
        <v>627</v>
      </c>
      <c r="B587" s="5">
        <v>335688389613</v>
      </c>
      <c r="C587" s="4" t="s">
        <v>8610</v>
      </c>
      <c r="D587" s="4" t="s">
        <v>87</v>
      </c>
      <c r="E587" s="6" t="s">
        <v>3695</v>
      </c>
      <c r="F587" s="5">
        <f>decoded[[#This Row],[FRT_DEC]]-B586</f>
        <v>139</v>
      </c>
      <c r="G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INFO]]))),G586)</f>
        <v>86</v>
      </c>
    </row>
    <row r="588" spans="1:7" x14ac:dyDescent="0.25">
      <c r="A588" s="4" t="s">
        <v>406</v>
      </c>
      <c r="B588" s="5">
        <v>335688389781</v>
      </c>
      <c r="C588" s="4" t="s">
        <v>8611</v>
      </c>
      <c r="D588" s="4" t="s">
        <v>43</v>
      </c>
      <c r="E588" s="6" t="s">
        <v>5296</v>
      </c>
      <c r="F588" s="5">
        <f>decoded[[#This Row],[FRT_DEC]]-B587</f>
        <v>168</v>
      </c>
      <c r="G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INFO]]))),G587)</f>
        <v>86</v>
      </c>
    </row>
    <row r="589" spans="1:7" x14ac:dyDescent="0.25">
      <c r="A589" s="4" t="s">
        <v>407</v>
      </c>
      <c r="B589" s="5">
        <v>335688389784</v>
      </c>
      <c r="C589" s="4" t="s">
        <v>8612</v>
      </c>
      <c r="D589" s="4" t="s">
        <v>3685</v>
      </c>
      <c r="E589" s="6" t="s">
        <v>8613</v>
      </c>
      <c r="F589" s="5">
        <f>decoded[[#This Row],[FRT_DEC]]-B588</f>
        <v>3</v>
      </c>
      <c r="G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INFO]]))),G588)</f>
        <v>86</v>
      </c>
    </row>
    <row r="590" spans="1:7" x14ac:dyDescent="0.25">
      <c r="A590" s="4" t="s">
        <v>408</v>
      </c>
      <c r="B590" s="5">
        <v>335688389788</v>
      </c>
      <c r="C590" s="4" t="s">
        <v>8614</v>
      </c>
      <c r="D590" s="4" t="s">
        <v>3685</v>
      </c>
      <c r="E590" s="6" t="s">
        <v>7880</v>
      </c>
      <c r="F590" s="5">
        <f>decoded[[#This Row],[FRT_DEC]]-B589</f>
        <v>4</v>
      </c>
      <c r="G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INFO]]))),G589)</f>
        <v>86</v>
      </c>
    </row>
    <row r="591" spans="1:7" x14ac:dyDescent="0.25">
      <c r="A591" s="4" t="s">
        <v>409</v>
      </c>
      <c r="B591" s="5">
        <v>335688389801</v>
      </c>
      <c r="C591" s="4" t="s">
        <v>8615</v>
      </c>
      <c r="D591" s="4" t="s">
        <v>7842</v>
      </c>
      <c r="E591" s="6" t="s">
        <v>7845</v>
      </c>
      <c r="F591" s="5">
        <f>decoded[[#This Row],[FRT_DEC]]-B590</f>
        <v>13</v>
      </c>
      <c r="G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INFO]]))),G590)</f>
        <v>86</v>
      </c>
    </row>
    <row r="592" spans="1:7" x14ac:dyDescent="0.25">
      <c r="A592" s="4" t="s">
        <v>410</v>
      </c>
      <c r="B592" s="5">
        <v>335688389810</v>
      </c>
      <c r="C592" s="4" t="s">
        <v>8616</v>
      </c>
      <c r="D592" s="4" t="s">
        <v>7938</v>
      </c>
      <c r="E592" s="6" t="s">
        <v>8149</v>
      </c>
      <c r="F592" s="5">
        <f>decoded[[#This Row],[FRT_DEC]]-B591</f>
        <v>9</v>
      </c>
      <c r="G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INFO]]))),G591)</f>
        <v>86</v>
      </c>
    </row>
    <row r="593" spans="1:7" x14ac:dyDescent="0.25">
      <c r="A593" s="4" t="s">
        <v>411</v>
      </c>
      <c r="B593" s="5">
        <v>335688389822</v>
      </c>
      <c r="C593" s="4" t="s">
        <v>8617</v>
      </c>
      <c r="D593" s="4" t="s">
        <v>7842</v>
      </c>
      <c r="E593" s="6" t="s">
        <v>8151</v>
      </c>
      <c r="F593" s="5">
        <f>decoded[[#This Row],[FRT_DEC]]-B592</f>
        <v>12</v>
      </c>
      <c r="G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INFO]]))),G592)</f>
        <v>86</v>
      </c>
    </row>
    <row r="594" spans="1:7" x14ac:dyDescent="0.25">
      <c r="A594" s="4" t="s">
        <v>801</v>
      </c>
      <c r="B594" s="5">
        <v>335688389835</v>
      </c>
      <c r="C594" s="4" t="s">
        <v>8618</v>
      </c>
      <c r="D594" s="4" t="s">
        <v>1099</v>
      </c>
      <c r="E594" s="6" t="s">
        <v>2098</v>
      </c>
      <c r="F594" s="5">
        <f>decoded[[#This Row],[FRT_DEC]]-B593</f>
        <v>13</v>
      </c>
      <c r="G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INFO]]))),G593)</f>
        <v>86</v>
      </c>
    </row>
    <row r="595" spans="1:7" x14ac:dyDescent="0.25">
      <c r="A595" s="4" t="s">
        <v>802</v>
      </c>
      <c r="B595" s="5">
        <v>335688389840</v>
      </c>
      <c r="C595" s="4" t="s">
        <v>8619</v>
      </c>
      <c r="D595" s="4" t="s">
        <v>72</v>
      </c>
      <c r="E595" s="6" t="s">
        <v>2099</v>
      </c>
      <c r="F595" s="5">
        <f>decoded[[#This Row],[FRT_DEC]]-B594</f>
        <v>5</v>
      </c>
      <c r="G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INFO]]))),G594)</f>
        <v>86</v>
      </c>
    </row>
    <row r="596" spans="1:7" x14ac:dyDescent="0.25">
      <c r="A596" s="4" t="s">
        <v>803</v>
      </c>
      <c r="B596" s="5">
        <v>335688389862</v>
      </c>
      <c r="C596" s="4" t="s">
        <v>8620</v>
      </c>
      <c r="D596" s="4" t="s">
        <v>1099</v>
      </c>
      <c r="E596" s="6" t="s">
        <v>2100</v>
      </c>
      <c r="F596" s="5">
        <f>decoded[[#This Row],[FRT_DEC]]-B595</f>
        <v>22</v>
      </c>
      <c r="G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INFO]]))),G595)</f>
        <v>86</v>
      </c>
    </row>
    <row r="597" spans="1:7" x14ac:dyDescent="0.25">
      <c r="A597" s="4" t="s">
        <v>804</v>
      </c>
      <c r="B597" s="5">
        <v>335688389868</v>
      </c>
      <c r="C597" s="4" t="s">
        <v>8621</v>
      </c>
      <c r="D597" s="4" t="s">
        <v>72</v>
      </c>
      <c r="E597" s="6" t="s">
        <v>2101</v>
      </c>
      <c r="F597" s="5">
        <f>decoded[[#This Row],[FRT_DEC]]-B596</f>
        <v>6</v>
      </c>
      <c r="G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INFO]]))),G596)</f>
        <v>86</v>
      </c>
    </row>
    <row r="598" spans="1:7" x14ac:dyDescent="0.25">
      <c r="A598" s="4" t="s">
        <v>805</v>
      </c>
      <c r="B598" s="5">
        <v>335688389890</v>
      </c>
      <c r="C598" s="4" t="s">
        <v>8622</v>
      </c>
      <c r="D598" s="4" t="s">
        <v>1099</v>
      </c>
      <c r="E598" s="6" t="s">
        <v>2102</v>
      </c>
      <c r="F598" s="5">
        <f>decoded[[#This Row],[FRT_DEC]]-B597</f>
        <v>22</v>
      </c>
      <c r="G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INFO]]))),G597)</f>
        <v>86</v>
      </c>
    </row>
    <row r="599" spans="1:7" x14ac:dyDescent="0.25">
      <c r="A599" s="4" t="s">
        <v>806</v>
      </c>
      <c r="B599" s="5">
        <v>335688389895</v>
      </c>
      <c r="C599" s="4" t="s">
        <v>8623</v>
      </c>
      <c r="D599" s="4" t="s">
        <v>72</v>
      </c>
      <c r="E599" s="6" t="s">
        <v>2103</v>
      </c>
      <c r="F599" s="5">
        <f>decoded[[#This Row],[FRT_DEC]]-B598</f>
        <v>5</v>
      </c>
      <c r="G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INFO]]))),G598)</f>
        <v>86</v>
      </c>
    </row>
    <row r="600" spans="1:7" x14ac:dyDescent="0.25">
      <c r="A600" s="4" t="s">
        <v>834</v>
      </c>
      <c r="B600" s="5">
        <v>335688389910</v>
      </c>
      <c r="C600" s="4" t="s">
        <v>8624</v>
      </c>
      <c r="D600" s="4" t="s">
        <v>40</v>
      </c>
      <c r="E600" s="6" t="s">
        <v>2042</v>
      </c>
      <c r="F600" s="5">
        <f>decoded[[#This Row],[FRT_DEC]]-B599</f>
        <v>15</v>
      </c>
      <c r="G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INFO]]))),G599)</f>
        <v>86</v>
      </c>
    </row>
    <row r="601" spans="1:7" x14ac:dyDescent="0.25">
      <c r="A601" s="4" t="s">
        <v>826</v>
      </c>
      <c r="B601" s="5">
        <v>335688389913</v>
      </c>
      <c r="C601" s="4" t="s">
        <v>8625</v>
      </c>
      <c r="D601" s="4" t="s">
        <v>2043</v>
      </c>
      <c r="E601" s="6" t="s">
        <v>8626</v>
      </c>
      <c r="F601" s="5">
        <f>decoded[[#This Row],[FRT_DEC]]-B600</f>
        <v>3</v>
      </c>
      <c r="G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INFO]]))),G600)</f>
        <v>86</v>
      </c>
    </row>
    <row r="602" spans="1:7" ht="30" x14ac:dyDescent="0.25">
      <c r="A602" s="4" t="s">
        <v>807</v>
      </c>
      <c r="B602" s="5">
        <v>335688389934</v>
      </c>
      <c r="C602" s="4" t="s">
        <v>8627</v>
      </c>
      <c r="D602" s="4" t="s">
        <v>241</v>
      </c>
      <c r="E602" s="6" t="s">
        <v>2111</v>
      </c>
      <c r="F602" s="5">
        <f>decoded[[#This Row],[FRT_DEC]]-B601</f>
        <v>21</v>
      </c>
      <c r="G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INFO]]))),G601)</f>
        <v>86</v>
      </c>
    </row>
    <row r="603" spans="1:7" x14ac:dyDescent="0.25">
      <c r="A603" s="4" t="s">
        <v>808</v>
      </c>
      <c r="B603" s="5">
        <v>335688389937</v>
      </c>
      <c r="C603" s="4" t="s">
        <v>8628</v>
      </c>
      <c r="D603" s="4" t="s">
        <v>243</v>
      </c>
      <c r="E603" s="6" t="s">
        <v>3939</v>
      </c>
      <c r="F603" s="5">
        <f>decoded[[#This Row],[FRT_DEC]]-B602</f>
        <v>3</v>
      </c>
      <c r="G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INFO]]))),G602)</f>
        <v>86</v>
      </c>
    </row>
    <row r="604" spans="1:7" x14ac:dyDescent="0.25">
      <c r="A604" s="4" t="s">
        <v>827</v>
      </c>
      <c r="B604" s="5">
        <v>335688389991</v>
      </c>
      <c r="C604" s="4" t="s">
        <v>8629</v>
      </c>
      <c r="D604" s="4" t="s">
        <v>40</v>
      </c>
      <c r="E604" s="6" t="s">
        <v>44</v>
      </c>
      <c r="F604" s="5">
        <f>decoded[[#This Row],[FRT_DEC]]-B603</f>
        <v>54</v>
      </c>
      <c r="G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INFO]]))),G603)</f>
        <v>86</v>
      </c>
    </row>
    <row r="605" spans="1:7" x14ac:dyDescent="0.25">
      <c r="A605" s="4" t="s">
        <v>828</v>
      </c>
      <c r="B605" s="5">
        <v>335688389997</v>
      </c>
      <c r="C605" s="4" t="s">
        <v>8630</v>
      </c>
      <c r="D605" s="4" t="s">
        <v>246</v>
      </c>
      <c r="E605" s="6" t="s">
        <v>8631</v>
      </c>
      <c r="F605" s="5">
        <f>decoded[[#This Row],[FRT_DEC]]-B604</f>
        <v>6</v>
      </c>
      <c r="G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INFO]]))),G604)</f>
        <v>86</v>
      </c>
    </row>
    <row r="606" spans="1:7" x14ac:dyDescent="0.25">
      <c r="A606" s="4" t="s">
        <v>829</v>
      </c>
      <c r="B606" s="5">
        <v>335688390003</v>
      </c>
      <c r="C606" s="4" t="s">
        <v>8632</v>
      </c>
      <c r="D606" s="4" t="s">
        <v>1099</v>
      </c>
      <c r="E606" s="6" t="s">
        <v>2104</v>
      </c>
      <c r="F606" s="5">
        <f>decoded[[#This Row],[FRT_DEC]]-B605</f>
        <v>6</v>
      </c>
      <c r="G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INFO]]))),G605)</f>
        <v>86</v>
      </c>
    </row>
    <row r="607" spans="1:7" x14ac:dyDescent="0.25">
      <c r="A607" s="4" t="s">
        <v>830</v>
      </c>
      <c r="B607" s="5">
        <v>335688390008</v>
      </c>
      <c r="C607" s="4" t="s">
        <v>8633</v>
      </c>
      <c r="D607" s="4" t="s">
        <v>1099</v>
      </c>
      <c r="E607" s="6" t="s">
        <v>2105</v>
      </c>
      <c r="F607" s="5">
        <f>decoded[[#This Row],[FRT_DEC]]-B606</f>
        <v>5</v>
      </c>
      <c r="G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INFO]]))),G606)</f>
        <v>86</v>
      </c>
    </row>
    <row r="608" spans="1:7" x14ac:dyDescent="0.25">
      <c r="A608" s="4" t="s">
        <v>809</v>
      </c>
      <c r="B608" s="5">
        <v>335688390021</v>
      </c>
      <c r="C608" s="4" t="s">
        <v>8634</v>
      </c>
      <c r="D608" s="4" t="s">
        <v>72</v>
      </c>
      <c r="E608" s="6" t="s">
        <v>2092</v>
      </c>
      <c r="F608" s="5">
        <f>decoded[[#This Row],[FRT_DEC]]-B607</f>
        <v>13</v>
      </c>
      <c r="G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INFO]]))),G607)</f>
        <v>86</v>
      </c>
    </row>
    <row r="609" spans="1:7" x14ac:dyDescent="0.25">
      <c r="A609" s="4" t="s">
        <v>412</v>
      </c>
      <c r="B609" s="5">
        <v>335688390377</v>
      </c>
      <c r="C609" s="4" t="s">
        <v>8635</v>
      </c>
      <c r="D609" s="4" t="s">
        <v>2045</v>
      </c>
      <c r="E609" s="6" t="s">
        <v>8267</v>
      </c>
      <c r="F609" s="5">
        <f>decoded[[#This Row],[FRT_DEC]]-B608</f>
        <v>356</v>
      </c>
      <c r="G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INFO]]))),G608)</f>
        <v>86</v>
      </c>
    </row>
    <row r="610" spans="1:7" x14ac:dyDescent="0.25">
      <c r="A610" s="4" t="s">
        <v>413</v>
      </c>
      <c r="B610" s="5">
        <v>335688390551</v>
      </c>
      <c r="C610" s="4" t="s">
        <v>8636</v>
      </c>
      <c r="D610" s="4" t="s">
        <v>249</v>
      </c>
      <c r="E610" s="6" t="s">
        <v>7865</v>
      </c>
      <c r="F610" s="5">
        <f>decoded[[#This Row],[FRT_DEC]]-B609</f>
        <v>174</v>
      </c>
      <c r="G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INFO]]))),G609)</f>
        <v>86</v>
      </c>
    </row>
    <row r="611" spans="1:7" x14ac:dyDescent="0.25">
      <c r="A611" s="4" t="s">
        <v>414</v>
      </c>
      <c r="B611" s="5">
        <v>335688390570</v>
      </c>
      <c r="C611" s="4" t="s">
        <v>8637</v>
      </c>
      <c r="D611" s="4" t="s">
        <v>1099</v>
      </c>
      <c r="E611" s="6" t="s">
        <v>2093</v>
      </c>
      <c r="F611" s="5">
        <f>decoded[[#This Row],[FRT_DEC]]-B610</f>
        <v>19</v>
      </c>
      <c r="G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INFO]]))),G610)</f>
        <v>86</v>
      </c>
    </row>
    <row r="612" spans="1:7" x14ac:dyDescent="0.25">
      <c r="A612" s="4" t="s">
        <v>415</v>
      </c>
      <c r="B612" s="5">
        <v>335688390576</v>
      </c>
      <c r="C612" s="4" t="s">
        <v>8638</v>
      </c>
      <c r="D612" s="4" t="s">
        <v>1099</v>
      </c>
      <c r="E612" s="6" t="s">
        <v>2106</v>
      </c>
      <c r="F612" s="5">
        <f>decoded[[#This Row],[FRT_DEC]]-B611</f>
        <v>6</v>
      </c>
      <c r="G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INFO]]))),G611)</f>
        <v>86</v>
      </c>
    </row>
    <row r="613" spans="1:7" x14ac:dyDescent="0.25">
      <c r="A613" s="4" t="s">
        <v>416</v>
      </c>
      <c r="B613" s="5">
        <v>335688390598</v>
      </c>
      <c r="C613" s="4" t="s">
        <v>8639</v>
      </c>
      <c r="D613" s="4" t="s">
        <v>40</v>
      </c>
      <c r="E613" s="6" t="s">
        <v>328</v>
      </c>
      <c r="F613" s="5">
        <f>decoded[[#This Row],[FRT_DEC]]-B612</f>
        <v>22</v>
      </c>
      <c r="G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INFO]]))),G612)</f>
        <v>86</v>
      </c>
    </row>
    <row r="614" spans="1:7" x14ac:dyDescent="0.25">
      <c r="A614" s="4" t="s">
        <v>417</v>
      </c>
      <c r="B614" s="5">
        <v>335688390600</v>
      </c>
      <c r="C614" s="4" t="s">
        <v>8640</v>
      </c>
      <c r="D614" s="4" t="s">
        <v>330</v>
      </c>
      <c r="E614" s="6" t="s">
        <v>8641</v>
      </c>
      <c r="F614" s="5">
        <f>decoded[[#This Row],[FRT_DEC]]-B613</f>
        <v>2</v>
      </c>
      <c r="G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INFO]]))),G613)</f>
        <v>86</v>
      </c>
    </row>
    <row r="615" spans="1:7" x14ac:dyDescent="0.25">
      <c r="A615" s="4" t="s">
        <v>418</v>
      </c>
      <c r="B615" s="5">
        <v>335688390622</v>
      </c>
      <c r="C615" s="4" t="s">
        <v>8642</v>
      </c>
      <c r="D615" s="4" t="s">
        <v>40</v>
      </c>
      <c r="E615" s="6" t="s">
        <v>724</v>
      </c>
      <c r="F615" s="5">
        <f>decoded[[#This Row],[FRT_DEC]]-B614</f>
        <v>22</v>
      </c>
      <c r="G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INFO]]))),G614)</f>
        <v>86</v>
      </c>
    </row>
    <row r="616" spans="1:7" x14ac:dyDescent="0.25">
      <c r="A616" s="4" t="s">
        <v>419</v>
      </c>
      <c r="B616" s="5">
        <v>335688390635</v>
      </c>
      <c r="C616" s="4" t="s">
        <v>8643</v>
      </c>
      <c r="D616" s="4" t="s">
        <v>40</v>
      </c>
      <c r="E616" s="6" t="s">
        <v>45</v>
      </c>
      <c r="F616" s="5">
        <f>decoded[[#This Row],[FRT_DEC]]-B615</f>
        <v>13</v>
      </c>
      <c r="G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INFO]]))),G615)</f>
        <v>86</v>
      </c>
    </row>
    <row r="617" spans="1:7" x14ac:dyDescent="0.25">
      <c r="A617" s="4" t="s">
        <v>420</v>
      </c>
      <c r="B617" s="5">
        <v>335688390638</v>
      </c>
      <c r="C617" s="4" t="s">
        <v>8644</v>
      </c>
      <c r="D617" s="4" t="s">
        <v>46</v>
      </c>
      <c r="E617" s="6" t="s">
        <v>6961</v>
      </c>
      <c r="F617" s="5">
        <f>decoded[[#This Row],[FRT_DEC]]-B616</f>
        <v>3</v>
      </c>
      <c r="G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INFO]]))),G616)</f>
        <v>86</v>
      </c>
    </row>
    <row r="618" spans="1:7" x14ac:dyDescent="0.25">
      <c r="A618" s="4" t="s">
        <v>421</v>
      </c>
      <c r="B618" s="5">
        <v>335688390644</v>
      </c>
      <c r="C618" s="4" t="s">
        <v>8645</v>
      </c>
      <c r="D618" s="4" t="s">
        <v>72</v>
      </c>
      <c r="E618" s="6" t="s">
        <v>3683</v>
      </c>
      <c r="F618" s="5">
        <f>decoded[[#This Row],[FRT_DEC]]-B617</f>
        <v>6</v>
      </c>
      <c r="G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INFO]]))),G617)</f>
        <v>86</v>
      </c>
    </row>
    <row r="619" spans="1:7" x14ac:dyDescent="0.25">
      <c r="A619" s="4" t="s">
        <v>422</v>
      </c>
      <c r="B619" s="5">
        <v>335688390649</v>
      </c>
      <c r="C619" s="4" t="s">
        <v>8646</v>
      </c>
      <c r="D619" s="4" t="s">
        <v>72</v>
      </c>
      <c r="E619" s="6" t="s">
        <v>2088</v>
      </c>
      <c r="F619" s="5">
        <f>decoded[[#This Row],[FRT_DEC]]-B618</f>
        <v>5</v>
      </c>
      <c r="G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INFO]]))),G618)</f>
        <v>86</v>
      </c>
    </row>
    <row r="620" spans="1:7" x14ac:dyDescent="0.25">
      <c r="A620" s="4" t="s">
        <v>423</v>
      </c>
      <c r="B620" s="5">
        <v>335688390664</v>
      </c>
      <c r="C620" s="4" t="s">
        <v>8647</v>
      </c>
      <c r="D620" s="4" t="s">
        <v>72</v>
      </c>
      <c r="E620" s="6" t="s">
        <v>2107</v>
      </c>
      <c r="F620" s="5">
        <f>decoded[[#This Row],[FRT_DEC]]-B619</f>
        <v>15</v>
      </c>
      <c r="G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INFO]]))),G619)</f>
        <v>86</v>
      </c>
    </row>
    <row r="621" spans="1:7" x14ac:dyDescent="0.25">
      <c r="A621" s="4" t="s">
        <v>424</v>
      </c>
      <c r="B621" s="5">
        <v>335688391405</v>
      </c>
      <c r="C621" s="4" t="s">
        <v>8648</v>
      </c>
      <c r="D621" s="4" t="s">
        <v>7938</v>
      </c>
      <c r="E621" s="6" t="s">
        <v>8184</v>
      </c>
      <c r="F621" s="5">
        <f>decoded[[#This Row],[FRT_DEC]]-B620</f>
        <v>741</v>
      </c>
      <c r="G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INFO]]))),G620)</f>
        <v>86</v>
      </c>
    </row>
    <row r="622" spans="1:7" x14ac:dyDescent="0.25">
      <c r="A622" s="4" t="s">
        <v>425</v>
      </c>
      <c r="B622" s="5">
        <v>335688391762</v>
      </c>
      <c r="C622" s="4" t="s">
        <v>8649</v>
      </c>
      <c r="D622" s="4" t="s">
        <v>7842</v>
      </c>
      <c r="E622" s="6" t="s">
        <v>7945</v>
      </c>
      <c r="F622" s="5">
        <f>decoded[[#This Row],[FRT_DEC]]-B621</f>
        <v>357</v>
      </c>
      <c r="G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INFO]]))),G621)</f>
        <v>86</v>
      </c>
    </row>
    <row r="623" spans="1:7" x14ac:dyDescent="0.25">
      <c r="A623" s="4" t="s">
        <v>426</v>
      </c>
      <c r="B623" s="5">
        <v>335688391784</v>
      </c>
      <c r="C623" s="4" t="s">
        <v>8650</v>
      </c>
      <c r="D623" s="4" t="s">
        <v>7938</v>
      </c>
      <c r="E623" s="6" t="s">
        <v>7947</v>
      </c>
      <c r="F623" s="5">
        <f>decoded[[#This Row],[FRT_DEC]]-B622</f>
        <v>22</v>
      </c>
      <c r="G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INFO]]))),G622)</f>
        <v>86</v>
      </c>
    </row>
    <row r="624" spans="1:7" x14ac:dyDescent="0.25">
      <c r="A624" s="4" t="s">
        <v>427</v>
      </c>
      <c r="B624" s="5">
        <v>335688391818</v>
      </c>
      <c r="C624" s="4" t="s">
        <v>8651</v>
      </c>
      <c r="D624" s="4" t="s">
        <v>7842</v>
      </c>
      <c r="E624" s="6" t="s">
        <v>7989</v>
      </c>
      <c r="F624" s="5">
        <f>decoded[[#This Row],[FRT_DEC]]-B623</f>
        <v>34</v>
      </c>
      <c r="G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INFO]]))),G623)</f>
        <v>86</v>
      </c>
    </row>
    <row r="625" spans="1:7" x14ac:dyDescent="0.25">
      <c r="A625" s="4" t="s">
        <v>428</v>
      </c>
      <c r="B625" s="5">
        <v>335688391824</v>
      </c>
      <c r="C625" s="4" t="s">
        <v>8652</v>
      </c>
      <c r="D625" s="4" t="s">
        <v>2044</v>
      </c>
      <c r="E625" s="6" t="s">
        <v>3931</v>
      </c>
      <c r="F625" s="5">
        <f>decoded[[#This Row],[FRT_DEC]]-B624</f>
        <v>6</v>
      </c>
      <c r="G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INFO]]))),G624)</f>
        <v>86</v>
      </c>
    </row>
    <row r="626" spans="1:7" x14ac:dyDescent="0.25">
      <c r="A626" s="4" t="s">
        <v>429</v>
      </c>
      <c r="B626" s="5">
        <v>335688391829</v>
      </c>
      <c r="C626" s="4" t="s">
        <v>8653</v>
      </c>
      <c r="D626" s="4" t="s">
        <v>7938</v>
      </c>
      <c r="E626" s="6" t="s">
        <v>7991</v>
      </c>
      <c r="F626" s="5">
        <f>decoded[[#This Row],[FRT_DEC]]-B625</f>
        <v>5</v>
      </c>
      <c r="G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INFO]]))),G625)</f>
        <v>86</v>
      </c>
    </row>
    <row r="627" spans="1:7" x14ac:dyDescent="0.25">
      <c r="A627" s="4" t="s">
        <v>430</v>
      </c>
      <c r="B627" s="5">
        <v>335688392765</v>
      </c>
      <c r="C627" s="4" t="s">
        <v>8654</v>
      </c>
      <c r="D627" s="4" t="s">
        <v>7842</v>
      </c>
      <c r="E627" s="6" t="s">
        <v>7936</v>
      </c>
      <c r="F627" s="5">
        <f>decoded[[#This Row],[FRT_DEC]]-B626</f>
        <v>936</v>
      </c>
      <c r="G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INFO]]))),G626)</f>
        <v>86</v>
      </c>
    </row>
    <row r="628" spans="1:7" x14ac:dyDescent="0.25">
      <c r="A628" s="4" t="s">
        <v>431</v>
      </c>
      <c r="B628" s="5">
        <v>335688393523</v>
      </c>
      <c r="C628" s="4" t="s">
        <v>8655</v>
      </c>
      <c r="D628" s="4" t="s">
        <v>7938</v>
      </c>
      <c r="E628" s="6" t="s">
        <v>7939</v>
      </c>
      <c r="F628" s="5">
        <f>decoded[[#This Row],[FRT_DEC]]-B627</f>
        <v>758</v>
      </c>
      <c r="G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INFO]]))),G627)</f>
        <v>86</v>
      </c>
    </row>
    <row r="629" spans="1:7" x14ac:dyDescent="0.25">
      <c r="A629" s="4" t="s">
        <v>432</v>
      </c>
      <c r="B629" s="5">
        <v>335688402589</v>
      </c>
      <c r="C629" s="4" t="s">
        <v>8656</v>
      </c>
      <c r="D629" s="4" t="s">
        <v>7842</v>
      </c>
      <c r="E629" s="6" t="s">
        <v>7989</v>
      </c>
      <c r="F629" s="5">
        <f>decoded[[#This Row],[FRT_DEC]]-B628</f>
        <v>9066</v>
      </c>
      <c r="G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INFO]]))),G628)</f>
        <v>86</v>
      </c>
    </row>
    <row r="630" spans="1:7" x14ac:dyDescent="0.25">
      <c r="A630" s="4" t="s">
        <v>433</v>
      </c>
      <c r="B630" s="5">
        <v>335688402595</v>
      </c>
      <c r="C630" s="4" t="s">
        <v>8657</v>
      </c>
      <c r="D630" s="4" t="s">
        <v>292</v>
      </c>
      <c r="E630" s="6" t="s">
        <v>8658</v>
      </c>
      <c r="F630" s="5">
        <f>decoded[[#This Row],[FRT_DEC]]-B629</f>
        <v>6</v>
      </c>
      <c r="G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INFO]]))),G629)</f>
        <v>86</v>
      </c>
    </row>
    <row r="631" spans="1:7" x14ac:dyDescent="0.25">
      <c r="A631" s="4" t="s">
        <v>434</v>
      </c>
      <c r="B631" s="5">
        <v>335688402598</v>
      </c>
      <c r="C631" s="4" t="s">
        <v>8659</v>
      </c>
      <c r="D631" s="4" t="s">
        <v>216</v>
      </c>
      <c r="E631" s="6" t="s">
        <v>3970</v>
      </c>
      <c r="F631" s="5">
        <f>decoded[[#This Row],[FRT_DEC]]-B630</f>
        <v>3</v>
      </c>
      <c r="G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INFO]]))),G630)</f>
        <v>86</v>
      </c>
    </row>
    <row r="632" spans="1:7" x14ac:dyDescent="0.25">
      <c r="A632" s="4" t="s">
        <v>435</v>
      </c>
      <c r="B632" s="5">
        <v>335688402645</v>
      </c>
      <c r="C632" s="4" t="s">
        <v>8660</v>
      </c>
      <c r="D632" s="4" t="s">
        <v>221</v>
      </c>
      <c r="E632" s="6" t="s">
        <v>222</v>
      </c>
      <c r="F632" s="5">
        <f>decoded[[#This Row],[FRT_DEC]]-B631</f>
        <v>47</v>
      </c>
      <c r="G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INFO]]))),G631)</f>
        <v>86</v>
      </c>
    </row>
    <row r="633" spans="1:7" x14ac:dyDescent="0.25">
      <c r="A633" s="4" t="s">
        <v>436</v>
      </c>
      <c r="B633" s="5">
        <v>335688402659</v>
      </c>
      <c r="C633" s="4" t="s">
        <v>8661</v>
      </c>
      <c r="D633" s="4" t="s">
        <v>40</v>
      </c>
      <c r="E633" s="6" t="s">
        <v>293</v>
      </c>
      <c r="F633" s="5">
        <f>decoded[[#This Row],[FRT_DEC]]-B632</f>
        <v>14</v>
      </c>
      <c r="G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INFO]]))),G632)</f>
        <v>86</v>
      </c>
    </row>
    <row r="634" spans="1:7" x14ac:dyDescent="0.25">
      <c r="A634" s="4" t="s">
        <v>437</v>
      </c>
      <c r="B634" s="5">
        <v>335688402666</v>
      </c>
      <c r="C634" s="4" t="s">
        <v>8662</v>
      </c>
      <c r="D634" s="4" t="s">
        <v>2045</v>
      </c>
      <c r="E634" s="6" t="s">
        <v>8098</v>
      </c>
      <c r="F634" s="5">
        <f>decoded[[#This Row],[FRT_DEC]]-B633</f>
        <v>7</v>
      </c>
      <c r="G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INFO]]))),G633)</f>
        <v>86</v>
      </c>
    </row>
    <row r="635" spans="1:7" x14ac:dyDescent="0.25">
      <c r="A635" s="4" t="s">
        <v>628</v>
      </c>
      <c r="B635" s="5">
        <v>335688402668</v>
      </c>
      <c r="C635" s="4" t="s">
        <v>8663</v>
      </c>
      <c r="D635" s="4" t="s">
        <v>294</v>
      </c>
      <c r="E635" s="6" t="s">
        <v>8664</v>
      </c>
      <c r="F635" s="5">
        <f>decoded[[#This Row],[FRT_DEC]]-B634</f>
        <v>2</v>
      </c>
      <c r="G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INFO]]))),G634)</f>
        <v>86</v>
      </c>
    </row>
    <row r="636" spans="1:7" x14ac:dyDescent="0.25">
      <c r="A636" s="4" t="s">
        <v>438</v>
      </c>
      <c r="B636" s="5">
        <v>335688402674</v>
      </c>
      <c r="C636" s="4" t="s">
        <v>8665</v>
      </c>
      <c r="D636" s="4" t="s">
        <v>7938</v>
      </c>
      <c r="E636" s="6" t="s">
        <v>7991</v>
      </c>
      <c r="F636" s="5">
        <f>decoded[[#This Row],[FRT_DEC]]-B635</f>
        <v>6</v>
      </c>
      <c r="G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INFO]]))),G635)</f>
        <v>86</v>
      </c>
    </row>
    <row r="637" spans="1:7" x14ac:dyDescent="0.25">
      <c r="A637" s="4" t="s">
        <v>439</v>
      </c>
      <c r="B637" s="5">
        <v>335688403632</v>
      </c>
      <c r="C637" s="4" t="s">
        <v>8666</v>
      </c>
      <c r="D637" s="4" t="s">
        <v>7842</v>
      </c>
      <c r="E637" s="6" t="s">
        <v>7993</v>
      </c>
      <c r="F637" s="5">
        <f>decoded[[#This Row],[FRT_DEC]]-B636</f>
        <v>958</v>
      </c>
      <c r="G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INFO]]))),G636)</f>
        <v>86</v>
      </c>
    </row>
    <row r="638" spans="1:7" x14ac:dyDescent="0.25">
      <c r="A638" s="4" t="s">
        <v>440</v>
      </c>
      <c r="B638" s="5">
        <v>335688403650</v>
      </c>
      <c r="C638" s="4" t="s">
        <v>8667</v>
      </c>
      <c r="D638" s="4" t="s">
        <v>1099</v>
      </c>
      <c r="E638" s="6" t="s">
        <v>2081</v>
      </c>
      <c r="F638" s="5">
        <f>decoded[[#This Row],[FRT_DEC]]-B637</f>
        <v>18</v>
      </c>
      <c r="G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INFO]]))),G637)</f>
        <v>86</v>
      </c>
    </row>
    <row r="639" spans="1:7" x14ac:dyDescent="0.25">
      <c r="A639" s="4" t="s">
        <v>441</v>
      </c>
      <c r="B639" s="5">
        <v>335688403654</v>
      </c>
      <c r="C639" s="4" t="s">
        <v>8668</v>
      </c>
      <c r="D639" s="4" t="s">
        <v>1099</v>
      </c>
      <c r="E639" s="6" t="s">
        <v>2089</v>
      </c>
      <c r="F639" s="5">
        <f>decoded[[#This Row],[FRT_DEC]]-B638</f>
        <v>4</v>
      </c>
      <c r="G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INFO]]))),G638)</f>
        <v>86</v>
      </c>
    </row>
    <row r="640" spans="1:7" x14ac:dyDescent="0.25">
      <c r="A640" s="4" t="s">
        <v>442</v>
      </c>
      <c r="B640" s="5">
        <v>335688403661</v>
      </c>
      <c r="C640" s="4" t="s">
        <v>8669</v>
      </c>
      <c r="D640" s="4" t="s">
        <v>72</v>
      </c>
      <c r="E640" s="6" t="s">
        <v>2090</v>
      </c>
      <c r="F640" s="5">
        <f>decoded[[#This Row],[FRT_DEC]]-B639</f>
        <v>7</v>
      </c>
      <c r="G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INFO]]))),G639)</f>
        <v>86</v>
      </c>
    </row>
    <row r="641" spans="1:7" x14ac:dyDescent="0.25">
      <c r="A641" s="4" t="s">
        <v>443</v>
      </c>
      <c r="B641" s="5">
        <v>335688403676</v>
      </c>
      <c r="C641" s="4" t="s">
        <v>8670</v>
      </c>
      <c r="D641" s="4" t="s">
        <v>6</v>
      </c>
      <c r="E641" s="6" t="s">
        <v>8671</v>
      </c>
      <c r="F641" s="5">
        <f>decoded[[#This Row],[FRT_DEC]]-B640</f>
        <v>15</v>
      </c>
      <c r="G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INFO]]))),G640)</f>
        <v>87</v>
      </c>
    </row>
    <row r="642" spans="1:7" x14ac:dyDescent="0.25">
      <c r="A642" s="4" t="s">
        <v>444</v>
      </c>
      <c r="B642" s="5">
        <v>335688403701</v>
      </c>
      <c r="C642" s="4" t="s">
        <v>8672</v>
      </c>
      <c r="D642" s="4" t="s">
        <v>72</v>
      </c>
      <c r="E642" s="6" t="s">
        <v>2092</v>
      </c>
      <c r="F642" s="5">
        <f>decoded[[#This Row],[FRT_DEC]]-B641</f>
        <v>25</v>
      </c>
      <c r="G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INFO]]))),G641)</f>
        <v>87</v>
      </c>
    </row>
    <row r="643" spans="1:7" x14ac:dyDescent="0.25">
      <c r="A643" s="4" t="s">
        <v>445</v>
      </c>
      <c r="B643" s="5">
        <v>335688403739</v>
      </c>
      <c r="C643" s="4" t="s">
        <v>8673</v>
      </c>
      <c r="D643" s="4" t="s">
        <v>3671</v>
      </c>
      <c r="E643" s="6" t="s">
        <v>8674</v>
      </c>
      <c r="F643" s="5">
        <f>decoded[[#This Row],[FRT_DEC]]-B642</f>
        <v>38</v>
      </c>
      <c r="G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INFO]]))),G642)</f>
        <v>87</v>
      </c>
    </row>
    <row r="644" spans="1:7" x14ac:dyDescent="0.25">
      <c r="A644" s="4" t="s">
        <v>446</v>
      </c>
      <c r="B644" s="5">
        <v>335688403742</v>
      </c>
      <c r="C644" s="4" t="s">
        <v>8675</v>
      </c>
      <c r="D644" s="4" t="s">
        <v>3671</v>
      </c>
      <c r="E644" s="6" t="s">
        <v>7881</v>
      </c>
      <c r="F644" s="5">
        <f>decoded[[#This Row],[FRT_DEC]]-B643</f>
        <v>3</v>
      </c>
      <c r="G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INFO]]))),G643)</f>
        <v>87</v>
      </c>
    </row>
    <row r="645" spans="1:7" x14ac:dyDescent="0.25">
      <c r="A645" s="4" t="s">
        <v>447</v>
      </c>
      <c r="B645" s="5">
        <v>335688404653</v>
      </c>
      <c r="C645" s="4" t="s">
        <v>8676</v>
      </c>
      <c r="D645" s="4" t="s">
        <v>249</v>
      </c>
      <c r="E645" s="6" t="s">
        <v>4831</v>
      </c>
      <c r="F645" s="5">
        <f>decoded[[#This Row],[FRT_DEC]]-B644</f>
        <v>911</v>
      </c>
      <c r="G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INFO]]))),G644)</f>
        <v>87</v>
      </c>
    </row>
    <row r="646" spans="1:7" x14ac:dyDescent="0.25">
      <c r="A646" s="4" t="s">
        <v>448</v>
      </c>
      <c r="B646" s="5">
        <v>335688404657</v>
      </c>
      <c r="C646" s="4" t="s">
        <v>8677</v>
      </c>
      <c r="D646" s="4" t="s">
        <v>7938</v>
      </c>
      <c r="E646" s="6" t="s">
        <v>7998</v>
      </c>
      <c r="F646" s="5">
        <f>decoded[[#This Row],[FRT_DEC]]-B645</f>
        <v>4</v>
      </c>
      <c r="G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INFO]]))),G645)</f>
        <v>87</v>
      </c>
    </row>
    <row r="647" spans="1:7" x14ac:dyDescent="0.25">
      <c r="A647" s="4" t="s">
        <v>449</v>
      </c>
      <c r="B647" s="5">
        <v>335688408285</v>
      </c>
      <c r="C647" s="4" t="s">
        <v>8678</v>
      </c>
      <c r="D647" s="4" t="s">
        <v>5</v>
      </c>
      <c r="E647" s="6" t="s">
        <v>8679</v>
      </c>
      <c r="F647" s="5">
        <f>decoded[[#This Row],[FRT_DEC]]-B646</f>
        <v>3628</v>
      </c>
      <c r="G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INFO]]))),G646)</f>
        <v>87</v>
      </c>
    </row>
    <row r="648" spans="1:7" x14ac:dyDescent="0.25">
      <c r="A648" s="4" t="s">
        <v>450</v>
      </c>
      <c r="B648" s="5">
        <v>335688408288</v>
      </c>
      <c r="C648" s="4" t="s">
        <v>8680</v>
      </c>
      <c r="D648" s="4" t="s">
        <v>5</v>
      </c>
      <c r="E648" s="6" t="s">
        <v>7877</v>
      </c>
      <c r="F648" s="5">
        <f>decoded[[#This Row],[FRT_DEC]]-B647</f>
        <v>3</v>
      </c>
      <c r="G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INFO]]))),G647)</f>
        <v>87</v>
      </c>
    </row>
    <row r="649" spans="1:7" x14ac:dyDescent="0.25">
      <c r="A649" s="4" t="s">
        <v>451</v>
      </c>
      <c r="B649" s="5">
        <v>335688408290</v>
      </c>
      <c r="C649" s="4" t="s">
        <v>8681</v>
      </c>
      <c r="D649" s="4" t="s">
        <v>3686</v>
      </c>
      <c r="E649" s="6" t="s">
        <v>8682</v>
      </c>
      <c r="F649" s="5">
        <f>decoded[[#This Row],[FRT_DEC]]-B648</f>
        <v>2</v>
      </c>
      <c r="G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INFO]]))),G648)</f>
        <v>87</v>
      </c>
    </row>
    <row r="650" spans="1:7" x14ac:dyDescent="0.25">
      <c r="A650" s="4" t="s">
        <v>452</v>
      </c>
      <c r="B650" s="5">
        <v>335688408294</v>
      </c>
      <c r="C650" s="4" t="s">
        <v>8683</v>
      </c>
      <c r="D650" s="4" t="s">
        <v>3686</v>
      </c>
      <c r="E650" s="6" t="s">
        <v>7878</v>
      </c>
      <c r="F650" s="5">
        <f>decoded[[#This Row],[FRT_DEC]]-B649</f>
        <v>4</v>
      </c>
      <c r="G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INFO]]))),G649)</f>
        <v>87</v>
      </c>
    </row>
    <row r="651" spans="1:7" x14ac:dyDescent="0.25">
      <c r="A651" s="4" t="s">
        <v>453</v>
      </c>
      <c r="B651" s="5">
        <v>335688408302</v>
      </c>
      <c r="C651" s="4" t="s">
        <v>8684</v>
      </c>
      <c r="D651" s="4" t="s">
        <v>7842</v>
      </c>
      <c r="E651" s="6" t="s">
        <v>8006</v>
      </c>
      <c r="F651" s="5">
        <f>decoded[[#This Row],[FRT_DEC]]-B650</f>
        <v>8</v>
      </c>
      <c r="G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INFO]]))),G650)</f>
        <v>87</v>
      </c>
    </row>
    <row r="652" spans="1:7" x14ac:dyDescent="0.25">
      <c r="A652" s="4" t="s">
        <v>454</v>
      </c>
      <c r="B652" s="5">
        <v>335688408312</v>
      </c>
      <c r="C652" s="4" t="s">
        <v>8685</v>
      </c>
      <c r="D652" s="4" t="s">
        <v>241</v>
      </c>
      <c r="E652" s="6" t="s">
        <v>2110</v>
      </c>
      <c r="F652" s="5">
        <f>decoded[[#This Row],[FRT_DEC]]-B651</f>
        <v>10</v>
      </c>
      <c r="G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INFO]]))),G651)</f>
        <v>87</v>
      </c>
    </row>
    <row r="653" spans="1:7" x14ac:dyDescent="0.25">
      <c r="A653" s="4" t="s">
        <v>455</v>
      </c>
      <c r="B653" s="5">
        <v>335688408314</v>
      </c>
      <c r="C653" s="4" t="s">
        <v>8686</v>
      </c>
      <c r="D653" s="4" t="s">
        <v>243</v>
      </c>
      <c r="E653" s="6" t="s">
        <v>3984</v>
      </c>
      <c r="F653" s="5">
        <f>decoded[[#This Row],[FRT_DEC]]-B652</f>
        <v>2</v>
      </c>
      <c r="G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INFO]]))),G652)</f>
        <v>87</v>
      </c>
    </row>
    <row r="654" spans="1:7" x14ac:dyDescent="0.25">
      <c r="A654" s="4" t="s">
        <v>456</v>
      </c>
      <c r="B654" s="5">
        <v>335688408320</v>
      </c>
      <c r="C654" s="4" t="s">
        <v>8687</v>
      </c>
      <c r="D654" s="4" t="s">
        <v>1099</v>
      </c>
      <c r="E654" s="6" t="s">
        <v>2093</v>
      </c>
      <c r="F654" s="5">
        <f>decoded[[#This Row],[FRT_DEC]]-B653</f>
        <v>6</v>
      </c>
      <c r="G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INFO]]))),G653)</f>
        <v>87</v>
      </c>
    </row>
    <row r="655" spans="1:7" x14ac:dyDescent="0.25">
      <c r="A655" s="4" t="s">
        <v>457</v>
      </c>
      <c r="B655" s="5">
        <v>335688408325</v>
      </c>
      <c r="C655" s="4" t="s">
        <v>8688</v>
      </c>
      <c r="D655" s="4" t="s">
        <v>72</v>
      </c>
      <c r="E655" s="6" t="s">
        <v>2094</v>
      </c>
      <c r="F655" s="5">
        <f>decoded[[#This Row],[FRT_DEC]]-B654</f>
        <v>5</v>
      </c>
      <c r="G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INFO]]))),G654)</f>
        <v>87</v>
      </c>
    </row>
    <row r="656" spans="1:7" x14ac:dyDescent="0.25">
      <c r="A656" s="4" t="s">
        <v>458</v>
      </c>
      <c r="B656" s="5">
        <v>335688408331</v>
      </c>
      <c r="C656" s="4" t="s">
        <v>8689</v>
      </c>
      <c r="D656" s="4" t="s">
        <v>72</v>
      </c>
      <c r="E656" s="6" t="s">
        <v>2095</v>
      </c>
      <c r="F656" s="5">
        <f>decoded[[#This Row],[FRT_DEC]]-B655</f>
        <v>6</v>
      </c>
      <c r="G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INFO]]))),G655)</f>
        <v>87</v>
      </c>
    </row>
    <row r="657" spans="1:7" x14ac:dyDescent="0.25">
      <c r="A657" s="4" t="s">
        <v>459</v>
      </c>
      <c r="B657" s="5">
        <v>335688408343</v>
      </c>
      <c r="C657" s="4" t="s">
        <v>8690</v>
      </c>
      <c r="D657" s="4" t="s">
        <v>246</v>
      </c>
      <c r="E657" s="6" t="s">
        <v>8691</v>
      </c>
      <c r="F657" s="5">
        <f>decoded[[#This Row],[FRT_DEC]]-B656</f>
        <v>12</v>
      </c>
      <c r="G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INFO]]))),G656)</f>
        <v>87</v>
      </c>
    </row>
    <row r="658" spans="1:7" x14ac:dyDescent="0.25">
      <c r="A658" s="4" t="s">
        <v>460</v>
      </c>
      <c r="B658" s="5">
        <v>335688408347</v>
      </c>
      <c r="C658" s="4" t="s">
        <v>8692</v>
      </c>
      <c r="D658" s="4" t="s">
        <v>7938</v>
      </c>
      <c r="E658" s="6" t="s">
        <v>8012</v>
      </c>
      <c r="F658" s="5">
        <f>decoded[[#This Row],[FRT_DEC]]-B657</f>
        <v>4</v>
      </c>
      <c r="G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INFO]]))),G657)</f>
        <v>87</v>
      </c>
    </row>
    <row r="659" spans="1:7" x14ac:dyDescent="0.25">
      <c r="A659" s="4" t="s">
        <v>461</v>
      </c>
      <c r="B659" s="5">
        <v>335688408741</v>
      </c>
      <c r="C659" s="4" t="s">
        <v>8693</v>
      </c>
      <c r="D659" s="4" t="s">
        <v>7842</v>
      </c>
      <c r="E659" s="6" t="s">
        <v>8130</v>
      </c>
      <c r="F659" s="5">
        <f>decoded[[#This Row],[FRT_DEC]]-B658</f>
        <v>394</v>
      </c>
      <c r="G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INFO]]))),G658)</f>
        <v>87</v>
      </c>
    </row>
    <row r="660" spans="1:7" x14ac:dyDescent="0.25">
      <c r="A660" s="4" t="s">
        <v>462</v>
      </c>
      <c r="B660" s="5">
        <v>335688408748</v>
      </c>
      <c r="C660" s="4" t="s">
        <v>8694</v>
      </c>
      <c r="D660" s="4" t="s">
        <v>1099</v>
      </c>
      <c r="E660" s="6" t="s">
        <v>2096</v>
      </c>
      <c r="F660" s="5">
        <f>decoded[[#This Row],[FRT_DEC]]-B659</f>
        <v>7</v>
      </c>
      <c r="G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INFO]]))),G659)</f>
        <v>87</v>
      </c>
    </row>
    <row r="661" spans="1:7" x14ac:dyDescent="0.25">
      <c r="A661" s="4" t="s">
        <v>463</v>
      </c>
      <c r="B661" s="5">
        <v>335688408754</v>
      </c>
      <c r="C661" s="4" t="s">
        <v>8695</v>
      </c>
      <c r="D661" s="4" t="s">
        <v>72</v>
      </c>
      <c r="E661" s="6" t="s">
        <v>2097</v>
      </c>
      <c r="F661" s="5">
        <f>decoded[[#This Row],[FRT_DEC]]-B660</f>
        <v>6</v>
      </c>
      <c r="G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INFO]]))),G660)</f>
        <v>87</v>
      </c>
    </row>
    <row r="662" spans="1:7" x14ac:dyDescent="0.25">
      <c r="A662" s="4" t="s">
        <v>464</v>
      </c>
      <c r="B662" s="5">
        <v>335688408765</v>
      </c>
      <c r="C662" s="4" t="s">
        <v>8696</v>
      </c>
      <c r="D662" s="4" t="s">
        <v>3672</v>
      </c>
      <c r="E662" s="6" t="s">
        <v>4003</v>
      </c>
      <c r="F662" s="5">
        <f>decoded[[#This Row],[FRT_DEC]]-B661</f>
        <v>11</v>
      </c>
      <c r="G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INFO]]))),G661)</f>
        <v>87</v>
      </c>
    </row>
    <row r="663" spans="1:7" x14ac:dyDescent="0.25">
      <c r="A663" s="4" t="s">
        <v>465</v>
      </c>
      <c r="B663" s="5">
        <v>335688409505</v>
      </c>
      <c r="C663" s="4" t="s">
        <v>8697</v>
      </c>
      <c r="D663" s="4" t="s">
        <v>262</v>
      </c>
      <c r="E663" s="6" t="s">
        <v>4004</v>
      </c>
      <c r="F663" s="5">
        <f>decoded[[#This Row],[FRT_DEC]]-B662</f>
        <v>740</v>
      </c>
      <c r="G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INFO]]))),G662)</f>
        <v>87</v>
      </c>
    </row>
    <row r="664" spans="1:7" x14ac:dyDescent="0.25">
      <c r="A664" s="4" t="s">
        <v>466</v>
      </c>
      <c r="B664" s="5">
        <v>335688409511</v>
      </c>
      <c r="C664" s="4" t="s">
        <v>8698</v>
      </c>
      <c r="D664" s="4" t="s">
        <v>7938</v>
      </c>
      <c r="E664" s="6" t="s">
        <v>8136</v>
      </c>
      <c r="F664" s="5">
        <f>decoded[[#This Row],[FRT_DEC]]-B663</f>
        <v>6</v>
      </c>
      <c r="G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INFO]]))),G663)</f>
        <v>87</v>
      </c>
    </row>
    <row r="665" spans="1:7" x14ac:dyDescent="0.25">
      <c r="A665" s="4" t="s">
        <v>467</v>
      </c>
      <c r="B665" s="5">
        <v>335688410855</v>
      </c>
      <c r="C665" s="4" t="s">
        <v>8699</v>
      </c>
      <c r="D665" s="4" t="s">
        <v>84</v>
      </c>
      <c r="E665" s="6" t="s">
        <v>3977</v>
      </c>
      <c r="F665" s="5">
        <f>decoded[[#This Row],[FRT_DEC]]-B664</f>
        <v>1344</v>
      </c>
      <c r="G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INFO]]))),G664)</f>
        <v>87</v>
      </c>
    </row>
    <row r="666" spans="1:7" x14ac:dyDescent="0.25">
      <c r="A666" s="4" t="s">
        <v>468</v>
      </c>
      <c r="B666" s="5">
        <v>335688410858</v>
      </c>
      <c r="C666" s="4" t="s">
        <v>8700</v>
      </c>
      <c r="D666" s="4" t="s">
        <v>3684</v>
      </c>
      <c r="E666" s="6" t="s">
        <v>8701</v>
      </c>
      <c r="F666" s="5">
        <f>decoded[[#This Row],[FRT_DEC]]-B665</f>
        <v>3</v>
      </c>
      <c r="G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INFO]]))),G665)</f>
        <v>87</v>
      </c>
    </row>
    <row r="667" spans="1:7" x14ac:dyDescent="0.25">
      <c r="A667" s="4" t="s">
        <v>469</v>
      </c>
      <c r="B667" s="5">
        <v>335688410860</v>
      </c>
      <c r="C667" s="4" t="s">
        <v>8702</v>
      </c>
      <c r="D667" s="4" t="s">
        <v>3684</v>
      </c>
      <c r="E667" s="6" t="s">
        <v>7879</v>
      </c>
      <c r="F667" s="5">
        <f>decoded[[#This Row],[FRT_DEC]]-B666</f>
        <v>2</v>
      </c>
      <c r="G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INFO]]))),G666)</f>
        <v>87</v>
      </c>
    </row>
    <row r="668" spans="1:7" x14ac:dyDescent="0.25">
      <c r="A668" s="4" t="s">
        <v>470</v>
      </c>
      <c r="B668" s="5">
        <v>335688410884</v>
      </c>
      <c r="C668" s="4" t="s">
        <v>8703</v>
      </c>
      <c r="D668" s="4" t="s">
        <v>85</v>
      </c>
      <c r="E668" s="6" t="s">
        <v>263</v>
      </c>
      <c r="F668" s="5">
        <f>decoded[[#This Row],[FRT_DEC]]-B667</f>
        <v>24</v>
      </c>
      <c r="G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INFO]]))),G667)</f>
        <v>87</v>
      </c>
    </row>
    <row r="669" spans="1:7" x14ac:dyDescent="0.25">
      <c r="A669" s="4" t="s">
        <v>471</v>
      </c>
      <c r="B669" s="5">
        <v>335688411022</v>
      </c>
      <c r="C669" s="4" t="s">
        <v>8704</v>
      </c>
      <c r="D669" s="4" t="s">
        <v>87</v>
      </c>
      <c r="E669" s="6" t="s">
        <v>3695</v>
      </c>
      <c r="F669" s="5">
        <f>decoded[[#This Row],[FRT_DEC]]-B668</f>
        <v>138</v>
      </c>
      <c r="G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INFO]]))),G668)</f>
        <v>87</v>
      </c>
    </row>
    <row r="670" spans="1:7" x14ac:dyDescent="0.25">
      <c r="A670" s="4" t="s">
        <v>472</v>
      </c>
      <c r="B670" s="5">
        <v>335688411190</v>
      </c>
      <c r="C670" s="4" t="s">
        <v>8705</v>
      </c>
      <c r="D670" s="4" t="s">
        <v>43</v>
      </c>
      <c r="E670" s="6" t="s">
        <v>3676</v>
      </c>
      <c r="F670" s="5">
        <f>decoded[[#This Row],[FRT_DEC]]-B669</f>
        <v>168</v>
      </c>
      <c r="G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INFO]]))),G669)</f>
        <v>87</v>
      </c>
    </row>
    <row r="671" spans="1:7" x14ac:dyDescent="0.25">
      <c r="A671" s="4" t="s">
        <v>473</v>
      </c>
      <c r="B671" s="5">
        <v>335688411193</v>
      </c>
      <c r="C671" s="4" t="s">
        <v>8706</v>
      </c>
      <c r="D671" s="4" t="s">
        <v>3685</v>
      </c>
      <c r="E671" s="6" t="s">
        <v>8707</v>
      </c>
      <c r="F671" s="5">
        <f>decoded[[#This Row],[FRT_DEC]]-B670</f>
        <v>3</v>
      </c>
      <c r="G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INFO]]))),G670)</f>
        <v>87</v>
      </c>
    </row>
    <row r="672" spans="1:7" x14ac:dyDescent="0.25">
      <c r="A672" s="4" t="s">
        <v>474</v>
      </c>
      <c r="B672" s="5">
        <v>335688411196</v>
      </c>
      <c r="C672" s="4" t="s">
        <v>8708</v>
      </c>
      <c r="D672" s="4" t="s">
        <v>3685</v>
      </c>
      <c r="E672" s="6" t="s">
        <v>7880</v>
      </c>
      <c r="F672" s="5">
        <f>decoded[[#This Row],[FRT_DEC]]-B671</f>
        <v>3</v>
      </c>
      <c r="G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INFO]]))),G671)</f>
        <v>87</v>
      </c>
    </row>
    <row r="673" spans="1:7" x14ac:dyDescent="0.25">
      <c r="A673" s="4" t="s">
        <v>475</v>
      </c>
      <c r="B673" s="5">
        <v>335688411210</v>
      </c>
      <c r="C673" s="4" t="s">
        <v>8709</v>
      </c>
      <c r="D673" s="4" t="s">
        <v>7842</v>
      </c>
      <c r="E673" s="6" t="s">
        <v>7845</v>
      </c>
      <c r="F673" s="5">
        <f>decoded[[#This Row],[FRT_DEC]]-B672</f>
        <v>14</v>
      </c>
      <c r="G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INFO]]))),G672)</f>
        <v>87</v>
      </c>
    </row>
    <row r="674" spans="1:7" x14ac:dyDescent="0.25">
      <c r="A674" s="4" t="s">
        <v>476</v>
      </c>
      <c r="B674" s="5">
        <v>335688411217</v>
      </c>
      <c r="C674" s="4" t="s">
        <v>8710</v>
      </c>
      <c r="D674" s="4" t="s">
        <v>7938</v>
      </c>
      <c r="E674" s="6" t="s">
        <v>8149</v>
      </c>
      <c r="F674" s="5">
        <f>decoded[[#This Row],[FRT_DEC]]-B673</f>
        <v>7</v>
      </c>
      <c r="G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INFO]]))),G673)</f>
        <v>87</v>
      </c>
    </row>
    <row r="675" spans="1:7" x14ac:dyDescent="0.25">
      <c r="A675" s="4" t="s">
        <v>477</v>
      </c>
      <c r="B675" s="5">
        <v>335688411221</v>
      </c>
      <c r="C675" s="4" t="s">
        <v>8711</v>
      </c>
      <c r="D675" s="4" t="s">
        <v>7842</v>
      </c>
      <c r="E675" s="6" t="s">
        <v>8151</v>
      </c>
      <c r="F675" s="5">
        <f>decoded[[#This Row],[FRT_DEC]]-B674</f>
        <v>4</v>
      </c>
      <c r="G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INFO]]))),G674)</f>
        <v>87</v>
      </c>
    </row>
    <row r="676" spans="1:7" x14ac:dyDescent="0.25">
      <c r="A676" s="4" t="s">
        <v>478</v>
      </c>
      <c r="B676" s="5">
        <v>335688411233</v>
      </c>
      <c r="C676" s="4" t="s">
        <v>8712</v>
      </c>
      <c r="D676" s="4" t="s">
        <v>1099</v>
      </c>
      <c r="E676" s="6" t="s">
        <v>2098</v>
      </c>
      <c r="F676" s="5">
        <f>decoded[[#This Row],[FRT_DEC]]-B675</f>
        <v>12</v>
      </c>
      <c r="G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INFO]]))),G675)</f>
        <v>87</v>
      </c>
    </row>
    <row r="677" spans="1:7" x14ac:dyDescent="0.25">
      <c r="A677" s="4" t="s">
        <v>479</v>
      </c>
      <c r="B677" s="5">
        <v>335688411238</v>
      </c>
      <c r="C677" s="4" t="s">
        <v>8713</v>
      </c>
      <c r="D677" s="4" t="s">
        <v>72</v>
      </c>
      <c r="E677" s="6" t="s">
        <v>2099</v>
      </c>
      <c r="F677" s="5">
        <f>decoded[[#This Row],[FRT_DEC]]-B676</f>
        <v>5</v>
      </c>
      <c r="G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INFO]]))),G676)</f>
        <v>87</v>
      </c>
    </row>
    <row r="678" spans="1:7" x14ac:dyDescent="0.25">
      <c r="A678" s="4" t="s">
        <v>480</v>
      </c>
      <c r="B678" s="5">
        <v>335688411261</v>
      </c>
      <c r="C678" s="4" t="s">
        <v>8714</v>
      </c>
      <c r="D678" s="4" t="s">
        <v>1099</v>
      </c>
      <c r="E678" s="6" t="s">
        <v>2100</v>
      </c>
      <c r="F678" s="5">
        <f>decoded[[#This Row],[FRT_DEC]]-B677</f>
        <v>23</v>
      </c>
      <c r="G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INFO]]))),G677)</f>
        <v>87</v>
      </c>
    </row>
    <row r="679" spans="1:7" x14ac:dyDescent="0.25">
      <c r="A679" s="4" t="s">
        <v>481</v>
      </c>
      <c r="B679" s="5">
        <v>335688411266</v>
      </c>
      <c r="C679" s="4" t="s">
        <v>8715</v>
      </c>
      <c r="D679" s="4" t="s">
        <v>72</v>
      </c>
      <c r="E679" s="6" t="s">
        <v>2101</v>
      </c>
      <c r="F679" s="5">
        <f>decoded[[#This Row],[FRT_DEC]]-B678</f>
        <v>5</v>
      </c>
      <c r="G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INFO]]))),G678)</f>
        <v>87</v>
      </c>
    </row>
    <row r="680" spans="1:7" x14ac:dyDescent="0.25">
      <c r="A680" s="4" t="s">
        <v>669</v>
      </c>
      <c r="B680" s="5">
        <v>335688411288</v>
      </c>
      <c r="C680" s="4" t="s">
        <v>8716</v>
      </c>
      <c r="D680" s="4" t="s">
        <v>1099</v>
      </c>
      <c r="E680" s="6" t="s">
        <v>2102</v>
      </c>
      <c r="F680" s="5">
        <f>decoded[[#This Row],[FRT_DEC]]-B679</f>
        <v>22</v>
      </c>
      <c r="G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INFO]]))),G679)</f>
        <v>87</v>
      </c>
    </row>
    <row r="681" spans="1:7" x14ac:dyDescent="0.25">
      <c r="A681" s="4" t="s">
        <v>629</v>
      </c>
      <c r="B681" s="5">
        <v>335688411293</v>
      </c>
      <c r="C681" s="4" t="s">
        <v>8717</v>
      </c>
      <c r="D681" s="4" t="s">
        <v>72</v>
      </c>
      <c r="E681" s="6" t="s">
        <v>2103</v>
      </c>
      <c r="F681" s="5">
        <f>decoded[[#This Row],[FRT_DEC]]-B680</f>
        <v>5</v>
      </c>
      <c r="G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INFO]]))),G680)</f>
        <v>87</v>
      </c>
    </row>
    <row r="682" spans="1:7" x14ac:dyDescent="0.25">
      <c r="A682" s="4" t="s">
        <v>482</v>
      </c>
      <c r="B682" s="5">
        <v>335688411308</v>
      </c>
      <c r="C682" s="4" t="s">
        <v>8718</v>
      </c>
      <c r="D682" s="4" t="s">
        <v>40</v>
      </c>
      <c r="E682" s="6" t="s">
        <v>2042</v>
      </c>
      <c r="F682" s="5">
        <f>decoded[[#This Row],[FRT_DEC]]-B681</f>
        <v>15</v>
      </c>
      <c r="G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INFO]]))),G681)</f>
        <v>87</v>
      </c>
    </row>
    <row r="683" spans="1:7" x14ac:dyDescent="0.25">
      <c r="A683" s="4" t="s">
        <v>483</v>
      </c>
      <c r="B683" s="5">
        <v>335688411320</v>
      </c>
      <c r="C683" s="4" t="s">
        <v>8719</v>
      </c>
      <c r="D683" s="4" t="s">
        <v>2043</v>
      </c>
      <c r="E683" s="6" t="s">
        <v>8720</v>
      </c>
      <c r="F683" s="5">
        <f>decoded[[#This Row],[FRT_DEC]]-B682</f>
        <v>12</v>
      </c>
      <c r="G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INFO]]))),G682)</f>
        <v>87</v>
      </c>
    </row>
    <row r="684" spans="1:7" ht="30" x14ac:dyDescent="0.25">
      <c r="A684" s="4" t="s">
        <v>630</v>
      </c>
      <c r="B684" s="5">
        <v>335688411341</v>
      </c>
      <c r="C684" s="4" t="s">
        <v>8721</v>
      </c>
      <c r="D684" s="4" t="s">
        <v>241</v>
      </c>
      <c r="E684" s="6" t="s">
        <v>2111</v>
      </c>
      <c r="F684" s="5">
        <f>decoded[[#This Row],[FRT_DEC]]-B683</f>
        <v>21</v>
      </c>
      <c r="G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INFO]]))),G683)</f>
        <v>87</v>
      </c>
    </row>
    <row r="685" spans="1:7" x14ac:dyDescent="0.25">
      <c r="A685" s="4" t="s">
        <v>631</v>
      </c>
      <c r="B685" s="5">
        <v>335688411346</v>
      </c>
      <c r="C685" s="4" t="s">
        <v>8722</v>
      </c>
      <c r="D685" s="4" t="s">
        <v>243</v>
      </c>
      <c r="E685" s="6" t="s">
        <v>3939</v>
      </c>
      <c r="F685" s="5">
        <f>decoded[[#This Row],[FRT_DEC]]-B684</f>
        <v>5</v>
      </c>
      <c r="G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INFO]]))),G684)</f>
        <v>87</v>
      </c>
    </row>
    <row r="686" spans="1:7" x14ac:dyDescent="0.25">
      <c r="A686" s="4" t="s">
        <v>632</v>
      </c>
      <c r="B686" s="5">
        <v>335688411389</v>
      </c>
      <c r="C686" s="4" t="s">
        <v>8723</v>
      </c>
      <c r="D686" s="4" t="s">
        <v>40</v>
      </c>
      <c r="E686" s="6" t="s">
        <v>44</v>
      </c>
      <c r="F686" s="5">
        <f>decoded[[#This Row],[FRT_DEC]]-B685</f>
        <v>43</v>
      </c>
      <c r="G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INFO]]))),G685)</f>
        <v>87</v>
      </c>
    </row>
    <row r="687" spans="1:7" x14ac:dyDescent="0.25">
      <c r="A687" s="4" t="s">
        <v>633</v>
      </c>
      <c r="B687" s="5">
        <v>335688411395</v>
      </c>
      <c r="C687" s="4" t="s">
        <v>8724</v>
      </c>
      <c r="D687" s="4" t="s">
        <v>246</v>
      </c>
      <c r="E687" s="6" t="s">
        <v>8725</v>
      </c>
      <c r="F687" s="5">
        <f>decoded[[#This Row],[FRT_DEC]]-B686</f>
        <v>6</v>
      </c>
      <c r="G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INFO]]))),G686)</f>
        <v>87</v>
      </c>
    </row>
    <row r="688" spans="1:7" x14ac:dyDescent="0.25">
      <c r="A688" s="4" t="s">
        <v>634</v>
      </c>
      <c r="B688" s="5">
        <v>335688411402</v>
      </c>
      <c r="C688" s="4" t="s">
        <v>8726</v>
      </c>
      <c r="D688" s="4" t="s">
        <v>1099</v>
      </c>
      <c r="E688" s="6" t="s">
        <v>2104</v>
      </c>
      <c r="F688" s="5">
        <f>decoded[[#This Row],[FRT_DEC]]-B687</f>
        <v>7</v>
      </c>
      <c r="G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INFO]]))),G687)</f>
        <v>87</v>
      </c>
    </row>
    <row r="689" spans="1:7" x14ac:dyDescent="0.25">
      <c r="A689" s="4" t="s">
        <v>635</v>
      </c>
      <c r="B689" s="5">
        <v>335688411406</v>
      </c>
      <c r="C689" s="4" t="s">
        <v>8727</v>
      </c>
      <c r="D689" s="4" t="s">
        <v>1099</v>
      </c>
      <c r="E689" s="6" t="s">
        <v>2105</v>
      </c>
      <c r="F689" s="5">
        <f>decoded[[#This Row],[FRT_DEC]]-B688</f>
        <v>4</v>
      </c>
      <c r="G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INFO]]))),G688)</f>
        <v>87</v>
      </c>
    </row>
    <row r="690" spans="1:7" x14ac:dyDescent="0.25">
      <c r="A690" s="4" t="s">
        <v>484</v>
      </c>
      <c r="B690" s="5">
        <v>335688411419</v>
      </c>
      <c r="C690" s="4" t="s">
        <v>8728</v>
      </c>
      <c r="D690" s="4" t="s">
        <v>72</v>
      </c>
      <c r="E690" s="6" t="s">
        <v>2092</v>
      </c>
      <c r="F690" s="5">
        <f>decoded[[#This Row],[FRT_DEC]]-B689</f>
        <v>13</v>
      </c>
      <c r="G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INFO]]))),G689)</f>
        <v>87</v>
      </c>
    </row>
    <row r="691" spans="1:7" x14ac:dyDescent="0.25">
      <c r="A691" s="4" t="s">
        <v>485</v>
      </c>
      <c r="B691" s="5">
        <v>335688411787</v>
      </c>
      <c r="C691" s="4" t="s">
        <v>8729</v>
      </c>
      <c r="D691" s="4" t="s">
        <v>2045</v>
      </c>
      <c r="E691" s="6" t="s">
        <v>8170</v>
      </c>
      <c r="F691" s="5">
        <f>decoded[[#This Row],[FRT_DEC]]-B690</f>
        <v>368</v>
      </c>
      <c r="G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INFO]]))),G690)</f>
        <v>87</v>
      </c>
    </row>
    <row r="692" spans="1:7" x14ac:dyDescent="0.25">
      <c r="A692" s="4" t="s">
        <v>486</v>
      </c>
      <c r="B692" s="5">
        <v>335688411969</v>
      </c>
      <c r="C692" s="4" t="s">
        <v>8730</v>
      </c>
      <c r="D692" s="4" t="s">
        <v>249</v>
      </c>
      <c r="E692" s="6" t="s">
        <v>7873</v>
      </c>
      <c r="F692" s="5">
        <f>decoded[[#This Row],[FRT_DEC]]-B691</f>
        <v>182</v>
      </c>
      <c r="G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INFO]]))),G691)</f>
        <v>87</v>
      </c>
    </row>
    <row r="693" spans="1:7" x14ac:dyDescent="0.25">
      <c r="A693" s="4" t="s">
        <v>636</v>
      </c>
      <c r="B693" s="5">
        <v>335688411988</v>
      </c>
      <c r="C693" s="4" t="s">
        <v>8731</v>
      </c>
      <c r="D693" s="4" t="s">
        <v>1099</v>
      </c>
      <c r="E693" s="6" t="s">
        <v>2093</v>
      </c>
      <c r="F693" s="5">
        <f>decoded[[#This Row],[FRT_DEC]]-B692</f>
        <v>19</v>
      </c>
      <c r="G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INFO]]))),G692)</f>
        <v>87</v>
      </c>
    </row>
    <row r="694" spans="1:7" x14ac:dyDescent="0.25">
      <c r="A694" s="4" t="s">
        <v>668</v>
      </c>
      <c r="B694" s="5">
        <v>335688411994</v>
      </c>
      <c r="C694" s="4" t="s">
        <v>8732</v>
      </c>
      <c r="D694" s="4" t="s">
        <v>1099</v>
      </c>
      <c r="E694" s="6" t="s">
        <v>2106</v>
      </c>
      <c r="F694" s="5">
        <f>decoded[[#This Row],[FRT_DEC]]-B693</f>
        <v>6</v>
      </c>
      <c r="G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INFO]]))),G693)</f>
        <v>87</v>
      </c>
    </row>
    <row r="695" spans="1:7" x14ac:dyDescent="0.25">
      <c r="A695" s="4" t="s">
        <v>487</v>
      </c>
      <c r="B695" s="5">
        <v>335688412006</v>
      </c>
      <c r="C695" s="4" t="s">
        <v>8733</v>
      </c>
      <c r="D695" s="4" t="s">
        <v>40</v>
      </c>
      <c r="E695" s="6" t="s">
        <v>328</v>
      </c>
      <c r="F695" s="5">
        <f>decoded[[#This Row],[FRT_DEC]]-B694</f>
        <v>12</v>
      </c>
      <c r="G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INFO]]))),G694)</f>
        <v>87</v>
      </c>
    </row>
    <row r="696" spans="1:7" x14ac:dyDescent="0.25">
      <c r="A696" s="4" t="s">
        <v>488</v>
      </c>
      <c r="B696" s="5">
        <v>335688412011</v>
      </c>
      <c r="C696" s="4" t="s">
        <v>8734</v>
      </c>
      <c r="D696" s="4" t="s">
        <v>330</v>
      </c>
      <c r="E696" s="6" t="s">
        <v>8735</v>
      </c>
      <c r="F696" s="5">
        <f>decoded[[#This Row],[FRT_DEC]]-B695</f>
        <v>5</v>
      </c>
      <c r="G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INFO]]))),G695)</f>
        <v>87</v>
      </c>
    </row>
    <row r="697" spans="1:7" x14ac:dyDescent="0.25">
      <c r="A697" s="4" t="s">
        <v>637</v>
      </c>
      <c r="B697" s="5">
        <v>335688412032</v>
      </c>
      <c r="C697" s="4" t="s">
        <v>8736</v>
      </c>
      <c r="D697" s="4" t="s">
        <v>40</v>
      </c>
      <c r="E697" s="6" t="s">
        <v>724</v>
      </c>
      <c r="F697" s="5">
        <f>decoded[[#This Row],[FRT_DEC]]-B696</f>
        <v>21</v>
      </c>
      <c r="G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INFO]]))),G696)</f>
        <v>87</v>
      </c>
    </row>
    <row r="698" spans="1:7" x14ac:dyDescent="0.25">
      <c r="A698" s="4" t="s">
        <v>489</v>
      </c>
      <c r="B698" s="5">
        <v>335688412044</v>
      </c>
      <c r="C698" s="4" t="s">
        <v>8737</v>
      </c>
      <c r="D698" s="4" t="s">
        <v>40</v>
      </c>
      <c r="E698" s="6" t="s">
        <v>45</v>
      </c>
      <c r="F698" s="5">
        <f>decoded[[#This Row],[FRT_DEC]]-B697</f>
        <v>12</v>
      </c>
      <c r="G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INFO]]))),G697)</f>
        <v>87</v>
      </c>
    </row>
    <row r="699" spans="1:7" x14ac:dyDescent="0.25">
      <c r="A699" s="4" t="s">
        <v>490</v>
      </c>
      <c r="B699" s="5">
        <v>335688412048</v>
      </c>
      <c r="C699" s="4" t="s">
        <v>8738</v>
      </c>
      <c r="D699" s="4" t="s">
        <v>46</v>
      </c>
      <c r="E699" s="6" t="s">
        <v>6961</v>
      </c>
      <c r="F699" s="5">
        <f>decoded[[#This Row],[FRT_DEC]]-B698</f>
        <v>4</v>
      </c>
      <c r="G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INFO]]))),G698)</f>
        <v>87</v>
      </c>
    </row>
    <row r="700" spans="1:7" x14ac:dyDescent="0.25">
      <c r="A700" s="4" t="s">
        <v>491</v>
      </c>
      <c r="B700" s="5">
        <v>335688412054</v>
      </c>
      <c r="C700" s="4" t="s">
        <v>8739</v>
      </c>
      <c r="D700" s="4" t="s">
        <v>72</v>
      </c>
      <c r="E700" s="6" t="s">
        <v>3683</v>
      </c>
      <c r="F700" s="5">
        <f>decoded[[#This Row],[FRT_DEC]]-B699</f>
        <v>6</v>
      </c>
      <c r="G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INFO]]))),G699)</f>
        <v>87</v>
      </c>
    </row>
    <row r="701" spans="1:7" x14ac:dyDescent="0.25">
      <c r="A701" s="4" t="s">
        <v>492</v>
      </c>
      <c r="B701" s="5">
        <v>335688412059</v>
      </c>
      <c r="C701" s="4" t="s">
        <v>8740</v>
      </c>
      <c r="D701" s="4" t="s">
        <v>72</v>
      </c>
      <c r="E701" s="6" t="s">
        <v>2088</v>
      </c>
      <c r="F701" s="5">
        <f>decoded[[#This Row],[FRT_DEC]]-B700</f>
        <v>5</v>
      </c>
      <c r="G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INFO]]))),G700)</f>
        <v>87</v>
      </c>
    </row>
    <row r="702" spans="1:7" x14ac:dyDescent="0.25">
      <c r="A702" s="4" t="s">
        <v>493</v>
      </c>
      <c r="B702" s="5">
        <v>335688412074</v>
      </c>
      <c r="C702" s="4" t="s">
        <v>8741</v>
      </c>
      <c r="D702" s="4" t="s">
        <v>72</v>
      </c>
      <c r="E702" s="6" t="s">
        <v>2107</v>
      </c>
      <c r="F702" s="5">
        <f>decoded[[#This Row],[FRT_DEC]]-B701</f>
        <v>15</v>
      </c>
      <c r="G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INFO]]))),G701)</f>
        <v>87</v>
      </c>
    </row>
    <row r="703" spans="1:7" x14ac:dyDescent="0.25">
      <c r="A703" s="4" t="s">
        <v>1127</v>
      </c>
      <c r="B703" s="5">
        <v>335688412837</v>
      </c>
      <c r="C703" s="4" t="s">
        <v>8742</v>
      </c>
      <c r="D703" s="4" t="s">
        <v>7938</v>
      </c>
      <c r="E703" s="6" t="s">
        <v>8184</v>
      </c>
      <c r="F703" s="5">
        <f>decoded[[#This Row],[FRT_DEC]]-B702</f>
        <v>763</v>
      </c>
      <c r="G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INFO]]))),G702)</f>
        <v>87</v>
      </c>
    </row>
    <row r="704" spans="1:7" x14ac:dyDescent="0.25">
      <c r="A704" s="4" t="s">
        <v>494</v>
      </c>
      <c r="B704" s="5">
        <v>335688413334</v>
      </c>
      <c r="C704" s="4" t="s">
        <v>8743</v>
      </c>
      <c r="D704" s="4" t="s">
        <v>7842</v>
      </c>
      <c r="E704" s="6" t="s">
        <v>7989</v>
      </c>
      <c r="F704" s="5">
        <f>decoded[[#This Row],[FRT_DEC]]-B703</f>
        <v>497</v>
      </c>
      <c r="G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INFO]]))),G703)</f>
        <v>87</v>
      </c>
    </row>
    <row r="705" spans="1:7" x14ac:dyDescent="0.25">
      <c r="A705" s="4" t="s">
        <v>495</v>
      </c>
      <c r="B705" s="5">
        <v>335688413340</v>
      </c>
      <c r="C705" s="4" t="s">
        <v>8744</v>
      </c>
      <c r="D705" s="4" t="s">
        <v>2044</v>
      </c>
      <c r="E705" s="6" t="s">
        <v>3931</v>
      </c>
      <c r="F705" s="5">
        <f>decoded[[#This Row],[FRT_DEC]]-B704</f>
        <v>6</v>
      </c>
      <c r="G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INFO]]))),G704)</f>
        <v>87</v>
      </c>
    </row>
    <row r="706" spans="1:7" x14ac:dyDescent="0.25">
      <c r="A706" s="4" t="s">
        <v>496</v>
      </c>
      <c r="B706" s="5">
        <v>335688413345</v>
      </c>
      <c r="C706" s="4" t="s">
        <v>8745</v>
      </c>
      <c r="D706" s="4" t="s">
        <v>7938</v>
      </c>
      <c r="E706" s="6" t="s">
        <v>7991</v>
      </c>
      <c r="F706" s="5">
        <f>decoded[[#This Row],[FRT_DEC]]-B705</f>
        <v>5</v>
      </c>
      <c r="G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INFO]]))),G705)</f>
        <v>87</v>
      </c>
    </row>
    <row r="707" spans="1:7" x14ac:dyDescent="0.25">
      <c r="A707" s="4" t="s">
        <v>497</v>
      </c>
      <c r="B707" s="5">
        <v>335688423761</v>
      </c>
      <c r="C707" s="4" t="s">
        <v>8746</v>
      </c>
      <c r="D707" s="4" t="s">
        <v>7842</v>
      </c>
      <c r="E707" s="6" t="s">
        <v>7989</v>
      </c>
      <c r="F707" s="5">
        <f>decoded[[#This Row],[FRT_DEC]]-B706</f>
        <v>10416</v>
      </c>
      <c r="G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INFO]]))),G706)</f>
        <v>87</v>
      </c>
    </row>
    <row r="708" spans="1:7" x14ac:dyDescent="0.25">
      <c r="A708" s="4" t="s">
        <v>498</v>
      </c>
      <c r="B708" s="5">
        <v>335688423766</v>
      </c>
      <c r="C708" s="4" t="s">
        <v>8747</v>
      </c>
      <c r="D708" s="4" t="s">
        <v>292</v>
      </c>
      <c r="E708" s="6" t="s">
        <v>8748</v>
      </c>
      <c r="F708" s="5">
        <f>decoded[[#This Row],[FRT_DEC]]-B707</f>
        <v>5</v>
      </c>
      <c r="G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INFO]]))),G707)</f>
        <v>87</v>
      </c>
    </row>
    <row r="709" spans="1:7" x14ac:dyDescent="0.25">
      <c r="A709" s="4" t="s">
        <v>499</v>
      </c>
      <c r="B709" s="5">
        <v>335688423769</v>
      </c>
      <c r="C709" s="4" t="s">
        <v>8749</v>
      </c>
      <c r="D709" s="4" t="s">
        <v>216</v>
      </c>
      <c r="E709" s="6" t="s">
        <v>3970</v>
      </c>
      <c r="F709" s="5">
        <f>decoded[[#This Row],[FRT_DEC]]-B708</f>
        <v>3</v>
      </c>
      <c r="G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INFO]]))),G708)</f>
        <v>87</v>
      </c>
    </row>
    <row r="710" spans="1:7" x14ac:dyDescent="0.25">
      <c r="A710" s="4" t="s">
        <v>500</v>
      </c>
      <c r="B710" s="5">
        <v>335688423832</v>
      </c>
      <c r="C710" s="4" t="s">
        <v>8750</v>
      </c>
      <c r="D710" s="4" t="s">
        <v>221</v>
      </c>
      <c r="E710" s="6" t="s">
        <v>222</v>
      </c>
      <c r="F710" s="5">
        <f>decoded[[#This Row],[FRT_DEC]]-B709</f>
        <v>63</v>
      </c>
      <c r="G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INFO]]))),G709)</f>
        <v>87</v>
      </c>
    </row>
    <row r="711" spans="1:7" x14ac:dyDescent="0.25">
      <c r="A711" s="4" t="s">
        <v>501</v>
      </c>
      <c r="B711" s="5">
        <v>335688423846</v>
      </c>
      <c r="C711" s="4" t="s">
        <v>8751</v>
      </c>
      <c r="D711" s="4" t="s">
        <v>40</v>
      </c>
      <c r="E711" s="6" t="s">
        <v>293</v>
      </c>
      <c r="F711" s="5">
        <f>decoded[[#This Row],[FRT_DEC]]-B710</f>
        <v>14</v>
      </c>
      <c r="G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INFO]]))),G710)</f>
        <v>87</v>
      </c>
    </row>
    <row r="712" spans="1:7" x14ac:dyDescent="0.25">
      <c r="A712" s="4" t="s">
        <v>502</v>
      </c>
      <c r="B712" s="5">
        <v>335688423852</v>
      </c>
      <c r="C712" s="4" t="s">
        <v>8752</v>
      </c>
      <c r="D712" s="4" t="s">
        <v>2045</v>
      </c>
      <c r="E712" s="6" t="s">
        <v>8199</v>
      </c>
      <c r="F712" s="5">
        <f>decoded[[#This Row],[FRT_DEC]]-B711</f>
        <v>6</v>
      </c>
      <c r="G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INFO]]))),G711)</f>
        <v>87</v>
      </c>
    </row>
    <row r="713" spans="1:7" x14ac:dyDescent="0.25">
      <c r="A713" s="4" t="s">
        <v>503</v>
      </c>
      <c r="B713" s="5">
        <v>335688423855</v>
      </c>
      <c r="C713" s="4" t="s">
        <v>8753</v>
      </c>
      <c r="D713" s="4" t="s">
        <v>294</v>
      </c>
      <c r="E713" s="6" t="s">
        <v>8754</v>
      </c>
      <c r="F713" s="5">
        <f>decoded[[#This Row],[FRT_DEC]]-B712</f>
        <v>3</v>
      </c>
      <c r="G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INFO]]))),G712)</f>
        <v>87</v>
      </c>
    </row>
    <row r="714" spans="1:7" x14ac:dyDescent="0.25">
      <c r="A714" s="4" t="s">
        <v>504</v>
      </c>
      <c r="B714" s="5">
        <v>335688423858</v>
      </c>
      <c r="C714" s="4" t="s">
        <v>8755</v>
      </c>
      <c r="D714" s="4" t="s">
        <v>7938</v>
      </c>
      <c r="E714" s="6" t="s">
        <v>7991</v>
      </c>
      <c r="F714" s="5">
        <f>decoded[[#This Row],[FRT_DEC]]-B713</f>
        <v>3</v>
      </c>
      <c r="G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INFO]]))),G713)</f>
        <v>87</v>
      </c>
    </row>
    <row r="715" spans="1:7" x14ac:dyDescent="0.25">
      <c r="A715" s="4" t="s">
        <v>505</v>
      </c>
      <c r="B715" s="5">
        <v>335688424819</v>
      </c>
      <c r="C715" s="4" t="s">
        <v>8756</v>
      </c>
      <c r="D715" s="4" t="s">
        <v>7842</v>
      </c>
      <c r="E715" s="6" t="s">
        <v>7993</v>
      </c>
      <c r="F715" s="5">
        <f>decoded[[#This Row],[FRT_DEC]]-B714</f>
        <v>961</v>
      </c>
      <c r="G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INFO]]))),G714)</f>
        <v>87</v>
      </c>
    </row>
    <row r="716" spans="1:7" x14ac:dyDescent="0.25">
      <c r="A716" s="4" t="s">
        <v>506</v>
      </c>
      <c r="B716" s="5">
        <v>335688424837</v>
      </c>
      <c r="C716" s="4" t="s">
        <v>8757</v>
      </c>
      <c r="D716" s="4" t="s">
        <v>1099</v>
      </c>
      <c r="E716" s="6" t="s">
        <v>2081</v>
      </c>
      <c r="F716" s="5">
        <f>decoded[[#This Row],[FRT_DEC]]-B715</f>
        <v>18</v>
      </c>
      <c r="G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INFO]]))),G715)</f>
        <v>87</v>
      </c>
    </row>
    <row r="717" spans="1:7" x14ac:dyDescent="0.25">
      <c r="A717" s="4" t="s">
        <v>507</v>
      </c>
      <c r="B717" s="5">
        <v>335688424842</v>
      </c>
      <c r="C717" s="4" t="s">
        <v>8758</v>
      </c>
      <c r="D717" s="4" t="s">
        <v>1099</v>
      </c>
      <c r="E717" s="6" t="s">
        <v>2089</v>
      </c>
      <c r="F717" s="5">
        <f>decoded[[#This Row],[FRT_DEC]]-B716</f>
        <v>5</v>
      </c>
      <c r="G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INFO]]))),G716)</f>
        <v>87</v>
      </c>
    </row>
    <row r="718" spans="1:7" x14ac:dyDescent="0.25">
      <c r="A718" s="4" t="s">
        <v>508</v>
      </c>
      <c r="B718" s="5">
        <v>335688424850</v>
      </c>
      <c r="C718" s="4" t="s">
        <v>8759</v>
      </c>
      <c r="D718" s="4" t="s">
        <v>72</v>
      </c>
      <c r="E718" s="6" t="s">
        <v>2090</v>
      </c>
      <c r="F718" s="5">
        <f>decoded[[#This Row],[FRT_DEC]]-B717</f>
        <v>8</v>
      </c>
      <c r="G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INFO]]))),G717)</f>
        <v>87</v>
      </c>
    </row>
    <row r="719" spans="1:7" x14ac:dyDescent="0.25">
      <c r="A719" s="4" t="s">
        <v>509</v>
      </c>
      <c r="B719" s="5">
        <v>335688424865</v>
      </c>
      <c r="C719" s="4" t="s">
        <v>8760</v>
      </c>
      <c r="D719" s="4" t="s">
        <v>6</v>
      </c>
      <c r="E719" s="6" t="s">
        <v>8761</v>
      </c>
      <c r="F719" s="5">
        <f>decoded[[#This Row],[FRT_DEC]]-B718</f>
        <v>15</v>
      </c>
      <c r="G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INFO]]))),G718)</f>
        <v>88</v>
      </c>
    </row>
    <row r="720" spans="1:7" x14ac:dyDescent="0.25">
      <c r="A720" s="4" t="s">
        <v>510</v>
      </c>
      <c r="B720" s="5">
        <v>335688424889</v>
      </c>
      <c r="C720" s="4" t="s">
        <v>8762</v>
      </c>
      <c r="D720" s="4" t="s">
        <v>72</v>
      </c>
      <c r="E720" s="6" t="s">
        <v>2092</v>
      </c>
      <c r="F720" s="5">
        <f>decoded[[#This Row],[FRT_DEC]]-B719</f>
        <v>24</v>
      </c>
      <c r="G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INFO]]))),G719)</f>
        <v>88</v>
      </c>
    </row>
    <row r="721" spans="1:7" x14ac:dyDescent="0.25">
      <c r="A721" s="4" t="s">
        <v>511</v>
      </c>
      <c r="B721" s="5">
        <v>335688424912</v>
      </c>
      <c r="C721" s="4" t="s">
        <v>8763</v>
      </c>
      <c r="D721" s="4" t="s">
        <v>3671</v>
      </c>
      <c r="E721" s="6" t="s">
        <v>8764</v>
      </c>
      <c r="F721" s="5">
        <f>decoded[[#This Row],[FRT_DEC]]-B720</f>
        <v>23</v>
      </c>
      <c r="G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INFO]]))),G720)</f>
        <v>88</v>
      </c>
    </row>
    <row r="722" spans="1:7" x14ac:dyDescent="0.25">
      <c r="A722" s="4" t="s">
        <v>512</v>
      </c>
      <c r="B722" s="5">
        <v>335688424915</v>
      </c>
      <c r="C722" s="4" t="s">
        <v>8765</v>
      </c>
      <c r="D722" s="4" t="s">
        <v>3671</v>
      </c>
      <c r="E722" s="6" t="s">
        <v>7881</v>
      </c>
      <c r="F722" s="5">
        <f>decoded[[#This Row],[FRT_DEC]]-B721</f>
        <v>3</v>
      </c>
      <c r="G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INFO]]))),G721)</f>
        <v>88</v>
      </c>
    </row>
    <row r="723" spans="1:7" x14ac:dyDescent="0.25">
      <c r="A723" s="4" t="s">
        <v>513</v>
      </c>
      <c r="B723" s="5">
        <v>335688425841</v>
      </c>
      <c r="C723" s="4" t="s">
        <v>8766</v>
      </c>
      <c r="D723" s="4" t="s">
        <v>249</v>
      </c>
      <c r="E723" s="6" t="s">
        <v>7861</v>
      </c>
      <c r="F723" s="5">
        <f>decoded[[#This Row],[FRT_DEC]]-B722</f>
        <v>926</v>
      </c>
      <c r="G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INFO]]))),G722)</f>
        <v>88</v>
      </c>
    </row>
    <row r="724" spans="1:7" x14ac:dyDescent="0.25">
      <c r="A724" s="4" t="s">
        <v>514</v>
      </c>
      <c r="B724" s="5">
        <v>335688425847</v>
      </c>
      <c r="C724" s="4" t="s">
        <v>8767</v>
      </c>
      <c r="D724" s="4" t="s">
        <v>7938</v>
      </c>
      <c r="E724" s="6" t="s">
        <v>7998</v>
      </c>
      <c r="F724" s="5">
        <f>decoded[[#This Row],[FRT_DEC]]-B723</f>
        <v>6</v>
      </c>
      <c r="G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INFO]]))),G723)</f>
        <v>88</v>
      </c>
    </row>
    <row r="725" spans="1:7" x14ac:dyDescent="0.25">
      <c r="A725" s="4" t="s">
        <v>515</v>
      </c>
      <c r="B725" s="5">
        <v>335688429473</v>
      </c>
      <c r="C725" s="4" t="s">
        <v>8768</v>
      </c>
      <c r="D725" s="4" t="s">
        <v>5</v>
      </c>
      <c r="E725" s="6" t="s">
        <v>8769</v>
      </c>
      <c r="F725" s="5">
        <f>decoded[[#This Row],[FRT_DEC]]-B724</f>
        <v>3626</v>
      </c>
      <c r="G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INFO]]))),G724)</f>
        <v>88</v>
      </c>
    </row>
    <row r="726" spans="1:7" x14ac:dyDescent="0.25">
      <c r="A726" s="4" t="s">
        <v>638</v>
      </c>
      <c r="B726" s="5">
        <v>335688429476</v>
      </c>
      <c r="C726" s="4" t="s">
        <v>8770</v>
      </c>
      <c r="D726" s="4" t="s">
        <v>5</v>
      </c>
      <c r="E726" s="6" t="s">
        <v>7877</v>
      </c>
      <c r="F726" s="5">
        <f>decoded[[#This Row],[FRT_DEC]]-B725</f>
        <v>3</v>
      </c>
      <c r="G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INFO]]))),G725)</f>
        <v>88</v>
      </c>
    </row>
    <row r="727" spans="1:7" x14ac:dyDescent="0.25">
      <c r="A727" s="4" t="s">
        <v>516</v>
      </c>
      <c r="B727" s="5">
        <v>335688429478</v>
      </c>
      <c r="C727" s="4" t="s">
        <v>8771</v>
      </c>
      <c r="D727" s="4" t="s">
        <v>3686</v>
      </c>
      <c r="E727" s="6" t="s">
        <v>8772</v>
      </c>
      <c r="F727" s="5">
        <f>decoded[[#This Row],[FRT_DEC]]-B726</f>
        <v>2</v>
      </c>
      <c r="G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INFO]]))),G726)</f>
        <v>88</v>
      </c>
    </row>
    <row r="728" spans="1:7" x14ac:dyDescent="0.25">
      <c r="A728" s="4" t="s">
        <v>517</v>
      </c>
      <c r="B728" s="5">
        <v>335688429481</v>
      </c>
      <c r="C728" s="4" t="s">
        <v>8773</v>
      </c>
      <c r="D728" s="4" t="s">
        <v>3686</v>
      </c>
      <c r="E728" s="6" t="s">
        <v>7878</v>
      </c>
      <c r="F728" s="5">
        <f>decoded[[#This Row],[FRT_DEC]]-B727</f>
        <v>3</v>
      </c>
      <c r="G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INFO]]))),G727)</f>
        <v>88</v>
      </c>
    </row>
    <row r="729" spans="1:7" x14ac:dyDescent="0.25">
      <c r="A729" s="4" t="s">
        <v>518</v>
      </c>
      <c r="B729" s="5">
        <v>335688429488</v>
      </c>
      <c r="C729" s="4" t="s">
        <v>8774</v>
      </c>
      <c r="D729" s="4" t="s">
        <v>7842</v>
      </c>
      <c r="E729" s="6" t="s">
        <v>8006</v>
      </c>
      <c r="F729" s="5">
        <f>decoded[[#This Row],[FRT_DEC]]-B728</f>
        <v>7</v>
      </c>
      <c r="G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INFO]]))),G728)</f>
        <v>88</v>
      </c>
    </row>
    <row r="730" spans="1:7" x14ac:dyDescent="0.25">
      <c r="A730" s="4" t="s">
        <v>519</v>
      </c>
      <c r="B730" s="5">
        <v>335688429499</v>
      </c>
      <c r="C730" s="4" t="s">
        <v>8775</v>
      </c>
      <c r="D730" s="4" t="s">
        <v>241</v>
      </c>
      <c r="E730" s="6" t="s">
        <v>2110</v>
      </c>
      <c r="F730" s="5">
        <f>decoded[[#This Row],[FRT_DEC]]-B729</f>
        <v>11</v>
      </c>
      <c r="G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INFO]]))),G729)</f>
        <v>88</v>
      </c>
    </row>
    <row r="731" spans="1:7" x14ac:dyDescent="0.25">
      <c r="A731" s="4" t="s">
        <v>520</v>
      </c>
      <c r="B731" s="5">
        <v>335688429502</v>
      </c>
      <c r="C731" s="4" t="s">
        <v>8776</v>
      </c>
      <c r="D731" s="4" t="s">
        <v>243</v>
      </c>
      <c r="E731" s="6" t="s">
        <v>3984</v>
      </c>
      <c r="F731" s="5">
        <f>decoded[[#This Row],[FRT_DEC]]-B730</f>
        <v>3</v>
      </c>
      <c r="G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INFO]]))),G730)</f>
        <v>88</v>
      </c>
    </row>
    <row r="732" spans="1:7" x14ac:dyDescent="0.25">
      <c r="A732" s="4" t="s">
        <v>521</v>
      </c>
      <c r="B732" s="5">
        <v>335688429508</v>
      </c>
      <c r="C732" s="4" t="s">
        <v>8777</v>
      </c>
      <c r="D732" s="4" t="s">
        <v>1099</v>
      </c>
      <c r="E732" s="6" t="s">
        <v>2093</v>
      </c>
      <c r="F732" s="5">
        <f>decoded[[#This Row],[FRT_DEC]]-B731</f>
        <v>6</v>
      </c>
      <c r="G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INFO]]))),G731)</f>
        <v>88</v>
      </c>
    </row>
    <row r="733" spans="1:7" x14ac:dyDescent="0.25">
      <c r="A733" s="4" t="s">
        <v>522</v>
      </c>
      <c r="B733" s="5">
        <v>335688429513</v>
      </c>
      <c r="C733" s="4" t="s">
        <v>8778</v>
      </c>
      <c r="D733" s="4" t="s">
        <v>72</v>
      </c>
      <c r="E733" s="6" t="s">
        <v>2094</v>
      </c>
      <c r="F733" s="5">
        <f>decoded[[#This Row],[FRT_DEC]]-B732</f>
        <v>5</v>
      </c>
      <c r="G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INFO]]))),G732)</f>
        <v>88</v>
      </c>
    </row>
    <row r="734" spans="1:7" x14ac:dyDescent="0.25">
      <c r="A734" s="4" t="s">
        <v>523</v>
      </c>
      <c r="B734" s="5">
        <v>335688429519</v>
      </c>
      <c r="C734" s="4" t="s">
        <v>8779</v>
      </c>
      <c r="D734" s="4" t="s">
        <v>72</v>
      </c>
      <c r="E734" s="6" t="s">
        <v>2095</v>
      </c>
      <c r="F734" s="5">
        <f>decoded[[#This Row],[FRT_DEC]]-B733</f>
        <v>6</v>
      </c>
      <c r="G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INFO]]))),G733)</f>
        <v>88</v>
      </c>
    </row>
    <row r="735" spans="1:7" x14ac:dyDescent="0.25">
      <c r="A735" s="4" t="s">
        <v>524</v>
      </c>
      <c r="B735" s="5">
        <v>335688429530</v>
      </c>
      <c r="C735" s="4" t="s">
        <v>8780</v>
      </c>
      <c r="D735" s="4" t="s">
        <v>246</v>
      </c>
      <c r="E735" s="6" t="s">
        <v>8781</v>
      </c>
      <c r="F735" s="5">
        <f>decoded[[#This Row],[FRT_DEC]]-B734</f>
        <v>11</v>
      </c>
      <c r="G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INFO]]))),G734)</f>
        <v>88</v>
      </c>
    </row>
    <row r="736" spans="1:7" x14ac:dyDescent="0.25">
      <c r="A736" s="4" t="s">
        <v>525</v>
      </c>
      <c r="B736" s="5">
        <v>335688429534</v>
      </c>
      <c r="C736" s="4" t="s">
        <v>8782</v>
      </c>
      <c r="D736" s="4" t="s">
        <v>7938</v>
      </c>
      <c r="E736" s="6" t="s">
        <v>8012</v>
      </c>
      <c r="F736" s="5">
        <f>decoded[[#This Row],[FRT_DEC]]-B735</f>
        <v>4</v>
      </c>
      <c r="G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INFO]]))),G735)</f>
        <v>88</v>
      </c>
    </row>
    <row r="737" spans="1:7" x14ac:dyDescent="0.25">
      <c r="A737" s="4" t="s">
        <v>639</v>
      </c>
      <c r="B737" s="5">
        <v>335688429929</v>
      </c>
      <c r="C737" s="4" t="s">
        <v>8783</v>
      </c>
      <c r="D737" s="4" t="s">
        <v>7842</v>
      </c>
      <c r="E737" s="6" t="s">
        <v>8130</v>
      </c>
      <c r="F737" s="5">
        <f>decoded[[#This Row],[FRT_DEC]]-B736</f>
        <v>395</v>
      </c>
      <c r="G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INFO]]))),G736)</f>
        <v>88</v>
      </c>
    </row>
    <row r="738" spans="1:7" x14ac:dyDescent="0.25">
      <c r="A738" s="4" t="s">
        <v>640</v>
      </c>
      <c r="B738" s="5">
        <v>335688429937</v>
      </c>
      <c r="C738" s="4" t="s">
        <v>8784</v>
      </c>
      <c r="D738" s="4" t="s">
        <v>1099</v>
      </c>
      <c r="E738" s="6" t="s">
        <v>2096</v>
      </c>
      <c r="F738" s="5">
        <f>decoded[[#This Row],[FRT_DEC]]-B737</f>
        <v>8</v>
      </c>
      <c r="G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INFO]]))),G737)</f>
        <v>88</v>
      </c>
    </row>
    <row r="739" spans="1:7" x14ac:dyDescent="0.25">
      <c r="A739" s="4" t="s">
        <v>526</v>
      </c>
      <c r="B739" s="5">
        <v>335688429943</v>
      </c>
      <c r="C739" s="4" t="s">
        <v>8785</v>
      </c>
      <c r="D739" s="4" t="s">
        <v>72</v>
      </c>
      <c r="E739" s="6" t="s">
        <v>2097</v>
      </c>
      <c r="F739" s="5">
        <f>decoded[[#This Row],[FRT_DEC]]-B738</f>
        <v>6</v>
      </c>
      <c r="G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INFO]]))),G738)</f>
        <v>88</v>
      </c>
    </row>
    <row r="740" spans="1:7" x14ac:dyDescent="0.25">
      <c r="A740" s="4" t="s">
        <v>527</v>
      </c>
      <c r="B740" s="5">
        <v>335688429954</v>
      </c>
      <c r="C740" s="4" t="s">
        <v>8786</v>
      </c>
      <c r="D740" s="4" t="s">
        <v>3672</v>
      </c>
      <c r="E740" s="6" t="s">
        <v>6491</v>
      </c>
      <c r="F740" s="5">
        <f>decoded[[#This Row],[FRT_DEC]]-B739</f>
        <v>11</v>
      </c>
      <c r="G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INFO]]))),G739)</f>
        <v>88</v>
      </c>
    </row>
    <row r="741" spans="1:7" x14ac:dyDescent="0.25">
      <c r="A741" s="4" t="s">
        <v>641</v>
      </c>
      <c r="B741" s="5">
        <v>335688430694</v>
      </c>
      <c r="C741" s="4" t="s">
        <v>8787</v>
      </c>
      <c r="D741" s="4" t="s">
        <v>262</v>
      </c>
      <c r="E741" s="6" t="s">
        <v>6493</v>
      </c>
      <c r="F741" s="5">
        <f>decoded[[#This Row],[FRT_DEC]]-B740</f>
        <v>740</v>
      </c>
      <c r="G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INFO]]))),G740)</f>
        <v>88</v>
      </c>
    </row>
    <row r="742" spans="1:7" x14ac:dyDescent="0.25">
      <c r="A742" s="4" t="s">
        <v>642</v>
      </c>
      <c r="B742" s="5">
        <v>335688430699</v>
      </c>
      <c r="C742" s="4" t="s">
        <v>8788</v>
      </c>
      <c r="D742" s="4" t="s">
        <v>7938</v>
      </c>
      <c r="E742" s="6" t="s">
        <v>8136</v>
      </c>
      <c r="F742" s="5">
        <f>decoded[[#This Row],[FRT_DEC]]-B741</f>
        <v>5</v>
      </c>
      <c r="G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INFO]]))),G741)</f>
        <v>88</v>
      </c>
    </row>
    <row r="743" spans="1:7" x14ac:dyDescent="0.25">
      <c r="A743" s="4" t="s">
        <v>643</v>
      </c>
      <c r="B743" s="5">
        <v>335688432046</v>
      </c>
      <c r="C743" s="4" t="s">
        <v>8789</v>
      </c>
      <c r="D743" s="4" t="s">
        <v>84</v>
      </c>
      <c r="E743" s="6" t="s">
        <v>3977</v>
      </c>
      <c r="F743" s="5">
        <f>decoded[[#This Row],[FRT_DEC]]-B742</f>
        <v>1347</v>
      </c>
      <c r="G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INFO]]))),G742)</f>
        <v>88</v>
      </c>
    </row>
    <row r="744" spans="1:7" x14ac:dyDescent="0.25">
      <c r="A744" s="4" t="s">
        <v>644</v>
      </c>
      <c r="B744" s="5">
        <v>335688432049</v>
      </c>
      <c r="C744" s="4" t="s">
        <v>8790</v>
      </c>
      <c r="D744" s="4" t="s">
        <v>3684</v>
      </c>
      <c r="E744" s="6" t="s">
        <v>8791</v>
      </c>
      <c r="F744" s="5">
        <f>decoded[[#This Row],[FRT_DEC]]-B743</f>
        <v>3</v>
      </c>
      <c r="G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INFO]]))),G743)</f>
        <v>88</v>
      </c>
    </row>
    <row r="745" spans="1:7" x14ac:dyDescent="0.25">
      <c r="A745" s="4" t="s">
        <v>645</v>
      </c>
      <c r="B745" s="5">
        <v>335688432052</v>
      </c>
      <c r="C745" s="4" t="s">
        <v>8792</v>
      </c>
      <c r="D745" s="4" t="s">
        <v>3684</v>
      </c>
      <c r="E745" s="6" t="s">
        <v>7879</v>
      </c>
      <c r="F745" s="5">
        <f>decoded[[#This Row],[FRT_DEC]]-B744</f>
        <v>3</v>
      </c>
      <c r="G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INFO]]))),G744)</f>
        <v>88</v>
      </c>
    </row>
    <row r="746" spans="1:7" x14ac:dyDescent="0.25">
      <c r="A746" s="4" t="s">
        <v>646</v>
      </c>
      <c r="B746" s="5">
        <v>335688432076</v>
      </c>
      <c r="C746" s="4" t="s">
        <v>8793</v>
      </c>
      <c r="D746" s="4" t="s">
        <v>85</v>
      </c>
      <c r="E746" s="6" t="s">
        <v>263</v>
      </c>
      <c r="F746" s="5">
        <f>decoded[[#This Row],[FRT_DEC]]-B745</f>
        <v>24</v>
      </c>
      <c r="G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INFO]]))),G745)</f>
        <v>88</v>
      </c>
    </row>
    <row r="747" spans="1:7" x14ac:dyDescent="0.25">
      <c r="A747" s="4" t="s">
        <v>528</v>
      </c>
      <c r="B747" s="5">
        <v>335688432215</v>
      </c>
      <c r="C747" s="4" t="s">
        <v>8794</v>
      </c>
      <c r="D747" s="4" t="s">
        <v>87</v>
      </c>
      <c r="E747" s="6" t="s">
        <v>3695</v>
      </c>
      <c r="F747" s="5">
        <f>decoded[[#This Row],[FRT_DEC]]-B746</f>
        <v>139</v>
      </c>
      <c r="G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INFO]]))),G746)</f>
        <v>88</v>
      </c>
    </row>
    <row r="748" spans="1:7" x14ac:dyDescent="0.25">
      <c r="A748" s="4" t="s">
        <v>529</v>
      </c>
      <c r="B748" s="5">
        <v>335688432383</v>
      </c>
      <c r="C748" s="4" t="s">
        <v>8795</v>
      </c>
      <c r="D748" s="4" t="s">
        <v>43</v>
      </c>
      <c r="E748" s="6" t="s">
        <v>3909</v>
      </c>
      <c r="F748" s="5">
        <f>decoded[[#This Row],[FRT_DEC]]-B747</f>
        <v>168</v>
      </c>
      <c r="G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INFO]]))),G747)</f>
        <v>88</v>
      </c>
    </row>
    <row r="749" spans="1:7" x14ac:dyDescent="0.25">
      <c r="A749" s="4" t="s">
        <v>530</v>
      </c>
      <c r="B749" s="5">
        <v>335688432386</v>
      </c>
      <c r="C749" s="4" t="s">
        <v>8796</v>
      </c>
      <c r="D749" s="4" t="s">
        <v>3685</v>
      </c>
      <c r="E749" s="6" t="s">
        <v>8797</v>
      </c>
      <c r="F749" s="5">
        <f>decoded[[#This Row],[FRT_DEC]]-B748</f>
        <v>3</v>
      </c>
      <c r="G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INFO]]))),G748)</f>
        <v>88</v>
      </c>
    </row>
    <row r="750" spans="1:7" x14ac:dyDescent="0.25">
      <c r="A750" s="4" t="s">
        <v>647</v>
      </c>
      <c r="B750" s="5">
        <v>335688432388</v>
      </c>
      <c r="C750" s="4" t="s">
        <v>8798</v>
      </c>
      <c r="D750" s="4" t="s">
        <v>3685</v>
      </c>
      <c r="E750" s="6" t="s">
        <v>7880</v>
      </c>
      <c r="F750" s="5">
        <f>decoded[[#This Row],[FRT_DEC]]-B749</f>
        <v>2</v>
      </c>
      <c r="G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INFO]]))),G749)</f>
        <v>88</v>
      </c>
    </row>
    <row r="751" spans="1:7" x14ac:dyDescent="0.25">
      <c r="A751" s="4" t="s">
        <v>648</v>
      </c>
      <c r="B751" s="5">
        <v>335688432402</v>
      </c>
      <c r="C751" s="4" t="s">
        <v>8799</v>
      </c>
      <c r="D751" s="4" t="s">
        <v>7842</v>
      </c>
      <c r="E751" s="6" t="s">
        <v>7845</v>
      </c>
      <c r="F751" s="5">
        <f>decoded[[#This Row],[FRT_DEC]]-B750</f>
        <v>14</v>
      </c>
      <c r="G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INFO]]))),G750)</f>
        <v>88</v>
      </c>
    </row>
    <row r="752" spans="1:7" x14ac:dyDescent="0.25">
      <c r="A752" s="4" t="s">
        <v>531</v>
      </c>
      <c r="B752" s="5">
        <v>335688432412</v>
      </c>
      <c r="C752" s="4" t="s">
        <v>8800</v>
      </c>
      <c r="D752" s="4" t="s">
        <v>7938</v>
      </c>
      <c r="E752" s="6" t="s">
        <v>8149</v>
      </c>
      <c r="F752" s="5">
        <f>decoded[[#This Row],[FRT_DEC]]-B751</f>
        <v>10</v>
      </c>
      <c r="G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INFO]]))),G751)</f>
        <v>88</v>
      </c>
    </row>
    <row r="753" spans="1:7" x14ac:dyDescent="0.25">
      <c r="A753" s="4" t="s">
        <v>532</v>
      </c>
      <c r="B753" s="5">
        <v>335688432414</v>
      </c>
      <c r="C753" s="4" t="s">
        <v>8801</v>
      </c>
      <c r="D753" s="4" t="s">
        <v>7842</v>
      </c>
      <c r="E753" s="6" t="s">
        <v>8151</v>
      </c>
      <c r="F753" s="5">
        <f>decoded[[#This Row],[FRT_DEC]]-B752</f>
        <v>2</v>
      </c>
      <c r="G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INFO]]))),G752)</f>
        <v>88</v>
      </c>
    </row>
    <row r="754" spans="1:7" x14ac:dyDescent="0.25">
      <c r="A754" s="4" t="s">
        <v>649</v>
      </c>
      <c r="B754" s="5">
        <v>335688432437</v>
      </c>
      <c r="C754" s="4" t="s">
        <v>8802</v>
      </c>
      <c r="D754" s="4" t="s">
        <v>1099</v>
      </c>
      <c r="E754" s="6" t="s">
        <v>2098</v>
      </c>
      <c r="F754" s="5">
        <f>decoded[[#This Row],[FRT_DEC]]-B753</f>
        <v>23</v>
      </c>
      <c r="G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INFO]]))),G753)</f>
        <v>88</v>
      </c>
    </row>
    <row r="755" spans="1:7" x14ac:dyDescent="0.25">
      <c r="A755" s="4" t="s">
        <v>533</v>
      </c>
      <c r="B755" s="5">
        <v>335688432442</v>
      </c>
      <c r="C755" s="4" t="s">
        <v>8803</v>
      </c>
      <c r="D755" s="4" t="s">
        <v>72</v>
      </c>
      <c r="E755" s="6" t="s">
        <v>2099</v>
      </c>
      <c r="F755" s="5">
        <f>decoded[[#This Row],[FRT_DEC]]-B754</f>
        <v>5</v>
      </c>
      <c r="G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INFO]]))),G754)</f>
        <v>88</v>
      </c>
    </row>
    <row r="756" spans="1:7" x14ac:dyDescent="0.25">
      <c r="A756" s="4" t="s">
        <v>534</v>
      </c>
      <c r="B756" s="5">
        <v>335688432464</v>
      </c>
      <c r="C756" s="4" t="s">
        <v>8804</v>
      </c>
      <c r="D756" s="4" t="s">
        <v>1099</v>
      </c>
      <c r="E756" s="6" t="s">
        <v>2100</v>
      </c>
      <c r="F756" s="5">
        <f>decoded[[#This Row],[FRT_DEC]]-B755</f>
        <v>22</v>
      </c>
      <c r="G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INFO]]))),G755)</f>
        <v>88</v>
      </c>
    </row>
    <row r="757" spans="1:7" x14ac:dyDescent="0.25">
      <c r="A757" s="4" t="s">
        <v>535</v>
      </c>
      <c r="B757" s="5">
        <v>335688432469</v>
      </c>
      <c r="C757" s="4" t="s">
        <v>8805</v>
      </c>
      <c r="D757" s="4" t="s">
        <v>72</v>
      </c>
      <c r="E757" s="6" t="s">
        <v>2101</v>
      </c>
      <c r="F757" s="5">
        <f>decoded[[#This Row],[FRT_DEC]]-B756</f>
        <v>5</v>
      </c>
      <c r="G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INFO]]))),G756)</f>
        <v>88</v>
      </c>
    </row>
    <row r="758" spans="1:7" x14ac:dyDescent="0.25">
      <c r="A758" s="4" t="s">
        <v>536</v>
      </c>
      <c r="B758" s="5">
        <v>335688432491</v>
      </c>
      <c r="C758" s="4" t="s">
        <v>8806</v>
      </c>
      <c r="D758" s="4" t="s">
        <v>1099</v>
      </c>
      <c r="E758" s="6" t="s">
        <v>2102</v>
      </c>
      <c r="F758" s="5">
        <f>decoded[[#This Row],[FRT_DEC]]-B757</f>
        <v>22</v>
      </c>
      <c r="G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INFO]]))),G757)</f>
        <v>88</v>
      </c>
    </row>
    <row r="759" spans="1:7" x14ac:dyDescent="0.25">
      <c r="A759" s="4" t="s">
        <v>537</v>
      </c>
      <c r="B759" s="5">
        <v>335688432498</v>
      </c>
      <c r="C759" s="4" t="s">
        <v>8807</v>
      </c>
      <c r="D759" s="4" t="s">
        <v>72</v>
      </c>
      <c r="E759" s="6" t="s">
        <v>2103</v>
      </c>
      <c r="F759" s="5">
        <f>decoded[[#This Row],[FRT_DEC]]-B758</f>
        <v>7</v>
      </c>
      <c r="G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INFO]]))),G758)</f>
        <v>88</v>
      </c>
    </row>
    <row r="760" spans="1:7" x14ac:dyDescent="0.25">
      <c r="A760" s="4" t="s">
        <v>538</v>
      </c>
      <c r="B760" s="5">
        <v>335688432512</v>
      </c>
      <c r="C760" s="4" t="s">
        <v>8808</v>
      </c>
      <c r="D760" s="4" t="s">
        <v>40</v>
      </c>
      <c r="E760" s="6" t="s">
        <v>2042</v>
      </c>
      <c r="F760" s="5">
        <f>decoded[[#This Row],[FRT_DEC]]-B759</f>
        <v>14</v>
      </c>
      <c r="G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INFO]]))),G759)</f>
        <v>88</v>
      </c>
    </row>
    <row r="761" spans="1:7" x14ac:dyDescent="0.25">
      <c r="A761" s="4" t="s">
        <v>539</v>
      </c>
      <c r="B761" s="5">
        <v>335688432515</v>
      </c>
      <c r="C761" s="4" t="s">
        <v>8809</v>
      </c>
      <c r="D761" s="4" t="s">
        <v>2043</v>
      </c>
      <c r="E761" s="6" t="s">
        <v>8810</v>
      </c>
      <c r="F761" s="5">
        <f>decoded[[#This Row],[FRT_DEC]]-B760</f>
        <v>3</v>
      </c>
      <c r="G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INFO]]))),G760)</f>
        <v>88</v>
      </c>
    </row>
    <row r="762" spans="1:7" ht="30" x14ac:dyDescent="0.25">
      <c r="A762" s="4" t="s">
        <v>540</v>
      </c>
      <c r="B762" s="5">
        <v>335688432536</v>
      </c>
      <c r="C762" s="4" t="s">
        <v>8811</v>
      </c>
      <c r="D762" s="4" t="s">
        <v>241</v>
      </c>
      <c r="E762" s="6" t="s">
        <v>2111</v>
      </c>
      <c r="F762" s="5">
        <f>decoded[[#This Row],[FRT_DEC]]-B761</f>
        <v>21</v>
      </c>
      <c r="G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INFO]]))),G761)</f>
        <v>88</v>
      </c>
    </row>
    <row r="763" spans="1:7" x14ac:dyDescent="0.25">
      <c r="A763" s="4" t="s">
        <v>541</v>
      </c>
      <c r="B763" s="5">
        <v>335688432539</v>
      </c>
      <c r="C763" s="4" t="s">
        <v>8812</v>
      </c>
      <c r="D763" s="4" t="s">
        <v>243</v>
      </c>
      <c r="E763" s="6" t="s">
        <v>3939</v>
      </c>
      <c r="F763" s="5">
        <f>decoded[[#This Row],[FRT_DEC]]-B762</f>
        <v>3</v>
      </c>
      <c r="G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INFO]]))),G762)</f>
        <v>88</v>
      </c>
    </row>
    <row r="764" spans="1:7" x14ac:dyDescent="0.25">
      <c r="A764" s="4" t="s">
        <v>542</v>
      </c>
      <c r="B764" s="5">
        <v>335688432592</v>
      </c>
      <c r="C764" s="4" t="s">
        <v>8813</v>
      </c>
      <c r="D764" s="4" t="s">
        <v>40</v>
      </c>
      <c r="E764" s="6" t="s">
        <v>44</v>
      </c>
      <c r="F764" s="5">
        <f>decoded[[#This Row],[FRT_DEC]]-B763</f>
        <v>53</v>
      </c>
      <c r="G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INFO]]))),G763)</f>
        <v>88</v>
      </c>
    </row>
    <row r="765" spans="1:7" x14ac:dyDescent="0.25">
      <c r="A765" s="4" t="s">
        <v>543</v>
      </c>
      <c r="B765" s="5">
        <v>335688432597</v>
      </c>
      <c r="C765" s="4" t="s">
        <v>8814</v>
      </c>
      <c r="D765" s="4" t="s">
        <v>246</v>
      </c>
      <c r="E765" s="6" t="s">
        <v>8815</v>
      </c>
      <c r="F765" s="5">
        <f>decoded[[#This Row],[FRT_DEC]]-B764</f>
        <v>5</v>
      </c>
      <c r="G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INFO]]))),G764)</f>
        <v>88</v>
      </c>
    </row>
    <row r="766" spans="1:7" x14ac:dyDescent="0.25">
      <c r="A766" s="4" t="s">
        <v>544</v>
      </c>
      <c r="B766" s="5">
        <v>335688432605</v>
      </c>
      <c r="C766" s="4" t="s">
        <v>8816</v>
      </c>
      <c r="D766" s="4" t="s">
        <v>1099</v>
      </c>
      <c r="E766" s="6" t="s">
        <v>2104</v>
      </c>
      <c r="F766" s="5">
        <f>decoded[[#This Row],[FRT_DEC]]-B765</f>
        <v>8</v>
      </c>
      <c r="G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INFO]]))),G765)</f>
        <v>88</v>
      </c>
    </row>
    <row r="767" spans="1:7" x14ac:dyDescent="0.25">
      <c r="A767" s="4" t="s">
        <v>545</v>
      </c>
      <c r="B767" s="5">
        <v>335688432610</v>
      </c>
      <c r="C767" s="4" t="s">
        <v>8817</v>
      </c>
      <c r="D767" s="4" t="s">
        <v>1099</v>
      </c>
      <c r="E767" s="6" t="s">
        <v>2105</v>
      </c>
      <c r="F767" s="5">
        <f>decoded[[#This Row],[FRT_DEC]]-B766</f>
        <v>5</v>
      </c>
      <c r="G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INFO]]))),G766)</f>
        <v>88</v>
      </c>
    </row>
    <row r="768" spans="1:7" x14ac:dyDescent="0.25">
      <c r="A768" s="4" t="s">
        <v>650</v>
      </c>
      <c r="B768" s="5">
        <v>335688432623</v>
      </c>
      <c r="C768" s="4" t="s">
        <v>8818</v>
      </c>
      <c r="D768" s="4" t="s">
        <v>72</v>
      </c>
      <c r="E768" s="6" t="s">
        <v>2092</v>
      </c>
      <c r="F768" s="5">
        <f>decoded[[#This Row],[FRT_DEC]]-B767</f>
        <v>13</v>
      </c>
      <c r="G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INFO]]))),G767)</f>
        <v>88</v>
      </c>
    </row>
    <row r="769" spans="1:7" x14ac:dyDescent="0.25">
      <c r="A769" s="4" t="s">
        <v>546</v>
      </c>
      <c r="B769" s="5">
        <v>335688432978</v>
      </c>
      <c r="C769" s="4" t="s">
        <v>8819</v>
      </c>
      <c r="D769" s="4" t="s">
        <v>2045</v>
      </c>
      <c r="E769" s="6" t="s">
        <v>8267</v>
      </c>
      <c r="F769" s="5">
        <f>decoded[[#This Row],[FRT_DEC]]-B768</f>
        <v>355</v>
      </c>
      <c r="G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INFO]]))),G768)</f>
        <v>88</v>
      </c>
    </row>
    <row r="770" spans="1:7" x14ac:dyDescent="0.25">
      <c r="A770" s="4" t="s">
        <v>547</v>
      </c>
      <c r="B770" s="5">
        <v>335688433153</v>
      </c>
      <c r="C770" s="4" t="s">
        <v>8820</v>
      </c>
      <c r="D770" s="4" t="s">
        <v>249</v>
      </c>
      <c r="E770" s="6" t="s">
        <v>7825</v>
      </c>
      <c r="F770" s="5">
        <f>decoded[[#This Row],[FRT_DEC]]-B769</f>
        <v>175</v>
      </c>
      <c r="G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INFO]]))),G769)</f>
        <v>88</v>
      </c>
    </row>
    <row r="771" spans="1:7" x14ac:dyDescent="0.25">
      <c r="A771" s="4" t="s">
        <v>1111</v>
      </c>
      <c r="B771" s="5">
        <v>335688433171</v>
      </c>
      <c r="C771" s="4" t="s">
        <v>8821</v>
      </c>
      <c r="D771" s="4" t="s">
        <v>1099</v>
      </c>
      <c r="E771" s="6" t="s">
        <v>2093</v>
      </c>
      <c r="F771" s="5">
        <f>decoded[[#This Row],[FRT_DEC]]-B770</f>
        <v>18</v>
      </c>
      <c r="G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INFO]]))),G770)</f>
        <v>88</v>
      </c>
    </row>
    <row r="772" spans="1:7" x14ac:dyDescent="0.25">
      <c r="A772" s="4" t="s">
        <v>548</v>
      </c>
      <c r="B772" s="5">
        <v>335688433178</v>
      </c>
      <c r="C772" s="4" t="s">
        <v>8822</v>
      </c>
      <c r="D772" s="4" t="s">
        <v>1099</v>
      </c>
      <c r="E772" s="6" t="s">
        <v>2106</v>
      </c>
      <c r="F772" s="5">
        <f>decoded[[#This Row],[FRT_DEC]]-B771</f>
        <v>7</v>
      </c>
      <c r="G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INFO]]))),G771)</f>
        <v>88</v>
      </c>
    </row>
    <row r="773" spans="1:7" x14ac:dyDescent="0.25">
      <c r="A773" s="4" t="s">
        <v>549</v>
      </c>
      <c r="B773" s="5">
        <v>335688433200</v>
      </c>
      <c r="C773" s="4" t="s">
        <v>8823</v>
      </c>
      <c r="D773" s="4" t="s">
        <v>40</v>
      </c>
      <c r="E773" s="6" t="s">
        <v>328</v>
      </c>
      <c r="F773" s="5">
        <f>decoded[[#This Row],[FRT_DEC]]-B772</f>
        <v>22</v>
      </c>
      <c r="G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INFO]]))),G772)</f>
        <v>88</v>
      </c>
    </row>
    <row r="774" spans="1:7" x14ac:dyDescent="0.25">
      <c r="A774" s="4" t="s">
        <v>550</v>
      </c>
      <c r="B774" s="5">
        <v>335688433202</v>
      </c>
      <c r="C774" s="4" t="s">
        <v>8824</v>
      </c>
      <c r="D774" s="4" t="s">
        <v>330</v>
      </c>
      <c r="E774" s="6" t="s">
        <v>8825</v>
      </c>
      <c r="F774" s="5">
        <f>decoded[[#This Row],[FRT_DEC]]-B773</f>
        <v>2</v>
      </c>
      <c r="G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INFO]]))),G773)</f>
        <v>88</v>
      </c>
    </row>
    <row r="775" spans="1:7" x14ac:dyDescent="0.25">
      <c r="A775" s="4" t="s">
        <v>551</v>
      </c>
      <c r="B775" s="5">
        <v>335688433223</v>
      </c>
      <c r="C775" s="4" t="s">
        <v>8826</v>
      </c>
      <c r="D775" s="4" t="s">
        <v>40</v>
      </c>
      <c r="E775" s="6" t="s">
        <v>724</v>
      </c>
      <c r="F775" s="5">
        <f>decoded[[#This Row],[FRT_DEC]]-B774</f>
        <v>21</v>
      </c>
      <c r="G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INFO]]))),G774)</f>
        <v>88</v>
      </c>
    </row>
    <row r="776" spans="1:7" x14ac:dyDescent="0.25">
      <c r="A776" s="4" t="s">
        <v>552</v>
      </c>
      <c r="B776" s="5">
        <v>335688433235</v>
      </c>
      <c r="C776" s="4" t="s">
        <v>8827</v>
      </c>
      <c r="D776" s="4" t="s">
        <v>40</v>
      </c>
      <c r="E776" s="6" t="s">
        <v>45</v>
      </c>
      <c r="F776" s="5">
        <f>decoded[[#This Row],[FRT_DEC]]-B775</f>
        <v>12</v>
      </c>
      <c r="G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INFO]]))),G775)</f>
        <v>88</v>
      </c>
    </row>
    <row r="777" spans="1:7" x14ac:dyDescent="0.25">
      <c r="A777" s="4" t="s">
        <v>553</v>
      </c>
      <c r="B777" s="5">
        <v>335688433240</v>
      </c>
      <c r="C777" s="4" t="s">
        <v>8828</v>
      </c>
      <c r="D777" s="4" t="s">
        <v>46</v>
      </c>
      <c r="E777" s="6" t="s">
        <v>6961</v>
      </c>
      <c r="F777" s="5">
        <f>decoded[[#This Row],[FRT_DEC]]-B776</f>
        <v>5</v>
      </c>
      <c r="G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INFO]]))),G776)</f>
        <v>88</v>
      </c>
    </row>
    <row r="778" spans="1:7" x14ac:dyDescent="0.25">
      <c r="A778" s="4" t="s">
        <v>554</v>
      </c>
      <c r="B778" s="5">
        <v>335688433246</v>
      </c>
      <c r="C778" s="4" t="s">
        <v>8829</v>
      </c>
      <c r="D778" s="4" t="s">
        <v>72</v>
      </c>
      <c r="E778" s="6" t="s">
        <v>3683</v>
      </c>
      <c r="F778" s="5">
        <f>decoded[[#This Row],[FRT_DEC]]-B777</f>
        <v>6</v>
      </c>
      <c r="G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INFO]]))),G777)</f>
        <v>88</v>
      </c>
    </row>
    <row r="779" spans="1:7" x14ac:dyDescent="0.25">
      <c r="A779" s="4" t="s">
        <v>651</v>
      </c>
      <c r="B779" s="5">
        <v>335688433251</v>
      </c>
      <c r="C779" s="4" t="s">
        <v>8830</v>
      </c>
      <c r="D779" s="4" t="s">
        <v>72</v>
      </c>
      <c r="E779" s="6" t="s">
        <v>2088</v>
      </c>
      <c r="F779" s="5">
        <f>decoded[[#This Row],[FRT_DEC]]-B778</f>
        <v>5</v>
      </c>
      <c r="G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INFO]]))),G778)</f>
        <v>88</v>
      </c>
    </row>
    <row r="780" spans="1:7" x14ac:dyDescent="0.25">
      <c r="A780" s="4" t="s">
        <v>652</v>
      </c>
      <c r="B780" s="5">
        <v>335688433266</v>
      </c>
      <c r="C780" s="4" t="s">
        <v>8831</v>
      </c>
      <c r="D780" s="4" t="s">
        <v>72</v>
      </c>
      <c r="E780" s="6" t="s">
        <v>2107</v>
      </c>
      <c r="F780" s="5">
        <f>decoded[[#This Row],[FRT_DEC]]-B779</f>
        <v>15</v>
      </c>
      <c r="G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INFO]]))),G779)</f>
        <v>88</v>
      </c>
    </row>
    <row r="781" spans="1:7" x14ac:dyDescent="0.25">
      <c r="A781" s="4" t="s">
        <v>555</v>
      </c>
      <c r="B781" s="5">
        <v>335688434019</v>
      </c>
      <c r="C781" s="4" t="s">
        <v>8832</v>
      </c>
      <c r="D781" s="4" t="s">
        <v>7938</v>
      </c>
      <c r="E781" s="6" t="s">
        <v>8184</v>
      </c>
      <c r="F781" s="5">
        <f>decoded[[#This Row],[FRT_DEC]]-B780</f>
        <v>753</v>
      </c>
      <c r="G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INFO]]))),G780)</f>
        <v>88</v>
      </c>
    </row>
    <row r="782" spans="1:7" x14ac:dyDescent="0.25">
      <c r="A782" s="4" t="s">
        <v>556</v>
      </c>
      <c r="B782" s="5">
        <v>335688434505</v>
      </c>
      <c r="C782" s="4" t="s">
        <v>8833</v>
      </c>
      <c r="D782" s="4" t="s">
        <v>7842</v>
      </c>
      <c r="E782" s="6" t="s">
        <v>7989</v>
      </c>
      <c r="F782" s="5">
        <f>decoded[[#This Row],[FRT_DEC]]-B781</f>
        <v>486</v>
      </c>
      <c r="G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INFO]]))),G781)</f>
        <v>88</v>
      </c>
    </row>
    <row r="783" spans="1:7" x14ac:dyDescent="0.25">
      <c r="A783" s="4" t="s">
        <v>653</v>
      </c>
      <c r="B783" s="5">
        <v>335688434511</v>
      </c>
      <c r="C783" s="4" t="s">
        <v>8834</v>
      </c>
      <c r="D783" s="4" t="s">
        <v>2044</v>
      </c>
      <c r="E783" s="6" t="s">
        <v>3931</v>
      </c>
      <c r="F783" s="5">
        <f>decoded[[#This Row],[FRT_DEC]]-B782</f>
        <v>6</v>
      </c>
      <c r="G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INFO]]))),G782)</f>
        <v>88</v>
      </c>
    </row>
    <row r="784" spans="1:7" x14ac:dyDescent="0.25">
      <c r="A784" s="4" t="s">
        <v>654</v>
      </c>
      <c r="B784" s="5">
        <v>335688434518</v>
      </c>
      <c r="C784" s="4" t="s">
        <v>8835</v>
      </c>
      <c r="D784" s="4" t="s">
        <v>7938</v>
      </c>
      <c r="E784" s="6" t="s">
        <v>7991</v>
      </c>
      <c r="F784" s="5">
        <f>decoded[[#This Row],[FRT_DEC]]-B783</f>
        <v>7</v>
      </c>
      <c r="G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INFO]]))),G783)</f>
        <v>88</v>
      </c>
    </row>
    <row r="785" spans="1:7" x14ac:dyDescent="0.25">
      <c r="A785" s="4" t="s">
        <v>655</v>
      </c>
      <c r="B785" s="5">
        <v>335688442025</v>
      </c>
      <c r="C785" s="4" t="s">
        <v>8836</v>
      </c>
      <c r="D785" s="4" t="s">
        <v>7842</v>
      </c>
      <c r="E785" s="6" t="s">
        <v>7845</v>
      </c>
      <c r="F785" s="5">
        <f>decoded[[#This Row],[FRT_DEC]]-B784</f>
        <v>7507</v>
      </c>
      <c r="G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INFO]]))),G784)</f>
        <v>88</v>
      </c>
    </row>
    <row r="786" spans="1:7" x14ac:dyDescent="0.25">
      <c r="A786" s="4" t="s">
        <v>656</v>
      </c>
      <c r="B786" s="5">
        <v>335688442031</v>
      </c>
      <c r="C786" s="4" t="s">
        <v>8837</v>
      </c>
      <c r="D786" s="4" t="s">
        <v>1099</v>
      </c>
      <c r="E786" s="6" t="s">
        <v>2081</v>
      </c>
      <c r="F786" s="5">
        <f>decoded[[#This Row],[FRT_DEC]]-B785</f>
        <v>6</v>
      </c>
      <c r="G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INFO]]))),G785)</f>
        <v>88</v>
      </c>
    </row>
    <row r="787" spans="1:7" x14ac:dyDescent="0.25">
      <c r="A787" s="4" t="s">
        <v>657</v>
      </c>
      <c r="B787" s="5">
        <v>335688442034</v>
      </c>
      <c r="C787" s="4" t="s">
        <v>8838</v>
      </c>
      <c r="D787" s="4" t="s">
        <v>72</v>
      </c>
      <c r="E787" s="6" t="s">
        <v>2082</v>
      </c>
      <c r="F787" s="5">
        <f>decoded[[#This Row],[FRT_DEC]]-B786</f>
        <v>3</v>
      </c>
      <c r="G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INFO]]))),G786)</f>
        <v>88</v>
      </c>
    </row>
    <row r="788" spans="1:7" x14ac:dyDescent="0.25">
      <c r="A788" s="4" t="s">
        <v>658</v>
      </c>
      <c r="B788" s="5">
        <v>335688442046</v>
      </c>
      <c r="C788" s="4" t="s">
        <v>8839</v>
      </c>
      <c r="D788" s="4" t="s">
        <v>7938</v>
      </c>
      <c r="E788" s="6" t="s">
        <v>8149</v>
      </c>
      <c r="F788" s="5">
        <f>decoded[[#This Row],[FRT_DEC]]-B787</f>
        <v>12</v>
      </c>
      <c r="G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INFO]]))),G787)</f>
        <v>88</v>
      </c>
    </row>
    <row r="789" spans="1:7" x14ac:dyDescent="0.25">
      <c r="A789" s="4" t="s">
        <v>557</v>
      </c>
      <c r="B789" s="5">
        <v>335688442108</v>
      </c>
      <c r="C789" s="4" t="s">
        <v>8840</v>
      </c>
      <c r="D789" s="4" t="s">
        <v>84</v>
      </c>
      <c r="E789" s="6" t="s">
        <v>3700</v>
      </c>
      <c r="F789" s="5">
        <f>decoded[[#This Row],[FRT_DEC]]-B788</f>
        <v>62</v>
      </c>
      <c r="G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INFO]]))),G788)</f>
        <v>88</v>
      </c>
    </row>
    <row r="790" spans="1:7" x14ac:dyDescent="0.25">
      <c r="A790" s="4" t="s">
        <v>558</v>
      </c>
      <c r="B790" s="5">
        <v>335688442110</v>
      </c>
      <c r="C790" s="4" t="s">
        <v>8841</v>
      </c>
      <c r="D790" s="4" t="s">
        <v>3684</v>
      </c>
      <c r="E790" s="6" t="s">
        <v>8842</v>
      </c>
      <c r="F790" s="5">
        <f>decoded[[#This Row],[FRT_DEC]]-B789</f>
        <v>2</v>
      </c>
      <c r="G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INFO]]))),G789)</f>
        <v>88</v>
      </c>
    </row>
    <row r="791" spans="1:7" x14ac:dyDescent="0.25">
      <c r="A791" s="4" t="s">
        <v>1112</v>
      </c>
      <c r="B791" s="5">
        <v>335688442114</v>
      </c>
      <c r="C791" s="4" t="s">
        <v>8843</v>
      </c>
      <c r="D791" s="4" t="s">
        <v>3684</v>
      </c>
      <c r="E791" s="6" t="s">
        <v>7879</v>
      </c>
      <c r="F791" s="5">
        <f>decoded[[#This Row],[FRT_DEC]]-B790</f>
        <v>4</v>
      </c>
      <c r="G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INFO]]))),G790)</f>
        <v>88</v>
      </c>
    </row>
    <row r="792" spans="1:7" x14ac:dyDescent="0.25">
      <c r="A792" s="4" t="s">
        <v>1113</v>
      </c>
      <c r="B792" s="5">
        <v>335688442121</v>
      </c>
      <c r="C792" s="4" t="s">
        <v>8844</v>
      </c>
      <c r="D792" s="4" t="s">
        <v>7842</v>
      </c>
      <c r="E792" s="6" t="s">
        <v>7843</v>
      </c>
      <c r="F792" s="5">
        <f>decoded[[#This Row],[FRT_DEC]]-B791</f>
        <v>7</v>
      </c>
      <c r="G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INFO]]))),G791)</f>
        <v>88</v>
      </c>
    </row>
    <row r="793" spans="1:7" x14ac:dyDescent="0.25">
      <c r="A793" s="4" t="s">
        <v>659</v>
      </c>
      <c r="B793" s="5">
        <v>335688442129</v>
      </c>
      <c r="C793" s="4" t="s">
        <v>8845</v>
      </c>
      <c r="D793" s="4" t="s">
        <v>1099</v>
      </c>
      <c r="E793" s="6" t="s">
        <v>2083</v>
      </c>
      <c r="F793" s="5">
        <f>decoded[[#This Row],[FRT_DEC]]-B792</f>
        <v>8</v>
      </c>
      <c r="G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INFO]]))),G792)</f>
        <v>88</v>
      </c>
    </row>
    <row r="794" spans="1:7" x14ac:dyDescent="0.25">
      <c r="A794" s="4" t="s">
        <v>559</v>
      </c>
      <c r="B794" s="5">
        <v>335688442134</v>
      </c>
      <c r="C794" s="4" t="s">
        <v>8846</v>
      </c>
      <c r="D794" s="4" t="s">
        <v>72</v>
      </c>
      <c r="E794" s="6" t="s">
        <v>2084</v>
      </c>
      <c r="F794" s="5">
        <f>decoded[[#This Row],[FRT_DEC]]-B793</f>
        <v>5</v>
      </c>
      <c r="G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INFO]]))),G793)</f>
        <v>88</v>
      </c>
    </row>
    <row r="795" spans="1:7" x14ac:dyDescent="0.25">
      <c r="A795" s="4" t="s">
        <v>1114</v>
      </c>
      <c r="B795" s="5">
        <v>335688442146</v>
      </c>
      <c r="C795" s="4" t="s">
        <v>8847</v>
      </c>
      <c r="D795" s="4" t="s">
        <v>7938</v>
      </c>
      <c r="E795" s="6" t="s">
        <v>8848</v>
      </c>
      <c r="F795" s="5">
        <f>decoded[[#This Row],[FRT_DEC]]-B794</f>
        <v>12</v>
      </c>
      <c r="G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INFO]]))),G794)</f>
        <v>88</v>
      </c>
    </row>
    <row r="796" spans="1:7" x14ac:dyDescent="0.25">
      <c r="A796" s="4" t="s">
        <v>1115</v>
      </c>
      <c r="B796" s="5">
        <v>335688442200</v>
      </c>
      <c r="C796" s="4" t="s">
        <v>8849</v>
      </c>
      <c r="D796" s="4" t="s">
        <v>85</v>
      </c>
      <c r="E796" s="6" t="s">
        <v>209</v>
      </c>
      <c r="F796" s="5">
        <f>decoded[[#This Row],[FRT_DEC]]-B795</f>
        <v>54</v>
      </c>
      <c r="G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INFO]]))),G795)</f>
        <v>88</v>
      </c>
    </row>
    <row r="797" spans="1:7" x14ac:dyDescent="0.25">
      <c r="A797" s="4" t="s">
        <v>1116</v>
      </c>
      <c r="B797" s="5">
        <v>335688442207</v>
      </c>
      <c r="C797" s="4" t="s">
        <v>8850</v>
      </c>
      <c r="D797" s="4" t="s">
        <v>7842</v>
      </c>
      <c r="E797" s="6" t="s">
        <v>8851</v>
      </c>
      <c r="F797" s="5">
        <f>decoded[[#This Row],[FRT_DEC]]-B796</f>
        <v>7</v>
      </c>
      <c r="G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INFO]]))),G796)</f>
        <v>88</v>
      </c>
    </row>
    <row r="798" spans="1:7" x14ac:dyDescent="0.25">
      <c r="A798" s="4" t="s">
        <v>1117</v>
      </c>
      <c r="B798" s="5">
        <v>335688442216</v>
      </c>
      <c r="C798" s="4" t="s">
        <v>8852</v>
      </c>
      <c r="D798" s="4" t="s">
        <v>1099</v>
      </c>
      <c r="E798" s="6" t="s">
        <v>2085</v>
      </c>
      <c r="F798" s="5">
        <f>decoded[[#This Row],[FRT_DEC]]-B797</f>
        <v>9</v>
      </c>
      <c r="G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INFO]]))),G797)</f>
        <v>88</v>
      </c>
    </row>
    <row r="799" spans="1:7" x14ac:dyDescent="0.25">
      <c r="A799" s="4" t="s">
        <v>1118</v>
      </c>
      <c r="B799" s="5">
        <v>335688442221</v>
      </c>
      <c r="C799" s="4" t="s">
        <v>8853</v>
      </c>
      <c r="D799" s="4" t="s">
        <v>72</v>
      </c>
      <c r="E799" s="6" t="s">
        <v>2086</v>
      </c>
      <c r="F799" s="5">
        <f>decoded[[#This Row],[FRT_DEC]]-B798</f>
        <v>5</v>
      </c>
      <c r="G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INFO]]))),G798)</f>
        <v>88</v>
      </c>
    </row>
    <row r="800" spans="1:7" x14ac:dyDescent="0.25">
      <c r="A800" s="4" t="s">
        <v>1119</v>
      </c>
      <c r="B800" s="5">
        <v>335688442232</v>
      </c>
      <c r="C800" s="4" t="s">
        <v>8854</v>
      </c>
      <c r="D800" s="4" t="s">
        <v>7938</v>
      </c>
      <c r="E800" s="6" t="s">
        <v>8855</v>
      </c>
      <c r="F800" s="5">
        <f>decoded[[#This Row],[FRT_DEC]]-B799</f>
        <v>11</v>
      </c>
      <c r="G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INFO]]))),G799)</f>
        <v>88</v>
      </c>
    </row>
    <row r="801" spans="1:7" x14ac:dyDescent="0.25">
      <c r="A801" s="4" t="s">
        <v>560</v>
      </c>
      <c r="B801" s="5">
        <v>335688443511</v>
      </c>
      <c r="C801" s="4" t="s">
        <v>8856</v>
      </c>
      <c r="D801" s="4" t="s">
        <v>87</v>
      </c>
      <c r="E801" s="6" t="s">
        <v>3697</v>
      </c>
      <c r="F801" s="5">
        <f>decoded[[#This Row],[FRT_DEC]]-B800</f>
        <v>1279</v>
      </c>
      <c r="G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INFO]]))),G800)</f>
        <v>88</v>
      </c>
    </row>
    <row r="802" spans="1:7" x14ac:dyDescent="0.25">
      <c r="A802" s="4" t="s">
        <v>561</v>
      </c>
      <c r="B802" s="5">
        <v>335688443520</v>
      </c>
      <c r="C802" s="4" t="s">
        <v>8857</v>
      </c>
      <c r="D802" s="4" t="s">
        <v>7842</v>
      </c>
      <c r="E802" s="6" t="s">
        <v>8858</v>
      </c>
      <c r="F802" s="5">
        <f>decoded[[#This Row],[FRT_DEC]]-B801</f>
        <v>9</v>
      </c>
      <c r="G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INFO]]))),G801)</f>
        <v>88</v>
      </c>
    </row>
    <row r="803" spans="1:7" x14ac:dyDescent="0.25">
      <c r="A803" s="4" t="s">
        <v>562</v>
      </c>
      <c r="B803" s="5">
        <v>335688443527</v>
      </c>
      <c r="C803" s="4" t="s">
        <v>8859</v>
      </c>
      <c r="D803" s="4" t="s">
        <v>213</v>
      </c>
      <c r="E803" s="6" t="s">
        <v>214</v>
      </c>
      <c r="F803" s="5">
        <f>decoded[[#This Row],[FRT_DEC]]-B802</f>
        <v>7</v>
      </c>
      <c r="G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INFO]]))),G802)</f>
        <v>88</v>
      </c>
    </row>
    <row r="804" spans="1:7" x14ac:dyDescent="0.25">
      <c r="A804" s="4" t="s">
        <v>1120</v>
      </c>
      <c r="B804" s="5">
        <v>335688443529</v>
      </c>
      <c r="C804" s="4" t="s">
        <v>8860</v>
      </c>
      <c r="D804" s="4" t="s">
        <v>216</v>
      </c>
      <c r="E804" s="6" t="s">
        <v>3970</v>
      </c>
      <c r="F804" s="5">
        <f>decoded[[#This Row],[FRT_DEC]]-B803</f>
        <v>2</v>
      </c>
      <c r="G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INFO]]))),G803)</f>
        <v>88</v>
      </c>
    </row>
    <row r="805" spans="1:7" x14ac:dyDescent="0.25">
      <c r="A805" s="4" t="s">
        <v>1121</v>
      </c>
      <c r="B805" s="5">
        <v>335688443550</v>
      </c>
      <c r="C805" s="4" t="s">
        <v>8861</v>
      </c>
      <c r="D805" s="4" t="s">
        <v>221</v>
      </c>
      <c r="E805" s="6" t="s">
        <v>222</v>
      </c>
      <c r="F805" s="5">
        <f>decoded[[#This Row],[FRT_DEC]]-B804</f>
        <v>21</v>
      </c>
      <c r="G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INFO]]))),G804)</f>
        <v>88</v>
      </c>
    </row>
    <row r="806" spans="1:7" x14ac:dyDescent="0.25">
      <c r="A806" s="4" t="s">
        <v>563</v>
      </c>
      <c r="B806" s="5">
        <v>335688443565</v>
      </c>
      <c r="C806" s="4" t="s">
        <v>8862</v>
      </c>
      <c r="D806" s="4" t="s">
        <v>40</v>
      </c>
      <c r="E806" s="6" t="s">
        <v>41</v>
      </c>
      <c r="F806" s="5">
        <f>decoded[[#This Row],[FRT_DEC]]-B805</f>
        <v>15</v>
      </c>
      <c r="G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INFO]]))),G805)</f>
        <v>88</v>
      </c>
    </row>
    <row r="807" spans="1:7" x14ac:dyDescent="0.25">
      <c r="A807" s="4" t="s">
        <v>564</v>
      </c>
      <c r="B807" s="5">
        <v>335688443569</v>
      </c>
      <c r="C807" s="4" t="s">
        <v>8863</v>
      </c>
      <c r="D807" s="4" t="s">
        <v>42</v>
      </c>
      <c r="E807" s="6" t="s">
        <v>8864</v>
      </c>
      <c r="F807" s="5">
        <f>decoded[[#This Row],[FRT_DEC]]-B806</f>
        <v>4</v>
      </c>
      <c r="G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INFO]]))),G806)</f>
        <v>88</v>
      </c>
    </row>
    <row r="808" spans="1:7" x14ac:dyDescent="0.25">
      <c r="A808" s="4" t="s">
        <v>1122</v>
      </c>
      <c r="B808" s="5">
        <v>335688443574</v>
      </c>
      <c r="C808" s="4" t="s">
        <v>8865</v>
      </c>
      <c r="D808" s="4" t="s">
        <v>1099</v>
      </c>
      <c r="E808" s="6" t="s">
        <v>2087</v>
      </c>
      <c r="F808" s="5">
        <f>decoded[[#This Row],[FRT_DEC]]-B807</f>
        <v>5</v>
      </c>
      <c r="G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INFO]]))),G807)</f>
        <v>88</v>
      </c>
    </row>
    <row r="809" spans="1:7" x14ac:dyDescent="0.25">
      <c r="A809" s="4" t="s">
        <v>565</v>
      </c>
      <c r="B809" s="5">
        <v>335688443602</v>
      </c>
      <c r="C809" s="4" t="s">
        <v>8866</v>
      </c>
      <c r="D809" s="4" t="s">
        <v>72</v>
      </c>
      <c r="E809" s="6" t="s">
        <v>2088</v>
      </c>
      <c r="F809" s="5">
        <f>decoded[[#This Row],[FRT_DEC]]-B808</f>
        <v>28</v>
      </c>
      <c r="G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INFO]]))),G808)</f>
        <v>88</v>
      </c>
    </row>
    <row r="810" spans="1:7" x14ac:dyDescent="0.25">
      <c r="A810" s="4" t="s">
        <v>566</v>
      </c>
      <c r="B810" s="5">
        <v>335688443606</v>
      </c>
      <c r="C810" s="4" t="s">
        <v>8867</v>
      </c>
      <c r="D810" s="4" t="s">
        <v>7938</v>
      </c>
      <c r="E810" s="6" t="s">
        <v>8868</v>
      </c>
      <c r="F810" s="5">
        <f>decoded[[#This Row],[FRT_DEC]]-B809</f>
        <v>4</v>
      </c>
      <c r="G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INFO]]))),G809)</f>
        <v>88</v>
      </c>
    </row>
    <row r="811" spans="1:7" x14ac:dyDescent="0.25">
      <c r="A811" s="4" t="s">
        <v>567</v>
      </c>
      <c r="B811" s="5">
        <v>335688443608</v>
      </c>
      <c r="C811" s="4" t="s">
        <v>8869</v>
      </c>
      <c r="D811" s="4" t="s">
        <v>7842</v>
      </c>
      <c r="E811" s="6" t="s">
        <v>7993</v>
      </c>
      <c r="F811" s="5">
        <f>decoded[[#This Row],[FRT_DEC]]-B810</f>
        <v>2</v>
      </c>
      <c r="G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INFO]]))),G810)</f>
        <v>88</v>
      </c>
    </row>
    <row r="812" spans="1:7" x14ac:dyDescent="0.25">
      <c r="A812" s="4" t="s">
        <v>568</v>
      </c>
      <c r="B812" s="5">
        <v>335688443626</v>
      </c>
      <c r="C812" s="4" t="s">
        <v>8870</v>
      </c>
      <c r="D812" s="4" t="s">
        <v>1099</v>
      </c>
      <c r="E812" s="6" t="s">
        <v>2089</v>
      </c>
      <c r="F812" s="5">
        <f>decoded[[#This Row],[FRT_DEC]]-B811</f>
        <v>18</v>
      </c>
      <c r="G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INFO]]))),G811)</f>
        <v>88</v>
      </c>
    </row>
    <row r="813" spans="1:7" x14ac:dyDescent="0.25">
      <c r="A813" s="4" t="s">
        <v>569</v>
      </c>
      <c r="B813" s="5">
        <v>335688443629</v>
      </c>
      <c r="C813" s="4" t="s">
        <v>8871</v>
      </c>
      <c r="D813" s="4" t="s">
        <v>1099</v>
      </c>
      <c r="E813" s="6" t="s">
        <v>2089</v>
      </c>
      <c r="F813" s="5">
        <f>decoded[[#This Row],[FRT_DEC]]-B812</f>
        <v>3</v>
      </c>
      <c r="G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INFO]]))),G812)</f>
        <v>88</v>
      </c>
    </row>
    <row r="814" spans="1:7" x14ac:dyDescent="0.25">
      <c r="A814" s="4" t="s">
        <v>570</v>
      </c>
      <c r="B814" s="5">
        <v>335688443633</v>
      </c>
      <c r="C814" s="4" t="s">
        <v>8872</v>
      </c>
      <c r="D814" s="4" t="s">
        <v>72</v>
      </c>
      <c r="E814" s="6" t="s">
        <v>2090</v>
      </c>
      <c r="F814" s="5">
        <f>decoded[[#This Row],[FRT_DEC]]-B813</f>
        <v>4</v>
      </c>
      <c r="G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INFO]]))),G813)</f>
        <v>88</v>
      </c>
    </row>
    <row r="815" spans="1:7" x14ac:dyDescent="0.25">
      <c r="A815" s="4" t="s">
        <v>571</v>
      </c>
      <c r="B815" s="5">
        <v>335688443637</v>
      </c>
      <c r="C815" s="4" t="s">
        <v>8873</v>
      </c>
      <c r="D815" s="4" t="s">
        <v>6</v>
      </c>
      <c r="E815" s="6" t="s">
        <v>8874</v>
      </c>
      <c r="F815" s="5">
        <f>decoded[[#This Row],[FRT_DEC]]-B814</f>
        <v>4</v>
      </c>
      <c r="G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INFO]]))),G814)</f>
        <v>89</v>
      </c>
    </row>
    <row r="816" spans="1:7" x14ac:dyDescent="0.25">
      <c r="A816" s="4" t="s">
        <v>572</v>
      </c>
      <c r="B816" s="5">
        <v>335688443642</v>
      </c>
      <c r="C816" s="4" t="s">
        <v>8875</v>
      </c>
      <c r="D816" s="4" t="s">
        <v>72</v>
      </c>
      <c r="E816" s="6" t="s">
        <v>2091</v>
      </c>
      <c r="F816" s="5">
        <f>decoded[[#This Row],[FRT_DEC]]-B815</f>
        <v>5</v>
      </c>
      <c r="G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INFO]]))),G815)</f>
        <v>89</v>
      </c>
    </row>
    <row r="817" spans="1:7" x14ac:dyDescent="0.25">
      <c r="A817" s="4" t="s">
        <v>573</v>
      </c>
      <c r="B817" s="5">
        <v>335688443652</v>
      </c>
      <c r="C817" s="4" t="s">
        <v>8876</v>
      </c>
      <c r="D817" s="4" t="s">
        <v>40</v>
      </c>
      <c r="E817" s="6" t="s">
        <v>2042</v>
      </c>
      <c r="F817" s="5">
        <f>decoded[[#This Row],[FRT_DEC]]-B816</f>
        <v>10</v>
      </c>
      <c r="G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INFO]]))),G816)</f>
        <v>89</v>
      </c>
    </row>
    <row r="818" spans="1:7" x14ac:dyDescent="0.25">
      <c r="A818" s="4" t="s">
        <v>574</v>
      </c>
      <c r="B818" s="5">
        <v>335688443655</v>
      </c>
      <c r="C818" s="4" t="s">
        <v>8877</v>
      </c>
      <c r="D818" s="4" t="s">
        <v>2043</v>
      </c>
      <c r="E818" s="6" t="s">
        <v>8878</v>
      </c>
      <c r="F818" s="5">
        <f>decoded[[#This Row],[FRT_DEC]]-B817</f>
        <v>3</v>
      </c>
      <c r="G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INFO]]))),G817)</f>
        <v>89</v>
      </c>
    </row>
    <row r="819" spans="1:7" x14ac:dyDescent="0.25">
      <c r="A819" s="4" t="s">
        <v>575</v>
      </c>
      <c r="B819" s="5">
        <v>335688443691</v>
      </c>
      <c r="C819" s="4" t="s">
        <v>8879</v>
      </c>
      <c r="D819" s="4" t="s">
        <v>7938</v>
      </c>
      <c r="E819" s="6" t="s">
        <v>7998</v>
      </c>
      <c r="F819" s="5">
        <f>decoded[[#This Row],[FRT_DEC]]-B818</f>
        <v>36</v>
      </c>
      <c r="G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INFO]]))),G818)</f>
        <v>89</v>
      </c>
    </row>
    <row r="820" spans="1:7" x14ac:dyDescent="0.25">
      <c r="A820" s="4" t="s">
        <v>576</v>
      </c>
      <c r="B820" s="5">
        <v>335688444335</v>
      </c>
      <c r="C820" s="4" t="s">
        <v>8880</v>
      </c>
      <c r="D820" s="4" t="s">
        <v>7842</v>
      </c>
      <c r="E820" s="6" t="s">
        <v>7989</v>
      </c>
      <c r="F820" s="5">
        <f>decoded[[#This Row],[FRT_DEC]]-B819</f>
        <v>644</v>
      </c>
      <c r="G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INFO]]))),G819)</f>
        <v>89</v>
      </c>
    </row>
    <row r="821" spans="1:7" x14ac:dyDescent="0.25">
      <c r="A821" s="4" t="s">
        <v>577</v>
      </c>
      <c r="B821" s="5">
        <v>335688444342</v>
      </c>
      <c r="C821" s="4" t="s">
        <v>8881</v>
      </c>
      <c r="D821" s="4" t="s">
        <v>2044</v>
      </c>
      <c r="E821" s="6" t="s">
        <v>8882</v>
      </c>
      <c r="F821" s="5">
        <f>decoded[[#This Row],[FRT_DEC]]-B820</f>
        <v>7</v>
      </c>
      <c r="G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INFO]]))),G820)</f>
        <v>89</v>
      </c>
    </row>
    <row r="822" spans="1:7" x14ac:dyDescent="0.25">
      <c r="A822" s="4" t="s">
        <v>810</v>
      </c>
      <c r="B822" s="5">
        <v>335688444345</v>
      </c>
      <c r="C822" s="4" t="s">
        <v>8883</v>
      </c>
      <c r="D822" s="4" t="s">
        <v>7938</v>
      </c>
      <c r="E822" s="6" t="s">
        <v>7991</v>
      </c>
      <c r="F822" s="5">
        <f>decoded[[#This Row],[FRT_DEC]]-B821</f>
        <v>3</v>
      </c>
      <c r="G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INFO]]))),G821)</f>
        <v>89</v>
      </c>
    </row>
    <row r="823" spans="1:7" x14ac:dyDescent="0.25">
      <c r="A823" s="4" t="s">
        <v>811</v>
      </c>
      <c r="B823" s="5">
        <v>335688444759</v>
      </c>
      <c r="C823" s="4" t="s">
        <v>8884</v>
      </c>
      <c r="D823" s="4" t="s">
        <v>43</v>
      </c>
      <c r="E823" s="6" t="s">
        <v>3952</v>
      </c>
      <c r="F823" s="5">
        <f>decoded[[#This Row],[FRT_DEC]]-B822</f>
        <v>414</v>
      </c>
      <c r="G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INFO]]))),G822)</f>
        <v>89</v>
      </c>
    </row>
    <row r="824" spans="1:7" x14ac:dyDescent="0.25">
      <c r="A824" s="4" t="s">
        <v>812</v>
      </c>
      <c r="B824" s="5">
        <v>335688444761</v>
      </c>
      <c r="C824" s="4" t="s">
        <v>8885</v>
      </c>
      <c r="D824" s="4" t="s">
        <v>3685</v>
      </c>
      <c r="E824" s="6" t="s">
        <v>8886</v>
      </c>
      <c r="F824" s="5">
        <f>decoded[[#This Row],[FRT_DEC]]-B823</f>
        <v>2</v>
      </c>
      <c r="G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INFO]]))),G823)</f>
        <v>89</v>
      </c>
    </row>
    <row r="825" spans="1:7" x14ac:dyDescent="0.25">
      <c r="A825" s="4" t="s">
        <v>813</v>
      </c>
      <c r="B825" s="5">
        <v>335688444764</v>
      </c>
      <c r="C825" s="4" t="s">
        <v>8887</v>
      </c>
      <c r="D825" s="4" t="s">
        <v>3685</v>
      </c>
      <c r="E825" s="6" t="s">
        <v>7880</v>
      </c>
      <c r="F825" s="5">
        <f>decoded[[#This Row],[FRT_DEC]]-B824</f>
        <v>3</v>
      </c>
      <c r="G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INFO]]))),G824)</f>
        <v>89</v>
      </c>
    </row>
    <row r="826" spans="1:7" x14ac:dyDescent="0.25">
      <c r="A826" s="4" t="s">
        <v>814</v>
      </c>
      <c r="B826" s="5">
        <v>335688444780</v>
      </c>
      <c r="C826" s="4" t="s">
        <v>8888</v>
      </c>
      <c r="D826" s="4" t="s">
        <v>7842</v>
      </c>
      <c r="E826" s="6" t="s">
        <v>8889</v>
      </c>
      <c r="F826" s="5">
        <f>decoded[[#This Row],[FRT_DEC]]-B825</f>
        <v>16</v>
      </c>
      <c r="G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INFO]]))),G825)</f>
        <v>89</v>
      </c>
    </row>
    <row r="827" spans="1:7" x14ac:dyDescent="0.25">
      <c r="A827" s="4" t="s">
        <v>815</v>
      </c>
      <c r="B827" s="5">
        <v>335688444803</v>
      </c>
      <c r="C827" s="4" t="s">
        <v>8890</v>
      </c>
      <c r="D827" s="4" t="s">
        <v>241</v>
      </c>
      <c r="E827" s="6" t="s">
        <v>1052</v>
      </c>
      <c r="F827" s="5">
        <f>decoded[[#This Row],[FRT_DEC]]-B826</f>
        <v>23</v>
      </c>
      <c r="G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INFO]]))),G826)</f>
        <v>89</v>
      </c>
    </row>
    <row r="828" spans="1:7" x14ac:dyDescent="0.25">
      <c r="A828" s="4" t="s">
        <v>816</v>
      </c>
      <c r="B828" s="5">
        <v>335688444806</v>
      </c>
      <c r="C828" s="4" t="s">
        <v>8891</v>
      </c>
      <c r="D828" s="4" t="s">
        <v>243</v>
      </c>
      <c r="E828" s="6" t="s">
        <v>3984</v>
      </c>
      <c r="F828" s="5">
        <f>decoded[[#This Row],[FRT_DEC]]-B827</f>
        <v>3</v>
      </c>
      <c r="G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INFO]]))),G827)</f>
        <v>89</v>
      </c>
    </row>
    <row r="829" spans="1:7" x14ac:dyDescent="0.25">
      <c r="A829" s="4" t="s">
        <v>817</v>
      </c>
      <c r="B829" s="5">
        <v>335688444815</v>
      </c>
      <c r="C829" s="4" t="s">
        <v>8892</v>
      </c>
      <c r="D829" s="4" t="s">
        <v>2045</v>
      </c>
      <c r="E829" s="6" t="s">
        <v>8098</v>
      </c>
      <c r="F829" s="5">
        <f>decoded[[#This Row],[FRT_DEC]]-B828</f>
        <v>9</v>
      </c>
      <c r="G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INFO]]))),G828)</f>
        <v>89</v>
      </c>
    </row>
    <row r="830" spans="1:7" x14ac:dyDescent="0.25">
      <c r="A830" s="4" t="s">
        <v>818</v>
      </c>
      <c r="B830" s="5">
        <v>335688444819</v>
      </c>
      <c r="C830" s="4" t="s">
        <v>8893</v>
      </c>
      <c r="D830" s="4" t="s">
        <v>2045</v>
      </c>
      <c r="E830" s="6" t="s">
        <v>8894</v>
      </c>
      <c r="F830" s="5">
        <f>decoded[[#This Row],[FRT_DEC]]-B829</f>
        <v>4</v>
      </c>
      <c r="G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INFO]]))),G829)</f>
        <v>89</v>
      </c>
    </row>
    <row r="831" spans="1:7" x14ac:dyDescent="0.25">
      <c r="A831" s="4" t="s">
        <v>854</v>
      </c>
      <c r="B831" s="5">
        <v>335688444877</v>
      </c>
      <c r="C831" s="4" t="s">
        <v>8895</v>
      </c>
      <c r="D831" s="4" t="s">
        <v>40</v>
      </c>
      <c r="E831" s="6" t="s">
        <v>44</v>
      </c>
      <c r="F831" s="5">
        <f>decoded[[#This Row],[FRT_DEC]]-B830</f>
        <v>58</v>
      </c>
      <c r="G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INFO]]))),G830)</f>
        <v>89</v>
      </c>
    </row>
    <row r="832" spans="1:7" x14ac:dyDescent="0.25">
      <c r="A832" s="4" t="s">
        <v>855</v>
      </c>
      <c r="B832" s="5">
        <v>335688444883</v>
      </c>
      <c r="C832" s="4" t="s">
        <v>8896</v>
      </c>
      <c r="D832" s="4" t="s">
        <v>246</v>
      </c>
      <c r="E832" s="6" t="s">
        <v>8897</v>
      </c>
      <c r="F832" s="5">
        <f>decoded[[#This Row],[FRT_DEC]]-B831</f>
        <v>6</v>
      </c>
      <c r="G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INFO]]))),G831)</f>
        <v>89</v>
      </c>
    </row>
    <row r="833" spans="1:7" x14ac:dyDescent="0.25">
      <c r="A833" s="4" t="s">
        <v>1031</v>
      </c>
      <c r="B833" s="5">
        <v>335688444892</v>
      </c>
      <c r="C833" s="4" t="s">
        <v>8898</v>
      </c>
      <c r="D833" s="4" t="s">
        <v>1099</v>
      </c>
      <c r="E833" s="6" t="s">
        <v>3699</v>
      </c>
      <c r="F833" s="5">
        <f>decoded[[#This Row],[FRT_DEC]]-B832</f>
        <v>9</v>
      </c>
      <c r="G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INFO]]))),G832)</f>
        <v>89</v>
      </c>
    </row>
    <row r="834" spans="1:7" x14ac:dyDescent="0.25">
      <c r="A834" s="4" t="s">
        <v>1032</v>
      </c>
      <c r="B834" s="5">
        <v>335688444898</v>
      </c>
      <c r="C834" s="4" t="s">
        <v>8899</v>
      </c>
      <c r="D834" s="4" t="s">
        <v>72</v>
      </c>
      <c r="E834" s="6" t="s">
        <v>2092</v>
      </c>
      <c r="F834" s="5">
        <f>decoded[[#This Row],[FRT_DEC]]-B833</f>
        <v>6</v>
      </c>
      <c r="G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INFO]]))),G833)</f>
        <v>89</v>
      </c>
    </row>
    <row r="835" spans="1:7" x14ac:dyDescent="0.25">
      <c r="A835" s="4" t="s">
        <v>1033</v>
      </c>
      <c r="B835" s="5">
        <v>335688445242</v>
      </c>
      <c r="C835" s="4" t="s">
        <v>8900</v>
      </c>
      <c r="D835" s="4" t="s">
        <v>2045</v>
      </c>
      <c r="E835" s="6" t="s">
        <v>8894</v>
      </c>
      <c r="F835" s="5">
        <f>decoded[[#This Row],[FRT_DEC]]-B834</f>
        <v>344</v>
      </c>
      <c r="G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INFO]]))),G834)</f>
        <v>89</v>
      </c>
    </row>
    <row r="836" spans="1:7" x14ac:dyDescent="0.25">
      <c r="A836" s="4" t="s">
        <v>1034</v>
      </c>
      <c r="B836" s="5">
        <v>335688445255</v>
      </c>
      <c r="C836" s="4" t="s">
        <v>8901</v>
      </c>
      <c r="D836" s="4" t="s">
        <v>3671</v>
      </c>
      <c r="E836" s="6" t="s">
        <v>8902</v>
      </c>
      <c r="F836" s="5">
        <f>decoded[[#This Row],[FRT_DEC]]-B835</f>
        <v>13</v>
      </c>
      <c r="G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INFO]]))),G835)</f>
        <v>89</v>
      </c>
    </row>
    <row r="837" spans="1:7" x14ac:dyDescent="0.25">
      <c r="A837" s="4" t="s">
        <v>1035</v>
      </c>
      <c r="B837" s="5">
        <v>335688445257</v>
      </c>
      <c r="C837" s="4" t="s">
        <v>8903</v>
      </c>
      <c r="D837" s="4" t="s">
        <v>3671</v>
      </c>
      <c r="E837" s="6" t="s">
        <v>7881</v>
      </c>
      <c r="F837" s="5">
        <f>decoded[[#This Row],[FRT_DEC]]-B836</f>
        <v>2</v>
      </c>
      <c r="G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INFO]]))),G836)</f>
        <v>89</v>
      </c>
    </row>
    <row r="838" spans="1:7" x14ac:dyDescent="0.25">
      <c r="A838" s="4" t="s">
        <v>1036</v>
      </c>
      <c r="B838" s="5">
        <v>335688446352</v>
      </c>
      <c r="C838" s="4" t="s">
        <v>8904</v>
      </c>
      <c r="D838" s="4" t="s">
        <v>249</v>
      </c>
      <c r="E838" s="6" t="s">
        <v>7889</v>
      </c>
      <c r="F838" s="5">
        <f>decoded[[#This Row],[FRT_DEC]]-B837</f>
        <v>1095</v>
      </c>
      <c r="G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INFO]]))),G837)</f>
        <v>89</v>
      </c>
    </row>
    <row r="839" spans="1:7" x14ac:dyDescent="0.25">
      <c r="A839" s="4" t="s">
        <v>856</v>
      </c>
      <c r="B839" s="5">
        <v>335688446356</v>
      </c>
      <c r="C839" s="4" t="s">
        <v>8905</v>
      </c>
      <c r="D839" s="4" t="s">
        <v>7938</v>
      </c>
      <c r="E839" s="6" t="s">
        <v>8906</v>
      </c>
      <c r="F839" s="5">
        <f>decoded[[#This Row],[FRT_DEC]]-B838</f>
        <v>4</v>
      </c>
      <c r="G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INFO]]))),G838)</f>
        <v>89</v>
      </c>
    </row>
    <row r="840" spans="1:7" x14ac:dyDescent="0.25">
      <c r="A840" s="4" t="s">
        <v>857</v>
      </c>
      <c r="B840" s="5">
        <v>335688487564</v>
      </c>
      <c r="C840" s="4" t="s">
        <v>8907</v>
      </c>
      <c r="D840" s="4" t="s">
        <v>5</v>
      </c>
      <c r="E840" s="6" t="s">
        <v>8908</v>
      </c>
      <c r="F840" s="5">
        <f>decoded[[#This Row],[FRT_DEC]]-B839</f>
        <v>41208</v>
      </c>
      <c r="G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INFO]]))),G839)</f>
        <v>89</v>
      </c>
    </row>
    <row r="841" spans="1:7" x14ac:dyDescent="0.25">
      <c r="A841" s="4" t="s">
        <v>858</v>
      </c>
      <c r="B841" s="5">
        <v>335688487567</v>
      </c>
      <c r="C841" s="4" t="s">
        <v>8909</v>
      </c>
      <c r="D841" s="4" t="s">
        <v>5</v>
      </c>
      <c r="E841" s="6" t="s">
        <v>7877</v>
      </c>
      <c r="F841" s="5">
        <f>decoded[[#This Row],[FRT_DEC]]-B840</f>
        <v>3</v>
      </c>
      <c r="G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INFO]]))),G840)</f>
        <v>89</v>
      </c>
    </row>
    <row r="842" spans="1:7" x14ac:dyDescent="0.25">
      <c r="A842" s="4" t="s">
        <v>1037</v>
      </c>
      <c r="B842" s="5">
        <v>335688487569</v>
      </c>
      <c r="C842" s="4" t="s">
        <v>8910</v>
      </c>
      <c r="D842" s="4" t="s">
        <v>3686</v>
      </c>
      <c r="E842" s="6" t="s">
        <v>8911</v>
      </c>
      <c r="F842" s="5">
        <f>decoded[[#This Row],[FRT_DEC]]-B841</f>
        <v>2</v>
      </c>
      <c r="G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INFO]]))),G841)</f>
        <v>89</v>
      </c>
    </row>
    <row r="843" spans="1:7" x14ac:dyDescent="0.25">
      <c r="A843" s="4" t="s">
        <v>1038</v>
      </c>
      <c r="B843" s="5">
        <v>335688487572</v>
      </c>
      <c r="C843" s="4" t="s">
        <v>8912</v>
      </c>
      <c r="D843" s="4" t="s">
        <v>3686</v>
      </c>
      <c r="E843" s="6" t="s">
        <v>7878</v>
      </c>
      <c r="F843" s="5">
        <f>decoded[[#This Row],[FRT_DEC]]-B842</f>
        <v>3</v>
      </c>
      <c r="G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INFO]]))),G842)</f>
        <v>89</v>
      </c>
    </row>
    <row r="844" spans="1:7" x14ac:dyDescent="0.25">
      <c r="A844" s="4" t="s">
        <v>859</v>
      </c>
      <c r="B844" s="5">
        <v>335688487580</v>
      </c>
      <c r="C844" s="4" t="s">
        <v>8913</v>
      </c>
      <c r="D844" s="4" t="s">
        <v>7842</v>
      </c>
      <c r="E844" s="6" t="s">
        <v>8006</v>
      </c>
      <c r="F844" s="5">
        <f>decoded[[#This Row],[FRT_DEC]]-B843</f>
        <v>8</v>
      </c>
      <c r="G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INFO]]))),G843)</f>
        <v>89</v>
      </c>
    </row>
    <row r="845" spans="1:7" ht="30" x14ac:dyDescent="0.25">
      <c r="A845" s="4" t="s">
        <v>860</v>
      </c>
      <c r="B845" s="5">
        <v>335688487591</v>
      </c>
      <c r="C845" s="4" t="s">
        <v>8914</v>
      </c>
      <c r="D845" s="4" t="s">
        <v>241</v>
      </c>
      <c r="E845" s="6" t="s">
        <v>3997</v>
      </c>
      <c r="F845" s="5">
        <f>decoded[[#This Row],[FRT_DEC]]-B844</f>
        <v>11</v>
      </c>
      <c r="G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INFO]]))),G844)</f>
        <v>89</v>
      </c>
    </row>
    <row r="846" spans="1:7" x14ac:dyDescent="0.25">
      <c r="A846" s="4" t="s">
        <v>1039</v>
      </c>
      <c r="B846" s="5">
        <v>335688487593</v>
      </c>
      <c r="C846" s="4" t="s">
        <v>8915</v>
      </c>
      <c r="D846" s="4" t="s">
        <v>243</v>
      </c>
      <c r="E846" s="6" t="s">
        <v>3984</v>
      </c>
      <c r="F846" s="5">
        <f>decoded[[#This Row],[FRT_DEC]]-B845</f>
        <v>2</v>
      </c>
      <c r="G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INFO]]))),G845)</f>
        <v>89</v>
      </c>
    </row>
    <row r="847" spans="1:7" x14ac:dyDescent="0.25">
      <c r="A847" s="4" t="s">
        <v>861</v>
      </c>
      <c r="B847" s="5">
        <v>335688487600</v>
      </c>
      <c r="C847" s="4" t="s">
        <v>8916</v>
      </c>
      <c r="D847" s="4" t="s">
        <v>1099</v>
      </c>
      <c r="E847" s="6" t="s">
        <v>2093</v>
      </c>
      <c r="F847" s="5">
        <f>decoded[[#This Row],[FRT_DEC]]-B846</f>
        <v>7</v>
      </c>
      <c r="G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INFO]]))),G846)</f>
        <v>89</v>
      </c>
    </row>
    <row r="848" spans="1:7" x14ac:dyDescent="0.25">
      <c r="A848" s="4" t="s">
        <v>862</v>
      </c>
      <c r="B848" s="5">
        <v>335688487605</v>
      </c>
      <c r="C848" s="4" t="s">
        <v>8917</v>
      </c>
      <c r="D848" s="4" t="s">
        <v>72</v>
      </c>
      <c r="E848" s="6" t="s">
        <v>2094</v>
      </c>
      <c r="F848" s="5">
        <f>decoded[[#This Row],[FRT_DEC]]-B847</f>
        <v>5</v>
      </c>
      <c r="G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INFO]]))),G847)</f>
        <v>89</v>
      </c>
    </row>
    <row r="849" spans="1:7" x14ac:dyDescent="0.25">
      <c r="A849" s="4" t="s">
        <v>863</v>
      </c>
      <c r="B849" s="5">
        <v>335688487609</v>
      </c>
      <c r="C849" s="4" t="s">
        <v>8918</v>
      </c>
      <c r="D849" s="4" t="s">
        <v>72</v>
      </c>
      <c r="E849" s="6" t="s">
        <v>2095</v>
      </c>
      <c r="F849" s="5">
        <f>decoded[[#This Row],[FRT_DEC]]-B848</f>
        <v>4</v>
      </c>
      <c r="G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INFO]]))),G848)</f>
        <v>89</v>
      </c>
    </row>
    <row r="850" spans="1:7" x14ac:dyDescent="0.25">
      <c r="A850" s="4" t="s">
        <v>864</v>
      </c>
      <c r="B850" s="5">
        <v>335688487620</v>
      </c>
      <c r="C850" s="4" t="s">
        <v>8919</v>
      </c>
      <c r="D850" s="4" t="s">
        <v>246</v>
      </c>
      <c r="E850" s="6" t="s">
        <v>8920</v>
      </c>
      <c r="F850" s="5">
        <f>decoded[[#This Row],[FRT_DEC]]-B849</f>
        <v>11</v>
      </c>
      <c r="G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INFO]]))),G849)</f>
        <v>89</v>
      </c>
    </row>
    <row r="851" spans="1:7" x14ac:dyDescent="0.25">
      <c r="A851" s="4" t="s">
        <v>1008</v>
      </c>
      <c r="B851" s="5">
        <v>335688487624</v>
      </c>
      <c r="C851" s="4" t="s">
        <v>8921</v>
      </c>
      <c r="D851" s="4" t="s">
        <v>7938</v>
      </c>
      <c r="E851" s="6" t="s">
        <v>8012</v>
      </c>
      <c r="F851" s="5">
        <f>decoded[[#This Row],[FRT_DEC]]-B850</f>
        <v>4</v>
      </c>
      <c r="G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INFO]]))),G850)</f>
        <v>89</v>
      </c>
    </row>
    <row r="852" spans="1:7" x14ac:dyDescent="0.25">
      <c r="A852" s="4" t="s">
        <v>865</v>
      </c>
      <c r="B852" s="5">
        <v>335688488051</v>
      </c>
      <c r="C852" s="4" t="s">
        <v>8922</v>
      </c>
      <c r="D852" s="4" t="s">
        <v>7842</v>
      </c>
      <c r="E852" s="6" t="s">
        <v>8130</v>
      </c>
      <c r="F852" s="5">
        <f>decoded[[#This Row],[FRT_DEC]]-B851</f>
        <v>427</v>
      </c>
      <c r="G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INFO]]))),G851)</f>
        <v>89</v>
      </c>
    </row>
    <row r="853" spans="1:7" x14ac:dyDescent="0.25">
      <c r="A853" s="4" t="s">
        <v>866</v>
      </c>
      <c r="B853" s="5">
        <v>335688488058</v>
      </c>
      <c r="C853" s="4" t="s">
        <v>8923</v>
      </c>
      <c r="D853" s="4" t="s">
        <v>1099</v>
      </c>
      <c r="E853" s="6" t="s">
        <v>2096</v>
      </c>
      <c r="F853" s="5">
        <f>decoded[[#This Row],[FRT_DEC]]-B852</f>
        <v>7</v>
      </c>
      <c r="G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INFO]]))),G852)</f>
        <v>89</v>
      </c>
    </row>
    <row r="854" spans="1:7" x14ac:dyDescent="0.25">
      <c r="A854" s="4" t="s">
        <v>867</v>
      </c>
      <c r="B854" s="5">
        <v>335688488065</v>
      </c>
      <c r="C854" s="4" t="s">
        <v>8924</v>
      </c>
      <c r="D854" s="4" t="s">
        <v>72</v>
      </c>
      <c r="E854" s="6" t="s">
        <v>2097</v>
      </c>
      <c r="F854" s="5">
        <f>decoded[[#This Row],[FRT_DEC]]-B853</f>
        <v>7</v>
      </c>
      <c r="G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INFO]]))),G853)</f>
        <v>89</v>
      </c>
    </row>
    <row r="855" spans="1:7" x14ac:dyDescent="0.25">
      <c r="A855" s="4" t="s">
        <v>868</v>
      </c>
      <c r="B855" s="5">
        <v>335688488076</v>
      </c>
      <c r="C855" s="4" t="s">
        <v>8925</v>
      </c>
      <c r="D855" s="4" t="s">
        <v>3672</v>
      </c>
      <c r="E855" s="6" t="s">
        <v>7890</v>
      </c>
      <c r="F855" s="5">
        <f>decoded[[#This Row],[FRT_DEC]]-B854</f>
        <v>11</v>
      </c>
      <c r="G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INFO]]))),G854)</f>
        <v>89</v>
      </c>
    </row>
    <row r="856" spans="1:7" x14ac:dyDescent="0.25">
      <c r="A856" s="4" t="s">
        <v>869</v>
      </c>
      <c r="B856" s="5">
        <v>335688488229</v>
      </c>
      <c r="C856" s="4" t="s">
        <v>8926</v>
      </c>
      <c r="D856" s="4" t="s">
        <v>262</v>
      </c>
      <c r="E856" s="6" t="s">
        <v>7891</v>
      </c>
      <c r="F856" s="5">
        <f>decoded[[#This Row],[FRT_DEC]]-B855</f>
        <v>153</v>
      </c>
      <c r="G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INFO]]))),G855)</f>
        <v>89</v>
      </c>
    </row>
    <row r="857" spans="1:7" x14ac:dyDescent="0.25">
      <c r="A857" s="4" t="s">
        <v>870</v>
      </c>
      <c r="B857" s="5">
        <v>335688488234</v>
      </c>
      <c r="C857" s="4" t="s">
        <v>8927</v>
      </c>
      <c r="D857" s="4" t="s">
        <v>7938</v>
      </c>
      <c r="E857" s="6" t="s">
        <v>8136</v>
      </c>
      <c r="F857" s="5">
        <f>decoded[[#This Row],[FRT_DEC]]-B856</f>
        <v>5</v>
      </c>
      <c r="G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INFO]]))),G856)</f>
        <v>89</v>
      </c>
    </row>
    <row r="858" spans="1:7" x14ac:dyDescent="0.25">
      <c r="A858" s="4" t="s">
        <v>871</v>
      </c>
      <c r="B858" s="5">
        <v>335688489802</v>
      </c>
      <c r="C858" s="4" t="s">
        <v>8928</v>
      </c>
      <c r="D858" s="4" t="s">
        <v>84</v>
      </c>
      <c r="E858" s="6" t="s">
        <v>4000</v>
      </c>
      <c r="F858" s="5">
        <f>decoded[[#This Row],[FRT_DEC]]-B857</f>
        <v>1568</v>
      </c>
      <c r="G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INFO]]))),G857)</f>
        <v>89</v>
      </c>
    </row>
    <row r="859" spans="1:7" x14ac:dyDescent="0.25">
      <c r="A859" s="4" t="s">
        <v>872</v>
      </c>
      <c r="B859" s="5">
        <v>335688489804</v>
      </c>
      <c r="C859" s="4" t="s">
        <v>8929</v>
      </c>
      <c r="D859" s="4" t="s">
        <v>3684</v>
      </c>
      <c r="E859" s="6" t="s">
        <v>8930</v>
      </c>
      <c r="F859" s="5">
        <f>decoded[[#This Row],[FRT_DEC]]-B858</f>
        <v>2</v>
      </c>
      <c r="G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INFO]]))),G858)</f>
        <v>89</v>
      </c>
    </row>
    <row r="860" spans="1:7" x14ac:dyDescent="0.25">
      <c r="A860" s="4" t="s">
        <v>873</v>
      </c>
      <c r="B860" s="5">
        <v>335688489807</v>
      </c>
      <c r="C860" s="4" t="s">
        <v>8931</v>
      </c>
      <c r="D860" s="4" t="s">
        <v>3684</v>
      </c>
      <c r="E860" s="6" t="s">
        <v>7879</v>
      </c>
      <c r="F860" s="5">
        <f>decoded[[#This Row],[FRT_DEC]]-B859</f>
        <v>3</v>
      </c>
      <c r="G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INFO]]))),G859)</f>
        <v>89</v>
      </c>
    </row>
    <row r="861" spans="1:7" x14ac:dyDescent="0.25">
      <c r="A861" s="4" t="s">
        <v>874</v>
      </c>
      <c r="B861" s="5">
        <v>335688489831</v>
      </c>
      <c r="C861" s="4" t="s">
        <v>8932</v>
      </c>
      <c r="D861" s="4" t="s">
        <v>85</v>
      </c>
      <c r="E861" s="6" t="s">
        <v>263</v>
      </c>
      <c r="F861" s="5">
        <f>decoded[[#This Row],[FRT_DEC]]-B860</f>
        <v>24</v>
      </c>
      <c r="G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INFO]]))),G860)</f>
        <v>89</v>
      </c>
    </row>
    <row r="862" spans="1:7" x14ac:dyDescent="0.25">
      <c r="A862" s="4" t="s">
        <v>875</v>
      </c>
      <c r="B862" s="5">
        <v>335688489970</v>
      </c>
      <c r="C862" s="4" t="s">
        <v>8933</v>
      </c>
      <c r="D862" s="4" t="s">
        <v>87</v>
      </c>
      <c r="E862" s="6" t="s">
        <v>3695</v>
      </c>
      <c r="F862" s="5">
        <f>decoded[[#This Row],[FRT_DEC]]-B861</f>
        <v>139</v>
      </c>
      <c r="G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INFO]]))),G861)</f>
        <v>89</v>
      </c>
    </row>
    <row r="863" spans="1:7" x14ac:dyDescent="0.25">
      <c r="A863" s="4" t="s">
        <v>876</v>
      </c>
      <c r="B863" s="5">
        <v>335688490329</v>
      </c>
      <c r="C863" s="4" t="s">
        <v>8934</v>
      </c>
      <c r="D863" s="4" t="s">
        <v>7842</v>
      </c>
      <c r="E863" s="6" t="s">
        <v>7845</v>
      </c>
      <c r="F863" s="5">
        <f>decoded[[#This Row],[FRT_DEC]]-B862</f>
        <v>359</v>
      </c>
      <c r="G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INFO]]))),G862)</f>
        <v>89</v>
      </c>
    </row>
    <row r="864" spans="1:7" x14ac:dyDescent="0.25">
      <c r="A864" s="4" t="s">
        <v>877</v>
      </c>
      <c r="B864" s="5">
        <v>335688490374</v>
      </c>
      <c r="C864" s="4" t="s">
        <v>8935</v>
      </c>
      <c r="D864" s="4" t="s">
        <v>7938</v>
      </c>
      <c r="E864" s="6" t="s">
        <v>8149</v>
      </c>
      <c r="F864" s="5">
        <f>decoded[[#This Row],[FRT_DEC]]-B863</f>
        <v>45</v>
      </c>
      <c r="G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INFO]]))),G863)</f>
        <v>89</v>
      </c>
    </row>
    <row r="865" spans="1:7" x14ac:dyDescent="0.25">
      <c r="A865" s="4" t="s">
        <v>878</v>
      </c>
      <c r="B865" s="5">
        <v>335688490442</v>
      </c>
      <c r="C865" s="4" t="s">
        <v>8936</v>
      </c>
      <c r="D865" s="4" t="s">
        <v>7842</v>
      </c>
      <c r="E865" s="6" t="s">
        <v>8937</v>
      </c>
      <c r="F865" s="5">
        <f>decoded[[#This Row],[FRT_DEC]]-B864</f>
        <v>68</v>
      </c>
      <c r="G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INFO]]))),G864)</f>
        <v>89</v>
      </c>
    </row>
    <row r="866" spans="1:7" x14ac:dyDescent="0.25">
      <c r="A866" s="4" t="s">
        <v>879</v>
      </c>
      <c r="B866" s="5">
        <v>335688490453</v>
      </c>
      <c r="C866" s="4" t="s">
        <v>8938</v>
      </c>
      <c r="D866" s="4" t="s">
        <v>1099</v>
      </c>
      <c r="E866" s="6" t="s">
        <v>2098</v>
      </c>
      <c r="F866" s="5">
        <f>decoded[[#This Row],[FRT_DEC]]-B865</f>
        <v>11</v>
      </c>
      <c r="G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INFO]]))),G865)</f>
        <v>89</v>
      </c>
    </row>
    <row r="867" spans="1:7" x14ac:dyDescent="0.25">
      <c r="A867" s="4" t="s">
        <v>880</v>
      </c>
      <c r="B867" s="5">
        <v>335688490458</v>
      </c>
      <c r="C867" s="4" t="s">
        <v>8939</v>
      </c>
      <c r="D867" s="4" t="s">
        <v>72</v>
      </c>
      <c r="E867" s="6" t="s">
        <v>2099</v>
      </c>
      <c r="F867" s="5">
        <f>decoded[[#This Row],[FRT_DEC]]-B866</f>
        <v>5</v>
      </c>
      <c r="G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INFO]]))),G866)</f>
        <v>89</v>
      </c>
    </row>
    <row r="868" spans="1:7" x14ac:dyDescent="0.25">
      <c r="A868" s="4" t="s">
        <v>881</v>
      </c>
      <c r="B868" s="5">
        <v>335688490541</v>
      </c>
      <c r="C868" s="4" t="s">
        <v>8940</v>
      </c>
      <c r="D868" s="4" t="s">
        <v>1099</v>
      </c>
      <c r="E868" s="6" t="s">
        <v>2100</v>
      </c>
      <c r="F868" s="5">
        <f>decoded[[#This Row],[FRT_DEC]]-B867</f>
        <v>83</v>
      </c>
      <c r="G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INFO]]))),G867)</f>
        <v>89</v>
      </c>
    </row>
    <row r="869" spans="1:7" x14ac:dyDescent="0.25">
      <c r="A869" s="4" t="s">
        <v>882</v>
      </c>
      <c r="B869" s="5">
        <v>335688490585</v>
      </c>
      <c r="C869" s="4" t="s">
        <v>8941</v>
      </c>
      <c r="D869" s="4" t="s">
        <v>72</v>
      </c>
      <c r="E869" s="6" t="s">
        <v>2101</v>
      </c>
      <c r="F869" s="5">
        <f>decoded[[#This Row],[FRT_DEC]]-B868</f>
        <v>44</v>
      </c>
      <c r="G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INFO]]))),G868)</f>
        <v>89</v>
      </c>
    </row>
    <row r="870" spans="1:7" x14ac:dyDescent="0.25">
      <c r="A870" s="4" t="s">
        <v>883</v>
      </c>
      <c r="B870" s="5">
        <v>335688490667</v>
      </c>
      <c r="C870" s="4" t="s">
        <v>8942</v>
      </c>
      <c r="D870" s="4" t="s">
        <v>1099</v>
      </c>
      <c r="E870" s="6" t="s">
        <v>2102</v>
      </c>
      <c r="F870" s="5">
        <f>decoded[[#This Row],[FRT_DEC]]-B869</f>
        <v>82</v>
      </c>
      <c r="G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INFO]]))),G869)</f>
        <v>89</v>
      </c>
    </row>
    <row r="871" spans="1:7" x14ac:dyDescent="0.25">
      <c r="A871" s="4" t="s">
        <v>884</v>
      </c>
      <c r="B871" s="5">
        <v>335688490711</v>
      </c>
      <c r="C871" s="4" t="s">
        <v>8943</v>
      </c>
      <c r="D871" s="4" t="s">
        <v>72</v>
      </c>
      <c r="E871" s="6" t="s">
        <v>2103</v>
      </c>
      <c r="F871" s="5">
        <f>decoded[[#This Row],[FRT_DEC]]-B870</f>
        <v>44</v>
      </c>
      <c r="G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INFO]]))),G870)</f>
        <v>89</v>
      </c>
    </row>
    <row r="872" spans="1:7" x14ac:dyDescent="0.25">
      <c r="A872" s="4" t="s">
        <v>885</v>
      </c>
      <c r="B872" s="5">
        <v>335688490740</v>
      </c>
      <c r="C872" s="4" t="s">
        <v>8944</v>
      </c>
      <c r="D872" s="4" t="s">
        <v>264</v>
      </c>
      <c r="E872" s="6" t="s">
        <v>8945</v>
      </c>
      <c r="F872" s="5">
        <f>decoded[[#This Row],[FRT_DEC]]-B871</f>
        <v>29</v>
      </c>
      <c r="G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INFO]]))),G871)</f>
        <v>89</v>
      </c>
    </row>
    <row r="873" spans="1:7" x14ac:dyDescent="0.25">
      <c r="A873" s="4" t="s">
        <v>886</v>
      </c>
      <c r="B873" s="5">
        <v>335688490752</v>
      </c>
      <c r="C873" s="4" t="s">
        <v>8946</v>
      </c>
      <c r="D873" s="4" t="s">
        <v>40</v>
      </c>
      <c r="E873" s="6" t="s">
        <v>328</v>
      </c>
      <c r="F873" s="5">
        <f>decoded[[#This Row],[FRT_DEC]]-B872</f>
        <v>12</v>
      </c>
      <c r="G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INFO]]))),G872)</f>
        <v>89</v>
      </c>
    </row>
    <row r="874" spans="1:7" x14ac:dyDescent="0.25">
      <c r="A874" s="4" t="s">
        <v>887</v>
      </c>
      <c r="B874" s="5">
        <v>335688490794</v>
      </c>
      <c r="C874" s="4" t="s">
        <v>8947</v>
      </c>
      <c r="D874" s="4" t="s">
        <v>330</v>
      </c>
      <c r="E874" s="6" t="s">
        <v>8948</v>
      </c>
      <c r="F874" s="5">
        <f>decoded[[#This Row],[FRT_DEC]]-B873</f>
        <v>42</v>
      </c>
      <c r="G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INFO]]))),G873)</f>
        <v>89</v>
      </c>
    </row>
    <row r="875" spans="1:7" x14ac:dyDescent="0.25">
      <c r="A875" s="4" t="s">
        <v>888</v>
      </c>
      <c r="B875" s="5">
        <v>335688490832</v>
      </c>
      <c r="C875" s="4" t="s">
        <v>8949</v>
      </c>
      <c r="D875" s="4" t="s">
        <v>40</v>
      </c>
      <c r="E875" s="6" t="s">
        <v>2042</v>
      </c>
      <c r="F875" s="5">
        <f>decoded[[#This Row],[FRT_DEC]]-B874</f>
        <v>38</v>
      </c>
      <c r="G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INFO]]))),G874)</f>
        <v>89</v>
      </c>
    </row>
    <row r="876" spans="1:7" x14ac:dyDescent="0.25">
      <c r="A876" s="4" t="s">
        <v>889</v>
      </c>
      <c r="B876" s="5">
        <v>335688490834</v>
      </c>
      <c r="C876" s="4" t="s">
        <v>8950</v>
      </c>
      <c r="D876" s="4" t="s">
        <v>2043</v>
      </c>
      <c r="E876" s="6" t="s">
        <v>8878</v>
      </c>
      <c r="F876" s="5">
        <f>decoded[[#This Row],[FRT_DEC]]-B875</f>
        <v>2</v>
      </c>
      <c r="G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INFO]]))),G875)</f>
        <v>89</v>
      </c>
    </row>
    <row r="877" spans="1:7" x14ac:dyDescent="0.25">
      <c r="A877" s="4" t="s">
        <v>890</v>
      </c>
      <c r="B877" s="5">
        <v>335688490949</v>
      </c>
      <c r="C877" s="4" t="s">
        <v>8951</v>
      </c>
      <c r="D877" s="4" t="s">
        <v>7938</v>
      </c>
      <c r="E877" s="6" t="s">
        <v>8952</v>
      </c>
      <c r="F877" s="5">
        <f>decoded[[#This Row],[FRT_DEC]]-B876</f>
        <v>115</v>
      </c>
      <c r="G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INFO]]))),G876)</f>
        <v>89</v>
      </c>
    </row>
    <row r="878" spans="1:7" x14ac:dyDescent="0.25">
      <c r="A878" s="4" t="s">
        <v>891</v>
      </c>
      <c r="B878" s="5">
        <v>335688491547</v>
      </c>
      <c r="C878" s="4" t="s">
        <v>8953</v>
      </c>
      <c r="D878" s="4" t="s">
        <v>7842</v>
      </c>
      <c r="E878" s="6" t="s">
        <v>7989</v>
      </c>
      <c r="F878" s="5">
        <f>decoded[[#This Row],[FRT_DEC]]-B877</f>
        <v>598</v>
      </c>
      <c r="G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INFO]]))),G877)</f>
        <v>89</v>
      </c>
    </row>
    <row r="879" spans="1:7" x14ac:dyDescent="0.25">
      <c r="A879" s="4" t="s">
        <v>892</v>
      </c>
      <c r="B879" s="5">
        <v>335688491553</v>
      </c>
      <c r="C879" s="4" t="s">
        <v>8954</v>
      </c>
      <c r="D879" s="4" t="s">
        <v>2044</v>
      </c>
      <c r="E879" s="6" t="s">
        <v>2046</v>
      </c>
      <c r="F879" s="5">
        <f>decoded[[#This Row],[FRT_DEC]]-B878</f>
        <v>6</v>
      </c>
      <c r="G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INFO]]))),G878)</f>
        <v>89</v>
      </c>
    </row>
    <row r="880" spans="1:7" x14ac:dyDescent="0.25">
      <c r="A880" s="4" t="s">
        <v>893</v>
      </c>
      <c r="B880" s="5">
        <v>335688491621</v>
      </c>
      <c r="C880" s="4" t="s">
        <v>8955</v>
      </c>
      <c r="D880" s="4" t="s">
        <v>7938</v>
      </c>
      <c r="E880" s="6" t="s">
        <v>7991</v>
      </c>
      <c r="F880" s="5">
        <f>decoded[[#This Row],[FRT_DEC]]-B879</f>
        <v>68</v>
      </c>
      <c r="G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INFO]]))),G879)</f>
        <v>89</v>
      </c>
    </row>
    <row r="881" spans="1:7" x14ac:dyDescent="0.25">
      <c r="A881" s="4" t="s">
        <v>894</v>
      </c>
      <c r="B881" s="5">
        <v>335688491746</v>
      </c>
      <c r="C881" s="4" t="s">
        <v>8956</v>
      </c>
      <c r="D881" s="4" t="s">
        <v>7842</v>
      </c>
      <c r="E881" s="6" t="s">
        <v>7945</v>
      </c>
      <c r="F881" s="5">
        <f>decoded[[#This Row],[FRT_DEC]]-B880</f>
        <v>125</v>
      </c>
      <c r="G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INFO]]))),G880)</f>
        <v>89</v>
      </c>
    </row>
    <row r="882" spans="1:7" x14ac:dyDescent="0.25">
      <c r="A882" s="4" t="s">
        <v>895</v>
      </c>
      <c r="B882" s="5">
        <v>335688491753</v>
      </c>
      <c r="C882" s="4" t="s">
        <v>8957</v>
      </c>
      <c r="D882" s="4" t="s">
        <v>7938</v>
      </c>
      <c r="E882" s="6" t="s">
        <v>7947</v>
      </c>
      <c r="F882" s="5">
        <f>decoded[[#This Row],[FRT_DEC]]-B881</f>
        <v>7</v>
      </c>
      <c r="G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INFO]]))),G881)</f>
        <v>89</v>
      </c>
    </row>
    <row r="883" spans="1:7" x14ac:dyDescent="0.25">
      <c r="A883" s="4" t="s">
        <v>896</v>
      </c>
      <c r="B883" s="5">
        <v>335688529894</v>
      </c>
      <c r="C883" s="4" t="s">
        <v>8958</v>
      </c>
      <c r="D883" s="4" t="s">
        <v>43</v>
      </c>
      <c r="E883" s="6" t="s">
        <v>3951</v>
      </c>
      <c r="F883" s="5">
        <f>decoded[[#This Row],[FRT_DEC]]-B882</f>
        <v>38141</v>
      </c>
      <c r="G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INFO]]))),G882)</f>
        <v>89</v>
      </c>
    </row>
    <row r="884" spans="1:7" x14ac:dyDescent="0.25">
      <c r="A884" s="4" t="s">
        <v>897</v>
      </c>
      <c r="B884" s="5">
        <v>335688529896</v>
      </c>
      <c r="C884" s="4" t="s">
        <v>8959</v>
      </c>
      <c r="D884" s="4" t="s">
        <v>3685</v>
      </c>
      <c r="E884" s="6" t="s">
        <v>8960</v>
      </c>
      <c r="F884" s="5">
        <f>decoded[[#This Row],[FRT_DEC]]-B883</f>
        <v>2</v>
      </c>
      <c r="G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INFO]]))),G883)</f>
        <v>89</v>
      </c>
    </row>
    <row r="885" spans="1:7" x14ac:dyDescent="0.25">
      <c r="A885" s="4" t="s">
        <v>898</v>
      </c>
      <c r="B885" s="5">
        <v>335688529899</v>
      </c>
      <c r="C885" s="4" t="s">
        <v>8961</v>
      </c>
      <c r="D885" s="4" t="s">
        <v>3685</v>
      </c>
      <c r="E885" s="6" t="s">
        <v>7880</v>
      </c>
      <c r="F885" s="5">
        <f>decoded[[#This Row],[FRT_DEC]]-B884</f>
        <v>3</v>
      </c>
      <c r="G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INFO]]))),G884)</f>
        <v>89</v>
      </c>
    </row>
    <row r="886" spans="1:7" x14ac:dyDescent="0.25">
      <c r="A886" s="4" t="s">
        <v>899</v>
      </c>
      <c r="B886" s="5">
        <v>335688529913</v>
      </c>
      <c r="C886" s="4" t="s">
        <v>8962</v>
      </c>
      <c r="D886" s="4" t="s">
        <v>7842</v>
      </c>
      <c r="E886" s="6" t="s">
        <v>8889</v>
      </c>
      <c r="F886" s="5">
        <f>decoded[[#This Row],[FRT_DEC]]-B885</f>
        <v>14</v>
      </c>
      <c r="G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INFO]]))),G885)</f>
        <v>89</v>
      </c>
    </row>
    <row r="887" spans="1:7" ht="30" x14ac:dyDescent="0.25">
      <c r="A887" s="4" t="s">
        <v>900</v>
      </c>
      <c r="B887" s="5">
        <v>335688529927</v>
      </c>
      <c r="C887" s="4" t="s">
        <v>8963</v>
      </c>
      <c r="D887" s="4" t="s">
        <v>241</v>
      </c>
      <c r="E887" s="6" t="s">
        <v>4001</v>
      </c>
      <c r="F887" s="5">
        <f>decoded[[#This Row],[FRT_DEC]]-B886</f>
        <v>14</v>
      </c>
      <c r="G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INFO]]))),G886)</f>
        <v>89</v>
      </c>
    </row>
    <row r="888" spans="1:7" x14ac:dyDescent="0.25">
      <c r="A888" s="4" t="s">
        <v>901</v>
      </c>
      <c r="B888" s="5">
        <v>335688529930</v>
      </c>
      <c r="C888" s="4" t="s">
        <v>8964</v>
      </c>
      <c r="D888" s="4" t="s">
        <v>243</v>
      </c>
      <c r="E888" s="6" t="s">
        <v>3939</v>
      </c>
      <c r="F888" s="5">
        <f>decoded[[#This Row],[FRT_DEC]]-B887</f>
        <v>3</v>
      </c>
      <c r="G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INFO]]))),G887)</f>
        <v>89</v>
      </c>
    </row>
    <row r="889" spans="1:7" x14ac:dyDescent="0.25">
      <c r="A889" s="4" t="s">
        <v>902</v>
      </c>
      <c r="B889" s="5">
        <v>335688529951</v>
      </c>
      <c r="C889" s="4" t="s">
        <v>8965</v>
      </c>
      <c r="D889" s="4" t="s">
        <v>264</v>
      </c>
      <c r="E889" s="6" t="s">
        <v>8966</v>
      </c>
      <c r="F889" s="5">
        <f>decoded[[#This Row],[FRT_DEC]]-B888</f>
        <v>21</v>
      </c>
      <c r="G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INFO]]))),G888)</f>
        <v>89</v>
      </c>
    </row>
    <row r="890" spans="1:7" x14ac:dyDescent="0.25">
      <c r="A890" s="4" t="s">
        <v>903</v>
      </c>
      <c r="B890" s="5">
        <v>335688530002</v>
      </c>
      <c r="C890" s="4" t="s">
        <v>8967</v>
      </c>
      <c r="D890" s="4" t="s">
        <v>40</v>
      </c>
      <c r="E890" s="6" t="s">
        <v>44</v>
      </c>
      <c r="F890" s="5">
        <f>decoded[[#This Row],[FRT_DEC]]-B889</f>
        <v>51</v>
      </c>
      <c r="G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INFO]]))),G889)</f>
        <v>89</v>
      </c>
    </row>
    <row r="891" spans="1:7" x14ac:dyDescent="0.25">
      <c r="A891" s="4" t="s">
        <v>904</v>
      </c>
      <c r="B891" s="5">
        <v>335688530007</v>
      </c>
      <c r="C891" s="4" t="s">
        <v>8968</v>
      </c>
      <c r="D891" s="4" t="s">
        <v>246</v>
      </c>
      <c r="E891" s="6" t="s">
        <v>8969</v>
      </c>
      <c r="F891" s="5">
        <f>decoded[[#This Row],[FRT_DEC]]-B890</f>
        <v>5</v>
      </c>
      <c r="G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INFO]]))),G890)</f>
        <v>89</v>
      </c>
    </row>
    <row r="892" spans="1:7" x14ac:dyDescent="0.25">
      <c r="A892" s="4" t="s">
        <v>905</v>
      </c>
      <c r="B892" s="5">
        <v>335688530014</v>
      </c>
      <c r="C892" s="4" t="s">
        <v>8970</v>
      </c>
      <c r="D892" s="4" t="s">
        <v>1099</v>
      </c>
      <c r="E892" s="6" t="s">
        <v>2104</v>
      </c>
      <c r="F892" s="5">
        <f>decoded[[#This Row],[FRT_DEC]]-B891</f>
        <v>7</v>
      </c>
      <c r="G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INFO]]))),G891)</f>
        <v>89</v>
      </c>
    </row>
    <row r="893" spans="1:7" x14ac:dyDescent="0.25">
      <c r="A893" s="4" t="s">
        <v>906</v>
      </c>
      <c r="B893" s="5">
        <v>335688530020</v>
      </c>
      <c r="C893" s="4" t="s">
        <v>8971</v>
      </c>
      <c r="D893" s="4" t="s">
        <v>1099</v>
      </c>
      <c r="E893" s="6" t="s">
        <v>2105</v>
      </c>
      <c r="F893" s="5">
        <f>decoded[[#This Row],[FRT_DEC]]-B892</f>
        <v>6</v>
      </c>
      <c r="G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INFO]]))),G892)</f>
        <v>89</v>
      </c>
    </row>
    <row r="894" spans="1:7" x14ac:dyDescent="0.25">
      <c r="A894" s="4" t="s">
        <v>907</v>
      </c>
      <c r="B894" s="5">
        <v>335688530032</v>
      </c>
      <c r="C894" s="4" t="s">
        <v>8972</v>
      </c>
      <c r="D894" s="4" t="s">
        <v>72</v>
      </c>
      <c r="E894" s="6" t="s">
        <v>2092</v>
      </c>
      <c r="F894" s="5">
        <f>decoded[[#This Row],[FRT_DEC]]-B893</f>
        <v>12</v>
      </c>
      <c r="G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INFO]]))),G893)</f>
        <v>89</v>
      </c>
    </row>
    <row r="895" spans="1:7" x14ac:dyDescent="0.25">
      <c r="A895" s="4" t="s">
        <v>908</v>
      </c>
      <c r="B895" s="5">
        <v>335688530053</v>
      </c>
      <c r="C895" s="4" t="s">
        <v>8973</v>
      </c>
      <c r="D895" s="4" t="s">
        <v>3671</v>
      </c>
      <c r="E895" s="6" t="s">
        <v>8974</v>
      </c>
      <c r="F895" s="5">
        <f>decoded[[#This Row],[FRT_DEC]]-B894</f>
        <v>21</v>
      </c>
      <c r="G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INFO]]))),G894)</f>
        <v>89</v>
      </c>
    </row>
    <row r="896" spans="1:7" x14ac:dyDescent="0.25">
      <c r="A896" s="4" t="s">
        <v>909</v>
      </c>
      <c r="B896" s="5">
        <v>335688530057</v>
      </c>
      <c r="C896" s="4" t="s">
        <v>8975</v>
      </c>
      <c r="D896" s="4" t="s">
        <v>3671</v>
      </c>
      <c r="E896" s="6" t="s">
        <v>7881</v>
      </c>
      <c r="F896" s="5">
        <f>decoded[[#This Row],[FRT_DEC]]-B895</f>
        <v>4</v>
      </c>
      <c r="G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INFO]]))),G895)</f>
        <v>89</v>
      </c>
    </row>
    <row r="897" spans="1:7" x14ac:dyDescent="0.25">
      <c r="A897" s="4" t="s">
        <v>910</v>
      </c>
      <c r="B897" s="5">
        <v>335688530889</v>
      </c>
      <c r="C897" s="4" t="s">
        <v>8976</v>
      </c>
      <c r="D897" s="4" t="s">
        <v>249</v>
      </c>
      <c r="E897" s="6" t="s">
        <v>7889</v>
      </c>
      <c r="F897" s="5">
        <f>decoded[[#This Row],[FRT_DEC]]-B896</f>
        <v>832</v>
      </c>
      <c r="G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INFO]]))),G896)</f>
        <v>89</v>
      </c>
    </row>
    <row r="898" spans="1:7" x14ac:dyDescent="0.25">
      <c r="A898" s="4" t="s">
        <v>911</v>
      </c>
      <c r="B898" s="5">
        <v>335688530893</v>
      </c>
      <c r="C898" s="4" t="s">
        <v>8977</v>
      </c>
      <c r="D898" s="4" t="s">
        <v>7938</v>
      </c>
      <c r="E898" s="6" t="s">
        <v>8906</v>
      </c>
      <c r="F898" s="5">
        <f>decoded[[#This Row],[FRT_DEC]]-B897</f>
        <v>4</v>
      </c>
      <c r="G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INFO]]))),G897)</f>
        <v>89</v>
      </c>
    </row>
    <row r="899" spans="1:7" x14ac:dyDescent="0.25">
      <c r="A899" s="4" t="s">
        <v>912</v>
      </c>
      <c r="B899" s="5">
        <v>335688532075</v>
      </c>
      <c r="C899" s="4" t="s">
        <v>8978</v>
      </c>
      <c r="D899" s="4" t="s">
        <v>5</v>
      </c>
      <c r="E899" s="6" t="s">
        <v>8979</v>
      </c>
      <c r="F899" s="5">
        <f>decoded[[#This Row],[FRT_DEC]]-B898</f>
        <v>1182</v>
      </c>
      <c r="G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INFO]]))),G898)</f>
        <v>89</v>
      </c>
    </row>
    <row r="900" spans="1:7" x14ac:dyDescent="0.25">
      <c r="A900" s="4" t="s">
        <v>913</v>
      </c>
      <c r="B900" s="5">
        <v>335688532077</v>
      </c>
      <c r="C900" s="4" t="s">
        <v>8980</v>
      </c>
      <c r="D900" s="4" t="s">
        <v>5</v>
      </c>
      <c r="E900" s="6" t="s">
        <v>7877</v>
      </c>
      <c r="F900" s="5">
        <f>decoded[[#This Row],[FRT_DEC]]-B899</f>
        <v>2</v>
      </c>
      <c r="G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INFO]]))),G899)</f>
        <v>89</v>
      </c>
    </row>
    <row r="901" spans="1:7" x14ac:dyDescent="0.25">
      <c r="A901" s="4" t="s">
        <v>914</v>
      </c>
      <c r="B901" s="5">
        <v>335688532080</v>
      </c>
      <c r="C901" s="4" t="s">
        <v>8981</v>
      </c>
      <c r="D901" s="4" t="s">
        <v>3686</v>
      </c>
      <c r="E901" s="6" t="s">
        <v>8982</v>
      </c>
      <c r="F901" s="5">
        <f>decoded[[#This Row],[FRT_DEC]]-B900</f>
        <v>3</v>
      </c>
      <c r="G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INFO]]))),G900)</f>
        <v>89</v>
      </c>
    </row>
    <row r="902" spans="1:7" x14ac:dyDescent="0.25">
      <c r="A902" s="4" t="s">
        <v>915</v>
      </c>
      <c r="B902" s="5">
        <v>335688532083</v>
      </c>
      <c r="C902" s="4" t="s">
        <v>8983</v>
      </c>
      <c r="D902" s="4" t="s">
        <v>3686</v>
      </c>
      <c r="E902" s="6" t="s">
        <v>7878</v>
      </c>
      <c r="F902" s="5">
        <f>decoded[[#This Row],[FRT_DEC]]-B901</f>
        <v>3</v>
      </c>
      <c r="G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INFO]]))),G901)</f>
        <v>89</v>
      </c>
    </row>
    <row r="903" spans="1:7" x14ac:dyDescent="0.25">
      <c r="A903" s="4" t="s">
        <v>916</v>
      </c>
      <c r="B903" s="5">
        <v>335688532092</v>
      </c>
      <c r="C903" s="4" t="s">
        <v>8984</v>
      </c>
      <c r="D903" s="4" t="s">
        <v>7842</v>
      </c>
      <c r="E903" s="6" t="s">
        <v>8006</v>
      </c>
      <c r="F903" s="5">
        <f>decoded[[#This Row],[FRT_DEC]]-B902</f>
        <v>9</v>
      </c>
      <c r="G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INFO]]))),G902)</f>
        <v>89</v>
      </c>
    </row>
    <row r="904" spans="1:7" ht="30" x14ac:dyDescent="0.25">
      <c r="A904" s="4" t="s">
        <v>917</v>
      </c>
      <c r="B904" s="5">
        <v>335688532103</v>
      </c>
      <c r="C904" s="4" t="s">
        <v>8985</v>
      </c>
      <c r="D904" s="4" t="s">
        <v>241</v>
      </c>
      <c r="E904" s="6" t="s">
        <v>2109</v>
      </c>
      <c r="F904" s="5">
        <f>decoded[[#This Row],[FRT_DEC]]-B903</f>
        <v>11</v>
      </c>
      <c r="G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INFO]]))),G903)</f>
        <v>89</v>
      </c>
    </row>
    <row r="905" spans="1:7" x14ac:dyDescent="0.25">
      <c r="A905" s="4" t="s">
        <v>918</v>
      </c>
      <c r="B905" s="5">
        <v>335688532105</v>
      </c>
      <c r="C905" s="4" t="s">
        <v>8986</v>
      </c>
      <c r="D905" s="4" t="s">
        <v>243</v>
      </c>
      <c r="E905" s="6" t="s">
        <v>3937</v>
      </c>
      <c r="F905" s="5">
        <f>decoded[[#This Row],[FRT_DEC]]-B904</f>
        <v>2</v>
      </c>
      <c r="G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INFO]]))),G904)</f>
        <v>89</v>
      </c>
    </row>
    <row r="906" spans="1:7" x14ac:dyDescent="0.25">
      <c r="A906" s="4" t="s">
        <v>919</v>
      </c>
      <c r="B906" s="5">
        <v>335688532123</v>
      </c>
      <c r="C906" s="4" t="s">
        <v>8987</v>
      </c>
      <c r="D906" s="4" t="s">
        <v>1099</v>
      </c>
      <c r="E906" s="6" t="s">
        <v>2093</v>
      </c>
      <c r="F906" s="5">
        <f>decoded[[#This Row],[FRT_DEC]]-B905</f>
        <v>18</v>
      </c>
      <c r="G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INFO]]))),G905)</f>
        <v>89</v>
      </c>
    </row>
    <row r="907" spans="1:7" x14ac:dyDescent="0.25">
      <c r="A907" s="4" t="s">
        <v>920</v>
      </c>
      <c r="B907" s="5">
        <v>335688532128</v>
      </c>
      <c r="C907" s="4" t="s">
        <v>8988</v>
      </c>
      <c r="D907" s="4" t="s">
        <v>1099</v>
      </c>
      <c r="E907" s="6" t="s">
        <v>2106</v>
      </c>
      <c r="F907" s="5">
        <f>decoded[[#This Row],[FRT_DEC]]-B906</f>
        <v>5</v>
      </c>
      <c r="G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INFO]]))),G906)</f>
        <v>89</v>
      </c>
    </row>
    <row r="908" spans="1:7" x14ac:dyDescent="0.25">
      <c r="A908" s="4" t="s">
        <v>921</v>
      </c>
      <c r="B908" s="5">
        <v>335688532147</v>
      </c>
      <c r="C908" s="4" t="s">
        <v>8989</v>
      </c>
      <c r="D908" s="4" t="s">
        <v>40</v>
      </c>
      <c r="E908" s="6" t="s">
        <v>724</v>
      </c>
      <c r="F908" s="5">
        <f>decoded[[#This Row],[FRT_DEC]]-B907</f>
        <v>19</v>
      </c>
      <c r="G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INFO]]))),G907)</f>
        <v>89</v>
      </c>
    </row>
    <row r="909" spans="1:7" x14ac:dyDescent="0.25">
      <c r="A909" s="4" t="s">
        <v>922</v>
      </c>
      <c r="B909" s="5">
        <v>335688532157</v>
      </c>
      <c r="C909" s="4" t="s">
        <v>8990</v>
      </c>
      <c r="D909" s="4" t="s">
        <v>40</v>
      </c>
      <c r="E909" s="6" t="s">
        <v>45</v>
      </c>
      <c r="F909" s="5">
        <f>decoded[[#This Row],[FRT_DEC]]-B908</f>
        <v>10</v>
      </c>
      <c r="G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INFO]]))),G908)</f>
        <v>89</v>
      </c>
    </row>
    <row r="910" spans="1:7" x14ac:dyDescent="0.25">
      <c r="A910" s="4" t="s">
        <v>923</v>
      </c>
      <c r="B910" s="5">
        <v>335688532162</v>
      </c>
      <c r="C910" s="4" t="s">
        <v>8991</v>
      </c>
      <c r="D910" s="4" t="s">
        <v>46</v>
      </c>
      <c r="E910" s="6" t="s">
        <v>4002</v>
      </c>
      <c r="F910" s="5">
        <f>decoded[[#This Row],[FRT_DEC]]-B909</f>
        <v>5</v>
      </c>
      <c r="G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INFO]]))),G909)</f>
        <v>89</v>
      </c>
    </row>
    <row r="911" spans="1:7" x14ac:dyDescent="0.25">
      <c r="A911" s="4" t="s">
        <v>924</v>
      </c>
      <c r="B911" s="5">
        <v>335688532167</v>
      </c>
      <c r="C911" s="4" t="s">
        <v>8992</v>
      </c>
      <c r="D911" s="4" t="s">
        <v>72</v>
      </c>
      <c r="E911" s="6" t="s">
        <v>3683</v>
      </c>
      <c r="F911" s="5">
        <f>decoded[[#This Row],[FRT_DEC]]-B910</f>
        <v>5</v>
      </c>
      <c r="G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INFO]]))),G910)</f>
        <v>89</v>
      </c>
    </row>
    <row r="912" spans="1:7" x14ac:dyDescent="0.25">
      <c r="A912" s="4" t="s">
        <v>1040</v>
      </c>
      <c r="B912" s="5">
        <v>335688532171</v>
      </c>
      <c r="C912" s="4" t="s">
        <v>8993</v>
      </c>
      <c r="D912" s="4" t="s">
        <v>72</v>
      </c>
      <c r="E912" s="6" t="s">
        <v>2088</v>
      </c>
      <c r="F912" s="5">
        <f>decoded[[#This Row],[FRT_DEC]]-B911</f>
        <v>4</v>
      </c>
      <c r="G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INFO]]))),G911)</f>
        <v>89</v>
      </c>
    </row>
    <row r="913" spans="1:7" x14ac:dyDescent="0.25">
      <c r="A913" s="4" t="s">
        <v>1041</v>
      </c>
      <c r="B913" s="5">
        <v>335688532184</v>
      </c>
      <c r="C913" s="4" t="s">
        <v>8994</v>
      </c>
      <c r="D913" s="4" t="s">
        <v>72</v>
      </c>
      <c r="E913" s="6" t="s">
        <v>2107</v>
      </c>
      <c r="F913" s="5">
        <f>decoded[[#This Row],[FRT_DEC]]-B912</f>
        <v>13</v>
      </c>
      <c r="G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INFO]]))),G912)</f>
        <v>89</v>
      </c>
    </row>
    <row r="914" spans="1:7" x14ac:dyDescent="0.25">
      <c r="A914" s="4" t="s">
        <v>1009</v>
      </c>
      <c r="B914" s="5">
        <v>335688532931</v>
      </c>
      <c r="C914" s="4" t="s">
        <v>8995</v>
      </c>
      <c r="D914" s="4" t="s">
        <v>7938</v>
      </c>
      <c r="E914" s="6" t="s">
        <v>8012</v>
      </c>
      <c r="F914" s="5">
        <f>decoded[[#This Row],[FRT_DEC]]-B913</f>
        <v>747</v>
      </c>
      <c r="G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INFO]]))),G913)</f>
        <v>89</v>
      </c>
    </row>
    <row r="915" spans="1:7" x14ac:dyDescent="0.25">
      <c r="A915" s="4" t="s">
        <v>1010</v>
      </c>
      <c r="B915" s="5">
        <v>335688552764</v>
      </c>
      <c r="C915" s="4" t="s">
        <v>8996</v>
      </c>
      <c r="D915" s="4" t="s">
        <v>7842</v>
      </c>
      <c r="E915" s="6" t="s">
        <v>7936</v>
      </c>
      <c r="F915" s="5">
        <f>decoded[[#This Row],[FRT_DEC]]-B914</f>
        <v>19833</v>
      </c>
      <c r="G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INFO]]))),G914)</f>
        <v>89</v>
      </c>
    </row>
    <row r="916" spans="1:7" x14ac:dyDescent="0.25">
      <c r="A916" s="4" t="s">
        <v>1042</v>
      </c>
      <c r="B916" s="5">
        <v>335688553516</v>
      </c>
      <c r="C916" s="4" t="s">
        <v>8997</v>
      </c>
      <c r="D916" s="4" t="s">
        <v>7938</v>
      </c>
      <c r="E916" s="6" t="s">
        <v>7939</v>
      </c>
      <c r="F916" s="5">
        <f>decoded[[#This Row],[FRT_DEC]]-B915</f>
        <v>752</v>
      </c>
      <c r="G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INFO]]))),G915)</f>
        <v>89</v>
      </c>
    </row>
    <row r="917" spans="1:7" x14ac:dyDescent="0.25">
      <c r="A917" s="4" t="s">
        <v>1043</v>
      </c>
      <c r="B917" s="5">
        <v>335688572765</v>
      </c>
      <c r="C917" s="4" t="s">
        <v>8998</v>
      </c>
      <c r="D917" s="4" t="s">
        <v>7842</v>
      </c>
      <c r="E917" s="6" t="s">
        <v>7936</v>
      </c>
      <c r="F917" s="5">
        <f>decoded[[#This Row],[FRT_DEC]]-B916</f>
        <v>19249</v>
      </c>
      <c r="G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INFO]]))),G916)</f>
        <v>89</v>
      </c>
    </row>
    <row r="918" spans="1:7" x14ac:dyDescent="0.25">
      <c r="A918" s="4" t="s">
        <v>1044</v>
      </c>
      <c r="B918" s="5">
        <v>335688573518</v>
      </c>
      <c r="C918" s="4" t="s">
        <v>8999</v>
      </c>
      <c r="D918" s="4" t="s">
        <v>7938</v>
      </c>
      <c r="E918" s="6" t="s">
        <v>7939</v>
      </c>
      <c r="F918" s="5">
        <f>decoded[[#This Row],[FRT_DEC]]-B917</f>
        <v>753</v>
      </c>
      <c r="G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INFO]]))),G917)</f>
        <v>89</v>
      </c>
    </row>
    <row r="919" spans="1:7" x14ac:dyDescent="0.25">
      <c r="A919" s="4" t="s">
        <v>1045</v>
      </c>
      <c r="B919" s="5">
        <v>335688591697</v>
      </c>
      <c r="C919" s="4" t="s">
        <v>9000</v>
      </c>
      <c r="D919" s="4" t="s">
        <v>7842</v>
      </c>
      <c r="E919" s="6" t="s">
        <v>7945</v>
      </c>
      <c r="F919" s="5">
        <f>decoded[[#This Row],[FRT_DEC]]-B918</f>
        <v>18179</v>
      </c>
      <c r="G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INFO]]))),G918)</f>
        <v>89</v>
      </c>
    </row>
    <row r="920" spans="1:7" x14ac:dyDescent="0.25">
      <c r="A920" s="4" t="s">
        <v>1046</v>
      </c>
      <c r="B920" s="5">
        <v>335688591704</v>
      </c>
      <c r="C920" s="4" t="s">
        <v>9001</v>
      </c>
      <c r="D920" s="4" t="s">
        <v>7938</v>
      </c>
      <c r="E920" s="6" t="s">
        <v>7947</v>
      </c>
      <c r="F920" s="5">
        <f>decoded[[#This Row],[FRT_DEC]]-B919</f>
        <v>7</v>
      </c>
      <c r="G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INFO]]))),G919)</f>
        <v>89</v>
      </c>
    </row>
    <row r="921" spans="1:7" x14ac:dyDescent="0.25">
      <c r="A921" s="4" t="s">
        <v>1047</v>
      </c>
      <c r="B921" s="5">
        <v>335688592766</v>
      </c>
      <c r="C921" s="4" t="s">
        <v>9002</v>
      </c>
      <c r="D921" s="4" t="s">
        <v>7842</v>
      </c>
      <c r="E921" s="6" t="s">
        <v>7936</v>
      </c>
      <c r="F921" s="5">
        <f>decoded[[#This Row],[FRT_DEC]]-B920</f>
        <v>1062</v>
      </c>
      <c r="G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INFO]]))),G920)</f>
        <v>89</v>
      </c>
    </row>
    <row r="922" spans="1:7" x14ac:dyDescent="0.25">
      <c r="A922" s="4" t="s">
        <v>1011</v>
      </c>
      <c r="B922" s="5">
        <v>335688593513</v>
      </c>
      <c r="C922" s="4" t="s">
        <v>9003</v>
      </c>
      <c r="D922" s="4" t="s">
        <v>7938</v>
      </c>
      <c r="E922" s="6" t="s">
        <v>7939</v>
      </c>
      <c r="F922" s="5">
        <f>decoded[[#This Row],[FRT_DEC]]-B921</f>
        <v>747</v>
      </c>
      <c r="G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INFO]]))),G921)</f>
        <v>89</v>
      </c>
    </row>
    <row r="923" spans="1:7" x14ac:dyDescent="0.25">
      <c r="A923" s="4" t="s">
        <v>1012</v>
      </c>
      <c r="B923" s="5">
        <v>335688612766</v>
      </c>
      <c r="C923" s="4" t="s">
        <v>9004</v>
      </c>
      <c r="D923" s="4" t="s">
        <v>7842</v>
      </c>
      <c r="E923" s="6" t="s">
        <v>7936</v>
      </c>
      <c r="F923" s="5">
        <f>decoded[[#This Row],[FRT_DEC]]-B922</f>
        <v>19253</v>
      </c>
      <c r="G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INFO]]))),G922)</f>
        <v>89</v>
      </c>
    </row>
    <row r="924" spans="1:7" x14ac:dyDescent="0.25">
      <c r="A924" s="4" t="s">
        <v>925</v>
      </c>
      <c r="B924" s="5">
        <v>335688613514</v>
      </c>
      <c r="C924" s="4" t="s">
        <v>9005</v>
      </c>
      <c r="D924" s="4" t="s">
        <v>7938</v>
      </c>
      <c r="E924" s="6" t="s">
        <v>7939</v>
      </c>
      <c r="F924" s="5">
        <f>decoded[[#This Row],[FRT_DEC]]-B923</f>
        <v>748</v>
      </c>
      <c r="G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INFO]]))),G923)</f>
        <v>89</v>
      </c>
    </row>
    <row r="925" spans="1:7" x14ac:dyDescent="0.25">
      <c r="A925" s="4" t="s">
        <v>1048</v>
      </c>
      <c r="B925" s="5">
        <v>335688632766</v>
      </c>
      <c r="C925" s="4" t="s">
        <v>9006</v>
      </c>
      <c r="D925" s="4" t="s">
        <v>7842</v>
      </c>
      <c r="E925" s="6" t="s">
        <v>7936</v>
      </c>
      <c r="F925" s="5">
        <f>decoded[[#This Row],[FRT_DEC]]-B924</f>
        <v>19252</v>
      </c>
      <c r="G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INFO]]))),G924)</f>
        <v>89</v>
      </c>
    </row>
    <row r="926" spans="1:7" x14ac:dyDescent="0.25">
      <c r="A926" s="4" t="s">
        <v>1049</v>
      </c>
      <c r="B926" s="5">
        <v>335688633519</v>
      </c>
      <c r="C926" s="4" t="s">
        <v>9007</v>
      </c>
      <c r="D926" s="4" t="s">
        <v>7938</v>
      </c>
      <c r="E926" s="6" t="s">
        <v>7939</v>
      </c>
      <c r="F926" s="5">
        <f>decoded[[#This Row],[FRT_DEC]]-B925</f>
        <v>753</v>
      </c>
      <c r="G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INFO]]))),G925)</f>
        <v>89</v>
      </c>
    </row>
    <row r="927" spans="1:7" x14ac:dyDescent="0.25">
      <c r="A927" s="4" t="s">
        <v>1013</v>
      </c>
      <c r="B927" s="5">
        <v>335688652765</v>
      </c>
      <c r="C927" s="4" t="s">
        <v>9008</v>
      </c>
      <c r="D927" s="4" t="s">
        <v>7842</v>
      </c>
      <c r="E927" s="6" t="s">
        <v>7936</v>
      </c>
      <c r="F927" s="5">
        <f>decoded[[#This Row],[FRT_DEC]]-B926</f>
        <v>19246</v>
      </c>
      <c r="G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INFO]]))),G926)</f>
        <v>89</v>
      </c>
    </row>
    <row r="928" spans="1:7" x14ac:dyDescent="0.25">
      <c r="A928" s="4" t="s">
        <v>1014</v>
      </c>
      <c r="B928" s="5">
        <v>335688653518</v>
      </c>
      <c r="C928" s="4" t="s">
        <v>9009</v>
      </c>
      <c r="D928" s="4" t="s">
        <v>7938</v>
      </c>
      <c r="E928" s="6" t="s">
        <v>7939</v>
      </c>
      <c r="F928" s="5">
        <f>decoded[[#This Row],[FRT_DEC]]-B927</f>
        <v>753</v>
      </c>
      <c r="G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INFO]]))),G927)</f>
        <v>89</v>
      </c>
    </row>
    <row r="929" spans="1:7" x14ac:dyDescent="0.25">
      <c r="A929" s="4" t="s">
        <v>1050</v>
      </c>
      <c r="B929" s="5">
        <v>335688672766</v>
      </c>
      <c r="C929" s="4" t="s">
        <v>9010</v>
      </c>
      <c r="D929" s="4" t="s">
        <v>7842</v>
      </c>
      <c r="E929" s="6" t="s">
        <v>7936</v>
      </c>
      <c r="F929" s="5">
        <f>decoded[[#This Row],[FRT_DEC]]-B928</f>
        <v>19248</v>
      </c>
      <c r="G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INFO]]))),G928)</f>
        <v>89</v>
      </c>
    </row>
    <row r="930" spans="1:7" x14ac:dyDescent="0.25">
      <c r="A930" s="4" t="s">
        <v>926</v>
      </c>
      <c r="B930" s="5">
        <v>335688673515</v>
      </c>
      <c r="C930" s="4" t="s">
        <v>9011</v>
      </c>
      <c r="D930" s="4" t="s">
        <v>7938</v>
      </c>
      <c r="E930" s="6" t="s">
        <v>7939</v>
      </c>
      <c r="F930" s="5">
        <f>decoded[[#This Row],[FRT_DEC]]-B929</f>
        <v>749</v>
      </c>
      <c r="G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INFO]]))),G929)</f>
        <v>89</v>
      </c>
    </row>
    <row r="931" spans="1:7" x14ac:dyDescent="0.25">
      <c r="A931" s="4" t="s">
        <v>1015</v>
      </c>
      <c r="B931" s="5">
        <v>335688691697</v>
      </c>
      <c r="C931" s="4" t="s">
        <v>9012</v>
      </c>
      <c r="D931" s="4" t="s">
        <v>7842</v>
      </c>
      <c r="E931" s="6" t="s">
        <v>7945</v>
      </c>
      <c r="F931" s="5">
        <f>decoded[[#This Row],[FRT_DEC]]-B930</f>
        <v>18182</v>
      </c>
      <c r="G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INFO]]))),G930)</f>
        <v>89</v>
      </c>
    </row>
    <row r="932" spans="1:7" x14ac:dyDescent="0.25">
      <c r="A932" s="4" t="s">
        <v>927</v>
      </c>
      <c r="B932" s="5">
        <v>335688691704</v>
      </c>
      <c r="C932" s="4" t="s">
        <v>9013</v>
      </c>
      <c r="D932" s="4" t="s">
        <v>7938</v>
      </c>
      <c r="E932" s="6" t="s">
        <v>7947</v>
      </c>
      <c r="F932" s="5">
        <f>decoded[[#This Row],[FRT_DEC]]-B931</f>
        <v>7</v>
      </c>
      <c r="G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INFO]]))),G931)</f>
        <v>89</v>
      </c>
    </row>
    <row r="933" spans="1:7" x14ac:dyDescent="0.25">
      <c r="A933" s="4" t="s">
        <v>928</v>
      </c>
      <c r="B933" s="5">
        <v>335688692769</v>
      </c>
      <c r="C933" s="4" t="s">
        <v>9014</v>
      </c>
      <c r="D933" s="4" t="s">
        <v>7842</v>
      </c>
      <c r="E933" s="6" t="s">
        <v>7936</v>
      </c>
      <c r="F933" s="5">
        <f>decoded[[#This Row],[FRT_DEC]]-B932</f>
        <v>1065</v>
      </c>
      <c r="G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INFO]]))),G932)</f>
        <v>89</v>
      </c>
    </row>
    <row r="934" spans="1:7" x14ac:dyDescent="0.25">
      <c r="A934" s="4" t="s">
        <v>929</v>
      </c>
      <c r="B934" s="5">
        <v>335688693516</v>
      </c>
      <c r="C934" s="4" t="s">
        <v>9015</v>
      </c>
      <c r="D934" s="4" t="s">
        <v>7938</v>
      </c>
      <c r="E934" s="6" t="s">
        <v>7939</v>
      </c>
      <c r="F934" s="5">
        <f>decoded[[#This Row],[FRT_DEC]]-B933</f>
        <v>747</v>
      </c>
      <c r="G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INFO]]))),G933)</f>
        <v>89</v>
      </c>
    </row>
    <row r="935" spans="1:7" x14ac:dyDescent="0.25">
      <c r="A935" s="4" t="s">
        <v>930</v>
      </c>
      <c r="B935" s="5">
        <v>335688712767</v>
      </c>
      <c r="C935" s="4" t="s">
        <v>9016</v>
      </c>
      <c r="D935" s="4" t="s">
        <v>7842</v>
      </c>
      <c r="E935" s="6" t="s">
        <v>7936</v>
      </c>
      <c r="F935" s="5">
        <f>decoded[[#This Row],[FRT_DEC]]-B934</f>
        <v>19251</v>
      </c>
      <c r="G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INFO]]))),G934)</f>
        <v>89</v>
      </c>
    </row>
    <row r="936" spans="1:7" x14ac:dyDescent="0.25">
      <c r="A936" s="4" t="s">
        <v>931</v>
      </c>
      <c r="B936" s="5">
        <v>335688713509</v>
      </c>
      <c r="C936" s="4" t="s">
        <v>9017</v>
      </c>
      <c r="D936" s="4" t="s">
        <v>7938</v>
      </c>
      <c r="E936" s="6" t="s">
        <v>7939</v>
      </c>
      <c r="F936" s="5">
        <f>decoded[[#This Row],[FRT_DEC]]-B935</f>
        <v>742</v>
      </c>
      <c r="G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INFO]]))),G935)</f>
        <v>89</v>
      </c>
    </row>
    <row r="937" spans="1:7" x14ac:dyDescent="0.25">
      <c r="A937" s="4" t="s">
        <v>932</v>
      </c>
      <c r="B937" s="5">
        <v>335688732774</v>
      </c>
      <c r="C937" s="4" t="s">
        <v>9018</v>
      </c>
      <c r="D937" s="4" t="s">
        <v>7842</v>
      </c>
      <c r="E937" s="6" t="s">
        <v>7936</v>
      </c>
      <c r="F937" s="5">
        <f>decoded[[#This Row],[FRT_DEC]]-B936</f>
        <v>19265</v>
      </c>
      <c r="G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INFO]]))),G936)</f>
        <v>89</v>
      </c>
    </row>
    <row r="938" spans="1:7" x14ac:dyDescent="0.25">
      <c r="A938" s="4" t="s">
        <v>933</v>
      </c>
      <c r="B938" s="5">
        <v>335688733514</v>
      </c>
      <c r="C938" s="4" t="s">
        <v>9019</v>
      </c>
      <c r="D938" s="4" t="s">
        <v>7938</v>
      </c>
      <c r="E938" s="6" t="s">
        <v>7939</v>
      </c>
      <c r="F938" s="5">
        <f>decoded[[#This Row],[FRT_DEC]]-B937</f>
        <v>740</v>
      </c>
      <c r="G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INFO]]))),G937)</f>
        <v>89</v>
      </c>
    </row>
    <row r="939" spans="1:7" x14ac:dyDescent="0.25">
      <c r="A939" s="4" t="s">
        <v>934</v>
      </c>
      <c r="B939" s="5">
        <v>335688752765</v>
      </c>
      <c r="C939" s="4" t="s">
        <v>9020</v>
      </c>
      <c r="D939" s="4" t="s">
        <v>7842</v>
      </c>
      <c r="E939" s="6" t="s">
        <v>7936</v>
      </c>
      <c r="F939" s="5">
        <f>decoded[[#This Row],[FRT_DEC]]-B938</f>
        <v>19251</v>
      </c>
      <c r="G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INFO]]))),G938)</f>
        <v>89</v>
      </c>
    </row>
    <row r="940" spans="1:7" x14ac:dyDescent="0.25">
      <c r="A940" s="4" t="s">
        <v>935</v>
      </c>
      <c r="B940" s="5">
        <v>335688753512</v>
      </c>
      <c r="C940" s="4" t="s">
        <v>9021</v>
      </c>
      <c r="D940" s="4" t="s">
        <v>7938</v>
      </c>
      <c r="E940" s="6" t="s">
        <v>7939</v>
      </c>
      <c r="F940" s="5">
        <f>decoded[[#This Row],[FRT_DEC]]-B939</f>
        <v>747</v>
      </c>
      <c r="G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INFO]]))),G939)</f>
        <v>89</v>
      </c>
    </row>
    <row r="941" spans="1:7" x14ac:dyDescent="0.25">
      <c r="A941" s="4" t="s">
        <v>936</v>
      </c>
      <c r="B941" s="5">
        <v>335688772777</v>
      </c>
      <c r="C941" s="4" t="s">
        <v>9022</v>
      </c>
      <c r="D941" s="4" t="s">
        <v>7842</v>
      </c>
      <c r="E941" s="6" t="s">
        <v>7936</v>
      </c>
      <c r="F941" s="5">
        <f>decoded[[#This Row],[FRT_DEC]]-B940</f>
        <v>19265</v>
      </c>
      <c r="G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INFO]]))),G940)</f>
        <v>89</v>
      </c>
    </row>
    <row r="942" spans="1:7" x14ac:dyDescent="0.25">
      <c r="A942" s="4" t="s">
        <v>937</v>
      </c>
      <c r="B942" s="5">
        <v>335688773517</v>
      </c>
      <c r="C942" s="4" t="s">
        <v>9023</v>
      </c>
      <c r="D942" s="4" t="s">
        <v>7938</v>
      </c>
      <c r="E942" s="6" t="s">
        <v>7939</v>
      </c>
      <c r="F942" s="5">
        <f>decoded[[#This Row],[FRT_DEC]]-B941</f>
        <v>740</v>
      </c>
      <c r="G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INFO]]))),G941)</f>
        <v>89</v>
      </c>
    </row>
    <row r="943" spans="1:7" x14ac:dyDescent="0.25">
      <c r="A943" s="4" t="s">
        <v>938</v>
      </c>
      <c r="B943" s="5">
        <v>335688791697</v>
      </c>
      <c r="C943" s="4" t="s">
        <v>9024</v>
      </c>
      <c r="D943" s="4" t="s">
        <v>7842</v>
      </c>
      <c r="E943" s="6" t="s">
        <v>7945</v>
      </c>
      <c r="F943" s="5">
        <f>decoded[[#This Row],[FRT_DEC]]-B942</f>
        <v>18180</v>
      </c>
      <c r="G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INFO]]))),G942)</f>
        <v>89</v>
      </c>
    </row>
    <row r="944" spans="1:7" x14ac:dyDescent="0.25">
      <c r="A944" s="4" t="s">
        <v>939</v>
      </c>
      <c r="B944" s="5">
        <v>335688791703</v>
      </c>
      <c r="C944" s="4" t="s">
        <v>9025</v>
      </c>
      <c r="D944" s="4" t="s">
        <v>7938</v>
      </c>
      <c r="E944" s="6" t="s">
        <v>7947</v>
      </c>
      <c r="F944" s="5">
        <f>decoded[[#This Row],[FRT_DEC]]-B943</f>
        <v>6</v>
      </c>
      <c r="G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INFO]]))),G943)</f>
        <v>89</v>
      </c>
    </row>
    <row r="945" spans="1:7" x14ac:dyDescent="0.25">
      <c r="A945" s="4" t="s">
        <v>940</v>
      </c>
      <c r="B945" s="5">
        <v>335688792766</v>
      </c>
      <c r="C945" s="4" t="s">
        <v>9026</v>
      </c>
      <c r="D945" s="4" t="s">
        <v>7842</v>
      </c>
      <c r="E945" s="6" t="s">
        <v>7936</v>
      </c>
      <c r="F945" s="5">
        <f>decoded[[#This Row],[FRT_DEC]]-B944</f>
        <v>1063</v>
      </c>
      <c r="G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INFO]]))),G944)</f>
        <v>89</v>
      </c>
    </row>
    <row r="946" spans="1:7" x14ac:dyDescent="0.25">
      <c r="A946" s="4" t="s">
        <v>941</v>
      </c>
      <c r="B946" s="5">
        <v>335688793513</v>
      </c>
      <c r="C946" s="4" t="s">
        <v>9027</v>
      </c>
      <c r="D946" s="4" t="s">
        <v>7938</v>
      </c>
      <c r="E946" s="6" t="s">
        <v>7939</v>
      </c>
      <c r="F946" s="5">
        <f>decoded[[#This Row],[FRT_DEC]]-B945</f>
        <v>747</v>
      </c>
      <c r="G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INFO]]))),G945)</f>
        <v>89</v>
      </c>
    </row>
    <row r="947" spans="1:7" x14ac:dyDescent="0.25">
      <c r="A947" s="4" t="s">
        <v>942</v>
      </c>
      <c r="B947" s="5">
        <v>335688812766</v>
      </c>
      <c r="C947" s="4" t="s">
        <v>9028</v>
      </c>
      <c r="D947" s="4" t="s">
        <v>7842</v>
      </c>
      <c r="E947" s="6" t="s">
        <v>7936</v>
      </c>
      <c r="F947" s="5">
        <f>decoded[[#This Row],[FRT_DEC]]-B946</f>
        <v>19253</v>
      </c>
      <c r="G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INFO]]))),G946)</f>
        <v>89</v>
      </c>
    </row>
    <row r="948" spans="1:7" x14ac:dyDescent="0.25">
      <c r="A948" s="4" t="s">
        <v>943</v>
      </c>
      <c r="B948" s="5">
        <v>335688813521</v>
      </c>
      <c r="C948" s="4" t="s">
        <v>9029</v>
      </c>
      <c r="D948" s="4" t="s">
        <v>7938</v>
      </c>
      <c r="E948" s="6" t="s">
        <v>7939</v>
      </c>
      <c r="F948" s="5">
        <f>decoded[[#This Row],[FRT_DEC]]-B947</f>
        <v>755</v>
      </c>
      <c r="G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INFO]]))),G947)</f>
        <v>89</v>
      </c>
    </row>
    <row r="949" spans="1:7" x14ac:dyDescent="0.25">
      <c r="A949" s="4" t="s">
        <v>944</v>
      </c>
      <c r="B949" s="5">
        <v>335688832766</v>
      </c>
      <c r="C949" s="4" t="s">
        <v>9030</v>
      </c>
      <c r="D949" s="4" t="s">
        <v>7842</v>
      </c>
      <c r="E949" s="6" t="s">
        <v>7936</v>
      </c>
      <c r="F949" s="5">
        <f>decoded[[#This Row],[FRT_DEC]]-B948</f>
        <v>19245</v>
      </c>
      <c r="G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INFO]]))),G948)</f>
        <v>89</v>
      </c>
    </row>
    <row r="950" spans="1:7" x14ac:dyDescent="0.25">
      <c r="A950" s="4" t="s">
        <v>945</v>
      </c>
      <c r="B950" s="5">
        <v>335688833506</v>
      </c>
      <c r="C950" s="4" t="s">
        <v>9031</v>
      </c>
      <c r="D950" s="4" t="s">
        <v>7938</v>
      </c>
      <c r="E950" s="6" t="s">
        <v>7939</v>
      </c>
      <c r="F950" s="5">
        <f>decoded[[#This Row],[FRT_DEC]]-B949</f>
        <v>740</v>
      </c>
      <c r="G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INFO]]))),G949)</f>
        <v>89</v>
      </c>
    </row>
    <row r="951" spans="1:7" x14ac:dyDescent="0.25">
      <c r="A951" s="4" t="s">
        <v>946</v>
      </c>
      <c r="B951" s="5">
        <v>335688852765</v>
      </c>
      <c r="C951" s="4" t="s">
        <v>9032</v>
      </c>
      <c r="D951" s="4" t="s">
        <v>7842</v>
      </c>
      <c r="E951" s="6" t="s">
        <v>7936</v>
      </c>
      <c r="F951" s="5">
        <f>decoded[[#This Row],[FRT_DEC]]-B950</f>
        <v>19259</v>
      </c>
      <c r="G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INFO]]))),G950)</f>
        <v>89</v>
      </c>
    </row>
    <row r="952" spans="1:7" x14ac:dyDescent="0.25">
      <c r="A952" s="4" t="s">
        <v>1051</v>
      </c>
      <c r="B952" s="5">
        <v>335688853518</v>
      </c>
      <c r="C952" s="4" t="s">
        <v>9033</v>
      </c>
      <c r="D952" s="4" t="s">
        <v>7938</v>
      </c>
      <c r="E952" s="6" t="s">
        <v>7939</v>
      </c>
      <c r="F952" s="5">
        <f>decoded[[#This Row],[FRT_DEC]]-B951</f>
        <v>753</v>
      </c>
      <c r="G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INFO]]))),G951)</f>
        <v>89</v>
      </c>
    </row>
    <row r="953" spans="1:7" x14ac:dyDescent="0.25">
      <c r="A953" s="4" t="s">
        <v>947</v>
      </c>
      <c r="B953" s="5">
        <v>335688872766</v>
      </c>
      <c r="C953" s="4" t="s">
        <v>9034</v>
      </c>
      <c r="D953" s="4" t="s">
        <v>7842</v>
      </c>
      <c r="E953" s="6" t="s">
        <v>7936</v>
      </c>
      <c r="F953" s="5">
        <f>decoded[[#This Row],[FRT_DEC]]-B952</f>
        <v>19248</v>
      </c>
      <c r="G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INFO]]))),G952)</f>
        <v>89</v>
      </c>
    </row>
    <row r="954" spans="1:7" x14ac:dyDescent="0.25">
      <c r="A954" s="4" t="s">
        <v>1016</v>
      </c>
      <c r="B954" s="5">
        <v>335688873519</v>
      </c>
      <c r="C954" s="4" t="s">
        <v>9035</v>
      </c>
      <c r="D954" s="4" t="s">
        <v>7938</v>
      </c>
      <c r="E954" s="6" t="s">
        <v>7939</v>
      </c>
      <c r="F954" s="5">
        <f>decoded[[#This Row],[FRT_DEC]]-B953</f>
        <v>753</v>
      </c>
      <c r="G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INFO]]))),G953)</f>
        <v>89</v>
      </c>
    </row>
    <row r="955" spans="1:7" x14ac:dyDescent="0.25">
      <c r="A955" s="4" t="s">
        <v>948</v>
      </c>
      <c r="B955" s="5">
        <v>335688891697</v>
      </c>
      <c r="C955" s="4" t="s">
        <v>9036</v>
      </c>
      <c r="D955" s="4" t="s">
        <v>7842</v>
      </c>
      <c r="E955" s="6" t="s">
        <v>7945</v>
      </c>
      <c r="F955" s="5">
        <f>decoded[[#This Row],[FRT_DEC]]-B954</f>
        <v>18178</v>
      </c>
      <c r="G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INFO]]))),G954)</f>
        <v>89</v>
      </c>
    </row>
    <row r="956" spans="1:7" x14ac:dyDescent="0.25">
      <c r="A956" s="4" t="s">
        <v>949</v>
      </c>
      <c r="B956" s="5">
        <v>335688891704</v>
      </c>
      <c r="C956" s="4" t="s">
        <v>9037</v>
      </c>
      <c r="D956" s="4" t="s">
        <v>7938</v>
      </c>
      <c r="E956" s="6" t="s">
        <v>7947</v>
      </c>
      <c r="F956" s="5">
        <f>decoded[[#This Row],[FRT_DEC]]-B955</f>
        <v>7</v>
      </c>
      <c r="G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INFO]]))),G955)</f>
        <v>89</v>
      </c>
    </row>
    <row r="957" spans="1:7" x14ac:dyDescent="0.25">
      <c r="A957" s="4" t="s">
        <v>950</v>
      </c>
      <c r="B957" s="5">
        <v>335688892766</v>
      </c>
      <c r="C957" s="4" t="s">
        <v>9038</v>
      </c>
      <c r="D957" s="4" t="s">
        <v>7842</v>
      </c>
      <c r="E957" s="6" t="s">
        <v>7936</v>
      </c>
      <c r="F957" s="5">
        <f>decoded[[#This Row],[FRT_DEC]]-B956</f>
        <v>1062</v>
      </c>
      <c r="G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INFO]]))),G956)</f>
        <v>89</v>
      </c>
    </row>
    <row r="958" spans="1:7" x14ac:dyDescent="0.25">
      <c r="A958" s="4" t="s">
        <v>951</v>
      </c>
      <c r="B958" s="5">
        <v>335688893533</v>
      </c>
      <c r="C958" s="4" t="s">
        <v>9039</v>
      </c>
      <c r="D958" s="4" t="s">
        <v>7938</v>
      </c>
      <c r="E958" s="6" t="s">
        <v>7939</v>
      </c>
      <c r="F958" s="5">
        <f>decoded[[#This Row],[FRT_DEC]]-B957</f>
        <v>767</v>
      </c>
      <c r="G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INFO]]))),G957)</f>
        <v>89</v>
      </c>
    </row>
    <row r="959" spans="1:7" x14ac:dyDescent="0.25">
      <c r="A959" s="4" t="s">
        <v>1128</v>
      </c>
      <c r="B959" s="5">
        <v>335688898530</v>
      </c>
      <c r="C959" s="4" t="s">
        <v>9040</v>
      </c>
      <c r="D959" s="4" t="s">
        <v>7842</v>
      </c>
      <c r="E959" s="6" t="s">
        <v>7989</v>
      </c>
      <c r="F959" s="5">
        <f>decoded[[#This Row],[FRT_DEC]]-B958</f>
        <v>4997</v>
      </c>
      <c r="G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INFO]]))),G958)</f>
        <v>89</v>
      </c>
    </row>
    <row r="960" spans="1:7" x14ac:dyDescent="0.25">
      <c r="A960" s="4" t="s">
        <v>1129</v>
      </c>
      <c r="B960" s="5">
        <v>335688898571</v>
      </c>
      <c r="C960" s="4" t="s">
        <v>9041</v>
      </c>
      <c r="D960" s="4" t="s">
        <v>7938</v>
      </c>
      <c r="E960" s="6" t="s">
        <v>7991</v>
      </c>
      <c r="F960" s="5">
        <f>decoded[[#This Row],[FRT_DEC]]-B959</f>
        <v>41</v>
      </c>
      <c r="G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INFO]]))),G959)</f>
        <v>89</v>
      </c>
    </row>
    <row r="961" spans="1:7" x14ac:dyDescent="0.25">
      <c r="A961" s="4" t="s">
        <v>952</v>
      </c>
      <c r="B961" s="5">
        <v>335688898589</v>
      </c>
      <c r="C961" s="4" t="s">
        <v>9042</v>
      </c>
      <c r="D961" s="4" t="s">
        <v>7842</v>
      </c>
      <c r="E961" s="6" t="s">
        <v>7993</v>
      </c>
      <c r="F961" s="5">
        <f>decoded[[#This Row],[FRT_DEC]]-B960</f>
        <v>18</v>
      </c>
      <c r="G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INFO]]))),G960)</f>
        <v>89</v>
      </c>
    </row>
    <row r="962" spans="1:7" x14ac:dyDescent="0.25">
      <c r="A962" s="4" t="s">
        <v>953</v>
      </c>
      <c r="B962" s="5">
        <v>335688898607</v>
      </c>
      <c r="C962" s="4" t="s">
        <v>9043</v>
      </c>
      <c r="D962" s="4" t="s">
        <v>1099</v>
      </c>
      <c r="E962" s="6" t="s">
        <v>2081</v>
      </c>
      <c r="F962" s="5">
        <f>decoded[[#This Row],[FRT_DEC]]-B961</f>
        <v>18</v>
      </c>
      <c r="G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INFO]]))),G961)</f>
        <v>89</v>
      </c>
    </row>
    <row r="963" spans="1:7" x14ac:dyDescent="0.25">
      <c r="A963" s="4" t="s">
        <v>1130</v>
      </c>
      <c r="B963" s="5">
        <v>335688898610</v>
      </c>
      <c r="C963" s="4" t="s">
        <v>9044</v>
      </c>
      <c r="D963" s="4" t="s">
        <v>1099</v>
      </c>
      <c r="E963" s="6" t="s">
        <v>2089</v>
      </c>
      <c r="F963" s="5">
        <f>decoded[[#This Row],[FRT_DEC]]-B962</f>
        <v>3</v>
      </c>
      <c r="G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INFO]]))),G962)</f>
        <v>89</v>
      </c>
    </row>
    <row r="964" spans="1:7" x14ac:dyDescent="0.25">
      <c r="A964" s="4" t="s">
        <v>1131</v>
      </c>
      <c r="B964" s="5">
        <v>335688898618</v>
      </c>
      <c r="C964" s="4" t="s">
        <v>9045</v>
      </c>
      <c r="D964" s="4" t="s">
        <v>72</v>
      </c>
      <c r="E964" s="6" t="s">
        <v>7893</v>
      </c>
      <c r="F964" s="5">
        <f>decoded[[#This Row],[FRT_DEC]]-B963</f>
        <v>8</v>
      </c>
      <c r="G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INFO]]))),G963)</f>
        <v>89</v>
      </c>
    </row>
    <row r="965" spans="1:7" x14ac:dyDescent="0.25">
      <c r="A965" s="4" t="s">
        <v>1132</v>
      </c>
      <c r="B965" s="5">
        <v>335688899669</v>
      </c>
      <c r="C965" s="4" t="s">
        <v>9046</v>
      </c>
      <c r="D965" s="4" t="s">
        <v>7938</v>
      </c>
      <c r="E965" s="6" t="s">
        <v>7998</v>
      </c>
      <c r="F965" s="5">
        <f>decoded[[#This Row],[FRT_DEC]]-B964</f>
        <v>1051</v>
      </c>
      <c r="G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INFO]]))),G964)</f>
        <v>89</v>
      </c>
    </row>
    <row r="966" spans="1:7" x14ac:dyDescent="0.25">
      <c r="A966" s="4" t="s">
        <v>1133</v>
      </c>
      <c r="B966" s="5">
        <v>335688903699</v>
      </c>
      <c r="C966" s="4" t="s">
        <v>9047</v>
      </c>
      <c r="D966" s="4" t="s">
        <v>5</v>
      </c>
      <c r="E966" s="6" t="s">
        <v>9048</v>
      </c>
      <c r="F966" s="5">
        <f>decoded[[#This Row],[FRT_DEC]]-B965</f>
        <v>4030</v>
      </c>
      <c r="G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INFO]]))),G965)</f>
        <v>89</v>
      </c>
    </row>
    <row r="967" spans="1:7" x14ac:dyDescent="0.25">
      <c r="A967" s="4" t="s">
        <v>1134</v>
      </c>
      <c r="B967" s="5">
        <v>335688903702</v>
      </c>
      <c r="C967" s="4" t="s">
        <v>9049</v>
      </c>
      <c r="D967" s="4" t="s">
        <v>5</v>
      </c>
      <c r="E967" s="6" t="s">
        <v>7877</v>
      </c>
      <c r="F967" s="5">
        <f>decoded[[#This Row],[FRT_DEC]]-B966</f>
        <v>3</v>
      </c>
      <c r="G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INFO]]))),G966)</f>
        <v>89</v>
      </c>
    </row>
    <row r="968" spans="1:7" x14ac:dyDescent="0.25">
      <c r="A968" s="4" t="s">
        <v>1135</v>
      </c>
      <c r="B968" s="5">
        <v>335688903704</v>
      </c>
      <c r="C968" s="4" t="s">
        <v>9050</v>
      </c>
      <c r="D968" s="4" t="s">
        <v>3686</v>
      </c>
      <c r="E968" s="6" t="s">
        <v>9051</v>
      </c>
      <c r="F968" s="5">
        <f>decoded[[#This Row],[FRT_DEC]]-B967</f>
        <v>2</v>
      </c>
      <c r="G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INFO]]))),G967)</f>
        <v>89</v>
      </c>
    </row>
    <row r="969" spans="1:7" x14ac:dyDescent="0.25">
      <c r="A969" s="4" t="s">
        <v>954</v>
      </c>
      <c r="B969" s="5">
        <v>335688903707</v>
      </c>
      <c r="C969" s="4" t="s">
        <v>9052</v>
      </c>
      <c r="D969" s="4" t="s">
        <v>3686</v>
      </c>
      <c r="E969" s="6" t="s">
        <v>7878</v>
      </c>
      <c r="F969" s="5">
        <f>decoded[[#This Row],[FRT_DEC]]-B968</f>
        <v>3</v>
      </c>
      <c r="G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INFO]]))),G968)</f>
        <v>89</v>
      </c>
    </row>
    <row r="970" spans="1:7" x14ac:dyDescent="0.25">
      <c r="A970" s="4" t="s">
        <v>955</v>
      </c>
      <c r="B970" s="5">
        <v>335688903715</v>
      </c>
      <c r="C970" s="4" t="s">
        <v>9053</v>
      </c>
      <c r="D970" s="4" t="s">
        <v>7842</v>
      </c>
      <c r="E970" s="6" t="s">
        <v>8006</v>
      </c>
      <c r="F970" s="5">
        <f>decoded[[#This Row],[FRT_DEC]]-B969</f>
        <v>8</v>
      </c>
      <c r="G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INFO]]))),G969)</f>
        <v>89</v>
      </c>
    </row>
    <row r="971" spans="1:7" x14ac:dyDescent="0.25">
      <c r="A971" s="4" t="s">
        <v>956</v>
      </c>
      <c r="B971" s="5">
        <v>335688903738</v>
      </c>
      <c r="C971" s="4" t="s">
        <v>9054</v>
      </c>
      <c r="D971" s="4" t="s">
        <v>1099</v>
      </c>
      <c r="E971" s="6" t="s">
        <v>7894</v>
      </c>
      <c r="F971" s="5">
        <f>decoded[[#This Row],[FRT_DEC]]-B970</f>
        <v>23</v>
      </c>
      <c r="G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INFO]]))),G970)</f>
        <v>89</v>
      </c>
    </row>
    <row r="972" spans="1:7" x14ac:dyDescent="0.25">
      <c r="A972" s="4" t="s">
        <v>1136</v>
      </c>
      <c r="B972" s="5">
        <v>335688903757</v>
      </c>
      <c r="C972" s="4" t="s">
        <v>9055</v>
      </c>
      <c r="D972" s="4" t="s">
        <v>72</v>
      </c>
      <c r="E972" s="6" t="s">
        <v>3683</v>
      </c>
      <c r="F972" s="5">
        <f>decoded[[#This Row],[FRT_DEC]]-B971</f>
        <v>19</v>
      </c>
      <c r="G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INFO]]))),G971)</f>
        <v>89</v>
      </c>
    </row>
    <row r="973" spans="1:7" x14ac:dyDescent="0.25">
      <c r="A973" s="4" t="s">
        <v>1137</v>
      </c>
      <c r="B973" s="5">
        <v>335688903763</v>
      </c>
      <c r="C973" s="4" t="s">
        <v>9056</v>
      </c>
      <c r="D973" s="4" t="s">
        <v>72</v>
      </c>
      <c r="E973" s="6" t="s">
        <v>2088</v>
      </c>
      <c r="F973" s="5">
        <f>decoded[[#This Row],[FRT_DEC]]-B972</f>
        <v>6</v>
      </c>
      <c r="G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INFO]]))),G972)</f>
        <v>89</v>
      </c>
    </row>
    <row r="974" spans="1:7" x14ac:dyDescent="0.25">
      <c r="A974" s="4" t="s">
        <v>957</v>
      </c>
      <c r="B974" s="5">
        <v>335688903776</v>
      </c>
      <c r="C974" s="4" t="s">
        <v>9057</v>
      </c>
      <c r="D974" s="4" t="s">
        <v>72</v>
      </c>
      <c r="E974" s="6" t="s">
        <v>2107</v>
      </c>
      <c r="F974" s="5">
        <f>decoded[[#This Row],[FRT_DEC]]-B973</f>
        <v>13</v>
      </c>
      <c r="G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INFO]]))),G973)</f>
        <v>89</v>
      </c>
    </row>
    <row r="975" spans="1:7" x14ac:dyDescent="0.25">
      <c r="A975" s="4" t="s">
        <v>958</v>
      </c>
      <c r="B975" s="5">
        <v>335688904159</v>
      </c>
      <c r="C975" s="4" t="s">
        <v>9058</v>
      </c>
      <c r="D975" s="4" t="s">
        <v>7938</v>
      </c>
      <c r="E975" s="6" t="s">
        <v>8012</v>
      </c>
      <c r="F975" s="5">
        <f>decoded[[#This Row],[FRT_DEC]]-B974</f>
        <v>383</v>
      </c>
      <c r="G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INFO]]))),G974)</f>
        <v>89</v>
      </c>
    </row>
    <row r="976" spans="1:7" x14ac:dyDescent="0.25">
      <c r="A976" s="4" t="s">
        <v>1138</v>
      </c>
      <c r="B976" s="5">
        <v>335688912765</v>
      </c>
      <c r="C976" s="4" t="s">
        <v>9059</v>
      </c>
      <c r="D976" s="4" t="s">
        <v>7842</v>
      </c>
      <c r="E976" s="6" t="s">
        <v>7936</v>
      </c>
      <c r="F976" s="5">
        <f>decoded[[#This Row],[FRT_DEC]]-B975</f>
        <v>8606</v>
      </c>
      <c r="G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INFO]]))),G975)</f>
        <v>89</v>
      </c>
    </row>
    <row r="977" spans="1:7" x14ac:dyDescent="0.25">
      <c r="A977" s="4" t="s">
        <v>959</v>
      </c>
      <c r="B977" s="5">
        <v>335688913600</v>
      </c>
      <c r="C977" s="4" t="s">
        <v>9060</v>
      </c>
      <c r="D977" s="4" t="s">
        <v>7938</v>
      </c>
      <c r="E977" s="6" t="s">
        <v>7939</v>
      </c>
      <c r="F977" s="5">
        <f>decoded[[#This Row],[FRT_DEC]]-B976</f>
        <v>835</v>
      </c>
      <c r="G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INFO]]))),G976)</f>
        <v>89</v>
      </c>
    </row>
    <row r="978" spans="1:7" x14ac:dyDescent="0.25">
      <c r="A978" s="4" t="s">
        <v>960</v>
      </c>
      <c r="B978" s="5">
        <v>335688932765</v>
      </c>
      <c r="C978" s="4" t="s">
        <v>9061</v>
      </c>
      <c r="D978" s="4" t="s">
        <v>7842</v>
      </c>
      <c r="E978" s="6" t="s">
        <v>7936</v>
      </c>
      <c r="F978" s="5">
        <f>decoded[[#This Row],[FRT_DEC]]-B977</f>
        <v>19165</v>
      </c>
      <c r="G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INFO]]))),G977)</f>
        <v>89</v>
      </c>
    </row>
    <row r="979" spans="1:7" x14ac:dyDescent="0.25">
      <c r="A979" s="4" t="s">
        <v>961</v>
      </c>
      <c r="B979" s="5">
        <v>335688933506</v>
      </c>
      <c r="C979" s="4" t="s">
        <v>9062</v>
      </c>
      <c r="D979" s="4" t="s">
        <v>7938</v>
      </c>
      <c r="E979" s="6" t="s">
        <v>7939</v>
      </c>
      <c r="F979" s="5">
        <f>decoded[[#This Row],[FRT_DEC]]-B978</f>
        <v>741</v>
      </c>
      <c r="G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INFO]]))),G978)</f>
        <v>89</v>
      </c>
    </row>
    <row r="980" spans="1:7" x14ac:dyDescent="0.25">
      <c r="A980" s="4" t="s">
        <v>962</v>
      </c>
      <c r="B980" s="5">
        <v>335688952765</v>
      </c>
      <c r="C980" s="4" t="s">
        <v>9063</v>
      </c>
      <c r="D980" s="4" t="s">
        <v>7842</v>
      </c>
      <c r="E980" s="6" t="s">
        <v>7936</v>
      </c>
      <c r="F980" s="5">
        <f>decoded[[#This Row],[FRT_DEC]]-B979</f>
        <v>19259</v>
      </c>
      <c r="G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INFO]]))),G979)</f>
        <v>89</v>
      </c>
    </row>
    <row r="981" spans="1:7" x14ac:dyDescent="0.25">
      <c r="A981" s="4" t="s">
        <v>963</v>
      </c>
      <c r="B981" s="5">
        <v>335688953505</v>
      </c>
      <c r="C981" s="4" t="s">
        <v>9064</v>
      </c>
      <c r="D981" s="4" t="s">
        <v>7938</v>
      </c>
      <c r="E981" s="6" t="s">
        <v>7939</v>
      </c>
      <c r="F981" s="5">
        <f>decoded[[#This Row],[FRT_DEC]]-B980</f>
        <v>740</v>
      </c>
      <c r="G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INFO]]))),G980)</f>
        <v>89</v>
      </c>
    </row>
    <row r="982" spans="1:7" x14ac:dyDescent="0.25">
      <c r="A982" s="4" t="s">
        <v>964</v>
      </c>
      <c r="B982" s="5">
        <v>335688972767</v>
      </c>
      <c r="C982" s="4" t="s">
        <v>9065</v>
      </c>
      <c r="D982" s="4" t="s">
        <v>7842</v>
      </c>
      <c r="E982" s="6" t="s">
        <v>7936</v>
      </c>
      <c r="F982" s="5">
        <f>decoded[[#This Row],[FRT_DEC]]-B981</f>
        <v>19262</v>
      </c>
      <c r="G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INFO]]))),G981)</f>
        <v>89</v>
      </c>
    </row>
    <row r="983" spans="1:7" x14ac:dyDescent="0.25">
      <c r="A983" s="4" t="s">
        <v>1017</v>
      </c>
      <c r="B983" s="5">
        <v>335688973505</v>
      </c>
      <c r="C983" s="4" t="s">
        <v>9066</v>
      </c>
      <c r="D983" s="4" t="s">
        <v>7938</v>
      </c>
      <c r="E983" s="6" t="s">
        <v>7939</v>
      </c>
      <c r="F983" s="5">
        <f>decoded[[#This Row],[FRT_DEC]]-B982</f>
        <v>738</v>
      </c>
      <c r="G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INFO]]))),G982)</f>
        <v>89</v>
      </c>
    </row>
    <row r="984" spans="1:7" x14ac:dyDescent="0.25">
      <c r="A984" s="4" t="s">
        <v>1018</v>
      </c>
      <c r="B984" s="5">
        <v>335688991697</v>
      </c>
      <c r="C984" s="4" t="s">
        <v>9067</v>
      </c>
      <c r="D984" s="4" t="s">
        <v>7842</v>
      </c>
      <c r="E984" s="6" t="s">
        <v>7945</v>
      </c>
      <c r="F984" s="5">
        <f>decoded[[#This Row],[FRT_DEC]]-B983</f>
        <v>18192</v>
      </c>
      <c r="G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INFO]]))),G983)</f>
        <v>89</v>
      </c>
    </row>
    <row r="985" spans="1:7" x14ac:dyDescent="0.25">
      <c r="A985" s="4" t="s">
        <v>965</v>
      </c>
      <c r="B985" s="5">
        <v>335688991703</v>
      </c>
      <c r="C985" s="4" t="s">
        <v>9068</v>
      </c>
      <c r="D985" s="4" t="s">
        <v>7938</v>
      </c>
      <c r="E985" s="6" t="s">
        <v>7947</v>
      </c>
      <c r="F985" s="5">
        <f>decoded[[#This Row],[FRT_DEC]]-B984</f>
        <v>6</v>
      </c>
      <c r="G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INFO]]))),G984)</f>
        <v>89</v>
      </c>
    </row>
    <row r="986" spans="1:7" x14ac:dyDescent="0.25">
      <c r="A986" s="4" t="s">
        <v>966</v>
      </c>
      <c r="B986" s="5">
        <v>335688992766</v>
      </c>
      <c r="C986" s="4" t="s">
        <v>9069</v>
      </c>
      <c r="D986" s="4" t="s">
        <v>7842</v>
      </c>
      <c r="E986" s="6" t="s">
        <v>7936</v>
      </c>
      <c r="F986" s="5">
        <f>decoded[[#This Row],[FRT_DEC]]-B985</f>
        <v>1063</v>
      </c>
      <c r="G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INFO]]))),G985)</f>
        <v>89</v>
      </c>
    </row>
    <row r="987" spans="1:7" x14ac:dyDescent="0.25">
      <c r="A987" s="4" t="s">
        <v>1019</v>
      </c>
      <c r="B987" s="5">
        <v>335688993504</v>
      </c>
      <c r="C987" s="4" t="s">
        <v>9070</v>
      </c>
      <c r="D987" s="4" t="s">
        <v>7938</v>
      </c>
      <c r="E987" s="6" t="s">
        <v>7939</v>
      </c>
      <c r="F987" s="5">
        <f>decoded[[#This Row],[FRT_DEC]]-B986</f>
        <v>738</v>
      </c>
      <c r="G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INFO]]))),G986)</f>
        <v>89</v>
      </c>
    </row>
    <row r="988" spans="1:7" x14ac:dyDescent="0.25">
      <c r="A988" s="4" t="s">
        <v>1020</v>
      </c>
      <c r="B988" s="5">
        <v>335689012765</v>
      </c>
      <c r="C988" s="4" t="s">
        <v>9071</v>
      </c>
      <c r="D988" s="4" t="s">
        <v>7842</v>
      </c>
      <c r="E988" s="6" t="s">
        <v>7936</v>
      </c>
      <c r="F988" s="5">
        <f>decoded[[#This Row],[FRT_DEC]]-B987</f>
        <v>19261</v>
      </c>
      <c r="G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INFO]]))),G987)</f>
        <v>89</v>
      </c>
    </row>
    <row r="989" spans="1:7" x14ac:dyDescent="0.25">
      <c r="A989" s="4" t="s">
        <v>1021</v>
      </c>
      <c r="B989" s="5">
        <v>335689013517</v>
      </c>
      <c r="C989" s="4" t="s">
        <v>9072</v>
      </c>
      <c r="D989" s="4" t="s">
        <v>7938</v>
      </c>
      <c r="E989" s="6" t="s">
        <v>7939</v>
      </c>
      <c r="F989" s="5">
        <f>decoded[[#This Row],[FRT_DEC]]-B988</f>
        <v>752</v>
      </c>
      <c r="G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INFO]]))),G988)</f>
        <v>89</v>
      </c>
    </row>
    <row r="990" spans="1:7" x14ac:dyDescent="0.25">
      <c r="A990" s="4" t="s">
        <v>1022</v>
      </c>
      <c r="B990" s="5">
        <v>335689032765</v>
      </c>
      <c r="C990" s="4" t="s">
        <v>9073</v>
      </c>
      <c r="D990" s="4" t="s">
        <v>7842</v>
      </c>
      <c r="E990" s="6" t="s">
        <v>7936</v>
      </c>
      <c r="F990" s="5">
        <f>decoded[[#This Row],[FRT_DEC]]-B989</f>
        <v>19248</v>
      </c>
      <c r="G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INFO]]))),G989)</f>
        <v>89</v>
      </c>
    </row>
    <row r="991" spans="1:7" x14ac:dyDescent="0.25">
      <c r="A991" s="4" t="s">
        <v>1023</v>
      </c>
      <c r="B991" s="5">
        <v>335689033505</v>
      </c>
      <c r="C991" s="4" t="s">
        <v>9074</v>
      </c>
      <c r="D991" s="4" t="s">
        <v>7938</v>
      </c>
      <c r="E991" s="6" t="s">
        <v>7939</v>
      </c>
      <c r="F991" s="5">
        <f>decoded[[#This Row],[FRT_DEC]]-B990</f>
        <v>740</v>
      </c>
      <c r="G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INFO]]))),G990)</f>
        <v>89</v>
      </c>
    </row>
    <row r="992" spans="1:7" x14ac:dyDescent="0.25">
      <c r="A992" s="4" t="s">
        <v>1024</v>
      </c>
      <c r="B992" s="5">
        <v>335689052767</v>
      </c>
      <c r="C992" s="4" t="s">
        <v>9075</v>
      </c>
      <c r="D992" s="4" t="s">
        <v>7842</v>
      </c>
      <c r="E992" s="6" t="s">
        <v>7936</v>
      </c>
      <c r="F992" s="5">
        <f>decoded[[#This Row],[FRT_DEC]]-B991</f>
        <v>19262</v>
      </c>
      <c r="G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INFO]]))),G991)</f>
        <v>89</v>
      </c>
    </row>
    <row r="993" spans="1:7" x14ac:dyDescent="0.25">
      <c r="A993" s="4" t="s">
        <v>967</v>
      </c>
      <c r="B993" s="5">
        <v>335689053518</v>
      </c>
      <c r="C993" s="4" t="s">
        <v>9076</v>
      </c>
      <c r="D993" s="4" t="s">
        <v>7938</v>
      </c>
      <c r="E993" s="6" t="s">
        <v>7939</v>
      </c>
      <c r="F993" s="5">
        <f>decoded[[#This Row],[FRT_DEC]]-B992</f>
        <v>751</v>
      </c>
      <c r="G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INFO]]))),G992)</f>
        <v>89</v>
      </c>
    </row>
    <row r="994" spans="1:7" x14ac:dyDescent="0.25">
      <c r="A994" s="4" t="s">
        <v>968</v>
      </c>
      <c r="B994" s="5">
        <v>335689072765</v>
      </c>
      <c r="C994" s="4" t="s">
        <v>9077</v>
      </c>
      <c r="D994" s="4" t="s">
        <v>7842</v>
      </c>
      <c r="E994" s="6" t="s">
        <v>7936</v>
      </c>
      <c r="F994" s="5">
        <f>decoded[[#This Row],[FRT_DEC]]-B993</f>
        <v>19247</v>
      </c>
      <c r="G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INFO]]))),G993)</f>
        <v>89</v>
      </c>
    </row>
    <row r="995" spans="1:7" x14ac:dyDescent="0.25">
      <c r="A995" s="4" t="s">
        <v>969</v>
      </c>
      <c r="B995" s="5">
        <v>335689073512</v>
      </c>
      <c r="C995" s="4" t="s">
        <v>9078</v>
      </c>
      <c r="D995" s="4" t="s">
        <v>7938</v>
      </c>
      <c r="E995" s="6" t="s">
        <v>7939</v>
      </c>
      <c r="F995" s="5">
        <f>decoded[[#This Row],[FRT_DEC]]-B994</f>
        <v>747</v>
      </c>
      <c r="G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INFO]]))),G994)</f>
        <v>89</v>
      </c>
    </row>
    <row r="996" spans="1:7" x14ac:dyDescent="0.25">
      <c r="A996" s="4" t="s">
        <v>1025</v>
      </c>
      <c r="B996" s="5">
        <v>335689091711</v>
      </c>
      <c r="C996" s="4" t="s">
        <v>9079</v>
      </c>
      <c r="D996" s="4" t="s">
        <v>7842</v>
      </c>
      <c r="E996" s="6" t="s">
        <v>7945</v>
      </c>
      <c r="F996" s="5">
        <f>decoded[[#This Row],[FRT_DEC]]-B995</f>
        <v>18199</v>
      </c>
      <c r="G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INFO]]))),G995)</f>
        <v>89</v>
      </c>
    </row>
    <row r="997" spans="1:7" x14ac:dyDescent="0.25">
      <c r="A997" s="4" t="s">
        <v>1026</v>
      </c>
      <c r="B997" s="5">
        <v>335689091718</v>
      </c>
      <c r="C997" s="4" t="s">
        <v>9080</v>
      </c>
      <c r="D997" s="4" t="s">
        <v>7938</v>
      </c>
      <c r="E997" s="6" t="s">
        <v>7947</v>
      </c>
      <c r="F997" s="5">
        <f>decoded[[#This Row],[FRT_DEC]]-B996</f>
        <v>7</v>
      </c>
      <c r="G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INFO]]))),G996)</f>
        <v>89</v>
      </c>
    </row>
    <row r="998" spans="1:7" x14ac:dyDescent="0.25">
      <c r="A998" s="4" t="s">
        <v>970</v>
      </c>
      <c r="B998" s="5">
        <v>335689092765</v>
      </c>
      <c r="C998" s="4" t="s">
        <v>9081</v>
      </c>
      <c r="D998" s="4" t="s">
        <v>7842</v>
      </c>
      <c r="E998" s="6" t="s">
        <v>7936</v>
      </c>
      <c r="F998" s="5">
        <f>decoded[[#This Row],[FRT_DEC]]-B997</f>
        <v>1047</v>
      </c>
      <c r="G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INFO]]))),G997)</f>
        <v>89</v>
      </c>
    </row>
    <row r="999" spans="1:7" x14ac:dyDescent="0.25">
      <c r="A999" s="4" t="s">
        <v>971</v>
      </c>
      <c r="B999" s="5">
        <v>335689093599</v>
      </c>
      <c r="C999" s="4" t="s">
        <v>9082</v>
      </c>
      <c r="D999" s="4" t="s">
        <v>7938</v>
      </c>
      <c r="E999" s="6" t="s">
        <v>7939</v>
      </c>
      <c r="F999" s="5">
        <f>decoded[[#This Row],[FRT_DEC]]-B998</f>
        <v>834</v>
      </c>
      <c r="G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INFO]]))),G998)</f>
        <v>89</v>
      </c>
    </row>
    <row r="1000" spans="1:7" x14ac:dyDescent="0.25">
      <c r="A1000" s="4" t="s">
        <v>1027</v>
      </c>
      <c r="B1000" s="5">
        <v>335689112765</v>
      </c>
      <c r="C1000" s="4" t="s">
        <v>9083</v>
      </c>
      <c r="D1000" s="4" t="s">
        <v>7842</v>
      </c>
      <c r="E1000" s="6" t="s">
        <v>7936</v>
      </c>
      <c r="F1000" s="5">
        <f>decoded[[#This Row],[FRT_DEC]]-B999</f>
        <v>19166</v>
      </c>
      <c r="G1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INFO]]))),G999)</f>
        <v>89</v>
      </c>
    </row>
    <row r="1001" spans="1:7" x14ac:dyDescent="0.25">
      <c r="A1001" s="4" t="s">
        <v>972</v>
      </c>
      <c r="B1001" s="5">
        <v>335689113593</v>
      </c>
      <c r="C1001" s="4" t="s">
        <v>9084</v>
      </c>
      <c r="D1001" s="4" t="s">
        <v>7938</v>
      </c>
      <c r="E1001" s="6" t="s">
        <v>7939</v>
      </c>
      <c r="F1001" s="5">
        <f>decoded[[#This Row],[FRT_DEC]]-B1000</f>
        <v>828</v>
      </c>
      <c r="G1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INFO]]))),G1000)</f>
        <v>89</v>
      </c>
    </row>
    <row r="1002" spans="1:7" x14ac:dyDescent="0.25">
      <c r="A1002" s="4" t="s">
        <v>973</v>
      </c>
      <c r="B1002" s="5">
        <v>335689132766</v>
      </c>
      <c r="C1002" s="4" t="s">
        <v>9085</v>
      </c>
      <c r="D1002" s="4" t="s">
        <v>7842</v>
      </c>
      <c r="E1002" s="6" t="s">
        <v>7936</v>
      </c>
      <c r="F1002" s="5">
        <f>decoded[[#This Row],[FRT_DEC]]-B1001</f>
        <v>19173</v>
      </c>
      <c r="G1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INFO]]))),G1001)</f>
        <v>89</v>
      </c>
    </row>
    <row r="1003" spans="1:7" x14ac:dyDescent="0.25">
      <c r="A1003" s="4" t="s">
        <v>974</v>
      </c>
      <c r="B1003" s="5">
        <v>335689133515</v>
      </c>
      <c r="C1003" s="4" t="s">
        <v>9086</v>
      </c>
      <c r="D1003" s="4" t="s">
        <v>7938</v>
      </c>
      <c r="E1003" s="6" t="s">
        <v>7939</v>
      </c>
      <c r="F1003" s="5">
        <f>decoded[[#This Row],[FRT_DEC]]-B1002</f>
        <v>749</v>
      </c>
      <c r="G1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INFO]]))),G1002)</f>
        <v>89</v>
      </c>
    </row>
    <row r="1004" spans="1:7" x14ac:dyDescent="0.25">
      <c r="A1004" s="4" t="s">
        <v>975</v>
      </c>
      <c r="B1004" s="5">
        <v>335689152766</v>
      </c>
      <c r="C1004" s="4" t="s">
        <v>9087</v>
      </c>
      <c r="D1004" s="4" t="s">
        <v>7842</v>
      </c>
      <c r="E1004" s="6" t="s">
        <v>7936</v>
      </c>
      <c r="F1004" s="5">
        <f>decoded[[#This Row],[FRT_DEC]]-B1003</f>
        <v>19251</v>
      </c>
      <c r="G1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INFO]]))),G1003)</f>
        <v>89</v>
      </c>
    </row>
    <row r="1005" spans="1:7" x14ac:dyDescent="0.25">
      <c r="A1005" s="4" t="s">
        <v>976</v>
      </c>
      <c r="B1005" s="5">
        <v>335689153523</v>
      </c>
      <c r="C1005" s="4" t="s">
        <v>9088</v>
      </c>
      <c r="D1005" s="4" t="s">
        <v>7938</v>
      </c>
      <c r="E1005" s="6" t="s">
        <v>7939</v>
      </c>
      <c r="F1005" s="5">
        <f>decoded[[#This Row],[FRT_DEC]]-B1004</f>
        <v>757</v>
      </c>
      <c r="G1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INFO]]))),G1004)</f>
        <v>89</v>
      </c>
    </row>
    <row r="1006" spans="1:7" x14ac:dyDescent="0.25">
      <c r="A1006" s="4" t="s">
        <v>977</v>
      </c>
      <c r="B1006" s="5">
        <v>335689172765</v>
      </c>
      <c r="C1006" s="4" t="s">
        <v>9089</v>
      </c>
      <c r="D1006" s="4" t="s">
        <v>7842</v>
      </c>
      <c r="E1006" s="6" t="s">
        <v>7936</v>
      </c>
      <c r="F1006" s="5">
        <f>decoded[[#This Row],[FRT_DEC]]-B1005</f>
        <v>19242</v>
      </c>
      <c r="G1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INFO]]))),G1005)</f>
        <v>89</v>
      </c>
    </row>
    <row r="1007" spans="1:7" x14ac:dyDescent="0.25">
      <c r="A1007" s="4" t="s">
        <v>978</v>
      </c>
      <c r="B1007" s="5">
        <v>335689173512</v>
      </c>
      <c r="C1007" s="4" t="s">
        <v>9090</v>
      </c>
      <c r="D1007" s="4" t="s">
        <v>7938</v>
      </c>
      <c r="E1007" s="6" t="s">
        <v>7939</v>
      </c>
      <c r="F1007" s="5">
        <f>decoded[[#This Row],[FRT_DEC]]-B1006</f>
        <v>747</v>
      </c>
      <c r="G1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INFO]]))),G1006)</f>
        <v>89</v>
      </c>
    </row>
    <row r="1008" spans="1:7" x14ac:dyDescent="0.25">
      <c r="A1008" s="4" t="s">
        <v>979</v>
      </c>
      <c r="B1008" s="5">
        <v>335689191697</v>
      </c>
      <c r="C1008" s="4" t="s">
        <v>9091</v>
      </c>
      <c r="D1008" s="4" t="s">
        <v>7842</v>
      </c>
      <c r="E1008" s="6" t="s">
        <v>7945</v>
      </c>
      <c r="F1008" s="5">
        <f>decoded[[#This Row],[FRT_DEC]]-B1007</f>
        <v>18185</v>
      </c>
      <c r="G1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INFO]]))),G1007)</f>
        <v>89</v>
      </c>
    </row>
    <row r="1009" spans="1:7" x14ac:dyDescent="0.25">
      <c r="A1009" s="4" t="s">
        <v>980</v>
      </c>
      <c r="B1009" s="5">
        <v>335689191703</v>
      </c>
      <c r="C1009" s="4" t="s">
        <v>9092</v>
      </c>
      <c r="D1009" s="4" t="s">
        <v>7938</v>
      </c>
      <c r="E1009" s="6" t="s">
        <v>7947</v>
      </c>
      <c r="F1009" s="5">
        <f>decoded[[#This Row],[FRT_DEC]]-B1008</f>
        <v>6</v>
      </c>
      <c r="G1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INFO]]))),G1008)</f>
        <v>89</v>
      </c>
    </row>
    <row r="1010" spans="1:7" x14ac:dyDescent="0.25">
      <c r="A1010" s="4" t="s">
        <v>981</v>
      </c>
      <c r="B1010" s="5">
        <v>335689192765</v>
      </c>
      <c r="C1010" s="4" t="s">
        <v>9093</v>
      </c>
      <c r="D1010" s="4" t="s">
        <v>7842</v>
      </c>
      <c r="E1010" s="6" t="s">
        <v>7936</v>
      </c>
      <c r="F1010" s="5">
        <f>decoded[[#This Row],[FRT_DEC]]-B1009</f>
        <v>1062</v>
      </c>
      <c r="G1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INFO]]))),G1009)</f>
        <v>89</v>
      </c>
    </row>
    <row r="1011" spans="1:7" x14ac:dyDescent="0.25">
      <c r="A1011" s="4" t="s">
        <v>982</v>
      </c>
      <c r="B1011" s="5">
        <v>335689193535</v>
      </c>
      <c r="C1011" s="4" t="s">
        <v>9094</v>
      </c>
      <c r="D1011" s="4" t="s">
        <v>7938</v>
      </c>
      <c r="E1011" s="6" t="s">
        <v>7939</v>
      </c>
      <c r="F1011" s="5">
        <f>decoded[[#This Row],[FRT_DEC]]-B1010</f>
        <v>770</v>
      </c>
      <c r="G1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INFO]]))),G1010)</f>
        <v>89</v>
      </c>
    </row>
    <row r="1012" spans="1:7" x14ac:dyDescent="0.25">
      <c r="A1012" s="4" t="s">
        <v>983</v>
      </c>
      <c r="B1012" s="5">
        <v>335689212765</v>
      </c>
      <c r="C1012" s="4" t="s">
        <v>9095</v>
      </c>
      <c r="D1012" s="4" t="s">
        <v>7842</v>
      </c>
      <c r="E1012" s="6" t="s">
        <v>7936</v>
      </c>
      <c r="F1012" s="5">
        <f>decoded[[#This Row],[FRT_DEC]]-B1011</f>
        <v>19230</v>
      </c>
      <c r="G1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INFO]]))),G1011)</f>
        <v>89</v>
      </c>
    </row>
    <row r="1013" spans="1:7" x14ac:dyDescent="0.25">
      <c r="A1013" s="4" t="s">
        <v>984</v>
      </c>
      <c r="B1013" s="5">
        <v>335689213514</v>
      </c>
      <c r="C1013" s="4" t="s">
        <v>9096</v>
      </c>
      <c r="D1013" s="4" t="s">
        <v>7938</v>
      </c>
      <c r="E1013" s="6" t="s">
        <v>7939</v>
      </c>
      <c r="F1013" s="5">
        <f>decoded[[#This Row],[FRT_DEC]]-B1012</f>
        <v>749</v>
      </c>
      <c r="G1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INFO]]))),G1012)</f>
        <v>89</v>
      </c>
    </row>
    <row r="1014" spans="1:7" x14ac:dyDescent="0.25">
      <c r="A1014" s="4" t="s">
        <v>985</v>
      </c>
      <c r="B1014" s="5">
        <v>335689232765</v>
      </c>
      <c r="C1014" s="4" t="s">
        <v>9097</v>
      </c>
      <c r="D1014" s="4" t="s">
        <v>7842</v>
      </c>
      <c r="E1014" s="6" t="s">
        <v>7936</v>
      </c>
      <c r="F1014" s="5">
        <f>decoded[[#This Row],[FRT_DEC]]-B1013</f>
        <v>19251</v>
      </c>
      <c r="G1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INFO]]))),G1013)</f>
        <v>89</v>
      </c>
    </row>
    <row r="1015" spans="1:7" x14ac:dyDescent="0.25">
      <c r="A1015" s="4" t="s">
        <v>986</v>
      </c>
      <c r="B1015" s="5">
        <v>335689233528</v>
      </c>
      <c r="C1015" s="4" t="s">
        <v>9098</v>
      </c>
      <c r="D1015" s="4" t="s">
        <v>7938</v>
      </c>
      <c r="E1015" s="6" t="s">
        <v>7939</v>
      </c>
      <c r="F1015" s="5">
        <f>decoded[[#This Row],[FRT_DEC]]-B1014</f>
        <v>763</v>
      </c>
      <c r="G1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INFO]]))),G1014)</f>
        <v>89</v>
      </c>
    </row>
    <row r="1016" spans="1:7" x14ac:dyDescent="0.25">
      <c r="A1016" s="4" t="s">
        <v>987</v>
      </c>
      <c r="B1016" s="5">
        <v>335689252780</v>
      </c>
      <c r="C1016" s="4" t="s">
        <v>9099</v>
      </c>
      <c r="D1016" s="4" t="s">
        <v>7842</v>
      </c>
      <c r="E1016" s="6" t="s">
        <v>7936</v>
      </c>
      <c r="F1016" s="5">
        <f>decoded[[#This Row],[FRT_DEC]]-B1015</f>
        <v>19252</v>
      </c>
      <c r="G1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INFO]]))),G1015)</f>
        <v>89</v>
      </c>
    </row>
    <row r="1017" spans="1:7" x14ac:dyDescent="0.25">
      <c r="A1017" s="4" t="s">
        <v>988</v>
      </c>
      <c r="B1017" s="5">
        <v>335689253618</v>
      </c>
      <c r="C1017" s="4" t="s">
        <v>9100</v>
      </c>
      <c r="D1017" s="4" t="s">
        <v>7938</v>
      </c>
      <c r="E1017" s="6" t="s">
        <v>7939</v>
      </c>
      <c r="F1017" s="5">
        <f>decoded[[#This Row],[FRT_DEC]]-B1016</f>
        <v>838</v>
      </c>
      <c r="G1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INFO]]))),G1016)</f>
        <v>89</v>
      </c>
    </row>
    <row r="1018" spans="1:7" x14ac:dyDescent="0.25">
      <c r="A1018" s="4" t="s">
        <v>989</v>
      </c>
      <c r="B1018" s="5">
        <v>335689272766</v>
      </c>
      <c r="C1018" s="4" t="s">
        <v>9101</v>
      </c>
      <c r="D1018" s="4" t="s">
        <v>7842</v>
      </c>
      <c r="E1018" s="6" t="s">
        <v>7936</v>
      </c>
      <c r="F1018" s="5">
        <f>decoded[[#This Row],[FRT_DEC]]-B1017</f>
        <v>19148</v>
      </c>
      <c r="G1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INFO]]))),G1017)</f>
        <v>89</v>
      </c>
    </row>
    <row r="1019" spans="1:7" x14ac:dyDescent="0.25">
      <c r="A1019" s="4" t="s">
        <v>990</v>
      </c>
      <c r="B1019" s="5">
        <v>335689273511</v>
      </c>
      <c r="C1019" s="4" t="s">
        <v>9102</v>
      </c>
      <c r="D1019" s="4" t="s">
        <v>7938</v>
      </c>
      <c r="E1019" s="6" t="s">
        <v>7939</v>
      </c>
      <c r="F1019" s="5">
        <f>decoded[[#This Row],[FRT_DEC]]-B1018</f>
        <v>745</v>
      </c>
      <c r="G1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INFO]]))),G1018)</f>
        <v>89</v>
      </c>
    </row>
    <row r="1020" spans="1:7" x14ac:dyDescent="0.25">
      <c r="A1020" s="4" t="s">
        <v>991</v>
      </c>
      <c r="B1020" s="5">
        <v>335689283398</v>
      </c>
      <c r="C1020" s="4" t="s">
        <v>9103</v>
      </c>
      <c r="D1020" s="4" t="s">
        <v>7842</v>
      </c>
      <c r="E1020" s="6" t="s">
        <v>7989</v>
      </c>
      <c r="F1020" s="5">
        <f>decoded[[#This Row],[FRT_DEC]]-B1019</f>
        <v>9887</v>
      </c>
      <c r="G1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INFO]]))),G1019)</f>
        <v>89</v>
      </c>
    </row>
    <row r="1021" spans="1:7" x14ac:dyDescent="0.25">
      <c r="A1021" s="4" t="s">
        <v>992</v>
      </c>
      <c r="B1021" s="5">
        <v>335689283404</v>
      </c>
      <c r="C1021" s="4" t="s">
        <v>9104</v>
      </c>
      <c r="D1021" s="4" t="s">
        <v>292</v>
      </c>
      <c r="E1021" s="6" t="s">
        <v>9105</v>
      </c>
      <c r="F1021" s="5">
        <f>decoded[[#This Row],[FRT_DEC]]-B1020</f>
        <v>6</v>
      </c>
      <c r="G1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INFO]]))),G1020)</f>
        <v>89</v>
      </c>
    </row>
    <row r="1022" spans="1:7" x14ac:dyDescent="0.25">
      <c r="A1022" s="4" t="s">
        <v>993</v>
      </c>
      <c r="B1022" s="5">
        <v>335689283409</v>
      </c>
      <c r="C1022" s="4" t="s">
        <v>9106</v>
      </c>
      <c r="D1022" s="4" t="s">
        <v>216</v>
      </c>
      <c r="E1022" s="6" t="s">
        <v>3970</v>
      </c>
      <c r="F1022" s="5">
        <f>decoded[[#This Row],[FRT_DEC]]-B1021</f>
        <v>5</v>
      </c>
      <c r="G1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INFO]]))),G1021)</f>
        <v>89</v>
      </c>
    </row>
    <row r="1023" spans="1:7" x14ac:dyDescent="0.25">
      <c r="A1023" s="4" t="s">
        <v>1028</v>
      </c>
      <c r="B1023" s="5">
        <v>335689283456</v>
      </c>
      <c r="C1023" s="4" t="s">
        <v>9107</v>
      </c>
      <c r="D1023" s="4" t="s">
        <v>221</v>
      </c>
      <c r="E1023" s="6" t="s">
        <v>222</v>
      </c>
      <c r="F1023" s="5">
        <f>decoded[[#This Row],[FRT_DEC]]-B1022</f>
        <v>47</v>
      </c>
      <c r="G1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INFO]]))),G1022)</f>
        <v>89</v>
      </c>
    </row>
    <row r="1024" spans="1:7" x14ac:dyDescent="0.25">
      <c r="A1024" s="4" t="s">
        <v>994</v>
      </c>
      <c r="B1024" s="5">
        <v>335689283471</v>
      </c>
      <c r="C1024" s="4" t="s">
        <v>9108</v>
      </c>
      <c r="D1024" s="4" t="s">
        <v>40</v>
      </c>
      <c r="E1024" s="6" t="s">
        <v>293</v>
      </c>
      <c r="F1024" s="5">
        <f>decoded[[#This Row],[FRT_DEC]]-B1023</f>
        <v>15</v>
      </c>
      <c r="G1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INFO]]))),G1023)</f>
        <v>89</v>
      </c>
    </row>
    <row r="1025" spans="1:7" x14ac:dyDescent="0.25">
      <c r="A1025" s="4" t="s">
        <v>995</v>
      </c>
      <c r="B1025" s="5">
        <v>335689283479</v>
      </c>
      <c r="C1025" s="4" t="s">
        <v>9109</v>
      </c>
      <c r="D1025" s="4" t="s">
        <v>2045</v>
      </c>
      <c r="E1025" s="6" t="s">
        <v>8098</v>
      </c>
      <c r="F1025" s="5">
        <f>decoded[[#This Row],[FRT_DEC]]-B1024</f>
        <v>8</v>
      </c>
      <c r="G1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INFO]]))),G1024)</f>
        <v>89</v>
      </c>
    </row>
    <row r="1026" spans="1:7" x14ac:dyDescent="0.25">
      <c r="A1026" s="4" t="s">
        <v>996</v>
      </c>
      <c r="B1026" s="5">
        <v>335689283482</v>
      </c>
      <c r="C1026" s="4" t="s">
        <v>9110</v>
      </c>
      <c r="D1026" s="4" t="s">
        <v>294</v>
      </c>
      <c r="E1026" s="6" t="s">
        <v>9111</v>
      </c>
      <c r="F1026" s="5">
        <f>decoded[[#This Row],[FRT_DEC]]-B1025</f>
        <v>3</v>
      </c>
      <c r="G1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INFO]]))),G1025)</f>
        <v>89</v>
      </c>
    </row>
    <row r="1027" spans="1:7" x14ac:dyDescent="0.25">
      <c r="A1027" s="4" t="s">
        <v>997</v>
      </c>
      <c r="B1027" s="5">
        <v>335689283486</v>
      </c>
      <c r="C1027" s="4" t="s">
        <v>9112</v>
      </c>
      <c r="D1027" s="4" t="s">
        <v>7938</v>
      </c>
      <c r="E1027" s="6" t="s">
        <v>7991</v>
      </c>
      <c r="F1027" s="5">
        <f>decoded[[#This Row],[FRT_DEC]]-B1026</f>
        <v>4</v>
      </c>
      <c r="G1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INFO]]))),G1026)</f>
        <v>89</v>
      </c>
    </row>
    <row r="1028" spans="1:7" x14ac:dyDescent="0.25">
      <c r="A1028" s="4" t="s">
        <v>1142</v>
      </c>
      <c r="B1028" s="5">
        <v>335689284442</v>
      </c>
      <c r="C1028" s="4" t="s">
        <v>9113</v>
      </c>
      <c r="D1028" s="4" t="s">
        <v>7842</v>
      </c>
      <c r="E1028" s="6" t="s">
        <v>7993</v>
      </c>
      <c r="F1028" s="5">
        <f>decoded[[#This Row],[FRT_DEC]]-B1027</f>
        <v>956</v>
      </c>
      <c r="G1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INFO]]))),G1027)</f>
        <v>89</v>
      </c>
    </row>
    <row r="1029" spans="1:7" x14ac:dyDescent="0.25">
      <c r="A1029" s="4" t="s">
        <v>998</v>
      </c>
      <c r="B1029" s="5">
        <v>335689284462</v>
      </c>
      <c r="C1029" s="4" t="s">
        <v>9114</v>
      </c>
      <c r="D1029" s="4" t="s">
        <v>1099</v>
      </c>
      <c r="E1029" s="6" t="s">
        <v>2081</v>
      </c>
      <c r="F1029" s="5">
        <f>decoded[[#This Row],[FRT_DEC]]-B1028</f>
        <v>20</v>
      </c>
      <c r="G1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INFO]]))),G1028)</f>
        <v>89</v>
      </c>
    </row>
    <row r="1030" spans="1:7" x14ac:dyDescent="0.25">
      <c r="A1030" s="4" t="s">
        <v>999</v>
      </c>
      <c r="B1030" s="5">
        <v>335689284465</v>
      </c>
      <c r="C1030" s="4" t="s">
        <v>9115</v>
      </c>
      <c r="D1030" s="4" t="s">
        <v>1099</v>
      </c>
      <c r="E1030" s="6" t="s">
        <v>2089</v>
      </c>
      <c r="F1030" s="5">
        <f>decoded[[#This Row],[FRT_DEC]]-B1029</f>
        <v>3</v>
      </c>
      <c r="G1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INFO]]))),G1029)</f>
        <v>89</v>
      </c>
    </row>
    <row r="1031" spans="1:7" x14ac:dyDescent="0.25">
      <c r="A1031" s="4" t="s">
        <v>1000</v>
      </c>
      <c r="B1031" s="5">
        <v>335689284473</v>
      </c>
      <c r="C1031" s="4" t="s">
        <v>9116</v>
      </c>
      <c r="D1031" s="4" t="s">
        <v>72</v>
      </c>
      <c r="E1031" s="6" t="s">
        <v>2090</v>
      </c>
      <c r="F1031" s="5">
        <f>decoded[[#This Row],[FRT_DEC]]-B1030</f>
        <v>8</v>
      </c>
      <c r="G1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INFO]]))),G1030)</f>
        <v>89</v>
      </c>
    </row>
    <row r="1032" spans="1:7" x14ac:dyDescent="0.25">
      <c r="A1032" s="4" t="s">
        <v>1001</v>
      </c>
      <c r="B1032" s="5">
        <v>335689284489</v>
      </c>
      <c r="C1032" s="4" t="s">
        <v>9117</v>
      </c>
      <c r="D1032" s="4" t="s">
        <v>6</v>
      </c>
      <c r="E1032" s="6" t="s">
        <v>9118</v>
      </c>
      <c r="F1032" s="5">
        <f>decoded[[#This Row],[FRT_DEC]]-B1031</f>
        <v>16</v>
      </c>
      <c r="G1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INFO]]))),G1031)</f>
        <v>90</v>
      </c>
    </row>
    <row r="1033" spans="1:7" x14ac:dyDescent="0.25">
      <c r="A1033" s="4" t="s">
        <v>1002</v>
      </c>
      <c r="B1033" s="5">
        <v>335689284512</v>
      </c>
      <c r="C1033" s="4" t="s">
        <v>9119</v>
      </c>
      <c r="D1033" s="4" t="s">
        <v>72</v>
      </c>
      <c r="E1033" s="6" t="s">
        <v>2092</v>
      </c>
      <c r="F1033" s="5">
        <f>decoded[[#This Row],[FRT_DEC]]-B1032</f>
        <v>23</v>
      </c>
      <c r="G1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INFO]]))),G1032)</f>
        <v>90</v>
      </c>
    </row>
    <row r="1034" spans="1:7" x14ac:dyDescent="0.25">
      <c r="A1034" s="4" t="s">
        <v>1003</v>
      </c>
      <c r="B1034" s="5">
        <v>335689284535</v>
      </c>
      <c r="C1034" s="4" t="s">
        <v>9120</v>
      </c>
      <c r="D1034" s="4" t="s">
        <v>3671</v>
      </c>
      <c r="E1034" s="6" t="s">
        <v>9121</v>
      </c>
      <c r="F1034" s="5">
        <f>decoded[[#This Row],[FRT_DEC]]-B1033</f>
        <v>23</v>
      </c>
      <c r="G1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INFO]]))),G1033)</f>
        <v>90</v>
      </c>
    </row>
    <row r="1035" spans="1:7" x14ac:dyDescent="0.25">
      <c r="A1035" s="4" t="s">
        <v>1004</v>
      </c>
      <c r="B1035" s="5">
        <v>335689284538</v>
      </c>
      <c r="C1035" s="4" t="s">
        <v>9122</v>
      </c>
      <c r="D1035" s="4" t="s">
        <v>3671</v>
      </c>
      <c r="E1035" s="6" t="s">
        <v>7881</v>
      </c>
      <c r="F1035" s="5">
        <f>decoded[[#This Row],[FRT_DEC]]-B1034</f>
        <v>3</v>
      </c>
      <c r="G1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INFO]]))),G1034)</f>
        <v>90</v>
      </c>
    </row>
    <row r="1036" spans="1:7" x14ac:dyDescent="0.25">
      <c r="A1036" s="4" t="s">
        <v>1005</v>
      </c>
      <c r="B1036" s="5">
        <v>335689285465</v>
      </c>
      <c r="C1036" s="4" t="s">
        <v>9123</v>
      </c>
      <c r="D1036" s="4" t="s">
        <v>249</v>
      </c>
      <c r="E1036" s="6" t="s">
        <v>4018</v>
      </c>
      <c r="F1036" s="5">
        <f>decoded[[#This Row],[FRT_DEC]]-B1035</f>
        <v>927</v>
      </c>
      <c r="G1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INFO]]))),G1035)</f>
        <v>90</v>
      </c>
    </row>
    <row r="1037" spans="1:7" x14ac:dyDescent="0.25">
      <c r="A1037" s="4" t="s">
        <v>1006</v>
      </c>
      <c r="B1037" s="5">
        <v>335689285470</v>
      </c>
      <c r="C1037" s="4" t="s">
        <v>9124</v>
      </c>
      <c r="D1037" s="4" t="s">
        <v>7938</v>
      </c>
      <c r="E1037" s="6" t="s">
        <v>7998</v>
      </c>
      <c r="F1037" s="5">
        <f>decoded[[#This Row],[FRT_DEC]]-B1036</f>
        <v>5</v>
      </c>
      <c r="G1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INFO]]))),G1036)</f>
        <v>90</v>
      </c>
    </row>
    <row r="1038" spans="1:7" x14ac:dyDescent="0.25">
      <c r="A1038" s="4" t="s">
        <v>1007</v>
      </c>
      <c r="B1038" s="5">
        <v>335689289098</v>
      </c>
      <c r="C1038" s="4" t="s">
        <v>9125</v>
      </c>
      <c r="D1038" s="4" t="s">
        <v>5</v>
      </c>
      <c r="E1038" s="6" t="s">
        <v>9126</v>
      </c>
      <c r="F1038" s="5">
        <f>decoded[[#This Row],[FRT_DEC]]-B1037</f>
        <v>3628</v>
      </c>
      <c r="G1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INFO]]))),G1037)</f>
        <v>90</v>
      </c>
    </row>
    <row r="1039" spans="1:7" x14ac:dyDescent="0.25">
      <c r="A1039" s="4" t="s">
        <v>1143</v>
      </c>
      <c r="B1039" s="5">
        <v>335689289100</v>
      </c>
      <c r="C1039" s="4" t="s">
        <v>9127</v>
      </c>
      <c r="D1039" s="4" t="s">
        <v>5</v>
      </c>
      <c r="E1039" s="6" t="s">
        <v>7877</v>
      </c>
      <c r="F1039" s="5">
        <f>decoded[[#This Row],[FRT_DEC]]-B1038</f>
        <v>2</v>
      </c>
      <c r="G1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INFO]]))),G1038)</f>
        <v>90</v>
      </c>
    </row>
    <row r="1040" spans="1:7" x14ac:dyDescent="0.25">
      <c r="A1040" s="4" t="s">
        <v>1144</v>
      </c>
      <c r="B1040" s="5">
        <v>335689289103</v>
      </c>
      <c r="C1040" s="4" t="s">
        <v>9128</v>
      </c>
      <c r="D1040" s="4" t="s">
        <v>3686</v>
      </c>
      <c r="E1040" s="6" t="s">
        <v>9129</v>
      </c>
      <c r="F1040" s="5">
        <f>decoded[[#This Row],[FRT_DEC]]-B1039</f>
        <v>3</v>
      </c>
      <c r="G1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INFO]]))),G1039)</f>
        <v>90</v>
      </c>
    </row>
    <row r="1041" spans="1:7" x14ac:dyDescent="0.25">
      <c r="A1041" s="4" t="s">
        <v>1145</v>
      </c>
      <c r="B1041" s="5">
        <v>335689289105</v>
      </c>
      <c r="C1041" s="4" t="s">
        <v>9130</v>
      </c>
      <c r="D1041" s="4" t="s">
        <v>3686</v>
      </c>
      <c r="E1041" s="6" t="s">
        <v>7878</v>
      </c>
      <c r="F1041" s="5">
        <f>decoded[[#This Row],[FRT_DEC]]-B1040</f>
        <v>2</v>
      </c>
      <c r="G1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INFO]]))),G1040)</f>
        <v>90</v>
      </c>
    </row>
    <row r="1042" spans="1:7" x14ac:dyDescent="0.25">
      <c r="A1042" s="4" t="s">
        <v>1146</v>
      </c>
      <c r="B1042" s="5">
        <v>335689289113</v>
      </c>
      <c r="C1042" s="4" t="s">
        <v>9131</v>
      </c>
      <c r="D1042" s="4" t="s">
        <v>7842</v>
      </c>
      <c r="E1042" s="6" t="s">
        <v>8006</v>
      </c>
      <c r="F1042" s="5">
        <f>decoded[[#This Row],[FRT_DEC]]-B1041</f>
        <v>8</v>
      </c>
      <c r="G1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INFO]]))),G1041)</f>
        <v>90</v>
      </c>
    </row>
    <row r="1043" spans="1:7" x14ac:dyDescent="0.25">
      <c r="A1043" s="4" t="s">
        <v>1147</v>
      </c>
      <c r="B1043" s="5">
        <v>335689289125</v>
      </c>
      <c r="C1043" s="4" t="s">
        <v>9132</v>
      </c>
      <c r="D1043" s="4" t="s">
        <v>241</v>
      </c>
      <c r="E1043" s="6" t="s">
        <v>2110</v>
      </c>
      <c r="F1043" s="5">
        <f>decoded[[#This Row],[FRT_DEC]]-B1042</f>
        <v>12</v>
      </c>
      <c r="G1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INFO]]))),G1042)</f>
        <v>90</v>
      </c>
    </row>
    <row r="1044" spans="1:7" x14ac:dyDescent="0.25">
      <c r="A1044" s="4" t="s">
        <v>1148</v>
      </c>
      <c r="B1044" s="5">
        <v>335689289127</v>
      </c>
      <c r="C1044" s="4" t="s">
        <v>9133</v>
      </c>
      <c r="D1044" s="4" t="s">
        <v>243</v>
      </c>
      <c r="E1044" s="6" t="s">
        <v>3984</v>
      </c>
      <c r="F1044" s="5">
        <f>decoded[[#This Row],[FRT_DEC]]-B1043</f>
        <v>2</v>
      </c>
      <c r="G1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INFO]]))),G1043)</f>
        <v>90</v>
      </c>
    </row>
    <row r="1045" spans="1:7" x14ac:dyDescent="0.25">
      <c r="A1045" s="4" t="s">
        <v>1149</v>
      </c>
      <c r="B1045" s="5">
        <v>335689289132</v>
      </c>
      <c r="C1045" s="4" t="s">
        <v>9134</v>
      </c>
      <c r="D1045" s="4" t="s">
        <v>1099</v>
      </c>
      <c r="E1045" s="6" t="s">
        <v>2093</v>
      </c>
      <c r="F1045" s="5">
        <f>decoded[[#This Row],[FRT_DEC]]-B1044</f>
        <v>5</v>
      </c>
      <c r="G1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INFO]]))),G1044)</f>
        <v>90</v>
      </c>
    </row>
    <row r="1046" spans="1:7" x14ac:dyDescent="0.25">
      <c r="A1046" s="4" t="s">
        <v>1150</v>
      </c>
      <c r="B1046" s="5">
        <v>335689289137</v>
      </c>
      <c r="C1046" s="4" t="s">
        <v>9135</v>
      </c>
      <c r="D1046" s="4" t="s">
        <v>72</v>
      </c>
      <c r="E1046" s="6" t="s">
        <v>2094</v>
      </c>
      <c r="F1046" s="5">
        <f>decoded[[#This Row],[FRT_DEC]]-B1045</f>
        <v>5</v>
      </c>
      <c r="G1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INFO]]))),G1045)</f>
        <v>90</v>
      </c>
    </row>
    <row r="1047" spans="1:7" x14ac:dyDescent="0.25">
      <c r="A1047" s="4" t="s">
        <v>1151</v>
      </c>
      <c r="B1047" s="5">
        <v>335689289143</v>
      </c>
      <c r="C1047" s="4" t="s">
        <v>9136</v>
      </c>
      <c r="D1047" s="4" t="s">
        <v>72</v>
      </c>
      <c r="E1047" s="6" t="s">
        <v>2095</v>
      </c>
      <c r="F1047" s="5">
        <f>decoded[[#This Row],[FRT_DEC]]-B1046</f>
        <v>6</v>
      </c>
      <c r="G1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INFO]]))),G1046)</f>
        <v>90</v>
      </c>
    </row>
    <row r="1048" spans="1:7" x14ac:dyDescent="0.25">
      <c r="A1048" s="4" t="s">
        <v>1152</v>
      </c>
      <c r="B1048" s="5">
        <v>335689289154</v>
      </c>
      <c r="C1048" s="4" t="s">
        <v>9137</v>
      </c>
      <c r="D1048" s="4" t="s">
        <v>246</v>
      </c>
      <c r="E1048" s="6" t="s">
        <v>9138</v>
      </c>
      <c r="F1048" s="5">
        <f>decoded[[#This Row],[FRT_DEC]]-B1047</f>
        <v>11</v>
      </c>
      <c r="G1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INFO]]))),G1047)</f>
        <v>90</v>
      </c>
    </row>
    <row r="1049" spans="1:7" x14ac:dyDescent="0.25">
      <c r="A1049" s="4" t="s">
        <v>1153</v>
      </c>
      <c r="B1049" s="5">
        <v>335689289158</v>
      </c>
      <c r="C1049" s="4" t="s">
        <v>9139</v>
      </c>
      <c r="D1049" s="4" t="s">
        <v>7938</v>
      </c>
      <c r="E1049" s="6" t="s">
        <v>8012</v>
      </c>
      <c r="F1049" s="5">
        <f>decoded[[#This Row],[FRT_DEC]]-B1048</f>
        <v>4</v>
      </c>
      <c r="G1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INFO]]))),G1048)</f>
        <v>90</v>
      </c>
    </row>
    <row r="1050" spans="1:7" x14ac:dyDescent="0.25">
      <c r="A1050" s="4" t="s">
        <v>1154</v>
      </c>
      <c r="B1050" s="5">
        <v>335689289553</v>
      </c>
      <c r="C1050" s="4" t="s">
        <v>9140</v>
      </c>
      <c r="D1050" s="4" t="s">
        <v>7842</v>
      </c>
      <c r="E1050" s="6" t="s">
        <v>8130</v>
      </c>
      <c r="F1050" s="5">
        <f>decoded[[#This Row],[FRT_DEC]]-B1049</f>
        <v>395</v>
      </c>
      <c r="G1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INFO]]))),G1049)</f>
        <v>90</v>
      </c>
    </row>
    <row r="1051" spans="1:7" x14ac:dyDescent="0.25">
      <c r="A1051" s="4" t="s">
        <v>1155</v>
      </c>
      <c r="B1051" s="5">
        <v>335689289560</v>
      </c>
      <c r="C1051" s="4" t="s">
        <v>9141</v>
      </c>
      <c r="D1051" s="4" t="s">
        <v>1099</v>
      </c>
      <c r="E1051" s="6" t="s">
        <v>2096</v>
      </c>
      <c r="F1051" s="5">
        <f>decoded[[#This Row],[FRT_DEC]]-B1050</f>
        <v>7</v>
      </c>
      <c r="G1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INFO]]))),G1050)</f>
        <v>90</v>
      </c>
    </row>
    <row r="1052" spans="1:7" x14ac:dyDescent="0.25">
      <c r="A1052" s="4" t="s">
        <v>1156</v>
      </c>
      <c r="B1052" s="5">
        <v>335689289565</v>
      </c>
      <c r="C1052" s="4" t="s">
        <v>9142</v>
      </c>
      <c r="D1052" s="4" t="s">
        <v>72</v>
      </c>
      <c r="E1052" s="6" t="s">
        <v>2097</v>
      </c>
      <c r="F1052" s="5">
        <f>decoded[[#This Row],[FRT_DEC]]-B1051</f>
        <v>5</v>
      </c>
      <c r="G1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INFO]]))),G1051)</f>
        <v>90</v>
      </c>
    </row>
    <row r="1053" spans="1:7" x14ac:dyDescent="0.25">
      <c r="A1053" s="4" t="s">
        <v>1157</v>
      </c>
      <c r="B1053" s="5">
        <v>335689289577</v>
      </c>
      <c r="C1053" s="4" t="s">
        <v>9143</v>
      </c>
      <c r="D1053" s="4" t="s">
        <v>3672</v>
      </c>
      <c r="E1053" s="6" t="s">
        <v>6431</v>
      </c>
      <c r="F1053" s="5">
        <f>decoded[[#This Row],[FRT_DEC]]-B1052</f>
        <v>12</v>
      </c>
      <c r="G1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INFO]]))),G1052)</f>
        <v>90</v>
      </c>
    </row>
    <row r="1054" spans="1:7" x14ac:dyDescent="0.25">
      <c r="A1054" s="4" t="s">
        <v>1158</v>
      </c>
      <c r="B1054" s="5">
        <v>335689290316</v>
      </c>
      <c r="C1054" s="4" t="s">
        <v>9144</v>
      </c>
      <c r="D1054" s="4" t="s">
        <v>262</v>
      </c>
      <c r="E1054" s="6" t="s">
        <v>6433</v>
      </c>
      <c r="F1054" s="5">
        <f>decoded[[#This Row],[FRT_DEC]]-B1053</f>
        <v>739</v>
      </c>
      <c r="G1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INFO]]))),G1053)</f>
        <v>90</v>
      </c>
    </row>
    <row r="1055" spans="1:7" x14ac:dyDescent="0.25">
      <c r="A1055" s="4" t="s">
        <v>1159</v>
      </c>
      <c r="B1055" s="5">
        <v>335689290322</v>
      </c>
      <c r="C1055" s="4" t="s">
        <v>9145</v>
      </c>
      <c r="D1055" s="4" t="s">
        <v>7938</v>
      </c>
      <c r="E1055" s="6" t="s">
        <v>8136</v>
      </c>
      <c r="F1055" s="5">
        <f>decoded[[#This Row],[FRT_DEC]]-B1054</f>
        <v>6</v>
      </c>
      <c r="G1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INFO]]))),G1054)</f>
        <v>90</v>
      </c>
    </row>
    <row r="1056" spans="1:7" x14ac:dyDescent="0.25">
      <c r="A1056" s="4" t="s">
        <v>1160</v>
      </c>
      <c r="B1056" s="5">
        <v>335689291695</v>
      </c>
      <c r="C1056" s="4" t="s">
        <v>9146</v>
      </c>
      <c r="D1056" s="4" t="s">
        <v>84</v>
      </c>
      <c r="E1056" s="6" t="s">
        <v>3977</v>
      </c>
      <c r="F1056" s="5">
        <f>decoded[[#This Row],[FRT_DEC]]-B1055</f>
        <v>1373</v>
      </c>
      <c r="G1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INFO]]))),G1055)</f>
        <v>90</v>
      </c>
    </row>
    <row r="1057" spans="1:7" x14ac:dyDescent="0.25">
      <c r="A1057" s="4" t="s">
        <v>1161</v>
      </c>
      <c r="B1057" s="5">
        <v>335689291699</v>
      </c>
      <c r="C1057" s="4" t="s">
        <v>9147</v>
      </c>
      <c r="D1057" s="4" t="s">
        <v>3684</v>
      </c>
      <c r="E1057" s="6" t="s">
        <v>9148</v>
      </c>
      <c r="F1057" s="5">
        <f>decoded[[#This Row],[FRT_DEC]]-B1056</f>
        <v>4</v>
      </c>
      <c r="G1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INFO]]))),G1056)</f>
        <v>90</v>
      </c>
    </row>
    <row r="1058" spans="1:7" x14ac:dyDescent="0.25">
      <c r="A1058" s="4" t="s">
        <v>1162</v>
      </c>
      <c r="B1058" s="5">
        <v>335689291701</v>
      </c>
      <c r="C1058" s="4" t="s">
        <v>9149</v>
      </c>
      <c r="D1058" s="4" t="s">
        <v>3684</v>
      </c>
      <c r="E1058" s="6" t="s">
        <v>7879</v>
      </c>
      <c r="F1058" s="5">
        <f>decoded[[#This Row],[FRT_DEC]]-B1057</f>
        <v>2</v>
      </c>
      <c r="G1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INFO]]))),G1057)</f>
        <v>90</v>
      </c>
    </row>
    <row r="1059" spans="1:7" x14ac:dyDescent="0.25">
      <c r="A1059" s="4" t="s">
        <v>1163</v>
      </c>
      <c r="B1059" s="5">
        <v>335689291721</v>
      </c>
      <c r="C1059" s="4" t="s">
        <v>9150</v>
      </c>
      <c r="D1059" s="4" t="s">
        <v>85</v>
      </c>
      <c r="E1059" s="6" t="s">
        <v>263</v>
      </c>
      <c r="F1059" s="5">
        <f>decoded[[#This Row],[FRT_DEC]]-B1058</f>
        <v>20</v>
      </c>
      <c r="G1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INFO]]))),G1058)</f>
        <v>90</v>
      </c>
    </row>
    <row r="1060" spans="1:7" x14ac:dyDescent="0.25">
      <c r="A1060" s="4" t="s">
        <v>1164</v>
      </c>
      <c r="B1060" s="5">
        <v>335689291860</v>
      </c>
      <c r="C1060" s="4" t="s">
        <v>9151</v>
      </c>
      <c r="D1060" s="4" t="s">
        <v>87</v>
      </c>
      <c r="E1060" s="6" t="s">
        <v>3695</v>
      </c>
      <c r="F1060" s="5">
        <f>decoded[[#This Row],[FRT_DEC]]-B1059</f>
        <v>139</v>
      </c>
      <c r="G1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INFO]]))),G1059)</f>
        <v>90</v>
      </c>
    </row>
    <row r="1061" spans="1:7" x14ac:dyDescent="0.25">
      <c r="A1061" s="4" t="s">
        <v>1165</v>
      </c>
      <c r="B1061" s="5">
        <v>335689292029</v>
      </c>
      <c r="C1061" s="4" t="s">
        <v>9152</v>
      </c>
      <c r="D1061" s="4" t="s">
        <v>43</v>
      </c>
      <c r="E1061" s="6" t="s">
        <v>3693</v>
      </c>
      <c r="F1061" s="5">
        <f>decoded[[#This Row],[FRT_DEC]]-B1060</f>
        <v>169</v>
      </c>
      <c r="G1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INFO]]))),G1060)</f>
        <v>90</v>
      </c>
    </row>
    <row r="1062" spans="1:7" x14ac:dyDescent="0.25">
      <c r="A1062" s="4" t="s">
        <v>1166</v>
      </c>
      <c r="B1062" s="5">
        <v>335689292032</v>
      </c>
      <c r="C1062" s="4" t="s">
        <v>9153</v>
      </c>
      <c r="D1062" s="4" t="s">
        <v>3685</v>
      </c>
      <c r="E1062" s="6" t="s">
        <v>9154</v>
      </c>
      <c r="F1062" s="5">
        <f>decoded[[#This Row],[FRT_DEC]]-B1061</f>
        <v>3</v>
      </c>
      <c r="G1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INFO]]))),G1061)</f>
        <v>90</v>
      </c>
    </row>
    <row r="1063" spans="1:7" x14ac:dyDescent="0.25">
      <c r="A1063" s="4" t="s">
        <v>1167</v>
      </c>
      <c r="B1063" s="5">
        <v>335689292034</v>
      </c>
      <c r="C1063" s="4" t="s">
        <v>9155</v>
      </c>
      <c r="D1063" s="4" t="s">
        <v>3685</v>
      </c>
      <c r="E1063" s="6" t="s">
        <v>7880</v>
      </c>
      <c r="F1063" s="5">
        <f>decoded[[#This Row],[FRT_DEC]]-B1062</f>
        <v>2</v>
      </c>
      <c r="G1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INFO]]))),G1062)</f>
        <v>90</v>
      </c>
    </row>
    <row r="1064" spans="1:7" x14ac:dyDescent="0.25">
      <c r="A1064" s="4" t="s">
        <v>1168</v>
      </c>
      <c r="B1064" s="5">
        <v>335689292049</v>
      </c>
      <c r="C1064" s="4" t="s">
        <v>9156</v>
      </c>
      <c r="D1064" s="4" t="s">
        <v>7842</v>
      </c>
      <c r="E1064" s="6" t="s">
        <v>7845</v>
      </c>
      <c r="F1064" s="5">
        <f>decoded[[#This Row],[FRT_DEC]]-B1063</f>
        <v>15</v>
      </c>
      <c r="G1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INFO]]))),G1063)</f>
        <v>90</v>
      </c>
    </row>
    <row r="1065" spans="1:7" x14ac:dyDescent="0.25">
      <c r="A1065" s="4" t="s">
        <v>1169</v>
      </c>
      <c r="B1065" s="5">
        <v>335689292057</v>
      </c>
      <c r="C1065" s="4" t="s">
        <v>9157</v>
      </c>
      <c r="D1065" s="4" t="s">
        <v>7938</v>
      </c>
      <c r="E1065" s="6" t="s">
        <v>8149</v>
      </c>
      <c r="F1065" s="5">
        <f>decoded[[#This Row],[FRT_DEC]]-B1064</f>
        <v>8</v>
      </c>
      <c r="G1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INFO]]))),G1064)</f>
        <v>90</v>
      </c>
    </row>
    <row r="1066" spans="1:7" x14ac:dyDescent="0.25">
      <c r="A1066" s="4" t="s">
        <v>1170</v>
      </c>
      <c r="B1066" s="5">
        <v>335689292060</v>
      </c>
      <c r="C1066" s="4" t="s">
        <v>9158</v>
      </c>
      <c r="D1066" s="4" t="s">
        <v>7842</v>
      </c>
      <c r="E1066" s="6" t="s">
        <v>9159</v>
      </c>
      <c r="F1066" s="5">
        <f>decoded[[#This Row],[FRT_DEC]]-B1065</f>
        <v>3</v>
      </c>
      <c r="G1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INFO]]))),G1065)</f>
        <v>90</v>
      </c>
    </row>
    <row r="1067" spans="1:7" x14ac:dyDescent="0.25">
      <c r="A1067" s="4" t="s">
        <v>1171</v>
      </c>
      <c r="B1067" s="5">
        <v>335689292072</v>
      </c>
      <c r="C1067" s="4" t="s">
        <v>9160</v>
      </c>
      <c r="D1067" s="4" t="s">
        <v>1099</v>
      </c>
      <c r="E1067" s="6" t="s">
        <v>2098</v>
      </c>
      <c r="F1067" s="5">
        <f>decoded[[#This Row],[FRT_DEC]]-B1066</f>
        <v>12</v>
      </c>
      <c r="G1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INFO]]))),G1066)</f>
        <v>90</v>
      </c>
    </row>
    <row r="1068" spans="1:7" x14ac:dyDescent="0.25">
      <c r="A1068" s="4" t="s">
        <v>1172</v>
      </c>
      <c r="B1068" s="5">
        <v>335689292078</v>
      </c>
      <c r="C1068" s="4" t="s">
        <v>9161</v>
      </c>
      <c r="D1068" s="4" t="s">
        <v>72</v>
      </c>
      <c r="E1068" s="6" t="s">
        <v>2099</v>
      </c>
      <c r="F1068" s="5">
        <f>decoded[[#This Row],[FRT_DEC]]-B1067</f>
        <v>6</v>
      </c>
      <c r="G1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INFO]]))),G1067)</f>
        <v>90</v>
      </c>
    </row>
    <row r="1069" spans="1:7" x14ac:dyDescent="0.25">
      <c r="A1069" s="4" t="s">
        <v>1173</v>
      </c>
      <c r="B1069" s="5">
        <v>335689292099</v>
      </c>
      <c r="C1069" s="4" t="s">
        <v>9162</v>
      </c>
      <c r="D1069" s="4" t="s">
        <v>1099</v>
      </c>
      <c r="E1069" s="6" t="s">
        <v>2100</v>
      </c>
      <c r="F1069" s="5">
        <f>decoded[[#This Row],[FRT_DEC]]-B1068</f>
        <v>21</v>
      </c>
      <c r="G1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INFO]]))),G1068)</f>
        <v>90</v>
      </c>
    </row>
    <row r="1070" spans="1:7" x14ac:dyDescent="0.25">
      <c r="A1070" s="4" t="s">
        <v>1174</v>
      </c>
      <c r="B1070" s="5">
        <v>335689292104</v>
      </c>
      <c r="C1070" s="4" t="s">
        <v>9163</v>
      </c>
      <c r="D1070" s="4" t="s">
        <v>72</v>
      </c>
      <c r="E1070" s="6" t="s">
        <v>2101</v>
      </c>
      <c r="F1070" s="5">
        <f>decoded[[#This Row],[FRT_DEC]]-B1069</f>
        <v>5</v>
      </c>
      <c r="G1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INFO]]))),G1069)</f>
        <v>90</v>
      </c>
    </row>
    <row r="1071" spans="1:7" x14ac:dyDescent="0.25">
      <c r="A1071" s="4" t="s">
        <v>1175</v>
      </c>
      <c r="B1071" s="5">
        <v>335689292137</v>
      </c>
      <c r="C1071" s="4" t="s">
        <v>9164</v>
      </c>
      <c r="D1071" s="4" t="s">
        <v>1099</v>
      </c>
      <c r="E1071" s="6" t="s">
        <v>2102</v>
      </c>
      <c r="F1071" s="5">
        <f>decoded[[#This Row],[FRT_DEC]]-B1070</f>
        <v>33</v>
      </c>
      <c r="G1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INFO]]))),G1070)</f>
        <v>90</v>
      </c>
    </row>
    <row r="1072" spans="1:7" x14ac:dyDescent="0.25">
      <c r="A1072" s="4" t="s">
        <v>1176</v>
      </c>
      <c r="B1072" s="5">
        <v>335689292142</v>
      </c>
      <c r="C1072" s="4" t="s">
        <v>9165</v>
      </c>
      <c r="D1072" s="4" t="s">
        <v>72</v>
      </c>
      <c r="E1072" s="6" t="s">
        <v>2103</v>
      </c>
      <c r="F1072" s="5">
        <f>decoded[[#This Row],[FRT_DEC]]-B1071</f>
        <v>5</v>
      </c>
      <c r="G1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INFO]]))),G1071)</f>
        <v>90</v>
      </c>
    </row>
    <row r="1073" spans="1:7" x14ac:dyDescent="0.25">
      <c r="A1073" s="4" t="s">
        <v>1177</v>
      </c>
      <c r="B1073" s="5">
        <v>335689292157</v>
      </c>
      <c r="C1073" s="4" t="s">
        <v>9166</v>
      </c>
      <c r="D1073" s="4" t="s">
        <v>40</v>
      </c>
      <c r="E1073" s="6" t="s">
        <v>2042</v>
      </c>
      <c r="F1073" s="5">
        <f>decoded[[#This Row],[FRT_DEC]]-B1072</f>
        <v>15</v>
      </c>
      <c r="G1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INFO]]))),G1072)</f>
        <v>90</v>
      </c>
    </row>
    <row r="1074" spans="1:7" x14ac:dyDescent="0.25">
      <c r="A1074" s="4" t="s">
        <v>1178</v>
      </c>
      <c r="B1074" s="5">
        <v>335689292160</v>
      </c>
      <c r="C1074" s="4" t="s">
        <v>9167</v>
      </c>
      <c r="D1074" s="4" t="s">
        <v>2043</v>
      </c>
      <c r="E1074" s="6" t="s">
        <v>9168</v>
      </c>
      <c r="F1074" s="5">
        <f>decoded[[#This Row],[FRT_DEC]]-B1073</f>
        <v>3</v>
      </c>
      <c r="G1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INFO]]))),G1073)</f>
        <v>90</v>
      </c>
    </row>
    <row r="1075" spans="1:7" ht="30" x14ac:dyDescent="0.25">
      <c r="A1075" s="4" t="s">
        <v>1179</v>
      </c>
      <c r="B1075" s="5">
        <v>335689292180</v>
      </c>
      <c r="C1075" s="4" t="s">
        <v>9169</v>
      </c>
      <c r="D1075" s="4" t="s">
        <v>241</v>
      </c>
      <c r="E1075" s="6" t="s">
        <v>2111</v>
      </c>
      <c r="F1075" s="5">
        <f>decoded[[#This Row],[FRT_DEC]]-B1074</f>
        <v>20</v>
      </c>
      <c r="G1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INFO]]))),G1074)</f>
        <v>90</v>
      </c>
    </row>
    <row r="1076" spans="1:7" x14ac:dyDescent="0.25">
      <c r="A1076" s="4" t="s">
        <v>1180</v>
      </c>
      <c r="B1076" s="5">
        <v>335689292184</v>
      </c>
      <c r="C1076" s="4" t="s">
        <v>9170</v>
      </c>
      <c r="D1076" s="4" t="s">
        <v>243</v>
      </c>
      <c r="E1076" s="6" t="s">
        <v>3939</v>
      </c>
      <c r="F1076" s="5">
        <f>decoded[[#This Row],[FRT_DEC]]-B1075</f>
        <v>4</v>
      </c>
      <c r="G1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INFO]]))),G1075)</f>
        <v>90</v>
      </c>
    </row>
    <row r="1077" spans="1:7" x14ac:dyDescent="0.25">
      <c r="A1077" s="4" t="s">
        <v>1181</v>
      </c>
      <c r="B1077" s="5">
        <v>335689292228</v>
      </c>
      <c r="C1077" s="4" t="s">
        <v>9171</v>
      </c>
      <c r="D1077" s="4" t="s">
        <v>40</v>
      </c>
      <c r="E1077" s="6" t="s">
        <v>44</v>
      </c>
      <c r="F1077" s="5">
        <f>decoded[[#This Row],[FRT_DEC]]-B1076</f>
        <v>44</v>
      </c>
      <c r="G1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INFO]]))),G1076)</f>
        <v>90</v>
      </c>
    </row>
    <row r="1078" spans="1:7" x14ac:dyDescent="0.25">
      <c r="A1078" s="4" t="s">
        <v>1182</v>
      </c>
      <c r="B1078" s="5">
        <v>335689292236</v>
      </c>
      <c r="C1078" s="4" t="s">
        <v>9172</v>
      </c>
      <c r="D1078" s="4" t="s">
        <v>246</v>
      </c>
      <c r="E1078" s="6" t="s">
        <v>9173</v>
      </c>
      <c r="F1078" s="5">
        <f>decoded[[#This Row],[FRT_DEC]]-B1077</f>
        <v>8</v>
      </c>
      <c r="G1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INFO]]))),G1077)</f>
        <v>90</v>
      </c>
    </row>
    <row r="1079" spans="1:7" x14ac:dyDescent="0.25">
      <c r="A1079" s="4" t="s">
        <v>1183</v>
      </c>
      <c r="B1079" s="5">
        <v>335689292252</v>
      </c>
      <c r="C1079" s="4" t="s">
        <v>9174</v>
      </c>
      <c r="D1079" s="4" t="s">
        <v>1099</v>
      </c>
      <c r="E1079" s="6" t="s">
        <v>2104</v>
      </c>
      <c r="F1079" s="5">
        <f>decoded[[#This Row],[FRT_DEC]]-B1078</f>
        <v>16</v>
      </c>
      <c r="G1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INFO]]))),G1078)</f>
        <v>90</v>
      </c>
    </row>
    <row r="1080" spans="1:7" x14ac:dyDescent="0.25">
      <c r="A1080" s="4" t="s">
        <v>1184</v>
      </c>
      <c r="B1080" s="5">
        <v>335689292257</v>
      </c>
      <c r="C1080" s="4" t="s">
        <v>9175</v>
      </c>
      <c r="D1080" s="4" t="s">
        <v>1099</v>
      </c>
      <c r="E1080" s="6" t="s">
        <v>2105</v>
      </c>
      <c r="F1080" s="5">
        <f>decoded[[#This Row],[FRT_DEC]]-B1079</f>
        <v>5</v>
      </c>
      <c r="G1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INFO]]))),G1079)</f>
        <v>90</v>
      </c>
    </row>
    <row r="1081" spans="1:7" x14ac:dyDescent="0.25">
      <c r="A1081" s="4" t="s">
        <v>1185</v>
      </c>
      <c r="B1081" s="5">
        <v>335689292269</v>
      </c>
      <c r="C1081" s="4" t="s">
        <v>9176</v>
      </c>
      <c r="D1081" s="4" t="s">
        <v>72</v>
      </c>
      <c r="E1081" s="6" t="s">
        <v>2092</v>
      </c>
      <c r="F1081" s="5">
        <f>decoded[[#This Row],[FRT_DEC]]-B1080</f>
        <v>12</v>
      </c>
      <c r="G1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INFO]]))),G1080)</f>
        <v>90</v>
      </c>
    </row>
    <row r="1082" spans="1:7" x14ac:dyDescent="0.25">
      <c r="A1082" s="4" t="s">
        <v>1186</v>
      </c>
      <c r="B1082" s="5">
        <v>335689292617</v>
      </c>
      <c r="C1082" s="4" t="s">
        <v>9177</v>
      </c>
      <c r="D1082" s="4" t="s">
        <v>2045</v>
      </c>
      <c r="E1082" s="6" t="s">
        <v>8170</v>
      </c>
      <c r="F1082" s="5">
        <f>decoded[[#This Row],[FRT_DEC]]-B1081</f>
        <v>348</v>
      </c>
      <c r="G1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INFO]]))),G1081)</f>
        <v>90</v>
      </c>
    </row>
    <row r="1083" spans="1:7" x14ac:dyDescent="0.25">
      <c r="A1083" s="4" t="s">
        <v>1187</v>
      </c>
      <c r="B1083" s="5">
        <v>335689292800</v>
      </c>
      <c r="C1083" s="4" t="s">
        <v>9178</v>
      </c>
      <c r="D1083" s="4" t="s">
        <v>249</v>
      </c>
      <c r="E1083" s="6" t="s">
        <v>7837</v>
      </c>
      <c r="F1083" s="5">
        <f>decoded[[#This Row],[FRT_DEC]]-B1082</f>
        <v>183</v>
      </c>
      <c r="G1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INFO]]))),G1082)</f>
        <v>90</v>
      </c>
    </row>
    <row r="1084" spans="1:7" x14ac:dyDescent="0.25">
      <c r="A1084" s="4" t="s">
        <v>1188</v>
      </c>
      <c r="B1084" s="5">
        <v>335689292818</v>
      </c>
      <c r="C1084" s="4" t="s">
        <v>9179</v>
      </c>
      <c r="D1084" s="4" t="s">
        <v>1099</v>
      </c>
      <c r="E1084" s="6" t="s">
        <v>2093</v>
      </c>
      <c r="F1084" s="5">
        <f>decoded[[#This Row],[FRT_DEC]]-B1083</f>
        <v>18</v>
      </c>
      <c r="G1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INFO]]))),G1083)</f>
        <v>90</v>
      </c>
    </row>
    <row r="1085" spans="1:7" x14ac:dyDescent="0.25">
      <c r="A1085" s="4" t="s">
        <v>1189</v>
      </c>
      <c r="B1085" s="5">
        <v>335689292824</v>
      </c>
      <c r="C1085" s="4" t="s">
        <v>9180</v>
      </c>
      <c r="D1085" s="4" t="s">
        <v>1099</v>
      </c>
      <c r="E1085" s="6" t="s">
        <v>2106</v>
      </c>
      <c r="F1085" s="5">
        <f>decoded[[#This Row],[FRT_DEC]]-B1084</f>
        <v>6</v>
      </c>
      <c r="G1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INFO]]))),G1084)</f>
        <v>90</v>
      </c>
    </row>
    <row r="1086" spans="1:7" x14ac:dyDescent="0.25">
      <c r="A1086" s="4" t="s">
        <v>1190</v>
      </c>
      <c r="B1086" s="5">
        <v>335689292837</v>
      </c>
      <c r="C1086" s="4" t="s">
        <v>9181</v>
      </c>
      <c r="D1086" s="4" t="s">
        <v>40</v>
      </c>
      <c r="E1086" s="6" t="s">
        <v>328</v>
      </c>
      <c r="F1086" s="5">
        <f>decoded[[#This Row],[FRT_DEC]]-B1085</f>
        <v>13</v>
      </c>
      <c r="G1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INFO]]))),G1085)</f>
        <v>90</v>
      </c>
    </row>
    <row r="1087" spans="1:7" x14ac:dyDescent="0.25">
      <c r="A1087" s="4" t="s">
        <v>1191</v>
      </c>
      <c r="B1087" s="5">
        <v>335689292840</v>
      </c>
      <c r="C1087" s="4" t="s">
        <v>9182</v>
      </c>
      <c r="D1087" s="4" t="s">
        <v>330</v>
      </c>
      <c r="E1087" s="6" t="s">
        <v>9183</v>
      </c>
      <c r="F1087" s="5">
        <f>decoded[[#This Row],[FRT_DEC]]-B1086</f>
        <v>3</v>
      </c>
      <c r="G1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INFO]]))),G1086)</f>
        <v>90</v>
      </c>
    </row>
    <row r="1088" spans="1:7" x14ac:dyDescent="0.25">
      <c r="A1088" s="4" t="s">
        <v>1192</v>
      </c>
      <c r="B1088" s="5">
        <v>335689292861</v>
      </c>
      <c r="C1088" s="4" t="s">
        <v>9184</v>
      </c>
      <c r="D1088" s="4" t="s">
        <v>40</v>
      </c>
      <c r="E1088" s="6" t="s">
        <v>724</v>
      </c>
      <c r="F1088" s="5">
        <f>decoded[[#This Row],[FRT_DEC]]-B1087</f>
        <v>21</v>
      </c>
      <c r="G1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INFO]]))),G1087)</f>
        <v>90</v>
      </c>
    </row>
    <row r="1089" spans="1:7" x14ac:dyDescent="0.25">
      <c r="A1089" s="4" t="s">
        <v>1193</v>
      </c>
      <c r="B1089" s="5">
        <v>335689292874</v>
      </c>
      <c r="C1089" s="4" t="s">
        <v>9185</v>
      </c>
      <c r="D1089" s="4" t="s">
        <v>40</v>
      </c>
      <c r="E1089" s="6" t="s">
        <v>45</v>
      </c>
      <c r="F1089" s="5">
        <f>decoded[[#This Row],[FRT_DEC]]-B1088</f>
        <v>13</v>
      </c>
      <c r="G1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INFO]]))),G1088)</f>
        <v>90</v>
      </c>
    </row>
    <row r="1090" spans="1:7" x14ac:dyDescent="0.25">
      <c r="A1090" s="4" t="s">
        <v>1194</v>
      </c>
      <c r="B1090" s="5">
        <v>335689292878</v>
      </c>
      <c r="C1090" s="4" t="s">
        <v>9186</v>
      </c>
      <c r="D1090" s="4" t="s">
        <v>46</v>
      </c>
      <c r="E1090" s="6" t="s">
        <v>6961</v>
      </c>
      <c r="F1090" s="5">
        <f>decoded[[#This Row],[FRT_DEC]]-B1089</f>
        <v>4</v>
      </c>
      <c r="G1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INFO]]))),G1089)</f>
        <v>90</v>
      </c>
    </row>
    <row r="1091" spans="1:7" x14ac:dyDescent="0.25">
      <c r="A1091" s="4" t="s">
        <v>1195</v>
      </c>
      <c r="B1091" s="5">
        <v>335689292893</v>
      </c>
      <c r="C1091" s="4" t="s">
        <v>9187</v>
      </c>
      <c r="D1091" s="4" t="s">
        <v>72</v>
      </c>
      <c r="E1091" s="6" t="s">
        <v>3683</v>
      </c>
      <c r="F1091" s="5">
        <f>decoded[[#This Row],[FRT_DEC]]-B1090</f>
        <v>15</v>
      </c>
      <c r="G1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INFO]]))),G1090)</f>
        <v>90</v>
      </c>
    </row>
    <row r="1092" spans="1:7" x14ac:dyDescent="0.25">
      <c r="A1092" s="4" t="s">
        <v>1196</v>
      </c>
      <c r="B1092" s="5">
        <v>335689292899</v>
      </c>
      <c r="C1092" s="4" t="s">
        <v>9188</v>
      </c>
      <c r="D1092" s="4" t="s">
        <v>72</v>
      </c>
      <c r="E1092" s="6" t="s">
        <v>2088</v>
      </c>
      <c r="F1092" s="5">
        <f>decoded[[#This Row],[FRT_DEC]]-B1091</f>
        <v>6</v>
      </c>
      <c r="G1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INFO]]))),G1091)</f>
        <v>90</v>
      </c>
    </row>
    <row r="1093" spans="1:7" x14ac:dyDescent="0.25">
      <c r="A1093" s="4" t="s">
        <v>1197</v>
      </c>
      <c r="B1093" s="5">
        <v>335689292914</v>
      </c>
      <c r="C1093" s="4" t="s">
        <v>9189</v>
      </c>
      <c r="D1093" s="4" t="s">
        <v>72</v>
      </c>
      <c r="E1093" s="6" t="s">
        <v>2107</v>
      </c>
      <c r="F1093" s="5">
        <f>decoded[[#This Row],[FRT_DEC]]-B1092</f>
        <v>15</v>
      </c>
      <c r="G1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INFO]]))),G1092)</f>
        <v>90</v>
      </c>
    </row>
    <row r="1094" spans="1:7" x14ac:dyDescent="0.25">
      <c r="A1094" s="4" t="s">
        <v>1198</v>
      </c>
      <c r="B1094" s="5">
        <v>335689293669</v>
      </c>
      <c r="C1094" s="4" t="s">
        <v>9190</v>
      </c>
      <c r="D1094" s="4" t="s">
        <v>7938</v>
      </c>
      <c r="E1094" s="6" t="s">
        <v>9191</v>
      </c>
      <c r="F1094" s="5">
        <f>decoded[[#This Row],[FRT_DEC]]-B1093</f>
        <v>755</v>
      </c>
      <c r="G1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INFO]]))),G1093)</f>
        <v>90</v>
      </c>
    </row>
    <row r="1095" spans="1:7" x14ac:dyDescent="0.25">
      <c r="A1095" s="4" t="s">
        <v>1199</v>
      </c>
      <c r="B1095" s="5">
        <v>335689294165</v>
      </c>
      <c r="C1095" s="4" t="s">
        <v>9192</v>
      </c>
      <c r="D1095" s="4" t="s">
        <v>7842</v>
      </c>
      <c r="E1095" s="6" t="s">
        <v>7989</v>
      </c>
      <c r="F1095" s="5">
        <f>decoded[[#This Row],[FRT_DEC]]-B1094</f>
        <v>496</v>
      </c>
      <c r="G1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INFO]]))),G1094)</f>
        <v>90</v>
      </c>
    </row>
    <row r="1096" spans="1:7" x14ac:dyDescent="0.25">
      <c r="A1096" s="4" t="s">
        <v>1200</v>
      </c>
      <c r="B1096" s="5">
        <v>335689294173</v>
      </c>
      <c r="C1096" s="4" t="s">
        <v>9193</v>
      </c>
      <c r="D1096" s="4" t="s">
        <v>2044</v>
      </c>
      <c r="E1096" s="6" t="s">
        <v>3931</v>
      </c>
      <c r="F1096" s="5">
        <f>decoded[[#This Row],[FRT_DEC]]-B1095</f>
        <v>8</v>
      </c>
      <c r="G1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INFO]]))),G1095)</f>
        <v>90</v>
      </c>
    </row>
    <row r="1097" spans="1:7" x14ac:dyDescent="0.25">
      <c r="A1097" s="4" t="s">
        <v>1201</v>
      </c>
      <c r="B1097" s="5">
        <v>335689294178</v>
      </c>
      <c r="C1097" s="4" t="s">
        <v>9194</v>
      </c>
      <c r="D1097" s="4" t="s">
        <v>7938</v>
      </c>
      <c r="E1097" s="6" t="s">
        <v>7991</v>
      </c>
      <c r="F1097" s="5">
        <f>decoded[[#This Row],[FRT_DEC]]-B1096</f>
        <v>5</v>
      </c>
      <c r="G1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INFO]]))),G1096)</f>
        <v>90</v>
      </c>
    </row>
    <row r="1098" spans="1:7" x14ac:dyDescent="0.25">
      <c r="A1098" s="4" t="s">
        <v>1202</v>
      </c>
      <c r="B1098" s="5">
        <v>335689304643</v>
      </c>
      <c r="C1098" s="4" t="s">
        <v>9195</v>
      </c>
      <c r="D1098" s="4" t="s">
        <v>7842</v>
      </c>
      <c r="E1098" s="6" t="s">
        <v>7989</v>
      </c>
      <c r="F1098" s="5">
        <f>decoded[[#This Row],[FRT_DEC]]-B1097</f>
        <v>10465</v>
      </c>
      <c r="G1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INFO]]))),G1097)</f>
        <v>90</v>
      </c>
    </row>
    <row r="1099" spans="1:7" x14ac:dyDescent="0.25">
      <c r="A1099" s="4" t="s">
        <v>1203</v>
      </c>
      <c r="B1099" s="5">
        <v>335689304649</v>
      </c>
      <c r="C1099" s="4" t="s">
        <v>9196</v>
      </c>
      <c r="D1099" s="4" t="s">
        <v>292</v>
      </c>
      <c r="E1099" s="6" t="s">
        <v>9197</v>
      </c>
      <c r="F1099" s="5">
        <f>decoded[[#This Row],[FRT_DEC]]-B1098</f>
        <v>6</v>
      </c>
      <c r="G1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INFO]]))),G1098)</f>
        <v>90</v>
      </c>
    </row>
    <row r="1100" spans="1:7" x14ac:dyDescent="0.25">
      <c r="A1100" s="4" t="s">
        <v>1204</v>
      </c>
      <c r="B1100" s="5">
        <v>335689304652</v>
      </c>
      <c r="C1100" s="4" t="s">
        <v>9198</v>
      </c>
      <c r="D1100" s="4" t="s">
        <v>216</v>
      </c>
      <c r="E1100" s="6" t="s">
        <v>3970</v>
      </c>
      <c r="F1100" s="5">
        <f>decoded[[#This Row],[FRT_DEC]]-B1099</f>
        <v>3</v>
      </c>
      <c r="G1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INFO]]))),G1099)</f>
        <v>90</v>
      </c>
    </row>
    <row r="1101" spans="1:7" x14ac:dyDescent="0.25">
      <c r="A1101" s="4" t="s">
        <v>1205</v>
      </c>
      <c r="B1101" s="5">
        <v>335689304699</v>
      </c>
      <c r="C1101" s="4" t="s">
        <v>9199</v>
      </c>
      <c r="D1101" s="4" t="s">
        <v>221</v>
      </c>
      <c r="E1101" s="6" t="s">
        <v>222</v>
      </c>
      <c r="F1101" s="5">
        <f>decoded[[#This Row],[FRT_DEC]]-B1100</f>
        <v>47</v>
      </c>
      <c r="G1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INFO]]))),G1100)</f>
        <v>90</v>
      </c>
    </row>
    <row r="1102" spans="1:7" x14ac:dyDescent="0.25">
      <c r="A1102" s="4" t="s">
        <v>1206</v>
      </c>
      <c r="B1102" s="5">
        <v>335689304714</v>
      </c>
      <c r="C1102" s="4" t="s">
        <v>9200</v>
      </c>
      <c r="D1102" s="4" t="s">
        <v>40</v>
      </c>
      <c r="E1102" s="6" t="s">
        <v>293</v>
      </c>
      <c r="F1102" s="5">
        <f>decoded[[#This Row],[FRT_DEC]]-B1101</f>
        <v>15</v>
      </c>
      <c r="G1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INFO]]))),G1101)</f>
        <v>90</v>
      </c>
    </row>
    <row r="1103" spans="1:7" x14ac:dyDescent="0.25">
      <c r="A1103" s="4" t="s">
        <v>1207</v>
      </c>
      <c r="B1103" s="5">
        <v>335689304721</v>
      </c>
      <c r="C1103" s="4" t="s">
        <v>9201</v>
      </c>
      <c r="D1103" s="4" t="s">
        <v>2045</v>
      </c>
      <c r="E1103" s="6" t="s">
        <v>8199</v>
      </c>
      <c r="F1103" s="5">
        <f>decoded[[#This Row],[FRT_DEC]]-B1102</f>
        <v>7</v>
      </c>
      <c r="G1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INFO]]))),G1102)</f>
        <v>90</v>
      </c>
    </row>
    <row r="1104" spans="1:7" x14ac:dyDescent="0.25">
      <c r="A1104" s="4" t="s">
        <v>1208</v>
      </c>
      <c r="B1104" s="5">
        <v>335689304723</v>
      </c>
      <c r="C1104" s="4" t="s">
        <v>9202</v>
      </c>
      <c r="D1104" s="4" t="s">
        <v>294</v>
      </c>
      <c r="E1104" s="6" t="s">
        <v>9203</v>
      </c>
      <c r="F1104" s="5">
        <f>decoded[[#This Row],[FRT_DEC]]-B1103</f>
        <v>2</v>
      </c>
      <c r="G1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INFO]]))),G1103)</f>
        <v>90</v>
      </c>
    </row>
    <row r="1105" spans="1:7" x14ac:dyDescent="0.25">
      <c r="A1105" s="4" t="s">
        <v>1209</v>
      </c>
      <c r="B1105" s="5">
        <v>335689304727</v>
      </c>
      <c r="C1105" s="4" t="s">
        <v>9204</v>
      </c>
      <c r="D1105" s="4" t="s">
        <v>7938</v>
      </c>
      <c r="E1105" s="6" t="s">
        <v>7991</v>
      </c>
      <c r="F1105" s="5">
        <f>decoded[[#This Row],[FRT_DEC]]-B1104</f>
        <v>4</v>
      </c>
      <c r="G1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INFO]]))),G1104)</f>
        <v>90</v>
      </c>
    </row>
    <row r="1106" spans="1:7" x14ac:dyDescent="0.25">
      <c r="A1106" s="4" t="s">
        <v>1210</v>
      </c>
      <c r="B1106" s="5">
        <v>335689305686</v>
      </c>
      <c r="C1106" s="4" t="s">
        <v>9205</v>
      </c>
      <c r="D1106" s="4" t="s">
        <v>7842</v>
      </c>
      <c r="E1106" s="6" t="s">
        <v>7993</v>
      </c>
      <c r="F1106" s="5">
        <f>decoded[[#This Row],[FRT_DEC]]-B1105</f>
        <v>959</v>
      </c>
      <c r="G1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INFO]]))),G1105)</f>
        <v>90</v>
      </c>
    </row>
    <row r="1107" spans="1:7" x14ac:dyDescent="0.25">
      <c r="A1107" s="4" t="s">
        <v>1211</v>
      </c>
      <c r="B1107" s="5">
        <v>335689305704</v>
      </c>
      <c r="C1107" s="4" t="s">
        <v>9206</v>
      </c>
      <c r="D1107" s="4" t="s">
        <v>1099</v>
      </c>
      <c r="E1107" s="6" t="s">
        <v>2081</v>
      </c>
      <c r="F1107" s="5">
        <f>decoded[[#This Row],[FRT_DEC]]-B1106</f>
        <v>18</v>
      </c>
      <c r="G1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INFO]]))),G1106)</f>
        <v>90</v>
      </c>
    </row>
    <row r="1108" spans="1:7" x14ac:dyDescent="0.25">
      <c r="A1108" s="4" t="s">
        <v>1212</v>
      </c>
      <c r="B1108" s="5">
        <v>335689305707</v>
      </c>
      <c r="C1108" s="4" t="s">
        <v>9207</v>
      </c>
      <c r="D1108" s="4" t="s">
        <v>1099</v>
      </c>
      <c r="E1108" s="6" t="s">
        <v>2089</v>
      </c>
      <c r="F1108" s="5">
        <f>decoded[[#This Row],[FRT_DEC]]-B1107</f>
        <v>3</v>
      </c>
      <c r="G1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INFO]]))),G1107)</f>
        <v>90</v>
      </c>
    </row>
    <row r="1109" spans="1:7" x14ac:dyDescent="0.25">
      <c r="A1109" s="4" t="s">
        <v>1213</v>
      </c>
      <c r="B1109" s="5">
        <v>335689305715</v>
      </c>
      <c r="C1109" s="4" t="s">
        <v>9208</v>
      </c>
      <c r="D1109" s="4" t="s">
        <v>72</v>
      </c>
      <c r="E1109" s="6" t="s">
        <v>2090</v>
      </c>
      <c r="F1109" s="5">
        <f>decoded[[#This Row],[FRT_DEC]]-B1108</f>
        <v>8</v>
      </c>
      <c r="G1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INFO]]))),G1108)</f>
        <v>90</v>
      </c>
    </row>
    <row r="1110" spans="1:7" x14ac:dyDescent="0.25">
      <c r="A1110" s="4" t="s">
        <v>1214</v>
      </c>
      <c r="B1110" s="5">
        <v>335689305731</v>
      </c>
      <c r="C1110" s="4" t="s">
        <v>9209</v>
      </c>
      <c r="D1110" s="4" t="s">
        <v>6</v>
      </c>
      <c r="E1110" s="6" t="s">
        <v>9210</v>
      </c>
      <c r="F1110" s="5">
        <f>decoded[[#This Row],[FRT_DEC]]-B1109</f>
        <v>16</v>
      </c>
      <c r="G1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INFO]]))),G1109)</f>
        <v>91</v>
      </c>
    </row>
    <row r="1111" spans="1:7" x14ac:dyDescent="0.25">
      <c r="A1111" s="4" t="s">
        <v>1215</v>
      </c>
      <c r="B1111" s="5">
        <v>335689305756</v>
      </c>
      <c r="C1111" s="4" t="s">
        <v>9211</v>
      </c>
      <c r="D1111" s="4" t="s">
        <v>72</v>
      </c>
      <c r="E1111" s="6" t="s">
        <v>2092</v>
      </c>
      <c r="F1111" s="5">
        <f>decoded[[#This Row],[FRT_DEC]]-B1110</f>
        <v>25</v>
      </c>
      <c r="G1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INFO]]))),G1110)</f>
        <v>91</v>
      </c>
    </row>
    <row r="1112" spans="1:7" x14ac:dyDescent="0.25">
      <c r="A1112" s="4" t="s">
        <v>1216</v>
      </c>
      <c r="B1112" s="5">
        <v>335689305779</v>
      </c>
      <c r="C1112" s="4" t="s">
        <v>9212</v>
      </c>
      <c r="D1112" s="4" t="s">
        <v>3671</v>
      </c>
      <c r="E1112" s="6" t="s">
        <v>9213</v>
      </c>
      <c r="F1112" s="5">
        <f>decoded[[#This Row],[FRT_DEC]]-B1111</f>
        <v>23</v>
      </c>
      <c r="G1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INFO]]))),G1111)</f>
        <v>91</v>
      </c>
    </row>
    <row r="1113" spans="1:7" x14ac:dyDescent="0.25">
      <c r="A1113" s="4" t="s">
        <v>1217</v>
      </c>
      <c r="B1113" s="5">
        <v>335689305782</v>
      </c>
      <c r="C1113" s="4" t="s">
        <v>9214</v>
      </c>
      <c r="D1113" s="4" t="s">
        <v>3671</v>
      </c>
      <c r="E1113" s="6" t="s">
        <v>7881</v>
      </c>
      <c r="F1113" s="5">
        <f>decoded[[#This Row],[FRT_DEC]]-B1112</f>
        <v>3</v>
      </c>
      <c r="G1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INFO]]))),G1112)</f>
        <v>91</v>
      </c>
    </row>
    <row r="1114" spans="1:7" x14ac:dyDescent="0.25">
      <c r="A1114" s="4" t="s">
        <v>1218</v>
      </c>
      <c r="B1114" s="5">
        <v>335689306707</v>
      </c>
      <c r="C1114" s="4" t="s">
        <v>9215</v>
      </c>
      <c r="D1114" s="4" t="s">
        <v>249</v>
      </c>
      <c r="E1114" s="6" t="s">
        <v>7871</v>
      </c>
      <c r="F1114" s="5">
        <f>decoded[[#This Row],[FRT_DEC]]-B1113</f>
        <v>925</v>
      </c>
      <c r="G1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INFO]]))),G1113)</f>
        <v>91</v>
      </c>
    </row>
    <row r="1115" spans="1:7" x14ac:dyDescent="0.25">
      <c r="A1115" s="4" t="s">
        <v>1219</v>
      </c>
      <c r="B1115" s="5">
        <v>335689306711</v>
      </c>
      <c r="C1115" s="4" t="s">
        <v>9216</v>
      </c>
      <c r="D1115" s="4" t="s">
        <v>7938</v>
      </c>
      <c r="E1115" s="6" t="s">
        <v>7998</v>
      </c>
      <c r="F1115" s="5">
        <f>decoded[[#This Row],[FRT_DEC]]-B1114</f>
        <v>4</v>
      </c>
      <c r="G1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INFO]]))),G1114)</f>
        <v>91</v>
      </c>
    </row>
    <row r="1116" spans="1:7" x14ac:dyDescent="0.25">
      <c r="A1116" s="4" t="s">
        <v>1220</v>
      </c>
      <c r="B1116" s="5">
        <v>335689310339</v>
      </c>
      <c r="C1116" s="4" t="s">
        <v>9217</v>
      </c>
      <c r="D1116" s="4" t="s">
        <v>5</v>
      </c>
      <c r="E1116" s="6" t="s">
        <v>9218</v>
      </c>
      <c r="F1116" s="5">
        <f>decoded[[#This Row],[FRT_DEC]]-B1115</f>
        <v>3628</v>
      </c>
      <c r="G1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INFO]]))),G1115)</f>
        <v>91</v>
      </c>
    </row>
    <row r="1117" spans="1:7" x14ac:dyDescent="0.25">
      <c r="A1117" s="4" t="s">
        <v>1221</v>
      </c>
      <c r="B1117" s="5">
        <v>335689310343</v>
      </c>
      <c r="C1117" s="4" t="s">
        <v>9219</v>
      </c>
      <c r="D1117" s="4" t="s">
        <v>5</v>
      </c>
      <c r="E1117" s="6" t="s">
        <v>7877</v>
      </c>
      <c r="F1117" s="5">
        <f>decoded[[#This Row],[FRT_DEC]]-B1116</f>
        <v>4</v>
      </c>
      <c r="G1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INFO]]))),G1116)</f>
        <v>91</v>
      </c>
    </row>
    <row r="1118" spans="1:7" x14ac:dyDescent="0.25">
      <c r="A1118" s="4" t="s">
        <v>1222</v>
      </c>
      <c r="B1118" s="5">
        <v>335689310346</v>
      </c>
      <c r="C1118" s="4" t="s">
        <v>9220</v>
      </c>
      <c r="D1118" s="4" t="s">
        <v>3686</v>
      </c>
      <c r="E1118" s="6" t="s">
        <v>9221</v>
      </c>
      <c r="F1118" s="5">
        <f>decoded[[#This Row],[FRT_DEC]]-B1117</f>
        <v>3</v>
      </c>
      <c r="G1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INFO]]))),G1117)</f>
        <v>91</v>
      </c>
    </row>
    <row r="1119" spans="1:7" x14ac:dyDescent="0.25">
      <c r="A1119" s="4" t="s">
        <v>1223</v>
      </c>
      <c r="B1119" s="5">
        <v>335689310348</v>
      </c>
      <c r="C1119" s="4" t="s">
        <v>9222</v>
      </c>
      <c r="D1119" s="4" t="s">
        <v>3686</v>
      </c>
      <c r="E1119" s="6" t="s">
        <v>7878</v>
      </c>
      <c r="F1119" s="5">
        <f>decoded[[#This Row],[FRT_DEC]]-B1118</f>
        <v>2</v>
      </c>
      <c r="G1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INFO]]))),G1118)</f>
        <v>91</v>
      </c>
    </row>
    <row r="1120" spans="1:7" x14ac:dyDescent="0.25">
      <c r="A1120" s="4" t="s">
        <v>1224</v>
      </c>
      <c r="B1120" s="5">
        <v>335689310356</v>
      </c>
      <c r="C1120" s="4" t="s">
        <v>9223</v>
      </c>
      <c r="D1120" s="4" t="s">
        <v>7842</v>
      </c>
      <c r="E1120" s="6" t="s">
        <v>8006</v>
      </c>
      <c r="F1120" s="5">
        <f>decoded[[#This Row],[FRT_DEC]]-B1119</f>
        <v>8</v>
      </c>
      <c r="G1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INFO]]))),G1119)</f>
        <v>91</v>
      </c>
    </row>
    <row r="1121" spans="1:7" x14ac:dyDescent="0.25">
      <c r="A1121" s="4" t="s">
        <v>1225</v>
      </c>
      <c r="B1121" s="5">
        <v>335689310366</v>
      </c>
      <c r="C1121" s="4" t="s">
        <v>9224</v>
      </c>
      <c r="D1121" s="4" t="s">
        <v>241</v>
      </c>
      <c r="E1121" s="6" t="s">
        <v>2110</v>
      </c>
      <c r="F1121" s="5">
        <f>decoded[[#This Row],[FRT_DEC]]-B1120</f>
        <v>10</v>
      </c>
      <c r="G1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INFO]]))),G1120)</f>
        <v>91</v>
      </c>
    </row>
    <row r="1122" spans="1:7" x14ac:dyDescent="0.25">
      <c r="A1122" s="4" t="s">
        <v>1226</v>
      </c>
      <c r="B1122" s="5">
        <v>335689310368</v>
      </c>
      <c r="C1122" s="4" t="s">
        <v>9225</v>
      </c>
      <c r="D1122" s="4" t="s">
        <v>243</v>
      </c>
      <c r="E1122" s="6" t="s">
        <v>3984</v>
      </c>
      <c r="F1122" s="5">
        <f>decoded[[#This Row],[FRT_DEC]]-B1121</f>
        <v>2</v>
      </c>
      <c r="G1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INFO]]))),G1121)</f>
        <v>91</v>
      </c>
    </row>
    <row r="1123" spans="1:7" x14ac:dyDescent="0.25">
      <c r="A1123" s="4" t="s">
        <v>1227</v>
      </c>
      <c r="B1123" s="5">
        <v>335689310374</v>
      </c>
      <c r="C1123" s="4" t="s">
        <v>9226</v>
      </c>
      <c r="D1123" s="4" t="s">
        <v>1099</v>
      </c>
      <c r="E1123" s="6" t="s">
        <v>2093</v>
      </c>
      <c r="F1123" s="5">
        <f>decoded[[#This Row],[FRT_DEC]]-B1122</f>
        <v>6</v>
      </c>
      <c r="G1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INFO]]))),G1122)</f>
        <v>91</v>
      </c>
    </row>
    <row r="1124" spans="1:7" x14ac:dyDescent="0.25">
      <c r="A1124" s="4" t="s">
        <v>1228</v>
      </c>
      <c r="B1124" s="5">
        <v>335689310380</v>
      </c>
      <c r="C1124" s="4" t="s">
        <v>9227</v>
      </c>
      <c r="D1124" s="4" t="s">
        <v>72</v>
      </c>
      <c r="E1124" s="6" t="s">
        <v>2094</v>
      </c>
      <c r="F1124" s="5">
        <f>decoded[[#This Row],[FRT_DEC]]-B1123</f>
        <v>6</v>
      </c>
      <c r="G1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INFO]]))),G1123)</f>
        <v>91</v>
      </c>
    </row>
    <row r="1125" spans="1:7" x14ac:dyDescent="0.25">
      <c r="A1125" s="4" t="s">
        <v>1229</v>
      </c>
      <c r="B1125" s="5">
        <v>335689310386</v>
      </c>
      <c r="C1125" s="4" t="s">
        <v>9228</v>
      </c>
      <c r="D1125" s="4" t="s">
        <v>72</v>
      </c>
      <c r="E1125" s="6" t="s">
        <v>2095</v>
      </c>
      <c r="F1125" s="5">
        <f>decoded[[#This Row],[FRT_DEC]]-B1124</f>
        <v>6</v>
      </c>
      <c r="G1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INFO]]))),G1124)</f>
        <v>91</v>
      </c>
    </row>
    <row r="1126" spans="1:7" x14ac:dyDescent="0.25">
      <c r="A1126" s="4" t="s">
        <v>1230</v>
      </c>
      <c r="B1126" s="5">
        <v>335689310397</v>
      </c>
      <c r="C1126" s="4" t="s">
        <v>9229</v>
      </c>
      <c r="D1126" s="4" t="s">
        <v>246</v>
      </c>
      <c r="E1126" s="6" t="s">
        <v>9230</v>
      </c>
      <c r="F1126" s="5">
        <f>decoded[[#This Row],[FRT_DEC]]-B1125</f>
        <v>11</v>
      </c>
      <c r="G1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INFO]]))),G1125)</f>
        <v>91</v>
      </c>
    </row>
    <row r="1127" spans="1:7" x14ac:dyDescent="0.25">
      <c r="A1127" s="4" t="s">
        <v>1231</v>
      </c>
      <c r="B1127" s="5">
        <v>335689310401</v>
      </c>
      <c r="C1127" s="4" t="s">
        <v>9231</v>
      </c>
      <c r="D1127" s="4" t="s">
        <v>7938</v>
      </c>
      <c r="E1127" s="6" t="s">
        <v>8012</v>
      </c>
      <c r="F1127" s="5">
        <f>decoded[[#This Row],[FRT_DEC]]-B1126</f>
        <v>4</v>
      </c>
      <c r="G1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INFO]]))),G1126)</f>
        <v>91</v>
      </c>
    </row>
    <row r="1128" spans="1:7" x14ac:dyDescent="0.25">
      <c r="A1128" s="4" t="s">
        <v>1232</v>
      </c>
      <c r="B1128" s="5">
        <v>335689310795</v>
      </c>
      <c r="C1128" s="4" t="s">
        <v>9232</v>
      </c>
      <c r="D1128" s="4" t="s">
        <v>7842</v>
      </c>
      <c r="E1128" s="6" t="s">
        <v>8130</v>
      </c>
      <c r="F1128" s="5">
        <f>decoded[[#This Row],[FRT_DEC]]-B1127</f>
        <v>394</v>
      </c>
      <c r="G1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INFO]]))),G1127)</f>
        <v>91</v>
      </c>
    </row>
    <row r="1129" spans="1:7" x14ac:dyDescent="0.25">
      <c r="A1129" s="4" t="s">
        <v>1233</v>
      </c>
      <c r="B1129" s="5">
        <v>335689310802</v>
      </c>
      <c r="C1129" s="4" t="s">
        <v>9233</v>
      </c>
      <c r="D1129" s="4" t="s">
        <v>1099</v>
      </c>
      <c r="E1129" s="6" t="s">
        <v>2096</v>
      </c>
      <c r="F1129" s="5">
        <f>decoded[[#This Row],[FRT_DEC]]-B1128</f>
        <v>7</v>
      </c>
      <c r="G1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INFO]]))),G1128)</f>
        <v>91</v>
      </c>
    </row>
    <row r="1130" spans="1:7" x14ac:dyDescent="0.25">
      <c r="A1130" s="4" t="s">
        <v>1234</v>
      </c>
      <c r="B1130" s="5">
        <v>335689310808</v>
      </c>
      <c r="C1130" s="4" t="s">
        <v>9234</v>
      </c>
      <c r="D1130" s="4" t="s">
        <v>72</v>
      </c>
      <c r="E1130" s="6" t="s">
        <v>2097</v>
      </c>
      <c r="F1130" s="5">
        <f>decoded[[#This Row],[FRT_DEC]]-B1129</f>
        <v>6</v>
      </c>
      <c r="G1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INFO]]))),G1129)</f>
        <v>91</v>
      </c>
    </row>
    <row r="1131" spans="1:7" x14ac:dyDescent="0.25">
      <c r="A1131" s="4" t="s">
        <v>1235</v>
      </c>
      <c r="B1131" s="5">
        <v>335689310821</v>
      </c>
      <c r="C1131" s="4" t="s">
        <v>9235</v>
      </c>
      <c r="D1131" s="4" t="s">
        <v>3672</v>
      </c>
      <c r="E1131" s="6" t="s">
        <v>5330</v>
      </c>
      <c r="F1131" s="5">
        <f>decoded[[#This Row],[FRT_DEC]]-B1130</f>
        <v>13</v>
      </c>
      <c r="G1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INFO]]))),G1130)</f>
        <v>91</v>
      </c>
    </row>
    <row r="1132" spans="1:7" x14ac:dyDescent="0.25">
      <c r="A1132" s="4" t="s">
        <v>1236</v>
      </c>
      <c r="B1132" s="5">
        <v>335689311551</v>
      </c>
      <c r="C1132" s="4" t="s">
        <v>9236</v>
      </c>
      <c r="D1132" s="4" t="s">
        <v>262</v>
      </c>
      <c r="E1132" s="6" t="s">
        <v>5331</v>
      </c>
      <c r="F1132" s="5">
        <f>decoded[[#This Row],[FRT_DEC]]-B1131</f>
        <v>730</v>
      </c>
      <c r="G1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INFO]]))),G1131)</f>
        <v>91</v>
      </c>
    </row>
    <row r="1133" spans="1:7" x14ac:dyDescent="0.25">
      <c r="A1133" s="4" t="s">
        <v>1237</v>
      </c>
      <c r="B1133" s="5">
        <v>335689311556</v>
      </c>
      <c r="C1133" s="4" t="s">
        <v>9237</v>
      </c>
      <c r="D1133" s="4" t="s">
        <v>7938</v>
      </c>
      <c r="E1133" s="6" t="s">
        <v>8136</v>
      </c>
      <c r="F1133" s="5">
        <f>decoded[[#This Row],[FRT_DEC]]-B1132</f>
        <v>5</v>
      </c>
      <c r="G1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INFO]]))),G1132)</f>
        <v>91</v>
      </c>
    </row>
    <row r="1134" spans="1:7" x14ac:dyDescent="0.25">
      <c r="A1134" s="4" t="s">
        <v>1238</v>
      </c>
      <c r="B1134" s="5">
        <v>335689312906</v>
      </c>
      <c r="C1134" s="4" t="s">
        <v>9238</v>
      </c>
      <c r="D1134" s="4" t="s">
        <v>84</v>
      </c>
      <c r="E1134" s="6" t="s">
        <v>3977</v>
      </c>
      <c r="F1134" s="5">
        <f>decoded[[#This Row],[FRT_DEC]]-B1133</f>
        <v>1350</v>
      </c>
      <c r="G1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INFO]]))),G1133)</f>
        <v>91</v>
      </c>
    </row>
    <row r="1135" spans="1:7" x14ac:dyDescent="0.25">
      <c r="A1135" s="4" t="s">
        <v>1239</v>
      </c>
      <c r="B1135" s="5">
        <v>335689312909</v>
      </c>
      <c r="C1135" s="4" t="s">
        <v>9239</v>
      </c>
      <c r="D1135" s="4" t="s">
        <v>3684</v>
      </c>
      <c r="E1135" s="6" t="s">
        <v>9240</v>
      </c>
      <c r="F1135" s="5">
        <f>decoded[[#This Row],[FRT_DEC]]-B1134</f>
        <v>3</v>
      </c>
      <c r="G1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INFO]]))),G1134)</f>
        <v>91</v>
      </c>
    </row>
    <row r="1136" spans="1:7" x14ac:dyDescent="0.25">
      <c r="A1136" s="4" t="s">
        <v>1240</v>
      </c>
      <c r="B1136" s="5">
        <v>335689312911</v>
      </c>
      <c r="C1136" s="4" t="s">
        <v>9241</v>
      </c>
      <c r="D1136" s="4" t="s">
        <v>3684</v>
      </c>
      <c r="E1136" s="6" t="s">
        <v>7879</v>
      </c>
      <c r="F1136" s="5">
        <f>decoded[[#This Row],[FRT_DEC]]-B1135</f>
        <v>2</v>
      </c>
      <c r="G1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INFO]]))),G1135)</f>
        <v>91</v>
      </c>
    </row>
    <row r="1137" spans="1:7" x14ac:dyDescent="0.25">
      <c r="A1137" s="4" t="s">
        <v>1241</v>
      </c>
      <c r="B1137" s="5">
        <v>335689312931</v>
      </c>
      <c r="C1137" s="4" t="s">
        <v>9242</v>
      </c>
      <c r="D1137" s="4" t="s">
        <v>85</v>
      </c>
      <c r="E1137" s="6" t="s">
        <v>263</v>
      </c>
      <c r="F1137" s="5">
        <f>decoded[[#This Row],[FRT_DEC]]-B1136</f>
        <v>20</v>
      </c>
      <c r="G1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INFO]]))),G1136)</f>
        <v>91</v>
      </c>
    </row>
    <row r="1138" spans="1:7" x14ac:dyDescent="0.25">
      <c r="A1138" s="4" t="s">
        <v>1242</v>
      </c>
      <c r="B1138" s="5">
        <v>335689313074</v>
      </c>
      <c r="C1138" s="4" t="s">
        <v>9243</v>
      </c>
      <c r="D1138" s="4" t="s">
        <v>87</v>
      </c>
      <c r="E1138" s="6" t="s">
        <v>3695</v>
      </c>
      <c r="F1138" s="5">
        <f>decoded[[#This Row],[FRT_DEC]]-B1137</f>
        <v>143</v>
      </c>
      <c r="G1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INFO]]))),G1137)</f>
        <v>91</v>
      </c>
    </row>
    <row r="1139" spans="1:7" x14ac:dyDescent="0.25">
      <c r="A1139" s="4" t="s">
        <v>1243</v>
      </c>
      <c r="B1139" s="5">
        <v>335689313243</v>
      </c>
      <c r="C1139" s="4" t="s">
        <v>9244</v>
      </c>
      <c r="D1139" s="4" t="s">
        <v>43</v>
      </c>
      <c r="E1139" s="6" t="s">
        <v>5327</v>
      </c>
      <c r="F1139" s="5">
        <f>decoded[[#This Row],[FRT_DEC]]-B1138</f>
        <v>169</v>
      </c>
      <c r="G1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INFO]]))),G1138)</f>
        <v>91</v>
      </c>
    </row>
    <row r="1140" spans="1:7" x14ac:dyDescent="0.25">
      <c r="A1140" s="4" t="s">
        <v>1244</v>
      </c>
      <c r="B1140" s="5">
        <v>335689313245</v>
      </c>
      <c r="C1140" s="4" t="s">
        <v>9245</v>
      </c>
      <c r="D1140" s="4" t="s">
        <v>3685</v>
      </c>
      <c r="E1140" s="6" t="s">
        <v>9246</v>
      </c>
      <c r="F1140" s="5">
        <f>decoded[[#This Row],[FRT_DEC]]-B1139</f>
        <v>2</v>
      </c>
      <c r="G1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INFO]]))),G1139)</f>
        <v>91</v>
      </c>
    </row>
    <row r="1141" spans="1:7" x14ac:dyDescent="0.25">
      <c r="A1141" s="4" t="s">
        <v>1245</v>
      </c>
      <c r="B1141" s="5">
        <v>335689313248</v>
      </c>
      <c r="C1141" s="4" t="s">
        <v>9247</v>
      </c>
      <c r="D1141" s="4" t="s">
        <v>3685</v>
      </c>
      <c r="E1141" s="6" t="s">
        <v>7880</v>
      </c>
      <c r="F1141" s="5">
        <f>decoded[[#This Row],[FRT_DEC]]-B1140</f>
        <v>3</v>
      </c>
      <c r="G1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INFO]]))),G1140)</f>
        <v>91</v>
      </c>
    </row>
    <row r="1142" spans="1:7" x14ac:dyDescent="0.25">
      <c r="A1142" s="4" t="s">
        <v>1246</v>
      </c>
      <c r="B1142" s="5">
        <v>335689313262</v>
      </c>
      <c r="C1142" s="4" t="s">
        <v>9248</v>
      </c>
      <c r="D1142" s="4" t="s">
        <v>7842</v>
      </c>
      <c r="E1142" s="6" t="s">
        <v>7845</v>
      </c>
      <c r="F1142" s="5">
        <f>decoded[[#This Row],[FRT_DEC]]-B1141</f>
        <v>14</v>
      </c>
      <c r="G1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INFO]]))),G1141)</f>
        <v>91</v>
      </c>
    </row>
    <row r="1143" spans="1:7" x14ac:dyDescent="0.25">
      <c r="A1143" s="4" t="s">
        <v>1247</v>
      </c>
      <c r="B1143" s="5">
        <v>335689313279</v>
      </c>
      <c r="C1143" s="4" t="s">
        <v>9249</v>
      </c>
      <c r="D1143" s="4" t="s">
        <v>7938</v>
      </c>
      <c r="E1143" s="6" t="s">
        <v>8149</v>
      </c>
      <c r="F1143" s="5">
        <f>decoded[[#This Row],[FRT_DEC]]-B1142</f>
        <v>17</v>
      </c>
      <c r="G1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INFO]]))),G1142)</f>
        <v>91</v>
      </c>
    </row>
    <row r="1144" spans="1:7" x14ac:dyDescent="0.25">
      <c r="A1144" s="4" t="s">
        <v>1248</v>
      </c>
      <c r="B1144" s="5">
        <v>335689313282</v>
      </c>
      <c r="C1144" s="4" t="s">
        <v>9250</v>
      </c>
      <c r="D1144" s="4" t="s">
        <v>7842</v>
      </c>
      <c r="E1144" s="6" t="s">
        <v>8151</v>
      </c>
      <c r="F1144" s="5">
        <f>decoded[[#This Row],[FRT_DEC]]-B1143</f>
        <v>3</v>
      </c>
      <c r="G1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INFO]]))),G1143)</f>
        <v>91</v>
      </c>
    </row>
    <row r="1145" spans="1:7" x14ac:dyDescent="0.25">
      <c r="A1145" s="4" t="s">
        <v>1249</v>
      </c>
      <c r="B1145" s="5">
        <v>335689313296</v>
      </c>
      <c r="C1145" s="4" t="s">
        <v>9251</v>
      </c>
      <c r="D1145" s="4" t="s">
        <v>1099</v>
      </c>
      <c r="E1145" s="6" t="s">
        <v>2098</v>
      </c>
      <c r="F1145" s="5">
        <f>decoded[[#This Row],[FRT_DEC]]-B1144</f>
        <v>14</v>
      </c>
      <c r="G1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INFO]]))),G1144)</f>
        <v>91</v>
      </c>
    </row>
    <row r="1146" spans="1:7" x14ac:dyDescent="0.25">
      <c r="A1146" s="4" t="s">
        <v>1250</v>
      </c>
      <c r="B1146" s="5">
        <v>335689313301</v>
      </c>
      <c r="C1146" s="4" t="s">
        <v>9252</v>
      </c>
      <c r="D1146" s="4" t="s">
        <v>72</v>
      </c>
      <c r="E1146" s="6" t="s">
        <v>2099</v>
      </c>
      <c r="F1146" s="5">
        <f>decoded[[#This Row],[FRT_DEC]]-B1145</f>
        <v>5</v>
      </c>
      <c r="G1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INFO]]))),G1145)</f>
        <v>91</v>
      </c>
    </row>
    <row r="1147" spans="1:7" x14ac:dyDescent="0.25">
      <c r="A1147" s="4" t="s">
        <v>1251</v>
      </c>
      <c r="B1147" s="5">
        <v>335689313322</v>
      </c>
      <c r="C1147" s="4" t="s">
        <v>9253</v>
      </c>
      <c r="D1147" s="4" t="s">
        <v>1099</v>
      </c>
      <c r="E1147" s="6" t="s">
        <v>2100</v>
      </c>
      <c r="F1147" s="5">
        <f>decoded[[#This Row],[FRT_DEC]]-B1146</f>
        <v>21</v>
      </c>
      <c r="G1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INFO]]))),G1146)</f>
        <v>91</v>
      </c>
    </row>
    <row r="1148" spans="1:7" x14ac:dyDescent="0.25">
      <c r="A1148" s="4" t="s">
        <v>1252</v>
      </c>
      <c r="B1148" s="5">
        <v>335689313328</v>
      </c>
      <c r="C1148" s="4" t="s">
        <v>9254</v>
      </c>
      <c r="D1148" s="4" t="s">
        <v>72</v>
      </c>
      <c r="E1148" s="6" t="s">
        <v>2101</v>
      </c>
      <c r="F1148" s="5">
        <f>decoded[[#This Row],[FRT_DEC]]-B1147</f>
        <v>6</v>
      </c>
      <c r="G1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INFO]]))),G1147)</f>
        <v>91</v>
      </c>
    </row>
    <row r="1149" spans="1:7" x14ac:dyDescent="0.25">
      <c r="A1149" s="4" t="s">
        <v>1253</v>
      </c>
      <c r="B1149" s="5">
        <v>335689313350</v>
      </c>
      <c r="C1149" s="4" t="s">
        <v>9255</v>
      </c>
      <c r="D1149" s="4" t="s">
        <v>1099</v>
      </c>
      <c r="E1149" s="6" t="s">
        <v>2102</v>
      </c>
      <c r="F1149" s="5">
        <f>decoded[[#This Row],[FRT_DEC]]-B1148</f>
        <v>22</v>
      </c>
      <c r="G1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INFO]]))),G1148)</f>
        <v>91</v>
      </c>
    </row>
    <row r="1150" spans="1:7" x14ac:dyDescent="0.25">
      <c r="A1150" s="4" t="s">
        <v>1254</v>
      </c>
      <c r="B1150" s="5">
        <v>335689313355</v>
      </c>
      <c r="C1150" s="4" t="s">
        <v>9256</v>
      </c>
      <c r="D1150" s="4" t="s">
        <v>72</v>
      </c>
      <c r="E1150" s="6" t="s">
        <v>2103</v>
      </c>
      <c r="F1150" s="5">
        <f>decoded[[#This Row],[FRT_DEC]]-B1149</f>
        <v>5</v>
      </c>
      <c r="G1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INFO]]))),G1149)</f>
        <v>91</v>
      </c>
    </row>
    <row r="1151" spans="1:7" x14ac:dyDescent="0.25">
      <c r="A1151" s="4" t="s">
        <v>1255</v>
      </c>
      <c r="B1151" s="5">
        <v>335689313370</v>
      </c>
      <c r="C1151" s="4" t="s">
        <v>9257</v>
      </c>
      <c r="D1151" s="4" t="s">
        <v>40</v>
      </c>
      <c r="E1151" s="6" t="s">
        <v>2042</v>
      </c>
      <c r="F1151" s="5">
        <f>decoded[[#This Row],[FRT_DEC]]-B1150</f>
        <v>15</v>
      </c>
      <c r="G1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INFO]]))),G1150)</f>
        <v>91</v>
      </c>
    </row>
    <row r="1152" spans="1:7" x14ac:dyDescent="0.25">
      <c r="A1152" s="4" t="s">
        <v>1256</v>
      </c>
      <c r="B1152" s="5">
        <v>335689313375</v>
      </c>
      <c r="C1152" s="4" t="s">
        <v>9258</v>
      </c>
      <c r="D1152" s="4" t="s">
        <v>2043</v>
      </c>
      <c r="E1152" s="6" t="s">
        <v>9259</v>
      </c>
      <c r="F1152" s="5">
        <f>decoded[[#This Row],[FRT_DEC]]-B1151</f>
        <v>5</v>
      </c>
      <c r="G1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INFO]]))),G1151)</f>
        <v>91</v>
      </c>
    </row>
    <row r="1153" spans="1:7" ht="30" x14ac:dyDescent="0.25">
      <c r="A1153" s="4" t="s">
        <v>1257</v>
      </c>
      <c r="B1153" s="5">
        <v>335689313404</v>
      </c>
      <c r="C1153" s="4" t="s">
        <v>9260</v>
      </c>
      <c r="D1153" s="4" t="s">
        <v>241</v>
      </c>
      <c r="E1153" s="6" t="s">
        <v>2111</v>
      </c>
      <c r="F1153" s="5">
        <f>decoded[[#This Row],[FRT_DEC]]-B1152</f>
        <v>29</v>
      </c>
      <c r="G1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INFO]]))),G1152)</f>
        <v>91</v>
      </c>
    </row>
    <row r="1154" spans="1:7" x14ac:dyDescent="0.25">
      <c r="A1154" s="4" t="s">
        <v>1258</v>
      </c>
      <c r="B1154" s="5">
        <v>335689313408</v>
      </c>
      <c r="C1154" s="4" t="s">
        <v>9261</v>
      </c>
      <c r="D1154" s="4" t="s">
        <v>243</v>
      </c>
      <c r="E1154" s="6" t="s">
        <v>3939</v>
      </c>
      <c r="F1154" s="5">
        <f>decoded[[#This Row],[FRT_DEC]]-B1153</f>
        <v>4</v>
      </c>
      <c r="G1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INFO]]))),G1153)</f>
        <v>91</v>
      </c>
    </row>
    <row r="1155" spans="1:7" x14ac:dyDescent="0.25">
      <c r="A1155" s="4" t="s">
        <v>1259</v>
      </c>
      <c r="B1155" s="5">
        <v>335689313451</v>
      </c>
      <c r="C1155" s="4" t="s">
        <v>9262</v>
      </c>
      <c r="D1155" s="4" t="s">
        <v>40</v>
      </c>
      <c r="E1155" s="6" t="s">
        <v>44</v>
      </c>
      <c r="F1155" s="5">
        <f>decoded[[#This Row],[FRT_DEC]]-B1154</f>
        <v>43</v>
      </c>
      <c r="G1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INFO]]))),G1154)</f>
        <v>91</v>
      </c>
    </row>
    <row r="1156" spans="1:7" x14ac:dyDescent="0.25">
      <c r="A1156" s="4" t="s">
        <v>1260</v>
      </c>
      <c r="B1156" s="5">
        <v>335689313457</v>
      </c>
      <c r="C1156" s="4" t="s">
        <v>9263</v>
      </c>
      <c r="D1156" s="4" t="s">
        <v>246</v>
      </c>
      <c r="E1156" s="6" t="s">
        <v>9264</v>
      </c>
      <c r="F1156" s="5">
        <f>decoded[[#This Row],[FRT_DEC]]-B1155</f>
        <v>6</v>
      </c>
      <c r="G1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INFO]]))),G1155)</f>
        <v>91</v>
      </c>
    </row>
    <row r="1157" spans="1:7" x14ac:dyDescent="0.25">
      <c r="A1157" s="4" t="s">
        <v>1261</v>
      </c>
      <c r="B1157" s="5">
        <v>335689313463</v>
      </c>
      <c r="C1157" s="4" t="s">
        <v>9265</v>
      </c>
      <c r="D1157" s="4" t="s">
        <v>1099</v>
      </c>
      <c r="E1157" s="6" t="s">
        <v>2104</v>
      </c>
      <c r="F1157" s="5">
        <f>decoded[[#This Row],[FRT_DEC]]-B1156</f>
        <v>6</v>
      </c>
      <c r="G1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INFO]]))),G1156)</f>
        <v>91</v>
      </c>
    </row>
    <row r="1158" spans="1:7" x14ac:dyDescent="0.25">
      <c r="A1158" s="4" t="s">
        <v>1262</v>
      </c>
      <c r="B1158" s="5">
        <v>335689313468</v>
      </c>
      <c r="C1158" s="4" t="s">
        <v>9266</v>
      </c>
      <c r="D1158" s="4" t="s">
        <v>1099</v>
      </c>
      <c r="E1158" s="6" t="s">
        <v>2105</v>
      </c>
      <c r="F1158" s="5">
        <f>decoded[[#This Row],[FRT_DEC]]-B1157</f>
        <v>5</v>
      </c>
      <c r="G1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INFO]]))),G1157)</f>
        <v>91</v>
      </c>
    </row>
    <row r="1159" spans="1:7" x14ac:dyDescent="0.25">
      <c r="A1159" s="4" t="s">
        <v>1263</v>
      </c>
      <c r="B1159" s="5">
        <v>335689313482</v>
      </c>
      <c r="C1159" s="4" t="s">
        <v>9267</v>
      </c>
      <c r="D1159" s="4" t="s">
        <v>72</v>
      </c>
      <c r="E1159" s="6" t="s">
        <v>2092</v>
      </c>
      <c r="F1159" s="5">
        <f>decoded[[#This Row],[FRT_DEC]]-B1158</f>
        <v>14</v>
      </c>
      <c r="G1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INFO]]))),G1158)</f>
        <v>91</v>
      </c>
    </row>
    <row r="1160" spans="1:7" x14ac:dyDescent="0.25">
      <c r="A1160" s="4" t="s">
        <v>1264</v>
      </c>
      <c r="B1160" s="5">
        <v>335689313813</v>
      </c>
      <c r="C1160" s="4" t="s">
        <v>9268</v>
      </c>
      <c r="D1160" s="4" t="s">
        <v>2045</v>
      </c>
      <c r="E1160" s="6" t="s">
        <v>8267</v>
      </c>
      <c r="F1160" s="5">
        <f>decoded[[#This Row],[FRT_DEC]]-B1159</f>
        <v>331</v>
      </c>
      <c r="G1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INFO]]))),G1159)</f>
        <v>91</v>
      </c>
    </row>
    <row r="1161" spans="1:7" x14ac:dyDescent="0.25">
      <c r="A1161" s="4" t="s">
        <v>1265</v>
      </c>
      <c r="B1161" s="5">
        <v>335689313985</v>
      </c>
      <c r="C1161" s="4" t="s">
        <v>9269</v>
      </c>
      <c r="D1161" s="4" t="s">
        <v>249</v>
      </c>
      <c r="E1161" s="6" t="s">
        <v>7826</v>
      </c>
      <c r="F1161" s="5">
        <f>decoded[[#This Row],[FRT_DEC]]-B1160</f>
        <v>172</v>
      </c>
      <c r="G1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INFO]]))),G1160)</f>
        <v>91</v>
      </c>
    </row>
    <row r="1162" spans="1:7" x14ac:dyDescent="0.25">
      <c r="A1162" s="4" t="s">
        <v>1266</v>
      </c>
      <c r="B1162" s="5">
        <v>335689314003</v>
      </c>
      <c r="C1162" s="4" t="s">
        <v>9270</v>
      </c>
      <c r="D1162" s="4" t="s">
        <v>1099</v>
      </c>
      <c r="E1162" s="6" t="s">
        <v>2093</v>
      </c>
      <c r="F1162" s="5">
        <f>decoded[[#This Row],[FRT_DEC]]-B1161</f>
        <v>18</v>
      </c>
      <c r="G1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INFO]]))),G1161)</f>
        <v>91</v>
      </c>
    </row>
    <row r="1163" spans="1:7" x14ac:dyDescent="0.25">
      <c r="A1163" s="4" t="s">
        <v>1267</v>
      </c>
      <c r="B1163" s="5">
        <v>335689314011</v>
      </c>
      <c r="C1163" s="4" t="s">
        <v>9271</v>
      </c>
      <c r="D1163" s="4" t="s">
        <v>1099</v>
      </c>
      <c r="E1163" s="6" t="s">
        <v>2106</v>
      </c>
      <c r="F1163" s="5">
        <f>decoded[[#This Row],[FRT_DEC]]-B1162</f>
        <v>8</v>
      </c>
      <c r="G1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INFO]]))),G1162)</f>
        <v>91</v>
      </c>
    </row>
    <row r="1164" spans="1:7" x14ac:dyDescent="0.25">
      <c r="A1164" s="4" t="s">
        <v>1268</v>
      </c>
      <c r="B1164" s="5">
        <v>335689314023</v>
      </c>
      <c r="C1164" s="4" t="s">
        <v>9272</v>
      </c>
      <c r="D1164" s="4" t="s">
        <v>40</v>
      </c>
      <c r="E1164" s="6" t="s">
        <v>328</v>
      </c>
      <c r="F1164" s="5">
        <f>decoded[[#This Row],[FRT_DEC]]-B1163</f>
        <v>12</v>
      </c>
      <c r="G1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INFO]]))),G1163)</f>
        <v>91</v>
      </c>
    </row>
    <row r="1165" spans="1:7" x14ac:dyDescent="0.25">
      <c r="A1165" s="4" t="s">
        <v>1269</v>
      </c>
      <c r="B1165" s="5">
        <v>335689314027</v>
      </c>
      <c r="C1165" s="4" t="s">
        <v>9273</v>
      </c>
      <c r="D1165" s="4" t="s">
        <v>330</v>
      </c>
      <c r="E1165" s="6" t="s">
        <v>9274</v>
      </c>
      <c r="F1165" s="5">
        <f>decoded[[#This Row],[FRT_DEC]]-B1164</f>
        <v>4</v>
      </c>
      <c r="G1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INFO]]))),G1164)</f>
        <v>91</v>
      </c>
    </row>
    <row r="1166" spans="1:7" x14ac:dyDescent="0.25">
      <c r="A1166" s="4" t="s">
        <v>1270</v>
      </c>
      <c r="B1166" s="5">
        <v>335689314057</v>
      </c>
      <c r="C1166" s="4" t="s">
        <v>9275</v>
      </c>
      <c r="D1166" s="4" t="s">
        <v>40</v>
      </c>
      <c r="E1166" s="6" t="s">
        <v>724</v>
      </c>
      <c r="F1166" s="5">
        <f>decoded[[#This Row],[FRT_DEC]]-B1165</f>
        <v>30</v>
      </c>
      <c r="G1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INFO]]))),G1165)</f>
        <v>91</v>
      </c>
    </row>
    <row r="1167" spans="1:7" x14ac:dyDescent="0.25">
      <c r="A1167" s="4" t="s">
        <v>1271</v>
      </c>
      <c r="B1167" s="5">
        <v>335689314069</v>
      </c>
      <c r="C1167" s="4" t="s">
        <v>9276</v>
      </c>
      <c r="D1167" s="4" t="s">
        <v>40</v>
      </c>
      <c r="E1167" s="6" t="s">
        <v>45</v>
      </c>
      <c r="F1167" s="5">
        <f>decoded[[#This Row],[FRT_DEC]]-B1166</f>
        <v>12</v>
      </c>
      <c r="G1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INFO]]))),G1166)</f>
        <v>91</v>
      </c>
    </row>
    <row r="1168" spans="1:7" x14ac:dyDescent="0.25">
      <c r="A1168" s="4" t="s">
        <v>1272</v>
      </c>
      <c r="B1168" s="5">
        <v>335689314072</v>
      </c>
      <c r="C1168" s="4" t="s">
        <v>9277</v>
      </c>
      <c r="D1168" s="4" t="s">
        <v>46</v>
      </c>
      <c r="E1168" s="6" t="s">
        <v>6961</v>
      </c>
      <c r="F1168" s="5">
        <f>decoded[[#This Row],[FRT_DEC]]-B1167</f>
        <v>3</v>
      </c>
      <c r="G1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INFO]]))),G1167)</f>
        <v>91</v>
      </c>
    </row>
    <row r="1169" spans="1:7" x14ac:dyDescent="0.25">
      <c r="A1169" s="4" t="s">
        <v>1273</v>
      </c>
      <c r="B1169" s="5">
        <v>335689314078</v>
      </c>
      <c r="C1169" s="4" t="s">
        <v>9278</v>
      </c>
      <c r="D1169" s="4" t="s">
        <v>72</v>
      </c>
      <c r="E1169" s="6" t="s">
        <v>3683</v>
      </c>
      <c r="F1169" s="5">
        <f>decoded[[#This Row],[FRT_DEC]]-B1168</f>
        <v>6</v>
      </c>
      <c r="G1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INFO]]))),G1168)</f>
        <v>91</v>
      </c>
    </row>
    <row r="1170" spans="1:7" x14ac:dyDescent="0.25">
      <c r="A1170" s="4" t="s">
        <v>1274</v>
      </c>
      <c r="B1170" s="5">
        <v>335689314085</v>
      </c>
      <c r="C1170" s="4" t="s">
        <v>9279</v>
      </c>
      <c r="D1170" s="4" t="s">
        <v>72</v>
      </c>
      <c r="E1170" s="6" t="s">
        <v>2088</v>
      </c>
      <c r="F1170" s="5">
        <f>decoded[[#This Row],[FRT_DEC]]-B1169</f>
        <v>7</v>
      </c>
      <c r="G1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INFO]]))),G1169)</f>
        <v>91</v>
      </c>
    </row>
    <row r="1171" spans="1:7" x14ac:dyDescent="0.25">
      <c r="A1171" s="4" t="s">
        <v>1275</v>
      </c>
      <c r="B1171" s="5">
        <v>335689314100</v>
      </c>
      <c r="C1171" s="4" t="s">
        <v>9280</v>
      </c>
      <c r="D1171" s="4" t="s">
        <v>72</v>
      </c>
      <c r="E1171" s="6" t="s">
        <v>2107</v>
      </c>
      <c r="F1171" s="5">
        <f>decoded[[#This Row],[FRT_DEC]]-B1170</f>
        <v>15</v>
      </c>
      <c r="G1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INFO]]))),G1170)</f>
        <v>91</v>
      </c>
    </row>
    <row r="1172" spans="1:7" x14ac:dyDescent="0.25">
      <c r="A1172" s="4" t="s">
        <v>1276</v>
      </c>
      <c r="B1172" s="5">
        <v>335689314840</v>
      </c>
      <c r="C1172" s="4" t="s">
        <v>9281</v>
      </c>
      <c r="D1172" s="4" t="s">
        <v>7938</v>
      </c>
      <c r="E1172" s="6" t="s">
        <v>8184</v>
      </c>
      <c r="F1172" s="5">
        <f>decoded[[#This Row],[FRT_DEC]]-B1171</f>
        <v>740</v>
      </c>
      <c r="G1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INFO]]))),G1171)</f>
        <v>91</v>
      </c>
    </row>
    <row r="1173" spans="1:7" x14ac:dyDescent="0.25">
      <c r="A1173" s="4" t="s">
        <v>1277</v>
      </c>
      <c r="B1173" s="5">
        <v>335689315324</v>
      </c>
      <c r="C1173" s="4" t="s">
        <v>9282</v>
      </c>
      <c r="D1173" s="4" t="s">
        <v>7842</v>
      </c>
      <c r="E1173" s="6" t="s">
        <v>7989</v>
      </c>
      <c r="F1173" s="5">
        <f>decoded[[#This Row],[FRT_DEC]]-B1172</f>
        <v>484</v>
      </c>
      <c r="G1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INFO]]))),G1172)</f>
        <v>91</v>
      </c>
    </row>
    <row r="1174" spans="1:7" x14ac:dyDescent="0.25">
      <c r="A1174" s="4" t="s">
        <v>1278</v>
      </c>
      <c r="B1174" s="5">
        <v>335689315330</v>
      </c>
      <c r="C1174" s="4" t="s">
        <v>9283</v>
      </c>
      <c r="D1174" s="4" t="s">
        <v>2044</v>
      </c>
      <c r="E1174" s="6" t="s">
        <v>3931</v>
      </c>
      <c r="F1174" s="5">
        <f>decoded[[#This Row],[FRT_DEC]]-B1173</f>
        <v>6</v>
      </c>
      <c r="G1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INFO]]))),G1173)</f>
        <v>91</v>
      </c>
    </row>
    <row r="1175" spans="1:7" x14ac:dyDescent="0.25">
      <c r="A1175" s="4" t="s">
        <v>1279</v>
      </c>
      <c r="B1175" s="5">
        <v>335689315335</v>
      </c>
      <c r="C1175" s="4" t="s">
        <v>9284</v>
      </c>
      <c r="D1175" s="4" t="s">
        <v>7938</v>
      </c>
      <c r="E1175" s="6" t="s">
        <v>7991</v>
      </c>
      <c r="F1175" s="5">
        <f>decoded[[#This Row],[FRT_DEC]]-B1174</f>
        <v>5</v>
      </c>
      <c r="G1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INFO]]))),G1174)</f>
        <v>91</v>
      </c>
    </row>
    <row r="1176" spans="1:7" x14ac:dyDescent="0.25">
      <c r="A1176" s="4" t="s">
        <v>1280</v>
      </c>
      <c r="B1176" s="5">
        <v>335689325767</v>
      </c>
      <c r="C1176" s="4" t="s">
        <v>9285</v>
      </c>
      <c r="D1176" s="4" t="s">
        <v>7842</v>
      </c>
      <c r="E1176" s="6" t="s">
        <v>7989</v>
      </c>
      <c r="F1176" s="5">
        <f>decoded[[#This Row],[FRT_DEC]]-B1175</f>
        <v>10432</v>
      </c>
      <c r="G1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INFO]]))),G1175)</f>
        <v>91</v>
      </c>
    </row>
    <row r="1177" spans="1:7" x14ac:dyDescent="0.25">
      <c r="A1177" s="4" t="s">
        <v>1281</v>
      </c>
      <c r="B1177" s="5">
        <v>335689325773</v>
      </c>
      <c r="C1177" s="4" t="s">
        <v>9286</v>
      </c>
      <c r="D1177" s="4" t="s">
        <v>292</v>
      </c>
      <c r="E1177" s="6" t="s">
        <v>9287</v>
      </c>
      <c r="F1177" s="5">
        <f>decoded[[#This Row],[FRT_DEC]]-B1176</f>
        <v>6</v>
      </c>
      <c r="G1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INFO]]))),G1176)</f>
        <v>91</v>
      </c>
    </row>
    <row r="1178" spans="1:7" x14ac:dyDescent="0.25">
      <c r="A1178" s="4" t="s">
        <v>1282</v>
      </c>
      <c r="B1178" s="5">
        <v>335689325777</v>
      </c>
      <c r="C1178" s="4" t="s">
        <v>9288</v>
      </c>
      <c r="D1178" s="4" t="s">
        <v>216</v>
      </c>
      <c r="E1178" s="6" t="s">
        <v>3970</v>
      </c>
      <c r="F1178" s="5">
        <f>decoded[[#This Row],[FRT_DEC]]-B1177</f>
        <v>4</v>
      </c>
      <c r="G1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INFO]]))),G1177)</f>
        <v>91</v>
      </c>
    </row>
    <row r="1179" spans="1:7" x14ac:dyDescent="0.25">
      <c r="A1179" s="4" t="s">
        <v>1283</v>
      </c>
      <c r="B1179" s="5">
        <v>335689325823</v>
      </c>
      <c r="C1179" s="4" t="s">
        <v>9289</v>
      </c>
      <c r="D1179" s="4" t="s">
        <v>221</v>
      </c>
      <c r="E1179" s="6" t="s">
        <v>222</v>
      </c>
      <c r="F1179" s="5">
        <f>decoded[[#This Row],[FRT_DEC]]-B1178</f>
        <v>46</v>
      </c>
      <c r="G1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INFO]]))),G1178)</f>
        <v>91</v>
      </c>
    </row>
    <row r="1180" spans="1:7" x14ac:dyDescent="0.25">
      <c r="A1180" s="4" t="s">
        <v>1284</v>
      </c>
      <c r="B1180" s="5">
        <v>335689325837</v>
      </c>
      <c r="C1180" s="4" t="s">
        <v>9290</v>
      </c>
      <c r="D1180" s="4" t="s">
        <v>40</v>
      </c>
      <c r="E1180" s="6" t="s">
        <v>293</v>
      </c>
      <c r="F1180" s="5">
        <f>decoded[[#This Row],[FRT_DEC]]-B1179</f>
        <v>14</v>
      </c>
      <c r="G1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INFO]]))),G1179)</f>
        <v>91</v>
      </c>
    </row>
    <row r="1181" spans="1:7" x14ac:dyDescent="0.25">
      <c r="A1181" s="4" t="s">
        <v>1285</v>
      </c>
      <c r="B1181" s="5">
        <v>335689325843</v>
      </c>
      <c r="C1181" s="4" t="s">
        <v>9291</v>
      </c>
      <c r="D1181" s="4" t="s">
        <v>2045</v>
      </c>
      <c r="E1181" s="6" t="s">
        <v>8098</v>
      </c>
      <c r="F1181" s="5">
        <f>decoded[[#This Row],[FRT_DEC]]-B1180</f>
        <v>6</v>
      </c>
      <c r="G1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INFO]]))),G1180)</f>
        <v>91</v>
      </c>
    </row>
    <row r="1182" spans="1:7" x14ac:dyDescent="0.25">
      <c r="A1182" s="4" t="s">
        <v>1286</v>
      </c>
      <c r="B1182" s="5">
        <v>335689325846</v>
      </c>
      <c r="C1182" s="4" t="s">
        <v>9292</v>
      </c>
      <c r="D1182" s="4" t="s">
        <v>294</v>
      </c>
      <c r="E1182" s="6" t="s">
        <v>9293</v>
      </c>
      <c r="F1182" s="5">
        <f>decoded[[#This Row],[FRT_DEC]]-B1181</f>
        <v>3</v>
      </c>
      <c r="G1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INFO]]))),G1181)</f>
        <v>91</v>
      </c>
    </row>
    <row r="1183" spans="1:7" x14ac:dyDescent="0.25">
      <c r="A1183" s="4" t="s">
        <v>1287</v>
      </c>
      <c r="B1183" s="5">
        <v>335689325850</v>
      </c>
      <c r="C1183" s="4" t="s">
        <v>9294</v>
      </c>
      <c r="D1183" s="4" t="s">
        <v>7938</v>
      </c>
      <c r="E1183" s="6" t="s">
        <v>7991</v>
      </c>
      <c r="F1183" s="5">
        <f>decoded[[#This Row],[FRT_DEC]]-B1182</f>
        <v>4</v>
      </c>
      <c r="G1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INFO]]))),G1182)</f>
        <v>91</v>
      </c>
    </row>
    <row r="1184" spans="1:7" x14ac:dyDescent="0.25">
      <c r="A1184" s="4" t="s">
        <v>1288</v>
      </c>
      <c r="B1184" s="5">
        <v>335689326810</v>
      </c>
      <c r="C1184" s="4" t="s">
        <v>9295</v>
      </c>
      <c r="D1184" s="4" t="s">
        <v>7842</v>
      </c>
      <c r="E1184" s="6" t="s">
        <v>7993</v>
      </c>
      <c r="F1184" s="5">
        <f>decoded[[#This Row],[FRT_DEC]]-B1183</f>
        <v>960</v>
      </c>
      <c r="G1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INFO]]))),G1183)</f>
        <v>91</v>
      </c>
    </row>
    <row r="1185" spans="1:7" x14ac:dyDescent="0.25">
      <c r="A1185" s="4" t="s">
        <v>1289</v>
      </c>
      <c r="B1185" s="5">
        <v>335689326829</v>
      </c>
      <c r="C1185" s="4" t="s">
        <v>9296</v>
      </c>
      <c r="D1185" s="4" t="s">
        <v>1099</v>
      </c>
      <c r="E1185" s="6" t="s">
        <v>2081</v>
      </c>
      <c r="F1185" s="5">
        <f>decoded[[#This Row],[FRT_DEC]]-B1184</f>
        <v>19</v>
      </c>
      <c r="G1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INFO]]))),G1184)</f>
        <v>91</v>
      </c>
    </row>
    <row r="1186" spans="1:7" x14ac:dyDescent="0.25">
      <c r="A1186" s="4" t="s">
        <v>1290</v>
      </c>
      <c r="B1186" s="5">
        <v>335689326831</v>
      </c>
      <c r="C1186" s="4" t="s">
        <v>9297</v>
      </c>
      <c r="D1186" s="4" t="s">
        <v>1099</v>
      </c>
      <c r="E1186" s="6" t="s">
        <v>2089</v>
      </c>
      <c r="F1186" s="5">
        <f>decoded[[#This Row],[FRT_DEC]]-B1185</f>
        <v>2</v>
      </c>
      <c r="G1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INFO]]))),G1185)</f>
        <v>91</v>
      </c>
    </row>
    <row r="1187" spans="1:7" x14ac:dyDescent="0.25">
      <c r="A1187" s="4" t="s">
        <v>1291</v>
      </c>
      <c r="B1187" s="5">
        <v>335689326840</v>
      </c>
      <c r="C1187" s="4" t="s">
        <v>9298</v>
      </c>
      <c r="D1187" s="4" t="s">
        <v>72</v>
      </c>
      <c r="E1187" s="6" t="s">
        <v>2090</v>
      </c>
      <c r="F1187" s="5">
        <f>decoded[[#This Row],[FRT_DEC]]-B1186</f>
        <v>9</v>
      </c>
      <c r="G1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INFO]]))),G1186)</f>
        <v>91</v>
      </c>
    </row>
    <row r="1188" spans="1:7" x14ac:dyDescent="0.25">
      <c r="A1188" s="4" t="s">
        <v>1292</v>
      </c>
      <c r="B1188" s="5">
        <v>335689326855</v>
      </c>
      <c r="C1188" s="4" t="s">
        <v>9299</v>
      </c>
      <c r="D1188" s="4" t="s">
        <v>6</v>
      </c>
      <c r="E1188" s="6" t="s">
        <v>9300</v>
      </c>
      <c r="F1188" s="5">
        <f>decoded[[#This Row],[FRT_DEC]]-B1187</f>
        <v>15</v>
      </c>
      <c r="G1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INFO]]))),G1187)</f>
        <v>92</v>
      </c>
    </row>
    <row r="1189" spans="1:7" x14ac:dyDescent="0.25">
      <c r="A1189" s="4" t="s">
        <v>1293</v>
      </c>
      <c r="B1189" s="5">
        <v>335689326879</v>
      </c>
      <c r="C1189" s="4" t="s">
        <v>9301</v>
      </c>
      <c r="D1189" s="4" t="s">
        <v>72</v>
      </c>
      <c r="E1189" s="6" t="s">
        <v>2092</v>
      </c>
      <c r="F1189" s="5">
        <f>decoded[[#This Row],[FRT_DEC]]-B1188</f>
        <v>24</v>
      </c>
      <c r="G1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INFO]]))),G1188)</f>
        <v>92</v>
      </c>
    </row>
    <row r="1190" spans="1:7" x14ac:dyDescent="0.25">
      <c r="A1190" s="4" t="s">
        <v>1294</v>
      </c>
      <c r="B1190" s="5">
        <v>335689326902</v>
      </c>
      <c r="C1190" s="4" t="s">
        <v>9302</v>
      </c>
      <c r="D1190" s="4" t="s">
        <v>3671</v>
      </c>
      <c r="E1190" s="6" t="s">
        <v>9303</v>
      </c>
      <c r="F1190" s="5">
        <f>decoded[[#This Row],[FRT_DEC]]-B1189</f>
        <v>23</v>
      </c>
      <c r="G1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INFO]]))),G1189)</f>
        <v>92</v>
      </c>
    </row>
    <row r="1191" spans="1:7" x14ac:dyDescent="0.25">
      <c r="A1191" s="4" t="s">
        <v>1295</v>
      </c>
      <c r="B1191" s="5">
        <v>335689326905</v>
      </c>
      <c r="C1191" s="4" t="s">
        <v>9304</v>
      </c>
      <c r="D1191" s="4" t="s">
        <v>3671</v>
      </c>
      <c r="E1191" s="6" t="s">
        <v>7881</v>
      </c>
      <c r="F1191" s="5">
        <f>decoded[[#This Row],[FRT_DEC]]-B1190</f>
        <v>3</v>
      </c>
      <c r="G1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INFO]]))),G1190)</f>
        <v>92</v>
      </c>
    </row>
    <row r="1192" spans="1:7" x14ac:dyDescent="0.25">
      <c r="A1192" s="4" t="s">
        <v>1296</v>
      </c>
      <c r="B1192" s="5">
        <v>335689327833</v>
      </c>
      <c r="C1192" s="4" t="s">
        <v>9305</v>
      </c>
      <c r="D1192" s="4" t="s">
        <v>249</v>
      </c>
      <c r="E1192" s="6" t="s">
        <v>7872</v>
      </c>
      <c r="F1192" s="5">
        <f>decoded[[#This Row],[FRT_DEC]]-B1191</f>
        <v>928</v>
      </c>
      <c r="G1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INFO]]))),G1191)</f>
        <v>92</v>
      </c>
    </row>
    <row r="1193" spans="1:7" x14ac:dyDescent="0.25">
      <c r="A1193" s="4" t="s">
        <v>1297</v>
      </c>
      <c r="B1193" s="5">
        <v>335689327837</v>
      </c>
      <c r="C1193" s="4" t="s">
        <v>9306</v>
      </c>
      <c r="D1193" s="4" t="s">
        <v>7938</v>
      </c>
      <c r="E1193" s="6" t="s">
        <v>7998</v>
      </c>
      <c r="F1193" s="5">
        <f>decoded[[#This Row],[FRT_DEC]]-B1192</f>
        <v>4</v>
      </c>
      <c r="G1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INFO]]))),G1192)</f>
        <v>92</v>
      </c>
    </row>
    <row r="1194" spans="1:7" x14ac:dyDescent="0.25">
      <c r="A1194" s="4" t="s">
        <v>1298</v>
      </c>
      <c r="B1194" s="5">
        <v>335689331465</v>
      </c>
      <c r="C1194" s="4" t="s">
        <v>9307</v>
      </c>
      <c r="D1194" s="4" t="s">
        <v>5</v>
      </c>
      <c r="E1194" s="6" t="s">
        <v>9308</v>
      </c>
      <c r="F1194" s="5">
        <f>decoded[[#This Row],[FRT_DEC]]-B1193</f>
        <v>3628</v>
      </c>
      <c r="G1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INFO]]))),G1193)</f>
        <v>92</v>
      </c>
    </row>
    <row r="1195" spans="1:7" x14ac:dyDescent="0.25">
      <c r="A1195" s="4" t="s">
        <v>1299</v>
      </c>
      <c r="B1195" s="5">
        <v>335689331468</v>
      </c>
      <c r="C1195" s="4" t="s">
        <v>9309</v>
      </c>
      <c r="D1195" s="4" t="s">
        <v>5</v>
      </c>
      <c r="E1195" s="6" t="s">
        <v>7877</v>
      </c>
      <c r="F1195" s="5">
        <f>decoded[[#This Row],[FRT_DEC]]-B1194</f>
        <v>3</v>
      </c>
      <c r="G1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INFO]]))),G1194)</f>
        <v>92</v>
      </c>
    </row>
    <row r="1196" spans="1:7" x14ac:dyDescent="0.25">
      <c r="A1196" s="4" t="s">
        <v>1300</v>
      </c>
      <c r="B1196" s="5">
        <v>335689331471</v>
      </c>
      <c r="C1196" s="4" t="s">
        <v>9310</v>
      </c>
      <c r="D1196" s="4" t="s">
        <v>3686</v>
      </c>
      <c r="E1196" s="6" t="s">
        <v>9311</v>
      </c>
      <c r="F1196" s="5">
        <f>decoded[[#This Row],[FRT_DEC]]-B1195</f>
        <v>3</v>
      </c>
      <c r="G1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INFO]]))),G1195)</f>
        <v>92</v>
      </c>
    </row>
    <row r="1197" spans="1:7" x14ac:dyDescent="0.25">
      <c r="A1197" s="4" t="s">
        <v>1301</v>
      </c>
      <c r="B1197" s="5">
        <v>335689331473</v>
      </c>
      <c r="C1197" s="4" t="s">
        <v>9312</v>
      </c>
      <c r="D1197" s="4" t="s">
        <v>3686</v>
      </c>
      <c r="E1197" s="6" t="s">
        <v>7878</v>
      </c>
      <c r="F1197" s="5">
        <f>decoded[[#This Row],[FRT_DEC]]-B1196</f>
        <v>2</v>
      </c>
      <c r="G1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INFO]]))),G1196)</f>
        <v>92</v>
      </c>
    </row>
    <row r="1198" spans="1:7" x14ac:dyDescent="0.25">
      <c r="A1198" s="4" t="s">
        <v>1302</v>
      </c>
      <c r="B1198" s="5">
        <v>335689331482</v>
      </c>
      <c r="C1198" s="4" t="s">
        <v>9313</v>
      </c>
      <c r="D1198" s="4" t="s">
        <v>7842</v>
      </c>
      <c r="E1198" s="6" t="s">
        <v>8006</v>
      </c>
      <c r="F1198" s="5">
        <f>decoded[[#This Row],[FRT_DEC]]-B1197</f>
        <v>9</v>
      </c>
      <c r="G1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INFO]]))),G1197)</f>
        <v>92</v>
      </c>
    </row>
    <row r="1199" spans="1:7" x14ac:dyDescent="0.25">
      <c r="A1199" s="4" t="s">
        <v>1303</v>
      </c>
      <c r="B1199" s="5">
        <v>335689331492</v>
      </c>
      <c r="C1199" s="4" t="s">
        <v>9314</v>
      </c>
      <c r="D1199" s="4" t="s">
        <v>241</v>
      </c>
      <c r="E1199" s="6" t="s">
        <v>2110</v>
      </c>
      <c r="F1199" s="5">
        <f>decoded[[#This Row],[FRT_DEC]]-B1198</f>
        <v>10</v>
      </c>
      <c r="G1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INFO]]))),G1198)</f>
        <v>92</v>
      </c>
    </row>
    <row r="1200" spans="1:7" x14ac:dyDescent="0.25">
      <c r="A1200" s="4" t="s">
        <v>1304</v>
      </c>
      <c r="B1200" s="5">
        <v>335689331495</v>
      </c>
      <c r="C1200" s="4" t="s">
        <v>9315</v>
      </c>
      <c r="D1200" s="4" t="s">
        <v>243</v>
      </c>
      <c r="E1200" s="6" t="s">
        <v>3984</v>
      </c>
      <c r="F1200" s="5">
        <f>decoded[[#This Row],[FRT_DEC]]-B1199</f>
        <v>3</v>
      </c>
      <c r="G1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INFO]]))),G1199)</f>
        <v>92</v>
      </c>
    </row>
    <row r="1201" spans="1:7" x14ac:dyDescent="0.25">
      <c r="A1201" s="4" t="s">
        <v>1305</v>
      </c>
      <c r="B1201" s="5">
        <v>335689331500</v>
      </c>
      <c r="C1201" s="4" t="s">
        <v>9316</v>
      </c>
      <c r="D1201" s="4" t="s">
        <v>1099</v>
      </c>
      <c r="E1201" s="6" t="s">
        <v>2093</v>
      </c>
      <c r="F1201" s="5">
        <f>decoded[[#This Row],[FRT_DEC]]-B1200</f>
        <v>5</v>
      </c>
      <c r="G1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INFO]]))),G1200)</f>
        <v>92</v>
      </c>
    </row>
    <row r="1202" spans="1:7" x14ac:dyDescent="0.25">
      <c r="A1202" s="4" t="s">
        <v>1306</v>
      </c>
      <c r="B1202" s="5">
        <v>335689331505</v>
      </c>
      <c r="C1202" s="4" t="s">
        <v>9317</v>
      </c>
      <c r="D1202" s="4" t="s">
        <v>72</v>
      </c>
      <c r="E1202" s="6" t="s">
        <v>2094</v>
      </c>
      <c r="F1202" s="5">
        <f>decoded[[#This Row],[FRT_DEC]]-B1201</f>
        <v>5</v>
      </c>
      <c r="G1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INFO]]))),G1201)</f>
        <v>92</v>
      </c>
    </row>
    <row r="1203" spans="1:7" x14ac:dyDescent="0.25">
      <c r="A1203" s="4" t="s">
        <v>1307</v>
      </c>
      <c r="B1203" s="5">
        <v>335689331511</v>
      </c>
      <c r="C1203" s="4" t="s">
        <v>9318</v>
      </c>
      <c r="D1203" s="4" t="s">
        <v>72</v>
      </c>
      <c r="E1203" s="6" t="s">
        <v>2095</v>
      </c>
      <c r="F1203" s="5">
        <f>decoded[[#This Row],[FRT_DEC]]-B1202</f>
        <v>6</v>
      </c>
      <c r="G1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INFO]]))),G1202)</f>
        <v>92</v>
      </c>
    </row>
    <row r="1204" spans="1:7" x14ac:dyDescent="0.25">
      <c r="A1204" s="4" t="s">
        <v>1308</v>
      </c>
      <c r="B1204" s="5">
        <v>335689331522</v>
      </c>
      <c r="C1204" s="4" t="s">
        <v>9319</v>
      </c>
      <c r="D1204" s="4" t="s">
        <v>246</v>
      </c>
      <c r="E1204" s="6" t="s">
        <v>9320</v>
      </c>
      <c r="F1204" s="5">
        <f>decoded[[#This Row],[FRT_DEC]]-B1203</f>
        <v>11</v>
      </c>
      <c r="G1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INFO]]))),G1203)</f>
        <v>92</v>
      </c>
    </row>
    <row r="1205" spans="1:7" x14ac:dyDescent="0.25">
      <c r="A1205" s="4" t="s">
        <v>1309</v>
      </c>
      <c r="B1205" s="5">
        <v>335689331528</v>
      </c>
      <c r="C1205" s="4" t="s">
        <v>9321</v>
      </c>
      <c r="D1205" s="4" t="s">
        <v>7938</v>
      </c>
      <c r="E1205" s="6" t="s">
        <v>8012</v>
      </c>
      <c r="F1205" s="5">
        <f>decoded[[#This Row],[FRT_DEC]]-B1204</f>
        <v>6</v>
      </c>
      <c r="G1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INFO]]))),G1204)</f>
        <v>92</v>
      </c>
    </row>
    <row r="1206" spans="1:7" x14ac:dyDescent="0.25">
      <c r="A1206" s="4" t="s">
        <v>1310</v>
      </c>
      <c r="B1206" s="5">
        <v>335689331920</v>
      </c>
      <c r="C1206" s="4" t="s">
        <v>9322</v>
      </c>
      <c r="D1206" s="4" t="s">
        <v>7842</v>
      </c>
      <c r="E1206" s="6" t="s">
        <v>8130</v>
      </c>
      <c r="F1206" s="5">
        <f>decoded[[#This Row],[FRT_DEC]]-B1205</f>
        <v>392</v>
      </c>
      <c r="G1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INFO]]))),G1205)</f>
        <v>92</v>
      </c>
    </row>
    <row r="1207" spans="1:7" x14ac:dyDescent="0.25">
      <c r="A1207" s="4" t="s">
        <v>1311</v>
      </c>
      <c r="B1207" s="5">
        <v>335689331928</v>
      </c>
      <c r="C1207" s="4" t="s">
        <v>9323</v>
      </c>
      <c r="D1207" s="4" t="s">
        <v>1099</v>
      </c>
      <c r="E1207" s="6" t="s">
        <v>2096</v>
      </c>
      <c r="F1207" s="5">
        <f>decoded[[#This Row],[FRT_DEC]]-B1206</f>
        <v>8</v>
      </c>
      <c r="G1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INFO]]))),G1206)</f>
        <v>92</v>
      </c>
    </row>
    <row r="1208" spans="1:7" x14ac:dyDescent="0.25">
      <c r="A1208" s="4" t="s">
        <v>1312</v>
      </c>
      <c r="B1208" s="5">
        <v>335689331933</v>
      </c>
      <c r="C1208" s="4" t="s">
        <v>9324</v>
      </c>
      <c r="D1208" s="4" t="s">
        <v>72</v>
      </c>
      <c r="E1208" s="6" t="s">
        <v>2097</v>
      </c>
      <c r="F1208" s="5">
        <f>decoded[[#This Row],[FRT_DEC]]-B1207</f>
        <v>5</v>
      </c>
      <c r="G1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INFO]]))),G1207)</f>
        <v>92</v>
      </c>
    </row>
    <row r="1209" spans="1:7" x14ac:dyDescent="0.25">
      <c r="A1209" s="4" t="s">
        <v>1313</v>
      </c>
      <c r="B1209" s="5">
        <v>335689331945</v>
      </c>
      <c r="C1209" s="4" t="s">
        <v>9325</v>
      </c>
      <c r="D1209" s="4" t="s">
        <v>3672</v>
      </c>
      <c r="E1209" s="6" t="s">
        <v>5322</v>
      </c>
      <c r="F1209" s="5">
        <f>decoded[[#This Row],[FRT_DEC]]-B1208</f>
        <v>12</v>
      </c>
      <c r="G1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INFO]]))),G1208)</f>
        <v>92</v>
      </c>
    </row>
    <row r="1210" spans="1:7" x14ac:dyDescent="0.25">
      <c r="A1210" s="4" t="s">
        <v>1314</v>
      </c>
      <c r="B1210" s="5">
        <v>335689332688</v>
      </c>
      <c r="C1210" s="4" t="s">
        <v>9326</v>
      </c>
      <c r="D1210" s="4" t="s">
        <v>262</v>
      </c>
      <c r="E1210" s="6" t="s">
        <v>5323</v>
      </c>
      <c r="F1210" s="5">
        <f>decoded[[#This Row],[FRT_DEC]]-B1209</f>
        <v>743</v>
      </c>
      <c r="G1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INFO]]))),G1209)</f>
        <v>92</v>
      </c>
    </row>
    <row r="1211" spans="1:7" x14ac:dyDescent="0.25">
      <c r="A1211" s="4" t="s">
        <v>1315</v>
      </c>
      <c r="B1211" s="5">
        <v>335689332693</v>
      </c>
      <c r="C1211" s="4" t="s">
        <v>9327</v>
      </c>
      <c r="D1211" s="4" t="s">
        <v>7938</v>
      </c>
      <c r="E1211" s="6" t="s">
        <v>8136</v>
      </c>
      <c r="F1211" s="5">
        <f>decoded[[#This Row],[FRT_DEC]]-B1210</f>
        <v>5</v>
      </c>
      <c r="G1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INFO]]))),G1210)</f>
        <v>92</v>
      </c>
    </row>
    <row r="1212" spans="1:7" x14ac:dyDescent="0.25">
      <c r="A1212" s="4" t="s">
        <v>1316</v>
      </c>
      <c r="B1212" s="5">
        <v>335689334040</v>
      </c>
      <c r="C1212" s="4" t="s">
        <v>9328</v>
      </c>
      <c r="D1212" s="4" t="s">
        <v>84</v>
      </c>
      <c r="E1212" s="6" t="s">
        <v>3977</v>
      </c>
      <c r="F1212" s="5">
        <f>decoded[[#This Row],[FRT_DEC]]-B1211</f>
        <v>1347</v>
      </c>
      <c r="G1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INFO]]))),G1211)</f>
        <v>92</v>
      </c>
    </row>
    <row r="1213" spans="1:7" x14ac:dyDescent="0.25">
      <c r="A1213" s="4" t="s">
        <v>1317</v>
      </c>
      <c r="B1213" s="5">
        <v>335689334043</v>
      </c>
      <c r="C1213" s="4" t="s">
        <v>9329</v>
      </c>
      <c r="D1213" s="4" t="s">
        <v>3684</v>
      </c>
      <c r="E1213" s="6" t="s">
        <v>9330</v>
      </c>
      <c r="F1213" s="5">
        <f>decoded[[#This Row],[FRT_DEC]]-B1212</f>
        <v>3</v>
      </c>
      <c r="G1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INFO]]))),G1212)</f>
        <v>92</v>
      </c>
    </row>
    <row r="1214" spans="1:7" x14ac:dyDescent="0.25">
      <c r="A1214" s="4" t="s">
        <v>1318</v>
      </c>
      <c r="B1214" s="5">
        <v>335689334049</v>
      </c>
      <c r="C1214" s="4" t="s">
        <v>9331</v>
      </c>
      <c r="D1214" s="4" t="s">
        <v>3684</v>
      </c>
      <c r="E1214" s="6" t="s">
        <v>7879</v>
      </c>
      <c r="F1214" s="5">
        <f>decoded[[#This Row],[FRT_DEC]]-B1213</f>
        <v>6</v>
      </c>
      <c r="G1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INFO]]))),G1213)</f>
        <v>92</v>
      </c>
    </row>
    <row r="1215" spans="1:7" x14ac:dyDescent="0.25">
      <c r="A1215" s="4" t="s">
        <v>1319</v>
      </c>
      <c r="B1215" s="5">
        <v>335689334069</v>
      </c>
      <c r="C1215" s="4" t="s">
        <v>9332</v>
      </c>
      <c r="D1215" s="4" t="s">
        <v>85</v>
      </c>
      <c r="E1215" s="6" t="s">
        <v>263</v>
      </c>
      <c r="F1215" s="5">
        <f>decoded[[#This Row],[FRT_DEC]]-B1214</f>
        <v>20</v>
      </c>
      <c r="G1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INFO]]))),G1214)</f>
        <v>92</v>
      </c>
    </row>
    <row r="1216" spans="1:7" x14ac:dyDescent="0.25">
      <c r="A1216" s="4" t="s">
        <v>1320</v>
      </c>
      <c r="B1216" s="5">
        <v>335689334208</v>
      </c>
      <c r="C1216" s="4" t="s">
        <v>9333</v>
      </c>
      <c r="D1216" s="4" t="s">
        <v>87</v>
      </c>
      <c r="E1216" s="6" t="s">
        <v>3695</v>
      </c>
      <c r="F1216" s="5">
        <f>decoded[[#This Row],[FRT_DEC]]-B1215</f>
        <v>139</v>
      </c>
      <c r="G1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INFO]]))),G1215)</f>
        <v>92</v>
      </c>
    </row>
    <row r="1217" spans="1:7" x14ac:dyDescent="0.25">
      <c r="A1217" s="4" t="s">
        <v>1321</v>
      </c>
      <c r="B1217" s="5">
        <v>335689334376</v>
      </c>
      <c r="C1217" s="4" t="s">
        <v>9334</v>
      </c>
      <c r="D1217" s="4" t="s">
        <v>43</v>
      </c>
      <c r="E1217" s="6" t="s">
        <v>5324</v>
      </c>
      <c r="F1217" s="5">
        <f>decoded[[#This Row],[FRT_DEC]]-B1216</f>
        <v>168</v>
      </c>
      <c r="G1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INFO]]))),G1216)</f>
        <v>92</v>
      </c>
    </row>
    <row r="1218" spans="1:7" x14ac:dyDescent="0.25">
      <c r="A1218" s="4" t="s">
        <v>1322</v>
      </c>
      <c r="B1218" s="5">
        <v>335689334378</v>
      </c>
      <c r="C1218" s="4" t="s">
        <v>9335</v>
      </c>
      <c r="D1218" s="4" t="s">
        <v>3685</v>
      </c>
      <c r="E1218" s="6" t="s">
        <v>9336</v>
      </c>
      <c r="F1218" s="5">
        <f>decoded[[#This Row],[FRT_DEC]]-B1217</f>
        <v>2</v>
      </c>
      <c r="G1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INFO]]))),G1217)</f>
        <v>92</v>
      </c>
    </row>
    <row r="1219" spans="1:7" x14ac:dyDescent="0.25">
      <c r="A1219" s="4" t="s">
        <v>1323</v>
      </c>
      <c r="B1219" s="5">
        <v>335689334382</v>
      </c>
      <c r="C1219" s="4" t="s">
        <v>9337</v>
      </c>
      <c r="D1219" s="4" t="s">
        <v>3685</v>
      </c>
      <c r="E1219" s="6" t="s">
        <v>7880</v>
      </c>
      <c r="F1219" s="5">
        <f>decoded[[#This Row],[FRT_DEC]]-B1218</f>
        <v>4</v>
      </c>
      <c r="G1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INFO]]))),G1218)</f>
        <v>92</v>
      </c>
    </row>
    <row r="1220" spans="1:7" x14ac:dyDescent="0.25">
      <c r="A1220" s="4" t="s">
        <v>1324</v>
      </c>
      <c r="B1220" s="5">
        <v>335689334396</v>
      </c>
      <c r="C1220" s="4" t="s">
        <v>9338</v>
      </c>
      <c r="D1220" s="4" t="s">
        <v>7842</v>
      </c>
      <c r="E1220" s="6" t="s">
        <v>7845</v>
      </c>
      <c r="F1220" s="5">
        <f>decoded[[#This Row],[FRT_DEC]]-B1219</f>
        <v>14</v>
      </c>
      <c r="G1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INFO]]))),G1219)</f>
        <v>92</v>
      </c>
    </row>
    <row r="1221" spans="1:7" x14ac:dyDescent="0.25">
      <c r="A1221" s="4" t="s">
        <v>1325</v>
      </c>
      <c r="B1221" s="5">
        <v>335689334404</v>
      </c>
      <c r="C1221" s="4" t="s">
        <v>9339</v>
      </c>
      <c r="D1221" s="4" t="s">
        <v>7938</v>
      </c>
      <c r="E1221" s="6" t="s">
        <v>8149</v>
      </c>
      <c r="F1221" s="5">
        <f>decoded[[#This Row],[FRT_DEC]]-B1220</f>
        <v>8</v>
      </c>
      <c r="G1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INFO]]))),G1220)</f>
        <v>92</v>
      </c>
    </row>
    <row r="1222" spans="1:7" x14ac:dyDescent="0.25">
      <c r="A1222" s="4" t="s">
        <v>1326</v>
      </c>
      <c r="B1222" s="5">
        <v>335689334407</v>
      </c>
      <c r="C1222" s="4" t="s">
        <v>9340</v>
      </c>
      <c r="D1222" s="4" t="s">
        <v>7842</v>
      </c>
      <c r="E1222" s="6" t="s">
        <v>8151</v>
      </c>
      <c r="F1222" s="5">
        <f>decoded[[#This Row],[FRT_DEC]]-B1221</f>
        <v>3</v>
      </c>
      <c r="G1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INFO]]))),G1221)</f>
        <v>92</v>
      </c>
    </row>
    <row r="1223" spans="1:7" x14ac:dyDescent="0.25">
      <c r="A1223" s="4" t="s">
        <v>1327</v>
      </c>
      <c r="B1223" s="5">
        <v>335689334420</v>
      </c>
      <c r="C1223" s="4" t="s">
        <v>9341</v>
      </c>
      <c r="D1223" s="4" t="s">
        <v>1099</v>
      </c>
      <c r="E1223" s="6" t="s">
        <v>2098</v>
      </c>
      <c r="F1223" s="5">
        <f>decoded[[#This Row],[FRT_DEC]]-B1222</f>
        <v>13</v>
      </c>
      <c r="G1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INFO]]))),G1222)</f>
        <v>92</v>
      </c>
    </row>
    <row r="1224" spans="1:7" x14ac:dyDescent="0.25">
      <c r="A1224" s="4" t="s">
        <v>1328</v>
      </c>
      <c r="B1224" s="5">
        <v>335689334425</v>
      </c>
      <c r="C1224" s="4" t="s">
        <v>9342</v>
      </c>
      <c r="D1224" s="4" t="s">
        <v>72</v>
      </c>
      <c r="E1224" s="6" t="s">
        <v>2099</v>
      </c>
      <c r="F1224" s="5">
        <f>decoded[[#This Row],[FRT_DEC]]-B1223</f>
        <v>5</v>
      </c>
      <c r="G1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INFO]]))),G1223)</f>
        <v>92</v>
      </c>
    </row>
    <row r="1225" spans="1:7" x14ac:dyDescent="0.25">
      <c r="A1225" s="4" t="s">
        <v>1329</v>
      </c>
      <c r="B1225" s="5">
        <v>335689334455</v>
      </c>
      <c r="C1225" s="4" t="s">
        <v>9343</v>
      </c>
      <c r="D1225" s="4" t="s">
        <v>1099</v>
      </c>
      <c r="E1225" s="6" t="s">
        <v>2100</v>
      </c>
      <c r="F1225" s="5">
        <f>decoded[[#This Row],[FRT_DEC]]-B1224</f>
        <v>30</v>
      </c>
      <c r="G1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INFO]]))),G1224)</f>
        <v>92</v>
      </c>
    </row>
    <row r="1226" spans="1:7" x14ac:dyDescent="0.25">
      <c r="A1226" s="4" t="s">
        <v>1330</v>
      </c>
      <c r="B1226" s="5">
        <v>335689334462</v>
      </c>
      <c r="C1226" s="4" t="s">
        <v>9344</v>
      </c>
      <c r="D1226" s="4" t="s">
        <v>72</v>
      </c>
      <c r="E1226" s="6" t="s">
        <v>2101</v>
      </c>
      <c r="F1226" s="5">
        <f>decoded[[#This Row],[FRT_DEC]]-B1225</f>
        <v>7</v>
      </c>
      <c r="G1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INFO]]))),G1225)</f>
        <v>92</v>
      </c>
    </row>
    <row r="1227" spans="1:7" x14ac:dyDescent="0.25">
      <c r="A1227" s="4" t="s">
        <v>1331</v>
      </c>
      <c r="B1227" s="5">
        <v>335689334484</v>
      </c>
      <c r="C1227" s="4" t="s">
        <v>9345</v>
      </c>
      <c r="D1227" s="4" t="s">
        <v>1099</v>
      </c>
      <c r="E1227" s="6" t="s">
        <v>2102</v>
      </c>
      <c r="F1227" s="5">
        <f>decoded[[#This Row],[FRT_DEC]]-B1226</f>
        <v>22</v>
      </c>
      <c r="G1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INFO]]))),G1226)</f>
        <v>92</v>
      </c>
    </row>
    <row r="1228" spans="1:7" x14ac:dyDescent="0.25">
      <c r="A1228" s="4" t="s">
        <v>1332</v>
      </c>
      <c r="B1228" s="5">
        <v>335689334489</v>
      </c>
      <c r="C1228" s="4" t="s">
        <v>9346</v>
      </c>
      <c r="D1228" s="4" t="s">
        <v>72</v>
      </c>
      <c r="E1228" s="6" t="s">
        <v>2103</v>
      </c>
      <c r="F1228" s="5">
        <f>decoded[[#This Row],[FRT_DEC]]-B1227</f>
        <v>5</v>
      </c>
      <c r="G1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INFO]]))),G1227)</f>
        <v>92</v>
      </c>
    </row>
    <row r="1229" spans="1:7" x14ac:dyDescent="0.25">
      <c r="A1229" s="4" t="s">
        <v>1333</v>
      </c>
      <c r="B1229" s="5">
        <v>335689334503</v>
      </c>
      <c r="C1229" s="4" t="s">
        <v>9347</v>
      </c>
      <c r="D1229" s="4" t="s">
        <v>40</v>
      </c>
      <c r="E1229" s="6" t="s">
        <v>2042</v>
      </c>
      <c r="F1229" s="5">
        <f>decoded[[#This Row],[FRT_DEC]]-B1228</f>
        <v>14</v>
      </c>
      <c r="G1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INFO]]))),G1228)</f>
        <v>92</v>
      </c>
    </row>
    <row r="1230" spans="1:7" x14ac:dyDescent="0.25">
      <c r="A1230" s="4" t="s">
        <v>1334</v>
      </c>
      <c r="B1230" s="5">
        <v>335689334506</v>
      </c>
      <c r="C1230" s="4" t="s">
        <v>9348</v>
      </c>
      <c r="D1230" s="4" t="s">
        <v>2043</v>
      </c>
      <c r="E1230" s="6" t="s">
        <v>9349</v>
      </c>
      <c r="F1230" s="5">
        <f>decoded[[#This Row],[FRT_DEC]]-B1229</f>
        <v>3</v>
      </c>
      <c r="G1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INFO]]))),G1229)</f>
        <v>92</v>
      </c>
    </row>
    <row r="1231" spans="1:7" ht="30" x14ac:dyDescent="0.25">
      <c r="A1231" s="4" t="s">
        <v>1335</v>
      </c>
      <c r="B1231" s="5">
        <v>335689334527</v>
      </c>
      <c r="C1231" s="4" t="s">
        <v>9350</v>
      </c>
      <c r="D1231" s="4" t="s">
        <v>241</v>
      </c>
      <c r="E1231" s="6" t="s">
        <v>2111</v>
      </c>
      <c r="F1231" s="5">
        <f>decoded[[#This Row],[FRT_DEC]]-B1230</f>
        <v>21</v>
      </c>
      <c r="G1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INFO]]))),G1230)</f>
        <v>92</v>
      </c>
    </row>
    <row r="1232" spans="1:7" x14ac:dyDescent="0.25">
      <c r="A1232" s="4" t="s">
        <v>1336</v>
      </c>
      <c r="B1232" s="5">
        <v>335689334530</v>
      </c>
      <c r="C1232" s="4" t="s">
        <v>9351</v>
      </c>
      <c r="D1232" s="4" t="s">
        <v>243</v>
      </c>
      <c r="E1232" s="6" t="s">
        <v>3939</v>
      </c>
      <c r="F1232" s="5">
        <f>decoded[[#This Row],[FRT_DEC]]-B1231</f>
        <v>3</v>
      </c>
      <c r="G1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INFO]]))),G1231)</f>
        <v>92</v>
      </c>
    </row>
    <row r="1233" spans="1:7" x14ac:dyDescent="0.25">
      <c r="A1233" s="4" t="s">
        <v>1337</v>
      </c>
      <c r="B1233" s="5">
        <v>335689334585</v>
      </c>
      <c r="C1233" s="4" t="s">
        <v>9352</v>
      </c>
      <c r="D1233" s="4" t="s">
        <v>40</v>
      </c>
      <c r="E1233" s="6" t="s">
        <v>44</v>
      </c>
      <c r="F1233" s="5">
        <f>decoded[[#This Row],[FRT_DEC]]-B1232</f>
        <v>55</v>
      </c>
      <c r="G1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INFO]]))),G1232)</f>
        <v>92</v>
      </c>
    </row>
    <row r="1234" spans="1:7" x14ac:dyDescent="0.25">
      <c r="A1234" s="4" t="s">
        <v>1338</v>
      </c>
      <c r="B1234" s="5">
        <v>335689334591</v>
      </c>
      <c r="C1234" s="4" t="s">
        <v>9353</v>
      </c>
      <c r="D1234" s="4" t="s">
        <v>246</v>
      </c>
      <c r="E1234" s="6" t="s">
        <v>9354</v>
      </c>
      <c r="F1234" s="5">
        <f>decoded[[#This Row],[FRT_DEC]]-B1233</f>
        <v>6</v>
      </c>
      <c r="G1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INFO]]))),G1233)</f>
        <v>92</v>
      </c>
    </row>
    <row r="1235" spans="1:7" x14ac:dyDescent="0.25">
      <c r="A1235" s="4" t="s">
        <v>1339</v>
      </c>
      <c r="B1235" s="5">
        <v>335689334597</v>
      </c>
      <c r="C1235" s="4" t="s">
        <v>9355</v>
      </c>
      <c r="D1235" s="4" t="s">
        <v>1099</v>
      </c>
      <c r="E1235" s="6" t="s">
        <v>2104</v>
      </c>
      <c r="F1235" s="5">
        <f>decoded[[#This Row],[FRT_DEC]]-B1234</f>
        <v>6</v>
      </c>
      <c r="G1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INFO]]))),G1234)</f>
        <v>92</v>
      </c>
    </row>
    <row r="1236" spans="1:7" x14ac:dyDescent="0.25">
      <c r="A1236" s="4" t="s">
        <v>1340</v>
      </c>
      <c r="B1236" s="5">
        <v>335689334602</v>
      </c>
      <c r="C1236" s="4" t="s">
        <v>9356</v>
      </c>
      <c r="D1236" s="4" t="s">
        <v>1099</v>
      </c>
      <c r="E1236" s="6" t="s">
        <v>2105</v>
      </c>
      <c r="F1236" s="5">
        <f>decoded[[#This Row],[FRT_DEC]]-B1235</f>
        <v>5</v>
      </c>
      <c r="G1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INFO]]))),G1235)</f>
        <v>92</v>
      </c>
    </row>
    <row r="1237" spans="1:7" x14ac:dyDescent="0.25">
      <c r="A1237" s="4" t="s">
        <v>1341</v>
      </c>
      <c r="B1237" s="5">
        <v>335689334615</v>
      </c>
      <c r="C1237" s="4" t="s">
        <v>9357</v>
      </c>
      <c r="D1237" s="4" t="s">
        <v>72</v>
      </c>
      <c r="E1237" s="6" t="s">
        <v>2092</v>
      </c>
      <c r="F1237" s="5">
        <f>decoded[[#This Row],[FRT_DEC]]-B1236</f>
        <v>13</v>
      </c>
      <c r="G1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INFO]]))),G1236)</f>
        <v>92</v>
      </c>
    </row>
    <row r="1238" spans="1:7" x14ac:dyDescent="0.25">
      <c r="A1238" s="4" t="s">
        <v>1342</v>
      </c>
      <c r="B1238" s="5">
        <v>335689334936</v>
      </c>
      <c r="C1238" s="4" t="s">
        <v>9358</v>
      </c>
      <c r="D1238" s="4" t="s">
        <v>2045</v>
      </c>
      <c r="E1238" s="6" t="s">
        <v>8170</v>
      </c>
      <c r="F1238" s="5">
        <f>decoded[[#This Row],[FRT_DEC]]-B1237</f>
        <v>321</v>
      </c>
      <c r="G1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INFO]]))),G1237)</f>
        <v>92</v>
      </c>
    </row>
    <row r="1239" spans="1:7" x14ac:dyDescent="0.25">
      <c r="A1239" s="4" t="s">
        <v>1343</v>
      </c>
      <c r="B1239" s="5">
        <v>335689335119</v>
      </c>
      <c r="C1239" s="4" t="s">
        <v>9359</v>
      </c>
      <c r="D1239" s="4" t="s">
        <v>249</v>
      </c>
      <c r="E1239" s="6" t="s">
        <v>7835</v>
      </c>
      <c r="F1239" s="5">
        <f>decoded[[#This Row],[FRT_DEC]]-B1238</f>
        <v>183</v>
      </c>
      <c r="G1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INFO]]))),G1238)</f>
        <v>92</v>
      </c>
    </row>
    <row r="1240" spans="1:7" x14ac:dyDescent="0.25">
      <c r="A1240" s="4" t="s">
        <v>1344</v>
      </c>
      <c r="B1240" s="5">
        <v>335689335137</v>
      </c>
      <c r="C1240" s="4" t="s">
        <v>9360</v>
      </c>
      <c r="D1240" s="4" t="s">
        <v>1099</v>
      </c>
      <c r="E1240" s="6" t="s">
        <v>2093</v>
      </c>
      <c r="F1240" s="5">
        <f>decoded[[#This Row],[FRT_DEC]]-B1239</f>
        <v>18</v>
      </c>
      <c r="G1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INFO]]))),G1239)</f>
        <v>92</v>
      </c>
    </row>
    <row r="1241" spans="1:7" x14ac:dyDescent="0.25">
      <c r="A1241" s="4" t="s">
        <v>1345</v>
      </c>
      <c r="B1241" s="5">
        <v>335689335143</v>
      </c>
      <c r="C1241" s="4" t="s">
        <v>9361</v>
      </c>
      <c r="D1241" s="4" t="s">
        <v>1099</v>
      </c>
      <c r="E1241" s="6" t="s">
        <v>2106</v>
      </c>
      <c r="F1241" s="5">
        <f>decoded[[#This Row],[FRT_DEC]]-B1240</f>
        <v>6</v>
      </c>
      <c r="G1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INFO]]))),G1240)</f>
        <v>92</v>
      </c>
    </row>
    <row r="1242" spans="1:7" x14ac:dyDescent="0.25">
      <c r="A1242" s="4" t="s">
        <v>1346</v>
      </c>
      <c r="B1242" s="5">
        <v>335689335156</v>
      </c>
      <c r="C1242" s="4" t="s">
        <v>9362</v>
      </c>
      <c r="D1242" s="4" t="s">
        <v>40</v>
      </c>
      <c r="E1242" s="6" t="s">
        <v>328</v>
      </c>
      <c r="F1242" s="5">
        <f>decoded[[#This Row],[FRT_DEC]]-B1241</f>
        <v>13</v>
      </c>
      <c r="G1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INFO]]))),G1241)</f>
        <v>92</v>
      </c>
    </row>
    <row r="1243" spans="1:7" x14ac:dyDescent="0.25">
      <c r="A1243" s="4" t="s">
        <v>1347</v>
      </c>
      <c r="B1243" s="5">
        <v>335689335159</v>
      </c>
      <c r="C1243" s="4" t="s">
        <v>9363</v>
      </c>
      <c r="D1243" s="4" t="s">
        <v>330</v>
      </c>
      <c r="E1243" s="6" t="s">
        <v>9364</v>
      </c>
      <c r="F1243" s="5">
        <f>decoded[[#This Row],[FRT_DEC]]-B1242</f>
        <v>3</v>
      </c>
      <c r="G1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INFO]]))),G1242)</f>
        <v>92</v>
      </c>
    </row>
    <row r="1244" spans="1:7" x14ac:dyDescent="0.25">
      <c r="A1244" s="4" t="s">
        <v>1348</v>
      </c>
      <c r="B1244" s="5">
        <v>335689335181</v>
      </c>
      <c r="C1244" s="4" t="s">
        <v>9365</v>
      </c>
      <c r="D1244" s="4" t="s">
        <v>40</v>
      </c>
      <c r="E1244" s="6" t="s">
        <v>724</v>
      </c>
      <c r="F1244" s="5">
        <f>decoded[[#This Row],[FRT_DEC]]-B1243</f>
        <v>22</v>
      </c>
      <c r="G1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INFO]]))),G1243)</f>
        <v>92</v>
      </c>
    </row>
    <row r="1245" spans="1:7" x14ac:dyDescent="0.25">
      <c r="A1245" s="4" t="s">
        <v>1349</v>
      </c>
      <c r="B1245" s="5">
        <v>335689335193</v>
      </c>
      <c r="C1245" s="4" t="s">
        <v>9366</v>
      </c>
      <c r="D1245" s="4" t="s">
        <v>40</v>
      </c>
      <c r="E1245" s="6" t="s">
        <v>45</v>
      </c>
      <c r="F1245" s="5">
        <f>decoded[[#This Row],[FRT_DEC]]-B1244</f>
        <v>12</v>
      </c>
      <c r="G1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INFO]]))),G1244)</f>
        <v>92</v>
      </c>
    </row>
    <row r="1246" spans="1:7" x14ac:dyDescent="0.25">
      <c r="A1246" s="4" t="s">
        <v>1350</v>
      </c>
      <c r="B1246" s="5">
        <v>335689335196</v>
      </c>
      <c r="C1246" s="4" t="s">
        <v>9367</v>
      </c>
      <c r="D1246" s="4" t="s">
        <v>46</v>
      </c>
      <c r="E1246" s="6" t="s">
        <v>6961</v>
      </c>
      <c r="F1246" s="5">
        <f>decoded[[#This Row],[FRT_DEC]]-B1245</f>
        <v>3</v>
      </c>
      <c r="G1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INFO]]))),G1245)</f>
        <v>92</v>
      </c>
    </row>
    <row r="1247" spans="1:7" x14ac:dyDescent="0.25">
      <c r="A1247" s="4" t="s">
        <v>1351</v>
      </c>
      <c r="B1247" s="5">
        <v>335689335212</v>
      </c>
      <c r="C1247" s="4" t="s">
        <v>9368</v>
      </c>
      <c r="D1247" s="4" t="s">
        <v>72</v>
      </c>
      <c r="E1247" s="6" t="s">
        <v>3683</v>
      </c>
      <c r="F1247" s="5">
        <f>decoded[[#This Row],[FRT_DEC]]-B1246</f>
        <v>16</v>
      </c>
      <c r="G1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INFO]]))),G1246)</f>
        <v>92</v>
      </c>
    </row>
    <row r="1248" spans="1:7" x14ac:dyDescent="0.25">
      <c r="A1248" s="4" t="s">
        <v>1352</v>
      </c>
      <c r="B1248" s="5">
        <v>335689335217</v>
      </c>
      <c r="C1248" s="4" t="s">
        <v>9369</v>
      </c>
      <c r="D1248" s="4" t="s">
        <v>72</v>
      </c>
      <c r="E1248" s="6" t="s">
        <v>2088</v>
      </c>
      <c r="F1248" s="5">
        <f>decoded[[#This Row],[FRT_DEC]]-B1247</f>
        <v>5</v>
      </c>
      <c r="G1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INFO]]))),G1247)</f>
        <v>92</v>
      </c>
    </row>
    <row r="1249" spans="1:7" x14ac:dyDescent="0.25">
      <c r="A1249" s="4" t="s">
        <v>1353</v>
      </c>
      <c r="B1249" s="5">
        <v>335689335232</v>
      </c>
      <c r="C1249" s="4" t="s">
        <v>9370</v>
      </c>
      <c r="D1249" s="4" t="s">
        <v>72</v>
      </c>
      <c r="E1249" s="6" t="s">
        <v>2107</v>
      </c>
      <c r="F1249" s="5">
        <f>decoded[[#This Row],[FRT_DEC]]-B1248</f>
        <v>15</v>
      </c>
      <c r="G1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INFO]]))),G1248)</f>
        <v>92</v>
      </c>
    </row>
    <row r="1250" spans="1:7" x14ac:dyDescent="0.25">
      <c r="A1250" s="4" t="s">
        <v>1354</v>
      </c>
      <c r="B1250" s="5">
        <v>335689335973</v>
      </c>
      <c r="C1250" s="4" t="s">
        <v>9371</v>
      </c>
      <c r="D1250" s="4" t="s">
        <v>7938</v>
      </c>
      <c r="E1250" s="6" t="s">
        <v>8184</v>
      </c>
      <c r="F1250" s="5">
        <f>decoded[[#This Row],[FRT_DEC]]-B1249</f>
        <v>741</v>
      </c>
      <c r="G1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INFO]]))),G1249)</f>
        <v>92</v>
      </c>
    </row>
    <row r="1251" spans="1:7" x14ac:dyDescent="0.25">
      <c r="A1251" s="4" t="s">
        <v>1355</v>
      </c>
      <c r="B1251" s="5">
        <v>335689336469</v>
      </c>
      <c r="C1251" s="4" t="s">
        <v>9372</v>
      </c>
      <c r="D1251" s="4" t="s">
        <v>7842</v>
      </c>
      <c r="E1251" s="6" t="s">
        <v>7989</v>
      </c>
      <c r="F1251" s="5">
        <f>decoded[[#This Row],[FRT_DEC]]-B1250</f>
        <v>496</v>
      </c>
      <c r="G1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INFO]]))),G1250)</f>
        <v>92</v>
      </c>
    </row>
    <row r="1252" spans="1:7" x14ac:dyDescent="0.25">
      <c r="A1252" s="4" t="s">
        <v>1356</v>
      </c>
      <c r="B1252" s="5">
        <v>335689336475</v>
      </c>
      <c r="C1252" s="4" t="s">
        <v>9373</v>
      </c>
      <c r="D1252" s="4" t="s">
        <v>2044</v>
      </c>
      <c r="E1252" s="6" t="s">
        <v>3931</v>
      </c>
      <c r="F1252" s="5">
        <f>decoded[[#This Row],[FRT_DEC]]-B1251</f>
        <v>6</v>
      </c>
      <c r="G1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INFO]]))),G1251)</f>
        <v>92</v>
      </c>
    </row>
    <row r="1253" spans="1:7" x14ac:dyDescent="0.25">
      <c r="A1253" s="4" t="s">
        <v>1357</v>
      </c>
      <c r="B1253" s="5">
        <v>335689336480</v>
      </c>
      <c r="C1253" s="4" t="s">
        <v>9374</v>
      </c>
      <c r="D1253" s="4" t="s">
        <v>7938</v>
      </c>
      <c r="E1253" s="6" t="s">
        <v>7991</v>
      </c>
      <c r="F1253" s="5">
        <f>decoded[[#This Row],[FRT_DEC]]-B1252</f>
        <v>5</v>
      </c>
      <c r="G1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INFO]]))),G1252)</f>
        <v>92</v>
      </c>
    </row>
    <row r="1254" spans="1:7" x14ac:dyDescent="0.25">
      <c r="A1254" s="4" t="s">
        <v>1358</v>
      </c>
      <c r="B1254" s="5">
        <v>335689347155</v>
      </c>
      <c r="C1254" s="4" t="s">
        <v>9375</v>
      </c>
      <c r="D1254" s="4" t="s">
        <v>7842</v>
      </c>
      <c r="E1254" s="6" t="s">
        <v>7989</v>
      </c>
      <c r="F1254" s="5">
        <f>decoded[[#This Row],[FRT_DEC]]-B1253</f>
        <v>10675</v>
      </c>
      <c r="G1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INFO]]))),G1253)</f>
        <v>92</v>
      </c>
    </row>
    <row r="1255" spans="1:7" x14ac:dyDescent="0.25">
      <c r="A1255" s="4" t="s">
        <v>1359</v>
      </c>
      <c r="B1255" s="5">
        <v>335689347160</v>
      </c>
      <c r="C1255" s="4" t="s">
        <v>9376</v>
      </c>
      <c r="D1255" s="4" t="s">
        <v>292</v>
      </c>
      <c r="E1255" s="6" t="s">
        <v>9377</v>
      </c>
      <c r="F1255" s="5">
        <f>decoded[[#This Row],[FRT_DEC]]-B1254</f>
        <v>5</v>
      </c>
      <c r="G1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INFO]]))),G1254)</f>
        <v>92</v>
      </c>
    </row>
    <row r="1256" spans="1:7" x14ac:dyDescent="0.25">
      <c r="A1256" s="4" t="s">
        <v>1360</v>
      </c>
      <c r="B1256" s="5">
        <v>335689347163</v>
      </c>
      <c r="C1256" s="4" t="s">
        <v>9378</v>
      </c>
      <c r="D1256" s="4" t="s">
        <v>216</v>
      </c>
      <c r="E1256" s="6" t="s">
        <v>3970</v>
      </c>
      <c r="F1256" s="5">
        <f>decoded[[#This Row],[FRT_DEC]]-B1255</f>
        <v>3</v>
      </c>
      <c r="G1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INFO]]))),G1255)</f>
        <v>92</v>
      </c>
    </row>
    <row r="1257" spans="1:7" x14ac:dyDescent="0.25">
      <c r="A1257" s="4" t="s">
        <v>1361</v>
      </c>
      <c r="B1257" s="5">
        <v>335689347210</v>
      </c>
      <c r="C1257" s="4" t="s">
        <v>9379</v>
      </c>
      <c r="D1257" s="4" t="s">
        <v>221</v>
      </c>
      <c r="E1257" s="6" t="s">
        <v>222</v>
      </c>
      <c r="F1257" s="5">
        <f>decoded[[#This Row],[FRT_DEC]]-B1256</f>
        <v>47</v>
      </c>
      <c r="G1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INFO]]))),G1256)</f>
        <v>92</v>
      </c>
    </row>
    <row r="1258" spans="1:7" x14ac:dyDescent="0.25">
      <c r="A1258" s="4" t="s">
        <v>1362</v>
      </c>
      <c r="B1258" s="5">
        <v>335689347226</v>
      </c>
      <c r="C1258" s="4" t="s">
        <v>9380</v>
      </c>
      <c r="D1258" s="4" t="s">
        <v>40</v>
      </c>
      <c r="E1258" s="6" t="s">
        <v>293</v>
      </c>
      <c r="F1258" s="5">
        <f>decoded[[#This Row],[FRT_DEC]]-B1257</f>
        <v>16</v>
      </c>
      <c r="G1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INFO]]))),G1257)</f>
        <v>92</v>
      </c>
    </row>
    <row r="1259" spans="1:7" x14ac:dyDescent="0.25">
      <c r="A1259" s="4" t="s">
        <v>1363</v>
      </c>
      <c r="B1259" s="5">
        <v>335689347232</v>
      </c>
      <c r="C1259" s="4" t="s">
        <v>9381</v>
      </c>
      <c r="D1259" s="4" t="s">
        <v>2045</v>
      </c>
      <c r="E1259" s="6" t="s">
        <v>8199</v>
      </c>
      <c r="F1259" s="5">
        <f>decoded[[#This Row],[FRT_DEC]]-B1258</f>
        <v>6</v>
      </c>
      <c r="G1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INFO]]))),G1258)</f>
        <v>92</v>
      </c>
    </row>
    <row r="1260" spans="1:7" x14ac:dyDescent="0.25">
      <c r="A1260" s="4" t="s">
        <v>1364</v>
      </c>
      <c r="B1260" s="5">
        <v>335689347235</v>
      </c>
      <c r="C1260" s="4" t="s">
        <v>9382</v>
      </c>
      <c r="D1260" s="4" t="s">
        <v>294</v>
      </c>
      <c r="E1260" s="6" t="s">
        <v>9383</v>
      </c>
      <c r="F1260" s="5">
        <f>decoded[[#This Row],[FRT_DEC]]-B1259</f>
        <v>3</v>
      </c>
      <c r="G1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INFO]]))),G1259)</f>
        <v>92</v>
      </c>
    </row>
    <row r="1261" spans="1:7" x14ac:dyDescent="0.25">
      <c r="A1261" s="4" t="s">
        <v>1365</v>
      </c>
      <c r="B1261" s="5">
        <v>335689347238</v>
      </c>
      <c r="C1261" s="4" t="s">
        <v>9384</v>
      </c>
      <c r="D1261" s="4" t="s">
        <v>7938</v>
      </c>
      <c r="E1261" s="6" t="s">
        <v>7991</v>
      </c>
      <c r="F1261" s="5">
        <f>decoded[[#This Row],[FRT_DEC]]-B1260</f>
        <v>3</v>
      </c>
      <c r="G1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INFO]]))),G1260)</f>
        <v>92</v>
      </c>
    </row>
    <row r="1262" spans="1:7" x14ac:dyDescent="0.25">
      <c r="A1262" s="4" t="s">
        <v>1366</v>
      </c>
      <c r="B1262" s="5">
        <v>335689348197</v>
      </c>
      <c r="C1262" s="4" t="s">
        <v>9385</v>
      </c>
      <c r="D1262" s="4" t="s">
        <v>7842</v>
      </c>
      <c r="E1262" s="6" t="s">
        <v>7993</v>
      </c>
      <c r="F1262" s="5">
        <f>decoded[[#This Row],[FRT_DEC]]-B1261</f>
        <v>959</v>
      </c>
      <c r="G1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INFO]]))),G1261)</f>
        <v>92</v>
      </c>
    </row>
    <row r="1263" spans="1:7" x14ac:dyDescent="0.25">
      <c r="A1263" s="4" t="s">
        <v>1367</v>
      </c>
      <c r="B1263" s="5">
        <v>335689348216</v>
      </c>
      <c r="C1263" s="4" t="s">
        <v>9386</v>
      </c>
      <c r="D1263" s="4" t="s">
        <v>1099</v>
      </c>
      <c r="E1263" s="6" t="s">
        <v>2081</v>
      </c>
      <c r="F1263" s="5">
        <f>decoded[[#This Row],[FRT_DEC]]-B1262</f>
        <v>19</v>
      </c>
      <c r="G1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INFO]]))),G1262)</f>
        <v>92</v>
      </c>
    </row>
    <row r="1264" spans="1:7" x14ac:dyDescent="0.25">
      <c r="A1264" s="4" t="s">
        <v>1368</v>
      </c>
      <c r="B1264" s="5">
        <v>335689348218</v>
      </c>
      <c r="C1264" s="4" t="s">
        <v>9387</v>
      </c>
      <c r="D1264" s="4" t="s">
        <v>1099</v>
      </c>
      <c r="E1264" s="6" t="s">
        <v>2089</v>
      </c>
      <c r="F1264" s="5">
        <f>decoded[[#This Row],[FRT_DEC]]-B1263</f>
        <v>2</v>
      </c>
      <c r="G1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INFO]]))),G1263)</f>
        <v>92</v>
      </c>
    </row>
    <row r="1265" spans="1:7" x14ac:dyDescent="0.25">
      <c r="A1265" s="4" t="s">
        <v>1369</v>
      </c>
      <c r="B1265" s="5">
        <v>335689348228</v>
      </c>
      <c r="C1265" s="4" t="s">
        <v>9388</v>
      </c>
      <c r="D1265" s="4" t="s">
        <v>72</v>
      </c>
      <c r="E1265" s="6" t="s">
        <v>2090</v>
      </c>
      <c r="F1265" s="5">
        <f>decoded[[#This Row],[FRT_DEC]]-B1264</f>
        <v>10</v>
      </c>
      <c r="G1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INFO]]))),G1264)</f>
        <v>92</v>
      </c>
    </row>
    <row r="1266" spans="1:7" x14ac:dyDescent="0.25">
      <c r="A1266" s="4" t="s">
        <v>1370</v>
      </c>
      <c r="B1266" s="5">
        <v>335689348244</v>
      </c>
      <c r="C1266" s="4" t="s">
        <v>9389</v>
      </c>
      <c r="D1266" s="4" t="s">
        <v>6</v>
      </c>
      <c r="E1266" s="6" t="s">
        <v>9390</v>
      </c>
      <c r="F1266" s="5">
        <f>decoded[[#This Row],[FRT_DEC]]-B1265</f>
        <v>16</v>
      </c>
      <c r="G1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INFO]]))),G1265)</f>
        <v>93</v>
      </c>
    </row>
    <row r="1267" spans="1:7" x14ac:dyDescent="0.25">
      <c r="A1267" s="4" t="s">
        <v>1371</v>
      </c>
      <c r="B1267" s="5">
        <v>335689348268</v>
      </c>
      <c r="C1267" s="4" t="s">
        <v>9391</v>
      </c>
      <c r="D1267" s="4" t="s">
        <v>72</v>
      </c>
      <c r="E1267" s="6" t="s">
        <v>2092</v>
      </c>
      <c r="F1267" s="5">
        <f>decoded[[#This Row],[FRT_DEC]]-B1266</f>
        <v>24</v>
      </c>
      <c r="G1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INFO]]))),G1266)</f>
        <v>93</v>
      </c>
    </row>
    <row r="1268" spans="1:7" x14ac:dyDescent="0.25">
      <c r="A1268" s="4" t="s">
        <v>1372</v>
      </c>
      <c r="B1268" s="5">
        <v>335689348290</v>
      </c>
      <c r="C1268" s="4" t="s">
        <v>9392</v>
      </c>
      <c r="D1268" s="4" t="s">
        <v>3671</v>
      </c>
      <c r="E1268" s="6" t="s">
        <v>9393</v>
      </c>
      <c r="F1268" s="5">
        <f>decoded[[#This Row],[FRT_DEC]]-B1267</f>
        <v>22</v>
      </c>
      <c r="G1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INFO]]))),G1267)</f>
        <v>93</v>
      </c>
    </row>
    <row r="1269" spans="1:7" x14ac:dyDescent="0.25">
      <c r="A1269" s="4" t="s">
        <v>1373</v>
      </c>
      <c r="B1269" s="5">
        <v>335689348293</v>
      </c>
      <c r="C1269" s="4" t="s">
        <v>9394</v>
      </c>
      <c r="D1269" s="4" t="s">
        <v>3671</v>
      </c>
      <c r="E1269" s="6" t="s">
        <v>7881</v>
      </c>
      <c r="F1269" s="5">
        <f>decoded[[#This Row],[FRT_DEC]]-B1268</f>
        <v>3</v>
      </c>
      <c r="G1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INFO]]))),G1268)</f>
        <v>93</v>
      </c>
    </row>
    <row r="1270" spans="1:7" x14ac:dyDescent="0.25">
      <c r="A1270" s="4" t="s">
        <v>1374</v>
      </c>
      <c r="B1270" s="5">
        <v>335689349219</v>
      </c>
      <c r="C1270" s="4" t="s">
        <v>9395</v>
      </c>
      <c r="D1270" s="4" t="s">
        <v>249</v>
      </c>
      <c r="E1270" s="6" t="s">
        <v>5316</v>
      </c>
      <c r="F1270" s="5">
        <f>decoded[[#This Row],[FRT_DEC]]-B1269</f>
        <v>926</v>
      </c>
      <c r="G1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INFO]]))),G1269)</f>
        <v>93</v>
      </c>
    </row>
    <row r="1271" spans="1:7" x14ac:dyDescent="0.25">
      <c r="A1271" s="4" t="s">
        <v>1375</v>
      </c>
      <c r="B1271" s="5">
        <v>335689349224</v>
      </c>
      <c r="C1271" s="4" t="s">
        <v>9396</v>
      </c>
      <c r="D1271" s="4" t="s">
        <v>7938</v>
      </c>
      <c r="E1271" s="6" t="s">
        <v>7998</v>
      </c>
      <c r="F1271" s="5">
        <f>decoded[[#This Row],[FRT_DEC]]-B1270</f>
        <v>5</v>
      </c>
      <c r="G1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INFO]]))),G1270)</f>
        <v>93</v>
      </c>
    </row>
    <row r="1272" spans="1:7" x14ac:dyDescent="0.25">
      <c r="A1272" s="4" t="s">
        <v>1376</v>
      </c>
      <c r="B1272" s="5">
        <v>335689352851</v>
      </c>
      <c r="C1272" s="4" t="s">
        <v>9397</v>
      </c>
      <c r="D1272" s="4" t="s">
        <v>5</v>
      </c>
      <c r="E1272" s="6" t="s">
        <v>9398</v>
      </c>
      <c r="F1272" s="5">
        <f>decoded[[#This Row],[FRT_DEC]]-B1271</f>
        <v>3627</v>
      </c>
      <c r="G1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INFO]]))),G1271)</f>
        <v>93</v>
      </c>
    </row>
    <row r="1273" spans="1:7" x14ac:dyDescent="0.25">
      <c r="A1273" s="4" t="s">
        <v>1377</v>
      </c>
      <c r="B1273" s="5">
        <v>335689352854</v>
      </c>
      <c r="C1273" s="4" t="s">
        <v>9399</v>
      </c>
      <c r="D1273" s="4" t="s">
        <v>5</v>
      </c>
      <c r="E1273" s="6" t="s">
        <v>7877</v>
      </c>
      <c r="F1273" s="5">
        <f>decoded[[#This Row],[FRT_DEC]]-B1272</f>
        <v>3</v>
      </c>
      <c r="G1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INFO]]))),G1272)</f>
        <v>93</v>
      </c>
    </row>
    <row r="1274" spans="1:7" x14ac:dyDescent="0.25">
      <c r="A1274" s="4" t="s">
        <v>1378</v>
      </c>
      <c r="B1274" s="5">
        <v>335689352856</v>
      </c>
      <c r="C1274" s="4" t="s">
        <v>9400</v>
      </c>
      <c r="D1274" s="4" t="s">
        <v>3686</v>
      </c>
      <c r="E1274" s="6" t="s">
        <v>9401</v>
      </c>
      <c r="F1274" s="5">
        <f>decoded[[#This Row],[FRT_DEC]]-B1273</f>
        <v>2</v>
      </c>
      <c r="G1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INFO]]))),G1273)</f>
        <v>93</v>
      </c>
    </row>
    <row r="1275" spans="1:7" x14ac:dyDescent="0.25">
      <c r="A1275" s="4" t="s">
        <v>1379</v>
      </c>
      <c r="B1275" s="5">
        <v>335689352859</v>
      </c>
      <c r="C1275" s="4" t="s">
        <v>9402</v>
      </c>
      <c r="D1275" s="4" t="s">
        <v>3686</v>
      </c>
      <c r="E1275" s="6" t="s">
        <v>7878</v>
      </c>
      <c r="F1275" s="5">
        <f>decoded[[#This Row],[FRT_DEC]]-B1274</f>
        <v>3</v>
      </c>
      <c r="G1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INFO]]))),G1274)</f>
        <v>93</v>
      </c>
    </row>
    <row r="1276" spans="1:7" x14ac:dyDescent="0.25">
      <c r="A1276" s="4" t="s">
        <v>1380</v>
      </c>
      <c r="B1276" s="5">
        <v>335689352867</v>
      </c>
      <c r="C1276" s="4" t="s">
        <v>9403</v>
      </c>
      <c r="D1276" s="4" t="s">
        <v>7842</v>
      </c>
      <c r="E1276" s="6" t="s">
        <v>8006</v>
      </c>
      <c r="F1276" s="5">
        <f>decoded[[#This Row],[FRT_DEC]]-B1275</f>
        <v>8</v>
      </c>
      <c r="G1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INFO]]))),G1275)</f>
        <v>93</v>
      </c>
    </row>
    <row r="1277" spans="1:7" x14ac:dyDescent="0.25">
      <c r="A1277" s="4" t="s">
        <v>1381</v>
      </c>
      <c r="B1277" s="5">
        <v>335689352878</v>
      </c>
      <c r="C1277" s="4" t="s">
        <v>9404</v>
      </c>
      <c r="D1277" s="4" t="s">
        <v>241</v>
      </c>
      <c r="E1277" s="6" t="s">
        <v>2110</v>
      </c>
      <c r="F1277" s="5">
        <f>decoded[[#This Row],[FRT_DEC]]-B1276</f>
        <v>11</v>
      </c>
      <c r="G1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INFO]]))),G1276)</f>
        <v>93</v>
      </c>
    </row>
    <row r="1278" spans="1:7" x14ac:dyDescent="0.25">
      <c r="A1278" s="4" t="s">
        <v>1382</v>
      </c>
      <c r="B1278" s="5">
        <v>335689352880</v>
      </c>
      <c r="C1278" s="4" t="s">
        <v>9405</v>
      </c>
      <c r="D1278" s="4" t="s">
        <v>243</v>
      </c>
      <c r="E1278" s="6" t="s">
        <v>3984</v>
      </c>
      <c r="F1278" s="5">
        <f>decoded[[#This Row],[FRT_DEC]]-B1277</f>
        <v>2</v>
      </c>
      <c r="G1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INFO]]))),G1277)</f>
        <v>93</v>
      </c>
    </row>
    <row r="1279" spans="1:7" x14ac:dyDescent="0.25">
      <c r="A1279" s="4" t="s">
        <v>1383</v>
      </c>
      <c r="B1279" s="5">
        <v>335689352887</v>
      </c>
      <c r="C1279" s="4" t="s">
        <v>9406</v>
      </c>
      <c r="D1279" s="4" t="s">
        <v>1099</v>
      </c>
      <c r="E1279" s="6" t="s">
        <v>2093</v>
      </c>
      <c r="F1279" s="5">
        <f>decoded[[#This Row],[FRT_DEC]]-B1278</f>
        <v>7</v>
      </c>
      <c r="G1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INFO]]))),G1278)</f>
        <v>93</v>
      </c>
    </row>
    <row r="1280" spans="1:7" x14ac:dyDescent="0.25">
      <c r="A1280" s="4" t="s">
        <v>1384</v>
      </c>
      <c r="B1280" s="5">
        <v>335689352892</v>
      </c>
      <c r="C1280" s="4" t="s">
        <v>9407</v>
      </c>
      <c r="D1280" s="4" t="s">
        <v>72</v>
      </c>
      <c r="E1280" s="6" t="s">
        <v>2094</v>
      </c>
      <c r="F1280" s="5">
        <f>decoded[[#This Row],[FRT_DEC]]-B1279</f>
        <v>5</v>
      </c>
      <c r="G1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INFO]]))),G1279)</f>
        <v>93</v>
      </c>
    </row>
    <row r="1281" spans="1:7" x14ac:dyDescent="0.25">
      <c r="A1281" s="4" t="s">
        <v>1385</v>
      </c>
      <c r="B1281" s="5">
        <v>335689352898</v>
      </c>
      <c r="C1281" s="4" t="s">
        <v>9408</v>
      </c>
      <c r="D1281" s="4" t="s">
        <v>72</v>
      </c>
      <c r="E1281" s="6" t="s">
        <v>2095</v>
      </c>
      <c r="F1281" s="5">
        <f>decoded[[#This Row],[FRT_DEC]]-B1280</f>
        <v>6</v>
      </c>
      <c r="G1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INFO]]))),G1280)</f>
        <v>93</v>
      </c>
    </row>
    <row r="1282" spans="1:7" x14ac:dyDescent="0.25">
      <c r="A1282" s="4" t="s">
        <v>1386</v>
      </c>
      <c r="B1282" s="5">
        <v>335689352909</v>
      </c>
      <c r="C1282" s="4" t="s">
        <v>9409</v>
      </c>
      <c r="D1282" s="4" t="s">
        <v>246</v>
      </c>
      <c r="E1282" s="6" t="s">
        <v>9410</v>
      </c>
      <c r="F1282" s="5">
        <f>decoded[[#This Row],[FRT_DEC]]-B1281</f>
        <v>11</v>
      </c>
      <c r="G1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INFO]]))),G1281)</f>
        <v>93</v>
      </c>
    </row>
    <row r="1283" spans="1:7" x14ac:dyDescent="0.25">
      <c r="A1283" s="4" t="s">
        <v>1387</v>
      </c>
      <c r="B1283" s="5">
        <v>335689352913</v>
      </c>
      <c r="C1283" s="4" t="s">
        <v>9411</v>
      </c>
      <c r="D1283" s="4" t="s">
        <v>7938</v>
      </c>
      <c r="E1283" s="6" t="s">
        <v>8012</v>
      </c>
      <c r="F1283" s="5">
        <f>decoded[[#This Row],[FRT_DEC]]-B1282</f>
        <v>4</v>
      </c>
      <c r="G1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INFO]]))),G1282)</f>
        <v>93</v>
      </c>
    </row>
    <row r="1284" spans="1:7" x14ac:dyDescent="0.25">
      <c r="A1284" s="4" t="s">
        <v>1388</v>
      </c>
      <c r="B1284" s="5">
        <v>335689353307</v>
      </c>
      <c r="C1284" s="4" t="s">
        <v>9412</v>
      </c>
      <c r="D1284" s="4" t="s">
        <v>7842</v>
      </c>
      <c r="E1284" s="6" t="s">
        <v>8130</v>
      </c>
      <c r="F1284" s="5">
        <f>decoded[[#This Row],[FRT_DEC]]-B1283</f>
        <v>394</v>
      </c>
      <c r="G1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INFO]]))),G1283)</f>
        <v>93</v>
      </c>
    </row>
    <row r="1285" spans="1:7" x14ac:dyDescent="0.25">
      <c r="A1285" s="4" t="s">
        <v>1389</v>
      </c>
      <c r="B1285" s="5">
        <v>335689353315</v>
      </c>
      <c r="C1285" s="4" t="s">
        <v>9413</v>
      </c>
      <c r="D1285" s="4" t="s">
        <v>1099</v>
      </c>
      <c r="E1285" s="6" t="s">
        <v>2096</v>
      </c>
      <c r="F1285" s="5">
        <f>decoded[[#This Row],[FRT_DEC]]-B1284</f>
        <v>8</v>
      </c>
      <c r="G1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INFO]]))),G1284)</f>
        <v>93</v>
      </c>
    </row>
    <row r="1286" spans="1:7" x14ac:dyDescent="0.25">
      <c r="A1286" s="4" t="s">
        <v>1390</v>
      </c>
      <c r="B1286" s="5">
        <v>335689353321</v>
      </c>
      <c r="C1286" s="4" t="s">
        <v>9414</v>
      </c>
      <c r="D1286" s="4" t="s">
        <v>72</v>
      </c>
      <c r="E1286" s="6" t="s">
        <v>2097</v>
      </c>
      <c r="F1286" s="5">
        <f>decoded[[#This Row],[FRT_DEC]]-B1285</f>
        <v>6</v>
      </c>
      <c r="G1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INFO]]))),G1285)</f>
        <v>93</v>
      </c>
    </row>
    <row r="1287" spans="1:7" x14ac:dyDescent="0.25">
      <c r="A1287" s="4" t="s">
        <v>1391</v>
      </c>
      <c r="B1287" s="5">
        <v>335689353333</v>
      </c>
      <c r="C1287" s="4" t="s">
        <v>9415</v>
      </c>
      <c r="D1287" s="4" t="s">
        <v>3672</v>
      </c>
      <c r="E1287" s="6" t="s">
        <v>3975</v>
      </c>
      <c r="F1287" s="5">
        <f>decoded[[#This Row],[FRT_DEC]]-B1286</f>
        <v>12</v>
      </c>
      <c r="G1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INFO]]))),G1286)</f>
        <v>93</v>
      </c>
    </row>
    <row r="1288" spans="1:7" x14ac:dyDescent="0.25">
      <c r="A1288" s="4" t="s">
        <v>1392</v>
      </c>
      <c r="B1288" s="5">
        <v>335689354060</v>
      </c>
      <c r="C1288" s="4" t="s">
        <v>9416</v>
      </c>
      <c r="D1288" s="4" t="s">
        <v>262</v>
      </c>
      <c r="E1288" s="6" t="s">
        <v>3976</v>
      </c>
      <c r="F1288" s="5">
        <f>decoded[[#This Row],[FRT_DEC]]-B1287</f>
        <v>727</v>
      </c>
      <c r="G1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INFO]]))),G1287)</f>
        <v>93</v>
      </c>
    </row>
    <row r="1289" spans="1:7" x14ac:dyDescent="0.25">
      <c r="A1289" s="4" t="s">
        <v>1393</v>
      </c>
      <c r="B1289" s="5">
        <v>335689354065</v>
      </c>
      <c r="C1289" s="4" t="s">
        <v>9417</v>
      </c>
      <c r="D1289" s="4" t="s">
        <v>7938</v>
      </c>
      <c r="E1289" s="6" t="s">
        <v>8136</v>
      </c>
      <c r="F1289" s="5">
        <f>decoded[[#This Row],[FRT_DEC]]-B1288</f>
        <v>5</v>
      </c>
      <c r="G1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INFO]]))),G1288)</f>
        <v>93</v>
      </c>
    </row>
    <row r="1290" spans="1:7" x14ac:dyDescent="0.25">
      <c r="A1290" s="4" t="s">
        <v>1394</v>
      </c>
      <c r="B1290" s="5">
        <v>335689355417</v>
      </c>
      <c r="C1290" s="4" t="s">
        <v>9418</v>
      </c>
      <c r="D1290" s="4" t="s">
        <v>84</v>
      </c>
      <c r="E1290" s="6" t="s">
        <v>3977</v>
      </c>
      <c r="F1290" s="5">
        <f>decoded[[#This Row],[FRT_DEC]]-B1289</f>
        <v>1352</v>
      </c>
      <c r="G1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INFO]]))),G1289)</f>
        <v>93</v>
      </c>
    </row>
    <row r="1291" spans="1:7" x14ac:dyDescent="0.25">
      <c r="A1291" s="4" t="s">
        <v>1395</v>
      </c>
      <c r="B1291" s="5">
        <v>335689355419</v>
      </c>
      <c r="C1291" s="4" t="s">
        <v>9419</v>
      </c>
      <c r="D1291" s="4" t="s">
        <v>3684</v>
      </c>
      <c r="E1291" s="6" t="s">
        <v>9420</v>
      </c>
      <c r="F1291" s="5">
        <f>decoded[[#This Row],[FRT_DEC]]-B1290</f>
        <v>2</v>
      </c>
      <c r="G1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INFO]]))),G1290)</f>
        <v>93</v>
      </c>
    </row>
    <row r="1292" spans="1:7" x14ac:dyDescent="0.25">
      <c r="A1292" s="4" t="s">
        <v>1396</v>
      </c>
      <c r="B1292" s="5">
        <v>335689355422</v>
      </c>
      <c r="C1292" s="4" t="s">
        <v>9421</v>
      </c>
      <c r="D1292" s="4" t="s">
        <v>3684</v>
      </c>
      <c r="E1292" s="6" t="s">
        <v>7879</v>
      </c>
      <c r="F1292" s="5">
        <f>decoded[[#This Row],[FRT_DEC]]-B1291</f>
        <v>3</v>
      </c>
      <c r="G1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INFO]]))),G1291)</f>
        <v>93</v>
      </c>
    </row>
    <row r="1293" spans="1:7" x14ac:dyDescent="0.25">
      <c r="A1293" s="4" t="s">
        <v>1397</v>
      </c>
      <c r="B1293" s="5">
        <v>335689355443</v>
      </c>
      <c r="C1293" s="4" t="s">
        <v>9422</v>
      </c>
      <c r="D1293" s="4" t="s">
        <v>85</v>
      </c>
      <c r="E1293" s="6" t="s">
        <v>263</v>
      </c>
      <c r="F1293" s="5">
        <f>decoded[[#This Row],[FRT_DEC]]-B1292</f>
        <v>21</v>
      </c>
      <c r="G1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INFO]]))),G1292)</f>
        <v>93</v>
      </c>
    </row>
    <row r="1294" spans="1:7" x14ac:dyDescent="0.25">
      <c r="A1294" s="4" t="s">
        <v>1398</v>
      </c>
      <c r="B1294" s="5">
        <v>335689355584</v>
      </c>
      <c r="C1294" s="4" t="s">
        <v>9423</v>
      </c>
      <c r="D1294" s="4" t="s">
        <v>87</v>
      </c>
      <c r="E1294" s="6" t="s">
        <v>3695</v>
      </c>
      <c r="F1294" s="5">
        <f>decoded[[#This Row],[FRT_DEC]]-B1293</f>
        <v>141</v>
      </c>
      <c r="G1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INFO]]))),G1293)</f>
        <v>93</v>
      </c>
    </row>
    <row r="1295" spans="1:7" x14ac:dyDescent="0.25">
      <c r="A1295" s="4" t="s">
        <v>1399</v>
      </c>
      <c r="B1295" s="5">
        <v>335689355753</v>
      </c>
      <c r="C1295" s="4" t="s">
        <v>9424</v>
      </c>
      <c r="D1295" s="4" t="s">
        <v>43</v>
      </c>
      <c r="E1295" s="6" t="s">
        <v>3978</v>
      </c>
      <c r="F1295" s="5">
        <f>decoded[[#This Row],[FRT_DEC]]-B1294</f>
        <v>169</v>
      </c>
      <c r="G1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INFO]]))),G1294)</f>
        <v>93</v>
      </c>
    </row>
    <row r="1296" spans="1:7" x14ac:dyDescent="0.25">
      <c r="A1296" s="4" t="s">
        <v>1400</v>
      </c>
      <c r="B1296" s="5">
        <v>335689355756</v>
      </c>
      <c r="C1296" s="4" t="s">
        <v>9425</v>
      </c>
      <c r="D1296" s="4" t="s">
        <v>3685</v>
      </c>
      <c r="E1296" s="6" t="s">
        <v>9426</v>
      </c>
      <c r="F1296" s="5">
        <f>decoded[[#This Row],[FRT_DEC]]-B1295</f>
        <v>3</v>
      </c>
      <c r="G1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INFO]]))),G1295)</f>
        <v>93</v>
      </c>
    </row>
    <row r="1297" spans="1:7" x14ac:dyDescent="0.25">
      <c r="A1297" s="4" t="s">
        <v>1401</v>
      </c>
      <c r="B1297" s="5">
        <v>335689355758</v>
      </c>
      <c r="C1297" s="4" t="s">
        <v>9427</v>
      </c>
      <c r="D1297" s="4" t="s">
        <v>3685</v>
      </c>
      <c r="E1297" s="6" t="s">
        <v>7880</v>
      </c>
      <c r="F1297" s="5">
        <f>decoded[[#This Row],[FRT_DEC]]-B1296</f>
        <v>2</v>
      </c>
      <c r="G1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INFO]]))),G1296)</f>
        <v>93</v>
      </c>
    </row>
    <row r="1298" spans="1:7" x14ac:dyDescent="0.25">
      <c r="A1298" s="4" t="s">
        <v>1402</v>
      </c>
      <c r="B1298" s="5">
        <v>335689355772</v>
      </c>
      <c r="C1298" s="4" t="s">
        <v>9428</v>
      </c>
      <c r="D1298" s="4" t="s">
        <v>7842</v>
      </c>
      <c r="E1298" s="6" t="s">
        <v>7845</v>
      </c>
      <c r="F1298" s="5">
        <f>decoded[[#This Row],[FRT_DEC]]-B1297</f>
        <v>14</v>
      </c>
      <c r="G1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INFO]]))),G1297)</f>
        <v>93</v>
      </c>
    </row>
    <row r="1299" spans="1:7" x14ac:dyDescent="0.25">
      <c r="A1299" s="4" t="s">
        <v>1403</v>
      </c>
      <c r="B1299" s="5">
        <v>335689355780</v>
      </c>
      <c r="C1299" s="4" t="s">
        <v>9429</v>
      </c>
      <c r="D1299" s="4" t="s">
        <v>7938</v>
      </c>
      <c r="E1299" s="6" t="s">
        <v>8149</v>
      </c>
      <c r="F1299" s="5">
        <f>decoded[[#This Row],[FRT_DEC]]-B1298</f>
        <v>8</v>
      </c>
      <c r="G1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INFO]]))),G1298)</f>
        <v>93</v>
      </c>
    </row>
    <row r="1300" spans="1:7" x14ac:dyDescent="0.25">
      <c r="A1300" s="4" t="s">
        <v>1404</v>
      </c>
      <c r="B1300" s="5">
        <v>335689355794</v>
      </c>
      <c r="C1300" s="4" t="s">
        <v>9430</v>
      </c>
      <c r="D1300" s="4" t="s">
        <v>7842</v>
      </c>
      <c r="E1300" s="6" t="s">
        <v>8151</v>
      </c>
      <c r="F1300" s="5">
        <f>decoded[[#This Row],[FRT_DEC]]-B1299</f>
        <v>14</v>
      </c>
      <c r="G1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INFO]]))),G1299)</f>
        <v>93</v>
      </c>
    </row>
    <row r="1301" spans="1:7" x14ac:dyDescent="0.25">
      <c r="A1301" s="4" t="s">
        <v>1405</v>
      </c>
      <c r="B1301" s="5">
        <v>335689355806</v>
      </c>
      <c r="C1301" s="4" t="s">
        <v>9431</v>
      </c>
      <c r="D1301" s="4" t="s">
        <v>1099</v>
      </c>
      <c r="E1301" s="6" t="s">
        <v>2098</v>
      </c>
      <c r="F1301" s="5">
        <f>decoded[[#This Row],[FRT_DEC]]-B1300</f>
        <v>12</v>
      </c>
      <c r="G1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INFO]]))),G1300)</f>
        <v>93</v>
      </c>
    </row>
    <row r="1302" spans="1:7" x14ac:dyDescent="0.25">
      <c r="A1302" s="4" t="s">
        <v>1406</v>
      </c>
      <c r="B1302" s="5">
        <v>335689355811</v>
      </c>
      <c r="C1302" s="4" t="s">
        <v>9432</v>
      </c>
      <c r="D1302" s="4" t="s">
        <v>72</v>
      </c>
      <c r="E1302" s="6" t="s">
        <v>2099</v>
      </c>
      <c r="F1302" s="5">
        <f>decoded[[#This Row],[FRT_DEC]]-B1301</f>
        <v>5</v>
      </c>
      <c r="G1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INFO]]))),G1301)</f>
        <v>93</v>
      </c>
    </row>
    <row r="1303" spans="1:7" x14ac:dyDescent="0.25">
      <c r="A1303" s="4" t="s">
        <v>1407</v>
      </c>
      <c r="B1303" s="5">
        <v>335689355832</v>
      </c>
      <c r="C1303" s="4" t="s">
        <v>9433</v>
      </c>
      <c r="D1303" s="4" t="s">
        <v>1099</v>
      </c>
      <c r="E1303" s="6" t="s">
        <v>2100</v>
      </c>
      <c r="F1303" s="5">
        <f>decoded[[#This Row],[FRT_DEC]]-B1302</f>
        <v>21</v>
      </c>
      <c r="G1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INFO]]))),G1302)</f>
        <v>93</v>
      </c>
    </row>
    <row r="1304" spans="1:7" x14ac:dyDescent="0.25">
      <c r="A1304" s="4" t="s">
        <v>1408</v>
      </c>
      <c r="B1304" s="5">
        <v>335689355838</v>
      </c>
      <c r="C1304" s="4" t="s">
        <v>9434</v>
      </c>
      <c r="D1304" s="4" t="s">
        <v>72</v>
      </c>
      <c r="E1304" s="6" t="s">
        <v>2101</v>
      </c>
      <c r="F1304" s="5">
        <f>decoded[[#This Row],[FRT_DEC]]-B1303</f>
        <v>6</v>
      </c>
      <c r="G1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INFO]]))),G1303)</f>
        <v>93</v>
      </c>
    </row>
    <row r="1305" spans="1:7" x14ac:dyDescent="0.25">
      <c r="A1305" s="4" t="s">
        <v>1409</v>
      </c>
      <c r="B1305" s="5">
        <v>335689355860</v>
      </c>
      <c r="C1305" s="4" t="s">
        <v>9435</v>
      </c>
      <c r="D1305" s="4" t="s">
        <v>1099</v>
      </c>
      <c r="E1305" s="6" t="s">
        <v>2102</v>
      </c>
      <c r="F1305" s="5">
        <f>decoded[[#This Row],[FRT_DEC]]-B1304</f>
        <v>22</v>
      </c>
      <c r="G1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INFO]]))),G1304)</f>
        <v>93</v>
      </c>
    </row>
    <row r="1306" spans="1:7" x14ac:dyDescent="0.25">
      <c r="A1306" s="4" t="s">
        <v>1410</v>
      </c>
      <c r="B1306" s="5">
        <v>335689355866</v>
      </c>
      <c r="C1306" s="4" t="s">
        <v>9436</v>
      </c>
      <c r="D1306" s="4" t="s">
        <v>72</v>
      </c>
      <c r="E1306" s="6" t="s">
        <v>2103</v>
      </c>
      <c r="F1306" s="5">
        <f>decoded[[#This Row],[FRT_DEC]]-B1305</f>
        <v>6</v>
      </c>
      <c r="G1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INFO]]))),G1305)</f>
        <v>93</v>
      </c>
    </row>
    <row r="1307" spans="1:7" x14ac:dyDescent="0.25">
      <c r="A1307" s="4" t="s">
        <v>1411</v>
      </c>
      <c r="B1307" s="5">
        <v>335689355882</v>
      </c>
      <c r="C1307" s="4" t="s">
        <v>9437</v>
      </c>
      <c r="D1307" s="4" t="s">
        <v>40</v>
      </c>
      <c r="E1307" s="6" t="s">
        <v>2042</v>
      </c>
      <c r="F1307" s="5">
        <f>decoded[[#This Row],[FRT_DEC]]-B1306</f>
        <v>16</v>
      </c>
      <c r="G1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INFO]]))),G1306)</f>
        <v>93</v>
      </c>
    </row>
    <row r="1308" spans="1:7" x14ac:dyDescent="0.25">
      <c r="A1308" s="4" t="s">
        <v>1412</v>
      </c>
      <c r="B1308" s="5">
        <v>335689355885</v>
      </c>
      <c r="C1308" s="4" t="s">
        <v>9438</v>
      </c>
      <c r="D1308" s="4" t="s">
        <v>2043</v>
      </c>
      <c r="E1308" s="6" t="s">
        <v>9439</v>
      </c>
      <c r="F1308" s="5">
        <f>decoded[[#This Row],[FRT_DEC]]-B1307</f>
        <v>3</v>
      </c>
      <c r="G1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INFO]]))),G1307)</f>
        <v>93</v>
      </c>
    </row>
    <row r="1309" spans="1:7" ht="30" x14ac:dyDescent="0.25">
      <c r="A1309" s="4" t="s">
        <v>1413</v>
      </c>
      <c r="B1309" s="5">
        <v>335689355906</v>
      </c>
      <c r="C1309" s="4" t="s">
        <v>9440</v>
      </c>
      <c r="D1309" s="4" t="s">
        <v>241</v>
      </c>
      <c r="E1309" s="6" t="s">
        <v>2111</v>
      </c>
      <c r="F1309" s="5">
        <f>decoded[[#This Row],[FRT_DEC]]-B1308</f>
        <v>21</v>
      </c>
      <c r="G1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INFO]]))),G1308)</f>
        <v>93</v>
      </c>
    </row>
    <row r="1310" spans="1:7" x14ac:dyDescent="0.25">
      <c r="A1310" s="4" t="s">
        <v>1414</v>
      </c>
      <c r="B1310" s="5">
        <v>335689355918</v>
      </c>
      <c r="C1310" s="4" t="s">
        <v>9441</v>
      </c>
      <c r="D1310" s="4" t="s">
        <v>243</v>
      </c>
      <c r="E1310" s="6" t="s">
        <v>3939</v>
      </c>
      <c r="F1310" s="5">
        <f>decoded[[#This Row],[FRT_DEC]]-B1309</f>
        <v>12</v>
      </c>
      <c r="G1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INFO]]))),G1309)</f>
        <v>93</v>
      </c>
    </row>
    <row r="1311" spans="1:7" x14ac:dyDescent="0.25">
      <c r="A1311" s="4" t="s">
        <v>1415</v>
      </c>
      <c r="B1311" s="5">
        <v>335689355961</v>
      </c>
      <c r="C1311" s="4" t="s">
        <v>9442</v>
      </c>
      <c r="D1311" s="4" t="s">
        <v>40</v>
      </c>
      <c r="E1311" s="6" t="s">
        <v>44</v>
      </c>
      <c r="F1311" s="5">
        <f>decoded[[#This Row],[FRT_DEC]]-B1310</f>
        <v>43</v>
      </c>
      <c r="G1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INFO]]))),G1310)</f>
        <v>93</v>
      </c>
    </row>
    <row r="1312" spans="1:7" x14ac:dyDescent="0.25">
      <c r="A1312" s="4" t="s">
        <v>1416</v>
      </c>
      <c r="B1312" s="5">
        <v>335689355967</v>
      </c>
      <c r="C1312" s="4" t="s">
        <v>9443</v>
      </c>
      <c r="D1312" s="4" t="s">
        <v>246</v>
      </c>
      <c r="E1312" s="6" t="s">
        <v>9444</v>
      </c>
      <c r="F1312" s="5">
        <f>decoded[[#This Row],[FRT_DEC]]-B1311</f>
        <v>6</v>
      </c>
      <c r="G1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INFO]]))),G1311)</f>
        <v>93</v>
      </c>
    </row>
    <row r="1313" spans="1:7" x14ac:dyDescent="0.25">
      <c r="A1313" s="4" t="s">
        <v>1417</v>
      </c>
      <c r="B1313" s="5">
        <v>335689355974</v>
      </c>
      <c r="C1313" s="4" t="s">
        <v>9445</v>
      </c>
      <c r="D1313" s="4" t="s">
        <v>1099</v>
      </c>
      <c r="E1313" s="6" t="s">
        <v>2104</v>
      </c>
      <c r="F1313" s="5">
        <f>decoded[[#This Row],[FRT_DEC]]-B1312</f>
        <v>7</v>
      </c>
      <c r="G1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INFO]]))),G1312)</f>
        <v>93</v>
      </c>
    </row>
    <row r="1314" spans="1:7" x14ac:dyDescent="0.25">
      <c r="A1314" s="4" t="s">
        <v>1418</v>
      </c>
      <c r="B1314" s="5">
        <v>335689355980</v>
      </c>
      <c r="C1314" s="4" t="s">
        <v>9446</v>
      </c>
      <c r="D1314" s="4" t="s">
        <v>1099</v>
      </c>
      <c r="E1314" s="6" t="s">
        <v>2105</v>
      </c>
      <c r="F1314" s="5">
        <f>decoded[[#This Row],[FRT_DEC]]-B1313</f>
        <v>6</v>
      </c>
      <c r="G1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INFO]]))),G1313)</f>
        <v>93</v>
      </c>
    </row>
    <row r="1315" spans="1:7" x14ac:dyDescent="0.25">
      <c r="A1315" s="4" t="s">
        <v>1419</v>
      </c>
      <c r="B1315" s="5">
        <v>335689355993</v>
      </c>
      <c r="C1315" s="4" t="s">
        <v>9447</v>
      </c>
      <c r="D1315" s="4" t="s">
        <v>72</v>
      </c>
      <c r="E1315" s="6" t="s">
        <v>2092</v>
      </c>
      <c r="F1315" s="5">
        <f>decoded[[#This Row],[FRT_DEC]]-B1314</f>
        <v>13</v>
      </c>
      <c r="G1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INFO]]))),G1314)</f>
        <v>93</v>
      </c>
    </row>
    <row r="1316" spans="1:7" x14ac:dyDescent="0.25">
      <c r="A1316" s="4" t="s">
        <v>1420</v>
      </c>
      <c r="B1316" s="5">
        <v>335689356323</v>
      </c>
      <c r="C1316" s="4" t="s">
        <v>9448</v>
      </c>
      <c r="D1316" s="4" t="s">
        <v>2045</v>
      </c>
      <c r="E1316" s="6" t="s">
        <v>8267</v>
      </c>
      <c r="F1316" s="5">
        <f>decoded[[#This Row],[FRT_DEC]]-B1315</f>
        <v>330</v>
      </c>
      <c r="G1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INFO]]))),G1315)</f>
        <v>93</v>
      </c>
    </row>
    <row r="1317" spans="1:7" x14ac:dyDescent="0.25">
      <c r="A1317" s="4" t="s">
        <v>1421</v>
      </c>
      <c r="B1317" s="5">
        <v>335689356496</v>
      </c>
      <c r="C1317" s="4" t="s">
        <v>9449</v>
      </c>
      <c r="D1317" s="4" t="s">
        <v>249</v>
      </c>
      <c r="E1317" s="6" t="s">
        <v>7838</v>
      </c>
      <c r="F1317" s="5">
        <f>decoded[[#This Row],[FRT_DEC]]-B1316</f>
        <v>173</v>
      </c>
      <c r="G1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INFO]]))),G1316)</f>
        <v>93</v>
      </c>
    </row>
    <row r="1318" spans="1:7" x14ac:dyDescent="0.25">
      <c r="A1318" s="4" t="s">
        <v>1422</v>
      </c>
      <c r="B1318" s="5">
        <v>335689356516</v>
      </c>
      <c r="C1318" s="4" t="s">
        <v>9450</v>
      </c>
      <c r="D1318" s="4" t="s">
        <v>1099</v>
      </c>
      <c r="E1318" s="6" t="s">
        <v>2093</v>
      </c>
      <c r="F1318" s="5">
        <f>decoded[[#This Row],[FRT_DEC]]-B1317</f>
        <v>20</v>
      </c>
      <c r="G1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INFO]]))),G1317)</f>
        <v>93</v>
      </c>
    </row>
    <row r="1319" spans="1:7" x14ac:dyDescent="0.25">
      <c r="A1319" s="4" t="s">
        <v>1423</v>
      </c>
      <c r="B1319" s="5">
        <v>335689356522</v>
      </c>
      <c r="C1319" s="4" t="s">
        <v>9451</v>
      </c>
      <c r="D1319" s="4" t="s">
        <v>1099</v>
      </c>
      <c r="E1319" s="6" t="s">
        <v>2106</v>
      </c>
      <c r="F1319" s="5">
        <f>decoded[[#This Row],[FRT_DEC]]-B1318</f>
        <v>6</v>
      </c>
      <c r="G1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INFO]]))),G1318)</f>
        <v>93</v>
      </c>
    </row>
    <row r="1320" spans="1:7" x14ac:dyDescent="0.25">
      <c r="A1320" s="4" t="s">
        <v>1424</v>
      </c>
      <c r="B1320" s="5">
        <v>335689356535</v>
      </c>
      <c r="C1320" s="4" t="s">
        <v>9452</v>
      </c>
      <c r="D1320" s="4" t="s">
        <v>40</v>
      </c>
      <c r="E1320" s="6" t="s">
        <v>328</v>
      </c>
      <c r="F1320" s="5">
        <f>decoded[[#This Row],[FRT_DEC]]-B1319</f>
        <v>13</v>
      </c>
      <c r="G1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INFO]]))),G1319)</f>
        <v>93</v>
      </c>
    </row>
    <row r="1321" spans="1:7" x14ac:dyDescent="0.25">
      <c r="A1321" s="4" t="s">
        <v>1425</v>
      </c>
      <c r="B1321" s="5">
        <v>335689356537</v>
      </c>
      <c r="C1321" s="4" t="s">
        <v>9453</v>
      </c>
      <c r="D1321" s="4" t="s">
        <v>330</v>
      </c>
      <c r="E1321" s="6" t="s">
        <v>9454</v>
      </c>
      <c r="F1321" s="5">
        <f>decoded[[#This Row],[FRT_DEC]]-B1320</f>
        <v>2</v>
      </c>
      <c r="G1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INFO]]))),G1320)</f>
        <v>93</v>
      </c>
    </row>
    <row r="1322" spans="1:7" x14ac:dyDescent="0.25">
      <c r="A1322" s="4" t="s">
        <v>1426</v>
      </c>
      <c r="B1322" s="5">
        <v>335689356567</v>
      </c>
      <c r="C1322" s="4" t="s">
        <v>9455</v>
      </c>
      <c r="D1322" s="4" t="s">
        <v>40</v>
      </c>
      <c r="E1322" s="6" t="s">
        <v>724</v>
      </c>
      <c r="F1322" s="5">
        <f>decoded[[#This Row],[FRT_DEC]]-B1321</f>
        <v>30</v>
      </c>
      <c r="G1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INFO]]))),G1321)</f>
        <v>93</v>
      </c>
    </row>
    <row r="1323" spans="1:7" x14ac:dyDescent="0.25">
      <c r="A1323" s="4" t="s">
        <v>1427</v>
      </c>
      <c r="B1323" s="5">
        <v>335689356579</v>
      </c>
      <c r="C1323" s="4" t="s">
        <v>9456</v>
      </c>
      <c r="D1323" s="4" t="s">
        <v>40</v>
      </c>
      <c r="E1323" s="6" t="s">
        <v>45</v>
      </c>
      <c r="F1323" s="5">
        <f>decoded[[#This Row],[FRT_DEC]]-B1322</f>
        <v>12</v>
      </c>
      <c r="G1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INFO]]))),G1322)</f>
        <v>93</v>
      </c>
    </row>
    <row r="1324" spans="1:7" x14ac:dyDescent="0.25">
      <c r="A1324" s="4" t="s">
        <v>1428</v>
      </c>
      <c r="B1324" s="5">
        <v>335689356583</v>
      </c>
      <c r="C1324" s="4" t="s">
        <v>9457</v>
      </c>
      <c r="D1324" s="4" t="s">
        <v>46</v>
      </c>
      <c r="E1324" s="6" t="s">
        <v>6961</v>
      </c>
      <c r="F1324" s="5">
        <f>decoded[[#This Row],[FRT_DEC]]-B1323</f>
        <v>4</v>
      </c>
      <c r="G1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INFO]]))),G1323)</f>
        <v>93</v>
      </c>
    </row>
    <row r="1325" spans="1:7" x14ac:dyDescent="0.25">
      <c r="A1325" s="4" t="s">
        <v>1429</v>
      </c>
      <c r="B1325" s="5">
        <v>335689356590</v>
      </c>
      <c r="C1325" s="4" t="s">
        <v>9458</v>
      </c>
      <c r="D1325" s="4" t="s">
        <v>72</v>
      </c>
      <c r="E1325" s="6" t="s">
        <v>3683</v>
      </c>
      <c r="F1325" s="5">
        <f>decoded[[#This Row],[FRT_DEC]]-B1324</f>
        <v>7</v>
      </c>
      <c r="G1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INFO]]))),G1324)</f>
        <v>93</v>
      </c>
    </row>
    <row r="1326" spans="1:7" x14ac:dyDescent="0.25">
      <c r="A1326" s="4" t="s">
        <v>1430</v>
      </c>
      <c r="B1326" s="5">
        <v>335689356595</v>
      </c>
      <c r="C1326" s="4" t="s">
        <v>9459</v>
      </c>
      <c r="D1326" s="4" t="s">
        <v>72</v>
      </c>
      <c r="E1326" s="6" t="s">
        <v>2088</v>
      </c>
      <c r="F1326" s="5">
        <f>decoded[[#This Row],[FRT_DEC]]-B1325</f>
        <v>5</v>
      </c>
      <c r="G1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INFO]]))),G1325)</f>
        <v>93</v>
      </c>
    </row>
    <row r="1327" spans="1:7" x14ac:dyDescent="0.25">
      <c r="A1327" s="4" t="s">
        <v>1431</v>
      </c>
      <c r="B1327" s="5">
        <v>335689356610</v>
      </c>
      <c r="C1327" s="4" t="s">
        <v>9460</v>
      </c>
      <c r="D1327" s="4" t="s">
        <v>72</v>
      </c>
      <c r="E1327" s="6" t="s">
        <v>2107</v>
      </c>
      <c r="F1327" s="5">
        <f>decoded[[#This Row],[FRT_DEC]]-B1326</f>
        <v>15</v>
      </c>
      <c r="G1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INFO]]))),G1326)</f>
        <v>93</v>
      </c>
    </row>
    <row r="1328" spans="1:7" x14ac:dyDescent="0.25">
      <c r="A1328" s="4" t="s">
        <v>1432</v>
      </c>
      <c r="B1328" s="5">
        <v>335689357440</v>
      </c>
      <c r="C1328" s="4" t="s">
        <v>9461</v>
      </c>
      <c r="D1328" s="4" t="s">
        <v>7938</v>
      </c>
      <c r="E1328" s="6" t="s">
        <v>8184</v>
      </c>
      <c r="F1328" s="5">
        <f>decoded[[#This Row],[FRT_DEC]]-B1327</f>
        <v>830</v>
      </c>
      <c r="G1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INFO]]))),G1327)</f>
        <v>93</v>
      </c>
    </row>
    <row r="1329" spans="1:7" x14ac:dyDescent="0.25">
      <c r="A1329" s="4" t="s">
        <v>1433</v>
      </c>
      <c r="B1329" s="5">
        <v>335689357922</v>
      </c>
      <c r="C1329" s="4" t="s">
        <v>9462</v>
      </c>
      <c r="D1329" s="4" t="s">
        <v>7842</v>
      </c>
      <c r="E1329" s="6" t="s">
        <v>7989</v>
      </c>
      <c r="F1329" s="5">
        <f>decoded[[#This Row],[FRT_DEC]]-B1328</f>
        <v>482</v>
      </c>
      <c r="G1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INFO]]))),G1328)</f>
        <v>93</v>
      </c>
    </row>
    <row r="1330" spans="1:7" x14ac:dyDescent="0.25">
      <c r="A1330" s="4" t="s">
        <v>1434</v>
      </c>
      <c r="B1330" s="5">
        <v>335689357928</v>
      </c>
      <c r="C1330" s="4" t="s">
        <v>9463</v>
      </c>
      <c r="D1330" s="4" t="s">
        <v>2044</v>
      </c>
      <c r="E1330" s="6" t="s">
        <v>3931</v>
      </c>
      <c r="F1330" s="5">
        <f>decoded[[#This Row],[FRT_DEC]]-B1329</f>
        <v>6</v>
      </c>
      <c r="G1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INFO]]))),G1329)</f>
        <v>93</v>
      </c>
    </row>
    <row r="1331" spans="1:7" x14ac:dyDescent="0.25">
      <c r="A1331" s="4" t="s">
        <v>1435</v>
      </c>
      <c r="B1331" s="5">
        <v>335689357933</v>
      </c>
      <c r="C1331" s="4" t="s">
        <v>9464</v>
      </c>
      <c r="D1331" s="4" t="s">
        <v>7938</v>
      </c>
      <c r="E1331" s="6" t="s">
        <v>7991</v>
      </c>
      <c r="F1331" s="5">
        <f>decoded[[#This Row],[FRT_DEC]]-B1330</f>
        <v>5</v>
      </c>
      <c r="G1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INFO]]))),G1330)</f>
        <v>93</v>
      </c>
    </row>
    <row r="1332" spans="1:7" x14ac:dyDescent="0.25">
      <c r="A1332" s="4" t="s">
        <v>1436</v>
      </c>
      <c r="B1332" s="5">
        <v>335689371155</v>
      </c>
      <c r="C1332" s="4" t="s">
        <v>9465</v>
      </c>
      <c r="D1332" s="4" t="s">
        <v>7842</v>
      </c>
      <c r="E1332" s="6" t="s">
        <v>7989</v>
      </c>
      <c r="F1332" s="5">
        <f>decoded[[#This Row],[FRT_DEC]]-B1331</f>
        <v>13222</v>
      </c>
      <c r="G1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INFO]]))),G1331)</f>
        <v>93</v>
      </c>
    </row>
    <row r="1333" spans="1:7" x14ac:dyDescent="0.25">
      <c r="A1333" s="4" t="s">
        <v>1437</v>
      </c>
      <c r="B1333" s="5">
        <v>335689371161</v>
      </c>
      <c r="C1333" s="4" t="s">
        <v>9466</v>
      </c>
      <c r="D1333" s="4" t="s">
        <v>292</v>
      </c>
      <c r="E1333" s="6" t="s">
        <v>9467</v>
      </c>
      <c r="F1333" s="5">
        <f>decoded[[#This Row],[FRT_DEC]]-B1332</f>
        <v>6</v>
      </c>
      <c r="G1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INFO]]))),G1332)</f>
        <v>93</v>
      </c>
    </row>
    <row r="1334" spans="1:7" x14ac:dyDescent="0.25">
      <c r="A1334" s="4" t="s">
        <v>1438</v>
      </c>
      <c r="B1334" s="5">
        <v>335689371164</v>
      </c>
      <c r="C1334" s="4" t="s">
        <v>9468</v>
      </c>
      <c r="D1334" s="4" t="s">
        <v>216</v>
      </c>
      <c r="E1334" s="6" t="s">
        <v>3970</v>
      </c>
      <c r="F1334" s="5">
        <f>decoded[[#This Row],[FRT_DEC]]-B1333</f>
        <v>3</v>
      </c>
      <c r="G1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INFO]]))),G1333)</f>
        <v>93</v>
      </c>
    </row>
    <row r="1335" spans="1:7" x14ac:dyDescent="0.25">
      <c r="A1335" s="4" t="s">
        <v>1439</v>
      </c>
      <c r="B1335" s="5">
        <v>335689371210</v>
      </c>
      <c r="C1335" s="4" t="s">
        <v>9469</v>
      </c>
      <c r="D1335" s="4" t="s">
        <v>221</v>
      </c>
      <c r="E1335" s="6" t="s">
        <v>222</v>
      </c>
      <c r="F1335" s="5">
        <f>decoded[[#This Row],[FRT_DEC]]-B1334</f>
        <v>46</v>
      </c>
      <c r="G1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INFO]]))),G1334)</f>
        <v>93</v>
      </c>
    </row>
    <row r="1336" spans="1:7" x14ac:dyDescent="0.25">
      <c r="A1336" s="4" t="s">
        <v>1440</v>
      </c>
      <c r="B1336" s="5">
        <v>335689371225</v>
      </c>
      <c r="C1336" s="4" t="s">
        <v>9470</v>
      </c>
      <c r="D1336" s="4" t="s">
        <v>40</v>
      </c>
      <c r="E1336" s="6" t="s">
        <v>293</v>
      </c>
      <c r="F1336" s="5">
        <f>decoded[[#This Row],[FRT_DEC]]-B1335</f>
        <v>15</v>
      </c>
      <c r="G1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INFO]]))),G1335)</f>
        <v>93</v>
      </c>
    </row>
    <row r="1337" spans="1:7" x14ac:dyDescent="0.25">
      <c r="A1337" s="4" t="s">
        <v>1441</v>
      </c>
      <c r="B1337" s="5">
        <v>335689371231</v>
      </c>
      <c r="C1337" s="4" t="s">
        <v>9471</v>
      </c>
      <c r="D1337" s="4" t="s">
        <v>2045</v>
      </c>
      <c r="E1337" s="6" t="s">
        <v>8098</v>
      </c>
      <c r="F1337" s="5">
        <f>decoded[[#This Row],[FRT_DEC]]-B1336</f>
        <v>6</v>
      </c>
      <c r="G1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INFO]]))),G1336)</f>
        <v>93</v>
      </c>
    </row>
    <row r="1338" spans="1:7" x14ac:dyDescent="0.25">
      <c r="A1338" s="4" t="s">
        <v>1442</v>
      </c>
      <c r="B1338" s="5">
        <v>335689371234</v>
      </c>
      <c r="C1338" s="4" t="s">
        <v>9472</v>
      </c>
      <c r="D1338" s="4" t="s">
        <v>294</v>
      </c>
      <c r="E1338" s="6" t="s">
        <v>9473</v>
      </c>
      <c r="F1338" s="5">
        <f>decoded[[#This Row],[FRT_DEC]]-B1337</f>
        <v>3</v>
      </c>
      <c r="G1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INFO]]))),G1337)</f>
        <v>93</v>
      </c>
    </row>
    <row r="1339" spans="1:7" x14ac:dyDescent="0.25">
      <c r="A1339" s="4" t="s">
        <v>1443</v>
      </c>
      <c r="B1339" s="5">
        <v>335689371240</v>
      </c>
      <c r="C1339" s="4" t="s">
        <v>9474</v>
      </c>
      <c r="D1339" s="4" t="s">
        <v>7938</v>
      </c>
      <c r="E1339" s="6" t="s">
        <v>7991</v>
      </c>
      <c r="F1339" s="5">
        <f>decoded[[#This Row],[FRT_DEC]]-B1338</f>
        <v>6</v>
      </c>
      <c r="G1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INFO]]))),G1338)</f>
        <v>93</v>
      </c>
    </row>
    <row r="1340" spans="1:7" x14ac:dyDescent="0.25">
      <c r="A1340" s="4" t="s">
        <v>1444</v>
      </c>
      <c r="B1340" s="5">
        <v>335689372198</v>
      </c>
      <c r="C1340" s="4" t="s">
        <v>9475</v>
      </c>
      <c r="D1340" s="4" t="s">
        <v>7842</v>
      </c>
      <c r="E1340" s="6" t="s">
        <v>7993</v>
      </c>
      <c r="F1340" s="5">
        <f>decoded[[#This Row],[FRT_DEC]]-B1339</f>
        <v>958</v>
      </c>
      <c r="G1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INFO]]))),G1339)</f>
        <v>93</v>
      </c>
    </row>
    <row r="1341" spans="1:7" x14ac:dyDescent="0.25">
      <c r="A1341" s="4" t="s">
        <v>1445</v>
      </c>
      <c r="B1341" s="5">
        <v>335689372216</v>
      </c>
      <c r="C1341" s="4" t="s">
        <v>9476</v>
      </c>
      <c r="D1341" s="4" t="s">
        <v>1099</v>
      </c>
      <c r="E1341" s="6" t="s">
        <v>2081</v>
      </c>
      <c r="F1341" s="5">
        <f>decoded[[#This Row],[FRT_DEC]]-B1340</f>
        <v>18</v>
      </c>
      <c r="G1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INFO]]))),G1340)</f>
        <v>93</v>
      </c>
    </row>
    <row r="1342" spans="1:7" x14ac:dyDescent="0.25">
      <c r="A1342" s="4" t="s">
        <v>1446</v>
      </c>
      <c r="B1342" s="5">
        <v>335689372220</v>
      </c>
      <c r="C1342" s="4" t="s">
        <v>9477</v>
      </c>
      <c r="D1342" s="4" t="s">
        <v>1099</v>
      </c>
      <c r="E1342" s="6" t="s">
        <v>2089</v>
      </c>
      <c r="F1342" s="5">
        <f>decoded[[#This Row],[FRT_DEC]]-B1341</f>
        <v>4</v>
      </c>
      <c r="G1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INFO]]))),G1341)</f>
        <v>93</v>
      </c>
    </row>
    <row r="1343" spans="1:7" x14ac:dyDescent="0.25">
      <c r="A1343" s="4" t="s">
        <v>1447</v>
      </c>
      <c r="B1343" s="5">
        <v>335689372227</v>
      </c>
      <c r="C1343" s="4" t="s">
        <v>9478</v>
      </c>
      <c r="D1343" s="4" t="s">
        <v>72</v>
      </c>
      <c r="E1343" s="6" t="s">
        <v>2090</v>
      </c>
      <c r="F1343" s="5">
        <f>decoded[[#This Row],[FRT_DEC]]-B1342</f>
        <v>7</v>
      </c>
      <c r="G1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INFO]]))),G1342)</f>
        <v>93</v>
      </c>
    </row>
    <row r="1344" spans="1:7" x14ac:dyDescent="0.25">
      <c r="A1344" s="4" t="s">
        <v>1448</v>
      </c>
      <c r="B1344" s="5">
        <v>335689372242</v>
      </c>
      <c r="C1344" s="4" t="s">
        <v>9479</v>
      </c>
      <c r="D1344" s="4" t="s">
        <v>6</v>
      </c>
      <c r="E1344" s="6" t="s">
        <v>9480</v>
      </c>
      <c r="F1344" s="5">
        <f>decoded[[#This Row],[FRT_DEC]]-B1343</f>
        <v>15</v>
      </c>
      <c r="G1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INFO]]))),G1343)</f>
        <v>94</v>
      </c>
    </row>
    <row r="1345" spans="1:7" x14ac:dyDescent="0.25">
      <c r="A1345" s="4" t="s">
        <v>1449</v>
      </c>
      <c r="B1345" s="5">
        <v>335689372266</v>
      </c>
      <c r="C1345" s="4" t="s">
        <v>9481</v>
      </c>
      <c r="D1345" s="4" t="s">
        <v>72</v>
      </c>
      <c r="E1345" s="6" t="s">
        <v>2092</v>
      </c>
      <c r="F1345" s="5">
        <f>decoded[[#This Row],[FRT_DEC]]-B1344</f>
        <v>24</v>
      </c>
      <c r="G1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INFO]]))),G1344)</f>
        <v>94</v>
      </c>
    </row>
    <row r="1346" spans="1:7" x14ac:dyDescent="0.25">
      <c r="A1346" s="4" t="s">
        <v>1450</v>
      </c>
      <c r="B1346" s="5">
        <v>335689372290</v>
      </c>
      <c r="C1346" s="4" t="s">
        <v>9482</v>
      </c>
      <c r="D1346" s="4" t="s">
        <v>3671</v>
      </c>
      <c r="E1346" s="6" t="s">
        <v>9483</v>
      </c>
      <c r="F1346" s="5">
        <f>decoded[[#This Row],[FRT_DEC]]-B1345</f>
        <v>24</v>
      </c>
      <c r="G1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INFO]]))),G1345)</f>
        <v>94</v>
      </c>
    </row>
    <row r="1347" spans="1:7" x14ac:dyDescent="0.25">
      <c r="A1347" s="4" t="s">
        <v>1451</v>
      </c>
      <c r="B1347" s="5">
        <v>335689372293</v>
      </c>
      <c r="C1347" s="4" t="s">
        <v>9484</v>
      </c>
      <c r="D1347" s="4" t="s">
        <v>3671</v>
      </c>
      <c r="E1347" s="6" t="s">
        <v>7881</v>
      </c>
      <c r="F1347" s="5">
        <f>decoded[[#This Row],[FRT_DEC]]-B1346</f>
        <v>3</v>
      </c>
      <c r="G1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INFO]]))),G1346)</f>
        <v>94</v>
      </c>
    </row>
    <row r="1348" spans="1:7" x14ac:dyDescent="0.25">
      <c r="A1348" s="4" t="s">
        <v>1452</v>
      </c>
      <c r="B1348" s="5">
        <v>335689373219</v>
      </c>
      <c r="C1348" s="4" t="s">
        <v>9485</v>
      </c>
      <c r="D1348" s="4" t="s">
        <v>249</v>
      </c>
      <c r="E1348" s="6" t="s">
        <v>3979</v>
      </c>
      <c r="F1348" s="5">
        <f>decoded[[#This Row],[FRT_DEC]]-B1347</f>
        <v>926</v>
      </c>
      <c r="G1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INFO]]))),G1347)</f>
        <v>94</v>
      </c>
    </row>
    <row r="1349" spans="1:7" x14ac:dyDescent="0.25">
      <c r="A1349" s="4" t="s">
        <v>1453</v>
      </c>
      <c r="B1349" s="5">
        <v>335689373224</v>
      </c>
      <c r="C1349" s="4" t="s">
        <v>9486</v>
      </c>
      <c r="D1349" s="4" t="s">
        <v>7938</v>
      </c>
      <c r="E1349" s="6" t="s">
        <v>7998</v>
      </c>
      <c r="F1349" s="5">
        <f>decoded[[#This Row],[FRT_DEC]]-B1348</f>
        <v>5</v>
      </c>
      <c r="G1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INFO]]))),G1348)</f>
        <v>94</v>
      </c>
    </row>
    <row r="1350" spans="1:7" x14ac:dyDescent="0.25">
      <c r="A1350" s="4" t="s">
        <v>1454</v>
      </c>
      <c r="B1350" s="5">
        <v>335689376852</v>
      </c>
      <c r="C1350" s="4" t="s">
        <v>9487</v>
      </c>
      <c r="D1350" s="4" t="s">
        <v>5</v>
      </c>
      <c r="E1350" s="6" t="s">
        <v>9488</v>
      </c>
      <c r="F1350" s="5">
        <f>decoded[[#This Row],[FRT_DEC]]-B1349</f>
        <v>3628</v>
      </c>
      <c r="G1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INFO]]))),G1349)</f>
        <v>94</v>
      </c>
    </row>
    <row r="1351" spans="1:7" x14ac:dyDescent="0.25">
      <c r="A1351" s="4" t="s">
        <v>1455</v>
      </c>
      <c r="B1351" s="5">
        <v>335689376854</v>
      </c>
      <c r="C1351" s="4" t="s">
        <v>9489</v>
      </c>
      <c r="D1351" s="4" t="s">
        <v>5</v>
      </c>
      <c r="E1351" s="6" t="s">
        <v>7877</v>
      </c>
      <c r="F1351" s="5">
        <f>decoded[[#This Row],[FRT_DEC]]-B1350</f>
        <v>2</v>
      </c>
      <c r="G1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INFO]]))),G1350)</f>
        <v>94</v>
      </c>
    </row>
    <row r="1352" spans="1:7" x14ac:dyDescent="0.25">
      <c r="A1352" s="4" t="s">
        <v>1456</v>
      </c>
      <c r="B1352" s="5">
        <v>335689376856</v>
      </c>
      <c r="C1352" s="4" t="s">
        <v>9490</v>
      </c>
      <c r="D1352" s="4" t="s">
        <v>3686</v>
      </c>
      <c r="E1352" s="6" t="s">
        <v>9491</v>
      </c>
      <c r="F1352" s="5">
        <f>decoded[[#This Row],[FRT_DEC]]-B1351</f>
        <v>2</v>
      </c>
      <c r="G1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INFO]]))),G1351)</f>
        <v>94</v>
      </c>
    </row>
    <row r="1353" spans="1:7" x14ac:dyDescent="0.25">
      <c r="A1353" s="4" t="s">
        <v>1457</v>
      </c>
      <c r="B1353" s="5">
        <v>335689376860</v>
      </c>
      <c r="C1353" s="4" t="s">
        <v>9492</v>
      </c>
      <c r="D1353" s="4" t="s">
        <v>3686</v>
      </c>
      <c r="E1353" s="6" t="s">
        <v>7878</v>
      </c>
      <c r="F1353" s="5">
        <f>decoded[[#This Row],[FRT_DEC]]-B1352</f>
        <v>4</v>
      </c>
      <c r="G1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INFO]]))),G1352)</f>
        <v>94</v>
      </c>
    </row>
    <row r="1354" spans="1:7" x14ac:dyDescent="0.25">
      <c r="A1354" s="4" t="s">
        <v>1458</v>
      </c>
      <c r="B1354" s="5">
        <v>335689376868</v>
      </c>
      <c r="C1354" s="4" t="s">
        <v>9493</v>
      </c>
      <c r="D1354" s="4" t="s">
        <v>7842</v>
      </c>
      <c r="E1354" s="6" t="s">
        <v>8006</v>
      </c>
      <c r="F1354" s="5">
        <f>decoded[[#This Row],[FRT_DEC]]-B1353</f>
        <v>8</v>
      </c>
      <c r="G1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INFO]]))),G1353)</f>
        <v>94</v>
      </c>
    </row>
    <row r="1355" spans="1:7" x14ac:dyDescent="0.25">
      <c r="A1355" s="4" t="s">
        <v>1459</v>
      </c>
      <c r="B1355" s="5">
        <v>335689376878</v>
      </c>
      <c r="C1355" s="4" t="s">
        <v>9494</v>
      </c>
      <c r="D1355" s="4" t="s">
        <v>241</v>
      </c>
      <c r="E1355" s="6" t="s">
        <v>2110</v>
      </c>
      <c r="F1355" s="5">
        <f>decoded[[#This Row],[FRT_DEC]]-B1354</f>
        <v>10</v>
      </c>
      <c r="G1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INFO]]))),G1354)</f>
        <v>94</v>
      </c>
    </row>
    <row r="1356" spans="1:7" x14ac:dyDescent="0.25">
      <c r="A1356" s="4" t="s">
        <v>1460</v>
      </c>
      <c r="B1356" s="5">
        <v>335689376881</v>
      </c>
      <c r="C1356" s="4" t="s">
        <v>9495</v>
      </c>
      <c r="D1356" s="4" t="s">
        <v>243</v>
      </c>
      <c r="E1356" s="6" t="s">
        <v>3984</v>
      </c>
      <c r="F1356" s="5">
        <f>decoded[[#This Row],[FRT_DEC]]-B1355</f>
        <v>3</v>
      </c>
      <c r="G1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INFO]]))),G1355)</f>
        <v>94</v>
      </c>
    </row>
    <row r="1357" spans="1:7" x14ac:dyDescent="0.25">
      <c r="A1357" s="4" t="s">
        <v>1461</v>
      </c>
      <c r="B1357" s="5">
        <v>335689376886</v>
      </c>
      <c r="C1357" s="4" t="s">
        <v>9496</v>
      </c>
      <c r="D1357" s="4" t="s">
        <v>1099</v>
      </c>
      <c r="E1357" s="6" t="s">
        <v>2093</v>
      </c>
      <c r="F1357" s="5">
        <f>decoded[[#This Row],[FRT_DEC]]-B1356</f>
        <v>5</v>
      </c>
      <c r="G1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INFO]]))),G1356)</f>
        <v>94</v>
      </c>
    </row>
    <row r="1358" spans="1:7" x14ac:dyDescent="0.25">
      <c r="A1358" s="4" t="s">
        <v>1462</v>
      </c>
      <c r="B1358" s="5">
        <v>335689376891</v>
      </c>
      <c r="C1358" s="4" t="s">
        <v>9497</v>
      </c>
      <c r="D1358" s="4" t="s">
        <v>72</v>
      </c>
      <c r="E1358" s="6" t="s">
        <v>2094</v>
      </c>
      <c r="F1358" s="5">
        <f>decoded[[#This Row],[FRT_DEC]]-B1357</f>
        <v>5</v>
      </c>
      <c r="G1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INFO]]))),G1357)</f>
        <v>94</v>
      </c>
    </row>
    <row r="1359" spans="1:7" x14ac:dyDescent="0.25">
      <c r="A1359" s="4" t="s">
        <v>1463</v>
      </c>
      <c r="B1359" s="5">
        <v>335689376897</v>
      </c>
      <c r="C1359" s="4" t="s">
        <v>9498</v>
      </c>
      <c r="D1359" s="4" t="s">
        <v>72</v>
      </c>
      <c r="E1359" s="6" t="s">
        <v>2095</v>
      </c>
      <c r="F1359" s="5">
        <f>decoded[[#This Row],[FRT_DEC]]-B1358</f>
        <v>6</v>
      </c>
      <c r="G1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INFO]]))),G1358)</f>
        <v>94</v>
      </c>
    </row>
    <row r="1360" spans="1:7" x14ac:dyDescent="0.25">
      <c r="A1360" s="4" t="s">
        <v>1464</v>
      </c>
      <c r="B1360" s="5">
        <v>335689376910</v>
      </c>
      <c r="C1360" s="4" t="s">
        <v>9499</v>
      </c>
      <c r="D1360" s="4" t="s">
        <v>246</v>
      </c>
      <c r="E1360" s="6" t="s">
        <v>9500</v>
      </c>
      <c r="F1360" s="5">
        <f>decoded[[#This Row],[FRT_DEC]]-B1359</f>
        <v>13</v>
      </c>
      <c r="G1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INFO]]))),G1359)</f>
        <v>94</v>
      </c>
    </row>
    <row r="1361" spans="1:7" x14ac:dyDescent="0.25">
      <c r="A1361" s="4" t="s">
        <v>1465</v>
      </c>
      <c r="B1361" s="5">
        <v>335689376914</v>
      </c>
      <c r="C1361" s="4" t="s">
        <v>9501</v>
      </c>
      <c r="D1361" s="4" t="s">
        <v>7938</v>
      </c>
      <c r="E1361" s="6" t="s">
        <v>8012</v>
      </c>
      <c r="F1361" s="5">
        <f>decoded[[#This Row],[FRT_DEC]]-B1360</f>
        <v>4</v>
      </c>
      <c r="G1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INFO]]))),G1360)</f>
        <v>94</v>
      </c>
    </row>
    <row r="1362" spans="1:7" x14ac:dyDescent="0.25">
      <c r="A1362" s="4" t="s">
        <v>1466</v>
      </c>
      <c r="B1362" s="5">
        <v>335689377307</v>
      </c>
      <c r="C1362" s="4" t="s">
        <v>9502</v>
      </c>
      <c r="D1362" s="4" t="s">
        <v>7842</v>
      </c>
      <c r="E1362" s="6" t="s">
        <v>8130</v>
      </c>
      <c r="F1362" s="5">
        <f>decoded[[#This Row],[FRT_DEC]]-B1361</f>
        <v>393</v>
      </c>
      <c r="G1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INFO]]))),G1361)</f>
        <v>94</v>
      </c>
    </row>
    <row r="1363" spans="1:7" x14ac:dyDescent="0.25">
      <c r="A1363" s="4" t="s">
        <v>1467</v>
      </c>
      <c r="B1363" s="5">
        <v>335689377314</v>
      </c>
      <c r="C1363" s="4" t="s">
        <v>9503</v>
      </c>
      <c r="D1363" s="4" t="s">
        <v>1099</v>
      </c>
      <c r="E1363" s="6" t="s">
        <v>2096</v>
      </c>
      <c r="F1363" s="5">
        <f>decoded[[#This Row],[FRT_DEC]]-B1362</f>
        <v>7</v>
      </c>
      <c r="G1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INFO]]))),G1362)</f>
        <v>94</v>
      </c>
    </row>
    <row r="1364" spans="1:7" x14ac:dyDescent="0.25">
      <c r="A1364" s="4" t="s">
        <v>1468</v>
      </c>
      <c r="B1364" s="5">
        <v>335689377319</v>
      </c>
      <c r="C1364" s="4" t="s">
        <v>9504</v>
      </c>
      <c r="D1364" s="4" t="s">
        <v>72</v>
      </c>
      <c r="E1364" s="6" t="s">
        <v>2097</v>
      </c>
      <c r="F1364" s="5">
        <f>decoded[[#This Row],[FRT_DEC]]-B1363</f>
        <v>5</v>
      </c>
      <c r="G1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INFO]]))),G1363)</f>
        <v>94</v>
      </c>
    </row>
    <row r="1365" spans="1:7" x14ac:dyDescent="0.25">
      <c r="A1365" s="4" t="s">
        <v>1469</v>
      </c>
      <c r="B1365" s="5">
        <v>335689377331</v>
      </c>
      <c r="C1365" s="4" t="s">
        <v>9505</v>
      </c>
      <c r="D1365" s="4" t="s">
        <v>3672</v>
      </c>
      <c r="E1365" s="6" t="s">
        <v>3993</v>
      </c>
      <c r="F1365" s="5">
        <f>decoded[[#This Row],[FRT_DEC]]-B1364</f>
        <v>12</v>
      </c>
      <c r="G1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INFO]]))),G1364)</f>
        <v>94</v>
      </c>
    </row>
    <row r="1366" spans="1:7" x14ac:dyDescent="0.25">
      <c r="A1366" s="4" t="s">
        <v>1470</v>
      </c>
      <c r="B1366" s="5">
        <v>335689378069</v>
      </c>
      <c r="C1366" s="4" t="s">
        <v>9506</v>
      </c>
      <c r="D1366" s="4" t="s">
        <v>262</v>
      </c>
      <c r="E1366" s="6" t="s">
        <v>3994</v>
      </c>
      <c r="F1366" s="5">
        <f>decoded[[#This Row],[FRT_DEC]]-B1365</f>
        <v>738</v>
      </c>
      <c r="G1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INFO]]))),G1365)</f>
        <v>94</v>
      </c>
    </row>
    <row r="1367" spans="1:7" x14ac:dyDescent="0.25">
      <c r="A1367" s="4" t="s">
        <v>1471</v>
      </c>
      <c r="B1367" s="5">
        <v>335689378076</v>
      </c>
      <c r="C1367" s="4" t="s">
        <v>9507</v>
      </c>
      <c r="D1367" s="4" t="s">
        <v>7938</v>
      </c>
      <c r="E1367" s="6" t="s">
        <v>8136</v>
      </c>
      <c r="F1367" s="5">
        <f>decoded[[#This Row],[FRT_DEC]]-B1366</f>
        <v>7</v>
      </c>
      <c r="G1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INFO]]))),G1366)</f>
        <v>94</v>
      </c>
    </row>
    <row r="1368" spans="1:7" x14ac:dyDescent="0.25">
      <c r="A1368" s="4" t="s">
        <v>1472</v>
      </c>
      <c r="B1368" s="5">
        <v>335689379417</v>
      </c>
      <c r="C1368" s="4" t="s">
        <v>9508</v>
      </c>
      <c r="D1368" s="4" t="s">
        <v>84</v>
      </c>
      <c r="E1368" s="6" t="s">
        <v>3977</v>
      </c>
      <c r="F1368" s="5">
        <f>decoded[[#This Row],[FRT_DEC]]-B1367</f>
        <v>1341</v>
      </c>
      <c r="G1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INFO]]))),G1367)</f>
        <v>94</v>
      </c>
    </row>
    <row r="1369" spans="1:7" x14ac:dyDescent="0.25">
      <c r="A1369" s="4" t="s">
        <v>1473</v>
      </c>
      <c r="B1369" s="5">
        <v>335689379420</v>
      </c>
      <c r="C1369" s="4" t="s">
        <v>9509</v>
      </c>
      <c r="D1369" s="4" t="s">
        <v>3684</v>
      </c>
      <c r="E1369" s="6" t="s">
        <v>9510</v>
      </c>
      <c r="F1369" s="5">
        <f>decoded[[#This Row],[FRT_DEC]]-B1368</f>
        <v>3</v>
      </c>
      <c r="G1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INFO]]))),G1368)</f>
        <v>94</v>
      </c>
    </row>
    <row r="1370" spans="1:7" x14ac:dyDescent="0.25">
      <c r="A1370" s="4" t="s">
        <v>1474</v>
      </c>
      <c r="B1370" s="5">
        <v>335689379422</v>
      </c>
      <c r="C1370" s="4" t="s">
        <v>9511</v>
      </c>
      <c r="D1370" s="4" t="s">
        <v>3684</v>
      </c>
      <c r="E1370" s="6" t="s">
        <v>7879</v>
      </c>
      <c r="F1370" s="5">
        <f>decoded[[#This Row],[FRT_DEC]]-B1369</f>
        <v>2</v>
      </c>
      <c r="G1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INFO]]))),G1369)</f>
        <v>94</v>
      </c>
    </row>
    <row r="1371" spans="1:7" x14ac:dyDescent="0.25">
      <c r="A1371" s="4" t="s">
        <v>1475</v>
      </c>
      <c r="B1371" s="5">
        <v>335689379442</v>
      </c>
      <c r="C1371" s="4" t="s">
        <v>9512</v>
      </c>
      <c r="D1371" s="4" t="s">
        <v>85</v>
      </c>
      <c r="E1371" s="6" t="s">
        <v>263</v>
      </c>
      <c r="F1371" s="5">
        <f>decoded[[#This Row],[FRT_DEC]]-B1370</f>
        <v>20</v>
      </c>
      <c r="G1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INFO]]))),G1370)</f>
        <v>94</v>
      </c>
    </row>
    <row r="1372" spans="1:7" x14ac:dyDescent="0.25">
      <c r="A1372" s="4" t="s">
        <v>1476</v>
      </c>
      <c r="B1372" s="5">
        <v>335689379584</v>
      </c>
      <c r="C1372" s="4" t="s">
        <v>9513</v>
      </c>
      <c r="D1372" s="4" t="s">
        <v>87</v>
      </c>
      <c r="E1372" s="6" t="s">
        <v>3695</v>
      </c>
      <c r="F1372" s="5">
        <f>decoded[[#This Row],[FRT_DEC]]-B1371</f>
        <v>142</v>
      </c>
      <c r="G1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INFO]]))),G1371)</f>
        <v>94</v>
      </c>
    </row>
    <row r="1373" spans="1:7" x14ac:dyDescent="0.25">
      <c r="A1373" s="4" t="s">
        <v>1477</v>
      </c>
      <c r="B1373" s="5">
        <v>335689379752</v>
      </c>
      <c r="C1373" s="4" t="s">
        <v>9514</v>
      </c>
      <c r="D1373" s="4" t="s">
        <v>43</v>
      </c>
      <c r="E1373" s="6" t="s">
        <v>4005</v>
      </c>
      <c r="F1373" s="5">
        <f>decoded[[#This Row],[FRT_DEC]]-B1372</f>
        <v>168</v>
      </c>
      <c r="G1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INFO]]))),G1372)</f>
        <v>94</v>
      </c>
    </row>
    <row r="1374" spans="1:7" x14ac:dyDescent="0.25">
      <c r="A1374" s="4" t="s">
        <v>1478</v>
      </c>
      <c r="B1374" s="5">
        <v>335689379756</v>
      </c>
      <c r="C1374" s="4" t="s">
        <v>9515</v>
      </c>
      <c r="D1374" s="4" t="s">
        <v>3685</v>
      </c>
      <c r="E1374" s="6" t="s">
        <v>9516</v>
      </c>
      <c r="F1374" s="5">
        <f>decoded[[#This Row],[FRT_DEC]]-B1373</f>
        <v>4</v>
      </c>
      <c r="G1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INFO]]))),G1373)</f>
        <v>94</v>
      </c>
    </row>
    <row r="1375" spans="1:7" x14ac:dyDescent="0.25">
      <c r="A1375" s="4" t="s">
        <v>1479</v>
      </c>
      <c r="B1375" s="5">
        <v>335689379759</v>
      </c>
      <c r="C1375" s="4" t="s">
        <v>9517</v>
      </c>
      <c r="D1375" s="4" t="s">
        <v>3685</v>
      </c>
      <c r="E1375" s="6" t="s">
        <v>7880</v>
      </c>
      <c r="F1375" s="5">
        <f>decoded[[#This Row],[FRT_DEC]]-B1374</f>
        <v>3</v>
      </c>
      <c r="G1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INFO]]))),G1374)</f>
        <v>94</v>
      </c>
    </row>
    <row r="1376" spans="1:7" x14ac:dyDescent="0.25">
      <c r="A1376" s="4" t="s">
        <v>1480</v>
      </c>
      <c r="B1376" s="5">
        <v>335689379773</v>
      </c>
      <c r="C1376" s="4" t="s">
        <v>9518</v>
      </c>
      <c r="D1376" s="4" t="s">
        <v>7842</v>
      </c>
      <c r="E1376" s="6" t="s">
        <v>7845</v>
      </c>
      <c r="F1376" s="5">
        <f>decoded[[#This Row],[FRT_DEC]]-B1375</f>
        <v>14</v>
      </c>
      <c r="G1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INFO]]))),G1375)</f>
        <v>94</v>
      </c>
    </row>
    <row r="1377" spans="1:7" x14ac:dyDescent="0.25">
      <c r="A1377" s="4" t="s">
        <v>1481</v>
      </c>
      <c r="B1377" s="5">
        <v>335689379781</v>
      </c>
      <c r="C1377" s="4" t="s">
        <v>9519</v>
      </c>
      <c r="D1377" s="4" t="s">
        <v>7938</v>
      </c>
      <c r="E1377" s="6" t="s">
        <v>8149</v>
      </c>
      <c r="F1377" s="5">
        <f>decoded[[#This Row],[FRT_DEC]]-B1376</f>
        <v>8</v>
      </c>
      <c r="G1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INFO]]))),G1376)</f>
        <v>94</v>
      </c>
    </row>
    <row r="1378" spans="1:7" x14ac:dyDescent="0.25">
      <c r="A1378" s="4" t="s">
        <v>1482</v>
      </c>
      <c r="B1378" s="5">
        <v>335689379784</v>
      </c>
      <c r="C1378" s="4" t="s">
        <v>9520</v>
      </c>
      <c r="D1378" s="4" t="s">
        <v>7842</v>
      </c>
      <c r="E1378" s="6" t="s">
        <v>8151</v>
      </c>
      <c r="F1378" s="5">
        <f>decoded[[#This Row],[FRT_DEC]]-B1377</f>
        <v>3</v>
      </c>
      <c r="G1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INFO]]))),G1377)</f>
        <v>94</v>
      </c>
    </row>
    <row r="1379" spans="1:7" x14ac:dyDescent="0.25">
      <c r="A1379" s="4" t="s">
        <v>1483</v>
      </c>
      <c r="B1379" s="5">
        <v>335689379806</v>
      </c>
      <c r="C1379" s="4" t="s">
        <v>9521</v>
      </c>
      <c r="D1379" s="4" t="s">
        <v>1099</v>
      </c>
      <c r="E1379" s="6" t="s">
        <v>2098</v>
      </c>
      <c r="F1379" s="5">
        <f>decoded[[#This Row],[FRT_DEC]]-B1378</f>
        <v>22</v>
      </c>
      <c r="G1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INFO]]))),G1378)</f>
        <v>94</v>
      </c>
    </row>
    <row r="1380" spans="1:7" x14ac:dyDescent="0.25">
      <c r="A1380" s="4" t="s">
        <v>1484</v>
      </c>
      <c r="B1380" s="5">
        <v>335689379812</v>
      </c>
      <c r="C1380" s="4" t="s">
        <v>9522</v>
      </c>
      <c r="D1380" s="4" t="s">
        <v>72</v>
      </c>
      <c r="E1380" s="6" t="s">
        <v>2099</v>
      </c>
      <c r="F1380" s="5">
        <f>decoded[[#This Row],[FRT_DEC]]-B1379</f>
        <v>6</v>
      </c>
      <c r="G1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INFO]]))),G1379)</f>
        <v>94</v>
      </c>
    </row>
    <row r="1381" spans="1:7" x14ac:dyDescent="0.25">
      <c r="A1381" s="4" t="s">
        <v>1485</v>
      </c>
      <c r="B1381" s="5">
        <v>335689379834</v>
      </c>
      <c r="C1381" s="4" t="s">
        <v>9523</v>
      </c>
      <c r="D1381" s="4" t="s">
        <v>1099</v>
      </c>
      <c r="E1381" s="6" t="s">
        <v>2100</v>
      </c>
      <c r="F1381" s="5">
        <f>decoded[[#This Row],[FRT_DEC]]-B1380</f>
        <v>22</v>
      </c>
      <c r="G1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INFO]]))),G1380)</f>
        <v>94</v>
      </c>
    </row>
    <row r="1382" spans="1:7" x14ac:dyDescent="0.25">
      <c r="A1382" s="4" t="s">
        <v>1486</v>
      </c>
      <c r="B1382" s="5">
        <v>335689379840</v>
      </c>
      <c r="C1382" s="4" t="s">
        <v>9524</v>
      </c>
      <c r="D1382" s="4" t="s">
        <v>72</v>
      </c>
      <c r="E1382" s="6" t="s">
        <v>2101</v>
      </c>
      <c r="F1382" s="5">
        <f>decoded[[#This Row],[FRT_DEC]]-B1381</f>
        <v>6</v>
      </c>
      <c r="G1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INFO]]))),G1381)</f>
        <v>94</v>
      </c>
    </row>
    <row r="1383" spans="1:7" x14ac:dyDescent="0.25">
      <c r="A1383" s="4" t="s">
        <v>1487</v>
      </c>
      <c r="B1383" s="5">
        <v>335689379861</v>
      </c>
      <c r="C1383" s="4" t="s">
        <v>9525</v>
      </c>
      <c r="D1383" s="4" t="s">
        <v>1099</v>
      </c>
      <c r="E1383" s="6" t="s">
        <v>2102</v>
      </c>
      <c r="F1383" s="5">
        <f>decoded[[#This Row],[FRT_DEC]]-B1382</f>
        <v>21</v>
      </c>
      <c r="G1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INFO]]))),G1382)</f>
        <v>94</v>
      </c>
    </row>
    <row r="1384" spans="1:7" x14ac:dyDescent="0.25">
      <c r="A1384" s="4" t="s">
        <v>1488</v>
      </c>
      <c r="B1384" s="5">
        <v>335689379867</v>
      </c>
      <c r="C1384" s="4" t="s">
        <v>9526</v>
      </c>
      <c r="D1384" s="4" t="s">
        <v>72</v>
      </c>
      <c r="E1384" s="6" t="s">
        <v>2103</v>
      </c>
      <c r="F1384" s="5">
        <f>decoded[[#This Row],[FRT_DEC]]-B1383</f>
        <v>6</v>
      </c>
      <c r="G1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INFO]]))),G1383)</f>
        <v>94</v>
      </c>
    </row>
    <row r="1385" spans="1:7" x14ac:dyDescent="0.25">
      <c r="A1385" s="4" t="s">
        <v>1489</v>
      </c>
      <c r="B1385" s="5">
        <v>335689379881</v>
      </c>
      <c r="C1385" s="4" t="s">
        <v>9527</v>
      </c>
      <c r="D1385" s="4" t="s">
        <v>40</v>
      </c>
      <c r="E1385" s="6" t="s">
        <v>2042</v>
      </c>
      <c r="F1385" s="5">
        <f>decoded[[#This Row],[FRT_DEC]]-B1384</f>
        <v>14</v>
      </c>
      <c r="G1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INFO]]))),G1384)</f>
        <v>94</v>
      </c>
    </row>
    <row r="1386" spans="1:7" x14ac:dyDescent="0.25">
      <c r="A1386" s="4" t="s">
        <v>1490</v>
      </c>
      <c r="B1386" s="5">
        <v>335689379884</v>
      </c>
      <c r="C1386" s="4" t="s">
        <v>9528</v>
      </c>
      <c r="D1386" s="4" t="s">
        <v>2043</v>
      </c>
      <c r="E1386" s="6" t="s">
        <v>9529</v>
      </c>
      <c r="F1386" s="5">
        <f>decoded[[#This Row],[FRT_DEC]]-B1385</f>
        <v>3</v>
      </c>
      <c r="G1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INFO]]))),G1385)</f>
        <v>94</v>
      </c>
    </row>
    <row r="1387" spans="1:7" ht="30" x14ac:dyDescent="0.25">
      <c r="A1387" s="4" t="s">
        <v>1491</v>
      </c>
      <c r="B1387" s="5">
        <v>335689379905</v>
      </c>
      <c r="C1387" s="4" t="s">
        <v>9530</v>
      </c>
      <c r="D1387" s="4" t="s">
        <v>241</v>
      </c>
      <c r="E1387" s="6" t="s">
        <v>2111</v>
      </c>
      <c r="F1387" s="5">
        <f>decoded[[#This Row],[FRT_DEC]]-B1386</f>
        <v>21</v>
      </c>
      <c r="G1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INFO]]))),G1386)</f>
        <v>94</v>
      </c>
    </row>
    <row r="1388" spans="1:7" x14ac:dyDescent="0.25">
      <c r="A1388" s="4" t="s">
        <v>1492</v>
      </c>
      <c r="B1388" s="5">
        <v>335689379909</v>
      </c>
      <c r="C1388" s="4" t="s">
        <v>9531</v>
      </c>
      <c r="D1388" s="4" t="s">
        <v>243</v>
      </c>
      <c r="E1388" s="6" t="s">
        <v>3939</v>
      </c>
      <c r="F1388" s="5">
        <f>decoded[[#This Row],[FRT_DEC]]-B1387</f>
        <v>4</v>
      </c>
      <c r="G1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INFO]]))),G1387)</f>
        <v>94</v>
      </c>
    </row>
    <row r="1389" spans="1:7" x14ac:dyDescent="0.25">
      <c r="A1389" s="4" t="s">
        <v>1493</v>
      </c>
      <c r="B1389" s="5">
        <v>335689379962</v>
      </c>
      <c r="C1389" s="4" t="s">
        <v>9532</v>
      </c>
      <c r="D1389" s="4" t="s">
        <v>40</v>
      </c>
      <c r="E1389" s="6" t="s">
        <v>44</v>
      </c>
      <c r="F1389" s="5">
        <f>decoded[[#This Row],[FRT_DEC]]-B1388</f>
        <v>53</v>
      </c>
      <c r="G1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INFO]]))),G1388)</f>
        <v>94</v>
      </c>
    </row>
    <row r="1390" spans="1:7" x14ac:dyDescent="0.25">
      <c r="A1390" s="4" t="s">
        <v>1494</v>
      </c>
      <c r="B1390" s="5">
        <v>335689379968</v>
      </c>
      <c r="C1390" s="4" t="s">
        <v>9533</v>
      </c>
      <c r="D1390" s="4" t="s">
        <v>246</v>
      </c>
      <c r="E1390" s="6" t="s">
        <v>9534</v>
      </c>
      <c r="F1390" s="5">
        <f>decoded[[#This Row],[FRT_DEC]]-B1389</f>
        <v>6</v>
      </c>
      <c r="G1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INFO]]))),G1389)</f>
        <v>94</v>
      </c>
    </row>
    <row r="1391" spans="1:7" x14ac:dyDescent="0.25">
      <c r="A1391" s="4" t="s">
        <v>1495</v>
      </c>
      <c r="B1391" s="5">
        <v>335689379974</v>
      </c>
      <c r="C1391" s="4" t="s">
        <v>9535</v>
      </c>
      <c r="D1391" s="4" t="s">
        <v>1099</v>
      </c>
      <c r="E1391" s="6" t="s">
        <v>2104</v>
      </c>
      <c r="F1391" s="5">
        <f>decoded[[#This Row],[FRT_DEC]]-B1390</f>
        <v>6</v>
      </c>
      <c r="G1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INFO]]))),G1390)</f>
        <v>94</v>
      </c>
    </row>
    <row r="1392" spans="1:7" x14ac:dyDescent="0.25">
      <c r="A1392" s="4" t="s">
        <v>1496</v>
      </c>
      <c r="B1392" s="5">
        <v>335689379979</v>
      </c>
      <c r="C1392" s="4" t="s">
        <v>9536</v>
      </c>
      <c r="D1392" s="4" t="s">
        <v>1099</v>
      </c>
      <c r="E1392" s="6" t="s">
        <v>2105</v>
      </c>
      <c r="F1392" s="5">
        <f>decoded[[#This Row],[FRT_DEC]]-B1391</f>
        <v>5</v>
      </c>
      <c r="G1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INFO]]))),G1391)</f>
        <v>94</v>
      </c>
    </row>
    <row r="1393" spans="1:7" x14ac:dyDescent="0.25">
      <c r="A1393" s="4" t="s">
        <v>1497</v>
      </c>
      <c r="B1393" s="5">
        <v>335689379992</v>
      </c>
      <c r="C1393" s="4" t="s">
        <v>9537</v>
      </c>
      <c r="D1393" s="4" t="s">
        <v>72</v>
      </c>
      <c r="E1393" s="6" t="s">
        <v>2092</v>
      </c>
      <c r="F1393" s="5">
        <f>decoded[[#This Row],[FRT_DEC]]-B1392</f>
        <v>13</v>
      </c>
      <c r="G1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INFO]]))),G1392)</f>
        <v>94</v>
      </c>
    </row>
    <row r="1394" spans="1:7" x14ac:dyDescent="0.25">
      <c r="A1394" s="4" t="s">
        <v>1498</v>
      </c>
      <c r="B1394" s="5">
        <v>335689380323</v>
      </c>
      <c r="C1394" s="4" t="s">
        <v>9538</v>
      </c>
      <c r="D1394" s="4" t="s">
        <v>2045</v>
      </c>
      <c r="E1394" s="6" t="s">
        <v>8170</v>
      </c>
      <c r="F1394" s="5">
        <f>decoded[[#This Row],[FRT_DEC]]-B1393</f>
        <v>331</v>
      </c>
      <c r="G1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INFO]]))),G1393)</f>
        <v>94</v>
      </c>
    </row>
    <row r="1395" spans="1:7" x14ac:dyDescent="0.25">
      <c r="A1395" s="4" t="s">
        <v>1499</v>
      </c>
      <c r="B1395" s="5">
        <v>335689380497</v>
      </c>
      <c r="C1395" s="4" t="s">
        <v>9539</v>
      </c>
      <c r="D1395" s="4" t="s">
        <v>249</v>
      </c>
      <c r="E1395" s="6" t="s">
        <v>7867</v>
      </c>
      <c r="F1395" s="5">
        <f>decoded[[#This Row],[FRT_DEC]]-B1394</f>
        <v>174</v>
      </c>
      <c r="G1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INFO]]))),G1394)</f>
        <v>94</v>
      </c>
    </row>
    <row r="1396" spans="1:7" x14ac:dyDescent="0.25">
      <c r="A1396" s="4" t="s">
        <v>1500</v>
      </c>
      <c r="B1396" s="5">
        <v>335689380516</v>
      </c>
      <c r="C1396" s="4" t="s">
        <v>9540</v>
      </c>
      <c r="D1396" s="4" t="s">
        <v>1099</v>
      </c>
      <c r="E1396" s="6" t="s">
        <v>2093</v>
      </c>
      <c r="F1396" s="5">
        <f>decoded[[#This Row],[FRT_DEC]]-B1395</f>
        <v>19</v>
      </c>
      <c r="G1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INFO]]))),G1395)</f>
        <v>94</v>
      </c>
    </row>
    <row r="1397" spans="1:7" x14ac:dyDescent="0.25">
      <c r="A1397" s="4" t="s">
        <v>1501</v>
      </c>
      <c r="B1397" s="5">
        <v>335689380522</v>
      </c>
      <c r="C1397" s="4" t="s">
        <v>9541</v>
      </c>
      <c r="D1397" s="4" t="s">
        <v>1099</v>
      </c>
      <c r="E1397" s="6" t="s">
        <v>2106</v>
      </c>
      <c r="F1397" s="5">
        <f>decoded[[#This Row],[FRT_DEC]]-B1396</f>
        <v>6</v>
      </c>
      <c r="G1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INFO]]))),G1396)</f>
        <v>94</v>
      </c>
    </row>
    <row r="1398" spans="1:7" x14ac:dyDescent="0.25">
      <c r="A1398" s="4" t="s">
        <v>1502</v>
      </c>
      <c r="B1398" s="5">
        <v>335689380534</v>
      </c>
      <c r="C1398" s="4" t="s">
        <v>9542</v>
      </c>
      <c r="D1398" s="4" t="s">
        <v>40</v>
      </c>
      <c r="E1398" s="6" t="s">
        <v>328</v>
      </c>
      <c r="F1398" s="5">
        <f>decoded[[#This Row],[FRT_DEC]]-B1397</f>
        <v>12</v>
      </c>
      <c r="G1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INFO]]))),G1397)</f>
        <v>94</v>
      </c>
    </row>
    <row r="1399" spans="1:7" x14ac:dyDescent="0.25">
      <c r="A1399" s="4" t="s">
        <v>1503</v>
      </c>
      <c r="B1399" s="5">
        <v>335689380539</v>
      </c>
      <c r="C1399" s="4" t="s">
        <v>9543</v>
      </c>
      <c r="D1399" s="4" t="s">
        <v>330</v>
      </c>
      <c r="E1399" s="6" t="s">
        <v>9544</v>
      </c>
      <c r="F1399" s="5">
        <f>decoded[[#This Row],[FRT_DEC]]-B1398</f>
        <v>5</v>
      </c>
      <c r="G1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INFO]]))),G1398)</f>
        <v>94</v>
      </c>
    </row>
    <row r="1400" spans="1:7" x14ac:dyDescent="0.25">
      <c r="A1400" s="4" t="s">
        <v>1504</v>
      </c>
      <c r="B1400" s="5">
        <v>335689380568</v>
      </c>
      <c r="C1400" s="4" t="s">
        <v>9545</v>
      </c>
      <c r="D1400" s="4" t="s">
        <v>40</v>
      </c>
      <c r="E1400" s="6" t="s">
        <v>724</v>
      </c>
      <c r="F1400" s="5">
        <f>decoded[[#This Row],[FRT_DEC]]-B1399</f>
        <v>29</v>
      </c>
      <c r="G1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INFO]]))),G1399)</f>
        <v>94</v>
      </c>
    </row>
    <row r="1401" spans="1:7" x14ac:dyDescent="0.25">
      <c r="A1401" s="4" t="s">
        <v>1505</v>
      </c>
      <c r="B1401" s="5">
        <v>335689380581</v>
      </c>
      <c r="C1401" s="4" t="s">
        <v>9546</v>
      </c>
      <c r="D1401" s="4" t="s">
        <v>40</v>
      </c>
      <c r="E1401" s="6" t="s">
        <v>45</v>
      </c>
      <c r="F1401" s="5">
        <f>decoded[[#This Row],[FRT_DEC]]-B1400</f>
        <v>13</v>
      </c>
      <c r="G1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INFO]]))),G1400)</f>
        <v>94</v>
      </c>
    </row>
    <row r="1402" spans="1:7" x14ac:dyDescent="0.25">
      <c r="A1402" s="4" t="s">
        <v>1506</v>
      </c>
      <c r="B1402" s="5">
        <v>335689380584</v>
      </c>
      <c r="C1402" s="4" t="s">
        <v>9547</v>
      </c>
      <c r="D1402" s="4" t="s">
        <v>46</v>
      </c>
      <c r="E1402" s="6" t="s">
        <v>6961</v>
      </c>
      <c r="F1402" s="5">
        <f>decoded[[#This Row],[FRT_DEC]]-B1401</f>
        <v>3</v>
      </c>
      <c r="G1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INFO]]))),G1401)</f>
        <v>94</v>
      </c>
    </row>
    <row r="1403" spans="1:7" x14ac:dyDescent="0.25">
      <c r="A1403" s="4" t="s">
        <v>1507</v>
      </c>
      <c r="B1403" s="5">
        <v>335689380590</v>
      </c>
      <c r="C1403" s="4" t="s">
        <v>9548</v>
      </c>
      <c r="D1403" s="4" t="s">
        <v>72</v>
      </c>
      <c r="E1403" s="6" t="s">
        <v>3683</v>
      </c>
      <c r="F1403" s="5">
        <f>decoded[[#This Row],[FRT_DEC]]-B1402</f>
        <v>6</v>
      </c>
      <c r="G1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INFO]]))),G1402)</f>
        <v>94</v>
      </c>
    </row>
    <row r="1404" spans="1:7" x14ac:dyDescent="0.25">
      <c r="A1404" s="4" t="s">
        <v>1508</v>
      </c>
      <c r="B1404" s="5">
        <v>335689380595</v>
      </c>
      <c r="C1404" s="4" t="s">
        <v>9549</v>
      </c>
      <c r="D1404" s="4" t="s">
        <v>72</v>
      </c>
      <c r="E1404" s="6" t="s">
        <v>2088</v>
      </c>
      <c r="F1404" s="5">
        <f>decoded[[#This Row],[FRT_DEC]]-B1403</f>
        <v>5</v>
      </c>
      <c r="G1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INFO]]))),G1403)</f>
        <v>94</v>
      </c>
    </row>
    <row r="1405" spans="1:7" x14ac:dyDescent="0.25">
      <c r="A1405" s="4" t="s">
        <v>1509</v>
      </c>
      <c r="B1405" s="5">
        <v>335689380610</v>
      </c>
      <c r="C1405" s="4" t="s">
        <v>9550</v>
      </c>
      <c r="D1405" s="4" t="s">
        <v>72</v>
      </c>
      <c r="E1405" s="6" t="s">
        <v>2107</v>
      </c>
      <c r="F1405" s="5">
        <f>decoded[[#This Row],[FRT_DEC]]-B1404</f>
        <v>15</v>
      </c>
      <c r="G1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INFO]]))),G1404)</f>
        <v>94</v>
      </c>
    </row>
    <row r="1406" spans="1:7" x14ac:dyDescent="0.25">
      <c r="A1406" s="4" t="s">
        <v>1510</v>
      </c>
      <c r="B1406" s="5">
        <v>335689381353</v>
      </c>
      <c r="C1406" s="4" t="s">
        <v>9551</v>
      </c>
      <c r="D1406" s="4" t="s">
        <v>7938</v>
      </c>
      <c r="E1406" s="6" t="s">
        <v>8184</v>
      </c>
      <c r="F1406" s="5">
        <f>decoded[[#This Row],[FRT_DEC]]-B1405</f>
        <v>743</v>
      </c>
      <c r="G1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INFO]]))),G1405)</f>
        <v>94</v>
      </c>
    </row>
    <row r="1407" spans="1:7" x14ac:dyDescent="0.25">
      <c r="A1407" s="4" t="s">
        <v>1511</v>
      </c>
      <c r="B1407" s="5">
        <v>335689381763</v>
      </c>
      <c r="C1407" s="4" t="s">
        <v>9552</v>
      </c>
      <c r="D1407" s="4" t="s">
        <v>7842</v>
      </c>
      <c r="E1407" s="6" t="s">
        <v>7989</v>
      </c>
      <c r="F1407" s="5">
        <f>decoded[[#This Row],[FRT_DEC]]-B1406</f>
        <v>410</v>
      </c>
      <c r="G1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INFO]]))),G1406)</f>
        <v>94</v>
      </c>
    </row>
    <row r="1408" spans="1:7" x14ac:dyDescent="0.25">
      <c r="A1408" s="4" t="s">
        <v>1512</v>
      </c>
      <c r="B1408" s="5">
        <v>335689381769</v>
      </c>
      <c r="C1408" s="4" t="s">
        <v>9553</v>
      </c>
      <c r="D1408" s="4" t="s">
        <v>2044</v>
      </c>
      <c r="E1408" s="6" t="s">
        <v>3931</v>
      </c>
      <c r="F1408" s="5">
        <f>decoded[[#This Row],[FRT_DEC]]-B1407</f>
        <v>6</v>
      </c>
      <c r="G1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INFO]]))),G1407)</f>
        <v>94</v>
      </c>
    </row>
    <row r="1409" spans="1:7" x14ac:dyDescent="0.25">
      <c r="A1409" s="4" t="s">
        <v>1513</v>
      </c>
      <c r="B1409" s="5">
        <v>335689381774</v>
      </c>
      <c r="C1409" s="4" t="s">
        <v>9554</v>
      </c>
      <c r="D1409" s="4" t="s">
        <v>7938</v>
      </c>
      <c r="E1409" s="6" t="s">
        <v>7991</v>
      </c>
      <c r="F1409" s="5">
        <f>decoded[[#This Row],[FRT_DEC]]-B1408</f>
        <v>5</v>
      </c>
      <c r="G1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INFO]]))),G1408)</f>
        <v>94</v>
      </c>
    </row>
    <row r="1410" spans="1:7" x14ac:dyDescent="0.25">
      <c r="A1410" s="4" t="s">
        <v>1514</v>
      </c>
      <c r="B1410" s="5">
        <v>335689391697</v>
      </c>
      <c r="C1410" s="4" t="s">
        <v>9555</v>
      </c>
      <c r="D1410" s="4" t="s">
        <v>7842</v>
      </c>
      <c r="E1410" s="6" t="s">
        <v>7945</v>
      </c>
      <c r="F1410" s="5">
        <f>decoded[[#This Row],[FRT_DEC]]-B1409</f>
        <v>9923</v>
      </c>
      <c r="G1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INFO]]))),G1409)</f>
        <v>94</v>
      </c>
    </row>
    <row r="1411" spans="1:7" x14ac:dyDescent="0.25">
      <c r="A1411" s="4" t="s">
        <v>1515</v>
      </c>
      <c r="B1411" s="5">
        <v>335689391704</v>
      </c>
      <c r="C1411" s="4" t="s">
        <v>9556</v>
      </c>
      <c r="D1411" s="4" t="s">
        <v>7938</v>
      </c>
      <c r="E1411" s="6" t="s">
        <v>7947</v>
      </c>
      <c r="F1411" s="5">
        <f>decoded[[#This Row],[FRT_DEC]]-B1410</f>
        <v>7</v>
      </c>
      <c r="G1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INFO]]))),G1410)</f>
        <v>94</v>
      </c>
    </row>
    <row r="1412" spans="1:7" x14ac:dyDescent="0.25">
      <c r="A1412" s="4" t="s">
        <v>1516</v>
      </c>
      <c r="B1412" s="5">
        <v>335689392585</v>
      </c>
      <c r="C1412" s="4" t="s">
        <v>9557</v>
      </c>
      <c r="D1412" s="4" t="s">
        <v>7842</v>
      </c>
      <c r="E1412" s="6" t="s">
        <v>7989</v>
      </c>
      <c r="F1412" s="5">
        <f>decoded[[#This Row],[FRT_DEC]]-B1411</f>
        <v>881</v>
      </c>
      <c r="G1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INFO]]))),G1411)</f>
        <v>94</v>
      </c>
    </row>
    <row r="1413" spans="1:7" x14ac:dyDescent="0.25">
      <c r="A1413" s="4" t="s">
        <v>1517</v>
      </c>
      <c r="B1413" s="5">
        <v>335689392592</v>
      </c>
      <c r="C1413" s="4" t="s">
        <v>9558</v>
      </c>
      <c r="D1413" s="4" t="s">
        <v>292</v>
      </c>
      <c r="E1413" s="6" t="s">
        <v>9559</v>
      </c>
      <c r="F1413" s="5">
        <f>decoded[[#This Row],[FRT_DEC]]-B1412</f>
        <v>7</v>
      </c>
      <c r="G1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INFO]]))),G1412)</f>
        <v>94</v>
      </c>
    </row>
    <row r="1414" spans="1:7" x14ac:dyDescent="0.25">
      <c r="A1414" s="4" t="s">
        <v>1518</v>
      </c>
      <c r="B1414" s="5">
        <v>335689392595</v>
      </c>
      <c r="C1414" s="4" t="s">
        <v>9560</v>
      </c>
      <c r="D1414" s="4" t="s">
        <v>216</v>
      </c>
      <c r="E1414" s="6" t="s">
        <v>3970</v>
      </c>
      <c r="F1414" s="5">
        <f>decoded[[#This Row],[FRT_DEC]]-B1413</f>
        <v>3</v>
      </c>
      <c r="G1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INFO]]))),G1413)</f>
        <v>94</v>
      </c>
    </row>
    <row r="1415" spans="1:7" x14ac:dyDescent="0.25">
      <c r="A1415" s="4" t="s">
        <v>1519</v>
      </c>
      <c r="B1415" s="5">
        <v>335689392642</v>
      </c>
      <c r="C1415" s="4" t="s">
        <v>9561</v>
      </c>
      <c r="D1415" s="4" t="s">
        <v>221</v>
      </c>
      <c r="E1415" s="6" t="s">
        <v>222</v>
      </c>
      <c r="F1415" s="5">
        <f>decoded[[#This Row],[FRT_DEC]]-B1414</f>
        <v>47</v>
      </c>
      <c r="G1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INFO]]))),G1414)</f>
        <v>94</v>
      </c>
    </row>
    <row r="1416" spans="1:7" x14ac:dyDescent="0.25">
      <c r="A1416" s="4" t="s">
        <v>1520</v>
      </c>
      <c r="B1416" s="5">
        <v>335689392656</v>
      </c>
      <c r="C1416" s="4" t="s">
        <v>9562</v>
      </c>
      <c r="D1416" s="4" t="s">
        <v>40</v>
      </c>
      <c r="E1416" s="6" t="s">
        <v>293</v>
      </c>
      <c r="F1416" s="5">
        <f>decoded[[#This Row],[FRT_DEC]]-B1415</f>
        <v>14</v>
      </c>
      <c r="G1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INFO]]))),G1415)</f>
        <v>94</v>
      </c>
    </row>
    <row r="1417" spans="1:7" x14ac:dyDescent="0.25">
      <c r="A1417" s="4" t="s">
        <v>1521</v>
      </c>
      <c r="B1417" s="5">
        <v>335689392663</v>
      </c>
      <c r="C1417" s="4" t="s">
        <v>9563</v>
      </c>
      <c r="D1417" s="4" t="s">
        <v>2045</v>
      </c>
      <c r="E1417" s="6" t="s">
        <v>8199</v>
      </c>
      <c r="F1417" s="5">
        <f>decoded[[#This Row],[FRT_DEC]]-B1416</f>
        <v>7</v>
      </c>
      <c r="G1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INFO]]))),G1416)</f>
        <v>94</v>
      </c>
    </row>
    <row r="1418" spans="1:7" x14ac:dyDescent="0.25">
      <c r="A1418" s="4" t="s">
        <v>1522</v>
      </c>
      <c r="B1418" s="5">
        <v>335689392665</v>
      </c>
      <c r="C1418" s="4" t="s">
        <v>9564</v>
      </c>
      <c r="D1418" s="4" t="s">
        <v>294</v>
      </c>
      <c r="E1418" s="6" t="s">
        <v>9565</v>
      </c>
      <c r="F1418" s="5">
        <f>decoded[[#This Row],[FRT_DEC]]-B1417</f>
        <v>2</v>
      </c>
      <c r="G1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INFO]]))),G1417)</f>
        <v>94</v>
      </c>
    </row>
    <row r="1419" spans="1:7" x14ac:dyDescent="0.25">
      <c r="A1419" s="4" t="s">
        <v>1523</v>
      </c>
      <c r="B1419" s="5">
        <v>335689392669</v>
      </c>
      <c r="C1419" s="4" t="s">
        <v>9566</v>
      </c>
      <c r="D1419" s="4" t="s">
        <v>7938</v>
      </c>
      <c r="E1419" s="6" t="s">
        <v>7991</v>
      </c>
      <c r="F1419" s="5">
        <f>decoded[[#This Row],[FRT_DEC]]-B1418</f>
        <v>4</v>
      </c>
      <c r="G1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INFO]]))),G1418)</f>
        <v>94</v>
      </c>
    </row>
    <row r="1420" spans="1:7" x14ac:dyDescent="0.25">
      <c r="A1420" s="4" t="s">
        <v>1524</v>
      </c>
      <c r="B1420" s="5">
        <v>335689392791</v>
      </c>
      <c r="C1420" s="4" t="s">
        <v>9567</v>
      </c>
      <c r="D1420" s="4" t="s">
        <v>7842</v>
      </c>
      <c r="E1420" s="6" t="s">
        <v>7936</v>
      </c>
      <c r="F1420" s="5">
        <f>decoded[[#This Row],[FRT_DEC]]-B1419</f>
        <v>122</v>
      </c>
      <c r="G1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INFO]]))),G1419)</f>
        <v>94</v>
      </c>
    </row>
    <row r="1421" spans="1:7" x14ac:dyDescent="0.25">
      <c r="A1421" s="4" t="s">
        <v>1525</v>
      </c>
      <c r="B1421" s="5">
        <v>335689392796</v>
      </c>
      <c r="C1421" s="4" t="s">
        <v>9568</v>
      </c>
      <c r="D1421" s="4" t="s">
        <v>7938</v>
      </c>
      <c r="E1421" s="6" t="s">
        <v>7939</v>
      </c>
      <c r="F1421" s="5">
        <f>decoded[[#This Row],[FRT_DEC]]-B1420</f>
        <v>5</v>
      </c>
      <c r="G1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INFO]]))),G1420)</f>
        <v>94</v>
      </c>
    </row>
    <row r="1422" spans="1:7" x14ac:dyDescent="0.25">
      <c r="A1422" s="4" t="s">
        <v>1526</v>
      </c>
      <c r="B1422" s="5">
        <v>335689393629</v>
      </c>
      <c r="C1422" s="4" t="s">
        <v>9569</v>
      </c>
      <c r="D1422" s="4" t="s">
        <v>7842</v>
      </c>
      <c r="E1422" s="6" t="s">
        <v>7993</v>
      </c>
      <c r="F1422" s="5">
        <f>decoded[[#This Row],[FRT_DEC]]-B1421</f>
        <v>833</v>
      </c>
      <c r="G1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INFO]]))),G1421)</f>
        <v>94</v>
      </c>
    </row>
    <row r="1423" spans="1:7" x14ac:dyDescent="0.25">
      <c r="A1423" s="4" t="s">
        <v>1527</v>
      </c>
      <c r="B1423" s="5">
        <v>335689393647</v>
      </c>
      <c r="C1423" s="4" t="s">
        <v>9570</v>
      </c>
      <c r="D1423" s="4" t="s">
        <v>1099</v>
      </c>
      <c r="E1423" s="6" t="s">
        <v>2081</v>
      </c>
      <c r="F1423" s="5">
        <f>decoded[[#This Row],[FRT_DEC]]-B1422</f>
        <v>18</v>
      </c>
      <c r="G1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INFO]]))),G1422)</f>
        <v>94</v>
      </c>
    </row>
    <row r="1424" spans="1:7" x14ac:dyDescent="0.25">
      <c r="A1424" s="4" t="s">
        <v>1528</v>
      </c>
      <c r="B1424" s="5">
        <v>335689393651</v>
      </c>
      <c r="C1424" s="4" t="s">
        <v>9571</v>
      </c>
      <c r="D1424" s="4" t="s">
        <v>1099</v>
      </c>
      <c r="E1424" s="6" t="s">
        <v>2089</v>
      </c>
      <c r="F1424" s="5">
        <f>decoded[[#This Row],[FRT_DEC]]-B1423</f>
        <v>4</v>
      </c>
      <c r="G1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INFO]]))),G1423)</f>
        <v>94</v>
      </c>
    </row>
    <row r="1425" spans="1:7" x14ac:dyDescent="0.25">
      <c r="A1425" s="4" t="s">
        <v>1529</v>
      </c>
      <c r="B1425" s="5">
        <v>335689393658</v>
      </c>
      <c r="C1425" s="4" t="s">
        <v>9572</v>
      </c>
      <c r="D1425" s="4" t="s">
        <v>72</v>
      </c>
      <c r="E1425" s="6" t="s">
        <v>2090</v>
      </c>
      <c r="F1425" s="5">
        <f>decoded[[#This Row],[FRT_DEC]]-B1424</f>
        <v>7</v>
      </c>
      <c r="G1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INFO]]))),G1424)</f>
        <v>94</v>
      </c>
    </row>
    <row r="1426" spans="1:7" x14ac:dyDescent="0.25">
      <c r="A1426" s="4" t="s">
        <v>1530</v>
      </c>
      <c r="B1426" s="5">
        <v>335689393674</v>
      </c>
      <c r="C1426" s="4" t="s">
        <v>9573</v>
      </c>
      <c r="D1426" s="4" t="s">
        <v>6</v>
      </c>
      <c r="E1426" s="6" t="s">
        <v>9574</v>
      </c>
      <c r="F1426" s="5">
        <f>decoded[[#This Row],[FRT_DEC]]-B1425</f>
        <v>16</v>
      </c>
      <c r="G1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INFO]]))),G1425)</f>
        <v>95</v>
      </c>
    </row>
    <row r="1427" spans="1:7" x14ac:dyDescent="0.25">
      <c r="A1427" s="4" t="s">
        <v>1531</v>
      </c>
      <c r="B1427" s="5">
        <v>335689393700</v>
      </c>
      <c r="C1427" s="4" t="s">
        <v>9575</v>
      </c>
      <c r="D1427" s="4" t="s">
        <v>72</v>
      </c>
      <c r="E1427" s="6" t="s">
        <v>2092</v>
      </c>
      <c r="F1427" s="5">
        <f>decoded[[#This Row],[FRT_DEC]]-B1426</f>
        <v>26</v>
      </c>
      <c r="G1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INFO]]))),G1426)</f>
        <v>95</v>
      </c>
    </row>
    <row r="1428" spans="1:7" x14ac:dyDescent="0.25">
      <c r="A1428" s="4" t="s">
        <v>1532</v>
      </c>
      <c r="B1428" s="5">
        <v>335689393722</v>
      </c>
      <c r="C1428" s="4" t="s">
        <v>9576</v>
      </c>
      <c r="D1428" s="4" t="s">
        <v>3671</v>
      </c>
      <c r="E1428" s="6" t="s">
        <v>9577</v>
      </c>
      <c r="F1428" s="5">
        <f>decoded[[#This Row],[FRT_DEC]]-B1427</f>
        <v>22</v>
      </c>
      <c r="G1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INFO]]))),G1427)</f>
        <v>95</v>
      </c>
    </row>
    <row r="1429" spans="1:7" x14ac:dyDescent="0.25">
      <c r="A1429" s="4" t="s">
        <v>1533</v>
      </c>
      <c r="B1429" s="5">
        <v>335689393725</v>
      </c>
      <c r="C1429" s="4" t="s">
        <v>9578</v>
      </c>
      <c r="D1429" s="4" t="s">
        <v>3671</v>
      </c>
      <c r="E1429" s="6" t="s">
        <v>7881</v>
      </c>
      <c r="F1429" s="5">
        <f>decoded[[#This Row],[FRT_DEC]]-B1428</f>
        <v>3</v>
      </c>
      <c r="G1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INFO]]))),G1428)</f>
        <v>95</v>
      </c>
    </row>
    <row r="1430" spans="1:7" x14ac:dyDescent="0.25">
      <c r="A1430" s="4" t="s">
        <v>1534</v>
      </c>
      <c r="B1430" s="5">
        <v>335689394651</v>
      </c>
      <c r="C1430" s="4" t="s">
        <v>9579</v>
      </c>
      <c r="D1430" s="4" t="s">
        <v>249</v>
      </c>
      <c r="E1430" s="6" t="s">
        <v>7874</v>
      </c>
      <c r="F1430" s="5">
        <f>decoded[[#This Row],[FRT_DEC]]-B1429</f>
        <v>926</v>
      </c>
      <c r="G1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INFO]]))),G1429)</f>
        <v>95</v>
      </c>
    </row>
    <row r="1431" spans="1:7" x14ac:dyDescent="0.25">
      <c r="A1431" s="4" t="s">
        <v>1535</v>
      </c>
      <c r="B1431" s="5">
        <v>335689394656</v>
      </c>
      <c r="C1431" s="4" t="s">
        <v>9580</v>
      </c>
      <c r="D1431" s="4" t="s">
        <v>7938</v>
      </c>
      <c r="E1431" s="6" t="s">
        <v>7998</v>
      </c>
      <c r="F1431" s="5">
        <f>decoded[[#This Row],[FRT_DEC]]-B1430</f>
        <v>5</v>
      </c>
      <c r="G1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INFO]]))),G1430)</f>
        <v>95</v>
      </c>
    </row>
    <row r="1432" spans="1:7" x14ac:dyDescent="0.25">
      <c r="A1432" s="4" t="s">
        <v>1536</v>
      </c>
      <c r="B1432" s="5">
        <v>335689398284</v>
      </c>
      <c r="C1432" s="4" t="s">
        <v>9581</v>
      </c>
      <c r="D1432" s="4" t="s">
        <v>5</v>
      </c>
      <c r="E1432" s="6" t="s">
        <v>9582</v>
      </c>
      <c r="F1432" s="5">
        <f>decoded[[#This Row],[FRT_DEC]]-B1431</f>
        <v>3628</v>
      </c>
      <c r="G1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INFO]]))),G1431)</f>
        <v>95</v>
      </c>
    </row>
    <row r="1433" spans="1:7" x14ac:dyDescent="0.25">
      <c r="A1433" s="4" t="s">
        <v>1537</v>
      </c>
      <c r="B1433" s="5">
        <v>335689398286</v>
      </c>
      <c r="C1433" s="4" t="s">
        <v>9583</v>
      </c>
      <c r="D1433" s="4" t="s">
        <v>5</v>
      </c>
      <c r="E1433" s="6" t="s">
        <v>7877</v>
      </c>
      <c r="F1433" s="5">
        <f>decoded[[#This Row],[FRT_DEC]]-B1432</f>
        <v>2</v>
      </c>
      <c r="G1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INFO]]))),G1432)</f>
        <v>95</v>
      </c>
    </row>
    <row r="1434" spans="1:7" x14ac:dyDescent="0.25">
      <c r="A1434" s="4" t="s">
        <v>1538</v>
      </c>
      <c r="B1434" s="5">
        <v>335689398290</v>
      </c>
      <c r="C1434" s="4" t="s">
        <v>9584</v>
      </c>
      <c r="D1434" s="4" t="s">
        <v>3686</v>
      </c>
      <c r="E1434" s="6" t="s">
        <v>9585</v>
      </c>
      <c r="F1434" s="5">
        <f>decoded[[#This Row],[FRT_DEC]]-B1433</f>
        <v>4</v>
      </c>
      <c r="G1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INFO]]))),G1433)</f>
        <v>95</v>
      </c>
    </row>
    <row r="1435" spans="1:7" x14ac:dyDescent="0.25">
      <c r="A1435" s="4" t="s">
        <v>1539</v>
      </c>
      <c r="B1435" s="5">
        <v>335689398292</v>
      </c>
      <c r="C1435" s="4" t="s">
        <v>9586</v>
      </c>
      <c r="D1435" s="4" t="s">
        <v>3686</v>
      </c>
      <c r="E1435" s="6" t="s">
        <v>7878</v>
      </c>
      <c r="F1435" s="5">
        <f>decoded[[#This Row],[FRT_DEC]]-B1434</f>
        <v>2</v>
      </c>
      <c r="G1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INFO]]))),G1434)</f>
        <v>95</v>
      </c>
    </row>
    <row r="1436" spans="1:7" x14ac:dyDescent="0.25">
      <c r="A1436" s="4" t="s">
        <v>1540</v>
      </c>
      <c r="B1436" s="5">
        <v>335689398300</v>
      </c>
      <c r="C1436" s="4" t="s">
        <v>9587</v>
      </c>
      <c r="D1436" s="4" t="s">
        <v>7842</v>
      </c>
      <c r="E1436" s="6" t="s">
        <v>8006</v>
      </c>
      <c r="F1436" s="5">
        <f>decoded[[#This Row],[FRT_DEC]]-B1435</f>
        <v>8</v>
      </c>
      <c r="G1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INFO]]))),G1435)</f>
        <v>95</v>
      </c>
    </row>
    <row r="1437" spans="1:7" x14ac:dyDescent="0.25">
      <c r="A1437" s="4" t="s">
        <v>1541</v>
      </c>
      <c r="B1437" s="5">
        <v>335689398310</v>
      </c>
      <c r="C1437" s="4" t="s">
        <v>9588</v>
      </c>
      <c r="D1437" s="4" t="s">
        <v>241</v>
      </c>
      <c r="E1437" s="6" t="s">
        <v>2110</v>
      </c>
      <c r="F1437" s="5">
        <f>decoded[[#This Row],[FRT_DEC]]-B1436</f>
        <v>10</v>
      </c>
      <c r="G1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INFO]]))),G1436)</f>
        <v>95</v>
      </c>
    </row>
    <row r="1438" spans="1:7" x14ac:dyDescent="0.25">
      <c r="A1438" s="4" t="s">
        <v>1542</v>
      </c>
      <c r="B1438" s="5">
        <v>335689398313</v>
      </c>
      <c r="C1438" s="4" t="s">
        <v>9589</v>
      </c>
      <c r="D1438" s="4" t="s">
        <v>243</v>
      </c>
      <c r="E1438" s="6" t="s">
        <v>3984</v>
      </c>
      <c r="F1438" s="5">
        <f>decoded[[#This Row],[FRT_DEC]]-B1437</f>
        <v>3</v>
      </c>
      <c r="G1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INFO]]))),G1437)</f>
        <v>95</v>
      </c>
    </row>
    <row r="1439" spans="1:7" x14ac:dyDescent="0.25">
      <c r="A1439" s="4" t="s">
        <v>1543</v>
      </c>
      <c r="B1439" s="5">
        <v>335689398318</v>
      </c>
      <c r="C1439" s="4" t="s">
        <v>9590</v>
      </c>
      <c r="D1439" s="4" t="s">
        <v>1099</v>
      </c>
      <c r="E1439" s="6" t="s">
        <v>2093</v>
      </c>
      <c r="F1439" s="5">
        <f>decoded[[#This Row],[FRT_DEC]]-B1438</f>
        <v>5</v>
      </c>
      <c r="G1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INFO]]))),G1438)</f>
        <v>95</v>
      </c>
    </row>
    <row r="1440" spans="1:7" x14ac:dyDescent="0.25">
      <c r="A1440" s="4" t="s">
        <v>1544</v>
      </c>
      <c r="B1440" s="5">
        <v>335689398323</v>
      </c>
      <c r="C1440" s="4" t="s">
        <v>9591</v>
      </c>
      <c r="D1440" s="4" t="s">
        <v>72</v>
      </c>
      <c r="E1440" s="6" t="s">
        <v>2094</v>
      </c>
      <c r="F1440" s="5">
        <f>decoded[[#This Row],[FRT_DEC]]-B1439</f>
        <v>5</v>
      </c>
      <c r="G1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INFO]]))),G1439)</f>
        <v>95</v>
      </c>
    </row>
    <row r="1441" spans="1:7" x14ac:dyDescent="0.25">
      <c r="A1441" s="4" t="s">
        <v>1545</v>
      </c>
      <c r="B1441" s="5">
        <v>335689398330</v>
      </c>
      <c r="C1441" s="4" t="s">
        <v>9592</v>
      </c>
      <c r="D1441" s="4" t="s">
        <v>72</v>
      </c>
      <c r="E1441" s="6" t="s">
        <v>2095</v>
      </c>
      <c r="F1441" s="5">
        <f>decoded[[#This Row],[FRT_DEC]]-B1440</f>
        <v>7</v>
      </c>
      <c r="G1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INFO]]))),G1440)</f>
        <v>95</v>
      </c>
    </row>
    <row r="1442" spans="1:7" x14ac:dyDescent="0.25">
      <c r="A1442" s="4" t="s">
        <v>1546</v>
      </c>
      <c r="B1442" s="5">
        <v>335689398341</v>
      </c>
      <c r="C1442" s="4" t="s">
        <v>9593</v>
      </c>
      <c r="D1442" s="4" t="s">
        <v>246</v>
      </c>
      <c r="E1442" s="6" t="s">
        <v>9594</v>
      </c>
      <c r="F1442" s="5">
        <f>decoded[[#This Row],[FRT_DEC]]-B1441</f>
        <v>11</v>
      </c>
      <c r="G1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INFO]]))),G1441)</f>
        <v>95</v>
      </c>
    </row>
    <row r="1443" spans="1:7" x14ac:dyDescent="0.25">
      <c r="A1443" s="4" t="s">
        <v>1547</v>
      </c>
      <c r="B1443" s="5">
        <v>335689398345</v>
      </c>
      <c r="C1443" s="4" t="s">
        <v>9595</v>
      </c>
      <c r="D1443" s="4" t="s">
        <v>7938</v>
      </c>
      <c r="E1443" s="6" t="s">
        <v>8012</v>
      </c>
      <c r="F1443" s="5">
        <f>decoded[[#This Row],[FRT_DEC]]-B1442</f>
        <v>4</v>
      </c>
      <c r="G1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INFO]]))),G1442)</f>
        <v>95</v>
      </c>
    </row>
    <row r="1444" spans="1:7" x14ac:dyDescent="0.25">
      <c r="A1444" s="4" t="s">
        <v>1548</v>
      </c>
      <c r="B1444" s="5">
        <v>335689398739</v>
      </c>
      <c r="C1444" s="4" t="s">
        <v>9596</v>
      </c>
      <c r="D1444" s="4" t="s">
        <v>7842</v>
      </c>
      <c r="E1444" s="6" t="s">
        <v>8130</v>
      </c>
      <c r="F1444" s="5">
        <f>decoded[[#This Row],[FRT_DEC]]-B1443</f>
        <v>394</v>
      </c>
      <c r="G1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INFO]]))),G1443)</f>
        <v>95</v>
      </c>
    </row>
    <row r="1445" spans="1:7" x14ac:dyDescent="0.25">
      <c r="A1445" s="4" t="s">
        <v>1549</v>
      </c>
      <c r="B1445" s="5">
        <v>335689398746</v>
      </c>
      <c r="C1445" s="4" t="s">
        <v>9597</v>
      </c>
      <c r="D1445" s="4" t="s">
        <v>1099</v>
      </c>
      <c r="E1445" s="6" t="s">
        <v>2096</v>
      </c>
      <c r="F1445" s="5">
        <f>decoded[[#This Row],[FRT_DEC]]-B1444</f>
        <v>7</v>
      </c>
      <c r="G1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INFO]]))),G1444)</f>
        <v>95</v>
      </c>
    </row>
    <row r="1446" spans="1:7" x14ac:dyDescent="0.25">
      <c r="A1446" s="4" t="s">
        <v>1550</v>
      </c>
      <c r="B1446" s="5">
        <v>335689398751</v>
      </c>
      <c r="C1446" s="4" t="s">
        <v>9598</v>
      </c>
      <c r="D1446" s="4" t="s">
        <v>72</v>
      </c>
      <c r="E1446" s="6" t="s">
        <v>2097</v>
      </c>
      <c r="F1446" s="5">
        <f>decoded[[#This Row],[FRT_DEC]]-B1445</f>
        <v>5</v>
      </c>
      <c r="G1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INFO]]))),G1445)</f>
        <v>95</v>
      </c>
    </row>
    <row r="1447" spans="1:7" x14ac:dyDescent="0.25">
      <c r="A1447" s="4" t="s">
        <v>1551</v>
      </c>
      <c r="B1447" s="5">
        <v>335689398763</v>
      </c>
      <c r="C1447" s="4" t="s">
        <v>9599</v>
      </c>
      <c r="D1447" s="4" t="s">
        <v>3672</v>
      </c>
      <c r="E1447" s="6" t="s">
        <v>7885</v>
      </c>
      <c r="F1447" s="5">
        <f>decoded[[#This Row],[FRT_DEC]]-B1446</f>
        <v>12</v>
      </c>
      <c r="G1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INFO]]))),G1446)</f>
        <v>95</v>
      </c>
    </row>
    <row r="1448" spans="1:7" x14ac:dyDescent="0.25">
      <c r="A1448" s="4" t="s">
        <v>1552</v>
      </c>
      <c r="B1448" s="5">
        <v>335689399496</v>
      </c>
      <c r="C1448" s="4" t="s">
        <v>9600</v>
      </c>
      <c r="D1448" s="4" t="s">
        <v>262</v>
      </c>
      <c r="E1448" s="6" t="s">
        <v>7886</v>
      </c>
      <c r="F1448" s="5">
        <f>decoded[[#This Row],[FRT_DEC]]-B1447</f>
        <v>733</v>
      </c>
      <c r="G1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INFO]]))),G1447)</f>
        <v>95</v>
      </c>
    </row>
    <row r="1449" spans="1:7" x14ac:dyDescent="0.25">
      <c r="A1449" s="4" t="s">
        <v>1553</v>
      </c>
      <c r="B1449" s="5">
        <v>335689399501</v>
      </c>
      <c r="C1449" s="4" t="s">
        <v>9601</v>
      </c>
      <c r="D1449" s="4" t="s">
        <v>7938</v>
      </c>
      <c r="E1449" s="6" t="s">
        <v>8136</v>
      </c>
      <c r="F1449" s="5">
        <f>decoded[[#This Row],[FRT_DEC]]-B1448</f>
        <v>5</v>
      </c>
      <c r="G1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INFO]]))),G1448)</f>
        <v>95</v>
      </c>
    </row>
    <row r="1450" spans="1:7" x14ac:dyDescent="0.25">
      <c r="A1450" s="4" t="s">
        <v>1554</v>
      </c>
      <c r="B1450" s="5">
        <v>335689400836</v>
      </c>
      <c r="C1450" s="4" t="s">
        <v>9602</v>
      </c>
      <c r="D1450" s="4" t="s">
        <v>84</v>
      </c>
      <c r="E1450" s="6" t="s">
        <v>3977</v>
      </c>
      <c r="F1450" s="5">
        <f>decoded[[#This Row],[FRT_DEC]]-B1449</f>
        <v>1335</v>
      </c>
      <c r="G1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INFO]]))),G1449)</f>
        <v>95</v>
      </c>
    </row>
    <row r="1451" spans="1:7" x14ac:dyDescent="0.25">
      <c r="A1451" s="4" t="s">
        <v>1555</v>
      </c>
      <c r="B1451" s="5">
        <v>335689400838</v>
      </c>
      <c r="C1451" s="4" t="s">
        <v>9603</v>
      </c>
      <c r="D1451" s="4" t="s">
        <v>3684</v>
      </c>
      <c r="E1451" s="6" t="s">
        <v>9604</v>
      </c>
      <c r="F1451" s="5">
        <f>decoded[[#This Row],[FRT_DEC]]-B1450</f>
        <v>2</v>
      </c>
      <c r="G1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INFO]]))),G1450)</f>
        <v>95</v>
      </c>
    </row>
    <row r="1452" spans="1:7" x14ac:dyDescent="0.25">
      <c r="A1452" s="4" t="s">
        <v>1556</v>
      </c>
      <c r="B1452" s="5">
        <v>335689400841</v>
      </c>
      <c r="C1452" s="4" t="s">
        <v>9605</v>
      </c>
      <c r="D1452" s="4" t="s">
        <v>3684</v>
      </c>
      <c r="E1452" s="6" t="s">
        <v>7879</v>
      </c>
      <c r="F1452" s="5">
        <f>decoded[[#This Row],[FRT_DEC]]-B1451</f>
        <v>3</v>
      </c>
      <c r="G1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INFO]]))),G1451)</f>
        <v>95</v>
      </c>
    </row>
    <row r="1453" spans="1:7" x14ac:dyDescent="0.25">
      <c r="A1453" s="4" t="s">
        <v>1557</v>
      </c>
      <c r="B1453" s="5">
        <v>335689400864</v>
      </c>
      <c r="C1453" s="4" t="s">
        <v>9606</v>
      </c>
      <c r="D1453" s="4" t="s">
        <v>85</v>
      </c>
      <c r="E1453" s="6" t="s">
        <v>263</v>
      </c>
      <c r="F1453" s="5">
        <f>decoded[[#This Row],[FRT_DEC]]-B1452</f>
        <v>23</v>
      </c>
      <c r="G1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INFO]]))),G1452)</f>
        <v>95</v>
      </c>
    </row>
    <row r="1454" spans="1:7" x14ac:dyDescent="0.25">
      <c r="A1454" s="4" t="s">
        <v>1558</v>
      </c>
      <c r="B1454" s="5">
        <v>335689401003</v>
      </c>
      <c r="C1454" s="4" t="s">
        <v>9607</v>
      </c>
      <c r="D1454" s="4" t="s">
        <v>87</v>
      </c>
      <c r="E1454" s="6" t="s">
        <v>3695</v>
      </c>
      <c r="F1454" s="5">
        <f>decoded[[#This Row],[FRT_DEC]]-B1453</f>
        <v>139</v>
      </c>
      <c r="G1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INFO]]))),G1453)</f>
        <v>95</v>
      </c>
    </row>
    <row r="1455" spans="1:7" x14ac:dyDescent="0.25">
      <c r="A1455" s="4" t="s">
        <v>1559</v>
      </c>
      <c r="B1455" s="5">
        <v>335689401172</v>
      </c>
      <c r="C1455" s="4" t="s">
        <v>9608</v>
      </c>
      <c r="D1455" s="4" t="s">
        <v>43</v>
      </c>
      <c r="E1455" s="6" t="s">
        <v>3958</v>
      </c>
      <c r="F1455" s="5">
        <f>decoded[[#This Row],[FRT_DEC]]-B1454</f>
        <v>169</v>
      </c>
      <c r="G1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INFO]]))),G1454)</f>
        <v>95</v>
      </c>
    </row>
    <row r="1456" spans="1:7" x14ac:dyDescent="0.25">
      <c r="A1456" s="4" t="s">
        <v>1560</v>
      </c>
      <c r="B1456" s="5">
        <v>335689401174</v>
      </c>
      <c r="C1456" s="4" t="s">
        <v>9609</v>
      </c>
      <c r="D1456" s="4" t="s">
        <v>3685</v>
      </c>
      <c r="E1456" s="6" t="s">
        <v>9610</v>
      </c>
      <c r="F1456" s="5">
        <f>decoded[[#This Row],[FRT_DEC]]-B1455</f>
        <v>2</v>
      </c>
      <c r="G1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INFO]]))),G1455)</f>
        <v>95</v>
      </c>
    </row>
    <row r="1457" spans="1:7" x14ac:dyDescent="0.25">
      <c r="A1457" s="4" t="s">
        <v>1561</v>
      </c>
      <c r="B1457" s="5">
        <v>335689401177</v>
      </c>
      <c r="C1457" s="4" t="s">
        <v>9611</v>
      </c>
      <c r="D1457" s="4" t="s">
        <v>3685</v>
      </c>
      <c r="E1457" s="6" t="s">
        <v>7880</v>
      </c>
      <c r="F1457" s="5">
        <f>decoded[[#This Row],[FRT_DEC]]-B1456</f>
        <v>3</v>
      </c>
      <c r="G1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INFO]]))),G1456)</f>
        <v>95</v>
      </c>
    </row>
    <row r="1458" spans="1:7" x14ac:dyDescent="0.25">
      <c r="A1458" s="4" t="s">
        <v>1562</v>
      </c>
      <c r="B1458" s="5">
        <v>335689401200</v>
      </c>
      <c r="C1458" s="4" t="s">
        <v>9612</v>
      </c>
      <c r="D1458" s="4" t="s">
        <v>7842</v>
      </c>
      <c r="E1458" s="6" t="s">
        <v>7845</v>
      </c>
      <c r="F1458" s="5">
        <f>decoded[[#This Row],[FRT_DEC]]-B1457</f>
        <v>23</v>
      </c>
      <c r="G1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INFO]]))),G1457)</f>
        <v>95</v>
      </c>
    </row>
    <row r="1459" spans="1:7" x14ac:dyDescent="0.25">
      <c r="A1459" s="4" t="s">
        <v>1563</v>
      </c>
      <c r="B1459" s="5">
        <v>335689401208</v>
      </c>
      <c r="C1459" s="4" t="s">
        <v>9613</v>
      </c>
      <c r="D1459" s="4" t="s">
        <v>7938</v>
      </c>
      <c r="E1459" s="6" t="s">
        <v>8149</v>
      </c>
      <c r="F1459" s="5">
        <f>decoded[[#This Row],[FRT_DEC]]-B1458</f>
        <v>8</v>
      </c>
      <c r="G1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INFO]]))),G1458)</f>
        <v>95</v>
      </c>
    </row>
    <row r="1460" spans="1:7" x14ac:dyDescent="0.25">
      <c r="A1460" s="4" t="s">
        <v>1564</v>
      </c>
      <c r="B1460" s="5">
        <v>335689401211</v>
      </c>
      <c r="C1460" s="4" t="s">
        <v>9614</v>
      </c>
      <c r="D1460" s="4" t="s">
        <v>7842</v>
      </c>
      <c r="E1460" s="6" t="s">
        <v>8151</v>
      </c>
      <c r="F1460" s="5">
        <f>decoded[[#This Row],[FRT_DEC]]-B1459</f>
        <v>3</v>
      </c>
      <c r="G1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INFO]]))),G1459)</f>
        <v>95</v>
      </c>
    </row>
    <row r="1461" spans="1:7" x14ac:dyDescent="0.25">
      <c r="A1461" s="4" t="s">
        <v>1565</v>
      </c>
      <c r="B1461" s="5">
        <v>335689401224</v>
      </c>
      <c r="C1461" s="4" t="s">
        <v>9615</v>
      </c>
      <c r="D1461" s="4" t="s">
        <v>1099</v>
      </c>
      <c r="E1461" s="6" t="s">
        <v>2098</v>
      </c>
      <c r="F1461" s="5">
        <f>decoded[[#This Row],[FRT_DEC]]-B1460</f>
        <v>13</v>
      </c>
      <c r="G1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INFO]]))),G1460)</f>
        <v>95</v>
      </c>
    </row>
    <row r="1462" spans="1:7" x14ac:dyDescent="0.25">
      <c r="A1462" s="4" t="s">
        <v>1566</v>
      </c>
      <c r="B1462" s="5">
        <v>335689401230</v>
      </c>
      <c r="C1462" s="4" t="s">
        <v>9616</v>
      </c>
      <c r="D1462" s="4" t="s">
        <v>72</v>
      </c>
      <c r="E1462" s="6" t="s">
        <v>2099</v>
      </c>
      <c r="F1462" s="5">
        <f>decoded[[#This Row],[FRT_DEC]]-B1461</f>
        <v>6</v>
      </c>
      <c r="G1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INFO]]))),G1461)</f>
        <v>95</v>
      </c>
    </row>
    <row r="1463" spans="1:7" x14ac:dyDescent="0.25">
      <c r="A1463" s="4" t="s">
        <v>1567</v>
      </c>
      <c r="B1463" s="5">
        <v>335689401251</v>
      </c>
      <c r="C1463" s="4" t="s">
        <v>9617</v>
      </c>
      <c r="D1463" s="4" t="s">
        <v>1099</v>
      </c>
      <c r="E1463" s="6" t="s">
        <v>2100</v>
      </c>
      <c r="F1463" s="5">
        <f>decoded[[#This Row],[FRT_DEC]]-B1462</f>
        <v>21</v>
      </c>
      <c r="G1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INFO]]))),G1462)</f>
        <v>95</v>
      </c>
    </row>
    <row r="1464" spans="1:7" x14ac:dyDescent="0.25">
      <c r="A1464" s="4" t="s">
        <v>1568</v>
      </c>
      <c r="B1464" s="5">
        <v>335689401257</v>
      </c>
      <c r="C1464" s="4" t="s">
        <v>9618</v>
      </c>
      <c r="D1464" s="4" t="s">
        <v>72</v>
      </c>
      <c r="E1464" s="6" t="s">
        <v>2101</v>
      </c>
      <c r="F1464" s="5">
        <f>decoded[[#This Row],[FRT_DEC]]-B1463</f>
        <v>6</v>
      </c>
      <c r="G1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INFO]]))),G1463)</f>
        <v>95</v>
      </c>
    </row>
    <row r="1465" spans="1:7" x14ac:dyDescent="0.25">
      <c r="A1465" s="4" t="s">
        <v>1569</v>
      </c>
      <c r="B1465" s="5">
        <v>335689401279</v>
      </c>
      <c r="C1465" s="4" t="s">
        <v>9619</v>
      </c>
      <c r="D1465" s="4" t="s">
        <v>1099</v>
      </c>
      <c r="E1465" s="6" t="s">
        <v>2102</v>
      </c>
      <c r="F1465" s="5">
        <f>decoded[[#This Row],[FRT_DEC]]-B1464</f>
        <v>22</v>
      </c>
      <c r="G1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INFO]]))),G1464)</f>
        <v>95</v>
      </c>
    </row>
    <row r="1466" spans="1:7" x14ac:dyDescent="0.25">
      <c r="A1466" s="4" t="s">
        <v>1570</v>
      </c>
      <c r="B1466" s="5">
        <v>335689401284</v>
      </c>
      <c r="C1466" s="4" t="s">
        <v>9620</v>
      </c>
      <c r="D1466" s="4" t="s">
        <v>72</v>
      </c>
      <c r="E1466" s="6" t="s">
        <v>2103</v>
      </c>
      <c r="F1466" s="5">
        <f>decoded[[#This Row],[FRT_DEC]]-B1465</f>
        <v>5</v>
      </c>
      <c r="G1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INFO]]))),G1465)</f>
        <v>95</v>
      </c>
    </row>
    <row r="1467" spans="1:7" x14ac:dyDescent="0.25">
      <c r="A1467" s="4" t="s">
        <v>1571</v>
      </c>
      <c r="B1467" s="5">
        <v>335689401299</v>
      </c>
      <c r="C1467" s="4" t="s">
        <v>9621</v>
      </c>
      <c r="D1467" s="4" t="s">
        <v>40</v>
      </c>
      <c r="E1467" s="6" t="s">
        <v>2042</v>
      </c>
      <c r="F1467" s="5">
        <f>decoded[[#This Row],[FRT_DEC]]-B1466</f>
        <v>15</v>
      </c>
      <c r="G1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INFO]]))),G1466)</f>
        <v>95</v>
      </c>
    </row>
    <row r="1468" spans="1:7" x14ac:dyDescent="0.25">
      <c r="A1468" s="4" t="s">
        <v>1572</v>
      </c>
      <c r="B1468" s="5">
        <v>335689401302</v>
      </c>
      <c r="C1468" s="4" t="s">
        <v>9622</v>
      </c>
      <c r="D1468" s="4" t="s">
        <v>2043</v>
      </c>
      <c r="E1468" s="6" t="s">
        <v>9623</v>
      </c>
      <c r="F1468" s="5">
        <f>decoded[[#This Row],[FRT_DEC]]-B1467</f>
        <v>3</v>
      </c>
      <c r="G1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INFO]]))),G1467)</f>
        <v>95</v>
      </c>
    </row>
    <row r="1469" spans="1:7" ht="30" x14ac:dyDescent="0.25">
      <c r="A1469" s="4" t="s">
        <v>1573</v>
      </c>
      <c r="B1469" s="5">
        <v>335689401334</v>
      </c>
      <c r="C1469" s="4" t="s">
        <v>9624</v>
      </c>
      <c r="D1469" s="4" t="s">
        <v>241</v>
      </c>
      <c r="E1469" s="6" t="s">
        <v>2111</v>
      </c>
      <c r="F1469" s="5">
        <f>decoded[[#This Row],[FRT_DEC]]-B1468</f>
        <v>32</v>
      </c>
      <c r="G1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INFO]]))),G1468)</f>
        <v>95</v>
      </c>
    </row>
    <row r="1470" spans="1:7" x14ac:dyDescent="0.25">
      <c r="A1470" s="4" t="s">
        <v>1574</v>
      </c>
      <c r="B1470" s="5">
        <v>335689401337</v>
      </c>
      <c r="C1470" s="4" t="s">
        <v>9625</v>
      </c>
      <c r="D1470" s="4" t="s">
        <v>243</v>
      </c>
      <c r="E1470" s="6" t="s">
        <v>3939</v>
      </c>
      <c r="F1470" s="5">
        <f>decoded[[#This Row],[FRT_DEC]]-B1469</f>
        <v>3</v>
      </c>
      <c r="G1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INFO]]))),G1469)</f>
        <v>95</v>
      </c>
    </row>
    <row r="1471" spans="1:7" x14ac:dyDescent="0.25">
      <c r="A1471" s="4" t="s">
        <v>1575</v>
      </c>
      <c r="B1471" s="5">
        <v>335689401380</v>
      </c>
      <c r="C1471" s="4" t="s">
        <v>9626</v>
      </c>
      <c r="D1471" s="4" t="s">
        <v>40</v>
      </c>
      <c r="E1471" s="6" t="s">
        <v>44</v>
      </c>
      <c r="F1471" s="5">
        <f>decoded[[#This Row],[FRT_DEC]]-B1470</f>
        <v>43</v>
      </c>
      <c r="G1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INFO]]))),G1470)</f>
        <v>95</v>
      </c>
    </row>
    <row r="1472" spans="1:7" x14ac:dyDescent="0.25">
      <c r="A1472" s="4" t="s">
        <v>1576</v>
      </c>
      <c r="B1472" s="5">
        <v>335689401386</v>
      </c>
      <c r="C1472" s="4" t="s">
        <v>9627</v>
      </c>
      <c r="D1472" s="4" t="s">
        <v>246</v>
      </c>
      <c r="E1472" s="6" t="s">
        <v>9628</v>
      </c>
      <c r="F1472" s="5">
        <f>decoded[[#This Row],[FRT_DEC]]-B1471</f>
        <v>6</v>
      </c>
      <c r="G1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INFO]]))),G1471)</f>
        <v>95</v>
      </c>
    </row>
    <row r="1473" spans="1:7" x14ac:dyDescent="0.25">
      <c r="A1473" s="4" t="s">
        <v>1577</v>
      </c>
      <c r="B1473" s="5">
        <v>335689401392</v>
      </c>
      <c r="C1473" s="4" t="s">
        <v>9629</v>
      </c>
      <c r="D1473" s="4" t="s">
        <v>1099</v>
      </c>
      <c r="E1473" s="6" t="s">
        <v>2104</v>
      </c>
      <c r="F1473" s="5">
        <f>decoded[[#This Row],[FRT_DEC]]-B1472</f>
        <v>6</v>
      </c>
      <c r="G1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INFO]]))),G1472)</f>
        <v>95</v>
      </c>
    </row>
    <row r="1474" spans="1:7" x14ac:dyDescent="0.25">
      <c r="A1474" s="4" t="s">
        <v>1578</v>
      </c>
      <c r="B1474" s="5">
        <v>335689401397</v>
      </c>
      <c r="C1474" s="4" t="s">
        <v>9630</v>
      </c>
      <c r="D1474" s="4" t="s">
        <v>1099</v>
      </c>
      <c r="E1474" s="6" t="s">
        <v>2105</v>
      </c>
      <c r="F1474" s="5">
        <f>decoded[[#This Row],[FRT_DEC]]-B1473</f>
        <v>5</v>
      </c>
      <c r="G1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INFO]]))),G1473)</f>
        <v>95</v>
      </c>
    </row>
    <row r="1475" spans="1:7" x14ac:dyDescent="0.25">
      <c r="A1475" s="4" t="s">
        <v>1579</v>
      </c>
      <c r="B1475" s="5">
        <v>335689401410</v>
      </c>
      <c r="C1475" s="4" t="s">
        <v>9631</v>
      </c>
      <c r="D1475" s="4" t="s">
        <v>72</v>
      </c>
      <c r="E1475" s="6" t="s">
        <v>2092</v>
      </c>
      <c r="F1475" s="5">
        <f>decoded[[#This Row],[FRT_DEC]]-B1474</f>
        <v>13</v>
      </c>
      <c r="G1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INFO]]))),G1474)</f>
        <v>95</v>
      </c>
    </row>
    <row r="1476" spans="1:7" x14ac:dyDescent="0.25">
      <c r="A1476" s="4" t="s">
        <v>1580</v>
      </c>
      <c r="B1476" s="5">
        <v>335689401753</v>
      </c>
      <c r="C1476" s="4" t="s">
        <v>9632</v>
      </c>
      <c r="D1476" s="4" t="s">
        <v>2045</v>
      </c>
      <c r="E1476" s="6" t="s">
        <v>8267</v>
      </c>
      <c r="F1476" s="5">
        <f>decoded[[#This Row],[FRT_DEC]]-B1475</f>
        <v>343</v>
      </c>
      <c r="G1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INFO]]))),G1475)</f>
        <v>95</v>
      </c>
    </row>
    <row r="1477" spans="1:7" x14ac:dyDescent="0.25">
      <c r="A1477" s="4" t="s">
        <v>1581</v>
      </c>
      <c r="B1477" s="5">
        <v>335689401925</v>
      </c>
      <c r="C1477" s="4" t="s">
        <v>9633</v>
      </c>
      <c r="D1477" s="4" t="s">
        <v>249</v>
      </c>
      <c r="E1477" s="6" t="s">
        <v>9634</v>
      </c>
      <c r="F1477" s="5">
        <f>decoded[[#This Row],[FRT_DEC]]-B1476</f>
        <v>172</v>
      </c>
      <c r="G1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INFO]]))),G1476)</f>
        <v>95</v>
      </c>
    </row>
    <row r="1478" spans="1:7" x14ac:dyDescent="0.25">
      <c r="A1478" s="4" t="s">
        <v>1582</v>
      </c>
      <c r="B1478" s="5">
        <v>335689401945</v>
      </c>
      <c r="C1478" s="4" t="s">
        <v>9635</v>
      </c>
      <c r="D1478" s="4" t="s">
        <v>1099</v>
      </c>
      <c r="E1478" s="6" t="s">
        <v>2093</v>
      </c>
      <c r="F1478" s="5">
        <f>decoded[[#This Row],[FRT_DEC]]-B1477</f>
        <v>20</v>
      </c>
      <c r="G1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INFO]]))),G1477)</f>
        <v>95</v>
      </c>
    </row>
    <row r="1479" spans="1:7" x14ac:dyDescent="0.25">
      <c r="A1479" s="4" t="s">
        <v>1583</v>
      </c>
      <c r="B1479" s="5">
        <v>335689401950</v>
      </c>
      <c r="C1479" s="4" t="s">
        <v>9636</v>
      </c>
      <c r="D1479" s="4" t="s">
        <v>1099</v>
      </c>
      <c r="E1479" s="6" t="s">
        <v>2106</v>
      </c>
      <c r="F1479" s="5">
        <f>decoded[[#This Row],[FRT_DEC]]-B1478</f>
        <v>5</v>
      </c>
      <c r="G1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INFO]]))),G1478)</f>
        <v>95</v>
      </c>
    </row>
    <row r="1480" spans="1:7" x14ac:dyDescent="0.25">
      <c r="A1480" s="4" t="s">
        <v>1584</v>
      </c>
      <c r="B1480" s="5">
        <v>335689401973</v>
      </c>
      <c r="C1480" s="4" t="s">
        <v>9637</v>
      </c>
      <c r="D1480" s="4" t="s">
        <v>40</v>
      </c>
      <c r="E1480" s="6" t="s">
        <v>328</v>
      </c>
      <c r="F1480" s="5">
        <f>decoded[[#This Row],[FRT_DEC]]-B1479</f>
        <v>23</v>
      </c>
      <c r="G1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INFO]]))),G1479)</f>
        <v>95</v>
      </c>
    </row>
    <row r="1481" spans="1:7" x14ac:dyDescent="0.25">
      <c r="A1481" s="4" t="s">
        <v>1585</v>
      </c>
      <c r="B1481" s="5">
        <v>335689401977</v>
      </c>
      <c r="C1481" s="4" t="s">
        <v>9638</v>
      </c>
      <c r="D1481" s="4" t="s">
        <v>330</v>
      </c>
      <c r="E1481" s="6" t="s">
        <v>9639</v>
      </c>
      <c r="F1481" s="5">
        <f>decoded[[#This Row],[FRT_DEC]]-B1480</f>
        <v>4</v>
      </c>
      <c r="G1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INFO]]))),G1480)</f>
        <v>95</v>
      </c>
    </row>
    <row r="1482" spans="1:7" x14ac:dyDescent="0.25">
      <c r="A1482" s="4" t="s">
        <v>1586</v>
      </c>
      <c r="B1482" s="5">
        <v>335689401998</v>
      </c>
      <c r="C1482" s="4" t="s">
        <v>9640</v>
      </c>
      <c r="D1482" s="4" t="s">
        <v>40</v>
      </c>
      <c r="E1482" s="6" t="s">
        <v>724</v>
      </c>
      <c r="F1482" s="5">
        <f>decoded[[#This Row],[FRT_DEC]]-B1481</f>
        <v>21</v>
      </c>
      <c r="G1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INFO]]))),G1481)</f>
        <v>95</v>
      </c>
    </row>
    <row r="1483" spans="1:7" x14ac:dyDescent="0.25">
      <c r="A1483" s="4" t="s">
        <v>1587</v>
      </c>
      <c r="B1483" s="5">
        <v>335689402009</v>
      </c>
      <c r="C1483" s="4" t="s">
        <v>9641</v>
      </c>
      <c r="D1483" s="4" t="s">
        <v>40</v>
      </c>
      <c r="E1483" s="6" t="s">
        <v>45</v>
      </c>
      <c r="F1483" s="5">
        <f>decoded[[#This Row],[FRT_DEC]]-B1482</f>
        <v>11</v>
      </c>
      <c r="G1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INFO]]))),G1482)</f>
        <v>95</v>
      </c>
    </row>
    <row r="1484" spans="1:7" x14ac:dyDescent="0.25">
      <c r="A1484" s="4" t="s">
        <v>1588</v>
      </c>
      <c r="B1484" s="5">
        <v>335689402013</v>
      </c>
      <c r="C1484" s="4" t="s">
        <v>9642</v>
      </c>
      <c r="D1484" s="4" t="s">
        <v>46</v>
      </c>
      <c r="E1484" s="6" t="s">
        <v>6961</v>
      </c>
      <c r="F1484" s="5">
        <f>decoded[[#This Row],[FRT_DEC]]-B1483</f>
        <v>4</v>
      </c>
      <c r="G1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INFO]]))),G1483)</f>
        <v>95</v>
      </c>
    </row>
    <row r="1485" spans="1:7" x14ac:dyDescent="0.25">
      <c r="A1485" s="4" t="s">
        <v>1589</v>
      </c>
      <c r="B1485" s="5">
        <v>335689402019</v>
      </c>
      <c r="C1485" s="4" t="s">
        <v>9643</v>
      </c>
      <c r="D1485" s="4" t="s">
        <v>72</v>
      </c>
      <c r="E1485" s="6" t="s">
        <v>3683</v>
      </c>
      <c r="F1485" s="5">
        <f>decoded[[#This Row],[FRT_DEC]]-B1484</f>
        <v>6</v>
      </c>
      <c r="G1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INFO]]))),G1484)</f>
        <v>95</v>
      </c>
    </row>
    <row r="1486" spans="1:7" x14ac:dyDescent="0.25">
      <c r="A1486" s="4" t="s">
        <v>1590</v>
      </c>
      <c r="B1486" s="5">
        <v>335689402024</v>
      </c>
      <c r="C1486" s="4" t="s">
        <v>9644</v>
      </c>
      <c r="D1486" s="4" t="s">
        <v>72</v>
      </c>
      <c r="E1486" s="6" t="s">
        <v>2088</v>
      </c>
      <c r="F1486" s="5">
        <f>decoded[[#This Row],[FRT_DEC]]-B1485</f>
        <v>5</v>
      </c>
      <c r="G1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INFO]]))),G1485)</f>
        <v>95</v>
      </c>
    </row>
    <row r="1487" spans="1:7" x14ac:dyDescent="0.25">
      <c r="A1487" s="4" t="s">
        <v>1591</v>
      </c>
      <c r="B1487" s="5">
        <v>335689402041</v>
      </c>
      <c r="C1487" s="4" t="s">
        <v>9645</v>
      </c>
      <c r="D1487" s="4" t="s">
        <v>72</v>
      </c>
      <c r="E1487" s="6" t="s">
        <v>2107</v>
      </c>
      <c r="F1487" s="5">
        <f>decoded[[#This Row],[FRT_DEC]]-B1486</f>
        <v>17</v>
      </c>
      <c r="G1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INFO]]))),G1486)</f>
        <v>95</v>
      </c>
    </row>
    <row r="1488" spans="1:7" x14ac:dyDescent="0.25">
      <c r="A1488" s="4" t="s">
        <v>1592</v>
      </c>
      <c r="B1488" s="5">
        <v>335689402794</v>
      </c>
      <c r="C1488" s="4" t="s">
        <v>9646</v>
      </c>
      <c r="D1488" s="4" t="s">
        <v>7938</v>
      </c>
      <c r="E1488" s="6" t="s">
        <v>8184</v>
      </c>
      <c r="F1488" s="5">
        <f>decoded[[#This Row],[FRT_DEC]]-B1487</f>
        <v>753</v>
      </c>
      <c r="G1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INFO]]))),G1487)</f>
        <v>95</v>
      </c>
    </row>
    <row r="1489" spans="1:7" x14ac:dyDescent="0.25">
      <c r="A1489" s="4" t="s">
        <v>1593</v>
      </c>
      <c r="B1489" s="5">
        <v>335689403280</v>
      </c>
      <c r="C1489" s="4" t="s">
        <v>9647</v>
      </c>
      <c r="D1489" s="4" t="s">
        <v>7842</v>
      </c>
      <c r="E1489" s="6" t="s">
        <v>7989</v>
      </c>
      <c r="F1489" s="5">
        <f>decoded[[#This Row],[FRT_DEC]]-B1488</f>
        <v>486</v>
      </c>
      <c r="G1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INFO]]))),G1488)</f>
        <v>95</v>
      </c>
    </row>
    <row r="1490" spans="1:7" x14ac:dyDescent="0.25">
      <c r="A1490" s="4" t="s">
        <v>1594</v>
      </c>
      <c r="B1490" s="5">
        <v>335689403286</v>
      </c>
      <c r="C1490" s="4" t="s">
        <v>9648</v>
      </c>
      <c r="D1490" s="4" t="s">
        <v>2044</v>
      </c>
      <c r="E1490" s="6" t="s">
        <v>3931</v>
      </c>
      <c r="F1490" s="5">
        <f>decoded[[#This Row],[FRT_DEC]]-B1489</f>
        <v>6</v>
      </c>
      <c r="G1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INFO]]))),G1489)</f>
        <v>95</v>
      </c>
    </row>
    <row r="1491" spans="1:7" x14ac:dyDescent="0.25">
      <c r="A1491" s="4" t="s">
        <v>1595</v>
      </c>
      <c r="B1491" s="5">
        <v>335689403291</v>
      </c>
      <c r="C1491" s="4" t="s">
        <v>9649</v>
      </c>
      <c r="D1491" s="4" t="s">
        <v>7938</v>
      </c>
      <c r="E1491" s="6" t="s">
        <v>7991</v>
      </c>
      <c r="F1491" s="5">
        <f>decoded[[#This Row],[FRT_DEC]]-B1490</f>
        <v>5</v>
      </c>
      <c r="G1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INFO]]))),G1490)</f>
        <v>95</v>
      </c>
    </row>
    <row r="1492" spans="1:7" x14ac:dyDescent="0.25">
      <c r="A1492" s="4" t="s">
        <v>1596</v>
      </c>
      <c r="B1492" s="5">
        <v>335689412766</v>
      </c>
      <c r="C1492" s="4" t="s">
        <v>9650</v>
      </c>
      <c r="D1492" s="4" t="s">
        <v>7842</v>
      </c>
      <c r="E1492" s="6" t="s">
        <v>7936</v>
      </c>
      <c r="F1492" s="5">
        <f>decoded[[#This Row],[FRT_DEC]]-B1491</f>
        <v>9475</v>
      </c>
      <c r="G1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INFO]]))),G1491)</f>
        <v>95</v>
      </c>
    </row>
    <row r="1493" spans="1:7" x14ac:dyDescent="0.25">
      <c r="A1493" s="4" t="s">
        <v>1597</v>
      </c>
      <c r="B1493" s="5">
        <v>335689413504</v>
      </c>
      <c r="C1493" s="4" t="s">
        <v>9651</v>
      </c>
      <c r="D1493" s="4" t="s">
        <v>7938</v>
      </c>
      <c r="E1493" s="6" t="s">
        <v>7939</v>
      </c>
      <c r="F1493" s="5">
        <f>decoded[[#This Row],[FRT_DEC]]-B1492</f>
        <v>738</v>
      </c>
      <c r="G1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INFO]]))),G1492)</f>
        <v>95</v>
      </c>
    </row>
    <row r="1494" spans="1:7" x14ac:dyDescent="0.25">
      <c r="A1494" s="4" t="s">
        <v>1598</v>
      </c>
      <c r="B1494" s="5">
        <v>335689413710</v>
      </c>
      <c r="C1494" s="4" t="s">
        <v>9652</v>
      </c>
      <c r="D1494" s="4" t="s">
        <v>7842</v>
      </c>
      <c r="E1494" s="6" t="s">
        <v>7989</v>
      </c>
      <c r="F1494" s="5">
        <f>decoded[[#This Row],[FRT_DEC]]-B1493</f>
        <v>206</v>
      </c>
      <c r="G1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INFO]]))),G1493)</f>
        <v>95</v>
      </c>
    </row>
    <row r="1495" spans="1:7" x14ac:dyDescent="0.25">
      <c r="A1495" s="4" t="s">
        <v>1599</v>
      </c>
      <c r="B1495" s="5">
        <v>335689413715</v>
      </c>
      <c r="C1495" s="4" t="s">
        <v>9653</v>
      </c>
      <c r="D1495" s="4" t="s">
        <v>292</v>
      </c>
      <c r="E1495" s="6" t="s">
        <v>9654</v>
      </c>
      <c r="F1495" s="5">
        <f>decoded[[#This Row],[FRT_DEC]]-B1494</f>
        <v>5</v>
      </c>
      <c r="G1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INFO]]))),G1494)</f>
        <v>95</v>
      </c>
    </row>
    <row r="1496" spans="1:7" x14ac:dyDescent="0.25">
      <c r="A1496" s="4" t="s">
        <v>1600</v>
      </c>
      <c r="B1496" s="5">
        <v>335689413718</v>
      </c>
      <c r="C1496" s="4" t="s">
        <v>9655</v>
      </c>
      <c r="D1496" s="4" t="s">
        <v>216</v>
      </c>
      <c r="E1496" s="6" t="s">
        <v>3970</v>
      </c>
      <c r="F1496" s="5">
        <f>decoded[[#This Row],[FRT_DEC]]-B1495</f>
        <v>3</v>
      </c>
      <c r="G1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INFO]]))),G1495)</f>
        <v>95</v>
      </c>
    </row>
    <row r="1497" spans="1:7" x14ac:dyDescent="0.25">
      <c r="A1497" s="4" t="s">
        <v>1601</v>
      </c>
      <c r="B1497" s="5">
        <v>335689413765</v>
      </c>
      <c r="C1497" s="4" t="s">
        <v>9656</v>
      </c>
      <c r="D1497" s="4" t="s">
        <v>221</v>
      </c>
      <c r="E1497" s="6" t="s">
        <v>222</v>
      </c>
      <c r="F1497" s="5">
        <f>decoded[[#This Row],[FRT_DEC]]-B1496</f>
        <v>47</v>
      </c>
      <c r="G1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INFO]]))),G1496)</f>
        <v>95</v>
      </c>
    </row>
    <row r="1498" spans="1:7" x14ac:dyDescent="0.25">
      <c r="A1498" s="4" t="s">
        <v>1602</v>
      </c>
      <c r="B1498" s="5">
        <v>335689413780</v>
      </c>
      <c r="C1498" s="4" t="s">
        <v>9657</v>
      </c>
      <c r="D1498" s="4" t="s">
        <v>40</v>
      </c>
      <c r="E1498" s="6" t="s">
        <v>293</v>
      </c>
      <c r="F1498" s="5">
        <f>decoded[[#This Row],[FRT_DEC]]-B1497</f>
        <v>15</v>
      </c>
      <c r="G1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INFO]]))),G1497)</f>
        <v>95</v>
      </c>
    </row>
    <row r="1499" spans="1:7" x14ac:dyDescent="0.25">
      <c r="A1499" s="4" t="s">
        <v>1603</v>
      </c>
      <c r="B1499" s="5">
        <v>335689413786</v>
      </c>
      <c r="C1499" s="4" t="s">
        <v>9658</v>
      </c>
      <c r="D1499" s="4" t="s">
        <v>2045</v>
      </c>
      <c r="E1499" s="6" t="s">
        <v>8098</v>
      </c>
      <c r="F1499" s="5">
        <f>decoded[[#This Row],[FRT_DEC]]-B1498</f>
        <v>6</v>
      </c>
      <c r="G1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INFO]]))),G1498)</f>
        <v>95</v>
      </c>
    </row>
    <row r="1500" spans="1:7" x14ac:dyDescent="0.25">
      <c r="A1500" s="4" t="s">
        <v>1604</v>
      </c>
      <c r="B1500" s="5">
        <v>335689413789</v>
      </c>
      <c r="C1500" s="4" t="s">
        <v>9659</v>
      </c>
      <c r="D1500" s="4" t="s">
        <v>294</v>
      </c>
      <c r="E1500" s="6" t="s">
        <v>9660</v>
      </c>
      <c r="F1500" s="5">
        <f>decoded[[#This Row],[FRT_DEC]]-B1499</f>
        <v>3</v>
      </c>
      <c r="G1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INFO]]))),G1499)</f>
        <v>95</v>
      </c>
    </row>
    <row r="1501" spans="1:7" x14ac:dyDescent="0.25">
      <c r="A1501" s="4" t="s">
        <v>1605</v>
      </c>
      <c r="B1501" s="5">
        <v>335689413794</v>
      </c>
      <c r="C1501" s="4" t="s">
        <v>9661</v>
      </c>
      <c r="D1501" s="4" t="s">
        <v>7938</v>
      </c>
      <c r="E1501" s="6" t="s">
        <v>7991</v>
      </c>
      <c r="F1501" s="5">
        <f>decoded[[#This Row],[FRT_DEC]]-B1500</f>
        <v>5</v>
      </c>
      <c r="G1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INFO]]))),G1500)</f>
        <v>95</v>
      </c>
    </row>
    <row r="1502" spans="1:7" x14ac:dyDescent="0.25">
      <c r="A1502" s="4" t="s">
        <v>1606</v>
      </c>
      <c r="B1502" s="5">
        <v>335689414752</v>
      </c>
      <c r="C1502" s="4" t="s">
        <v>9662</v>
      </c>
      <c r="D1502" s="4" t="s">
        <v>7842</v>
      </c>
      <c r="E1502" s="6" t="s">
        <v>7993</v>
      </c>
      <c r="F1502" s="5">
        <f>decoded[[#This Row],[FRT_DEC]]-B1501</f>
        <v>958</v>
      </c>
      <c r="G1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INFO]]))),G1501)</f>
        <v>95</v>
      </c>
    </row>
    <row r="1503" spans="1:7" x14ac:dyDescent="0.25">
      <c r="A1503" s="4" t="s">
        <v>1607</v>
      </c>
      <c r="B1503" s="5">
        <v>335689414771</v>
      </c>
      <c r="C1503" s="4" t="s">
        <v>9663</v>
      </c>
      <c r="D1503" s="4" t="s">
        <v>1099</v>
      </c>
      <c r="E1503" s="6" t="s">
        <v>2081</v>
      </c>
      <c r="F1503" s="5">
        <f>decoded[[#This Row],[FRT_DEC]]-B1502</f>
        <v>19</v>
      </c>
      <c r="G1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INFO]]))),G1502)</f>
        <v>95</v>
      </c>
    </row>
    <row r="1504" spans="1:7" x14ac:dyDescent="0.25">
      <c r="A1504" s="4" t="s">
        <v>1608</v>
      </c>
      <c r="B1504" s="5">
        <v>335689414774</v>
      </c>
      <c r="C1504" s="4" t="s">
        <v>9664</v>
      </c>
      <c r="D1504" s="4" t="s">
        <v>1099</v>
      </c>
      <c r="E1504" s="6" t="s">
        <v>2089</v>
      </c>
      <c r="F1504" s="5">
        <f>decoded[[#This Row],[FRT_DEC]]-B1503</f>
        <v>3</v>
      </c>
      <c r="G1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INFO]]))),G1503)</f>
        <v>95</v>
      </c>
    </row>
    <row r="1505" spans="1:7" x14ac:dyDescent="0.25">
      <c r="A1505" s="4" t="s">
        <v>1609</v>
      </c>
      <c r="B1505" s="5">
        <v>335689414782</v>
      </c>
      <c r="C1505" s="4" t="s">
        <v>9665</v>
      </c>
      <c r="D1505" s="4" t="s">
        <v>72</v>
      </c>
      <c r="E1505" s="6" t="s">
        <v>2090</v>
      </c>
      <c r="F1505" s="5">
        <f>decoded[[#This Row],[FRT_DEC]]-B1504</f>
        <v>8</v>
      </c>
      <c r="G1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INFO]]))),G1504)</f>
        <v>95</v>
      </c>
    </row>
    <row r="1506" spans="1:7" x14ac:dyDescent="0.25">
      <c r="A1506" s="4" t="s">
        <v>1610</v>
      </c>
      <c r="B1506" s="5">
        <v>335689414797</v>
      </c>
      <c r="C1506" s="4" t="s">
        <v>9666</v>
      </c>
      <c r="D1506" s="4" t="s">
        <v>6</v>
      </c>
      <c r="E1506" s="6" t="s">
        <v>9667</v>
      </c>
      <c r="F1506" s="5">
        <f>decoded[[#This Row],[FRT_DEC]]-B1505</f>
        <v>15</v>
      </c>
      <c r="G1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INFO]]))),G1505)</f>
        <v>96</v>
      </c>
    </row>
    <row r="1507" spans="1:7" x14ac:dyDescent="0.25">
      <c r="A1507" s="4" t="s">
        <v>1611</v>
      </c>
      <c r="B1507" s="5">
        <v>335689414821</v>
      </c>
      <c r="C1507" s="4" t="s">
        <v>9668</v>
      </c>
      <c r="D1507" s="4" t="s">
        <v>72</v>
      </c>
      <c r="E1507" s="6" t="s">
        <v>2092</v>
      </c>
      <c r="F1507" s="5">
        <f>decoded[[#This Row],[FRT_DEC]]-B1506</f>
        <v>24</v>
      </c>
      <c r="G1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INFO]]))),G1506)</f>
        <v>96</v>
      </c>
    </row>
    <row r="1508" spans="1:7" x14ac:dyDescent="0.25">
      <c r="A1508" s="4" t="s">
        <v>1612</v>
      </c>
      <c r="B1508" s="5">
        <v>335689414860</v>
      </c>
      <c r="C1508" s="4" t="s">
        <v>9669</v>
      </c>
      <c r="D1508" s="4" t="s">
        <v>3671</v>
      </c>
      <c r="E1508" s="6" t="s">
        <v>9670</v>
      </c>
      <c r="F1508" s="5">
        <f>decoded[[#This Row],[FRT_DEC]]-B1507</f>
        <v>39</v>
      </c>
      <c r="G1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INFO]]))),G1507)</f>
        <v>96</v>
      </c>
    </row>
    <row r="1509" spans="1:7" x14ac:dyDescent="0.25">
      <c r="A1509" s="4" t="s">
        <v>1613</v>
      </c>
      <c r="B1509" s="5">
        <v>335689414862</v>
      </c>
      <c r="C1509" s="4" t="s">
        <v>9671</v>
      </c>
      <c r="D1509" s="4" t="s">
        <v>3671</v>
      </c>
      <c r="E1509" s="6" t="s">
        <v>7881</v>
      </c>
      <c r="F1509" s="5">
        <f>decoded[[#This Row],[FRT_DEC]]-B1508</f>
        <v>2</v>
      </c>
      <c r="G1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INFO]]))),G1508)</f>
        <v>96</v>
      </c>
    </row>
    <row r="1510" spans="1:7" x14ac:dyDescent="0.25">
      <c r="A1510" s="4" t="s">
        <v>1614</v>
      </c>
      <c r="B1510" s="5">
        <v>335689415775</v>
      </c>
      <c r="C1510" s="4" t="s">
        <v>9672</v>
      </c>
      <c r="D1510" s="4" t="s">
        <v>249</v>
      </c>
      <c r="E1510" s="6" t="s">
        <v>5302</v>
      </c>
      <c r="F1510" s="5">
        <f>decoded[[#This Row],[FRT_DEC]]-B1509</f>
        <v>913</v>
      </c>
      <c r="G1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INFO]]))),G1509)</f>
        <v>96</v>
      </c>
    </row>
    <row r="1511" spans="1:7" x14ac:dyDescent="0.25">
      <c r="A1511" s="4" t="s">
        <v>1615</v>
      </c>
      <c r="B1511" s="5">
        <v>335689415780</v>
      </c>
      <c r="C1511" s="4" t="s">
        <v>9673</v>
      </c>
      <c r="D1511" s="4" t="s">
        <v>7938</v>
      </c>
      <c r="E1511" s="6" t="s">
        <v>7998</v>
      </c>
      <c r="F1511" s="5">
        <f>decoded[[#This Row],[FRT_DEC]]-B1510</f>
        <v>5</v>
      </c>
      <c r="G1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INFO]]))),G1510)</f>
        <v>96</v>
      </c>
    </row>
    <row r="1512" spans="1:7" x14ac:dyDescent="0.25">
      <c r="A1512" s="4" t="s">
        <v>1616</v>
      </c>
      <c r="B1512" s="5">
        <v>335689419408</v>
      </c>
      <c r="C1512" s="4" t="s">
        <v>9674</v>
      </c>
      <c r="D1512" s="4" t="s">
        <v>5</v>
      </c>
      <c r="E1512" s="6" t="s">
        <v>9675</v>
      </c>
      <c r="F1512" s="5">
        <f>decoded[[#This Row],[FRT_DEC]]-B1511</f>
        <v>3628</v>
      </c>
      <c r="G1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INFO]]))),G1511)</f>
        <v>96</v>
      </c>
    </row>
    <row r="1513" spans="1:7" x14ac:dyDescent="0.25">
      <c r="A1513" s="4" t="s">
        <v>1617</v>
      </c>
      <c r="B1513" s="5">
        <v>335689419410</v>
      </c>
      <c r="C1513" s="4" t="s">
        <v>9676</v>
      </c>
      <c r="D1513" s="4" t="s">
        <v>5</v>
      </c>
      <c r="E1513" s="6" t="s">
        <v>7877</v>
      </c>
      <c r="F1513" s="5">
        <f>decoded[[#This Row],[FRT_DEC]]-B1512</f>
        <v>2</v>
      </c>
      <c r="G1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INFO]]))),G1512)</f>
        <v>96</v>
      </c>
    </row>
    <row r="1514" spans="1:7" x14ac:dyDescent="0.25">
      <c r="A1514" s="4" t="s">
        <v>1618</v>
      </c>
      <c r="B1514" s="5">
        <v>335689419413</v>
      </c>
      <c r="C1514" s="4" t="s">
        <v>9677</v>
      </c>
      <c r="D1514" s="4" t="s">
        <v>3686</v>
      </c>
      <c r="E1514" s="6" t="s">
        <v>9678</v>
      </c>
      <c r="F1514" s="5">
        <f>decoded[[#This Row],[FRT_DEC]]-B1513</f>
        <v>3</v>
      </c>
      <c r="G1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INFO]]))),G1513)</f>
        <v>96</v>
      </c>
    </row>
    <row r="1515" spans="1:7" x14ac:dyDescent="0.25">
      <c r="A1515" s="4" t="s">
        <v>1619</v>
      </c>
      <c r="B1515" s="5">
        <v>335689419416</v>
      </c>
      <c r="C1515" s="4" t="s">
        <v>9679</v>
      </c>
      <c r="D1515" s="4" t="s">
        <v>3686</v>
      </c>
      <c r="E1515" s="6" t="s">
        <v>7878</v>
      </c>
      <c r="F1515" s="5">
        <f>decoded[[#This Row],[FRT_DEC]]-B1514</f>
        <v>3</v>
      </c>
      <c r="G1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INFO]]))),G1514)</f>
        <v>96</v>
      </c>
    </row>
    <row r="1516" spans="1:7" x14ac:dyDescent="0.25">
      <c r="A1516" s="4" t="s">
        <v>1620</v>
      </c>
      <c r="B1516" s="5">
        <v>335689419424</v>
      </c>
      <c r="C1516" s="4" t="s">
        <v>9680</v>
      </c>
      <c r="D1516" s="4" t="s">
        <v>7842</v>
      </c>
      <c r="E1516" s="6" t="s">
        <v>8006</v>
      </c>
      <c r="F1516" s="5">
        <f>decoded[[#This Row],[FRT_DEC]]-B1515</f>
        <v>8</v>
      </c>
      <c r="G1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INFO]]))),G1515)</f>
        <v>96</v>
      </c>
    </row>
    <row r="1517" spans="1:7" x14ac:dyDescent="0.25">
      <c r="A1517" s="4" t="s">
        <v>1621</v>
      </c>
      <c r="B1517" s="5">
        <v>335689419435</v>
      </c>
      <c r="C1517" s="4" t="s">
        <v>9681</v>
      </c>
      <c r="D1517" s="4" t="s">
        <v>241</v>
      </c>
      <c r="E1517" s="6" t="s">
        <v>2110</v>
      </c>
      <c r="F1517" s="5">
        <f>decoded[[#This Row],[FRT_DEC]]-B1516</f>
        <v>11</v>
      </c>
      <c r="G1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INFO]]))),G1516)</f>
        <v>96</v>
      </c>
    </row>
    <row r="1518" spans="1:7" x14ac:dyDescent="0.25">
      <c r="A1518" s="4" t="s">
        <v>1622</v>
      </c>
      <c r="B1518" s="5">
        <v>335689419437</v>
      </c>
      <c r="C1518" s="4" t="s">
        <v>9682</v>
      </c>
      <c r="D1518" s="4" t="s">
        <v>243</v>
      </c>
      <c r="E1518" s="6" t="s">
        <v>3984</v>
      </c>
      <c r="F1518" s="5">
        <f>decoded[[#This Row],[FRT_DEC]]-B1517</f>
        <v>2</v>
      </c>
      <c r="G1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INFO]]))),G1517)</f>
        <v>96</v>
      </c>
    </row>
    <row r="1519" spans="1:7" x14ac:dyDescent="0.25">
      <c r="A1519" s="4" t="s">
        <v>1623</v>
      </c>
      <c r="B1519" s="5">
        <v>335689419443</v>
      </c>
      <c r="C1519" s="4" t="s">
        <v>9683</v>
      </c>
      <c r="D1519" s="4" t="s">
        <v>1099</v>
      </c>
      <c r="E1519" s="6" t="s">
        <v>2093</v>
      </c>
      <c r="F1519" s="5">
        <f>decoded[[#This Row],[FRT_DEC]]-B1518</f>
        <v>6</v>
      </c>
      <c r="G1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INFO]]))),G1518)</f>
        <v>96</v>
      </c>
    </row>
    <row r="1520" spans="1:7" x14ac:dyDescent="0.25">
      <c r="A1520" s="4" t="s">
        <v>1624</v>
      </c>
      <c r="B1520" s="5">
        <v>335689419447</v>
      </c>
      <c r="C1520" s="4" t="s">
        <v>9684</v>
      </c>
      <c r="D1520" s="4" t="s">
        <v>72</v>
      </c>
      <c r="E1520" s="6" t="s">
        <v>2094</v>
      </c>
      <c r="F1520" s="5">
        <f>decoded[[#This Row],[FRT_DEC]]-B1519</f>
        <v>4</v>
      </c>
      <c r="G1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INFO]]))),G1519)</f>
        <v>96</v>
      </c>
    </row>
    <row r="1521" spans="1:7" x14ac:dyDescent="0.25">
      <c r="A1521" s="4" t="s">
        <v>1625</v>
      </c>
      <c r="B1521" s="5">
        <v>335689419453</v>
      </c>
      <c r="C1521" s="4" t="s">
        <v>9685</v>
      </c>
      <c r="D1521" s="4" t="s">
        <v>72</v>
      </c>
      <c r="E1521" s="6" t="s">
        <v>2095</v>
      </c>
      <c r="F1521" s="5">
        <f>decoded[[#This Row],[FRT_DEC]]-B1520</f>
        <v>6</v>
      </c>
      <c r="G1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INFO]]))),G1520)</f>
        <v>96</v>
      </c>
    </row>
    <row r="1522" spans="1:7" x14ac:dyDescent="0.25">
      <c r="A1522" s="4" t="s">
        <v>1626</v>
      </c>
      <c r="B1522" s="5">
        <v>335689419466</v>
      </c>
      <c r="C1522" s="4" t="s">
        <v>9686</v>
      </c>
      <c r="D1522" s="4" t="s">
        <v>246</v>
      </c>
      <c r="E1522" s="6" t="s">
        <v>9687</v>
      </c>
      <c r="F1522" s="5">
        <f>decoded[[#This Row],[FRT_DEC]]-B1521</f>
        <v>13</v>
      </c>
      <c r="G1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INFO]]))),G1521)</f>
        <v>96</v>
      </c>
    </row>
    <row r="1523" spans="1:7" x14ac:dyDescent="0.25">
      <c r="A1523" s="4" t="s">
        <v>1627</v>
      </c>
      <c r="B1523" s="5">
        <v>335689419470</v>
      </c>
      <c r="C1523" s="4" t="s">
        <v>9688</v>
      </c>
      <c r="D1523" s="4" t="s">
        <v>7938</v>
      </c>
      <c r="E1523" s="6" t="s">
        <v>8012</v>
      </c>
      <c r="F1523" s="5">
        <f>decoded[[#This Row],[FRT_DEC]]-B1522</f>
        <v>4</v>
      </c>
      <c r="G1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INFO]]))),G1522)</f>
        <v>96</v>
      </c>
    </row>
    <row r="1524" spans="1:7" x14ac:dyDescent="0.25">
      <c r="A1524" s="4" t="s">
        <v>1628</v>
      </c>
      <c r="B1524" s="5">
        <v>335689419863</v>
      </c>
      <c r="C1524" s="4" t="s">
        <v>9689</v>
      </c>
      <c r="D1524" s="4" t="s">
        <v>7842</v>
      </c>
      <c r="E1524" s="6" t="s">
        <v>8130</v>
      </c>
      <c r="F1524" s="5">
        <f>decoded[[#This Row],[FRT_DEC]]-B1523</f>
        <v>393</v>
      </c>
      <c r="G1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INFO]]))),G1523)</f>
        <v>96</v>
      </c>
    </row>
    <row r="1525" spans="1:7" x14ac:dyDescent="0.25">
      <c r="A1525" s="4" t="s">
        <v>1629</v>
      </c>
      <c r="B1525" s="5">
        <v>335689419870</v>
      </c>
      <c r="C1525" s="4" t="s">
        <v>9690</v>
      </c>
      <c r="D1525" s="4" t="s">
        <v>1099</v>
      </c>
      <c r="E1525" s="6" t="s">
        <v>2096</v>
      </c>
      <c r="F1525" s="5">
        <f>decoded[[#This Row],[FRT_DEC]]-B1524</f>
        <v>7</v>
      </c>
      <c r="G1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INFO]]))),G1524)</f>
        <v>96</v>
      </c>
    </row>
    <row r="1526" spans="1:7" x14ac:dyDescent="0.25">
      <c r="A1526" s="4" t="s">
        <v>1630</v>
      </c>
      <c r="B1526" s="5">
        <v>335689419875</v>
      </c>
      <c r="C1526" s="4" t="s">
        <v>9691</v>
      </c>
      <c r="D1526" s="4" t="s">
        <v>72</v>
      </c>
      <c r="E1526" s="6" t="s">
        <v>2097</v>
      </c>
      <c r="F1526" s="5">
        <f>decoded[[#This Row],[FRT_DEC]]-B1525</f>
        <v>5</v>
      </c>
      <c r="G1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INFO]]))),G1525)</f>
        <v>96</v>
      </c>
    </row>
    <row r="1527" spans="1:7" x14ac:dyDescent="0.25">
      <c r="A1527" s="4" t="s">
        <v>1631</v>
      </c>
      <c r="B1527" s="5">
        <v>335689419887</v>
      </c>
      <c r="C1527" s="4" t="s">
        <v>9692</v>
      </c>
      <c r="D1527" s="4" t="s">
        <v>3672</v>
      </c>
      <c r="E1527" s="6" t="s">
        <v>4025</v>
      </c>
      <c r="F1527" s="5">
        <f>decoded[[#This Row],[FRT_DEC]]-B1526</f>
        <v>12</v>
      </c>
      <c r="G1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INFO]]))),G1526)</f>
        <v>96</v>
      </c>
    </row>
    <row r="1528" spans="1:7" x14ac:dyDescent="0.25">
      <c r="A1528" s="4" t="s">
        <v>1632</v>
      </c>
      <c r="B1528" s="5">
        <v>335689420625</v>
      </c>
      <c r="C1528" s="4" t="s">
        <v>9693</v>
      </c>
      <c r="D1528" s="4" t="s">
        <v>262</v>
      </c>
      <c r="E1528" s="6" t="s">
        <v>4026</v>
      </c>
      <c r="F1528" s="5">
        <f>decoded[[#This Row],[FRT_DEC]]-B1527</f>
        <v>738</v>
      </c>
      <c r="G1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INFO]]))),G1527)</f>
        <v>96</v>
      </c>
    </row>
    <row r="1529" spans="1:7" x14ac:dyDescent="0.25">
      <c r="A1529" s="4" t="s">
        <v>1633</v>
      </c>
      <c r="B1529" s="5">
        <v>335689420632</v>
      </c>
      <c r="C1529" s="4" t="s">
        <v>9694</v>
      </c>
      <c r="D1529" s="4" t="s">
        <v>7938</v>
      </c>
      <c r="E1529" s="6" t="s">
        <v>8136</v>
      </c>
      <c r="F1529" s="5">
        <f>decoded[[#This Row],[FRT_DEC]]-B1528</f>
        <v>7</v>
      </c>
      <c r="G1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INFO]]))),G1528)</f>
        <v>96</v>
      </c>
    </row>
    <row r="1530" spans="1:7" x14ac:dyDescent="0.25">
      <c r="A1530" s="4" t="s">
        <v>1634</v>
      </c>
      <c r="B1530" s="5">
        <v>335689421991</v>
      </c>
      <c r="C1530" s="4" t="s">
        <v>9695</v>
      </c>
      <c r="D1530" s="4" t="s">
        <v>84</v>
      </c>
      <c r="E1530" s="6" t="s">
        <v>3977</v>
      </c>
      <c r="F1530" s="5">
        <f>decoded[[#This Row],[FRT_DEC]]-B1529</f>
        <v>1359</v>
      </c>
      <c r="G1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INFO]]))),G1529)</f>
        <v>96</v>
      </c>
    </row>
    <row r="1531" spans="1:7" x14ac:dyDescent="0.25">
      <c r="A1531" s="4" t="s">
        <v>1635</v>
      </c>
      <c r="B1531" s="5">
        <v>335689421993</v>
      </c>
      <c r="C1531" s="4" t="s">
        <v>9696</v>
      </c>
      <c r="D1531" s="4" t="s">
        <v>3684</v>
      </c>
      <c r="E1531" s="6" t="s">
        <v>9697</v>
      </c>
      <c r="F1531" s="5">
        <f>decoded[[#This Row],[FRT_DEC]]-B1530</f>
        <v>2</v>
      </c>
      <c r="G1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INFO]]))),G1530)</f>
        <v>96</v>
      </c>
    </row>
    <row r="1532" spans="1:7" x14ac:dyDescent="0.25">
      <c r="A1532" s="4" t="s">
        <v>1636</v>
      </c>
      <c r="B1532" s="5">
        <v>335689421995</v>
      </c>
      <c r="C1532" s="4" t="s">
        <v>9698</v>
      </c>
      <c r="D1532" s="4" t="s">
        <v>3684</v>
      </c>
      <c r="E1532" s="6" t="s">
        <v>7879</v>
      </c>
      <c r="F1532" s="5">
        <f>decoded[[#This Row],[FRT_DEC]]-B1531</f>
        <v>2</v>
      </c>
      <c r="G1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INFO]]))),G1531)</f>
        <v>96</v>
      </c>
    </row>
    <row r="1533" spans="1:7" x14ac:dyDescent="0.25">
      <c r="A1533" s="4" t="s">
        <v>1637</v>
      </c>
      <c r="B1533" s="5">
        <v>335689422015</v>
      </c>
      <c r="C1533" s="4" t="s">
        <v>9699</v>
      </c>
      <c r="D1533" s="4" t="s">
        <v>85</v>
      </c>
      <c r="E1533" s="6" t="s">
        <v>263</v>
      </c>
      <c r="F1533" s="5">
        <f>decoded[[#This Row],[FRT_DEC]]-B1532</f>
        <v>20</v>
      </c>
      <c r="G1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INFO]]))),G1532)</f>
        <v>96</v>
      </c>
    </row>
    <row r="1534" spans="1:7" x14ac:dyDescent="0.25">
      <c r="A1534" s="4" t="s">
        <v>1638</v>
      </c>
      <c r="B1534" s="5">
        <v>335689422157</v>
      </c>
      <c r="C1534" s="4" t="s">
        <v>9700</v>
      </c>
      <c r="D1534" s="4" t="s">
        <v>87</v>
      </c>
      <c r="E1534" s="6" t="s">
        <v>3695</v>
      </c>
      <c r="F1534" s="5">
        <f>decoded[[#This Row],[FRT_DEC]]-B1533</f>
        <v>142</v>
      </c>
      <c r="G1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INFO]]))),G1533)</f>
        <v>96</v>
      </c>
    </row>
    <row r="1535" spans="1:7" x14ac:dyDescent="0.25">
      <c r="A1535" s="4" t="s">
        <v>1639</v>
      </c>
      <c r="B1535" s="5">
        <v>335689422326</v>
      </c>
      <c r="C1535" s="4" t="s">
        <v>9701</v>
      </c>
      <c r="D1535" s="4" t="s">
        <v>43</v>
      </c>
      <c r="E1535" s="6" t="s">
        <v>4014</v>
      </c>
      <c r="F1535" s="5">
        <f>decoded[[#This Row],[FRT_DEC]]-B1534</f>
        <v>169</v>
      </c>
      <c r="G1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INFO]]))),G1534)</f>
        <v>96</v>
      </c>
    </row>
    <row r="1536" spans="1:7" x14ac:dyDescent="0.25">
      <c r="A1536" s="4" t="s">
        <v>1640</v>
      </c>
      <c r="B1536" s="5">
        <v>335689422330</v>
      </c>
      <c r="C1536" s="4" t="s">
        <v>9702</v>
      </c>
      <c r="D1536" s="4" t="s">
        <v>3685</v>
      </c>
      <c r="E1536" s="6" t="s">
        <v>9703</v>
      </c>
      <c r="F1536" s="5">
        <f>decoded[[#This Row],[FRT_DEC]]-B1535</f>
        <v>4</v>
      </c>
      <c r="G1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INFO]]))),G1535)</f>
        <v>96</v>
      </c>
    </row>
    <row r="1537" spans="1:7" x14ac:dyDescent="0.25">
      <c r="A1537" s="4" t="s">
        <v>1641</v>
      </c>
      <c r="B1537" s="5">
        <v>335689422333</v>
      </c>
      <c r="C1537" s="4" t="s">
        <v>9704</v>
      </c>
      <c r="D1537" s="4" t="s">
        <v>3685</v>
      </c>
      <c r="E1537" s="6" t="s">
        <v>7880</v>
      </c>
      <c r="F1537" s="5">
        <f>decoded[[#This Row],[FRT_DEC]]-B1536</f>
        <v>3</v>
      </c>
      <c r="G1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INFO]]))),G1536)</f>
        <v>96</v>
      </c>
    </row>
    <row r="1538" spans="1:7" x14ac:dyDescent="0.25">
      <c r="A1538" s="4" t="s">
        <v>1642</v>
      </c>
      <c r="B1538" s="5">
        <v>335689422355</v>
      </c>
      <c r="C1538" s="4" t="s">
        <v>9705</v>
      </c>
      <c r="D1538" s="4" t="s">
        <v>7842</v>
      </c>
      <c r="E1538" s="6" t="s">
        <v>7845</v>
      </c>
      <c r="F1538" s="5">
        <f>decoded[[#This Row],[FRT_DEC]]-B1537</f>
        <v>22</v>
      </c>
      <c r="G1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INFO]]))),G1537)</f>
        <v>96</v>
      </c>
    </row>
    <row r="1539" spans="1:7" x14ac:dyDescent="0.25">
      <c r="A1539" s="4" t="s">
        <v>1643</v>
      </c>
      <c r="B1539" s="5">
        <v>335689422364</v>
      </c>
      <c r="C1539" s="4" t="s">
        <v>9706</v>
      </c>
      <c r="D1539" s="4" t="s">
        <v>7938</v>
      </c>
      <c r="E1539" s="6" t="s">
        <v>8149</v>
      </c>
      <c r="F1539" s="5">
        <f>decoded[[#This Row],[FRT_DEC]]-B1538</f>
        <v>9</v>
      </c>
      <c r="G1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INFO]]))),G1538)</f>
        <v>96</v>
      </c>
    </row>
    <row r="1540" spans="1:7" x14ac:dyDescent="0.25">
      <c r="A1540" s="4" t="s">
        <v>1644</v>
      </c>
      <c r="B1540" s="5">
        <v>335689422367</v>
      </c>
      <c r="C1540" s="4" t="s">
        <v>9707</v>
      </c>
      <c r="D1540" s="4" t="s">
        <v>7842</v>
      </c>
      <c r="E1540" s="6" t="s">
        <v>8151</v>
      </c>
      <c r="F1540" s="5">
        <f>decoded[[#This Row],[FRT_DEC]]-B1539</f>
        <v>3</v>
      </c>
      <c r="G1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INFO]]))),G1539)</f>
        <v>96</v>
      </c>
    </row>
    <row r="1541" spans="1:7" x14ac:dyDescent="0.25">
      <c r="A1541" s="4" t="s">
        <v>1645</v>
      </c>
      <c r="B1541" s="5">
        <v>335689422379</v>
      </c>
      <c r="C1541" s="4" t="s">
        <v>9708</v>
      </c>
      <c r="D1541" s="4" t="s">
        <v>1099</v>
      </c>
      <c r="E1541" s="6" t="s">
        <v>2098</v>
      </c>
      <c r="F1541" s="5">
        <f>decoded[[#This Row],[FRT_DEC]]-B1540</f>
        <v>12</v>
      </c>
      <c r="G1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INFO]]))),G1540)</f>
        <v>96</v>
      </c>
    </row>
    <row r="1542" spans="1:7" x14ac:dyDescent="0.25">
      <c r="A1542" s="4" t="s">
        <v>1646</v>
      </c>
      <c r="B1542" s="5">
        <v>335689422385</v>
      </c>
      <c r="C1542" s="4" t="s">
        <v>9709</v>
      </c>
      <c r="D1542" s="4" t="s">
        <v>72</v>
      </c>
      <c r="E1542" s="6" t="s">
        <v>2099</v>
      </c>
      <c r="F1542" s="5">
        <f>decoded[[#This Row],[FRT_DEC]]-B1541</f>
        <v>6</v>
      </c>
      <c r="G1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INFO]]))),G1541)</f>
        <v>96</v>
      </c>
    </row>
    <row r="1543" spans="1:7" x14ac:dyDescent="0.25">
      <c r="A1543" s="4" t="s">
        <v>1647</v>
      </c>
      <c r="B1543" s="5">
        <v>335689422407</v>
      </c>
      <c r="C1543" s="4" t="s">
        <v>9710</v>
      </c>
      <c r="D1543" s="4" t="s">
        <v>1099</v>
      </c>
      <c r="E1543" s="6" t="s">
        <v>2100</v>
      </c>
      <c r="F1543" s="5">
        <f>decoded[[#This Row],[FRT_DEC]]-B1542</f>
        <v>22</v>
      </c>
      <c r="G1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INFO]]))),G1542)</f>
        <v>96</v>
      </c>
    </row>
    <row r="1544" spans="1:7" x14ac:dyDescent="0.25">
      <c r="A1544" s="4" t="s">
        <v>1648</v>
      </c>
      <c r="B1544" s="5">
        <v>335689422413</v>
      </c>
      <c r="C1544" s="4" t="s">
        <v>9711</v>
      </c>
      <c r="D1544" s="4" t="s">
        <v>72</v>
      </c>
      <c r="E1544" s="6" t="s">
        <v>2101</v>
      </c>
      <c r="F1544" s="5">
        <f>decoded[[#This Row],[FRT_DEC]]-B1543</f>
        <v>6</v>
      </c>
      <c r="G1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INFO]]))),G1543)</f>
        <v>96</v>
      </c>
    </row>
    <row r="1545" spans="1:7" x14ac:dyDescent="0.25">
      <c r="A1545" s="4" t="s">
        <v>1649</v>
      </c>
      <c r="B1545" s="5">
        <v>335689422434</v>
      </c>
      <c r="C1545" s="4" t="s">
        <v>9712</v>
      </c>
      <c r="D1545" s="4" t="s">
        <v>1099</v>
      </c>
      <c r="E1545" s="6" t="s">
        <v>2102</v>
      </c>
      <c r="F1545" s="5">
        <f>decoded[[#This Row],[FRT_DEC]]-B1544</f>
        <v>21</v>
      </c>
      <c r="G1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INFO]]))),G1544)</f>
        <v>96</v>
      </c>
    </row>
    <row r="1546" spans="1:7" x14ac:dyDescent="0.25">
      <c r="A1546" s="4" t="s">
        <v>1650</v>
      </c>
      <c r="B1546" s="5">
        <v>335689422440</v>
      </c>
      <c r="C1546" s="4" t="s">
        <v>9713</v>
      </c>
      <c r="D1546" s="4" t="s">
        <v>72</v>
      </c>
      <c r="E1546" s="6" t="s">
        <v>2103</v>
      </c>
      <c r="F1546" s="5">
        <f>decoded[[#This Row],[FRT_DEC]]-B1545</f>
        <v>6</v>
      </c>
      <c r="G1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INFO]]))),G1545)</f>
        <v>96</v>
      </c>
    </row>
    <row r="1547" spans="1:7" x14ac:dyDescent="0.25">
      <c r="A1547" s="4" t="s">
        <v>2108</v>
      </c>
      <c r="B1547" s="5">
        <v>335689422454</v>
      </c>
      <c r="C1547" s="4" t="s">
        <v>9714</v>
      </c>
      <c r="D1547" s="4" t="s">
        <v>40</v>
      </c>
      <c r="E1547" s="6" t="s">
        <v>2042</v>
      </c>
      <c r="F1547" s="5">
        <f>decoded[[#This Row],[FRT_DEC]]-B1546</f>
        <v>14</v>
      </c>
      <c r="G1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INFO]]))),G1546)</f>
        <v>96</v>
      </c>
    </row>
    <row r="1548" spans="1:7" x14ac:dyDescent="0.25">
      <c r="A1548" s="4" t="s">
        <v>1651</v>
      </c>
      <c r="B1548" s="5">
        <v>335689422457</v>
      </c>
      <c r="C1548" s="4" t="s">
        <v>9715</v>
      </c>
      <c r="D1548" s="4" t="s">
        <v>2043</v>
      </c>
      <c r="E1548" s="6" t="s">
        <v>9716</v>
      </c>
      <c r="F1548" s="5">
        <f>decoded[[#This Row],[FRT_DEC]]-B1547</f>
        <v>3</v>
      </c>
      <c r="G1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INFO]]))),G1547)</f>
        <v>96</v>
      </c>
    </row>
    <row r="1549" spans="1:7" ht="30" x14ac:dyDescent="0.25">
      <c r="A1549" s="4" t="s">
        <v>1652</v>
      </c>
      <c r="B1549" s="5">
        <v>335689422487</v>
      </c>
      <c r="C1549" s="4" t="s">
        <v>9717</v>
      </c>
      <c r="D1549" s="4" t="s">
        <v>241</v>
      </c>
      <c r="E1549" s="6" t="s">
        <v>2111</v>
      </c>
      <c r="F1549" s="5">
        <f>decoded[[#This Row],[FRT_DEC]]-B1548</f>
        <v>30</v>
      </c>
      <c r="G1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INFO]]))),G1548)</f>
        <v>96</v>
      </c>
    </row>
    <row r="1550" spans="1:7" x14ac:dyDescent="0.25">
      <c r="A1550" s="4" t="s">
        <v>1866</v>
      </c>
      <c r="B1550" s="5">
        <v>335689422492</v>
      </c>
      <c r="C1550" s="4" t="s">
        <v>9718</v>
      </c>
      <c r="D1550" s="4" t="s">
        <v>243</v>
      </c>
      <c r="E1550" s="6" t="s">
        <v>3939</v>
      </c>
      <c r="F1550" s="5">
        <f>decoded[[#This Row],[FRT_DEC]]-B1549</f>
        <v>5</v>
      </c>
      <c r="G1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INFO]]))),G1549)</f>
        <v>96</v>
      </c>
    </row>
    <row r="1551" spans="1:7" x14ac:dyDescent="0.25">
      <c r="A1551" s="4" t="s">
        <v>1653</v>
      </c>
      <c r="B1551" s="5">
        <v>335689422535</v>
      </c>
      <c r="C1551" s="4" t="s">
        <v>9719</v>
      </c>
      <c r="D1551" s="4" t="s">
        <v>40</v>
      </c>
      <c r="E1551" s="6" t="s">
        <v>44</v>
      </c>
      <c r="F1551" s="5">
        <f>decoded[[#This Row],[FRT_DEC]]-B1550</f>
        <v>43</v>
      </c>
      <c r="G1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INFO]]))),G1550)</f>
        <v>96</v>
      </c>
    </row>
    <row r="1552" spans="1:7" x14ac:dyDescent="0.25">
      <c r="A1552" s="4" t="s">
        <v>1654</v>
      </c>
      <c r="B1552" s="5">
        <v>335689422541</v>
      </c>
      <c r="C1552" s="4" t="s">
        <v>9720</v>
      </c>
      <c r="D1552" s="4" t="s">
        <v>246</v>
      </c>
      <c r="E1552" s="6" t="s">
        <v>9721</v>
      </c>
      <c r="F1552" s="5">
        <f>decoded[[#This Row],[FRT_DEC]]-B1551</f>
        <v>6</v>
      </c>
      <c r="G1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INFO]]))),G1551)</f>
        <v>96</v>
      </c>
    </row>
    <row r="1553" spans="1:7" x14ac:dyDescent="0.25">
      <c r="A1553" s="4" t="s">
        <v>1655</v>
      </c>
      <c r="B1553" s="5">
        <v>335689422547</v>
      </c>
      <c r="C1553" s="4" t="s">
        <v>9722</v>
      </c>
      <c r="D1553" s="4" t="s">
        <v>1099</v>
      </c>
      <c r="E1553" s="6" t="s">
        <v>2104</v>
      </c>
      <c r="F1553" s="5">
        <f>decoded[[#This Row],[FRT_DEC]]-B1552</f>
        <v>6</v>
      </c>
      <c r="G1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INFO]]))),G1552)</f>
        <v>96</v>
      </c>
    </row>
    <row r="1554" spans="1:7" x14ac:dyDescent="0.25">
      <c r="A1554" s="4" t="s">
        <v>1656</v>
      </c>
      <c r="B1554" s="5">
        <v>335689422553</v>
      </c>
      <c r="C1554" s="4" t="s">
        <v>9723</v>
      </c>
      <c r="D1554" s="4" t="s">
        <v>1099</v>
      </c>
      <c r="E1554" s="6" t="s">
        <v>2105</v>
      </c>
      <c r="F1554" s="5">
        <f>decoded[[#This Row],[FRT_DEC]]-B1553</f>
        <v>6</v>
      </c>
      <c r="G1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INFO]]))),G1553)</f>
        <v>96</v>
      </c>
    </row>
    <row r="1555" spans="1:7" x14ac:dyDescent="0.25">
      <c r="A1555" s="4" t="s">
        <v>1657</v>
      </c>
      <c r="B1555" s="5">
        <v>335689422566</v>
      </c>
      <c r="C1555" s="4" t="s">
        <v>9724</v>
      </c>
      <c r="D1555" s="4" t="s">
        <v>72</v>
      </c>
      <c r="E1555" s="6" t="s">
        <v>2092</v>
      </c>
      <c r="F1555" s="5">
        <f>decoded[[#This Row],[FRT_DEC]]-B1554</f>
        <v>13</v>
      </c>
      <c r="G1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INFO]]))),G1554)</f>
        <v>96</v>
      </c>
    </row>
    <row r="1556" spans="1:7" x14ac:dyDescent="0.25">
      <c r="A1556" s="4" t="s">
        <v>1658</v>
      </c>
      <c r="B1556" s="5">
        <v>335689422897</v>
      </c>
      <c r="C1556" s="4" t="s">
        <v>9725</v>
      </c>
      <c r="D1556" s="4" t="s">
        <v>2045</v>
      </c>
      <c r="E1556" s="6" t="s">
        <v>8170</v>
      </c>
      <c r="F1556" s="5">
        <f>decoded[[#This Row],[FRT_DEC]]-B1555</f>
        <v>331</v>
      </c>
      <c r="G1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INFO]]))),G1555)</f>
        <v>96</v>
      </c>
    </row>
    <row r="1557" spans="1:7" x14ac:dyDescent="0.25">
      <c r="A1557" s="4" t="s">
        <v>1659</v>
      </c>
      <c r="B1557" s="5">
        <v>335689423072</v>
      </c>
      <c r="C1557" s="4" t="s">
        <v>9726</v>
      </c>
      <c r="D1557" s="4" t="s">
        <v>249</v>
      </c>
      <c r="E1557" s="6" t="s">
        <v>9727</v>
      </c>
      <c r="F1557" s="5">
        <f>decoded[[#This Row],[FRT_DEC]]-B1556</f>
        <v>175</v>
      </c>
      <c r="G1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INFO]]))),G1556)</f>
        <v>96</v>
      </c>
    </row>
    <row r="1558" spans="1:7" x14ac:dyDescent="0.25">
      <c r="A1558" s="4" t="s">
        <v>1660</v>
      </c>
      <c r="B1558" s="5">
        <v>335689423090</v>
      </c>
      <c r="C1558" s="4" t="s">
        <v>9728</v>
      </c>
      <c r="D1558" s="4" t="s">
        <v>1099</v>
      </c>
      <c r="E1558" s="6" t="s">
        <v>2093</v>
      </c>
      <c r="F1558" s="5">
        <f>decoded[[#This Row],[FRT_DEC]]-B1557</f>
        <v>18</v>
      </c>
      <c r="G1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INFO]]))),G1557)</f>
        <v>96</v>
      </c>
    </row>
    <row r="1559" spans="1:7" x14ac:dyDescent="0.25">
      <c r="A1559" s="4" t="s">
        <v>1661</v>
      </c>
      <c r="B1559" s="5">
        <v>335689423095</v>
      </c>
      <c r="C1559" s="4" t="s">
        <v>9729</v>
      </c>
      <c r="D1559" s="4" t="s">
        <v>1099</v>
      </c>
      <c r="E1559" s="6" t="s">
        <v>2106</v>
      </c>
      <c r="F1559" s="5">
        <f>decoded[[#This Row],[FRT_DEC]]-B1558</f>
        <v>5</v>
      </c>
      <c r="G1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INFO]]))),G1558)</f>
        <v>96</v>
      </c>
    </row>
    <row r="1560" spans="1:7" x14ac:dyDescent="0.25">
      <c r="A1560" s="4" t="s">
        <v>1662</v>
      </c>
      <c r="B1560" s="5">
        <v>335689423108</v>
      </c>
      <c r="C1560" s="4" t="s">
        <v>9730</v>
      </c>
      <c r="D1560" s="4" t="s">
        <v>40</v>
      </c>
      <c r="E1560" s="6" t="s">
        <v>328</v>
      </c>
      <c r="F1560" s="5">
        <f>decoded[[#This Row],[FRT_DEC]]-B1559</f>
        <v>13</v>
      </c>
      <c r="G1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INFO]]))),G1559)</f>
        <v>96</v>
      </c>
    </row>
    <row r="1561" spans="1:7" x14ac:dyDescent="0.25">
      <c r="A1561" s="4" t="s">
        <v>1663</v>
      </c>
      <c r="B1561" s="5">
        <v>335689423122</v>
      </c>
      <c r="C1561" s="4" t="s">
        <v>9731</v>
      </c>
      <c r="D1561" s="4" t="s">
        <v>330</v>
      </c>
      <c r="E1561" s="6" t="s">
        <v>9732</v>
      </c>
      <c r="F1561" s="5">
        <f>decoded[[#This Row],[FRT_DEC]]-B1560</f>
        <v>14</v>
      </c>
      <c r="G1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INFO]]))),G1560)</f>
        <v>96</v>
      </c>
    </row>
    <row r="1562" spans="1:7" x14ac:dyDescent="0.25">
      <c r="A1562" s="4" t="s">
        <v>1664</v>
      </c>
      <c r="B1562" s="5">
        <v>335689423143</v>
      </c>
      <c r="C1562" s="4" t="s">
        <v>9733</v>
      </c>
      <c r="D1562" s="4" t="s">
        <v>40</v>
      </c>
      <c r="E1562" s="6" t="s">
        <v>724</v>
      </c>
      <c r="F1562" s="5">
        <f>decoded[[#This Row],[FRT_DEC]]-B1561</f>
        <v>21</v>
      </c>
      <c r="G1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INFO]]))),G1561)</f>
        <v>96</v>
      </c>
    </row>
    <row r="1563" spans="1:7" x14ac:dyDescent="0.25">
      <c r="A1563" s="4" t="s">
        <v>1665</v>
      </c>
      <c r="B1563" s="5">
        <v>335689423155</v>
      </c>
      <c r="C1563" s="4" t="s">
        <v>9734</v>
      </c>
      <c r="D1563" s="4" t="s">
        <v>40</v>
      </c>
      <c r="E1563" s="6" t="s">
        <v>45</v>
      </c>
      <c r="F1563" s="5">
        <f>decoded[[#This Row],[FRT_DEC]]-B1562</f>
        <v>12</v>
      </c>
      <c r="G1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INFO]]))),G1562)</f>
        <v>96</v>
      </c>
    </row>
    <row r="1564" spans="1:7" x14ac:dyDescent="0.25">
      <c r="A1564" s="4" t="s">
        <v>1666</v>
      </c>
      <c r="B1564" s="5">
        <v>335689423159</v>
      </c>
      <c r="C1564" s="4" t="s">
        <v>9735</v>
      </c>
      <c r="D1564" s="4" t="s">
        <v>46</v>
      </c>
      <c r="E1564" s="6" t="s">
        <v>6961</v>
      </c>
      <c r="F1564" s="5">
        <f>decoded[[#This Row],[FRT_DEC]]-B1563</f>
        <v>4</v>
      </c>
      <c r="G1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INFO]]))),G1563)</f>
        <v>96</v>
      </c>
    </row>
    <row r="1565" spans="1:7" x14ac:dyDescent="0.25">
      <c r="A1565" s="4" t="s">
        <v>1667</v>
      </c>
      <c r="B1565" s="5">
        <v>335689423164</v>
      </c>
      <c r="C1565" s="4" t="s">
        <v>9736</v>
      </c>
      <c r="D1565" s="4" t="s">
        <v>72</v>
      </c>
      <c r="E1565" s="6" t="s">
        <v>3683</v>
      </c>
      <c r="F1565" s="5">
        <f>decoded[[#This Row],[FRT_DEC]]-B1564</f>
        <v>5</v>
      </c>
      <c r="G1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INFO]]))),G1564)</f>
        <v>96</v>
      </c>
    </row>
    <row r="1566" spans="1:7" x14ac:dyDescent="0.25">
      <c r="A1566" s="4" t="s">
        <v>1668</v>
      </c>
      <c r="B1566" s="5">
        <v>335689423169</v>
      </c>
      <c r="C1566" s="4" t="s">
        <v>9737</v>
      </c>
      <c r="D1566" s="4" t="s">
        <v>72</v>
      </c>
      <c r="E1566" s="6" t="s">
        <v>2088</v>
      </c>
      <c r="F1566" s="5">
        <f>decoded[[#This Row],[FRT_DEC]]-B1565</f>
        <v>5</v>
      </c>
      <c r="G1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INFO]]))),G1565)</f>
        <v>96</v>
      </c>
    </row>
    <row r="1567" spans="1:7" x14ac:dyDescent="0.25">
      <c r="A1567" s="4" t="s">
        <v>1669</v>
      </c>
      <c r="B1567" s="5">
        <v>335689423185</v>
      </c>
      <c r="C1567" s="4" t="s">
        <v>9738</v>
      </c>
      <c r="D1567" s="4" t="s">
        <v>72</v>
      </c>
      <c r="E1567" s="6" t="s">
        <v>2107</v>
      </c>
      <c r="F1567" s="5">
        <f>decoded[[#This Row],[FRT_DEC]]-B1566</f>
        <v>16</v>
      </c>
      <c r="G1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INFO]]))),G1566)</f>
        <v>96</v>
      </c>
    </row>
    <row r="1568" spans="1:7" x14ac:dyDescent="0.25">
      <c r="A1568" s="4" t="s">
        <v>1670</v>
      </c>
      <c r="B1568" s="5">
        <v>335689423937</v>
      </c>
      <c r="C1568" s="4" t="s">
        <v>9739</v>
      </c>
      <c r="D1568" s="4" t="s">
        <v>7938</v>
      </c>
      <c r="E1568" s="6" t="s">
        <v>8184</v>
      </c>
      <c r="F1568" s="5">
        <f>decoded[[#This Row],[FRT_DEC]]-B1567</f>
        <v>752</v>
      </c>
      <c r="G1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INFO]]))),G1567)</f>
        <v>96</v>
      </c>
    </row>
    <row r="1569" spans="1:7" x14ac:dyDescent="0.25">
      <c r="A1569" s="4" t="s">
        <v>1671</v>
      </c>
      <c r="B1569" s="5">
        <v>335689424422</v>
      </c>
      <c r="C1569" s="4" t="s">
        <v>9740</v>
      </c>
      <c r="D1569" s="4" t="s">
        <v>7842</v>
      </c>
      <c r="E1569" s="6" t="s">
        <v>7989</v>
      </c>
      <c r="F1569" s="5">
        <f>decoded[[#This Row],[FRT_DEC]]-B1568</f>
        <v>485</v>
      </c>
      <c r="G1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INFO]]))),G1568)</f>
        <v>96</v>
      </c>
    </row>
    <row r="1570" spans="1:7" x14ac:dyDescent="0.25">
      <c r="A1570" s="4" t="s">
        <v>1672</v>
      </c>
      <c r="B1570" s="5">
        <v>335689424428</v>
      </c>
      <c r="C1570" s="4" t="s">
        <v>9741</v>
      </c>
      <c r="D1570" s="4" t="s">
        <v>2044</v>
      </c>
      <c r="E1570" s="6" t="s">
        <v>3931</v>
      </c>
      <c r="F1570" s="5">
        <f>decoded[[#This Row],[FRT_DEC]]-B1569</f>
        <v>6</v>
      </c>
      <c r="G1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INFO]]))),G1569)</f>
        <v>96</v>
      </c>
    </row>
    <row r="1571" spans="1:7" x14ac:dyDescent="0.25">
      <c r="A1571" s="4" t="s">
        <v>1673</v>
      </c>
      <c r="B1571" s="5">
        <v>335689424433</v>
      </c>
      <c r="C1571" s="4" t="s">
        <v>9742</v>
      </c>
      <c r="D1571" s="4" t="s">
        <v>7938</v>
      </c>
      <c r="E1571" s="6" t="s">
        <v>7991</v>
      </c>
      <c r="F1571" s="5">
        <f>decoded[[#This Row],[FRT_DEC]]-B1570</f>
        <v>5</v>
      </c>
      <c r="G1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INFO]]))),G1570)</f>
        <v>96</v>
      </c>
    </row>
    <row r="1572" spans="1:7" x14ac:dyDescent="0.25">
      <c r="A1572" s="4" t="s">
        <v>1867</v>
      </c>
      <c r="B1572" s="5">
        <v>335689432770</v>
      </c>
      <c r="C1572" s="4" t="s">
        <v>9743</v>
      </c>
      <c r="D1572" s="4" t="s">
        <v>7842</v>
      </c>
      <c r="E1572" s="6" t="s">
        <v>7936</v>
      </c>
      <c r="F1572" s="5">
        <f>decoded[[#This Row],[FRT_DEC]]-B1571</f>
        <v>8337</v>
      </c>
      <c r="G1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INFO]]))),G1571)</f>
        <v>96</v>
      </c>
    </row>
    <row r="1573" spans="1:7" x14ac:dyDescent="0.25">
      <c r="A1573" s="4" t="s">
        <v>1868</v>
      </c>
      <c r="B1573" s="5">
        <v>335689433519</v>
      </c>
      <c r="C1573" s="4" t="s">
        <v>9744</v>
      </c>
      <c r="D1573" s="4" t="s">
        <v>7938</v>
      </c>
      <c r="E1573" s="6" t="s">
        <v>7939</v>
      </c>
      <c r="F1573" s="5">
        <f>decoded[[#This Row],[FRT_DEC]]-B1572</f>
        <v>749</v>
      </c>
      <c r="G1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INFO]]))),G1572)</f>
        <v>96</v>
      </c>
    </row>
    <row r="1574" spans="1:7" x14ac:dyDescent="0.25">
      <c r="A1574" s="4" t="s">
        <v>1674</v>
      </c>
      <c r="B1574" s="5">
        <v>335689434863</v>
      </c>
      <c r="C1574" s="4" t="s">
        <v>9745</v>
      </c>
      <c r="D1574" s="4" t="s">
        <v>7842</v>
      </c>
      <c r="E1574" s="6" t="s">
        <v>7989</v>
      </c>
      <c r="F1574" s="5">
        <f>decoded[[#This Row],[FRT_DEC]]-B1573</f>
        <v>1344</v>
      </c>
      <c r="G1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INFO]]))),G1573)</f>
        <v>96</v>
      </c>
    </row>
    <row r="1575" spans="1:7" x14ac:dyDescent="0.25">
      <c r="A1575" s="4" t="s">
        <v>1675</v>
      </c>
      <c r="B1575" s="5">
        <v>335689434870</v>
      </c>
      <c r="C1575" s="4" t="s">
        <v>9746</v>
      </c>
      <c r="D1575" s="4" t="s">
        <v>292</v>
      </c>
      <c r="E1575" s="6" t="s">
        <v>9747</v>
      </c>
      <c r="F1575" s="5">
        <f>decoded[[#This Row],[FRT_DEC]]-B1574</f>
        <v>7</v>
      </c>
      <c r="G1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INFO]]))),G1574)</f>
        <v>96</v>
      </c>
    </row>
    <row r="1576" spans="1:7" x14ac:dyDescent="0.25">
      <c r="A1576" s="4" t="s">
        <v>1869</v>
      </c>
      <c r="B1576" s="5">
        <v>335689434873</v>
      </c>
      <c r="C1576" s="4" t="s">
        <v>9748</v>
      </c>
      <c r="D1576" s="4" t="s">
        <v>216</v>
      </c>
      <c r="E1576" s="6" t="s">
        <v>3970</v>
      </c>
      <c r="F1576" s="5">
        <f>decoded[[#This Row],[FRT_DEC]]-B1575</f>
        <v>3</v>
      </c>
      <c r="G1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INFO]]))),G1575)</f>
        <v>96</v>
      </c>
    </row>
    <row r="1577" spans="1:7" x14ac:dyDescent="0.25">
      <c r="A1577" s="4" t="s">
        <v>1870</v>
      </c>
      <c r="B1577" s="5">
        <v>335689434920</v>
      </c>
      <c r="C1577" s="4" t="s">
        <v>9749</v>
      </c>
      <c r="D1577" s="4" t="s">
        <v>221</v>
      </c>
      <c r="E1577" s="6" t="s">
        <v>222</v>
      </c>
      <c r="F1577" s="5">
        <f>decoded[[#This Row],[FRT_DEC]]-B1576</f>
        <v>47</v>
      </c>
      <c r="G1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INFO]]))),G1576)</f>
        <v>96</v>
      </c>
    </row>
    <row r="1578" spans="1:7" x14ac:dyDescent="0.25">
      <c r="A1578" s="4" t="s">
        <v>1871</v>
      </c>
      <c r="B1578" s="5">
        <v>335689434934</v>
      </c>
      <c r="C1578" s="4" t="s">
        <v>9750</v>
      </c>
      <c r="D1578" s="4" t="s">
        <v>40</v>
      </c>
      <c r="E1578" s="6" t="s">
        <v>293</v>
      </c>
      <c r="F1578" s="5">
        <f>decoded[[#This Row],[FRT_DEC]]-B1577</f>
        <v>14</v>
      </c>
      <c r="G1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INFO]]))),G1577)</f>
        <v>96</v>
      </c>
    </row>
    <row r="1579" spans="1:7" x14ac:dyDescent="0.25">
      <c r="A1579" s="4" t="s">
        <v>1872</v>
      </c>
      <c r="B1579" s="5">
        <v>335689434940</v>
      </c>
      <c r="C1579" s="4" t="s">
        <v>9751</v>
      </c>
      <c r="D1579" s="4" t="s">
        <v>2045</v>
      </c>
      <c r="E1579" s="6" t="s">
        <v>8199</v>
      </c>
      <c r="F1579" s="5">
        <f>decoded[[#This Row],[FRT_DEC]]-B1578</f>
        <v>6</v>
      </c>
      <c r="G1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INFO]]))),G1578)</f>
        <v>96</v>
      </c>
    </row>
    <row r="1580" spans="1:7" x14ac:dyDescent="0.25">
      <c r="A1580" s="4" t="s">
        <v>1873</v>
      </c>
      <c r="B1580" s="5">
        <v>335689434943</v>
      </c>
      <c r="C1580" s="4" t="s">
        <v>9752</v>
      </c>
      <c r="D1580" s="4" t="s">
        <v>294</v>
      </c>
      <c r="E1580" s="6" t="s">
        <v>9753</v>
      </c>
      <c r="F1580" s="5">
        <f>decoded[[#This Row],[FRT_DEC]]-B1579</f>
        <v>3</v>
      </c>
      <c r="G1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INFO]]))),G1579)</f>
        <v>96</v>
      </c>
    </row>
    <row r="1581" spans="1:7" x14ac:dyDescent="0.25">
      <c r="A1581" s="4" t="s">
        <v>1874</v>
      </c>
      <c r="B1581" s="5">
        <v>335689434947</v>
      </c>
      <c r="C1581" s="4" t="s">
        <v>9754</v>
      </c>
      <c r="D1581" s="4" t="s">
        <v>7938</v>
      </c>
      <c r="E1581" s="6" t="s">
        <v>7991</v>
      </c>
      <c r="F1581" s="5">
        <f>decoded[[#This Row],[FRT_DEC]]-B1580</f>
        <v>4</v>
      </c>
      <c r="G1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INFO]]))),G1580)</f>
        <v>96</v>
      </c>
    </row>
    <row r="1582" spans="1:7" x14ac:dyDescent="0.25">
      <c r="A1582" s="4" t="s">
        <v>1676</v>
      </c>
      <c r="B1582" s="5">
        <v>335689435906</v>
      </c>
      <c r="C1582" s="4" t="s">
        <v>9755</v>
      </c>
      <c r="D1582" s="4" t="s">
        <v>7842</v>
      </c>
      <c r="E1582" s="6" t="s">
        <v>7993</v>
      </c>
      <c r="F1582" s="5">
        <f>decoded[[#This Row],[FRT_DEC]]-B1581</f>
        <v>959</v>
      </c>
      <c r="G1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INFO]]))),G1581)</f>
        <v>96</v>
      </c>
    </row>
    <row r="1583" spans="1:7" x14ac:dyDescent="0.25">
      <c r="A1583" s="4" t="s">
        <v>1677</v>
      </c>
      <c r="B1583" s="5">
        <v>335689435924</v>
      </c>
      <c r="C1583" s="4" t="s">
        <v>9756</v>
      </c>
      <c r="D1583" s="4" t="s">
        <v>1099</v>
      </c>
      <c r="E1583" s="6" t="s">
        <v>2081</v>
      </c>
      <c r="F1583" s="5">
        <f>decoded[[#This Row],[FRT_DEC]]-B1582</f>
        <v>18</v>
      </c>
      <c r="G1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INFO]]))),G1582)</f>
        <v>96</v>
      </c>
    </row>
    <row r="1584" spans="1:7" x14ac:dyDescent="0.25">
      <c r="A1584" s="4" t="s">
        <v>1678</v>
      </c>
      <c r="B1584" s="5">
        <v>335689435928</v>
      </c>
      <c r="C1584" s="4" t="s">
        <v>9757</v>
      </c>
      <c r="D1584" s="4" t="s">
        <v>1099</v>
      </c>
      <c r="E1584" s="6" t="s">
        <v>2089</v>
      </c>
      <c r="F1584" s="5">
        <f>decoded[[#This Row],[FRT_DEC]]-B1583</f>
        <v>4</v>
      </c>
      <c r="G1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INFO]]))),G1583)</f>
        <v>96</v>
      </c>
    </row>
    <row r="1585" spans="1:7" x14ac:dyDescent="0.25">
      <c r="A1585" s="4" t="s">
        <v>1875</v>
      </c>
      <c r="B1585" s="5">
        <v>335689435935</v>
      </c>
      <c r="C1585" s="4" t="s">
        <v>9758</v>
      </c>
      <c r="D1585" s="4" t="s">
        <v>72</v>
      </c>
      <c r="E1585" s="6" t="s">
        <v>2090</v>
      </c>
      <c r="F1585" s="5">
        <f>decoded[[#This Row],[FRT_DEC]]-B1584</f>
        <v>7</v>
      </c>
      <c r="G1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INFO]]))),G1584)</f>
        <v>96</v>
      </c>
    </row>
    <row r="1586" spans="1:7" x14ac:dyDescent="0.25">
      <c r="A1586" s="4" t="s">
        <v>1876</v>
      </c>
      <c r="B1586" s="5">
        <v>335689435951</v>
      </c>
      <c r="C1586" s="4" t="s">
        <v>9759</v>
      </c>
      <c r="D1586" s="4" t="s">
        <v>6</v>
      </c>
      <c r="E1586" s="6" t="s">
        <v>9760</v>
      </c>
      <c r="F1586" s="5">
        <f>decoded[[#This Row],[FRT_DEC]]-B1585</f>
        <v>16</v>
      </c>
      <c r="G1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INFO]]))),G1585)</f>
        <v>97</v>
      </c>
    </row>
    <row r="1587" spans="1:7" x14ac:dyDescent="0.25">
      <c r="A1587" s="4" t="s">
        <v>1679</v>
      </c>
      <c r="B1587" s="5">
        <v>335689435976</v>
      </c>
      <c r="C1587" s="4" t="s">
        <v>9761</v>
      </c>
      <c r="D1587" s="4" t="s">
        <v>72</v>
      </c>
      <c r="E1587" s="6" t="s">
        <v>2092</v>
      </c>
      <c r="F1587" s="5">
        <f>decoded[[#This Row],[FRT_DEC]]-B1586</f>
        <v>25</v>
      </c>
      <c r="G1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INFO]]))),G1586)</f>
        <v>97</v>
      </c>
    </row>
    <row r="1588" spans="1:7" x14ac:dyDescent="0.25">
      <c r="A1588" s="4" t="s">
        <v>1680</v>
      </c>
      <c r="B1588" s="5">
        <v>335689436013</v>
      </c>
      <c r="C1588" s="4" t="s">
        <v>9762</v>
      </c>
      <c r="D1588" s="4" t="s">
        <v>3671</v>
      </c>
      <c r="E1588" s="6" t="s">
        <v>9763</v>
      </c>
      <c r="F1588" s="5">
        <f>decoded[[#This Row],[FRT_DEC]]-B1587</f>
        <v>37</v>
      </c>
      <c r="G1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INFO]]))),G1587)</f>
        <v>97</v>
      </c>
    </row>
    <row r="1589" spans="1:7" x14ac:dyDescent="0.25">
      <c r="A1589" s="4" t="s">
        <v>1877</v>
      </c>
      <c r="B1589" s="5">
        <v>335689436017</v>
      </c>
      <c r="C1589" s="4" t="s">
        <v>9764</v>
      </c>
      <c r="D1589" s="4" t="s">
        <v>3671</v>
      </c>
      <c r="E1589" s="6" t="s">
        <v>7881</v>
      </c>
      <c r="F1589" s="5">
        <f>decoded[[#This Row],[FRT_DEC]]-B1588</f>
        <v>4</v>
      </c>
      <c r="G1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INFO]]))),G1588)</f>
        <v>97</v>
      </c>
    </row>
    <row r="1590" spans="1:7" x14ac:dyDescent="0.25">
      <c r="A1590" s="4" t="s">
        <v>1681</v>
      </c>
      <c r="B1590" s="5">
        <v>335689436929</v>
      </c>
      <c r="C1590" s="4" t="s">
        <v>9765</v>
      </c>
      <c r="D1590" s="4" t="s">
        <v>249</v>
      </c>
      <c r="E1590" s="6" t="s">
        <v>6981</v>
      </c>
      <c r="F1590" s="5">
        <f>decoded[[#This Row],[FRT_DEC]]-B1589</f>
        <v>912</v>
      </c>
      <c r="G1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INFO]]))),G1589)</f>
        <v>97</v>
      </c>
    </row>
    <row r="1591" spans="1:7" x14ac:dyDescent="0.25">
      <c r="A1591" s="4" t="s">
        <v>1682</v>
      </c>
      <c r="B1591" s="5">
        <v>335689436934</v>
      </c>
      <c r="C1591" s="4" t="s">
        <v>9766</v>
      </c>
      <c r="D1591" s="4" t="s">
        <v>7938</v>
      </c>
      <c r="E1591" s="6" t="s">
        <v>7998</v>
      </c>
      <c r="F1591" s="5">
        <f>decoded[[#This Row],[FRT_DEC]]-B1590</f>
        <v>5</v>
      </c>
      <c r="G1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INFO]]))),G1590)</f>
        <v>97</v>
      </c>
    </row>
    <row r="1592" spans="1:7" x14ac:dyDescent="0.25">
      <c r="A1592" s="4" t="s">
        <v>1683</v>
      </c>
      <c r="B1592" s="5">
        <v>335689440562</v>
      </c>
      <c r="C1592" s="4" t="s">
        <v>9767</v>
      </c>
      <c r="D1592" s="4" t="s">
        <v>5</v>
      </c>
      <c r="E1592" s="6" t="s">
        <v>9768</v>
      </c>
      <c r="F1592" s="5">
        <f>decoded[[#This Row],[FRT_DEC]]-B1591</f>
        <v>3628</v>
      </c>
      <c r="G1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INFO]]))),G1591)</f>
        <v>97</v>
      </c>
    </row>
    <row r="1593" spans="1:7" x14ac:dyDescent="0.25">
      <c r="A1593" s="4" t="s">
        <v>1684</v>
      </c>
      <c r="B1593" s="5">
        <v>335689440564</v>
      </c>
      <c r="C1593" s="4" t="s">
        <v>9769</v>
      </c>
      <c r="D1593" s="4" t="s">
        <v>5</v>
      </c>
      <c r="E1593" s="6" t="s">
        <v>7877</v>
      </c>
      <c r="F1593" s="5">
        <f>decoded[[#This Row],[FRT_DEC]]-B1592</f>
        <v>2</v>
      </c>
      <c r="G1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INFO]]))),G1592)</f>
        <v>97</v>
      </c>
    </row>
    <row r="1594" spans="1:7" x14ac:dyDescent="0.25">
      <c r="A1594" s="4" t="s">
        <v>1685</v>
      </c>
      <c r="B1594" s="5">
        <v>335689440567</v>
      </c>
      <c r="C1594" s="4" t="s">
        <v>9770</v>
      </c>
      <c r="D1594" s="4" t="s">
        <v>3686</v>
      </c>
      <c r="E1594" s="6" t="s">
        <v>9771</v>
      </c>
      <c r="F1594" s="5">
        <f>decoded[[#This Row],[FRT_DEC]]-B1593</f>
        <v>3</v>
      </c>
      <c r="G1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INFO]]))),G1593)</f>
        <v>97</v>
      </c>
    </row>
    <row r="1595" spans="1:7" x14ac:dyDescent="0.25">
      <c r="A1595" s="4" t="s">
        <v>1686</v>
      </c>
      <c r="B1595" s="5">
        <v>335689440569</v>
      </c>
      <c r="C1595" s="4" t="s">
        <v>9772</v>
      </c>
      <c r="D1595" s="4" t="s">
        <v>3686</v>
      </c>
      <c r="E1595" s="6" t="s">
        <v>7878</v>
      </c>
      <c r="F1595" s="5">
        <f>decoded[[#This Row],[FRT_DEC]]-B1594</f>
        <v>2</v>
      </c>
      <c r="G1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INFO]]))),G1594)</f>
        <v>97</v>
      </c>
    </row>
    <row r="1596" spans="1:7" x14ac:dyDescent="0.25">
      <c r="A1596" s="4" t="s">
        <v>1687</v>
      </c>
      <c r="B1596" s="5">
        <v>335689440578</v>
      </c>
      <c r="C1596" s="4" t="s">
        <v>9773</v>
      </c>
      <c r="D1596" s="4" t="s">
        <v>7842</v>
      </c>
      <c r="E1596" s="6" t="s">
        <v>8006</v>
      </c>
      <c r="F1596" s="5">
        <f>decoded[[#This Row],[FRT_DEC]]-B1595</f>
        <v>9</v>
      </c>
      <c r="G1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INFO]]))),G1595)</f>
        <v>97</v>
      </c>
    </row>
    <row r="1597" spans="1:7" x14ac:dyDescent="0.25">
      <c r="A1597" s="4" t="s">
        <v>1688</v>
      </c>
      <c r="B1597" s="5">
        <v>335689440588</v>
      </c>
      <c r="C1597" s="4" t="s">
        <v>9774</v>
      </c>
      <c r="D1597" s="4" t="s">
        <v>241</v>
      </c>
      <c r="E1597" s="6" t="s">
        <v>2110</v>
      </c>
      <c r="F1597" s="5">
        <f>decoded[[#This Row],[FRT_DEC]]-B1596</f>
        <v>10</v>
      </c>
      <c r="G1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INFO]]))),G1596)</f>
        <v>97</v>
      </c>
    </row>
    <row r="1598" spans="1:7" x14ac:dyDescent="0.25">
      <c r="A1598" s="4" t="s">
        <v>1689</v>
      </c>
      <c r="B1598" s="5">
        <v>335689440591</v>
      </c>
      <c r="C1598" s="4" t="s">
        <v>9775</v>
      </c>
      <c r="D1598" s="4" t="s">
        <v>243</v>
      </c>
      <c r="E1598" s="6" t="s">
        <v>3984</v>
      </c>
      <c r="F1598" s="5">
        <f>decoded[[#This Row],[FRT_DEC]]-B1597</f>
        <v>3</v>
      </c>
      <c r="G1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INFO]]))),G1597)</f>
        <v>97</v>
      </c>
    </row>
    <row r="1599" spans="1:7" x14ac:dyDescent="0.25">
      <c r="A1599" s="4" t="s">
        <v>1690</v>
      </c>
      <c r="B1599" s="5">
        <v>335689440596</v>
      </c>
      <c r="C1599" s="4" t="s">
        <v>9776</v>
      </c>
      <c r="D1599" s="4" t="s">
        <v>1099</v>
      </c>
      <c r="E1599" s="6" t="s">
        <v>2093</v>
      </c>
      <c r="F1599" s="5">
        <f>decoded[[#This Row],[FRT_DEC]]-B1598</f>
        <v>5</v>
      </c>
      <c r="G1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INFO]]))),G1598)</f>
        <v>97</v>
      </c>
    </row>
    <row r="1600" spans="1:7" x14ac:dyDescent="0.25">
      <c r="A1600" s="4" t="s">
        <v>1691</v>
      </c>
      <c r="B1600" s="5">
        <v>335689440601</v>
      </c>
      <c r="C1600" s="4" t="s">
        <v>9777</v>
      </c>
      <c r="D1600" s="4" t="s">
        <v>72</v>
      </c>
      <c r="E1600" s="6" t="s">
        <v>2094</v>
      </c>
      <c r="F1600" s="5">
        <f>decoded[[#This Row],[FRT_DEC]]-B1599</f>
        <v>5</v>
      </c>
      <c r="G1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INFO]]))),G1599)</f>
        <v>97</v>
      </c>
    </row>
    <row r="1601" spans="1:7" x14ac:dyDescent="0.25">
      <c r="A1601" s="4" t="s">
        <v>1692</v>
      </c>
      <c r="B1601" s="5">
        <v>335689440607</v>
      </c>
      <c r="C1601" s="4" t="s">
        <v>9778</v>
      </c>
      <c r="D1601" s="4" t="s">
        <v>72</v>
      </c>
      <c r="E1601" s="6" t="s">
        <v>2095</v>
      </c>
      <c r="F1601" s="5">
        <f>decoded[[#This Row],[FRT_DEC]]-B1600</f>
        <v>6</v>
      </c>
      <c r="G1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INFO]]))),G1600)</f>
        <v>97</v>
      </c>
    </row>
    <row r="1602" spans="1:7" x14ac:dyDescent="0.25">
      <c r="A1602" s="4" t="s">
        <v>1693</v>
      </c>
      <c r="B1602" s="5">
        <v>335689440618</v>
      </c>
      <c r="C1602" s="4" t="s">
        <v>9779</v>
      </c>
      <c r="D1602" s="4" t="s">
        <v>246</v>
      </c>
      <c r="E1602" s="6" t="s">
        <v>9780</v>
      </c>
      <c r="F1602" s="5">
        <f>decoded[[#This Row],[FRT_DEC]]-B1601</f>
        <v>11</v>
      </c>
      <c r="G1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INFO]]))),G1601)</f>
        <v>97</v>
      </c>
    </row>
    <row r="1603" spans="1:7" x14ac:dyDescent="0.25">
      <c r="A1603" s="4" t="s">
        <v>1694</v>
      </c>
      <c r="B1603" s="5">
        <v>335689440623</v>
      </c>
      <c r="C1603" s="4" t="s">
        <v>9781</v>
      </c>
      <c r="D1603" s="4" t="s">
        <v>7938</v>
      </c>
      <c r="E1603" s="6" t="s">
        <v>8012</v>
      </c>
      <c r="F1603" s="5">
        <f>decoded[[#This Row],[FRT_DEC]]-B1602</f>
        <v>5</v>
      </c>
      <c r="G1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INFO]]))),G1602)</f>
        <v>97</v>
      </c>
    </row>
    <row r="1604" spans="1:7" x14ac:dyDescent="0.25">
      <c r="A1604" s="4" t="s">
        <v>1695</v>
      </c>
      <c r="B1604" s="5">
        <v>335689441017</v>
      </c>
      <c r="C1604" s="4" t="s">
        <v>9782</v>
      </c>
      <c r="D1604" s="4" t="s">
        <v>7842</v>
      </c>
      <c r="E1604" s="6" t="s">
        <v>8130</v>
      </c>
      <c r="F1604" s="5">
        <f>decoded[[#This Row],[FRT_DEC]]-B1603</f>
        <v>394</v>
      </c>
      <c r="G1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INFO]]))),G1603)</f>
        <v>97</v>
      </c>
    </row>
    <row r="1605" spans="1:7" x14ac:dyDescent="0.25">
      <c r="A1605" s="4" t="s">
        <v>1696</v>
      </c>
      <c r="B1605" s="5">
        <v>335689441024</v>
      </c>
      <c r="C1605" s="4" t="s">
        <v>9783</v>
      </c>
      <c r="D1605" s="4" t="s">
        <v>1099</v>
      </c>
      <c r="E1605" s="6" t="s">
        <v>2096</v>
      </c>
      <c r="F1605" s="5">
        <f>decoded[[#This Row],[FRT_DEC]]-B1604</f>
        <v>7</v>
      </c>
      <c r="G1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INFO]]))),G1604)</f>
        <v>97</v>
      </c>
    </row>
    <row r="1606" spans="1:7" x14ac:dyDescent="0.25">
      <c r="A1606" s="4" t="s">
        <v>1697</v>
      </c>
      <c r="B1606" s="5">
        <v>335689441030</v>
      </c>
      <c r="C1606" s="4" t="s">
        <v>9784</v>
      </c>
      <c r="D1606" s="4" t="s">
        <v>72</v>
      </c>
      <c r="E1606" s="6" t="s">
        <v>2097</v>
      </c>
      <c r="F1606" s="5">
        <f>decoded[[#This Row],[FRT_DEC]]-B1605</f>
        <v>6</v>
      </c>
      <c r="G1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INFO]]))),G1605)</f>
        <v>97</v>
      </c>
    </row>
    <row r="1607" spans="1:7" x14ac:dyDescent="0.25">
      <c r="A1607" s="4" t="s">
        <v>1698</v>
      </c>
      <c r="B1607" s="5">
        <v>335689441042</v>
      </c>
      <c r="C1607" s="4" t="s">
        <v>9785</v>
      </c>
      <c r="D1607" s="4" t="s">
        <v>3672</v>
      </c>
      <c r="E1607" s="6" t="s">
        <v>5337</v>
      </c>
      <c r="F1607" s="5">
        <f>decoded[[#This Row],[FRT_DEC]]-B1606</f>
        <v>12</v>
      </c>
      <c r="G1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INFO]]))),G1606)</f>
        <v>97</v>
      </c>
    </row>
    <row r="1608" spans="1:7" x14ac:dyDescent="0.25">
      <c r="A1608" s="4" t="s">
        <v>1699</v>
      </c>
      <c r="B1608" s="5">
        <v>335689441788</v>
      </c>
      <c r="C1608" s="4" t="s">
        <v>9786</v>
      </c>
      <c r="D1608" s="4" t="s">
        <v>262</v>
      </c>
      <c r="E1608" s="6" t="s">
        <v>5338</v>
      </c>
      <c r="F1608" s="5">
        <f>decoded[[#This Row],[FRT_DEC]]-B1607</f>
        <v>746</v>
      </c>
      <c r="G1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INFO]]))),G1607)</f>
        <v>97</v>
      </c>
    </row>
    <row r="1609" spans="1:7" x14ac:dyDescent="0.25">
      <c r="A1609" s="4" t="s">
        <v>1700</v>
      </c>
      <c r="B1609" s="5">
        <v>335689441793</v>
      </c>
      <c r="C1609" s="4" t="s">
        <v>9787</v>
      </c>
      <c r="D1609" s="4" t="s">
        <v>7938</v>
      </c>
      <c r="E1609" s="6" t="s">
        <v>8136</v>
      </c>
      <c r="F1609" s="5">
        <f>decoded[[#This Row],[FRT_DEC]]-B1608</f>
        <v>5</v>
      </c>
      <c r="G1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INFO]]))),G1608)</f>
        <v>97</v>
      </c>
    </row>
    <row r="1610" spans="1:7" x14ac:dyDescent="0.25">
      <c r="A1610" s="4" t="s">
        <v>1701</v>
      </c>
      <c r="B1610" s="5">
        <v>335689443121</v>
      </c>
      <c r="C1610" s="4" t="s">
        <v>9788</v>
      </c>
      <c r="D1610" s="4" t="s">
        <v>84</v>
      </c>
      <c r="E1610" s="6" t="s">
        <v>3977</v>
      </c>
      <c r="F1610" s="5">
        <f>decoded[[#This Row],[FRT_DEC]]-B1609</f>
        <v>1328</v>
      </c>
      <c r="G1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INFO]]))),G1609)</f>
        <v>97</v>
      </c>
    </row>
    <row r="1611" spans="1:7" x14ac:dyDescent="0.25">
      <c r="A1611" s="4" t="s">
        <v>1702</v>
      </c>
      <c r="B1611" s="5">
        <v>335689443124</v>
      </c>
      <c r="C1611" s="4" t="s">
        <v>9789</v>
      </c>
      <c r="D1611" s="4" t="s">
        <v>3684</v>
      </c>
      <c r="E1611" s="6" t="s">
        <v>9790</v>
      </c>
      <c r="F1611" s="5">
        <f>decoded[[#This Row],[FRT_DEC]]-B1610</f>
        <v>3</v>
      </c>
      <c r="G1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INFO]]))),G1610)</f>
        <v>97</v>
      </c>
    </row>
    <row r="1612" spans="1:7" x14ac:dyDescent="0.25">
      <c r="A1612" s="4" t="s">
        <v>1878</v>
      </c>
      <c r="B1612" s="5">
        <v>335689443130</v>
      </c>
      <c r="C1612" s="4" t="s">
        <v>9791</v>
      </c>
      <c r="D1612" s="4" t="s">
        <v>3684</v>
      </c>
      <c r="E1612" s="6" t="s">
        <v>7879</v>
      </c>
      <c r="F1612" s="5">
        <f>decoded[[#This Row],[FRT_DEC]]-B1611</f>
        <v>6</v>
      </c>
      <c r="G1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INFO]]))),G1611)</f>
        <v>97</v>
      </c>
    </row>
    <row r="1613" spans="1:7" x14ac:dyDescent="0.25">
      <c r="A1613" s="4" t="s">
        <v>1703</v>
      </c>
      <c r="B1613" s="5">
        <v>335689443150</v>
      </c>
      <c r="C1613" s="4" t="s">
        <v>9792</v>
      </c>
      <c r="D1613" s="4" t="s">
        <v>85</v>
      </c>
      <c r="E1613" s="6" t="s">
        <v>263</v>
      </c>
      <c r="F1613" s="5">
        <f>decoded[[#This Row],[FRT_DEC]]-B1612</f>
        <v>20</v>
      </c>
      <c r="G1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INFO]]))),G1612)</f>
        <v>97</v>
      </c>
    </row>
    <row r="1614" spans="1:7" x14ac:dyDescent="0.25">
      <c r="A1614" s="4" t="s">
        <v>1704</v>
      </c>
      <c r="B1614" s="5">
        <v>335689443288</v>
      </c>
      <c r="C1614" s="4" t="s">
        <v>9793</v>
      </c>
      <c r="D1614" s="4" t="s">
        <v>87</v>
      </c>
      <c r="E1614" s="6" t="s">
        <v>3695</v>
      </c>
      <c r="F1614" s="5">
        <f>decoded[[#This Row],[FRT_DEC]]-B1613</f>
        <v>138</v>
      </c>
      <c r="G1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INFO]]))),G1613)</f>
        <v>97</v>
      </c>
    </row>
    <row r="1615" spans="1:7" x14ac:dyDescent="0.25">
      <c r="A1615" s="4" t="s">
        <v>1705</v>
      </c>
      <c r="B1615" s="5">
        <v>335689443456</v>
      </c>
      <c r="C1615" s="4" t="s">
        <v>9794</v>
      </c>
      <c r="D1615" s="4" t="s">
        <v>43</v>
      </c>
      <c r="E1615" s="6" t="s">
        <v>3675</v>
      </c>
      <c r="F1615" s="5">
        <f>decoded[[#This Row],[FRT_DEC]]-B1614</f>
        <v>168</v>
      </c>
      <c r="G1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INFO]]))),G1614)</f>
        <v>97</v>
      </c>
    </row>
    <row r="1616" spans="1:7" x14ac:dyDescent="0.25">
      <c r="A1616" s="4" t="s">
        <v>1706</v>
      </c>
      <c r="B1616" s="5">
        <v>335689443458</v>
      </c>
      <c r="C1616" s="4" t="s">
        <v>9795</v>
      </c>
      <c r="D1616" s="4" t="s">
        <v>3685</v>
      </c>
      <c r="E1616" s="6" t="s">
        <v>9796</v>
      </c>
      <c r="F1616" s="5">
        <f>decoded[[#This Row],[FRT_DEC]]-B1615</f>
        <v>2</v>
      </c>
      <c r="G1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INFO]]))),G1615)</f>
        <v>97</v>
      </c>
    </row>
    <row r="1617" spans="1:7" x14ac:dyDescent="0.25">
      <c r="A1617" s="4" t="s">
        <v>1707</v>
      </c>
      <c r="B1617" s="5">
        <v>335689443462</v>
      </c>
      <c r="C1617" s="4" t="s">
        <v>9797</v>
      </c>
      <c r="D1617" s="4" t="s">
        <v>3685</v>
      </c>
      <c r="E1617" s="6" t="s">
        <v>7880</v>
      </c>
      <c r="F1617" s="5">
        <f>decoded[[#This Row],[FRT_DEC]]-B1616</f>
        <v>4</v>
      </c>
      <c r="G1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INFO]]))),G1616)</f>
        <v>97</v>
      </c>
    </row>
    <row r="1618" spans="1:7" x14ac:dyDescent="0.25">
      <c r="A1618" s="4" t="s">
        <v>1708</v>
      </c>
      <c r="B1618" s="5">
        <v>335689443476</v>
      </c>
      <c r="C1618" s="4" t="s">
        <v>9798</v>
      </c>
      <c r="D1618" s="4" t="s">
        <v>7842</v>
      </c>
      <c r="E1618" s="6" t="s">
        <v>7845</v>
      </c>
      <c r="F1618" s="5">
        <f>decoded[[#This Row],[FRT_DEC]]-B1617</f>
        <v>14</v>
      </c>
      <c r="G1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INFO]]))),G1617)</f>
        <v>97</v>
      </c>
    </row>
    <row r="1619" spans="1:7" x14ac:dyDescent="0.25">
      <c r="A1619" s="4" t="s">
        <v>1709</v>
      </c>
      <c r="B1619" s="5">
        <v>335689443484</v>
      </c>
      <c r="C1619" s="4" t="s">
        <v>9799</v>
      </c>
      <c r="D1619" s="4" t="s">
        <v>7938</v>
      </c>
      <c r="E1619" s="6" t="s">
        <v>8149</v>
      </c>
      <c r="F1619" s="5">
        <f>decoded[[#This Row],[FRT_DEC]]-B1618</f>
        <v>8</v>
      </c>
      <c r="G1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INFO]]))),G1618)</f>
        <v>97</v>
      </c>
    </row>
    <row r="1620" spans="1:7" x14ac:dyDescent="0.25">
      <c r="A1620" s="4" t="s">
        <v>1710</v>
      </c>
      <c r="B1620" s="5">
        <v>335689443487</v>
      </c>
      <c r="C1620" s="4" t="s">
        <v>9800</v>
      </c>
      <c r="D1620" s="4" t="s">
        <v>7842</v>
      </c>
      <c r="E1620" s="6" t="s">
        <v>8151</v>
      </c>
      <c r="F1620" s="5">
        <f>decoded[[#This Row],[FRT_DEC]]-B1619</f>
        <v>3</v>
      </c>
      <c r="G1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INFO]]))),G1619)</f>
        <v>97</v>
      </c>
    </row>
    <row r="1621" spans="1:7" x14ac:dyDescent="0.25">
      <c r="A1621" s="4" t="s">
        <v>1711</v>
      </c>
      <c r="B1621" s="5">
        <v>335689443500</v>
      </c>
      <c r="C1621" s="4" t="s">
        <v>9801</v>
      </c>
      <c r="D1621" s="4" t="s">
        <v>1099</v>
      </c>
      <c r="E1621" s="6" t="s">
        <v>2098</v>
      </c>
      <c r="F1621" s="5">
        <f>decoded[[#This Row],[FRT_DEC]]-B1620</f>
        <v>13</v>
      </c>
      <c r="G1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INFO]]))),G1620)</f>
        <v>97</v>
      </c>
    </row>
    <row r="1622" spans="1:7" x14ac:dyDescent="0.25">
      <c r="A1622" s="4" t="s">
        <v>1712</v>
      </c>
      <c r="B1622" s="5">
        <v>335689443505</v>
      </c>
      <c r="C1622" s="4" t="s">
        <v>9802</v>
      </c>
      <c r="D1622" s="4" t="s">
        <v>72</v>
      </c>
      <c r="E1622" s="6" t="s">
        <v>2099</v>
      </c>
      <c r="F1622" s="5">
        <f>decoded[[#This Row],[FRT_DEC]]-B1621</f>
        <v>5</v>
      </c>
      <c r="G1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INFO]]))),G1621)</f>
        <v>97</v>
      </c>
    </row>
    <row r="1623" spans="1:7" x14ac:dyDescent="0.25">
      <c r="A1623" s="4" t="s">
        <v>1713</v>
      </c>
      <c r="B1623" s="5">
        <v>335689443526</v>
      </c>
      <c r="C1623" s="4" t="s">
        <v>9803</v>
      </c>
      <c r="D1623" s="4" t="s">
        <v>1099</v>
      </c>
      <c r="E1623" s="6" t="s">
        <v>2100</v>
      </c>
      <c r="F1623" s="5">
        <f>decoded[[#This Row],[FRT_DEC]]-B1622</f>
        <v>21</v>
      </c>
      <c r="G1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INFO]]))),G1622)</f>
        <v>97</v>
      </c>
    </row>
    <row r="1624" spans="1:7" x14ac:dyDescent="0.25">
      <c r="A1624" s="4" t="s">
        <v>1714</v>
      </c>
      <c r="B1624" s="5">
        <v>335689443533</v>
      </c>
      <c r="C1624" s="4" t="s">
        <v>9804</v>
      </c>
      <c r="D1624" s="4" t="s">
        <v>72</v>
      </c>
      <c r="E1624" s="6" t="s">
        <v>2101</v>
      </c>
      <c r="F1624" s="5">
        <f>decoded[[#This Row],[FRT_DEC]]-B1623</f>
        <v>7</v>
      </c>
      <c r="G1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INFO]]))),G1623)</f>
        <v>97</v>
      </c>
    </row>
    <row r="1625" spans="1:7" x14ac:dyDescent="0.25">
      <c r="A1625" s="4" t="s">
        <v>1715</v>
      </c>
      <c r="B1625" s="5">
        <v>335689443555</v>
      </c>
      <c r="C1625" s="4" t="s">
        <v>9805</v>
      </c>
      <c r="D1625" s="4" t="s">
        <v>1099</v>
      </c>
      <c r="E1625" s="6" t="s">
        <v>2102</v>
      </c>
      <c r="F1625" s="5">
        <f>decoded[[#This Row],[FRT_DEC]]-B1624</f>
        <v>22</v>
      </c>
      <c r="G1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INFO]]))),G1624)</f>
        <v>97</v>
      </c>
    </row>
    <row r="1626" spans="1:7" x14ac:dyDescent="0.25">
      <c r="A1626" s="4" t="s">
        <v>1716</v>
      </c>
      <c r="B1626" s="5">
        <v>335689443560</v>
      </c>
      <c r="C1626" s="4" t="s">
        <v>9806</v>
      </c>
      <c r="D1626" s="4" t="s">
        <v>72</v>
      </c>
      <c r="E1626" s="6" t="s">
        <v>2103</v>
      </c>
      <c r="F1626" s="5">
        <f>decoded[[#This Row],[FRT_DEC]]-B1625</f>
        <v>5</v>
      </c>
      <c r="G1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INFO]]))),G1625)</f>
        <v>97</v>
      </c>
    </row>
    <row r="1627" spans="1:7" x14ac:dyDescent="0.25">
      <c r="A1627" s="4" t="s">
        <v>1717</v>
      </c>
      <c r="B1627" s="5">
        <v>335689443585</v>
      </c>
      <c r="C1627" s="4" t="s">
        <v>9807</v>
      </c>
      <c r="D1627" s="4" t="s">
        <v>40</v>
      </c>
      <c r="E1627" s="6" t="s">
        <v>2042</v>
      </c>
      <c r="F1627" s="5">
        <f>decoded[[#This Row],[FRT_DEC]]-B1626</f>
        <v>25</v>
      </c>
      <c r="G1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INFO]]))),G1626)</f>
        <v>97</v>
      </c>
    </row>
    <row r="1628" spans="1:7" x14ac:dyDescent="0.25">
      <c r="A1628" s="4" t="s">
        <v>1718</v>
      </c>
      <c r="B1628" s="5">
        <v>335689443587</v>
      </c>
      <c r="C1628" s="4" t="s">
        <v>9808</v>
      </c>
      <c r="D1628" s="4" t="s">
        <v>2043</v>
      </c>
      <c r="E1628" s="6" t="s">
        <v>9809</v>
      </c>
      <c r="F1628" s="5">
        <f>decoded[[#This Row],[FRT_DEC]]-B1627</f>
        <v>2</v>
      </c>
      <c r="G1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INFO]]))),G1627)</f>
        <v>97</v>
      </c>
    </row>
    <row r="1629" spans="1:7" ht="30" x14ac:dyDescent="0.25">
      <c r="A1629" s="4" t="s">
        <v>1719</v>
      </c>
      <c r="B1629" s="5">
        <v>335689443608</v>
      </c>
      <c r="C1629" s="4" t="s">
        <v>9810</v>
      </c>
      <c r="D1629" s="4" t="s">
        <v>241</v>
      </c>
      <c r="E1629" s="6" t="s">
        <v>2111</v>
      </c>
      <c r="F1629" s="5">
        <f>decoded[[#This Row],[FRT_DEC]]-B1628</f>
        <v>21</v>
      </c>
      <c r="G1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INFO]]))),G1628)</f>
        <v>97</v>
      </c>
    </row>
    <row r="1630" spans="1:7" x14ac:dyDescent="0.25">
      <c r="A1630" s="4" t="s">
        <v>1720</v>
      </c>
      <c r="B1630" s="5">
        <v>335689443611</v>
      </c>
      <c r="C1630" s="4" t="s">
        <v>9811</v>
      </c>
      <c r="D1630" s="4" t="s">
        <v>243</v>
      </c>
      <c r="E1630" s="6" t="s">
        <v>3939</v>
      </c>
      <c r="F1630" s="5">
        <f>decoded[[#This Row],[FRT_DEC]]-B1629</f>
        <v>3</v>
      </c>
      <c r="G1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INFO]]))),G1629)</f>
        <v>97</v>
      </c>
    </row>
    <row r="1631" spans="1:7" x14ac:dyDescent="0.25">
      <c r="A1631" s="4" t="s">
        <v>1721</v>
      </c>
      <c r="B1631" s="5">
        <v>335689443656</v>
      </c>
      <c r="C1631" s="4" t="s">
        <v>9812</v>
      </c>
      <c r="D1631" s="4" t="s">
        <v>40</v>
      </c>
      <c r="E1631" s="6" t="s">
        <v>44</v>
      </c>
      <c r="F1631" s="5">
        <f>decoded[[#This Row],[FRT_DEC]]-B1630</f>
        <v>45</v>
      </c>
      <c r="G1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INFO]]))),G1630)</f>
        <v>97</v>
      </c>
    </row>
    <row r="1632" spans="1:7" x14ac:dyDescent="0.25">
      <c r="A1632" s="4" t="s">
        <v>1722</v>
      </c>
      <c r="B1632" s="5">
        <v>335689443662</v>
      </c>
      <c r="C1632" s="4" t="s">
        <v>9813</v>
      </c>
      <c r="D1632" s="4" t="s">
        <v>246</v>
      </c>
      <c r="E1632" s="6" t="s">
        <v>9814</v>
      </c>
      <c r="F1632" s="5">
        <f>decoded[[#This Row],[FRT_DEC]]-B1631</f>
        <v>6</v>
      </c>
      <c r="G1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INFO]]))),G1631)</f>
        <v>97</v>
      </c>
    </row>
    <row r="1633" spans="1:7" x14ac:dyDescent="0.25">
      <c r="A1633" s="4" t="s">
        <v>1723</v>
      </c>
      <c r="B1633" s="5">
        <v>335689443668</v>
      </c>
      <c r="C1633" s="4" t="s">
        <v>9815</v>
      </c>
      <c r="D1633" s="4" t="s">
        <v>1099</v>
      </c>
      <c r="E1633" s="6" t="s">
        <v>2104</v>
      </c>
      <c r="F1633" s="5">
        <f>decoded[[#This Row],[FRT_DEC]]-B1632</f>
        <v>6</v>
      </c>
      <c r="G1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INFO]]))),G1632)</f>
        <v>97</v>
      </c>
    </row>
    <row r="1634" spans="1:7" x14ac:dyDescent="0.25">
      <c r="A1634" s="4" t="s">
        <v>1879</v>
      </c>
      <c r="B1634" s="5">
        <v>335689443673</v>
      </c>
      <c r="C1634" s="4" t="s">
        <v>9816</v>
      </c>
      <c r="D1634" s="4" t="s">
        <v>1099</v>
      </c>
      <c r="E1634" s="6" t="s">
        <v>2105</v>
      </c>
      <c r="F1634" s="5">
        <f>decoded[[#This Row],[FRT_DEC]]-B1633</f>
        <v>5</v>
      </c>
      <c r="G1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INFO]]))),G1633)</f>
        <v>97</v>
      </c>
    </row>
    <row r="1635" spans="1:7" x14ac:dyDescent="0.25">
      <c r="A1635" s="4" t="s">
        <v>1880</v>
      </c>
      <c r="B1635" s="5">
        <v>335689443686</v>
      </c>
      <c r="C1635" s="4" t="s">
        <v>9817</v>
      </c>
      <c r="D1635" s="4" t="s">
        <v>72</v>
      </c>
      <c r="E1635" s="6" t="s">
        <v>2092</v>
      </c>
      <c r="F1635" s="5">
        <f>decoded[[#This Row],[FRT_DEC]]-B1634</f>
        <v>13</v>
      </c>
      <c r="G1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INFO]]))),G1634)</f>
        <v>97</v>
      </c>
    </row>
    <row r="1636" spans="1:7" x14ac:dyDescent="0.25">
      <c r="A1636" s="4" t="s">
        <v>1724</v>
      </c>
      <c r="B1636" s="5">
        <v>335689444017</v>
      </c>
      <c r="C1636" s="4" t="s">
        <v>9818</v>
      </c>
      <c r="D1636" s="4" t="s">
        <v>2045</v>
      </c>
      <c r="E1636" s="6" t="s">
        <v>8267</v>
      </c>
      <c r="F1636" s="5">
        <f>decoded[[#This Row],[FRT_DEC]]-B1635</f>
        <v>331</v>
      </c>
      <c r="G1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INFO]]))),G1635)</f>
        <v>97</v>
      </c>
    </row>
    <row r="1637" spans="1:7" x14ac:dyDescent="0.25">
      <c r="A1637" s="4" t="s">
        <v>1725</v>
      </c>
      <c r="B1637" s="5">
        <v>335689444191</v>
      </c>
      <c r="C1637" s="4" t="s">
        <v>9819</v>
      </c>
      <c r="D1637" s="4" t="s">
        <v>249</v>
      </c>
      <c r="E1637" s="6" t="s">
        <v>7864</v>
      </c>
      <c r="F1637" s="5">
        <f>decoded[[#This Row],[FRT_DEC]]-B1636</f>
        <v>174</v>
      </c>
      <c r="G1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INFO]]))),G1636)</f>
        <v>97</v>
      </c>
    </row>
    <row r="1638" spans="1:7" x14ac:dyDescent="0.25">
      <c r="A1638" s="4" t="s">
        <v>1881</v>
      </c>
      <c r="B1638" s="5">
        <v>335689444209</v>
      </c>
      <c r="C1638" s="4" t="s">
        <v>9820</v>
      </c>
      <c r="D1638" s="4" t="s">
        <v>1099</v>
      </c>
      <c r="E1638" s="6" t="s">
        <v>2093</v>
      </c>
      <c r="F1638" s="5">
        <f>decoded[[#This Row],[FRT_DEC]]-B1637</f>
        <v>18</v>
      </c>
      <c r="G1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INFO]]))),G1637)</f>
        <v>97</v>
      </c>
    </row>
    <row r="1639" spans="1:7" x14ac:dyDescent="0.25">
      <c r="A1639" s="4" t="s">
        <v>1882</v>
      </c>
      <c r="B1639" s="5">
        <v>335689444225</v>
      </c>
      <c r="C1639" s="4" t="s">
        <v>9821</v>
      </c>
      <c r="D1639" s="4" t="s">
        <v>1099</v>
      </c>
      <c r="E1639" s="6" t="s">
        <v>2106</v>
      </c>
      <c r="F1639" s="5">
        <f>decoded[[#This Row],[FRT_DEC]]-B1638</f>
        <v>16</v>
      </c>
      <c r="G1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INFO]]))),G1638)</f>
        <v>97</v>
      </c>
    </row>
    <row r="1640" spans="1:7" x14ac:dyDescent="0.25">
      <c r="A1640" s="4" t="s">
        <v>1883</v>
      </c>
      <c r="B1640" s="5">
        <v>335689444238</v>
      </c>
      <c r="C1640" s="4" t="s">
        <v>9822</v>
      </c>
      <c r="D1640" s="4" t="s">
        <v>40</v>
      </c>
      <c r="E1640" s="6" t="s">
        <v>328</v>
      </c>
      <c r="F1640" s="5">
        <f>decoded[[#This Row],[FRT_DEC]]-B1639</f>
        <v>13</v>
      </c>
      <c r="G1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INFO]]))),G1639)</f>
        <v>97</v>
      </c>
    </row>
    <row r="1641" spans="1:7" x14ac:dyDescent="0.25">
      <c r="A1641" s="4" t="s">
        <v>1884</v>
      </c>
      <c r="B1641" s="5">
        <v>335689444241</v>
      </c>
      <c r="C1641" s="4" t="s">
        <v>9823</v>
      </c>
      <c r="D1641" s="4" t="s">
        <v>330</v>
      </c>
      <c r="E1641" s="6" t="s">
        <v>9824</v>
      </c>
      <c r="F1641" s="5">
        <f>decoded[[#This Row],[FRT_DEC]]-B1640</f>
        <v>3</v>
      </c>
      <c r="G1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INFO]]))),G1640)</f>
        <v>97</v>
      </c>
    </row>
    <row r="1642" spans="1:7" x14ac:dyDescent="0.25">
      <c r="A1642" s="4" t="s">
        <v>1885</v>
      </c>
      <c r="B1642" s="5">
        <v>335689444263</v>
      </c>
      <c r="C1642" s="4" t="s">
        <v>9825</v>
      </c>
      <c r="D1642" s="4" t="s">
        <v>40</v>
      </c>
      <c r="E1642" s="6" t="s">
        <v>724</v>
      </c>
      <c r="F1642" s="5">
        <f>decoded[[#This Row],[FRT_DEC]]-B1641</f>
        <v>22</v>
      </c>
      <c r="G1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INFO]]))),G1641)</f>
        <v>97</v>
      </c>
    </row>
    <row r="1643" spans="1:7" x14ac:dyDescent="0.25">
      <c r="A1643" s="4" t="s">
        <v>1886</v>
      </c>
      <c r="B1643" s="5">
        <v>335689444275</v>
      </c>
      <c r="C1643" s="4" t="s">
        <v>9826</v>
      </c>
      <c r="D1643" s="4" t="s">
        <v>40</v>
      </c>
      <c r="E1643" s="6" t="s">
        <v>45</v>
      </c>
      <c r="F1643" s="5">
        <f>decoded[[#This Row],[FRT_DEC]]-B1642</f>
        <v>12</v>
      </c>
      <c r="G1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INFO]]))),G1642)</f>
        <v>97</v>
      </c>
    </row>
    <row r="1644" spans="1:7" x14ac:dyDescent="0.25">
      <c r="A1644" s="4" t="s">
        <v>1726</v>
      </c>
      <c r="B1644" s="5">
        <v>335689444279</v>
      </c>
      <c r="C1644" s="4" t="s">
        <v>9827</v>
      </c>
      <c r="D1644" s="4" t="s">
        <v>46</v>
      </c>
      <c r="E1644" s="6" t="s">
        <v>6961</v>
      </c>
      <c r="F1644" s="5">
        <f>decoded[[#This Row],[FRT_DEC]]-B1643</f>
        <v>4</v>
      </c>
      <c r="G1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INFO]]))),G1643)</f>
        <v>97</v>
      </c>
    </row>
    <row r="1645" spans="1:7" x14ac:dyDescent="0.25">
      <c r="A1645" s="4" t="s">
        <v>1727</v>
      </c>
      <c r="B1645" s="5">
        <v>335689444285</v>
      </c>
      <c r="C1645" s="4" t="s">
        <v>9828</v>
      </c>
      <c r="D1645" s="4" t="s">
        <v>72</v>
      </c>
      <c r="E1645" s="6" t="s">
        <v>3683</v>
      </c>
      <c r="F1645" s="5">
        <f>decoded[[#This Row],[FRT_DEC]]-B1644</f>
        <v>6</v>
      </c>
      <c r="G1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INFO]]))),G1644)</f>
        <v>97</v>
      </c>
    </row>
    <row r="1646" spans="1:7" x14ac:dyDescent="0.25">
      <c r="A1646" s="4" t="s">
        <v>1728</v>
      </c>
      <c r="B1646" s="5">
        <v>335689444290</v>
      </c>
      <c r="C1646" s="4" t="s">
        <v>9829</v>
      </c>
      <c r="D1646" s="4" t="s">
        <v>72</v>
      </c>
      <c r="E1646" s="6" t="s">
        <v>2088</v>
      </c>
      <c r="F1646" s="5">
        <f>decoded[[#This Row],[FRT_DEC]]-B1645</f>
        <v>5</v>
      </c>
      <c r="G1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INFO]]))),G1645)</f>
        <v>97</v>
      </c>
    </row>
    <row r="1647" spans="1:7" x14ac:dyDescent="0.25">
      <c r="A1647" s="4" t="s">
        <v>1887</v>
      </c>
      <c r="B1647" s="5">
        <v>335689444305</v>
      </c>
      <c r="C1647" s="4" t="s">
        <v>9830</v>
      </c>
      <c r="D1647" s="4" t="s">
        <v>72</v>
      </c>
      <c r="E1647" s="6" t="s">
        <v>2107</v>
      </c>
      <c r="F1647" s="5">
        <f>decoded[[#This Row],[FRT_DEC]]-B1646</f>
        <v>15</v>
      </c>
      <c r="G1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INFO]]))),G1646)</f>
        <v>97</v>
      </c>
    </row>
    <row r="1648" spans="1:7" x14ac:dyDescent="0.25">
      <c r="A1648" s="4" t="s">
        <v>1888</v>
      </c>
      <c r="B1648" s="5">
        <v>335689445145</v>
      </c>
      <c r="C1648" s="4" t="s">
        <v>9831</v>
      </c>
      <c r="D1648" s="4" t="s">
        <v>7938</v>
      </c>
      <c r="E1648" s="6" t="s">
        <v>8184</v>
      </c>
      <c r="F1648" s="5">
        <f>decoded[[#This Row],[FRT_DEC]]-B1647</f>
        <v>840</v>
      </c>
      <c r="G1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INFO]]))),G1647)</f>
        <v>97</v>
      </c>
    </row>
    <row r="1649" spans="1:7" x14ac:dyDescent="0.25">
      <c r="A1649" s="4" t="s">
        <v>1729</v>
      </c>
      <c r="B1649" s="5">
        <v>335689445632</v>
      </c>
      <c r="C1649" s="4" t="s">
        <v>9832</v>
      </c>
      <c r="D1649" s="4" t="s">
        <v>7842</v>
      </c>
      <c r="E1649" s="6" t="s">
        <v>7989</v>
      </c>
      <c r="F1649" s="5">
        <f>decoded[[#This Row],[FRT_DEC]]-B1648</f>
        <v>487</v>
      </c>
      <c r="G1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INFO]]))),G1648)</f>
        <v>97</v>
      </c>
    </row>
    <row r="1650" spans="1:7" x14ac:dyDescent="0.25">
      <c r="A1650" s="4" t="s">
        <v>1730</v>
      </c>
      <c r="B1650" s="5">
        <v>335689445638</v>
      </c>
      <c r="C1650" s="4" t="s">
        <v>9833</v>
      </c>
      <c r="D1650" s="4" t="s">
        <v>2044</v>
      </c>
      <c r="E1650" s="6" t="s">
        <v>3931</v>
      </c>
      <c r="F1650" s="5">
        <f>decoded[[#This Row],[FRT_DEC]]-B1649</f>
        <v>6</v>
      </c>
      <c r="G1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INFO]]))),G1649)</f>
        <v>97</v>
      </c>
    </row>
    <row r="1651" spans="1:7" x14ac:dyDescent="0.25">
      <c r="A1651" s="4" t="s">
        <v>1889</v>
      </c>
      <c r="B1651" s="5">
        <v>335689445643</v>
      </c>
      <c r="C1651" s="4" t="s">
        <v>9834</v>
      </c>
      <c r="D1651" s="4" t="s">
        <v>7938</v>
      </c>
      <c r="E1651" s="6" t="s">
        <v>7991</v>
      </c>
      <c r="F1651" s="5">
        <f>decoded[[#This Row],[FRT_DEC]]-B1650</f>
        <v>5</v>
      </c>
      <c r="G1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INFO]]))),G1650)</f>
        <v>97</v>
      </c>
    </row>
    <row r="1652" spans="1:7" x14ac:dyDescent="0.25">
      <c r="A1652" s="4" t="s">
        <v>1731</v>
      </c>
      <c r="B1652" s="5">
        <v>335689450664</v>
      </c>
      <c r="C1652" s="4" t="s">
        <v>9835</v>
      </c>
      <c r="D1652" s="4" t="s">
        <v>7842</v>
      </c>
      <c r="E1652" s="6" t="s">
        <v>7845</v>
      </c>
      <c r="F1652" s="5">
        <f>decoded[[#This Row],[FRT_DEC]]-B1651</f>
        <v>5021</v>
      </c>
      <c r="G1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INFO]]))),G1651)</f>
        <v>97</v>
      </c>
    </row>
    <row r="1653" spans="1:7" x14ac:dyDescent="0.25">
      <c r="A1653" s="4" t="s">
        <v>1732</v>
      </c>
      <c r="B1653" s="5">
        <v>335689450670</v>
      </c>
      <c r="C1653" s="4" t="s">
        <v>9836</v>
      </c>
      <c r="D1653" s="4" t="s">
        <v>1099</v>
      </c>
      <c r="E1653" s="6" t="s">
        <v>2081</v>
      </c>
      <c r="F1653" s="5">
        <f>decoded[[#This Row],[FRT_DEC]]-B1652</f>
        <v>6</v>
      </c>
      <c r="G1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INFO]]))),G1652)</f>
        <v>97</v>
      </c>
    </row>
    <row r="1654" spans="1:7" x14ac:dyDescent="0.25">
      <c r="A1654" s="4" t="s">
        <v>1733</v>
      </c>
      <c r="B1654" s="5">
        <v>335689450673</v>
      </c>
      <c r="C1654" s="4" t="s">
        <v>9837</v>
      </c>
      <c r="D1654" s="4" t="s">
        <v>72</v>
      </c>
      <c r="E1654" s="6" t="s">
        <v>2082</v>
      </c>
      <c r="F1654" s="5">
        <f>decoded[[#This Row],[FRT_DEC]]-B1653</f>
        <v>3</v>
      </c>
      <c r="G1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INFO]]))),G1653)</f>
        <v>97</v>
      </c>
    </row>
    <row r="1655" spans="1:7" x14ac:dyDescent="0.25">
      <c r="A1655" s="4" t="s">
        <v>1734</v>
      </c>
      <c r="B1655" s="5">
        <v>335689450684</v>
      </c>
      <c r="C1655" s="4" t="s">
        <v>9838</v>
      </c>
      <c r="D1655" s="4" t="s">
        <v>7938</v>
      </c>
      <c r="E1655" s="6" t="s">
        <v>8149</v>
      </c>
      <c r="F1655" s="5">
        <f>decoded[[#This Row],[FRT_DEC]]-B1654</f>
        <v>11</v>
      </c>
      <c r="G1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INFO]]))),G1654)</f>
        <v>97</v>
      </c>
    </row>
    <row r="1656" spans="1:7" x14ac:dyDescent="0.25">
      <c r="A1656" s="4" t="s">
        <v>1735</v>
      </c>
      <c r="B1656" s="5">
        <v>335689450767</v>
      </c>
      <c r="C1656" s="4" t="s">
        <v>9839</v>
      </c>
      <c r="D1656" s="4" t="s">
        <v>84</v>
      </c>
      <c r="E1656" s="6" t="s">
        <v>3700</v>
      </c>
      <c r="F1656" s="5">
        <f>decoded[[#This Row],[FRT_DEC]]-B1655</f>
        <v>83</v>
      </c>
      <c r="G1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INFO]]))),G1655)</f>
        <v>97</v>
      </c>
    </row>
    <row r="1657" spans="1:7" x14ac:dyDescent="0.25">
      <c r="A1657" s="4" t="s">
        <v>1736</v>
      </c>
      <c r="B1657" s="5">
        <v>335689450769</v>
      </c>
      <c r="C1657" s="4" t="s">
        <v>9840</v>
      </c>
      <c r="D1657" s="4" t="s">
        <v>3684</v>
      </c>
      <c r="E1657" s="6" t="s">
        <v>9841</v>
      </c>
      <c r="F1657" s="5">
        <f>decoded[[#This Row],[FRT_DEC]]-B1656</f>
        <v>2</v>
      </c>
      <c r="G1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INFO]]))),G1656)</f>
        <v>97</v>
      </c>
    </row>
    <row r="1658" spans="1:7" x14ac:dyDescent="0.25">
      <c r="A1658" s="4" t="s">
        <v>1737</v>
      </c>
      <c r="B1658" s="5">
        <v>335689450772</v>
      </c>
      <c r="C1658" s="4" t="s">
        <v>9842</v>
      </c>
      <c r="D1658" s="4" t="s">
        <v>3684</v>
      </c>
      <c r="E1658" s="6" t="s">
        <v>7879</v>
      </c>
      <c r="F1658" s="5">
        <f>decoded[[#This Row],[FRT_DEC]]-B1657</f>
        <v>3</v>
      </c>
      <c r="G1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INFO]]))),G1657)</f>
        <v>97</v>
      </c>
    </row>
    <row r="1659" spans="1:7" x14ac:dyDescent="0.25">
      <c r="A1659" s="4" t="s">
        <v>1738</v>
      </c>
      <c r="B1659" s="5">
        <v>335689450779</v>
      </c>
      <c r="C1659" s="4" t="s">
        <v>9843</v>
      </c>
      <c r="D1659" s="4" t="s">
        <v>7842</v>
      </c>
      <c r="E1659" s="6" t="s">
        <v>7843</v>
      </c>
      <c r="F1659" s="5">
        <f>decoded[[#This Row],[FRT_DEC]]-B1658</f>
        <v>7</v>
      </c>
      <c r="G1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INFO]]))),G1658)</f>
        <v>97</v>
      </c>
    </row>
    <row r="1660" spans="1:7" x14ac:dyDescent="0.25">
      <c r="A1660" s="4" t="s">
        <v>1739</v>
      </c>
      <c r="B1660" s="5">
        <v>335689450788</v>
      </c>
      <c r="C1660" s="4" t="s">
        <v>9844</v>
      </c>
      <c r="D1660" s="4" t="s">
        <v>1099</v>
      </c>
      <c r="E1660" s="6" t="s">
        <v>2083</v>
      </c>
      <c r="F1660" s="5">
        <f>decoded[[#This Row],[FRT_DEC]]-B1659</f>
        <v>9</v>
      </c>
      <c r="G1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INFO]]))),G1659)</f>
        <v>97</v>
      </c>
    </row>
    <row r="1661" spans="1:7" x14ac:dyDescent="0.25">
      <c r="A1661" s="4" t="s">
        <v>1740</v>
      </c>
      <c r="B1661" s="5">
        <v>335689450792</v>
      </c>
      <c r="C1661" s="4" t="s">
        <v>9845</v>
      </c>
      <c r="D1661" s="4" t="s">
        <v>72</v>
      </c>
      <c r="E1661" s="6" t="s">
        <v>2084</v>
      </c>
      <c r="F1661" s="5">
        <f>decoded[[#This Row],[FRT_DEC]]-B1660</f>
        <v>4</v>
      </c>
      <c r="G1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INFO]]))),G1660)</f>
        <v>97</v>
      </c>
    </row>
    <row r="1662" spans="1:7" x14ac:dyDescent="0.25">
      <c r="A1662" s="4" t="s">
        <v>1741</v>
      </c>
      <c r="B1662" s="5">
        <v>335689450804</v>
      </c>
      <c r="C1662" s="4" t="s">
        <v>9846</v>
      </c>
      <c r="D1662" s="4" t="s">
        <v>7938</v>
      </c>
      <c r="E1662" s="6" t="s">
        <v>8848</v>
      </c>
      <c r="F1662" s="5">
        <f>decoded[[#This Row],[FRT_DEC]]-B1661</f>
        <v>12</v>
      </c>
      <c r="G1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INFO]]))),G1661)</f>
        <v>97</v>
      </c>
    </row>
    <row r="1663" spans="1:7" x14ac:dyDescent="0.25">
      <c r="A1663" s="4" t="s">
        <v>1742</v>
      </c>
      <c r="B1663" s="5">
        <v>335689450859</v>
      </c>
      <c r="C1663" s="4" t="s">
        <v>9847</v>
      </c>
      <c r="D1663" s="4" t="s">
        <v>85</v>
      </c>
      <c r="E1663" s="6" t="s">
        <v>209</v>
      </c>
      <c r="F1663" s="5">
        <f>decoded[[#This Row],[FRT_DEC]]-B1662</f>
        <v>55</v>
      </c>
      <c r="G1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INFO]]))),G1662)</f>
        <v>97</v>
      </c>
    </row>
    <row r="1664" spans="1:7" x14ac:dyDescent="0.25">
      <c r="A1664" s="4" t="s">
        <v>1743</v>
      </c>
      <c r="B1664" s="5">
        <v>335689450866</v>
      </c>
      <c r="C1664" s="4" t="s">
        <v>9848</v>
      </c>
      <c r="D1664" s="4" t="s">
        <v>7842</v>
      </c>
      <c r="E1664" s="6" t="s">
        <v>8851</v>
      </c>
      <c r="F1664" s="5">
        <f>decoded[[#This Row],[FRT_DEC]]-B1663</f>
        <v>7</v>
      </c>
      <c r="G1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INFO]]))),G1663)</f>
        <v>97</v>
      </c>
    </row>
    <row r="1665" spans="1:7" x14ac:dyDescent="0.25">
      <c r="A1665" s="4" t="s">
        <v>1744</v>
      </c>
      <c r="B1665" s="5">
        <v>335689450874</v>
      </c>
      <c r="C1665" s="4" t="s">
        <v>9849</v>
      </c>
      <c r="D1665" s="4" t="s">
        <v>1099</v>
      </c>
      <c r="E1665" s="6" t="s">
        <v>2085</v>
      </c>
      <c r="F1665" s="5">
        <f>decoded[[#This Row],[FRT_DEC]]-B1664</f>
        <v>8</v>
      </c>
      <c r="G1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INFO]]))),G1664)</f>
        <v>97</v>
      </c>
    </row>
    <row r="1666" spans="1:7" x14ac:dyDescent="0.25">
      <c r="A1666" s="4" t="s">
        <v>1745</v>
      </c>
      <c r="B1666" s="5">
        <v>335689450879</v>
      </c>
      <c r="C1666" s="4" t="s">
        <v>9850</v>
      </c>
      <c r="D1666" s="4" t="s">
        <v>72</v>
      </c>
      <c r="E1666" s="6" t="s">
        <v>2086</v>
      </c>
      <c r="F1666" s="5">
        <f>decoded[[#This Row],[FRT_DEC]]-B1665</f>
        <v>5</v>
      </c>
      <c r="G1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INFO]]))),G1665)</f>
        <v>97</v>
      </c>
    </row>
    <row r="1667" spans="1:7" x14ac:dyDescent="0.25">
      <c r="A1667" s="4" t="s">
        <v>1746</v>
      </c>
      <c r="B1667" s="5">
        <v>335689450890</v>
      </c>
      <c r="C1667" s="4" t="s">
        <v>9851</v>
      </c>
      <c r="D1667" s="4" t="s">
        <v>7938</v>
      </c>
      <c r="E1667" s="6" t="s">
        <v>8855</v>
      </c>
      <c r="F1667" s="5">
        <f>decoded[[#This Row],[FRT_DEC]]-B1666</f>
        <v>11</v>
      </c>
      <c r="G1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INFO]]))),G1666)</f>
        <v>97</v>
      </c>
    </row>
    <row r="1668" spans="1:7" x14ac:dyDescent="0.25">
      <c r="A1668" s="4" t="s">
        <v>1747</v>
      </c>
      <c r="B1668" s="5">
        <v>335689452170</v>
      </c>
      <c r="C1668" s="4" t="s">
        <v>9852</v>
      </c>
      <c r="D1668" s="4" t="s">
        <v>87</v>
      </c>
      <c r="E1668" s="6" t="s">
        <v>3697</v>
      </c>
      <c r="F1668" s="5">
        <f>decoded[[#This Row],[FRT_DEC]]-B1667</f>
        <v>1280</v>
      </c>
      <c r="G1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INFO]]))),G1667)</f>
        <v>97</v>
      </c>
    </row>
    <row r="1669" spans="1:7" x14ac:dyDescent="0.25">
      <c r="A1669" s="4" t="s">
        <v>1748</v>
      </c>
      <c r="B1669" s="5">
        <v>335689452179</v>
      </c>
      <c r="C1669" s="4" t="s">
        <v>9853</v>
      </c>
      <c r="D1669" s="4" t="s">
        <v>7842</v>
      </c>
      <c r="E1669" s="6" t="s">
        <v>8858</v>
      </c>
      <c r="F1669" s="5">
        <f>decoded[[#This Row],[FRT_DEC]]-B1668</f>
        <v>9</v>
      </c>
      <c r="G1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INFO]]))),G1668)</f>
        <v>97</v>
      </c>
    </row>
    <row r="1670" spans="1:7" x14ac:dyDescent="0.25">
      <c r="A1670" s="4" t="s">
        <v>1749</v>
      </c>
      <c r="B1670" s="5">
        <v>335689452187</v>
      </c>
      <c r="C1670" s="4" t="s">
        <v>9854</v>
      </c>
      <c r="D1670" s="4" t="s">
        <v>213</v>
      </c>
      <c r="E1670" s="6" t="s">
        <v>214</v>
      </c>
      <c r="F1670" s="5">
        <f>decoded[[#This Row],[FRT_DEC]]-B1669</f>
        <v>8</v>
      </c>
      <c r="G1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INFO]]))),G1669)</f>
        <v>97</v>
      </c>
    </row>
    <row r="1671" spans="1:7" x14ac:dyDescent="0.25">
      <c r="A1671" s="4" t="s">
        <v>1750</v>
      </c>
      <c r="B1671" s="5">
        <v>335689452189</v>
      </c>
      <c r="C1671" s="4" t="s">
        <v>9855</v>
      </c>
      <c r="D1671" s="4" t="s">
        <v>216</v>
      </c>
      <c r="E1671" s="6" t="s">
        <v>3970</v>
      </c>
      <c r="F1671" s="5">
        <f>decoded[[#This Row],[FRT_DEC]]-B1670</f>
        <v>2</v>
      </c>
      <c r="G1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INFO]]))),G1670)</f>
        <v>97</v>
      </c>
    </row>
    <row r="1672" spans="1:7" x14ac:dyDescent="0.25">
      <c r="A1672" s="4" t="s">
        <v>1751</v>
      </c>
      <c r="B1672" s="5">
        <v>335689452209</v>
      </c>
      <c r="C1672" s="4" t="s">
        <v>9856</v>
      </c>
      <c r="D1672" s="4" t="s">
        <v>221</v>
      </c>
      <c r="E1672" s="6" t="s">
        <v>222</v>
      </c>
      <c r="F1672" s="5">
        <f>decoded[[#This Row],[FRT_DEC]]-B1671</f>
        <v>20</v>
      </c>
      <c r="G1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INFO]]))),G1671)</f>
        <v>97</v>
      </c>
    </row>
    <row r="1673" spans="1:7" x14ac:dyDescent="0.25">
      <c r="A1673" s="4" t="s">
        <v>1752</v>
      </c>
      <c r="B1673" s="5">
        <v>335689452224</v>
      </c>
      <c r="C1673" s="4" t="s">
        <v>9857</v>
      </c>
      <c r="D1673" s="4" t="s">
        <v>40</v>
      </c>
      <c r="E1673" s="6" t="s">
        <v>41</v>
      </c>
      <c r="F1673" s="5">
        <f>decoded[[#This Row],[FRT_DEC]]-B1672</f>
        <v>15</v>
      </c>
      <c r="G1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INFO]]))),G1672)</f>
        <v>97</v>
      </c>
    </row>
    <row r="1674" spans="1:7" x14ac:dyDescent="0.25">
      <c r="A1674" s="4" t="s">
        <v>1753</v>
      </c>
      <c r="B1674" s="5">
        <v>335689452227</v>
      </c>
      <c r="C1674" s="4" t="s">
        <v>9858</v>
      </c>
      <c r="D1674" s="4" t="s">
        <v>42</v>
      </c>
      <c r="E1674" s="6" t="s">
        <v>9859</v>
      </c>
      <c r="F1674" s="5">
        <f>decoded[[#This Row],[FRT_DEC]]-B1673</f>
        <v>3</v>
      </c>
      <c r="G1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INFO]]))),G1673)</f>
        <v>97</v>
      </c>
    </row>
    <row r="1675" spans="1:7" x14ac:dyDescent="0.25">
      <c r="A1675" s="4" t="s">
        <v>1754</v>
      </c>
      <c r="B1675" s="5">
        <v>335689452232</v>
      </c>
      <c r="C1675" s="4" t="s">
        <v>9860</v>
      </c>
      <c r="D1675" s="4" t="s">
        <v>1099</v>
      </c>
      <c r="E1675" s="6" t="s">
        <v>2087</v>
      </c>
      <c r="F1675" s="5">
        <f>decoded[[#This Row],[FRT_DEC]]-B1674</f>
        <v>5</v>
      </c>
      <c r="G1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INFO]]))),G1674)</f>
        <v>97</v>
      </c>
    </row>
    <row r="1676" spans="1:7" x14ac:dyDescent="0.25">
      <c r="A1676" s="4" t="s">
        <v>1755</v>
      </c>
      <c r="B1676" s="5">
        <v>335689452260</v>
      </c>
      <c r="C1676" s="4" t="s">
        <v>9861</v>
      </c>
      <c r="D1676" s="4" t="s">
        <v>72</v>
      </c>
      <c r="E1676" s="6" t="s">
        <v>2088</v>
      </c>
      <c r="F1676" s="5">
        <f>decoded[[#This Row],[FRT_DEC]]-B1675</f>
        <v>28</v>
      </c>
      <c r="G1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INFO]]))),G1675)</f>
        <v>97</v>
      </c>
    </row>
    <row r="1677" spans="1:7" x14ac:dyDescent="0.25">
      <c r="A1677" s="4" t="s">
        <v>1756</v>
      </c>
      <c r="B1677" s="5">
        <v>335689452266</v>
      </c>
      <c r="C1677" s="4" t="s">
        <v>9862</v>
      </c>
      <c r="D1677" s="4" t="s">
        <v>7938</v>
      </c>
      <c r="E1677" s="6" t="s">
        <v>8868</v>
      </c>
      <c r="F1677" s="5">
        <f>decoded[[#This Row],[FRT_DEC]]-B1676</f>
        <v>6</v>
      </c>
      <c r="G1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INFO]]))),G1676)</f>
        <v>97</v>
      </c>
    </row>
    <row r="1678" spans="1:7" x14ac:dyDescent="0.25">
      <c r="A1678" s="4" t="s">
        <v>1757</v>
      </c>
      <c r="B1678" s="5">
        <v>335689452269</v>
      </c>
      <c r="C1678" s="4" t="s">
        <v>9863</v>
      </c>
      <c r="D1678" s="4" t="s">
        <v>7842</v>
      </c>
      <c r="E1678" s="6" t="s">
        <v>7993</v>
      </c>
      <c r="F1678" s="5">
        <f>decoded[[#This Row],[FRT_DEC]]-B1677</f>
        <v>3</v>
      </c>
      <c r="G1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INFO]]))),G1677)</f>
        <v>97</v>
      </c>
    </row>
    <row r="1679" spans="1:7" x14ac:dyDescent="0.25">
      <c r="A1679" s="4" t="s">
        <v>1758</v>
      </c>
      <c r="B1679" s="5">
        <v>335689452285</v>
      </c>
      <c r="C1679" s="4" t="s">
        <v>9864</v>
      </c>
      <c r="D1679" s="4" t="s">
        <v>1099</v>
      </c>
      <c r="E1679" s="6" t="s">
        <v>2089</v>
      </c>
      <c r="F1679" s="5">
        <f>decoded[[#This Row],[FRT_DEC]]-B1678</f>
        <v>16</v>
      </c>
      <c r="G1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INFO]]))),G1678)</f>
        <v>97</v>
      </c>
    </row>
    <row r="1680" spans="1:7" x14ac:dyDescent="0.25">
      <c r="A1680" s="4" t="s">
        <v>1759</v>
      </c>
      <c r="B1680" s="5">
        <v>335689452288</v>
      </c>
      <c r="C1680" s="4" t="s">
        <v>9865</v>
      </c>
      <c r="D1680" s="4" t="s">
        <v>1099</v>
      </c>
      <c r="E1680" s="6" t="s">
        <v>2089</v>
      </c>
      <c r="F1680" s="5">
        <f>decoded[[#This Row],[FRT_DEC]]-B1679</f>
        <v>3</v>
      </c>
      <c r="G1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INFO]]))),G1679)</f>
        <v>97</v>
      </c>
    </row>
    <row r="1681" spans="1:7" x14ac:dyDescent="0.25">
      <c r="A1681" s="4" t="s">
        <v>1911</v>
      </c>
      <c r="B1681" s="5">
        <v>335689452292</v>
      </c>
      <c r="C1681" s="4" t="s">
        <v>9866</v>
      </c>
      <c r="D1681" s="4" t="s">
        <v>72</v>
      </c>
      <c r="E1681" s="6" t="s">
        <v>2090</v>
      </c>
      <c r="F1681" s="5">
        <f>decoded[[#This Row],[FRT_DEC]]-B1680</f>
        <v>4</v>
      </c>
      <c r="G1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INFO]]))),G1680)</f>
        <v>97</v>
      </c>
    </row>
    <row r="1682" spans="1:7" x14ac:dyDescent="0.25">
      <c r="A1682" s="4" t="s">
        <v>1760</v>
      </c>
      <c r="B1682" s="5">
        <v>335689452296</v>
      </c>
      <c r="C1682" s="4" t="s">
        <v>9867</v>
      </c>
      <c r="D1682" s="4" t="s">
        <v>6</v>
      </c>
      <c r="E1682" s="6" t="s">
        <v>9868</v>
      </c>
      <c r="F1682" s="5">
        <f>decoded[[#This Row],[FRT_DEC]]-B1681</f>
        <v>4</v>
      </c>
      <c r="G1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INFO]]))),G1681)</f>
        <v>98</v>
      </c>
    </row>
    <row r="1683" spans="1:7" x14ac:dyDescent="0.25">
      <c r="A1683" s="4" t="s">
        <v>1761</v>
      </c>
      <c r="B1683" s="5">
        <v>335689452301</v>
      </c>
      <c r="C1683" s="4" t="s">
        <v>9869</v>
      </c>
      <c r="D1683" s="4" t="s">
        <v>72</v>
      </c>
      <c r="E1683" s="6" t="s">
        <v>2091</v>
      </c>
      <c r="F1683" s="5">
        <f>decoded[[#This Row],[FRT_DEC]]-B1682</f>
        <v>5</v>
      </c>
      <c r="G1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INFO]]))),G1682)</f>
        <v>98</v>
      </c>
    </row>
    <row r="1684" spans="1:7" x14ac:dyDescent="0.25">
      <c r="A1684" s="4" t="s">
        <v>1762</v>
      </c>
      <c r="B1684" s="5">
        <v>335689452313</v>
      </c>
      <c r="C1684" s="4" t="s">
        <v>9870</v>
      </c>
      <c r="D1684" s="4" t="s">
        <v>40</v>
      </c>
      <c r="E1684" s="6" t="s">
        <v>2042</v>
      </c>
      <c r="F1684" s="5">
        <f>decoded[[#This Row],[FRT_DEC]]-B1683</f>
        <v>12</v>
      </c>
      <c r="G1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INFO]]))),G1683)</f>
        <v>98</v>
      </c>
    </row>
    <row r="1685" spans="1:7" x14ac:dyDescent="0.25">
      <c r="A1685" s="4" t="s">
        <v>1763</v>
      </c>
      <c r="B1685" s="5">
        <v>335689452315</v>
      </c>
      <c r="C1685" s="4" t="s">
        <v>9871</v>
      </c>
      <c r="D1685" s="4" t="s">
        <v>2043</v>
      </c>
      <c r="E1685" s="6" t="s">
        <v>9872</v>
      </c>
      <c r="F1685" s="5">
        <f>decoded[[#This Row],[FRT_DEC]]-B1684</f>
        <v>2</v>
      </c>
      <c r="G1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INFO]]))),G1684)</f>
        <v>98</v>
      </c>
    </row>
    <row r="1686" spans="1:7" x14ac:dyDescent="0.25">
      <c r="A1686" s="4" t="s">
        <v>1764</v>
      </c>
      <c r="B1686" s="5">
        <v>335689452350</v>
      </c>
      <c r="C1686" s="4" t="s">
        <v>9873</v>
      </c>
      <c r="D1686" s="4" t="s">
        <v>7938</v>
      </c>
      <c r="E1686" s="6" t="s">
        <v>7998</v>
      </c>
      <c r="F1686" s="5">
        <f>decoded[[#This Row],[FRT_DEC]]-B1685</f>
        <v>35</v>
      </c>
      <c r="G1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INFO]]))),G1685)</f>
        <v>98</v>
      </c>
    </row>
    <row r="1687" spans="1:7" x14ac:dyDescent="0.25">
      <c r="A1687" s="4" t="s">
        <v>1765</v>
      </c>
      <c r="B1687" s="5">
        <v>335689452968</v>
      </c>
      <c r="C1687" s="4" t="s">
        <v>9874</v>
      </c>
      <c r="D1687" s="4" t="s">
        <v>7842</v>
      </c>
      <c r="E1687" s="6" t="s">
        <v>7989</v>
      </c>
      <c r="F1687" s="5">
        <f>decoded[[#This Row],[FRT_DEC]]-B1686</f>
        <v>618</v>
      </c>
      <c r="G1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INFO]]))),G1686)</f>
        <v>98</v>
      </c>
    </row>
    <row r="1688" spans="1:7" x14ac:dyDescent="0.25">
      <c r="A1688" s="4" t="s">
        <v>1766</v>
      </c>
      <c r="B1688" s="5">
        <v>335689452997</v>
      </c>
      <c r="C1688" s="4" t="s">
        <v>9875</v>
      </c>
      <c r="D1688" s="4" t="s">
        <v>2044</v>
      </c>
      <c r="E1688" s="6" t="s">
        <v>8882</v>
      </c>
      <c r="F1688" s="5">
        <f>decoded[[#This Row],[FRT_DEC]]-B1687</f>
        <v>29</v>
      </c>
      <c r="G1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INFO]]))),G1687)</f>
        <v>98</v>
      </c>
    </row>
    <row r="1689" spans="1:7" x14ac:dyDescent="0.25">
      <c r="A1689" s="4" t="s">
        <v>1767</v>
      </c>
      <c r="B1689" s="5">
        <v>335689453001</v>
      </c>
      <c r="C1689" s="4" t="s">
        <v>9876</v>
      </c>
      <c r="D1689" s="4" t="s">
        <v>7938</v>
      </c>
      <c r="E1689" s="6" t="s">
        <v>7991</v>
      </c>
      <c r="F1689" s="5">
        <f>decoded[[#This Row],[FRT_DEC]]-B1688</f>
        <v>4</v>
      </c>
      <c r="G1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INFO]]))),G1688)</f>
        <v>98</v>
      </c>
    </row>
    <row r="1690" spans="1:7" x14ac:dyDescent="0.25">
      <c r="A1690" s="4" t="s">
        <v>1768</v>
      </c>
      <c r="B1690" s="5">
        <v>335689453418</v>
      </c>
      <c r="C1690" s="4" t="s">
        <v>9877</v>
      </c>
      <c r="D1690" s="4" t="s">
        <v>43</v>
      </c>
      <c r="E1690" s="6" t="s">
        <v>3694</v>
      </c>
      <c r="F1690" s="5">
        <f>decoded[[#This Row],[FRT_DEC]]-B1689</f>
        <v>417</v>
      </c>
      <c r="G1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INFO]]))),G1689)</f>
        <v>98</v>
      </c>
    </row>
    <row r="1691" spans="1:7" x14ac:dyDescent="0.25">
      <c r="A1691" s="4" t="s">
        <v>1769</v>
      </c>
      <c r="B1691" s="5">
        <v>335689453422</v>
      </c>
      <c r="C1691" s="4" t="s">
        <v>9878</v>
      </c>
      <c r="D1691" s="4" t="s">
        <v>3685</v>
      </c>
      <c r="E1691" s="6" t="s">
        <v>9879</v>
      </c>
      <c r="F1691" s="5">
        <f>decoded[[#This Row],[FRT_DEC]]-B1690</f>
        <v>4</v>
      </c>
      <c r="G1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INFO]]))),G1690)</f>
        <v>98</v>
      </c>
    </row>
    <row r="1692" spans="1:7" x14ac:dyDescent="0.25">
      <c r="A1692" s="4" t="s">
        <v>1770</v>
      </c>
      <c r="B1692" s="5">
        <v>335689453424</v>
      </c>
      <c r="C1692" s="4" t="s">
        <v>9880</v>
      </c>
      <c r="D1692" s="4" t="s">
        <v>3685</v>
      </c>
      <c r="E1692" s="6" t="s">
        <v>7880</v>
      </c>
      <c r="F1692" s="5">
        <f>decoded[[#This Row],[FRT_DEC]]-B1691</f>
        <v>2</v>
      </c>
      <c r="G1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INFO]]))),G1691)</f>
        <v>98</v>
      </c>
    </row>
    <row r="1693" spans="1:7" x14ac:dyDescent="0.25">
      <c r="A1693" s="4" t="s">
        <v>1771</v>
      </c>
      <c r="B1693" s="5">
        <v>335689453439</v>
      </c>
      <c r="C1693" s="4" t="s">
        <v>9881</v>
      </c>
      <c r="D1693" s="4" t="s">
        <v>7842</v>
      </c>
      <c r="E1693" s="6" t="s">
        <v>8889</v>
      </c>
      <c r="F1693" s="5">
        <f>decoded[[#This Row],[FRT_DEC]]-B1692</f>
        <v>15</v>
      </c>
      <c r="G1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INFO]]))),G1692)</f>
        <v>98</v>
      </c>
    </row>
    <row r="1694" spans="1:7" x14ac:dyDescent="0.25">
      <c r="A1694" s="4" t="s">
        <v>1772</v>
      </c>
      <c r="B1694" s="5">
        <v>335689453462</v>
      </c>
      <c r="C1694" s="4" t="s">
        <v>9882</v>
      </c>
      <c r="D1694" s="4" t="s">
        <v>241</v>
      </c>
      <c r="E1694" s="6" t="s">
        <v>1052</v>
      </c>
      <c r="F1694" s="5">
        <f>decoded[[#This Row],[FRT_DEC]]-B1693</f>
        <v>23</v>
      </c>
      <c r="G1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INFO]]))),G1693)</f>
        <v>98</v>
      </c>
    </row>
    <row r="1695" spans="1:7" x14ac:dyDescent="0.25">
      <c r="A1695" s="4" t="s">
        <v>1773</v>
      </c>
      <c r="B1695" s="5">
        <v>335689453464</v>
      </c>
      <c r="C1695" s="4" t="s">
        <v>9883</v>
      </c>
      <c r="D1695" s="4" t="s">
        <v>243</v>
      </c>
      <c r="E1695" s="6" t="s">
        <v>3984</v>
      </c>
      <c r="F1695" s="5">
        <f>decoded[[#This Row],[FRT_DEC]]-B1694</f>
        <v>2</v>
      </c>
      <c r="G1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INFO]]))),G1694)</f>
        <v>98</v>
      </c>
    </row>
    <row r="1696" spans="1:7" x14ac:dyDescent="0.25">
      <c r="A1696" s="4" t="s">
        <v>1774</v>
      </c>
      <c r="B1696" s="5">
        <v>335689453475</v>
      </c>
      <c r="C1696" s="4" t="s">
        <v>9884</v>
      </c>
      <c r="D1696" s="4" t="s">
        <v>2045</v>
      </c>
      <c r="E1696" s="6" t="s">
        <v>8098</v>
      </c>
      <c r="F1696" s="5">
        <f>decoded[[#This Row],[FRT_DEC]]-B1695</f>
        <v>11</v>
      </c>
      <c r="G1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INFO]]))),G1695)</f>
        <v>98</v>
      </c>
    </row>
    <row r="1697" spans="1:7" x14ac:dyDescent="0.25">
      <c r="A1697" s="4" t="s">
        <v>1775</v>
      </c>
      <c r="B1697" s="5">
        <v>335689453478</v>
      </c>
      <c r="C1697" s="4" t="s">
        <v>9885</v>
      </c>
      <c r="D1697" s="4" t="s">
        <v>2045</v>
      </c>
      <c r="E1697" s="6" t="s">
        <v>8894</v>
      </c>
      <c r="F1697" s="5">
        <f>decoded[[#This Row],[FRT_DEC]]-B1696</f>
        <v>3</v>
      </c>
      <c r="G1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INFO]]))),G1696)</f>
        <v>98</v>
      </c>
    </row>
    <row r="1698" spans="1:7" x14ac:dyDescent="0.25">
      <c r="A1698" s="4" t="s">
        <v>1776</v>
      </c>
      <c r="B1698" s="5">
        <v>335689453523</v>
      </c>
      <c r="C1698" s="4" t="s">
        <v>9886</v>
      </c>
      <c r="D1698" s="4" t="s">
        <v>40</v>
      </c>
      <c r="E1698" s="6" t="s">
        <v>44</v>
      </c>
      <c r="F1698" s="5">
        <f>decoded[[#This Row],[FRT_DEC]]-B1697</f>
        <v>45</v>
      </c>
      <c r="G1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INFO]]))),G1697)</f>
        <v>98</v>
      </c>
    </row>
    <row r="1699" spans="1:7" x14ac:dyDescent="0.25">
      <c r="A1699" s="4" t="s">
        <v>1777</v>
      </c>
      <c r="B1699" s="5">
        <v>335689453530</v>
      </c>
      <c r="C1699" s="4" t="s">
        <v>9887</v>
      </c>
      <c r="D1699" s="4" t="s">
        <v>246</v>
      </c>
      <c r="E1699" s="6" t="s">
        <v>9888</v>
      </c>
      <c r="F1699" s="5">
        <f>decoded[[#This Row],[FRT_DEC]]-B1698</f>
        <v>7</v>
      </c>
      <c r="G1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INFO]]))),G1698)</f>
        <v>98</v>
      </c>
    </row>
    <row r="1700" spans="1:7" x14ac:dyDescent="0.25">
      <c r="A1700" s="4" t="s">
        <v>1778</v>
      </c>
      <c r="B1700" s="5">
        <v>335689453537</v>
      </c>
      <c r="C1700" s="4" t="s">
        <v>9889</v>
      </c>
      <c r="D1700" s="4" t="s">
        <v>1099</v>
      </c>
      <c r="E1700" s="6" t="s">
        <v>3699</v>
      </c>
      <c r="F1700" s="5">
        <f>decoded[[#This Row],[FRT_DEC]]-B1699</f>
        <v>7</v>
      </c>
      <c r="G1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INFO]]))),G1699)</f>
        <v>98</v>
      </c>
    </row>
    <row r="1701" spans="1:7" x14ac:dyDescent="0.25">
      <c r="A1701" s="4" t="s">
        <v>1779</v>
      </c>
      <c r="B1701" s="5">
        <v>335689453542</v>
      </c>
      <c r="C1701" s="4" t="s">
        <v>9890</v>
      </c>
      <c r="D1701" s="4" t="s">
        <v>72</v>
      </c>
      <c r="E1701" s="6" t="s">
        <v>2092</v>
      </c>
      <c r="F1701" s="5">
        <f>decoded[[#This Row],[FRT_DEC]]-B1700</f>
        <v>5</v>
      </c>
      <c r="G1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INFO]]))),G1700)</f>
        <v>98</v>
      </c>
    </row>
    <row r="1702" spans="1:7" x14ac:dyDescent="0.25">
      <c r="A1702" s="4" t="s">
        <v>1780</v>
      </c>
      <c r="B1702" s="5">
        <v>335689453862</v>
      </c>
      <c r="C1702" s="4" t="s">
        <v>9891</v>
      </c>
      <c r="D1702" s="4" t="s">
        <v>2045</v>
      </c>
      <c r="E1702" s="6" t="s">
        <v>8894</v>
      </c>
      <c r="F1702" s="5">
        <f>decoded[[#This Row],[FRT_DEC]]-B1701</f>
        <v>320</v>
      </c>
      <c r="G1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INFO]]))),G1701)</f>
        <v>98</v>
      </c>
    </row>
    <row r="1703" spans="1:7" x14ac:dyDescent="0.25">
      <c r="A1703" s="4" t="s">
        <v>1781</v>
      </c>
      <c r="B1703" s="5">
        <v>335689453873</v>
      </c>
      <c r="C1703" s="4" t="s">
        <v>9892</v>
      </c>
      <c r="D1703" s="4" t="s">
        <v>3671</v>
      </c>
      <c r="E1703" s="6" t="s">
        <v>9893</v>
      </c>
      <c r="F1703" s="5">
        <f>decoded[[#This Row],[FRT_DEC]]-B1702</f>
        <v>11</v>
      </c>
      <c r="G1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INFO]]))),G1702)</f>
        <v>98</v>
      </c>
    </row>
    <row r="1704" spans="1:7" x14ac:dyDescent="0.25">
      <c r="A1704" s="4" t="s">
        <v>1782</v>
      </c>
      <c r="B1704" s="5">
        <v>335689453877</v>
      </c>
      <c r="C1704" s="4" t="s">
        <v>9894</v>
      </c>
      <c r="D1704" s="4" t="s">
        <v>3671</v>
      </c>
      <c r="E1704" s="6" t="s">
        <v>7881</v>
      </c>
      <c r="F1704" s="5">
        <f>decoded[[#This Row],[FRT_DEC]]-B1703</f>
        <v>4</v>
      </c>
      <c r="G1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INFO]]))),G1703)</f>
        <v>98</v>
      </c>
    </row>
    <row r="1705" spans="1:7" x14ac:dyDescent="0.25">
      <c r="A1705" s="4" t="s">
        <v>1783</v>
      </c>
      <c r="B1705" s="5">
        <v>335689454978</v>
      </c>
      <c r="C1705" s="4" t="s">
        <v>9895</v>
      </c>
      <c r="D1705" s="4" t="s">
        <v>249</v>
      </c>
      <c r="E1705" s="6" t="s">
        <v>5333</v>
      </c>
      <c r="F1705" s="5">
        <f>decoded[[#This Row],[FRT_DEC]]-B1704</f>
        <v>1101</v>
      </c>
      <c r="G1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INFO]]))),G1704)</f>
        <v>98</v>
      </c>
    </row>
    <row r="1706" spans="1:7" x14ac:dyDescent="0.25">
      <c r="A1706" s="4" t="s">
        <v>1784</v>
      </c>
      <c r="B1706" s="5">
        <v>335689454982</v>
      </c>
      <c r="C1706" s="4" t="s">
        <v>9896</v>
      </c>
      <c r="D1706" s="4" t="s">
        <v>7938</v>
      </c>
      <c r="E1706" s="6" t="s">
        <v>8906</v>
      </c>
      <c r="F1706" s="5">
        <f>decoded[[#This Row],[FRT_DEC]]-B1705</f>
        <v>4</v>
      </c>
      <c r="G1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INFO]]))),G1705)</f>
        <v>98</v>
      </c>
    </row>
    <row r="1707" spans="1:7" x14ac:dyDescent="0.25">
      <c r="A1707" s="4" t="s">
        <v>1785</v>
      </c>
      <c r="B1707" s="5">
        <v>335689491698</v>
      </c>
      <c r="C1707" s="4" t="s">
        <v>9897</v>
      </c>
      <c r="D1707" s="4" t="s">
        <v>7842</v>
      </c>
      <c r="E1707" s="6" t="s">
        <v>7945</v>
      </c>
      <c r="F1707" s="5">
        <f>decoded[[#This Row],[FRT_DEC]]-B1706</f>
        <v>36716</v>
      </c>
      <c r="G1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INFO]]))),G1706)</f>
        <v>98</v>
      </c>
    </row>
    <row r="1708" spans="1:7" x14ac:dyDescent="0.25">
      <c r="A1708" s="4" t="s">
        <v>1786</v>
      </c>
      <c r="B1708" s="5">
        <v>335689491704</v>
      </c>
      <c r="C1708" s="4" t="s">
        <v>9898</v>
      </c>
      <c r="D1708" s="4" t="s">
        <v>7938</v>
      </c>
      <c r="E1708" s="6" t="s">
        <v>7947</v>
      </c>
      <c r="F1708" s="5">
        <f>decoded[[#This Row],[FRT_DEC]]-B1707</f>
        <v>6</v>
      </c>
      <c r="G1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INFO]]))),G1707)</f>
        <v>98</v>
      </c>
    </row>
    <row r="1709" spans="1:7" x14ac:dyDescent="0.25">
      <c r="A1709" s="4" t="s">
        <v>1787</v>
      </c>
      <c r="B1709" s="5">
        <v>335689496190</v>
      </c>
      <c r="C1709" s="4" t="s">
        <v>9899</v>
      </c>
      <c r="D1709" s="4" t="s">
        <v>5</v>
      </c>
      <c r="E1709" s="6" t="s">
        <v>9900</v>
      </c>
      <c r="F1709" s="5">
        <f>decoded[[#This Row],[FRT_DEC]]-B1708</f>
        <v>4486</v>
      </c>
      <c r="G1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INFO]]))),G1708)</f>
        <v>98</v>
      </c>
    </row>
    <row r="1710" spans="1:7" x14ac:dyDescent="0.25">
      <c r="A1710" s="4" t="s">
        <v>1788</v>
      </c>
      <c r="B1710" s="5">
        <v>335689496193</v>
      </c>
      <c r="C1710" s="4" t="s">
        <v>9901</v>
      </c>
      <c r="D1710" s="4" t="s">
        <v>5</v>
      </c>
      <c r="E1710" s="6" t="s">
        <v>7877</v>
      </c>
      <c r="F1710" s="5">
        <f>decoded[[#This Row],[FRT_DEC]]-B1709</f>
        <v>3</v>
      </c>
      <c r="G1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INFO]]))),G1709)</f>
        <v>98</v>
      </c>
    </row>
    <row r="1711" spans="1:7" x14ac:dyDescent="0.25">
      <c r="A1711" s="4" t="s">
        <v>1789</v>
      </c>
      <c r="B1711" s="5">
        <v>335689496195</v>
      </c>
      <c r="C1711" s="4" t="s">
        <v>9902</v>
      </c>
      <c r="D1711" s="4" t="s">
        <v>3686</v>
      </c>
      <c r="E1711" s="6" t="s">
        <v>9903</v>
      </c>
      <c r="F1711" s="5">
        <f>decoded[[#This Row],[FRT_DEC]]-B1710</f>
        <v>2</v>
      </c>
      <c r="G1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INFO]]))),G1710)</f>
        <v>98</v>
      </c>
    </row>
    <row r="1712" spans="1:7" x14ac:dyDescent="0.25">
      <c r="A1712" s="4" t="s">
        <v>1790</v>
      </c>
      <c r="B1712" s="5">
        <v>335689496199</v>
      </c>
      <c r="C1712" s="4" t="s">
        <v>9904</v>
      </c>
      <c r="D1712" s="4" t="s">
        <v>3686</v>
      </c>
      <c r="E1712" s="6" t="s">
        <v>7878</v>
      </c>
      <c r="F1712" s="5">
        <f>decoded[[#This Row],[FRT_DEC]]-B1711</f>
        <v>4</v>
      </c>
      <c r="G1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INFO]]))),G1711)</f>
        <v>98</v>
      </c>
    </row>
    <row r="1713" spans="1:7" x14ac:dyDescent="0.25">
      <c r="A1713" s="4" t="s">
        <v>1791</v>
      </c>
      <c r="B1713" s="5">
        <v>335689496207</v>
      </c>
      <c r="C1713" s="4" t="s">
        <v>9905</v>
      </c>
      <c r="D1713" s="4" t="s">
        <v>7842</v>
      </c>
      <c r="E1713" s="6" t="s">
        <v>8006</v>
      </c>
      <c r="F1713" s="5">
        <f>decoded[[#This Row],[FRT_DEC]]-B1712</f>
        <v>8</v>
      </c>
      <c r="G1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INFO]]))),G1712)</f>
        <v>98</v>
      </c>
    </row>
    <row r="1714" spans="1:7" ht="30" x14ac:dyDescent="0.25">
      <c r="A1714" s="4" t="s">
        <v>1792</v>
      </c>
      <c r="B1714" s="5">
        <v>335689496218</v>
      </c>
      <c r="C1714" s="4" t="s">
        <v>9906</v>
      </c>
      <c r="D1714" s="4" t="s">
        <v>241</v>
      </c>
      <c r="E1714" s="6" t="s">
        <v>3997</v>
      </c>
      <c r="F1714" s="5">
        <f>decoded[[#This Row],[FRT_DEC]]-B1713</f>
        <v>11</v>
      </c>
      <c r="G1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INFO]]))),G1713)</f>
        <v>98</v>
      </c>
    </row>
    <row r="1715" spans="1:7" x14ac:dyDescent="0.25">
      <c r="A1715" s="4" t="s">
        <v>1793</v>
      </c>
      <c r="B1715" s="5">
        <v>335689496221</v>
      </c>
      <c r="C1715" s="4" t="s">
        <v>9907</v>
      </c>
      <c r="D1715" s="4" t="s">
        <v>243</v>
      </c>
      <c r="E1715" s="6" t="s">
        <v>3984</v>
      </c>
      <c r="F1715" s="5">
        <f>decoded[[#This Row],[FRT_DEC]]-B1714</f>
        <v>3</v>
      </c>
      <c r="G1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INFO]]))),G1714)</f>
        <v>98</v>
      </c>
    </row>
    <row r="1716" spans="1:7" x14ac:dyDescent="0.25">
      <c r="A1716" s="4" t="s">
        <v>1794</v>
      </c>
      <c r="B1716" s="5">
        <v>335689496227</v>
      </c>
      <c r="C1716" s="4" t="s">
        <v>9908</v>
      </c>
      <c r="D1716" s="4" t="s">
        <v>1099</v>
      </c>
      <c r="E1716" s="6" t="s">
        <v>2093</v>
      </c>
      <c r="F1716" s="5">
        <f>decoded[[#This Row],[FRT_DEC]]-B1715</f>
        <v>6</v>
      </c>
      <c r="G1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INFO]]))),G1715)</f>
        <v>98</v>
      </c>
    </row>
    <row r="1717" spans="1:7" x14ac:dyDescent="0.25">
      <c r="A1717" s="4" t="s">
        <v>1795</v>
      </c>
      <c r="B1717" s="5">
        <v>335689496231</v>
      </c>
      <c r="C1717" s="4" t="s">
        <v>9909</v>
      </c>
      <c r="D1717" s="4" t="s">
        <v>72</v>
      </c>
      <c r="E1717" s="6" t="s">
        <v>2094</v>
      </c>
      <c r="F1717" s="5">
        <f>decoded[[#This Row],[FRT_DEC]]-B1716</f>
        <v>4</v>
      </c>
      <c r="G1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INFO]]))),G1716)</f>
        <v>98</v>
      </c>
    </row>
    <row r="1718" spans="1:7" x14ac:dyDescent="0.25">
      <c r="A1718" s="4" t="s">
        <v>1796</v>
      </c>
      <c r="B1718" s="5">
        <v>335689496235</v>
      </c>
      <c r="C1718" s="4" t="s">
        <v>9910</v>
      </c>
      <c r="D1718" s="4" t="s">
        <v>72</v>
      </c>
      <c r="E1718" s="6" t="s">
        <v>2095</v>
      </c>
      <c r="F1718" s="5">
        <f>decoded[[#This Row],[FRT_DEC]]-B1717</f>
        <v>4</v>
      </c>
      <c r="G1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INFO]]))),G1717)</f>
        <v>98</v>
      </c>
    </row>
    <row r="1719" spans="1:7" x14ac:dyDescent="0.25">
      <c r="A1719" s="4" t="s">
        <v>1797</v>
      </c>
      <c r="B1719" s="5">
        <v>335689496248</v>
      </c>
      <c r="C1719" s="4" t="s">
        <v>9911</v>
      </c>
      <c r="D1719" s="4" t="s">
        <v>246</v>
      </c>
      <c r="E1719" s="6" t="s">
        <v>9912</v>
      </c>
      <c r="F1719" s="5">
        <f>decoded[[#This Row],[FRT_DEC]]-B1718</f>
        <v>13</v>
      </c>
      <c r="G1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INFO]]))),G1718)</f>
        <v>98</v>
      </c>
    </row>
    <row r="1720" spans="1:7" x14ac:dyDescent="0.25">
      <c r="A1720" s="4" t="s">
        <v>1798</v>
      </c>
      <c r="B1720" s="5">
        <v>335689496252</v>
      </c>
      <c r="C1720" s="4" t="s">
        <v>9913</v>
      </c>
      <c r="D1720" s="4" t="s">
        <v>7938</v>
      </c>
      <c r="E1720" s="6" t="s">
        <v>8012</v>
      </c>
      <c r="F1720" s="5">
        <f>decoded[[#This Row],[FRT_DEC]]-B1719</f>
        <v>4</v>
      </c>
      <c r="G1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INFO]]))),G1719)</f>
        <v>98</v>
      </c>
    </row>
    <row r="1721" spans="1:7" x14ac:dyDescent="0.25">
      <c r="A1721" s="4" t="s">
        <v>1799</v>
      </c>
      <c r="B1721" s="5">
        <v>335689496677</v>
      </c>
      <c r="C1721" s="4" t="s">
        <v>9914</v>
      </c>
      <c r="D1721" s="4" t="s">
        <v>7842</v>
      </c>
      <c r="E1721" s="6" t="s">
        <v>8130</v>
      </c>
      <c r="F1721" s="5">
        <f>decoded[[#This Row],[FRT_DEC]]-B1720</f>
        <v>425</v>
      </c>
      <c r="G1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INFO]]))),G1720)</f>
        <v>98</v>
      </c>
    </row>
    <row r="1722" spans="1:7" x14ac:dyDescent="0.25">
      <c r="A1722" s="4" t="s">
        <v>1890</v>
      </c>
      <c r="B1722" s="5">
        <v>335689496684</v>
      </c>
      <c r="C1722" s="4" t="s">
        <v>9915</v>
      </c>
      <c r="D1722" s="4" t="s">
        <v>1099</v>
      </c>
      <c r="E1722" s="6" t="s">
        <v>2096</v>
      </c>
      <c r="F1722" s="5">
        <f>decoded[[#This Row],[FRT_DEC]]-B1721</f>
        <v>7</v>
      </c>
      <c r="G1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INFO]]))),G1721)</f>
        <v>98</v>
      </c>
    </row>
    <row r="1723" spans="1:7" x14ac:dyDescent="0.25">
      <c r="A1723" s="4" t="s">
        <v>1800</v>
      </c>
      <c r="B1723" s="5">
        <v>335689496689</v>
      </c>
      <c r="C1723" s="4" t="s">
        <v>9916</v>
      </c>
      <c r="D1723" s="4" t="s">
        <v>72</v>
      </c>
      <c r="E1723" s="6" t="s">
        <v>2097</v>
      </c>
      <c r="F1723" s="5">
        <f>decoded[[#This Row],[FRT_DEC]]-B1722</f>
        <v>5</v>
      </c>
      <c r="G1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INFO]]))),G1722)</f>
        <v>98</v>
      </c>
    </row>
    <row r="1724" spans="1:7" x14ac:dyDescent="0.25">
      <c r="A1724" s="4" t="s">
        <v>1801</v>
      </c>
      <c r="B1724" s="5">
        <v>335689496701</v>
      </c>
      <c r="C1724" s="4" t="s">
        <v>9917</v>
      </c>
      <c r="D1724" s="4" t="s">
        <v>3672</v>
      </c>
      <c r="E1724" s="6" t="s">
        <v>5334</v>
      </c>
      <c r="F1724" s="5">
        <f>decoded[[#This Row],[FRT_DEC]]-B1723</f>
        <v>12</v>
      </c>
      <c r="G1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INFO]]))),G1723)</f>
        <v>98</v>
      </c>
    </row>
    <row r="1725" spans="1:7" x14ac:dyDescent="0.25">
      <c r="A1725" s="4" t="s">
        <v>1802</v>
      </c>
      <c r="B1725" s="5">
        <v>335689496854</v>
      </c>
      <c r="C1725" s="4" t="s">
        <v>9918</v>
      </c>
      <c r="D1725" s="4" t="s">
        <v>262</v>
      </c>
      <c r="E1725" s="6" t="s">
        <v>5335</v>
      </c>
      <c r="F1725" s="5">
        <f>decoded[[#This Row],[FRT_DEC]]-B1724</f>
        <v>153</v>
      </c>
      <c r="G1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INFO]]))),G1724)</f>
        <v>98</v>
      </c>
    </row>
    <row r="1726" spans="1:7" x14ac:dyDescent="0.25">
      <c r="A1726" s="4" t="s">
        <v>1803</v>
      </c>
      <c r="B1726" s="5">
        <v>335689496860</v>
      </c>
      <c r="C1726" s="4" t="s">
        <v>9919</v>
      </c>
      <c r="D1726" s="4" t="s">
        <v>7938</v>
      </c>
      <c r="E1726" s="6" t="s">
        <v>8136</v>
      </c>
      <c r="F1726" s="5">
        <f>decoded[[#This Row],[FRT_DEC]]-B1725</f>
        <v>6</v>
      </c>
      <c r="G1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INFO]]))),G1725)</f>
        <v>98</v>
      </c>
    </row>
    <row r="1727" spans="1:7" x14ac:dyDescent="0.25">
      <c r="A1727" s="4" t="s">
        <v>1804</v>
      </c>
      <c r="B1727" s="5">
        <v>335689498415</v>
      </c>
      <c r="C1727" s="4" t="s">
        <v>9920</v>
      </c>
      <c r="D1727" s="4" t="s">
        <v>84</v>
      </c>
      <c r="E1727" s="6" t="s">
        <v>4000</v>
      </c>
      <c r="F1727" s="5">
        <f>decoded[[#This Row],[FRT_DEC]]-B1726</f>
        <v>1555</v>
      </c>
      <c r="G1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INFO]]))),G1726)</f>
        <v>98</v>
      </c>
    </row>
    <row r="1728" spans="1:7" x14ac:dyDescent="0.25">
      <c r="A1728" s="4" t="s">
        <v>1805</v>
      </c>
      <c r="B1728" s="5">
        <v>335689498418</v>
      </c>
      <c r="C1728" s="4" t="s">
        <v>9921</v>
      </c>
      <c r="D1728" s="4" t="s">
        <v>3684</v>
      </c>
      <c r="E1728" s="6" t="s">
        <v>9922</v>
      </c>
      <c r="F1728" s="5">
        <f>decoded[[#This Row],[FRT_DEC]]-B1727</f>
        <v>3</v>
      </c>
      <c r="G1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INFO]]))),G1727)</f>
        <v>98</v>
      </c>
    </row>
    <row r="1729" spans="1:7" x14ac:dyDescent="0.25">
      <c r="A1729" s="4" t="s">
        <v>1806</v>
      </c>
      <c r="B1729" s="5">
        <v>335689498420</v>
      </c>
      <c r="C1729" s="4" t="s">
        <v>9923</v>
      </c>
      <c r="D1729" s="4" t="s">
        <v>3684</v>
      </c>
      <c r="E1729" s="6" t="s">
        <v>7879</v>
      </c>
      <c r="F1729" s="5">
        <f>decoded[[#This Row],[FRT_DEC]]-B1728</f>
        <v>2</v>
      </c>
      <c r="G1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INFO]]))),G1728)</f>
        <v>98</v>
      </c>
    </row>
    <row r="1730" spans="1:7" x14ac:dyDescent="0.25">
      <c r="A1730" s="4" t="s">
        <v>1807</v>
      </c>
      <c r="B1730" s="5">
        <v>335689498443</v>
      </c>
      <c r="C1730" s="4" t="s">
        <v>9924</v>
      </c>
      <c r="D1730" s="4" t="s">
        <v>85</v>
      </c>
      <c r="E1730" s="6" t="s">
        <v>263</v>
      </c>
      <c r="F1730" s="5">
        <f>decoded[[#This Row],[FRT_DEC]]-B1729</f>
        <v>23</v>
      </c>
      <c r="G1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INFO]]))),G1729)</f>
        <v>98</v>
      </c>
    </row>
    <row r="1731" spans="1:7" x14ac:dyDescent="0.25">
      <c r="A1731" s="4" t="s">
        <v>1808</v>
      </c>
      <c r="B1731" s="5">
        <v>335689498582</v>
      </c>
      <c r="C1731" s="4" t="s">
        <v>9925</v>
      </c>
      <c r="D1731" s="4" t="s">
        <v>87</v>
      </c>
      <c r="E1731" s="6" t="s">
        <v>3695</v>
      </c>
      <c r="F1731" s="5">
        <f>decoded[[#This Row],[FRT_DEC]]-B1730</f>
        <v>139</v>
      </c>
      <c r="G1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INFO]]))),G1730)</f>
        <v>98</v>
      </c>
    </row>
    <row r="1732" spans="1:7" x14ac:dyDescent="0.25">
      <c r="A1732" s="4" t="s">
        <v>1809</v>
      </c>
      <c r="B1732" s="5">
        <v>335689498975</v>
      </c>
      <c r="C1732" s="4" t="s">
        <v>9926</v>
      </c>
      <c r="D1732" s="4" t="s">
        <v>7842</v>
      </c>
      <c r="E1732" s="6" t="s">
        <v>7845</v>
      </c>
      <c r="F1732" s="5">
        <f>decoded[[#This Row],[FRT_DEC]]-B1731</f>
        <v>393</v>
      </c>
      <c r="G1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INFO]]))),G1731)</f>
        <v>98</v>
      </c>
    </row>
    <row r="1733" spans="1:7" x14ac:dyDescent="0.25">
      <c r="A1733" s="4" t="s">
        <v>1810</v>
      </c>
      <c r="B1733" s="5">
        <v>335689498983</v>
      </c>
      <c r="C1733" s="4" t="s">
        <v>9927</v>
      </c>
      <c r="D1733" s="4" t="s">
        <v>7938</v>
      </c>
      <c r="E1733" s="6" t="s">
        <v>8149</v>
      </c>
      <c r="F1733" s="5">
        <f>decoded[[#This Row],[FRT_DEC]]-B1732</f>
        <v>8</v>
      </c>
      <c r="G1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INFO]]))),G1732)</f>
        <v>98</v>
      </c>
    </row>
    <row r="1734" spans="1:7" x14ac:dyDescent="0.25">
      <c r="A1734" s="4" t="s">
        <v>1811</v>
      </c>
      <c r="B1734" s="5">
        <v>335689498987</v>
      </c>
      <c r="C1734" s="4" t="s">
        <v>9928</v>
      </c>
      <c r="D1734" s="4" t="s">
        <v>7842</v>
      </c>
      <c r="E1734" s="6" t="s">
        <v>9929</v>
      </c>
      <c r="F1734" s="5">
        <f>decoded[[#This Row],[FRT_DEC]]-B1733</f>
        <v>4</v>
      </c>
      <c r="G1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INFO]]))),G1733)</f>
        <v>98</v>
      </c>
    </row>
    <row r="1735" spans="1:7" x14ac:dyDescent="0.25">
      <c r="A1735" s="4" t="s">
        <v>1812</v>
      </c>
      <c r="B1735" s="5">
        <v>335689499061</v>
      </c>
      <c r="C1735" s="4" t="s">
        <v>9930</v>
      </c>
      <c r="D1735" s="4" t="s">
        <v>1099</v>
      </c>
      <c r="E1735" s="6" t="s">
        <v>2098</v>
      </c>
      <c r="F1735" s="5">
        <f>decoded[[#This Row],[FRT_DEC]]-B1734</f>
        <v>74</v>
      </c>
      <c r="G1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INFO]]))),G1734)</f>
        <v>98</v>
      </c>
    </row>
    <row r="1736" spans="1:7" x14ac:dyDescent="0.25">
      <c r="A1736" s="4" t="s">
        <v>1813</v>
      </c>
      <c r="B1736" s="5">
        <v>335689499066</v>
      </c>
      <c r="C1736" s="4" t="s">
        <v>9931</v>
      </c>
      <c r="D1736" s="4" t="s">
        <v>72</v>
      </c>
      <c r="E1736" s="6" t="s">
        <v>2099</v>
      </c>
      <c r="F1736" s="5">
        <f>decoded[[#This Row],[FRT_DEC]]-B1735</f>
        <v>5</v>
      </c>
      <c r="G1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INFO]]))),G1735)</f>
        <v>98</v>
      </c>
    </row>
    <row r="1737" spans="1:7" x14ac:dyDescent="0.25">
      <c r="A1737" s="4" t="s">
        <v>1814</v>
      </c>
      <c r="B1737" s="5">
        <v>335689499152</v>
      </c>
      <c r="C1737" s="4" t="s">
        <v>9932</v>
      </c>
      <c r="D1737" s="4" t="s">
        <v>1099</v>
      </c>
      <c r="E1737" s="6" t="s">
        <v>2100</v>
      </c>
      <c r="F1737" s="5">
        <f>decoded[[#This Row],[FRT_DEC]]-B1736</f>
        <v>86</v>
      </c>
      <c r="G1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INFO]]))),G1736)</f>
        <v>98</v>
      </c>
    </row>
    <row r="1738" spans="1:7" x14ac:dyDescent="0.25">
      <c r="A1738" s="4" t="s">
        <v>1815</v>
      </c>
      <c r="B1738" s="5">
        <v>335689499157</v>
      </c>
      <c r="C1738" s="4" t="s">
        <v>9933</v>
      </c>
      <c r="D1738" s="4" t="s">
        <v>72</v>
      </c>
      <c r="E1738" s="6" t="s">
        <v>2101</v>
      </c>
      <c r="F1738" s="5">
        <f>decoded[[#This Row],[FRT_DEC]]-B1737</f>
        <v>5</v>
      </c>
      <c r="G1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INFO]]))),G1737)</f>
        <v>98</v>
      </c>
    </row>
    <row r="1739" spans="1:7" x14ac:dyDescent="0.25">
      <c r="A1739" s="4" t="s">
        <v>1816</v>
      </c>
      <c r="B1739" s="5">
        <v>335689499275</v>
      </c>
      <c r="C1739" s="4" t="s">
        <v>9934</v>
      </c>
      <c r="D1739" s="4" t="s">
        <v>1099</v>
      </c>
      <c r="E1739" s="6" t="s">
        <v>2102</v>
      </c>
      <c r="F1739" s="5">
        <f>decoded[[#This Row],[FRT_DEC]]-B1738</f>
        <v>118</v>
      </c>
      <c r="G1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INFO]]))),G1738)</f>
        <v>98</v>
      </c>
    </row>
    <row r="1740" spans="1:7" x14ac:dyDescent="0.25">
      <c r="A1740" s="4" t="s">
        <v>1817</v>
      </c>
      <c r="B1740" s="5">
        <v>335689499282</v>
      </c>
      <c r="C1740" s="4" t="s">
        <v>9935</v>
      </c>
      <c r="D1740" s="4" t="s">
        <v>72</v>
      </c>
      <c r="E1740" s="6" t="s">
        <v>2103</v>
      </c>
      <c r="F1740" s="5">
        <f>decoded[[#This Row],[FRT_DEC]]-B1739</f>
        <v>7</v>
      </c>
      <c r="G1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INFO]]))),G1739)</f>
        <v>98</v>
      </c>
    </row>
    <row r="1741" spans="1:7" x14ac:dyDescent="0.25">
      <c r="A1741" s="4" t="s">
        <v>1818</v>
      </c>
      <c r="B1741" s="5">
        <v>335689499325</v>
      </c>
      <c r="C1741" s="4" t="s">
        <v>9936</v>
      </c>
      <c r="D1741" s="4" t="s">
        <v>264</v>
      </c>
      <c r="E1741" s="6" t="s">
        <v>9937</v>
      </c>
      <c r="F1741" s="5">
        <f>decoded[[#This Row],[FRT_DEC]]-B1740</f>
        <v>43</v>
      </c>
      <c r="G1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INFO]]))),G1740)</f>
        <v>98</v>
      </c>
    </row>
    <row r="1742" spans="1:7" x14ac:dyDescent="0.25">
      <c r="A1742" s="4" t="s">
        <v>1819</v>
      </c>
      <c r="B1742" s="5">
        <v>335689499362</v>
      </c>
      <c r="C1742" s="4" t="s">
        <v>9938</v>
      </c>
      <c r="D1742" s="4" t="s">
        <v>40</v>
      </c>
      <c r="E1742" s="6" t="s">
        <v>328</v>
      </c>
      <c r="F1742" s="5">
        <f>decoded[[#This Row],[FRT_DEC]]-B1741</f>
        <v>37</v>
      </c>
      <c r="G1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INFO]]))),G1741)</f>
        <v>98</v>
      </c>
    </row>
    <row r="1743" spans="1:7" x14ac:dyDescent="0.25">
      <c r="A1743" s="4" t="s">
        <v>1820</v>
      </c>
      <c r="B1743" s="5">
        <v>335689499365</v>
      </c>
      <c r="C1743" s="4" t="s">
        <v>9939</v>
      </c>
      <c r="D1743" s="4" t="s">
        <v>330</v>
      </c>
      <c r="E1743" s="6" t="s">
        <v>9940</v>
      </c>
      <c r="F1743" s="5">
        <f>decoded[[#This Row],[FRT_DEC]]-B1742</f>
        <v>3</v>
      </c>
      <c r="G1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INFO]]))),G1742)</f>
        <v>98</v>
      </c>
    </row>
    <row r="1744" spans="1:7" x14ac:dyDescent="0.25">
      <c r="A1744" s="4" t="s">
        <v>1891</v>
      </c>
      <c r="B1744" s="5">
        <v>335689499444</v>
      </c>
      <c r="C1744" s="4" t="s">
        <v>9941</v>
      </c>
      <c r="D1744" s="4" t="s">
        <v>40</v>
      </c>
      <c r="E1744" s="6" t="s">
        <v>2042</v>
      </c>
      <c r="F1744" s="5">
        <f>decoded[[#This Row],[FRT_DEC]]-B1743</f>
        <v>79</v>
      </c>
      <c r="G1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INFO]]))),G1743)</f>
        <v>98</v>
      </c>
    </row>
    <row r="1745" spans="1:7" x14ac:dyDescent="0.25">
      <c r="A1745" s="4" t="s">
        <v>1892</v>
      </c>
      <c r="B1745" s="5">
        <v>335689499447</v>
      </c>
      <c r="C1745" s="4" t="s">
        <v>9942</v>
      </c>
      <c r="D1745" s="4" t="s">
        <v>2043</v>
      </c>
      <c r="E1745" s="6" t="s">
        <v>9872</v>
      </c>
      <c r="F1745" s="5">
        <f>decoded[[#This Row],[FRT_DEC]]-B1744</f>
        <v>3</v>
      </c>
      <c r="G1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INFO]]))),G1744)</f>
        <v>98</v>
      </c>
    </row>
    <row r="1746" spans="1:7" x14ac:dyDescent="0.25">
      <c r="A1746" s="4" t="s">
        <v>1821</v>
      </c>
      <c r="B1746" s="5">
        <v>335689499494</v>
      </c>
      <c r="C1746" s="4" t="s">
        <v>9943</v>
      </c>
      <c r="D1746" s="4" t="s">
        <v>7938</v>
      </c>
      <c r="E1746" s="6" t="s">
        <v>8952</v>
      </c>
      <c r="F1746" s="5">
        <f>decoded[[#This Row],[FRT_DEC]]-B1745</f>
        <v>47</v>
      </c>
      <c r="G1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INFO]]))),G1745)</f>
        <v>98</v>
      </c>
    </row>
    <row r="1747" spans="1:7" x14ac:dyDescent="0.25">
      <c r="A1747" s="4" t="s">
        <v>1822</v>
      </c>
      <c r="B1747" s="5">
        <v>335689500162</v>
      </c>
      <c r="C1747" s="4" t="s">
        <v>9944</v>
      </c>
      <c r="D1747" s="4" t="s">
        <v>7842</v>
      </c>
      <c r="E1747" s="6" t="s">
        <v>7989</v>
      </c>
      <c r="F1747" s="5">
        <f>decoded[[#This Row],[FRT_DEC]]-B1746</f>
        <v>668</v>
      </c>
      <c r="G1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INFO]]))),G1746)</f>
        <v>98</v>
      </c>
    </row>
    <row r="1748" spans="1:7" x14ac:dyDescent="0.25">
      <c r="A1748" s="4" t="s">
        <v>1893</v>
      </c>
      <c r="B1748" s="5">
        <v>335689500167</v>
      </c>
      <c r="C1748" s="4" t="s">
        <v>9945</v>
      </c>
      <c r="D1748" s="4" t="s">
        <v>2044</v>
      </c>
      <c r="E1748" s="6" t="s">
        <v>2046</v>
      </c>
      <c r="F1748" s="5">
        <f>decoded[[#This Row],[FRT_DEC]]-B1747</f>
        <v>5</v>
      </c>
      <c r="G1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INFO]]))),G1747)</f>
        <v>98</v>
      </c>
    </row>
    <row r="1749" spans="1:7" x14ac:dyDescent="0.25">
      <c r="A1749" s="4" t="s">
        <v>1894</v>
      </c>
      <c r="B1749" s="5">
        <v>335689500238</v>
      </c>
      <c r="C1749" s="4" t="s">
        <v>9946</v>
      </c>
      <c r="D1749" s="4" t="s">
        <v>7938</v>
      </c>
      <c r="E1749" s="6" t="s">
        <v>7991</v>
      </c>
      <c r="F1749" s="5">
        <f>decoded[[#This Row],[FRT_DEC]]-B1748</f>
        <v>71</v>
      </c>
      <c r="G1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INFO]]))),G1748)</f>
        <v>98</v>
      </c>
    </row>
    <row r="1750" spans="1:7" x14ac:dyDescent="0.25">
      <c r="A1750" s="4" t="s">
        <v>1895</v>
      </c>
      <c r="B1750" s="5">
        <v>335689538508</v>
      </c>
      <c r="C1750" s="4" t="s">
        <v>9947</v>
      </c>
      <c r="D1750" s="4" t="s">
        <v>43</v>
      </c>
      <c r="E1750" s="6" t="s">
        <v>3910</v>
      </c>
      <c r="F1750" s="5">
        <f>decoded[[#This Row],[FRT_DEC]]-B1749</f>
        <v>38270</v>
      </c>
      <c r="G1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INFO]]))),G1749)</f>
        <v>98</v>
      </c>
    </row>
    <row r="1751" spans="1:7" x14ac:dyDescent="0.25">
      <c r="A1751" s="4" t="s">
        <v>1896</v>
      </c>
      <c r="B1751" s="5">
        <v>335689538511</v>
      </c>
      <c r="C1751" s="4" t="s">
        <v>9948</v>
      </c>
      <c r="D1751" s="4" t="s">
        <v>3685</v>
      </c>
      <c r="E1751" s="6" t="s">
        <v>9949</v>
      </c>
      <c r="F1751" s="5">
        <f>decoded[[#This Row],[FRT_DEC]]-B1750</f>
        <v>3</v>
      </c>
      <c r="G1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INFO]]))),G1750)</f>
        <v>98</v>
      </c>
    </row>
    <row r="1752" spans="1:7" x14ac:dyDescent="0.25">
      <c r="A1752" s="4" t="s">
        <v>1897</v>
      </c>
      <c r="B1752" s="5">
        <v>335689538513</v>
      </c>
      <c r="C1752" s="4" t="s">
        <v>9950</v>
      </c>
      <c r="D1752" s="4" t="s">
        <v>3685</v>
      </c>
      <c r="E1752" s="6" t="s">
        <v>7880</v>
      </c>
      <c r="F1752" s="5">
        <f>decoded[[#This Row],[FRT_DEC]]-B1751</f>
        <v>2</v>
      </c>
      <c r="G1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INFO]]))),G1751)</f>
        <v>98</v>
      </c>
    </row>
    <row r="1753" spans="1:7" x14ac:dyDescent="0.25">
      <c r="A1753" s="4" t="s">
        <v>1898</v>
      </c>
      <c r="B1753" s="5">
        <v>335689538536</v>
      </c>
      <c r="C1753" s="4" t="s">
        <v>9951</v>
      </c>
      <c r="D1753" s="4" t="s">
        <v>7842</v>
      </c>
      <c r="E1753" s="6" t="s">
        <v>8889</v>
      </c>
      <c r="F1753" s="5">
        <f>decoded[[#This Row],[FRT_DEC]]-B1752</f>
        <v>23</v>
      </c>
      <c r="G1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INFO]]))),G1752)</f>
        <v>98</v>
      </c>
    </row>
    <row r="1754" spans="1:7" ht="30" x14ac:dyDescent="0.25">
      <c r="A1754" s="4" t="s">
        <v>1823</v>
      </c>
      <c r="B1754" s="5">
        <v>335689538551</v>
      </c>
      <c r="C1754" s="4" t="s">
        <v>9952</v>
      </c>
      <c r="D1754" s="4" t="s">
        <v>241</v>
      </c>
      <c r="E1754" s="6" t="s">
        <v>4001</v>
      </c>
      <c r="F1754" s="5">
        <f>decoded[[#This Row],[FRT_DEC]]-B1753</f>
        <v>15</v>
      </c>
      <c r="G1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INFO]]))),G1753)</f>
        <v>98</v>
      </c>
    </row>
    <row r="1755" spans="1:7" x14ac:dyDescent="0.25">
      <c r="A1755" s="4" t="s">
        <v>1824</v>
      </c>
      <c r="B1755" s="5">
        <v>335689538555</v>
      </c>
      <c r="C1755" s="4" t="s">
        <v>9953</v>
      </c>
      <c r="D1755" s="4" t="s">
        <v>243</v>
      </c>
      <c r="E1755" s="6" t="s">
        <v>3939</v>
      </c>
      <c r="F1755" s="5">
        <f>decoded[[#This Row],[FRT_DEC]]-B1754</f>
        <v>4</v>
      </c>
      <c r="G1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INFO]]))),G1754)</f>
        <v>98</v>
      </c>
    </row>
    <row r="1756" spans="1:7" x14ac:dyDescent="0.25">
      <c r="A1756" s="4" t="s">
        <v>1825</v>
      </c>
      <c r="B1756" s="5">
        <v>335689538565</v>
      </c>
      <c r="C1756" s="4" t="s">
        <v>9954</v>
      </c>
      <c r="D1756" s="4" t="s">
        <v>264</v>
      </c>
      <c r="E1756" s="6" t="s">
        <v>9955</v>
      </c>
      <c r="F1756" s="5">
        <f>decoded[[#This Row],[FRT_DEC]]-B1755</f>
        <v>10</v>
      </c>
      <c r="G1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INFO]]))),G1755)</f>
        <v>98</v>
      </c>
    </row>
    <row r="1757" spans="1:7" x14ac:dyDescent="0.25">
      <c r="A1757" s="4" t="s">
        <v>1899</v>
      </c>
      <c r="B1757" s="5">
        <v>335689538616</v>
      </c>
      <c r="C1757" s="4" t="s">
        <v>9956</v>
      </c>
      <c r="D1757" s="4" t="s">
        <v>40</v>
      </c>
      <c r="E1757" s="6" t="s">
        <v>44</v>
      </c>
      <c r="F1757" s="5">
        <f>decoded[[#This Row],[FRT_DEC]]-B1756</f>
        <v>51</v>
      </c>
      <c r="G1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INFO]]))),G1756)</f>
        <v>98</v>
      </c>
    </row>
    <row r="1758" spans="1:7" x14ac:dyDescent="0.25">
      <c r="A1758" s="4" t="s">
        <v>1900</v>
      </c>
      <c r="B1758" s="5">
        <v>335689538621</v>
      </c>
      <c r="C1758" s="4" t="s">
        <v>9957</v>
      </c>
      <c r="D1758" s="4" t="s">
        <v>246</v>
      </c>
      <c r="E1758" s="6" t="s">
        <v>9958</v>
      </c>
      <c r="F1758" s="5">
        <f>decoded[[#This Row],[FRT_DEC]]-B1757</f>
        <v>5</v>
      </c>
      <c r="G1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INFO]]))),G1757)</f>
        <v>98</v>
      </c>
    </row>
    <row r="1759" spans="1:7" x14ac:dyDescent="0.25">
      <c r="A1759" s="4" t="s">
        <v>1826</v>
      </c>
      <c r="B1759" s="5">
        <v>335689538628</v>
      </c>
      <c r="C1759" s="4" t="s">
        <v>9959</v>
      </c>
      <c r="D1759" s="4" t="s">
        <v>1099</v>
      </c>
      <c r="E1759" s="6" t="s">
        <v>2104</v>
      </c>
      <c r="F1759" s="5">
        <f>decoded[[#This Row],[FRT_DEC]]-B1758</f>
        <v>7</v>
      </c>
      <c r="G1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INFO]]))),G1758)</f>
        <v>98</v>
      </c>
    </row>
    <row r="1760" spans="1:7" x14ac:dyDescent="0.25">
      <c r="A1760" s="4" t="s">
        <v>1827</v>
      </c>
      <c r="B1760" s="5">
        <v>335689538633</v>
      </c>
      <c r="C1760" s="4" t="s">
        <v>9960</v>
      </c>
      <c r="D1760" s="4" t="s">
        <v>1099</v>
      </c>
      <c r="E1760" s="6" t="s">
        <v>2105</v>
      </c>
      <c r="F1760" s="5">
        <f>decoded[[#This Row],[FRT_DEC]]-B1759</f>
        <v>5</v>
      </c>
      <c r="G1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INFO]]))),G1759)</f>
        <v>98</v>
      </c>
    </row>
    <row r="1761" spans="1:7" x14ac:dyDescent="0.25">
      <c r="A1761" s="4" t="s">
        <v>1901</v>
      </c>
      <c r="B1761" s="5">
        <v>335689538647</v>
      </c>
      <c r="C1761" s="4" t="s">
        <v>9961</v>
      </c>
      <c r="D1761" s="4" t="s">
        <v>72</v>
      </c>
      <c r="E1761" s="6" t="s">
        <v>2092</v>
      </c>
      <c r="F1761" s="5">
        <f>decoded[[#This Row],[FRT_DEC]]-B1760</f>
        <v>14</v>
      </c>
      <c r="G1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INFO]]))),G1760)</f>
        <v>98</v>
      </c>
    </row>
    <row r="1762" spans="1:7" x14ac:dyDescent="0.25">
      <c r="A1762" s="4" t="s">
        <v>1828</v>
      </c>
      <c r="B1762" s="5">
        <v>335689538677</v>
      </c>
      <c r="C1762" s="4" t="s">
        <v>9962</v>
      </c>
      <c r="D1762" s="4" t="s">
        <v>3671</v>
      </c>
      <c r="E1762" s="6" t="s">
        <v>9963</v>
      </c>
      <c r="F1762" s="5">
        <f>decoded[[#This Row],[FRT_DEC]]-B1761</f>
        <v>30</v>
      </c>
      <c r="G1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INFO]]))),G1761)</f>
        <v>98</v>
      </c>
    </row>
    <row r="1763" spans="1:7" x14ac:dyDescent="0.25">
      <c r="A1763" s="4" t="s">
        <v>1829</v>
      </c>
      <c r="B1763" s="5">
        <v>335689538680</v>
      </c>
      <c r="C1763" s="4" t="s">
        <v>9964</v>
      </c>
      <c r="D1763" s="4" t="s">
        <v>3671</v>
      </c>
      <c r="E1763" s="6" t="s">
        <v>7881</v>
      </c>
      <c r="F1763" s="5">
        <f>decoded[[#This Row],[FRT_DEC]]-B1762</f>
        <v>3</v>
      </c>
      <c r="G1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INFO]]))),G1762)</f>
        <v>98</v>
      </c>
    </row>
    <row r="1764" spans="1:7" x14ac:dyDescent="0.25">
      <c r="A1764" s="4" t="s">
        <v>1830</v>
      </c>
      <c r="B1764" s="5">
        <v>335689539503</v>
      </c>
      <c r="C1764" s="4" t="s">
        <v>9965</v>
      </c>
      <c r="D1764" s="4" t="s">
        <v>249</v>
      </c>
      <c r="E1764" s="6" t="s">
        <v>5333</v>
      </c>
      <c r="F1764" s="5">
        <f>decoded[[#This Row],[FRT_DEC]]-B1763</f>
        <v>823</v>
      </c>
      <c r="G1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INFO]]))),G1763)</f>
        <v>98</v>
      </c>
    </row>
    <row r="1765" spans="1:7" x14ac:dyDescent="0.25">
      <c r="A1765" s="4" t="s">
        <v>1831</v>
      </c>
      <c r="B1765" s="5">
        <v>335689539507</v>
      </c>
      <c r="C1765" s="4" t="s">
        <v>9966</v>
      </c>
      <c r="D1765" s="4" t="s">
        <v>7938</v>
      </c>
      <c r="E1765" s="6" t="s">
        <v>8906</v>
      </c>
      <c r="F1765" s="5">
        <f>decoded[[#This Row],[FRT_DEC]]-B1764</f>
        <v>4</v>
      </c>
      <c r="G1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INFO]]))),G1764)</f>
        <v>98</v>
      </c>
    </row>
    <row r="1766" spans="1:7" x14ac:dyDescent="0.25">
      <c r="A1766" s="4" t="s">
        <v>1832</v>
      </c>
      <c r="B1766" s="5">
        <v>335689540689</v>
      </c>
      <c r="C1766" s="4" t="s">
        <v>9967</v>
      </c>
      <c r="D1766" s="4" t="s">
        <v>5</v>
      </c>
      <c r="E1766" s="6" t="s">
        <v>9968</v>
      </c>
      <c r="F1766" s="5">
        <f>decoded[[#This Row],[FRT_DEC]]-B1765</f>
        <v>1182</v>
      </c>
      <c r="G1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INFO]]))),G1765)</f>
        <v>98</v>
      </c>
    </row>
    <row r="1767" spans="1:7" x14ac:dyDescent="0.25">
      <c r="A1767" s="4" t="s">
        <v>1833</v>
      </c>
      <c r="B1767" s="5">
        <v>335689540691</v>
      </c>
      <c r="C1767" s="4" t="s">
        <v>9969</v>
      </c>
      <c r="D1767" s="4" t="s">
        <v>5</v>
      </c>
      <c r="E1767" s="6" t="s">
        <v>7877</v>
      </c>
      <c r="F1767" s="5">
        <f>decoded[[#This Row],[FRT_DEC]]-B1766</f>
        <v>2</v>
      </c>
      <c r="G1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INFO]]))),G1766)</f>
        <v>98</v>
      </c>
    </row>
    <row r="1768" spans="1:7" x14ac:dyDescent="0.25">
      <c r="A1768" s="4" t="s">
        <v>1912</v>
      </c>
      <c r="B1768" s="5">
        <v>335689540695</v>
      </c>
      <c r="C1768" s="4" t="s">
        <v>9970</v>
      </c>
      <c r="D1768" s="4" t="s">
        <v>3686</v>
      </c>
      <c r="E1768" s="6" t="s">
        <v>9971</v>
      </c>
      <c r="F1768" s="5">
        <f>decoded[[#This Row],[FRT_DEC]]-B1767</f>
        <v>4</v>
      </c>
      <c r="G1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INFO]]))),G1767)</f>
        <v>98</v>
      </c>
    </row>
    <row r="1769" spans="1:7" x14ac:dyDescent="0.25">
      <c r="A1769" s="4" t="s">
        <v>1913</v>
      </c>
      <c r="B1769" s="5">
        <v>335689540698</v>
      </c>
      <c r="C1769" s="4" t="s">
        <v>9972</v>
      </c>
      <c r="D1769" s="4" t="s">
        <v>3686</v>
      </c>
      <c r="E1769" s="6" t="s">
        <v>7878</v>
      </c>
      <c r="F1769" s="5">
        <f>decoded[[#This Row],[FRT_DEC]]-B1768</f>
        <v>3</v>
      </c>
      <c r="G1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INFO]]))),G1768)</f>
        <v>98</v>
      </c>
    </row>
    <row r="1770" spans="1:7" x14ac:dyDescent="0.25">
      <c r="A1770" s="4" t="s">
        <v>1834</v>
      </c>
      <c r="B1770" s="5">
        <v>335689540705</v>
      </c>
      <c r="C1770" s="4" t="s">
        <v>9973</v>
      </c>
      <c r="D1770" s="4" t="s">
        <v>7842</v>
      </c>
      <c r="E1770" s="6" t="s">
        <v>8006</v>
      </c>
      <c r="F1770" s="5">
        <f>decoded[[#This Row],[FRT_DEC]]-B1769</f>
        <v>7</v>
      </c>
      <c r="G1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INFO]]))),G1769)</f>
        <v>98</v>
      </c>
    </row>
    <row r="1771" spans="1:7" ht="30" x14ac:dyDescent="0.25">
      <c r="A1771" s="4" t="s">
        <v>1835</v>
      </c>
      <c r="B1771" s="5">
        <v>335689540716</v>
      </c>
      <c r="C1771" s="4" t="s">
        <v>9974</v>
      </c>
      <c r="D1771" s="4" t="s">
        <v>241</v>
      </c>
      <c r="E1771" s="6" t="s">
        <v>2109</v>
      </c>
      <c r="F1771" s="5">
        <f>decoded[[#This Row],[FRT_DEC]]-B1770</f>
        <v>11</v>
      </c>
      <c r="G1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INFO]]))),G1770)</f>
        <v>98</v>
      </c>
    </row>
    <row r="1772" spans="1:7" x14ac:dyDescent="0.25">
      <c r="A1772" s="4" t="s">
        <v>1914</v>
      </c>
      <c r="B1772" s="5">
        <v>335689540718</v>
      </c>
      <c r="C1772" s="4" t="s">
        <v>9975</v>
      </c>
      <c r="D1772" s="4" t="s">
        <v>243</v>
      </c>
      <c r="E1772" s="6" t="s">
        <v>3937</v>
      </c>
      <c r="F1772" s="5">
        <f>decoded[[#This Row],[FRT_DEC]]-B1771</f>
        <v>2</v>
      </c>
      <c r="G1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INFO]]))),G1771)</f>
        <v>98</v>
      </c>
    </row>
    <row r="1773" spans="1:7" x14ac:dyDescent="0.25">
      <c r="A1773" s="4" t="s">
        <v>1915</v>
      </c>
      <c r="B1773" s="5">
        <v>335689540736</v>
      </c>
      <c r="C1773" s="4" t="s">
        <v>9976</v>
      </c>
      <c r="D1773" s="4" t="s">
        <v>1099</v>
      </c>
      <c r="E1773" s="6" t="s">
        <v>2093</v>
      </c>
      <c r="F1773" s="5">
        <f>decoded[[#This Row],[FRT_DEC]]-B1772</f>
        <v>18</v>
      </c>
      <c r="G1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INFO]]))),G1772)</f>
        <v>98</v>
      </c>
    </row>
    <row r="1774" spans="1:7" x14ac:dyDescent="0.25">
      <c r="A1774" s="4" t="s">
        <v>1916</v>
      </c>
      <c r="B1774" s="5">
        <v>335689540741</v>
      </c>
      <c r="C1774" s="4" t="s">
        <v>9977</v>
      </c>
      <c r="D1774" s="4" t="s">
        <v>1099</v>
      </c>
      <c r="E1774" s="6" t="s">
        <v>2106</v>
      </c>
      <c r="F1774" s="5">
        <f>decoded[[#This Row],[FRT_DEC]]-B1773</f>
        <v>5</v>
      </c>
      <c r="G1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INFO]]))),G1773)</f>
        <v>98</v>
      </c>
    </row>
    <row r="1775" spans="1:7" x14ac:dyDescent="0.25">
      <c r="A1775" s="4" t="s">
        <v>1917</v>
      </c>
      <c r="B1775" s="5">
        <v>335689540761</v>
      </c>
      <c r="C1775" s="4" t="s">
        <v>9978</v>
      </c>
      <c r="D1775" s="4" t="s">
        <v>40</v>
      </c>
      <c r="E1775" s="6" t="s">
        <v>724</v>
      </c>
      <c r="F1775" s="5">
        <f>decoded[[#This Row],[FRT_DEC]]-B1774</f>
        <v>20</v>
      </c>
      <c r="G1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INFO]]))),G1774)</f>
        <v>98</v>
      </c>
    </row>
    <row r="1776" spans="1:7" x14ac:dyDescent="0.25">
      <c r="A1776" s="4" t="s">
        <v>1918</v>
      </c>
      <c r="B1776" s="5">
        <v>335689540772</v>
      </c>
      <c r="C1776" s="4" t="s">
        <v>9979</v>
      </c>
      <c r="D1776" s="4" t="s">
        <v>40</v>
      </c>
      <c r="E1776" s="6" t="s">
        <v>45</v>
      </c>
      <c r="F1776" s="5">
        <f>decoded[[#This Row],[FRT_DEC]]-B1775</f>
        <v>11</v>
      </c>
      <c r="G1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INFO]]))),G1775)</f>
        <v>98</v>
      </c>
    </row>
    <row r="1777" spans="1:7" x14ac:dyDescent="0.25">
      <c r="A1777" s="4" t="s">
        <v>1919</v>
      </c>
      <c r="B1777" s="5">
        <v>335689540775</v>
      </c>
      <c r="C1777" s="4" t="s">
        <v>9980</v>
      </c>
      <c r="D1777" s="4" t="s">
        <v>46</v>
      </c>
      <c r="E1777" s="6" t="s">
        <v>4002</v>
      </c>
      <c r="F1777" s="5">
        <f>decoded[[#This Row],[FRT_DEC]]-B1776</f>
        <v>3</v>
      </c>
      <c r="G1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INFO]]))),G1776)</f>
        <v>98</v>
      </c>
    </row>
    <row r="1778" spans="1:7" x14ac:dyDescent="0.25">
      <c r="A1778" s="4" t="s">
        <v>1836</v>
      </c>
      <c r="B1778" s="5">
        <v>335689540780</v>
      </c>
      <c r="C1778" s="4" t="s">
        <v>9981</v>
      </c>
      <c r="D1778" s="4" t="s">
        <v>72</v>
      </c>
      <c r="E1778" s="6" t="s">
        <v>3683</v>
      </c>
      <c r="F1778" s="5">
        <f>decoded[[#This Row],[FRT_DEC]]-B1777</f>
        <v>5</v>
      </c>
      <c r="G1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INFO]]))),G1777)</f>
        <v>98</v>
      </c>
    </row>
    <row r="1779" spans="1:7" x14ac:dyDescent="0.25">
      <c r="A1779" s="4" t="s">
        <v>1837</v>
      </c>
      <c r="B1779" s="5">
        <v>335689540784</v>
      </c>
      <c r="C1779" s="4" t="s">
        <v>9982</v>
      </c>
      <c r="D1779" s="4" t="s">
        <v>72</v>
      </c>
      <c r="E1779" s="6" t="s">
        <v>2088</v>
      </c>
      <c r="F1779" s="5">
        <f>decoded[[#This Row],[FRT_DEC]]-B1778</f>
        <v>4</v>
      </c>
      <c r="G1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INFO]]))),G1778)</f>
        <v>98</v>
      </c>
    </row>
    <row r="1780" spans="1:7" x14ac:dyDescent="0.25">
      <c r="A1780" s="4" t="s">
        <v>1838</v>
      </c>
      <c r="B1780" s="5">
        <v>335689540797</v>
      </c>
      <c r="C1780" s="4" t="s">
        <v>9983</v>
      </c>
      <c r="D1780" s="4" t="s">
        <v>72</v>
      </c>
      <c r="E1780" s="6" t="s">
        <v>2107</v>
      </c>
      <c r="F1780" s="5">
        <f>decoded[[#This Row],[FRT_DEC]]-B1779</f>
        <v>13</v>
      </c>
      <c r="G1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INFO]]))),G1779)</f>
        <v>98</v>
      </c>
    </row>
    <row r="1781" spans="1:7" x14ac:dyDescent="0.25">
      <c r="A1781" s="4" t="s">
        <v>1920</v>
      </c>
      <c r="B1781" s="5">
        <v>335689541631</v>
      </c>
      <c r="C1781" s="4" t="s">
        <v>9984</v>
      </c>
      <c r="D1781" s="4" t="s">
        <v>7938</v>
      </c>
      <c r="E1781" s="6" t="s">
        <v>8012</v>
      </c>
      <c r="F1781" s="5">
        <f>decoded[[#This Row],[FRT_DEC]]-B1780</f>
        <v>834</v>
      </c>
      <c r="G1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INFO]]))),G1780)</f>
        <v>98</v>
      </c>
    </row>
    <row r="1782" spans="1:7" x14ac:dyDescent="0.25">
      <c r="A1782" s="4" t="s">
        <v>1921</v>
      </c>
      <c r="B1782" s="5">
        <v>335689552765</v>
      </c>
      <c r="C1782" s="4" t="s">
        <v>9985</v>
      </c>
      <c r="D1782" s="4" t="s">
        <v>7842</v>
      </c>
      <c r="E1782" s="6" t="s">
        <v>7936</v>
      </c>
      <c r="F1782" s="5">
        <f>decoded[[#This Row],[FRT_DEC]]-B1781</f>
        <v>11134</v>
      </c>
      <c r="G1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INFO]]))),G1781)</f>
        <v>98</v>
      </c>
    </row>
    <row r="1783" spans="1:7" x14ac:dyDescent="0.25">
      <c r="A1783" s="4" t="s">
        <v>1839</v>
      </c>
      <c r="B1783" s="5">
        <v>335689553517</v>
      </c>
      <c r="C1783" s="4" t="s">
        <v>9986</v>
      </c>
      <c r="D1783" s="4" t="s">
        <v>7938</v>
      </c>
      <c r="E1783" s="6" t="s">
        <v>7939</v>
      </c>
      <c r="F1783" s="5">
        <f>decoded[[#This Row],[FRT_DEC]]-B1782</f>
        <v>752</v>
      </c>
      <c r="G1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INFO]]))),G1782)</f>
        <v>98</v>
      </c>
    </row>
    <row r="1784" spans="1:7" x14ac:dyDescent="0.25">
      <c r="A1784" s="4" t="s">
        <v>1902</v>
      </c>
      <c r="B1784" s="5">
        <v>335689572765</v>
      </c>
      <c r="C1784" s="4" t="s">
        <v>9987</v>
      </c>
      <c r="D1784" s="4" t="s">
        <v>7842</v>
      </c>
      <c r="E1784" s="6" t="s">
        <v>7936</v>
      </c>
      <c r="F1784" s="5">
        <f>decoded[[#This Row],[FRT_DEC]]-B1783</f>
        <v>19248</v>
      </c>
      <c r="G1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INFO]]))),G1783)</f>
        <v>98</v>
      </c>
    </row>
    <row r="1785" spans="1:7" x14ac:dyDescent="0.25">
      <c r="A1785" s="4" t="s">
        <v>1922</v>
      </c>
      <c r="B1785" s="5">
        <v>335689573520</v>
      </c>
      <c r="C1785" s="4" t="s">
        <v>9988</v>
      </c>
      <c r="D1785" s="4" t="s">
        <v>7938</v>
      </c>
      <c r="E1785" s="6" t="s">
        <v>7939</v>
      </c>
      <c r="F1785" s="5">
        <f>decoded[[#This Row],[FRT_DEC]]-B1784</f>
        <v>755</v>
      </c>
      <c r="G1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INFO]]))),G1784)</f>
        <v>98</v>
      </c>
    </row>
    <row r="1786" spans="1:7" x14ac:dyDescent="0.25">
      <c r="A1786" s="4" t="s">
        <v>1840</v>
      </c>
      <c r="B1786" s="5">
        <v>335689591698</v>
      </c>
      <c r="C1786" s="4" t="s">
        <v>9989</v>
      </c>
      <c r="D1786" s="4" t="s">
        <v>7842</v>
      </c>
      <c r="E1786" s="6" t="s">
        <v>7945</v>
      </c>
      <c r="F1786" s="5">
        <f>decoded[[#This Row],[FRT_DEC]]-B1785</f>
        <v>18178</v>
      </c>
      <c r="G1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INFO]]))),G1785)</f>
        <v>98</v>
      </c>
    </row>
    <row r="1787" spans="1:7" x14ac:dyDescent="0.25">
      <c r="A1787" s="4" t="s">
        <v>1841</v>
      </c>
      <c r="B1787" s="5">
        <v>335689591704</v>
      </c>
      <c r="C1787" s="4" t="s">
        <v>9990</v>
      </c>
      <c r="D1787" s="4" t="s">
        <v>7938</v>
      </c>
      <c r="E1787" s="6" t="s">
        <v>7947</v>
      </c>
      <c r="F1787" s="5">
        <f>decoded[[#This Row],[FRT_DEC]]-B1786</f>
        <v>6</v>
      </c>
      <c r="G1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INFO]]))),G1786)</f>
        <v>98</v>
      </c>
    </row>
    <row r="1788" spans="1:7" x14ac:dyDescent="0.25">
      <c r="A1788" s="4" t="s">
        <v>1842</v>
      </c>
      <c r="B1788" s="5">
        <v>335689592766</v>
      </c>
      <c r="C1788" s="4" t="s">
        <v>9991</v>
      </c>
      <c r="D1788" s="4" t="s">
        <v>7842</v>
      </c>
      <c r="E1788" s="6" t="s">
        <v>7936</v>
      </c>
      <c r="F1788" s="5">
        <f>decoded[[#This Row],[FRT_DEC]]-B1787</f>
        <v>1062</v>
      </c>
      <c r="G1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INFO]]))),G1787)</f>
        <v>98</v>
      </c>
    </row>
    <row r="1789" spans="1:7" x14ac:dyDescent="0.25">
      <c r="A1789" s="4" t="s">
        <v>1843</v>
      </c>
      <c r="B1789" s="5">
        <v>335689593534</v>
      </c>
      <c r="C1789" s="4" t="s">
        <v>9992</v>
      </c>
      <c r="D1789" s="4" t="s">
        <v>7938</v>
      </c>
      <c r="E1789" s="6" t="s">
        <v>7939</v>
      </c>
      <c r="F1789" s="5">
        <f>decoded[[#This Row],[FRT_DEC]]-B1788</f>
        <v>768</v>
      </c>
      <c r="G1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INFO]]))),G1788)</f>
        <v>98</v>
      </c>
    </row>
    <row r="1790" spans="1:7" x14ac:dyDescent="0.25">
      <c r="A1790" s="4" t="s">
        <v>1844</v>
      </c>
      <c r="B1790" s="5">
        <v>335689612766</v>
      </c>
      <c r="C1790" s="4" t="s">
        <v>9993</v>
      </c>
      <c r="D1790" s="4" t="s">
        <v>7842</v>
      </c>
      <c r="E1790" s="6" t="s">
        <v>7936</v>
      </c>
      <c r="F1790" s="5">
        <f>decoded[[#This Row],[FRT_DEC]]-B1789</f>
        <v>19232</v>
      </c>
      <c r="G1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INFO]]))),G1789)</f>
        <v>98</v>
      </c>
    </row>
    <row r="1791" spans="1:7" x14ac:dyDescent="0.25">
      <c r="A1791" s="4" t="s">
        <v>1845</v>
      </c>
      <c r="B1791" s="5">
        <v>335689613517</v>
      </c>
      <c r="C1791" s="4" t="s">
        <v>9994</v>
      </c>
      <c r="D1791" s="4" t="s">
        <v>7938</v>
      </c>
      <c r="E1791" s="6" t="s">
        <v>7939</v>
      </c>
      <c r="F1791" s="5">
        <f>decoded[[#This Row],[FRT_DEC]]-B1790</f>
        <v>751</v>
      </c>
      <c r="G1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INFO]]))),G1790)</f>
        <v>98</v>
      </c>
    </row>
    <row r="1792" spans="1:7" x14ac:dyDescent="0.25">
      <c r="A1792" s="4" t="s">
        <v>1846</v>
      </c>
      <c r="B1792" s="5">
        <v>335689632766</v>
      </c>
      <c r="C1792" s="4" t="s">
        <v>9995</v>
      </c>
      <c r="D1792" s="4" t="s">
        <v>7842</v>
      </c>
      <c r="E1792" s="6" t="s">
        <v>7936</v>
      </c>
      <c r="F1792" s="5">
        <f>decoded[[#This Row],[FRT_DEC]]-B1791</f>
        <v>19249</v>
      </c>
      <c r="G1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INFO]]))),G1791)</f>
        <v>98</v>
      </c>
    </row>
    <row r="1793" spans="1:7" x14ac:dyDescent="0.25">
      <c r="A1793" s="4" t="s">
        <v>1847</v>
      </c>
      <c r="B1793" s="5">
        <v>335689633531</v>
      </c>
      <c r="C1793" s="4" t="s">
        <v>9996</v>
      </c>
      <c r="D1793" s="4" t="s">
        <v>7938</v>
      </c>
      <c r="E1793" s="6" t="s">
        <v>7939</v>
      </c>
      <c r="F1793" s="5">
        <f>decoded[[#This Row],[FRT_DEC]]-B1792</f>
        <v>765</v>
      </c>
      <c r="G1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INFO]]))),G1792)</f>
        <v>98</v>
      </c>
    </row>
    <row r="1794" spans="1:7" x14ac:dyDescent="0.25">
      <c r="A1794" s="4" t="s">
        <v>1848</v>
      </c>
      <c r="B1794" s="5">
        <v>335689652766</v>
      </c>
      <c r="C1794" s="4" t="s">
        <v>9997</v>
      </c>
      <c r="D1794" s="4" t="s">
        <v>7842</v>
      </c>
      <c r="E1794" s="6" t="s">
        <v>7936</v>
      </c>
      <c r="F1794" s="5">
        <f>decoded[[#This Row],[FRT_DEC]]-B1793</f>
        <v>19235</v>
      </c>
      <c r="G1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INFO]]))),G1793)</f>
        <v>98</v>
      </c>
    </row>
    <row r="1795" spans="1:7" x14ac:dyDescent="0.25">
      <c r="A1795" s="4" t="s">
        <v>1849</v>
      </c>
      <c r="B1795" s="5">
        <v>335689653506</v>
      </c>
      <c r="C1795" s="4" t="s">
        <v>9998</v>
      </c>
      <c r="D1795" s="4" t="s">
        <v>7938</v>
      </c>
      <c r="E1795" s="6" t="s">
        <v>7939</v>
      </c>
      <c r="F1795" s="5">
        <f>decoded[[#This Row],[FRT_DEC]]-B1794</f>
        <v>740</v>
      </c>
      <c r="G1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INFO]]))),G1794)</f>
        <v>98</v>
      </c>
    </row>
    <row r="1796" spans="1:7" x14ac:dyDescent="0.25">
      <c r="A1796" s="4" t="s">
        <v>1850</v>
      </c>
      <c r="B1796" s="5">
        <v>335689672765</v>
      </c>
      <c r="C1796" s="4" t="s">
        <v>9999</v>
      </c>
      <c r="D1796" s="4" t="s">
        <v>7842</v>
      </c>
      <c r="E1796" s="6" t="s">
        <v>7936</v>
      </c>
      <c r="F1796" s="5">
        <f>decoded[[#This Row],[FRT_DEC]]-B1795</f>
        <v>19259</v>
      </c>
      <c r="G1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INFO]]))),G1795)</f>
        <v>98</v>
      </c>
    </row>
    <row r="1797" spans="1:7" x14ac:dyDescent="0.25">
      <c r="A1797" s="4" t="s">
        <v>1851</v>
      </c>
      <c r="B1797" s="5">
        <v>335689673533</v>
      </c>
      <c r="C1797" s="4" t="s">
        <v>10000</v>
      </c>
      <c r="D1797" s="4" t="s">
        <v>7938</v>
      </c>
      <c r="E1797" s="6" t="s">
        <v>7939</v>
      </c>
      <c r="F1797" s="5">
        <f>decoded[[#This Row],[FRT_DEC]]-B1796</f>
        <v>768</v>
      </c>
      <c r="G1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INFO]]))),G1796)</f>
        <v>98</v>
      </c>
    </row>
    <row r="1798" spans="1:7" x14ac:dyDescent="0.25">
      <c r="A1798" s="4" t="s">
        <v>1852</v>
      </c>
      <c r="B1798" s="5">
        <v>335689691703</v>
      </c>
      <c r="C1798" s="4" t="s">
        <v>10001</v>
      </c>
      <c r="D1798" s="4" t="s">
        <v>7842</v>
      </c>
      <c r="E1798" s="6" t="s">
        <v>7945</v>
      </c>
      <c r="F1798" s="5">
        <f>decoded[[#This Row],[FRT_DEC]]-B1797</f>
        <v>18170</v>
      </c>
      <c r="G1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INFO]]))),G1797)</f>
        <v>98</v>
      </c>
    </row>
    <row r="1799" spans="1:7" x14ac:dyDescent="0.25">
      <c r="A1799" s="4" t="s">
        <v>1853</v>
      </c>
      <c r="B1799" s="5">
        <v>335689691709</v>
      </c>
      <c r="C1799" s="4" t="s">
        <v>10002</v>
      </c>
      <c r="D1799" s="4" t="s">
        <v>7938</v>
      </c>
      <c r="E1799" s="6" t="s">
        <v>7947</v>
      </c>
      <c r="F1799" s="5">
        <f>decoded[[#This Row],[FRT_DEC]]-B1798</f>
        <v>6</v>
      </c>
      <c r="G1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INFO]]))),G1798)</f>
        <v>98</v>
      </c>
    </row>
    <row r="1800" spans="1:7" x14ac:dyDescent="0.25">
      <c r="A1800" s="4" t="s">
        <v>1854</v>
      </c>
      <c r="B1800" s="5">
        <v>335689692766</v>
      </c>
      <c r="C1800" s="4" t="s">
        <v>10003</v>
      </c>
      <c r="D1800" s="4" t="s">
        <v>7842</v>
      </c>
      <c r="E1800" s="6" t="s">
        <v>7936</v>
      </c>
      <c r="F1800" s="5">
        <f>decoded[[#This Row],[FRT_DEC]]-B1799</f>
        <v>1057</v>
      </c>
      <c r="G1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INFO]]))),G1799)</f>
        <v>98</v>
      </c>
    </row>
    <row r="1801" spans="1:7" x14ac:dyDescent="0.25">
      <c r="A1801" s="4" t="s">
        <v>1855</v>
      </c>
      <c r="B1801" s="5">
        <v>335689693517</v>
      </c>
      <c r="C1801" s="4" t="s">
        <v>10004</v>
      </c>
      <c r="D1801" s="4" t="s">
        <v>7938</v>
      </c>
      <c r="E1801" s="6" t="s">
        <v>7939</v>
      </c>
      <c r="F1801" s="5">
        <f>decoded[[#This Row],[FRT_DEC]]-B1800</f>
        <v>751</v>
      </c>
      <c r="G1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INFO]]))),G1800)</f>
        <v>98</v>
      </c>
    </row>
    <row r="1802" spans="1:7" x14ac:dyDescent="0.25">
      <c r="A1802" s="4" t="s">
        <v>1856</v>
      </c>
      <c r="B1802" s="5">
        <v>335689712766</v>
      </c>
      <c r="C1802" s="4" t="s">
        <v>10005</v>
      </c>
      <c r="D1802" s="4" t="s">
        <v>7842</v>
      </c>
      <c r="E1802" s="6" t="s">
        <v>7936</v>
      </c>
      <c r="F1802" s="5">
        <f>decoded[[#This Row],[FRT_DEC]]-B1801</f>
        <v>19249</v>
      </c>
      <c r="G1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INFO]]))),G1801)</f>
        <v>98</v>
      </c>
    </row>
    <row r="1803" spans="1:7" x14ac:dyDescent="0.25">
      <c r="A1803" s="4" t="s">
        <v>1857</v>
      </c>
      <c r="B1803" s="5">
        <v>335689713520</v>
      </c>
      <c r="C1803" s="4" t="s">
        <v>10006</v>
      </c>
      <c r="D1803" s="4" t="s">
        <v>7938</v>
      </c>
      <c r="E1803" s="6" t="s">
        <v>7939</v>
      </c>
      <c r="F1803" s="5">
        <f>decoded[[#This Row],[FRT_DEC]]-B1802</f>
        <v>754</v>
      </c>
      <c r="G1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INFO]]))),G1802)</f>
        <v>98</v>
      </c>
    </row>
    <row r="1804" spans="1:7" x14ac:dyDescent="0.25">
      <c r="A1804" s="4" t="s">
        <v>1858</v>
      </c>
      <c r="B1804" s="5">
        <v>335689732766</v>
      </c>
      <c r="C1804" s="4" t="s">
        <v>10007</v>
      </c>
      <c r="D1804" s="4" t="s">
        <v>7842</v>
      </c>
      <c r="E1804" s="6" t="s">
        <v>7936</v>
      </c>
      <c r="F1804" s="5">
        <f>decoded[[#This Row],[FRT_DEC]]-B1803</f>
        <v>19246</v>
      </c>
      <c r="G1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INFO]]))),G1803)</f>
        <v>98</v>
      </c>
    </row>
    <row r="1805" spans="1:7" x14ac:dyDescent="0.25">
      <c r="A1805" s="4" t="s">
        <v>1859</v>
      </c>
      <c r="B1805" s="5">
        <v>335689733505</v>
      </c>
      <c r="C1805" s="4" t="s">
        <v>10008</v>
      </c>
      <c r="D1805" s="4" t="s">
        <v>7938</v>
      </c>
      <c r="E1805" s="6" t="s">
        <v>7939</v>
      </c>
      <c r="F1805" s="5">
        <f>decoded[[#This Row],[FRT_DEC]]-B1804</f>
        <v>739</v>
      </c>
      <c r="G1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INFO]]))),G1804)</f>
        <v>98</v>
      </c>
    </row>
    <row r="1806" spans="1:7" x14ac:dyDescent="0.25">
      <c r="A1806" s="4" t="s">
        <v>1903</v>
      </c>
      <c r="B1806" s="5">
        <v>335689752766</v>
      </c>
      <c r="C1806" s="4" t="s">
        <v>10009</v>
      </c>
      <c r="D1806" s="4" t="s">
        <v>7842</v>
      </c>
      <c r="E1806" s="6" t="s">
        <v>7936</v>
      </c>
      <c r="F1806" s="5">
        <f>decoded[[#This Row],[FRT_DEC]]-B1805</f>
        <v>19261</v>
      </c>
      <c r="G1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INFO]]))),G1805)</f>
        <v>98</v>
      </c>
    </row>
    <row r="1807" spans="1:7" x14ac:dyDescent="0.25">
      <c r="A1807" s="4" t="s">
        <v>1904</v>
      </c>
      <c r="B1807" s="5">
        <v>335689753533</v>
      </c>
      <c r="C1807" s="4" t="s">
        <v>10010</v>
      </c>
      <c r="D1807" s="4" t="s">
        <v>7938</v>
      </c>
      <c r="E1807" s="6" t="s">
        <v>7939</v>
      </c>
      <c r="F1807" s="5">
        <f>decoded[[#This Row],[FRT_DEC]]-B1806</f>
        <v>767</v>
      </c>
      <c r="G1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INFO]]))),G1806)</f>
        <v>98</v>
      </c>
    </row>
    <row r="1808" spans="1:7" x14ac:dyDescent="0.25">
      <c r="A1808" s="4" t="s">
        <v>1860</v>
      </c>
      <c r="B1808" s="5">
        <v>335689772766</v>
      </c>
      <c r="C1808" s="4" t="s">
        <v>10011</v>
      </c>
      <c r="D1808" s="4" t="s">
        <v>7842</v>
      </c>
      <c r="E1808" s="6" t="s">
        <v>7936</v>
      </c>
      <c r="F1808" s="5">
        <f>decoded[[#This Row],[FRT_DEC]]-B1807</f>
        <v>19233</v>
      </c>
      <c r="G1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INFO]]))),G1807)</f>
        <v>98</v>
      </c>
    </row>
    <row r="1809" spans="1:7" x14ac:dyDescent="0.25">
      <c r="A1809" s="4" t="s">
        <v>1861</v>
      </c>
      <c r="B1809" s="5">
        <v>335689773517</v>
      </c>
      <c r="C1809" s="4" t="s">
        <v>10012</v>
      </c>
      <c r="D1809" s="4" t="s">
        <v>7938</v>
      </c>
      <c r="E1809" s="6" t="s">
        <v>7939</v>
      </c>
      <c r="F1809" s="5">
        <f>decoded[[#This Row],[FRT_DEC]]-B1808</f>
        <v>751</v>
      </c>
      <c r="G1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INFO]]))),G1808)</f>
        <v>98</v>
      </c>
    </row>
    <row r="1810" spans="1:7" x14ac:dyDescent="0.25">
      <c r="A1810" s="4" t="s">
        <v>1905</v>
      </c>
      <c r="B1810" s="5">
        <v>335689791697</v>
      </c>
      <c r="C1810" s="4" t="s">
        <v>10013</v>
      </c>
      <c r="D1810" s="4" t="s">
        <v>7842</v>
      </c>
      <c r="E1810" s="6" t="s">
        <v>7945</v>
      </c>
      <c r="F1810" s="5">
        <f>decoded[[#This Row],[FRT_DEC]]-B1809</f>
        <v>18180</v>
      </c>
      <c r="G1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INFO]]))),G1809)</f>
        <v>98</v>
      </c>
    </row>
    <row r="1811" spans="1:7" x14ac:dyDescent="0.25">
      <c r="A1811" s="4" t="s">
        <v>1906</v>
      </c>
      <c r="B1811" s="5">
        <v>335689791703</v>
      </c>
      <c r="C1811" s="4" t="s">
        <v>10014</v>
      </c>
      <c r="D1811" s="4" t="s">
        <v>7938</v>
      </c>
      <c r="E1811" s="6" t="s">
        <v>7947</v>
      </c>
      <c r="F1811" s="5">
        <f>decoded[[#This Row],[FRT_DEC]]-B1810</f>
        <v>6</v>
      </c>
      <c r="G1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INFO]]))),G1810)</f>
        <v>98</v>
      </c>
    </row>
    <row r="1812" spans="1:7" x14ac:dyDescent="0.25">
      <c r="A1812" s="4" t="s">
        <v>1907</v>
      </c>
      <c r="B1812" s="5">
        <v>335689792766</v>
      </c>
      <c r="C1812" s="4" t="s">
        <v>10015</v>
      </c>
      <c r="D1812" s="4" t="s">
        <v>7842</v>
      </c>
      <c r="E1812" s="6" t="s">
        <v>7936</v>
      </c>
      <c r="F1812" s="5">
        <f>decoded[[#This Row],[FRT_DEC]]-B1811</f>
        <v>1063</v>
      </c>
      <c r="G1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INFO]]))),G1811)</f>
        <v>98</v>
      </c>
    </row>
    <row r="1813" spans="1:7" x14ac:dyDescent="0.25">
      <c r="A1813" s="4" t="s">
        <v>1908</v>
      </c>
      <c r="B1813" s="5">
        <v>335689793506</v>
      </c>
      <c r="C1813" s="4" t="s">
        <v>10016</v>
      </c>
      <c r="D1813" s="4" t="s">
        <v>7938</v>
      </c>
      <c r="E1813" s="6" t="s">
        <v>7939</v>
      </c>
      <c r="F1813" s="5">
        <f>decoded[[#This Row],[FRT_DEC]]-B1812</f>
        <v>740</v>
      </c>
      <c r="G1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INFO]]))),G1812)</f>
        <v>98</v>
      </c>
    </row>
    <row r="1814" spans="1:7" x14ac:dyDescent="0.25">
      <c r="A1814" s="4" t="s">
        <v>1909</v>
      </c>
      <c r="B1814" s="5">
        <v>335689812766</v>
      </c>
      <c r="C1814" s="4" t="s">
        <v>10017</v>
      </c>
      <c r="D1814" s="4" t="s">
        <v>7842</v>
      </c>
      <c r="E1814" s="6" t="s">
        <v>7936</v>
      </c>
      <c r="F1814" s="5">
        <f>decoded[[#This Row],[FRT_DEC]]-B1813</f>
        <v>19260</v>
      </c>
      <c r="G1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INFO]]))),G1813)</f>
        <v>98</v>
      </c>
    </row>
    <row r="1815" spans="1:7" x14ac:dyDescent="0.25">
      <c r="A1815" s="4" t="s">
        <v>1910</v>
      </c>
      <c r="B1815" s="5">
        <v>335689813504</v>
      </c>
      <c r="C1815" s="4" t="s">
        <v>10018</v>
      </c>
      <c r="D1815" s="4" t="s">
        <v>7938</v>
      </c>
      <c r="E1815" s="6" t="s">
        <v>7939</v>
      </c>
      <c r="F1815" s="5">
        <f>decoded[[#This Row],[FRT_DEC]]-B1814</f>
        <v>738</v>
      </c>
      <c r="G1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INFO]]))),G1814)</f>
        <v>98</v>
      </c>
    </row>
    <row r="1816" spans="1:7" x14ac:dyDescent="0.25">
      <c r="A1816" s="4" t="s">
        <v>1862</v>
      </c>
      <c r="B1816" s="5">
        <v>335689832766</v>
      </c>
      <c r="C1816" s="4" t="s">
        <v>10019</v>
      </c>
      <c r="D1816" s="4" t="s">
        <v>7842</v>
      </c>
      <c r="E1816" s="6" t="s">
        <v>7936</v>
      </c>
      <c r="F1816" s="5">
        <f>decoded[[#This Row],[FRT_DEC]]-B1815</f>
        <v>19262</v>
      </c>
      <c r="G1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INFO]]))),G1815)</f>
        <v>98</v>
      </c>
    </row>
    <row r="1817" spans="1:7" x14ac:dyDescent="0.25">
      <c r="A1817" s="4" t="s">
        <v>2112</v>
      </c>
      <c r="B1817" s="5">
        <v>335689833508</v>
      </c>
      <c r="C1817" s="4" t="s">
        <v>10020</v>
      </c>
      <c r="D1817" s="4" t="s">
        <v>7938</v>
      </c>
      <c r="E1817" s="6" t="s">
        <v>7939</v>
      </c>
      <c r="F1817" s="5">
        <f>decoded[[#This Row],[FRT_DEC]]-B1816</f>
        <v>742</v>
      </c>
      <c r="G1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INFO]]))),G1816)</f>
        <v>98</v>
      </c>
    </row>
    <row r="1818" spans="1:7" x14ac:dyDescent="0.25">
      <c r="A1818" s="4" t="s">
        <v>2113</v>
      </c>
      <c r="B1818" s="5">
        <v>335689852765</v>
      </c>
      <c r="C1818" s="4" t="s">
        <v>10021</v>
      </c>
      <c r="D1818" s="4" t="s">
        <v>7842</v>
      </c>
      <c r="E1818" s="6" t="s">
        <v>7936</v>
      </c>
      <c r="F1818" s="5">
        <f>decoded[[#This Row],[FRT_DEC]]-B1817</f>
        <v>19257</v>
      </c>
      <c r="G1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INFO]]))),G1817)</f>
        <v>98</v>
      </c>
    </row>
    <row r="1819" spans="1:7" x14ac:dyDescent="0.25">
      <c r="A1819" s="4" t="s">
        <v>2114</v>
      </c>
      <c r="B1819" s="5">
        <v>335689853510</v>
      </c>
      <c r="C1819" s="4" t="s">
        <v>10022</v>
      </c>
      <c r="D1819" s="4" t="s">
        <v>7938</v>
      </c>
      <c r="E1819" s="6" t="s">
        <v>7939</v>
      </c>
      <c r="F1819" s="5">
        <f>decoded[[#This Row],[FRT_DEC]]-B1818</f>
        <v>745</v>
      </c>
      <c r="G1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INFO]]))),G1818)</f>
        <v>98</v>
      </c>
    </row>
    <row r="1820" spans="1:7" x14ac:dyDescent="0.25">
      <c r="A1820" s="4" t="s">
        <v>2115</v>
      </c>
      <c r="B1820" s="5">
        <v>335689872766</v>
      </c>
      <c r="C1820" s="4" t="s">
        <v>10023</v>
      </c>
      <c r="D1820" s="4" t="s">
        <v>7842</v>
      </c>
      <c r="E1820" s="6" t="s">
        <v>7936</v>
      </c>
      <c r="F1820" s="5">
        <f>decoded[[#This Row],[FRT_DEC]]-B1819</f>
        <v>19256</v>
      </c>
      <c r="G1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INFO]]))),G1819)</f>
        <v>98</v>
      </c>
    </row>
    <row r="1821" spans="1:7" x14ac:dyDescent="0.25">
      <c r="A1821" s="4" t="s">
        <v>2116</v>
      </c>
      <c r="B1821" s="5">
        <v>335689873510</v>
      </c>
      <c r="C1821" s="4" t="s">
        <v>10024</v>
      </c>
      <c r="D1821" s="4" t="s">
        <v>7938</v>
      </c>
      <c r="E1821" s="6" t="s">
        <v>7939</v>
      </c>
      <c r="F1821" s="5">
        <f>decoded[[#This Row],[FRT_DEC]]-B1820</f>
        <v>744</v>
      </c>
      <c r="G1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INFO]]))),G1820)</f>
        <v>98</v>
      </c>
    </row>
    <row r="1822" spans="1:7" x14ac:dyDescent="0.25">
      <c r="A1822" s="4" t="s">
        <v>2117</v>
      </c>
      <c r="B1822" s="5">
        <v>335689891712</v>
      </c>
      <c r="C1822" s="4" t="s">
        <v>10025</v>
      </c>
      <c r="D1822" s="4" t="s">
        <v>7842</v>
      </c>
      <c r="E1822" s="6" t="s">
        <v>7945</v>
      </c>
      <c r="F1822" s="5">
        <f>decoded[[#This Row],[FRT_DEC]]-B1821</f>
        <v>18202</v>
      </c>
      <c r="G1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INFO]]))),G1821)</f>
        <v>98</v>
      </c>
    </row>
    <row r="1823" spans="1:7" x14ac:dyDescent="0.25">
      <c r="A1823" s="4" t="s">
        <v>2118</v>
      </c>
      <c r="B1823" s="5">
        <v>335689891718</v>
      </c>
      <c r="C1823" s="4" t="s">
        <v>10026</v>
      </c>
      <c r="D1823" s="4" t="s">
        <v>7938</v>
      </c>
      <c r="E1823" s="6" t="s">
        <v>7947</v>
      </c>
      <c r="F1823" s="5">
        <f>decoded[[#This Row],[FRT_DEC]]-B1822</f>
        <v>6</v>
      </c>
      <c r="G1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INFO]]))),G1822)</f>
        <v>98</v>
      </c>
    </row>
    <row r="1824" spans="1:7" x14ac:dyDescent="0.25">
      <c r="A1824" s="4" t="s">
        <v>2119</v>
      </c>
      <c r="B1824" s="5">
        <v>335689892766</v>
      </c>
      <c r="C1824" s="4" t="s">
        <v>10027</v>
      </c>
      <c r="D1824" s="4" t="s">
        <v>7842</v>
      </c>
      <c r="E1824" s="6" t="s">
        <v>7936</v>
      </c>
      <c r="F1824" s="5">
        <f>decoded[[#This Row],[FRT_DEC]]-B1823</f>
        <v>1048</v>
      </c>
      <c r="G1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INFO]]))),G1823)</f>
        <v>98</v>
      </c>
    </row>
    <row r="1825" spans="1:7" x14ac:dyDescent="0.25">
      <c r="A1825" s="4" t="s">
        <v>2120</v>
      </c>
      <c r="B1825" s="5">
        <v>335689893518</v>
      </c>
      <c r="C1825" s="4" t="s">
        <v>10028</v>
      </c>
      <c r="D1825" s="4" t="s">
        <v>7938</v>
      </c>
      <c r="E1825" s="6" t="s">
        <v>7939</v>
      </c>
      <c r="F1825" s="5">
        <f>decoded[[#This Row],[FRT_DEC]]-B1824</f>
        <v>752</v>
      </c>
      <c r="G1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INFO]]))),G1824)</f>
        <v>98</v>
      </c>
    </row>
    <row r="1826" spans="1:7" x14ac:dyDescent="0.25">
      <c r="A1826" s="4" t="s">
        <v>2121</v>
      </c>
      <c r="B1826" s="5">
        <v>335689912765</v>
      </c>
      <c r="C1826" s="4" t="s">
        <v>10029</v>
      </c>
      <c r="D1826" s="4" t="s">
        <v>7842</v>
      </c>
      <c r="E1826" s="6" t="s">
        <v>7936</v>
      </c>
      <c r="F1826" s="5">
        <f>decoded[[#This Row],[FRT_DEC]]-B1825</f>
        <v>19247</v>
      </c>
      <c r="G1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INFO]]))),G1825)</f>
        <v>98</v>
      </c>
    </row>
    <row r="1827" spans="1:7" x14ac:dyDescent="0.25">
      <c r="A1827" s="4" t="s">
        <v>2122</v>
      </c>
      <c r="B1827" s="5">
        <v>335689913518</v>
      </c>
      <c r="C1827" s="4" t="s">
        <v>10030</v>
      </c>
      <c r="D1827" s="4" t="s">
        <v>7938</v>
      </c>
      <c r="E1827" s="6" t="s">
        <v>7939</v>
      </c>
      <c r="F1827" s="5">
        <f>decoded[[#This Row],[FRT_DEC]]-B1826</f>
        <v>753</v>
      </c>
      <c r="G1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INFO]]))),G1826)</f>
        <v>98</v>
      </c>
    </row>
    <row r="1828" spans="1:7" x14ac:dyDescent="0.25">
      <c r="A1828" s="4" t="s">
        <v>2123</v>
      </c>
      <c r="B1828" s="5">
        <v>335689932765</v>
      </c>
      <c r="C1828" s="4" t="s">
        <v>10031</v>
      </c>
      <c r="D1828" s="4" t="s">
        <v>7842</v>
      </c>
      <c r="E1828" s="6" t="s">
        <v>7936</v>
      </c>
      <c r="F1828" s="5">
        <f>decoded[[#This Row],[FRT_DEC]]-B1827</f>
        <v>19247</v>
      </c>
      <c r="G1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INFO]]))),G1827)</f>
        <v>98</v>
      </c>
    </row>
    <row r="1829" spans="1:7" x14ac:dyDescent="0.25">
      <c r="A1829" s="4" t="s">
        <v>2124</v>
      </c>
      <c r="B1829" s="5">
        <v>335689933504</v>
      </c>
      <c r="C1829" s="4" t="s">
        <v>10032</v>
      </c>
      <c r="D1829" s="4" t="s">
        <v>7938</v>
      </c>
      <c r="E1829" s="6" t="s">
        <v>7939</v>
      </c>
      <c r="F1829" s="5">
        <f>decoded[[#This Row],[FRT_DEC]]-B1828</f>
        <v>739</v>
      </c>
      <c r="G1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INFO]]))),G1828)</f>
        <v>98</v>
      </c>
    </row>
    <row r="1830" spans="1:7" x14ac:dyDescent="0.25">
      <c r="A1830" s="4" t="s">
        <v>2125</v>
      </c>
      <c r="B1830" s="5">
        <v>335689952765</v>
      </c>
      <c r="C1830" s="4" t="s">
        <v>10033</v>
      </c>
      <c r="D1830" s="4" t="s">
        <v>7842</v>
      </c>
      <c r="E1830" s="6" t="s">
        <v>7936</v>
      </c>
      <c r="F1830" s="5">
        <f>decoded[[#This Row],[FRT_DEC]]-B1829</f>
        <v>19261</v>
      </c>
      <c r="G1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INFO]]))),G1829)</f>
        <v>98</v>
      </c>
    </row>
    <row r="1831" spans="1:7" x14ac:dyDescent="0.25">
      <c r="A1831" s="4" t="s">
        <v>2126</v>
      </c>
      <c r="B1831" s="5">
        <v>335689953515</v>
      </c>
      <c r="C1831" s="4" t="s">
        <v>10034</v>
      </c>
      <c r="D1831" s="4" t="s">
        <v>7938</v>
      </c>
      <c r="E1831" s="6" t="s">
        <v>7939</v>
      </c>
      <c r="F1831" s="5">
        <f>decoded[[#This Row],[FRT_DEC]]-B1830</f>
        <v>750</v>
      </c>
      <c r="G1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INFO]]))),G1830)</f>
        <v>98</v>
      </c>
    </row>
    <row r="1832" spans="1:7" x14ac:dyDescent="0.25">
      <c r="A1832" s="4" t="s">
        <v>2127</v>
      </c>
      <c r="B1832" s="5">
        <v>335689972766</v>
      </c>
      <c r="C1832" s="4" t="s">
        <v>10035</v>
      </c>
      <c r="D1832" s="4" t="s">
        <v>7842</v>
      </c>
      <c r="E1832" s="6" t="s">
        <v>7936</v>
      </c>
      <c r="F1832" s="5">
        <f>decoded[[#This Row],[FRT_DEC]]-B1831</f>
        <v>19251</v>
      </c>
      <c r="G1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INFO]]))),G1831)</f>
        <v>98</v>
      </c>
    </row>
    <row r="1833" spans="1:7" x14ac:dyDescent="0.25">
      <c r="A1833" s="4" t="s">
        <v>2128</v>
      </c>
      <c r="B1833" s="5">
        <v>335689973506</v>
      </c>
      <c r="C1833" s="4" t="s">
        <v>10036</v>
      </c>
      <c r="D1833" s="4" t="s">
        <v>7938</v>
      </c>
      <c r="E1833" s="6" t="s">
        <v>7939</v>
      </c>
      <c r="F1833" s="5">
        <f>decoded[[#This Row],[FRT_DEC]]-B1832</f>
        <v>740</v>
      </c>
      <c r="G1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INFO]]))),G1832)</f>
        <v>98</v>
      </c>
    </row>
    <row r="1834" spans="1:7" x14ac:dyDescent="0.25">
      <c r="A1834" s="4" t="s">
        <v>2129</v>
      </c>
      <c r="B1834" s="5">
        <v>335689991697</v>
      </c>
      <c r="C1834" s="4" t="s">
        <v>10037</v>
      </c>
      <c r="D1834" s="4" t="s">
        <v>7842</v>
      </c>
      <c r="E1834" s="6" t="s">
        <v>7945</v>
      </c>
      <c r="F1834" s="5">
        <f>decoded[[#This Row],[FRT_DEC]]-B1833</f>
        <v>18191</v>
      </c>
      <c r="G1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INFO]]))),G1833)</f>
        <v>98</v>
      </c>
    </row>
    <row r="1835" spans="1:7" x14ac:dyDescent="0.25">
      <c r="A1835" s="4" t="s">
        <v>2130</v>
      </c>
      <c r="B1835" s="5">
        <v>335689991703</v>
      </c>
      <c r="C1835" s="4" t="s">
        <v>10038</v>
      </c>
      <c r="D1835" s="4" t="s">
        <v>7938</v>
      </c>
      <c r="E1835" s="6" t="s">
        <v>7947</v>
      </c>
      <c r="F1835" s="5">
        <f>decoded[[#This Row],[FRT_DEC]]-B1834</f>
        <v>6</v>
      </c>
      <c r="G1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INFO]]))),G1834)</f>
        <v>98</v>
      </c>
    </row>
    <row r="1836" spans="1:7" x14ac:dyDescent="0.25">
      <c r="A1836" s="4" t="s">
        <v>2131</v>
      </c>
      <c r="B1836" s="5">
        <v>335689992765</v>
      </c>
      <c r="C1836" s="4" t="s">
        <v>10039</v>
      </c>
      <c r="D1836" s="4" t="s">
        <v>7842</v>
      </c>
      <c r="E1836" s="6" t="s">
        <v>7936</v>
      </c>
      <c r="F1836" s="5">
        <f>decoded[[#This Row],[FRT_DEC]]-B1835</f>
        <v>1062</v>
      </c>
      <c r="G1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INFO]]))),G1835)</f>
        <v>98</v>
      </c>
    </row>
    <row r="1837" spans="1:7" x14ac:dyDescent="0.25">
      <c r="A1837" s="4" t="s">
        <v>2132</v>
      </c>
      <c r="B1837" s="5">
        <v>335689993504</v>
      </c>
      <c r="C1837" s="4" t="s">
        <v>10040</v>
      </c>
      <c r="D1837" s="4" t="s">
        <v>7938</v>
      </c>
      <c r="E1837" s="6" t="s">
        <v>7939</v>
      </c>
      <c r="F1837" s="5">
        <f>decoded[[#This Row],[FRT_DEC]]-B1836</f>
        <v>739</v>
      </c>
      <c r="G1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INFO]]))),G1836)</f>
        <v>98</v>
      </c>
    </row>
    <row r="1838" spans="1:7" x14ac:dyDescent="0.25">
      <c r="A1838" s="4" t="s">
        <v>2133</v>
      </c>
      <c r="B1838" s="5">
        <v>335690012766</v>
      </c>
      <c r="C1838" s="4" t="s">
        <v>10041</v>
      </c>
      <c r="D1838" s="4" t="s">
        <v>7842</v>
      </c>
      <c r="E1838" s="6" t="s">
        <v>7936</v>
      </c>
      <c r="F1838" s="5">
        <f>decoded[[#This Row],[FRT_DEC]]-B1837</f>
        <v>19262</v>
      </c>
      <c r="G1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INFO]]))),G1837)</f>
        <v>98</v>
      </c>
    </row>
    <row r="1839" spans="1:7" x14ac:dyDescent="0.25">
      <c r="A1839" s="4" t="s">
        <v>2134</v>
      </c>
      <c r="B1839" s="5">
        <v>335690013506</v>
      </c>
      <c r="C1839" s="4" t="s">
        <v>10042</v>
      </c>
      <c r="D1839" s="4" t="s">
        <v>7938</v>
      </c>
      <c r="E1839" s="6" t="s">
        <v>7939</v>
      </c>
      <c r="F1839" s="5">
        <f>decoded[[#This Row],[FRT_DEC]]-B1838</f>
        <v>740</v>
      </c>
      <c r="G1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INFO]]))),G1838)</f>
        <v>98</v>
      </c>
    </row>
    <row r="1840" spans="1:7" x14ac:dyDescent="0.25">
      <c r="A1840" s="4" t="s">
        <v>2135</v>
      </c>
      <c r="B1840" s="5">
        <v>335690032765</v>
      </c>
      <c r="C1840" s="4" t="s">
        <v>10043</v>
      </c>
      <c r="D1840" s="4" t="s">
        <v>7842</v>
      </c>
      <c r="E1840" s="6" t="s">
        <v>7936</v>
      </c>
      <c r="F1840" s="5">
        <f>decoded[[#This Row],[FRT_DEC]]-B1839</f>
        <v>19259</v>
      </c>
      <c r="G1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INFO]]))),G1839)</f>
        <v>98</v>
      </c>
    </row>
    <row r="1841" spans="1:7" x14ac:dyDescent="0.25">
      <c r="A1841" s="4" t="s">
        <v>2136</v>
      </c>
      <c r="B1841" s="5">
        <v>335690033502</v>
      </c>
      <c r="C1841" s="4" t="s">
        <v>10044</v>
      </c>
      <c r="D1841" s="4" t="s">
        <v>7938</v>
      </c>
      <c r="E1841" s="6" t="s">
        <v>7939</v>
      </c>
      <c r="F1841" s="5">
        <f>decoded[[#This Row],[FRT_DEC]]-B1840</f>
        <v>737</v>
      </c>
      <c r="G1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INFO]]))),G1840)</f>
        <v>98</v>
      </c>
    </row>
    <row r="1842" spans="1:7" x14ac:dyDescent="0.25">
      <c r="A1842" s="4" t="s">
        <v>2137</v>
      </c>
      <c r="B1842" s="5">
        <v>335690052765</v>
      </c>
      <c r="C1842" s="4" t="s">
        <v>10045</v>
      </c>
      <c r="D1842" s="4" t="s">
        <v>7842</v>
      </c>
      <c r="E1842" s="6" t="s">
        <v>7936</v>
      </c>
      <c r="F1842" s="5">
        <f>decoded[[#This Row],[FRT_DEC]]-B1841</f>
        <v>19263</v>
      </c>
      <c r="G1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INFO]]))),G1841)</f>
        <v>98</v>
      </c>
    </row>
    <row r="1843" spans="1:7" x14ac:dyDescent="0.25">
      <c r="A1843" s="4" t="s">
        <v>2138</v>
      </c>
      <c r="B1843" s="5">
        <v>335690053595</v>
      </c>
      <c r="C1843" s="4" t="s">
        <v>10046</v>
      </c>
      <c r="D1843" s="4" t="s">
        <v>7938</v>
      </c>
      <c r="E1843" s="6" t="s">
        <v>7939</v>
      </c>
      <c r="F1843" s="5">
        <f>decoded[[#This Row],[FRT_DEC]]-B1842</f>
        <v>830</v>
      </c>
      <c r="G1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INFO]]))),G1842)</f>
        <v>98</v>
      </c>
    </row>
    <row r="1844" spans="1:7" x14ac:dyDescent="0.25">
      <c r="A1844" s="4" t="s">
        <v>2139</v>
      </c>
      <c r="B1844" s="5">
        <v>335690072765</v>
      </c>
      <c r="C1844" s="4" t="s">
        <v>10047</v>
      </c>
      <c r="D1844" s="4" t="s">
        <v>7842</v>
      </c>
      <c r="E1844" s="6" t="s">
        <v>7936</v>
      </c>
      <c r="F1844" s="5">
        <f>decoded[[#This Row],[FRT_DEC]]-B1843</f>
        <v>19170</v>
      </c>
      <c r="G1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INFO]]))),G1843)</f>
        <v>98</v>
      </c>
    </row>
    <row r="1845" spans="1:7" x14ac:dyDescent="0.25">
      <c r="A1845" s="4" t="s">
        <v>2140</v>
      </c>
      <c r="B1845" s="5">
        <v>335690073520</v>
      </c>
      <c r="C1845" s="4" t="s">
        <v>10048</v>
      </c>
      <c r="D1845" s="4" t="s">
        <v>7938</v>
      </c>
      <c r="E1845" s="6" t="s">
        <v>7939</v>
      </c>
      <c r="F1845" s="5">
        <f>decoded[[#This Row],[FRT_DEC]]-B1844</f>
        <v>755</v>
      </c>
      <c r="G1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INFO]]))),G1844)</f>
        <v>98</v>
      </c>
    </row>
    <row r="1846" spans="1:7" x14ac:dyDescent="0.25">
      <c r="A1846" s="4" t="s">
        <v>2141</v>
      </c>
      <c r="B1846" s="5">
        <v>335690091697</v>
      </c>
      <c r="C1846" s="4" t="s">
        <v>10049</v>
      </c>
      <c r="D1846" s="4" t="s">
        <v>7842</v>
      </c>
      <c r="E1846" s="6" t="s">
        <v>7945</v>
      </c>
      <c r="F1846" s="5">
        <f>decoded[[#This Row],[FRT_DEC]]-B1845</f>
        <v>18177</v>
      </c>
      <c r="G1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INFO]]))),G1845)</f>
        <v>98</v>
      </c>
    </row>
    <row r="1847" spans="1:7" x14ac:dyDescent="0.25">
      <c r="A1847" s="4" t="s">
        <v>2142</v>
      </c>
      <c r="B1847" s="5">
        <v>335690091704</v>
      </c>
      <c r="C1847" s="4" t="s">
        <v>10050</v>
      </c>
      <c r="D1847" s="4" t="s">
        <v>7938</v>
      </c>
      <c r="E1847" s="6" t="s">
        <v>7947</v>
      </c>
      <c r="F1847" s="5">
        <f>decoded[[#This Row],[FRT_DEC]]-B1846</f>
        <v>7</v>
      </c>
      <c r="G1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INFO]]))),G1846)</f>
        <v>98</v>
      </c>
    </row>
    <row r="1848" spans="1:7" x14ac:dyDescent="0.25">
      <c r="A1848" s="4" t="s">
        <v>2143</v>
      </c>
      <c r="B1848" s="5">
        <v>335690092765</v>
      </c>
      <c r="C1848" s="4" t="s">
        <v>10051</v>
      </c>
      <c r="D1848" s="4" t="s">
        <v>7842</v>
      </c>
      <c r="E1848" s="6" t="s">
        <v>7936</v>
      </c>
      <c r="F1848" s="5">
        <f>decoded[[#This Row],[FRT_DEC]]-B1847</f>
        <v>1061</v>
      </c>
      <c r="G1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INFO]]))),G1847)</f>
        <v>98</v>
      </c>
    </row>
    <row r="1849" spans="1:7" x14ac:dyDescent="0.25">
      <c r="A1849" s="4" t="s">
        <v>2144</v>
      </c>
      <c r="B1849" s="5">
        <v>335690093533</v>
      </c>
      <c r="C1849" s="4" t="s">
        <v>10052</v>
      </c>
      <c r="D1849" s="4" t="s">
        <v>7938</v>
      </c>
      <c r="E1849" s="6" t="s">
        <v>7939</v>
      </c>
      <c r="F1849" s="5">
        <f>decoded[[#This Row],[FRT_DEC]]-B1848</f>
        <v>768</v>
      </c>
      <c r="G1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INFO]]))),G1848)</f>
        <v>98</v>
      </c>
    </row>
    <row r="1850" spans="1:7" x14ac:dyDescent="0.25">
      <c r="A1850" s="4" t="s">
        <v>2145</v>
      </c>
      <c r="B1850" s="5">
        <v>335690112765</v>
      </c>
      <c r="C1850" s="4" t="s">
        <v>10053</v>
      </c>
      <c r="D1850" s="4" t="s">
        <v>7842</v>
      </c>
      <c r="E1850" s="6" t="s">
        <v>7936</v>
      </c>
      <c r="F1850" s="5">
        <f>decoded[[#This Row],[FRT_DEC]]-B1849</f>
        <v>19232</v>
      </c>
      <c r="G1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INFO]]))),G1849)</f>
        <v>98</v>
      </c>
    </row>
    <row r="1851" spans="1:7" x14ac:dyDescent="0.25">
      <c r="A1851" s="4" t="s">
        <v>2146</v>
      </c>
      <c r="B1851" s="5">
        <v>335690113516</v>
      </c>
      <c r="C1851" s="4" t="s">
        <v>10054</v>
      </c>
      <c r="D1851" s="4" t="s">
        <v>7938</v>
      </c>
      <c r="E1851" s="6" t="s">
        <v>7939</v>
      </c>
      <c r="F1851" s="5">
        <f>decoded[[#This Row],[FRT_DEC]]-B1850</f>
        <v>751</v>
      </c>
      <c r="G1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INFO]]))),G1850)</f>
        <v>98</v>
      </c>
    </row>
    <row r="1852" spans="1:7" x14ac:dyDescent="0.25">
      <c r="A1852" s="4" t="s">
        <v>2147</v>
      </c>
      <c r="B1852" s="5">
        <v>335690132767</v>
      </c>
      <c r="C1852" s="4" t="s">
        <v>10055</v>
      </c>
      <c r="D1852" s="4" t="s">
        <v>7842</v>
      </c>
      <c r="E1852" s="6" t="s">
        <v>7936</v>
      </c>
      <c r="F1852" s="5">
        <f>decoded[[#This Row],[FRT_DEC]]-B1851</f>
        <v>19251</v>
      </c>
      <c r="G1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INFO]]))),G1851)</f>
        <v>98</v>
      </c>
    </row>
    <row r="1853" spans="1:7" x14ac:dyDescent="0.25">
      <c r="A1853" s="4" t="s">
        <v>2148</v>
      </c>
      <c r="B1853" s="5">
        <v>335690133532</v>
      </c>
      <c r="C1853" s="4" t="s">
        <v>10056</v>
      </c>
      <c r="D1853" s="4" t="s">
        <v>7938</v>
      </c>
      <c r="E1853" s="6" t="s">
        <v>7939</v>
      </c>
      <c r="F1853" s="5">
        <f>decoded[[#This Row],[FRT_DEC]]-B1852</f>
        <v>765</v>
      </c>
      <c r="G1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INFO]]))),G1852)</f>
        <v>98</v>
      </c>
    </row>
    <row r="1854" spans="1:7" x14ac:dyDescent="0.25">
      <c r="A1854" s="4" t="s">
        <v>2149</v>
      </c>
      <c r="B1854" s="5">
        <v>335690152766</v>
      </c>
      <c r="C1854" s="4" t="s">
        <v>10057</v>
      </c>
      <c r="D1854" s="4" t="s">
        <v>7842</v>
      </c>
      <c r="E1854" s="6" t="s">
        <v>7936</v>
      </c>
      <c r="F1854" s="5">
        <f>decoded[[#This Row],[FRT_DEC]]-B1853</f>
        <v>19234</v>
      </c>
      <c r="G1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INFO]]))),G1853)</f>
        <v>98</v>
      </c>
    </row>
    <row r="1855" spans="1:7" x14ac:dyDescent="0.25">
      <c r="A1855" s="4" t="s">
        <v>2150</v>
      </c>
      <c r="B1855" s="5">
        <v>335690153509</v>
      </c>
      <c r="C1855" s="4" t="s">
        <v>10058</v>
      </c>
      <c r="D1855" s="4" t="s">
        <v>7938</v>
      </c>
      <c r="E1855" s="6" t="s">
        <v>7939</v>
      </c>
      <c r="F1855" s="5">
        <f>decoded[[#This Row],[FRT_DEC]]-B1854</f>
        <v>743</v>
      </c>
      <c r="G1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INFO]]))),G1854)</f>
        <v>98</v>
      </c>
    </row>
    <row r="1856" spans="1:7" x14ac:dyDescent="0.25">
      <c r="A1856" s="4" t="s">
        <v>2151</v>
      </c>
      <c r="B1856" s="5">
        <v>335690172766</v>
      </c>
      <c r="C1856" s="4" t="s">
        <v>10059</v>
      </c>
      <c r="D1856" s="4" t="s">
        <v>7842</v>
      </c>
      <c r="E1856" s="6" t="s">
        <v>7936</v>
      </c>
      <c r="F1856" s="5">
        <f>decoded[[#This Row],[FRT_DEC]]-B1855</f>
        <v>19257</v>
      </c>
      <c r="G1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INFO]]))),G1855)</f>
        <v>98</v>
      </c>
    </row>
    <row r="1857" spans="1:7" x14ac:dyDescent="0.25">
      <c r="A1857" s="4" t="s">
        <v>2152</v>
      </c>
      <c r="B1857" s="5">
        <v>335690173525</v>
      </c>
      <c r="C1857" s="4" t="s">
        <v>10060</v>
      </c>
      <c r="D1857" s="4" t="s">
        <v>7938</v>
      </c>
      <c r="E1857" s="6" t="s">
        <v>7939</v>
      </c>
      <c r="F1857" s="5">
        <f>decoded[[#This Row],[FRT_DEC]]-B1856</f>
        <v>759</v>
      </c>
      <c r="G1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INFO]]))),G1856)</f>
        <v>98</v>
      </c>
    </row>
    <row r="1858" spans="1:7" x14ac:dyDescent="0.25">
      <c r="A1858" s="4" t="s">
        <v>2153</v>
      </c>
      <c r="B1858" s="5">
        <v>335690191698</v>
      </c>
      <c r="C1858" s="4" t="s">
        <v>10061</v>
      </c>
      <c r="D1858" s="4" t="s">
        <v>7842</v>
      </c>
      <c r="E1858" s="6" t="s">
        <v>7945</v>
      </c>
      <c r="F1858" s="5">
        <f>decoded[[#This Row],[FRT_DEC]]-B1857</f>
        <v>18173</v>
      </c>
      <c r="G1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INFO]]))),G1857)</f>
        <v>98</v>
      </c>
    </row>
    <row r="1859" spans="1:7" x14ac:dyDescent="0.25">
      <c r="A1859" s="4" t="s">
        <v>2154</v>
      </c>
      <c r="B1859" s="5">
        <v>335690191706</v>
      </c>
      <c r="C1859" s="4" t="s">
        <v>10062</v>
      </c>
      <c r="D1859" s="4" t="s">
        <v>7938</v>
      </c>
      <c r="E1859" s="6" t="s">
        <v>7947</v>
      </c>
      <c r="F1859" s="5">
        <f>decoded[[#This Row],[FRT_DEC]]-B1858</f>
        <v>8</v>
      </c>
      <c r="G1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INFO]]))),G1858)</f>
        <v>98</v>
      </c>
    </row>
    <row r="1860" spans="1:7" x14ac:dyDescent="0.25">
      <c r="A1860" s="4" t="s">
        <v>2155</v>
      </c>
      <c r="B1860" s="5">
        <v>335690192765</v>
      </c>
      <c r="C1860" s="4" t="s">
        <v>10063</v>
      </c>
      <c r="D1860" s="4" t="s">
        <v>7842</v>
      </c>
      <c r="E1860" s="6" t="s">
        <v>7936</v>
      </c>
      <c r="F1860" s="5">
        <f>decoded[[#This Row],[FRT_DEC]]-B1859</f>
        <v>1059</v>
      </c>
      <c r="G1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INFO]]))),G1859)</f>
        <v>98</v>
      </c>
    </row>
    <row r="1861" spans="1:7" x14ac:dyDescent="0.25">
      <c r="A1861" s="4" t="s">
        <v>2156</v>
      </c>
      <c r="B1861" s="5">
        <v>335690193506</v>
      </c>
      <c r="C1861" s="4" t="s">
        <v>10064</v>
      </c>
      <c r="D1861" s="4" t="s">
        <v>7938</v>
      </c>
      <c r="E1861" s="6" t="s">
        <v>7939</v>
      </c>
      <c r="F1861" s="5">
        <f>decoded[[#This Row],[FRT_DEC]]-B1860</f>
        <v>741</v>
      </c>
      <c r="G1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INFO]]))),G1860)</f>
        <v>98</v>
      </c>
    </row>
    <row r="1862" spans="1:7" x14ac:dyDescent="0.25">
      <c r="A1862" s="4" t="s">
        <v>2157</v>
      </c>
      <c r="B1862" s="5">
        <v>335690212765</v>
      </c>
      <c r="C1862" s="4" t="s">
        <v>10065</v>
      </c>
      <c r="D1862" s="4" t="s">
        <v>7842</v>
      </c>
      <c r="E1862" s="6" t="s">
        <v>7936</v>
      </c>
      <c r="F1862" s="5">
        <f>decoded[[#This Row],[FRT_DEC]]-B1861</f>
        <v>19259</v>
      </c>
      <c r="G1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INFO]]))),G1861)</f>
        <v>98</v>
      </c>
    </row>
    <row r="1863" spans="1:7" x14ac:dyDescent="0.25">
      <c r="A1863" s="4" t="s">
        <v>2158</v>
      </c>
      <c r="B1863" s="5">
        <v>335690213519</v>
      </c>
      <c r="C1863" s="4" t="s">
        <v>10066</v>
      </c>
      <c r="D1863" s="4" t="s">
        <v>7938</v>
      </c>
      <c r="E1863" s="6" t="s">
        <v>7939</v>
      </c>
      <c r="F1863" s="5">
        <f>decoded[[#This Row],[FRT_DEC]]-B1862</f>
        <v>754</v>
      </c>
      <c r="G1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INFO]]))),G1862)</f>
        <v>98</v>
      </c>
    </row>
    <row r="1864" spans="1:7" x14ac:dyDescent="0.25">
      <c r="A1864" s="4" t="s">
        <v>2159</v>
      </c>
      <c r="B1864" s="5">
        <v>335690232766</v>
      </c>
      <c r="C1864" s="4" t="s">
        <v>10067</v>
      </c>
      <c r="D1864" s="4" t="s">
        <v>7842</v>
      </c>
      <c r="E1864" s="6" t="s">
        <v>7936</v>
      </c>
      <c r="F1864" s="5">
        <f>decoded[[#This Row],[FRT_DEC]]-B1863</f>
        <v>19247</v>
      </c>
      <c r="G1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INFO]]))),G1863)</f>
        <v>98</v>
      </c>
    </row>
    <row r="1865" spans="1:7" x14ac:dyDescent="0.25">
      <c r="A1865" s="4" t="s">
        <v>2160</v>
      </c>
      <c r="B1865" s="5">
        <v>335690233519</v>
      </c>
      <c r="C1865" s="4" t="s">
        <v>10068</v>
      </c>
      <c r="D1865" s="4" t="s">
        <v>7938</v>
      </c>
      <c r="E1865" s="6" t="s">
        <v>7939</v>
      </c>
      <c r="F1865" s="5">
        <f>decoded[[#This Row],[FRT_DEC]]-B1864</f>
        <v>753</v>
      </c>
      <c r="G1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INFO]]))),G1864)</f>
        <v>98</v>
      </c>
    </row>
    <row r="1866" spans="1:7" x14ac:dyDescent="0.25">
      <c r="A1866" s="4" t="s">
        <v>2161</v>
      </c>
      <c r="B1866" s="5">
        <v>335690252765</v>
      </c>
      <c r="C1866" s="4" t="s">
        <v>10069</v>
      </c>
      <c r="D1866" s="4" t="s">
        <v>7842</v>
      </c>
      <c r="E1866" s="6" t="s">
        <v>7936</v>
      </c>
      <c r="F1866" s="5">
        <f>decoded[[#This Row],[FRT_DEC]]-B1865</f>
        <v>19246</v>
      </c>
      <c r="G1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INFO]]))),G1865)</f>
        <v>98</v>
      </c>
    </row>
    <row r="1867" spans="1:7" x14ac:dyDescent="0.25">
      <c r="A1867" s="4" t="s">
        <v>2162</v>
      </c>
      <c r="B1867" s="5">
        <v>335690253527</v>
      </c>
      <c r="C1867" s="4" t="s">
        <v>10070</v>
      </c>
      <c r="D1867" s="4" t="s">
        <v>7938</v>
      </c>
      <c r="E1867" s="6" t="s">
        <v>7939</v>
      </c>
      <c r="F1867" s="5">
        <f>decoded[[#This Row],[FRT_DEC]]-B1866</f>
        <v>762</v>
      </c>
      <c r="G1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INFO]]))),G1866)</f>
        <v>98</v>
      </c>
    </row>
    <row r="1868" spans="1:7" x14ac:dyDescent="0.25">
      <c r="A1868" s="4" t="s">
        <v>2163</v>
      </c>
      <c r="B1868" s="5">
        <v>335690272765</v>
      </c>
      <c r="C1868" s="4" t="s">
        <v>10071</v>
      </c>
      <c r="D1868" s="4" t="s">
        <v>7842</v>
      </c>
      <c r="E1868" s="6" t="s">
        <v>7936</v>
      </c>
      <c r="F1868" s="5">
        <f>decoded[[#This Row],[FRT_DEC]]-B1867</f>
        <v>19238</v>
      </c>
      <c r="G1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INFO]]))),G1867)</f>
        <v>98</v>
      </c>
    </row>
    <row r="1869" spans="1:7" x14ac:dyDescent="0.25">
      <c r="A1869" s="4" t="s">
        <v>2164</v>
      </c>
      <c r="B1869" s="5">
        <v>335690273508</v>
      </c>
      <c r="C1869" s="4" t="s">
        <v>10072</v>
      </c>
      <c r="D1869" s="4" t="s">
        <v>7938</v>
      </c>
      <c r="E1869" s="6" t="s">
        <v>7939</v>
      </c>
      <c r="F1869" s="5">
        <f>decoded[[#This Row],[FRT_DEC]]-B1868</f>
        <v>743</v>
      </c>
      <c r="G1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INFO]]))),G1868)</f>
        <v>98</v>
      </c>
    </row>
    <row r="1870" spans="1:7" x14ac:dyDescent="0.25">
      <c r="A1870" s="4" t="s">
        <v>2165</v>
      </c>
      <c r="B1870" s="5">
        <v>335690273749</v>
      </c>
      <c r="C1870" s="4" t="s">
        <v>10073</v>
      </c>
      <c r="D1870" s="4" t="s">
        <v>7842</v>
      </c>
      <c r="E1870" s="6" t="s">
        <v>7989</v>
      </c>
      <c r="F1870" s="5">
        <f>decoded[[#This Row],[FRT_DEC]]-B1869</f>
        <v>241</v>
      </c>
      <c r="G1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INFO]]))),G1869)</f>
        <v>98</v>
      </c>
    </row>
    <row r="1871" spans="1:7" x14ac:dyDescent="0.25">
      <c r="A1871" s="4" t="s">
        <v>2166</v>
      </c>
      <c r="B1871" s="5">
        <v>335690273756</v>
      </c>
      <c r="C1871" s="4" t="s">
        <v>10074</v>
      </c>
      <c r="D1871" s="4" t="s">
        <v>292</v>
      </c>
      <c r="E1871" s="6" t="s">
        <v>10075</v>
      </c>
      <c r="F1871" s="5">
        <f>decoded[[#This Row],[FRT_DEC]]-B1870</f>
        <v>7</v>
      </c>
      <c r="G1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INFO]]))),G1870)</f>
        <v>98</v>
      </c>
    </row>
    <row r="1872" spans="1:7" x14ac:dyDescent="0.25">
      <c r="A1872" s="4" t="s">
        <v>2167</v>
      </c>
      <c r="B1872" s="5">
        <v>335690273758</v>
      </c>
      <c r="C1872" s="4" t="s">
        <v>10076</v>
      </c>
      <c r="D1872" s="4" t="s">
        <v>216</v>
      </c>
      <c r="E1872" s="6" t="s">
        <v>3970</v>
      </c>
      <c r="F1872" s="5">
        <f>decoded[[#This Row],[FRT_DEC]]-B1871</f>
        <v>2</v>
      </c>
      <c r="G1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INFO]]))),G1871)</f>
        <v>98</v>
      </c>
    </row>
    <row r="1873" spans="1:7" x14ac:dyDescent="0.25">
      <c r="A1873" s="4" t="s">
        <v>2168</v>
      </c>
      <c r="B1873" s="5">
        <v>335690273807</v>
      </c>
      <c r="C1873" s="4" t="s">
        <v>10077</v>
      </c>
      <c r="D1873" s="4" t="s">
        <v>221</v>
      </c>
      <c r="E1873" s="6" t="s">
        <v>222</v>
      </c>
      <c r="F1873" s="5">
        <f>decoded[[#This Row],[FRT_DEC]]-B1872</f>
        <v>49</v>
      </c>
      <c r="G1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INFO]]))),G1872)</f>
        <v>98</v>
      </c>
    </row>
    <row r="1874" spans="1:7" x14ac:dyDescent="0.25">
      <c r="A1874" s="4" t="s">
        <v>2169</v>
      </c>
      <c r="B1874" s="5">
        <v>335690273822</v>
      </c>
      <c r="C1874" s="4" t="s">
        <v>10078</v>
      </c>
      <c r="D1874" s="4" t="s">
        <v>40</v>
      </c>
      <c r="E1874" s="6" t="s">
        <v>293</v>
      </c>
      <c r="F1874" s="5">
        <f>decoded[[#This Row],[FRT_DEC]]-B1873</f>
        <v>15</v>
      </c>
      <c r="G1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INFO]]))),G1873)</f>
        <v>98</v>
      </c>
    </row>
    <row r="1875" spans="1:7" x14ac:dyDescent="0.25">
      <c r="A1875" s="4" t="s">
        <v>2170</v>
      </c>
      <c r="B1875" s="5">
        <v>335690273831</v>
      </c>
      <c r="C1875" s="4" t="s">
        <v>10079</v>
      </c>
      <c r="D1875" s="4" t="s">
        <v>2045</v>
      </c>
      <c r="E1875" s="6" t="s">
        <v>8098</v>
      </c>
      <c r="F1875" s="5">
        <f>decoded[[#This Row],[FRT_DEC]]-B1874</f>
        <v>9</v>
      </c>
      <c r="G1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INFO]]))),G1874)</f>
        <v>98</v>
      </c>
    </row>
    <row r="1876" spans="1:7" x14ac:dyDescent="0.25">
      <c r="A1876" s="4" t="s">
        <v>2171</v>
      </c>
      <c r="B1876" s="5">
        <v>335690273833</v>
      </c>
      <c r="C1876" s="4" t="s">
        <v>10080</v>
      </c>
      <c r="D1876" s="4" t="s">
        <v>294</v>
      </c>
      <c r="E1876" s="6" t="s">
        <v>10081</v>
      </c>
      <c r="F1876" s="5">
        <f>decoded[[#This Row],[FRT_DEC]]-B1875</f>
        <v>2</v>
      </c>
      <c r="G1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INFO]]))),G1875)</f>
        <v>98</v>
      </c>
    </row>
    <row r="1877" spans="1:7" x14ac:dyDescent="0.25">
      <c r="A1877" s="4" t="s">
        <v>2172</v>
      </c>
      <c r="B1877" s="5">
        <v>335690273837</v>
      </c>
      <c r="C1877" s="4" t="s">
        <v>10082</v>
      </c>
      <c r="D1877" s="4" t="s">
        <v>7938</v>
      </c>
      <c r="E1877" s="6" t="s">
        <v>7991</v>
      </c>
      <c r="F1877" s="5">
        <f>decoded[[#This Row],[FRT_DEC]]-B1876</f>
        <v>4</v>
      </c>
      <c r="G1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INFO]]))),G1876)</f>
        <v>98</v>
      </c>
    </row>
    <row r="1878" spans="1:7" x14ac:dyDescent="0.25">
      <c r="A1878" s="4" t="s">
        <v>2173</v>
      </c>
      <c r="B1878" s="5">
        <v>335690274794</v>
      </c>
      <c r="C1878" s="4" t="s">
        <v>10083</v>
      </c>
      <c r="D1878" s="4" t="s">
        <v>7842</v>
      </c>
      <c r="E1878" s="6" t="s">
        <v>7993</v>
      </c>
      <c r="F1878" s="5">
        <f>decoded[[#This Row],[FRT_DEC]]-B1877</f>
        <v>957</v>
      </c>
      <c r="G1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INFO]]))),G1877)</f>
        <v>98</v>
      </c>
    </row>
    <row r="1879" spans="1:7" x14ac:dyDescent="0.25">
      <c r="A1879" s="4" t="s">
        <v>2174</v>
      </c>
      <c r="B1879" s="5">
        <v>335690274813</v>
      </c>
      <c r="C1879" s="4" t="s">
        <v>10084</v>
      </c>
      <c r="D1879" s="4" t="s">
        <v>1099</v>
      </c>
      <c r="E1879" s="6" t="s">
        <v>2081</v>
      </c>
      <c r="F1879" s="5">
        <f>decoded[[#This Row],[FRT_DEC]]-B1878</f>
        <v>19</v>
      </c>
      <c r="G1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INFO]]))),G1878)</f>
        <v>98</v>
      </c>
    </row>
    <row r="1880" spans="1:7" x14ac:dyDescent="0.25">
      <c r="A1880" s="4" t="s">
        <v>2175</v>
      </c>
      <c r="B1880" s="5">
        <v>335690274818</v>
      </c>
      <c r="C1880" s="4" t="s">
        <v>10085</v>
      </c>
      <c r="D1880" s="4" t="s">
        <v>1099</v>
      </c>
      <c r="E1880" s="6" t="s">
        <v>2089</v>
      </c>
      <c r="F1880" s="5">
        <f>decoded[[#This Row],[FRT_DEC]]-B1879</f>
        <v>5</v>
      </c>
      <c r="G1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INFO]]))),G1879)</f>
        <v>98</v>
      </c>
    </row>
    <row r="1881" spans="1:7" x14ac:dyDescent="0.25">
      <c r="A1881" s="4" t="s">
        <v>2176</v>
      </c>
      <c r="B1881" s="5">
        <v>335690274825</v>
      </c>
      <c r="C1881" s="4" t="s">
        <v>10086</v>
      </c>
      <c r="D1881" s="4" t="s">
        <v>72</v>
      </c>
      <c r="E1881" s="6" t="s">
        <v>2090</v>
      </c>
      <c r="F1881" s="5">
        <f>decoded[[#This Row],[FRT_DEC]]-B1880</f>
        <v>7</v>
      </c>
      <c r="G1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INFO]]))),G1880)</f>
        <v>98</v>
      </c>
    </row>
    <row r="1882" spans="1:7" x14ac:dyDescent="0.25">
      <c r="A1882" s="4" t="s">
        <v>2177</v>
      </c>
      <c r="B1882" s="5">
        <v>335690274840</v>
      </c>
      <c r="C1882" s="4" t="s">
        <v>10087</v>
      </c>
      <c r="D1882" s="4" t="s">
        <v>6</v>
      </c>
      <c r="E1882" s="6" t="s">
        <v>10088</v>
      </c>
      <c r="F1882" s="5">
        <f>decoded[[#This Row],[FRT_DEC]]-B1881</f>
        <v>15</v>
      </c>
      <c r="G1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INFO]]))),G1881)</f>
        <v>99</v>
      </c>
    </row>
    <row r="1883" spans="1:7" x14ac:dyDescent="0.25">
      <c r="A1883" s="4" t="s">
        <v>2178</v>
      </c>
      <c r="B1883" s="5">
        <v>335690274865</v>
      </c>
      <c r="C1883" s="4" t="s">
        <v>10089</v>
      </c>
      <c r="D1883" s="4" t="s">
        <v>72</v>
      </c>
      <c r="E1883" s="6" t="s">
        <v>2092</v>
      </c>
      <c r="F1883" s="5">
        <f>decoded[[#This Row],[FRT_DEC]]-B1882</f>
        <v>25</v>
      </c>
      <c r="G1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INFO]]))),G1882)</f>
        <v>99</v>
      </c>
    </row>
    <row r="1884" spans="1:7" x14ac:dyDescent="0.25">
      <c r="A1884" s="4" t="s">
        <v>2179</v>
      </c>
      <c r="B1884" s="5">
        <v>335690274887</v>
      </c>
      <c r="C1884" s="4" t="s">
        <v>10090</v>
      </c>
      <c r="D1884" s="4" t="s">
        <v>3671</v>
      </c>
      <c r="E1884" s="6" t="s">
        <v>10091</v>
      </c>
      <c r="F1884" s="5">
        <f>decoded[[#This Row],[FRT_DEC]]-B1883</f>
        <v>22</v>
      </c>
      <c r="G1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INFO]]))),G1883)</f>
        <v>99</v>
      </c>
    </row>
    <row r="1885" spans="1:7" x14ac:dyDescent="0.25">
      <c r="A1885" s="4" t="s">
        <v>2180</v>
      </c>
      <c r="B1885" s="5">
        <v>335690274889</v>
      </c>
      <c r="C1885" s="4" t="s">
        <v>10092</v>
      </c>
      <c r="D1885" s="4" t="s">
        <v>3671</v>
      </c>
      <c r="E1885" s="6" t="s">
        <v>7881</v>
      </c>
      <c r="F1885" s="5">
        <f>decoded[[#This Row],[FRT_DEC]]-B1884</f>
        <v>2</v>
      </c>
      <c r="G1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INFO]]))),G1884)</f>
        <v>99</v>
      </c>
    </row>
    <row r="1886" spans="1:7" x14ac:dyDescent="0.25">
      <c r="A1886" s="4" t="s">
        <v>2181</v>
      </c>
      <c r="B1886" s="5">
        <v>335690275817</v>
      </c>
      <c r="C1886" s="4" t="s">
        <v>10093</v>
      </c>
      <c r="D1886" s="4" t="s">
        <v>249</v>
      </c>
      <c r="E1886" s="6" t="s">
        <v>7830</v>
      </c>
      <c r="F1886" s="5">
        <f>decoded[[#This Row],[FRT_DEC]]-B1885</f>
        <v>928</v>
      </c>
      <c r="G1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INFO]]))),G1885)</f>
        <v>99</v>
      </c>
    </row>
    <row r="1887" spans="1:7" x14ac:dyDescent="0.25">
      <c r="A1887" s="4" t="s">
        <v>2182</v>
      </c>
      <c r="B1887" s="5">
        <v>335690275823</v>
      </c>
      <c r="C1887" s="4" t="s">
        <v>10094</v>
      </c>
      <c r="D1887" s="4" t="s">
        <v>7938</v>
      </c>
      <c r="E1887" s="6" t="s">
        <v>7998</v>
      </c>
      <c r="F1887" s="5">
        <f>decoded[[#This Row],[FRT_DEC]]-B1886</f>
        <v>6</v>
      </c>
      <c r="G1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INFO]]))),G1886)</f>
        <v>99</v>
      </c>
    </row>
    <row r="1888" spans="1:7" x14ac:dyDescent="0.25">
      <c r="A1888" s="4" t="s">
        <v>2183</v>
      </c>
      <c r="B1888" s="5">
        <v>335690279450</v>
      </c>
      <c r="C1888" s="4" t="s">
        <v>10095</v>
      </c>
      <c r="D1888" s="4" t="s">
        <v>5</v>
      </c>
      <c r="E1888" s="6" t="s">
        <v>10096</v>
      </c>
      <c r="F1888" s="5">
        <f>decoded[[#This Row],[FRT_DEC]]-B1887</f>
        <v>3627</v>
      </c>
      <c r="G1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INFO]]))),G1887)</f>
        <v>99</v>
      </c>
    </row>
    <row r="1889" spans="1:7" x14ac:dyDescent="0.25">
      <c r="A1889" s="4" t="s">
        <v>2184</v>
      </c>
      <c r="B1889" s="5">
        <v>335690279452</v>
      </c>
      <c r="C1889" s="4" t="s">
        <v>10097</v>
      </c>
      <c r="D1889" s="4" t="s">
        <v>5</v>
      </c>
      <c r="E1889" s="6" t="s">
        <v>7877</v>
      </c>
      <c r="F1889" s="5">
        <f>decoded[[#This Row],[FRT_DEC]]-B1888</f>
        <v>2</v>
      </c>
      <c r="G1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INFO]]))),G1888)</f>
        <v>99</v>
      </c>
    </row>
    <row r="1890" spans="1:7" x14ac:dyDescent="0.25">
      <c r="A1890" s="4" t="s">
        <v>2185</v>
      </c>
      <c r="B1890" s="5">
        <v>335690279455</v>
      </c>
      <c r="C1890" s="4" t="s">
        <v>10098</v>
      </c>
      <c r="D1890" s="4" t="s">
        <v>3686</v>
      </c>
      <c r="E1890" s="6" t="s">
        <v>10099</v>
      </c>
      <c r="F1890" s="5">
        <f>decoded[[#This Row],[FRT_DEC]]-B1889</f>
        <v>3</v>
      </c>
      <c r="G1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INFO]]))),G1889)</f>
        <v>99</v>
      </c>
    </row>
    <row r="1891" spans="1:7" x14ac:dyDescent="0.25">
      <c r="A1891" s="4" t="s">
        <v>2186</v>
      </c>
      <c r="B1891" s="5">
        <v>335690279457</v>
      </c>
      <c r="C1891" s="4" t="s">
        <v>10100</v>
      </c>
      <c r="D1891" s="4" t="s">
        <v>3686</v>
      </c>
      <c r="E1891" s="6" t="s">
        <v>7878</v>
      </c>
      <c r="F1891" s="5">
        <f>decoded[[#This Row],[FRT_DEC]]-B1890</f>
        <v>2</v>
      </c>
      <c r="G1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INFO]]))),G1890)</f>
        <v>99</v>
      </c>
    </row>
    <row r="1892" spans="1:7" x14ac:dyDescent="0.25">
      <c r="A1892" s="4" t="s">
        <v>2187</v>
      </c>
      <c r="B1892" s="5">
        <v>335690279465</v>
      </c>
      <c r="C1892" s="4" t="s">
        <v>10101</v>
      </c>
      <c r="D1892" s="4" t="s">
        <v>7842</v>
      </c>
      <c r="E1892" s="6" t="s">
        <v>8006</v>
      </c>
      <c r="F1892" s="5">
        <f>decoded[[#This Row],[FRT_DEC]]-B1891</f>
        <v>8</v>
      </c>
      <c r="G1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INFO]]))),G1891)</f>
        <v>99</v>
      </c>
    </row>
    <row r="1893" spans="1:7" x14ac:dyDescent="0.25">
      <c r="A1893" s="4" t="s">
        <v>2188</v>
      </c>
      <c r="B1893" s="5">
        <v>335690279475</v>
      </c>
      <c r="C1893" s="4" t="s">
        <v>10102</v>
      </c>
      <c r="D1893" s="4" t="s">
        <v>241</v>
      </c>
      <c r="E1893" s="6" t="s">
        <v>2110</v>
      </c>
      <c r="F1893" s="5">
        <f>decoded[[#This Row],[FRT_DEC]]-B1892</f>
        <v>10</v>
      </c>
      <c r="G1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INFO]]))),G1892)</f>
        <v>99</v>
      </c>
    </row>
    <row r="1894" spans="1:7" x14ac:dyDescent="0.25">
      <c r="A1894" s="4" t="s">
        <v>2189</v>
      </c>
      <c r="B1894" s="5">
        <v>335690279479</v>
      </c>
      <c r="C1894" s="4" t="s">
        <v>10103</v>
      </c>
      <c r="D1894" s="4" t="s">
        <v>243</v>
      </c>
      <c r="E1894" s="6" t="s">
        <v>3984</v>
      </c>
      <c r="F1894" s="5">
        <f>decoded[[#This Row],[FRT_DEC]]-B1893</f>
        <v>4</v>
      </c>
      <c r="G1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INFO]]))),G1893)</f>
        <v>99</v>
      </c>
    </row>
    <row r="1895" spans="1:7" x14ac:dyDescent="0.25">
      <c r="A1895" s="4" t="s">
        <v>2190</v>
      </c>
      <c r="B1895" s="5">
        <v>335690279484</v>
      </c>
      <c r="C1895" s="4" t="s">
        <v>10104</v>
      </c>
      <c r="D1895" s="4" t="s">
        <v>1099</v>
      </c>
      <c r="E1895" s="6" t="s">
        <v>2093</v>
      </c>
      <c r="F1895" s="5">
        <f>decoded[[#This Row],[FRT_DEC]]-B1894</f>
        <v>5</v>
      </c>
      <c r="G1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INFO]]))),G1894)</f>
        <v>99</v>
      </c>
    </row>
    <row r="1896" spans="1:7" x14ac:dyDescent="0.25">
      <c r="A1896" s="4" t="s">
        <v>2191</v>
      </c>
      <c r="B1896" s="5">
        <v>335690279489</v>
      </c>
      <c r="C1896" s="4" t="s">
        <v>10105</v>
      </c>
      <c r="D1896" s="4" t="s">
        <v>72</v>
      </c>
      <c r="E1896" s="6" t="s">
        <v>2094</v>
      </c>
      <c r="F1896" s="5">
        <f>decoded[[#This Row],[FRT_DEC]]-B1895</f>
        <v>5</v>
      </c>
      <c r="G1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INFO]]))),G1895)</f>
        <v>99</v>
      </c>
    </row>
    <row r="1897" spans="1:7" x14ac:dyDescent="0.25">
      <c r="A1897" s="4" t="s">
        <v>2192</v>
      </c>
      <c r="B1897" s="5">
        <v>335690279495</v>
      </c>
      <c r="C1897" s="4" t="s">
        <v>10106</v>
      </c>
      <c r="D1897" s="4" t="s">
        <v>72</v>
      </c>
      <c r="E1897" s="6" t="s">
        <v>2095</v>
      </c>
      <c r="F1897" s="5">
        <f>decoded[[#This Row],[FRT_DEC]]-B1896</f>
        <v>6</v>
      </c>
      <c r="G1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INFO]]))),G1896)</f>
        <v>99</v>
      </c>
    </row>
    <row r="1898" spans="1:7" x14ac:dyDescent="0.25">
      <c r="A1898" s="4" t="s">
        <v>2193</v>
      </c>
      <c r="B1898" s="5">
        <v>335690279506</v>
      </c>
      <c r="C1898" s="4" t="s">
        <v>10107</v>
      </c>
      <c r="D1898" s="4" t="s">
        <v>246</v>
      </c>
      <c r="E1898" s="6" t="s">
        <v>10108</v>
      </c>
      <c r="F1898" s="5">
        <f>decoded[[#This Row],[FRT_DEC]]-B1897</f>
        <v>11</v>
      </c>
      <c r="G1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INFO]]))),G1897)</f>
        <v>99</v>
      </c>
    </row>
    <row r="1899" spans="1:7" x14ac:dyDescent="0.25">
      <c r="A1899" s="4" t="s">
        <v>2194</v>
      </c>
      <c r="B1899" s="5">
        <v>335690279511</v>
      </c>
      <c r="C1899" s="4" t="s">
        <v>10109</v>
      </c>
      <c r="D1899" s="4" t="s">
        <v>7938</v>
      </c>
      <c r="E1899" s="6" t="s">
        <v>8012</v>
      </c>
      <c r="F1899" s="5">
        <f>decoded[[#This Row],[FRT_DEC]]-B1898</f>
        <v>5</v>
      </c>
      <c r="G1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INFO]]))),G1898)</f>
        <v>99</v>
      </c>
    </row>
    <row r="1900" spans="1:7" x14ac:dyDescent="0.25">
      <c r="A1900" s="4" t="s">
        <v>2195</v>
      </c>
      <c r="B1900" s="5">
        <v>335690279905</v>
      </c>
      <c r="C1900" s="4" t="s">
        <v>10110</v>
      </c>
      <c r="D1900" s="4" t="s">
        <v>7842</v>
      </c>
      <c r="E1900" s="6" t="s">
        <v>8130</v>
      </c>
      <c r="F1900" s="5">
        <f>decoded[[#This Row],[FRT_DEC]]-B1899</f>
        <v>394</v>
      </c>
      <c r="G1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INFO]]))),G1899)</f>
        <v>99</v>
      </c>
    </row>
    <row r="1901" spans="1:7" x14ac:dyDescent="0.25">
      <c r="A1901" s="4" t="s">
        <v>2196</v>
      </c>
      <c r="B1901" s="5">
        <v>335690279913</v>
      </c>
      <c r="C1901" s="4" t="s">
        <v>10111</v>
      </c>
      <c r="D1901" s="4" t="s">
        <v>1099</v>
      </c>
      <c r="E1901" s="6" t="s">
        <v>2096</v>
      </c>
      <c r="F1901" s="5">
        <f>decoded[[#This Row],[FRT_DEC]]-B1900</f>
        <v>8</v>
      </c>
      <c r="G1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INFO]]))),G1900)</f>
        <v>99</v>
      </c>
    </row>
    <row r="1902" spans="1:7" x14ac:dyDescent="0.25">
      <c r="A1902" s="4" t="s">
        <v>2197</v>
      </c>
      <c r="B1902" s="5">
        <v>335690279918</v>
      </c>
      <c r="C1902" s="4" t="s">
        <v>10112</v>
      </c>
      <c r="D1902" s="4" t="s">
        <v>72</v>
      </c>
      <c r="E1902" s="6" t="s">
        <v>2097</v>
      </c>
      <c r="F1902" s="5">
        <f>decoded[[#This Row],[FRT_DEC]]-B1901</f>
        <v>5</v>
      </c>
      <c r="G1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INFO]]))),G1901)</f>
        <v>99</v>
      </c>
    </row>
    <row r="1903" spans="1:7" x14ac:dyDescent="0.25">
      <c r="A1903" s="4" t="s">
        <v>2198</v>
      </c>
      <c r="B1903" s="5">
        <v>335690279930</v>
      </c>
      <c r="C1903" s="4" t="s">
        <v>10113</v>
      </c>
      <c r="D1903" s="4" t="s">
        <v>3672</v>
      </c>
      <c r="E1903" s="6" t="s">
        <v>4011</v>
      </c>
      <c r="F1903" s="5">
        <f>decoded[[#This Row],[FRT_DEC]]-B1902</f>
        <v>12</v>
      </c>
      <c r="G1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INFO]]))),G1902)</f>
        <v>99</v>
      </c>
    </row>
    <row r="1904" spans="1:7" x14ac:dyDescent="0.25">
      <c r="A1904" s="4" t="s">
        <v>2199</v>
      </c>
      <c r="B1904" s="5">
        <v>335690280672</v>
      </c>
      <c r="C1904" s="4" t="s">
        <v>10114</v>
      </c>
      <c r="D1904" s="4" t="s">
        <v>262</v>
      </c>
      <c r="E1904" s="6" t="s">
        <v>4012</v>
      </c>
      <c r="F1904" s="5">
        <f>decoded[[#This Row],[FRT_DEC]]-B1903</f>
        <v>742</v>
      </c>
      <c r="G1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INFO]]))),G1903)</f>
        <v>99</v>
      </c>
    </row>
    <row r="1905" spans="1:7" x14ac:dyDescent="0.25">
      <c r="A1905" s="4" t="s">
        <v>2200</v>
      </c>
      <c r="B1905" s="5">
        <v>335690280677</v>
      </c>
      <c r="C1905" s="4" t="s">
        <v>10115</v>
      </c>
      <c r="D1905" s="4" t="s">
        <v>7938</v>
      </c>
      <c r="E1905" s="6" t="s">
        <v>8136</v>
      </c>
      <c r="F1905" s="5">
        <f>decoded[[#This Row],[FRT_DEC]]-B1904</f>
        <v>5</v>
      </c>
      <c r="G1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INFO]]))),G1904)</f>
        <v>99</v>
      </c>
    </row>
    <row r="1906" spans="1:7" x14ac:dyDescent="0.25">
      <c r="A1906" s="4" t="s">
        <v>2201</v>
      </c>
      <c r="B1906" s="5">
        <v>335690282020</v>
      </c>
      <c r="C1906" s="4" t="s">
        <v>10116</v>
      </c>
      <c r="D1906" s="4" t="s">
        <v>84</v>
      </c>
      <c r="E1906" s="6" t="s">
        <v>3977</v>
      </c>
      <c r="F1906" s="5">
        <f>decoded[[#This Row],[FRT_DEC]]-B1905</f>
        <v>1343</v>
      </c>
      <c r="G1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INFO]]))),G1905)</f>
        <v>99</v>
      </c>
    </row>
    <row r="1907" spans="1:7" x14ac:dyDescent="0.25">
      <c r="A1907" s="4" t="s">
        <v>2202</v>
      </c>
      <c r="B1907" s="5">
        <v>335690282022</v>
      </c>
      <c r="C1907" s="4" t="s">
        <v>10117</v>
      </c>
      <c r="D1907" s="4" t="s">
        <v>3684</v>
      </c>
      <c r="E1907" s="6" t="s">
        <v>10118</v>
      </c>
      <c r="F1907" s="5">
        <f>decoded[[#This Row],[FRT_DEC]]-B1906</f>
        <v>2</v>
      </c>
      <c r="G1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INFO]]))),G1906)</f>
        <v>99</v>
      </c>
    </row>
    <row r="1908" spans="1:7" x14ac:dyDescent="0.25">
      <c r="A1908" s="4" t="s">
        <v>2203</v>
      </c>
      <c r="B1908" s="5">
        <v>335690282026</v>
      </c>
      <c r="C1908" s="4" t="s">
        <v>10119</v>
      </c>
      <c r="D1908" s="4" t="s">
        <v>3684</v>
      </c>
      <c r="E1908" s="6" t="s">
        <v>7879</v>
      </c>
      <c r="F1908" s="5">
        <f>decoded[[#This Row],[FRT_DEC]]-B1907</f>
        <v>4</v>
      </c>
      <c r="G1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INFO]]))),G1907)</f>
        <v>99</v>
      </c>
    </row>
    <row r="1909" spans="1:7" x14ac:dyDescent="0.25">
      <c r="A1909" s="4" t="s">
        <v>2204</v>
      </c>
      <c r="B1909" s="5">
        <v>335690282047</v>
      </c>
      <c r="C1909" s="4" t="s">
        <v>10120</v>
      </c>
      <c r="D1909" s="4" t="s">
        <v>85</v>
      </c>
      <c r="E1909" s="6" t="s">
        <v>263</v>
      </c>
      <c r="F1909" s="5">
        <f>decoded[[#This Row],[FRT_DEC]]-B1908</f>
        <v>21</v>
      </c>
      <c r="G1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INFO]]))),G1908)</f>
        <v>99</v>
      </c>
    </row>
    <row r="1910" spans="1:7" x14ac:dyDescent="0.25">
      <c r="A1910" s="4" t="s">
        <v>2205</v>
      </c>
      <c r="B1910" s="5">
        <v>335690282188</v>
      </c>
      <c r="C1910" s="4" t="s">
        <v>10121</v>
      </c>
      <c r="D1910" s="4" t="s">
        <v>87</v>
      </c>
      <c r="E1910" s="6" t="s">
        <v>3695</v>
      </c>
      <c r="F1910" s="5">
        <f>decoded[[#This Row],[FRT_DEC]]-B1909</f>
        <v>141</v>
      </c>
      <c r="G1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INFO]]))),G1909)</f>
        <v>99</v>
      </c>
    </row>
    <row r="1911" spans="1:7" x14ac:dyDescent="0.25">
      <c r="A1911" s="4" t="s">
        <v>2206</v>
      </c>
      <c r="B1911" s="5">
        <v>335690282357</v>
      </c>
      <c r="C1911" s="4" t="s">
        <v>10122</v>
      </c>
      <c r="D1911" s="4" t="s">
        <v>43</v>
      </c>
      <c r="E1911" s="6" t="s">
        <v>4019</v>
      </c>
      <c r="F1911" s="5">
        <f>decoded[[#This Row],[FRT_DEC]]-B1910</f>
        <v>169</v>
      </c>
      <c r="G1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INFO]]))),G1910)</f>
        <v>99</v>
      </c>
    </row>
    <row r="1912" spans="1:7" x14ac:dyDescent="0.25">
      <c r="A1912" s="4" t="s">
        <v>2207</v>
      </c>
      <c r="B1912" s="5">
        <v>335690282360</v>
      </c>
      <c r="C1912" s="4" t="s">
        <v>10123</v>
      </c>
      <c r="D1912" s="4" t="s">
        <v>3685</v>
      </c>
      <c r="E1912" s="6" t="s">
        <v>10124</v>
      </c>
      <c r="F1912" s="5">
        <f>decoded[[#This Row],[FRT_DEC]]-B1911</f>
        <v>3</v>
      </c>
      <c r="G1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INFO]]))),G1911)</f>
        <v>99</v>
      </c>
    </row>
    <row r="1913" spans="1:7" x14ac:dyDescent="0.25">
      <c r="A1913" s="4" t="s">
        <v>2208</v>
      </c>
      <c r="B1913" s="5">
        <v>335690282362</v>
      </c>
      <c r="C1913" s="4" t="s">
        <v>10125</v>
      </c>
      <c r="D1913" s="4" t="s">
        <v>3685</v>
      </c>
      <c r="E1913" s="6" t="s">
        <v>7880</v>
      </c>
      <c r="F1913" s="5">
        <f>decoded[[#This Row],[FRT_DEC]]-B1912</f>
        <v>2</v>
      </c>
      <c r="G1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INFO]]))),G1912)</f>
        <v>99</v>
      </c>
    </row>
    <row r="1914" spans="1:7" x14ac:dyDescent="0.25">
      <c r="A1914" s="4" t="s">
        <v>2209</v>
      </c>
      <c r="B1914" s="5">
        <v>335690282376</v>
      </c>
      <c r="C1914" s="4" t="s">
        <v>10126</v>
      </c>
      <c r="D1914" s="4" t="s">
        <v>7842</v>
      </c>
      <c r="E1914" s="6" t="s">
        <v>7845</v>
      </c>
      <c r="F1914" s="5">
        <f>decoded[[#This Row],[FRT_DEC]]-B1913</f>
        <v>14</v>
      </c>
      <c r="G1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INFO]]))),G1913)</f>
        <v>99</v>
      </c>
    </row>
    <row r="1915" spans="1:7" x14ac:dyDescent="0.25">
      <c r="A1915" s="4" t="s">
        <v>2210</v>
      </c>
      <c r="B1915" s="5">
        <v>335690282385</v>
      </c>
      <c r="C1915" s="4" t="s">
        <v>10127</v>
      </c>
      <c r="D1915" s="4" t="s">
        <v>7938</v>
      </c>
      <c r="E1915" s="6" t="s">
        <v>8149</v>
      </c>
      <c r="F1915" s="5">
        <f>decoded[[#This Row],[FRT_DEC]]-B1914</f>
        <v>9</v>
      </c>
      <c r="G1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INFO]]))),G1914)</f>
        <v>99</v>
      </c>
    </row>
    <row r="1916" spans="1:7" x14ac:dyDescent="0.25">
      <c r="A1916" s="4" t="s">
        <v>2211</v>
      </c>
      <c r="B1916" s="5">
        <v>335690282389</v>
      </c>
      <c r="C1916" s="4" t="s">
        <v>10128</v>
      </c>
      <c r="D1916" s="4" t="s">
        <v>7842</v>
      </c>
      <c r="E1916" s="6" t="s">
        <v>8151</v>
      </c>
      <c r="F1916" s="5">
        <f>decoded[[#This Row],[FRT_DEC]]-B1915</f>
        <v>4</v>
      </c>
      <c r="G1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INFO]]))),G1915)</f>
        <v>99</v>
      </c>
    </row>
    <row r="1917" spans="1:7" x14ac:dyDescent="0.25">
      <c r="A1917" s="4" t="s">
        <v>2212</v>
      </c>
      <c r="B1917" s="5">
        <v>335690282410</v>
      </c>
      <c r="C1917" s="4" t="s">
        <v>10129</v>
      </c>
      <c r="D1917" s="4" t="s">
        <v>1099</v>
      </c>
      <c r="E1917" s="6" t="s">
        <v>2098</v>
      </c>
      <c r="F1917" s="5">
        <f>decoded[[#This Row],[FRT_DEC]]-B1916</f>
        <v>21</v>
      </c>
      <c r="G1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INFO]]))),G1916)</f>
        <v>99</v>
      </c>
    </row>
    <row r="1918" spans="1:7" x14ac:dyDescent="0.25">
      <c r="A1918" s="4" t="s">
        <v>2213</v>
      </c>
      <c r="B1918" s="5">
        <v>335690282416</v>
      </c>
      <c r="C1918" s="4" t="s">
        <v>10130</v>
      </c>
      <c r="D1918" s="4" t="s">
        <v>72</v>
      </c>
      <c r="E1918" s="6" t="s">
        <v>2099</v>
      </c>
      <c r="F1918" s="5">
        <f>decoded[[#This Row],[FRT_DEC]]-B1917</f>
        <v>6</v>
      </c>
      <c r="G1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INFO]]))),G1917)</f>
        <v>99</v>
      </c>
    </row>
    <row r="1919" spans="1:7" x14ac:dyDescent="0.25">
      <c r="A1919" s="4" t="s">
        <v>2214</v>
      </c>
      <c r="B1919" s="5">
        <v>335690282437</v>
      </c>
      <c r="C1919" s="4" t="s">
        <v>10131</v>
      </c>
      <c r="D1919" s="4" t="s">
        <v>1099</v>
      </c>
      <c r="E1919" s="6" t="s">
        <v>2100</v>
      </c>
      <c r="F1919" s="5">
        <f>decoded[[#This Row],[FRT_DEC]]-B1918</f>
        <v>21</v>
      </c>
      <c r="G1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INFO]]))),G1918)</f>
        <v>99</v>
      </c>
    </row>
    <row r="1920" spans="1:7" x14ac:dyDescent="0.25">
      <c r="A1920" s="4" t="s">
        <v>2215</v>
      </c>
      <c r="B1920" s="5">
        <v>335690282442</v>
      </c>
      <c r="C1920" s="4" t="s">
        <v>10132</v>
      </c>
      <c r="D1920" s="4" t="s">
        <v>72</v>
      </c>
      <c r="E1920" s="6" t="s">
        <v>2101</v>
      </c>
      <c r="F1920" s="5">
        <f>decoded[[#This Row],[FRT_DEC]]-B1919</f>
        <v>5</v>
      </c>
      <c r="G1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INFO]]))),G1919)</f>
        <v>99</v>
      </c>
    </row>
    <row r="1921" spans="1:7" x14ac:dyDescent="0.25">
      <c r="A1921" s="4" t="s">
        <v>2216</v>
      </c>
      <c r="B1921" s="5">
        <v>335690282464</v>
      </c>
      <c r="C1921" s="4" t="s">
        <v>10133</v>
      </c>
      <c r="D1921" s="4" t="s">
        <v>1099</v>
      </c>
      <c r="E1921" s="6" t="s">
        <v>2102</v>
      </c>
      <c r="F1921" s="5">
        <f>decoded[[#This Row],[FRT_DEC]]-B1920</f>
        <v>22</v>
      </c>
      <c r="G1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INFO]]))),G1920)</f>
        <v>99</v>
      </c>
    </row>
    <row r="1922" spans="1:7" x14ac:dyDescent="0.25">
      <c r="A1922" s="4" t="s">
        <v>2217</v>
      </c>
      <c r="B1922" s="5">
        <v>335690282470</v>
      </c>
      <c r="C1922" s="4" t="s">
        <v>10134</v>
      </c>
      <c r="D1922" s="4" t="s">
        <v>72</v>
      </c>
      <c r="E1922" s="6" t="s">
        <v>2103</v>
      </c>
      <c r="F1922" s="5">
        <f>decoded[[#This Row],[FRT_DEC]]-B1921</f>
        <v>6</v>
      </c>
      <c r="G1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INFO]]))),G1921)</f>
        <v>99</v>
      </c>
    </row>
    <row r="1923" spans="1:7" x14ac:dyDescent="0.25">
      <c r="A1923" s="4" t="s">
        <v>2218</v>
      </c>
      <c r="B1923" s="5">
        <v>335690282485</v>
      </c>
      <c r="C1923" s="4" t="s">
        <v>10135</v>
      </c>
      <c r="D1923" s="4" t="s">
        <v>40</v>
      </c>
      <c r="E1923" s="6" t="s">
        <v>2042</v>
      </c>
      <c r="F1923" s="5">
        <f>decoded[[#This Row],[FRT_DEC]]-B1922</f>
        <v>15</v>
      </c>
      <c r="G1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INFO]]))),G1922)</f>
        <v>99</v>
      </c>
    </row>
    <row r="1924" spans="1:7" x14ac:dyDescent="0.25">
      <c r="A1924" s="4" t="s">
        <v>2219</v>
      </c>
      <c r="B1924" s="5">
        <v>335690282488</v>
      </c>
      <c r="C1924" s="4" t="s">
        <v>10136</v>
      </c>
      <c r="D1924" s="4" t="s">
        <v>2043</v>
      </c>
      <c r="E1924" s="6" t="s">
        <v>10137</v>
      </c>
      <c r="F1924" s="5">
        <f>decoded[[#This Row],[FRT_DEC]]-B1923</f>
        <v>3</v>
      </c>
      <c r="G1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INFO]]))),G1923)</f>
        <v>99</v>
      </c>
    </row>
    <row r="1925" spans="1:7" ht="30" x14ac:dyDescent="0.25">
      <c r="A1925" s="4" t="s">
        <v>2220</v>
      </c>
      <c r="B1925" s="5">
        <v>335690282509</v>
      </c>
      <c r="C1925" s="4" t="s">
        <v>10138</v>
      </c>
      <c r="D1925" s="4" t="s">
        <v>241</v>
      </c>
      <c r="E1925" s="6" t="s">
        <v>2111</v>
      </c>
      <c r="F1925" s="5">
        <f>decoded[[#This Row],[FRT_DEC]]-B1924</f>
        <v>21</v>
      </c>
      <c r="G1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INFO]]))),G1924)</f>
        <v>99</v>
      </c>
    </row>
    <row r="1926" spans="1:7" x14ac:dyDescent="0.25">
      <c r="A1926" s="4" t="s">
        <v>2221</v>
      </c>
      <c r="B1926" s="5">
        <v>335690282512</v>
      </c>
      <c r="C1926" s="4" t="s">
        <v>10139</v>
      </c>
      <c r="D1926" s="4" t="s">
        <v>243</v>
      </c>
      <c r="E1926" s="6" t="s">
        <v>3939</v>
      </c>
      <c r="F1926" s="5">
        <f>decoded[[#This Row],[FRT_DEC]]-B1925</f>
        <v>3</v>
      </c>
      <c r="G1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INFO]]))),G1925)</f>
        <v>99</v>
      </c>
    </row>
    <row r="1927" spans="1:7" x14ac:dyDescent="0.25">
      <c r="A1927" s="4" t="s">
        <v>2222</v>
      </c>
      <c r="B1927" s="5">
        <v>335690282565</v>
      </c>
      <c r="C1927" s="4" t="s">
        <v>10140</v>
      </c>
      <c r="D1927" s="4" t="s">
        <v>40</v>
      </c>
      <c r="E1927" s="6" t="s">
        <v>44</v>
      </c>
      <c r="F1927" s="5">
        <f>decoded[[#This Row],[FRT_DEC]]-B1926</f>
        <v>53</v>
      </c>
      <c r="G1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INFO]]))),G1926)</f>
        <v>99</v>
      </c>
    </row>
    <row r="1928" spans="1:7" x14ac:dyDescent="0.25">
      <c r="A1928" s="4" t="s">
        <v>2223</v>
      </c>
      <c r="B1928" s="5">
        <v>335690282571</v>
      </c>
      <c r="C1928" s="4" t="s">
        <v>10141</v>
      </c>
      <c r="D1928" s="4" t="s">
        <v>246</v>
      </c>
      <c r="E1928" s="6" t="s">
        <v>10142</v>
      </c>
      <c r="F1928" s="5">
        <f>decoded[[#This Row],[FRT_DEC]]-B1927</f>
        <v>6</v>
      </c>
      <c r="G1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INFO]]))),G1927)</f>
        <v>99</v>
      </c>
    </row>
    <row r="1929" spans="1:7" x14ac:dyDescent="0.25">
      <c r="A1929" s="4" t="s">
        <v>2224</v>
      </c>
      <c r="B1929" s="5">
        <v>335690282579</v>
      </c>
      <c r="C1929" s="4" t="s">
        <v>10143</v>
      </c>
      <c r="D1929" s="4" t="s">
        <v>1099</v>
      </c>
      <c r="E1929" s="6" t="s">
        <v>2104</v>
      </c>
      <c r="F1929" s="5">
        <f>decoded[[#This Row],[FRT_DEC]]-B1928</f>
        <v>8</v>
      </c>
      <c r="G1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INFO]]))),G1928)</f>
        <v>99</v>
      </c>
    </row>
    <row r="1930" spans="1:7" x14ac:dyDescent="0.25">
      <c r="A1930" s="4" t="s">
        <v>2225</v>
      </c>
      <c r="B1930" s="5">
        <v>335690282584</v>
      </c>
      <c r="C1930" s="4" t="s">
        <v>10144</v>
      </c>
      <c r="D1930" s="4" t="s">
        <v>1099</v>
      </c>
      <c r="E1930" s="6" t="s">
        <v>2105</v>
      </c>
      <c r="F1930" s="5">
        <f>decoded[[#This Row],[FRT_DEC]]-B1929</f>
        <v>5</v>
      </c>
      <c r="G1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INFO]]))),G1929)</f>
        <v>99</v>
      </c>
    </row>
    <row r="1931" spans="1:7" x14ac:dyDescent="0.25">
      <c r="A1931" s="4" t="s">
        <v>2226</v>
      </c>
      <c r="B1931" s="5">
        <v>335690282597</v>
      </c>
      <c r="C1931" s="4" t="s">
        <v>10145</v>
      </c>
      <c r="D1931" s="4" t="s">
        <v>72</v>
      </c>
      <c r="E1931" s="6" t="s">
        <v>2092</v>
      </c>
      <c r="F1931" s="5">
        <f>decoded[[#This Row],[FRT_DEC]]-B1930</f>
        <v>13</v>
      </c>
      <c r="G1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INFO]]))),G1930)</f>
        <v>99</v>
      </c>
    </row>
    <row r="1932" spans="1:7" x14ac:dyDescent="0.25">
      <c r="A1932" s="4" t="s">
        <v>2227</v>
      </c>
      <c r="B1932" s="5">
        <v>335690282929</v>
      </c>
      <c r="C1932" s="4" t="s">
        <v>10146</v>
      </c>
      <c r="D1932" s="4" t="s">
        <v>2045</v>
      </c>
      <c r="E1932" s="6" t="s">
        <v>8170</v>
      </c>
      <c r="F1932" s="5">
        <f>decoded[[#This Row],[FRT_DEC]]-B1931</f>
        <v>332</v>
      </c>
      <c r="G1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INFO]]))),G1931)</f>
        <v>99</v>
      </c>
    </row>
    <row r="1933" spans="1:7" x14ac:dyDescent="0.25">
      <c r="A1933" s="4" t="s">
        <v>2228</v>
      </c>
      <c r="B1933" s="5">
        <v>335690283104</v>
      </c>
      <c r="C1933" s="4" t="s">
        <v>10147</v>
      </c>
      <c r="D1933" s="4" t="s">
        <v>249</v>
      </c>
      <c r="E1933" s="6" t="s">
        <v>10148</v>
      </c>
      <c r="F1933" s="5">
        <f>decoded[[#This Row],[FRT_DEC]]-B1932</f>
        <v>175</v>
      </c>
      <c r="G1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INFO]]))),G1932)</f>
        <v>99</v>
      </c>
    </row>
    <row r="1934" spans="1:7" x14ac:dyDescent="0.25">
      <c r="A1934" s="4" t="s">
        <v>2229</v>
      </c>
      <c r="B1934" s="5">
        <v>335690283122</v>
      </c>
      <c r="C1934" s="4" t="s">
        <v>10149</v>
      </c>
      <c r="D1934" s="4" t="s">
        <v>1099</v>
      </c>
      <c r="E1934" s="6" t="s">
        <v>2093</v>
      </c>
      <c r="F1934" s="5">
        <f>decoded[[#This Row],[FRT_DEC]]-B1933</f>
        <v>18</v>
      </c>
      <c r="G1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INFO]]))),G1933)</f>
        <v>99</v>
      </c>
    </row>
    <row r="1935" spans="1:7" x14ac:dyDescent="0.25">
      <c r="A1935" s="4" t="s">
        <v>2230</v>
      </c>
      <c r="B1935" s="5">
        <v>335690283127</v>
      </c>
      <c r="C1935" s="4" t="s">
        <v>10150</v>
      </c>
      <c r="D1935" s="4" t="s">
        <v>1099</v>
      </c>
      <c r="E1935" s="6" t="s">
        <v>2106</v>
      </c>
      <c r="F1935" s="5">
        <f>decoded[[#This Row],[FRT_DEC]]-B1934</f>
        <v>5</v>
      </c>
      <c r="G1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INFO]]))),G1934)</f>
        <v>99</v>
      </c>
    </row>
    <row r="1936" spans="1:7" x14ac:dyDescent="0.25">
      <c r="A1936" s="4" t="s">
        <v>2231</v>
      </c>
      <c r="B1936" s="5">
        <v>335690283140</v>
      </c>
      <c r="C1936" s="4" t="s">
        <v>10151</v>
      </c>
      <c r="D1936" s="4" t="s">
        <v>40</v>
      </c>
      <c r="E1936" s="6" t="s">
        <v>328</v>
      </c>
      <c r="F1936" s="5">
        <f>decoded[[#This Row],[FRT_DEC]]-B1935</f>
        <v>13</v>
      </c>
      <c r="G1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INFO]]))),G1935)</f>
        <v>99</v>
      </c>
    </row>
    <row r="1937" spans="1:7" x14ac:dyDescent="0.25">
      <c r="A1937" s="4" t="s">
        <v>2232</v>
      </c>
      <c r="B1937" s="5">
        <v>335690283143</v>
      </c>
      <c r="C1937" s="4" t="s">
        <v>10152</v>
      </c>
      <c r="D1937" s="4" t="s">
        <v>330</v>
      </c>
      <c r="E1937" s="6" t="s">
        <v>10153</v>
      </c>
      <c r="F1937" s="5">
        <f>decoded[[#This Row],[FRT_DEC]]-B1936</f>
        <v>3</v>
      </c>
      <c r="G1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INFO]]))),G1936)</f>
        <v>99</v>
      </c>
    </row>
    <row r="1938" spans="1:7" x14ac:dyDescent="0.25">
      <c r="A1938" s="4" t="s">
        <v>2233</v>
      </c>
      <c r="B1938" s="5">
        <v>335690283173</v>
      </c>
      <c r="C1938" s="4" t="s">
        <v>10154</v>
      </c>
      <c r="D1938" s="4" t="s">
        <v>40</v>
      </c>
      <c r="E1938" s="6" t="s">
        <v>724</v>
      </c>
      <c r="F1938" s="5">
        <f>decoded[[#This Row],[FRT_DEC]]-B1937</f>
        <v>30</v>
      </c>
      <c r="G1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INFO]]))),G1937)</f>
        <v>99</v>
      </c>
    </row>
    <row r="1939" spans="1:7" x14ac:dyDescent="0.25">
      <c r="A1939" s="4" t="s">
        <v>2234</v>
      </c>
      <c r="B1939" s="5">
        <v>335690283185</v>
      </c>
      <c r="C1939" s="4" t="s">
        <v>10155</v>
      </c>
      <c r="D1939" s="4" t="s">
        <v>40</v>
      </c>
      <c r="E1939" s="6" t="s">
        <v>45</v>
      </c>
      <c r="F1939" s="5">
        <f>decoded[[#This Row],[FRT_DEC]]-B1938</f>
        <v>12</v>
      </c>
      <c r="G1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INFO]]))),G1938)</f>
        <v>99</v>
      </c>
    </row>
    <row r="1940" spans="1:7" x14ac:dyDescent="0.25">
      <c r="A1940" s="4" t="s">
        <v>2235</v>
      </c>
      <c r="B1940" s="5">
        <v>335690283190</v>
      </c>
      <c r="C1940" s="4" t="s">
        <v>10156</v>
      </c>
      <c r="D1940" s="4" t="s">
        <v>46</v>
      </c>
      <c r="E1940" s="6" t="s">
        <v>6961</v>
      </c>
      <c r="F1940" s="5">
        <f>decoded[[#This Row],[FRT_DEC]]-B1939</f>
        <v>5</v>
      </c>
      <c r="G1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INFO]]))),G1939)</f>
        <v>99</v>
      </c>
    </row>
    <row r="1941" spans="1:7" x14ac:dyDescent="0.25">
      <c r="A1941" s="4" t="s">
        <v>2236</v>
      </c>
      <c r="B1941" s="5">
        <v>335690283197</v>
      </c>
      <c r="C1941" s="4" t="s">
        <v>10157</v>
      </c>
      <c r="D1941" s="4" t="s">
        <v>72</v>
      </c>
      <c r="E1941" s="6" t="s">
        <v>3683</v>
      </c>
      <c r="F1941" s="5">
        <f>decoded[[#This Row],[FRT_DEC]]-B1940</f>
        <v>7</v>
      </c>
      <c r="G1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INFO]]))),G1940)</f>
        <v>99</v>
      </c>
    </row>
    <row r="1942" spans="1:7" x14ac:dyDescent="0.25">
      <c r="A1942" s="4" t="s">
        <v>2237</v>
      </c>
      <c r="B1942" s="5">
        <v>335690283202</v>
      </c>
      <c r="C1942" s="4" t="s">
        <v>10158</v>
      </c>
      <c r="D1942" s="4" t="s">
        <v>72</v>
      </c>
      <c r="E1942" s="6" t="s">
        <v>2088</v>
      </c>
      <c r="F1942" s="5">
        <f>decoded[[#This Row],[FRT_DEC]]-B1941</f>
        <v>5</v>
      </c>
      <c r="G1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INFO]]))),G1941)</f>
        <v>99</v>
      </c>
    </row>
    <row r="1943" spans="1:7" x14ac:dyDescent="0.25">
      <c r="A1943" s="4" t="s">
        <v>2238</v>
      </c>
      <c r="B1943" s="5">
        <v>335690283217</v>
      </c>
      <c r="C1943" s="4" t="s">
        <v>10159</v>
      </c>
      <c r="D1943" s="4" t="s">
        <v>72</v>
      </c>
      <c r="E1943" s="6" t="s">
        <v>2107</v>
      </c>
      <c r="F1943" s="5">
        <f>decoded[[#This Row],[FRT_DEC]]-B1942</f>
        <v>15</v>
      </c>
      <c r="G1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INFO]]))),G1942)</f>
        <v>99</v>
      </c>
    </row>
    <row r="1944" spans="1:7" x14ac:dyDescent="0.25">
      <c r="A1944" s="4" t="s">
        <v>2239</v>
      </c>
      <c r="B1944" s="5">
        <v>335690283956</v>
      </c>
      <c r="C1944" s="4" t="s">
        <v>10160</v>
      </c>
      <c r="D1944" s="4" t="s">
        <v>7938</v>
      </c>
      <c r="E1944" s="6" t="s">
        <v>8184</v>
      </c>
      <c r="F1944" s="5">
        <f>decoded[[#This Row],[FRT_DEC]]-B1943</f>
        <v>739</v>
      </c>
      <c r="G1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INFO]]))),G1943)</f>
        <v>99</v>
      </c>
    </row>
    <row r="1945" spans="1:7" x14ac:dyDescent="0.25">
      <c r="A1945" s="4" t="s">
        <v>2240</v>
      </c>
      <c r="B1945" s="5">
        <v>335690284444</v>
      </c>
      <c r="C1945" s="4" t="s">
        <v>10161</v>
      </c>
      <c r="D1945" s="4" t="s">
        <v>7842</v>
      </c>
      <c r="E1945" s="6" t="s">
        <v>7989</v>
      </c>
      <c r="F1945" s="5">
        <f>decoded[[#This Row],[FRT_DEC]]-B1944</f>
        <v>488</v>
      </c>
      <c r="G1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INFO]]))),G1944)</f>
        <v>99</v>
      </c>
    </row>
    <row r="1946" spans="1:7" x14ac:dyDescent="0.25">
      <c r="A1946" s="4" t="s">
        <v>2241</v>
      </c>
      <c r="B1946" s="5">
        <v>335690284450</v>
      </c>
      <c r="C1946" s="4" t="s">
        <v>10162</v>
      </c>
      <c r="D1946" s="4" t="s">
        <v>2044</v>
      </c>
      <c r="E1946" s="6" t="s">
        <v>3931</v>
      </c>
      <c r="F1946" s="5">
        <f>decoded[[#This Row],[FRT_DEC]]-B1945</f>
        <v>6</v>
      </c>
      <c r="G1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INFO]]))),G1945)</f>
        <v>99</v>
      </c>
    </row>
    <row r="1947" spans="1:7" x14ac:dyDescent="0.25">
      <c r="A1947" s="4" t="s">
        <v>2242</v>
      </c>
      <c r="B1947" s="5">
        <v>335690284457</v>
      </c>
      <c r="C1947" s="4" t="s">
        <v>10163</v>
      </c>
      <c r="D1947" s="4" t="s">
        <v>7938</v>
      </c>
      <c r="E1947" s="6" t="s">
        <v>7991</v>
      </c>
      <c r="F1947" s="5">
        <f>decoded[[#This Row],[FRT_DEC]]-B1946</f>
        <v>7</v>
      </c>
      <c r="G1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INFO]]))),G1946)</f>
        <v>99</v>
      </c>
    </row>
    <row r="1948" spans="1:7" x14ac:dyDescent="0.25">
      <c r="A1948" s="4" t="s">
        <v>2243</v>
      </c>
      <c r="B1948" s="5">
        <v>335690291697</v>
      </c>
      <c r="C1948" s="4" t="s">
        <v>10164</v>
      </c>
      <c r="D1948" s="4" t="s">
        <v>7842</v>
      </c>
      <c r="E1948" s="6" t="s">
        <v>7945</v>
      </c>
      <c r="F1948" s="5">
        <f>decoded[[#This Row],[FRT_DEC]]-B1947</f>
        <v>7240</v>
      </c>
      <c r="G1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INFO]]))),G1947)</f>
        <v>99</v>
      </c>
    </row>
    <row r="1949" spans="1:7" x14ac:dyDescent="0.25">
      <c r="A1949" s="4" t="s">
        <v>2244</v>
      </c>
      <c r="B1949" s="5">
        <v>335690291704</v>
      </c>
      <c r="C1949" s="4" t="s">
        <v>10165</v>
      </c>
      <c r="D1949" s="4" t="s">
        <v>7938</v>
      </c>
      <c r="E1949" s="6" t="s">
        <v>7947</v>
      </c>
      <c r="F1949" s="5">
        <f>decoded[[#This Row],[FRT_DEC]]-B1948</f>
        <v>7</v>
      </c>
      <c r="G1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INFO]]))),G1948)</f>
        <v>99</v>
      </c>
    </row>
    <row r="1950" spans="1:7" x14ac:dyDescent="0.25">
      <c r="A1950" s="4" t="s">
        <v>2245</v>
      </c>
      <c r="B1950" s="5">
        <v>335690292766</v>
      </c>
      <c r="C1950" s="4" t="s">
        <v>10166</v>
      </c>
      <c r="D1950" s="4" t="s">
        <v>7842</v>
      </c>
      <c r="E1950" s="6" t="s">
        <v>7936</v>
      </c>
      <c r="F1950" s="5">
        <f>decoded[[#This Row],[FRT_DEC]]-B1949</f>
        <v>1062</v>
      </c>
      <c r="G1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INFO]]))),G1949)</f>
        <v>99</v>
      </c>
    </row>
    <row r="1951" spans="1:7" x14ac:dyDescent="0.25">
      <c r="A1951" s="4" t="s">
        <v>2246</v>
      </c>
      <c r="B1951" s="5">
        <v>335690293617</v>
      </c>
      <c r="C1951" s="4" t="s">
        <v>10167</v>
      </c>
      <c r="D1951" s="4" t="s">
        <v>7938</v>
      </c>
      <c r="E1951" s="6" t="s">
        <v>7939</v>
      </c>
      <c r="F1951" s="5">
        <f>decoded[[#This Row],[FRT_DEC]]-B1950</f>
        <v>851</v>
      </c>
      <c r="G1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INFO]]))),G1950)</f>
        <v>99</v>
      </c>
    </row>
    <row r="1952" spans="1:7" x14ac:dyDescent="0.25">
      <c r="A1952" s="4" t="s">
        <v>2247</v>
      </c>
      <c r="B1952" s="5">
        <v>335690294902</v>
      </c>
      <c r="C1952" s="4" t="s">
        <v>10168</v>
      </c>
      <c r="D1952" s="4" t="s">
        <v>7842</v>
      </c>
      <c r="E1952" s="6" t="s">
        <v>7989</v>
      </c>
      <c r="F1952" s="5">
        <f>decoded[[#This Row],[FRT_DEC]]-B1951</f>
        <v>1285</v>
      </c>
      <c r="G1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INFO]]))),G1951)</f>
        <v>99</v>
      </c>
    </row>
    <row r="1953" spans="1:7" x14ac:dyDescent="0.25">
      <c r="A1953" s="4" t="s">
        <v>2248</v>
      </c>
      <c r="B1953" s="5">
        <v>335690294908</v>
      </c>
      <c r="C1953" s="4" t="s">
        <v>10169</v>
      </c>
      <c r="D1953" s="4" t="s">
        <v>292</v>
      </c>
      <c r="E1953" s="6" t="s">
        <v>10170</v>
      </c>
      <c r="F1953" s="5">
        <f>decoded[[#This Row],[FRT_DEC]]-B1952</f>
        <v>6</v>
      </c>
      <c r="G1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INFO]]))),G1952)</f>
        <v>99</v>
      </c>
    </row>
    <row r="1954" spans="1:7" x14ac:dyDescent="0.25">
      <c r="A1954" s="4" t="s">
        <v>2249</v>
      </c>
      <c r="B1954" s="5">
        <v>335690294912</v>
      </c>
      <c r="C1954" s="4" t="s">
        <v>10171</v>
      </c>
      <c r="D1954" s="4" t="s">
        <v>216</v>
      </c>
      <c r="E1954" s="6" t="s">
        <v>3970</v>
      </c>
      <c r="F1954" s="5">
        <f>decoded[[#This Row],[FRT_DEC]]-B1953</f>
        <v>4</v>
      </c>
      <c r="G1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INFO]]))),G1953)</f>
        <v>99</v>
      </c>
    </row>
    <row r="1955" spans="1:7" x14ac:dyDescent="0.25">
      <c r="A1955" s="4" t="s">
        <v>2250</v>
      </c>
      <c r="B1955" s="5">
        <v>335690294959</v>
      </c>
      <c r="C1955" s="4" t="s">
        <v>10172</v>
      </c>
      <c r="D1955" s="4" t="s">
        <v>221</v>
      </c>
      <c r="E1955" s="6" t="s">
        <v>222</v>
      </c>
      <c r="F1955" s="5">
        <f>decoded[[#This Row],[FRT_DEC]]-B1954</f>
        <v>47</v>
      </c>
      <c r="G1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INFO]]))),G1954)</f>
        <v>99</v>
      </c>
    </row>
    <row r="1956" spans="1:7" x14ac:dyDescent="0.25">
      <c r="A1956" s="4" t="s">
        <v>2251</v>
      </c>
      <c r="B1956" s="5">
        <v>335690294974</v>
      </c>
      <c r="C1956" s="4" t="s">
        <v>10173</v>
      </c>
      <c r="D1956" s="4" t="s">
        <v>40</v>
      </c>
      <c r="E1956" s="6" t="s">
        <v>293</v>
      </c>
      <c r="F1956" s="5">
        <f>decoded[[#This Row],[FRT_DEC]]-B1955</f>
        <v>15</v>
      </c>
      <c r="G1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INFO]]))),G1955)</f>
        <v>99</v>
      </c>
    </row>
    <row r="1957" spans="1:7" x14ac:dyDescent="0.25">
      <c r="A1957" s="4" t="s">
        <v>2252</v>
      </c>
      <c r="B1957" s="5">
        <v>335690294980</v>
      </c>
      <c r="C1957" s="4" t="s">
        <v>10174</v>
      </c>
      <c r="D1957" s="4" t="s">
        <v>2045</v>
      </c>
      <c r="E1957" s="6" t="s">
        <v>8199</v>
      </c>
      <c r="F1957" s="5">
        <f>decoded[[#This Row],[FRT_DEC]]-B1956</f>
        <v>6</v>
      </c>
      <c r="G1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INFO]]))),G1956)</f>
        <v>99</v>
      </c>
    </row>
    <row r="1958" spans="1:7" x14ac:dyDescent="0.25">
      <c r="A1958" s="4" t="s">
        <v>2253</v>
      </c>
      <c r="B1958" s="5">
        <v>335690294982</v>
      </c>
      <c r="C1958" s="4" t="s">
        <v>10175</v>
      </c>
      <c r="D1958" s="4" t="s">
        <v>294</v>
      </c>
      <c r="E1958" s="6" t="s">
        <v>10176</v>
      </c>
      <c r="F1958" s="5">
        <f>decoded[[#This Row],[FRT_DEC]]-B1957</f>
        <v>2</v>
      </c>
      <c r="G1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INFO]]))),G1957)</f>
        <v>99</v>
      </c>
    </row>
    <row r="1959" spans="1:7" x14ac:dyDescent="0.25">
      <c r="A1959" s="4" t="s">
        <v>2254</v>
      </c>
      <c r="B1959" s="5">
        <v>335690294986</v>
      </c>
      <c r="C1959" s="4" t="s">
        <v>10177</v>
      </c>
      <c r="D1959" s="4" t="s">
        <v>7938</v>
      </c>
      <c r="E1959" s="6" t="s">
        <v>7991</v>
      </c>
      <c r="F1959" s="5">
        <f>decoded[[#This Row],[FRT_DEC]]-B1958</f>
        <v>4</v>
      </c>
      <c r="G1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INFO]]))),G1958)</f>
        <v>99</v>
      </c>
    </row>
    <row r="1960" spans="1:7" x14ac:dyDescent="0.25">
      <c r="A1960" s="4" t="s">
        <v>2255</v>
      </c>
      <c r="B1960" s="5">
        <v>335690295945</v>
      </c>
      <c r="C1960" s="4" t="s">
        <v>10178</v>
      </c>
      <c r="D1960" s="4" t="s">
        <v>7842</v>
      </c>
      <c r="E1960" s="6" t="s">
        <v>7993</v>
      </c>
      <c r="F1960" s="5">
        <f>decoded[[#This Row],[FRT_DEC]]-B1959</f>
        <v>959</v>
      </c>
      <c r="G1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INFO]]))),G1959)</f>
        <v>99</v>
      </c>
    </row>
    <row r="1961" spans="1:7" x14ac:dyDescent="0.25">
      <c r="A1961" s="4" t="s">
        <v>2256</v>
      </c>
      <c r="B1961" s="5">
        <v>335690295965</v>
      </c>
      <c r="C1961" s="4" t="s">
        <v>10179</v>
      </c>
      <c r="D1961" s="4" t="s">
        <v>1099</v>
      </c>
      <c r="E1961" s="6" t="s">
        <v>2081</v>
      </c>
      <c r="F1961" s="5">
        <f>decoded[[#This Row],[FRT_DEC]]-B1960</f>
        <v>20</v>
      </c>
      <c r="G1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INFO]]))),G1960)</f>
        <v>99</v>
      </c>
    </row>
    <row r="1962" spans="1:7" x14ac:dyDescent="0.25">
      <c r="A1962" s="4" t="s">
        <v>2257</v>
      </c>
      <c r="B1962" s="5">
        <v>335690295968</v>
      </c>
      <c r="C1962" s="4" t="s">
        <v>10180</v>
      </c>
      <c r="D1962" s="4" t="s">
        <v>1099</v>
      </c>
      <c r="E1962" s="6" t="s">
        <v>2089</v>
      </c>
      <c r="F1962" s="5">
        <f>decoded[[#This Row],[FRT_DEC]]-B1961</f>
        <v>3</v>
      </c>
      <c r="G1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INFO]]))),G1961)</f>
        <v>99</v>
      </c>
    </row>
    <row r="1963" spans="1:7" x14ac:dyDescent="0.25">
      <c r="A1963" s="4" t="s">
        <v>2258</v>
      </c>
      <c r="B1963" s="5">
        <v>335690295976</v>
      </c>
      <c r="C1963" s="4" t="s">
        <v>10181</v>
      </c>
      <c r="D1963" s="4" t="s">
        <v>72</v>
      </c>
      <c r="E1963" s="6" t="s">
        <v>2090</v>
      </c>
      <c r="F1963" s="5">
        <f>decoded[[#This Row],[FRT_DEC]]-B1962</f>
        <v>8</v>
      </c>
      <c r="G1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INFO]]))),G1962)</f>
        <v>99</v>
      </c>
    </row>
    <row r="1964" spans="1:7" x14ac:dyDescent="0.25">
      <c r="A1964" s="4" t="s">
        <v>2259</v>
      </c>
      <c r="B1964" s="5">
        <v>335690295991</v>
      </c>
      <c r="C1964" s="4" t="s">
        <v>10182</v>
      </c>
      <c r="D1964" s="4" t="s">
        <v>6</v>
      </c>
      <c r="E1964" s="6" t="s">
        <v>10183</v>
      </c>
      <c r="F1964" s="5">
        <f>decoded[[#This Row],[FRT_DEC]]-B1963</f>
        <v>15</v>
      </c>
      <c r="G1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INFO]]))),G1963)</f>
        <v>100</v>
      </c>
    </row>
    <row r="1965" spans="1:7" x14ac:dyDescent="0.25">
      <c r="A1965" s="4" t="s">
        <v>2260</v>
      </c>
      <c r="B1965" s="5">
        <v>335690296016</v>
      </c>
      <c r="C1965" s="4" t="s">
        <v>10184</v>
      </c>
      <c r="D1965" s="4" t="s">
        <v>72</v>
      </c>
      <c r="E1965" s="6" t="s">
        <v>2092</v>
      </c>
      <c r="F1965" s="5">
        <f>decoded[[#This Row],[FRT_DEC]]-B1964</f>
        <v>25</v>
      </c>
      <c r="G1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INFO]]))),G1964)</f>
        <v>100</v>
      </c>
    </row>
    <row r="1966" spans="1:7" x14ac:dyDescent="0.25">
      <c r="A1966" s="4" t="s">
        <v>2261</v>
      </c>
      <c r="B1966" s="5">
        <v>335690296038</v>
      </c>
      <c r="C1966" s="4" t="s">
        <v>10185</v>
      </c>
      <c r="D1966" s="4" t="s">
        <v>3671</v>
      </c>
      <c r="E1966" s="6" t="s">
        <v>10186</v>
      </c>
      <c r="F1966" s="5">
        <f>decoded[[#This Row],[FRT_DEC]]-B1965</f>
        <v>22</v>
      </c>
      <c r="G1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INFO]]))),G1965)</f>
        <v>100</v>
      </c>
    </row>
    <row r="1967" spans="1:7" x14ac:dyDescent="0.25">
      <c r="A1967" s="4" t="s">
        <v>2262</v>
      </c>
      <c r="B1967" s="5">
        <v>335690296041</v>
      </c>
      <c r="C1967" s="4" t="s">
        <v>10187</v>
      </c>
      <c r="D1967" s="4" t="s">
        <v>3671</v>
      </c>
      <c r="E1967" s="6" t="s">
        <v>7881</v>
      </c>
      <c r="F1967" s="5">
        <f>decoded[[#This Row],[FRT_DEC]]-B1966</f>
        <v>3</v>
      </c>
      <c r="G1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INFO]]))),G1966)</f>
        <v>100</v>
      </c>
    </row>
    <row r="1968" spans="1:7" x14ac:dyDescent="0.25">
      <c r="A1968" s="4" t="s">
        <v>2263</v>
      </c>
      <c r="B1968" s="5">
        <v>335690296967</v>
      </c>
      <c r="C1968" s="4" t="s">
        <v>10188</v>
      </c>
      <c r="D1968" s="4" t="s">
        <v>249</v>
      </c>
      <c r="E1968" s="6" t="s">
        <v>4023</v>
      </c>
      <c r="F1968" s="5">
        <f>decoded[[#This Row],[FRT_DEC]]-B1967</f>
        <v>926</v>
      </c>
      <c r="G1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INFO]]))),G1967)</f>
        <v>100</v>
      </c>
    </row>
    <row r="1969" spans="1:7" x14ac:dyDescent="0.25">
      <c r="A1969" s="4" t="s">
        <v>2264</v>
      </c>
      <c r="B1969" s="5">
        <v>335690296972</v>
      </c>
      <c r="C1969" s="4" t="s">
        <v>10189</v>
      </c>
      <c r="D1969" s="4" t="s">
        <v>7938</v>
      </c>
      <c r="E1969" s="6" t="s">
        <v>7998</v>
      </c>
      <c r="F1969" s="5">
        <f>decoded[[#This Row],[FRT_DEC]]-B1968</f>
        <v>5</v>
      </c>
      <c r="G1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INFO]]))),G1968)</f>
        <v>100</v>
      </c>
    </row>
    <row r="1970" spans="1:7" x14ac:dyDescent="0.25">
      <c r="A1970" s="4" t="s">
        <v>2265</v>
      </c>
      <c r="B1970" s="5">
        <v>335690300599</v>
      </c>
      <c r="C1970" s="4" t="s">
        <v>10190</v>
      </c>
      <c r="D1970" s="4" t="s">
        <v>5</v>
      </c>
      <c r="E1970" s="6" t="s">
        <v>10191</v>
      </c>
      <c r="F1970" s="5">
        <f>decoded[[#This Row],[FRT_DEC]]-B1969</f>
        <v>3627</v>
      </c>
      <c r="G1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INFO]]))),G1969)</f>
        <v>100</v>
      </c>
    </row>
    <row r="1971" spans="1:7" x14ac:dyDescent="0.25">
      <c r="A1971" s="4" t="s">
        <v>2266</v>
      </c>
      <c r="B1971" s="5">
        <v>335690300602</v>
      </c>
      <c r="C1971" s="4" t="s">
        <v>10192</v>
      </c>
      <c r="D1971" s="4" t="s">
        <v>5</v>
      </c>
      <c r="E1971" s="6" t="s">
        <v>7877</v>
      </c>
      <c r="F1971" s="5">
        <f>decoded[[#This Row],[FRT_DEC]]-B1970</f>
        <v>3</v>
      </c>
      <c r="G1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INFO]]))),G1970)</f>
        <v>100</v>
      </c>
    </row>
    <row r="1972" spans="1:7" x14ac:dyDescent="0.25">
      <c r="A1972" s="4" t="s">
        <v>2267</v>
      </c>
      <c r="B1972" s="5">
        <v>335690300604</v>
      </c>
      <c r="C1972" s="4" t="s">
        <v>10193</v>
      </c>
      <c r="D1972" s="4" t="s">
        <v>3686</v>
      </c>
      <c r="E1972" s="6" t="s">
        <v>10194</v>
      </c>
      <c r="F1972" s="5">
        <f>decoded[[#This Row],[FRT_DEC]]-B1971</f>
        <v>2</v>
      </c>
      <c r="G1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INFO]]))),G1971)</f>
        <v>100</v>
      </c>
    </row>
    <row r="1973" spans="1:7" x14ac:dyDescent="0.25">
      <c r="A1973" s="4" t="s">
        <v>2269</v>
      </c>
      <c r="B1973" s="5">
        <v>335690300607</v>
      </c>
      <c r="C1973" s="4" t="s">
        <v>10195</v>
      </c>
      <c r="D1973" s="4" t="s">
        <v>3686</v>
      </c>
      <c r="E1973" s="6" t="s">
        <v>7878</v>
      </c>
      <c r="F1973" s="5">
        <f>decoded[[#This Row],[FRT_DEC]]-B1972</f>
        <v>3</v>
      </c>
      <c r="G1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INFO]]))),G1972)</f>
        <v>100</v>
      </c>
    </row>
    <row r="1974" spans="1:7" x14ac:dyDescent="0.25">
      <c r="A1974" s="4" t="s">
        <v>2270</v>
      </c>
      <c r="B1974" s="5">
        <v>335690300614</v>
      </c>
      <c r="C1974" s="4" t="s">
        <v>10196</v>
      </c>
      <c r="D1974" s="4" t="s">
        <v>7842</v>
      </c>
      <c r="E1974" s="6" t="s">
        <v>8006</v>
      </c>
      <c r="F1974" s="5">
        <f>decoded[[#This Row],[FRT_DEC]]-B1973</f>
        <v>7</v>
      </c>
      <c r="G1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INFO]]))),G1973)</f>
        <v>100</v>
      </c>
    </row>
    <row r="1975" spans="1:7" x14ac:dyDescent="0.25">
      <c r="A1975" s="4" t="s">
        <v>2271</v>
      </c>
      <c r="B1975" s="5">
        <v>335690300626</v>
      </c>
      <c r="C1975" s="4" t="s">
        <v>10197</v>
      </c>
      <c r="D1975" s="4" t="s">
        <v>241</v>
      </c>
      <c r="E1975" s="6" t="s">
        <v>2110</v>
      </c>
      <c r="F1975" s="5">
        <f>decoded[[#This Row],[FRT_DEC]]-B1974</f>
        <v>12</v>
      </c>
      <c r="G1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INFO]]))),G1974)</f>
        <v>100</v>
      </c>
    </row>
    <row r="1976" spans="1:7" x14ac:dyDescent="0.25">
      <c r="A1976" s="4" t="s">
        <v>2272</v>
      </c>
      <c r="B1976" s="5">
        <v>335690300629</v>
      </c>
      <c r="C1976" s="4" t="s">
        <v>10198</v>
      </c>
      <c r="D1976" s="4" t="s">
        <v>243</v>
      </c>
      <c r="E1976" s="6" t="s">
        <v>3984</v>
      </c>
      <c r="F1976" s="5">
        <f>decoded[[#This Row],[FRT_DEC]]-B1975</f>
        <v>3</v>
      </c>
      <c r="G1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INFO]]))),G1975)</f>
        <v>100</v>
      </c>
    </row>
    <row r="1977" spans="1:7" x14ac:dyDescent="0.25">
      <c r="A1977" s="4" t="s">
        <v>2273</v>
      </c>
      <c r="B1977" s="5">
        <v>335690300634</v>
      </c>
      <c r="C1977" s="4" t="s">
        <v>10199</v>
      </c>
      <c r="D1977" s="4" t="s">
        <v>1099</v>
      </c>
      <c r="E1977" s="6" t="s">
        <v>2093</v>
      </c>
      <c r="F1977" s="5">
        <f>decoded[[#This Row],[FRT_DEC]]-B1976</f>
        <v>5</v>
      </c>
      <c r="G1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INFO]]))),G1976)</f>
        <v>100</v>
      </c>
    </row>
    <row r="1978" spans="1:7" x14ac:dyDescent="0.25">
      <c r="A1978" s="4" t="s">
        <v>2274</v>
      </c>
      <c r="B1978" s="5">
        <v>335690300639</v>
      </c>
      <c r="C1978" s="4" t="s">
        <v>10200</v>
      </c>
      <c r="D1978" s="4" t="s">
        <v>72</v>
      </c>
      <c r="E1978" s="6" t="s">
        <v>2094</v>
      </c>
      <c r="F1978" s="5">
        <f>decoded[[#This Row],[FRT_DEC]]-B1977</f>
        <v>5</v>
      </c>
      <c r="G1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INFO]]))),G1977)</f>
        <v>100</v>
      </c>
    </row>
    <row r="1979" spans="1:7" x14ac:dyDescent="0.25">
      <c r="A1979" s="4" t="s">
        <v>2275</v>
      </c>
      <c r="B1979" s="5">
        <v>335690300645</v>
      </c>
      <c r="C1979" s="4" t="s">
        <v>10201</v>
      </c>
      <c r="D1979" s="4" t="s">
        <v>72</v>
      </c>
      <c r="E1979" s="6" t="s">
        <v>2095</v>
      </c>
      <c r="F1979" s="5">
        <f>decoded[[#This Row],[FRT_DEC]]-B1978</f>
        <v>6</v>
      </c>
      <c r="G1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INFO]]))),G1978)</f>
        <v>100</v>
      </c>
    </row>
    <row r="1980" spans="1:7" x14ac:dyDescent="0.25">
      <c r="A1980" s="4" t="s">
        <v>2276</v>
      </c>
      <c r="B1980" s="5">
        <v>335690300656</v>
      </c>
      <c r="C1980" s="4" t="s">
        <v>10202</v>
      </c>
      <c r="D1980" s="4" t="s">
        <v>246</v>
      </c>
      <c r="E1980" s="6" t="s">
        <v>10203</v>
      </c>
      <c r="F1980" s="5">
        <f>decoded[[#This Row],[FRT_DEC]]-B1979</f>
        <v>11</v>
      </c>
      <c r="G1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INFO]]))),G1979)</f>
        <v>100</v>
      </c>
    </row>
    <row r="1981" spans="1:7" x14ac:dyDescent="0.25">
      <c r="A1981" s="4" t="s">
        <v>2277</v>
      </c>
      <c r="B1981" s="5">
        <v>335690300661</v>
      </c>
      <c r="C1981" s="4" t="s">
        <v>10204</v>
      </c>
      <c r="D1981" s="4" t="s">
        <v>7938</v>
      </c>
      <c r="E1981" s="6" t="s">
        <v>8012</v>
      </c>
      <c r="F1981" s="5">
        <f>decoded[[#This Row],[FRT_DEC]]-B1980</f>
        <v>5</v>
      </c>
      <c r="G1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INFO]]))),G1980)</f>
        <v>100</v>
      </c>
    </row>
    <row r="1982" spans="1:7" x14ac:dyDescent="0.25">
      <c r="A1982" s="4" t="s">
        <v>2278</v>
      </c>
      <c r="B1982" s="5">
        <v>335690301055</v>
      </c>
      <c r="C1982" s="4" t="s">
        <v>10205</v>
      </c>
      <c r="D1982" s="4" t="s">
        <v>7842</v>
      </c>
      <c r="E1982" s="6" t="s">
        <v>8130</v>
      </c>
      <c r="F1982" s="5">
        <f>decoded[[#This Row],[FRT_DEC]]-B1981</f>
        <v>394</v>
      </c>
      <c r="G1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INFO]]))),G1981)</f>
        <v>100</v>
      </c>
    </row>
    <row r="1983" spans="1:7" x14ac:dyDescent="0.25">
      <c r="A1983" s="4" t="s">
        <v>2279</v>
      </c>
      <c r="B1983" s="5">
        <v>335690301062</v>
      </c>
      <c r="C1983" s="4" t="s">
        <v>10206</v>
      </c>
      <c r="D1983" s="4" t="s">
        <v>1099</v>
      </c>
      <c r="E1983" s="6" t="s">
        <v>2096</v>
      </c>
      <c r="F1983" s="5">
        <f>decoded[[#This Row],[FRT_DEC]]-B1982</f>
        <v>7</v>
      </c>
      <c r="G1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INFO]]))),G1982)</f>
        <v>100</v>
      </c>
    </row>
    <row r="1984" spans="1:7" x14ac:dyDescent="0.25">
      <c r="A1984" s="4" t="s">
        <v>2280</v>
      </c>
      <c r="B1984" s="5">
        <v>335690301067</v>
      </c>
      <c r="C1984" s="4" t="s">
        <v>10207</v>
      </c>
      <c r="D1984" s="4" t="s">
        <v>72</v>
      </c>
      <c r="E1984" s="6" t="s">
        <v>2097</v>
      </c>
      <c r="F1984" s="5">
        <f>decoded[[#This Row],[FRT_DEC]]-B1983</f>
        <v>5</v>
      </c>
      <c r="G1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INFO]]))),G1983)</f>
        <v>100</v>
      </c>
    </row>
    <row r="1985" spans="1:7" x14ac:dyDescent="0.25">
      <c r="A1985" s="4" t="s">
        <v>2281</v>
      </c>
      <c r="B1985" s="5">
        <v>335690301079</v>
      </c>
      <c r="C1985" s="4" t="s">
        <v>10208</v>
      </c>
      <c r="D1985" s="4" t="s">
        <v>3672</v>
      </c>
      <c r="E1985" s="6" t="s">
        <v>7840</v>
      </c>
      <c r="F1985" s="5">
        <f>decoded[[#This Row],[FRT_DEC]]-B1984</f>
        <v>12</v>
      </c>
      <c r="G1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INFO]]))),G1984)</f>
        <v>100</v>
      </c>
    </row>
    <row r="1986" spans="1:7" x14ac:dyDescent="0.25">
      <c r="A1986" s="4" t="s">
        <v>2282</v>
      </c>
      <c r="B1986" s="5">
        <v>335690301828</v>
      </c>
      <c r="C1986" s="4" t="s">
        <v>10209</v>
      </c>
      <c r="D1986" s="4" t="s">
        <v>262</v>
      </c>
      <c r="E1986" s="6" t="s">
        <v>7841</v>
      </c>
      <c r="F1986" s="5">
        <f>decoded[[#This Row],[FRT_DEC]]-B1985</f>
        <v>749</v>
      </c>
      <c r="G1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INFO]]))),G1985)</f>
        <v>100</v>
      </c>
    </row>
    <row r="1987" spans="1:7" x14ac:dyDescent="0.25">
      <c r="A1987" s="4" t="s">
        <v>2283</v>
      </c>
      <c r="B1987" s="5">
        <v>335690301833</v>
      </c>
      <c r="C1987" s="4" t="s">
        <v>10210</v>
      </c>
      <c r="D1987" s="4" t="s">
        <v>7938</v>
      </c>
      <c r="E1987" s="6" t="s">
        <v>8136</v>
      </c>
      <c r="F1987" s="5">
        <f>decoded[[#This Row],[FRT_DEC]]-B1986</f>
        <v>5</v>
      </c>
      <c r="G1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INFO]]))),G1986)</f>
        <v>100</v>
      </c>
    </row>
    <row r="1988" spans="1:7" x14ac:dyDescent="0.25">
      <c r="A1988" s="4" t="s">
        <v>2284</v>
      </c>
      <c r="B1988" s="5">
        <v>335690303162</v>
      </c>
      <c r="C1988" s="4" t="s">
        <v>10211</v>
      </c>
      <c r="D1988" s="4" t="s">
        <v>84</v>
      </c>
      <c r="E1988" s="6" t="s">
        <v>3977</v>
      </c>
      <c r="F1988" s="5">
        <f>decoded[[#This Row],[FRT_DEC]]-B1987</f>
        <v>1329</v>
      </c>
      <c r="G1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INFO]]))),G1987)</f>
        <v>100</v>
      </c>
    </row>
    <row r="1989" spans="1:7" x14ac:dyDescent="0.25">
      <c r="A1989" s="4" t="s">
        <v>2285</v>
      </c>
      <c r="B1989" s="5">
        <v>335690303166</v>
      </c>
      <c r="C1989" s="4" t="s">
        <v>10212</v>
      </c>
      <c r="D1989" s="4" t="s">
        <v>3684</v>
      </c>
      <c r="E1989" s="6" t="s">
        <v>10213</v>
      </c>
      <c r="F1989" s="5">
        <f>decoded[[#This Row],[FRT_DEC]]-B1988</f>
        <v>4</v>
      </c>
      <c r="G1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INFO]]))),G1988)</f>
        <v>100</v>
      </c>
    </row>
    <row r="1990" spans="1:7" x14ac:dyDescent="0.25">
      <c r="A1990" s="4" t="s">
        <v>2286</v>
      </c>
      <c r="B1990" s="5">
        <v>335690303168</v>
      </c>
      <c r="C1990" s="4" t="s">
        <v>10214</v>
      </c>
      <c r="D1990" s="4" t="s">
        <v>3684</v>
      </c>
      <c r="E1990" s="6" t="s">
        <v>7879</v>
      </c>
      <c r="F1990" s="5">
        <f>decoded[[#This Row],[FRT_DEC]]-B1989</f>
        <v>2</v>
      </c>
      <c r="G1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INFO]]))),G1989)</f>
        <v>100</v>
      </c>
    </row>
    <row r="1991" spans="1:7" x14ac:dyDescent="0.25">
      <c r="A1991" s="4" t="s">
        <v>2287</v>
      </c>
      <c r="B1991" s="5">
        <v>335690303188</v>
      </c>
      <c r="C1991" s="4" t="s">
        <v>10215</v>
      </c>
      <c r="D1991" s="4" t="s">
        <v>85</v>
      </c>
      <c r="E1991" s="6" t="s">
        <v>263</v>
      </c>
      <c r="F1991" s="5">
        <f>decoded[[#This Row],[FRT_DEC]]-B1990</f>
        <v>20</v>
      </c>
      <c r="G1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INFO]]))),G1990)</f>
        <v>100</v>
      </c>
    </row>
    <row r="1992" spans="1:7" x14ac:dyDescent="0.25">
      <c r="A1992" s="4" t="s">
        <v>2288</v>
      </c>
      <c r="B1992" s="5">
        <v>335690303330</v>
      </c>
      <c r="C1992" s="4" t="s">
        <v>10216</v>
      </c>
      <c r="D1992" s="4" t="s">
        <v>87</v>
      </c>
      <c r="E1992" s="6" t="s">
        <v>3695</v>
      </c>
      <c r="F1992" s="5">
        <f>decoded[[#This Row],[FRT_DEC]]-B1991</f>
        <v>142</v>
      </c>
      <c r="G1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INFO]]))),G1991)</f>
        <v>100</v>
      </c>
    </row>
    <row r="1993" spans="1:7" x14ac:dyDescent="0.25">
      <c r="A1993" s="4" t="s">
        <v>2289</v>
      </c>
      <c r="B1993" s="5">
        <v>335690303495</v>
      </c>
      <c r="C1993" s="4" t="s">
        <v>10217</v>
      </c>
      <c r="D1993" s="4" t="s">
        <v>43</v>
      </c>
      <c r="E1993" s="6" t="s">
        <v>5310</v>
      </c>
      <c r="F1993" s="5">
        <f>decoded[[#This Row],[FRT_DEC]]-B1992</f>
        <v>165</v>
      </c>
      <c r="G1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INFO]]))),G1992)</f>
        <v>100</v>
      </c>
    </row>
    <row r="1994" spans="1:7" x14ac:dyDescent="0.25">
      <c r="A1994" s="4" t="s">
        <v>2290</v>
      </c>
      <c r="B1994" s="5">
        <v>335690303498</v>
      </c>
      <c r="C1994" s="4" t="s">
        <v>10218</v>
      </c>
      <c r="D1994" s="4" t="s">
        <v>3685</v>
      </c>
      <c r="E1994" s="6" t="s">
        <v>10219</v>
      </c>
      <c r="F1994" s="5">
        <f>decoded[[#This Row],[FRT_DEC]]-B1993</f>
        <v>3</v>
      </c>
      <c r="G1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INFO]]))),G1993)</f>
        <v>100</v>
      </c>
    </row>
    <row r="1995" spans="1:7" x14ac:dyDescent="0.25">
      <c r="A1995" s="4" t="s">
        <v>2291</v>
      </c>
      <c r="B1995" s="5">
        <v>335690303500</v>
      </c>
      <c r="C1995" s="4" t="s">
        <v>10220</v>
      </c>
      <c r="D1995" s="4" t="s">
        <v>3685</v>
      </c>
      <c r="E1995" s="6" t="s">
        <v>7880</v>
      </c>
      <c r="F1995" s="5">
        <f>decoded[[#This Row],[FRT_DEC]]-B1994</f>
        <v>2</v>
      </c>
      <c r="G1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INFO]]))),G1994)</f>
        <v>100</v>
      </c>
    </row>
    <row r="1996" spans="1:7" x14ac:dyDescent="0.25">
      <c r="A1996" s="4" t="s">
        <v>2292</v>
      </c>
      <c r="B1996" s="5">
        <v>335690303515</v>
      </c>
      <c r="C1996" s="4" t="s">
        <v>10221</v>
      </c>
      <c r="D1996" s="4" t="s">
        <v>7842</v>
      </c>
      <c r="E1996" s="6" t="s">
        <v>7845</v>
      </c>
      <c r="F1996" s="5">
        <f>decoded[[#This Row],[FRT_DEC]]-B1995</f>
        <v>15</v>
      </c>
      <c r="G1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INFO]]))),G1995)</f>
        <v>100</v>
      </c>
    </row>
    <row r="1997" spans="1:7" x14ac:dyDescent="0.25">
      <c r="A1997" s="4" t="s">
        <v>2293</v>
      </c>
      <c r="B1997" s="5">
        <v>335690303523</v>
      </c>
      <c r="C1997" s="4" t="s">
        <v>10222</v>
      </c>
      <c r="D1997" s="4" t="s">
        <v>7938</v>
      </c>
      <c r="E1997" s="6" t="s">
        <v>8149</v>
      </c>
      <c r="F1997" s="5">
        <f>decoded[[#This Row],[FRT_DEC]]-B1996</f>
        <v>8</v>
      </c>
      <c r="G1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INFO]]))),G1996)</f>
        <v>100</v>
      </c>
    </row>
    <row r="1998" spans="1:7" x14ac:dyDescent="0.25">
      <c r="A1998" s="4" t="s">
        <v>2294</v>
      </c>
      <c r="B1998" s="5">
        <v>335690303527</v>
      </c>
      <c r="C1998" s="4" t="s">
        <v>10223</v>
      </c>
      <c r="D1998" s="4" t="s">
        <v>7842</v>
      </c>
      <c r="E1998" s="6" t="s">
        <v>8151</v>
      </c>
      <c r="F1998" s="5">
        <f>decoded[[#This Row],[FRT_DEC]]-B1997</f>
        <v>4</v>
      </c>
      <c r="G1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INFO]]))),G1997)</f>
        <v>100</v>
      </c>
    </row>
    <row r="1999" spans="1:7" x14ac:dyDescent="0.25">
      <c r="A1999" s="4" t="s">
        <v>2295</v>
      </c>
      <c r="B1999" s="5">
        <v>335690303548</v>
      </c>
      <c r="C1999" s="4" t="s">
        <v>10224</v>
      </c>
      <c r="D1999" s="4" t="s">
        <v>1099</v>
      </c>
      <c r="E1999" s="6" t="s">
        <v>2098</v>
      </c>
      <c r="F1999" s="5">
        <f>decoded[[#This Row],[FRT_DEC]]-B1998</f>
        <v>21</v>
      </c>
      <c r="G1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INFO]]))),G1998)</f>
        <v>100</v>
      </c>
    </row>
    <row r="2000" spans="1:7" x14ac:dyDescent="0.25">
      <c r="A2000" s="4" t="s">
        <v>2296</v>
      </c>
      <c r="B2000" s="5">
        <v>335690303554</v>
      </c>
      <c r="C2000" s="4" t="s">
        <v>10225</v>
      </c>
      <c r="D2000" s="4" t="s">
        <v>72</v>
      </c>
      <c r="E2000" s="6" t="s">
        <v>2099</v>
      </c>
      <c r="F2000" s="5">
        <f>decoded[[#This Row],[FRT_DEC]]-B1999</f>
        <v>6</v>
      </c>
      <c r="G2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INFO]]))),G1999)</f>
        <v>100</v>
      </c>
    </row>
    <row r="2001" spans="1:7" x14ac:dyDescent="0.25">
      <c r="A2001" s="4" t="s">
        <v>2297</v>
      </c>
      <c r="B2001" s="5">
        <v>335690303575</v>
      </c>
      <c r="C2001" s="4" t="s">
        <v>10226</v>
      </c>
      <c r="D2001" s="4" t="s">
        <v>1099</v>
      </c>
      <c r="E2001" s="6" t="s">
        <v>2100</v>
      </c>
      <c r="F2001" s="5">
        <f>decoded[[#This Row],[FRT_DEC]]-B2000</f>
        <v>21</v>
      </c>
      <c r="G2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INFO]]))),G2000)</f>
        <v>100</v>
      </c>
    </row>
    <row r="2002" spans="1:7" x14ac:dyDescent="0.25">
      <c r="A2002" s="4" t="s">
        <v>2298</v>
      </c>
      <c r="B2002" s="5">
        <v>335690303580</v>
      </c>
      <c r="C2002" s="4" t="s">
        <v>10227</v>
      </c>
      <c r="D2002" s="4" t="s">
        <v>72</v>
      </c>
      <c r="E2002" s="6" t="s">
        <v>2101</v>
      </c>
      <c r="F2002" s="5">
        <f>decoded[[#This Row],[FRT_DEC]]-B2001</f>
        <v>5</v>
      </c>
      <c r="G2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INFO]]))),G2001)</f>
        <v>100</v>
      </c>
    </row>
    <row r="2003" spans="1:7" x14ac:dyDescent="0.25">
      <c r="A2003" s="4" t="s">
        <v>2299</v>
      </c>
      <c r="B2003" s="5">
        <v>335690303604</v>
      </c>
      <c r="C2003" s="4" t="s">
        <v>10228</v>
      </c>
      <c r="D2003" s="4" t="s">
        <v>1099</v>
      </c>
      <c r="E2003" s="6" t="s">
        <v>2102</v>
      </c>
      <c r="F2003" s="5">
        <f>decoded[[#This Row],[FRT_DEC]]-B2002</f>
        <v>24</v>
      </c>
      <c r="G2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INFO]]))),G2002)</f>
        <v>100</v>
      </c>
    </row>
    <row r="2004" spans="1:7" x14ac:dyDescent="0.25">
      <c r="A2004" s="4" t="s">
        <v>2300</v>
      </c>
      <c r="B2004" s="5">
        <v>335690303609</v>
      </c>
      <c r="C2004" s="4" t="s">
        <v>10229</v>
      </c>
      <c r="D2004" s="4" t="s">
        <v>72</v>
      </c>
      <c r="E2004" s="6" t="s">
        <v>2103</v>
      </c>
      <c r="F2004" s="5">
        <f>decoded[[#This Row],[FRT_DEC]]-B2003</f>
        <v>5</v>
      </c>
      <c r="G2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INFO]]))),G2003)</f>
        <v>100</v>
      </c>
    </row>
    <row r="2005" spans="1:7" x14ac:dyDescent="0.25">
      <c r="A2005" s="4" t="s">
        <v>2301</v>
      </c>
      <c r="B2005" s="5">
        <v>335690303624</v>
      </c>
      <c r="C2005" s="4" t="s">
        <v>10230</v>
      </c>
      <c r="D2005" s="4" t="s">
        <v>40</v>
      </c>
      <c r="E2005" s="6" t="s">
        <v>2042</v>
      </c>
      <c r="F2005" s="5">
        <f>decoded[[#This Row],[FRT_DEC]]-B2004</f>
        <v>15</v>
      </c>
      <c r="G2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INFO]]))),G2004)</f>
        <v>100</v>
      </c>
    </row>
    <row r="2006" spans="1:7" x14ac:dyDescent="0.25">
      <c r="A2006" s="4" t="s">
        <v>2302</v>
      </c>
      <c r="B2006" s="5">
        <v>335690303627</v>
      </c>
      <c r="C2006" s="4" t="s">
        <v>10231</v>
      </c>
      <c r="D2006" s="4" t="s">
        <v>2043</v>
      </c>
      <c r="E2006" s="6" t="s">
        <v>10232</v>
      </c>
      <c r="F2006" s="5">
        <f>decoded[[#This Row],[FRT_DEC]]-B2005</f>
        <v>3</v>
      </c>
      <c r="G2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INFO]]))),G2005)</f>
        <v>100</v>
      </c>
    </row>
    <row r="2007" spans="1:7" ht="30" x14ac:dyDescent="0.25">
      <c r="A2007" s="4" t="s">
        <v>2303</v>
      </c>
      <c r="B2007" s="5">
        <v>335690303648</v>
      </c>
      <c r="C2007" s="4" t="s">
        <v>10233</v>
      </c>
      <c r="D2007" s="4" t="s">
        <v>241</v>
      </c>
      <c r="E2007" s="6" t="s">
        <v>2111</v>
      </c>
      <c r="F2007" s="5">
        <f>decoded[[#This Row],[FRT_DEC]]-B2006</f>
        <v>21</v>
      </c>
      <c r="G2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INFO]]))),G2006)</f>
        <v>100</v>
      </c>
    </row>
    <row r="2008" spans="1:7" x14ac:dyDescent="0.25">
      <c r="A2008" s="4" t="s">
        <v>2304</v>
      </c>
      <c r="B2008" s="5">
        <v>335690303650</v>
      </c>
      <c r="C2008" s="4" t="s">
        <v>10234</v>
      </c>
      <c r="D2008" s="4" t="s">
        <v>243</v>
      </c>
      <c r="E2008" s="6" t="s">
        <v>3939</v>
      </c>
      <c r="F2008" s="5">
        <f>decoded[[#This Row],[FRT_DEC]]-B2007</f>
        <v>2</v>
      </c>
      <c r="G2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INFO]]))),G2007)</f>
        <v>100</v>
      </c>
    </row>
    <row r="2009" spans="1:7" x14ac:dyDescent="0.25">
      <c r="A2009" s="4" t="s">
        <v>2305</v>
      </c>
      <c r="B2009" s="5">
        <v>335690303703</v>
      </c>
      <c r="C2009" s="4" t="s">
        <v>10235</v>
      </c>
      <c r="D2009" s="4" t="s">
        <v>40</v>
      </c>
      <c r="E2009" s="6" t="s">
        <v>44</v>
      </c>
      <c r="F2009" s="5">
        <f>decoded[[#This Row],[FRT_DEC]]-B2008</f>
        <v>53</v>
      </c>
      <c r="G2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INFO]]))),G2008)</f>
        <v>100</v>
      </c>
    </row>
    <row r="2010" spans="1:7" x14ac:dyDescent="0.25">
      <c r="A2010" s="4" t="s">
        <v>2306</v>
      </c>
      <c r="B2010" s="5">
        <v>335690303711</v>
      </c>
      <c r="C2010" s="4" t="s">
        <v>10236</v>
      </c>
      <c r="D2010" s="4" t="s">
        <v>246</v>
      </c>
      <c r="E2010" s="6" t="s">
        <v>10237</v>
      </c>
      <c r="F2010" s="5">
        <f>decoded[[#This Row],[FRT_DEC]]-B2009</f>
        <v>8</v>
      </c>
      <c r="G2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INFO]]))),G2009)</f>
        <v>100</v>
      </c>
    </row>
    <row r="2011" spans="1:7" x14ac:dyDescent="0.25">
      <c r="A2011" s="4" t="s">
        <v>2307</v>
      </c>
      <c r="B2011" s="5">
        <v>335690303717</v>
      </c>
      <c r="C2011" s="4" t="s">
        <v>10238</v>
      </c>
      <c r="D2011" s="4" t="s">
        <v>1099</v>
      </c>
      <c r="E2011" s="6" t="s">
        <v>2104</v>
      </c>
      <c r="F2011" s="5">
        <f>decoded[[#This Row],[FRT_DEC]]-B2010</f>
        <v>6</v>
      </c>
      <c r="G2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INFO]]))),G2010)</f>
        <v>100</v>
      </c>
    </row>
    <row r="2012" spans="1:7" x14ac:dyDescent="0.25">
      <c r="A2012" s="4" t="s">
        <v>2308</v>
      </c>
      <c r="B2012" s="5">
        <v>335690303722</v>
      </c>
      <c r="C2012" s="4" t="s">
        <v>10239</v>
      </c>
      <c r="D2012" s="4" t="s">
        <v>1099</v>
      </c>
      <c r="E2012" s="6" t="s">
        <v>2105</v>
      </c>
      <c r="F2012" s="5">
        <f>decoded[[#This Row],[FRT_DEC]]-B2011</f>
        <v>5</v>
      </c>
      <c r="G2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INFO]]))),G2011)</f>
        <v>100</v>
      </c>
    </row>
    <row r="2013" spans="1:7" x14ac:dyDescent="0.25">
      <c r="A2013" s="4" t="s">
        <v>2309</v>
      </c>
      <c r="B2013" s="5">
        <v>335690303735</v>
      </c>
      <c r="C2013" s="4" t="s">
        <v>10240</v>
      </c>
      <c r="D2013" s="4" t="s">
        <v>72</v>
      </c>
      <c r="E2013" s="6" t="s">
        <v>2092</v>
      </c>
      <c r="F2013" s="5">
        <f>decoded[[#This Row],[FRT_DEC]]-B2012</f>
        <v>13</v>
      </c>
      <c r="G2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INFO]]))),G2012)</f>
        <v>100</v>
      </c>
    </row>
    <row r="2014" spans="1:7" x14ac:dyDescent="0.25">
      <c r="A2014" s="4" t="s">
        <v>2310</v>
      </c>
      <c r="B2014" s="5">
        <v>335690304068</v>
      </c>
      <c r="C2014" s="4" t="s">
        <v>10241</v>
      </c>
      <c r="D2014" s="4" t="s">
        <v>2045</v>
      </c>
      <c r="E2014" s="6" t="s">
        <v>8267</v>
      </c>
      <c r="F2014" s="5">
        <f>decoded[[#This Row],[FRT_DEC]]-B2013</f>
        <v>333</v>
      </c>
      <c r="G2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INFO]]))),G2013)</f>
        <v>100</v>
      </c>
    </row>
    <row r="2015" spans="1:7" x14ac:dyDescent="0.25">
      <c r="A2015" s="4" t="s">
        <v>2311</v>
      </c>
      <c r="B2015" s="5">
        <v>335690304243</v>
      </c>
      <c r="C2015" s="4" t="s">
        <v>10242</v>
      </c>
      <c r="D2015" s="4" t="s">
        <v>249</v>
      </c>
      <c r="E2015" s="6" t="s">
        <v>7858</v>
      </c>
      <c r="F2015" s="5">
        <f>decoded[[#This Row],[FRT_DEC]]-B2014</f>
        <v>175</v>
      </c>
      <c r="G2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INFO]]))),G2014)</f>
        <v>100</v>
      </c>
    </row>
    <row r="2016" spans="1:7" x14ac:dyDescent="0.25">
      <c r="A2016" s="4" t="s">
        <v>2312</v>
      </c>
      <c r="B2016" s="5">
        <v>335690304262</v>
      </c>
      <c r="C2016" s="4" t="s">
        <v>10243</v>
      </c>
      <c r="D2016" s="4" t="s">
        <v>1099</v>
      </c>
      <c r="E2016" s="6" t="s">
        <v>2093</v>
      </c>
      <c r="F2016" s="5">
        <f>decoded[[#This Row],[FRT_DEC]]-B2015</f>
        <v>19</v>
      </c>
      <c r="G2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INFO]]))),G2015)</f>
        <v>100</v>
      </c>
    </row>
    <row r="2017" spans="1:7" x14ac:dyDescent="0.25">
      <c r="A2017" s="4" t="s">
        <v>2313</v>
      </c>
      <c r="B2017" s="5">
        <v>335690304267</v>
      </c>
      <c r="C2017" s="4" t="s">
        <v>10244</v>
      </c>
      <c r="D2017" s="4" t="s">
        <v>1099</v>
      </c>
      <c r="E2017" s="6" t="s">
        <v>2106</v>
      </c>
      <c r="F2017" s="5">
        <f>decoded[[#This Row],[FRT_DEC]]-B2016</f>
        <v>5</v>
      </c>
      <c r="G2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INFO]]))),G2016)</f>
        <v>100</v>
      </c>
    </row>
    <row r="2018" spans="1:7" x14ac:dyDescent="0.25">
      <c r="A2018" s="4" t="s">
        <v>2314</v>
      </c>
      <c r="B2018" s="5">
        <v>335690304280</v>
      </c>
      <c r="C2018" s="4" t="s">
        <v>10245</v>
      </c>
      <c r="D2018" s="4" t="s">
        <v>40</v>
      </c>
      <c r="E2018" s="6" t="s">
        <v>328</v>
      </c>
      <c r="F2018" s="5">
        <f>decoded[[#This Row],[FRT_DEC]]-B2017</f>
        <v>13</v>
      </c>
      <c r="G2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INFO]]))),G2017)</f>
        <v>100</v>
      </c>
    </row>
    <row r="2019" spans="1:7" x14ac:dyDescent="0.25">
      <c r="A2019" s="4" t="s">
        <v>2315</v>
      </c>
      <c r="B2019" s="5">
        <v>335690304283</v>
      </c>
      <c r="C2019" s="4" t="s">
        <v>10246</v>
      </c>
      <c r="D2019" s="4" t="s">
        <v>330</v>
      </c>
      <c r="E2019" s="6" t="s">
        <v>10247</v>
      </c>
      <c r="F2019" s="5">
        <f>decoded[[#This Row],[FRT_DEC]]-B2018</f>
        <v>3</v>
      </c>
      <c r="G2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INFO]]))),G2018)</f>
        <v>100</v>
      </c>
    </row>
    <row r="2020" spans="1:7" x14ac:dyDescent="0.25">
      <c r="A2020" s="4" t="s">
        <v>2316</v>
      </c>
      <c r="B2020" s="5">
        <v>335690304313</v>
      </c>
      <c r="C2020" s="4" t="s">
        <v>10248</v>
      </c>
      <c r="D2020" s="4" t="s">
        <v>40</v>
      </c>
      <c r="E2020" s="6" t="s">
        <v>724</v>
      </c>
      <c r="F2020" s="5">
        <f>decoded[[#This Row],[FRT_DEC]]-B2019</f>
        <v>30</v>
      </c>
      <c r="G2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INFO]]))),G2019)</f>
        <v>100</v>
      </c>
    </row>
    <row r="2021" spans="1:7" x14ac:dyDescent="0.25">
      <c r="A2021" s="4" t="s">
        <v>2317</v>
      </c>
      <c r="B2021" s="5">
        <v>335690304327</v>
      </c>
      <c r="C2021" s="4" t="s">
        <v>10249</v>
      </c>
      <c r="D2021" s="4" t="s">
        <v>40</v>
      </c>
      <c r="E2021" s="6" t="s">
        <v>45</v>
      </c>
      <c r="F2021" s="5">
        <f>decoded[[#This Row],[FRT_DEC]]-B2020</f>
        <v>14</v>
      </c>
      <c r="G2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INFO]]))),G2020)</f>
        <v>100</v>
      </c>
    </row>
    <row r="2022" spans="1:7" x14ac:dyDescent="0.25">
      <c r="A2022" s="4" t="s">
        <v>2318</v>
      </c>
      <c r="B2022" s="5">
        <v>335690304330</v>
      </c>
      <c r="C2022" s="4" t="s">
        <v>10250</v>
      </c>
      <c r="D2022" s="4" t="s">
        <v>46</v>
      </c>
      <c r="E2022" s="6" t="s">
        <v>6961</v>
      </c>
      <c r="F2022" s="5">
        <f>decoded[[#This Row],[FRT_DEC]]-B2021</f>
        <v>3</v>
      </c>
      <c r="G2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INFO]]))),G2021)</f>
        <v>100</v>
      </c>
    </row>
    <row r="2023" spans="1:7" x14ac:dyDescent="0.25">
      <c r="A2023" s="4" t="s">
        <v>2319</v>
      </c>
      <c r="B2023" s="5">
        <v>335690304336</v>
      </c>
      <c r="C2023" s="4" t="s">
        <v>10251</v>
      </c>
      <c r="D2023" s="4" t="s">
        <v>72</v>
      </c>
      <c r="E2023" s="6" t="s">
        <v>3683</v>
      </c>
      <c r="F2023" s="5">
        <f>decoded[[#This Row],[FRT_DEC]]-B2022</f>
        <v>6</v>
      </c>
      <c r="G2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INFO]]))),G2022)</f>
        <v>100</v>
      </c>
    </row>
    <row r="2024" spans="1:7" x14ac:dyDescent="0.25">
      <c r="A2024" s="4" t="s">
        <v>2320</v>
      </c>
      <c r="B2024" s="5">
        <v>335690304341</v>
      </c>
      <c r="C2024" s="4" t="s">
        <v>10252</v>
      </c>
      <c r="D2024" s="4" t="s">
        <v>72</v>
      </c>
      <c r="E2024" s="6" t="s">
        <v>2088</v>
      </c>
      <c r="F2024" s="5">
        <f>decoded[[#This Row],[FRT_DEC]]-B2023</f>
        <v>5</v>
      </c>
      <c r="G2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INFO]]))),G2023)</f>
        <v>100</v>
      </c>
    </row>
    <row r="2025" spans="1:7" x14ac:dyDescent="0.25">
      <c r="A2025" s="4" t="s">
        <v>2321</v>
      </c>
      <c r="B2025" s="5">
        <v>335690304356</v>
      </c>
      <c r="C2025" s="4" t="s">
        <v>10253</v>
      </c>
      <c r="D2025" s="4" t="s">
        <v>72</v>
      </c>
      <c r="E2025" s="6" t="s">
        <v>2107</v>
      </c>
      <c r="F2025" s="5">
        <f>decoded[[#This Row],[FRT_DEC]]-B2024</f>
        <v>15</v>
      </c>
      <c r="G2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INFO]]))),G2024)</f>
        <v>100</v>
      </c>
    </row>
    <row r="2026" spans="1:7" x14ac:dyDescent="0.25">
      <c r="A2026" s="4" t="s">
        <v>2322</v>
      </c>
      <c r="B2026" s="5">
        <v>335690305195</v>
      </c>
      <c r="C2026" s="4" t="s">
        <v>10254</v>
      </c>
      <c r="D2026" s="4" t="s">
        <v>7938</v>
      </c>
      <c r="E2026" s="6" t="s">
        <v>8184</v>
      </c>
      <c r="F2026" s="5">
        <f>decoded[[#This Row],[FRT_DEC]]-B2025</f>
        <v>839</v>
      </c>
      <c r="G2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INFO]]))),G2025)</f>
        <v>100</v>
      </c>
    </row>
    <row r="2027" spans="1:7" x14ac:dyDescent="0.25">
      <c r="A2027" s="4" t="s">
        <v>2323</v>
      </c>
      <c r="B2027" s="5">
        <v>335690305721</v>
      </c>
      <c r="C2027" s="4" t="s">
        <v>10255</v>
      </c>
      <c r="D2027" s="4" t="s">
        <v>7842</v>
      </c>
      <c r="E2027" s="6" t="s">
        <v>7989</v>
      </c>
      <c r="F2027" s="5">
        <f>decoded[[#This Row],[FRT_DEC]]-B2026</f>
        <v>526</v>
      </c>
      <c r="G2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INFO]]))),G2026)</f>
        <v>100</v>
      </c>
    </row>
    <row r="2028" spans="1:7" x14ac:dyDescent="0.25">
      <c r="A2028" s="4" t="s">
        <v>2324</v>
      </c>
      <c r="B2028" s="5">
        <v>335690305729</v>
      </c>
      <c r="C2028" s="4" t="s">
        <v>10256</v>
      </c>
      <c r="D2028" s="4" t="s">
        <v>2044</v>
      </c>
      <c r="E2028" s="6" t="s">
        <v>3931</v>
      </c>
      <c r="F2028" s="5">
        <f>decoded[[#This Row],[FRT_DEC]]-B2027</f>
        <v>8</v>
      </c>
      <c r="G2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INFO]]))),G2027)</f>
        <v>100</v>
      </c>
    </row>
    <row r="2029" spans="1:7" x14ac:dyDescent="0.25">
      <c r="A2029" s="4" t="s">
        <v>2325</v>
      </c>
      <c r="B2029" s="5">
        <v>335690305734</v>
      </c>
      <c r="C2029" s="4" t="s">
        <v>10257</v>
      </c>
      <c r="D2029" s="4" t="s">
        <v>7938</v>
      </c>
      <c r="E2029" s="6" t="s">
        <v>7991</v>
      </c>
      <c r="F2029" s="5">
        <f>decoded[[#This Row],[FRT_DEC]]-B2028</f>
        <v>5</v>
      </c>
      <c r="G2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INFO]]))),G2028)</f>
        <v>100</v>
      </c>
    </row>
    <row r="2030" spans="1:7" x14ac:dyDescent="0.25">
      <c r="A2030" s="4" t="s">
        <v>2326</v>
      </c>
      <c r="B2030" s="5">
        <v>335690312767</v>
      </c>
      <c r="C2030" s="4" t="s">
        <v>10258</v>
      </c>
      <c r="D2030" s="4" t="s">
        <v>7842</v>
      </c>
      <c r="E2030" s="6" t="s">
        <v>7936</v>
      </c>
      <c r="F2030" s="5">
        <f>decoded[[#This Row],[FRT_DEC]]-B2029</f>
        <v>7033</v>
      </c>
      <c r="G2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INFO]]))),G2029)</f>
        <v>100</v>
      </c>
    </row>
    <row r="2031" spans="1:7" x14ac:dyDescent="0.25">
      <c r="A2031" s="4" t="s">
        <v>2327</v>
      </c>
      <c r="B2031" s="5">
        <v>335690313516</v>
      </c>
      <c r="C2031" s="4" t="s">
        <v>10259</v>
      </c>
      <c r="D2031" s="4" t="s">
        <v>7938</v>
      </c>
      <c r="E2031" s="6" t="s">
        <v>7939</v>
      </c>
      <c r="F2031" s="5">
        <f>decoded[[#This Row],[FRT_DEC]]-B2030</f>
        <v>749</v>
      </c>
      <c r="G2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INFO]]))),G2030)</f>
        <v>100</v>
      </c>
    </row>
    <row r="2032" spans="1:7" x14ac:dyDescent="0.25">
      <c r="A2032" s="4" t="s">
        <v>2328</v>
      </c>
      <c r="B2032" s="5">
        <v>335690316318</v>
      </c>
      <c r="C2032" s="4" t="s">
        <v>10260</v>
      </c>
      <c r="D2032" s="4" t="s">
        <v>7842</v>
      </c>
      <c r="E2032" s="6" t="s">
        <v>7989</v>
      </c>
      <c r="F2032" s="5">
        <f>decoded[[#This Row],[FRT_DEC]]-B2031</f>
        <v>2802</v>
      </c>
      <c r="G2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INFO]]))),G2031)</f>
        <v>100</v>
      </c>
    </row>
    <row r="2033" spans="1:7" x14ac:dyDescent="0.25">
      <c r="A2033" s="4" t="s">
        <v>2329</v>
      </c>
      <c r="B2033" s="5">
        <v>335690316324</v>
      </c>
      <c r="C2033" s="4" t="s">
        <v>10261</v>
      </c>
      <c r="D2033" s="4" t="s">
        <v>292</v>
      </c>
      <c r="E2033" s="6" t="s">
        <v>10262</v>
      </c>
      <c r="F2033" s="5">
        <f>decoded[[#This Row],[FRT_DEC]]-B2032</f>
        <v>6</v>
      </c>
      <c r="G2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INFO]]))),G2032)</f>
        <v>100</v>
      </c>
    </row>
    <row r="2034" spans="1:7" x14ac:dyDescent="0.25">
      <c r="A2034" s="4" t="s">
        <v>2330</v>
      </c>
      <c r="B2034" s="5">
        <v>335690316326</v>
      </c>
      <c r="C2034" s="4" t="s">
        <v>10263</v>
      </c>
      <c r="D2034" s="4" t="s">
        <v>216</v>
      </c>
      <c r="E2034" s="6" t="s">
        <v>3970</v>
      </c>
      <c r="F2034" s="5">
        <f>decoded[[#This Row],[FRT_DEC]]-B2033</f>
        <v>2</v>
      </c>
      <c r="G2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INFO]]))),G2033)</f>
        <v>100</v>
      </c>
    </row>
    <row r="2035" spans="1:7" x14ac:dyDescent="0.25">
      <c r="A2035" s="4" t="s">
        <v>2331</v>
      </c>
      <c r="B2035" s="5">
        <v>335690316374</v>
      </c>
      <c r="C2035" s="4" t="s">
        <v>10264</v>
      </c>
      <c r="D2035" s="4" t="s">
        <v>221</v>
      </c>
      <c r="E2035" s="6" t="s">
        <v>222</v>
      </c>
      <c r="F2035" s="5">
        <f>decoded[[#This Row],[FRT_DEC]]-B2034</f>
        <v>48</v>
      </c>
      <c r="G2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INFO]]))),G2034)</f>
        <v>100</v>
      </c>
    </row>
    <row r="2036" spans="1:7" x14ac:dyDescent="0.25">
      <c r="A2036" s="4" t="s">
        <v>2332</v>
      </c>
      <c r="B2036" s="5">
        <v>335690316389</v>
      </c>
      <c r="C2036" s="4" t="s">
        <v>10265</v>
      </c>
      <c r="D2036" s="4" t="s">
        <v>40</v>
      </c>
      <c r="E2036" s="6" t="s">
        <v>293</v>
      </c>
      <c r="F2036" s="5">
        <f>decoded[[#This Row],[FRT_DEC]]-B2035</f>
        <v>15</v>
      </c>
      <c r="G2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INFO]]))),G2035)</f>
        <v>100</v>
      </c>
    </row>
    <row r="2037" spans="1:7" x14ac:dyDescent="0.25">
      <c r="A2037" s="4" t="s">
        <v>2333</v>
      </c>
      <c r="B2037" s="5">
        <v>335690316395</v>
      </c>
      <c r="C2037" s="4" t="s">
        <v>10266</v>
      </c>
      <c r="D2037" s="4" t="s">
        <v>2045</v>
      </c>
      <c r="E2037" s="6" t="s">
        <v>8098</v>
      </c>
      <c r="F2037" s="5">
        <f>decoded[[#This Row],[FRT_DEC]]-B2036</f>
        <v>6</v>
      </c>
      <c r="G2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INFO]]))),G2036)</f>
        <v>100</v>
      </c>
    </row>
    <row r="2038" spans="1:7" x14ac:dyDescent="0.25">
      <c r="A2038" s="4" t="s">
        <v>2334</v>
      </c>
      <c r="B2038" s="5">
        <v>335690316398</v>
      </c>
      <c r="C2038" s="4" t="s">
        <v>10267</v>
      </c>
      <c r="D2038" s="4" t="s">
        <v>294</v>
      </c>
      <c r="E2038" s="6" t="s">
        <v>10268</v>
      </c>
      <c r="F2038" s="5">
        <f>decoded[[#This Row],[FRT_DEC]]-B2037</f>
        <v>3</v>
      </c>
      <c r="G2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INFO]]))),G2037)</f>
        <v>100</v>
      </c>
    </row>
    <row r="2039" spans="1:7" x14ac:dyDescent="0.25">
      <c r="A2039" s="4" t="s">
        <v>2335</v>
      </c>
      <c r="B2039" s="5">
        <v>335690316401</v>
      </c>
      <c r="C2039" s="4" t="s">
        <v>10269</v>
      </c>
      <c r="D2039" s="4" t="s">
        <v>7938</v>
      </c>
      <c r="E2039" s="6" t="s">
        <v>7991</v>
      </c>
      <c r="F2039" s="5">
        <f>decoded[[#This Row],[FRT_DEC]]-B2038</f>
        <v>3</v>
      </c>
      <c r="G2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INFO]]))),G2038)</f>
        <v>100</v>
      </c>
    </row>
    <row r="2040" spans="1:7" x14ac:dyDescent="0.25">
      <c r="A2040" s="4" t="s">
        <v>2336</v>
      </c>
      <c r="B2040" s="5">
        <v>335690317362</v>
      </c>
      <c r="C2040" s="4" t="s">
        <v>10270</v>
      </c>
      <c r="D2040" s="4" t="s">
        <v>7842</v>
      </c>
      <c r="E2040" s="6" t="s">
        <v>7993</v>
      </c>
      <c r="F2040" s="5">
        <f>decoded[[#This Row],[FRT_DEC]]-B2039</f>
        <v>961</v>
      </c>
      <c r="G2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INFO]]))),G2039)</f>
        <v>100</v>
      </c>
    </row>
    <row r="2041" spans="1:7" x14ac:dyDescent="0.25">
      <c r="A2041" s="4" t="s">
        <v>2337</v>
      </c>
      <c r="B2041" s="5">
        <v>335690317380</v>
      </c>
      <c r="C2041" s="4" t="s">
        <v>10271</v>
      </c>
      <c r="D2041" s="4" t="s">
        <v>1099</v>
      </c>
      <c r="E2041" s="6" t="s">
        <v>2081</v>
      </c>
      <c r="F2041" s="5">
        <f>decoded[[#This Row],[FRT_DEC]]-B2040</f>
        <v>18</v>
      </c>
      <c r="G2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INFO]]))),G2040)</f>
        <v>100</v>
      </c>
    </row>
    <row r="2042" spans="1:7" x14ac:dyDescent="0.25">
      <c r="A2042" s="4" t="s">
        <v>2338</v>
      </c>
      <c r="B2042" s="5">
        <v>335690317385</v>
      </c>
      <c r="C2042" s="4" t="s">
        <v>10272</v>
      </c>
      <c r="D2042" s="4" t="s">
        <v>1099</v>
      </c>
      <c r="E2042" s="6" t="s">
        <v>2089</v>
      </c>
      <c r="F2042" s="5">
        <f>decoded[[#This Row],[FRT_DEC]]-B2041</f>
        <v>5</v>
      </c>
      <c r="G2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INFO]]))),G2041)</f>
        <v>100</v>
      </c>
    </row>
    <row r="2043" spans="1:7" x14ac:dyDescent="0.25">
      <c r="A2043" s="4" t="s">
        <v>2339</v>
      </c>
      <c r="B2043" s="5">
        <v>335690317393</v>
      </c>
      <c r="C2043" s="4" t="s">
        <v>10273</v>
      </c>
      <c r="D2043" s="4" t="s">
        <v>72</v>
      </c>
      <c r="E2043" s="6" t="s">
        <v>2090</v>
      </c>
      <c r="F2043" s="5">
        <f>decoded[[#This Row],[FRT_DEC]]-B2042</f>
        <v>8</v>
      </c>
      <c r="G2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INFO]]))),G2042)</f>
        <v>100</v>
      </c>
    </row>
    <row r="2044" spans="1:7" x14ac:dyDescent="0.25">
      <c r="A2044" s="4" t="s">
        <v>2340</v>
      </c>
      <c r="B2044" s="5">
        <v>335690317408</v>
      </c>
      <c r="C2044" s="4" t="s">
        <v>10274</v>
      </c>
      <c r="D2044" s="4" t="s">
        <v>6</v>
      </c>
      <c r="E2044" s="6" t="s">
        <v>10275</v>
      </c>
      <c r="F2044" s="5">
        <f>decoded[[#This Row],[FRT_DEC]]-B2043</f>
        <v>15</v>
      </c>
      <c r="G2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INFO]]))),G2043)</f>
        <v>101</v>
      </c>
    </row>
    <row r="2045" spans="1:7" x14ac:dyDescent="0.25">
      <c r="A2045" s="4" t="s">
        <v>2341</v>
      </c>
      <c r="B2045" s="5">
        <v>335690317432</v>
      </c>
      <c r="C2045" s="4" t="s">
        <v>10276</v>
      </c>
      <c r="D2045" s="4" t="s">
        <v>72</v>
      </c>
      <c r="E2045" s="6" t="s">
        <v>2092</v>
      </c>
      <c r="F2045" s="5">
        <f>decoded[[#This Row],[FRT_DEC]]-B2044</f>
        <v>24</v>
      </c>
      <c r="G2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INFO]]))),G2044)</f>
        <v>101</v>
      </c>
    </row>
    <row r="2046" spans="1:7" x14ac:dyDescent="0.25">
      <c r="A2046" s="4" t="s">
        <v>2342</v>
      </c>
      <c r="B2046" s="5">
        <v>335690317455</v>
      </c>
      <c r="C2046" s="4" t="s">
        <v>10277</v>
      </c>
      <c r="D2046" s="4" t="s">
        <v>3671</v>
      </c>
      <c r="E2046" s="6" t="s">
        <v>10278</v>
      </c>
      <c r="F2046" s="5">
        <f>decoded[[#This Row],[FRT_DEC]]-B2045</f>
        <v>23</v>
      </c>
      <c r="G2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INFO]]))),G2045)</f>
        <v>101</v>
      </c>
    </row>
    <row r="2047" spans="1:7" x14ac:dyDescent="0.25">
      <c r="A2047" s="4" t="s">
        <v>2343</v>
      </c>
      <c r="B2047" s="5">
        <v>335690317457</v>
      </c>
      <c r="C2047" s="4" t="s">
        <v>10279</v>
      </c>
      <c r="D2047" s="4" t="s">
        <v>3671</v>
      </c>
      <c r="E2047" s="6" t="s">
        <v>7881</v>
      </c>
      <c r="F2047" s="5">
        <f>decoded[[#This Row],[FRT_DEC]]-B2046</f>
        <v>2</v>
      </c>
      <c r="G2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INFO]]))),G2046)</f>
        <v>101</v>
      </c>
    </row>
    <row r="2048" spans="1:7" x14ac:dyDescent="0.25">
      <c r="A2048" s="4" t="s">
        <v>2344</v>
      </c>
      <c r="B2048" s="5">
        <v>335690318575</v>
      </c>
      <c r="C2048" s="4" t="s">
        <v>10280</v>
      </c>
      <c r="D2048" s="4" t="s">
        <v>249</v>
      </c>
      <c r="E2048" s="6" t="s">
        <v>10281</v>
      </c>
      <c r="F2048" s="5">
        <f>decoded[[#This Row],[FRT_DEC]]-B2047</f>
        <v>1118</v>
      </c>
      <c r="G2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INFO]]))),G2047)</f>
        <v>101</v>
      </c>
    </row>
    <row r="2049" spans="1:7" x14ac:dyDescent="0.25">
      <c r="A2049" s="4" t="s">
        <v>2345</v>
      </c>
      <c r="B2049" s="5">
        <v>335690318582</v>
      </c>
      <c r="C2049" s="4" t="s">
        <v>10282</v>
      </c>
      <c r="D2049" s="4" t="s">
        <v>7938</v>
      </c>
      <c r="E2049" s="6" t="s">
        <v>7998</v>
      </c>
      <c r="F2049" s="5">
        <f>decoded[[#This Row],[FRT_DEC]]-B2048</f>
        <v>7</v>
      </c>
      <c r="G2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INFO]]))),G2048)</f>
        <v>101</v>
      </c>
    </row>
    <row r="2050" spans="1:7" x14ac:dyDescent="0.25">
      <c r="A2050" s="4" t="s">
        <v>2346</v>
      </c>
      <c r="B2050" s="5">
        <v>335690322208</v>
      </c>
      <c r="C2050" s="4" t="s">
        <v>10283</v>
      </c>
      <c r="D2050" s="4" t="s">
        <v>5</v>
      </c>
      <c r="E2050" s="6" t="s">
        <v>10284</v>
      </c>
      <c r="F2050" s="5">
        <f>decoded[[#This Row],[FRT_DEC]]-B2049</f>
        <v>3626</v>
      </c>
      <c r="G2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INFO]]))),G2049)</f>
        <v>101</v>
      </c>
    </row>
    <row r="2051" spans="1:7" x14ac:dyDescent="0.25">
      <c r="A2051" s="4" t="s">
        <v>2347</v>
      </c>
      <c r="B2051" s="5">
        <v>335690322211</v>
      </c>
      <c r="C2051" s="4" t="s">
        <v>10285</v>
      </c>
      <c r="D2051" s="4" t="s">
        <v>5</v>
      </c>
      <c r="E2051" s="6" t="s">
        <v>7877</v>
      </c>
      <c r="F2051" s="5">
        <f>decoded[[#This Row],[FRT_DEC]]-B2050</f>
        <v>3</v>
      </c>
      <c r="G2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INFO]]))),G2050)</f>
        <v>101</v>
      </c>
    </row>
    <row r="2052" spans="1:7" x14ac:dyDescent="0.25">
      <c r="A2052" s="4" t="s">
        <v>2348</v>
      </c>
      <c r="B2052" s="5">
        <v>335690322213</v>
      </c>
      <c r="C2052" s="4" t="s">
        <v>10286</v>
      </c>
      <c r="D2052" s="4" t="s">
        <v>3686</v>
      </c>
      <c r="E2052" s="6" t="s">
        <v>10287</v>
      </c>
      <c r="F2052" s="5">
        <f>decoded[[#This Row],[FRT_DEC]]-B2051</f>
        <v>2</v>
      </c>
      <c r="G2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INFO]]))),G2051)</f>
        <v>101</v>
      </c>
    </row>
    <row r="2053" spans="1:7" x14ac:dyDescent="0.25">
      <c r="A2053" s="4" t="s">
        <v>2349</v>
      </c>
      <c r="B2053" s="5">
        <v>335690322215</v>
      </c>
      <c r="C2053" s="4" t="s">
        <v>10288</v>
      </c>
      <c r="D2053" s="4" t="s">
        <v>3686</v>
      </c>
      <c r="E2053" s="6" t="s">
        <v>7878</v>
      </c>
      <c r="F2053" s="5">
        <f>decoded[[#This Row],[FRT_DEC]]-B2052</f>
        <v>2</v>
      </c>
      <c r="G2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INFO]]))),G2052)</f>
        <v>101</v>
      </c>
    </row>
    <row r="2054" spans="1:7" x14ac:dyDescent="0.25">
      <c r="A2054" s="4" t="s">
        <v>2350</v>
      </c>
      <c r="B2054" s="5">
        <v>335690322224</v>
      </c>
      <c r="C2054" s="4" t="s">
        <v>10289</v>
      </c>
      <c r="D2054" s="4" t="s">
        <v>7842</v>
      </c>
      <c r="E2054" s="6" t="s">
        <v>8006</v>
      </c>
      <c r="F2054" s="5">
        <f>decoded[[#This Row],[FRT_DEC]]-B2053</f>
        <v>9</v>
      </c>
      <c r="G2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INFO]]))),G2053)</f>
        <v>101</v>
      </c>
    </row>
    <row r="2055" spans="1:7" x14ac:dyDescent="0.25">
      <c r="A2055" s="4" t="s">
        <v>2351</v>
      </c>
      <c r="B2055" s="5">
        <v>335690322234</v>
      </c>
      <c r="C2055" s="4" t="s">
        <v>10290</v>
      </c>
      <c r="D2055" s="4" t="s">
        <v>241</v>
      </c>
      <c r="E2055" s="6" t="s">
        <v>2110</v>
      </c>
      <c r="F2055" s="5">
        <f>decoded[[#This Row],[FRT_DEC]]-B2054</f>
        <v>10</v>
      </c>
      <c r="G2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INFO]]))),G2054)</f>
        <v>101</v>
      </c>
    </row>
    <row r="2056" spans="1:7" x14ac:dyDescent="0.25">
      <c r="A2056" s="4" t="s">
        <v>2352</v>
      </c>
      <c r="B2056" s="5">
        <v>335690322238</v>
      </c>
      <c r="C2056" s="4" t="s">
        <v>10291</v>
      </c>
      <c r="D2056" s="4" t="s">
        <v>243</v>
      </c>
      <c r="E2056" s="6" t="s">
        <v>3984</v>
      </c>
      <c r="F2056" s="5">
        <f>decoded[[#This Row],[FRT_DEC]]-B2055</f>
        <v>4</v>
      </c>
      <c r="G2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INFO]]))),G2055)</f>
        <v>101</v>
      </c>
    </row>
    <row r="2057" spans="1:7" x14ac:dyDescent="0.25">
      <c r="A2057" s="4" t="s">
        <v>2353</v>
      </c>
      <c r="B2057" s="5">
        <v>335690322243</v>
      </c>
      <c r="C2057" s="4" t="s">
        <v>10292</v>
      </c>
      <c r="D2057" s="4" t="s">
        <v>1099</v>
      </c>
      <c r="E2057" s="6" t="s">
        <v>2093</v>
      </c>
      <c r="F2057" s="5">
        <f>decoded[[#This Row],[FRT_DEC]]-B2056</f>
        <v>5</v>
      </c>
      <c r="G2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INFO]]))),G2056)</f>
        <v>101</v>
      </c>
    </row>
    <row r="2058" spans="1:7" x14ac:dyDescent="0.25">
      <c r="A2058" s="4" t="s">
        <v>2354</v>
      </c>
      <c r="B2058" s="5">
        <v>335690322248</v>
      </c>
      <c r="C2058" s="4" t="s">
        <v>10293</v>
      </c>
      <c r="D2058" s="4" t="s">
        <v>72</v>
      </c>
      <c r="E2058" s="6" t="s">
        <v>2094</v>
      </c>
      <c r="F2058" s="5">
        <f>decoded[[#This Row],[FRT_DEC]]-B2057</f>
        <v>5</v>
      </c>
      <c r="G2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INFO]]))),G2057)</f>
        <v>101</v>
      </c>
    </row>
    <row r="2059" spans="1:7" x14ac:dyDescent="0.25">
      <c r="A2059" s="4" t="s">
        <v>2355</v>
      </c>
      <c r="B2059" s="5">
        <v>335690322254</v>
      </c>
      <c r="C2059" s="4" t="s">
        <v>10294</v>
      </c>
      <c r="D2059" s="4" t="s">
        <v>72</v>
      </c>
      <c r="E2059" s="6" t="s">
        <v>2095</v>
      </c>
      <c r="F2059" s="5">
        <f>decoded[[#This Row],[FRT_DEC]]-B2058</f>
        <v>6</v>
      </c>
      <c r="G2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INFO]]))),G2058)</f>
        <v>101</v>
      </c>
    </row>
    <row r="2060" spans="1:7" x14ac:dyDescent="0.25">
      <c r="A2060" s="4" t="s">
        <v>2356</v>
      </c>
      <c r="B2060" s="5">
        <v>335690322265</v>
      </c>
      <c r="C2060" s="4" t="s">
        <v>10295</v>
      </c>
      <c r="D2060" s="4" t="s">
        <v>246</v>
      </c>
      <c r="E2060" s="6" t="s">
        <v>10296</v>
      </c>
      <c r="F2060" s="5">
        <f>decoded[[#This Row],[FRT_DEC]]-B2059</f>
        <v>11</v>
      </c>
      <c r="G2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INFO]]))),G2059)</f>
        <v>101</v>
      </c>
    </row>
    <row r="2061" spans="1:7" x14ac:dyDescent="0.25">
      <c r="A2061" s="4" t="s">
        <v>2357</v>
      </c>
      <c r="B2061" s="5">
        <v>335690322269</v>
      </c>
      <c r="C2061" s="4" t="s">
        <v>10297</v>
      </c>
      <c r="D2061" s="4" t="s">
        <v>7938</v>
      </c>
      <c r="E2061" s="6" t="s">
        <v>8012</v>
      </c>
      <c r="F2061" s="5">
        <f>decoded[[#This Row],[FRT_DEC]]-B2060</f>
        <v>4</v>
      </c>
      <c r="G2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INFO]]))),G2060)</f>
        <v>101</v>
      </c>
    </row>
    <row r="2062" spans="1:7" x14ac:dyDescent="0.25">
      <c r="A2062" s="4" t="s">
        <v>2358</v>
      </c>
      <c r="B2062" s="5">
        <v>335690322664</v>
      </c>
      <c r="C2062" s="4" t="s">
        <v>10298</v>
      </c>
      <c r="D2062" s="4" t="s">
        <v>7842</v>
      </c>
      <c r="E2062" s="6" t="s">
        <v>8130</v>
      </c>
      <c r="F2062" s="5">
        <f>decoded[[#This Row],[FRT_DEC]]-B2061</f>
        <v>395</v>
      </c>
      <c r="G2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INFO]]))),G2061)</f>
        <v>101</v>
      </c>
    </row>
    <row r="2063" spans="1:7" x14ac:dyDescent="0.25">
      <c r="A2063" s="4" t="s">
        <v>2359</v>
      </c>
      <c r="B2063" s="5">
        <v>335690322672</v>
      </c>
      <c r="C2063" s="4" t="s">
        <v>10299</v>
      </c>
      <c r="D2063" s="4" t="s">
        <v>1099</v>
      </c>
      <c r="E2063" s="6" t="s">
        <v>2096</v>
      </c>
      <c r="F2063" s="5">
        <f>decoded[[#This Row],[FRT_DEC]]-B2062</f>
        <v>8</v>
      </c>
      <c r="G2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INFO]]))),G2062)</f>
        <v>101</v>
      </c>
    </row>
    <row r="2064" spans="1:7" x14ac:dyDescent="0.25">
      <c r="A2064" s="4" t="s">
        <v>2360</v>
      </c>
      <c r="B2064" s="5">
        <v>335690322677</v>
      </c>
      <c r="C2064" s="4" t="s">
        <v>10300</v>
      </c>
      <c r="D2064" s="4" t="s">
        <v>72</v>
      </c>
      <c r="E2064" s="6" t="s">
        <v>2097</v>
      </c>
      <c r="F2064" s="5">
        <f>decoded[[#This Row],[FRT_DEC]]-B2063</f>
        <v>5</v>
      </c>
      <c r="G2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INFO]]))),G2063)</f>
        <v>101</v>
      </c>
    </row>
    <row r="2065" spans="1:7" x14ac:dyDescent="0.25">
      <c r="A2065" s="4" t="s">
        <v>2361</v>
      </c>
      <c r="B2065" s="5">
        <v>335690322689</v>
      </c>
      <c r="C2065" s="4" t="s">
        <v>10301</v>
      </c>
      <c r="D2065" s="4" t="s">
        <v>3672</v>
      </c>
      <c r="E2065" s="6" t="s">
        <v>5340</v>
      </c>
      <c r="F2065" s="5">
        <f>decoded[[#This Row],[FRT_DEC]]-B2064</f>
        <v>12</v>
      </c>
      <c r="G2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INFO]]))),G2064)</f>
        <v>101</v>
      </c>
    </row>
    <row r="2066" spans="1:7" x14ac:dyDescent="0.25">
      <c r="A2066" s="4" t="s">
        <v>2362</v>
      </c>
      <c r="B2066" s="5">
        <v>335690323058</v>
      </c>
      <c r="C2066" s="4" t="s">
        <v>10302</v>
      </c>
      <c r="D2066" s="4" t="s">
        <v>262</v>
      </c>
      <c r="E2066" s="6" t="s">
        <v>5341</v>
      </c>
      <c r="F2066" s="5">
        <f>decoded[[#This Row],[FRT_DEC]]-B2065</f>
        <v>369</v>
      </c>
      <c r="G2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INFO]]))),G2065)</f>
        <v>101</v>
      </c>
    </row>
    <row r="2067" spans="1:7" x14ac:dyDescent="0.25">
      <c r="A2067" s="4" t="s">
        <v>2363</v>
      </c>
      <c r="B2067" s="5">
        <v>335690323063</v>
      </c>
      <c r="C2067" s="4" t="s">
        <v>10303</v>
      </c>
      <c r="D2067" s="4" t="s">
        <v>7938</v>
      </c>
      <c r="E2067" s="6" t="s">
        <v>8136</v>
      </c>
      <c r="F2067" s="5">
        <f>decoded[[#This Row],[FRT_DEC]]-B2066</f>
        <v>5</v>
      </c>
      <c r="G2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INFO]]))),G2066)</f>
        <v>101</v>
      </c>
    </row>
    <row r="2068" spans="1:7" x14ac:dyDescent="0.25">
      <c r="A2068" s="4" t="s">
        <v>2364</v>
      </c>
      <c r="B2068" s="5">
        <v>335690324786</v>
      </c>
      <c r="C2068" s="4" t="s">
        <v>10304</v>
      </c>
      <c r="D2068" s="4" t="s">
        <v>84</v>
      </c>
      <c r="E2068" s="6" t="s">
        <v>3977</v>
      </c>
      <c r="F2068" s="5">
        <f>decoded[[#This Row],[FRT_DEC]]-B2067</f>
        <v>1723</v>
      </c>
      <c r="G2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INFO]]))),G2067)</f>
        <v>101</v>
      </c>
    </row>
    <row r="2069" spans="1:7" x14ac:dyDescent="0.25">
      <c r="A2069" s="4" t="s">
        <v>2365</v>
      </c>
      <c r="B2069" s="5">
        <v>335690324789</v>
      </c>
      <c r="C2069" s="4" t="s">
        <v>10305</v>
      </c>
      <c r="D2069" s="4" t="s">
        <v>3684</v>
      </c>
      <c r="E2069" s="6" t="s">
        <v>10306</v>
      </c>
      <c r="F2069" s="5">
        <f>decoded[[#This Row],[FRT_DEC]]-B2068</f>
        <v>3</v>
      </c>
      <c r="G2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INFO]]))),G2068)</f>
        <v>101</v>
      </c>
    </row>
    <row r="2070" spans="1:7" x14ac:dyDescent="0.25">
      <c r="A2070" s="4" t="s">
        <v>2366</v>
      </c>
      <c r="B2070" s="5">
        <v>335690324793</v>
      </c>
      <c r="C2070" s="4" t="s">
        <v>10307</v>
      </c>
      <c r="D2070" s="4" t="s">
        <v>3684</v>
      </c>
      <c r="E2070" s="6" t="s">
        <v>7879</v>
      </c>
      <c r="F2070" s="5">
        <f>decoded[[#This Row],[FRT_DEC]]-B2069</f>
        <v>4</v>
      </c>
      <c r="G2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INFO]]))),G2069)</f>
        <v>101</v>
      </c>
    </row>
    <row r="2071" spans="1:7" x14ac:dyDescent="0.25">
      <c r="A2071" s="4" t="s">
        <v>2367</v>
      </c>
      <c r="B2071" s="5">
        <v>335690324812</v>
      </c>
      <c r="C2071" s="4" t="s">
        <v>10308</v>
      </c>
      <c r="D2071" s="4" t="s">
        <v>85</v>
      </c>
      <c r="E2071" s="6" t="s">
        <v>263</v>
      </c>
      <c r="F2071" s="5">
        <f>decoded[[#This Row],[FRT_DEC]]-B2070</f>
        <v>19</v>
      </c>
      <c r="G2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INFO]]))),G2070)</f>
        <v>101</v>
      </c>
    </row>
    <row r="2072" spans="1:7" x14ac:dyDescent="0.25">
      <c r="A2072" s="4" t="s">
        <v>2368</v>
      </c>
      <c r="B2072" s="5">
        <v>335690324953</v>
      </c>
      <c r="C2072" s="4" t="s">
        <v>10309</v>
      </c>
      <c r="D2072" s="4" t="s">
        <v>87</v>
      </c>
      <c r="E2072" s="6" t="s">
        <v>3695</v>
      </c>
      <c r="F2072" s="5">
        <f>decoded[[#This Row],[FRT_DEC]]-B2071</f>
        <v>141</v>
      </c>
      <c r="G2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INFO]]))),G2071)</f>
        <v>101</v>
      </c>
    </row>
    <row r="2073" spans="1:7" x14ac:dyDescent="0.25">
      <c r="A2073" s="4" t="s">
        <v>2369</v>
      </c>
      <c r="B2073" s="5">
        <v>335690325118</v>
      </c>
      <c r="C2073" s="4" t="s">
        <v>10310</v>
      </c>
      <c r="D2073" s="4" t="s">
        <v>43</v>
      </c>
      <c r="E2073" s="6" t="s">
        <v>3673</v>
      </c>
      <c r="F2073" s="5">
        <f>decoded[[#This Row],[FRT_DEC]]-B2072</f>
        <v>165</v>
      </c>
      <c r="G2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INFO]]))),G2072)</f>
        <v>101</v>
      </c>
    </row>
    <row r="2074" spans="1:7" x14ac:dyDescent="0.25">
      <c r="A2074" s="4" t="s">
        <v>2370</v>
      </c>
      <c r="B2074" s="5">
        <v>335690325121</v>
      </c>
      <c r="C2074" s="4" t="s">
        <v>10311</v>
      </c>
      <c r="D2074" s="4" t="s">
        <v>3685</v>
      </c>
      <c r="E2074" s="6" t="s">
        <v>10312</v>
      </c>
      <c r="F2074" s="5">
        <f>decoded[[#This Row],[FRT_DEC]]-B2073</f>
        <v>3</v>
      </c>
      <c r="G2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INFO]]))),G2073)</f>
        <v>101</v>
      </c>
    </row>
    <row r="2075" spans="1:7" x14ac:dyDescent="0.25">
      <c r="A2075" s="4" t="s">
        <v>2371</v>
      </c>
      <c r="B2075" s="5">
        <v>335690325123</v>
      </c>
      <c r="C2075" s="4" t="s">
        <v>10313</v>
      </c>
      <c r="D2075" s="4" t="s">
        <v>3685</v>
      </c>
      <c r="E2075" s="6" t="s">
        <v>7880</v>
      </c>
      <c r="F2075" s="5">
        <f>decoded[[#This Row],[FRT_DEC]]-B2074</f>
        <v>2</v>
      </c>
      <c r="G2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INFO]]))),G2074)</f>
        <v>101</v>
      </c>
    </row>
    <row r="2076" spans="1:7" x14ac:dyDescent="0.25">
      <c r="A2076" s="4" t="s">
        <v>2372</v>
      </c>
      <c r="B2076" s="5">
        <v>335690325137</v>
      </c>
      <c r="C2076" s="4" t="s">
        <v>10314</v>
      </c>
      <c r="D2076" s="4" t="s">
        <v>7842</v>
      </c>
      <c r="E2076" s="6" t="s">
        <v>7845</v>
      </c>
      <c r="F2076" s="5">
        <f>decoded[[#This Row],[FRT_DEC]]-B2075</f>
        <v>14</v>
      </c>
      <c r="G2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INFO]]))),G2075)</f>
        <v>101</v>
      </c>
    </row>
    <row r="2077" spans="1:7" x14ac:dyDescent="0.25">
      <c r="A2077" s="4" t="s">
        <v>2373</v>
      </c>
      <c r="B2077" s="5">
        <v>335690325147</v>
      </c>
      <c r="C2077" s="4" t="s">
        <v>10315</v>
      </c>
      <c r="D2077" s="4" t="s">
        <v>7938</v>
      </c>
      <c r="E2077" s="6" t="s">
        <v>8149</v>
      </c>
      <c r="F2077" s="5">
        <f>decoded[[#This Row],[FRT_DEC]]-B2076</f>
        <v>10</v>
      </c>
      <c r="G2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INFO]]))),G2076)</f>
        <v>101</v>
      </c>
    </row>
    <row r="2078" spans="1:7" x14ac:dyDescent="0.25">
      <c r="A2078" s="4" t="s">
        <v>2374</v>
      </c>
      <c r="B2078" s="5">
        <v>335690325150</v>
      </c>
      <c r="C2078" s="4" t="s">
        <v>10316</v>
      </c>
      <c r="D2078" s="4" t="s">
        <v>7842</v>
      </c>
      <c r="E2078" s="6" t="s">
        <v>8151</v>
      </c>
      <c r="F2078" s="5">
        <f>decoded[[#This Row],[FRT_DEC]]-B2077</f>
        <v>3</v>
      </c>
      <c r="G2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INFO]]))),G2077)</f>
        <v>101</v>
      </c>
    </row>
    <row r="2079" spans="1:7" x14ac:dyDescent="0.25">
      <c r="A2079" s="4" t="s">
        <v>2375</v>
      </c>
      <c r="B2079" s="5">
        <v>335690325162</v>
      </c>
      <c r="C2079" s="4" t="s">
        <v>10317</v>
      </c>
      <c r="D2079" s="4" t="s">
        <v>1099</v>
      </c>
      <c r="E2079" s="6" t="s">
        <v>2098</v>
      </c>
      <c r="F2079" s="5">
        <f>decoded[[#This Row],[FRT_DEC]]-B2078</f>
        <v>12</v>
      </c>
      <c r="G2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INFO]]))),G2078)</f>
        <v>101</v>
      </c>
    </row>
    <row r="2080" spans="1:7" x14ac:dyDescent="0.25">
      <c r="A2080" s="4" t="s">
        <v>2376</v>
      </c>
      <c r="B2080" s="5">
        <v>335690325167</v>
      </c>
      <c r="C2080" s="4" t="s">
        <v>10318</v>
      </c>
      <c r="D2080" s="4" t="s">
        <v>72</v>
      </c>
      <c r="E2080" s="6" t="s">
        <v>2099</v>
      </c>
      <c r="F2080" s="5">
        <f>decoded[[#This Row],[FRT_DEC]]-B2079</f>
        <v>5</v>
      </c>
      <c r="G2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INFO]]))),G2079)</f>
        <v>101</v>
      </c>
    </row>
    <row r="2081" spans="1:7" x14ac:dyDescent="0.25">
      <c r="A2081" s="4" t="s">
        <v>2377</v>
      </c>
      <c r="B2081" s="5">
        <v>335690325188</v>
      </c>
      <c r="C2081" s="4" t="s">
        <v>10319</v>
      </c>
      <c r="D2081" s="4" t="s">
        <v>1099</v>
      </c>
      <c r="E2081" s="6" t="s">
        <v>2100</v>
      </c>
      <c r="F2081" s="5">
        <f>decoded[[#This Row],[FRT_DEC]]-B2080</f>
        <v>21</v>
      </c>
      <c r="G2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INFO]]))),G2080)</f>
        <v>101</v>
      </c>
    </row>
    <row r="2082" spans="1:7" x14ac:dyDescent="0.25">
      <c r="A2082" s="4" t="s">
        <v>2378</v>
      </c>
      <c r="B2082" s="5">
        <v>335690325194</v>
      </c>
      <c r="C2082" s="4" t="s">
        <v>10320</v>
      </c>
      <c r="D2082" s="4" t="s">
        <v>72</v>
      </c>
      <c r="E2082" s="6" t="s">
        <v>2101</v>
      </c>
      <c r="F2082" s="5">
        <f>decoded[[#This Row],[FRT_DEC]]-B2081</f>
        <v>6</v>
      </c>
      <c r="G2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INFO]]))),G2081)</f>
        <v>101</v>
      </c>
    </row>
    <row r="2083" spans="1:7" x14ac:dyDescent="0.25">
      <c r="A2083" s="4" t="s">
        <v>2379</v>
      </c>
      <c r="B2083" s="5">
        <v>335690325224</v>
      </c>
      <c r="C2083" s="4" t="s">
        <v>10321</v>
      </c>
      <c r="D2083" s="4" t="s">
        <v>1099</v>
      </c>
      <c r="E2083" s="6" t="s">
        <v>2102</v>
      </c>
      <c r="F2083" s="5">
        <f>decoded[[#This Row],[FRT_DEC]]-B2082</f>
        <v>30</v>
      </c>
      <c r="G2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INFO]]))),G2082)</f>
        <v>101</v>
      </c>
    </row>
    <row r="2084" spans="1:7" x14ac:dyDescent="0.25">
      <c r="A2084" s="4" t="s">
        <v>2380</v>
      </c>
      <c r="B2084" s="5">
        <v>335690325231</v>
      </c>
      <c r="C2084" s="4" t="s">
        <v>10322</v>
      </c>
      <c r="D2084" s="4" t="s">
        <v>72</v>
      </c>
      <c r="E2084" s="6" t="s">
        <v>2103</v>
      </c>
      <c r="F2084" s="5">
        <f>decoded[[#This Row],[FRT_DEC]]-B2083</f>
        <v>7</v>
      </c>
      <c r="G2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INFO]]))),G2083)</f>
        <v>101</v>
      </c>
    </row>
    <row r="2085" spans="1:7" x14ac:dyDescent="0.25">
      <c r="A2085" s="4" t="s">
        <v>2381</v>
      </c>
      <c r="B2085" s="5">
        <v>335690325246</v>
      </c>
      <c r="C2085" s="4" t="s">
        <v>10323</v>
      </c>
      <c r="D2085" s="4" t="s">
        <v>40</v>
      </c>
      <c r="E2085" s="6" t="s">
        <v>2042</v>
      </c>
      <c r="F2085" s="5">
        <f>decoded[[#This Row],[FRT_DEC]]-B2084</f>
        <v>15</v>
      </c>
      <c r="G2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INFO]]))),G2084)</f>
        <v>101</v>
      </c>
    </row>
    <row r="2086" spans="1:7" x14ac:dyDescent="0.25">
      <c r="A2086" s="4" t="s">
        <v>2382</v>
      </c>
      <c r="B2086" s="5">
        <v>335690325249</v>
      </c>
      <c r="C2086" s="4" t="s">
        <v>10324</v>
      </c>
      <c r="D2086" s="4" t="s">
        <v>2043</v>
      </c>
      <c r="E2086" s="6" t="s">
        <v>10325</v>
      </c>
      <c r="F2086" s="5">
        <f>decoded[[#This Row],[FRT_DEC]]-B2085</f>
        <v>3</v>
      </c>
      <c r="G2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INFO]]))),G2085)</f>
        <v>101</v>
      </c>
    </row>
    <row r="2087" spans="1:7" ht="30" x14ac:dyDescent="0.25">
      <c r="A2087" s="4" t="s">
        <v>2383</v>
      </c>
      <c r="B2087" s="5">
        <v>335690325270</v>
      </c>
      <c r="C2087" s="4" t="s">
        <v>10326</v>
      </c>
      <c r="D2087" s="4" t="s">
        <v>241</v>
      </c>
      <c r="E2087" s="6" t="s">
        <v>2111</v>
      </c>
      <c r="F2087" s="5">
        <f>decoded[[#This Row],[FRT_DEC]]-B2086</f>
        <v>21</v>
      </c>
      <c r="G2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INFO]]))),G2086)</f>
        <v>101</v>
      </c>
    </row>
    <row r="2088" spans="1:7" x14ac:dyDescent="0.25">
      <c r="A2088" s="4" t="s">
        <v>2384</v>
      </c>
      <c r="B2088" s="5">
        <v>335690325273</v>
      </c>
      <c r="C2088" s="4" t="s">
        <v>10327</v>
      </c>
      <c r="D2088" s="4" t="s">
        <v>243</v>
      </c>
      <c r="E2088" s="6" t="s">
        <v>3939</v>
      </c>
      <c r="F2088" s="5">
        <f>decoded[[#This Row],[FRT_DEC]]-B2087</f>
        <v>3</v>
      </c>
      <c r="G2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INFO]]))),G2087)</f>
        <v>101</v>
      </c>
    </row>
    <row r="2089" spans="1:7" x14ac:dyDescent="0.25">
      <c r="A2089" s="4" t="s">
        <v>2385</v>
      </c>
      <c r="B2089" s="5">
        <v>335690325317</v>
      </c>
      <c r="C2089" s="4" t="s">
        <v>10328</v>
      </c>
      <c r="D2089" s="4" t="s">
        <v>40</v>
      </c>
      <c r="E2089" s="6" t="s">
        <v>44</v>
      </c>
      <c r="F2089" s="5">
        <f>decoded[[#This Row],[FRT_DEC]]-B2088</f>
        <v>44</v>
      </c>
      <c r="G2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INFO]]))),G2088)</f>
        <v>101</v>
      </c>
    </row>
    <row r="2090" spans="1:7" x14ac:dyDescent="0.25">
      <c r="A2090" s="4" t="s">
        <v>2386</v>
      </c>
      <c r="B2090" s="5">
        <v>335690325331</v>
      </c>
      <c r="C2090" s="4" t="s">
        <v>10329</v>
      </c>
      <c r="D2090" s="4" t="s">
        <v>246</v>
      </c>
      <c r="E2090" s="6" t="s">
        <v>10330</v>
      </c>
      <c r="F2090" s="5">
        <f>decoded[[#This Row],[FRT_DEC]]-B2089</f>
        <v>14</v>
      </c>
      <c r="G2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INFO]]))),G2089)</f>
        <v>101</v>
      </c>
    </row>
    <row r="2091" spans="1:7" x14ac:dyDescent="0.25">
      <c r="A2091" s="4" t="s">
        <v>2387</v>
      </c>
      <c r="B2091" s="5">
        <v>335690325340</v>
      </c>
      <c r="C2091" s="4" t="s">
        <v>10331</v>
      </c>
      <c r="D2091" s="4" t="s">
        <v>1099</v>
      </c>
      <c r="E2091" s="6" t="s">
        <v>2104</v>
      </c>
      <c r="F2091" s="5">
        <f>decoded[[#This Row],[FRT_DEC]]-B2090</f>
        <v>9</v>
      </c>
      <c r="G2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INFO]]))),G2090)</f>
        <v>101</v>
      </c>
    </row>
    <row r="2092" spans="1:7" x14ac:dyDescent="0.25">
      <c r="A2092" s="4" t="s">
        <v>2388</v>
      </c>
      <c r="B2092" s="5">
        <v>335690325345</v>
      </c>
      <c r="C2092" s="4" t="s">
        <v>10332</v>
      </c>
      <c r="D2092" s="4" t="s">
        <v>1099</v>
      </c>
      <c r="E2092" s="6" t="s">
        <v>2105</v>
      </c>
      <c r="F2092" s="5">
        <f>decoded[[#This Row],[FRT_DEC]]-B2091</f>
        <v>5</v>
      </c>
      <c r="G2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INFO]]))),G2091)</f>
        <v>101</v>
      </c>
    </row>
    <row r="2093" spans="1:7" x14ac:dyDescent="0.25">
      <c r="A2093" s="4" t="s">
        <v>2389</v>
      </c>
      <c r="B2093" s="5">
        <v>335690325357</v>
      </c>
      <c r="C2093" s="4" t="s">
        <v>10333</v>
      </c>
      <c r="D2093" s="4" t="s">
        <v>72</v>
      </c>
      <c r="E2093" s="6" t="s">
        <v>2092</v>
      </c>
      <c r="F2093" s="5">
        <f>decoded[[#This Row],[FRT_DEC]]-B2092</f>
        <v>12</v>
      </c>
      <c r="G2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INFO]]))),G2092)</f>
        <v>101</v>
      </c>
    </row>
    <row r="2094" spans="1:7" x14ac:dyDescent="0.25">
      <c r="A2094" s="4" t="s">
        <v>2390</v>
      </c>
      <c r="B2094" s="5">
        <v>335690325681</v>
      </c>
      <c r="C2094" s="4" t="s">
        <v>10334</v>
      </c>
      <c r="D2094" s="4" t="s">
        <v>2045</v>
      </c>
      <c r="E2094" s="6" t="s">
        <v>8170</v>
      </c>
      <c r="F2094" s="5">
        <f>decoded[[#This Row],[FRT_DEC]]-B2093</f>
        <v>324</v>
      </c>
      <c r="G2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INFO]]))),G2093)</f>
        <v>101</v>
      </c>
    </row>
    <row r="2095" spans="1:7" x14ac:dyDescent="0.25">
      <c r="A2095" s="4" t="s">
        <v>2391</v>
      </c>
      <c r="B2095" s="5">
        <v>335690325864</v>
      </c>
      <c r="C2095" s="4" t="s">
        <v>10335</v>
      </c>
      <c r="D2095" s="4" t="s">
        <v>249</v>
      </c>
      <c r="E2095" s="6" t="s">
        <v>7839</v>
      </c>
      <c r="F2095" s="5">
        <f>decoded[[#This Row],[FRT_DEC]]-B2094</f>
        <v>183</v>
      </c>
      <c r="G2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INFO]]))),G2094)</f>
        <v>101</v>
      </c>
    </row>
    <row r="2096" spans="1:7" x14ac:dyDescent="0.25">
      <c r="A2096" s="4" t="s">
        <v>2392</v>
      </c>
      <c r="B2096" s="5">
        <v>335690325883</v>
      </c>
      <c r="C2096" s="4" t="s">
        <v>10336</v>
      </c>
      <c r="D2096" s="4" t="s">
        <v>1099</v>
      </c>
      <c r="E2096" s="6" t="s">
        <v>2093</v>
      </c>
      <c r="F2096" s="5">
        <f>decoded[[#This Row],[FRT_DEC]]-B2095</f>
        <v>19</v>
      </c>
      <c r="G2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INFO]]))),G2095)</f>
        <v>101</v>
      </c>
    </row>
    <row r="2097" spans="1:7" x14ac:dyDescent="0.25">
      <c r="A2097" s="4" t="s">
        <v>2393</v>
      </c>
      <c r="B2097" s="5">
        <v>335690325889</v>
      </c>
      <c r="C2097" s="4" t="s">
        <v>10337</v>
      </c>
      <c r="D2097" s="4" t="s">
        <v>1099</v>
      </c>
      <c r="E2097" s="6" t="s">
        <v>2106</v>
      </c>
      <c r="F2097" s="5">
        <f>decoded[[#This Row],[FRT_DEC]]-B2096</f>
        <v>6</v>
      </c>
      <c r="G2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INFO]]))),G2096)</f>
        <v>101</v>
      </c>
    </row>
    <row r="2098" spans="1:7" x14ac:dyDescent="0.25">
      <c r="A2098" s="4" t="s">
        <v>2394</v>
      </c>
      <c r="B2098" s="5">
        <v>335690325901</v>
      </c>
      <c r="C2098" s="4" t="s">
        <v>10338</v>
      </c>
      <c r="D2098" s="4" t="s">
        <v>40</v>
      </c>
      <c r="E2098" s="6" t="s">
        <v>328</v>
      </c>
      <c r="F2098" s="5">
        <f>decoded[[#This Row],[FRT_DEC]]-B2097</f>
        <v>12</v>
      </c>
      <c r="G2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INFO]]))),G2097)</f>
        <v>101</v>
      </c>
    </row>
    <row r="2099" spans="1:7" x14ac:dyDescent="0.25">
      <c r="A2099" s="4" t="s">
        <v>2395</v>
      </c>
      <c r="B2099" s="5">
        <v>335690325904</v>
      </c>
      <c r="C2099" s="4" t="s">
        <v>10339</v>
      </c>
      <c r="D2099" s="4" t="s">
        <v>330</v>
      </c>
      <c r="E2099" s="6" t="s">
        <v>10340</v>
      </c>
      <c r="F2099" s="5">
        <f>decoded[[#This Row],[FRT_DEC]]-B2098</f>
        <v>3</v>
      </c>
      <c r="G2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INFO]]))),G2098)</f>
        <v>101</v>
      </c>
    </row>
    <row r="2100" spans="1:7" x14ac:dyDescent="0.25">
      <c r="A2100" s="4" t="s">
        <v>2396</v>
      </c>
      <c r="B2100" s="5">
        <v>335690325925</v>
      </c>
      <c r="C2100" s="4" t="s">
        <v>10341</v>
      </c>
      <c r="D2100" s="4" t="s">
        <v>40</v>
      </c>
      <c r="E2100" s="6" t="s">
        <v>724</v>
      </c>
      <c r="F2100" s="5">
        <f>decoded[[#This Row],[FRT_DEC]]-B2099</f>
        <v>21</v>
      </c>
      <c r="G2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INFO]]))),G2099)</f>
        <v>101</v>
      </c>
    </row>
    <row r="2101" spans="1:7" x14ac:dyDescent="0.25">
      <c r="A2101" s="4" t="s">
        <v>2397</v>
      </c>
      <c r="B2101" s="5">
        <v>335690325937</v>
      </c>
      <c r="C2101" s="4" t="s">
        <v>10342</v>
      </c>
      <c r="D2101" s="4" t="s">
        <v>40</v>
      </c>
      <c r="E2101" s="6" t="s">
        <v>45</v>
      </c>
      <c r="F2101" s="5">
        <f>decoded[[#This Row],[FRT_DEC]]-B2100</f>
        <v>12</v>
      </c>
      <c r="G2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INFO]]))),G2100)</f>
        <v>101</v>
      </c>
    </row>
    <row r="2102" spans="1:7" x14ac:dyDescent="0.25">
      <c r="A2102" s="4" t="s">
        <v>2398</v>
      </c>
      <c r="B2102" s="5">
        <v>335690325943</v>
      </c>
      <c r="C2102" s="4" t="s">
        <v>10343</v>
      </c>
      <c r="D2102" s="4" t="s">
        <v>46</v>
      </c>
      <c r="E2102" s="6" t="s">
        <v>6961</v>
      </c>
      <c r="F2102" s="5">
        <f>decoded[[#This Row],[FRT_DEC]]-B2101</f>
        <v>6</v>
      </c>
      <c r="G2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INFO]]))),G2101)</f>
        <v>101</v>
      </c>
    </row>
    <row r="2103" spans="1:7" x14ac:dyDescent="0.25">
      <c r="A2103" s="4" t="s">
        <v>2399</v>
      </c>
      <c r="B2103" s="5">
        <v>335690325949</v>
      </c>
      <c r="C2103" s="4" t="s">
        <v>10344</v>
      </c>
      <c r="D2103" s="4" t="s">
        <v>72</v>
      </c>
      <c r="E2103" s="6" t="s">
        <v>3683</v>
      </c>
      <c r="F2103" s="5">
        <f>decoded[[#This Row],[FRT_DEC]]-B2102</f>
        <v>6</v>
      </c>
      <c r="G2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INFO]]))),G2102)</f>
        <v>101</v>
      </c>
    </row>
    <row r="2104" spans="1:7" x14ac:dyDescent="0.25">
      <c r="A2104" s="4" t="s">
        <v>2400</v>
      </c>
      <c r="B2104" s="5">
        <v>335690325954</v>
      </c>
      <c r="C2104" s="4" t="s">
        <v>10345</v>
      </c>
      <c r="D2104" s="4" t="s">
        <v>72</v>
      </c>
      <c r="E2104" s="6" t="s">
        <v>2088</v>
      </c>
      <c r="F2104" s="5">
        <f>decoded[[#This Row],[FRT_DEC]]-B2103</f>
        <v>5</v>
      </c>
      <c r="G2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INFO]]))),G2103)</f>
        <v>101</v>
      </c>
    </row>
    <row r="2105" spans="1:7" x14ac:dyDescent="0.25">
      <c r="A2105" s="4" t="s">
        <v>2401</v>
      </c>
      <c r="B2105" s="5">
        <v>335690325977</v>
      </c>
      <c r="C2105" s="4" t="s">
        <v>10346</v>
      </c>
      <c r="D2105" s="4" t="s">
        <v>72</v>
      </c>
      <c r="E2105" s="6" t="s">
        <v>2107</v>
      </c>
      <c r="F2105" s="5">
        <f>decoded[[#This Row],[FRT_DEC]]-B2104</f>
        <v>23</v>
      </c>
      <c r="G2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INFO]]))),G2104)</f>
        <v>101</v>
      </c>
    </row>
    <row r="2106" spans="1:7" x14ac:dyDescent="0.25">
      <c r="A2106" s="4" t="s">
        <v>2402</v>
      </c>
      <c r="B2106" s="5">
        <v>335690326728</v>
      </c>
      <c r="C2106" s="4" t="s">
        <v>10347</v>
      </c>
      <c r="D2106" s="4" t="s">
        <v>7938</v>
      </c>
      <c r="E2106" s="6" t="s">
        <v>8184</v>
      </c>
      <c r="F2106" s="5">
        <f>decoded[[#This Row],[FRT_DEC]]-B2105</f>
        <v>751</v>
      </c>
      <c r="G2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INFO]]))),G2105)</f>
        <v>101</v>
      </c>
    </row>
    <row r="2107" spans="1:7" x14ac:dyDescent="0.25">
      <c r="A2107" s="4" t="s">
        <v>2403</v>
      </c>
      <c r="B2107" s="5">
        <v>335690327224</v>
      </c>
      <c r="C2107" s="4" t="s">
        <v>10348</v>
      </c>
      <c r="D2107" s="4" t="s">
        <v>7842</v>
      </c>
      <c r="E2107" s="6" t="s">
        <v>7989</v>
      </c>
      <c r="F2107" s="5">
        <f>decoded[[#This Row],[FRT_DEC]]-B2106</f>
        <v>496</v>
      </c>
      <c r="G2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INFO]]))),G2106)</f>
        <v>101</v>
      </c>
    </row>
    <row r="2108" spans="1:7" x14ac:dyDescent="0.25">
      <c r="A2108" s="4" t="s">
        <v>2404</v>
      </c>
      <c r="B2108" s="5">
        <v>335690327230</v>
      </c>
      <c r="C2108" s="4" t="s">
        <v>10349</v>
      </c>
      <c r="D2108" s="4" t="s">
        <v>2044</v>
      </c>
      <c r="E2108" s="6" t="s">
        <v>3931</v>
      </c>
      <c r="F2108" s="5">
        <f>decoded[[#This Row],[FRT_DEC]]-B2107</f>
        <v>6</v>
      </c>
      <c r="G2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INFO]]))),G2107)</f>
        <v>101</v>
      </c>
    </row>
    <row r="2109" spans="1:7" x14ac:dyDescent="0.25">
      <c r="A2109" s="4" t="s">
        <v>2405</v>
      </c>
      <c r="B2109" s="5">
        <v>335690327236</v>
      </c>
      <c r="C2109" s="4" t="s">
        <v>10350</v>
      </c>
      <c r="D2109" s="4" t="s">
        <v>7938</v>
      </c>
      <c r="E2109" s="6" t="s">
        <v>7991</v>
      </c>
      <c r="F2109" s="5">
        <f>decoded[[#This Row],[FRT_DEC]]-B2108</f>
        <v>6</v>
      </c>
      <c r="G2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INFO]]))),G2108)</f>
        <v>101</v>
      </c>
    </row>
    <row r="2110" spans="1:7" x14ac:dyDescent="0.25">
      <c r="A2110" s="4" t="s">
        <v>2406</v>
      </c>
      <c r="B2110" s="5">
        <v>335690332766</v>
      </c>
      <c r="C2110" s="4" t="s">
        <v>10351</v>
      </c>
      <c r="D2110" s="4" t="s">
        <v>7842</v>
      </c>
      <c r="E2110" s="6" t="s">
        <v>7936</v>
      </c>
      <c r="F2110" s="5">
        <f>decoded[[#This Row],[FRT_DEC]]-B2109</f>
        <v>5530</v>
      </c>
      <c r="G2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INFO]]))),G2109)</f>
        <v>101</v>
      </c>
    </row>
    <row r="2111" spans="1:7" x14ac:dyDescent="0.25">
      <c r="A2111" s="4" t="s">
        <v>2407</v>
      </c>
      <c r="B2111" s="5">
        <v>335690333530</v>
      </c>
      <c r="C2111" s="4" t="s">
        <v>10352</v>
      </c>
      <c r="D2111" s="4" t="s">
        <v>7938</v>
      </c>
      <c r="E2111" s="6" t="s">
        <v>7939</v>
      </c>
      <c r="F2111" s="5">
        <f>decoded[[#This Row],[FRT_DEC]]-B2110</f>
        <v>764</v>
      </c>
      <c r="G2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INFO]]))),G2110)</f>
        <v>101</v>
      </c>
    </row>
    <row r="2112" spans="1:7" x14ac:dyDescent="0.25">
      <c r="A2112" s="4" t="s">
        <v>2408</v>
      </c>
      <c r="B2112" s="5">
        <v>335690337676</v>
      </c>
      <c r="C2112" s="4" t="s">
        <v>10353</v>
      </c>
      <c r="D2112" s="4" t="s">
        <v>7842</v>
      </c>
      <c r="E2112" s="6" t="s">
        <v>7989</v>
      </c>
      <c r="F2112" s="5">
        <f>decoded[[#This Row],[FRT_DEC]]-B2111</f>
        <v>4146</v>
      </c>
      <c r="G2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INFO]]))),G2111)</f>
        <v>101</v>
      </c>
    </row>
    <row r="2113" spans="1:7" x14ac:dyDescent="0.25">
      <c r="A2113" s="4" t="s">
        <v>2409</v>
      </c>
      <c r="B2113" s="5">
        <v>335690337681</v>
      </c>
      <c r="C2113" s="4" t="s">
        <v>10354</v>
      </c>
      <c r="D2113" s="4" t="s">
        <v>292</v>
      </c>
      <c r="E2113" s="6" t="s">
        <v>10355</v>
      </c>
      <c r="F2113" s="5">
        <f>decoded[[#This Row],[FRT_DEC]]-B2112</f>
        <v>5</v>
      </c>
      <c r="G2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INFO]]))),G2112)</f>
        <v>101</v>
      </c>
    </row>
    <row r="2114" spans="1:7" x14ac:dyDescent="0.25">
      <c r="A2114" s="4" t="s">
        <v>2410</v>
      </c>
      <c r="B2114" s="5">
        <v>335690337684</v>
      </c>
      <c r="C2114" s="4" t="s">
        <v>10356</v>
      </c>
      <c r="D2114" s="4" t="s">
        <v>216</v>
      </c>
      <c r="E2114" s="6" t="s">
        <v>3970</v>
      </c>
      <c r="F2114" s="5">
        <f>decoded[[#This Row],[FRT_DEC]]-B2113</f>
        <v>3</v>
      </c>
      <c r="G2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INFO]]))),G2113)</f>
        <v>101</v>
      </c>
    </row>
    <row r="2115" spans="1:7" x14ac:dyDescent="0.25">
      <c r="A2115" s="4" t="s">
        <v>2411</v>
      </c>
      <c r="B2115" s="5">
        <v>335690337731</v>
      </c>
      <c r="C2115" s="4" t="s">
        <v>10357</v>
      </c>
      <c r="D2115" s="4" t="s">
        <v>221</v>
      </c>
      <c r="E2115" s="6" t="s">
        <v>222</v>
      </c>
      <c r="F2115" s="5">
        <f>decoded[[#This Row],[FRT_DEC]]-B2114</f>
        <v>47</v>
      </c>
      <c r="G2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INFO]]))),G2114)</f>
        <v>101</v>
      </c>
    </row>
    <row r="2116" spans="1:7" x14ac:dyDescent="0.25">
      <c r="A2116" s="4" t="s">
        <v>2412</v>
      </c>
      <c r="B2116" s="5">
        <v>335690337747</v>
      </c>
      <c r="C2116" s="4" t="s">
        <v>10358</v>
      </c>
      <c r="D2116" s="4" t="s">
        <v>40</v>
      </c>
      <c r="E2116" s="6" t="s">
        <v>293</v>
      </c>
      <c r="F2116" s="5">
        <f>decoded[[#This Row],[FRT_DEC]]-B2115</f>
        <v>16</v>
      </c>
      <c r="G2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INFO]]))),G2115)</f>
        <v>101</v>
      </c>
    </row>
    <row r="2117" spans="1:7" x14ac:dyDescent="0.25">
      <c r="A2117" s="4" t="s">
        <v>2413</v>
      </c>
      <c r="B2117" s="5">
        <v>335690337753</v>
      </c>
      <c r="C2117" s="4" t="s">
        <v>10359</v>
      </c>
      <c r="D2117" s="4" t="s">
        <v>2045</v>
      </c>
      <c r="E2117" s="6" t="s">
        <v>8199</v>
      </c>
      <c r="F2117" s="5">
        <f>decoded[[#This Row],[FRT_DEC]]-B2116</f>
        <v>6</v>
      </c>
      <c r="G2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INFO]]))),G2116)</f>
        <v>101</v>
      </c>
    </row>
    <row r="2118" spans="1:7" x14ac:dyDescent="0.25">
      <c r="A2118" s="4" t="s">
        <v>2414</v>
      </c>
      <c r="B2118" s="5">
        <v>335690337756</v>
      </c>
      <c r="C2118" s="4" t="s">
        <v>10360</v>
      </c>
      <c r="D2118" s="4" t="s">
        <v>294</v>
      </c>
      <c r="E2118" s="6" t="s">
        <v>10361</v>
      </c>
      <c r="F2118" s="5">
        <f>decoded[[#This Row],[FRT_DEC]]-B2117</f>
        <v>3</v>
      </c>
      <c r="G2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INFO]]))),G2117)</f>
        <v>101</v>
      </c>
    </row>
    <row r="2119" spans="1:7" x14ac:dyDescent="0.25">
      <c r="A2119" s="4" t="s">
        <v>2415</v>
      </c>
      <c r="B2119" s="5">
        <v>335690337759</v>
      </c>
      <c r="C2119" s="4" t="s">
        <v>10362</v>
      </c>
      <c r="D2119" s="4" t="s">
        <v>7938</v>
      </c>
      <c r="E2119" s="6" t="s">
        <v>7991</v>
      </c>
      <c r="F2119" s="5">
        <f>decoded[[#This Row],[FRT_DEC]]-B2118</f>
        <v>3</v>
      </c>
      <c r="G2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INFO]]))),G2118)</f>
        <v>101</v>
      </c>
    </row>
    <row r="2120" spans="1:7" x14ac:dyDescent="0.25">
      <c r="A2120" s="4" t="s">
        <v>2416</v>
      </c>
      <c r="B2120" s="5">
        <v>335690340915</v>
      </c>
      <c r="C2120" s="4" t="s">
        <v>10363</v>
      </c>
      <c r="D2120" s="4" t="s">
        <v>7842</v>
      </c>
      <c r="E2120" s="6" t="s">
        <v>7993</v>
      </c>
      <c r="F2120" s="5">
        <f>decoded[[#This Row],[FRT_DEC]]-B2119</f>
        <v>3156</v>
      </c>
      <c r="G2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INFO]]))),G2119)</f>
        <v>101</v>
      </c>
    </row>
    <row r="2121" spans="1:7" x14ac:dyDescent="0.25">
      <c r="A2121" s="4" t="s">
        <v>2417</v>
      </c>
      <c r="B2121" s="5">
        <v>335690340934</v>
      </c>
      <c r="C2121" s="4" t="s">
        <v>10364</v>
      </c>
      <c r="D2121" s="4" t="s">
        <v>1099</v>
      </c>
      <c r="E2121" s="6" t="s">
        <v>2081</v>
      </c>
      <c r="F2121" s="5">
        <f>decoded[[#This Row],[FRT_DEC]]-B2120</f>
        <v>19</v>
      </c>
      <c r="G2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INFO]]))),G2120)</f>
        <v>101</v>
      </c>
    </row>
    <row r="2122" spans="1:7" x14ac:dyDescent="0.25">
      <c r="A2122" s="4" t="s">
        <v>2418</v>
      </c>
      <c r="B2122" s="5">
        <v>335690340937</v>
      </c>
      <c r="C2122" s="4" t="s">
        <v>10365</v>
      </c>
      <c r="D2122" s="4" t="s">
        <v>1099</v>
      </c>
      <c r="E2122" s="6" t="s">
        <v>2089</v>
      </c>
      <c r="F2122" s="5">
        <f>decoded[[#This Row],[FRT_DEC]]-B2121</f>
        <v>3</v>
      </c>
      <c r="G2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INFO]]))),G2121)</f>
        <v>101</v>
      </c>
    </row>
    <row r="2123" spans="1:7" x14ac:dyDescent="0.25">
      <c r="A2123" s="4" t="s">
        <v>2419</v>
      </c>
      <c r="B2123" s="5">
        <v>335690340946</v>
      </c>
      <c r="C2123" s="4" t="s">
        <v>10366</v>
      </c>
      <c r="D2123" s="4" t="s">
        <v>72</v>
      </c>
      <c r="E2123" s="6" t="s">
        <v>2090</v>
      </c>
      <c r="F2123" s="5">
        <f>decoded[[#This Row],[FRT_DEC]]-B2122</f>
        <v>9</v>
      </c>
      <c r="G2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INFO]]))),G2122)</f>
        <v>101</v>
      </c>
    </row>
    <row r="2124" spans="1:7" x14ac:dyDescent="0.25">
      <c r="A2124" s="4" t="s">
        <v>2420</v>
      </c>
      <c r="B2124" s="5">
        <v>335690340961</v>
      </c>
      <c r="C2124" s="4" t="s">
        <v>10367</v>
      </c>
      <c r="D2124" s="4" t="s">
        <v>6</v>
      </c>
      <c r="E2124" s="6" t="s">
        <v>10368</v>
      </c>
      <c r="F2124" s="5">
        <f>decoded[[#This Row],[FRT_DEC]]-B2123</f>
        <v>15</v>
      </c>
      <c r="G2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INFO]]))),G2123)</f>
        <v>102</v>
      </c>
    </row>
    <row r="2125" spans="1:7" x14ac:dyDescent="0.25">
      <c r="A2125" s="4" t="s">
        <v>2421</v>
      </c>
      <c r="B2125" s="5">
        <v>335690340985</v>
      </c>
      <c r="C2125" s="4" t="s">
        <v>10369</v>
      </c>
      <c r="D2125" s="4" t="s">
        <v>72</v>
      </c>
      <c r="E2125" s="6" t="s">
        <v>2092</v>
      </c>
      <c r="F2125" s="5">
        <f>decoded[[#This Row],[FRT_DEC]]-B2124</f>
        <v>24</v>
      </c>
      <c r="G2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INFO]]))),G2124)</f>
        <v>102</v>
      </c>
    </row>
    <row r="2126" spans="1:7" x14ac:dyDescent="0.25">
      <c r="A2126" s="4" t="s">
        <v>2422</v>
      </c>
      <c r="B2126" s="5">
        <v>335690341008</v>
      </c>
      <c r="C2126" s="4" t="s">
        <v>10370</v>
      </c>
      <c r="D2126" s="4" t="s">
        <v>3671</v>
      </c>
      <c r="E2126" s="6" t="s">
        <v>10371</v>
      </c>
      <c r="F2126" s="5">
        <f>decoded[[#This Row],[FRT_DEC]]-B2125</f>
        <v>23</v>
      </c>
      <c r="G2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INFO]]))),G2125)</f>
        <v>102</v>
      </c>
    </row>
    <row r="2127" spans="1:7" x14ac:dyDescent="0.25">
      <c r="A2127" s="4" t="s">
        <v>2423</v>
      </c>
      <c r="B2127" s="5">
        <v>335690341011</v>
      </c>
      <c r="C2127" s="4" t="s">
        <v>10372</v>
      </c>
      <c r="D2127" s="4" t="s">
        <v>3671</v>
      </c>
      <c r="E2127" s="6" t="s">
        <v>7881</v>
      </c>
      <c r="F2127" s="5">
        <f>decoded[[#This Row],[FRT_DEC]]-B2126</f>
        <v>3</v>
      </c>
      <c r="G2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INFO]]))),G2126)</f>
        <v>102</v>
      </c>
    </row>
    <row r="2128" spans="1:7" x14ac:dyDescent="0.25">
      <c r="A2128" s="4" t="s">
        <v>2424</v>
      </c>
      <c r="B2128" s="5">
        <v>335690341937</v>
      </c>
      <c r="C2128" s="4" t="s">
        <v>10373</v>
      </c>
      <c r="D2128" s="4" t="s">
        <v>249</v>
      </c>
      <c r="E2128" s="6" t="s">
        <v>5300</v>
      </c>
      <c r="F2128" s="5">
        <f>decoded[[#This Row],[FRT_DEC]]-B2127</f>
        <v>926</v>
      </c>
      <c r="G2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INFO]]))),G2127)</f>
        <v>102</v>
      </c>
    </row>
    <row r="2129" spans="1:7" x14ac:dyDescent="0.25">
      <c r="A2129" s="4" t="s">
        <v>2425</v>
      </c>
      <c r="B2129" s="5">
        <v>335690341941</v>
      </c>
      <c r="C2129" s="4" t="s">
        <v>10374</v>
      </c>
      <c r="D2129" s="4" t="s">
        <v>7938</v>
      </c>
      <c r="E2129" s="6" t="s">
        <v>7998</v>
      </c>
      <c r="F2129" s="5">
        <f>decoded[[#This Row],[FRT_DEC]]-B2128</f>
        <v>4</v>
      </c>
      <c r="G2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INFO]]))),G2128)</f>
        <v>102</v>
      </c>
    </row>
    <row r="2130" spans="1:7" x14ac:dyDescent="0.25">
      <c r="A2130" s="4" t="s">
        <v>2426</v>
      </c>
      <c r="B2130" s="5">
        <v>335690345569</v>
      </c>
      <c r="C2130" s="4" t="s">
        <v>10375</v>
      </c>
      <c r="D2130" s="4" t="s">
        <v>5</v>
      </c>
      <c r="E2130" s="6" t="s">
        <v>10376</v>
      </c>
      <c r="F2130" s="5">
        <f>decoded[[#This Row],[FRT_DEC]]-B2129</f>
        <v>3628</v>
      </c>
      <c r="G2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INFO]]))),G2129)</f>
        <v>102</v>
      </c>
    </row>
    <row r="2131" spans="1:7" x14ac:dyDescent="0.25">
      <c r="A2131" s="4" t="s">
        <v>2427</v>
      </c>
      <c r="B2131" s="5">
        <v>335690345572</v>
      </c>
      <c r="C2131" s="4" t="s">
        <v>10377</v>
      </c>
      <c r="D2131" s="4" t="s">
        <v>5</v>
      </c>
      <c r="E2131" s="6" t="s">
        <v>7877</v>
      </c>
      <c r="F2131" s="5">
        <f>decoded[[#This Row],[FRT_DEC]]-B2130</f>
        <v>3</v>
      </c>
      <c r="G2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INFO]]))),G2130)</f>
        <v>102</v>
      </c>
    </row>
    <row r="2132" spans="1:7" x14ac:dyDescent="0.25">
      <c r="A2132" s="4" t="s">
        <v>2428</v>
      </c>
      <c r="B2132" s="5">
        <v>335690345574</v>
      </c>
      <c r="C2132" s="4" t="s">
        <v>10378</v>
      </c>
      <c r="D2132" s="4" t="s">
        <v>3686</v>
      </c>
      <c r="E2132" s="6" t="s">
        <v>10379</v>
      </c>
      <c r="F2132" s="5">
        <f>decoded[[#This Row],[FRT_DEC]]-B2131</f>
        <v>2</v>
      </c>
      <c r="G2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INFO]]))),G2131)</f>
        <v>102</v>
      </c>
    </row>
    <row r="2133" spans="1:7" x14ac:dyDescent="0.25">
      <c r="A2133" s="4" t="s">
        <v>2429</v>
      </c>
      <c r="B2133" s="5">
        <v>335690345577</v>
      </c>
      <c r="C2133" s="4" t="s">
        <v>10380</v>
      </c>
      <c r="D2133" s="4" t="s">
        <v>3686</v>
      </c>
      <c r="E2133" s="6" t="s">
        <v>7878</v>
      </c>
      <c r="F2133" s="5">
        <f>decoded[[#This Row],[FRT_DEC]]-B2132</f>
        <v>3</v>
      </c>
      <c r="G2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INFO]]))),G2132)</f>
        <v>102</v>
      </c>
    </row>
    <row r="2134" spans="1:7" x14ac:dyDescent="0.25">
      <c r="A2134" s="4" t="s">
        <v>2430</v>
      </c>
      <c r="B2134" s="5">
        <v>335690345585</v>
      </c>
      <c r="C2134" s="4" t="s">
        <v>10381</v>
      </c>
      <c r="D2134" s="4" t="s">
        <v>7842</v>
      </c>
      <c r="E2134" s="6" t="s">
        <v>8006</v>
      </c>
      <c r="F2134" s="5">
        <f>decoded[[#This Row],[FRT_DEC]]-B2133</f>
        <v>8</v>
      </c>
      <c r="G2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INFO]]))),G2133)</f>
        <v>102</v>
      </c>
    </row>
    <row r="2135" spans="1:7" x14ac:dyDescent="0.25">
      <c r="A2135" s="4" t="s">
        <v>2431</v>
      </c>
      <c r="B2135" s="5">
        <v>335690345595</v>
      </c>
      <c r="C2135" s="4" t="s">
        <v>10382</v>
      </c>
      <c r="D2135" s="4" t="s">
        <v>241</v>
      </c>
      <c r="E2135" s="6" t="s">
        <v>2110</v>
      </c>
      <c r="F2135" s="5">
        <f>decoded[[#This Row],[FRT_DEC]]-B2134</f>
        <v>10</v>
      </c>
      <c r="G2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INFO]]))),G2134)</f>
        <v>102</v>
      </c>
    </row>
    <row r="2136" spans="1:7" x14ac:dyDescent="0.25">
      <c r="A2136" s="4" t="s">
        <v>2432</v>
      </c>
      <c r="B2136" s="5">
        <v>335690345598</v>
      </c>
      <c r="C2136" s="4" t="s">
        <v>10383</v>
      </c>
      <c r="D2136" s="4" t="s">
        <v>243</v>
      </c>
      <c r="E2136" s="6" t="s">
        <v>3984</v>
      </c>
      <c r="F2136" s="5">
        <f>decoded[[#This Row],[FRT_DEC]]-B2135</f>
        <v>3</v>
      </c>
      <c r="G2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INFO]]))),G2135)</f>
        <v>102</v>
      </c>
    </row>
    <row r="2137" spans="1:7" x14ac:dyDescent="0.25">
      <c r="A2137" s="4" t="s">
        <v>2433</v>
      </c>
      <c r="B2137" s="5">
        <v>335690345605</v>
      </c>
      <c r="C2137" s="4" t="s">
        <v>10384</v>
      </c>
      <c r="D2137" s="4" t="s">
        <v>1099</v>
      </c>
      <c r="E2137" s="6" t="s">
        <v>2093</v>
      </c>
      <c r="F2137" s="5">
        <f>decoded[[#This Row],[FRT_DEC]]-B2136</f>
        <v>7</v>
      </c>
      <c r="G2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INFO]]))),G2136)</f>
        <v>102</v>
      </c>
    </row>
    <row r="2138" spans="1:7" x14ac:dyDescent="0.25">
      <c r="A2138" s="4" t="s">
        <v>2434</v>
      </c>
      <c r="B2138" s="5">
        <v>335690345609</v>
      </c>
      <c r="C2138" s="4" t="s">
        <v>10385</v>
      </c>
      <c r="D2138" s="4" t="s">
        <v>72</v>
      </c>
      <c r="E2138" s="6" t="s">
        <v>2094</v>
      </c>
      <c r="F2138" s="5">
        <f>decoded[[#This Row],[FRT_DEC]]-B2137</f>
        <v>4</v>
      </c>
      <c r="G2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INFO]]))),G2137)</f>
        <v>102</v>
      </c>
    </row>
    <row r="2139" spans="1:7" x14ac:dyDescent="0.25">
      <c r="A2139" s="4" t="s">
        <v>2435</v>
      </c>
      <c r="B2139" s="5">
        <v>335690345615</v>
      </c>
      <c r="C2139" s="4" t="s">
        <v>10386</v>
      </c>
      <c r="D2139" s="4" t="s">
        <v>72</v>
      </c>
      <c r="E2139" s="6" t="s">
        <v>2095</v>
      </c>
      <c r="F2139" s="5">
        <f>decoded[[#This Row],[FRT_DEC]]-B2138</f>
        <v>6</v>
      </c>
      <c r="G2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INFO]]))),G2138)</f>
        <v>102</v>
      </c>
    </row>
    <row r="2140" spans="1:7" x14ac:dyDescent="0.25">
      <c r="A2140" s="4" t="s">
        <v>2436</v>
      </c>
      <c r="B2140" s="5">
        <v>335690345627</v>
      </c>
      <c r="C2140" s="4" t="s">
        <v>10387</v>
      </c>
      <c r="D2140" s="4" t="s">
        <v>246</v>
      </c>
      <c r="E2140" s="6" t="s">
        <v>10388</v>
      </c>
      <c r="F2140" s="5">
        <f>decoded[[#This Row],[FRT_DEC]]-B2139</f>
        <v>12</v>
      </c>
      <c r="G2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INFO]]))),G2139)</f>
        <v>102</v>
      </c>
    </row>
    <row r="2141" spans="1:7" x14ac:dyDescent="0.25">
      <c r="A2141" s="4" t="s">
        <v>2437</v>
      </c>
      <c r="B2141" s="5">
        <v>335690345631</v>
      </c>
      <c r="C2141" s="4" t="s">
        <v>10389</v>
      </c>
      <c r="D2141" s="4" t="s">
        <v>7938</v>
      </c>
      <c r="E2141" s="6" t="s">
        <v>8012</v>
      </c>
      <c r="F2141" s="5">
        <f>decoded[[#This Row],[FRT_DEC]]-B2140</f>
        <v>4</v>
      </c>
      <c r="G2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INFO]]))),G2140)</f>
        <v>102</v>
      </c>
    </row>
    <row r="2142" spans="1:7" x14ac:dyDescent="0.25">
      <c r="A2142" s="4" t="s">
        <v>2438</v>
      </c>
      <c r="B2142" s="5">
        <v>335690346025</v>
      </c>
      <c r="C2142" s="4" t="s">
        <v>10390</v>
      </c>
      <c r="D2142" s="4" t="s">
        <v>7842</v>
      </c>
      <c r="E2142" s="6" t="s">
        <v>8130</v>
      </c>
      <c r="F2142" s="5">
        <f>decoded[[#This Row],[FRT_DEC]]-B2141</f>
        <v>394</v>
      </c>
      <c r="G2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INFO]]))),G2141)</f>
        <v>102</v>
      </c>
    </row>
    <row r="2143" spans="1:7" x14ac:dyDescent="0.25">
      <c r="A2143" s="4" t="s">
        <v>2439</v>
      </c>
      <c r="B2143" s="5">
        <v>335690346032</v>
      </c>
      <c r="C2143" s="4" t="s">
        <v>10391</v>
      </c>
      <c r="D2143" s="4" t="s">
        <v>1099</v>
      </c>
      <c r="E2143" s="6" t="s">
        <v>2096</v>
      </c>
      <c r="F2143" s="5">
        <f>decoded[[#This Row],[FRT_DEC]]-B2142</f>
        <v>7</v>
      </c>
      <c r="G2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INFO]]))),G2142)</f>
        <v>102</v>
      </c>
    </row>
    <row r="2144" spans="1:7" x14ac:dyDescent="0.25">
      <c r="A2144" s="4" t="s">
        <v>2440</v>
      </c>
      <c r="B2144" s="5">
        <v>335690346039</v>
      </c>
      <c r="C2144" s="4" t="s">
        <v>10392</v>
      </c>
      <c r="D2144" s="4" t="s">
        <v>72</v>
      </c>
      <c r="E2144" s="6" t="s">
        <v>2097</v>
      </c>
      <c r="F2144" s="5">
        <f>decoded[[#This Row],[FRT_DEC]]-B2143</f>
        <v>7</v>
      </c>
      <c r="G2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INFO]]))),G2143)</f>
        <v>102</v>
      </c>
    </row>
    <row r="2145" spans="1:7" x14ac:dyDescent="0.25">
      <c r="A2145" s="4" t="s">
        <v>2441</v>
      </c>
      <c r="B2145" s="5">
        <v>335690346051</v>
      </c>
      <c r="C2145" s="4" t="s">
        <v>10393</v>
      </c>
      <c r="D2145" s="4" t="s">
        <v>3672</v>
      </c>
      <c r="E2145" s="6" t="s">
        <v>5325</v>
      </c>
      <c r="F2145" s="5">
        <f>decoded[[#This Row],[FRT_DEC]]-B2144</f>
        <v>12</v>
      </c>
      <c r="G2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INFO]]))),G2144)</f>
        <v>102</v>
      </c>
    </row>
    <row r="2146" spans="1:7" x14ac:dyDescent="0.25">
      <c r="A2146" s="4" t="s">
        <v>2442</v>
      </c>
      <c r="B2146" s="5">
        <v>335690346794</v>
      </c>
      <c r="C2146" s="4" t="s">
        <v>10394</v>
      </c>
      <c r="D2146" s="4" t="s">
        <v>262</v>
      </c>
      <c r="E2146" s="6" t="s">
        <v>5326</v>
      </c>
      <c r="F2146" s="5">
        <f>decoded[[#This Row],[FRT_DEC]]-B2145</f>
        <v>743</v>
      </c>
      <c r="G2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INFO]]))),G2145)</f>
        <v>102</v>
      </c>
    </row>
    <row r="2147" spans="1:7" x14ac:dyDescent="0.25">
      <c r="A2147" s="4" t="s">
        <v>2443</v>
      </c>
      <c r="B2147" s="5">
        <v>335690346799</v>
      </c>
      <c r="C2147" s="4" t="s">
        <v>10395</v>
      </c>
      <c r="D2147" s="4" t="s">
        <v>7938</v>
      </c>
      <c r="E2147" s="6" t="s">
        <v>8136</v>
      </c>
      <c r="F2147" s="5">
        <f>decoded[[#This Row],[FRT_DEC]]-B2146</f>
        <v>5</v>
      </c>
      <c r="G2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INFO]]))),G2146)</f>
        <v>102</v>
      </c>
    </row>
    <row r="2148" spans="1:7" x14ac:dyDescent="0.25">
      <c r="A2148" s="4" t="s">
        <v>2444</v>
      </c>
      <c r="B2148" s="5">
        <v>335690348135</v>
      </c>
      <c r="C2148" s="4" t="s">
        <v>10396</v>
      </c>
      <c r="D2148" s="4" t="s">
        <v>84</v>
      </c>
      <c r="E2148" s="6" t="s">
        <v>3977</v>
      </c>
      <c r="F2148" s="5">
        <f>decoded[[#This Row],[FRT_DEC]]-B2147</f>
        <v>1336</v>
      </c>
      <c r="G2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INFO]]))),G2147)</f>
        <v>102</v>
      </c>
    </row>
    <row r="2149" spans="1:7" x14ac:dyDescent="0.25">
      <c r="A2149" s="4" t="s">
        <v>2445</v>
      </c>
      <c r="B2149" s="5">
        <v>335690348138</v>
      </c>
      <c r="C2149" s="4" t="s">
        <v>10397</v>
      </c>
      <c r="D2149" s="4" t="s">
        <v>3684</v>
      </c>
      <c r="E2149" s="6" t="s">
        <v>10398</v>
      </c>
      <c r="F2149" s="5">
        <f>decoded[[#This Row],[FRT_DEC]]-B2148</f>
        <v>3</v>
      </c>
      <c r="G2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INFO]]))),G2148)</f>
        <v>102</v>
      </c>
    </row>
    <row r="2150" spans="1:7" x14ac:dyDescent="0.25">
      <c r="A2150" s="4" t="s">
        <v>2446</v>
      </c>
      <c r="B2150" s="5">
        <v>335690348140</v>
      </c>
      <c r="C2150" s="4" t="s">
        <v>10399</v>
      </c>
      <c r="D2150" s="4" t="s">
        <v>3684</v>
      </c>
      <c r="E2150" s="6" t="s">
        <v>7879</v>
      </c>
      <c r="F2150" s="5">
        <f>decoded[[#This Row],[FRT_DEC]]-B2149</f>
        <v>2</v>
      </c>
      <c r="G2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INFO]]))),G2149)</f>
        <v>102</v>
      </c>
    </row>
    <row r="2151" spans="1:7" x14ac:dyDescent="0.25">
      <c r="A2151" s="4" t="s">
        <v>2447</v>
      </c>
      <c r="B2151" s="5">
        <v>335690348165</v>
      </c>
      <c r="C2151" s="4" t="s">
        <v>10400</v>
      </c>
      <c r="D2151" s="4" t="s">
        <v>85</v>
      </c>
      <c r="E2151" s="6" t="s">
        <v>263</v>
      </c>
      <c r="F2151" s="5">
        <f>decoded[[#This Row],[FRT_DEC]]-B2150</f>
        <v>25</v>
      </c>
      <c r="G2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INFO]]))),G2150)</f>
        <v>102</v>
      </c>
    </row>
    <row r="2152" spans="1:7" x14ac:dyDescent="0.25">
      <c r="A2152" s="4" t="s">
        <v>2448</v>
      </c>
      <c r="B2152" s="5">
        <v>335690348304</v>
      </c>
      <c r="C2152" s="4" t="s">
        <v>10401</v>
      </c>
      <c r="D2152" s="4" t="s">
        <v>87</v>
      </c>
      <c r="E2152" s="6" t="s">
        <v>3695</v>
      </c>
      <c r="F2152" s="5">
        <f>decoded[[#This Row],[FRT_DEC]]-B2151</f>
        <v>139</v>
      </c>
      <c r="G2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INFO]]))),G2151)</f>
        <v>102</v>
      </c>
    </row>
    <row r="2153" spans="1:7" x14ac:dyDescent="0.25">
      <c r="A2153" s="4" t="s">
        <v>2449</v>
      </c>
      <c r="B2153" s="5">
        <v>335690348472</v>
      </c>
      <c r="C2153" s="4" t="s">
        <v>10402</v>
      </c>
      <c r="D2153" s="4" t="s">
        <v>43</v>
      </c>
      <c r="E2153" s="6" t="s">
        <v>3985</v>
      </c>
      <c r="F2153" s="5">
        <f>decoded[[#This Row],[FRT_DEC]]-B2152</f>
        <v>168</v>
      </c>
      <c r="G2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INFO]]))),G2152)</f>
        <v>102</v>
      </c>
    </row>
    <row r="2154" spans="1:7" x14ac:dyDescent="0.25">
      <c r="A2154" s="4" t="s">
        <v>2450</v>
      </c>
      <c r="B2154" s="5">
        <v>335690348475</v>
      </c>
      <c r="C2154" s="4" t="s">
        <v>10403</v>
      </c>
      <c r="D2154" s="4" t="s">
        <v>3685</v>
      </c>
      <c r="E2154" s="6" t="s">
        <v>10404</v>
      </c>
      <c r="F2154" s="5">
        <f>decoded[[#This Row],[FRT_DEC]]-B2153</f>
        <v>3</v>
      </c>
      <c r="G2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INFO]]))),G2153)</f>
        <v>102</v>
      </c>
    </row>
    <row r="2155" spans="1:7" x14ac:dyDescent="0.25">
      <c r="A2155" s="4" t="s">
        <v>2451</v>
      </c>
      <c r="B2155" s="5">
        <v>335690348477</v>
      </c>
      <c r="C2155" s="4" t="s">
        <v>10405</v>
      </c>
      <c r="D2155" s="4" t="s">
        <v>3685</v>
      </c>
      <c r="E2155" s="6" t="s">
        <v>7880</v>
      </c>
      <c r="F2155" s="5">
        <f>decoded[[#This Row],[FRT_DEC]]-B2154</f>
        <v>2</v>
      </c>
      <c r="G2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INFO]]))),G2154)</f>
        <v>102</v>
      </c>
    </row>
    <row r="2156" spans="1:7" x14ac:dyDescent="0.25">
      <c r="A2156" s="4" t="s">
        <v>2452</v>
      </c>
      <c r="B2156" s="5">
        <v>335690348491</v>
      </c>
      <c r="C2156" s="4" t="s">
        <v>10406</v>
      </c>
      <c r="D2156" s="4" t="s">
        <v>7842</v>
      </c>
      <c r="E2156" s="6" t="s">
        <v>7845</v>
      </c>
      <c r="F2156" s="5">
        <f>decoded[[#This Row],[FRT_DEC]]-B2155</f>
        <v>14</v>
      </c>
      <c r="G2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INFO]]))),G2155)</f>
        <v>102</v>
      </c>
    </row>
    <row r="2157" spans="1:7" x14ac:dyDescent="0.25">
      <c r="A2157" s="4" t="s">
        <v>2453</v>
      </c>
      <c r="B2157" s="5">
        <v>335690348499</v>
      </c>
      <c r="C2157" s="4" t="s">
        <v>10407</v>
      </c>
      <c r="D2157" s="4" t="s">
        <v>7938</v>
      </c>
      <c r="E2157" s="6" t="s">
        <v>8149</v>
      </c>
      <c r="F2157" s="5">
        <f>decoded[[#This Row],[FRT_DEC]]-B2156</f>
        <v>8</v>
      </c>
      <c r="G2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INFO]]))),G2156)</f>
        <v>102</v>
      </c>
    </row>
    <row r="2158" spans="1:7" x14ac:dyDescent="0.25">
      <c r="A2158" s="4" t="s">
        <v>2454</v>
      </c>
      <c r="B2158" s="5">
        <v>335690348503</v>
      </c>
      <c r="C2158" s="4" t="s">
        <v>10408</v>
      </c>
      <c r="D2158" s="4" t="s">
        <v>7842</v>
      </c>
      <c r="E2158" s="6" t="s">
        <v>8151</v>
      </c>
      <c r="F2158" s="5">
        <f>decoded[[#This Row],[FRT_DEC]]-B2157</f>
        <v>4</v>
      </c>
      <c r="G2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INFO]]))),G2157)</f>
        <v>102</v>
      </c>
    </row>
    <row r="2159" spans="1:7" x14ac:dyDescent="0.25">
      <c r="A2159" s="4" t="s">
        <v>2455</v>
      </c>
      <c r="B2159" s="5">
        <v>335690348526</v>
      </c>
      <c r="C2159" s="4" t="s">
        <v>10409</v>
      </c>
      <c r="D2159" s="4" t="s">
        <v>1099</v>
      </c>
      <c r="E2159" s="6" t="s">
        <v>2098</v>
      </c>
      <c r="F2159" s="5">
        <f>decoded[[#This Row],[FRT_DEC]]-B2158</f>
        <v>23</v>
      </c>
      <c r="G2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INFO]]))),G2158)</f>
        <v>102</v>
      </c>
    </row>
    <row r="2160" spans="1:7" x14ac:dyDescent="0.25">
      <c r="A2160" s="4" t="s">
        <v>2456</v>
      </c>
      <c r="B2160" s="5">
        <v>335690348531</v>
      </c>
      <c r="C2160" s="4" t="s">
        <v>10410</v>
      </c>
      <c r="D2160" s="4" t="s">
        <v>72</v>
      </c>
      <c r="E2160" s="6" t="s">
        <v>2099</v>
      </c>
      <c r="F2160" s="5">
        <f>decoded[[#This Row],[FRT_DEC]]-B2159</f>
        <v>5</v>
      </c>
      <c r="G2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INFO]]))),G2159)</f>
        <v>102</v>
      </c>
    </row>
    <row r="2161" spans="1:7" x14ac:dyDescent="0.25">
      <c r="A2161" s="4" t="s">
        <v>2457</v>
      </c>
      <c r="B2161" s="5">
        <v>335690348552</v>
      </c>
      <c r="C2161" s="4" t="s">
        <v>10411</v>
      </c>
      <c r="D2161" s="4" t="s">
        <v>1099</v>
      </c>
      <c r="E2161" s="6" t="s">
        <v>2100</v>
      </c>
      <c r="F2161" s="5">
        <f>decoded[[#This Row],[FRT_DEC]]-B2160</f>
        <v>21</v>
      </c>
      <c r="G2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INFO]]))),G2160)</f>
        <v>102</v>
      </c>
    </row>
    <row r="2162" spans="1:7" x14ac:dyDescent="0.25">
      <c r="A2162" s="4" t="s">
        <v>2458</v>
      </c>
      <c r="B2162" s="5">
        <v>335690348558</v>
      </c>
      <c r="C2162" s="4" t="s">
        <v>10412</v>
      </c>
      <c r="D2162" s="4" t="s">
        <v>72</v>
      </c>
      <c r="E2162" s="6" t="s">
        <v>2101</v>
      </c>
      <c r="F2162" s="5">
        <f>decoded[[#This Row],[FRT_DEC]]-B2161</f>
        <v>6</v>
      </c>
      <c r="G2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INFO]]))),G2161)</f>
        <v>102</v>
      </c>
    </row>
    <row r="2163" spans="1:7" x14ac:dyDescent="0.25">
      <c r="A2163" s="4" t="s">
        <v>2459</v>
      </c>
      <c r="B2163" s="5">
        <v>335690348579</v>
      </c>
      <c r="C2163" s="4" t="s">
        <v>10413</v>
      </c>
      <c r="D2163" s="4" t="s">
        <v>1099</v>
      </c>
      <c r="E2163" s="6" t="s">
        <v>2102</v>
      </c>
      <c r="F2163" s="5">
        <f>decoded[[#This Row],[FRT_DEC]]-B2162</f>
        <v>21</v>
      </c>
      <c r="G2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INFO]]))),G2162)</f>
        <v>102</v>
      </c>
    </row>
    <row r="2164" spans="1:7" x14ac:dyDescent="0.25">
      <c r="A2164" s="4" t="s">
        <v>2460</v>
      </c>
      <c r="B2164" s="5">
        <v>335690348585</v>
      </c>
      <c r="C2164" s="4" t="s">
        <v>10414</v>
      </c>
      <c r="D2164" s="4" t="s">
        <v>72</v>
      </c>
      <c r="E2164" s="6" t="s">
        <v>2103</v>
      </c>
      <c r="F2164" s="5">
        <f>decoded[[#This Row],[FRT_DEC]]-B2163</f>
        <v>6</v>
      </c>
      <c r="G2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INFO]]))),G2163)</f>
        <v>102</v>
      </c>
    </row>
    <row r="2165" spans="1:7" x14ac:dyDescent="0.25">
      <c r="A2165" s="4" t="s">
        <v>2461</v>
      </c>
      <c r="B2165" s="5">
        <v>335690348601</v>
      </c>
      <c r="C2165" s="4" t="s">
        <v>10415</v>
      </c>
      <c r="D2165" s="4" t="s">
        <v>40</v>
      </c>
      <c r="E2165" s="6" t="s">
        <v>2042</v>
      </c>
      <c r="F2165" s="5">
        <f>decoded[[#This Row],[FRT_DEC]]-B2164</f>
        <v>16</v>
      </c>
      <c r="G2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INFO]]))),G2164)</f>
        <v>102</v>
      </c>
    </row>
    <row r="2166" spans="1:7" x14ac:dyDescent="0.25">
      <c r="A2166" s="4" t="s">
        <v>2462</v>
      </c>
      <c r="B2166" s="5">
        <v>335690348603</v>
      </c>
      <c r="C2166" s="4" t="s">
        <v>10416</v>
      </c>
      <c r="D2166" s="4" t="s">
        <v>2043</v>
      </c>
      <c r="E2166" s="6" t="s">
        <v>10417</v>
      </c>
      <c r="F2166" s="5">
        <f>decoded[[#This Row],[FRT_DEC]]-B2165</f>
        <v>2</v>
      </c>
      <c r="G2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INFO]]))),G2165)</f>
        <v>102</v>
      </c>
    </row>
    <row r="2167" spans="1:7" ht="30" x14ac:dyDescent="0.25">
      <c r="A2167" s="4" t="s">
        <v>2463</v>
      </c>
      <c r="B2167" s="5">
        <v>335690348624</v>
      </c>
      <c r="C2167" s="4" t="s">
        <v>10418</v>
      </c>
      <c r="D2167" s="4" t="s">
        <v>241</v>
      </c>
      <c r="E2167" s="6" t="s">
        <v>2111</v>
      </c>
      <c r="F2167" s="5">
        <f>decoded[[#This Row],[FRT_DEC]]-B2166</f>
        <v>21</v>
      </c>
      <c r="G2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INFO]]))),G2166)</f>
        <v>102</v>
      </c>
    </row>
    <row r="2168" spans="1:7" x14ac:dyDescent="0.25">
      <c r="A2168" s="4" t="s">
        <v>2464</v>
      </c>
      <c r="B2168" s="5">
        <v>335690348628</v>
      </c>
      <c r="C2168" s="4" t="s">
        <v>10419</v>
      </c>
      <c r="D2168" s="4" t="s">
        <v>243</v>
      </c>
      <c r="E2168" s="6" t="s">
        <v>3939</v>
      </c>
      <c r="F2168" s="5">
        <f>decoded[[#This Row],[FRT_DEC]]-B2167</f>
        <v>4</v>
      </c>
      <c r="G2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INFO]]))),G2167)</f>
        <v>102</v>
      </c>
    </row>
    <row r="2169" spans="1:7" x14ac:dyDescent="0.25">
      <c r="A2169" s="4" t="s">
        <v>2465</v>
      </c>
      <c r="B2169" s="5">
        <v>335690348680</v>
      </c>
      <c r="C2169" s="4" t="s">
        <v>10420</v>
      </c>
      <c r="D2169" s="4" t="s">
        <v>40</v>
      </c>
      <c r="E2169" s="6" t="s">
        <v>44</v>
      </c>
      <c r="F2169" s="5">
        <f>decoded[[#This Row],[FRT_DEC]]-B2168</f>
        <v>52</v>
      </c>
      <c r="G2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INFO]]))),G2168)</f>
        <v>102</v>
      </c>
    </row>
    <row r="2170" spans="1:7" x14ac:dyDescent="0.25">
      <c r="A2170" s="4" t="s">
        <v>2466</v>
      </c>
      <c r="B2170" s="5">
        <v>335690348686</v>
      </c>
      <c r="C2170" s="4" t="s">
        <v>10421</v>
      </c>
      <c r="D2170" s="4" t="s">
        <v>246</v>
      </c>
      <c r="E2170" s="6" t="s">
        <v>10422</v>
      </c>
      <c r="F2170" s="5">
        <f>decoded[[#This Row],[FRT_DEC]]-B2169</f>
        <v>6</v>
      </c>
      <c r="G2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INFO]]))),G2169)</f>
        <v>102</v>
      </c>
    </row>
    <row r="2171" spans="1:7" x14ac:dyDescent="0.25">
      <c r="A2171" s="4" t="s">
        <v>2467</v>
      </c>
      <c r="B2171" s="5">
        <v>335690348692</v>
      </c>
      <c r="C2171" s="4" t="s">
        <v>10423</v>
      </c>
      <c r="D2171" s="4" t="s">
        <v>1099</v>
      </c>
      <c r="E2171" s="6" t="s">
        <v>2104</v>
      </c>
      <c r="F2171" s="5">
        <f>decoded[[#This Row],[FRT_DEC]]-B2170</f>
        <v>6</v>
      </c>
      <c r="G2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INFO]]))),G2170)</f>
        <v>102</v>
      </c>
    </row>
    <row r="2172" spans="1:7" x14ac:dyDescent="0.25">
      <c r="A2172" s="4" t="s">
        <v>2468</v>
      </c>
      <c r="B2172" s="5">
        <v>335690348699</v>
      </c>
      <c r="C2172" s="4" t="s">
        <v>10424</v>
      </c>
      <c r="D2172" s="4" t="s">
        <v>1099</v>
      </c>
      <c r="E2172" s="6" t="s">
        <v>2105</v>
      </c>
      <c r="F2172" s="5">
        <f>decoded[[#This Row],[FRT_DEC]]-B2171</f>
        <v>7</v>
      </c>
      <c r="G2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INFO]]))),G2171)</f>
        <v>102</v>
      </c>
    </row>
    <row r="2173" spans="1:7" x14ac:dyDescent="0.25">
      <c r="A2173" s="4" t="s">
        <v>2469</v>
      </c>
      <c r="B2173" s="5">
        <v>335690348711</v>
      </c>
      <c r="C2173" s="4" t="s">
        <v>10425</v>
      </c>
      <c r="D2173" s="4" t="s">
        <v>72</v>
      </c>
      <c r="E2173" s="6" t="s">
        <v>2092</v>
      </c>
      <c r="F2173" s="5">
        <f>decoded[[#This Row],[FRT_DEC]]-B2172</f>
        <v>12</v>
      </c>
      <c r="G2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INFO]]))),G2172)</f>
        <v>102</v>
      </c>
    </row>
    <row r="2174" spans="1:7" x14ac:dyDescent="0.25">
      <c r="A2174" s="4" t="s">
        <v>2470</v>
      </c>
      <c r="B2174" s="5">
        <v>335690349045</v>
      </c>
      <c r="C2174" s="4" t="s">
        <v>10426</v>
      </c>
      <c r="D2174" s="4" t="s">
        <v>2045</v>
      </c>
      <c r="E2174" s="6" t="s">
        <v>8267</v>
      </c>
      <c r="F2174" s="5">
        <f>decoded[[#This Row],[FRT_DEC]]-B2173</f>
        <v>334</v>
      </c>
      <c r="G2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INFO]]))),G2173)</f>
        <v>102</v>
      </c>
    </row>
    <row r="2175" spans="1:7" x14ac:dyDescent="0.25">
      <c r="A2175" s="4" t="s">
        <v>2471</v>
      </c>
      <c r="B2175" s="5">
        <v>335690349218</v>
      </c>
      <c r="C2175" s="4" t="s">
        <v>10427</v>
      </c>
      <c r="D2175" s="4" t="s">
        <v>249</v>
      </c>
      <c r="E2175" s="6" t="s">
        <v>7084</v>
      </c>
      <c r="F2175" s="5">
        <f>decoded[[#This Row],[FRT_DEC]]-B2174</f>
        <v>173</v>
      </c>
      <c r="G2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INFO]]))),G2174)</f>
        <v>102</v>
      </c>
    </row>
    <row r="2176" spans="1:7" x14ac:dyDescent="0.25">
      <c r="A2176" s="4" t="s">
        <v>2472</v>
      </c>
      <c r="B2176" s="5">
        <v>335690349238</v>
      </c>
      <c r="C2176" s="4" t="s">
        <v>10428</v>
      </c>
      <c r="D2176" s="4" t="s">
        <v>1099</v>
      </c>
      <c r="E2176" s="6" t="s">
        <v>2093</v>
      </c>
      <c r="F2176" s="5">
        <f>decoded[[#This Row],[FRT_DEC]]-B2175</f>
        <v>20</v>
      </c>
      <c r="G2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INFO]]))),G2175)</f>
        <v>102</v>
      </c>
    </row>
    <row r="2177" spans="1:7" x14ac:dyDescent="0.25">
      <c r="A2177" s="4" t="s">
        <v>2473</v>
      </c>
      <c r="B2177" s="5">
        <v>335690349243</v>
      </c>
      <c r="C2177" s="4" t="s">
        <v>10429</v>
      </c>
      <c r="D2177" s="4" t="s">
        <v>1099</v>
      </c>
      <c r="E2177" s="6" t="s">
        <v>2106</v>
      </c>
      <c r="F2177" s="5">
        <f>decoded[[#This Row],[FRT_DEC]]-B2176</f>
        <v>5</v>
      </c>
      <c r="G2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INFO]]))),G2176)</f>
        <v>102</v>
      </c>
    </row>
    <row r="2178" spans="1:7" x14ac:dyDescent="0.25">
      <c r="A2178" s="4" t="s">
        <v>2474</v>
      </c>
      <c r="B2178" s="5">
        <v>335690349256</v>
      </c>
      <c r="C2178" s="4" t="s">
        <v>10430</v>
      </c>
      <c r="D2178" s="4" t="s">
        <v>40</v>
      </c>
      <c r="E2178" s="6" t="s">
        <v>328</v>
      </c>
      <c r="F2178" s="5">
        <f>decoded[[#This Row],[FRT_DEC]]-B2177</f>
        <v>13</v>
      </c>
      <c r="G2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INFO]]))),G2177)</f>
        <v>102</v>
      </c>
    </row>
    <row r="2179" spans="1:7" x14ac:dyDescent="0.25">
      <c r="A2179" s="4" t="s">
        <v>2475</v>
      </c>
      <c r="B2179" s="5">
        <v>335690349259</v>
      </c>
      <c r="C2179" s="4" t="s">
        <v>10431</v>
      </c>
      <c r="D2179" s="4" t="s">
        <v>330</v>
      </c>
      <c r="E2179" s="6" t="s">
        <v>10432</v>
      </c>
      <c r="F2179" s="5">
        <f>decoded[[#This Row],[FRT_DEC]]-B2178</f>
        <v>3</v>
      </c>
      <c r="G2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INFO]]))),G2178)</f>
        <v>102</v>
      </c>
    </row>
    <row r="2180" spans="1:7" x14ac:dyDescent="0.25">
      <c r="A2180" s="4" t="s">
        <v>2476</v>
      </c>
      <c r="B2180" s="5">
        <v>335690349280</v>
      </c>
      <c r="C2180" s="4" t="s">
        <v>10433</v>
      </c>
      <c r="D2180" s="4" t="s">
        <v>40</v>
      </c>
      <c r="E2180" s="6" t="s">
        <v>724</v>
      </c>
      <c r="F2180" s="5">
        <f>decoded[[#This Row],[FRT_DEC]]-B2179</f>
        <v>21</v>
      </c>
      <c r="G2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INFO]]))),G2179)</f>
        <v>102</v>
      </c>
    </row>
    <row r="2181" spans="1:7" x14ac:dyDescent="0.25">
      <c r="A2181" s="4" t="s">
        <v>2477</v>
      </c>
      <c r="B2181" s="5">
        <v>335690349301</v>
      </c>
      <c r="C2181" s="4" t="s">
        <v>10434</v>
      </c>
      <c r="D2181" s="4" t="s">
        <v>40</v>
      </c>
      <c r="E2181" s="6" t="s">
        <v>45</v>
      </c>
      <c r="F2181" s="5">
        <f>decoded[[#This Row],[FRT_DEC]]-B2180</f>
        <v>21</v>
      </c>
      <c r="G2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INFO]]))),G2180)</f>
        <v>102</v>
      </c>
    </row>
    <row r="2182" spans="1:7" x14ac:dyDescent="0.25">
      <c r="A2182" s="4" t="s">
        <v>2478</v>
      </c>
      <c r="B2182" s="5">
        <v>335690349305</v>
      </c>
      <c r="C2182" s="4" t="s">
        <v>10435</v>
      </c>
      <c r="D2182" s="4" t="s">
        <v>46</v>
      </c>
      <c r="E2182" s="6" t="s">
        <v>6961</v>
      </c>
      <c r="F2182" s="5">
        <f>decoded[[#This Row],[FRT_DEC]]-B2181</f>
        <v>4</v>
      </c>
      <c r="G2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INFO]]))),G2181)</f>
        <v>102</v>
      </c>
    </row>
    <row r="2183" spans="1:7" x14ac:dyDescent="0.25">
      <c r="A2183" s="4" t="s">
        <v>2479</v>
      </c>
      <c r="B2183" s="5">
        <v>335690349312</v>
      </c>
      <c r="C2183" s="4" t="s">
        <v>10436</v>
      </c>
      <c r="D2183" s="4" t="s">
        <v>72</v>
      </c>
      <c r="E2183" s="6" t="s">
        <v>3683</v>
      </c>
      <c r="F2183" s="5">
        <f>decoded[[#This Row],[FRT_DEC]]-B2182</f>
        <v>7</v>
      </c>
      <c r="G2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INFO]]))),G2182)</f>
        <v>102</v>
      </c>
    </row>
    <row r="2184" spans="1:7" x14ac:dyDescent="0.25">
      <c r="A2184" s="4" t="s">
        <v>2480</v>
      </c>
      <c r="B2184" s="5">
        <v>335690349317</v>
      </c>
      <c r="C2184" s="4" t="s">
        <v>10437</v>
      </c>
      <c r="D2184" s="4" t="s">
        <v>72</v>
      </c>
      <c r="E2184" s="6" t="s">
        <v>2088</v>
      </c>
      <c r="F2184" s="5">
        <f>decoded[[#This Row],[FRT_DEC]]-B2183</f>
        <v>5</v>
      </c>
      <c r="G2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INFO]]))),G2183)</f>
        <v>102</v>
      </c>
    </row>
    <row r="2185" spans="1:7" x14ac:dyDescent="0.25">
      <c r="A2185" s="4" t="s">
        <v>2481</v>
      </c>
      <c r="B2185" s="5">
        <v>335690349332</v>
      </c>
      <c r="C2185" s="4" t="s">
        <v>10438</v>
      </c>
      <c r="D2185" s="4" t="s">
        <v>72</v>
      </c>
      <c r="E2185" s="6" t="s">
        <v>2107</v>
      </c>
      <c r="F2185" s="5">
        <f>decoded[[#This Row],[FRT_DEC]]-B2184</f>
        <v>15</v>
      </c>
      <c r="G2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INFO]]))),G2184)</f>
        <v>102</v>
      </c>
    </row>
    <row r="2186" spans="1:7" x14ac:dyDescent="0.25">
      <c r="A2186" s="4" t="s">
        <v>2482</v>
      </c>
      <c r="B2186" s="5">
        <v>335690350072</v>
      </c>
      <c r="C2186" s="4" t="s">
        <v>10439</v>
      </c>
      <c r="D2186" s="4" t="s">
        <v>7938</v>
      </c>
      <c r="E2186" s="6" t="s">
        <v>8184</v>
      </c>
      <c r="F2186" s="5">
        <f>decoded[[#This Row],[FRT_DEC]]-B2185</f>
        <v>740</v>
      </c>
      <c r="G2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INFO]]))),G2185)</f>
        <v>102</v>
      </c>
    </row>
    <row r="2187" spans="1:7" x14ac:dyDescent="0.25">
      <c r="A2187" s="4" t="s">
        <v>2483</v>
      </c>
      <c r="B2187" s="5">
        <v>335690350565</v>
      </c>
      <c r="C2187" s="4" t="s">
        <v>10440</v>
      </c>
      <c r="D2187" s="4" t="s">
        <v>7842</v>
      </c>
      <c r="E2187" s="6" t="s">
        <v>7989</v>
      </c>
      <c r="F2187" s="5">
        <f>decoded[[#This Row],[FRT_DEC]]-B2186</f>
        <v>493</v>
      </c>
      <c r="G2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INFO]]))),G2186)</f>
        <v>102</v>
      </c>
    </row>
    <row r="2188" spans="1:7" x14ac:dyDescent="0.25">
      <c r="A2188" s="4" t="s">
        <v>2484</v>
      </c>
      <c r="B2188" s="5">
        <v>335690350571</v>
      </c>
      <c r="C2188" s="4" t="s">
        <v>10441</v>
      </c>
      <c r="D2188" s="4" t="s">
        <v>2044</v>
      </c>
      <c r="E2188" s="6" t="s">
        <v>3931</v>
      </c>
      <c r="F2188" s="5">
        <f>decoded[[#This Row],[FRT_DEC]]-B2187</f>
        <v>6</v>
      </c>
      <c r="G2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INFO]]))),G2187)</f>
        <v>102</v>
      </c>
    </row>
    <row r="2189" spans="1:7" x14ac:dyDescent="0.25">
      <c r="A2189" s="4" t="s">
        <v>2485</v>
      </c>
      <c r="B2189" s="5">
        <v>335690350576</v>
      </c>
      <c r="C2189" s="4" t="s">
        <v>10442</v>
      </c>
      <c r="D2189" s="4" t="s">
        <v>7938</v>
      </c>
      <c r="E2189" s="6" t="s">
        <v>7991</v>
      </c>
      <c r="F2189" s="5">
        <f>decoded[[#This Row],[FRT_DEC]]-B2188</f>
        <v>5</v>
      </c>
      <c r="G2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INFO]]))),G2188)</f>
        <v>102</v>
      </c>
    </row>
    <row r="2190" spans="1:7" x14ac:dyDescent="0.25">
      <c r="A2190" s="4" t="s">
        <v>2486</v>
      </c>
      <c r="B2190" s="5">
        <v>335690352766</v>
      </c>
      <c r="C2190" s="4" t="s">
        <v>10443</v>
      </c>
      <c r="D2190" s="4" t="s">
        <v>7842</v>
      </c>
      <c r="E2190" s="6" t="s">
        <v>7936</v>
      </c>
      <c r="F2190" s="5">
        <f>decoded[[#This Row],[FRT_DEC]]-B2189</f>
        <v>2190</v>
      </c>
      <c r="G2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INFO]]))),G2189)</f>
        <v>102</v>
      </c>
    </row>
    <row r="2191" spans="1:7" x14ac:dyDescent="0.25">
      <c r="A2191" s="4" t="s">
        <v>2487</v>
      </c>
      <c r="B2191" s="5">
        <v>335690353529</v>
      </c>
      <c r="C2191" s="4" t="s">
        <v>10444</v>
      </c>
      <c r="D2191" s="4" t="s">
        <v>7938</v>
      </c>
      <c r="E2191" s="6" t="s">
        <v>7939</v>
      </c>
      <c r="F2191" s="5">
        <f>decoded[[#This Row],[FRT_DEC]]-B2190</f>
        <v>763</v>
      </c>
      <c r="G2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INFO]]))),G2190)</f>
        <v>102</v>
      </c>
    </row>
    <row r="2192" spans="1:7" x14ac:dyDescent="0.25">
      <c r="A2192" s="4" t="s">
        <v>2488</v>
      </c>
      <c r="B2192" s="5">
        <v>335690361036</v>
      </c>
      <c r="C2192" s="4" t="s">
        <v>10445</v>
      </c>
      <c r="D2192" s="4" t="s">
        <v>7842</v>
      </c>
      <c r="E2192" s="6" t="s">
        <v>7989</v>
      </c>
      <c r="F2192" s="5">
        <f>decoded[[#This Row],[FRT_DEC]]-B2191</f>
        <v>7507</v>
      </c>
      <c r="G2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INFO]]))),G2191)</f>
        <v>102</v>
      </c>
    </row>
    <row r="2193" spans="1:7" x14ac:dyDescent="0.25">
      <c r="A2193" s="4" t="s">
        <v>2489</v>
      </c>
      <c r="B2193" s="5">
        <v>335690361041</v>
      </c>
      <c r="C2193" s="4" t="s">
        <v>10446</v>
      </c>
      <c r="D2193" s="4" t="s">
        <v>292</v>
      </c>
      <c r="E2193" s="6" t="s">
        <v>10447</v>
      </c>
      <c r="F2193" s="5">
        <f>decoded[[#This Row],[FRT_DEC]]-B2192</f>
        <v>5</v>
      </c>
      <c r="G2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INFO]]))),G2192)</f>
        <v>102</v>
      </c>
    </row>
    <row r="2194" spans="1:7" x14ac:dyDescent="0.25">
      <c r="A2194" s="4" t="s">
        <v>2490</v>
      </c>
      <c r="B2194" s="5">
        <v>335690361044</v>
      </c>
      <c r="C2194" s="4" t="s">
        <v>10448</v>
      </c>
      <c r="D2194" s="4" t="s">
        <v>216</v>
      </c>
      <c r="E2194" s="6" t="s">
        <v>3970</v>
      </c>
      <c r="F2194" s="5">
        <f>decoded[[#This Row],[FRT_DEC]]-B2193</f>
        <v>3</v>
      </c>
      <c r="G2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INFO]]))),G2193)</f>
        <v>102</v>
      </c>
    </row>
    <row r="2195" spans="1:7" x14ac:dyDescent="0.25">
      <c r="A2195" s="4" t="s">
        <v>2491</v>
      </c>
      <c r="B2195" s="5">
        <v>335690361091</v>
      </c>
      <c r="C2195" s="4" t="s">
        <v>10449</v>
      </c>
      <c r="D2195" s="4" t="s">
        <v>221</v>
      </c>
      <c r="E2195" s="6" t="s">
        <v>222</v>
      </c>
      <c r="F2195" s="5">
        <f>decoded[[#This Row],[FRT_DEC]]-B2194</f>
        <v>47</v>
      </c>
      <c r="G2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INFO]]))),G2194)</f>
        <v>102</v>
      </c>
    </row>
    <row r="2196" spans="1:7" x14ac:dyDescent="0.25">
      <c r="A2196" s="4" t="s">
        <v>2492</v>
      </c>
      <c r="B2196" s="5">
        <v>335690361105</v>
      </c>
      <c r="C2196" s="4" t="s">
        <v>10450</v>
      </c>
      <c r="D2196" s="4" t="s">
        <v>40</v>
      </c>
      <c r="E2196" s="6" t="s">
        <v>293</v>
      </c>
      <c r="F2196" s="5">
        <f>decoded[[#This Row],[FRT_DEC]]-B2195</f>
        <v>14</v>
      </c>
      <c r="G2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INFO]]))),G2195)</f>
        <v>102</v>
      </c>
    </row>
    <row r="2197" spans="1:7" x14ac:dyDescent="0.25">
      <c r="A2197" s="4" t="s">
        <v>2493</v>
      </c>
      <c r="B2197" s="5">
        <v>335690361113</v>
      </c>
      <c r="C2197" s="4" t="s">
        <v>10451</v>
      </c>
      <c r="D2197" s="4" t="s">
        <v>2045</v>
      </c>
      <c r="E2197" s="6" t="s">
        <v>8098</v>
      </c>
      <c r="F2197" s="5">
        <f>decoded[[#This Row],[FRT_DEC]]-B2196</f>
        <v>8</v>
      </c>
      <c r="G2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INFO]]))),G2196)</f>
        <v>102</v>
      </c>
    </row>
    <row r="2198" spans="1:7" x14ac:dyDescent="0.25">
      <c r="A2198" s="4" t="s">
        <v>2494</v>
      </c>
      <c r="B2198" s="5">
        <v>335690361116</v>
      </c>
      <c r="C2198" s="4" t="s">
        <v>10452</v>
      </c>
      <c r="D2198" s="4" t="s">
        <v>294</v>
      </c>
      <c r="E2198" s="6" t="s">
        <v>10453</v>
      </c>
      <c r="F2198" s="5">
        <f>decoded[[#This Row],[FRT_DEC]]-B2197</f>
        <v>3</v>
      </c>
      <c r="G2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INFO]]))),G2197)</f>
        <v>102</v>
      </c>
    </row>
    <row r="2199" spans="1:7" x14ac:dyDescent="0.25">
      <c r="A2199" s="4" t="s">
        <v>2495</v>
      </c>
      <c r="B2199" s="5">
        <v>335690361120</v>
      </c>
      <c r="C2199" s="4" t="s">
        <v>10454</v>
      </c>
      <c r="D2199" s="4" t="s">
        <v>7938</v>
      </c>
      <c r="E2199" s="6" t="s">
        <v>7991</v>
      </c>
      <c r="F2199" s="5">
        <f>decoded[[#This Row],[FRT_DEC]]-B2198</f>
        <v>4</v>
      </c>
      <c r="G2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INFO]]))),G2198)</f>
        <v>102</v>
      </c>
    </row>
    <row r="2200" spans="1:7" x14ac:dyDescent="0.25">
      <c r="A2200" s="4" t="s">
        <v>2496</v>
      </c>
      <c r="B2200" s="5">
        <v>335690362078</v>
      </c>
      <c r="C2200" s="4" t="s">
        <v>10455</v>
      </c>
      <c r="D2200" s="4" t="s">
        <v>7842</v>
      </c>
      <c r="E2200" s="6" t="s">
        <v>7993</v>
      </c>
      <c r="F2200" s="5">
        <f>decoded[[#This Row],[FRT_DEC]]-B2199</f>
        <v>958</v>
      </c>
      <c r="G2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INFO]]))),G2199)</f>
        <v>102</v>
      </c>
    </row>
    <row r="2201" spans="1:7" x14ac:dyDescent="0.25">
      <c r="A2201" s="4" t="s">
        <v>2497</v>
      </c>
      <c r="B2201" s="5">
        <v>335690362096</v>
      </c>
      <c r="C2201" s="4" t="s">
        <v>10456</v>
      </c>
      <c r="D2201" s="4" t="s">
        <v>1099</v>
      </c>
      <c r="E2201" s="6" t="s">
        <v>2081</v>
      </c>
      <c r="F2201" s="5">
        <f>decoded[[#This Row],[FRT_DEC]]-B2200</f>
        <v>18</v>
      </c>
      <c r="G2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INFO]]))),G2200)</f>
        <v>102</v>
      </c>
    </row>
    <row r="2202" spans="1:7" x14ac:dyDescent="0.25">
      <c r="A2202" s="4" t="s">
        <v>2498</v>
      </c>
      <c r="B2202" s="5">
        <v>335690362099</v>
      </c>
      <c r="C2202" s="4" t="s">
        <v>10457</v>
      </c>
      <c r="D2202" s="4" t="s">
        <v>1099</v>
      </c>
      <c r="E2202" s="6" t="s">
        <v>2089</v>
      </c>
      <c r="F2202" s="5">
        <f>decoded[[#This Row],[FRT_DEC]]-B2201</f>
        <v>3</v>
      </c>
      <c r="G2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INFO]]))),G2201)</f>
        <v>102</v>
      </c>
    </row>
    <row r="2203" spans="1:7" x14ac:dyDescent="0.25">
      <c r="A2203" s="4" t="s">
        <v>2499</v>
      </c>
      <c r="B2203" s="5">
        <v>335690362107</v>
      </c>
      <c r="C2203" s="4" t="s">
        <v>10458</v>
      </c>
      <c r="D2203" s="4" t="s">
        <v>72</v>
      </c>
      <c r="E2203" s="6" t="s">
        <v>2090</v>
      </c>
      <c r="F2203" s="5">
        <f>decoded[[#This Row],[FRT_DEC]]-B2202</f>
        <v>8</v>
      </c>
      <c r="G2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INFO]]))),G2202)</f>
        <v>102</v>
      </c>
    </row>
    <row r="2204" spans="1:7" x14ac:dyDescent="0.25">
      <c r="A2204" s="4" t="s">
        <v>2500</v>
      </c>
      <c r="B2204" s="5">
        <v>335690362124</v>
      </c>
      <c r="C2204" s="4" t="s">
        <v>10459</v>
      </c>
      <c r="D2204" s="4" t="s">
        <v>6</v>
      </c>
      <c r="E2204" s="6" t="s">
        <v>10460</v>
      </c>
      <c r="F2204" s="5">
        <f>decoded[[#This Row],[FRT_DEC]]-B2203</f>
        <v>17</v>
      </c>
      <c r="G2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INFO]]))),G2203)</f>
        <v>103</v>
      </c>
    </row>
    <row r="2205" spans="1:7" x14ac:dyDescent="0.25">
      <c r="A2205" s="4" t="s">
        <v>2501</v>
      </c>
      <c r="B2205" s="5">
        <v>335690362148</v>
      </c>
      <c r="C2205" s="4" t="s">
        <v>10461</v>
      </c>
      <c r="D2205" s="4" t="s">
        <v>72</v>
      </c>
      <c r="E2205" s="6" t="s">
        <v>2092</v>
      </c>
      <c r="F2205" s="5">
        <f>decoded[[#This Row],[FRT_DEC]]-B2204</f>
        <v>24</v>
      </c>
      <c r="G2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INFO]]))),G2204)</f>
        <v>103</v>
      </c>
    </row>
    <row r="2206" spans="1:7" x14ac:dyDescent="0.25">
      <c r="A2206" s="4" t="s">
        <v>2502</v>
      </c>
      <c r="B2206" s="5">
        <v>335690362185</v>
      </c>
      <c r="C2206" s="4" t="s">
        <v>10462</v>
      </c>
      <c r="D2206" s="4" t="s">
        <v>3671</v>
      </c>
      <c r="E2206" s="6" t="s">
        <v>10463</v>
      </c>
      <c r="F2206" s="5">
        <f>decoded[[#This Row],[FRT_DEC]]-B2205</f>
        <v>37</v>
      </c>
      <c r="G2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INFO]]))),G2205)</f>
        <v>103</v>
      </c>
    </row>
    <row r="2207" spans="1:7" x14ac:dyDescent="0.25">
      <c r="A2207" s="4" t="s">
        <v>2503</v>
      </c>
      <c r="B2207" s="5">
        <v>335690362188</v>
      </c>
      <c r="C2207" s="4" t="s">
        <v>10464</v>
      </c>
      <c r="D2207" s="4" t="s">
        <v>3671</v>
      </c>
      <c r="E2207" s="6" t="s">
        <v>7881</v>
      </c>
      <c r="F2207" s="5">
        <f>decoded[[#This Row],[FRT_DEC]]-B2206</f>
        <v>3</v>
      </c>
      <c r="G2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INFO]]))),G2206)</f>
        <v>103</v>
      </c>
    </row>
    <row r="2208" spans="1:7" x14ac:dyDescent="0.25">
      <c r="A2208" s="4" t="s">
        <v>2504</v>
      </c>
      <c r="B2208" s="5">
        <v>335690363099</v>
      </c>
      <c r="C2208" s="4" t="s">
        <v>10465</v>
      </c>
      <c r="D2208" s="4" t="s">
        <v>249</v>
      </c>
      <c r="E2208" s="6" t="s">
        <v>7834</v>
      </c>
      <c r="F2208" s="5">
        <f>decoded[[#This Row],[FRT_DEC]]-B2207</f>
        <v>911</v>
      </c>
      <c r="G2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INFO]]))),G2207)</f>
        <v>103</v>
      </c>
    </row>
    <row r="2209" spans="1:7" x14ac:dyDescent="0.25">
      <c r="A2209" s="4" t="s">
        <v>2505</v>
      </c>
      <c r="B2209" s="5">
        <v>335690363103</v>
      </c>
      <c r="C2209" s="4" t="s">
        <v>10466</v>
      </c>
      <c r="D2209" s="4" t="s">
        <v>7938</v>
      </c>
      <c r="E2209" s="6" t="s">
        <v>7998</v>
      </c>
      <c r="F2209" s="5">
        <f>decoded[[#This Row],[FRT_DEC]]-B2208</f>
        <v>4</v>
      </c>
      <c r="G2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INFO]]))),G2208)</f>
        <v>103</v>
      </c>
    </row>
    <row r="2210" spans="1:7" x14ac:dyDescent="0.25">
      <c r="A2210" s="4" t="s">
        <v>2506</v>
      </c>
      <c r="B2210" s="5">
        <v>335690366731</v>
      </c>
      <c r="C2210" s="4" t="s">
        <v>10467</v>
      </c>
      <c r="D2210" s="4" t="s">
        <v>5</v>
      </c>
      <c r="E2210" s="6" t="s">
        <v>10468</v>
      </c>
      <c r="F2210" s="5">
        <f>decoded[[#This Row],[FRT_DEC]]-B2209</f>
        <v>3628</v>
      </c>
      <c r="G2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INFO]]))),G2209)</f>
        <v>103</v>
      </c>
    </row>
    <row r="2211" spans="1:7" x14ac:dyDescent="0.25">
      <c r="A2211" s="4" t="s">
        <v>2507</v>
      </c>
      <c r="B2211" s="5">
        <v>335690366735</v>
      </c>
      <c r="C2211" s="4" t="s">
        <v>10469</v>
      </c>
      <c r="D2211" s="4" t="s">
        <v>5</v>
      </c>
      <c r="E2211" s="6" t="s">
        <v>7877</v>
      </c>
      <c r="F2211" s="5">
        <f>decoded[[#This Row],[FRT_DEC]]-B2210</f>
        <v>4</v>
      </c>
      <c r="G2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INFO]]))),G2210)</f>
        <v>103</v>
      </c>
    </row>
    <row r="2212" spans="1:7" x14ac:dyDescent="0.25">
      <c r="A2212" s="4" t="s">
        <v>2508</v>
      </c>
      <c r="B2212" s="5">
        <v>335690366738</v>
      </c>
      <c r="C2212" s="4" t="s">
        <v>10470</v>
      </c>
      <c r="D2212" s="4" t="s">
        <v>3686</v>
      </c>
      <c r="E2212" s="6" t="s">
        <v>10471</v>
      </c>
      <c r="F2212" s="5">
        <f>decoded[[#This Row],[FRT_DEC]]-B2211</f>
        <v>3</v>
      </c>
      <c r="G2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INFO]]))),G2211)</f>
        <v>103</v>
      </c>
    </row>
    <row r="2213" spans="1:7" x14ac:dyDescent="0.25">
      <c r="A2213" s="4" t="s">
        <v>2509</v>
      </c>
      <c r="B2213" s="5">
        <v>335690366740</v>
      </c>
      <c r="C2213" s="4" t="s">
        <v>10472</v>
      </c>
      <c r="D2213" s="4" t="s">
        <v>3686</v>
      </c>
      <c r="E2213" s="6" t="s">
        <v>7878</v>
      </c>
      <c r="F2213" s="5">
        <f>decoded[[#This Row],[FRT_DEC]]-B2212</f>
        <v>2</v>
      </c>
      <c r="G2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INFO]]))),G2212)</f>
        <v>103</v>
      </c>
    </row>
    <row r="2214" spans="1:7" x14ac:dyDescent="0.25">
      <c r="A2214" s="4" t="s">
        <v>2510</v>
      </c>
      <c r="B2214" s="5">
        <v>335690366748</v>
      </c>
      <c r="C2214" s="4" t="s">
        <v>10473</v>
      </c>
      <c r="D2214" s="4" t="s">
        <v>7842</v>
      </c>
      <c r="E2214" s="6" t="s">
        <v>8006</v>
      </c>
      <c r="F2214" s="5">
        <f>decoded[[#This Row],[FRT_DEC]]-B2213</f>
        <v>8</v>
      </c>
      <c r="G2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INFO]]))),G2213)</f>
        <v>103</v>
      </c>
    </row>
    <row r="2215" spans="1:7" x14ac:dyDescent="0.25">
      <c r="A2215" s="4" t="s">
        <v>2511</v>
      </c>
      <c r="B2215" s="5">
        <v>335690366758</v>
      </c>
      <c r="C2215" s="4" t="s">
        <v>10474</v>
      </c>
      <c r="D2215" s="4" t="s">
        <v>241</v>
      </c>
      <c r="E2215" s="6" t="s">
        <v>2110</v>
      </c>
      <c r="F2215" s="5">
        <f>decoded[[#This Row],[FRT_DEC]]-B2214</f>
        <v>10</v>
      </c>
      <c r="G2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INFO]]))),G2214)</f>
        <v>103</v>
      </c>
    </row>
    <row r="2216" spans="1:7" x14ac:dyDescent="0.25">
      <c r="A2216" s="4" t="s">
        <v>2512</v>
      </c>
      <c r="B2216" s="5">
        <v>335690366760</v>
      </c>
      <c r="C2216" s="4" t="s">
        <v>10475</v>
      </c>
      <c r="D2216" s="4" t="s">
        <v>243</v>
      </c>
      <c r="E2216" s="6" t="s">
        <v>3984</v>
      </c>
      <c r="F2216" s="5">
        <f>decoded[[#This Row],[FRT_DEC]]-B2215</f>
        <v>2</v>
      </c>
      <c r="G2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INFO]]))),G2215)</f>
        <v>103</v>
      </c>
    </row>
    <row r="2217" spans="1:7" x14ac:dyDescent="0.25">
      <c r="A2217" s="4" t="s">
        <v>2513</v>
      </c>
      <c r="B2217" s="5">
        <v>335690366766</v>
      </c>
      <c r="C2217" s="4" t="s">
        <v>10476</v>
      </c>
      <c r="D2217" s="4" t="s">
        <v>1099</v>
      </c>
      <c r="E2217" s="6" t="s">
        <v>2093</v>
      </c>
      <c r="F2217" s="5">
        <f>decoded[[#This Row],[FRT_DEC]]-B2216</f>
        <v>6</v>
      </c>
      <c r="G2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INFO]]))),G2216)</f>
        <v>103</v>
      </c>
    </row>
    <row r="2218" spans="1:7" x14ac:dyDescent="0.25">
      <c r="A2218" s="4" t="s">
        <v>2514</v>
      </c>
      <c r="B2218" s="5">
        <v>335690366772</v>
      </c>
      <c r="C2218" s="4" t="s">
        <v>10477</v>
      </c>
      <c r="D2218" s="4" t="s">
        <v>72</v>
      </c>
      <c r="E2218" s="6" t="s">
        <v>2094</v>
      </c>
      <c r="F2218" s="5">
        <f>decoded[[#This Row],[FRT_DEC]]-B2217</f>
        <v>6</v>
      </c>
      <c r="G2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INFO]]))),G2217)</f>
        <v>103</v>
      </c>
    </row>
    <row r="2219" spans="1:7" x14ac:dyDescent="0.25">
      <c r="A2219" s="4" t="s">
        <v>2515</v>
      </c>
      <c r="B2219" s="5">
        <v>335690366778</v>
      </c>
      <c r="C2219" s="4" t="s">
        <v>10478</v>
      </c>
      <c r="D2219" s="4" t="s">
        <v>72</v>
      </c>
      <c r="E2219" s="6" t="s">
        <v>2095</v>
      </c>
      <c r="F2219" s="5">
        <f>decoded[[#This Row],[FRT_DEC]]-B2218</f>
        <v>6</v>
      </c>
      <c r="G2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INFO]]))),G2218)</f>
        <v>103</v>
      </c>
    </row>
    <row r="2220" spans="1:7" x14ac:dyDescent="0.25">
      <c r="A2220" s="4" t="s">
        <v>2516</v>
      </c>
      <c r="B2220" s="5">
        <v>335690366789</v>
      </c>
      <c r="C2220" s="4" t="s">
        <v>10479</v>
      </c>
      <c r="D2220" s="4" t="s">
        <v>246</v>
      </c>
      <c r="E2220" s="6" t="s">
        <v>10480</v>
      </c>
      <c r="F2220" s="5">
        <f>decoded[[#This Row],[FRT_DEC]]-B2219</f>
        <v>11</v>
      </c>
      <c r="G2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INFO]]))),G2219)</f>
        <v>103</v>
      </c>
    </row>
    <row r="2221" spans="1:7" x14ac:dyDescent="0.25">
      <c r="A2221" s="4" t="s">
        <v>2517</v>
      </c>
      <c r="B2221" s="5">
        <v>335690366793</v>
      </c>
      <c r="C2221" s="4" t="s">
        <v>10481</v>
      </c>
      <c r="D2221" s="4" t="s">
        <v>7938</v>
      </c>
      <c r="E2221" s="6" t="s">
        <v>8012</v>
      </c>
      <c r="F2221" s="5">
        <f>decoded[[#This Row],[FRT_DEC]]-B2220</f>
        <v>4</v>
      </c>
      <c r="G2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INFO]]))),G2220)</f>
        <v>103</v>
      </c>
    </row>
    <row r="2222" spans="1:7" x14ac:dyDescent="0.25">
      <c r="A2222" s="4" t="s">
        <v>2518</v>
      </c>
      <c r="B2222" s="5">
        <v>335690367187</v>
      </c>
      <c r="C2222" s="4" t="s">
        <v>10482</v>
      </c>
      <c r="D2222" s="4" t="s">
        <v>7842</v>
      </c>
      <c r="E2222" s="6" t="s">
        <v>8130</v>
      </c>
      <c r="F2222" s="5">
        <f>decoded[[#This Row],[FRT_DEC]]-B2221</f>
        <v>394</v>
      </c>
      <c r="G2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INFO]]))),G2221)</f>
        <v>103</v>
      </c>
    </row>
    <row r="2223" spans="1:7" x14ac:dyDescent="0.25">
      <c r="A2223" s="4" t="s">
        <v>2519</v>
      </c>
      <c r="B2223" s="5">
        <v>335690367194</v>
      </c>
      <c r="C2223" s="4" t="s">
        <v>10483</v>
      </c>
      <c r="D2223" s="4" t="s">
        <v>1099</v>
      </c>
      <c r="E2223" s="6" t="s">
        <v>2096</v>
      </c>
      <c r="F2223" s="5">
        <f>decoded[[#This Row],[FRT_DEC]]-B2222</f>
        <v>7</v>
      </c>
      <c r="G2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INFO]]))),G2222)</f>
        <v>103</v>
      </c>
    </row>
    <row r="2224" spans="1:7" x14ac:dyDescent="0.25">
      <c r="A2224" s="4" t="s">
        <v>2520</v>
      </c>
      <c r="B2224" s="5">
        <v>335690367200</v>
      </c>
      <c r="C2224" s="4" t="s">
        <v>10484</v>
      </c>
      <c r="D2224" s="4" t="s">
        <v>72</v>
      </c>
      <c r="E2224" s="6" t="s">
        <v>2097</v>
      </c>
      <c r="F2224" s="5">
        <f>decoded[[#This Row],[FRT_DEC]]-B2223</f>
        <v>6</v>
      </c>
      <c r="G2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INFO]]))),G2223)</f>
        <v>103</v>
      </c>
    </row>
    <row r="2225" spans="1:7" x14ac:dyDescent="0.25">
      <c r="A2225" s="4" t="s">
        <v>2521</v>
      </c>
      <c r="B2225" s="5">
        <v>335690367213</v>
      </c>
      <c r="C2225" s="4" t="s">
        <v>10485</v>
      </c>
      <c r="D2225" s="4" t="s">
        <v>3672</v>
      </c>
      <c r="E2225" s="6" t="s">
        <v>3991</v>
      </c>
      <c r="F2225" s="5">
        <f>decoded[[#This Row],[FRT_DEC]]-B2224</f>
        <v>13</v>
      </c>
      <c r="G2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INFO]]))),G2224)</f>
        <v>103</v>
      </c>
    </row>
    <row r="2226" spans="1:7" x14ac:dyDescent="0.25">
      <c r="A2226" s="4" t="s">
        <v>2522</v>
      </c>
      <c r="B2226" s="5">
        <v>335690368034</v>
      </c>
      <c r="C2226" s="4" t="s">
        <v>10486</v>
      </c>
      <c r="D2226" s="4" t="s">
        <v>262</v>
      </c>
      <c r="E2226" s="6" t="s">
        <v>3992</v>
      </c>
      <c r="F2226" s="5">
        <f>decoded[[#This Row],[FRT_DEC]]-B2225</f>
        <v>821</v>
      </c>
      <c r="G2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INFO]]))),G2225)</f>
        <v>103</v>
      </c>
    </row>
    <row r="2227" spans="1:7" x14ac:dyDescent="0.25">
      <c r="A2227" s="4" t="s">
        <v>2523</v>
      </c>
      <c r="B2227" s="5">
        <v>335690368039</v>
      </c>
      <c r="C2227" s="4" t="s">
        <v>10487</v>
      </c>
      <c r="D2227" s="4" t="s">
        <v>7938</v>
      </c>
      <c r="E2227" s="6" t="s">
        <v>8136</v>
      </c>
      <c r="F2227" s="5">
        <f>decoded[[#This Row],[FRT_DEC]]-B2226</f>
        <v>5</v>
      </c>
      <c r="G2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INFO]]))),G2226)</f>
        <v>103</v>
      </c>
    </row>
    <row r="2228" spans="1:7" x14ac:dyDescent="0.25">
      <c r="A2228" s="4" t="s">
        <v>2524</v>
      </c>
      <c r="B2228" s="5">
        <v>335690369288</v>
      </c>
      <c r="C2228" s="4" t="s">
        <v>10488</v>
      </c>
      <c r="D2228" s="4" t="s">
        <v>84</v>
      </c>
      <c r="E2228" s="6" t="s">
        <v>3977</v>
      </c>
      <c r="F2228" s="5">
        <f>decoded[[#This Row],[FRT_DEC]]-B2227</f>
        <v>1249</v>
      </c>
      <c r="G2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INFO]]))),G2227)</f>
        <v>103</v>
      </c>
    </row>
    <row r="2229" spans="1:7" x14ac:dyDescent="0.25">
      <c r="A2229" s="4" t="s">
        <v>2525</v>
      </c>
      <c r="B2229" s="5">
        <v>335690369291</v>
      </c>
      <c r="C2229" s="4" t="s">
        <v>10489</v>
      </c>
      <c r="D2229" s="4" t="s">
        <v>3684</v>
      </c>
      <c r="E2229" s="6" t="s">
        <v>10490</v>
      </c>
      <c r="F2229" s="5">
        <f>decoded[[#This Row],[FRT_DEC]]-B2228</f>
        <v>3</v>
      </c>
      <c r="G2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INFO]]))),G2228)</f>
        <v>103</v>
      </c>
    </row>
    <row r="2230" spans="1:7" x14ac:dyDescent="0.25">
      <c r="A2230" s="4" t="s">
        <v>2526</v>
      </c>
      <c r="B2230" s="5">
        <v>335690369294</v>
      </c>
      <c r="C2230" s="4" t="s">
        <v>10491</v>
      </c>
      <c r="D2230" s="4" t="s">
        <v>3684</v>
      </c>
      <c r="E2230" s="6" t="s">
        <v>7879</v>
      </c>
      <c r="F2230" s="5">
        <f>decoded[[#This Row],[FRT_DEC]]-B2229</f>
        <v>3</v>
      </c>
      <c r="G2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INFO]]))),G2229)</f>
        <v>103</v>
      </c>
    </row>
    <row r="2231" spans="1:7" x14ac:dyDescent="0.25">
      <c r="A2231" s="4" t="s">
        <v>2527</v>
      </c>
      <c r="B2231" s="5">
        <v>335690369317</v>
      </c>
      <c r="C2231" s="4" t="s">
        <v>10492</v>
      </c>
      <c r="D2231" s="4" t="s">
        <v>85</v>
      </c>
      <c r="E2231" s="6" t="s">
        <v>263</v>
      </c>
      <c r="F2231" s="5">
        <f>decoded[[#This Row],[FRT_DEC]]-B2230</f>
        <v>23</v>
      </c>
      <c r="G2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INFO]]))),G2230)</f>
        <v>103</v>
      </c>
    </row>
    <row r="2232" spans="1:7" x14ac:dyDescent="0.25">
      <c r="A2232" s="4" t="s">
        <v>2528</v>
      </c>
      <c r="B2232" s="5">
        <v>335690369457</v>
      </c>
      <c r="C2232" s="4" t="s">
        <v>10493</v>
      </c>
      <c r="D2232" s="4" t="s">
        <v>87</v>
      </c>
      <c r="E2232" s="6" t="s">
        <v>3695</v>
      </c>
      <c r="F2232" s="5">
        <f>decoded[[#This Row],[FRT_DEC]]-B2231</f>
        <v>140</v>
      </c>
      <c r="G2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INFO]]))),G2231)</f>
        <v>103</v>
      </c>
    </row>
    <row r="2233" spans="1:7" x14ac:dyDescent="0.25">
      <c r="A2233" s="4" t="s">
        <v>2529</v>
      </c>
      <c r="B2233" s="5">
        <v>335690369625</v>
      </c>
      <c r="C2233" s="4" t="s">
        <v>10494</v>
      </c>
      <c r="D2233" s="4" t="s">
        <v>43</v>
      </c>
      <c r="E2233" s="6" t="s">
        <v>4017</v>
      </c>
      <c r="F2233" s="5">
        <f>decoded[[#This Row],[FRT_DEC]]-B2232</f>
        <v>168</v>
      </c>
      <c r="G2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INFO]]))),G2232)</f>
        <v>103</v>
      </c>
    </row>
    <row r="2234" spans="1:7" x14ac:dyDescent="0.25">
      <c r="A2234" s="4" t="s">
        <v>2530</v>
      </c>
      <c r="B2234" s="5">
        <v>335690369628</v>
      </c>
      <c r="C2234" s="4" t="s">
        <v>10495</v>
      </c>
      <c r="D2234" s="4" t="s">
        <v>3685</v>
      </c>
      <c r="E2234" s="6" t="s">
        <v>10496</v>
      </c>
      <c r="F2234" s="5">
        <f>decoded[[#This Row],[FRT_DEC]]-B2233</f>
        <v>3</v>
      </c>
      <c r="G2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INFO]]))),G2233)</f>
        <v>103</v>
      </c>
    </row>
    <row r="2235" spans="1:7" x14ac:dyDescent="0.25">
      <c r="A2235" s="4" t="s">
        <v>2531</v>
      </c>
      <c r="B2235" s="5">
        <v>335690369630</v>
      </c>
      <c r="C2235" s="4" t="s">
        <v>10497</v>
      </c>
      <c r="D2235" s="4" t="s">
        <v>3685</v>
      </c>
      <c r="E2235" s="6" t="s">
        <v>7880</v>
      </c>
      <c r="F2235" s="5">
        <f>decoded[[#This Row],[FRT_DEC]]-B2234</f>
        <v>2</v>
      </c>
      <c r="G2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INFO]]))),G2234)</f>
        <v>103</v>
      </c>
    </row>
    <row r="2236" spans="1:7" x14ac:dyDescent="0.25">
      <c r="A2236" s="4" t="s">
        <v>2532</v>
      </c>
      <c r="B2236" s="5">
        <v>335690369644</v>
      </c>
      <c r="C2236" s="4" t="s">
        <v>10498</v>
      </c>
      <c r="D2236" s="4" t="s">
        <v>7842</v>
      </c>
      <c r="E2236" s="6" t="s">
        <v>7845</v>
      </c>
      <c r="F2236" s="5">
        <f>decoded[[#This Row],[FRT_DEC]]-B2235</f>
        <v>14</v>
      </c>
      <c r="G2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INFO]]))),G2235)</f>
        <v>103</v>
      </c>
    </row>
    <row r="2237" spans="1:7" x14ac:dyDescent="0.25">
      <c r="A2237" s="4" t="s">
        <v>2533</v>
      </c>
      <c r="B2237" s="5">
        <v>335690369651</v>
      </c>
      <c r="C2237" s="4" t="s">
        <v>10499</v>
      </c>
      <c r="D2237" s="4" t="s">
        <v>7938</v>
      </c>
      <c r="E2237" s="6" t="s">
        <v>8149</v>
      </c>
      <c r="F2237" s="5">
        <f>decoded[[#This Row],[FRT_DEC]]-B2236</f>
        <v>7</v>
      </c>
      <c r="G2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INFO]]))),G2236)</f>
        <v>103</v>
      </c>
    </row>
    <row r="2238" spans="1:7" x14ac:dyDescent="0.25">
      <c r="A2238" s="4" t="s">
        <v>2534</v>
      </c>
      <c r="B2238" s="5">
        <v>335690369655</v>
      </c>
      <c r="C2238" s="4" t="s">
        <v>10500</v>
      </c>
      <c r="D2238" s="4" t="s">
        <v>7842</v>
      </c>
      <c r="E2238" s="6" t="s">
        <v>8151</v>
      </c>
      <c r="F2238" s="5">
        <f>decoded[[#This Row],[FRT_DEC]]-B2237</f>
        <v>4</v>
      </c>
      <c r="G2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INFO]]))),G2237)</f>
        <v>103</v>
      </c>
    </row>
    <row r="2239" spans="1:7" x14ac:dyDescent="0.25">
      <c r="A2239" s="4" t="s">
        <v>2535</v>
      </c>
      <c r="B2239" s="5">
        <v>335690369668</v>
      </c>
      <c r="C2239" s="4" t="s">
        <v>10501</v>
      </c>
      <c r="D2239" s="4" t="s">
        <v>1099</v>
      </c>
      <c r="E2239" s="6" t="s">
        <v>2098</v>
      </c>
      <c r="F2239" s="5">
        <f>decoded[[#This Row],[FRT_DEC]]-B2238</f>
        <v>13</v>
      </c>
      <c r="G2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INFO]]))),G2238)</f>
        <v>103</v>
      </c>
    </row>
    <row r="2240" spans="1:7" x14ac:dyDescent="0.25">
      <c r="A2240" s="4" t="s">
        <v>2536</v>
      </c>
      <c r="B2240" s="5">
        <v>335690369674</v>
      </c>
      <c r="C2240" s="4" t="s">
        <v>10502</v>
      </c>
      <c r="D2240" s="4" t="s">
        <v>72</v>
      </c>
      <c r="E2240" s="6" t="s">
        <v>2099</v>
      </c>
      <c r="F2240" s="5">
        <f>decoded[[#This Row],[FRT_DEC]]-B2239</f>
        <v>6</v>
      </c>
      <c r="G2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INFO]]))),G2239)</f>
        <v>103</v>
      </c>
    </row>
    <row r="2241" spans="1:7" x14ac:dyDescent="0.25">
      <c r="A2241" s="4" t="s">
        <v>2537</v>
      </c>
      <c r="B2241" s="5">
        <v>335690369704</v>
      </c>
      <c r="C2241" s="4" t="s">
        <v>10503</v>
      </c>
      <c r="D2241" s="4" t="s">
        <v>1099</v>
      </c>
      <c r="E2241" s="6" t="s">
        <v>2100</v>
      </c>
      <c r="F2241" s="5">
        <f>decoded[[#This Row],[FRT_DEC]]-B2240</f>
        <v>30</v>
      </c>
      <c r="G2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INFO]]))),G2240)</f>
        <v>103</v>
      </c>
    </row>
    <row r="2242" spans="1:7" x14ac:dyDescent="0.25">
      <c r="A2242" s="4" t="s">
        <v>2538</v>
      </c>
      <c r="B2242" s="5">
        <v>335690369710</v>
      </c>
      <c r="C2242" s="4" t="s">
        <v>10504</v>
      </c>
      <c r="D2242" s="4" t="s">
        <v>72</v>
      </c>
      <c r="E2242" s="6" t="s">
        <v>2101</v>
      </c>
      <c r="F2242" s="5">
        <f>decoded[[#This Row],[FRT_DEC]]-B2241</f>
        <v>6</v>
      </c>
      <c r="G2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INFO]]))),G2241)</f>
        <v>103</v>
      </c>
    </row>
    <row r="2243" spans="1:7" x14ac:dyDescent="0.25">
      <c r="A2243" s="4" t="s">
        <v>2539</v>
      </c>
      <c r="B2243" s="5">
        <v>335690369731</v>
      </c>
      <c r="C2243" s="4" t="s">
        <v>10505</v>
      </c>
      <c r="D2243" s="4" t="s">
        <v>1099</v>
      </c>
      <c r="E2243" s="6" t="s">
        <v>2102</v>
      </c>
      <c r="F2243" s="5">
        <f>decoded[[#This Row],[FRT_DEC]]-B2242</f>
        <v>21</v>
      </c>
      <c r="G2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INFO]]))),G2242)</f>
        <v>103</v>
      </c>
    </row>
    <row r="2244" spans="1:7" x14ac:dyDescent="0.25">
      <c r="A2244" s="4" t="s">
        <v>2540</v>
      </c>
      <c r="B2244" s="5">
        <v>335690369737</v>
      </c>
      <c r="C2244" s="4" t="s">
        <v>10506</v>
      </c>
      <c r="D2244" s="4" t="s">
        <v>72</v>
      </c>
      <c r="E2244" s="6" t="s">
        <v>2103</v>
      </c>
      <c r="F2244" s="5">
        <f>decoded[[#This Row],[FRT_DEC]]-B2243</f>
        <v>6</v>
      </c>
      <c r="G2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INFO]]))),G2243)</f>
        <v>103</v>
      </c>
    </row>
    <row r="2245" spans="1:7" x14ac:dyDescent="0.25">
      <c r="A2245" s="4" t="s">
        <v>2541</v>
      </c>
      <c r="B2245" s="5">
        <v>335690369752</v>
      </c>
      <c r="C2245" s="4" t="s">
        <v>10507</v>
      </c>
      <c r="D2245" s="4" t="s">
        <v>40</v>
      </c>
      <c r="E2245" s="6" t="s">
        <v>2042</v>
      </c>
      <c r="F2245" s="5">
        <f>decoded[[#This Row],[FRT_DEC]]-B2244</f>
        <v>15</v>
      </c>
      <c r="G2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INFO]]))),G2244)</f>
        <v>103</v>
      </c>
    </row>
    <row r="2246" spans="1:7" x14ac:dyDescent="0.25">
      <c r="A2246" s="4" t="s">
        <v>2542</v>
      </c>
      <c r="B2246" s="5">
        <v>335690369756</v>
      </c>
      <c r="C2246" s="4" t="s">
        <v>10508</v>
      </c>
      <c r="D2246" s="4" t="s">
        <v>2043</v>
      </c>
      <c r="E2246" s="6" t="s">
        <v>10509</v>
      </c>
      <c r="F2246" s="5">
        <f>decoded[[#This Row],[FRT_DEC]]-B2245</f>
        <v>4</v>
      </c>
      <c r="G2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INFO]]))),G2245)</f>
        <v>103</v>
      </c>
    </row>
    <row r="2247" spans="1:7" ht="30" x14ac:dyDescent="0.25">
      <c r="A2247" s="4" t="s">
        <v>2543</v>
      </c>
      <c r="B2247" s="5">
        <v>335690369777</v>
      </c>
      <c r="C2247" s="4" t="s">
        <v>10510</v>
      </c>
      <c r="D2247" s="4" t="s">
        <v>241</v>
      </c>
      <c r="E2247" s="6" t="s">
        <v>2111</v>
      </c>
      <c r="F2247" s="5">
        <f>decoded[[#This Row],[FRT_DEC]]-B2246</f>
        <v>21</v>
      </c>
      <c r="G2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INFO]]))),G2246)</f>
        <v>103</v>
      </c>
    </row>
    <row r="2248" spans="1:7" x14ac:dyDescent="0.25">
      <c r="A2248" s="4" t="s">
        <v>2544</v>
      </c>
      <c r="B2248" s="5">
        <v>335690369780</v>
      </c>
      <c r="C2248" s="4" t="s">
        <v>10511</v>
      </c>
      <c r="D2248" s="4" t="s">
        <v>243</v>
      </c>
      <c r="E2248" s="6" t="s">
        <v>3939</v>
      </c>
      <c r="F2248" s="5">
        <f>decoded[[#This Row],[FRT_DEC]]-B2247</f>
        <v>3</v>
      </c>
      <c r="G2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INFO]]))),G2247)</f>
        <v>103</v>
      </c>
    </row>
    <row r="2249" spans="1:7" x14ac:dyDescent="0.25">
      <c r="A2249" s="4" t="s">
        <v>2545</v>
      </c>
      <c r="B2249" s="5">
        <v>335690369833</v>
      </c>
      <c r="C2249" s="4" t="s">
        <v>10512</v>
      </c>
      <c r="D2249" s="4" t="s">
        <v>40</v>
      </c>
      <c r="E2249" s="6" t="s">
        <v>44</v>
      </c>
      <c r="F2249" s="5">
        <f>decoded[[#This Row],[FRT_DEC]]-B2248</f>
        <v>53</v>
      </c>
      <c r="G2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INFO]]))),G2248)</f>
        <v>103</v>
      </c>
    </row>
    <row r="2250" spans="1:7" x14ac:dyDescent="0.25">
      <c r="A2250" s="4" t="s">
        <v>2546</v>
      </c>
      <c r="B2250" s="5">
        <v>335690369839</v>
      </c>
      <c r="C2250" s="4" t="s">
        <v>10513</v>
      </c>
      <c r="D2250" s="4" t="s">
        <v>246</v>
      </c>
      <c r="E2250" s="6" t="s">
        <v>10514</v>
      </c>
      <c r="F2250" s="5">
        <f>decoded[[#This Row],[FRT_DEC]]-B2249</f>
        <v>6</v>
      </c>
      <c r="G2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INFO]]))),G2249)</f>
        <v>103</v>
      </c>
    </row>
    <row r="2251" spans="1:7" x14ac:dyDescent="0.25">
      <c r="A2251" s="4" t="s">
        <v>2547</v>
      </c>
      <c r="B2251" s="5">
        <v>335690369845</v>
      </c>
      <c r="C2251" s="4" t="s">
        <v>10515</v>
      </c>
      <c r="D2251" s="4" t="s">
        <v>1099</v>
      </c>
      <c r="E2251" s="6" t="s">
        <v>2104</v>
      </c>
      <c r="F2251" s="5">
        <f>decoded[[#This Row],[FRT_DEC]]-B2250</f>
        <v>6</v>
      </c>
      <c r="G2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INFO]]))),G2250)</f>
        <v>103</v>
      </c>
    </row>
    <row r="2252" spans="1:7" x14ac:dyDescent="0.25">
      <c r="A2252" s="4" t="s">
        <v>2548</v>
      </c>
      <c r="B2252" s="5">
        <v>335690369850</v>
      </c>
      <c r="C2252" s="4" t="s">
        <v>10516</v>
      </c>
      <c r="D2252" s="4" t="s">
        <v>1099</v>
      </c>
      <c r="E2252" s="6" t="s">
        <v>2105</v>
      </c>
      <c r="F2252" s="5">
        <f>decoded[[#This Row],[FRT_DEC]]-B2251</f>
        <v>5</v>
      </c>
      <c r="G2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INFO]]))),G2251)</f>
        <v>103</v>
      </c>
    </row>
    <row r="2253" spans="1:7" x14ac:dyDescent="0.25">
      <c r="A2253" s="4" t="s">
        <v>2549</v>
      </c>
      <c r="B2253" s="5">
        <v>335690369865</v>
      </c>
      <c r="C2253" s="4" t="s">
        <v>10517</v>
      </c>
      <c r="D2253" s="4" t="s">
        <v>72</v>
      </c>
      <c r="E2253" s="6" t="s">
        <v>2092</v>
      </c>
      <c r="F2253" s="5">
        <f>decoded[[#This Row],[FRT_DEC]]-B2252</f>
        <v>15</v>
      </c>
      <c r="G2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INFO]]))),G2252)</f>
        <v>103</v>
      </c>
    </row>
    <row r="2254" spans="1:7" x14ac:dyDescent="0.25">
      <c r="A2254" s="4" t="s">
        <v>2550</v>
      </c>
      <c r="B2254" s="5">
        <v>335690370189</v>
      </c>
      <c r="C2254" s="4" t="s">
        <v>10518</v>
      </c>
      <c r="D2254" s="4" t="s">
        <v>2045</v>
      </c>
      <c r="E2254" s="6" t="s">
        <v>8170</v>
      </c>
      <c r="F2254" s="5">
        <f>decoded[[#This Row],[FRT_DEC]]-B2253</f>
        <v>324</v>
      </c>
      <c r="G2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INFO]]))),G2253)</f>
        <v>103</v>
      </c>
    </row>
    <row r="2255" spans="1:7" x14ac:dyDescent="0.25">
      <c r="A2255" s="4" t="s">
        <v>2551</v>
      </c>
      <c r="B2255" s="5">
        <v>335690370370</v>
      </c>
      <c r="C2255" s="4" t="s">
        <v>10519</v>
      </c>
      <c r="D2255" s="4" t="s">
        <v>249</v>
      </c>
      <c r="E2255" s="6" t="s">
        <v>7732</v>
      </c>
      <c r="F2255" s="5">
        <f>decoded[[#This Row],[FRT_DEC]]-B2254</f>
        <v>181</v>
      </c>
      <c r="G2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INFO]]))),G2254)</f>
        <v>103</v>
      </c>
    </row>
    <row r="2256" spans="1:7" x14ac:dyDescent="0.25">
      <c r="A2256" s="4" t="s">
        <v>2552</v>
      </c>
      <c r="B2256" s="5">
        <v>335690370388</v>
      </c>
      <c r="C2256" s="4" t="s">
        <v>10520</v>
      </c>
      <c r="D2256" s="4" t="s">
        <v>1099</v>
      </c>
      <c r="E2256" s="6" t="s">
        <v>2093</v>
      </c>
      <c r="F2256" s="5">
        <f>decoded[[#This Row],[FRT_DEC]]-B2255</f>
        <v>18</v>
      </c>
      <c r="G2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INFO]]))),G2255)</f>
        <v>103</v>
      </c>
    </row>
    <row r="2257" spans="1:7" x14ac:dyDescent="0.25">
      <c r="A2257" s="4" t="s">
        <v>2553</v>
      </c>
      <c r="B2257" s="5">
        <v>335690370396</v>
      </c>
      <c r="C2257" s="4" t="s">
        <v>10521</v>
      </c>
      <c r="D2257" s="4" t="s">
        <v>1099</v>
      </c>
      <c r="E2257" s="6" t="s">
        <v>2106</v>
      </c>
      <c r="F2257" s="5">
        <f>decoded[[#This Row],[FRT_DEC]]-B2256</f>
        <v>8</v>
      </c>
      <c r="G2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INFO]]))),G2256)</f>
        <v>103</v>
      </c>
    </row>
    <row r="2258" spans="1:7" x14ac:dyDescent="0.25">
      <c r="A2258" s="4" t="s">
        <v>2554</v>
      </c>
      <c r="B2258" s="5">
        <v>335690370408</v>
      </c>
      <c r="C2258" s="4" t="s">
        <v>10522</v>
      </c>
      <c r="D2258" s="4" t="s">
        <v>40</v>
      </c>
      <c r="E2258" s="6" t="s">
        <v>328</v>
      </c>
      <c r="F2258" s="5">
        <f>decoded[[#This Row],[FRT_DEC]]-B2257</f>
        <v>12</v>
      </c>
      <c r="G2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INFO]]))),G2257)</f>
        <v>103</v>
      </c>
    </row>
    <row r="2259" spans="1:7" x14ac:dyDescent="0.25">
      <c r="A2259" s="4" t="s">
        <v>2555</v>
      </c>
      <c r="B2259" s="5">
        <v>335690370412</v>
      </c>
      <c r="C2259" s="4" t="s">
        <v>10523</v>
      </c>
      <c r="D2259" s="4" t="s">
        <v>330</v>
      </c>
      <c r="E2259" s="6" t="s">
        <v>10524</v>
      </c>
      <c r="F2259" s="5">
        <f>decoded[[#This Row],[FRT_DEC]]-B2258</f>
        <v>4</v>
      </c>
      <c r="G2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INFO]]))),G2258)</f>
        <v>103</v>
      </c>
    </row>
    <row r="2260" spans="1:7" x14ac:dyDescent="0.25">
      <c r="A2260" s="4" t="s">
        <v>2556</v>
      </c>
      <c r="B2260" s="5">
        <v>335690370432</v>
      </c>
      <c r="C2260" s="4" t="s">
        <v>10525</v>
      </c>
      <c r="D2260" s="4" t="s">
        <v>40</v>
      </c>
      <c r="E2260" s="6" t="s">
        <v>724</v>
      </c>
      <c r="F2260" s="5">
        <f>decoded[[#This Row],[FRT_DEC]]-B2259</f>
        <v>20</v>
      </c>
      <c r="G2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INFO]]))),G2259)</f>
        <v>103</v>
      </c>
    </row>
    <row r="2261" spans="1:7" x14ac:dyDescent="0.25">
      <c r="A2261" s="4" t="s">
        <v>2557</v>
      </c>
      <c r="B2261" s="5">
        <v>335690370444</v>
      </c>
      <c r="C2261" s="4" t="s">
        <v>10526</v>
      </c>
      <c r="D2261" s="4" t="s">
        <v>40</v>
      </c>
      <c r="E2261" s="6" t="s">
        <v>45</v>
      </c>
      <c r="F2261" s="5">
        <f>decoded[[#This Row],[FRT_DEC]]-B2260</f>
        <v>12</v>
      </c>
      <c r="G2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INFO]]))),G2260)</f>
        <v>103</v>
      </c>
    </row>
    <row r="2262" spans="1:7" x14ac:dyDescent="0.25">
      <c r="A2262" s="4" t="s">
        <v>2558</v>
      </c>
      <c r="B2262" s="5">
        <v>335690370448</v>
      </c>
      <c r="C2262" s="4" t="s">
        <v>10527</v>
      </c>
      <c r="D2262" s="4" t="s">
        <v>46</v>
      </c>
      <c r="E2262" s="6" t="s">
        <v>6961</v>
      </c>
      <c r="F2262" s="5">
        <f>decoded[[#This Row],[FRT_DEC]]-B2261</f>
        <v>4</v>
      </c>
      <c r="G2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INFO]]))),G2261)</f>
        <v>103</v>
      </c>
    </row>
    <row r="2263" spans="1:7" x14ac:dyDescent="0.25">
      <c r="A2263" s="4" t="s">
        <v>2559</v>
      </c>
      <c r="B2263" s="5">
        <v>335690370464</v>
      </c>
      <c r="C2263" s="4" t="s">
        <v>10528</v>
      </c>
      <c r="D2263" s="4" t="s">
        <v>72</v>
      </c>
      <c r="E2263" s="6" t="s">
        <v>3683</v>
      </c>
      <c r="F2263" s="5">
        <f>decoded[[#This Row],[FRT_DEC]]-B2262</f>
        <v>16</v>
      </c>
      <c r="G2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INFO]]))),G2262)</f>
        <v>103</v>
      </c>
    </row>
    <row r="2264" spans="1:7" x14ac:dyDescent="0.25">
      <c r="A2264" s="4" t="s">
        <v>2560</v>
      </c>
      <c r="B2264" s="5">
        <v>335690370471</v>
      </c>
      <c r="C2264" s="4" t="s">
        <v>10529</v>
      </c>
      <c r="D2264" s="4" t="s">
        <v>72</v>
      </c>
      <c r="E2264" s="6" t="s">
        <v>2088</v>
      </c>
      <c r="F2264" s="5">
        <f>decoded[[#This Row],[FRT_DEC]]-B2263</f>
        <v>7</v>
      </c>
      <c r="G2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INFO]]))),G2263)</f>
        <v>103</v>
      </c>
    </row>
    <row r="2265" spans="1:7" x14ac:dyDescent="0.25">
      <c r="A2265" s="4" t="s">
        <v>2561</v>
      </c>
      <c r="B2265" s="5">
        <v>335690370485</v>
      </c>
      <c r="C2265" s="4" t="s">
        <v>10530</v>
      </c>
      <c r="D2265" s="4" t="s">
        <v>72</v>
      </c>
      <c r="E2265" s="6" t="s">
        <v>2107</v>
      </c>
      <c r="F2265" s="5">
        <f>decoded[[#This Row],[FRT_DEC]]-B2264</f>
        <v>14</v>
      </c>
      <c r="G2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INFO]]))),G2264)</f>
        <v>103</v>
      </c>
    </row>
    <row r="2266" spans="1:7" x14ac:dyDescent="0.25">
      <c r="A2266" s="4" t="s">
        <v>2562</v>
      </c>
      <c r="B2266" s="5">
        <v>335690371223</v>
      </c>
      <c r="C2266" s="4" t="s">
        <v>10531</v>
      </c>
      <c r="D2266" s="4" t="s">
        <v>7938</v>
      </c>
      <c r="E2266" s="6" t="s">
        <v>8184</v>
      </c>
      <c r="F2266" s="5">
        <f>decoded[[#This Row],[FRT_DEC]]-B2265</f>
        <v>738</v>
      </c>
      <c r="G2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INFO]]))),G2265)</f>
        <v>103</v>
      </c>
    </row>
    <row r="2267" spans="1:7" x14ac:dyDescent="0.25">
      <c r="A2267" s="4" t="s">
        <v>2563</v>
      </c>
      <c r="B2267" s="5">
        <v>335690371731</v>
      </c>
      <c r="C2267" s="4" t="s">
        <v>10532</v>
      </c>
      <c r="D2267" s="4" t="s">
        <v>7842</v>
      </c>
      <c r="E2267" s="6" t="s">
        <v>7989</v>
      </c>
      <c r="F2267" s="5">
        <f>decoded[[#This Row],[FRT_DEC]]-B2266</f>
        <v>508</v>
      </c>
      <c r="G2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INFO]]))),G2266)</f>
        <v>103</v>
      </c>
    </row>
    <row r="2268" spans="1:7" x14ac:dyDescent="0.25">
      <c r="A2268" s="4" t="s">
        <v>2564</v>
      </c>
      <c r="B2268" s="5">
        <v>335690371738</v>
      </c>
      <c r="C2268" s="4" t="s">
        <v>10533</v>
      </c>
      <c r="D2268" s="4" t="s">
        <v>2044</v>
      </c>
      <c r="E2268" s="6" t="s">
        <v>3931</v>
      </c>
      <c r="F2268" s="5">
        <f>decoded[[#This Row],[FRT_DEC]]-B2267</f>
        <v>7</v>
      </c>
      <c r="G2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INFO]]))),G2267)</f>
        <v>103</v>
      </c>
    </row>
    <row r="2269" spans="1:7" x14ac:dyDescent="0.25">
      <c r="A2269" s="4" t="s">
        <v>2565</v>
      </c>
      <c r="B2269" s="5">
        <v>335690371742</v>
      </c>
      <c r="C2269" s="4" t="s">
        <v>10534</v>
      </c>
      <c r="D2269" s="4" t="s">
        <v>7938</v>
      </c>
      <c r="E2269" s="6" t="s">
        <v>7991</v>
      </c>
      <c r="F2269" s="5">
        <f>decoded[[#This Row],[FRT_DEC]]-B2268</f>
        <v>4</v>
      </c>
      <c r="G2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INFO]]))),G2268)</f>
        <v>103</v>
      </c>
    </row>
    <row r="2270" spans="1:7" x14ac:dyDescent="0.25">
      <c r="A2270" s="4" t="s">
        <v>2566</v>
      </c>
      <c r="B2270" s="5">
        <v>335690372765</v>
      </c>
      <c r="C2270" s="4" t="s">
        <v>10535</v>
      </c>
      <c r="D2270" s="4" t="s">
        <v>7842</v>
      </c>
      <c r="E2270" s="6" t="s">
        <v>7936</v>
      </c>
      <c r="F2270" s="5">
        <f>decoded[[#This Row],[FRT_DEC]]-B2269</f>
        <v>1023</v>
      </c>
      <c r="G2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INFO]]))),G2269)</f>
        <v>103</v>
      </c>
    </row>
    <row r="2271" spans="1:7" x14ac:dyDescent="0.25">
      <c r="A2271" s="4" t="s">
        <v>2567</v>
      </c>
      <c r="B2271" s="5">
        <v>335690373509</v>
      </c>
      <c r="C2271" s="4" t="s">
        <v>10536</v>
      </c>
      <c r="D2271" s="4" t="s">
        <v>7938</v>
      </c>
      <c r="E2271" s="6" t="s">
        <v>7939</v>
      </c>
      <c r="F2271" s="5">
        <f>decoded[[#This Row],[FRT_DEC]]-B2270</f>
        <v>744</v>
      </c>
      <c r="G2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INFO]]))),G2270)</f>
        <v>103</v>
      </c>
    </row>
    <row r="2272" spans="1:7" x14ac:dyDescent="0.25">
      <c r="A2272" s="4" t="s">
        <v>2568</v>
      </c>
      <c r="B2272" s="5">
        <v>335690382427</v>
      </c>
      <c r="C2272" s="4" t="s">
        <v>10537</v>
      </c>
      <c r="D2272" s="4" t="s">
        <v>7842</v>
      </c>
      <c r="E2272" s="6" t="s">
        <v>7989</v>
      </c>
      <c r="F2272" s="5">
        <f>decoded[[#This Row],[FRT_DEC]]-B2271</f>
        <v>8918</v>
      </c>
      <c r="G2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INFO]]))),G2271)</f>
        <v>103</v>
      </c>
    </row>
    <row r="2273" spans="1:7" x14ac:dyDescent="0.25">
      <c r="A2273" s="4" t="s">
        <v>2569</v>
      </c>
      <c r="B2273" s="5">
        <v>335690382432</v>
      </c>
      <c r="C2273" s="4" t="s">
        <v>10538</v>
      </c>
      <c r="D2273" s="4" t="s">
        <v>292</v>
      </c>
      <c r="E2273" s="6" t="s">
        <v>10539</v>
      </c>
      <c r="F2273" s="5">
        <f>decoded[[#This Row],[FRT_DEC]]-B2272</f>
        <v>5</v>
      </c>
      <c r="G2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INFO]]))),G2272)</f>
        <v>103</v>
      </c>
    </row>
    <row r="2274" spans="1:7" x14ac:dyDescent="0.25">
      <c r="A2274" s="4" t="s">
        <v>2570</v>
      </c>
      <c r="B2274" s="5">
        <v>335690382436</v>
      </c>
      <c r="C2274" s="4" t="s">
        <v>10540</v>
      </c>
      <c r="D2274" s="4" t="s">
        <v>216</v>
      </c>
      <c r="E2274" s="6" t="s">
        <v>3970</v>
      </c>
      <c r="F2274" s="5">
        <f>decoded[[#This Row],[FRT_DEC]]-B2273</f>
        <v>4</v>
      </c>
      <c r="G2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INFO]]))),G2273)</f>
        <v>103</v>
      </c>
    </row>
    <row r="2275" spans="1:7" x14ac:dyDescent="0.25">
      <c r="A2275" s="4" t="s">
        <v>2571</v>
      </c>
      <c r="B2275" s="5">
        <v>335690382483</v>
      </c>
      <c r="C2275" s="4" t="s">
        <v>10541</v>
      </c>
      <c r="D2275" s="4" t="s">
        <v>221</v>
      </c>
      <c r="E2275" s="6" t="s">
        <v>222</v>
      </c>
      <c r="F2275" s="5">
        <f>decoded[[#This Row],[FRT_DEC]]-B2274</f>
        <v>47</v>
      </c>
      <c r="G2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INFO]]))),G2274)</f>
        <v>103</v>
      </c>
    </row>
    <row r="2276" spans="1:7" x14ac:dyDescent="0.25">
      <c r="A2276" s="4" t="s">
        <v>2572</v>
      </c>
      <c r="B2276" s="5">
        <v>335690382496</v>
      </c>
      <c r="C2276" s="4" t="s">
        <v>10542</v>
      </c>
      <c r="D2276" s="4" t="s">
        <v>40</v>
      </c>
      <c r="E2276" s="6" t="s">
        <v>293</v>
      </c>
      <c r="F2276" s="5">
        <f>decoded[[#This Row],[FRT_DEC]]-B2275</f>
        <v>13</v>
      </c>
      <c r="G2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INFO]]))),G2275)</f>
        <v>103</v>
      </c>
    </row>
    <row r="2277" spans="1:7" x14ac:dyDescent="0.25">
      <c r="A2277" s="4" t="s">
        <v>2573</v>
      </c>
      <c r="B2277" s="5">
        <v>335690382503</v>
      </c>
      <c r="C2277" s="4" t="s">
        <v>10543</v>
      </c>
      <c r="D2277" s="4" t="s">
        <v>2045</v>
      </c>
      <c r="E2277" s="6" t="s">
        <v>8199</v>
      </c>
      <c r="F2277" s="5">
        <f>decoded[[#This Row],[FRT_DEC]]-B2276</f>
        <v>7</v>
      </c>
      <c r="G2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INFO]]))),G2276)</f>
        <v>103</v>
      </c>
    </row>
    <row r="2278" spans="1:7" x14ac:dyDescent="0.25">
      <c r="A2278" s="4" t="s">
        <v>2574</v>
      </c>
      <c r="B2278" s="5">
        <v>335690382507</v>
      </c>
      <c r="C2278" s="4" t="s">
        <v>10544</v>
      </c>
      <c r="D2278" s="4" t="s">
        <v>294</v>
      </c>
      <c r="E2278" s="6" t="s">
        <v>10545</v>
      </c>
      <c r="F2278" s="5">
        <f>decoded[[#This Row],[FRT_DEC]]-B2277</f>
        <v>4</v>
      </c>
      <c r="G2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INFO]]))),G2277)</f>
        <v>103</v>
      </c>
    </row>
    <row r="2279" spans="1:7" x14ac:dyDescent="0.25">
      <c r="A2279" s="4" t="s">
        <v>2575</v>
      </c>
      <c r="B2279" s="5">
        <v>335690382511</v>
      </c>
      <c r="C2279" s="4" t="s">
        <v>10546</v>
      </c>
      <c r="D2279" s="4" t="s">
        <v>7938</v>
      </c>
      <c r="E2279" s="6" t="s">
        <v>7991</v>
      </c>
      <c r="F2279" s="5">
        <f>decoded[[#This Row],[FRT_DEC]]-B2278</f>
        <v>4</v>
      </c>
      <c r="G2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INFO]]))),G2278)</f>
        <v>103</v>
      </c>
    </row>
    <row r="2280" spans="1:7" x14ac:dyDescent="0.25">
      <c r="A2280" s="4" t="s">
        <v>2576</v>
      </c>
      <c r="B2280" s="5">
        <v>335690383469</v>
      </c>
      <c r="C2280" s="4" t="s">
        <v>10547</v>
      </c>
      <c r="D2280" s="4" t="s">
        <v>7842</v>
      </c>
      <c r="E2280" s="6" t="s">
        <v>7993</v>
      </c>
      <c r="F2280" s="5">
        <f>decoded[[#This Row],[FRT_DEC]]-B2279</f>
        <v>958</v>
      </c>
      <c r="G2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INFO]]))),G2279)</f>
        <v>103</v>
      </c>
    </row>
    <row r="2281" spans="1:7" x14ac:dyDescent="0.25">
      <c r="A2281" s="4" t="s">
        <v>2577</v>
      </c>
      <c r="B2281" s="5">
        <v>335690383488</v>
      </c>
      <c r="C2281" s="4" t="s">
        <v>10548</v>
      </c>
      <c r="D2281" s="4" t="s">
        <v>1099</v>
      </c>
      <c r="E2281" s="6" t="s">
        <v>2081</v>
      </c>
      <c r="F2281" s="5">
        <f>decoded[[#This Row],[FRT_DEC]]-B2280</f>
        <v>19</v>
      </c>
      <c r="G2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INFO]]))),G2280)</f>
        <v>103</v>
      </c>
    </row>
    <row r="2282" spans="1:7" x14ac:dyDescent="0.25">
      <c r="A2282" s="4" t="s">
        <v>2578</v>
      </c>
      <c r="B2282" s="5">
        <v>335690383492</v>
      </c>
      <c r="C2282" s="4" t="s">
        <v>10549</v>
      </c>
      <c r="D2282" s="4" t="s">
        <v>1099</v>
      </c>
      <c r="E2282" s="6" t="s">
        <v>2089</v>
      </c>
      <c r="F2282" s="5">
        <f>decoded[[#This Row],[FRT_DEC]]-B2281</f>
        <v>4</v>
      </c>
      <c r="G2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INFO]]))),G2281)</f>
        <v>103</v>
      </c>
    </row>
    <row r="2283" spans="1:7" x14ac:dyDescent="0.25">
      <c r="A2283" s="4" t="s">
        <v>2579</v>
      </c>
      <c r="B2283" s="5">
        <v>335690383499</v>
      </c>
      <c r="C2283" s="4" t="s">
        <v>10550</v>
      </c>
      <c r="D2283" s="4" t="s">
        <v>72</v>
      </c>
      <c r="E2283" s="6" t="s">
        <v>2090</v>
      </c>
      <c r="F2283" s="5">
        <f>decoded[[#This Row],[FRT_DEC]]-B2282</f>
        <v>7</v>
      </c>
      <c r="G2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INFO]]))),G2282)</f>
        <v>103</v>
      </c>
    </row>
    <row r="2284" spans="1:7" x14ac:dyDescent="0.25">
      <c r="A2284" s="4" t="s">
        <v>2580</v>
      </c>
      <c r="B2284" s="5">
        <v>335690383514</v>
      </c>
      <c r="C2284" s="4" t="s">
        <v>10551</v>
      </c>
      <c r="D2284" s="4" t="s">
        <v>6</v>
      </c>
      <c r="E2284" s="6" t="s">
        <v>10552</v>
      </c>
      <c r="F2284" s="5">
        <f>decoded[[#This Row],[FRT_DEC]]-B2283</f>
        <v>15</v>
      </c>
      <c r="G2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INFO]]))),G2283)</f>
        <v>104</v>
      </c>
    </row>
    <row r="2285" spans="1:7" x14ac:dyDescent="0.25">
      <c r="A2285" s="4" t="s">
        <v>2581</v>
      </c>
      <c r="B2285" s="5">
        <v>335690383540</v>
      </c>
      <c r="C2285" s="4" t="s">
        <v>10553</v>
      </c>
      <c r="D2285" s="4" t="s">
        <v>72</v>
      </c>
      <c r="E2285" s="6" t="s">
        <v>2092</v>
      </c>
      <c r="F2285" s="5">
        <f>decoded[[#This Row],[FRT_DEC]]-B2284</f>
        <v>26</v>
      </c>
      <c r="G2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INFO]]))),G2284)</f>
        <v>104</v>
      </c>
    </row>
    <row r="2286" spans="1:7" x14ac:dyDescent="0.25">
      <c r="A2286" s="4" t="s">
        <v>2582</v>
      </c>
      <c r="B2286" s="5">
        <v>335690383562</v>
      </c>
      <c r="C2286" s="4" t="s">
        <v>10554</v>
      </c>
      <c r="D2286" s="4" t="s">
        <v>3671</v>
      </c>
      <c r="E2286" s="6" t="s">
        <v>10555</v>
      </c>
      <c r="F2286" s="5">
        <f>decoded[[#This Row],[FRT_DEC]]-B2285</f>
        <v>22</v>
      </c>
      <c r="G2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INFO]]))),G2285)</f>
        <v>104</v>
      </c>
    </row>
    <row r="2287" spans="1:7" x14ac:dyDescent="0.25">
      <c r="A2287" s="4" t="s">
        <v>2583</v>
      </c>
      <c r="B2287" s="5">
        <v>335690383565</v>
      </c>
      <c r="C2287" s="4" t="s">
        <v>10556</v>
      </c>
      <c r="D2287" s="4" t="s">
        <v>3671</v>
      </c>
      <c r="E2287" s="6" t="s">
        <v>7881</v>
      </c>
      <c r="F2287" s="5">
        <f>decoded[[#This Row],[FRT_DEC]]-B2286</f>
        <v>3</v>
      </c>
      <c r="G2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INFO]]))),G2286)</f>
        <v>104</v>
      </c>
    </row>
    <row r="2288" spans="1:7" x14ac:dyDescent="0.25">
      <c r="A2288" s="4" t="s">
        <v>2584</v>
      </c>
      <c r="B2288" s="5">
        <v>335690384491</v>
      </c>
      <c r="C2288" s="4" t="s">
        <v>10557</v>
      </c>
      <c r="D2288" s="4" t="s">
        <v>249</v>
      </c>
      <c r="E2288" s="6" t="s">
        <v>3914</v>
      </c>
      <c r="F2288" s="5">
        <f>decoded[[#This Row],[FRT_DEC]]-B2287</f>
        <v>926</v>
      </c>
      <c r="G2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INFO]]))),G2287)</f>
        <v>104</v>
      </c>
    </row>
    <row r="2289" spans="1:7" x14ac:dyDescent="0.25">
      <c r="A2289" s="4" t="s">
        <v>2585</v>
      </c>
      <c r="B2289" s="5">
        <v>335690384495</v>
      </c>
      <c r="C2289" s="4" t="s">
        <v>10558</v>
      </c>
      <c r="D2289" s="4" t="s">
        <v>7938</v>
      </c>
      <c r="E2289" s="6" t="s">
        <v>7998</v>
      </c>
      <c r="F2289" s="5">
        <f>decoded[[#This Row],[FRT_DEC]]-B2288</f>
        <v>4</v>
      </c>
      <c r="G2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INFO]]))),G2288)</f>
        <v>104</v>
      </c>
    </row>
    <row r="2290" spans="1:7" x14ac:dyDescent="0.25">
      <c r="A2290" s="4" t="s">
        <v>2586</v>
      </c>
      <c r="B2290" s="5">
        <v>335690388123</v>
      </c>
      <c r="C2290" s="4" t="s">
        <v>10559</v>
      </c>
      <c r="D2290" s="4" t="s">
        <v>5</v>
      </c>
      <c r="E2290" s="6" t="s">
        <v>10560</v>
      </c>
      <c r="F2290" s="5">
        <f>decoded[[#This Row],[FRT_DEC]]-B2289</f>
        <v>3628</v>
      </c>
      <c r="G2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INFO]]))),G2289)</f>
        <v>104</v>
      </c>
    </row>
    <row r="2291" spans="1:7" x14ac:dyDescent="0.25">
      <c r="A2291" s="4" t="s">
        <v>2587</v>
      </c>
      <c r="B2291" s="5">
        <v>335690388126</v>
      </c>
      <c r="C2291" s="4" t="s">
        <v>10561</v>
      </c>
      <c r="D2291" s="4" t="s">
        <v>5</v>
      </c>
      <c r="E2291" s="6" t="s">
        <v>7877</v>
      </c>
      <c r="F2291" s="5">
        <f>decoded[[#This Row],[FRT_DEC]]-B2290</f>
        <v>3</v>
      </c>
      <c r="G2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INFO]]))),G2290)</f>
        <v>104</v>
      </c>
    </row>
    <row r="2292" spans="1:7" x14ac:dyDescent="0.25">
      <c r="A2292" s="4" t="s">
        <v>2588</v>
      </c>
      <c r="B2292" s="5">
        <v>335690388130</v>
      </c>
      <c r="C2292" s="4" t="s">
        <v>10562</v>
      </c>
      <c r="D2292" s="4" t="s">
        <v>3686</v>
      </c>
      <c r="E2292" s="6" t="s">
        <v>10563</v>
      </c>
      <c r="F2292" s="5">
        <f>decoded[[#This Row],[FRT_DEC]]-B2291</f>
        <v>4</v>
      </c>
      <c r="G2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INFO]]))),G2291)</f>
        <v>104</v>
      </c>
    </row>
    <row r="2293" spans="1:7" x14ac:dyDescent="0.25">
      <c r="A2293" s="4" t="s">
        <v>2589</v>
      </c>
      <c r="B2293" s="5">
        <v>335690388132</v>
      </c>
      <c r="C2293" s="4" t="s">
        <v>10564</v>
      </c>
      <c r="D2293" s="4" t="s">
        <v>3686</v>
      </c>
      <c r="E2293" s="6" t="s">
        <v>7878</v>
      </c>
      <c r="F2293" s="5">
        <f>decoded[[#This Row],[FRT_DEC]]-B2292</f>
        <v>2</v>
      </c>
      <c r="G2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INFO]]))),G2292)</f>
        <v>104</v>
      </c>
    </row>
    <row r="2294" spans="1:7" x14ac:dyDescent="0.25">
      <c r="A2294" s="4" t="s">
        <v>2590</v>
      </c>
      <c r="B2294" s="5">
        <v>335690388140</v>
      </c>
      <c r="C2294" s="4" t="s">
        <v>10565</v>
      </c>
      <c r="D2294" s="4" t="s">
        <v>7842</v>
      </c>
      <c r="E2294" s="6" t="s">
        <v>8006</v>
      </c>
      <c r="F2294" s="5">
        <f>decoded[[#This Row],[FRT_DEC]]-B2293</f>
        <v>8</v>
      </c>
      <c r="G2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INFO]]))),G2293)</f>
        <v>104</v>
      </c>
    </row>
    <row r="2295" spans="1:7" x14ac:dyDescent="0.25">
      <c r="A2295" s="4" t="s">
        <v>2591</v>
      </c>
      <c r="B2295" s="5">
        <v>335690388150</v>
      </c>
      <c r="C2295" s="4" t="s">
        <v>10566</v>
      </c>
      <c r="D2295" s="4" t="s">
        <v>241</v>
      </c>
      <c r="E2295" s="6" t="s">
        <v>2110</v>
      </c>
      <c r="F2295" s="5">
        <f>decoded[[#This Row],[FRT_DEC]]-B2294</f>
        <v>10</v>
      </c>
      <c r="G2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INFO]]))),G2294)</f>
        <v>104</v>
      </c>
    </row>
    <row r="2296" spans="1:7" x14ac:dyDescent="0.25">
      <c r="A2296" s="4" t="s">
        <v>2592</v>
      </c>
      <c r="B2296" s="5">
        <v>335690388152</v>
      </c>
      <c r="C2296" s="4" t="s">
        <v>10567</v>
      </c>
      <c r="D2296" s="4" t="s">
        <v>243</v>
      </c>
      <c r="E2296" s="6" t="s">
        <v>3984</v>
      </c>
      <c r="F2296" s="5">
        <f>decoded[[#This Row],[FRT_DEC]]-B2295</f>
        <v>2</v>
      </c>
      <c r="G2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INFO]]))),G2295)</f>
        <v>104</v>
      </c>
    </row>
    <row r="2297" spans="1:7" x14ac:dyDescent="0.25">
      <c r="A2297" s="4" t="s">
        <v>2593</v>
      </c>
      <c r="B2297" s="5">
        <v>335690388158</v>
      </c>
      <c r="C2297" s="4" t="s">
        <v>10568</v>
      </c>
      <c r="D2297" s="4" t="s">
        <v>1099</v>
      </c>
      <c r="E2297" s="6" t="s">
        <v>2093</v>
      </c>
      <c r="F2297" s="5">
        <f>decoded[[#This Row],[FRT_DEC]]-B2296</f>
        <v>6</v>
      </c>
      <c r="G2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INFO]]))),G2296)</f>
        <v>104</v>
      </c>
    </row>
    <row r="2298" spans="1:7" x14ac:dyDescent="0.25">
      <c r="A2298" s="4" t="s">
        <v>2594</v>
      </c>
      <c r="B2298" s="5">
        <v>335690388163</v>
      </c>
      <c r="C2298" s="4" t="s">
        <v>10569</v>
      </c>
      <c r="D2298" s="4" t="s">
        <v>72</v>
      </c>
      <c r="E2298" s="6" t="s">
        <v>2094</v>
      </c>
      <c r="F2298" s="5">
        <f>decoded[[#This Row],[FRT_DEC]]-B2297</f>
        <v>5</v>
      </c>
      <c r="G2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INFO]]))),G2297)</f>
        <v>104</v>
      </c>
    </row>
    <row r="2299" spans="1:7" x14ac:dyDescent="0.25">
      <c r="A2299" s="4" t="s">
        <v>2595</v>
      </c>
      <c r="B2299" s="5">
        <v>335690388170</v>
      </c>
      <c r="C2299" s="4" t="s">
        <v>10570</v>
      </c>
      <c r="D2299" s="4" t="s">
        <v>72</v>
      </c>
      <c r="E2299" s="6" t="s">
        <v>2095</v>
      </c>
      <c r="F2299" s="5">
        <f>decoded[[#This Row],[FRT_DEC]]-B2298</f>
        <v>7</v>
      </c>
      <c r="G2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INFO]]))),G2298)</f>
        <v>104</v>
      </c>
    </row>
    <row r="2300" spans="1:7" x14ac:dyDescent="0.25">
      <c r="A2300" s="4" t="s">
        <v>2596</v>
      </c>
      <c r="B2300" s="5">
        <v>335690388181</v>
      </c>
      <c r="C2300" s="4" t="s">
        <v>10571</v>
      </c>
      <c r="D2300" s="4" t="s">
        <v>246</v>
      </c>
      <c r="E2300" s="6" t="s">
        <v>10572</v>
      </c>
      <c r="F2300" s="5">
        <f>decoded[[#This Row],[FRT_DEC]]-B2299</f>
        <v>11</v>
      </c>
      <c r="G2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INFO]]))),G2299)</f>
        <v>104</v>
      </c>
    </row>
    <row r="2301" spans="1:7" x14ac:dyDescent="0.25">
      <c r="A2301" s="4" t="s">
        <v>2597</v>
      </c>
      <c r="B2301" s="5">
        <v>335690388186</v>
      </c>
      <c r="C2301" s="4" t="s">
        <v>10573</v>
      </c>
      <c r="D2301" s="4" t="s">
        <v>7938</v>
      </c>
      <c r="E2301" s="6" t="s">
        <v>8012</v>
      </c>
      <c r="F2301" s="5">
        <f>decoded[[#This Row],[FRT_DEC]]-B2300</f>
        <v>5</v>
      </c>
      <c r="G2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INFO]]))),G2300)</f>
        <v>104</v>
      </c>
    </row>
    <row r="2302" spans="1:7" x14ac:dyDescent="0.25">
      <c r="A2302" s="4" t="s">
        <v>2598</v>
      </c>
      <c r="B2302" s="5">
        <v>335690388579</v>
      </c>
      <c r="C2302" s="4" t="s">
        <v>10574</v>
      </c>
      <c r="D2302" s="4" t="s">
        <v>7842</v>
      </c>
      <c r="E2302" s="6" t="s">
        <v>8130</v>
      </c>
      <c r="F2302" s="5">
        <f>decoded[[#This Row],[FRT_DEC]]-B2301</f>
        <v>393</v>
      </c>
      <c r="G2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INFO]]))),G2301)</f>
        <v>104</v>
      </c>
    </row>
    <row r="2303" spans="1:7" x14ac:dyDescent="0.25">
      <c r="A2303" s="4" t="s">
        <v>2599</v>
      </c>
      <c r="B2303" s="5">
        <v>335690388586</v>
      </c>
      <c r="C2303" s="4" t="s">
        <v>10575</v>
      </c>
      <c r="D2303" s="4" t="s">
        <v>1099</v>
      </c>
      <c r="E2303" s="6" t="s">
        <v>2096</v>
      </c>
      <c r="F2303" s="5">
        <f>decoded[[#This Row],[FRT_DEC]]-B2302</f>
        <v>7</v>
      </c>
      <c r="G2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INFO]]))),G2302)</f>
        <v>104</v>
      </c>
    </row>
    <row r="2304" spans="1:7" x14ac:dyDescent="0.25">
      <c r="A2304" s="4" t="s">
        <v>2600</v>
      </c>
      <c r="B2304" s="5">
        <v>335690388591</v>
      </c>
      <c r="C2304" s="4" t="s">
        <v>10576</v>
      </c>
      <c r="D2304" s="4" t="s">
        <v>72</v>
      </c>
      <c r="E2304" s="6" t="s">
        <v>2097</v>
      </c>
      <c r="F2304" s="5">
        <f>decoded[[#This Row],[FRT_DEC]]-B2303</f>
        <v>5</v>
      </c>
      <c r="G2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INFO]]))),G2303)</f>
        <v>104</v>
      </c>
    </row>
    <row r="2305" spans="1:7" x14ac:dyDescent="0.25">
      <c r="A2305" s="4" t="s">
        <v>2601</v>
      </c>
      <c r="B2305" s="5">
        <v>335690388603</v>
      </c>
      <c r="C2305" s="4" t="s">
        <v>10577</v>
      </c>
      <c r="D2305" s="4" t="s">
        <v>3672</v>
      </c>
      <c r="E2305" s="6" t="s">
        <v>5340</v>
      </c>
      <c r="F2305" s="5">
        <f>decoded[[#This Row],[FRT_DEC]]-B2304</f>
        <v>12</v>
      </c>
      <c r="G2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INFO]]))),G2304)</f>
        <v>104</v>
      </c>
    </row>
    <row r="2306" spans="1:7" x14ac:dyDescent="0.25">
      <c r="A2306" s="4" t="s">
        <v>2602</v>
      </c>
      <c r="B2306" s="5">
        <v>335690389329</v>
      </c>
      <c r="C2306" s="4" t="s">
        <v>10578</v>
      </c>
      <c r="D2306" s="4" t="s">
        <v>262</v>
      </c>
      <c r="E2306" s="6" t="s">
        <v>5341</v>
      </c>
      <c r="F2306" s="5">
        <f>decoded[[#This Row],[FRT_DEC]]-B2305</f>
        <v>726</v>
      </c>
      <c r="G2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INFO]]))),G2305)</f>
        <v>104</v>
      </c>
    </row>
    <row r="2307" spans="1:7" x14ac:dyDescent="0.25">
      <c r="A2307" s="4" t="s">
        <v>2603</v>
      </c>
      <c r="B2307" s="5">
        <v>335690389334</v>
      </c>
      <c r="C2307" s="4" t="s">
        <v>10579</v>
      </c>
      <c r="D2307" s="4" t="s">
        <v>7938</v>
      </c>
      <c r="E2307" s="6" t="s">
        <v>8136</v>
      </c>
      <c r="F2307" s="5">
        <f>decoded[[#This Row],[FRT_DEC]]-B2306</f>
        <v>5</v>
      </c>
      <c r="G2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INFO]]))),G2306)</f>
        <v>104</v>
      </c>
    </row>
    <row r="2308" spans="1:7" x14ac:dyDescent="0.25">
      <c r="A2308" s="4" t="s">
        <v>2604</v>
      </c>
      <c r="B2308" s="5">
        <v>335690390687</v>
      </c>
      <c r="C2308" s="4" t="s">
        <v>10580</v>
      </c>
      <c r="D2308" s="4" t="s">
        <v>84</v>
      </c>
      <c r="E2308" s="6" t="s">
        <v>3977</v>
      </c>
      <c r="F2308" s="5">
        <f>decoded[[#This Row],[FRT_DEC]]-B2307</f>
        <v>1353</v>
      </c>
      <c r="G2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INFO]]))),G2307)</f>
        <v>104</v>
      </c>
    </row>
    <row r="2309" spans="1:7" x14ac:dyDescent="0.25">
      <c r="A2309" s="4" t="s">
        <v>2605</v>
      </c>
      <c r="B2309" s="5">
        <v>335690390689</v>
      </c>
      <c r="C2309" s="4" t="s">
        <v>10581</v>
      </c>
      <c r="D2309" s="4" t="s">
        <v>3684</v>
      </c>
      <c r="E2309" s="6" t="s">
        <v>10582</v>
      </c>
      <c r="F2309" s="5">
        <f>decoded[[#This Row],[FRT_DEC]]-B2308</f>
        <v>2</v>
      </c>
      <c r="G2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INFO]]))),G2308)</f>
        <v>104</v>
      </c>
    </row>
    <row r="2310" spans="1:7" x14ac:dyDescent="0.25">
      <c r="A2310" s="4" t="s">
        <v>2606</v>
      </c>
      <c r="B2310" s="5">
        <v>335690390692</v>
      </c>
      <c r="C2310" s="4" t="s">
        <v>10583</v>
      </c>
      <c r="D2310" s="4" t="s">
        <v>3684</v>
      </c>
      <c r="E2310" s="6" t="s">
        <v>7879</v>
      </c>
      <c r="F2310" s="5">
        <f>decoded[[#This Row],[FRT_DEC]]-B2309</f>
        <v>3</v>
      </c>
      <c r="G2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INFO]]))),G2309)</f>
        <v>104</v>
      </c>
    </row>
    <row r="2311" spans="1:7" x14ac:dyDescent="0.25">
      <c r="A2311" s="4" t="s">
        <v>2607</v>
      </c>
      <c r="B2311" s="5">
        <v>335690390712</v>
      </c>
      <c r="C2311" s="4" t="s">
        <v>10584</v>
      </c>
      <c r="D2311" s="4" t="s">
        <v>85</v>
      </c>
      <c r="E2311" s="6" t="s">
        <v>263</v>
      </c>
      <c r="F2311" s="5">
        <f>decoded[[#This Row],[FRT_DEC]]-B2310</f>
        <v>20</v>
      </c>
      <c r="G2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INFO]]))),G2310)</f>
        <v>104</v>
      </c>
    </row>
    <row r="2312" spans="1:7" x14ac:dyDescent="0.25">
      <c r="A2312" s="4" t="s">
        <v>2608</v>
      </c>
      <c r="B2312" s="5">
        <v>335690390854</v>
      </c>
      <c r="C2312" s="4" t="s">
        <v>10585</v>
      </c>
      <c r="D2312" s="4" t="s">
        <v>87</v>
      </c>
      <c r="E2312" s="6" t="s">
        <v>3695</v>
      </c>
      <c r="F2312" s="5">
        <f>decoded[[#This Row],[FRT_DEC]]-B2311</f>
        <v>142</v>
      </c>
      <c r="G2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INFO]]))),G2311)</f>
        <v>104</v>
      </c>
    </row>
    <row r="2313" spans="1:7" x14ac:dyDescent="0.25">
      <c r="A2313" s="4" t="s">
        <v>2609</v>
      </c>
      <c r="B2313" s="5">
        <v>335690391023</v>
      </c>
      <c r="C2313" s="4" t="s">
        <v>10586</v>
      </c>
      <c r="D2313" s="4" t="s">
        <v>43</v>
      </c>
      <c r="E2313" s="6" t="s">
        <v>3673</v>
      </c>
      <c r="F2313" s="5">
        <f>decoded[[#This Row],[FRT_DEC]]-B2312</f>
        <v>169</v>
      </c>
      <c r="G2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INFO]]))),G2312)</f>
        <v>104</v>
      </c>
    </row>
    <row r="2314" spans="1:7" x14ac:dyDescent="0.25">
      <c r="A2314" s="4" t="s">
        <v>2610</v>
      </c>
      <c r="B2314" s="5">
        <v>335690391026</v>
      </c>
      <c r="C2314" s="4" t="s">
        <v>10587</v>
      </c>
      <c r="D2314" s="4" t="s">
        <v>3685</v>
      </c>
      <c r="E2314" s="6" t="s">
        <v>10588</v>
      </c>
      <c r="F2314" s="5">
        <f>decoded[[#This Row],[FRT_DEC]]-B2313</f>
        <v>3</v>
      </c>
      <c r="G2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INFO]]))),G2313)</f>
        <v>104</v>
      </c>
    </row>
    <row r="2315" spans="1:7" x14ac:dyDescent="0.25">
      <c r="A2315" s="4" t="s">
        <v>2611</v>
      </c>
      <c r="B2315" s="5">
        <v>335690391028</v>
      </c>
      <c r="C2315" s="4" t="s">
        <v>10589</v>
      </c>
      <c r="D2315" s="4" t="s">
        <v>3685</v>
      </c>
      <c r="E2315" s="6" t="s">
        <v>7880</v>
      </c>
      <c r="F2315" s="5">
        <f>decoded[[#This Row],[FRT_DEC]]-B2314</f>
        <v>2</v>
      </c>
      <c r="G2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INFO]]))),G2314)</f>
        <v>104</v>
      </c>
    </row>
    <row r="2316" spans="1:7" x14ac:dyDescent="0.25">
      <c r="A2316" s="4" t="s">
        <v>2612</v>
      </c>
      <c r="B2316" s="5">
        <v>335690391042</v>
      </c>
      <c r="C2316" s="4" t="s">
        <v>10590</v>
      </c>
      <c r="D2316" s="4" t="s">
        <v>7842</v>
      </c>
      <c r="E2316" s="6" t="s">
        <v>7845</v>
      </c>
      <c r="F2316" s="5">
        <f>decoded[[#This Row],[FRT_DEC]]-B2315</f>
        <v>14</v>
      </c>
      <c r="G2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INFO]]))),G2315)</f>
        <v>104</v>
      </c>
    </row>
    <row r="2317" spans="1:7" x14ac:dyDescent="0.25">
      <c r="A2317" s="4" t="s">
        <v>2613</v>
      </c>
      <c r="B2317" s="5">
        <v>335690391050</v>
      </c>
      <c r="C2317" s="4" t="s">
        <v>10591</v>
      </c>
      <c r="D2317" s="4" t="s">
        <v>7938</v>
      </c>
      <c r="E2317" s="6" t="s">
        <v>8149</v>
      </c>
      <c r="F2317" s="5">
        <f>decoded[[#This Row],[FRT_DEC]]-B2316</f>
        <v>8</v>
      </c>
      <c r="G2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INFO]]))),G2316)</f>
        <v>104</v>
      </c>
    </row>
    <row r="2318" spans="1:7" x14ac:dyDescent="0.25">
      <c r="A2318" s="4" t="s">
        <v>2614</v>
      </c>
      <c r="B2318" s="5">
        <v>335690391053</v>
      </c>
      <c r="C2318" s="4" t="s">
        <v>10592</v>
      </c>
      <c r="D2318" s="4" t="s">
        <v>7842</v>
      </c>
      <c r="E2318" s="6" t="s">
        <v>8151</v>
      </c>
      <c r="F2318" s="5">
        <f>decoded[[#This Row],[FRT_DEC]]-B2317</f>
        <v>3</v>
      </c>
      <c r="G2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INFO]]))),G2317)</f>
        <v>104</v>
      </c>
    </row>
    <row r="2319" spans="1:7" x14ac:dyDescent="0.25">
      <c r="A2319" s="4" t="s">
        <v>2615</v>
      </c>
      <c r="B2319" s="5">
        <v>335690391067</v>
      </c>
      <c r="C2319" s="4" t="s">
        <v>10593</v>
      </c>
      <c r="D2319" s="4" t="s">
        <v>1099</v>
      </c>
      <c r="E2319" s="6" t="s">
        <v>2098</v>
      </c>
      <c r="F2319" s="5">
        <f>decoded[[#This Row],[FRT_DEC]]-B2318</f>
        <v>14</v>
      </c>
      <c r="G2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INFO]]))),G2318)</f>
        <v>104</v>
      </c>
    </row>
    <row r="2320" spans="1:7" x14ac:dyDescent="0.25">
      <c r="A2320" s="4" t="s">
        <v>2616</v>
      </c>
      <c r="B2320" s="5">
        <v>335690391073</v>
      </c>
      <c r="C2320" s="4" t="s">
        <v>10594</v>
      </c>
      <c r="D2320" s="4" t="s">
        <v>72</v>
      </c>
      <c r="E2320" s="6" t="s">
        <v>2099</v>
      </c>
      <c r="F2320" s="5">
        <f>decoded[[#This Row],[FRT_DEC]]-B2319</f>
        <v>6</v>
      </c>
      <c r="G2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INFO]]))),G2319)</f>
        <v>104</v>
      </c>
    </row>
    <row r="2321" spans="1:7" x14ac:dyDescent="0.25">
      <c r="A2321" s="4" t="s">
        <v>2617</v>
      </c>
      <c r="B2321" s="5">
        <v>335690391094</v>
      </c>
      <c r="C2321" s="4" t="s">
        <v>10595</v>
      </c>
      <c r="D2321" s="4" t="s">
        <v>1099</v>
      </c>
      <c r="E2321" s="6" t="s">
        <v>2100</v>
      </c>
      <c r="F2321" s="5">
        <f>decoded[[#This Row],[FRT_DEC]]-B2320</f>
        <v>21</v>
      </c>
      <c r="G2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INFO]]))),G2320)</f>
        <v>104</v>
      </c>
    </row>
    <row r="2322" spans="1:7" x14ac:dyDescent="0.25">
      <c r="A2322" s="4" t="s">
        <v>2618</v>
      </c>
      <c r="B2322" s="5">
        <v>335690391100</v>
      </c>
      <c r="C2322" s="4" t="s">
        <v>10596</v>
      </c>
      <c r="D2322" s="4" t="s">
        <v>72</v>
      </c>
      <c r="E2322" s="6" t="s">
        <v>2101</v>
      </c>
      <c r="F2322" s="5">
        <f>decoded[[#This Row],[FRT_DEC]]-B2321</f>
        <v>6</v>
      </c>
      <c r="G2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INFO]]))),G2321)</f>
        <v>104</v>
      </c>
    </row>
    <row r="2323" spans="1:7" x14ac:dyDescent="0.25">
      <c r="A2323" s="4" t="s">
        <v>2619</v>
      </c>
      <c r="B2323" s="5">
        <v>335690391121</v>
      </c>
      <c r="C2323" s="4" t="s">
        <v>10597</v>
      </c>
      <c r="D2323" s="4" t="s">
        <v>1099</v>
      </c>
      <c r="E2323" s="6" t="s">
        <v>2102</v>
      </c>
      <c r="F2323" s="5">
        <f>decoded[[#This Row],[FRT_DEC]]-B2322</f>
        <v>21</v>
      </c>
      <c r="G2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INFO]]))),G2322)</f>
        <v>104</v>
      </c>
    </row>
    <row r="2324" spans="1:7" x14ac:dyDescent="0.25">
      <c r="A2324" s="4" t="s">
        <v>2620</v>
      </c>
      <c r="B2324" s="5">
        <v>335690391127</v>
      </c>
      <c r="C2324" s="4" t="s">
        <v>10598</v>
      </c>
      <c r="D2324" s="4" t="s">
        <v>72</v>
      </c>
      <c r="E2324" s="6" t="s">
        <v>2103</v>
      </c>
      <c r="F2324" s="5">
        <f>decoded[[#This Row],[FRT_DEC]]-B2323</f>
        <v>6</v>
      </c>
      <c r="G2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INFO]]))),G2323)</f>
        <v>104</v>
      </c>
    </row>
    <row r="2325" spans="1:7" x14ac:dyDescent="0.25">
      <c r="A2325" s="4" t="s">
        <v>2621</v>
      </c>
      <c r="B2325" s="5">
        <v>335690391150</v>
      </c>
      <c r="C2325" s="4" t="s">
        <v>10599</v>
      </c>
      <c r="D2325" s="4" t="s">
        <v>40</v>
      </c>
      <c r="E2325" s="6" t="s">
        <v>2042</v>
      </c>
      <c r="F2325" s="5">
        <f>decoded[[#This Row],[FRT_DEC]]-B2324</f>
        <v>23</v>
      </c>
      <c r="G2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INFO]]))),G2324)</f>
        <v>104</v>
      </c>
    </row>
    <row r="2326" spans="1:7" x14ac:dyDescent="0.25">
      <c r="A2326" s="4" t="s">
        <v>2622</v>
      </c>
      <c r="B2326" s="5">
        <v>335690391154</v>
      </c>
      <c r="C2326" s="4" t="s">
        <v>10600</v>
      </c>
      <c r="D2326" s="4" t="s">
        <v>2043</v>
      </c>
      <c r="E2326" s="6" t="s">
        <v>10601</v>
      </c>
      <c r="F2326" s="5">
        <f>decoded[[#This Row],[FRT_DEC]]-B2325</f>
        <v>4</v>
      </c>
      <c r="G2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INFO]]))),G2325)</f>
        <v>104</v>
      </c>
    </row>
    <row r="2327" spans="1:7" ht="30" x14ac:dyDescent="0.25">
      <c r="A2327" s="4" t="s">
        <v>2623</v>
      </c>
      <c r="B2327" s="5">
        <v>335690391176</v>
      </c>
      <c r="C2327" s="4" t="s">
        <v>10602</v>
      </c>
      <c r="D2327" s="4" t="s">
        <v>241</v>
      </c>
      <c r="E2327" s="6" t="s">
        <v>2111</v>
      </c>
      <c r="F2327" s="5">
        <f>decoded[[#This Row],[FRT_DEC]]-B2326</f>
        <v>22</v>
      </c>
      <c r="G2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INFO]]))),G2326)</f>
        <v>104</v>
      </c>
    </row>
    <row r="2328" spans="1:7" x14ac:dyDescent="0.25">
      <c r="A2328" s="4" t="s">
        <v>2624</v>
      </c>
      <c r="B2328" s="5">
        <v>335690391179</v>
      </c>
      <c r="C2328" s="4" t="s">
        <v>10603</v>
      </c>
      <c r="D2328" s="4" t="s">
        <v>243</v>
      </c>
      <c r="E2328" s="6" t="s">
        <v>3939</v>
      </c>
      <c r="F2328" s="5">
        <f>decoded[[#This Row],[FRT_DEC]]-B2327</f>
        <v>3</v>
      </c>
      <c r="G2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INFO]]))),G2327)</f>
        <v>104</v>
      </c>
    </row>
    <row r="2329" spans="1:7" x14ac:dyDescent="0.25">
      <c r="A2329" s="4" t="s">
        <v>2625</v>
      </c>
      <c r="B2329" s="5">
        <v>335690391223</v>
      </c>
      <c r="C2329" s="4" t="s">
        <v>10604</v>
      </c>
      <c r="D2329" s="4" t="s">
        <v>40</v>
      </c>
      <c r="E2329" s="6" t="s">
        <v>44</v>
      </c>
      <c r="F2329" s="5">
        <f>decoded[[#This Row],[FRT_DEC]]-B2328</f>
        <v>44</v>
      </c>
      <c r="G2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INFO]]))),G2328)</f>
        <v>104</v>
      </c>
    </row>
    <row r="2330" spans="1:7" x14ac:dyDescent="0.25">
      <c r="A2330" s="4" t="s">
        <v>2626</v>
      </c>
      <c r="B2330" s="5">
        <v>335690391228</v>
      </c>
      <c r="C2330" s="4" t="s">
        <v>10605</v>
      </c>
      <c r="D2330" s="4" t="s">
        <v>246</v>
      </c>
      <c r="E2330" s="6" t="s">
        <v>10606</v>
      </c>
      <c r="F2330" s="5">
        <f>decoded[[#This Row],[FRT_DEC]]-B2329</f>
        <v>5</v>
      </c>
      <c r="G2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INFO]]))),G2329)</f>
        <v>104</v>
      </c>
    </row>
    <row r="2331" spans="1:7" x14ac:dyDescent="0.25">
      <c r="A2331" s="4" t="s">
        <v>2627</v>
      </c>
      <c r="B2331" s="5">
        <v>335690391235</v>
      </c>
      <c r="C2331" s="4" t="s">
        <v>10607</v>
      </c>
      <c r="D2331" s="4" t="s">
        <v>1099</v>
      </c>
      <c r="E2331" s="6" t="s">
        <v>2104</v>
      </c>
      <c r="F2331" s="5">
        <f>decoded[[#This Row],[FRT_DEC]]-B2330</f>
        <v>7</v>
      </c>
      <c r="G2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INFO]]))),G2330)</f>
        <v>104</v>
      </c>
    </row>
    <row r="2332" spans="1:7" x14ac:dyDescent="0.25">
      <c r="A2332" s="4" t="s">
        <v>2628</v>
      </c>
      <c r="B2332" s="5">
        <v>335690391240</v>
      </c>
      <c r="C2332" s="4" t="s">
        <v>10608</v>
      </c>
      <c r="D2332" s="4" t="s">
        <v>1099</v>
      </c>
      <c r="E2332" s="6" t="s">
        <v>2105</v>
      </c>
      <c r="F2332" s="5">
        <f>decoded[[#This Row],[FRT_DEC]]-B2331</f>
        <v>5</v>
      </c>
      <c r="G2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INFO]]))),G2331)</f>
        <v>104</v>
      </c>
    </row>
    <row r="2333" spans="1:7" x14ac:dyDescent="0.25">
      <c r="A2333" s="4" t="s">
        <v>2629</v>
      </c>
      <c r="B2333" s="5">
        <v>335690391253</v>
      </c>
      <c r="C2333" s="4" t="s">
        <v>10609</v>
      </c>
      <c r="D2333" s="4" t="s">
        <v>72</v>
      </c>
      <c r="E2333" s="6" t="s">
        <v>2092</v>
      </c>
      <c r="F2333" s="5">
        <f>decoded[[#This Row],[FRT_DEC]]-B2332</f>
        <v>13</v>
      </c>
      <c r="G2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INFO]]))),G2332)</f>
        <v>104</v>
      </c>
    </row>
    <row r="2334" spans="1:7" x14ac:dyDescent="0.25">
      <c r="A2334" s="4" t="s">
        <v>2630</v>
      </c>
      <c r="B2334" s="5">
        <v>335690391586</v>
      </c>
      <c r="C2334" s="4" t="s">
        <v>10610</v>
      </c>
      <c r="D2334" s="4" t="s">
        <v>2045</v>
      </c>
      <c r="E2334" s="6" t="s">
        <v>8267</v>
      </c>
      <c r="F2334" s="5">
        <f>decoded[[#This Row],[FRT_DEC]]-B2333</f>
        <v>333</v>
      </c>
      <c r="G2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INFO]]))),G2333)</f>
        <v>104</v>
      </c>
    </row>
    <row r="2335" spans="1:7" x14ac:dyDescent="0.25">
      <c r="A2335" s="4" t="s">
        <v>2631</v>
      </c>
      <c r="B2335" s="5">
        <v>335690391772</v>
      </c>
      <c r="C2335" s="4" t="s">
        <v>10611</v>
      </c>
      <c r="D2335" s="4" t="s">
        <v>249</v>
      </c>
      <c r="E2335" s="6" t="s">
        <v>7839</v>
      </c>
      <c r="F2335" s="5">
        <f>decoded[[#This Row],[FRT_DEC]]-B2334</f>
        <v>186</v>
      </c>
      <c r="G2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INFO]]))),G2334)</f>
        <v>104</v>
      </c>
    </row>
    <row r="2336" spans="1:7" x14ac:dyDescent="0.25">
      <c r="A2336" s="4" t="s">
        <v>2632</v>
      </c>
      <c r="B2336" s="5">
        <v>335690391800</v>
      </c>
      <c r="C2336" s="4" t="s">
        <v>10612</v>
      </c>
      <c r="D2336" s="4" t="s">
        <v>1099</v>
      </c>
      <c r="E2336" s="6" t="s">
        <v>2093</v>
      </c>
      <c r="F2336" s="5">
        <f>decoded[[#This Row],[FRT_DEC]]-B2335</f>
        <v>28</v>
      </c>
      <c r="G2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INFO]]))),G2335)</f>
        <v>104</v>
      </c>
    </row>
    <row r="2337" spans="1:7" x14ac:dyDescent="0.25">
      <c r="A2337" s="4" t="s">
        <v>2633</v>
      </c>
      <c r="B2337" s="5">
        <v>335690391806</v>
      </c>
      <c r="C2337" s="4" t="s">
        <v>10613</v>
      </c>
      <c r="D2337" s="4" t="s">
        <v>1099</v>
      </c>
      <c r="E2337" s="6" t="s">
        <v>2106</v>
      </c>
      <c r="F2337" s="5">
        <f>decoded[[#This Row],[FRT_DEC]]-B2336</f>
        <v>6</v>
      </c>
      <c r="G2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INFO]]))),G2336)</f>
        <v>104</v>
      </c>
    </row>
    <row r="2338" spans="1:7" x14ac:dyDescent="0.25">
      <c r="A2338" s="4" t="s">
        <v>2634</v>
      </c>
      <c r="B2338" s="5">
        <v>335690391820</v>
      </c>
      <c r="C2338" s="4" t="s">
        <v>10614</v>
      </c>
      <c r="D2338" s="4" t="s">
        <v>40</v>
      </c>
      <c r="E2338" s="6" t="s">
        <v>328</v>
      </c>
      <c r="F2338" s="5">
        <f>decoded[[#This Row],[FRT_DEC]]-B2337</f>
        <v>14</v>
      </c>
      <c r="G2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INFO]]))),G2337)</f>
        <v>104</v>
      </c>
    </row>
    <row r="2339" spans="1:7" x14ac:dyDescent="0.25">
      <c r="A2339" s="4" t="s">
        <v>2635</v>
      </c>
      <c r="B2339" s="5">
        <v>335690391823</v>
      </c>
      <c r="C2339" s="4" t="s">
        <v>10615</v>
      </c>
      <c r="D2339" s="4" t="s">
        <v>330</v>
      </c>
      <c r="E2339" s="6" t="s">
        <v>10616</v>
      </c>
      <c r="F2339" s="5">
        <f>decoded[[#This Row],[FRT_DEC]]-B2338</f>
        <v>3</v>
      </c>
      <c r="G2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INFO]]))),G2338)</f>
        <v>104</v>
      </c>
    </row>
    <row r="2340" spans="1:7" x14ac:dyDescent="0.25">
      <c r="A2340" s="4" t="s">
        <v>2636</v>
      </c>
      <c r="B2340" s="5">
        <v>335690391844</v>
      </c>
      <c r="C2340" s="4" t="s">
        <v>10617</v>
      </c>
      <c r="D2340" s="4" t="s">
        <v>40</v>
      </c>
      <c r="E2340" s="6" t="s">
        <v>724</v>
      </c>
      <c r="F2340" s="5">
        <f>decoded[[#This Row],[FRT_DEC]]-B2339</f>
        <v>21</v>
      </c>
      <c r="G2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INFO]]))),G2339)</f>
        <v>104</v>
      </c>
    </row>
    <row r="2341" spans="1:7" x14ac:dyDescent="0.25">
      <c r="A2341" s="4" t="s">
        <v>2637</v>
      </c>
      <c r="B2341" s="5">
        <v>335690391856</v>
      </c>
      <c r="C2341" s="4" t="s">
        <v>10618</v>
      </c>
      <c r="D2341" s="4" t="s">
        <v>40</v>
      </c>
      <c r="E2341" s="6" t="s">
        <v>45</v>
      </c>
      <c r="F2341" s="5">
        <f>decoded[[#This Row],[FRT_DEC]]-B2340</f>
        <v>12</v>
      </c>
      <c r="G2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INFO]]))),G2340)</f>
        <v>104</v>
      </c>
    </row>
    <row r="2342" spans="1:7" x14ac:dyDescent="0.25">
      <c r="A2342" s="4" t="s">
        <v>2638</v>
      </c>
      <c r="B2342" s="5">
        <v>335690391859</v>
      </c>
      <c r="C2342" s="4" t="s">
        <v>10619</v>
      </c>
      <c r="D2342" s="4" t="s">
        <v>46</v>
      </c>
      <c r="E2342" s="6" t="s">
        <v>6961</v>
      </c>
      <c r="F2342" s="5">
        <f>decoded[[#This Row],[FRT_DEC]]-B2341</f>
        <v>3</v>
      </c>
      <c r="G2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INFO]]))),G2341)</f>
        <v>104</v>
      </c>
    </row>
    <row r="2343" spans="1:7" x14ac:dyDescent="0.25">
      <c r="A2343" s="4" t="s">
        <v>2639</v>
      </c>
      <c r="B2343" s="5">
        <v>335690391865</v>
      </c>
      <c r="C2343" s="4" t="s">
        <v>10620</v>
      </c>
      <c r="D2343" s="4" t="s">
        <v>72</v>
      </c>
      <c r="E2343" s="6" t="s">
        <v>3683</v>
      </c>
      <c r="F2343" s="5">
        <f>decoded[[#This Row],[FRT_DEC]]-B2342</f>
        <v>6</v>
      </c>
      <c r="G2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INFO]]))),G2342)</f>
        <v>104</v>
      </c>
    </row>
    <row r="2344" spans="1:7" x14ac:dyDescent="0.25">
      <c r="A2344" s="4" t="s">
        <v>2640</v>
      </c>
      <c r="B2344" s="5">
        <v>335690391870</v>
      </c>
      <c r="C2344" s="4" t="s">
        <v>10621</v>
      </c>
      <c r="D2344" s="4" t="s">
        <v>72</v>
      </c>
      <c r="E2344" s="6" t="s">
        <v>2088</v>
      </c>
      <c r="F2344" s="5">
        <f>decoded[[#This Row],[FRT_DEC]]-B2343</f>
        <v>5</v>
      </c>
      <c r="G2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INFO]]))),G2343)</f>
        <v>104</v>
      </c>
    </row>
    <row r="2345" spans="1:7" x14ac:dyDescent="0.25">
      <c r="A2345" s="4" t="s">
        <v>2641</v>
      </c>
      <c r="B2345" s="5">
        <v>335690391887</v>
      </c>
      <c r="C2345" s="4" t="s">
        <v>10622</v>
      </c>
      <c r="D2345" s="4" t="s">
        <v>72</v>
      </c>
      <c r="E2345" s="6" t="s">
        <v>2107</v>
      </c>
      <c r="F2345" s="5">
        <f>decoded[[#This Row],[FRT_DEC]]-B2344</f>
        <v>17</v>
      </c>
      <c r="G2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INFO]]))),G2344)</f>
        <v>104</v>
      </c>
    </row>
    <row r="2346" spans="1:7" x14ac:dyDescent="0.25">
      <c r="A2346" s="4" t="s">
        <v>2642</v>
      </c>
      <c r="B2346" s="5">
        <v>335690392639</v>
      </c>
      <c r="C2346" s="4" t="s">
        <v>10623</v>
      </c>
      <c r="D2346" s="4" t="s">
        <v>7938</v>
      </c>
      <c r="E2346" s="6" t="s">
        <v>8184</v>
      </c>
      <c r="F2346" s="5">
        <f>decoded[[#This Row],[FRT_DEC]]-B2345</f>
        <v>752</v>
      </c>
      <c r="G2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INFO]]))),G2345)</f>
        <v>104</v>
      </c>
    </row>
    <row r="2347" spans="1:7" x14ac:dyDescent="0.25">
      <c r="A2347" s="4" t="s">
        <v>2643</v>
      </c>
      <c r="B2347" s="5">
        <v>335690392642</v>
      </c>
      <c r="C2347" s="4" t="s">
        <v>10624</v>
      </c>
      <c r="D2347" s="4" t="s">
        <v>7842</v>
      </c>
      <c r="E2347" s="6" t="s">
        <v>7945</v>
      </c>
      <c r="F2347" s="5">
        <f>decoded[[#This Row],[FRT_DEC]]-B2346</f>
        <v>3</v>
      </c>
      <c r="G2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INFO]]))),G2346)</f>
        <v>104</v>
      </c>
    </row>
    <row r="2348" spans="1:7" x14ac:dyDescent="0.25">
      <c r="A2348" s="4" t="s">
        <v>2644</v>
      </c>
      <c r="B2348" s="5">
        <v>335690392649</v>
      </c>
      <c r="C2348" s="4" t="s">
        <v>10625</v>
      </c>
      <c r="D2348" s="4" t="s">
        <v>7938</v>
      </c>
      <c r="E2348" s="6" t="s">
        <v>7947</v>
      </c>
      <c r="F2348" s="5">
        <f>decoded[[#This Row],[FRT_DEC]]-B2347</f>
        <v>7</v>
      </c>
      <c r="G2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INFO]]))),G2347)</f>
        <v>104</v>
      </c>
    </row>
    <row r="2349" spans="1:7" x14ac:dyDescent="0.25">
      <c r="A2349" s="4" t="s">
        <v>2645</v>
      </c>
      <c r="B2349" s="5">
        <v>335690392766</v>
      </c>
      <c r="C2349" s="4" t="s">
        <v>10626</v>
      </c>
      <c r="D2349" s="4" t="s">
        <v>7842</v>
      </c>
      <c r="E2349" s="6" t="s">
        <v>7936</v>
      </c>
      <c r="F2349" s="5">
        <f>decoded[[#This Row],[FRT_DEC]]-B2348</f>
        <v>117</v>
      </c>
      <c r="G2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INFO]]))),G2348)</f>
        <v>104</v>
      </c>
    </row>
    <row r="2350" spans="1:7" x14ac:dyDescent="0.25">
      <c r="A2350" s="4" t="s">
        <v>2646</v>
      </c>
      <c r="B2350" s="5">
        <v>335690393544</v>
      </c>
      <c r="C2350" s="4" t="s">
        <v>10627</v>
      </c>
      <c r="D2350" s="4" t="s">
        <v>7938</v>
      </c>
      <c r="E2350" s="6" t="s">
        <v>7939</v>
      </c>
      <c r="F2350" s="5">
        <f>decoded[[#This Row],[FRT_DEC]]-B2349</f>
        <v>778</v>
      </c>
      <c r="G2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INFO]]))),G2349)</f>
        <v>104</v>
      </c>
    </row>
    <row r="2351" spans="1:7" x14ac:dyDescent="0.25">
      <c r="A2351" s="4" t="s">
        <v>2647</v>
      </c>
      <c r="B2351" s="5">
        <v>335690393548</v>
      </c>
      <c r="C2351" s="4" t="s">
        <v>10628</v>
      </c>
      <c r="D2351" s="4" t="s">
        <v>7842</v>
      </c>
      <c r="E2351" s="6" t="s">
        <v>7989</v>
      </c>
      <c r="F2351" s="5">
        <f>decoded[[#This Row],[FRT_DEC]]-B2350</f>
        <v>4</v>
      </c>
      <c r="G2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INFO]]))),G2350)</f>
        <v>104</v>
      </c>
    </row>
    <row r="2352" spans="1:7" x14ac:dyDescent="0.25">
      <c r="A2352" s="4" t="s">
        <v>2648</v>
      </c>
      <c r="B2352" s="5">
        <v>335690393555</v>
      </c>
      <c r="C2352" s="4" t="s">
        <v>10629</v>
      </c>
      <c r="D2352" s="4" t="s">
        <v>2044</v>
      </c>
      <c r="E2352" s="6" t="s">
        <v>3931</v>
      </c>
      <c r="F2352" s="5">
        <f>decoded[[#This Row],[FRT_DEC]]-B2351</f>
        <v>7</v>
      </c>
      <c r="G2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INFO]]))),G2351)</f>
        <v>104</v>
      </c>
    </row>
    <row r="2353" spans="1:7" x14ac:dyDescent="0.25">
      <c r="A2353" s="4" t="s">
        <v>2649</v>
      </c>
      <c r="B2353" s="5">
        <v>335690393560</v>
      </c>
      <c r="C2353" s="4" t="s">
        <v>10630</v>
      </c>
      <c r="D2353" s="4" t="s">
        <v>7938</v>
      </c>
      <c r="E2353" s="6" t="s">
        <v>7991</v>
      </c>
      <c r="F2353" s="5">
        <f>decoded[[#This Row],[FRT_DEC]]-B2352</f>
        <v>5</v>
      </c>
      <c r="G2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INFO]]))),G2352)</f>
        <v>104</v>
      </c>
    </row>
    <row r="2354" spans="1:7" x14ac:dyDescent="0.25">
      <c r="A2354" s="4" t="s">
        <v>2650</v>
      </c>
      <c r="B2354" s="5">
        <v>335690404627</v>
      </c>
      <c r="C2354" s="4" t="s">
        <v>10631</v>
      </c>
      <c r="D2354" s="4" t="s">
        <v>7842</v>
      </c>
      <c r="E2354" s="6" t="s">
        <v>7989</v>
      </c>
      <c r="F2354" s="5">
        <f>decoded[[#This Row],[FRT_DEC]]-B2353</f>
        <v>11067</v>
      </c>
      <c r="G2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INFO]]))),G2353)</f>
        <v>104</v>
      </c>
    </row>
    <row r="2355" spans="1:7" x14ac:dyDescent="0.25">
      <c r="A2355" s="4" t="s">
        <v>2651</v>
      </c>
      <c r="B2355" s="5">
        <v>335690404632</v>
      </c>
      <c r="C2355" s="4" t="s">
        <v>10632</v>
      </c>
      <c r="D2355" s="4" t="s">
        <v>292</v>
      </c>
      <c r="E2355" s="6" t="s">
        <v>10633</v>
      </c>
      <c r="F2355" s="5">
        <f>decoded[[#This Row],[FRT_DEC]]-B2354</f>
        <v>5</v>
      </c>
      <c r="G2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INFO]]))),G2354)</f>
        <v>104</v>
      </c>
    </row>
    <row r="2356" spans="1:7" x14ac:dyDescent="0.25">
      <c r="A2356" s="4" t="s">
        <v>2652</v>
      </c>
      <c r="B2356" s="5">
        <v>335690404636</v>
      </c>
      <c r="C2356" s="4" t="s">
        <v>10634</v>
      </c>
      <c r="D2356" s="4" t="s">
        <v>216</v>
      </c>
      <c r="E2356" s="6" t="s">
        <v>3970</v>
      </c>
      <c r="F2356" s="5">
        <f>decoded[[#This Row],[FRT_DEC]]-B2355</f>
        <v>4</v>
      </c>
      <c r="G2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INFO]]))),G2355)</f>
        <v>104</v>
      </c>
    </row>
    <row r="2357" spans="1:7" x14ac:dyDescent="0.25">
      <c r="A2357" s="4" t="s">
        <v>2653</v>
      </c>
      <c r="B2357" s="5">
        <v>335690404682</v>
      </c>
      <c r="C2357" s="4" t="s">
        <v>10635</v>
      </c>
      <c r="D2357" s="4" t="s">
        <v>221</v>
      </c>
      <c r="E2357" s="6" t="s">
        <v>222</v>
      </c>
      <c r="F2357" s="5">
        <f>decoded[[#This Row],[FRT_DEC]]-B2356</f>
        <v>46</v>
      </c>
      <c r="G2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INFO]]))),G2356)</f>
        <v>104</v>
      </c>
    </row>
    <row r="2358" spans="1:7" x14ac:dyDescent="0.25">
      <c r="A2358" s="4" t="s">
        <v>2654</v>
      </c>
      <c r="B2358" s="5">
        <v>335690404697</v>
      </c>
      <c r="C2358" s="4" t="s">
        <v>10636</v>
      </c>
      <c r="D2358" s="4" t="s">
        <v>40</v>
      </c>
      <c r="E2358" s="6" t="s">
        <v>293</v>
      </c>
      <c r="F2358" s="5">
        <f>decoded[[#This Row],[FRT_DEC]]-B2357</f>
        <v>15</v>
      </c>
      <c r="G2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INFO]]))),G2357)</f>
        <v>104</v>
      </c>
    </row>
    <row r="2359" spans="1:7" x14ac:dyDescent="0.25">
      <c r="A2359" s="4" t="s">
        <v>2655</v>
      </c>
      <c r="B2359" s="5">
        <v>335690404705</v>
      </c>
      <c r="C2359" s="4" t="s">
        <v>10637</v>
      </c>
      <c r="D2359" s="4" t="s">
        <v>2045</v>
      </c>
      <c r="E2359" s="6" t="s">
        <v>8098</v>
      </c>
      <c r="F2359" s="5">
        <f>decoded[[#This Row],[FRT_DEC]]-B2358</f>
        <v>8</v>
      </c>
      <c r="G2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INFO]]))),G2358)</f>
        <v>104</v>
      </c>
    </row>
    <row r="2360" spans="1:7" x14ac:dyDescent="0.25">
      <c r="A2360" s="4" t="s">
        <v>2656</v>
      </c>
      <c r="B2360" s="5">
        <v>335690404707</v>
      </c>
      <c r="C2360" s="4" t="s">
        <v>10638</v>
      </c>
      <c r="D2360" s="4" t="s">
        <v>294</v>
      </c>
      <c r="E2360" s="6" t="s">
        <v>10639</v>
      </c>
      <c r="F2360" s="5">
        <f>decoded[[#This Row],[FRT_DEC]]-B2359</f>
        <v>2</v>
      </c>
      <c r="G2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INFO]]))),G2359)</f>
        <v>104</v>
      </c>
    </row>
    <row r="2361" spans="1:7" x14ac:dyDescent="0.25">
      <c r="A2361" s="4" t="s">
        <v>2657</v>
      </c>
      <c r="B2361" s="5">
        <v>335690404711</v>
      </c>
      <c r="C2361" s="4" t="s">
        <v>10640</v>
      </c>
      <c r="D2361" s="4" t="s">
        <v>7938</v>
      </c>
      <c r="E2361" s="6" t="s">
        <v>7991</v>
      </c>
      <c r="F2361" s="5">
        <f>decoded[[#This Row],[FRT_DEC]]-B2360</f>
        <v>4</v>
      </c>
      <c r="G2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INFO]]))),G2360)</f>
        <v>104</v>
      </c>
    </row>
    <row r="2362" spans="1:7" x14ac:dyDescent="0.25">
      <c r="A2362" s="4" t="s">
        <v>2658</v>
      </c>
      <c r="B2362" s="5">
        <v>335690405670</v>
      </c>
      <c r="C2362" s="4" t="s">
        <v>10641</v>
      </c>
      <c r="D2362" s="4" t="s">
        <v>7842</v>
      </c>
      <c r="E2362" s="6" t="s">
        <v>7993</v>
      </c>
      <c r="F2362" s="5">
        <f>decoded[[#This Row],[FRT_DEC]]-B2361</f>
        <v>959</v>
      </c>
      <c r="G2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INFO]]))),G2361)</f>
        <v>104</v>
      </c>
    </row>
    <row r="2363" spans="1:7" x14ac:dyDescent="0.25">
      <c r="A2363" s="4" t="s">
        <v>2659</v>
      </c>
      <c r="B2363" s="5">
        <v>335690405688</v>
      </c>
      <c r="C2363" s="4" t="s">
        <v>10642</v>
      </c>
      <c r="D2363" s="4" t="s">
        <v>1099</v>
      </c>
      <c r="E2363" s="6" t="s">
        <v>2081</v>
      </c>
      <c r="F2363" s="5">
        <f>decoded[[#This Row],[FRT_DEC]]-B2362</f>
        <v>18</v>
      </c>
      <c r="G2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INFO]]))),G2362)</f>
        <v>104</v>
      </c>
    </row>
    <row r="2364" spans="1:7" x14ac:dyDescent="0.25">
      <c r="A2364" s="4" t="s">
        <v>2660</v>
      </c>
      <c r="B2364" s="5">
        <v>335690405691</v>
      </c>
      <c r="C2364" s="4" t="s">
        <v>10643</v>
      </c>
      <c r="D2364" s="4" t="s">
        <v>1099</v>
      </c>
      <c r="E2364" s="6" t="s">
        <v>2089</v>
      </c>
      <c r="F2364" s="5">
        <f>decoded[[#This Row],[FRT_DEC]]-B2363</f>
        <v>3</v>
      </c>
      <c r="G2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INFO]]))),G2363)</f>
        <v>104</v>
      </c>
    </row>
    <row r="2365" spans="1:7" x14ac:dyDescent="0.25">
      <c r="A2365" s="4" t="s">
        <v>2661</v>
      </c>
      <c r="B2365" s="5">
        <v>335690405699</v>
      </c>
      <c r="C2365" s="4" t="s">
        <v>10644</v>
      </c>
      <c r="D2365" s="4" t="s">
        <v>72</v>
      </c>
      <c r="E2365" s="6" t="s">
        <v>2090</v>
      </c>
      <c r="F2365" s="5">
        <f>decoded[[#This Row],[FRT_DEC]]-B2364</f>
        <v>8</v>
      </c>
      <c r="G2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INFO]]))),G2364)</f>
        <v>104</v>
      </c>
    </row>
    <row r="2366" spans="1:7" x14ac:dyDescent="0.25">
      <c r="A2366" s="4" t="s">
        <v>2662</v>
      </c>
      <c r="B2366" s="5">
        <v>335690405715</v>
      </c>
      <c r="C2366" s="4" t="s">
        <v>10645</v>
      </c>
      <c r="D2366" s="4" t="s">
        <v>6</v>
      </c>
      <c r="E2366" s="6" t="s">
        <v>10646</v>
      </c>
      <c r="F2366" s="5">
        <f>decoded[[#This Row],[FRT_DEC]]-B2365</f>
        <v>16</v>
      </c>
      <c r="G2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INFO]]))),G2365)</f>
        <v>105</v>
      </c>
    </row>
    <row r="2367" spans="1:7" x14ac:dyDescent="0.25">
      <c r="A2367" s="4" t="s">
        <v>2663</v>
      </c>
      <c r="B2367" s="5">
        <v>335690405740</v>
      </c>
      <c r="C2367" s="4" t="s">
        <v>10647</v>
      </c>
      <c r="D2367" s="4" t="s">
        <v>72</v>
      </c>
      <c r="E2367" s="6" t="s">
        <v>2092</v>
      </c>
      <c r="F2367" s="5">
        <f>decoded[[#This Row],[FRT_DEC]]-B2366</f>
        <v>25</v>
      </c>
      <c r="G2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INFO]]))),G2366)</f>
        <v>105</v>
      </c>
    </row>
    <row r="2368" spans="1:7" x14ac:dyDescent="0.25">
      <c r="A2368" s="4" t="s">
        <v>2664</v>
      </c>
      <c r="B2368" s="5">
        <v>335690405762</v>
      </c>
      <c r="C2368" s="4" t="s">
        <v>10648</v>
      </c>
      <c r="D2368" s="4" t="s">
        <v>3671</v>
      </c>
      <c r="E2368" s="6" t="s">
        <v>10649</v>
      </c>
      <c r="F2368" s="5">
        <f>decoded[[#This Row],[FRT_DEC]]-B2367</f>
        <v>22</v>
      </c>
      <c r="G2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INFO]]))),G2367)</f>
        <v>105</v>
      </c>
    </row>
    <row r="2369" spans="1:7" x14ac:dyDescent="0.25">
      <c r="A2369" s="4" t="s">
        <v>2665</v>
      </c>
      <c r="B2369" s="5">
        <v>335690405764</v>
      </c>
      <c r="C2369" s="4" t="s">
        <v>10650</v>
      </c>
      <c r="D2369" s="4" t="s">
        <v>3671</v>
      </c>
      <c r="E2369" s="6" t="s">
        <v>7881</v>
      </c>
      <c r="F2369" s="5">
        <f>decoded[[#This Row],[FRT_DEC]]-B2368</f>
        <v>2</v>
      </c>
      <c r="G2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INFO]]))),G2368)</f>
        <v>105</v>
      </c>
    </row>
    <row r="2370" spans="1:7" x14ac:dyDescent="0.25">
      <c r="A2370" s="4" t="s">
        <v>2666</v>
      </c>
      <c r="B2370" s="5">
        <v>335690406691</v>
      </c>
      <c r="C2370" s="4" t="s">
        <v>10651</v>
      </c>
      <c r="D2370" s="4" t="s">
        <v>249</v>
      </c>
      <c r="E2370" s="6" t="s">
        <v>5306</v>
      </c>
      <c r="F2370" s="5">
        <f>decoded[[#This Row],[FRT_DEC]]-B2369</f>
        <v>927</v>
      </c>
      <c r="G2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INFO]]))),G2369)</f>
        <v>105</v>
      </c>
    </row>
    <row r="2371" spans="1:7" x14ac:dyDescent="0.25">
      <c r="A2371" s="4" t="s">
        <v>2667</v>
      </c>
      <c r="B2371" s="5">
        <v>335690406696</v>
      </c>
      <c r="C2371" s="4" t="s">
        <v>10652</v>
      </c>
      <c r="D2371" s="4" t="s">
        <v>7938</v>
      </c>
      <c r="E2371" s="6" t="s">
        <v>7998</v>
      </c>
      <c r="F2371" s="5">
        <f>decoded[[#This Row],[FRT_DEC]]-B2370</f>
        <v>5</v>
      </c>
      <c r="G2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INFO]]))),G2370)</f>
        <v>105</v>
      </c>
    </row>
    <row r="2372" spans="1:7" x14ac:dyDescent="0.25">
      <c r="A2372" s="4" t="s">
        <v>2668</v>
      </c>
      <c r="B2372" s="5">
        <v>335690410324</v>
      </c>
      <c r="C2372" s="4" t="s">
        <v>10653</v>
      </c>
      <c r="D2372" s="4" t="s">
        <v>5</v>
      </c>
      <c r="E2372" s="6" t="s">
        <v>10654</v>
      </c>
      <c r="F2372" s="5">
        <f>decoded[[#This Row],[FRT_DEC]]-B2371</f>
        <v>3628</v>
      </c>
      <c r="G2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INFO]]))),G2371)</f>
        <v>105</v>
      </c>
    </row>
    <row r="2373" spans="1:7" x14ac:dyDescent="0.25">
      <c r="A2373" s="4" t="s">
        <v>2669</v>
      </c>
      <c r="B2373" s="5">
        <v>335690410327</v>
      </c>
      <c r="C2373" s="4" t="s">
        <v>10655</v>
      </c>
      <c r="D2373" s="4" t="s">
        <v>5</v>
      </c>
      <c r="E2373" s="6" t="s">
        <v>7877</v>
      </c>
      <c r="F2373" s="5">
        <f>decoded[[#This Row],[FRT_DEC]]-B2372</f>
        <v>3</v>
      </c>
      <c r="G2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INFO]]))),G2372)</f>
        <v>105</v>
      </c>
    </row>
    <row r="2374" spans="1:7" x14ac:dyDescent="0.25">
      <c r="A2374" s="4" t="s">
        <v>2670</v>
      </c>
      <c r="B2374" s="5">
        <v>335690410330</v>
      </c>
      <c r="C2374" s="4" t="s">
        <v>10656</v>
      </c>
      <c r="D2374" s="4" t="s">
        <v>3686</v>
      </c>
      <c r="E2374" s="6" t="s">
        <v>10657</v>
      </c>
      <c r="F2374" s="5">
        <f>decoded[[#This Row],[FRT_DEC]]-B2373</f>
        <v>3</v>
      </c>
      <c r="G2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INFO]]))),G2373)</f>
        <v>105</v>
      </c>
    </row>
    <row r="2375" spans="1:7" x14ac:dyDescent="0.25">
      <c r="A2375" s="4" t="s">
        <v>2671</v>
      </c>
      <c r="B2375" s="5">
        <v>335690410332</v>
      </c>
      <c r="C2375" s="4" t="s">
        <v>10658</v>
      </c>
      <c r="D2375" s="4" t="s">
        <v>3686</v>
      </c>
      <c r="E2375" s="6" t="s">
        <v>7878</v>
      </c>
      <c r="F2375" s="5">
        <f>decoded[[#This Row],[FRT_DEC]]-B2374</f>
        <v>2</v>
      </c>
      <c r="G2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INFO]]))),G2374)</f>
        <v>105</v>
      </c>
    </row>
    <row r="2376" spans="1:7" x14ac:dyDescent="0.25">
      <c r="A2376" s="4" t="s">
        <v>2672</v>
      </c>
      <c r="B2376" s="5">
        <v>335690410340</v>
      </c>
      <c r="C2376" s="4" t="s">
        <v>10659</v>
      </c>
      <c r="D2376" s="4" t="s">
        <v>7842</v>
      </c>
      <c r="E2376" s="6" t="s">
        <v>8006</v>
      </c>
      <c r="F2376" s="5">
        <f>decoded[[#This Row],[FRT_DEC]]-B2375</f>
        <v>8</v>
      </c>
      <c r="G2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INFO]]))),G2375)</f>
        <v>105</v>
      </c>
    </row>
    <row r="2377" spans="1:7" x14ac:dyDescent="0.25">
      <c r="A2377" s="4" t="s">
        <v>2673</v>
      </c>
      <c r="B2377" s="5">
        <v>335690410350</v>
      </c>
      <c r="C2377" s="4" t="s">
        <v>10660</v>
      </c>
      <c r="D2377" s="4" t="s">
        <v>241</v>
      </c>
      <c r="E2377" s="6" t="s">
        <v>2110</v>
      </c>
      <c r="F2377" s="5">
        <f>decoded[[#This Row],[FRT_DEC]]-B2376</f>
        <v>10</v>
      </c>
      <c r="G2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INFO]]))),G2376)</f>
        <v>105</v>
      </c>
    </row>
    <row r="2378" spans="1:7" x14ac:dyDescent="0.25">
      <c r="A2378" s="4" t="s">
        <v>2674</v>
      </c>
      <c r="B2378" s="5">
        <v>335690410353</v>
      </c>
      <c r="C2378" s="4" t="s">
        <v>10661</v>
      </c>
      <c r="D2378" s="4" t="s">
        <v>243</v>
      </c>
      <c r="E2378" s="6" t="s">
        <v>3984</v>
      </c>
      <c r="F2378" s="5">
        <f>decoded[[#This Row],[FRT_DEC]]-B2377</f>
        <v>3</v>
      </c>
      <c r="G2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INFO]]))),G2377)</f>
        <v>105</v>
      </c>
    </row>
    <row r="2379" spans="1:7" x14ac:dyDescent="0.25">
      <c r="A2379" s="4" t="s">
        <v>2675</v>
      </c>
      <c r="B2379" s="5">
        <v>335690410358</v>
      </c>
      <c r="C2379" s="4" t="s">
        <v>10662</v>
      </c>
      <c r="D2379" s="4" t="s">
        <v>1099</v>
      </c>
      <c r="E2379" s="6" t="s">
        <v>2093</v>
      </c>
      <c r="F2379" s="5">
        <f>decoded[[#This Row],[FRT_DEC]]-B2378</f>
        <v>5</v>
      </c>
      <c r="G2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INFO]]))),G2378)</f>
        <v>105</v>
      </c>
    </row>
    <row r="2380" spans="1:7" x14ac:dyDescent="0.25">
      <c r="A2380" s="4" t="s">
        <v>2676</v>
      </c>
      <c r="B2380" s="5">
        <v>335690410364</v>
      </c>
      <c r="C2380" s="4" t="s">
        <v>10663</v>
      </c>
      <c r="D2380" s="4" t="s">
        <v>72</v>
      </c>
      <c r="E2380" s="6" t="s">
        <v>2094</v>
      </c>
      <c r="F2380" s="5">
        <f>decoded[[#This Row],[FRT_DEC]]-B2379</f>
        <v>6</v>
      </c>
      <c r="G2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INFO]]))),G2379)</f>
        <v>105</v>
      </c>
    </row>
    <row r="2381" spans="1:7" x14ac:dyDescent="0.25">
      <c r="A2381" s="4" t="s">
        <v>2677</v>
      </c>
      <c r="B2381" s="5">
        <v>335690410370</v>
      </c>
      <c r="C2381" s="4" t="s">
        <v>10664</v>
      </c>
      <c r="D2381" s="4" t="s">
        <v>72</v>
      </c>
      <c r="E2381" s="6" t="s">
        <v>2095</v>
      </c>
      <c r="F2381" s="5">
        <f>decoded[[#This Row],[FRT_DEC]]-B2380</f>
        <v>6</v>
      </c>
      <c r="G2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INFO]]))),G2380)</f>
        <v>105</v>
      </c>
    </row>
    <row r="2382" spans="1:7" x14ac:dyDescent="0.25">
      <c r="A2382" s="4" t="s">
        <v>2678</v>
      </c>
      <c r="B2382" s="5">
        <v>335690410381</v>
      </c>
      <c r="C2382" s="4" t="s">
        <v>10665</v>
      </c>
      <c r="D2382" s="4" t="s">
        <v>246</v>
      </c>
      <c r="E2382" s="6" t="s">
        <v>10666</v>
      </c>
      <c r="F2382" s="5">
        <f>decoded[[#This Row],[FRT_DEC]]-B2381</f>
        <v>11</v>
      </c>
      <c r="G2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INFO]]))),G2381)</f>
        <v>105</v>
      </c>
    </row>
    <row r="2383" spans="1:7" x14ac:dyDescent="0.25">
      <c r="A2383" s="4" t="s">
        <v>2679</v>
      </c>
      <c r="B2383" s="5">
        <v>335690410385</v>
      </c>
      <c r="C2383" s="4" t="s">
        <v>10667</v>
      </c>
      <c r="D2383" s="4" t="s">
        <v>7938</v>
      </c>
      <c r="E2383" s="6" t="s">
        <v>8012</v>
      </c>
      <c r="F2383" s="5">
        <f>decoded[[#This Row],[FRT_DEC]]-B2382</f>
        <v>4</v>
      </c>
      <c r="G2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INFO]]))),G2382)</f>
        <v>105</v>
      </c>
    </row>
    <row r="2384" spans="1:7" x14ac:dyDescent="0.25">
      <c r="A2384" s="4" t="s">
        <v>2680</v>
      </c>
      <c r="B2384" s="5">
        <v>335690410779</v>
      </c>
      <c r="C2384" s="4" t="s">
        <v>10668</v>
      </c>
      <c r="D2384" s="4" t="s">
        <v>7842</v>
      </c>
      <c r="E2384" s="6" t="s">
        <v>8130</v>
      </c>
      <c r="F2384" s="5">
        <f>decoded[[#This Row],[FRT_DEC]]-B2383</f>
        <v>394</v>
      </c>
      <c r="G2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INFO]]))),G2383)</f>
        <v>105</v>
      </c>
    </row>
    <row r="2385" spans="1:7" x14ac:dyDescent="0.25">
      <c r="A2385" s="4" t="s">
        <v>2681</v>
      </c>
      <c r="B2385" s="5">
        <v>335690410786</v>
      </c>
      <c r="C2385" s="4" t="s">
        <v>10669</v>
      </c>
      <c r="D2385" s="4" t="s">
        <v>1099</v>
      </c>
      <c r="E2385" s="6" t="s">
        <v>2096</v>
      </c>
      <c r="F2385" s="5">
        <f>decoded[[#This Row],[FRT_DEC]]-B2384</f>
        <v>7</v>
      </c>
      <c r="G2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INFO]]))),G2384)</f>
        <v>105</v>
      </c>
    </row>
    <row r="2386" spans="1:7" x14ac:dyDescent="0.25">
      <c r="A2386" s="4" t="s">
        <v>2682</v>
      </c>
      <c r="B2386" s="5">
        <v>335690410791</v>
      </c>
      <c r="C2386" s="4" t="s">
        <v>10670</v>
      </c>
      <c r="D2386" s="4" t="s">
        <v>72</v>
      </c>
      <c r="E2386" s="6" t="s">
        <v>2097</v>
      </c>
      <c r="F2386" s="5">
        <f>decoded[[#This Row],[FRT_DEC]]-B2385</f>
        <v>5</v>
      </c>
      <c r="G2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INFO]]))),G2385)</f>
        <v>105</v>
      </c>
    </row>
    <row r="2387" spans="1:7" x14ac:dyDescent="0.25">
      <c r="A2387" s="4" t="s">
        <v>2683</v>
      </c>
      <c r="B2387" s="5">
        <v>335690410804</v>
      </c>
      <c r="C2387" s="4" t="s">
        <v>10671</v>
      </c>
      <c r="D2387" s="4" t="s">
        <v>3672</v>
      </c>
      <c r="E2387" s="6" t="s">
        <v>3989</v>
      </c>
      <c r="F2387" s="5">
        <f>decoded[[#This Row],[FRT_DEC]]-B2386</f>
        <v>13</v>
      </c>
      <c r="G2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INFO]]))),G2386)</f>
        <v>105</v>
      </c>
    </row>
    <row r="2388" spans="1:7" x14ac:dyDescent="0.25">
      <c r="A2388" s="4" t="s">
        <v>2684</v>
      </c>
      <c r="B2388" s="5">
        <v>335690411544</v>
      </c>
      <c r="C2388" s="4" t="s">
        <v>10672</v>
      </c>
      <c r="D2388" s="4" t="s">
        <v>262</v>
      </c>
      <c r="E2388" s="6" t="s">
        <v>3990</v>
      </c>
      <c r="F2388" s="5">
        <f>decoded[[#This Row],[FRT_DEC]]-B2387</f>
        <v>740</v>
      </c>
      <c r="G2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INFO]]))),G2387)</f>
        <v>105</v>
      </c>
    </row>
    <row r="2389" spans="1:7" x14ac:dyDescent="0.25">
      <c r="A2389" s="4" t="s">
        <v>2685</v>
      </c>
      <c r="B2389" s="5">
        <v>335690411550</v>
      </c>
      <c r="C2389" s="4" t="s">
        <v>10673</v>
      </c>
      <c r="D2389" s="4" t="s">
        <v>7938</v>
      </c>
      <c r="E2389" s="6" t="s">
        <v>8136</v>
      </c>
      <c r="F2389" s="5">
        <f>decoded[[#This Row],[FRT_DEC]]-B2388</f>
        <v>6</v>
      </c>
      <c r="G2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INFO]]))),G2388)</f>
        <v>105</v>
      </c>
    </row>
    <row r="2390" spans="1:7" x14ac:dyDescent="0.25">
      <c r="A2390" s="4" t="s">
        <v>2686</v>
      </c>
      <c r="B2390" s="5">
        <v>335690412886</v>
      </c>
      <c r="C2390" s="4" t="s">
        <v>10674</v>
      </c>
      <c r="D2390" s="4" t="s">
        <v>84</v>
      </c>
      <c r="E2390" s="6" t="s">
        <v>3977</v>
      </c>
      <c r="F2390" s="5">
        <f>decoded[[#This Row],[FRT_DEC]]-B2389</f>
        <v>1336</v>
      </c>
      <c r="G2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INFO]]))),G2389)</f>
        <v>105</v>
      </c>
    </row>
    <row r="2391" spans="1:7" x14ac:dyDescent="0.25">
      <c r="A2391" s="4" t="s">
        <v>2687</v>
      </c>
      <c r="B2391" s="5">
        <v>335690412889</v>
      </c>
      <c r="C2391" s="4" t="s">
        <v>10675</v>
      </c>
      <c r="D2391" s="4" t="s">
        <v>3684</v>
      </c>
      <c r="E2391" s="6" t="s">
        <v>10676</v>
      </c>
      <c r="F2391" s="5">
        <f>decoded[[#This Row],[FRT_DEC]]-B2390</f>
        <v>3</v>
      </c>
      <c r="G2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INFO]]))),G2390)</f>
        <v>105</v>
      </c>
    </row>
    <row r="2392" spans="1:7" x14ac:dyDescent="0.25">
      <c r="A2392" s="4" t="s">
        <v>2688</v>
      </c>
      <c r="B2392" s="5">
        <v>335690412891</v>
      </c>
      <c r="C2392" s="4" t="s">
        <v>10677</v>
      </c>
      <c r="D2392" s="4" t="s">
        <v>3684</v>
      </c>
      <c r="E2392" s="6" t="s">
        <v>7879</v>
      </c>
      <c r="F2392" s="5">
        <f>decoded[[#This Row],[FRT_DEC]]-B2391</f>
        <v>2</v>
      </c>
      <c r="G2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INFO]]))),G2391)</f>
        <v>105</v>
      </c>
    </row>
    <row r="2393" spans="1:7" x14ac:dyDescent="0.25">
      <c r="A2393" s="4" t="s">
        <v>2689</v>
      </c>
      <c r="B2393" s="5">
        <v>335690412911</v>
      </c>
      <c r="C2393" s="4" t="s">
        <v>10678</v>
      </c>
      <c r="D2393" s="4" t="s">
        <v>85</v>
      </c>
      <c r="E2393" s="6" t="s">
        <v>263</v>
      </c>
      <c r="F2393" s="5">
        <f>decoded[[#This Row],[FRT_DEC]]-B2392</f>
        <v>20</v>
      </c>
      <c r="G2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INFO]]))),G2392)</f>
        <v>105</v>
      </c>
    </row>
    <row r="2394" spans="1:7" x14ac:dyDescent="0.25">
      <c r="A2394" s="4" t="s">
        <v>2690</v>
      </c>
      <c r="B2394" s="5">
        <v>335690413054</v>
      </c>
      <c r="C2394" s="4" t="s">
        <v>10679</v>
      </c>
      <c r="D2394" s="4" t="s">
        <v>87</v>
      </c>
      <c r="E2394" s="6" t="s">
        <v>3695</v>
      </c>
      <c r="F2394" s="5">
        <f>decoded[[#This Row],[FRT_DEC]]-B2393</f>
        <v>143</v>
      </c>
      <c r="G2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INFO]]))),G2393)</f>
        <v>105</v>
      </c>
    </row>
    <row r="2395" spans="1:7" x14ac:dyDescent="0.25">
      <c r="A2395" s="4" t="s">
        <v>2691</v>
      </c>
      <c r="B2395" s="5">
        <v>335690413222</v>
      </c>
      <c r="C2395" s="4" t="s">
        <v>10680</v>
      </c>
      <c r="D2395" s="4" t="s">
        <v>43</v>
      </c>
      <c r="E2395" s="6" t="s">
        <v>4020</v>
      </c>
      <c r="F2395" s="5">
        <f>decoded[[#This Row],[FRT_DEC]]-B2394</f>
        <v>168</v>
      </c>
      <c r="G2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INFO]]))),G2394)</f>
        <v>105</v>
      </c>
    </row>
    <row r="2396" spans="1:7" x14ac:dyDescent="0.25">
      <c r="A2396" s="4" t="s">
        <v>2692</v>
      </c>
      <c r="B2396" s="5">
        <v>335690413225</v>
      </c>
      <c r="C2396" s="4" t="s">
        <v>10681</v>
      </c>
      <c r="D2396" s="4" t="s">
        <v>3685</v>
      </c>
      <c r="E2396" s="6" t="s">
        <v>10682</v>
      </c>
      <c r="F2396" s="5">
        <f>decoded[[#This Row],[FRT_DEC]]-B2395</f>
        <v>3</v>
      </c>
      <c r="G2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INFO]]))),G2395)</f>
        <v>105</v>
      </c>
    </row>
    <row r="2397" spans="1:7" x14ac:dyDescent="0.25">
      <c r="A2397" s="4" t="s">
        <v>2693</v>
      </c>
      <c r="B2397" s="5">
        <v>335690413227</v>
      </c>
      <c r="C2397" s="4" t="s">
        <v>10683</v>
      </c>
      <c r="D2397" s="4" t="s">
        <v>3685</v>
      </c>
      <c r="E2397" s="6" t="s">
        <v>7880</v>
      </c>
      <c r="F2397" s="5">
        <f>decoded[[#This Row],[FRT_DEC]]-B2396</f>
        <v>2</v>
      </c>
      <c r="G2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INFO]]))),G2396)</f>
        <v>105</v>
      </c>
    </row>
    <row r="2398" spans="1:7" x14ac:dyDescent="0.25">
      <c r="A2398" s="4" t="s">
        <v>2694</v>
      </c>
      <c r="B2398" s="5">
        <v>335690413241</v>
      </c>
      <c r="C2398" s="4" t="s">
        <v>10684</v>
      </c>
      <c r="D2398" s="4" t="s">
        <v>7842</v>
      </c>
      <c r="E2398" s="6" t="s">
        <v>7845</v>
      </c>
      <c r="F2398" s="5">
        <f>decoded[[#This Row],[FRT_DEC]]-B2397</f>
        <v>14</v>
      </c>
      <c r="G2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INFO]]))),G2397)</f>
        <v>105</v>
      </c>
    </row>
    <row r="2399" spans="1:7" x14ac:dyDescent="0.25">
      <c r="A2399" s="4" t="s">
        <v>2695</v>
      </c>
      <c r="B2399" s="5">
        <v>335690413249</v>
      </c>
      <c r="C2399" s="4" t="s">
        <v>10685</v>
      </c>
      <c r="D2399" s="4" t="s">
        <v>7938</v>
      </c>
      <c r="E2399" s="6" t="s">
        <v>8149</v>
      </c>
      <c r="F2399" s="5">
        <f>decoded[[#This Row],[FRT_DEC]]-B2398</f>
        <v>8</v>
      </c>
      <c r="G2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INFO]]))),G2398)</f>
        <v>105</v>
      </c>
    </row>
    <row r="2400" spans="1:7" x14ac:dyDescent="0.25">
      <c r="A2400" s="4" t="s">
        <v>2696</v>
      </c>
      <c r="B2400" s="5">
        <v>335690413252</v>
      </c>
      <c r="C2400" s="4" t="s">
        <v>10686</v>
      </c>
      <c r="D2400" s="4" t="s">
        <v>7842</v>
      </c>
      <c r="E2400" s="6" t="s">
        <v>8151</v>
      </c>
      <c r="F2400" s="5">
        <f>decoded[[#This Row],[FRT_DEC]]-B2399</f>
        <v>3</v>
      </c>
      <c r="G2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INFO]]))),G2399)</f>
        <v>105</v>
      </c>
    </row>
    <row r="2401" spans="1:7" x14ac:dyDescent="0.25">
      <c r="A2401" s="4" t="s">
        <v>2697</v>
      </c>
      <c r="B2401" s="5">
        <v>335690413276</v>
      </c>
      <c r="C2401" s="4" t="s">
        <v>10687</v>
      </c>
      <c r="D2401" s="4" t="s">
        <v>1099</v>
      </c>
      <c r="E2401" s="6" t="s">
        <v>2098</v>
      </c>
      <c r="F2401" s="5">
        <f>decoded[[#This Row],[FRT_DEC]]-B2400</f>
        <v>24</v>
      </c>
      <c r="G2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INFO]]))),G2400)</f>
        <v>105</v>
      </c>
    </row>
    <row r="2402" spans="1:7" x14ac:dyDescent="0.25">
      <c r="A2402" s="4" t="s">
        <v>2698</v>
      </c>
      <c r="B2402" s="5">
        <v>335690413281</v>
      </c>
      <c r="C2402" s="4" t="s">
        <v>10688</v>
      </c>
      <c r="D2402" s="4" t="s">
        <v>72</v>
      </c>
      <c r="E2402" s="6" t="s">
        <v>2099</v>
      </c>
      <c r="F2402" s="5">
        <f>decoded[[#This Row],[FRT_DEC]]-B2401</f>
        <v>5</v>
      </c>
      <c r="G2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INFO]]))),G2401)</f>
        <v>105</v>
      </c>
    </row>
    <row r="2403" spans="1:7" x14ac:dyDescent="0.25">
      <c r="A2403" s="4" t="s">
        <v>2699</v>
      </c>
      <c r="B2403" s="5">
        <v>335690413301</v>
      </c>
      <c r="C2403" s="4" t="s">
        <v>10689</v>
      </c>
      <c r="D2403" s="4" t="s">
        <v>1099</v>
      </c>
      <c r="E2403" s="6" t="s">
        <v>2100</v>
      </c>
      <c r="F2403" s="5">
        <f>decoded[[#This Row],[FRT_DEC]]-B2402</f>
        <v>20</v>
      </c>
      <c r="G2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INFO]]))),G2402)</f>
        <v>105</v>
      </c>
    </row>
    <row r="2404" spans="1:7" x14ac:dyDescent="0.25">
      <c r="A2404" s="4" t="s">
        <v>2700</v>
      </c>
      <c r="B2404" s="5">
        <v>335690413307</v>
      </c>
      <c r="C2404" s="4" t="s">
        <v>10690</v>
      </c>
      <c r="D2404" s="4" t="s">
        <v>72</v>
      </c>
      <c r="E2404" s="6" t="s">
        <v>2101</v>
      </c>
      <c r="F2404" s="5">
        <f>decoded[[#This Row],[FRT_DEC]]-B2403</f>
        <v>6</v>
      </c>
      <c r="G2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INFO]]))),G2403)</f>
        <v>105</v>
      </c>
    </row>
    <row r="2405" spans="1:7" x14ac:dyDescent="0.25">
      <c r="A2405" s="4" t="s">
        <v>2701</v>
      </c>
      <c r="B2405" s="5">
        <v>335690413329</v>
      </c>
      <c r="C2405" s="4" t="s">
        <v>10691</v>
      </c>
      <c r="D2405" s="4" t="s">
        <v>1099</v>
      </c>
      <c r="E2405" s="6" t="s">
        <v>2102</v>
      </c>
      <c r="F2405" s="5">
        <f>decoded[[#This Row],[FRT_DEC]]-B2404</f>
        <v>22</v>
      </c>
      <c r="G2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INFO]]))),G2404)</f>
        <v>105</v>
      </c>
    </row>
    <row r="2406" spans="1:7" x14ac:dyDescent="0.25">
      <c r="A2406" s="4" t="s">
        <v>2702</v>
      </c>
      <c r="B2406" s="5">
        <v>335690413334</v>
      </c>
      <c r="C2406" s="4" t="s">
        <v>10692</v>
      </c>
      <c r="D2406" s="4" t="s">
        <v>72</v>
      </c>
      <c r="E2406" s="6" t="s">
        <v>2103</v>
      </c>
      <c r="F2406" s="5">
        <f>decoded[[#This Row],[FRT_DEC]]-B2405</f>
        <v>5</v>
      </c>
      <c r="G2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INFO]]))),G2405)</f>
        <v>105</v>
      </c>
    </row>
    <row r="2407" spans="1:7" x14ac:dyDescent="0.25">
      <c r="A2407" s="4" t="s">
        <v>2703</v>
      </c>
      <c r="B2407" s="5">
        <v>335690413349</v>
      </c>
      <c r="C2407" s="4" t="s">
        <v>10693</v>
      </c>
      <c r="D2407" s="4" t="s">
        <v>40</v>
      </c>
      <c r="E2407" s="6" t="s">
        <v>2042</v>
      </c>
      <c r="F2407" s="5">
        <f>decoded[[#This Row],[FRT_DEC]]-B2406</f>
        <v>15</v>
      </c>
      <c r="G2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INFO]]))),G2406)</f>
        <v>105</v>
      </c>
    </row>
    <row r="2408" spans="1:7" x14ac:dyDescent="0.25">
      <c r="A2408" s="4" t="s">
        <v>2704</v>
      </c>
      <c r="B2408" s="5">
        <v>335690413354</v>
      </c>
      <c r="C2408" s="4" t="s">
        <v>10694</v>
      </c>
      <c r="D2408" s="4" t="s">
        <v>2043</v>
      </c>
      <c r="E2408" s="6" t="s">
        <v>10695</v>
      </c>
      <c r="F2408" s="5">
        <f>decoded[[#This Row],[FRT_DEC]]-B2407</f>
        <v>5</v>
      </c>
      <c r="G2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INFO]]))),G2407)</f>
        <v>105</v>
      </c>
    </row>
    <row r="2409" spans="1:7" ht="30" x14ac:dyDescent="0.25">
      <c r="A2409" s="4" t="s">
        <v>2705</v>
      </c>
      <c r="B2409" s="5">
        <v>335690413375</v>
      </c>
      <c r="C2409" s="4" t="s">
        <v>10696</v>
      </c>
      <c r="D2409" s="4" t="s">
        <v>241</v>
      </c>
      <c r="E2409" s="6" t="s">
        <v>2111</v>
      </c>
      <c r="F2409" s="5">
        <f>decoded[[#This Row],[FRT_DEC]]-B2408</f>
        <v>21</v>
      </c>
      <c r="G2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INFO]]))),G2408)</f>
        <v>105</v>
      </c>
    </row>
    <row r="2410" spans="1:7" x14ac:dyDescent="0.25">
      <c r="A2410" s="4" t="s">
        <v>2706</v>
      </c>
      <c r="B2410" s="5">
        <v>335690413378</v>
      </c>
      <c r="C2410" s="4" t="s">
        <v>10697</v>
      </c>
      <c r="D2410" s="4" t="s">
        <v>243</v>
      </c>
      <c r="E2410" s="6" t="s">
        <v>3939</v>
      </c>
      <c r="F2410" s="5">
        <f>decoded[[#This Row],[FRT_DEC]]-B2409</f>
        <v>3</v>
      </c>
      <c r="G2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INFO]]))),G2409)</f>
        <v>105</v>
      </c>
    </row>
    <row r="2411" spans="1:7" x14ac:dyDescent="0.25">
      <c r="A2411" s="4" t="s">
        <v>2707</v>
      </c>
      <c r="B2411" s="5">
        <v>335690413431</v>
      </c>
      <c r="C2411" s="4" t="s">
        <v>10698</v>
      </c>
      <c r="D2411" s="4" t="s">
        <v>40</v>
      </c>
      <c r="E2411" s="6" t="s">
        <v>44</v>
      </c>
      <c r="F2411" s="5">
        <f>decoded[[#This Row],[FRT_DEC]]-B2410</f>
        <v>53</v>
      </c>
      <c r="G2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INFO]]))),G2410)</f>
        <v>105</v>
      </c>
    </row>
    <row r="2412" spans="1:7" x14ac:dyDescent="0.25">
      <c r="A2412" s="4" t="s">
        <v>2708</v>
      </c>
      <c r="B2412" s="5">
        <v>335690413436</v>
      </c>
      <c r="C2412" s="4" t="s">
        <v>10699</v>
      </c>
      <c r="D2412" s="4" t="s">
        <v>246</v>
      </c>
      <c r="E2412" s="6" t="s">
        <v>10700</v>
      </c>
      <c r="F2412" s="5">
        <f>decoded[[#This Row],[FRT_DEC]]-B2411</f>
        <v>5</v>
      </c>
      <c r="G2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INFO]]))),G2411)</f>
        <v>105</v>
      </c>
    </row>
    <row r="2413" spans="1:7" x14ac:dyDescent="0.25">
      <c r="A2413" s="4" t="s">
        <v>2709</v>
      </c>
      <c r="B2413" s="5">
        <v>335690413443</v>
      </c>
      <c r="C2413" s="4" t="s">
        <v>10701</v>
      </c>
      <c r="D2413" s="4" t="s">
        <v>1099</v>
      </c>
      <c r="E2413" s="6" t="s">
        <v>2104</v>
      </c>
      <c r="F2413" s="5">
        <f>decoded[[#This Row],[FRT_DEC]]-B2412</f>
        <v>7</v>
      </c>
      <c r="G2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INFO]]))),G2412)</f>
        <v>105</v>
      </c>
    </row>
    <row r="2414" spans="1:7" x14ac:dyDescent="0.25">
      <c r="A2414" s="4" t="s">
        <v>2710</v>
      </c>
      <c r="B2414" s="5">
        <v>335690413448</v>
      </c>
      <c r="C2414" s="4" t="s">
        <v>10702</v>
      </c>
      <c r="D2414" s="4" t="s">
        <v>1099</v>
      </c>
      <c r="E2414" s="6" t="s">
        <v>2105</v>
      </c>
      <c r="F2414" s="5">
        <f>decoded[[#This Row],[FRT_DEC]]-B2413</f>
        <v>5</v>
      </c>
      <c r="G2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INFO]]))),G2413)</f>
        <v>105</v>
      </c>
    </row>
    <row r="2415" spans="1:7" x14ac:dyDescent="0.25">
      <c r="A2415" s="4" t="s">
        <v>2711</v>
      </c>
      <c r="B2415" s="5">
        <v>335690413462</v>
      </c>
      <c r="C2415" s="4" t="s">
        <v>10703</v>
      </c>
      <c r="D2415" s="4" t="s">
        <v>72</v>
      </c>
      <c r="E2415" s="6" t="s">
        <v>2092</v>
      </c>
      <c r="F2415" s="5">
        <f>decoded[[#This Row],[FRT_DEC]]-B2414</f>
        <v>14</v>
      </c>
      <c r="G2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INFO]]))),G2414)</f>
        <v>105</v>
      </c>
    </row>
    <row r="2416" spans="1:7" x14ac:dyDescent="0.25">
      <c r="A2416" s="4" t="s">
        <v>2712</v>
      </c>
      <c r="B2416" s="5">
        <v>335690413795</v>
      </c>
      <c r="C2416" s="4" t="s">
        <v>10704</v>
      </c>
      <c r="D2416" s="4" t="s">
        <v>2045</v>
      </c>
      <c r="E2416" s="6" t="s">
        <v>8170</v>
      </c>
      <c r="F2416" s="5">
        <f>decoded[[#This Row],[FRT_DEC]]-B2415</f>
        <v>333</v>
      </c>
      <c r="G2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INFO]]))),G2415)</f>
        <v>105</v>
      </c>
    </row>
    <row r="2417" spans="1:7" x14ac:dyDescent="0.25">
      <c r="A2417" s="4" t="s">
        <v>2713</v>
      </c>
      <c r="B2417" s="5">
        <v>335690413967</v>
      </c>
      <c r="C2417" s="4" t="s">
        <v>10705</v>
      </c>
      <c r="D2417" s="4" t="s">
        <v>249</v>
      </c>
      <c r="E2417" s="6" t="s">
        <v>7823</v>
      </c>
      <c r="F2417" s="5">
        <f>decoded[[#This Row],[FRT_DEC]]-B2416</f>
        <v>172</v>
      </c>
      <c r="G2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INFO]]))),G2416)</f>
        <v>105</v>
      </c>
    </row>
    <row r="2418" spans="1:7" x14ac:dyDescent="0.25">
      <c r="A2418" s="4" t="s">
        <v>2714</v>
      </c>
      <c r="B2418" s="5">
        <v>335690413986</v>
      </c>
      <c r="C2418" s="4" t="s">
        <v>10706</v>
      </c>
      <c r="D2418" s="4" t="s">
        <v>1099</v>
      </c>
      <c r="E2418" s="6" t="s">
        <v>2093</v>
      </c>
      <c r="F2418" s="5">
        <f>decoded[[#This Row],[FRT_DEC]]-B2417</f>
        <v>19</v>
      </c>
      <c r="G2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INFO]]))),G2417)</f>
        <v>105</v>
      </c>
    </row>
    <row r="2419" spans="1:7" x14ac:dyDescent="0.25">
      <c r="A2419" s="4" t="s">
        <v>2715</v>
      </c>
      <c r="B2419" s="5">
        <v>335690413993</v>
      </c>
      <c r="C2419" s="4" t="s">
        <v>10707</v>
      </c>
      <c r="D2419" s="4" t="s">
        <v>1099</v>
      </c>
      <c r="E2419" s="6" t="s">
        <v>2106</v>
      </c>
      <c r="F2419" s="5">
        <f>decoded[[#This Row],[FRT_DEC]]-B2418</f>
        <v>7</v>
      </c>
      <c r="G2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INFO]]))),G2418)</f>
        <v>105</v>
      </c>
    </row>
    <row r="2420" spans="1:7" x14ac:dyDescent="0.25">
      <c r="A2420" s="4" t="s">
        <v>2716</v>
      </c>
      <c r="B2420" s="5">
        <v>335690414006</v>
      </c>
      <c r="C2420" s="4" t="s">
        <v>10708</v>
      </c>
      <c r="D2420" s="4" t="s">
        <v>40</v>
      </c>
      <c r="E2420" s="6" t="s">
        <v>328</v>
      </c>
      <c r="F2420" s="5">
        <f>decoded[[#This Row],[FRT_DEC]]-B2419</f>
        <v>13</v>
      </c>
      <c r="G2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INFO]]))),G2419)</f>
        <v>105</v>
      </c>
    </row>
    <row r="2421" spans="1:7" x14ac:dyDescent="0.25">
      <c r="A2421" s="4" t="s">
        <v>2717</v>
      </c>
      <c r="B2421" s="5">
        <v>335690414009</v>
      </c>
      <c r="C2421" s="4" t="s">
        <v>10709</v>
      </c>
      <c r="D2421" s="4" t="s">
        <v>330</v>
      </c>
      <c r="E2421" s="6" t="s">
        <v>10710</v>
      </c>
      <c r="F2421" s="5">
        <f>decoded[[#This Row],[FRT_DEC]]-B2420</f>
        <v>3</v>
      </c>
      <c r="G2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INFO]]))),G2420)</f>
        <v>105</v>
      </c>
    </row>
    <row r="2422" spans="1:7" x14ac:dyDescent="0.25">
      <c r="A2422" s="4" t="s">
        <v>2718</v>
      </c>
      <c r="B2422" s="5">
        <v>335690414040</v>
      </c>
      <c r="C2422" s="4" t="s">
        <v>10711</v>
      </c>
      <c r="D2422" s="4" t="s">
        <v>40</v>
      </c>
      <c r="E2422" s="6" t="s">
        <v>724</v>
      </c>
      <c r="F2422" s="5">
        <f>decoded[[#This Row],[FRT_DEC]]-B2421</f>
        <v>31</v>
      </c>
      <c r="G2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INFO]]))),G2421)</f>
        <v>105</v>
      </c>
    </row>
    <row r="2423" spans="1:7" x14ac:dyDescent="0.25">
      <c r="A2423" s="4" t="s">
        <v>2719</v>
      </c>
      <c r="B2423" s="5">
        <v>335690414052</v>
      </c>
      <c r="C2423" s="4" t="s">
        <v>10712</v>
      </c>
      <c r="D2423" s="4" t="s">
        <v>40</v>
      </c>
      <c r="E2423" s="6" t="s">
        <v>45</v>
      </c>
      <c r="F2423" s="5">
        <f>decoded[[#This Row],[FRT_DEC]]-B2422</f>
        <v>12</v>
      </c>
      <c r="G2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INFO]]))),G2422)</f>
        <v>105</v>
      </c>
    </row>
    <row r="2424" spans="1:7" x14ac:dyDescent="0.25">
      <c r="A2424" s="4" t="s">
        <v>2720</v>
      </c>
      <c r="B2424" s="5">
        <v>335690414056</v>
      </c>
      <c r="C2424" s="4" t="s">
        <v>10713</v>
      </c>
      <c r="D2424" s="4" t="s">
        <v>46</v>
      </c>
      <c r="E2424" s="6" t="s">
        <v>6961</v>
      </c>
      <c r="F2424" s="5">
        <f>decoded[[#This Row],[FRT_DEC]]-B2423</f>
        <v>4</v>
      </c>
      <c r="G2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INFO]]))),G2423)</f>
        <v>105</v>
      </c>
    </row>
    <row r="2425" spans="1:7" x14ac:dyDescent="0.25">
      <c r="A2425" s="4" t="s">
        <v>2721</v>
      </c>
      <c r="B2425" s="5">
        <v>335690414062</v>
      </c>
      <c r="C2425" s="4" t="s">
        <v>10714</v>
      </c>
      <c r="D2425" s="4" t="s">
        <v>72</v>
      </c>
      <c r="E2425" s="6" t="s">
        <v>3683</v>
      </c>
      <c r="F2425" s="5">
        <f>decoded[[#This Row],[FRT_DEC]]-B2424</f>
        <v>6</v>
      </c>
      <c r="G2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INFO]]))),G2424)</f>
        <v>105</v>
      </c>
    </row>
    <row r="2426" spans="1:7" x14ac:dyDescent="0.25">
      <c r="A2426" s="4" t="s">
        <v>2722</v>
      </c>
      <c r="B2426" s="5">
        <v>335690414068</v>
      </c>
      <c r="C2426" s="4" t="s">
        <v>10715</v>
      </c>
      <c r="D2426" s="4" t="s">
        <v>72</v>
      </c>
      <c r="E2426" s="6" t="s">
        <v>2088</v>
      </c>
      <c r="F2426" s="5">
        <f>decoded[[#This Row],[FRT_DEC]]-B2425</f>
        <v>6</v>
      </c>
      <c r="G2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INFO]]))),G2425)</f>
        <v>105</v>
      </c>
    </row>
    <row r="2427" spans="1:7" x14ac:dyDescent="0.25">
      <c r="A2427" s="4" t="s">
        <v>2723</v>
      </c>
      <c r="B2427" s="5">
        <v>335690414083</v>
      </c>
      <c r="C2427" s="4" t="s">
        <v>10716</v>
      </c>
      <c r="D2427" s="4" t="s">
        <v>72</v>
      </c>
      <c r="E2427" s="6" t="s">
        <v>2107</v>
      </c>
      <c r="F2427" s="5">
        <f>decoded[[#This Row],[FRT_DEC]]-B2426</f>
        <v>15</v>
      </c>
      <c r="G2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INFO]]))),G2426)</f>
        <v>105</v>
      </c>
    </row>
    <row r="2428" spans="1:7" x14ac:dyDescent="0.25">
      <c r="A2428" s="4" t="s">
        <v>2724</v>
      </c>
      <c r="B2428" s="5">
        <v>335690414826</v>
      </c>
      <c r="C2428" s="4" t="s">
        <v>10717</v>
      </c>
      <c r="D2428" s="4" t="s">
        <v>7938</v>
      </c>
      <c r="E2428" s="6" t="s">
        <v>8184</v>
      </c>
      <c r="F2428" s="5">
        <f>decoded[[#This Row],[FRT_DEC]]-B2427</f>
        <v>743</v>
      </c>
      <c r="G2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INFO]]))),G2427)</f>
        <v>105</v>
      </c>
    </row>
    <row r="2429" spans="1:7" x14ac:dyDescent="0.25">
      <c r="A2429" s="4" t="s">
        <v>2725</v>
      </c>
      <c r="B2429" s="5">
        <v>335690415358</v>
      </c>
      <c r="C2429" s="4" t="s">
        <v>10718</v>
      </c>
      <c r="D2429" s="4" t="s">
        <v>7842</v>
      </c>
      <c r="E2429" s="6" t="s">
        <v>7989</v>
      </c>
      <c r="F2429" s="5">
        <f>decoded[[#This Row],[FRT_DEC]]-B2428</f>
        <v>532</v>
      </c>
      <c r="G2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INFO]]))),G2428)</f>
        <v>105</v>
      </c>
    </row>
    <row r="2430" spans="1:7" x14ac:dyDescent="0.25">
      <c r="A2430" s="4" t="s">
        <v>2726</v>
      </c>
      <c r="B2430" s="5">
        <v>335690415364</v>
      </c>
      <c r="C2430" s="4" t="s">
        <v>10719</v>
      </c>
      <c r="D2430" s="4" t="s">
        <v>2044</v>
      </c>
      <c r="E2430" s="6" t="s">
        <v>3931</v>
      </c>
      <c r="F2430" s="5">
        <f>decoded[[#This Row],[FRT_DEC]]-B2429</f>
        <v>6</v>
      </c>
      <c r="G2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INFO]]))),G2429)</f>
        <v>105</v>
      </c>
    </row>
    <row r="2431" spans="1:7" x14ac:dyDescent="0.25">
      <c r="A2431" s="4" t="s">
        <v>2727</v>
      </c>
      <c r="B2431" s="5">
        <v>335690415369</v>
      </c>
      <c r="C2431" s="4" t="s">
        <v>10720</v>
      </c>
      <c r="D2431" s="4" t="s">
        <v>7938</v>
      </c>
      <c r="E2431" s="6" t="s">
        <v>7991</v>
      </c>
      <c r="F2431" s="5">
        <f>decoded[[#This Row],[FRT_DEC]]-B2430</f>
        <v>5</v>
      </c>
      <c r="G2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INFO]]))),G2430)</f>
        <v>105</v>
      </c>
    </row>
    <row r="2432" spans="1:7" x14ac:dyDescent="0.25">
      <c r="A2432" s="4" t="s">
        <v>2728</v>
      </c>
      <c r="B2432" s="5">
        <v>335690426015</v>
      </c>
      <c r="C2432" s="4" t="s">
        <v>10721</v>
      </c>
      <c r="D2432" s="4" t="s">
        <v>7842</v>
      </c>
      <c r="E2432" s="6" t="s">
        <v>7989</v>
      </c>
      <c r="F2432" s="5">
        <f>decoded[[#This Row],[FRT_DEC]]-B2431</f>
        <v>10646</v>
      </c>
      <c r="G2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INFO]]))),G2431)</f>
        <v>105</v>
      </c>
    </row>
    <row r="2433" spans="1:7" x14ac:dyDescent="0.25">
      <c r="A2433" s="4" t="s">
        <v>2729</v>
      </c>
      <c r="B2433" s="5">
        <v>335690426022</v>
      </c>
      <c r="C2433" s="4" t="s">
        <v>10722</v>
      </c>
      <c r="D2433" s="4" t="s">
        <v>292</v>
      </c>
      <c r="E2433" s="6" t="s">
        <v>10723</v>
      </c>
      <c r="F2433" s="5">
        <f>decoded[[#This Row],[FRT_DEC]]-B2432</f>
        <v>7</v>
      </c>
      <c r="G2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INFO]]))),G2432)</f>
        <v>105</v>
      </c>
    </row>
    <row r="2434" spans="1:7" x14ac:dyDescent="0.25">
      <c r="A2434" s="4" t="s">
        <v>2730</v>
      </c>
      <c r="B2434" s="5">
        <v>335690426025</v>
      </c>
      <c r="C2434" s="4" t="s">
        <v>10724</v>
      </c>
      <c r="D2434" s="4" t="s">
        <v>216</v>
      </c>
      <c r="E2434" s="6" t="s">
        <v>3970</v>
      </c>
      <c r="F2434" s="5">
        <f>decoded[[#This Row],[FRT_DEC]]-B2433</f>
        <v>3</v>
      </c>
      <c r="G2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INFO]]))),G2433)</f>
        <v>105</v>
      </c>
    </row>
    <row r="2435" spans="1:7" x14ac:dyDescent="0.25">
      <c r="A2435" s="4" t="s">
        <v>2731</v>
      </c>
      <c r="B2435" s="5">
        <v>335690426072</v>
      </c>
      <c r="C2435" s="4" t="s">
        <v>10725</v>
      </c>
      <c r="D2435" s="4" t="s">
        <v>221</v>
      </c>
      <c r="E2435" s="6" t="s">
        <v>222</v>
      </c>
      <c r="F2435" s="5">
        <f>decoded[[#This Row],[FRT_DEC]]-B2434</f>
        <v>47</v>
      </c>
      <c r="G2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INFO]]))),G2434)</f>
        <v>105</v>
      </c>
    </row>
    <row r="2436" spans="1:7" x14ac:dyDescent="0.25">
      <c r="A2436" s="4" t="s">
        <v>2732</v>
      </c>
      <c r="B2436" s="5">
        <v>335690426086</v>
      </c>
      <c r="C2436" s="4" t="s">
        <v>10726</v>
      </c>
      <c r="D2436" s="4" t="s">
        <v>40</v>
      </c>
      <c r="E2436" s="6" t="s">
        <v>293</v>
      </c>
      <c r="F2436" s="5">
        <f>decoded[[#This Row],[FRT_DEC]]-B2435</f>
        <v>14</v>
      </c>
      <c r="G2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INFO]]))),G2435)</f>
        <v>105</v>
      </c>
    </row>
    <row r="2437" spans="1:7" x14ac:dyDescent="0.25">
      <c r="A2437" s="4" t="s">
        <v>2733</v>
      </c>
      <c r="B2437" s="5">
        <v>335690426093</v>
      </c>
      <c r="C2437" s="4" t="s">
        <v>10727</v>
      </c>
      <c r="D2437" s="4" t="s">
        <v>2045</v>
      </c>
      <c r="E2437" s="6" t="s">
        <v>8199</v>
      </c>
      <c r="F2437" s="5">
        <f>decoded[[#This Row],[FRT_DEC]]-B2436</f>
        <v>7</v>
      </c>
      <c r="G2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INFO]]))),G2436)</f>
        <v>105</v>
      </c>
    </row>
    <row r="2438" spans="1:7" x14ac:dyDescent="0.25">
      <c r="A2438" s="4" t="s">
        <v>2734</v>
      </c>
      <c r="B2438" s="5">
        <v>335690426095</v>
      </c>
      <c r="C2438" s="4" t="s">
        <v>10728</v>
      </c>
      <c r="D2438" s="4" t="s">
        <v>294</v>
      </c>
      <c r="E2438" s="6" t="s">
        <v>10729</v>
      </c>
      <c r="F2438" s="5">
        <f>decoded[[#This Row],[FRT_DEC]]-B2437</f>
        <v>2</v>
      </c>
      <c r="G2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INFO]]))),G2437)</f>
        <v>105</v>
      </c>
    </row>
    <row r="2439" spans="1:7" x14ac:dyDescent="0.25">
      <c r="A2439" s="4" t="s">
        <v>2735</v>
      </c>
      <c r="B2439" s="5">
        <v>335690426099</v>
      </c>
      <c r="C2439" s="4" t="s">
        <v>10730</v>
      </c>
      <c r="D2439" s="4" t="s">
        <v>7938</v>
      </c>
      <c r="E2439" s="6" t="s">
        <v>7991</v>
      </c>
      <c r="F2439" s="5">
        <f>decoded[[#This Row],[FRT_DEC]]-B2438</f>
        <v>4</v>
      </c>
      <c r="G2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INFO]]))),G2438)</f>
        <v>105</v>
      </c>
    </row>
    <row r="2440" spans="1:7" x14ac:dyDescent="0.25">
      <c r="A2440" s="4" t="s">
        <v>2736</v>
      </c>
      <c r="B2440" s="5">
        <v>335690427058</v>
      </c>
      <c r="C2440" s="4" t="s">
        <v>10731</v>
      </c>
      <c r="D2440" s="4" t="s">
        <v>7842</v>
      </c>
      <c r="E2440" s="6" t="s">
        <v>7993</v>
      </c>
      <c r="F2440" s="5">
        <f>decoded[[#This Row],[FRT_DEC]]-B2439</f>
        <v>959</v>
      </c>
      <c r="G2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INFO]]))),G2439)</f>
        <v>105</v>
      </c>
    </row>
    <row r="2441" spans="1:7" x14ac:dyDescent="0.25">
      <c r="A2441" s="4" t="s">
        <v>2737</v>
      </c>
      <c r="B2441" s="5">
        <v>335690427077</v>
      </c>
      <c r="C2441" s="4" t="s">
        <v>10732</v>
      </c>
      <c r="D2441" s="4" t="s">
        <v>1099</v>
      </c>
      <c r="E2441" s="6" t="s">
        <v>2081</v>
      </c>
      <c r="F2441" s="5">
        <f>decoded[[#This Row],[FRT_DEC]]-B2440</f>
        <v>19</v>
      </c>
      <c r="G2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INFO]]))),G2440)</f>
        <v>105</v>
      </c>
    </row>
    <row r="2442" spans="1:7" x14ac:dyDescent="0.25">
      <c r="A2442" s="4" t="s">
        <v>2738</v>
      </c>
      <c r="B2442" s="5">
        <v>335690427080</v>
      </c>
      <c r="C2442" s="4" t="s">
        <v>10733</v>
      </c>
      <c r="D2442" s="4" t="s">
        <v>1099</v>
      </c>
      <c r="E2442" s="6" t="s">
        <v>2089</v>
      </c>
      <c r="F2442" s="5">
        <f>decoded[[#This Row],[FRT_DEC]]-B2441</f>
        <v>3</v>
      </c>
      <c r="G2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INFO]]))),G2441)</f>
        <v>105</v>
      </c>
    </row>
    <row r="2443" spans="1:7" x14ac:dyDescent="0.25">
      <c r="A2443" s="4" t="s">
        <v>2739</v>
      </c>
      <c r="B2443" s="5">
        <v>335690427088</v>
      </c>
      <c r="C2443" s="4" t="s">
        <v>10734</v>
      </c>
      <c r="D2443" s="4" t="s">
        <v>72</v>
      </c>
      <c r="E2443" s="6" t="s">
        <v>2090</v>
      </c>
      <c r="F2443" s="5">
        <f>decoded[[#This Row],[FRT_DEC]]-B2442</f>
        <v>8</v>
      </c>
      <c r="G2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INFO]]))),G2442)</f>
        <v>105</v>
      </c>
    </row>
    <row r="2444" spans="1:7" x14ac:dyDescent="0.25">
      <c r="A2444" s="4" t="s">
        <v>2740</v>
      </c>
      <c r="B2444" s="5">
        <v>335690427103</v>
      </c>
      <c r="C2444" s="4" t="s">
        <v>10735</v>
      </c>
      <c r="D2444" s="4" t="s">
        <v>6</v>
      </c>
      <c r="E2444" s="6" t="s">
        <v>10736</v>
      </c>
      <c r="F2444" s="5">
        <f>decoded[[#This Row],[FRT_DEC]]-B2443</f>
        <v>15</v>
      </c>
      <c r="G2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INFO]]))),G2443)</f>
        <v>106</v>
      </c>
    </row>
    <row r="2445" spans="1:7" x14ac:dyDescent="0.25">
      <c r="A2445" s="4" t="s">
        <v>2741</v>
      </c>
      <c r="B2445" s="5">
        <v>335690427128</v>
      </c>
      <c r="C2445" s="4" t="s">
        <v>10737</v>
      </c>
      <c r="D2445" s="4" t="s">
        <v>72</v>
      </c>
      <c r="E2445" s="6" t="s">
        <v>2092</v>
      </c>
      <c r="F2445" s="5">
        <f>decoded[[#This Row],[FRT_DEC]]-B2444</f>
        <v>25</v>
      </c>
      <c r="G2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INFO]]))),G2444)</f>
        <v>106</v>
      </c>
    </row>
    <row r="2446" spans="1:7" x14ac:dyDescent="0.25">
      <c r="A2446" s="4" t="s">
        <v>2742</v>
      </c>
      <c r="B2446" s="5">
        <v>335690427150</v>
      </c>
      <c r="C2446" s="4" t="s">
        <v>10738</v>
      </c>
      <c r="D2446" s="4" t="s">
        <v>3671</v>
      </c>
      <c r="E2446" s="6" t="s">
        <v>10739</v>
      </c>
      <c r="F2446" s="5">
        <f>decoded[[#This Row],[FRT_DEC]]-B2445</f>
        <v>22</v>
      </c>
      <c r="G2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INFO]]))),G2445)</f>
        <v>106</v>
      </c>
    </row>
    <row r="2447" spans="1:7" x14ac:dyDescent="0.25">
      <c r="A2447" s="4" t="s">
        <v>2743</v>
      </c>
      <c r="B2447" s="5">
        <v>335690427154</v>
      </c>
      <c r="C2447" s="4" t="s">
        <v>10740</v>
      </c>
      <c r="D2447" s="4" t="s">
        <v>3671</v>
      </c>
      <c r="E2447" s="6" t="s">
        <v>7881</v>
      </c>
      <c r="F2447" s="5">
        <f>decoded[[#This Row],[FRT_DEC]]-B2446</f>
        <v>4</v>
      </c>
      <c r="G2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INFO]]))),G2446)</f>
        <v>106</v>
      </c>
    </row>
    <row r="2448" spans="1:7" x14ac:dyDescent="0.25">
      <c r="A2448" s="4" t="s">
        <v>2744</v>
      </c>
      <c r="B2448" s="5">
        <v>335690428081</v>
      </c>
      <c r="C2448" s="4" t="s">
        <v>10741</v>
      </c>
      <c r="D2448" s="4" t="s">
        <v>249</v>
      </c>
      <c r="E2448" s="6" t="s">
        <v>7836</v>
      </c>
      <c r="F2448" s="5">
        <f>decoded[[#This Row],[FRT_DEC]]-B2447</f>
        <v>927</v>
      </c>
      <c r="G2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INFO]]))),G2447)</f>
        <v>106</v>
      </c>
    </row>
    <row r="2449" spans="1:7" x14ac:dyDescent="0.25">
      <c r="A2449" s="4" t="s">
        <v>2745</v>
      </c>
      <c r="B2449" s="5">
        <v>335690428085</v>
      </c>
      <c r="C2449" s="4" t="s">
        <v>10742</v>
      </c>
      <c r="D2449" s="4" t="s">
        <v>7938</v>
      </c>
      <c r="E2449" s="6" t="s">
        <v>7998</v>
      </c>
      <c r="F2449" s="5">
        <f>decoded[[#This Row],[FRT_DEC]]-B2448</f>
        <v>4</v>
      </c>
      <c r="G2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INFO]]))),G2448)</f>
        <v>106</v>
      </c>
    </row>
    <row r="2450" spans="1:7" x14ac:dyDescent="0.25">
      <c r="A2450" s="4" t="s">
        <v>2746</v>
      </c>
      <c r="B2450" s="5">
        <v>335690431713</v>
      </c>
      <c r="C2450" s="4" t="s">
        <v>10743</v>
      </c>
      <c r="D2450" s="4" t="s">
        <v>5</v>
      </c>
      <c r="E2450" s="6" t="s">
        <v>10744</v>
      </c>
      <c r="F2450" s="5">
        <f>decoded[[#This Row],[FRT_DEC]]-B2449</f>
        <v>3628</v>
      </c>
      <c r="G2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INFO]]))),G2449)</f>
        <v>106</v>
      </c>
    </row>
    <row r="2451" spans="1:7" x14ac:dyDescent="0.25">
      <c r="A2451" s="4" t="s">
        <v>2747</v>
      </c>
      <c r="B2451" s="5">
        <v>335690431716</v>
      </c>
      <c r="C2451" s="4" t="s">
        <v>10745</v>
      </c>
      <c r="D2451" s="4" t="s">
        <v>5</v>
      </c>
      <c r="E2451" s="6" t="s">
        <v>7877</v>
      </c>
      <c r="F2451" s="5">
        <f>decoded[[#This Row],[FRT_DEC]]-B2450</f>
        <v>3</v>
      </c>
      <c r="G2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INFO]]))),G2450)</f>
        <v>106</v>
      </c>
    </row>
    <row r="2452" spans="1:7" x14ac:dyDescent="0.25">
      <c r="A2452" s="4" t="s">
        <v>2748</v>
      </c>
      <c r="B2452" s="5">
        <v>335690431718</v>
      </c>
      <c r="C2452" s="4" t="s">
        <v>10746</v>
      </c>
      <c r="D2452" s="4" t="s">
        <v>3686</v>
      </c>
      <c r="E2452" s="6" t="s">
        <v>10747</v>
      </c>
      <c r="F2452" s="5">
        <f>decoded[[#This Row],[FRT_DEC]]-B2451</f>
        <v>2</v>
      </c>
      <c r="G2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INFO]]))),G2451)</f>
        <v>106</v>
      </c>
    </row>
    <row r="2453" spans="1:7" x14ac:dyDescent="0.25">
      <c r="A2453" s="4" t="s">
        <v>2749</v>
      </c>
      <c r="B2453" s="5">
        <v>335690431721</v>
      </c>
      <c r="C2453" s="4" t="s">
        <v>10748</v>
      </c>
      <c r="D2453" s="4" t="s">
        <v>3686</v>
      </c>
      <c r="E2453" s="6" t="s">
        <v>7878</v>
      </c>
      <c r="F2453" s="5">
        <f>decoded[[#This Row],[FRT_DEC]]-B2452</f>
        <v>3</v>
      </c>
      <c r="G2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INFO]]))),G2452)</f>
        <v>106</v>
      </c>
    </row>
    <row r="2454" spans="1:7" x14ac:dyDescent="0.25">
      <c r="A2454" s="4" t="s">
        <v>2750</v>
      </c>
      <c r="B2454" s="5">
        <v>335690431730</v>
      </c>
      <c r="C2454" s="4" t="s">
        <v>10749</v>
      </c>
      <c r="D2454" s="4" t="s">
        <v>7842</v>
      </c>
      <c r="E2454" s="6" t="s">
        <v>8006</v>
      </c>
      <c r="F2454" s="5">
        <f>decoded[[#This Row],[FRT_DEC]]-B2453</f>
        <v>9</v>
      </c>
      <c r="G2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INFO]]))),G2453)</f>
        <v>106</v>
      </c>
    </row>
    <row r="2455" spans="1:7" x14ac:dyDescent="0.25">
      <c r="A2455" s="4" t="s">
        <v>2751</v>
      </c>
      <c r="B2455" s="5">
        <v>335690431741</v>
      </c>
      <c r="C2455" s="4" t="s">
        <v>10750</v>
      </c>
      <c r="D2455" s="4" t="s">
        <v>241</v>
      </c>
      <c r="E2455" s="6" t="s">
        <v>2110</v>
      </c>
      <c r="F2455" s="5">
        <f>decoded[[#This Row],[FRT_DEC]]-B2454</f>
        <v>11</v>
      </c>
      <c r="G2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INFO]]))),G2454)</f>
        <v>106</v>
      </c>
    </row>
    <row r="2456" spans="1:7" x14ac:dyDescent="0.25">
      <c r="A2456" s="4" t="s">
        <v>2752</v>
      </c>
      <c r="B2456" s="5">
        <v>335690431743</v>
      </c>
      <c r="C2456" s="4" t="s">
        <v>10751</v>
      </c>
      <c r="D2456" s="4" t="s">
        <v>243</v>
      </c>
      <c r="E2456" s="6" t="s">
        <v>3984</v>
      </c>
      <c r="F2456" s="5">
        <f>decoded[[#This Row],[FRT_DEC]]-B2455</f>
        <v>2</v>
      </c>
      <c r="G2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INFO]]))),G2455)</f>
        <v>106</v>
      </c>
    </row>
    <row r="2457" spans="1:7" x14ac:dyDescent="0.25">
      <c r="A2457" s="4" t="s">
        <v>2753</v>
      </c>
      <c r="B2457" s="5">
        <v>335690431749</v>
      </c>
      <c r="C2457" s="4" t="s">
        <v>10752</v>
      </c>
      <c r="D2457" s="4" t="s">
        <v>1099</v>
      </c>
      <c r="E2457" s="6" t="s">
        <v>2093</v>
      </c>
      <c r="F2457" s="5">
        <f>decoded[[#This Row],[FRT_DEC]]-B2456</f>
        <v>6</v>
      </c>
      <c r="G2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INFO]]))),G2456)</f>
        <v>106</v>
      </c>
    </row>
    <row r="2458" spans="1:7" x14ac:dyDescent="0.25">
      <c r="A2458" s="4" t="s">
        <v>2754</v>
      </c>
      <c r="B2458" s="5">
        <v>335690431753</v>
      </c>
      <c r="C2458" s="4" t="s">
        <v>10753</v>
      </c>
      <c r="D2458" s="4" t="s">
        <v>72</v>
      </c>
      <c r="E2458" s="6" t="s">
        <v>2094</v>
      </c>
      <c r="F2458" s="5">
        <f>decoded[[#This Row],[FRT_DEC]]-B2457</f>
        <v>4</v>
      </c>
      <c r="G2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INFO]]))),G2457)</f>
        <v>106</v>
      </c>
    </row>
    <row r="2459" spans="1:7" x14ac:dyDescent="0.25">
      <c r="A2459" s="4" t="s">
        <v>2755</v>
      </c>
      <c r="B2459" s="5">
        <v>335690431760</v>
      </c>
      <c r="C2459" s="4" t="s">
        <v>10754</v>
      </c>
      <c r="D2459" s="4" t="s">
        <v>72</v>
      </c>
      <c r="E2459" s="6" t="s">
        <v>2095</v>
      </c>
      <c r="F2459" s="5">
        <f>decoded[[#This Row],[FRT_DEC]]-B2458</f>
        <v>7</v>
      </c>
      <c r="G2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INFO]]))),G2458)</f>
        <v>106</v>
      </c>
    </row>
    <row r="2460" spans="1:7" x14ac:dyDescent="0.25">
      <c r="A2460" s="4" t="s">
        <v>2756</v>
      </c>
      <c r="B2460" s="5">
        <v>335690431771</v>
      </c>
      <c r="C2460" s="4" t="s">
        <v>10755</v>
      </c>
      <c r="D2460" s="4" t="s">
        <v>246</v>
      </c>
      <c r="E2460" s="6" t="s">
        <v>10756</v>
      </c>
      <c r="F2460" s="5">
        <f>decoded[[#This Row],[FRT_DEC]]-B2459</f>
        <v>11</v>
      </c>
      <c r="G2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INFO]]))),G2459)</f>
        <v>106</v>
      </c>
    </row>
    <row r="2461" spans="1:7" x14ac:dyDescent="0.25">
      <c r="A2461" s="4" t="s">
        <v>2757</v>
      </c>
      <c r="B2461" s="5">
        <v>335690431777</v>
      </c>
      <c r="C2461" s="4" t="s">
        <v>10757</v>
      </c>
      <c r="D2461" s="4" t="s">
        <v>7938</v>
      </c>
      <c r="E2461" s="6" t="s">
        <v>8012</v>
      </c>
      <c r="F2461" s="5">
        <f>decoded[[#This Row],[FRT_DEC]]-B2460</f>
        <v>6</v>
      </c>
      <c r="G2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INFO]]))),G2460)</f>
        <v>106</v>
      </c>
    </row>
    <row r="2462" spans="1:7" x14ac:dyDescent="0.25">
      <c r="A2462" s="4" t="s">
        <v>2758</v>
      </c>
      <c r="B2462" s="5">
        <v>335690432168</v>
      </c>
      <c r="C2462" s="4" t="s">
        <v>10758</v>
      </c>
      <c r="D2462" s="4" t="s">
        <v>7842</v>
      </c>
      <c r="E2462" s="6" t="s">
        <v>8130</v>
      </c>
      <c r="F2462" s="5">
        <f>decoded[[#This Row],[FRT_DEC]]-B2461</f>
        <v>391</v>
      </c>
      <c r="G2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INFO]]))),G2461)</f>
        <v>106</v>
      </c>
    </row>
    <row r="2463" spans="1:7" x14ac:dyDescent="0.25">
      <c r="A2463" s="4" t="s">
        <v>2759</v>
      </c>
      <c r="B2463" s="5">
        <v>335690432176</v>
      </c>
      <c r="C2463" s="4" t="s">
        <v>10759</v>
      </c>
      <c r="D2463" s="4" t="s">
        <v>1099</v>
      </c>
      <c r="E2463" s="6" t="s">
        <v>2096</v>
      </c>
      <c r="F2463" s="5">
        <f>decoded[[#This Row],[FRT_DEC]]-B2462</f>
        <v>8</v>
      </c>
      <c r="G2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INFO]]))),G2462)</f>
        <v>106</v>
      </c>
    </row>
    <row r="2464" spans="1:7" x14ac:dyDescent="0.25">
      <c r="A2464" s="4" t="s">
        <v>2760</v>
      </c>
      <c r="B2464" s="5">
        <v>335690432181</v>
      </c>
      <c r="C2464" s="4" t="s">
        <v>10760</v>
      </c>
      <c r="D2464" s="4" t="s">
        <v>72</v>
      </c>
      <c r="E2464" s="6" t="s">
        <v>2097</v>
      </c>
      <c r="F2464" s="5">
        <f>decoded[[#This Row],[FRT_DEC]]-B2463</f>
        <v>5</v>
      </c>
      <c r="G2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INFO]]))),G2463)</f>
        <v>106</v>
      </c>
    </row>
    <row r="2465" spans="1:7" x14ac:dyDescent="0.25">
      <c r="A2465" s="4" t="s">
        <v>2761</v>
      </c>
      <c r="B2465" s="5">
        <v>335690432193</v>
      </c>
      <c r="C2465" s="4" t="s">
        <v>10761</v>
      </c>
      <c r="D2465" s="4" t="s">
        <v>3672</v>
      </c>
      <c r="E2465" s="6" t="s">
        <v>5817</v>
      </c>
      <c r="F2465" s="5">
        <f>decoded[[#This Row],[FRT_DEC]]-B2464</f>
        <v>12</v>
      </c>
      <c r="G2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INFO]]))),G2464)</f>
        <v>106</v>
      </c>
    </row>
    <row r="2466" spans="1:7" x14ac:dyDescent="0.25">
      <c r="A2466" s="4" t="s">
        <v>2762</v>
      </c>
      <c r="B2466" s="5">
        <v>335690433006</v>
      </c>
      <c r="C2466" s="4" t="s">
        <v>10762</v>
      </c>
      <c r="D2466" s="4" t="s">
        <v>262</v>
      </c>
      <c r="E2466" s="6" t="s">
        <v>5819</v>
      </c>
      <c r="F2466" s="5">
        <f>decoded[[#This Row],[FRT_DEC]]-B2465</f>
        <v>813</v>
      </c>
      <c r="G2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INFO]]))),G2465)</f>
        <v>106</v>
      </c>
    </row>
    <row r="2467" spans="1:7" x14ac:dyDescent="0.25">
      <c r="A2467" s="4" t="s">
        <v>2763</v>
      </c>
      <c r="B2467" s="5">
        <v>335690433011</v>
      </c>
      <c r="C2467" s="4" t="s">
        <v>10763</v>
      </c>
      <c r="D2467" s="4" t="s">
        <v>7938</v>
      </c>
      <c r="E2467" s="6" t="s">
        <v>8136</v>
      </c>
      <c r="F2467" s="5">
        <f>decoded[[#This Row],[FRT_DEC]]-B2466</f>
        <v>5</v>
      </c>
      <c r="G2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INFO]]))),G2466)</f>
        <v>106</v>
      </c>
    </row>
    <row r="2468" spans="1:7" x14ac:dyDescent="0.25">
      <c r="A2468" s="4" t="s">
        <v>2764</v>
      </c>
      <c r="B2468" s="5">
        <v>335690434278</v>
      </c>
      <c r="C2468" s="4" t="s">
        <v>10764</v>
      </c>
      <c r="D2468" s="4" t="s">
        <v>84</v>
      </c>
      <c r="E2468" s="6" t="s">
        <v>3977</v>
      </c>
      <c r="F2468" s="5">
        <f>decoded[[#This Row],[FRT_DEC]]-B2467</f>
        <v>1267</v>
      </c>
      <c r="G2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INFO]]))),G2467)</f>
        <v>106</v>
      </c>
    </row>
    <row r="2469" spans="1:7" x14ac:dyDescent="0.25">
      <c r="A2469" s="4" t="s">
        <v>2765</v>
      </c>
      <c r="B2469" s="5">
        <v>335690434280</v>
      </c>
      <c r="C2469" s="4" t="s">
        <v>10765</v>
      </c>
      <c r="D2469" s="4" t="s">
        <v>3684</v>
      </c>
      <c r="E2469" s="6" t="s">
        <v>10766</v>
      </c>
      <c r="F2469" s="5">
        <f>decoded[[#This Row],[FRT_DEC]]-B2468</f>
        <v>2</v>
      </c>
      <c r="G2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INFO]]))),G2468)</f>
        <v>106</v>
      </c>
    </row>
    <row r="2470" spans="1:7" x14ac:dyDescent="0.25">
      <c r="A2470" s="4" t="s">
        <v>2766</v>
      </c>
      <c r="B2470" s="5">
        <v>335690434283</v>
      </c>
      <c r="C2470" s="4" t="s">
        <v>10767</v>
      </c>
      <c r="D2470" s="4" t="s">
        <v>3684</v>
      </c>
      <c r="E2470" s="6" t="s">
        <v>7879</v>
      </c>
      <c r="F2470" s="5">
        <f>decoded[[#This Row],[FRT_DEC]]-B2469</f>
        <v>3</v>
      </c>
      <c r="G2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INFO]]))),G2469)</f>
        <v>106</v>
      </c>
    </row>
    <row r="2471" spans="1:7" x14ac:dyDescent="0.25">
      <c r="A2471" s="4" t="s">
        <v>2767</v>
      </c>
      <c r="B2471" s="5">
        <v>335690434303</v>
      </c>
      <c r="C2471" s="4" t="s">
        <v>10768</v>
      </c>
      <c r="D2471" s="4" t="s">
        <v>85</v>
      </c>
      <c r="E2471" s="6" t="s">
        <v>263</v>
      </c>
      <c r="F2471" s="5">
        <f>decoded[[#This Row],[FRT_DEC]]-B2470</f>
        <v>20</v>
      </c>
      <c r="G2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INFO]]))),G2470)</f>
        <v>106</v>
      </c>
    </row>
    <row r="2472" spans="1:7" x14ac:dyDescent="0.25">
      <c r="A2472" s="4" t="s">
        <v>2768</v>
      </c>
      <c r="B2472" s="5">
        <v>335690434445</v>
      </c>
      <c r="C2472" s="4" t="s">
        <v>10769</v>
      </c>
      <c r="D2472" s="4" t="s">
        <v>87</v>
      </c>
      <c r="E2472" s="6" t="s">
        <v>3695</v>
      </c>
      <c r="F2472" s="5">
        <f>decoded[[#This Row],[FRT_DEC]]-B2471</f>
        <v>142</v>
      </c>
      <c r="G2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INFO]]))),G2471)</f>
        <v>106</v>
      </c>
    </row>
    <row r="2473" spans="1:7" x14ac:dyDescent="0.25">
      <c r="A2473" s="4" t="s">
        <v>2769</v>
      </c>
      <c r="B2473" s="5">
        <v>335690434613</v>
      </c>
      <c r="C2473" s="4" t="s">
        <v>10770</v>
      </c>
      <c r="D2473" s="4" t="s">
        <v>43</v>
      </c>
      <c r="E2473" s="6" t="s">
        <v>3920</v>
      </c>
      <c r="F2473" s="5">
        <f>decoded[[#This Row],[FRT_DEC]]-B2472</f>
        <v>168</v>
      </c>
      <c r="G2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INFO]]))),G2472)</f>
        <v>106</v>
      </c>
    </row>
    <row r="2474" spans="1:7" x14ac:dyDescent="0.25">
      <c r="A2474" s="4" t="s">
        <v>2770</v>
      </c>
      <c r="B2474" s="5">
        <v>335690434615</v>
      </c>
      <c r="C2474" s="4" t="s">
        <v>10771</v>
      </c>
      <c r="D2474" s="4" t="s">
        <v>3685</v>
      </c>
      <c r="E2474" s="6" t="s">
        <v>10772</v>
      </c>
      <c r="F2474" s="5">
        <f>decoded[[#This Row],[FRT_DEC]]-B2473</f>
        <v>2</v>
      </c>
      <c r="G2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INFO]]))),G2473)</f>
        <v>106</v>
      </c>
    </row>
    <row r="2475" spans="1:7" x14ac:dyDescent="0.25">
      <c r="A2475" s="4" t="s">
        <v>2771</v>
      </c>
      <c r="B2475" s="5">
        <v>335690434619</v>
      </c>
      <c r="C2475" s="4" t="s">
        <v>10773</v>
      </c>
      <c r="D2475" s="4" t="s">
        <v>3685</v>
      </c>
      <c r="E2475" s="6" t="s">
        <v>7880</v>
      </c>
      <c r="F2475" s="5">
        <f>decoded[[#This Row],[FRT_DEC]]-B2474</f>
        <v>4</v>
      </c>
      <c r="G2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INFO]]))),G2474)</f>
        <v>106</v>
      </c>
    </row>
    <row r="2476" spans="1:7" x14ac:dyDescent="0.25">
      <c r="A2476" s="4" t="s">
        <v>2772</v>
      </c>
      <c r="B2476" s="5">
        <v>335690434633</v>
      </c>
      <c r="C2476" s="4" t="s">
        <v>10774</v>
      </c>
      <c r="D2476" s="4" t="s">
        <v>7842</v>
      </c>
      <c r="E2476" s="6" t="s">
        <v>7845</v>
      </c>
      <c r="F2476" s="5">
        <f>decoded[[#This Row],[FRT_DEC]]-B2475</f>
        <v>14</v>
      </c>
      <c r="G2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INFO]]))),G2475)</f>
        <v>106</v>
      </c>
    </row>
    <row r="2477" spans="1:7" x14ac:dyDescent="0.25">
      <c r="A2477" s="4" t="s">
        <v>2773</v>
      </c>
      <c r="B2477" s="5">
        <v>335690434641</v>
      </c>
      <c r="C2477" s="4" t="s">
        <v>10775</v>
      </c>
      <c r="D2477" s="4" t="s">
        <v>7938</v>
      </c>
      <c r="E2477" s="6" t="s">
        <v>8149</v>
      </c>
      <c r="F2477" s="5">
        <f>decoded[[#This Row],[FRT_DEC]]-B2476</f>
        <v>8</v>
      </c>
      <c r="G2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INFO]]))),G2476)</f>
        <v>106</v>
      </c>
    </row>
    <row r="2478" spans="1:7" x14ac:dyDescent="0.25">
      <c r="A2478" s="4" t="s">
        <v>2774</v>
      </c>
      <c r="B2478" s="5">
        <v>335690434644</v>
      </c>
      <c r="C2478" s="4" t="s">
        <v>10776</v>
      </c>
      <c r="D2478" s="4" t="s">
        <v>7842</v>
      </c>
      <c r="E2478" s="6" t="s">
        <v>8151</v>
      </c>
      <c r="F2478" s="5">
        <f>decoded[[#This Row],[FRT_DEC]]-B2477</f>
        <v>3</v>
      </c>
      <c r="G2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INFO]]))),G2477)</f>
        <v>106</v>
      </c>
    </row>
    <row r="2479" spans="1:7" x14ac:dyDescent="0.25">
      <c r="A2479" s="4" t="s">
        <v>2775</v>
      </c>
      <c r="B2479" s="5">
        <v>335690434657</v>
      </c>
      <c r="C2479" s="4" t="s">
        <v>10777</v>
      </c>
      <c r="D2479" s="4" t="s">
        <v>1099</v>
      </c>
      <c r="E2479" s="6" t="s">
        <v>2098</v>
      </c>
      <c r="F2479" s="5">
        <f>decoded[[#This Row],[FRT_DEC]]-B2478</f>
        <v>13</v>
      </c>
      <c r="G2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INFO]]))),G2478)</f>
        <v>106</v>
      </c>
    </row>
    <row r="2480" spans="1:7" x14ac:dyDescent="0.25">
      <c r="A2480" s="4" t="s">
        <v>2776</v>
      </c>
      <c r="B2480" s="5">
        <v>335690434663</v>
      </c>
      <c r="C2480" s="4" t="s">
        <v>10778</v>
      </c>
      <c r="D2480" s="4" t="s">
        <v>72</v>
      </c>
      <c r="E2480" s="6" t="s">
        <v>2099</v>
      </c>
      <c r="F2480" s="5">
        <f>decoded[[#This Row],[FRT_DEC]]-B2479</f>
        <v>6</v>
      </c>
      <c r="G2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INFO]]))),G2479)</f>
        <v>106</v>
      </c>
    </row>
    <row r="2481" spans="1:7" x14ac:dyDescent="0.25">
      <c r="A2481" s="4" t="s">
        <v>2777</v>
      </c>
      <c r="B2481" s="5">
        <v>335690434683</v>
      </c>
      <c r="C2481" s="4" t="s">
        <v>10779</v>
      </c>
      <c r="D2481" s="4" t="s">
        <v>1099</v>
      </c>
      <c r="E2481" s="6" t="s">
        <v>2100</v>
      </c>
      <c r="F2481" s="5">
        <f>decoded[[#This Row],[FRT_DEC]]-B2480</f>
        <v>20</v>
      </c>
      <c r="G2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INFO]]))),G2480)</f>
        <v>106</v>
      </c>
    </row>
    <row r="2482" spans="1:7" x14ac:dyDescent="0.25">
      <c r="A2482" s="4" t="s">
        <v>2778</v>
      </c>
      <c r="B2482" s="5">
        <v>335690434691</v>
      </c>
      <c r="C2482" s="4" t="s">
        <v>10780</v>
      </c>
      <c r="D2482" s="4" t="s">
        <v>72</v>
      </c>
      <c r="E2482" s="6" t="s">
        <v>2101</v>
      </c>
      <c r="F2482" s="5">
        <f>decoded[[#This Row],[FRT_DEC]]-B2481</f>
        <v>8</v>
      </c>
      <c r="G2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INFO]]))),G2481)</f>
        <v>106</v>
      </c>
    </row>
    <row r="2483" spans="1:7" x14ac:dyDescent="0.25">
      <c r="A2483" s="4" t="s">
        <v>2779</v>
      </c>
      <c r="B2483" s="5">
        <v>335690434712</v>
      </c>
      <c r="C2483" s="4" t="s">
        <v>10781</v>
      </c>
      <c r="D2483" s="4" t="s">
        <v>1099</v>
      </c>
      <c r="E2483" s="6" t="s">
        <v>2102</v>
      </c>
      <c r="F2483" s="5">
        <f>decoded[[#This Row],[FRT_DEC]]-B2482</f>
        <v>21</v>
      </c>
      <c r="G2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INFO]]))),G2482)</f>
        <v>106</v>
      </c>
    </row>
    <row r="2484" spans="1:7" x14ac:dyDescent="0.25">
      <c r="A2484" s="4" t="s">
        <v>2780</v>
      </c>
      <c r="B2484" s="5">
        <v>335690434718</v>
      </c>
      <c r="C2484" s="4" t="s">
        <v>10782</v>
      </c>
      <c r="D2484" s="4" t="s">
        <v>72</v>
      </c>
      <c r="E2484" s="6" t="s">
        <v>2103</v>
      </c>
      <c r="F2484" s="5">
        <f>decoded[[#This Row],[FRT_DEC]]-B2483</f>
        <v>6</v>
      </c>
      <c r="G2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INFO]]))),G2483)</f>
        <v>106</v>
      </c>
    </row>
    <row r="2485" spans="1:7" x14ac:dyDescent="0.25">
      <c r="A2485" s="4" t="s">
        <v>2781</v>
      </c>
      <c r="B2485" s="5">
        <v>335690434741</v>
      </c>
      <c r="C2485" s="4" t="s">
        <v>10783</v>
      </c>
      <c r="D2485" s="4" t="s">
        <v>40</v>
      </c>
      <c r="E2485" s="6" t="s">
        <v>2042</v>
      </c>
      <c r="F2485" s="5">
        <f>decoded[[#This Row],[FRT_DEC]]-B2484</f>
        <v>23</v>
      </c>
      <c r="G2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INFO]]))),G2484)</f>
        <v>106</v>
      </c>
    </row>
    <row r="2486" spans="1:7" x14ac:dyDescent="0.25">
      <c r="A2486" s="4" t="s">
        <v>2782</v>
      </c>
      <c r="B2486" s="5">
        <v>335690434744</v>
      </c>
      <c r="C2486" s="4" t="s">
        <v>10784</v>
      </c>
      <c r="D2486" s="4" t="s">
        <v>2043</v>
      </c>
      <c r="E2486" s="6" t="s">
        <v>10785</v>
      </c>
      <c r="F2486" s="5">
        <f>decoded[[#This Row],[FRT_DEC]]-B2485</f>
        <v>3</v>
      </c>
      <c r="G2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INFO]]))),G2485)</f>
        <v>106</v>
      </c>
    </row>
    <row r="2487" spans="1:7" ht="30" x14ac:dyDescent="0.25">
      <c r="A2487" s="4" t="s">
        <v>2783</v>
      </c>
      <c r="B2487" s="5">
        <v>335690434765</v>
      </c>
      <c r="C2487" s="4" t="s">
        <v>10786</v>
      </c>
      <c r="D2487" s="4" t="s">
        <v>241</v>
      </c>
      <c r="E2487" s="6" t="s">
        <v>2111</v>
      </c>
      <c r="F2487" s="5">
        <f>decoded[[#This Row],[FRT_DEC]]-B2486</f>
        <v>21</v>
      </c>
      <c r="G2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INFO]]))),G2486)</f>
        <v>106</v>
      </c>
    </row>
    <row r="2488" spans="1:7" x14ac:dyDescent="0.25">
      <c r="A2488" s="4" t="s">
        <v>2784</v>
      </c>
      <c r="B2488" s="5">
        <v>335690434768</v>
      </c>
      <c r="C2488" s="4" t="s">
        <v>10787</v>
      </c>
      <c r="D2488" s="4" t="s">
        <v>243</v>
      </c>
      <c r="E2488" s="6" t="s">
        <v>3939</v>
      </c>
      <c r="F2488" s="5">
        <f>decoded[[#This Row],[FRT_DEC]]-B2487</f>
        <v>3</v>
      </c>
      <c r="G2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INFO]]))),G2487)</f>
        <v>106</v>
      </c>
    </row>
    <row r="2489" spans="1:7" x14ac:dyDescent="0.25">
      <c r="A2489" s="4" t="s">
        <v>2785</v>
      </c>
      <c r="B2489" s="5">
        <v>335690434813</v>
      </c>
      <c r="C2489" s="4" t="s">
        <v>10788</v>
      </c>
      <c r="D2489" s="4" t="s">
        <v>40</v>
      </c>
      <c r="E2489" s="6" t="s">
        <v>44</v>
      </c>
      <c r="F2489" s="5">
        <f>decoded[[#This Row],[FRT_DEC]]-B2488</f>
        <v>45</v>
      </c>
      <c r="G2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INFO]]))),G2488)</f>
        <v>106</v>
      </c>
    </row>
    <row r="2490" spans="1:7" x14ac:dyDescent="0.25">
      <c r="A2490" s="4" t="s">
        <v>2786</v>
      </c>
      <c r="B2490" s="5">
        <v>335690434819</v>
      </c>
      <c r="C2490" s="4" t="s">
        <v>10789</v>
      </c>
      <c r="D2490" s="4" t="s">
        <v>246</v>
      </c>
      <c r="E2490" s="6" t="s">
        <v>10790</v>
      </c>
      <c r="F2490" s="5">
        <f>decoded[[#This Row],[FRT_DEC]]-B2489</f>
        <v>6</v>
      </c>
      <c r="G2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INFO]]))),G2489)</f>
        <v>106</v>
      </c>
    </row>
    <row r="2491" spans="1:7" x14ac:dyDescent="0.25">
      <c r="A2491" s="4" t="s">
        <v>2787</v>
      </c>
      <c r="B2491" s="5">
        <v>335690434825</v>
      </c>
      <c r="C2491" s="4" t="s">
        <v>10791</v>
      </c>
      <c r="D2491" s="4" t="s">
        <v>1099</v>
      </c>
      <c r="E2491" s="6" t="s">
        <v>2104</v>
      </c>
      <c r="F2491" s="5">
        <f>decoded[[#This Row],[FRT_DEC]]-B2490</f>
        <v>6</v>
      </c>
      <c r="G2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INFO]]))),G2490)</f>
        <v>106</v>
      </c>
    </row>
    <row r="2492" spans="1:7" x14ac:dyDescent="0.25">
      <c r="A2492" s="4" t="s">
        <v>2788</v>
      </c>
      <c r="B2492" s="5">
        <v>335690434830</v>
      </c>
      <c r="C2492" s="4" t="s">
        <v>10792</v>
      </c>
      <c r="D2492" s="4" t="s">
        <v>1099</v>
      </c>
      <c r="E2492" s="6" t="s">
        <v>2105</v>
      </c>
      <c r="F2492" s="5">
        <f>decoded[[#This Row],[FRT_DEC]]-B2491</f>
        <v>5</v>
      </c>
      <c r="G2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INFO]]))),G2491)</f>
        <v>106</v>
      </c>
    </row>
    <row r="2493" spans="1:7" x14ac:dyDescent="0.25">
      <c r="A2493" s="4" t="s">
        <v>2789</v>
      </c>
      <c r="B2493" s="5">
        <v>335690434843</v>
      </c>
      <c r="C2493" s="4" t="s">
        <v>10793</v>
      </c>
      <c r="D2493" s="4" t="s">
        <v>72</v>
      </c>
      <c r="E2493" s="6" t="s">
        <v>2092</v>
      </c>
      <c r="F2493" s="5">
        <f>decoded[[#This Row],[FRT_DEC]]-B2492</f>
        <v>13</v>
      </c>
      <c r="G2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INFO]]))),G2492)</f>
        <v>106</v>
      </c>
    </row>
    <row r="2494" spans="1:7" x14ac:dyDescent="0.25">
      <c r="A2494" s="4" t="s">
        <v>2790</v>
      </c>
      <c r="B2494" s="5">
        <v>335690435176</v>
      </c>
      <c r="C2494" s="4" t="s">
        <v>10794</v>
      </c>
      <c r="D2494" s="4" t="s">
        <v>2045</v>
      </c>
      <c r="E2494" s="6" t="s">
        <v>8267</v>
      </c>
      <c r="F2494" s="5">
        <f>decoded[[#This Row],[FRT_DEC]]-B2493</f>
        <v>333</v>
      </c>
      <c r="G2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INFO]]))),G2493)</f>
        <v>106</v>
      </c>
    </row>
    <row r="2495" spans="1:7" x14ac:dyDescent="0.25">
      <c r="A2495" s="4" t="s">
        <v>2791</v>
      </c>
      <c r="B2495" s="5">
        <v>335690435351</v>
      </c>
      <c r="C2495" s="4" t="s">
        <v>10795</v>
      </c>
      <c r="D2495" s="4" t="s">
        <v>249</v>
      </c>
      <c r="E2495" s="6" t="s">
        <v>6953</v>
      </c>
      <c r="F2495" s="5">
        <f>decoded[[#This Row],[FRT_DEC]]-B2494</f>
        <v>175</v>
      </c>
      <c r="G2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INFO]]))),G2494)</f>
        <v>106</v>
      </c>
    </row>
    <row r="2496" spans="1:7" x14ac:dyDescent="0.25">
      <c r="A2496" s="4" t="s">
        <v>2792</v>
      </c>
      <c r="B2496" s="5">
        <v>335690435379</v>
      </c>
      <c r="C2496" s="4" t="s">
        <v>10796</v>
      </c>
      <c r="D2496" s="4" t="s">
        <v>1099</v>
      </c>
      <c r="E2496" s="6" t="s">
        <v>2093</v>
      </c>
      <c r="F2496" s="5">
        <f>decoded[[#This Row],[FRT_DEC]]-B2495</f>
        <v>28</v>
      </c>
      <c r="G2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INFO]]))),G2495)</f>
        <v>106</v>
      </c>
    </row>
    <row r="2497" spans="1:7" x14ac:dyDescent="0.25">
      <c r="A2497" s="4" t="s">
        <v>2793</v>
      </c>
      <c r="B2497" s="5">
        <v>335690435385</v>
      </c>
      <c r="C2497" s="4" t="s">
        <v>10797</v>
      </c>
      <c r="D2497" s="4" t="s">
        <v>1099</v>
      </c>
      <c r="E2497" s="6" t="s">
        <v>2106</v>
      </c>
      <c r="F2497" s="5">
        <f>decoded[[#This Row],[FRT_DEC]]-B2496</f>
        <v>6</v>
      </c>
      <c r="G2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INFO]]))),G2496)</f>
        <v>106</v>
      </c>
    </row>
    <row r="2498" spans="1:7" x14ac:dyDescent="0.25">
      <c r="A2498" s="4" t="s">
        <v>2794</v>
      </c>
      <c r="B2498" s="5">
        <v>335690435397</v>
      </c>
      <c r="C2498" s="4" t="s">
        <v>10798</v>
      </c>
      <c r="D2498" s="4" t="s">
        <v>40</v>
      </c>
      <c r="E2498" s="6" t="s">
        <v>328</v>
      </c>
      <c r="F2498" s="5">
        <f>decoded[[#This Row],[FRT_DEC]]-B2497</f>
        <v>12</v>
      </c>
      <c r="G2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INFO]]))),G2497)</f>
        <v>106</v>
      </c>
    </row>
    <row r="2499" spans="1:7" x14ac:dyDescent="0.25">
      <c r="A2499" s="4" t="s">
        <v>2795</v>
      </c>
      <c r="B2499" s="5">
        <v>335690435400</v>
      </c>
      <c r="C2499" s="4" t="s">
        <v>10799</v>
      </c>
      <c r="D2499" s="4" t="s">
        <v>330</v>
      </c>
      <c r="E2499" s="6" t="s">
        <v>10800</v>
      </c>
      <c r="F2499" s="5">
        <f>decoded[[#This Row],[FRT_DEC]]-B2498</f>
        <v>3</v>
      </c>
      <c r="G2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INFO]]))),G2498)</f>
        <v>106</v>
      </c>
    </row>
    <row r="2500" spans="1:7" x14ac:dyDescent="0.25">
      <c r="A2500" s="4" t="s">
        <v>2796</v>
      </c>
      <c r="B2500" s="5">
        <v>335690435423</v>
      </c>
      <c r="C2500" s="4" t="s">
        <v>10801</v>
      </c>
      <c r="D2500" s="4" t="s">
        <v>40</v>
      </c>
      <c r="E2500" s="6" t="s">
        <v>724</v>
      </c>
      <c r="F2500" s="5">
        <f>decoded[[#This Row],[FRT_DEC]]-B2499</f>
        <v>23</v>
      </c>
      <c r="G2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INFO]]))),G2499)</f>
        <v>106</v>
      </c>
    </row>
    <row r="2501" spans="1:7" x14ac:dyDescent="0.25">
      <c r="A2501" s="4" t="s">
        <v>2797</v>
      </c>
      <c r="B2501" s="5">
        <v>335690435434</v>
      </c>
      <c r="C2501" s="4" t="s">
        <v>10802</v>
      </c>
      <c r="D2501" s="4" t="s">
        <v>40</v>
      </c>
      <c r="E2501" s="6" t="s">
        <v>45</v>
      </c>
      <c r="F2501" s="5">
        <f>decoded[[#This Row],[FRT_DEC]]-B2500</f>
        <v>11</v>
      </c>
      <c r="G2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INFO]]))),G2500)</f>
        <v>106</v>
      </c>
    </row>
    <row r="2502" spans="1:7" x14ac:dyDescent="0.25">
      <c r="A2502" s="4" t="s">
        <v>2798</v>
      </c>
      <c r="B2502" s="5">
        <v>335690435438</v>
      </c>
      <c r="C2502" s="4" t="s">
        <v>10803</v>
      </c>
      <c r="D2502" s="4" t="s">
        <v>46</v>
      </c>
      <c r="E2502" s="6" t="s">
        <v>6961</v>
      </c>
      <c r="F2502" s="5">
        <f>decoded[[#This Row],[FRT_DEC]]-B2501</f>
        <v>4</v>
      </c>
      <c r="G2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INFO]]))),G2501)</f>
        <v>106</v>
      </c>
    </row>
    <row r="2503" spans="1:7" x14ac:dyDescent="0.25">
      <c r="A2503" s="4" t="s">
        <v>2799</v>
      </c>
      <c r="B2503" s="5">
        <v>335690435444</v>
      </c>
      <c r="C2503" s="4" t="s">
        <v>10804</v>
      </c>
      <c r="D2503" s="4" t="s">
        <v>72</v>
      </c>
      <c r="E2503" s="6" t="s">
        <v>3683</v>
      </c>
      <c r="F2503" s="5">
        <f>decoded[[#This Row],[FRT_DEC]]-B2502</f>
        <v>6</v>
      </c>
      <c r="G2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INFO]]))),G2502)</f>
        <v>106</v>
      </c>
    </row>
    <row r="2504" spans="1:7" x14ac:dyDescent="0.25">
      <c r="A2504" s="4" t="s">
        <v>2800</v>
      </c>
      <c r="B2504" s="5">
        <v>335690435449</v>
      </c>
      <c r="C2504" s="4" t="s">
        <v>10805</v>
      </c>
      <c r="D2504" s="4" t="s">
        <v>72</v>
      </c>
      <c r="E2504" s="6" t="s">
        <v>2088</v>
      </c>
      <c r="F2504" s="5">
        <f>decoded[[#This Row],[FRT_DEC]]-B2503</f>
        <v>5</v>
      </c>
      <c r="G2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INFO]]))),G2503)</f>
        <v>106</v>
      </c>
    </row>
    <row r="2505" spans="1:7" x14ac:dyDescent="0.25">
      <c r="A2505" s="4" t="s">
        <v>2801</v>
      </c>
      <c r="B2505" s="5">
        <v>335690435464</v>
      </c>
      <c r="C2505" s="4" t="s">
        <v>10806</v>
      </c>
      <c r="D2505" s="4" t="s">
        <v>72</v>
      </c>
      <c r="E2505" s="6" t="s">
        <v>2107</v>
      </c>
      <c r="F2505" s="5">
        <f>decoded[[#This Row],[FRT_DEC]]-B2504</f>
        <v>15</v>
      </c>
      <c r="G2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INFO]]))),G2504)</f>
        <v>106</v>
      </c>
    </row>
    <row r="2506" spans="1:7" x14ac:dyDescent="0.25">
      <c r="A2506" s="4" t="s">
        <v>2802</v>
      </c>
      <c r="B2506" s="5">
        <v>335690436227</v>
      </c>
      <c r="C2506" s="4" t="s">
        <v>10807</v>
      </c>
      <c r="D2506" s="4" t="s">
        <v>7938</v>
      </c>
      <c r="E2506" s="6" t="s">
        <v>8184</v>
      </c>
      <c r="F2506" s="5">
        <f>decoded[[#This Row],[FRT_DEC]]-B2505</f>
        <v>763</v>
      </c>
      <c r="G2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INFO]]))),G2505)</f>
        <v>106</v>
      </c>
    </row>
    <row r="2507" spans="1:7" x14ac:dyDescent="0.25">
      <c r="A2507" s="4" t="s">
        <v>2803</v>
      </c>
      <c r="B2507" s="5">
        <v>335690436725</v>
      </c>
      <c r="C2507" s="4" t="s">
        <v>10808</v>
      </c>
      <c r="D2507" s="4" t="s">
        <v>7842</v>
      </c>
      <c r="E2507" s="6" t="s">
        <v>7989</v>
      </c>
      <c r="F2507" s="5">
        <f>decoded[[#This Row],[FRT_DEC]]-B2506</f>
        <v>498</v>
      </c>
      <c r="G2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INFO]]))),G2506)</f>
        <v>106</v>
      </c>
    </row>
    <row r="2508" spans="1:7" x14ac:dyDescent="0.25">
      <c r="A2508" s="4" t="s">
        <v>2804</v>
      </c>
      <c r="B2508" s="5">
        <v>335690436731</v>
      </c>
      <c r="C2508" s="4" t="s">
        <v>10809</v>
      </c>
      <c r="D2508" s="4" t="s">
        <v>2044</v>
      </c>
      <c r="E2508" s="6" t="s">
        <v>3931</v>
      </c>
      <c r="F2508" s="5">
        <f>decoded[[#This Row],[FRT_DEC]]-B2507</f>
        <v>6</v>
      </c>
      <c r="G2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INFO]]))),G2507)</f>
        <v>106</v>
      </c>
    </row>
    <row r="2509" spans="1:7" x14ac:dyDescent="0.25">
      <c r="A2509" s="4" t="s">
        <v>2805</v>
      </c>
      <c r="B2509" s="5">
        <v>335690436737</v>
      </c>
      <c r="C2509" s="4" t="s">
        <v>10810</v>
      </c>
      <c r="D2509" s="4" t="s">
        <v>7938</v>
      </c>
      <c r="E2509" s="6" t="s">
        <v>7991</v>
      </c>
      <c r="F2509" s="5">
        <f>decoded[[#This Row],[FRT_DEC]]-B2508</f>
        <v>6</v>
      </c>
      <c r="G2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INFO]]))),G2508)</f>
        <v>106</v>
      </c>
    </row>
    <row r="2510" spans="1:7" x14ac:dyDescent="0.25">
      <c r="A2510" s="4" t="s">
        <v>2806</v>
      </c>
      <c r="B2510" s="5">
        <v>335690442381</v>
      </c>
      <c r="C2510" s="4" t="s">
        <v>10811</v>
      </c>
      <c r="D2510" s="4" t="s">
        <v>7842</v>
      </c>
      <c r="E2510" s="6" t="s">
        <v>7845</v>
      </c>
      <c r="F2510" s="5">
        <f>decoded[[#This Row],[FRT_DEC]]-B2509</f>
        <v>5644</v>
      </c>
      <c r="G2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INFO]]))),G2509)</f>
        <v>106</v>
      </c>
    </row>
    <row r="2511" spans="1:7" x14ac:dyDescent="0.25">
      <c r="A2511" s="4" t="s">
        <v>2807</v>
      </c>
      <c r="B2511" s="5">
        <v>335690442387</v>
      </c>
      <c r="C2511" s="4" t="s">
        <v>10812</v>
      </c>
      <c r="D2511" s="4" t="s">
        <v>1099</v>
      </c>
      <c r="E2511" s="6" t="s">
        <v>2081</v>
      </c>
      <c r="F2511" s="5">
        <f>decoded[[#This Row],[FRT_DEC]]-B2510</f>
        <v>6</v>
      </c>
      <c r="G2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INFO]]))),G2510)</f>
        <v>106</v>
      </c>
    </row>
    <row r="2512" spans="1:7" x14ac:dyDescent="0.25">
      <c r="A2512" s="4" t="s">
        <v>2808</v>
      </c>
      <c r="B2512" s="5">
        <v>335690442391</v>
      </c>
      <c r="C2512" s="4" t="s">
        <v>10813</v>
      </c>
      <c r="D2512" s="4" t="s">
        <v>72</v>
      </c>
      <c r="E2512" s="6" t="s">
        <v>2082</v>
      </c>
      <c r="F2512" s="5">
        <f>decoded[[#This Row],[FRT_DEC]]-B2511</f>
        <v>4</v>
      </c>
      <c r="G2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INFO]]))),G2511)</f>
        <v>106</v>
      </c>
    </row>
    <row r="2513" spans="1:7" x14ac:dyDescent="0.25">
      <c r="A2513" s="4" t="s">
        <v>2809</v>
      </c>
      <c r="B2513" s="5">
        <v>335690442402</v>
      </c>
      <c r="C2513" s="4" t="s">
        <v>10814</v>
      </c>
      <c r="D2513" s="4" t="s">
        <v>7938</v>
      </c>
      <c r="E2513" s="6" t="s">
        <v>8149</v>
      </c>
      <c r="F2513" s="5">
        <f>decoded[[#This Row],[FRT_DEC]]-B2512</f>
        <v>11</v>
      </c>
      <c r="G2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INFO]]))),G2512)</f>
        <v>106</v>
      </c>
    </row>
    <row r="2514" spans="1:7" x14ac:dyDescent="0.25">
      <c r="A2514" s="4" t="s">
        <v>2810</v>
      </c>
      <c r="B2514" s="5">
        <v>335690442474</v>
      </c>
      <c r="C2514" s="4" t="s">
        <v>10815</v>
      </c>
      <c r="D2514" s="4" t="s">
        <v>84</v>
      </c>
      <c r="E2514" s="6" t="s">
        <v>3700</v>
      </c>
      <c r="F2514" s="5">
        <f>decoded[[#This Row],[FRT_DEC]]-B2513</f>
        <v>72</v>
      </c>
      <c r="G2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INFO]]))),G2513)</f>
        <v>106</v>
      </c>
    </row>
    <row r="2515" spans="1:7" x14ac:dyDescent="0.25">
      <c r="A2515" s="4" t="s">
        <v>2811</v>
      </c>
      <c r="B2515" s="5">
        <v>335690442476</v>
      </c>
      <c r="C2515" s="4" t="s">
        <v>10816</v>
      </c>
      <c r="D2515" s="4" t="s">
        <v>3684</v>
      </c>
      <c r="E2515" s="6" t="s">
        <v>10817</v>
      </c>
      <c r="F2515" s="5">
        <f>decoded[[#This Row],[FRT_DEC]]-B2514</f>
        <v>2</v>
      </c>
      <c r="G2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INFO]]))),G2514)</f>
        <v>106</v>
      </c>
    </row>
    <row r="2516" spans="1:7" x14ac:dyDescent="0.25">
      <c r="A2516" s="4" t="s">
        <v>2812</v>
      </c>
      <c r="B2516" s="5">
        <v>335690442478</v>
      </c>
      <c r="C2516" s="4" t="s">
        <v>10818</v>
      </c>
      <c r="D2516" s="4" t="s">
        <v>3684</v>
      </c>
      <c r="E2516" s="6" t="s">
        <v>7879</v>
      </c>
      <c r="F2516" s="5">
        <f>decoded[[#This Row],[FRT_DEC]]-B2515</f>
        <v>2</v>
      </c>
      <c r="G2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INFO]]))),G2515)</f>
        <v>106</v>
      </c>
    </row>
    <row r="2517" spans="1:7" x14ac:dyDescent="0.25">
      <c r="A2517" s="4" t="s">
        <v>2813</v>
      </c>
      <c r="B2517" s="5">
        <v>335690442486</v>
      </c>
      <c r="C2517" s="4" t="s">
        <v>10819</v>
      </c>
      <c r="D2517" s="4" t="s">
        <v>7842</v>
      </c>
      <c r="E2517" s="6" t="s">
        <v>7843</v>
      </c>
      <c r="F2517" s="5">
        <f>decoded[[#This Row],[FRT_DEC]]-B2516</f>
        <v>8</v>
      </c>
      <c r="G2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INFO]]))),G2516)</f>
        <v>106</v>
      </c>
    </row>
    <row r="2518" spans="1:7" x14ac:dyDescent="0.25">
      <c r="A2518" s="4" t="s">
        <v>2814</v>
      </c>
      <c r="B2518" s="5">
        <v>335690442494</v>
      </c>
      <c r="C2518" s="4" t="s">
        <v>10820</v>
      </c>
      <c r="D2518" s="4" t="s">
        <v>1099</v>
      </c>
      <c r="E2518" s="6" t="s">
        <v>2083</v>
      </c>
      <c r="F2518" s="5">
        <f>decoded[[#This Row],[FRT_DEC]]-B2517</f>
        <v>8</v>
      </c>
      <c r="G2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INFO]]))),G2517)</f>
        <v>106</v>
      </c>
    </row>
    <row r="2519" spans="1:7" x14ac:dyDescent="0.25">
      <c r="A2519" s="4" t="s">
        <v>2815</v>
      </c>
      <c r="B2519" s="5">
        <v>335690442499</v>
      </c>
      <c r="C2519" s="4" t="s">
        <v>10821</v>
      </c>
      <c r="D2519" s="4" t="s">
        <v>72</v>
      </c>
      <c r="E2519" s="6" t="s">
        <v>2084</v>
      </c>
      <c r="F2519" s="5">
        <f>decoded[[#This Row],[FRT_DEC]]-B2518</f>
        <v>5</v>
      </c>
      <c r="G2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INFO]]))),G2518)</f>
        <v>106</v>
      </c>
    </row>
    <row r="2520" spans="1:7" x14ac:dyDescent="0.25">
      <c r="A2520" s="4" t="s">
        <v>2816</v>
      </c>
      <c r="B2520" s="5">
        <v>335690442510</v>
      </c>
      <c r="C2520" s="4" t="s">
        <v>10822</v>
      </c>
      <c r="D2520" s="4" t="s">
        <v>7938</v>
      </c>
      <c r="E2520" s="6" t="s">
        <v>8848</v>
      </c>
      <c r="F2520" s="5">
        <f>decoded[[#This Row],[FRT_DEC]]-B2519</f>
        <v>11</v>
      </c>
      <c r="G2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INFO]]))),G2519)</f>
        <v>106</v>
      </c>
    </row>
    <row r="2521" spans="1:7" x14ac:dyDescent="0.25">
      <c r="A2521" s="4" t="s">
        <v>2817</v>
      </c>
      <c r="B2521" s="5">
        <v>335690442566</v>
      </c>
      <c r="C2521" s="4" t="s">
        <v>10823</v>
      </c>
      <c r="D2521" s="4" t="s">
        <v>85</v>
      </c>
      <c r="E2521" s="6" t="s">
        <v>209</v>
      </c>
      <c r="F2521" s="5">
        <f>decoded[[#This Row],[FRT_DEC]]-B2520</f>
        <v>56</v>
      </c>
      <c r="G2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INFO]]))),G2520)</f>
        <v>106</v>
      </c>
    </row>
    <row r="2522" spans="1:7" x14ac:dyDescent="0.25">
      <c r="A2522" s="4" t="s">
        <v>2818</v>
      </c>
      <c r="B2522" s="5">
        <v>335690442573</v>
      </c>
      <c r="C2522" s="4" t="s">
        <v>10824</v>
      </c>
      <c r="D2522" s="4" t="s">
        <v>7842</v>
      </c>
      <c r="E2522" s="6" t="s">
        <v>8851</v>
      </c>
      <c r="F2522" s="5">
        <f>decoded[[#This Row],[FRT_DEC]]-B2521</f>
        <v>7</v>
      </c>
      <c r="G2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INFO]]))),G2521)</f>
        <v>106</v>
      </c>
    </row>
    <row r="2523" spans="1:7" x14ac:dyDescent="0.25">
      <c r="A2523" s="4" t="s">
        <v>2819</v>
      </c>
      <c r="B2523" s="5">
        <v>335690442581</v>
      </c>
      <c r="C2523" s="4" t="s">
        <v>10825</v>
      </c>
      <c r="D2523" s="4" t="s">
        <v>1099</v>
      </c>
      <c r="E2523" s="6" t="s">
        <v>2085</v>
      </c>
      <c r="F2523" s="5">
        <f>decoded[[#This Row],[FRT_DEC]]-B2522</f>
        <v>8</v>
      </c>
      <c r="G2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INFO]]))),G2522)</f>
        <v>106</v>
      </c>
    </row>
    <row r="2524" spans="1:7" x14ac:dyDescent="0.25">
      <c r="A2524" s="4" t="s">
        <v>2820</v>
      </c>
      <c r="B2524" s="5">
        <v>335690442586</v>
      </c>
      <c r="C2524" s="4" t="s">
        <v>10826</v>
      </c>
      <c r="D2524" s="4" t="s">
        <v>72</v>
      </c>
      <c r="E2524" s="6" t="s">
        <v>2086</v>
      </c>
      <c r="F2524" s="5">
        <f>decoded[[#This Row],[FRT_DEC]]-B2523</f>
        <v>5</v>
      </c>
      <c r="G2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INFO]]))),G2523)</f>
        <v>106</v>
      </c>
    </row>
    <row r="2525" spans="1:7" x14ac:dyDescent="0.25">
      <c r="A2525" s="4" t="s">
        <v>2821</v>
      </c>
      <c r="B2525" s="5">
        <v>335690442597</v>
      </c>
      <c r="C2525" s="4" t="s">
        <v>10827</v>
      </c>
      <c r="D2525" s="4" t="s">
        <v>7938</v>
      </c>
      <c r="E2525" s="6" t="s">
        <v>8855</v>
      </c>
      <c r="F2525" s="5">
        <f>decoded[[#This Row],[FRT_DEC]]-B2524</f>
        <v>11</v>
      </c>
      <c r="G2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INFO]]))),G2524)</f>
        <v>106</v>
      </c>
    </row>
    <row r="2526" spans="1:7" x14ac:dyDescent="0.25">
      <c r="A2526" s="4" t="s">
        <v>2822</v>
      </c>
      <c r="B2526" s="5">
        <v>335690443877</v>
      </c>
      <c r="C2526" s="4" t="s">
        <v>10828</v>
      </c>
      <c r="D2526" s="4" t="s">
        <v>87</v>
      </c>
      <c r="E2526" s="6" t="s">
        <v>3697</v>
      </c>
      <c r="F2526" s="5">
        <f>decoded[[#This Row],[FRT_DEC]]-B2525</f>
        <v>1280</v>
      </c>
      <c r="G2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INFO]]))),G2525)</f>
        <v>106</v>
      </c>
    </row>
    <row r="2527" spans="1:7" x14ac:dyDescent="0.25">
      <c r="A2527" s="4" t="s">
        <v>2823</v>
      </c>
      <c r="B2527" s="5">
        <v>335690443886</v>
      </c>
      <c r="C2527" s="4" t="s">
        <v>10829</v>
      </c>
      <c r="D2527" s="4" t="s">
        <v>7842</v>
      </c>
      <c r="E2527" s="6" t="s">
        <v>8858</v>
      </c>
      <c r="F2527" s="5">
        <f>decoded[[#This Row],[FRT_DEC]]-B2526</f>
        <v>9</v>
      </c>
      <c r="G2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INFO]]))),G2526)</f>
        <v>106</v>
      </c>
    </row>
    <row r="2528" spans="1:7" x14ac:dyDescent="0.25">
      <c r="A2528" s="4" t="s">
        <v>2824</v>
      </c>
      <c r="B2528" s="5">
        <v>335690443894</v>
      </c>
      <c r="C2528" s="4" t="s">
        <v>10830</v>
      </c>
      <c r="D2528" s="4" t="s">
        <v>213</v>
      </c>
      <c r="E2528" s="6" t="s">
        <v>214</v>
      </c>
      <c r="F2528" s="5">
        <f>decoded[[#This Row],[FRT_DEC]]-B2527</f>
        <v>8</v>
      </c>
      <c r="G2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INFO]]))),G2527)</f>
        <v>106</v>
      </c>
    </row>
    <row r="2529" spans="1:7" x14ac:dyDescent="0.25">
      <c r="A2529" s="4" t="s">
        <v>2825</v>
      </c>
      <c r="B2529" s="5">
        <v>335690443896</v>
      </c>
      <c r="C2529" s="4" t="s">
        <v>10831</v>
      </c>
      <c r="D2529" s="4" t="s">
        <v>216</v>
      </c>
      <c r="E2529" s="6" t="s">
        <v>3970</v>
      </c>
      <c r="F2529" s="5">
        <f>decoded[[#This Row],[FRT_DEC]]-B2528</f>
        <v>2</v>
      </c>
      <c r="G2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INFO]]))),G2528)</f>
        <v>106</v>
      </c>
    </row>
    <row r="2530" spans="1:7" x14ac:dyDescent="0.25">
      <c r="A2530" s="4" t="s">
        <v>2826</v>
      </c>
      <c r="B2530" s="5">
        <v>335690443917</v>
      </c>
      <c r="C2530" s="4" t="s">
        <v>10832</v>
      </c>
      <c r="D2530" s="4" t="s">
        <v>221</v>
      </c>
      <c r="E2530" s="6" t="s">
        <v>222</v>
      </c>
      <c r="F2530" s="5">
        <f>decoded[[#This Row],[FRT_DEC]]-B2529</f>
        <v>21</v>
      </c>
      <c r="G2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INFO]]))),G2529)</f>
        <v>106</v>
      </c>
    </row>
    <row r="2531" spans="1:7" x14ac:dyDescent="0.25">
      <c r="A2531" s="4" t="s">
        <v>2827</v>
      </c>
      <c r="B2531" s="5">
        <v>335690443931</v>
      </c>
      <c r="C2531" s="4" t="s">
        <v>10833</v>
      </c>
      <c r="D2531" s="4" t="s">
        <v>40</v>
      </c>
      <c r="E2531" s="6" t="s">
        <v>41</v>
      </c>
      <c r="F2531" s="5">
        <f>decoded[[#This Row],[FRT_DEC]]-B2530</f>
        <v>14</v>
      </c>
      <c r="G2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INFO]]))),G2530)</f>
        <v>106</v>
      </c>
    </row>
    <row r="2532" spans="1:7" x14ac:dyDescent="0.25">
      <c r="A2532" s="4" t="s">
        <v>2828</v>
      </c>
      <c r="B2532" s="5">
        <v>335690443935</v>
      </c>
      <c r="C2532" s="4" t="s">
        <v>10834</v>
      </c>
      <c r="D2532" s="4" t="s">
        <v>42</v>
      </c>
      <c r="E2532" s="6" t="s">
        <v>10835</v>
      </c>
      <c r="F2532" s="5">
        <f>decoded[[#This Row],[FRT_DEC]]-B2531</f>
        <v>4</v>
      </c>
      <c r="G2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INFO]]))),G2531)</f>
        <v>106</v>
      </c>
    </row>
    <row r="2533" spans="1:7" x14ac:dyDescent="0.25">
      <c r="A2533" s="4" t="s">
        <v>2829</v>
      </c>
      <c r="B2533" s="5">
        <v>335690443940</v>
      </c>
      <c r="C2533" s="4" t="s">
        <v>10836</v>
      </c>
      <c r="D2533" s="4" t="s">
        <v>1099</v>
      </c>
      <c r="E2533" s="6" t="s">
        <v>2087</v>
      </c>
      <c r="F2533" s="5">
        <f>decoded[[#This Row],[FRT_DEC]]-B2532</f>
        <v>5</v>
      </c>
      <c r="G2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INFO]]))),G2532)</f>
        <v>106</v>
      </c>
    </row>
    <row r="2534" spans="1:7" x14ac:dyDescent="0.25">
      <c r="A2534" s="4" t="s">
        <v>2830</v>
      </c>
      <c r="B2534" s="5">
        <v>335690443967</v>
      </c>
      <c r="C2534" s="4" t="s">
        <v>10837</v>
      </c>
      <c r="D2534" s="4" t="s">
        <v>72</v>
      </c>
      <c r="E2534" s="6" t="s">
        <v>2088</v>
      </c>
      <c r="F2534" s="5">
        <f>decoded[[#This Row],[FRT_DEC]]-B2533</f>
        <v>27</v>
      </c>
      <c r="G2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INFO]]))),G2533)</f>
        <v>106</v>
      </c>
    </row>
    <row r="2535" spans="1:7" x14ac:dyDescent="0.25">
      <c r="A2535" s="4" t="s">
        <v>2831</v>
      </c>
      <c r="B2535" s="5">
        <v>335690443973</v>
      </c>
      <c r="C2535" s="4" t="s">
        <v>10838</v>
      </c>
      <c r="D2535" s="4" t="s">
        <v>7938</v>
      </c>
      <c r="E2535" s="6" t="s">
        <v>8868</v>
      </c>
      <c r="F2535" s="5">
        <f>decoded[[#This Row],[FRT_DEC]]-B2534</f>
        <v>6</v>
      </c>
      <c r="G2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INFO]]))),G2534)</f>
        <v>106</v>
      </c>
    </row>
    <row r="2536" spans="1:7" x14ac:dyDescent="0.25">
      <c r="A2536" s="4" t="s">
        <v>2832</v>
      </c>
      <c r="B2536" s="5">
        <v>335690443976</v>
      </c>
      <c r="C2536" s="4" t="s">
        <v>10839</v>
      </c>
      <c r="D2536" s="4" t="s">
        <v>7842</v>
      </c>
      <c r="E2536" s="6" t="s">
        <v>7993</v>
      </c>
      <c r="F2536" s="5">
        <f>decoded[[#This Row],[FRT_DEC]]-B2535</f>
        <v>3</v>
      </c>
      <c r="G2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INFO]]))),G2535)</f>
        <v>106</v>
      </c>
    </row>
    <row r="2537" spans="1:7" x14ac:dyDescent="0.25">
      <c r="A2537" s="4" t="s">
        <v>2833</v>
      </c>
      <c r="B2537" s="5">
        <v>335690443992</v>
      </c>
      <c r="C2537" s="4" t="s">
        <v>10840</v>
      </c>
      <c r="D2537" s="4" t="s">
        <v>1099</v>
      </c>
      <c r="E2537" s="6" t="s">
        <v>2089</v>
      </c>
      <c r="F2537" s="5">
        <f>decoded[[#This Row],[FRT_DEC]]-B2536</f>
        <v>16</v>
      </c>
      <c r="G2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INFO]]))),G2536)</f>
        <v>106</v>
      </c>
    </row>
    <row r="2538" spans="1:7" x14ac:dyDescent="0.25">
      <c r="A2538" s="4" t="s">
        <v>2834</v>
      </c>
      <c r="B2538" s="5">
        <v>335690443995</v>
      </c>
      <c r="C2538" s="4" t="s">
        <v>10841</v>
      </c>
      <c r="D2538" s="4" t="s">
        <v>1099</v>
      </c>
      <c r="E2538" s="6" t="s">
        <v>2089</v>
      </c>
      <c r="F2538" s="5">
        <f>decoded[[#This Row],[FRT_DEC]]-B2537</f>
        <v>3</v>
      </c>
      <c r="G2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INFO]]))),G2537)</f>
        <v>106</v>
      </c>
    </row>
    <row r="2539" spans="1:7" x14ac:dyDescent="0.25">
      <c r="A2539" s="4" t="s">
        <v>2835</v>
      </c>
      <c r="B2539" s="5">
        <v>335690444000</v>
      </c>
      <c r="C2539" s="4" t="s">
        <v>10842</v>
      </c>
      <c r="D2539" s="4" t="s">
        <v>72</v>
      </c>
      <c r="E2539" s="6" t="s">
        <v>2090</v>
      </c>
      <c r="F2539" s="5">
        <f>decoded[[#This Row],[FRT_DEC]]-B2538</f>
        <v>5</v>
      </c>
      <c r="G2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INFO]]))),G2538)</f>
        <v>106</v>
      </c>
    </row>
    <row r="2540" spans="1:7" x14ac:dyDescent="0.25">
      <c r="A2540" s="4" t="s">
        <v>2836</v>
      </c>
      <c r="B2540" s="5">
        <v>335690444003</v>
      </c>
      <c r="C2540" s="4" t="s">
        <v>10843</v>
      </c>
      <c r="D2540" s="4" t="s">
        <v>6</v>
      </c>
      <c r="E2540" s="6" t="s">
        <v>10844</v>
      </c>
      <c r="F2540" s="5">
        <f>decoded[[#This Row],[FRT_DEC]]-B2539</f>
        <v>3</v>
      </c>
      <c r="G2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INFO]]))),G2539)</f>
        <v>107</v>
      </c>
    </row>
    <row r="2541" spans="1:7" x14ac:dyDescent="0.25">
      <c r="A2541" s="4" t="s">
        <v>2837</v>
      </c>
      <c r="B2541" s="5">
        <v>335690444008</v>
      </c>
      <c r="C2541" s="4" t="s">
        <v>10845</v>
      </c>
      <c r="D2541" s="4" t="s">
        <v>72</v>
      </c>
      <c r="E2541" s="6" t="s">
        <v>2091</v>
      </c>
      <c r="F2541" s="5">
        <f>decoded[[#This Row],[FRT_DEC]]-B2540</f>
        <v>5</v>
      </c>
      <c r="G2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INFO]]))),G2540)</f>
        <v>107</v>
      </c>
    </row>
    <row r="2542" spans="1:7" x14ac:dyDescent="0.25">
      <c r="A2542" s="4" t="s">
        <v>2838</v>
      </c>
      <c r="B2542" s="5">
        <v>335690444020</v>
      </c>
      <c r="C2542" s="4" t="s">
        <v>10846</v>
      </c>
      <c r="D2542" s="4" t="s">
        <v>40</v>
      </c>
      <c r="E2542" s="6" t="s">
        <v>2042</v>
      </c>
      <c r="F2542" s="5">
        <f>decoded[[#This Row],[FRT_DEC]]-B2541</f>
        <v>12</v>
      </c>
      <c r="G2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INFO]]))),G2541)</f>
        <v>107</v>
      </c>
    </row>
    <row r="2543" spans="1:7" x14ac:dyDescent="0.25">
      <c r="A2543" s="4" t="s">
        <v>2839</v>
      </c>
      <c r="B2543" s="5">
        <v>335690444044</v>
      </c>
      <c r="C2543" s="4" t="s">
        <v>10847</v>
      </c>
      <c r="D2543" s="4" t="s">
        <v>2043</v>
      </c>
      <c r="E2543" s="6" t="s">
        <v>10848</v>
      </c>
      <c r="F2543" s="5">
        <f>decoded[[#This Row],[FRT_DEC]]-B2542</f>
        <v>24</v>
      </c>
      <c r="G2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INFO]]))),G2542)</f>
        <v>107</v>
      </c>
    </row>
    <row r="2544" spans="1:7" x14ac:dyDescent="0.25">
      <c r="A2544" s="4" t="s">
        <v>2840</v>
      </c>
      <c r="B2544" s="5">
        <v>335690444057</v>
      </c>
      <c r="C2544" s="4" t="s">
        <v>10849</v>
      </c>
      <c r="D2544" s="4" t="s">
        <v>7938</v>
      </c>
      <c r="E2544" s="6" t="s">
        <v>7998</v>
      </c>
      <c r="F2544" s="5">
        <f>decoded[[#This Row],[FRT_DEC]]-B2543</f>
        <v>13</v>
      </c>
      <c r="G2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INFO]]))),G2543)</f>
        <v>107</v>
      </c>
    </row>
    <row r="2545" spans="1:7" x14ac:dyDescent="0.25">
      <c r="A2545" s="4" t="s">
        <v>2841</v>
      </c>
      <c r="B2545" s="5">
        <v>335690444707</v>
      </c>
      <c r="C2545" s="4" t="s">
        <v>10850</v>
      </c>
      <c r="D2545" s="4" t="s">
        <v>7842</v>
      </c>
      <c r="E2545" s="6" t="s">
        <v>7989</v>
      </c>
      <c r="F2545" s="5">
        <f>decoded[[#This Row],[FRT_DEC]]-B2544</f>
        <v>650</v>
      </c>
      <c r="G2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INFO]]))),G2544)</f>
        <v>107</v>
      </c>
    </row>
    <row r="2546" spans="1:7" x14ac:dyDescent="0.25">
      <c r="A2546" s="4" t="s">
        <v>2842</v>
      </c>
      <c r="B2546" s="5">
        <v>335690444714</v>
      </c>
      <c r="C2546" s="4" t="s">
        <v>10851</v>
      </c>
      <c r="D2546" s="4" t="s">
        <v>2044</v>
      </c>
      <c r="E2546" s="6" t="s">
        <v>8882</v>
      </c>
      <c r="F2546" s="5">
        <f>decoded[[#This Row],[FRT_DEC]]-B2545</f>
        <v>7</v>
      </c>
      <c r="G2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INFO]]))),G2545)</f>
        <v>107</v>
      </c>
    </row>
    <row r="2547" spans="1:7" x14ac:dyDescent="0.25">
      <c r="A2547" s="4" t="s">
        <v>2843</v>
      </c>
      <c r="B2547" s="5">
        <v>335690444717</v>
      </c>
      <c r="C2547" s="4" t="s">
        <v>10852</v>
      </c>
      <c r="D2547" s="4" t="s">
        <v>7938</v>
      </c>
      <c r="E2547" s="6" t="s">
        <v>7991</v>
      </c>
      <c r="F2547" s="5">
        <f>decoded[[#This Row],[FRT_DEC]]-B2546</f>
        <v>3</v>
      </c>
      <c r="G2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INFO]]))),G2546)</f>
        <v>107</v>
      </c>
    </row>
    <row r="2548" spans="1:7" x14ac:dyDescent="0.25">
      <c r="A2548" s="4" t="s">
        <v>2844</v>
      </c>
      <c r="B2548" s="5">
        <v>335690445125</v>
      </c>
      <c r="C2548" s="4" t="s">
        <v>10853</v>
      </c>
      <c r="D2548" s="4" t="s">
        <v>43</v>
      </c>
      <c r="E2548" s="6" t="s">
        <v>3938</v>
      </c>
      <c r="F2548" s="5">
        <f>decoded[[#This Row],[FRT_DEC]]-B2547</f>
        <v>408</v>
      </c>
      <c r="G2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INFO]]))),G2547)</f>
        <v>107</v>
      </c>
    </row>
    <row r="2549" spans="1:7" x14ac:dyDescent="0.25">
      <c r="A2549" s="4" t="s">
        <v>2845</v>
      </c>
      <c r="B2549" s="5">
        <v>335690445129</v>
      </c>
      <c r="C2549" s="4" t="s">
        <v>10854</v>
      </c>
      <c r="D2549" s="4" t="s">
        <v>3685</v>
      </c>
      <c r="E2549" s="6" t="s">
        <v>10855</v>
      </c>
      <c r="F2549" s="5">
        <f>decoded[[#This Row],[FRT_DEC]]-B2548</f>
        <v>4</v>
      </c>
      <c r="G2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INFO]]))),G2548)</f>
        <v>107</v>
      </c>
    </row>
    <row r="2550" spans="1:7" x14ac:dyDescent="0.25">
      <c r="A2550" s="4" t="s">
        <v>2846</v>
      </c>
      <c r="B2550" s="5">
        <v>335690445132</v>
      </c>
      <c r="C2550" s="4" t="s">
        <v>10856</v>
      </c>
      <c r="D2550" s="4" t="s">
        <v>3685</v>
      </c>
      <c r="E2550" s="6" t="s">
        <v>7880</v>
      </c>
      <c r="F2550" s="5">
        <f>decoded[[#This Row],[FRT_DEC]]-B2549</f>
        <v>3</v>
      </c>
      <c r="G2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INFO]]))),G2549)</f>
        <v>107</v>
      </c>
    </row>
    <row r="2551" spans="1:7" x14ac:dyDescent="0.25">
      <c r="A2551" s="4" t="s">
        <v>2847</v>
      </c>
      <c r="B2551" s="5">
        <v>335690445147</v>
      </c>
      <c r="C2551" s="4" t="s">
        <v>10857</v>
      </c>
      <c r="D2551" s="4" t="s">
        <v>7842</v>
      </c>
      <c r="E2551" s="6" t="s">
        <v>8889</v>
      </c>
      <c r="F2551" s="5">
        <f>decoded[[#This Row],[FRT_DEC]]-B2550</f>
        <v>15</v>
      </c>
      <c r="G2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INFO]]))),G2550)</f>
        <v>107</v>
      </c>
    </row>
    <row r="2552" spans="1:7" x14ac:dyDescent="0.25">
      <c r="A2552" s="4" t="s">
        <v>2848</v>
      </c>
      <c r="B2552" s="5">
        <v>335690445170</v>
      </c>
      <c r="C2552" s="4" t="s">
        <v>10858</v>
      </c>
      <c r="D2552" s="4" t="s">
        <v>241</v>
      </c>
      <c r="E2552" s="6" t="s">
        <v>1052</v>
      </c>
      <c r="F2552" s="5">
        <f>decoded[[#This Row],[FRT_DEC]]-B2551</f>
        <v>23</v>
      </c>
      <c r="G2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INFO]]))),G2551)</f>
        <v>107</v>
      </c>
    </row>
    <row r="2553" spans="1:7" x14ac:dyDescent="0.25">
      <c r="A2553" s="4" t="s">
        <v>2849</v>
      </c>
      <c r="B2553" s="5">
        <v>335690445173</v>
      </c>
      <c r="C2553" s="4" t="s">
        <v>10859</v>
      </c>
      <c r="D2553" s="4" t="s">
        <v>243</v>
      </c>
      <c r="E2553" s="6" t="s">
        <v>3984</v>
      </c>
      <c r="F2553" s="5">
        <f>decoded[[#This Row],[FRT_DEC]]-B2552</f>
        <v>3</v>
      </c>
      <c r="G2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INFO]]))),G2552)</f>
        <v>107</v>
      </c>
    </row>
    <row r="2554" spans="1:7" x14ac:dyDescent="0.25">
      <c r="A2554" s="4" t="s">
        <v>2850</v>
      </c>
      <c r="B2554" s="5">
        <v>335690445182</v>
      </c>
      <c r="C2554" s="4" t="s">
        <v>10860</v>
      </c>
      <c r="D2554" s="4" t="s">
        <v>2045</v>
      </c>
      <c r="E2554" s="6" t="s">
        <v>8098</v>
      </c>
      <c r="F2554" s="5">
        <f>decoded[[#This Row],[FRT_DEC]]-B2553</f>
        <v>9</v>
      </c>
      <c r="G2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INFO]]))),G2553)</f>
        <v>107</v>
      </c>
    </row>
    <row r="2555" spans="1:7" x14ac:dyDescent="0.25">
      <c r="A2555" s="4" t="s">
        <v>2851</v>
      </c>
      <c r="B2555" s="5">
        <v>335690445185</v>
      </c>
      <c r="C2555" s="4" t="s">
        <v>10861</v>
      </c>
      <c r="D2555" s="4" t="s">
        <v>2045</v>
      </c>
      <c r="E2555" s="6" t="s">
        <v>8894</v>
      </c>
      <c r="F2555" s="5">
        <f>decoded[[#This Row],[FRT_DEC]]-B2554</f>
        <v>3</v>
      </c>
      <c r="G2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INFO]]))),G2554)</f>
        <v>107</v>
      </c>
    </row>
    <row r="2556" spans="1:7" x14ac:dyDescent="0.25">
      <c r="A2556" s="4" t="s">
        <v>2852</v>
      </c>
      <c r="B2556" s="5">
        <v>335690445230</v>
      </c>
      <c r="C2556" s="4" t="s">
        <v>10862</v>
      </c>
      <c r="D2556" s="4" t="s">
        <v>40</v>
      </c>
      <c r="E2556" s="6" t="s">
        <v>44</v>
      </c>
      <c r="F2556" s="5">
        <f>decoded[[#This Row],[FRT_DEC]]-B2555</f>
        <v>45</v>
      </c>
      <c r="G2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INFO]]))),G2555)</f>
        <v>107</v>
      </c>
    </row>
    <row r="2557" spans="1:7" x14ac:dyDescent="0.25">
      <c r="A2557" s="4" t="s">
        <v>2853</v>
      </c>
      <c r="B2557" s="5">
        <v>335690445237</v>
      </c>
      <c r="C2557" s="4" t="s">
        <v>10863</v>
      </c>
      <c r="D2557" s="4" t="s">
        <v>246</v>
      </c>
      <c r="E2557" s="6" t="s">
        <v>10864</v>
      </c>
      <c r="F2557" s="5">
        <f>decoded[[#This Row],[FRT_DEC]]-B2556</f>
        <v>7</v>
      </c>
      <c r="G2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INFO]]))),G2556)</f>
        <v>107</v>
      </c>
    </row>
    <row r="2558" spans="1:7" x14ac:dyDescent="0.25">
      <c r="A2558" s="4" t="s">
        <v>2854</v>
      </c>
      <c r="B2558" s="5">
        <v>335690445244</v>
      </c>
      <c r="C2558" s="4" t="s">
        <v>10865</v>
      </c>
      <c r="D2558" s="4" t="s">
        <v>1099</v>
      </c>
      <c r="E2558" s="6" t="s">
        <v>3699</v>
      </c>
      <c r="F2558" s="5">
        <f>decoded[[#This Row],[FRT_DEC]]-B2557</f>
        <v>7</v>
      </c>
      <c r="G2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INFO]]))),G2557)</f>
        <v>107</v>
      </c>
    </row>
    <row r="2559" spans="1:7" x14ac:dyDescent="0.25">
      <c r="A2559" s="4" t="s">
        <v>2855</v>
      </c>
      <c r="B2559" s="5">
        <v>335690445250</v>
      </c>
      <c r="C2559" s="4" t="s">
        <v>10866</v>
      </c>
      <c r="D2559" s="4" t="s">
        <v>72</v>
      </c>
      <c r="E2559" s="6" t="s">
        <v>2092</v>
      </c>
      <c r="F2559" s="5">
        <f>decoded[[#This Row],[FRT_DEC]]-B2558</f>
        <v>6</v>
      </c>
      <c r="G2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INFO]]))),G2558)</f>
        <v>107</v>
      </c>
    </row>
    <row r="2560" spans="1:7" x14ac:dyDescent="0.25">
      <c r="A2560" s="4" t="s">
        <v>2856</v>
      </c>
      <c r="B2560" s="5">
        <v>335690445571</v>
      </c>
      <c r="C2560" s="4" t="s">
        <v>10867</v>
      </c>
      <c r="D2560" s="4" t="s">
        <v>2045</v>
      </c>
      <c r="E2560" s="6" t="s">
        <v>8894</v>
      </c>
      <c r="F2560" s="5">
        <f>decoded[[#This Row],[FRT_DEC]]-B2559</f>
        <v>321</v>
      </c>
      <c r="G2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INFO]]))),G2559)</f>
        <v>107</v>
      </c>
    </row>
    <row r="2561" spans="1:7" x14ac:dyDescent="0.25">
      <c r="A2561" s="4" t="s">
        <v>2857</v>
      </c>
      <c r="B2561" s="5">
        <v>335690445583</v>
      </c>
      <c r="C2561" s="4" t="s">
        <v>10868</v>
      </c>
      <c r="D2561" s="4" t="s">
        <v>3671</v>
      </c>
      <c r="E2561" s="6" t="s">
        <v>10869</v>
      </c>
      <c r="F2561" s="5">
        <f>decoded[[#This Row],[FRT_DEC]]-B2560</f>
        <v>12</v>
      </c>
      <c r="G2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INFO]]))),G2560)</f>
        <v>107</v>
      </c>
    </row>
    <row r="2562" spans="1:7" x14ac:dyDescent="0.25">
      <c r="A2562" s="4" t="s">
        <v>2858</v>
      </c>
      <c r="B2562" s="5">
        <v>335690445586</v>
      </c>
      <c r="C2562" s="4" t="s">
        <v>10870</v>
      </c>
      <c r="D2562" s="4" t="s">
        <v>3671</v>
      </c>
      <c r="E2562" s="6" t="s">
        <v>7881</v>
      </c>
      <c r="F2562" s="5">
        <f>decoded[[#This Row],[FRT_DEC]]-B2561</f>
        <v>3</v>
      </c>
      <c r="G2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INFO]]))),G2561)</f>
        <v>107</v>
      </c>
    </row>
    <row r="2563" spans="1:7" x14ac:dyDescent="0.25">
      <c r="A2563" s="4" t="s">
        <v>2859</v>
      </c>
      <c r="B2563" s="5">
        <v>335690446690</v>
      </c>
      <c r="C2563" s="4" t="s">
        <v>10871</v>
      </c>
      <c r="D2563" s="4" t="s">
        <v>249</v>
      </c>
      <c r="E2563" s="6" t="s">
        <v>7882</v>
      </c>
      <c r="F2563" s="5">
        <f>decoded[[#This Row],[FRT_DEC]]-B2562</f>
        <v>1104</v>
      </c>
      <c r="G2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INFO]]))),G2562)</f>
        <v>107</v>
      </c>
    </row>
    <row r="2564" spans="1:7" x14ac:dyDescent="0.25">
      <c r="A2564" s="4" t="s">
        <v>2860</v>
      </c>
      <c r="B2564" s="5">
        <v>335690446694</v>
      </c>
      <c r="C2564" s="4" t="s">
        <v>10872</v>
      </c>
      <c r="D2564" s="4" t="s">
        <v>7938</v>
      </c>
      <c r="E2564" s="6" t="s">
        <v>8906</v>
      </c>
      <c r="F2564" s="5">
        <f>decoded[[#This Row],[FRT_DEC]]-B2563</f>
        <v>4</v>
      </c>
      <c r="G2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INFO]]))),G2563)</f>
        <v>107</v>
      </c>
    </row>
    <row r="2565" spans="1:7" x14ac:dyDescent="0.25">
      <c r="A2565" s="4" t="s">
        <v>2861</v>
      </c>
      <c r="B2565" s="5">
        <v>335690487902</v>
      </c>
      <c r="C2565" s="4" t="s">
        <v>10873</v>
      </c>
      <c r="D2565" s="4" t="s">
        <v>5</v>
      </c>
      <c r="E2565" s="6" t="s">
        <v>10874</v>
      </c>
      <c r="F2565" s="5">
        <f>decoded[[#This Row],[FRT_DEC]]-B2564</f>
        <v>41208</v>
      </c>
      <c r="G2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INFO]]))),G2564)</f>
        <v>107</v>
      </c>
    </row>
    <row r="2566" spans="1:7" x14ac:dyDescent="0.25">
      <c r="A2566" s="4" t="s">
        <v>2862</v>
      </c>
      <c r="B2566" s="5">
        <v>335690487904</v>
      </c>
      <c r="C2566" s="4" t="s">
        <v>10875</v>
      </c>
      <c r="D2566" s="4" t="s">
        <v>5</v>
      </c>
      <c r="E2566" s="6" t="s">
        <v>7877</v>
      </c>
      <c r="F2566" s="5">
        <f>decoded[[#This Row],[FRT_DEC]]-B2565</f>
        <v>2</v>
      </c>
      <c r="G2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INFO]]))),G2565)</f>
        <v>107</v>
      </c>
    </row>
    <row r="2567" spans="1:7" x14ac:dyDescent="0.25">
      <c r="A2567" s="4" t="s">
        <v>2863</v>
      </c>
      <c r="B2567" s="5">
        <v>335690487907</v>
      </c>
      <c r="C2567" s="4" t="s">
        <v>10876</v>
      </c>
      <c r="D2567" s="4" t="s">
        <v>3686</v>
      </c>
      <c r="E2567" s="6" t="s">
        <v>10877</v>
      </c>
      <c r="F2567" s="5">
        <f>decoded[[#This Row],[FRT_DEC]]-B2566</f>
        <v>3</v>
      </c>
      <c r="G2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INFO]]))),G2566)</f>
        <v>107</v>
      </c>
    </row>
    <row r="2568" spans="1:7" x14ac:dyDescent="0.25">
      <c r="A2568" s="4" t="s">
        <v>2864</v>
      </c>
      <c r="B2568" s="5">
        <v>335690487910</v>
      </c>
      <c r="C2568" s="4" t="s">
        <v>10878</v>
      </c>
      <c r="D2568" s="4" t="s">
        <v>3686</v>
      </c>
      <c r="E2568" s="6" t="s">
        <v>7878</v>
      </c>
      <c r="F2568" s="5">
        <f>decoded[[#This Row],[FRT_DEC]]-B2567</f>
        <v>3</v>
      </c>
      <c r="G2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INFO]]))),G2567)</f>
        <v>107</v>
      </c>
    </row>
    <row r="2569" spans="1:7" x14ac:dyDescent="0.25">
      <c r="A2569" s="4" t="s">
        <v>2865</v>
      </c>
      <c r="B2569" s="5">
        <v>335690487918</v>
      </c>
      <c r="C2569" s="4" t="s">
        <v>10879</v>
      </c>
      <c r="D2569" s="4" t="s">
        <v>7842</v>
      </c>
      <c r="E2569" s="6" t="s">
        <v>8006</v>
      </c>
      <c r="F2569" s="5">
        <f>decoded[[#This Row],[FRT_DEC]]-B2568</f>
        <v>8</v>
      </c>
      <c r="G2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INFO]]))),G2568)</f>
        <v>107</v>
      </c>
    </row>
    <row r="2570" spans="1:7" ht="30" x14ac:dyDescent="0.25">
      <c r="A2570" s="4" t="s">
        <v>2866</v>
      </c>
      <c r="B2570" s="5">
        <v>335690487930</v>
      </c>
      <c r="C2570" s="4" t="s">
        <v>10880</v>
      </c>
      <c r="D2570" s="4" t="s">
        <v>241</v>
      </c>
      <c r="E2570" s="6" t="s">
        <v>3997</v>
      </c>
      <c r="F2570" s="5">
        <f>decoded[[#This Row],[FRT_DEC]]-B2569</f>
        <v>12</v>
      </c>
      <c r="G2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INFO]]))),G2569)</f>
        <v>107</v>
      </c>
    </row>
    <row r="2571" spans="1:7" x14ac:dyDescent="0.25">
      <c r="A2571" s="4" t="s">
        <v>2867</v>
      </c>
      <c r="B2571" s="5">
        <v>335690487932</v>
      </c>
      <c r="C2571" s="4" t="s">
        <v>10881</v>
      </c>
      <c r="D2571" s="4" t="s">
        <v>243</v>
      </c>
      <c r="E2571" s="6" t="s">
        <v>3984</v>
      </c>
      <c r="F2571" s="5">
        <f>decoded[[#This Row],[FRT_DEC]]-B2570</f>
        <v>2</v>
      </c>
      <c r="G2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INFO]]))),G2570)</f>
        <v>107</v>
      </c>
    </row>
    <row r="2572" spans="1:7" x14ac:dyDescent="0.25">
      <c r="A2572" s="4" t="s">
        <v>2868</v>
      </c>
      <c r="B2572" s="5">
        <v>335690487938</v>
      </c>
      <c r="C2572" s="4" t="s">
        <v>10882</v>
      </c>
      <c r="D2572" s="4" t="s">
        <v>1099</v>
      </c>
      <c r="E2572" s="6" t="s">
        <v>2093</v>
      </c>
      <c r="F2572" s="5">
        <f>decoded[[#This Row],[FRT_DEC]]-B2571</f>
        <v>6</v>
      </c>
      <c r="G2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INFO]]))),G2571)</f>
        <v>107</v>
      </c>
    </row>
    <row r="2573" spans="1:7" x14ac:dyDescent="0.25">
      <c r="A2573" s="4" t="s">
        <v>2869</v>
      </c>
      <c r="B2573" s="5">
        <v>335690487943</v>
      </c>
      <c r="C2573" s="4" t="s">
        <v>10883</v>
      </c>
      <c r="D2573" s="4" t="s">
        <v>72</v>
      </c>
      <c r="E2573" s="6" t="s">
        <v>2094</v>
      </c>
      <c r="F2573" s="5">
        <f>decoded[[#This Row],[FRT_DEC]]-B2572</f>
        <v>5</v>
      </c>
      <c r="G2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INFO]]))),G2572)</f>
        <v>107</v>
      </c>
    </row>
    <row r="2574" spans="1:7" x14ac:dyDescent="0.25">
      <c r="A2574" s="4" t="s">
        <v>2870</v>
      </c>
      <c r="B2574" s="5">
        <v>335690487946</v>
      </c>
      <c r="C2574" s="4" t="s">
        <v>10884</v>
      </c>
      <c r="D2574" s="4" t="s">
        <v>72</v>
      </c>
      <c r="E2574" s="6" t="s">
        <v>2095</v>
      </c>
      <c r="F2574" s="5">
        <f>decoded[[#This Row],[FRT_DEC]]-B2573</f>
        <v>3</v>
      </c>
      <c r="G2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INFO]]))),G2573)</f>
        <v>107</v>
      </c>
    </row>
    <row r="2575" spans="1:7" x14ac:dyDescent="0.25">
      <c r="A2575" s="4" t="s">
        <v>2871</v>
      </c>
      <c r="B2575" s="5">
        <v>335690487957</v>
      </c>
      <c r="C2575" s="4" t="s">
        <v>10885</v>
      </c>
      <c r="D2575" s="4" t="s">
        <v>246</v>
      </c>
      <c r="E2575" s="6" t="s">
        <v>10886</v>
      </c>
      <c r="F2575" s="5">
        <f>decoded[[#This Row],[FRT_DEC]]-B2574</f>
        <v>11</v>
      </c>
      <c r="G2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INFO]]))),G2574)</f>
        <v>107</v>
      </c>
    </row>
    <row r="2576" spans="1:7" x14ac:dyDescent="0.25">
      <c r="A2576" s="4" t="s">
        <v>2872</v>
      </c>
      <c r="B2576" s="5">
        <v>335690487961</v>
      </c>
      <c r="C2576" s="4" t="s">
        <v>10887</v>
      </c>
      <c r="D2576" s="4" t="s">
        <v>7938</v>
      </c>
      <c r="E2576" s="6" t="s">
        <v>8012</v>
      </c>
      <c r="F2576" s="5">
        <f>decoded[[#This Row],[FRT_DEC]]-B2575</f>
        <v>4</v>
      </c>
      <c r="G2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INFO]]))),G2575)</f>
        <v>107</v>
      </c>
    </row>
    <row r="2577" spans="1:7" x14ac:dyDescent="0.25">
      <c r="A2577" s="4" t="s">
        <v>2873</v>
      </c>
      <c r="B2577" s="5">
        <v>335690488389</v>
      </c>
      <c r="C2577" s="4" t="s">
        <v>10888</v>
      </c>
      <c r="D2577" s="4" t="s">
        <v>7842</v>
      </c>
      <c r="E2577" s="6" t="s">
        <v>8130</v>
      </c>
      <c r="F2577" s="5">
        <f>decoded[[#This Row],[FRT_DEC]]-B2576</f>
        <v>428</v>
      </c>
      <c r="G2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INFO]]))),G2576)</f>
        <v>107</v>
      </c>
    </row>
    <row r="2578" spans="1:7" x14ac:dyDescent="0.25">
      <c r="A2578" s="4" t="s">
        <v>2874</v>
      </c>
      <c r="B2578" s="5">
        <v>335690488396</v>
      </c>
      <c r="C2578" s="4" t="s">
        <v>10889</v>
      </c>
      <c r="D2578" s="4" t="s">
        <v>1099</v>
      </c>
      <c r="E2578" s="6" t="s">
        <v>2096</v>
      </c>
      <c r="F2578" s="5">
        <f>decoded[[#This Row],[FRT_DEC]]-B2577</f>
        <v>7</v>
      </c>
      <c r="G2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INFO]]))),G2577)</f>
        <v>107</v>
      </c>
    </row>
    <row r="2579" spans="1:7" x14ac:dyDescent="0.25">
      <c r="A2579" s="4" t="s">
        <v>2875</v>
      </c>
      <c r="B2579" s="5">
        <v>335690488401</v>
      </c>
      <c r="C2579" s="4" t="s">
        <v>10890</v>
      </c>
      <c r="D2579" s="4" t="s">
        <v>72</v>
      </c>
      <c r="E2579" s="6" t="s">
        <v>2097</v>
      </c>
      <c r="F2579" s="5">
        <f>decoded[[#This Row],[FRT_DEC]]-B2578</f>
        <v>5</v>
      </c>
      <c r="G2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INFO]]))),G2578)</f>
        <v>107</v>
      </c>
    </row>
    <row r="2580" spans="1:7" x14ac:dyDescent="0.25">
      <c r="A2580" s="4" t="s">
        <v>2876</v>
      </c>
      <c r="B2580" s="5">
        <v>335690488413</v>
      </c>
      <c r="C2580" s="4" t="s">
        <v>10891</v>
      </c>
      <c r="D2580" s="4" t="s">
        <v>3672</v>
      </c>
      <c r="E2580" s="6" t="s">
        <v>3980</v>
      </c>
      <c r="F2580" s="5">
        <f>decoded[[#This Row],[FRT_DEC]]-B2579</f>
        <v>12</v>
      </c>
      <c r="G2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INFO]]))),G2579)</f>
        <v>107</v>
      </c>
    </row>
    <row r="2581" spans="1:7" x14ac:dyDescent="0.25">
      <c r="A2581" s="4" t="s">
        <v>2877</v>
      </c>
      <c r="B2581" s="5">
        <v>335690488566</v>
      </c>
      <c r="C2581" s="4" t="s">
        <v>10892</v>
      </c>
      <c r="D2581" s="4" t="s">
        <v>262</v>
      </c>
      <c r="E2581" s="6" t="s">
        <v>3981</v>
      </c>
      <c r="F2581" s="5">
        <f>decoded[[#This Row],[FRT_DEC]]-B2580</f>
        <v>153</v>
      </c>
      <c r="G2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INFO]]))),G2580)</f>
        <v>107</v>
      </c>
    </row>
    <row r="2582" spans="1:7" x14ac:dyDescent="0.25">
      <c r="A2582" s="4" t="s">
        <v>2878</v>
      </c>
      <c r="B2582" s="5">
        <v>335690488580</v>
      </c>
      <c r="C2582" s="4" t="s">
        <v>10893</v>
      </c>
      <c r="D2582" s="4" t="s">
        <v>7938</v>
      </c>
      <c r="E2582" s="6" t="s">
        <v>8136</v>
      </c>
      <c r="F2582" s="5">
        <f>decoded[[#This Row],[FRT_DEC]]-B2581</f>
        <v>14</v>
      </c>
      <c r="G2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INFO]]))),G2581)</f>
        <v>107</v>
      </c>
    </row>
    <row r="2583" spans="1:7" x14ac:dyDescent="0.25">
      <c r="A2583" s="4" t="s">
        <v>2879</v>
      </c>
      <c r="B2583" s="5">
        <v>335690490123</v>
      </c>
      <c r="C2583" s="4" t="s">
        <v>10894</v>
      </c>
      <c r="D2583" s="4" t="s">
        <v>84</v>
      </c>
      <c r="E2583" s="6" t="s">
        <v>4000</v>
      </c>
      <c r="F2583" s="5">
        <f>decoded[[#This Row],[FRT_DEC]]-B2582</f>
        <v>1543</v>
      </c>
      <c r="G2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INFO]]))),G2582)</f>
        <v>107</v>
      </c>
    </row>
    <row r="2584" spans="1:7" x14ac:dyDescent="0.25">
      <c r="A2584" s="4" t="s">
        <v>2880</v>
      </c>
      <c r="B2584" s="5">
        <v>335690490127</v>
      </c>
      <c r="C2584" s="4" t="s">
        <v>10895</v>
      </c>
      <c r="D2584" s="4" t="s">
        <v>3684</v>
      </c>
      <c r="E2584" s="6" t="s">
        <v>10896</v>
      </c>
      <c r="F2584" s="5">
        <f>decoded[[#This Row],[FRT_DEC]]-B2583</f>
        <v>4</v>
      </c>
      <c r="G2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INFO]]))),G2583)</f>
        <v>107</v>
      </c>
    </row>
    <row r="2585" spans="1:7" x14ac:dyDescent="0.25">
      <c r="A2585" s="4" t="s">
        <v>2881</v>
      </c>
      <c r="B2585" s="5">
        <v>335690490130</v>
      </c>
      <c r="C2585" s="4" t="s">
        <v>10897</v>
      </c>
      <c r="D2585" s="4" t="s">
        <v>3684</v>
      </c>
      <c r="E2585" s="6" t="s">
        <v>7879</v>
      </c>
      <c r="F2585" s="5">
        <f>decoded[[#This Row],[FRT_DEC]]-B2584</f>
        <v>3</v>
      </c>
      <c r="G2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INFO]]))),G2584)</f>
        <v>107</v>
      </c>
    </row>
    <row r="2586" spans="1:7" x14ac:dyDescent="0.25">
      <c r="A2586" s="4" t="s">
        <v>2882</v>
      </c>
      <c r="B2586" s="5">
        <v>335690490150</v>
      </c>
      <c r="C2586" s="4" t="s">
        <v>10898</v>
      </c>
      <c r="D2586" s="4" t="s">
        <v>85</v>
      </c>
      <c r="E2586" s="6" t="s">
        <v>263</v>
      </c>
      <c r="F2586" s="5">
        <f>decoded[[#This Row],[FRT_DEC]]-B2585</f>
        <v>20</v>
      </c>
      <c r="G2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INFO]]))),G2585)</f>
        <v>107</v>
      </c>
    </row>
    <row r="2587" spans="1:7" x14ac:dyDescent="0.25">
      <c r="A2587" s="4" t="s">
        <v>2883</v>
      </c>
      <c r="B2587" s="5">
        <v>335690490291</v>
      </c>
      <c r="C2587" s="4" t="s">
        <v>10899</v>
      </c>
      <c r="D2587" s="4" t="s">
        <v>87</v>
      </c>
      <c r="E2587" s="6" t="s">
        <v>3695</v>
      </c>
      <c r="F2587" s="5">
        <f>decoded[[#This Row],[FRT_DEC]]-B2586</f>
        <v>141</v>
      </c>
      <c r="G2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INFO]]))),G2586)</f>
        <v>107</v>
      </c>
    </row>
    <row r="2588" spans="1:7" x14ac:dyDescent="0.25">
      <c r="A2588" s="4" t="s">
        <v>2884</v>
      </c>
      <c r="B2588" s="5">
        <v>335690490685</v>
      </c>
      <c r="C2588" s="4" t="s">
        <v>10900</v>
      </c>
      <c r="D2588" s="4" t="s">
        <v>7842</v>
      </c>
      <c r="E2588" s="6" t="s">
        <v>7845</v>
      </c>
      <c r="F2588" s="5">
        <f>decoded[[#This Row],[FRT_DEC]]-B2587</f>
        <v>394</v>
      </c>
      <c r="G2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INFO]]))),G2587)</f>
        <v>107</v>
      </c>
    </row>
    <row r="2589" spans="1:7" x14ac:dyDescent="0.25">
      <c r="A2589" s="4" t="s">
        <v>2885</v>
      </c>
      <c r="B2589" s="5">
        <v>335690490692</v>
      </c>
      <c r="C2589" s="4" t="s">
        <v>10901</v>
      </c>
      <c r="D2589" s="4" t="s">
        <v>7938</v>
      </c>
      <c r="E2589" s="6" t="s">
        <v>8149</v>
      </c>
      <c r="F2589" s="5">
        <f>decoded[[#This Row],[FRT_DEC]]-B2588</f>
        <v>7</v>
      </c>
      <c r="G2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INFO]]))),G2588)</f>
        <v>107</v>
      </c>
    </row>
    <row r="2590" spans="1:7" x14ac:dyDescent="0.25">
      <c r="A2590" s="4" t="s">
        <v>2886</v>
      </c>
      <c r="B2590" s="5">
        <v>335690490695</v>
      </c>
      <c r="C2590" s="4" t="s">
        <v>10902</v>
      </c>
      <c r="D2590" s="4" t="s">
        <v>7842</v>
      </c>
      <c r="E2590" s="6" t="s">
        <v>9929</v>
      </c>
      <c r="F2590" s="5">
        <f>decoded[[#This Row],[FRT_DEC]]-B2589</f>
        <v>3</v>
      </c>
      <c r="G2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INFO]]))),G2589)</f>
        <v>107</v>
      </c>
    </row>
    <row r="2591" spans="1:7" x14ac:dyDescent="0.25">
      <c r="A2591" s="4" t="s">
        <v>2887</v>
      </c>
      <c r="B2591" s="5">
        <v>335690490773</v>
      </c>
      <c r="C2591" s="4" t="s">
        <v>10903</v>
      </c>
      <c r="D2591" s="4" t="s">
        <v>1099</v>
      </c>
      <c r="E2591" s="6" t="s">
        <v>2098</v>
      </c>
      <c r="F2591" s="5">
        <f>decoded[[#This Row],[FRT_DEC]]-B2590</f>
        <v>78</v>
      </c>
      <c r="G2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INFO]]))),G2590)</f>
        <v>107</v>
      </c>
    </row>
    <row r="2592" spans="1:7" x14ac:dyDescent="0.25">
      <c r="A2592" s="4" t="s">
        <v>2888</v>
      </c>
      <c r="B2592" s="5">
        <v>335690490778</v>
      </c>
      <c r="C2592" s="4" t="s">
        <v>10904</v>
      </c>
      <c r="D2592" s="4" t="s">
        <v>72</v>
      </c>
      <c r="E2592" s="6" t="s">
        <v>2099</v>
      </c>
      <c r="F2592" s="5">
        <f>decoded[[#This Row],[FRT_DEC]]-B2591</f>
        <v>5</v>
      </c>
      <c r="G2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INFO]]))),G2591)</f>
        <v>107</v>
      </c>
    </row>
    <row r="2593" spans="1:7" x14ac:dyDescent="0.25">
      <c r="A2593" s="4" t="s">
        <v>2889</v>
      </c>
      <c r="B2593" s="5">
        <v>335690490860</v>
      </c>
      <c r="C2593" s="4" t="s">
        <v>10905</v>
      </c>
      <c r="D2593" s="4" t="s">
        <v>1099</v>
      </c>
      <c r="E2593" s="6" t="s">
        <v>2100</v>
      </c>
      <c r="F2593" s="5">
        <f>decoded[[#This Row],[FRT_DEC]]-B2592</f>
        <v>82</v>
      </c>
      <c r="G2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INFO]]))),G2592)</f>
        <v>107</v>
      </c>
    </row>
    <row r="2594" spans="1:7" x14ac:dyDescent="0.25">
      <c r="A2594" s="4" t="s">
        <v>2890</v>
      </c>
      <c r="B2594" s="5">
        <v>335690490865</v>
      </c>
      <c r="C2594" s="4" t="s">
        <v>10906</v>
      </c>
      <c r="D2594" s="4" t="s">
        <v>72</v>
      </c>
      <c r="E2594" s="6" t="s">
        <v>2101</v>
      </c>
      <c r="F2594" s="5">
        <f>decoded[[#This Row],[FRT_DEC]]-B2593</f>
        <v>5</v>
      </c>
      <c r="G2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INFO]]))),G2593)</f>
        <v>107</v>
      </c>
    </row>
    <row r="2595" spans="1:7" x14ac:dyDescent="0.25">
      <c r="A2595" s="4" t="s">
        <v>2891</v>
      </c>
      <c r="B2595" s="5">
        <v>335690490987</v>
      </c>
      <c r="C2595" s="4" t="s">
        <v>10907</v>
      </c>
      <c r="D2595" s="4" t="s">
        <v>1099</v>
      </c>
      <c r="E2595" s="6" t="s">
        <v>2102</v>
      </c>
      <c r="F2595" s="5">
        <f>decoded[[#This Row],[FRT_DEC]]-B2594</f>
        <v>122</v>
      </c>
      <c r="G2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INFO]]))),G2594)</f>
        <v>107</v>
      </c>
    </row>
    <row r="2596" spans="1:7" x14ac:dyDescent="0.25">
      <c r="A2596" s="4" t="s">
        <v>2892</v>
      </c>
      <c r="B2596" s="5">
        <v>335690490992</v>
      </c>
      <c r="C2596" s="4" t="s">
        <v>10908</v>
      </c>
      <c r="D2596" s="4" t="s">
        <v>72</v>
      </c>
      <c r="E2596" s="6" t="s">
        <v>2103</v>
      </c>
      <c r="F2596" s="5">
        <f>decoded[[#This Row],[FRT_DEC]]-B2595</f>
        <v>5</v>
      </c>
      <c r="G2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INFO]]))),G2595)</f>
        <v>107</v>
      </c>
    </row>
    <row r="2597" spans="1:7" x14ac:dyDescent="0.25">
      <c r="A2597" s="4" t="s">
        <v>2893</v>
      </c>
      <c r="B2597" s="5">
        <v>335690491034</v>
      </c>
      <c r="C2597" s="4" t="s">
        <v>10909</v>
      </c>
      <c r="D2597" s="4" t="s">
        <v>264</v>
      </c>
      <c r="E2597" s="6" t="s">
        <v>10910</v>
      </c>
      <c r="F2597" s="5">
        <f>decoded[[#This Row],[FRT_DEC]]-B2596</f>
        <v>42</v>
      </c>
      <c r="G2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INFO]]))),G2596)</f>
        <v>107</v>
      </c>
    </row>
    <row r="2598" spans="1:7" x14ac:dyDescent="0.25">
      <c r="A2598" s="4" t="s">
        <v>2894</v>
      </c>
      <c r="B2598" s="5">
        <v>335690491073</v>
      </c>
      <c r="C2598" s="4" t="s">
        <v>10911</v>
      </c>
      <c r="D2598" s="4" t="s">
        <v>40</v>
      </c>
      <c r="E2598" s="6" t="s">
        <v>328</v>
      </c>
      <c r="F2598" s="5">
        <f>decoded[[#This Row],[FRT_DEC]]-B2597</f>
        <v>39</v>
      </c>
      <c r="G2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INFO]]))),G2597)</f>
        <v>107</v>
      </c>
    </row>
    <row r="2599" spans="1:7" x14ac:dyDescent="0.25">
      <c r="A2599" s="4" t="s">
        <v>2895</v>
      </c>
      <c r="B2599" s="5">
        <v>335690491076</v>
      </c>
      <c r="C2599" s="4" t="s">
        <v>10912</v>
      </c>
      <c r="D2599" s="4" t="s">
        <v>330</v>
      </c>
      <c r="E2599" s="6" t="s">
        <v>10913</v>
      </c>
      <c r="F2599" s="5">
        <f>decoded[[#This Row],[FRT_DEC]]-B2598</f>
        <v>3</v>
      </c>
      <c r="G2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INFO]]))),G2598)</f>
        <v>107</v>
      </c>
    </row>
    <row r="2600" spans="1:7" x14ac:dyDescent="0.25">
      <c r="A2600" s="4" t="s">
        <v>2896</v>
      </c>
      <c r="B2600" s="5">
        <v>335690491152</v>
      </c>
      <c r="C2600" s="4" t="s">
        <v>10914</v>
      </c>
      <c r="D2600" s="4" t="s">
        <v>40</v>
      </c>
      <c r="E2600" s="6" t="s">
        <v>2042</v>
      </c>
      <c r="F2600" s="5">
        <f>decoded[[#This Row],[FRT_DEC]]-B2599</f>
        <v>76</v>
      </c>
      <c r="G2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INFO]]))),G2599)</f>
        <v>107</v>
      </c>
    </row>
    <row r="2601" spans="1:7" x14ac:dyDescent="0.25">
      <c r="A2601" s="4" t="s">
        <v>2897</v>
      </c>
      <c r="B2601" s="5">
        <v>335690491155</v>
      </c>
      <c r="C2601" s="4" t="s">
        <v>10915</v>
      </c>
      <c r="D2601" s="4" t="s">
        <v>2043</v>
      </c>
      <c r="E2601" s="6" t="s">
        <v>10848</v>
      </c>
      <c r="F2601" s="5">
        <f>decoded[[#This Row],[FRT_DEC]]-B2600</f>
        <v>3</v>
      </c>
      <c r="G2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INFO]]))),G2600)</f>
        <v>107</v>
      </c>
    </row>
    <row r="2602" spans="1:7" x14ac:dyDescent="0.25">
      <c r="A2602" s="4" t="s">
        <v>2898</v>
      </c>
      <c r="B2602" s="5">
        <v>335690491204</v>
      </c>
      <c r="C2602" s="4" t="s">
        <v>10916</v>
      </c>
      <c r="D2602" s="4" t="s">
        <v>7938</v>
      </c>
      <c r="E2602" s="6" t="s">
        <v>8952</v>
      </c>
      <c r="F2602" s="5">
        <f>decoded[[#This Row],[FRT_DEC]]-B2601</f>
        <v>49</v>
      </c>
      <c r="G2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INFO]]))),G2601)</f>
        <v>107</v>
      </c>
    </row>
    <row r="2603" spans="1:7" x14ac:dyDescent="0.25">
      <c r="A2603" s="4" t="s">
        <v>2899</v>
      </c>
      <c r="B2603" s="5">
        <v>335690491877</v>
      </c>
      <c r="C2603" s="4" t="s">
        <v>10917</v>
      </c>
      <c r="D2603" s="4" t="s">
        <v>7842</v>
      </c>
      <c r="E2603" s="6" t="s">
        <v>7945</v>
      </c>
      <c r="F2603" s="5">
        <f>decoded[[#This Row],[FRT_DEC]]-B2602</f>
        <v>673</v>
      </c>
      <c r="G2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INFO]]))),G2602)</f>
        <v>107</v>
      </c>
    </row>
    <row r="2604" spans="1:7" x14ac:dyDescent="0.25">
      <c r="A2604" s="4" t="s">
        <v>2900</v>
      </c>
      <c r="B2604" s="5">
        <v>335690491950</v>
      </c>
      <c r="C2604" s="4" t="s">
        <v>10918</v>
      </c>
      <c r="D2604" s="4" t="s">
        <v>7938</v>
      </c>
      <c r="E2604" s="6" t="s">
        <v>7947</v>
      </c>
      <c r="F2604" s="5">
        <f>decoded[[#This Row],[FRT_DEC]]-B2603</f>
        <v>73</v>
      </c>
      <c r="G2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INFO]]))),G2603)</f>
        <v>107</v>
      </c>
    </row>
    <row r="2605" spans="1:7" x14ac:dyDescent="0.25">
      <c r="A2605" s="4" t="s">
        <v>2901</v>
      </c>
      <c r="B2605" s="5">
        <v>335690491954</v>
      </c>
      <c r="C2605" s="4" t="s">
        <v>10919</v>
      </c>
      <c r="D2605" s="4" t="s">
        <v>7842</v>
      </c>
      <c r="E2605" s="6" t="s">
        <v>7989</v>
      </c>
      <c r="F2605" s="5">
        <f>decoded[[#This Row],[FRT_DEC]]-B2604</f>
        <v>4</v>
      </c>
      <c r="G2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INFO]]))),G2604)</f>
        <v>107</v>
      </c>
    </row>
    <row r="2606" spans="1:7" x14ac:dyDescent="0.25">
      <c r="A2606" s="4" t="s">
        <v>2902</v>
      </c>
      <c r="B2606" s="5">
        <v>335690491960</v>
      </c>
      <c r="C2606" s="4" t="s">
        <v>10920</v>
      </c>
      <c r="D2606" s="4" t="s">
        <v>2044</v>
      </c>
      <c r="E2606" s="6" t="s">
        <v>2046</v>
      </c>
      <c r="F2606" s="5">
        <f>decoded[[#This Row],[FRT_DEC]]-B2605</f>
        <v>6</v>
      </c>
      <c r="G2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INFO]]))),G2605)</f>
        <v>107</v>
      </c>
    </row>
    <row r="2607" spans="1:7" x14ac:dyDescent="0.25">
      <c r="A2607" s="4" t="s">
        <v>2903</v>
      </c>
      <c r="B2607" s="5">
        <v>335690492001</v>
      </c>
      <c r="C2607" s="4" t="s">
        <v>10921</v>
      </c>
      <c r="D2607" s="4" t="s">
        <v>7938</v>
      </c>
      <c r="E2607" s="6" t="s">
        <v>7991</v>
      </c>
      <c r="F2607" s="5">
        <f>decoded[[#This Row],[FRT_DEC]]-B2606</f>
        <v>41</v>
      </c>
      <c r="G2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INFO]]))),G2606)</f>
        <v>107</v>
      </c>
    </row>
    <row r="2608" spans="1:7" x14ac:dyDescent="0.25">
      <c r="A2608" s="4" t="s">
        <v>2904</v>
      </c>
      <c r="B2608" s="5">
        <v>335690530220</v>
      </c>
      <c r="C2608" s="4" t="s">
        <v>10922</v>
      </c>
      <c r="D2608" s="4" t="s">
        <v>43</v>
      </c>
      <c r="E2608" s="6" t="s">
        <v>3982</v>
      </c>
      <c r="F2608" s="5">
        <f>decoded[[#This Row],[FRT_DEC]]-B2607</f>
        <v>38219</v>
      </c>
      <c r="G2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INFO]]))),G2607)</f>
        <v>107</v>
      </c>
    </row>
    <row r="2609" spans="1:7" x14ac:dyDescent="0.25">
      <c r="A2609" s="4" t="s">
        <v>2905</v>
      </c>
      <c r="B2609" s="5">
        <v>335690530223</v>
      </c>
      <c r="C2609" s="4" t="s">
        <v>10923</v>
      </c>
      <c r="D2609" s="4" t="s">
        <v>3685</v>
      </c>
      <c r="E2609" s="6" t="s">
        <v>10924</v>
      </c>
      <c r="F2609" s="5">
        <f>decoded[[#This Row],[FRT_DEC]]-B2608</f>
        <v>3</v>
      </c>
      <c r="G2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INFO]]))),G2608)</f>
        <v>107</v>
      </c>
    </row>
    <row r="2610" spans="1:7" x14ac:dyDescent="0.25">
      <c r="A2610" s="4" t="s">
        <v>2906</v>
      </c>
      <c r="B2610" s="5">
        <v>335690530225</v>
      </c>
      <c r="C2610" s="4" t="s">
        <v>10925</v>
      </c>
      <c r="D2610" s="4" t="s">
        <v>3685</v>
      </c>
      <c r="E2610" s="6" t="s">
        <v>7880</v>
      </c>
      <c r="F2610" s="5">
        <f>decoded[[#This Row],[FRT_DEC]]-B2609</f>
        <v>2</v>
      </c>
      <c r="G2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INFO]]))),G2609)</f>
        <v>107</v>
      </c>
    </row>
    <row r="2611" spans="1:7" x14ac:dyDescent="0.25">
      <c r="A2611" s="4" t="s">
        <v>2907</v>
      </c>
      <c r="B2611" s="5">
        <v>335690530240</v>
      </c>
      <c r="C2611" s="4" t="s">
        <v>10926</v>
      </c>
      <c r="D2611" s="4" t="s">
        <v>7842</v>
      </c>
      <c r="E2611" s="6" t="s">
        <v>8889</v>
      </c>
      <c r="F2611" s="5">
        <f>decoded[[#This Row],[FRT_DEC]]-B2610</f>
        <v>15</v>
      </c>
      <c r="G2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INFO]]))),G2610)</f>
        <v>107</v>
      </c>
    </row>
    <row r="2612" spans="1:7" ht="30" x14ac:dyDescent="0.25">
      <c r="A2612" s="4" t="s">
        <v>2908</v>
      </c>
      <c r="B2612" s="5">
        <v>335690530256</v>
      </c>
      <c r="C2612" s="4" t="s">
        <v>10927</v>
      </c>
      <c r="D2612" s="4" t="s">
        <v>241</v>
      </c>
      <c r="E2612" s="6" t="s">
        <v>4001</v>
      </c>
      <c r="F2612" s="5">
        <f>decoded[[#This Row],[FRT_DEC]]-B2611</f>
        <v>16</v>
      </c>
      <c r="G2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INFO]]))),G2611)</f>
        <v>107</v>
      </c>
    </row>
    <row r="2613" spans="1:7" x14ac:dyDescent="0.25">
      <c r="A2613" s="4" t="s">
        <v>2909</v>
      </c>
      <c r="B2613" s="5">
        <v>335690530258</v>
      </c>
      <c r="C2613" s="4" t="s">
        <v>10928</v>
      </c>
      <c r="D2613" s="4" t="s">
        <v>243</v>
      </c>
      <c r="E2613" s="6" t="s">
        <v>3939</v>
      </c>
      <c r="F2613" s="5">
        <f>decoded[[#This Row],[FRT_DEC]]-B2612</f>
        <v>2</v>
      </c>
      <c r="G2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INFO]]))),G2612)</f>
        <v>107</v>
      </c>
    </row>
    <row r="2614" spans="1:7" x14ac:dyDescent="0.25">
      <c r="A2614" s="4" t="s">
        <v>2910</v>
      </c>
      <c r="B2614" s="5">
        <v>335690530269</v>
      </c>
      <c r="C2614" s="4" t="s">
        <v>10929</v>
      </c>
      <c r="D2614" s="4" t="s">
        <v>264</v>
      </c>
      <c r="E2614" s="6" t="s">
        <v>10930</v>
      </c>
      <c r="F2614" s="5">
        <f>decoded[[#This Row],[FRT_DEC]]-B2613</f>
        <v>11</v>
      </c>
      <c r="G2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INFO]]))),G2613)</f>
        <v>107</v>
      </c>
    </row>
    <row r="2615" spans="1:7" x14ac:dyDescent="0.25">
      <c r="A2615" s="4" t="s">
        <v>2911</v>
      </c>
      <c r="B2615" s="5">
        <v>335690530320</v>
      </c>
      <c r="C2615" s="4" t="s">
        <v>10931</v>
      </c>
      <c r="D2615" s="4" t="s">
        <v>40</v>
      </c>
      <c r="E2615" s="6" t="s">
        <v>44</v>
      </c>
      <c r="F2615" s="5">
        <f>decoded[[#This Row],[FRT_DEC]]-B2614</f>
        <v>51</v>
      </c>
      <c r="G2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INFO]]))),G2614)</f>
        <v>107</v>
      </c>
    </row>
    <row r="2616" spans="1:7" x14ac:dyDescent="0.25">
      <c r="A2616" s="4" t="s">
        <v>2912</v>
      </c>
      <c r="B2616" s="5">
        <v>335690530325</v>
      </c>
      <c r="C2616" s="4" t="s">
        <v>10932</v>
      </c>
      <c r="D2616" s="4" t="s">
        <v>246</v>
      </c>
      <c r="E2616" s="6" t="s">
        <v>10933</v>
      </c>
      <c r="F2616" s="5">
        <f>decoded[[#This Row],[FRT_DEC]]-B2615</f>
        <v>5</v>
      </c>
      <c r="G2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INFO]]))),G2615)</f>
        <v>107</v>
      </c>
    </row>
    <row r="2617" spans="1:7" x14ac:dyDescent="0.25">
      <c r="A2617" s="4" t="s">
        <v>2913</v>
      </c>
      <c r="B2617" s="5">
        <v>335690530332</v>
      </c>
      <c r="C2617" s="4" t="s">
        <v>10934</v>
      </c>
      <c r="D2617" s="4" t="s">
        <v>1099</v>
      </c>
      <c r="E2617" s="6" t="s">
        <v>2104</v>
      </c>
      <c r="F2617" s="5">
        <f>decoded[[#This Row],[FRT_DEC]]-B2616</f>
        <v>7</v>
      </c>
      <c r="G2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INFO]]))),G2616)</f>
        <v>107</v>
      </c>
    </row>
    <row r="2618" spans="1:7" x14ac:dyDescent="0.25">
      <c r="A2618" s="4" t="s">
        <v>2914</v>
      </c>
      <c r="B2618" s="5">
        <v>335690530337</v>
      </c>
      <c r="C2618" s="4" t="s">
        <v>10935</v>
      </c>
      <c r="D2618" s="4" t="s">
        <v>1099</v>
      </c>
      <c r="E2618" s="6" t="s">
        <v>2105</v>
      </c>
      <c r="F2618" s="5">
        <f>decoded[[#This Row],[FRT_DEC]]-B2617</f>
        <v>5</v>
      </c>
      <c r="G2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INFO]]))),G2617)</f>
        <v>107</v>
      </c>
    </row>
    <row r="2619" spans="1:7" x14ac:dyDescent="0.25">
      <c r="A2619" s="4" t="s">
        <v>2915</v>
      </c>
      <c r="B2619" s="5">
        <v>335690530360</v>
      </c>
      <c r="C2619" s="4" t="s">
        <v>10936</v>
      </c>
      <c r="D2619" s="4" t="s">
        <v>72</v>
      </c>
      <c r="E2619" s="6" t="s">
        <v>2092</v>
      </c>
      <c r="F2619" s="5">
        <f>decoded[[#This Row],[FRT_DEC]]-B2618</f>
        <v>23</v>
      </c>
      <c r="G2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INFO]]))),G2618)</f>
        <v>107</v>
      </c>
    </row>
    <row r="2620" spans="1:7" x14ac:dyDescent="0.25">
      <c r="A2620" s="4" t="s">
        <v>2916</v>
      </c>
      <c r="B2620" s="5">
        <v>335690530381</v>
      </c>
      <c r="C2620" s="4" t="s">
        <v>10937</v>
      </c>
      <c r="D2620" s="4" t="s">
        <v>3671</v>
      </c>
      <c r="E2620" s="6" t="s">
        <v>10938</v>
      </c>
      <c r="F2620" s="5">
        <f>decoded[[#This Row],[FRT_DEC]]-B2619</f>
        <v>21</v>
      </c>
      <c r="G2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INFO]]))),G2619)</f>
        <v>107</v>
      </c>
    </row>
    <row r="2621" spans="1:7" x14ac:dyDescent="0.25">
      <c r="A2621" s="4" t="s">
        <v>2917</v>
      </c>
      <c r="B2621" s="5">
        <v>335690530384</v>
      </c>
      <c r="C2621" s="4" t="s">
        <v>10939</v>
      </c>
      <c r="D2621" s="4" t="s">
        <v>3671</v>
      </c>
      <c r="E2621" s="6" t="s">
        <v>7881</v>
      </c>
      <c r="F2621" s="5">
        <f>decoded[[#This Row],[FRT_DEC]]-B2620</f>
        <v>3</v>
      </c>
      <c r="G2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INFO]]))),G2620)</f>
        <v>107</v>
      </c>
    </row>
    <row r="2622" spans="1:7" x14ac:dyDescent="0.25">
      <c r="A2622" s="4" t="s">
        <v>2918</v>
      </c>
      <c r="B2622" s="5">
        <v>335690531213</v>
      </c>
      <c r="C2622" s="4" t="s">
        <v>10940</v>
      </c>
      <c r="D2622" s="4" t="s">
        <v>249</v>
      </c>
      <c r="E2622" s="6" t="s">
        <v>7882</v>
      </c>
      <c r="F2622" s="5">
        <f>decoded[[#This Row],[FRT_DEC]]-B2621</f>
        <v>829</v>
      </c>
      <c r="G2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INFO]]))),G2621)</f>
        <v>107</v>
      </c>
    </row>
    <row r="2623" spans="1:7" x14ac:dyDescent="0.25">
      <c r="A2623" s="4" t="s">
        <v>2919</v>
      </c>
      <c r="B2623" s="5">
        <v>335690531217</v>
      </c>
      <c r="C2623" s="4" t="s">
        <v>10941</v>
      </c>
      <c r="D2623" s="4" t="s">
        <v>7938</v>
      </c>
      <c r="E2623" s="6" t="s">
        <v>8906</v>
      </c>
      <c r="F2623" s="5">
        <f>decoded[[#This Row],[FRT_DEC]]-B2622</f>
        <v>4</v>
      </c>
      <c r="G2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INFO]]))),G2622)</f>
        <v>107</v>
      </c>
    </row>
    <row r="2624" spans="1:7" x14ac:dyDescent="0.25">
      <c r="A2624" s="4" t="s">
        <v>2920</v>
      </c>
      <c r="B2624" s="5">
        <v>335690532399</v>
      </c>
      <c r="C2624" s="4" t="s">
        <v>10942</v>
      </c>
      <c r="D2624" s="4" t="s">
        <v>5</v>
      </c>
      <c r="E2624" s="6" t="s">
        <v>10943</v>
      </c>
      <c r="F2624" s="5">
        <f>decoded[[#This Row],[FRT_DEC]]-B2623</f>
        <v>1182</v>
      </c>
      <c r="G2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INFO]]))),G2623)</f>
        <v>107</v>
      </c>
    </row>
    <row r="2625" spans="1:7" x14ac:dyDescent="0.25">
      <c r="A2625" s="4" t="s">
        <v>2921</v>
      </c>
      <c r="B2625" s="5">
        <v>335690532401</v>
      </c>
      <c r="C2625" s="4" t="s">
        <v>10944</v>
      </c>
      <c r="D2625" s="4" t="s">
        <v>5</v>
      </c>
      <c r="E2625" s="6" t="s">
        <v>7877</v>
      </c>
      <c r="F2625" s="5">
        <f>decoded[[#This Row],[FRT_DEC]]-B2624</f>
        <v>2</v>
      </c>
      <c r="G2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INFO]]))),G2624)</f>
        <v>107</v>
      </c>
    </row>
    <row r="2626" spans="1:7" x14ac:dyDescent="0.25">
      <c r="A2626" s="4" t="s">
        <v>2922</v>
      </c>
      <c r="B2626" s="5">
        <v>335690532405</v>
      </c>
      <c r="C2626" s="4" t="s">
        <v>10945</v>
      </c>
      <c r="D2626" s="4" t="s">
        <v>3686</v>
      </c>
      <c r="E2626" s="6" t="s">
        <v>10946</v>
      </c>
      <c r="F2626" s="5">
        <f>decoded[[#This Row],[FRT_DEC]]-B2625</f>
        <v>4</v>
      </c>
      <c r="G2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INFO]]))),G2625)</f>
        <v>107</v>
      </c>
    </row>
    <row r="2627" spans="1:7" x14ac:dyDescent="0.25">
      <c r="A2627" s="4" t="s">
        <v>2923</v>
      </c>
      <c r="B2627" s="5">
        <v>335690532408</v>
      </c>
      <c r="C2627" s="4" t="s">
        <v>10947</v>
      </c>
      <c r="D2627" s="4" t="s">
        <v>3686</v>
      </c>
      <c r="E2627" s="6" t="s">
        <v>7878</v>
      </c>
      <c r="F2627" s="5">
        <f>decoded[[#This Row],[FRT_DEC]]-B2626</f>
        <v>3</v>
      </c>
      <c r="G2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INFO]]))),G2626)</f>
        <v>107</v>
      </c>
    </row>
    <row r="2628" spans="1:7" x14ac:dyDescent="0.25">
      <c r="A2628" s="4" t="s">
        <v>2924</v>
      </c>
      <c r="B2628" s="5">
        <v>335690532416</v>
      </c>
      <c r="C2628" s="4" t="s">
        <v>10948</v>
      </c>
      <c r="D2628" s="4" t="s">
        <v>7842</v>
      </c>
      <c r="E2628" s="6" t="s">
        <v>8006</v>
      </c>
      <c r="F2628" s="5">
        <f>decoded[[#This Row],[FRT_DEC]]-B2627</f>
        <v>8</v>
      </c>
      <c r="G2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INFO]]))),G2627)</f>
        <v>107</v>
      </c>
    </row>
    <row r="2629" spans="1:7" ht="30" x14ac:dyDescent="0.25">
      <c r="A2629" s="4" t="s">
        <v>2925</v>
      </c>
      <c r="B2629" s="5">
        <v>335690532426</v>
      </c>
      <c r="C2629" s="4" t="s">
        <v>10949</v>
      </c>
      <c r="D2629" s="4" t="s">
        <v>241</v>
      </c>
      <c r="E2629" s="6" t="s">
        <v>2109</v>
      </c>
      <c r="F2629" s="5">
        <f>decoded[[#This Row],[FRT_DEC]]-B2628</f>
        <v>10</v>
      </c>
      <c r="G2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INFO]]))),G2628)</f>
        <v>107</v>
      </c>
    </row>
    <row r="2630" spans="1:7" x14ac:dyDescent="0.25">
      <c r="A2630" s="4" t="s">
        <v>2926</v>
      </c>
      <c r="B2630" s="5">
        <v>335690532429</v>
      </c>
      <c r="C2630" s="4" t="s">
        <v>10950</v>
      </c>
      <c r="D2630" s="4" t="s">
        <v>243</v>
      </c>
      <c r="E2630" s="6" t="s">
        <v>3937</v>
      </c>
      <c r="F2630" s="5">
        <f>decoded[[#This Row],[FRT_DEC]]-B2629</f>
        <v>3</v>
      </c>
      <c r="G2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INFO]]))),G2629)</f>
        <v>107</v>
      </c>
    </row>
    <row r="2631" spans="1:7" x14ac:dyDescent="0.25">
      <c r="A2631" s="4" t="s">
        <v>2927</v>
      </c>
      <c r="B2631" s="5">
        <v>335690532447</v>
      </c>
      <c r="C2631" s="4" t="s">
        <v>10951</v>
      </c>
      <c r="D2631" s="4" t="s">
        <v>1099</v>
      </c>
      <c r="E2631" s="6" t="s">
        <v>2093</v>
      </c>
      <c r="F2631" s="5">
        <f>decoded[[#This Row],[FRT_DEC]]-B2630</f>
        <v>18</v>
      </c>
      <c r="G2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INFO]]))),G2630)</f>
        <v>107</v>
      </c>
    </row>
    <row r="2632" spans="1:7" x14ac:dyDescent="0.25">
      <c r="A2632" s="4" t="s">
        <v>2928</v>
      </c>
      <c r="B2632" s="5">
        <v>335690532452</v>
      </c>
      <c r="C2632" s="4" t="s">
        <v>10952</v>
      </c>
      <c r="D2632" s="4" t="s">
        <v>1099</v>
      </c>
      <c r="E2632" s="6" t="s">
        <v>2106</v>
      </c>
      <c r="F2632" s="5">
        <f>decoded[[#This Row],[FRT_DEC]]-B2631</f>
        <v>5</v>
      </c>
      <c r="G2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INFO]]))),G2631)</f>
        <v>107</v>
      </c>
    </row>
    <row r="2633" spans="1:7" x14ac:dyDescent="0.25">
      <c r="A2633" s="4" t="s">
        <v>2929</v>
      </c>
      <c r="B2633" s="5">
        <v>335690532472</v>
      </c>
      <c r="C2633" s="4" t="s">
        <v>10953</v>
      </c>
      <c r="D2633" s="4" t="s">
        <v>40</v>
      </c>
      <c r="E2633" s="6" t="s">
        <v>724</v>
      </c>
      <c r="F2633" s="5">
        <f>decoded[[#This Row],[FRT_DEC]]-B2632</f>
        <v>20</v>
      </c>
      <c r="G2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INFO]]))),G2632)</f>
        <v>107</v>
      </c>
    </row>
    <row r="2634" spans="1:7" x14ac:dyDescent="0.25">
      <c r="A2634" s="4" t="s">
        <v>2930</v>
      </c>
      <c r="B2634" s="5">
        <v>335690532482</v>
      </c>
      <c r="C2634" s="4" t="s">
        <v>10954</v>
      </c>
      <c r="D2634" s="4" t="s">
        <v>40</v>
      </c>
      <c r="E2634" s="6" t="s">
        <v>45</v>
      </c>
      <c r="F2634" s="5">
        <f>decoded[[#This Row],[FRT_DEC]]-B2633</f>
        <v>10</v>
      </c>
      <c r="G2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INFO]]))),G2633)</f>
        <v>107</v>
      </c>
    </row>
    <row r="2635" spans="1:7" x14ac:dyDescent="0.25">
      <c r="A2635" s="4" t="s">
        <v>2931</v>
      </c>
      <c r="B2635" s="5">
        <v>335690532486</v>
      </c>
      <c r="C2635" s="4" t="s">
        <v>10955</v>
      </c>
      <c r="D2635" s="4" t="s">
        <v>46</v>
      </c>
      <c r="E2635" s="6" t="s">
        <v>4002</v>
      </c>
      <c r="F2635" s="5">
        <f>decoded[[#This Row],[FRT_DEC]]-B2634</f>
        <v>4</v>
      </c>
      <c r="G2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INFO]]))),G2634)</f>
        <v>107</v>
      </c>
    </row>
    <row r="2636" spans="1:7" x14ac:dyDescent="0.25">
      <c r="A2636" s="4" t="s">
        <v>2932</v>
      </c>
      <c r="B2636" s="5">
        <v>335690532491</v>
      </c>
      <c r="C2636" s="4" t="s">
        <v>10956</v>
      </c>
      <c r="D2636" s="4" t="s">
        <v>72</v>
      </c>
      <c r="E2636" s="6" t="s">
        <v>3683</v>
      </c>
      <c r="F2636" s="5">
        <f>decoded[[#This Row],[FRT_DEC]]-B2635</f>
        <v>5</v>
      </c>
      <c r="G2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INFO]]))),G2635)</f>
        <v>107</v>
      </c>
    </row>
    <row r="2637" spans="1:7" x14ac:dyDescent="0.25">
      <c r="A2637" s="4" t="s">
        <v>2933</v>
      </c>
      <c r="B2637" s="5">
        <v>335690532495</v>
      </c>
      <c r="C2637" s="4" t="s">
        <v>10957</v>
      </c>
      <c r="D2637" s="4" t="s">
        <v>72</v>
      </c>
      <c r="E2637" s="6" t="s">
        <v>2088</v>
      </c>
      <c r="F2637" s="5">
        <f>decoded[[#This Row],[FRT_DEC]]-B2636</f>
        <v>4</v>
      </c>
      <c r="G2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INFO]]))),G2636)</f>
        <v>107</v>
      </c>
    </row>
    <row r="2638" spans="1:7" x14ac:dyDescent="0.25">
      <c r="A2638" s="4" t="s">
        <v>2934</v>
      </c>
      <c r="B2638" s="5">
        <v>335690532508</v>
      </c>
      <c r="C2638" s="4" t="s">
        <v>10958</v>
      </c>
      <c r="D2638" s="4" t="s">
        <v>72</v>
      </c>
      <c r="E2638" s="6" t="s">
        <v>2107</v>
      </c>
      <c r="F2638" s="5">
        <f>decoded[[#This Row],[FRT_DEC]]-B2637</f>
        <v>13</v>
      </c>
      <c r="G2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INFO]]))),G2637)</f>
        <v>107</v>
      </c>
    </row>
    <row r="2639" spans="1:7" x14ac:dyDescent="0.25">
      <c r="A2639" s="4" t="s">
        <v>2935</v>
      </c>
      <c r="B2639" s="5">
        <v>335690533257</v>
      </c>
      <c r="C2639" s="4" t="s">
        <v>10959</v>
      </c>
      <c r="D2639" s="4" t="s">
        <v>7938</v>
      </c>
      <c r="E2639" s="6" t="s">
        <v>8012</v>
      </c>
      <c r="F2639" s="5">
        <f>decoded[[#This Row],[FRT_DEC]]-B2638</f>
        <v>749</v>
      </c>
      <c r="G2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INFO]]))),G2638)</f>
        <v>107</v>
      </c>
    </row>
    <row r="2640" spans="1:7" x14ac:dyDescent="0.25">
      <c r="A2640" s="4" t="s">
        <v>2936</v>
      </c>
      <c r="B2640" s="5">
        <v>335690552765</v>
      </c>
      <c r="C2640" s="4" t="s">
        <v>10960</v>
      </c>
      <c r="D2640" s="4" t="s">
        <v>7842</v>
      </c>
      <c r="E2640" s="6" t="s">
        <v>7936</v>
      </c>
      <c r="F2640" s="5">
        <f>decoded[[#This Row],[FRT_DEC]]-B2639</f>
        <v>19508</v>
      </c>
      <c r="G2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INFO]]))),G2639)</f>
        <v>107</v>
      </c>
    </row>
    <row r="2641" spans="1:7" x14ac:dyDescent="0.25">
      <c r="A2641" s="4" t="s">
        <v>2937</v>
      </c>
      <c r="B2641" s="5">
        <v>335690553505</v>
      </c>
      <c r="C2641" s="4" t="s">
        <v>10961</v>
      </c>
      <c r="D2641" s="4" t="s">
        <v>7938</v>
      </c>
      <c r="E2641" s="6" t="s">
        <v>7939</v>
      </c>
      <c r="F2641" s="5">
        <f>decoded[[#This Row],[FRT_DEC]]-B2640</f>
        <v>740</v>
      </c>
      <c r="G2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INFO]]))),G2640)</f>
        <v>107</v>
      </c>
    </row>
    <row r="2642" spans="1:7" x14ac:dyDescent="0.25">
      <c r="A2642" s="4" t="s">
        <v>2938</v>
      </c>
      <c r="B2642" s="5">
        <v>335690572770</v>
      </c>
      <c r="C2642" s="4" t="s">
        <v>10962</v>
      </c>
      <c r="D2642" s="4" t="s">
        <v>7842</v>
      </c>
      <c r="E2642" s="6" t="s">
        <v>7936</v>
      </c>
      <c r="F2642" s="5">
        <f>decoded[[#This Row],[FRT_DEC]]-B2641</f>
        <v>19265</v>
      </c>
      <c r="G2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INFO]]))),G2641)</f>
        <v>107</v>
      </c>
    </row>
    <row r="2643" spans="1:7" x14ac:dyDescent="0.25">
      <c r="A2643" s="4" t="s">
        <v>2939</v>
      </c>
      <c r="B2643" s="5">
        <v>335690573517</v>
      </c>
      <c r="C2643" s="4" t="s">
        <v>10963</v>
      </c>
      <c r="D2643" s="4" t="s">
        <v>7938</v>
      </c>
      <c r="E2643" s="6" t="s">
        <v>7939</v>
      </c>
      <c r="F2643" s="5">
        <f>decoded[[#This Row],[FRT_DEC]]-B2642</f>
        <v>747</v>
      </c>
      <c r="G2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INFO]]))),G2642)</f>
        <v>107</v>
      </c>
    </row>
    <row r="2644" spans="1:7" x14ac:dyDescent="0.25">
      <c r="A2644" s="4" t="s">
        <v>2940</v>
      </c>
      <c r="B2644" s="5">
        <v>335690591697</v>
      </c>
      <c r="C2644" s="4" t="s">
        <v>10964</v>
      </c>
      <c r="D2644" s="4" t="s">
        <v>7842</v>
      </c>
      <c r="E2644" s="6" t="s">
        <v>7945</v>
      </c>
      <c r="F2644" s="5">
        <f>decoded[[#This Row],[FRT_DEC]]-B2643</f>
        <v>18180</v>
      </c>
      <c r="G2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INFO]]))),G2643)</f>
        <v>107</v>
      </c>
    </row>
    <row r="2645" spans="1:7" x14ac:dyDescent="0.25">
      <c r="A2645" s="4" t="s">
        <v>2941</v>
      </c>
      <c r="B2645" s="5">
        <v>335690591703</v>
      </c>
      <c r="C2645" s="4" t="s">
        <v>10965</v>
      </c>
      <c r="D2645" s="4" t="s">
        <v>7938</v>
      </c>
      <c r="E2645" s="6" t="s">
        <v>7947</v>
      </c>
      <c r="F2645" s="5">
        <f>decoded[[#This Row],[FRT_DEC]]-B2644</f>
        <v>6</v>
      </c>
      <c r="G2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INFO]]))),G2644)</f>
        <v>107</v>
      </c>
    </row>
    <row r="2646" spans="1:7" x14ac:dyDescent="0.25">
      <c r="A2646" s="4" t="s">
        <v>2942</v>
      </c>
      <c r="B2646" s="5">
        <v>335690592766</v>
      </c>
      <c r="C2646" s="4" t="s">
        <v>10966</v>
      </c>
      <c r="D2646" s="4" t="s">
        <v>7842</v>
      </c>
      <c r="E2646" s="6" t="s">
        <v>7936</v>
      </c>
      <c r="F2646" s="5">
        <f>decoded[[#This Row],[FRT_DEC]]-B2645</f>
        <v>1063</v>
      </c>
      <c r="G2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INFO]]))),G2645)</f>
        <v>107</v>
      </c>
    </row>
    <row r="2647" spans="1:7" x14ac:dyDescent="0.25">
      <c r="A2647" s="4" t="s">
        <v>2943</v>
      </c>
      <c r="B2647" s="5">
        <v>335690593506</v>
      </c>
      <c r="C2647" s="4" t="s">
        <v>10967</v>
      </c>
      <c r="D2647" s="4" t="s">
        <v>7938</v>
      </c>
      <c r="E2647" s="6" t="s">
        <v>7939</v>
      </c>
      <c r="F2647" s="5">
        <f>decoded[[#This Row],[FRT_DEC]]-B2646</f>
        <v>740</v>
      </c>
      <c r="G2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INFO]]))),G2646)</f>
        <v>107</v>
      </c>
    </row>
    <row r="2648" spans="1:7" x14ac:dyDescent="0.25">
      <c r="A2648" s="4" t="s">
        <v>2944</v>
      </c>
      <c r="B2648" s="5">
        <v>335690612776</v>
      </c>
      <c r="C2648" s="4" t="s">
        <v>10968</v>
      </c>
      <c r="D2648" s="4" t="s">
        <v>7842</v>
      </c>
      <c r="E2648" s="6" t="s">
        <v>7936</v>
      </c>
      <c r="F2648" s="5">
        <f>decoded[[#This Row],[FRT_DEC]]-B2647</f>
        <v>19270</v>
      </c>
      <c r="G2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INFO]]))),G2647)</f>
        <v>107</v>
      </c>
    </row>
    <row r="2649" spans="1:7" x14ac:dyDescent="0.25">
      <c r="A2649" s="4" t="s">
        <v>2945</v>
      </c>
      <c r="B2649" s="5">
        <v>335690613525</v>
      </c>
      <c r="C2649" s="4" t="s">
        <v>10969</v>
      </c>
      <c r="D2649" s="4" t="s">
        <v>7938</v>
      </c>
      <c r="E2649" s="6" t="s">
        <v>7939</v>
      </c>
      <c r="F2649" s="5">
        <f>decoded[[#This Row],[FRT_DEC]]-B2648</f>
        <v>749</v>
      </c>
      <c r="G2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INFO]]))),G2648)</f>
        <v>107</v>
      </c>
    </row>
    <row r="2650" spans="1:7" x14ac:dyDescent="0.25">
      <c r="A2650" s="4" t="s">
        <v>2946</v>
      </c>
      <c r="B2650" s="5">
        <v>335690632765</v>
      </c>
      <c r="C2650" s="4" t="s">
        <v>10970</v>
      </c>
      <c r="D2650" s="4" t="s">
        <v>7842</v>
      </c>
      <c r="E2650" s="6" t="s">
        <v>7936</v>
      </c>
      <c r="F2650" s="5">
        <f>decoded[[#This Row],[FRT_DEC]]-B2649</f>
        <v>19240</v>
      </c>
      <c r="G2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INFO]]))),G2649)</f>
        <v>107</v>
      </c>
    </row>
    <row r="2651" spans="1:7" x14ac:dyDescent="0.25">
      <c r="A2651" s="4" t="s">
        <v>2947</v>
      </c>
      <c r="B2651" s="5">
        <v>335690633504</v>
      </c>
      <c r="C2651" s="4" t="s">
        <v>10971</v>
      </c>
      <c r="D2651" s="4" t="s">
        <v>7938</v>
      </c>
      <c r="E2651" s="6" t="s">
        <v>7939</v>
      </c>
      <c r="F2651" s="5">
        <f>decoded[[#This Row],[FRT_DEC]]-B2650</f>
        <v>739</v>
      </c>
      <c r="G2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INFO]]))),G2650)</f>
        <v>107</v>
      </c>
    </row>
    <row r="2652" spans="1:7" x14ac:dyDescent="0.25">
      <c r="A2652" s="4" t="s">
        <v>2948</v>
      </c>
      <c r="B2652" s="5">
        <v>335690652779</v>
      </c>
      <c r="C2652" s="4" t="s">
        <v>10972</v>
      </c>
      <c r="D2652" s="4" t="s">
        <v>7842</v>
      </c>
      <c r="E2652" s="6" t="s">
        <v>7936</v>
      </c>
      <c r="F2652" s="5">
        <f>decoded[[#This Row],[FRT_DEC]]-B2651</f>
        <v>19275</v>
      </c>
      <c r="G2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INFO]]))),G2651)</f>
        <v>107</v>
      </c>
    </row>
    <row r="2653" spans="1:7" x14ac:dyDescent="0.25">
      <c r="A2653" s="4" t="s">
        <v>2949</v>
      </c>
      <c r="B2653" s="5">
        <v>335690653533</v>
      </c>
      <c r="C2653" s="4" t="s">
        <v>10973</v>
      </c>
      <c r="D2653" s="4" t="s">
        <v>7938</v>
      </c>
      <c r="E2653" s="6" t="s">
        <v>7939</v>
      </c>
      <c r="F2653" s="5">
        <f>decoded[[#This Row],[FRT_DEC]]-B2652</f>
        <v>754</v>
      </c>
      <c r="G2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INFO]]))),G2652)</f>
        <v>107</v>
      </c>
    </row>
    <row r="2654" spans="1:7" x14ac:dyDescent="0.25">
      <c r="A2654" s="4" t="s">
        <v>2950</v>
      </c>
      <c r="B2654" s="5">
        <v>335690672766</v>
      </c>
      <c r="C2654" s="4" t="s">
        <v>10974</v>
      </c>
      <c r="D2654" s="4" t="s">
        <v>7842</v>
      </c>
      <c r="E2654" s="6" t="s">
        <v>7936</v>
      </c>
      <c r="F2654" s="5">
        <f>decoded[[#This Row],[FRT_DEC]]-B2653</f>
        <v>19233</v>
      </c>
      <c r="G2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INFO]]))),G2653)</f>
        <v>107</v>
      </c>
    </row>
    <row r="2655" spans="1:7" x14ac:dyDescent="0.25">
      <c r="A2655" s="4" t="s">
        <v>2951</v>
      </c>
      <c r="B2655" s="5">
        <v>335690673504</v>
      </c>
      <c r="C2655" s="4" t="s">
        <v>10975</v>
      </c>
      <c r="D2655" s="4" t="s">
        <v>7938</v>
      </c>
      <c r="E2655" s="6" t="s">
        <v>7939</v>
      </c>
      <c r="F2655" s="5">
        <f>decoded[[#This Row],[FRT_DEC]]-B2654</f>
        <v>738</v>
      </c>
      <c r="G2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INFO]]))),G2654)</f>
        <v>107</v>
      </c>
    </row>
    <row r="2656" spans="1:7" x14ac:dyDescent="0.25">
      <c r="A2656" s="4" t="s">
        <v>2952</v>
      </c>
      <c r="B2656" s="5">
        <v>335690691697</v>
      </c>
      <c r="C2656" s="4" t="s">
        <v>10976</v>
      </c>
      <c r="D2656" s="4" t="s">
        <v>7842</v>
      </c>
      <c r="E2656" s="6" t="s">
        <v>7945</v>
      </c>
      <c r="F2656" s="5">
        <f>decoded[[#This Row],[FRT_DEC]]-B2655</f>
        <v>18193</v>
      </c>
      <c r="G2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INFO]]))),G2655)</f>
        <v>107</v>
      </c>
    </row>
    <row r="2657" spans="1:7" x14ac:dyDescent="0.25">
      <c r="A2657" s="4" t="s">
        <v>2953</v>
      </c>
      <c r="B2657" s="5">
        <v>335690691704</v>
      </c>
      <c r="C2657" s="4" t="s">
        <v>10977</v>
      </c>
      <c r="D2657" s="4" t="s">
        <v>7938</v>
      </c>
      <c r="E2657" s="6" t="s">
        <v>7947</v>
      </c>
      <c r="F2657" s="5">
        <f>decoded[[#This Row],[FRT_DEC]]-B2656</f>
        <v>7</v>
      </c>
      <c r="G2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INFO]]))),G2656)</f>
        <v>107</v>
      </c>
    </row>
    <row r="2658" spans="1:7" x14ac:dyDescent="0.25">
      <c r="A2658" s="4" t="s">
        <v>2954</v>
      </c>
      <c r="B2658" s="5">
        <v>335690692766</v>
      </c>
      <c r="C2658" s="4" t="s">
        <v>10978</v>
      </c>
      <c r="D2658" s="4" t="s">
        <v>7842</v>
      </c>
      <c r="E2658" s="6" t="s">
        <v>7936</v>
      </c>
      <c r="F2658" s="5">
        <f>decoded[[#This Row],[FRT_DEC]]-B2657</f>
        <v>1062</v>
      </c>
      <c r="G2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INFO]]))),G2657)</f>
        <v>107</v>
      </c>
    </row>
    <row r="2659" spans="1:7" x14ac:dyDescent="0.25">
      <c r="A2659" s="4" t="s">
        <v>2955</v>
      </c>
      <c r="B2659" s="5">
        <v>335690693519</v>
      </c>
      <c r="C2659" s="4" t="s">
        <v>10979</v>
      </c>
      <c r="D2659" s="4" t="s">
        <v>7938</v>
      </c>
      <c r="E2659" s="6" t="s">
        <v>7939</v>
      </c>
      <c r="F2659" s="5">
        <f>decoded[[#This Row],[FRT_DEC]]-B2658</f>
        <v>753</v>
      </c>
      <c r="G2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INFO]]))),G2658)</f>
        <v>107</v>
      </c>
    </row>
    <row r="2660" spans="1:7" x14ac:dyDescent="0.25">
      <c r="A2660" s="4" t="s">
        <v>2956</v>
      </c>
      <c r="B2660" s="5">
        <v>335690712766</v>
      </c>
      <c r="C2660" s="4" t="s">
        <v>10980</v>
      </c>
      <c r="D2660" s="4" t="s">
        <v>7842</v>
      </c>
      <c r="E2660" s="6" t="s">
        <v>7936</v>
      </c>
      <c r="F2660" s="5">
        <f>decoded[[#This Row],[FRT_DEC]]-B2659</f>
        <v>19247</v>
      </c>
      <c r="G2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INFO]]))),G2659)</f>
        <v>107</v>
      </c>
    </row>
    <row r="2661" spans="1:7" x14ac:dyDescent="0.25">
      <c r="A2661" s="4" t="s">
        <v>2957</v>
      </c>
      <c r="B2661" s="5">
        <v>335690713519</v>
      </c>
      <c r="C2661" s="4" t="s">
        <v>10981</v>
      </c>
      <c r="D2661" s="4" t="s">
        <v>7938</v>
      </c>
      <c r="E2661" s="6" t="s">
        <v>7939</v>
      </c>
      <c r="F2661" s="5">
        <f>decoded[[#This Row],[FRT_DEC]]-B2660</f>
        <v>753</v>
      </c>
      <c r="G2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INFO]]))),G2660)</f>
        <v>107</v>
      </c>
    </row>
    <row r="2662" spans="1:7" x14ac:dyDescent="0.25">
      <c r="A2662" s="4" t="s">
        <v>2958</v>
      </c>
      <c r="B2662" s="5">
        <v>335690732766</v>
      </c>
      <c r="C2662" s="4" t="s">
        <v>10982</v>
      </c>
      <c r="D2662" s="4" t="s">
        <v>7842</v>
      </c>
      <c r="E2662" s="6" t="s">
        <v>7936</v>
      </c>
      <c r="F2662" s="5">
        <f>decoded[[#This Row],[FRT_DEC]]-B2661</f>
        <v>19247</v>
      </c>
      <c r="G2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INFO]]))),G2661)</f>
        <v>107</v>
      </c>
    </row>
    <row r="2663" spans="1:7" x14ac:dyDescent="0.25">
      <c r="A2663" s="4" t="s">
        <v>2959</v>
      </c>
      <c r="B2663" s="5">
        <v>335690733527</v>
      </c>
      <c r="C2663" s="4" t="s">
        <v>10983</v>
      </c>
      <c r="D2663" s="4" t="s">
        <v>7938</v>
      </c>
      <c r="E2663" s="6" t="s">
        <v>7939</v>
      </c>
      <c r="F2663" s="5">
        <f>decoded[[#This Row],[FRT_DEC]]-B2662</f>
        <v>761</v>
      </c>
      <c r="G2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INFO]]))),G2662)</f>
        <v>107</v>
      </c>
    </row>
    <row r="2664" spans="1:7" x14ac:dyDescent="0.25">
      <c r="A2664" s="4" t="s">
        <v>2960</v>
      </c>
      <c r="B2664" s="5">
        <v>335690752780</v>
      </c>
      <c r="C2664" s="4" t="s">
        <v>10984</v>
      </c>
      <c r="D2664" s="4" t="s">
        <v>7842</v>
      </c>
      <c r="E2664" s="6" t="s">
        <v>7936</v>
      </c>
      <c r="F2664" s="5">
        <f>decoded[[#This Row],[FRT_DEC]]-B2663</f>
        <v>19253</v>
      </c>
      <c r="G2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INFO]]))),G2663)</f>
        <v>107</v>
      </c>
    </row>
    <row r="2665" spans="1:7" x14ac:dyDescent="0.25">
      <c r="A2665" s="4" t="s">
        <v>2961</v>
      </c>
      <c r="B2665" s="5">
        <v>335690753528</v>
      </c>
      <c r="C2665" s="4" t="s">
        <v>10985</v>
      </c>
      <c r="D2665" s="4" t="s">
        <v>7938</v>
      </c>
      <c r="E2665" s="6" t="s">
        <v>7939</v>
      </c>
      <c r="F2665" s="5">
        <f>decoded[[#This Row],[FRT_DEC]]-B2664</f>
        <v>748</v>
      </c>
      <c r="G2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INFO]]))),G2664)</f>
        <v>107</v>
      </c>
    </row>
    <row r="2666" spans="1:7" x14ac:dyDescent="0.25">
      <c r="A2666" s="4" t="s">
        <v>2962</v>
      </c>
      <c r="B2666" s="5">
        <v>335690772765</v>
      </c>
      <c r="C2666" s="4" t="s">
        <v>10986</v>
      </c>
      <c r="D2666" s="4" t="s">
        <v>7842</v>
      </c>
      <c r="E2666" s="6" t="s">
        <v>7936</v>
      </c>
      <c r="F2666" s="5">
        <f>decoded[[#This Row],[FRT_DEC]]-B2665</f>
        <v>19237</v>
      </c>
      <c r="G2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INFO]]))),G2665)</f>
        <v>107</v>
      </c>
    </row>
    <row r="2667" spans="1:7" x14ac:dyDescent="0.25">
      <c r="A2667" s="4" t="s">
        <v>2963</v>
      </c>
      <c r="B2667" s="5">
        <v>335690773535</v>
      </c>
      <c r="C2667" s="4" t="s">
        <v>10987</v>
      </c>
      <c r="D2667" s="4" t="s">
        <v>7938</v>
      </c>
      <c r="E2667" s="6" t="s">
        <v>7939</v>
      </c>
      <c r="F2667" s="5">
        <f>decoded[[#This Row],[FRT_DEC]]-B2666</f>
        <v>770</v>
      </c>
      <c r="G2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INFO]]))),G2666)</f>
        <v>107</v>
      </c>
    </row>
    <row r="2668" spans="1:7" x14ac:dyDescent="0.25">
      <c r="A2668" s="4" t="s">
        <v>2964</v>
      </c>
      <c r="B2668" s="5">
        <v>335690791697</v>
      </c>
      <c r="C2668" s="4" t="s">
        <v>10988</v>
      </c>
      <c r="D2668" s="4" t="s">
        <v>7842</v>
      </c>
      <c r="E2668" s="6" t="s">
        <v>7945</v>
      </c>
      <c r="F2668" s="5">
        <f>decoded[[#This Row],[FRT_DEC]]-B2667</f>
        <v>18162</v>
      </c>
      <c r="G2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INFO]]))),G2667)</f>
        <v>107</v>
      </c>
    </row>
    <row r="2669" spans="1:7" x14ac:dyDescent="0.25">
      <c r="A2669" s="4" t="s">
        <v>2965</v>
      </c>
      <c r="B2669" s="5">
        <v>335690791703</v>
      </c>
      <c r="C2669" s="4" t="s">
        <v>10989</v>
      </c>
      <c r="D2669" s="4" t="s">
        <v>7938</v>
      </c>
      <c r="E2669" s="6" t="s">
        <v>7947</v>
      </c>
      <c r="F2669" s="5">
        <f>decoded[[#This Row],[FRT_DEC]]-B2668</f>
        <v>6</v>
      </c>
      <c r="G2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INFO]]))),G2668)</f>
        <v>107</v>
      </c>
    </row>
    <row r="2670" spans="1:7" x14ac:dyDescent="0.25">
      <c r="A2670" s="4" t="s">
        <v>2966</v>
      </c>
      <c r="B2670" s="5">
        <v>335690792765</v>
      </c>
      <c r="C2670" s="4" t="s">
        <v>10990</v>
      </c>
      <c r="D2670" s="4" t="s">
        <v>7842</v>
      </c>
      <c r="E2670" s="6" t="s">
        <v>7936</v>
      </c>
      <c r="F2670" s="5">
        <f>decoded[[#This Row],[FRT_DEC]]-B2669</f>
        <v>1062</v>
      </c>
      <c r="G2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INFO]]))),G2669)</f>
        <v>107</v>
      </c>
    </row>
    <row r="2671" spans="1:7" x14ac:dyDescent="0.25">
      <c r="A2671" s="4" t="s">
        <v>2967</v>
      </c>
      <c r="B2671" s="5">
        <v>335690793512</v>
      </c>
      <c r="C2671" s="4" t="s">
        <v>10991</v>
      </c>
      <c r="D2671" s="4" t="s">
        <v>7938</v>
      </c>
      <c r="E2671" s="6" t="s">
        <v>7939</v>
      </c>
      <c r="F2671" s="5">
        <f>decoded[[#This Row],[FRT_DEC]]-B2670</f>
        <v>747</v>
      </c>
      <c r="G2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INFO]]))),G2670)</f>
        <v>107</v>
      </c>
    </row>
    <row r="2672" spans="1:7" x14ac:dyDescent="0.25">
      <c r="A2672" s="4" t="s">
        <v>2968</v>
      </c>
      <c r="B2672" s="5">
        <v>335690812765</v>
      </c>
      <c r="C2672" s="4" t="s">
        <v>10992</v>
      </c>
      <c r="D2672" s="4" t="s">
        <v>7842</v>
      </c>
      <c r="E2672" s="6" t="s">
        <v>7936</v>
      </c>
      <c r="F2672" s="5">
        <f>decoded[[#This Row],[FRT_DEC]]-B2671</f>
        <v>19253</v>
      </c>
      <c r="G2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INFO]]))),G2671)</f>
        <v>107</v>
      </c>
    </row>
    <row r="2673" spans="1:7" x14ac:dyDescent="0.25">
      <c r="A2673" s="4" t="s">
        <v>2969</v>
      </c>
      <c r="B2673" s="5">
        <v>335690813522</v>
      </c>
      <c r="C2673" s="4" t="s">
        <v>10993</v>
      </c>
      <c r="D2673" s="4" t="s">
        <v>7938</v>
      </c>
      <c r="E2673" s="6" t="s">
        <v>7939</v>
      </c>
      <c r="F2673" s="5">
        <f>decoded[[#This Row],[FRT_DEC]]-B2672</f>
        <v>757</v>
      </c>
      <c r="G2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INFO]]))),G2672)</f>
        <v>107</v>
      </c>
    </row>
    <row r="2674" spans="1:7" x14ac:dyDescent="0.25">
      <c r="A2674" s="4" t="s">
        <v>2970</v>
      </c>
      <c r="B2674" s="5">
        <v>335690832765</v>
      </c>
      <c r="C2674" s="4" t="s">
        <v>10994</v>
      </c>
      <c r="D2674" s="4" t="s">
        <v>7842</v>
      </c>
      <c r="E2674" s="6" t="s">
        <v>7936</v>
      </c>
      <c r="F2674" s="5">
        <f>decoded[[#This Row],[FRT_DEC]]-B2673</f>
        <v>19243</v>
      </c>
      <c r="G2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INFO]]))),G2673)</f>
        <v>107</v>
      </c>
    </row>
    <row r="2675" spans="1:7" x14ac:dyDescent="0.25">
      <c r="A2675" s="4" t="s">
        <v>2971</v>
      </c>
      <c r="B2675" s="5">
        <v>335690833506</v>
      </c>
      <c r="C2675" s="4" t="s">
        <v>10995</v>
      </c>
      <c r="D2675" s="4" t="s">
        <v>7938</v>
      </c>
      <c r="E2675" s="6" t="s">
        <v>7939</v>
      </c>
      <c r="F2675" s="5">
        <f>decoded[[#This Row],[FRT_DEC]]-B2674</f>
        <v>741</v>
      </c>
      <c r="G2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INFO]]))),G2674)</f>
        <v>107</v>
      </c>
    </row>
    <row r="2676" spans="1:7" x14ac:dyDescent="0.25">
      <c r="A2676" s="4" t="s">
        <v>2972</v>
      </c>
      <c r="B2676" s="5">
        <v>335690852766</v>
      </c>
      <c r="C2676" s="4" t="s">
        <v>10996</v>
      </c>
      <c r="D2676" s="4" t="s">
        <v>7842</v>
      </c>
      <c r="E2676" s="6" t="s">
        <v>7936</v>
      </c>
      <c r="F2676" s="5">
        <f>decoded[[#This Row],[FRT_DEC]]-B2675</f>
        <v>19260</v>
      </c>
      <c r="G2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INFO]]))),G2675)</f>
        <v>107</v>
      </c>
    </row>
    <row r="2677" spans="1:7" x14ac:dyDescent="0.25">
      <c r="A2677" s="4" t="s">
        <v>2973</v>
      </c>
      <c r="B2677" s="5">
        <v>335690853531</v>
      </c>
      <c r="C2677" s="4" t="s">
        <v>10997</v>
      </c>
      <c r="D2677" s="4" t="s">
        <v>7938</v>
      </c>
      <c r="E2677" s="6" t="s">
        <v>7939</v>
      </c>
      <c r="F2677" s="5">
        <f>decoded[[#This Row],[FRT_DEC]]-B2676</f>
        <v>765</v>
      </c>
      <c r="G2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INFO]]))),G2676)</f>
        <v>107</v>
      </c>
    </row>
    <row r="2678" spans="1:7" x14ac:dyDescent="0.25">
      <c r="A2678" s="4" t="s">
        <v>2974</v>
      </c>
      <c r="B2678" s="5">
        <v>335690872766</v>
      </c>
      <c r="C2678" s="4" t="s">
        <v>10998</v>
      </c>
      <c r="D2678" s="4" t="s">
        <v>7842</v>
      </c>
      <c r="E2678" s="6" t="s">
        <v>7936</v>
      </c>
      <c r="F2678" s="5">
        <f>decoded[[#This Row],[FRT_DEC]]-B2677</f>
        <v>19235</v>
      </c>
      <c r="G2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INFO]]))),G2677)</f>
        <v>107</v>
      </c>
    </row>
    <row r="2679" spans="1:7" x14ac:dyDescent="0.25">
      <c r="A2679" s="4" t="s">
        <v>2975</v>
      </c>
      <c r="B2679" s="5">
        <v>335690873507</v>
      </c>
      <c r="C2679" s="4" t="s">
        <v>10999</v>
      </c>
      <c r="D2679" s="4" t="s">
        <v>7938</v>
      </c>
      <c r="E2679" s="6" t="s">
        <v>7939</v>
      </c>
      <c r="F2679" s="5">
        <f>decoded[[#This Row],[FRT_DEC]]-B2678</f>
        <v>741</v>
      </c>
      <c r="G2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INFO]]))),G2678)</f>
        <v>107</v>
      </c>
    </row>
    <row r="2680" spans="1:7" x14ac:dyDescent="0.25">
      <c r="A2680" s="4" t="s">
        <v>2976</v>
      </c>
      <c r="B2680" s="5">
        <v>335690878963</v>
      </c>
      <c r="C2680" s="4" t="s">
        <v>11000</v>
      </c>
      <c r="D2680" s="4" t="s">
        <v>7842</v>
      </c>
      <c r="E2680" s="6" t="s">
        <v>7989</v>
      </c>
      <c r="F2680" s="5">
        <f>decoded[[#This Row],[FRT_DEC]]-B2679</f>
        <v>5456</v>
      </c>
      <c r="G2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INFO]]))),G2679)</f>
        <v>107</v>
      </c>
    </row>
    <row r="2681" spans="1:7" x14ac:dyDescent="0.25">
      <c r="A2681" s="4" t="s">
        <v>2977</v>
      </c>
      <c r="B2681" s="5">
        <v>335690879020</v>
      </c>
      <c r="C2681" s="4" t="s">
        <v>11001</v>
      </c>
      <c r="D2681" s="4" t="s">
        <v>7938</v>
      </c>
      <c r="E2681" s="6" t="s">
        <v>7991</v>
      </c>
      <c r="F2681" s="5">
        <f>decoded[[#This Row],[FRT_DEC]]-B2680</f>
        <v>57</v>
      </c>
      <c r="G2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INFO]]))),G2680)</f>
        <v>107</v>
      </c>
    </row>
    <row r="2682" spans="1:7" x14ac:dyDescent="0.25">
      <c r="A2682" s="4" t="s">
        <v>2978</v>
      </c>
      <c r="B2682" s="5">
        <v>335690879024</v>
      </c>
      <c r="C2682" s="4" t="s">
        <v>11002</v>
      </c>
      <c r="D2682" s="4" t="s">
        <v>7842</v>
      </c>
      <c r="E2682" s="6" t="s">
        <v>7993</v>
      </c>
      <c r="F2682" s="5">
        <f>decoded[[#This Row],[FRT_DEC]]-B2681</f>
        <v>4</v>
      </c>
      <c r="G2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INFO]]))),G2681)</f>
        <v>107</v>
      </c>
    </row>
    <row r="2683" spans="1:7" x14ac:dyDescent="0.25">
      <c r="A2683" s="4" t="s">
        <v>2979</v>
      </c>
      <c r="B2683" s="5">
        <v>335690879042</v>
      </c>
      <c r="C2683" s="4" t="s">
        <v>11003</v>
      </c>
      <c r="D2683" s="4" t="s">
        <v>1099</v>
      </c>
      <c r="E2683" s="6" t="s">
        <v>2081</v>
      </c>
      <c r="F2683" s="5">
        <f>decoded[[#This Row],[FRT_DEC]]-B2682</f>
        <v>18</v>
      </c>
      <c r="G2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INFO]]))),G2682)</f>
        <v>107</v>
      </c>
    </row>
    <row r="2684" spans="1:7" x14ac:dyDescent="0.25">
      <c r="A2684" s="4" t="s">
        <v>2980</v>
      </c>
      <c r="B2684" s="5">
        <v>335690879046</v>
      </c>
      <c r="C2684" s="4" t="s">
        <v>11004</v>
      </c>
      <c r="D2684" s="4" t="s">
        <v>1099</v>
      </c>
      <c r="E2684" s="6" t="s">
        <v>2089</v>
      </c>
      <c r="F2684" s="5">
        <f>decoded[[#This Row],[FRT_DEC]]-B2683</f>
        <v>4</v>
      </c>
      <c r="G2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INFO]]))),G2683)</f>
        <v>107</v>
      </c>
    </row>
    <row r="2685" spans="1:7" x14ac:dyDescent="0.25">
      <c r="A2685" s="4" t="s">
        <v>2981</v>
      </c>
      <c r="B2685" s="5">
        <v>335690879053</v>
      </c>
      <c r="C2685" s="4" t="s">
        <v>11005</v>
      </c>
      <c r="D2685" s="4" t="s">
        <v>72</v>
      </c>
      <c r="E2685" s="6" t="s">
        <v>7893</v>
      </c>
      <c r="F2685" s="5">
        <f>decoded[[#This Row],[FRT_DEC]]-B2684</f>
        <v>7</v>
      </c>
      <c r="G2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INFO]]))),G2684)</f>
        <v>107</v>
      </c>
    </row>
    <row r="2686" spans="1:7" x14ac:dyDescent="0.25">
      <c r="A2686" s="4" t="s">
        <v>2982</v>
      </c>
      <c r="B2686" s="5">
        <v>335690880105</v>
      </c>
      <c r="C2686" s="4" t="s">
        <v>11006</v>
      </c>
      <c r="D2686" s="4" t="s">
        <v>7938</v>
      </c>
      <c r="E2686" s="6" t="s">
        <v>7998</v>
      </c>
      <c r="F2686" s="5">
        <f>decoded[[#This Row],[FRT_DEC]]-B2685</f>
        <v>1052</v>
      </c>
      <c r="G2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INFO]]))),G2685)</f>
        <v>107</v>
      </c>
    </row>
    <row r="2687" spans="1:7" x14ac:dyDescent="0.25">
      <c r="A2687" s="4" t="s">
        <v>2983</v>
      </c>
      <c r="B2687" s="5">
        <v>335690884136</v>
      </c>
      <c r="C2687" s="4" t="s">
        <v>11007</v>
      </c>
      <c r="D2687" s="4" t="s">
        <v>5</v>
      </c>
      <c r="E2687" s="6" t="s">
        <v>11008</v>
      </c>
      <c r="F2687" s="5">
        <f>decoded[[#This Row],[FRT_DEC]]-B2686</f>
        <v>4031</v>
      </c>
      <c r="G2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INFO]]))),G2686)</f>
        <v>107</v>
      </c>
    </row>
    <row r="2688" spans="1:7" x14ac:dyDescent="0.25">
      <c r="A2688" s="4" t="s">
        <v>2984</v>
      </c>
      <c r="B2688" s="5">
        <v>335690884138</v>
      </c>
      <c r="C2688" s="4" t="s">
        <v>11009</v>
      </c>
      <c r="D2688" s="4" t="s">
        <v>5</v>
      </c>
      <c r="E2688" s="6" t="s">
        <v>7877</v>
      </c>
      <c r="F2688" s="5">
        <f>decoded[[#This Row],[FRT_DEC]]-B2687</f>
        <v>2</v>
      </c>
      <c r="G2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INFO]]))),G2687)</f>
        <v>107</v>
      </c>
    </row>
    <row r="2689" spans="1:7" x14ac:dyDescent="0.25">
      <c r="A2689" s="4" t="s">
        <v>2985</v>
      </c>
      <c r="B2689" s="5">
        <v>335690884142</v>
      </c>
      <c r="C2689" s="4" t="s">
        <v>11010</v>
      </c>
      <c r="D2689" s="4" t="s">
        <v>3686</v>
      </c>
      <c r="E2689" s="6" t="s">
        <v>11011</v>
      </c>
      <c r="F2689" s="5">
        <f>decoded[[#This Row],[FRT_DEC]]-B2688</f>
        <v>4</v>
      </c>
      <c r="G2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INFO]]))),G2688)</f>
        <v>107</v>
      </c>
    </row>
    <row r="2690" spans="1:7" x14ac:dyDescent="0.25">
      <c r="A2690" s="4" t="s">
        <v>2986</v>
      </c>
      <c r="B2690" s="5">
        <v>335690884144</v>
      </c>
      <c r="C2690" s="4" t="s">
        <v>11012</v>
      </c>
      <c r="D2690" s="4" t="s">
        <v>3686</v>
      </c>
      <c r="E2690" s="6" t="s">
        <v>7878</v>
      </c>
      <c r="F2690" s="5">
        <f>decoded[[#This Row],[FRT_DEC]]-B2689</f>
        <v>2</v>
      </c>
      <c r="G2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INFO]]))),G2689)</f>
        <v>107</v>
      </c>
    </row>
    <row r="2691" spans="1:7" x14ac:dyDescent="0.25">
      <c r="A2691" s="4" t="s">
        <v>2987</v>
      </c>
      <c r="B2691" s="5">
        <v>335690884153</v>
      </c>
      <c r="C2691" s="4" t="s">
        <v>11013</v>
      </c>
      <c r="D2691" s="4" t="s">
        <v>7842</v>
      </c>
      <c r="E2691" s="6" t="s">
        <v>8006</v>
      </c>
      <c r="F2691" s="5">
        <f>decoded[[#This Row],[FRT_DEC]]-B2690</f>
        <v>9</v>
      </c>
      <c r="G2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INFO]]))),G2690)</f>
        <v>107</v>
      </c>
    </row>
    <row r="2692" spans="1:7" x14ac:dyDescent="0.25">
      <c r="A2692" s="4" t="s">
        <v>2988</v>
      </c>
      <c r="B2692" s="5">
        <v>335690884175</v>
      </c>
      <c r="C2692" s="4" t="s">
        <v>11014</v>
      </c>
      <c r="D2692" s="4" t="s">
        <v>1099</v>
      </c>
      <c r="E2692" s="6" t="s">
        <v>7894</v>
      </c>
      <c r="F2692" s="5">
        <f>decoded[[#This Row],[FRT_DEC]]-B2691</f>
        <v>22</v>
      </c>
      <c r="G2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INFO]]))),G2691)</f>
        <v>107</v>
      </c>
    </row>
    <row r="2693" spans="1:7" x14ac:dyDescent="0.25">
      <c r="A2693" s="4" t="s">
        <v>2989</v>
      </c>
      <c r="B2693" s="5">
        <v>335690884194</v>
      </c>
      <c r="C2693" s="4" t="s">
        <v>11015</v>
      </c>
      <c r="D2693" s="4" t="s">
        <v>72</v>
      </c>
      <c r="E2693" s="6" t="s">
        <v>3683</v>
      </c>
      <c r="F2693" s="5">
        <f>decoded[[#This Row],[FRT_DEC]]-B2692</f>
        <v>19</v>
      </c>
      <c r="G2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INFO]]))),G2692)</f>
        <v>107</v>
      </c>
    </row>
    <row r="2694" spans="1:7" x14ac:dyDescent="0.25">
      <c r="A2694" s="4" t="s">
        <v>2990</v>
      </c>
      <c r="B2694" s="5">
        <v>335690884199</v>
      </c>
      <c r="C2694" s="4" t="s">
        <v>11016</v>
      </c>
      <c r="D2694" s="4" t="s">
        <v>72</v>
      </c>
      <c r="E2694" s="6" t="s">
        <v>2088</v>
      </c>
      <c r="F2694" s="5">
        <f>decoded[[#This Row],[FRT_DEC]]-B2693</f>
        <v>5</v>
      </c>
      <c r="G2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INFO]]))),G2693)</f>
        <v>107</v>
      </c>
    </row>
    <row r="2695" spans="1:7" x14ac:dyDescent="0.25">
      <c r="A2695" s="4" t="s">
        <v>2991</v>
      </c>
      <c r="B2695" s="5">
        <v>335690884212</v>
      </c>
      <c r="C2695" s="4" t="s">
        <v>11017</v>
      </c>
      <c r="D2695" s="4" t="s">
        <v>72</v>
      </c>
      <c r="E2695" s="6" t="s">
        <v>2107</v>
      </c>
      <c r="F2695" s="5">
        <f>decoded[[#This Row],[FRT_DEC]]-B2694</f>
        <v>13</v>
      </c>
      <c r="G2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INFO]]))),G2694)</f>
        <v>107</v>
      </c>
    </row>
    <row r="2696" spans="1:7" x14ac:dyDescent="0.25">
      <c r="A2696" s="4" t="s">
        <v>2992</v>
      </c>
      <c r="B2696" s="5">
        <v>335690884594</v>
      </c>
      <c r="C2696" s="4" t="s">
        <v>11018</v>
      </c>
      <c r="D2696" s="4" t="s">
        <v>7938</v>
      </c>
      <c r="E2696" s="6" t="s">
        <v>8012</v>
      </c>
      <c r="F2696" s="5">
        <f>decoded[[#This Row],[FRT_DEC]]-B2695</f>
        <v>382</v>
      </c>
      <c r="G2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INFO]]))),G2695)</f>
        <v>107</v>
      </c>
    </row>
    <row r="2697" spans="1:7" x14ac:dyDescent="0.25">
      <c r="A2697" s="4" t="s">
        <v>2993</v>
      </c>
      <c r="B2697" s="5">
        <v>335690891697</v>
      </c>
      <c r="C2697" s="4" t="s">
        <v>11019</v>
      </c>
      <c r="D2697" s="4" t="s">
        <v>7842</v>
      </c>
      <c r="E2697" s="6" t="s">
        <v>7945</v>
      </c>
      <c r="F2697" s="5">
        <f>decoded[[#This Row],[FRT_DEC]]-B2696</f>
        <v>7103</v>
      </c>
      <c r="G2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INFO]]))),G2696)</f>
        <v>107</v>
      </c>
    </row>
    <row r="2698" spans="1:7" x14ac:dyDescent="0.25">
      <c r="A2698" s="4" t="s">
        <v>2994</v>
      </c>
      <c r="B2698" s="5">
        <v>335690891703</v>
      </c>
      <c r="C2698" s="4" t="s">
        <v>11020</v>
      </c>
      <c r="D2698" s="4" t="s">
        <v>7938</v>
      </c>
      <c r="E2698" s="6" t="s">
        <v>7947</v>
      </c>
      <c r="F2698" s="5">
        <f>decoded[[#This Row],[FRT_DEC]]-B2697</f>
        <v>6</v>
      </c>
      <c r="G2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INFO]]))),G2697)</f>
        <v>107</v>
      </c>
    </row>
    <row r="2699" spans="1:7" x14ac:dyDescent="0.25">
      <c r="A2699" s="4" t="s">
        <v>2995</v>
      </c>
      <c r="B2699" s="5">
        <v>335690892765</v>
      </c>
      <c r="C2699" s="4" t="s">
        <v>11021</v>
      </c>
      <c r="D2699" s="4" t="s">
        <v>7842</v>
      </c>
      <c r="E2699" s="6" t="s">
        <v>7936</v>
      </c>
      <c r="F2699" s="5">
        <f>decoded[[#This Row],[FRT_DEC]]-B2698</f>
        <v>1062</v>
      </c>
      <c r="G2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INFO]]))),G2698)</f>
        <v>107</v>
      </c>
    </row>
    <row r="2700" spans="1:7" x14ac:dyDescent="0.25">
      <c r="A2700" s="4" t="s">
        <v>2996</v>
      </c>
      <c r="B2700" s="5">
        <v>335690893513</v>
      </c>
      <c r="C2700" s="4" t="s">
        <v>11022</v>
      </c>
      <c r="D2700" s="4" t="s">
        <v>7938</v>
      </c>
      <c r="E2700" s="6" t="s">
        <v>7939</v>
      </c>
      <c r="F2700" s="5">
        <f>decoded[[#This Row],[FRT_DEC]]-B2699</f>
        <v>748</v>
      </c>
      <c r="G2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INFO]]))),G2699)</f>
        <v>107</v>
      </c>
    </row>
    <row r="2701" spans="1:7" x14ac:dyDescent="0.25">
      <c r="A2701" s="4" t="s">
        <v>2997</v>
      </c>
      <c r="B2701" s="5">
        <v>335690912766</v>
      </c>
      <c r="C2701" s="4" t="s">
        <v>11023</v>
      </c>
      <c r="D2701" s="4" t="s">
        <v>7842</v>
      </c>
      <c r="E2701" s="6" t="s">
        <v>7936</v>
      </c>
      <c r="F2701" s="5">
        <f>decoded[[#This Row],[FRT_DEC]]-B2700</f>
        <v>19253</v>
      </c>
      <c r="G2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INFO]]))),G2700)</f>
        <v>107</v>
      </c>
    </row>
    <row r="2702" spans="1:7" x14ac:dyDescent="0.25">
      <c r="A2702" s="4" t="s">
        <v>2998</v>
      </c>
      <c r="B2702" s="5">
        <v>335690913533</v>
      </c>
      <c r="C2702" s="4" t="s">
        <v>11024</v>
      </c>
      <c r="D2702" s="4" t="s">
        <v>7938</v>
      </c>
      <c r="E2702" s="6" t="s">
        <v>7939</v>
      </c>
      <c r="F2702" s="5">
        <f>decoded[[#This Row],[FRT_DEC]]-B2701</f>
        <v>767</v>
      </c>
      <c r="G2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INFO]]))),G2701)</f>
        <v>107</v>
      </c>
    </row>
    <row r="2703" spans="1:7" x14ac:dyDescent="0.25">
      <c r="A2703" s="4" t="s">
        <v>2999</v>
      </c>
      <c r="B2703" s="5">
        <v>335690932766</v>
      </c>
      <c r="C2703" s="4" t="s">
        <v>11025</v>
      </c>
      <c r="D2703" s="4" t="s">
        <v>7842</v>
      </c>
      <c r="E2703" s="6" t="s">
        <v>7936</v>
      </c>
      <c r="F2703" s="5">
        <f>decoded[[#This Row],[FRT_DEC]]-B2702</f>
        <v>19233</v>
      </c>
      <c r="G2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INFO]]))),G2702)</f>
        <v>107</v>
      </c>
    </row>
    <row r="2704" spans="1:7" x14ac:dyDescent="0.25">
      <c r="A2704" s="4" t="s">
        <v>3000</v>
      </c>
      <c r="B2704" s="5">
        <v>335690933512</v>
      </c>
      <c r="C2704" s="4" t="s">
        <v>11026</v>
      </c>
      <c r="D2704" s="4" t="s">
        <v>7938</v>
      </c>
      <c r="E2704" s="6" t="s">
        <v>7939</v>
      </c>
      <c r="F2704" s="5">
        <f>decoded[[#This Row],[FRT_DEC]]-B2703</f>
        <v>746</v>
      </c>
      <c r="G2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INFO]]))),G2703)</f>
        <v>107</v>
      </c>
    </row>
    <row r="2705" spans="1:7" x14ac:dyDescent="0.25">
      <c r="A2705" s="4" t="s">
        <v>3001</v>
      </c>
      <c r="B2705" s="5">
        <v>335690952765</v>
      </c>
      <c r="C2705" s="4" t="s">
        <v>11027</v>
      </c>
      <c r="D2705" s="4" t="s">
        <v>7842</v>
      </c>
      <c r="E2705" s="6" t="s">
        <v>7936</v>
      </c>
      <c r="F2705" s="5">
        <f>decoded[[#This Row],[FRT_DEC]]-B2704</f>
        <v>19253</v>
      </c>
      <c r="G2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INFO]]))),G2704)</f>
        <v>107</v>
      </c>
    </row>
    <row r="2706" spans="1:7" x14ac:dyDescent="0.25">
      <c r="A2706" s="4" t="s">
        <v>3002</v>
      </c>
      <c r="B2706" s="5">
        <v>335690953531</v>
      </c>
      <c r="C2706" s="4" t="s">
        <v>11028</v>
      </c>
      <c r="D2706" s="4" t="s">
        <v>7938</v>
      </c>
      <c r="E2706" s="6" t="s">
        <v>7939</v>
      </c>
      <c r="F2706" s="5">
        <f>decoded[[#This Row],[FRT_DEC]]-B2705</f>
        <v>766</v>
      </c>
      <c r="G2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INFO]]))),G2705)</f>
        <v>107</v>
      </c>
    </row>
    <row r="2707" spans="1:7" x14ac:dyDescent="0.25">
      <c r="A2707" s="4" t="s">
        <v>3003</v>
      </c>
      <c r="B2707" s="5">
        <v>335690972766</v>
      </c>
      <c r="C2707" s="4" t="s">
        <v>11029</v>
      </c>
      <c r="D2707" s="4" t="s">
        <v>7842</v>
      </c>
      <c r="E2707" s="6" t="s">
        <v>7936</v>
      </c>
      <c r="F2707" s="5">
        <f>decoded[[#This Row],[FRT_DEC]]-B2706</f>
        <v>19235</v>
      </c>
      <c r="G2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INFO]]))),G2706)</f>
        <v>107</v>
      </c>
    </row>
    <row r="2708" spans="1:7" x14ac:dyDescent="0.25">
      <c r="A2708" s="4" t="s">
        <v>3004</v>
      </c>
      <c r="B2708" s="5">
        <v>335690973506</v>
      </c>
      <c r="C2708" s="4" t="s">
        <v>11030</v>
      </c>
      <c r="D2708" s="4" t="s">
        <v>7938</v>
      </c>
      <c r="E2708" s="6" t="s">
        <v>7939</v>
      </c>
      <c r="F2708" s="5">
        <f>decoded[[#This Row],[FRT_DEC]]-B2707</f>
        <v>740</v>
      </c>
      <c r="G2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INFO]]))),G2707)</f>
        <v>107</v>
      </c>
    </row>
    <row r="2709" spans="1:7" x14ac:dyDescent="0.25">
      <c r="A2709" s="4" t="s">
        <v>3005</v>
      </c>
      <c r="B2709" s="5">
        <v>335690991697</v>
      </c>
      <c r="C2709" s="4" t="s">
        <v>11031</v>
      </c>
      <c r="D2709" s="4" t="s">
        <v>7842</v>
      </c>
      <c r="E2709" s="6" t="s">
        <v>7945</v>
      </c>
      <c r="F2709" s="5">
        <f>decoded[[#This Row],[FRT_DEC]]-B2708</f>
        <v>18191</v>
      </c>
      <c r="G2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INFO]]))),G2708)</f>
        <v>107</v>
      </c>
    </row>
    <row r="2710" spans="1:7" x14ac:dyDescent="0.25">
      <c r="A2710" s="4" t="s">
        <v>3006</v>
      </c>
      <c r="B2710" s="5">
        <v>335690991705</v>
      </c>
      <c r="C2710" s="4" t="s">
        <v>11032</v>
      </c>
      <c r="D2710" s="4" t="s">
        <v>7938</v>
      </c>
      <c r="E2710" s="6" t="s">
        <v>7947</v>
      </c>
      <c r="F2710" s="5">
        <f>decoded[[#This Row],[FRT_DEC]]-B2709</f>
        <v>8</v>
      </c>
      <c r="G2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INFO]]))),G2709)</f>
        <v>107</v>
      </c>
    </row>
    <row r="2711" spans="1:7" x14ac:dyDescent="0.25">
      <c r="A2711" s="4" t="s">
        <v>3007</v>
      </c>
      <c r="B2711" s="5">
        <v>335690992765</v>
      </c>
      <c r="C2711" s="4" t="s">
        <v>11033</v>
      </c>
      <c r="D2711" s="4" t="s">
        <v>7842</v>
      </c>
      <c r="E2711" s="6" t="s">
        <v>7936</v>
      </c>
      <c r="F2711" s="5">
        <f>decoded[[#This Row],[FRT_DEC]]-B2710</f>
        <v>1060</v>
      </c>
      <c r="G2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INFO]]))),G2710)</f>
        <v>107</v>
      </c>
    </row>
    <row r="2712" spans="1:7" x14ac:dyDescent="0.25">
      <c r="A2712" s="4" t="s">
        <v>3008</v>
      </c>
      <c r="B2712" s="5">
        <v>335690993528</v>
      </c>
      <c r="C2712" s="4" t="s">
        <v>11034</v>
      </c>
      <c r="D2712" s="4" t="s">
        <v>7938</v>
      </c>
      <c r="E2712" s="6" t="s">
        <v>7939</v>
      </c>
      <c r="F2712" s="5">
        <f>decoded[[#This Row],[FRT_DEC]]-B2711</f>
        <v>763</v>
      </c>
      <c r="G2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INFO]]))),G2711)</f>
        <v>107</v>
      </c>
    </row>
    <row r="2713" spans="1:7" x14ac:dyDescent="0.25">
      <c r="A2713" s="4" t="s">
        <v>3009</v>
      </c>
      <c r="B2713" s="5">
        <v>335691012765</v>
      </c>
      <c r="C2713" s="4" t="s">
        <v>11035</v>
      </c>
      <c r="D2713" s="4" t="s">
        <v>7842</v>
      </c>
      <c r="E2713" s="6" t="s">
        <v>7936</v>
      </c>
      <c r="F2713" s="5">
        <f>decoded[[#This Row],[FRT_DEC]]-B2712</f>
        <v>19237</v>
      </c>
      <c r="G2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INFO]]))),G2712)</f>
        <v>107</v>
      </c>
    </row>
    <row r="2714" spans="1:7" x14ac:dyDescent="0.25">
      <c r="A2714" s="4" t="s">
        <v>3010</v>
      </c>
      <c r="B2714" s="5">
        <v>335691013593</v>
      </c>
      <c r="C2714" s="4" t="s">
        <v>11036</v>
      </c>
      <c r="D2714" s="4" t="s">
        <v>7938</v>
      </c>
      <c r="E2714" s="6" t="s">
        <v>7939</v>
      </c>
      <c r="F2714" s="5">
        <f>decoded[[#This Row],[FRT_DEC]]-B2713</f>
        <v>828</v>
      </c>
      <c r="G2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INFO]]))),G2713)</f>
        <v>107</v>
      </c>
    </row>
    <row r="2715" spans="1:7" x14ac:dyDescent="0.25">
      <c r="A2715" s="4" t="s">
        <v>3011</v>
      </c>
      <c r="B2715" s="5">
        <v>335691032765</v>
      </c>
      <c r="C2715" s="4" t="s">
        <v>11037</v>
      </c>
      <c r="D2715" s="4" t="s">
        <v>7842</v>
      </c>
      <c r="E2715" s="6" t="s">
        <v>7936</v>
      </c>
      <c r="F2715" s="5">
        <f>decoded[[#This Row],[FRT_DEC]]-B2714</f>
        <v>19172</v>
      </c>
      <c r="G2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INFO]]))),G2714)</f>
        <v>107</v>
      </c>
    </row>
    <row r="2716" spans="1:7" x14ac:dyDescent="0.25">
      <c r="A2716" s="4" t="s">
        <v>3012</v>
      </c>
      <c r="B2716" s="5">
        <v>335691033509</v>
      </c>
      <c r="C2716" s="4" t="s">
        <v>11038</v>
      </c>
      <c r="D2716" s="4" t="s">
        <v>7938</v>
      </c>
      <c r="E2716" s="6" t="s">
        <v>7939</v>
      </c>
      <c r="F2716" s="5">
        <f>decoded[[#This Row],[FRT_DEC]]-B2715</f>
        <v>744</v>
      </c>
      <c r="G2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INFO]]))),G2715)</f>
        <v>107</v>
      </c>
    </row>
    <row r="2717" spans="1:7" x14ac:dyDescent="0.25">
      <c r="A2717" s="4" t="s">
        <v>3013</v>
      </c>
      <c r="B2717" s="5">
        <v>335691052765</v>
      </c>
      <c r="C2717" s="4" t="s">
        <v>11039</v>
      </c>
      <c r="D2717" s="4" t="s">
        <v>7842</v>
      </c>
      <c r="E2717" s="6" t="s">
        <v>7936</v>
      </c>
      <c r="F2717" s="5">
        <f>decoded[[#This Row],[FRT_DEC]]-B2716</f>
        <v>19256</v>
      </c>
      <c r="G2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INFO]]))),G2716)</f>
        <v>107</v>
      </c>
    </row>
    <row r="2718" spans="1:7" x14ac:dyDescent="0.25">
      <c r="A2718" s="4" t="s">
        <v>3014</v>
      </c>
      <c r="B2718" s="5">
        <v>335691053534</v>
      </c>
      <c r="C2718" s="4" t="s">
        <v>11040</v>
      </c>
      <c r="D2718" s="4" t="s">
        <v>7938</v>
      </c>
      <c r="E2718" s="6" t="s">
        <v>7939</v>
      </c>
      <c r="F2718" s="5">
        <f>decoded[[#This Row],[FRT_DEC]]-B2717</f>
        <v>769</v>
      </c>
      <c r="G2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INFO]]))),G2717)</f>
        <v>107</v>
      </c>
    </row>
    <row r="2719" spans="1:7" x14ac:dyDescent="0.25">
      <c r="A2719" s="4" t="s">
        <v>3015</v>
      </c>
      <c r="B2719" s="5">
        <v>335691072766</v>
      </c>
      <c r="C2719" s="4" t="s">
        <v>11041</v>
      </c>
      <c r="D2719" s="4" t="s">
        <v>7842</v>
      </c>
      <c r="E2719" s="6" t="s">
        <v>7936</v>
      </c>
      <c r="F2719" s="5">
        <f>decoded[[#This Row],[FRT_DEC]]-B2718</f>
        <v>19232</v>
      </c>
      <c r="G2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INFO]]))),G2718)</f>
        <v>107</v>
      </c>
    </row>
    <row r="2720" spans="1:7" x14ac:dyDescent="0.25">
      <c r="A2720" s="4" t="s">
        <v>3016</v>
      </c>
      <c r="B2720" s="5">
        <v>335691073504</v>
      </c>
      <c r="C2720" s="4" t="s">
        <v>11042</v>
      </c>
      <c r="D2720" s="4" t="s">
        <v>7938</v>
      </c>
      <c r="E2720" s="6" t="s">
        <v>7939</v>
      </c>
      <c r="F2720" s="5">
        <f>decoded[[#This Row],[FRT_DEC]]-B2719</f>
        <v>738</v>
      </c>
      <c r="G2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INFO]]))),G2719)</f>
        <v>107</v>
      </c>
    </row>
    <row r="2721" spans="1:7" x14ac:dyDescent="0.25">
      <c r="A2721" s="4" t="s">
        <v>3017</v>
      </c>
      <c r="B2721" s="5">
        <v>335691091697</v>
      </c>
      <c r="C2721" s="4" t="s">
        <v>11043</v>
      </c>
      <c r="D2721" s="4" t="s">
        <v>7842</v>
      </c>
      <c r="E2721" s="6" t="s">
        <v>7945</v>
      </c>
      <c r="F2721" s="5">
        <f>decoded[[#This Row],[FRT_DEC]]-B2720</f>
        <v>18193</v>
      </c>
      <c r="G2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INFO]]))),G2720)</f>
        <v>107</v>
      </c>
    </row>
    <row r="2722" spans="1:7" x14ac:dyDescent="0.25">
      <c r="A2722" s="4" t="s">
        <v>3018</v>
      </c>
      <c r="B2722" s="5">
        <v>335691091704</v>
      </c>
      <c r="C2722" s="4" t="s">
        <v>11044</v>
      </c>
      <c r="D2722" s="4" t="s">
        <v>7938</v>
      </c>
      <c r="E2722" s="6" t="s">
        <v>7947</v>
      </c>
      <c r="F2722" s="5">
        <f>decoded[[#This Row],[FRT_DEC]]-B2721</f>
        <v>7</v>
      </c>
      <c r="G2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INFO]]))),G2721)</f>
        <v>107</v>
      </c>
    </row>
    <row r="2723" spans="1:7" x14ac:dyDescent="0.25">
      <c r="A2723" s="4" t="s">
        <v>3019</v>
      </c>
      <c r="B2723" s="5">
        <v>335691092766</v>
      </c>
      <c r="C2723" s="4" t="s">
        <v>11045</v>
      </c>
      <c r="D2723" s="4" t="s">
        <v>7842</v>
      </c>
      <c r="E2723" s="6" t="s">
        <v>7936</v>
      </c>
      <c r="F2723" s="5">
        <f>decoded[[#This Row],[FRT_DEC]]-B2722</f>
        <v>1062</v>
      </c>
      <c r="G2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INFO]]))),G2722)</f>
        <v>107</v>
      </c>
    </row>
    <row r="2724" spans="1:7" x14ac:dyDescent="0.25">
      <c r="A2724" s="4" t="s">
        <v>3020</v>
      </c>
      <c r="B2724" s="5">
        <v>335691093532</v>
      </c>
      <c r="C2724" s="4" t="s">
        <v>11046</v>
      </c>
      <c r="D2724" s="4" t="s">
        <v>7938</v>
      </c>
      <c r="E2724" s="6" t="s">
        <v>7939</v>
      </c>
      <c r="F2724" s="5">
        <f>decoded[[#This Row],[FRT_DEC]]-B2723</f>
        <v>766</v>
      </c>
      <c r="G2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INFO]]))),G2723)</f>
        <v>107</v>
      </c>
    </row>
    <row r="2725" spans="1:7" x14ac:dyDescent="0.25">
      <c r="A2725" s="4" t="s">
        <v>3021</v>
      </c>
      <c r="B2725" s="5">
        <v>335691112780</v>
      </c>
      <c r="C2725" s="4" t="s">
        <v>11047</v>
      </c>
      <c r="D2725" s="4" t="s">
        <v>7842</v>
      </c>
      <c r="E2725" s="6" t="s">
        <v>7936</v>
      </c>
      <c r="F2725" s="5">
        <f>decoded[[#This Row],[FRT_DEC]]-B2724</f>
        <v>19248</v>
      </c>
      <c r="G2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INFO]]))),G2724)</f>
        <v>107</v>
      </c>
    </row>
    <row r="2726" spans="1:7" x14ac:dyDescent="0.25">
      <c r="A2726" s="4" t="s">
        <v>3022</v>
      </c>
      <c r="B2726" s="5">
        <v>335691113519</v>
      </c>
      <c r="C2726" s="4" t="s">
        <v>11048</v>
      </c>
      <c r="D2726" s="4" t="s">
        <v>7938</v>
      </c>
      <c r="E2726" s="6" t="s">
        <v>7939</v>
      </c>
      <c r="F2726" s="5">
        <f>decoded[[#This Row],[FRT_DEC]]-B2725</f>
        <v>739</v>
      </c>
      <c r="G2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INFO]]))),G2725)</f>
        <v>107</v>
      </c>
    </row>
    <row r="2727" spans="1:7" x14ac:dyDescent="0.25">
      <c r="A2727" s="4" t="s">
        <v>3023</v>
      </c>
      <c r="B2727" s="5">
        <v>335691132765</v>
      </c>
      <c r="C2727" s="4" t="s">
        <v>11049</v>
      </c>
      <c r="D2727" s="4" t="s">
        <v>7842</v>
      </c>
      <c r="E2727" s="6" t="s">
        <v>7936</v>
      </c>
      <c r="F2727" s="5">
        <f>decoded[[#This Row],[FRT_DEC]]-B2726</f>
        <v>19246</v>
      </c>
      <c r="G2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INFO]]))),G2726)</f>
        <v>107</v>
      </c>
    </row>
    <row r="2728" spans="1:7" x14ac:dyDescent="0.25">
      <c r="A2728" s="4" t="s">
        <v>3024</v>
      </c>
      <c r="B2728" s="5">
        <v>335691133521</v>
      </c>
      <c r="C2728" s="4" t="s">
        <v>11050</v>
      </c>
      <c r="D2728" s="4" t="s">
        <v>7938</v>
      </c>
      <c r="E2728" s="6" t="s">
        <v>7939</v>
      </c>
      <c r="F2728" s="5">
        <f>decoded[[#This Row],[FRT_DEC]]-B2727</f>
        <v>756</v>
      </c>
      <c r="G2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INFO]]))),G2727)</f>
        <v>107</v>
      </c>
    </row>
    <row r="2729" spans="1:7" x14ac:dyDescent="0.25">
      <c r="A2729" s="4" t="s">
        <v>3025</v>
      </c>
      <c r="B2729" s="5">
        <v>335691152766</v>
      </c>
      <c r="C2729" s="4" t="s">
        <v>11051</v>
      </c>
      <c r="D2729" s="4" t="s">
        <v>7842</v>
      </c>
      <c r="E2729" s="6" t="s">
        <v>7936</v>
      </c>
      <c r="F2729" s="5">
        <f>decoded[[#This Row],[FRT_DEC]]-B2728</f>
        <v>19245</v>
      </c>
      <c r="G2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INFO]]))),G2728)</f>
        <v>107</v>
      </c>
    </row>
    <row r="2730" spans="1:7" x14ac:dyDescent="0.25">
      <c r="A2730" s="4" t="s">
        <v>3026</v>
      </c>
      <c r="B2730" s="5">
        <v>335691153519</v>
      </c>
      <c r="C2730" s="4" t="s">
        <v>11052</v>
      </c>
      <c r="D2730" s="4" t="s">
        <v>7938</v>
      </c>
      <c r="E2730" s="6" t="s">
        <v>7939</v>
      </c>
      <c r="F2730" s="5">
        <f>decoded[[#This Row],[FRT_DEC]]-B2729</f>
        <v>753</v>
      </c>
      <c r="G2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INFO]]))),G2729)</f>
        <v>107</v>
      </c>
    </row>
    <row r="2731" spans="1:7" x14ac:dyDescent="0.25">
      <c r="A2731" s="4" t="s">
        <v>3027</v>
      </c>
      <c r="B2731" s="5">
        <v>335691172765</v>
      </c>
      <c r="C2731" s="4" t="s">
        <v>11053</v>
      </c>
      <c r="D2731" s="4" t="s">
        <v>7842</v>
      </c>
      <c r="E2731" s="6" t="s">
        <v>7936</v>
      </c>
      <c r="F2731" s="5">
        <f>decoded[[#This Row],[FRT_DEC]]-B2730</f>
        <v>19246</v>
      </c>
      <c r="G2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INFO]]))),G2730)</f>
        <v>107</v>
      </c>
    </row>
    <row r="2732" spans="1:7" x14ac:dyDescent="0.25">
      <c r="A2732" s="4" t="s">
        <v>3028</v>
      </c>
      <c r="B2732" s="5">
        <v>335691173530</v>
      </c>
      <c r="C2732" s="4" t="s">
        <v>11054</v>
      </c>
      <c r="D2732" s="4" t="s">
        <v>7938</v>
      </c>
      <c r="E2732" s="6" t="s">
        <v>7939</v>
      </c>
      <c r="F2732" s="5">
        <f>decoded[[#This Row],[FRT_DEC]]-B2731</f>
        <v>765</v>
      </c>
      <c r="G2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INFO]]))),G2731)</f>
        <v>107</v>
      </c>
    </row>
    <row r="2733" spans="1:7" x14ac:dyDescent="0.25">
      <c r="A2733" s="4" t="s">
        <v>3029</v>
      </c>
      <c r="B2733" s="5">
        <v>335691191698</v>
      </c>
      <c r="C2733" s="4" t="s">
        <v>11055</v>
      </c>
      <c r="D2733" s="4" t="s">
        <v>7842</v>
      </c>
      <c r="E2733" s="6" t="s">
        <v>7945</v>
      </c>
      <c r="F2733" s="5">
        <f>decoded[[#This Row],[FRT_DEC]]-B2732</f>
        <v>18168</v>
      </c>
      <c r="G2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INFO]]))),G2732)</f>
        <v>107</v>
      </c>
    </row>
    <row r="2734" spans="1:7" x14ac:dyDescent="0.25">
      <c r="A2734" s="4" t="s">
        <v>3030</v>
      </c>
      <c r="B2734" s="5">
        <v>335691191704</v>
      </c>
      <c r="C2734" s="4" t="s">
        <v>11056</v>
      </c>
      <c r="D2734" s="4" t="s">
        <v>7938</v>
      </c>
      <c r="E2734" s="6" t="s">
        <v>7947</v>
      </c>
      <c r="F2734" s="5">
        <f>decoded[[#This Row],[FRT_DEC]]-B2733</f>
        <v>6</v>
      </c>
      <c r="G2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INFO]]))),G2733)</f>
        <v>107</v>
      </c>
    </row>
    <row r="2735" spans="1:7" x14ac:dyDescent="0.25">
      <c r="A2735" s="4" t="s">
        <v>3031</v>
      </c>
      <c r="B2735" s="5">
        <v>335691192765</v>
      </c>
      <c r="C2735" s="4" t="s">
        <v>11057</v>
      </c>
      <c r="D2735" s="4" t="s">
        <v>7842</v>
      </c>
      <c r="E2735" s="6" t="s">
        <v>7936</v>
      </c>
      <c r="F2735" s="5">
        <f>decoded[[#This Row],[FRT_DEC]]-B2734</f>
        <v>1061</v>
      </c>
      <c r="G2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INFO]]))),G2734)</f>
        <v>107</v>
      </c>
    </row>
    <row r="2736" spans="1:7" x14ac:dyDescent="0.25">
      <c r="A2736" s="4" t="s">
        <v>3032</v>
      </c>
      <c r="B2736" s="5">
        <v>335691193598</v>
      </c>
      <c r="C2736" s="4" t="s">
        <v>11058</v>
      </c>
      <c r="D2736" s="4" t="s">
        <v>7938</v>
      </c>
      <c r="E2736" s="6" t="s">
        <v>7939</v>
      </c>
      <c r="F2736" s="5">
        <f>decoded[[#This Row],[FRT_DEC]]-B2735</f>
        <v>833</v>
      </c>
      <c r="G2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INFO]]))),G2735)</f>
        <v>107</v>
      </c>
    </row>
    <row r="2737" spans="1:7" x14ac:dyDescent="0.25">
      <c r="A2737" s="4" t="s">
        <v>3033</v>
      </c>
      <c r="B2737" s="5">
        <v>335691212765</v>
      </c>
      <c r="C2737" s="4" t="s">
        <v>11059</v>
      </c>
      <c r="D2737" s="4" t="s">
        <v>7842</v>
      </c>
      <c r="E2737" s="6" t="s">
        <v>7936</v>
      </c>
      <c r="F2737" s="5">
        <f>decoded[[#This Row],[FRT_DEC]]-B2736</f>
        <v>19167</v>
      </c>
      <c r="G2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INFO]]))),G2736)</f>
        <v>107</v>
      </c>
    </row>
    <row r="2738" spans="1:7" x14ac:dyDescent="0.25">
      <c r="A2738" s="4" t="s">
        <v>3034</v>
      </c>
      <c r="B2738" s="5">
        <v>335691213511</v>
      </c>
      <c r="C2738" s="4" t="s">
        <v>11060</v>
      </c>
      <c r="D2738" s="4" t="s">
        <v>7938</v>
      </c>
      <c r="E2738" s="6" t="s">
        <v>7939</v>
      </c>
      <c r="F2738" s="5">
        <f>decoded[[#This Row],[FRT_DEC]]-B2737</f>
        <v>746</v>
      </c>
      <c r="G2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INFO]]))),G2737)</f>
        <v>107</v>
      </c>
    </row>
    <row r="2739" spans="1:7" x14ac:dyDescent="0.25">
      <c r="A2739" s="4" t="s">
        <v>3035</v>
      </c>
      <c r="B2739" s="5">
        <v>335691232781</v>
      </c>
      <c r="C2739" s="4" t="s">
        <v>11061</v>
      </c>
      <c r="D2739" s="4" t="s">
        <v>7842</v>
      </c>
      <c r="E2739" s="6" t="s">
        <v>7936</v>
      </c>
      <c r="F2739" s="5">
        <f>decoded[[#This Row],[FRT_DEC]]-B2738</f>
        <v>19270</v>
      </c>
      <c r="G2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INFO]]))),G2738)</f>
        <v>107</v>
      </c>
    </row>
    <row r="2740" spans="1:7" x14ac:dyDescent="0.25">
      <c r="A2740" s="4" t="s">
        <v>3036</v>
      </c>
      <c r="B2740" s="5">
        <v>335691233534</v>
      </c>
      <c r="C2740" s="4" t="s">
        <v>11062</v>
      </c>
      <c r="D2740" s="4" t="s">
        <v>7938</v>
      </c>
      <c r="E2740" s="6" t="s">
        <v>7939</v>
      </c>
      <c r="F2740" s="5">
        <f>decoded[[#This Row],[FRT_DEC]]-B2739</f>
        <v>753</v>
      </c>
      <c r="G2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INFO]]))),G2739)</f>
        <v>107</v>
      </c>
    </row>
    <row r="2741" spans="1:7" x14ac:dyDescent="0.25">
      <c r="A2741" s="4" t="s">
        <v>3037</v>
      </c>
      <c r="B2741" s="5">
        <v>335691252766</v>
      </c>
      <c r="C2741" s="4" t="s">
        <v>11063</v>
      </c>
      <c r="D2741" s="4" t="s">
        <v>7842</v>
      </c>
      <c r="E2741" s="6" t="s">
        <v>7936</v>
      </c>
      <c r="F2741" s="5">
        <f>decoded[[#This Row],[FRT_DEC]]-B2740</f>
        <v>19232</v>
      </c>
      <c r="G2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INFO]]))),G2740)</f>
        <v>107</v>
      </c>
    </row>
    <row r="2742" spans="1:7" x14ac:dyDescent="0.25">
      <c r="A2742" s="4" t="s">
        <v>3038</v>
      </c>
      <c r="B2742" s="5">
        <v>335691253517</v>
      </c>
      <c r="C2742" s="4" t="s">
        <v>11064</v>
      </c>
      <c r="D2742" s="4" t="s">
        <v>7938</v>
      </c>
      <c r="E2742" s="6" t="s">
        <v>7939</v>
      </c>
      <c r="F2742" s="5">
        <f>decoded[[#This Row],[FRT_DEC]]-B2741</f>
        <v>751</v>
      </c>
      <c r="G2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INFO]]))),G2741)</f>
        <v>107</v>
      </c>
    </row>
    <row r="2743" spans="1:7" x14ac:dyDescent="0.25">
      <c r="A2743" s="4" t="s">
        <v>3039</v>
      </c>
      <c r="B2743" s="5">
        <v>335691272766</v>
      </c>
      <c r="C2743" s="4" t="s">
        <v>11065</v>
      </c>
      <c r="D2743" s="4" t="s">
        <v>7842</v>
      </c>
      <c r="E2743" s="6" t="s">
        <v>7936</v>
      </c>
      <c r="F2743" s="5">
        <f>decoded[[#This Row],[FRT_DEC]]-B2742</f>
        <v>19249</v>
      </c>
      <c r="G2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INFO]]))),G2742)</f>
        <v>107</v>
      </c>
    </row>
    <row r="2744" spans="1:7" x14ac:dyDescent="0.25">
      <c r="A2744" s="4" t="s">
        <v>3040</v>
      </c>
      <c r="B2744" s="5">
        <v>335691273543</v>
      </c>
      <c r="C2744" s="4" t="s">
        <v>11066</v>
      </c>
      <c r="D2744" s="4" t="s">
        <v>7938</v>
      </c>
      <c r="E2744" s="6" t="s">
        <v>7939</v>
      </c>
      <c r="F2744" s="5">
        <f>decoded[[#This Row],[FRT_DEC]]-B2743</f>
        <v>777</v>
      </c>
      <c r="G2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INFO]]))),G2743)</f>
        <v>107</v>
      </c>
    </row>
    <row r="2745" spans="1:7" x14ac:dyDescent="0.25">
      <c r="A2745" s="4" t="s">
        <v>3041</v>
      </c>
      <c r="B2745" s="5">
        <v>335691273548</v>
      </c>
      <c r="C2745" s="4" t="s">
        <v>11067</v>
      </c>
      <c r="D2745" s="4" t="s">
        <v>7842</v>
      </c>
      <c r="E2745" s="6" t="s">
        <v>7989</v>
      </c>
      <c r="F2745" s="5">
        <f>decoded[[#This Row],[FRT_DEC]]-B2744</f>
        <v>5</v>
      </c>
      <c r="G2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INFO]]))),G2744)</f>
        <v>107</v>
      </c>
    </row>
    <row r="2746" spans="1:7" x14ac:dyDescent="0.25">
      <c r="A2746" s="4" t="s">
        <v>3042</v>
      </c>
      <c r="B2746" s="5">
        <v>335691273554</v>
      </c>
      <c r="C2746" s="4" t="s">
        <v>11068</v>
      </c>
      <c r="D2746" s="4" t="s">
        <v>292</v>
      </c>
      <c r="E2746" s="6" t="s">
        <v>11069</v>
      </c>
      <c r="F2746" s="5">
        <f>decoded[[#This Row],[FRT_DEC]]-B2745</f>
        <v>6</v>
      </c>
      <c r="G2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INFO]]))),G2745)</f>
        <v>107</v>
      </c>
    </row>
    <row r="2747" spans="1:7" x14ac:dyDescent="0.25">
      <c r="A2747" s="4" t="s">
        <v>3043</v>
      </c>
      <c r="B2747" s="5">
        <v>335691273557</v>
      </c>
      <c r="C2747" s="4" t="s">
        <v>11070</v>
      </c>
      <c r="D2747" s="4" t="s">
        <v>216</v>
      </c>
      <c r="E2747" s="6" t="s">
        <v>3970</v>
      </c>
      <c r="F2747" s="5">
        <f>decoded[[#This Row],[FRT_DEC]]-B2746</f>
        <v>3</v>
      </c>
      <c r="G2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INFO]]))),G2746)</f>
        <v>107</v>
      </c>
    </row>
    <row r="2748" spans="1:7" x14ac:dyDescent="0.25">
      <c r="A2748" s="4" t="s">
        <v>3044</v>
      </c>
      <c r="B2748" s="5">
        <v>335691273619</v>
      </c>
      <c r="C2748" s="4" t="s">
        <v>11071</v>
      </c>
      <c r="D2748" s="4" t="s">
        <v>221</v>
      </c>
      <c r="E2748" s="6" t="s">
        <v>222</v>
      </c>
      <c r="F2748" s="5">
        <f>decoded[[#This Row],[FRT_DEC]]-B2747</f>
        <v>62</v>
      </c>
      <c r="G2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INFO]]))),G2747)</f>
        <v>107</v>
      </c>
    </row>
    <row r="2749" spans="1:7" x14ac:dyDescent="0.25">
      <c r="A2749" s="4" t="s">
        <v>3045</v>
      </c>
      <c r="B2749" s="5">
        <v>335691273633</v>
      </c>
      <c r="C2749" s="4" t="s">
        <v>11072</v>
      </c>
      <c r="D2749" s="4" t="s">
        <v>40</v>
      </c>
      <c r="E2749" s="6" t="s">
        <v>293</v>
      </c>
      <c r="F2749" s="5">
        <f>decoded[[#This Row],[FRT_DEC]]-B2748</f>
        <v>14</v>
      </c>
      <c r="G2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INFO]]))),G2748)</f>
        <v>107</v>
      </c>
    </row>
    <row r="2750" spans="1:7" x14ac:dyDescent="0.25">
      <c r="A2750" s="4" t="s">
        <v>3046</v>
      </c>
      <c r="B2750" s="5">
        <v>335691273642</v>
      </c>
      <c r="C2750" s="4" t="s">
        <v>11073</v>
      </c>
      <c r="D2750" s="4" t="s">
        <v>2045</v>
      </c>
      <c r="E2750" s="6" t="s">
        <v>8098</v>
      </c>
      <c r="F2750" s="5">
        <f>decoded[[#This Row],[FRT_DEC]]-B2749</f>
        <v>9</v>
      </c>
      <c r="G2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INFO]]))),G2749)</f>
        <v>107</v>
      </c>
    </row>
    <row r="2751" spans="1:7" x14ac:dyDescent="0.25">
      <c r="A2751" s="4" t="s">
        <v>3047</v>
      </c>
      <c r="B2751" s="5">
        <v>335691273645</v>
      </c>
      <c r="C2751" s="4" t="s">
        <v>11074</v>
      </c>
      <c r="D2751" s="4" t="s">
        <v>294</v>
      </c>
      <c r="E2751" s="6" t="s">
        <v>11075</v>
      </c>
      <c r="F2751" s="5">
        <f>decoded[[#This Row],[FRT_DEC]]-B2750</f>
        <v>3</v>
      </c>
      <c r="G2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INFO]]))),G2750)</f>
        <v>107</v>
      </c>
    </row>
    <row r="2752" spans="1:7" x14ac:dyDescent="0.25">
      <c r="A2752" s="4" t="s">
        <v>3048</v>
      </c>
      <c r="B2752" s="5">
        <v>335691273650</v>
      </c>
      <c r="C2752" s="4" t="s">
        <v>11076</v>
      </c>
      <c r="D2752" s="4" t="s">
        <v>7938</v>
      </c>
      <c r="E2752" s="6" t="s">
        <v>7991</v>
      </c>
      <c r="F2752" s="5">
        <f>decoded[[#This Row],[FRT_DEC]]-B2751</f>
        <v>5</v>
      </c>
      <c r="G2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INFO]]))),G2751)</f>
        <v>107</v>
      </c>
    </row>
    <row r="2753" spans="1:7" x14ac:dyDescent="0.25">
      <c r="A2753" s="4" t="s">
        <v>3049</v>
      </c>
      <c r="B2753" s="5">
        <v>335691274592</v>
      </c>
      <c r="C2753" s="4" t="s">
        <v>11077</v>
      </c>
      <c r="D2753" s="4" t="s">
        <v>7842</v>
      </c>
      <c r="E2753" s="6" t="s">
        <v>7993</v>
      </c>
      <c r="F2753" s="5">
        <f>decoded[[#This Row],[FRT_DEC]]-B2752</f>
        <v>942</v>
      </c>
      <c r="G2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INFO]]))),G2752)</f>
        <v>107</v>
      </c>
    </row>
    <row r="2754" spans="1:7" x14ac:dyDescent="0.25">
      <c r="A2754" s="4" t="s">
        <v>3050</v>
      </c>
      <c r="B2754" s="5">
        <v>335691274624</v>
      </c>
      <c r="C2754" s="4" t="s">
        <v>11078</v>
      </c>
      <c r="D2754" s="4" t="s">
        <v>1099</v>
      </c>
      <c r="E2754" s="6" t="s">
        <v>2081</v>
      </c>
      <c r="F2754" s="5">
        <f>decoded[[#This Row],[FRT_DEC]]-B2753</f>
        <v>32</v>
      </c>
      <c r="G2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INFO]]))),G2753)</f>
        <v>107</v>
      </c>
    </row>
    <row r="2755" spans="1:7" x14ac:dyDescent="0.25">
      <c r="A2755" s="4" t="s">
        <v>3051</v>
      </c>
      <c r="B2755" s="5">
        <v>335691274628</v>
      </c>
      <c r="C2755" s="4" t="s">
        <v>11079</v>
      </c>
      <c r="D2755" s="4" t="s">
        <v>1099</v>
      </c>
      <c r="E2755" s="6" t="s">
        <v>2089</v>
      </c>
      <c r="F2755" s="5">
        <f>decoded[[#This Row],[FRT_DEC]]-B2754</f>
        <v>4</v>
      </c>
      <c r="G2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INFO]]))),G2754)</f>
        <v>107</v>
      </c>
    </row>
    <row r="2756" spans="1:7" x14ac:dyDescent="0.25">
      <c r="A2756" s="4" t="s">
        <v>3052</v>
      </c>
      <c r="B2756" s="5">
        <v>335691274635</v>
      </c>
      <c r="C2756" s="4" t="s">
        <v>11080</v>
      </c>
      <c r="D2756" s="4" t="s">
        <v>72</v>
      </c>
      <c r="E2756" s="6" t="s">
        <v>2090</v>
      </c>
      <c r="F2756" s="5">
        <f>decoded[[#This Row],[FRT_DEC]]-B2755</f>
        <v>7</v>
      </c>
      <c r="G2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INFO]]))),G2755)</f>
        <v>107</v>
      </c>
    </row>
    <row r="2757" spans="1:7" x14ac:dyDescent="0.25">
      <c r="A2757" s="4" t="s">
        <v>3053</v>
      </c>
      <c r="B2757" s="5">
        <v>335691274651</v>
      </c>
      <c r="C2757" s="4" t="s">
        <v>11081</v>
      </c>
      <c r="D2757" s="4" t="s">
        <v>6</v>
      </c>
      <c r="E2757" s="6" t="s">
        <v>11082</v>
      </c>
      <c r="F2757" s="5">
        <f>decoded[[#This Row],[FRT_DEC]]-B2756</f>
        <v>16</v>
      </c>
      <c r="G2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INFO]]))),G2756)</f>
        <v>108</v>
      </c>
    </row>
    <row r="2758" spans="1:7" x14ac:dyDescent="0.25">
      <c r="A2758" s="4" t="s">
        <v>3054</v>
      </c>
      <c r="B2758" s="5">
        <v>335691274675</v>
      </c>
      <c r="C2758" s="4" t="s">
        <v>11083</v>
      </c>
      <c r="D2758" s="4" t="s">
        <v>72</v>
      </c>
      <c r="E2758" s="6" t="s">
        <v>2092</v>
      </c>
      <c r="F2758" s="5">
        <f>decoded[[#This Row],[FRT_DEC]]-B2757</f>
        <v>24</v>
      </c>
      <c r="G2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INFO]]))),G2757)</f>
        <v>108</v>
      </c>
    </row>
    <row r="2759" spans="1:7" x14ac:dyDescent="0.25">
      <c r="A2759" s="4" t="s">
        <v>3055</v>
      </c>
      <c r="B2759" s="5">
        <v>335691274699</v>
      </c>
      <c r="C2759" s="4" t="s">
        <v>11084</v>
      </c>
      <c r="D2759" s="4" t="s">
        <v>3671</v>
      </c>
      <c r="E2759" s="6" t="s">
        <v>11085</v>
      </c>
      <c r="F2759" s="5">
        <f>decoded[[#This Row],[FRT_DEC]]-B2758</f>
        <v>24</v>
      </c>
      <c r="G2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INFO]]))),G2758)</f>
        <v>108</v>
      </c>
    </row>
    <row r="2760" spans="1:7" x14ac:dyDescent="0.25">
      <c r="A2760" s="4" t="s">
        <v>3056</v>
      </c>
      <c r="B2760" s="5">
        <v>335691274702</v>
      </c>
      <c r="C2760" s="4" t="s">
        <v>11086</v>
      </c>
      <c r="D2760" s="4" t="s">
        <v>3671</v>
      </c>
      <c r="E2760" s="6" t="s">
        <v>7881</v>
      </c>
      <c r="F2760" s="5">
        <f>decoded[[#This Row],[FRT_DEC]]-B2759</f>
        <v>3</v>
      </c>
      <c r="G2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INFO]]))),G2759)</f>
        <v>108</v>
      </c>
    </row>
    <row r="2761" spans="1:7" x14ac:dyDescent="0.25">
      <c r="A2761" s="4" t="s">
        <v>3057</v>
      </c>
      <c r="B2761" s="5">
        <v>335691275613</v>
      </c>
      <c r="C2761" s="4" t="s">
        <v>11087</v>
      </c>
      <c r="D2761" s="4" t="s">
        <v>249</v>
      </c>
      <c r="E2761" s="6" t="s">
        <v>7498</v>
      </c>
      <c r="F2761" s="5">
        <f>decoded[[#This Row],[FRT_DEC]]-B2760</f>
        <v>911</v>
      </c>
      <c r="G2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INFO]]))),G2760)</f>
        <v>108</v>
      </c>
    </row>
    <row r="2762" spans="1:7" x14ac:dyDescent="0.25">
      <c r="A2762" s="4" t="s">
        <v>3058</v>
      </c>
      <c r="B2762" s="5">
        <v>335691275617</v>
      </c>
      <c r="C2762" s="4" t="s">
        <v>11088</v>
      </c>
      <c r="D2762" s="4" t="s">
        <v>7938</v>
      </c>
      <c r="E2762" s="6" t="s">
        <v>7998</v>
      </c>
      <c r="F2762" s="5">
        <f>decoded[[#This Row],[FRT_DEC]]-B2761</f>
        <v>4</v>
      </c>
      <c r="G2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INFO]]))),G2761)</f>
        <v>108</v>
      </c>
    </row>
    <row r="2763" spans="1:7" x14ac:dyDescent="0.25">
      <c r="A2763" s="4" t="s">
        <v>3059</v>
      </c>
      <c r="B2763" s="5">
        <v>335691279245</v>
      </c>
      <c r="C2763" s="4" t="s">
        <v>11089</v>
      </c>
      <c r="D2763" s="4" t="s">
        <v>5</v>
      </c>
      <c r="E2763" s="6" t="s">
        <v>11090</v>
      </c>
      <c r="F2763" s="5">
        <f>decoded[[#This Row],[FRT_DEC]]-B2762</f>
        <v>3628</v>
      </c>
      <c r="G2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INFO]]))),G2762)</f>
        <v>108</v>
      </c>
    </row>
    <row r="2764" spans="1:7" x14ac:dyDescent="0.25">
      <c r="A2764" s="4" t="s">
        <v>3060</v>
      </c>
      <c r="B2764" s="5">
        <v>335691279248</v>
      </c>
      <c r="C2764" s="4" t="s">
        <v>11091</v>
      </c>
      <c r="D2764" s="4" t="s">
        <v>5</v>
      </c>
      <c r="E2764" s="6" t="s">
        <v>7877</v>
      </c>
      <c r="F2764" s="5">
        <f>decoded[[#This Row],[FRT_DEC]]-B2763</f>
        <v>3</v>
      </c>
      <c r="G2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INFO]]))),G2763)</f>
        <v>108</v>
      </c>
    </row>
    <row r="2765" spans="1:7" x14ac:dyDescent="0.25">
      <c r="A2765" s="4" t="s">
        <v>3061</v>
      </c>
      <c r="B2765" s="5">
        <v>335691279251</v>
      </c>
      <c r="C2765" s="4" t="s">
        <v>11092</v>
      </c>
      <c r="D2765" s="4" t="s">
        <v>3686</v>
      </c>
      <c r="E2765" s="6" t="s">
        <v>11093</v>
      </c>
      <c r="F2765" s="5">
        <f>decoded[[#This Row],[FRT_DEC]]-B2764</f>
        <v>3</v>
      </c>
      <c r="G2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INFO]]))),G2764)</f>
        <v>108</v>
      </c>
    </row>
    <row r="2766" spans="1:7" x14ac:dyDescent="0.25">
      <c r="A2766" s="4" t="s">
        <v>3062</v>
      </c>
      <c r="B2766" s="5">
        <v>335691279255</v>
      </c>
      <c r="C2766" s="4" t="s">
        <v>11094</v>
      </c>
      <c r="D2766" s="4" t="s">
        <v>3686</v>
      </c>
      <c r="E2766" s="6" t="s">
        <v>7878</v>
      </c>
      <c r="F2766" s="5">
        <f>decoded[[#This Row],[FRT_DEC]]-B2765</f>
        <v>4</v>
      </c>
      <c r="G2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INFO]]))),G2765)</f>
        <v>108</v>
      </c>
    </row>
    <row r="2767" spans="1:7" x14ac:dyDescent="0.25">
      <c r="A2767" s="4" t="s">
        <v>3063</v>
      </c>
      <c r="B2767" s="5">
        <v>335691279262</v>
      </c>
      <c r="C2767" s="4" t="s">
        <v>11095</v>
      </c>
      <c r="D2767" s="4" t="s">
        <v>7842</v>
      </c>
      <c r="E2767" s="6" t="s">
        <v>8006</v>
      </c>
      <c r="F2767" s="5">
        <f>decoded[[#This Row],[FRT_DEC]]-B2766</f>
        <v>7</v>
      </c>
      <c r="G2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INFO]]))),G2766)</f>
        <v>108</v>
      </c>
    </row>
    <row r="2768" spans="1:7" x14ac:dyDescent="0.25">
      <c r="A2768" s="4" t="s">
        <v>3064</v>
      </c>
      <c r="B2768" s="5">
        <v>335691279272</v>
      </c>
      <c r="C2768" s="4" t="s">
        <v>11096</v>
      </c>
      <c r="D2768" s="4" t="s">
        <v>241</v>
      </c>
      <c r="E2768" s="6" t="s">
        <v>2110</v>
      </c>
      <c r="F2768" s="5">
        <f>decoded[[#This Row],[FRT_DEC]]-B2767</f>
        <v>10</v>
      </c>
      <c r="G2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INFO]]))),G2767)</f>
        <v>108</v>
      </c>
    </row>
    <row r="2769" spans="1:7" x14ac:dyDescent="0.25">
      <c r="A2769" s="4" t="s">
        <v>3065</v>
      </c>
      <c r="B2769" s="5">
        <v>335691279275</v>
      </c>
      <c r="C2769" s="4" t="s">
        <v>11097</v>
      </c>
      <c r="D2769" s="4" t="s">
        <v>243</v>
      </c>
      <c r="E2769" s="6" t="s">
        <v>3984</v>
      </c>
      <c r="F2769" s="5">
        <f>decoded[[#This Row],[FRT_DEC]]-B2768</f>
        <v>3</v>
      </c>
      <c r="G2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INFO]]))),G2768)</f>
        <v>108</v>
      </c>
    </row>
    <row r="2770" spans="1:7" x14ac:dyDescent="0.25">
      <c r="A2770" s="4" t="s">
        <v>3066</v>
      </c>
      <c r="B2770" s="5">
        <v>335691279280</v>
      </c>
      <c r="C2770" s="4" t="s">
        <v>11098</v>
      </c>
      <c r="D2770" s="4" t="s">
        <v>1099</v>
      </c>
      <c r="E2770" s="6" t="s">
        <v>2093</v>
      </c>
      <c r="F2770" s="5">
        <f>decoded[[#This Row],[FRT_DEC]]-B2769</f>
        <v>5</v>
      </c>
      <c r="G2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INFO]]))),G2769)</f>
        <v>108</v>
      </c>
    </row>
    <row r="2771" spans="1:7" x14ac:dyDescent="0.25">
      <c r="A2771" s="4" t="s">
        <v>3067</v>
      </c>
      <c r="B2771" s="5">
        <v>335691279285</v>
      </c>
      <c r="C2771" s="4" t="s">
        <v>11099</v>
      </c>
      <c r="D2771" s="4" t="s">
        <v>72</v>
      </c>
      <c r="E2771" s="6" t="s">
        <v>2094</v>
      </c>
      <c r="F2771" s="5">
        <f>decoded[[#This Row],[FRT_DEC]]-B2770</f>
        <v>5</v>
      </c>
      <c r="G2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INFO]]))),G2770)</f>
        <v>108</v>
      </c>
    </row>
    <row r="2772" spans="1:7" x14ac:dyDescent="0.25">
      <c r="A2772" s="4" t="s">
        <v>3068</v>
      </c>
      <c r="B2772" s="5">
        <v>335691279291</v>
      </c>
      <c r="C2772" s="4" t="s">
        <v>11100</v>
      </c>
      <c r="D2772" s="4" t="s">
        <v>72</v>
      </c>
      <c r="E2772" s="6" t="s">
        <v>2095</v>
      </c>
      <c r="F2772" s="5">
        <f>decoded[[#This Row],[FRT_DEC]]-B2771</f>
        <v>6</v>
      </c>
      <c r="G2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INFO]]))),G2771)</f>
        <v>108</v>
      </c>
    </row>
    <row r="2773" spans="1:7" x14ac:dyDescent="0.25">
      <c r="A2773" s="4" t="s">
        <v>3069</v>
      </c>
      <c r="B2773" s="5">
        <v>335691279304</v>
      </c>
      <c r="C2773" s="4" t="s">
        <v>11101</v>
      </c>
      <c r="D2773" s="4" t="s">
        <v>246</v>
      </c>
      <c r="E2773" s="6" t="s">
        <v>11102</v>
      </c>
      <c r="F2773" s="5">
        <f>decoded[[#This Row],[FRT_DEC]]-B2772</f>
        <v>13</v>
      </c>
      <c r="G2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INFO]]))),G2772)</f>
        <v>108</v>
      </c>
    </row>
    <row r="2774" spans="1:7" x14ac:dyDescent="0.25">
      <c r="A2774" s="4" t="s">
        <v>3070</v>
      </c>
      <c r="B2774" s="5">
        <v>335691279308</v>
      </c>
      <c r="C2774" s="4" t="s">
        <v>11103</v>
      </c>
      <c r="D2774" s="4" t="s">
        <v>7938</v>
      </c>
      <c r="E2774" s="6" t="s">
        <v>8012</v>
      </c>
      <c r="F2774" s="5">
        <f>decoded[[#This Row],[FRT_DEC]]-B2773</f>
        <v>4</v>
      </c>
      <c r="G2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INFO]]))),G2773)</f>
        <v>108</v>
      </c>
    </row>
    <row r="2775" spans="1:7" x14ac:dyDescent="0.25">
      <c r="A2775" s="4" t="s">
        <v>3071</v>
      </c>
      <c r="B2775" s="5">
        <v>335691279701</v>
      </c>
      <c r="C2775" s="4" t="s">
        <v>11104</v>
      </c>
      <c r="D2775" s="4" t="s">
        <v>7842</v>
      </c>
      <c r="E2775" s="6" t="s">
        <v>8130</v>
      </c>
      <c r="F2775" s="5">
        <f>decoded[[#This Row],[FRT_DEC]]-B2774</f>
        <v>393</v>
      </c>
      <c r="G2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INFO]]))),G2774)</f>
        <v>108</v>
      </c>
    </row>
    <row r="2776" spans="1:7" x14ac:dyDescent="0.25">
      <c r="A2776" s="4" t="s">
        <v>3072</v>
      </c>
      <c r="B2776" s="5">
        <v>335691279708</v>
      </c>
      <c r="C2776" s="4" t="s">
        <v>11105</v>
      </c>
      <c r="D2776" s="4" t="s">
        <v>1099</v>
      </c>
      <c r="E2776" s="6" t="s">
        <v>2096</v>
      </c>
      <c r="F2776" s="5">
        <f>decoded[[#This Row],[FRT_DEC]]-B2775</f>
        <v>7</v>
      </c>
      <c r="G2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INFO]]))),G2775)</f>
        <v>108</v>
      </c>
    </row>
    <row r="2777" spans="1:7" x14ac:dyDescent="0.25">
      <c r="A2777" s="4" t="s">
        <v>3073</v>
      </c>
      <c r="B2777" s="5">
        <v>335691279713</v>
      </c>
      <c r="C2777" s="4" t="s">
        <v>11106</v>
      </c>
      <c r="D2777" s="4" t="s">
        <v>72</v>
      </c>
      <c r="E2777" s="6" t="s">
        <v>2097</v>
      </c>
      <c r="F2777" s="5">
        <f>decoded[[#This Row],[FRT_DEC]]-B2776</f>
        <v>5</v>
      </c>
      <c r="G2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INFO]]))),G2776)</f>
        <v>108</v>
      </c>
    </row>
    <row r="2778" spans="1:7" x14ac:dyDescent="0.25">
      <c r="A2778" s="4" t="s">
        <v>3074</v>
      </c>
      <c r="B2778" s="5">
        <v>335691279725</v>
      </c>
      <c r="C2778" s="4" t="s">
        <v>11107</v>
      </c>
      <c r="D2778" s="4" t="s">
        <v>3672</v>
      </c>
      <c r="E2778" s="6" t="s">
        <v>5320</v>
      </c>
      <c r="F2778" s="5">
        <f>decoded[[#This Row],[FRT_DEC]]-B2777</f>
        <v>12</v>
      </c>
      <c r="G2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INFO]]))),G2777)</f>
        <v>108</v>
      </c>
    </row>
    <row r="2779" spans="1:7" x14ac:dyDescent="0.25">
      <c r="A2779" s="4" t="s">
        <v>3075</v>
      </c>
      <c r="B2779" s="5">
        <v>335691280467</v>
      </c>
      <c r="C2779" s="4" t="s">
        <v>11108</v>
      </c>
      <c r="D2779" s="4" t="s">
        <v>262</v>
      </c>
      <c r="E2779" s="6" t="s">
        <v>5321</v>
      </c>
      <c r="F2779" s="5">
        <f>decoded[[#This Row],[FRT_DEC]]-B2778</f>
        <v>742</v>
      </c>
      <c r="G2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INFO]]))),G2778)</f>
        <v>108</v>
      </c>
    </row>
    <row r="2780" spans="1:7" x14ac:dyDescent="0.25">
      <c r="A2780" s="4" t="s">
        <v>3076</v>
      </c>
      <c r="B2780" s="5">
        <v>335691280473</v>
      </c>
      <c r="C2780" s="4" t="s">
        <v>11109</v>
      </c>
      <c r="D2780" s="4" t="s">
        <v>7938</v>
      </c>
      <c r="E2780" s="6" t="s">
        <v>8136</v>
      </c>
      <c r="F2780" s="5">
        <f>decoded[[#This Row],[FRT_DEC]]-B2779</f>
        <v>6</v>
      </c>
      <c r="G2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INFO]]))),G2779)</f>
        <v>108</v>
      </c>
    </row>
    <row r="2781" spans="1:7" x14ac:dyDescent="0.25">
      <c r="A2781" s="4" t="s">
        <v>3077</v>
      </c>
      <c r="B2781" s="5">
        <v>335691281829</v>
      </c>
      <c r="C2781" s="4" t="s">
        <v>11110</v>
      </c>
      <c r="D2781" s="4" t="s">
        <v>84</v>
      </c>
      <c r="E2781" s="6" t="s">
        <v>3977</v>
      </c>
      <c r="F2781" s="5">
        <f>decoded[[#This Row],[FRT_DEC]]-B2780</f>
        <v>1356</v>
      </c>
      <c r="G2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INFO]]))),G2780)</f>
        <v>108</v>
      </c>
    </row>
    <row r="2782" spans="1:7" x14ac:dyDescent="0.25">
      <c r="A2782" s="4" t="s">
        <v>3078</v>
      </c>
      <c r="B2782" s="5">
        <v>335691281831</v>
      </c>
      <c r="C2782" s="4" t="s">
        <v>11111</v>
      </c>
      <c r="D2782" s="4" t="s">
        <v>3684</v>
      </c>
      <c r="E2782" s="6" t="s">
        <v>11112</v>
      </c>
      <c r="F2782" s="5">
        <f>decoded[[#This Row],[FRT_DEC]]-B2781</f>
        <v>2</v>
      </c>
      <c r="G2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INFO]]))),G2781)</f>
        <v>108</v>
      </c>
    </row>
    <row r="2783" spans="1:7" x14ac:dyDescent="0.25">
      <c r="A2783" s="4" t="s">
        <v>3079</v>
      </c>
      <c r="B2783" s="5">
        <v>335691281834</v>
      </c>
      <c r="C2783" s="4" t="s">
        <v>11113</v>
      </c>
      <c r="D2783" s="4" t="s">
        <v>3684</v>
      </c>
      <c r="E2783" s="6" t="s">
        <v>7879</v>
      </c>
      <c r="F2783" s="5">
        <f>decoded[[#This Row],[FRT_DEC]]-B2782</f>
        <v>3</v>
      </c>
      <c r="G2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INFO]]))),G2782)</f>
        <v>108</v>
      </c>
    </row>
    <row r="2784" spans="1:7" x14ac:dyDescent="0.25">
      <c r="A2784" s="4" t="s">
        <v>3080</v>
      </c>
      <c r="B2784" s="5">
        <v>335691281855</v>
      </c>
      <c r="C2784" s="4" t="s">
        <v>11114</v>
      </c>
      <c r="D2784" s="4" t="s">
        <v>85</v>
      </c>
      <c r="E2784" s="6" t="s">
        <v>263</v>
      </c>
      <c r="F2784" s="5">
        <f>decoded[[#This Row],[FRT_DEC]]-B2783</f>
        <v>21</v>
      </c>
      <c r="G2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INFO]]))),G2783)</f>
        <v>108</v>
      </c>
    </row>
    <row r="2785" spans="1:7" x14ac:dyDescent="0.25">
      <c r="A2785" s="4" t="s">
        <v>3081</v>
      </c>
      <c r="B2785" s="5">
        <v>335691281996</v>
      </c>
      <c r="C2785" s="4" t="s">
        <v>11115</v>
      </c>
      <c r="D2785" s="4" t="s">
        <v>87</v>
      </c>
      <c r="E2785" s="6" t="s">
        <v>3695</v>
      </c>
      <c r="F2785" s="5">
        <f>decoded[[#This Row],[FRT_DEC]]-B2784</f>
        <v>141</v>
      </c>
      <c r="G2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INFO]]))),G2784)</f>
        <v>108</v>
      </c>
    </row>
    <row r="2786" spans="1:7" x14ac:dyDescent="0.25">
      <c r="A2786" s="4" t="s">
        <v>3082</v>
      </c>
      <c r="B2786" s="5">
        <v>335691282161</v>
      </c>
      <c r="C2786" s="4" t="s">
        <v>11116</v>
      </c>
      <c r="D2786" s="4" t="s">
        <v>43</v>
      </c>
      <c r="E2786" s="6" t="s">
        <v>2268</v>
      </c>
      <c r="F2786" s="5">
        <f>decoded[[#This Row],[FRT_DEC]]-B2785</f>
        <v>165</v>
      </c>
      <c r="G2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INFO]]))),G2785)</f>
        <v>108</v>
      </c>
    </row>
    <row r="2787" spans="1:7" x14ac:dyDescent="0.25">
      <c r="A2787" s="4" t="s">
        <v>3083</v>
      </c>
      <c r="B2787" s="5">
        <v>335691282165</v>
      </c>
      <c r="C2787" s="4" t="s">
        <v>11117</v>
      </c>
      <c r="D2787" s="4" t="s">
        <v>3685</v>
      </c>
      <c r="E2787" s="6" t="s">
        <v>11118</v>
      </c>
      <c r="F2787" s="5">
        <f>decoded[[#This Row],[FRT_DEC]]-B2786</f>
        <v>4</v>
      </c>
      <c r="G2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INFO]]))),G2786)</f>
        <v>108</v>
      </c>
    </row>
    <row r="2788" spans="1:7" x14ac:dyDescent="0.25">
      <c r="A2788" s="4" t="s">
        <v>3084</v>
      </c>
      <c r="B2788" s="5">
        <v>335691282167</v>
      </c>
      <c r="C2788" s="4" t="s">
        <v>11119</v>
      </c>
      <c r="D2788" s="4" t="s">
        <v>3685</v>
      </c>
      <c r="E2788" s="6" t="s">
        <v>7880</v>
      </c>
      <c r="F2788" s="5">
        <f>decoded[[#This Row],[FRT_DEC]]-B2787</f>
        <v>2</v>
      </c>
      <c r="G2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INFO]]))),G2787)</f>
        <v>108</v>
      </c>
    </row>
    <row r="2789" spans="1:7" x14ac:dyDescent="0.25">
      <c r="A2789" s="4" t="s">
        <v>3085</v>
      </c>
      <c r="B2789" s="5">
        <v>335691282181</v>
      </c>
      <c r="C2789" s="4" t="s">
        <v>11120</v>
      </c>
      <c r="D2789" s="4" t="s">
        <v>7842</v>
      </c>
      <c r="E2789" s="6" t="s">
        <v>7845</v>
      </c>
      <c r="F2789" s="5">
        <f>decoded[[#This Row],[FRT_DEC]]-B2788</f>
        <v>14</v>
      </c>
      <c r="G2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INFO]]))),G2788)</f>
        <v>108</v>
      </c>
    </row>
    <row r="2790" spans="1:7" x14ac:dyDescent="0.25">
      <c r="A2790" s="4" t="s">
        <v>3086</v>
      </c>
      <c r="B2790" s="5">
        <v>335691282189</v>
      </c>
      <c r="C2790" s="4" t="s">
        <v>11121</v>
      </c>
      <c r="D2790" s="4" t="s">
        <v>7938</v>
      </c>
      <c r="E2790" s="6" t="s">
        <v>8149</v>
      </c>
      <c r="F2790" s="5">
        <f>decoded[[#This Row],[FRT_DEC]]-B2789</f>
        <v>8</v>
      </c>
      <c r="G2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INFO]]))),G2789)</f>
        <v>108</v>
      </c>
    </row>
    <row r="2791" spans="1:7" x14ac:dyDescent="0.25">
      <c r="A2791" s="4" t="s">
        <v>3087</v>
      </c>
      <c r="B2791" s="5">
        <v>335691282192</v>
      </c>
      <c r="C2791" s="4" t="s">
        <v>11122</v>
      </c>
      <c r="D2791" s="4" t="s">
        <v>7842</v>
      </c>
      <c r="E2791" s="6" t="s">
        <v>8151</v>
      </c>
      <c r="F2791" s="5">
        <f>decoded[[#This Row],[FRT_DEC]]-B2790</f>
        <v>3</v>
      </c>
      <c r="G2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INFO]]))),G2790)</f>
        <v>108</v>
      </c>
    </row>
    <row r="2792" spans="1:7" x14ac:dyDescent="0.25">
      <c r="A2792" s="4" t="s">
        <v>3088</v>
      </c>
      <c r="B2792" s="5">
        <v>335691282205</v>
      </c>
      <c r="C2792" s="4" t="s">
        <v>11123</v>
      </c>
      <c r="D2792" s="4" t="s">
        <v>1099</v>
      </c>
      <c r="E2792" s="6" t="s">
        <v>2098</v>
      </c>
      <c r="F2792" s="5">
        <f>decoded[[#This Row],[FRT_DEC]]-B2791</f>
        <v>13</v>
      </c>
      <c r="G2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INFO]]))),G2791)</f>
        <v>108</v>
      </c>
    </row>
    <row r="2793" spans="1:7" x14ac:dyDescent="0.25">
      <c r="A2793" s="4" t="s">
        <v>3089</v>
      </c>
      <c r="B2793" s="5">
        <v>335691282210</v>
      </c>
      <c r="C2793" s="4" t="s">
        <v>11124</v>
      </c>
      <c r="D2793" s="4" t="s">
        <v>72</v>
      </c>
      <c r="E2793" s="6" t="s">
        <v>2099</v>
      </c>
      <c r="F2793" s="5">
        <f>decoded[[#This Row],[FRT_DEC]]-B2792</f>
        <v>5</v>
      </c>
      <c r="G2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INFO]]))),G2792)</f>
        <v>108</v>
      </c>
    </row>
    <row r="2794" spans="1:7" x14ac:dyDescent="0.25">
      <c r="A2794" s="4" t="s">
        <v>3090</v>
      </c>
      <c r="B2794" s="5">
        <v>335691282242</v>
      </c>
      <c r="C2794" s="4" t="s">
        <v>11125</v>
      </c>
      <c r="D2794" s="4" t="s">
        <v>1099</v>
      </c>
      <c r="E2794" s="6" t="s">
        <v>2100</v>
      </c>
      <c r="F2794" s="5">
        <f>decoded[[#This Row],[FRT_DEC]]-B2793</f>
        <v>32</v>
      </c>
      <c r="G2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INFO]]))),G2793)</f>
        <v>108</v>
      </c>
    </row>
    <row r="2795" spans="1:7" x14ac:dyDescent="0.25">
      <c r="A2795" s="4" t="s">
        <v>3091</v>
      </c>
      <c r="B2795" s="5">
        <v>335691282247</v>
      </c>
      <c r="C2795" s="4" t="s">
        <v>11126</v>
      </c>
      <c r="D2795" s="4" t="s">
        <v>72</v>
      </c>
      <c r="E2795" s="6" t="s">
        <v>2101</v>
      </c>
      <c r="F2795" s="5">
        <f>decoded[[#This Row],[FRT_DEC]]-B2794</f>
        <v>5</v>
      </c>
      <c r="G2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INFO]]))),G2794)</f>
        <v>108</v>
      </c>
    </row>
    <row r="2796" spans="1:7" x14ac:dyDescent="0.25">
      <c r="A2796" s="4" t="s">
        <v>3092</v>
      </c>
      <c r="B2796" s="5">
        <v>335691282269</v>
      </c>
      <c r="C2796" s="4" t="s">
        <v>11127</v>
      </c>
      <c r="D2796" s="4" t="s">
        <v>1099</v>
      </c>
      <c r="E2796" s="6" t="s">
        <v>2102</v>
      </c>
      <c r="F2796" s="5">
        <f>decoded[[#This Row],[FRT_DEC]]-B2795</f>
        <v>22</v>
      </c>
      <c r="G2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INFO]]))),G2795)</f>
        <v>108</v>
      </c>
    </row>
    <row r="2797" spans="1:7" x14ac:dyDescent="0.25">
      <c r="A2797" s="4" t="s">
        <v>3093</v>
      </c>
      <c r="B2797" s="5">
        <v>335691282274</v>
      </c>
      <c r="C2797" s="4" t="s">
        <v>11128</v>
      </c>
      <c r="D2797" s="4" t="s">
        <v>72</v>
      </c>
      <c r="E2797" s="6" t="s">
        <v>2103</v>
      </c>
      <c r="F2797" s="5">
        <f>decoded[[#This Row],[FRT_DEC]]-B2796</f>
        <v>5</v>
      </c>
      <c r="G2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INFO]]))),G2796)</f>
        <v>108</v>
      </c>
    </row>
    <row r="2798" spans="1:7" x14ac:dyDescent="0.25">
      <c r="A2798" s="4" t="s">
        <v>3094</v>
      </c>
      <c r="B2798" s="5">
        <v>335691282289</v>
      </c>
      <c r="C2798" s="4" t="s">
        <v>11129</v>
      </c>
      <c r="D2798" s="4" t="s">
        <v>40</v>
      </c>
      <c r="E2798" s="6" t="s">
        <v>2042</v>
      </c>
      <c r="F2798" s="5">
        <f>decoded[[#This Row],[FRT_DEC]]-B2797</f>
        <v>15</v>
      </c>
      <c r="G2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INFO]]))),G2797)</f>
        <v>108</v>
      </c>
    </row>
    <row r="2799" spans="1:7" x14ac:dyDescent="0.25">
      <c r="A2799" s="4" t="s">
        <v>3095</v>
      </c>
      <c r="B2799" s="5">
        <v>335691282292</v>
      </c>
      <c r="C2799" s="4" t="s">
        <v>11130</v>
      </c>
      <c r="D2799" s="4" t="s">
        <v>2043</v>
      </c>
      <c r="E2799" s="6" t="s">
        <v>11131</v>
      </c>
      <c r="F2799" s="5">
        <f>decoded[[#This Row],[FRT_DEC]]-B2798</f>
        <v>3</v>
      </c>
      <c r="G2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INFO]]))),G2798)</f>
        <v>108</v>
      </c>
    </row>
    <row r="2800" spans="1:7" ht="30" x14ac:dyDescent="0.25">
      <c r="A2800" s="4" t="s">
        <v>3096</v>
      </c>
      <c r="B2800" s="5">
        <v>335691282313</v>
      </c>
      <c r="C2800" s="4" t="s">
        <v>11132</v>
      </c>
      <c r="D2800" s="4" t="s">
        <v>241</v>
      </c>
      <c r="E2800" s="6" t="s">
        <v>2111</v>
      </c>
      <c r="F2800" s="5">
        <f>decoded[[#This Row],[FRT_DEC]]-B2799</f>
        <v>21</v>
      </c>
      <c r="G2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INFO]]))),G2799)</f>
        <v>108</v>
      </c>
    </row>
    <row r="2801" spans="1:7" x14ac:dyDescent="0.25">
      <c r="A2801" s="4" t="s">
        <v>3097</v>
      </c>
      <c r="B2801" s="5">
        <v>335691282317</v>
      </c>
      <c r="C2801" s="4" t="s">
        <v>11133</v>
      </c>
      <c r="D2801" s="4" t="s">
        <v>243</v>
      </c>
      <c r="E2801" s="6" t="s">
        <v>3939</v>
      </c>
      <c r="F2801" s="5">
        <f>decoded[[#This Row],[FRT_DEC]]-B2800</f>
        <v>4</v>
      </c>
      <c r="G2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INFO]]))),G2800)</f>
        <v>108</v>
      </c>
    </row>
    <row r="2802" spans="1:7" x14ac:dyDescent="0.25">
      <c r="A2802" s="4" t="s">
        <v>3098</v>
      </c>
      <c r="B2802" s="5">
        <v>335691282370</v>
      </c>
      <c r="C2802" s="4" t="s">
        <v>11134</v>
      </c>
      <c r="D2802" s="4" t="s">
        <v>40</v>
      </c>
      <c r="E2802" s="6" t="s">
        <v>44</v>
      </c>
      <c r="F2802" s="5">
        <f>decoded[[#This Row],[FRT_DEC]]-B2801</f>
        <v>53</v>
      </c>
      <c r="G2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INFO]]))),G2801)</f>
        <v>108</v>
      </c>
    </row>
    <row r="2803" spans="1:7" x14ac:dyDescent="0.25">
      <c r="A2803" s="4" t="s">
        <v>3099</v>
      </c>
      <c r="B2803" s="5">
        <v>335691282376</v>
      </c>
      <c r="C2803" s="4" t="s">
        <v>11135</v>
      </c>
      <c r="D2803" s="4" t="s">
        <v>246</v>
      </c>
      <c r="E2803" s="6" t="s">
        <v>11136</v>
      </c>
      <c r="F2803" s="5">
        <f>decoded[[#This Row],[FRT_DEC]]-B2802</f>
        <v>6</v>
      </c>
      <c r="G2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INFO]]))),G2802)</f>
        <v>108</v>
      </c>
    </row>
    <row r="2804" spans="1:7" x14ac:dyDescent="0.25">
      <c r="A2804" s="4" t="s">
        <v>3100</v>
      </c>
      <c r="B2804" s="5">
        <v>335691282382</v>
      </c>
      <c r="C2804" s="4" t="s">
        <v>11137</v>
      </c>
      <c r="D2804" s="4" t="s">
        <v>1099</v>
      </c>
      <c r="E2804" s="6" t="s">
        <v>2104</v>
      </c>
      <c r="F2804" s="5">
        <f>decoded[[#This Row],[FRT_DEC]]-B2803</f>
        <v>6</v>
      </c>
      <c r="G2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INFO]]))),G2803)</f>
        <v>108</v>
      </c>
    </row>
    <row r="2805" spans="1:7" x14ac:dyDescent="0.25">
      <c r="A2805" s="4" t="s">
        <v>3101</v>
      </c>
      <c r="B2805" s="5">
        <v>335691282387</v>
      </c>
      <c r="C2805" s="4" t="s">
        <v>11138</v>
      </c>
      <c r="D2805" s="4" t="s">
        <v>1099</v>
      </c>
      <c r="E2805" s="6" t="s">
        <v>2105</v>
      </c>
      <c r="F2805" s="5">
        <f>decoded[[#This Row],[FRT_DEC]]-B2804</f>
        <v>5</v>
      </c>
      <c r="G2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INFO]]))),G2804)</f>
        <v>108</v>
      </c>
    </row>
    <row r="2806" spans="1:7" x14ac:dyDescent="0.25">
      <c r="A2806" s="4" t="s">
        <v>3102</v>
      </c>
      <c r="B2806" s="5">
        <v>335691282400</v>
      </c>
      <c r="C2806" s="4" t="s">
        <v>11139</v>
      </c>
      <c r="D2806" s="4" t="s">
        <v>72</v>
      </c>
      <c r="E2806" s="6" t="s">
        <v>2092</v>
      </c>
      <c r="F2806" s="5">
        <f>decoded[[#This Row],[FRT_DEC]]-B2805</f>
        <v>13</v>
      </c>
      <c r="G2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INFO]]))),G2805)</f>
        <v>108</v>
      </c>
    </row>
    <row r="2807" spans="1:7" x14ac:dyDescent="0.25">
      <c r="A2807" s="4" t="s">
        <v>3103</v>
      </c>
      <c r="B2807" s="5">
        <v>335691282724</v>
      </c>
      <c r="C2807" s="4" t="s">
        <v>11140</v>
      </c>
      <c r="D2807" s="4" t="s">
        <v>2045</v>
      </c>
      <c r="E2807" s="6" t="s">
        <v>8170</v>
      </c>
      <c r="F2807" s="5">
        <f>decoded[[#This Row],[FRT_DEC]]-B2806</f>
        <v>324</v>
      </c>
      <c r="G2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INFO]]))),G2806)</f>
        <v>108</v>
      </c>
    </row>
    <row r="2808" spans="1:7" x14ac:dyDescent="0.25">
      <c r="A2808" s="4" t="s">
        <v>3104</v>
      </c>
      <c r="B2808" s="5">
        <v>335691282906</v>
      </c>
      <c r="C2808" s="4" t="s">
        <v>11141</v>
      </c>
      <c r="D2808" s="4" t="s">
        <v>249</v>
      </c>
      <c r="E2808" s="6" t="s">
        <v>7866</v>
      </c>
      <c r="F2808" s="5">
        <f>decoded[[#This Row],[FRT_DEC]]-B2807</f>
        <v>182</v>
      </c>
      <c r="G2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INFO]]))),G2807)</f>
        <v>108</v>
      </c>
    </row>
    <row r="2809" spans="1:7" x14ac:dyDescent="0.25">
      <c r="A2809" s="4" t="s">
        <v>3105</v>
      </c>
      <c r="B2809" s="5">
        <v>335691282925</v>
      </c>
      <c r="C2809" s="4" t="s">
        <v>11142</v>
      </c>
      <c r="D2809" s="4" t="s">
        <v>1099</v>
      </c>
      <c r="E2809" s="6" t="s">
        <v>2093</v>
      </c>
      <c r="F2809" s="5">
        <f>decoded[[#This Row],[FRT_DEC]]-B2808</f>
        <v>19</v>
      </c>
      <c r="G2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INFO]]))),G2808)</f>
        <v>108</v>
      </c>
    </row>
    <row r="2810" spans="1:7" x14ac:dyDescent="0.25">
      <c r="A2810" s="4" t="s">
        <v>3106</v>
      </c>
      <c r="B2810" s="5">
        <v>335691282931</v>
      </c>
      <c r="C2810" s="4" t="s">
        <v>11143</v>
      </c>
      <c r="D2810" s="4" t="s">
        <v>1099</v>
      </c>
      <c r="E2810" s="6" t="s">
        <v>2106</v>
      </c>
      <c r="F2810" s="5">
        <f>decoded[[#This Row],[FRT_DEC]]-B2809</f>
        <v>6</v>
      </c>
      <c r="G2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INFO]]))),G2809)</f>
        <v>108</v>
      </c>
    </row>
    <row r="2811" spans="1:7" x14ac:dyDescent="0.25">
      <c r="A2811" s="4" t="s">
        <v>3107</v>
      </c>
      <c r="B2811" s="5">
        <v>335691282943</v>
      </c>
      <c r="C2811" s="4" t="s">
        <v>11144</v>
      </c>
      <c r="D2811" s="4" t="s">
        <v>40</v>
      </c>
      <c r="E2811" s="6" t="s">
        <v>328</v>
      </c>
      <c r="F2811" s="5">
        <f>decoded[[#This Row],[FRT_DEC]]-B2810</f>
        <v>12</v>
      </c>
      <c r="G2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INFO]]))),G2810)</f>
        <v>108</v>
      </c>
    </row>
    <row r="2812" spans="1:7" x14ac:dyDescent="0.25">
      <c r="A2812" s="4" t="s">
        <v>3108</v>
      </c>
      <c r="B2812" s="5">
        <v>335691282948</v>
      </c>
      <c r="C2812" s="4" t="s">
        <v>11145</v>
      </c>
      <c r="D2812" s="4" t="s">
        <v>330</v>
      </c>
      <c r="E2812" s="6" t="s">
        <v>11146</v>
      </c>
      <c r="F2812" s="5">
        <f>decoded[[#This Row],[FRT_DEC]]-B2811</f>
        <v>5</v>
      </c>
      <c r="G2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INFO]]))),G2811)</f>
        <v>108</v>
      </c>
    </row>
    <row r="2813" spans="1:7" x14ac:dyDescent="0.25">
      <c r="A2813" s="4" t="s">
        <v>3109</v>
      </c>
      <c r="B2813" s="5">
        <v>335691282969</v>
      </c>
      <c r="C2813" s="4" t="s">
        <v>11147</v>
      </c>
      <c r="D2813" s="4" t="s">
        <v>40</v>
      </c>
      <c r="E2813" s="6" t="s">
        <v>724</v>
      </c>
      <c r="F2813" s="5">
        <f>decoded[[#This Row],[FRT_DEC]]-B2812</f>
        <v>21</v>
      </c>
      <c r="G2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INFO]]))),G2812)</f>
        <v>108</v>
      </c>
    </row>
    <row r="2814" spans="1:7" x14ac:dyDescent="0.25">
      <c r="A2814" s="4" t="s">
        <v>3110</v>
      </c>
      <c r="B2814" s="5">
        <v>335691282981</v>
      </c>
      <c r="C2814" s="4" t="s">
        <v>11148</v>
      </c>
      <c r="D2814" s="4" t="s">
        <v>40</v>
      </c>
      <c r="E2814" s="6" t="s">
        <v>45</v>
      </c>
      <c r="F2814" s="5">
        <f>decoded[[#This Row],[FRT_DEC]]-B2813</f>
        <v>12</v>
      </c>
      <c r="G2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INFO]]))),G2813)</f>
        <v>108</v>
      </c>
    </row>
    <row r="2815" spans="1:7" x14ac:dyDescent="0.25">
      <c r="A2815" s="4" t="s">
        <v>3111</v>
      </c>
      <c r="B2815" s="5">
        <v>335691282984</v>
      </c>
      <c r="C2815" s="4" t="s">
        <v>11149</v>
      </c>
      <c r="D2815" s="4" t="s">
        <v>46</v>
      </c>
      <c r="E2815" s="6" t="s">
        <v>6961</v>
      </c>
      <c r="F2815" s="5">
        <f>decoded[[#This Row],[FRT_DEC]]-B2814</f>
        <v>3</v>
      </c>
      <c r="G2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INFO]]))),G2814)</f>
        <v>108</v>
      </c>
    </row>
    <row r="2816" spans="1:7" x14ac:dyDescent="0.25">
      <c r="A2816" s="4" t="s">
        <v>3112</v>
      </c>
      <c r="B2816" s="5">
        <v>335691283000</v>
      </c>
      <c r="C2816" s="4" t="s">
        <v>11150</v>
      </c>
      <c r="D2816" s="4" t="s">
        <v>72</v>
      </c>
      <c r="E2816" s="6" t="s">
        <v>3683</v>
      </c>
      <c r="F2816" s="5">
        <f>decoded[[#This Row],[FRT_DEC]]-B2815</f>
        <v>16</v>
      </c>
      <c r="G2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INFO]]))),G2815)</f>
        <v>108</v>
      </c>
    </row>
    <row r="2817" spans="1:7" x14ac:dyDescent="0.25">
      <c r="A2817" s="4" t="s">
        <v>3113</v>
      </c>
      <c r="B2817" s="5">
        <v>335691283005</v>
      </c>
      <c r="C2817" s="4" t="s">
        <v>11151</v>
      </c>
      <c r="D2817" s="4" t="s">
        <v>72</v>
      </c>
      <c r="E2817" s="6" t="s">
        <v>2088</v>
      </c>
      <c r="F2817" s="5">
        <f>decoded[[#This Row],[FRT_DEC]]-B2816</f>
        <v>5</v>
      </c>
      <c r="G2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INFO]]))),G2816)</f>
        <v>108</v>
      </c>
    </row>
    <row r="2818" spans="1:7" x14ac:dyDescent="0.25">
      <c r="A2818" s="4" t="s">
        <v>3114</v>
      </c>
      <c r="B2818" s="5">
        <v>335691283020</v>
      </c>
      <c r="C2818" s="4" t="s">
        <v>11152</v>
      </c>
      <c r="D2818" s="4" t="s">
        <v>72</v>
      </c>
      <c r="E2818" s="6" t="s">
        <v>2107</v>
      </c>
      <c r="F2818" s="5">
        <f>decoded[[#This Row],[FRT_DEC]]-B2817</f>
        <v>15</v>
      </c>
      <c r="G2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INFO]]))),G2817)</f>
        <v>108</v>
      </c>
    </row>
    <row r="2819" spans="1:7" x14ac:dyDescent="0.25">
      <c r="A2819" s="4" t="s">
        <v>3115</v>
      </c>
      <c r="B2819" s="5">
        <v>335691283773</v>
      </c>
      <c r="C2819" s="4" t="s">
        <v>11153</v>
      </c>
      <c r="D2819" s="4" t="s">
        <v>7938</v>
      </c>
      <c r="E2819" s="6" t="s">
        <v>8184</v>
      </c>
      <c r="F2819" s="5">
        <f>decoded[[#This Row],[FRT_DEC]]-B2818</f>
        <v>753</v>
      </c>
      <c r="G2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INFO]]))),G2818)</f>
        <v>108</v>
      </c>
    </row>
    <row r="2820" spans="1:7" x14ac:dyDescent="0.25">
      <c r="A2820" s="4" t="s">
        <v>3116</v>
      </c>
      <c r="B2820" s="5">
        <v>335691284269</v>
      </c>
      <c r="C2820" s="4" t="s">
        <v>11154</v>
      </c>
      <c r="D2820" s="4" t="s">
        <v>7842</v>
      </c>
      <c r="E2820" s="6" t="s">
        <v>7989</v>
      </c>
      <c r="F2820" s="5">
        <f>decoded[[#This Row],[FRT_DEC]]-B2819</f>
        <v>496</v>
      </c>
      <c r="G2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INFO]]))),G2819)</f>
        <v>108</v>
      </c>
    </row>
    <row r="2821" spans="1:7" x14ac:dyDescent="0.25">
      <c r="A2821" s="4" t="s">
        <v>3117</v>
      </c>
      <c r="B2821" s="5">
        <v>335691284275</v>
      </c>
      <c r="C2821" s="4" t="s">
        <v>11155</v>
      </c>
      <c r="D2821" s="4" t="s">
        <v>2044</v>
      </c>
      <c r="E2821" s="6" t="s">
        <v>3931</v>
      </c>
      <c r="F2821" s="5">
        <f>decoded[[#This Row],[FRT_DEC]]-B2820</f>
        <v>6</v>
      </c>
      <c r="G2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INFO]]))),G2820)</f>
        <v>108</v>
      </c>
    </row>
    <row r="2822" spans="1:7" x14ac:dyDescent="0.25">
      <c r="A2822" s="4" t="s">
        <v>3118</v>
      </c>
      <c r="B2822" s="5">
        <v>335691284280</v>
      </c>
      <c r="C2822" s="4" t="s">
        <v>11156</v>
      </c>
      <c r="D2822" s="4" t="s">
        <v>7938</v>
      </c>
      <c r="E2822" s="6" t="s">
        <v>7991</v>
      </c>
      <c r="F2822" s="5">
        <f>decoded[[#This Row],[FRT_DEC]]-B2821</f>
        <v>5</v>
      </c>
      <c r="G2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INFO]]))),G2821)</f>
        <v>108</v>
      </c>
    </row>
    <row r="2823" spans="1:7" x14ac:dyDescent="0.25">
      <c r="A2823" s="4" t="s">
        <v>3119</v>
      </c>
      <c r="B2823" s="5">
        <v>335691291697</v>
      </c>
      <c r="C2823" s="4" t="s">
        <v>11157</v>
      </c>
      <c r="D2823" s="4" t="s">
        <v>7842</v>
      </c>
      <c r="E2823" s="6" t="s">
        <v>7945</v>
      </c>
      <c r="F2823" s="5">
        <f>decoded[[#This Row],[FRT_DEC]]-B2822</f>
        <v>7417</v>
      </c>
      <c r="G2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INFO]]))),G2822)</f>
        <v>108</v>
      </c>
    </row>
    <row r="2824" spans="1:7" x14ac:dyDescent="0.25">
      <c r="A2824" s="4" t="s">
        <v>3120</v>
      </c>
      <c r="B2824" s="5">
        <v>335691291703</v>
      </c>
      <c r="C2824" s="4" t="s">
        <v>11158</v>
      </c>
      <c r="D2824" s="4" t="s">
        <v>7938</v>
      </c>
      <c r="E2824" s="6" t="s">
        <v>7947</v>
      </c>
      <c r="F2824" s="5">
        <f>decoded[[#This Row],[FRT_DEC]]-B2823</f>
        <v>6</v>
      </c>
      <c r="G2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INFO]]))),G2823)</f>
        <v>108</v>
      </c>
    </row>
    <row r="2825" spans="1:7" x14ac:dyDescent="0.25">
      <c r="A2825" s="4" t="s">
        <v>3121</v>
      </c>
      <c r="B2825" s="5">
        <v>335691292766</v>
      </c>
      <c r="C2825" s="4" t="s">
        <v>11159</v>
      </c>
      <c r="D2825" s="4" t="s">
        <v>7842</v>
      </c>
      <c r="E2825" s="6" t="s">
        <v>7936</v>
      </c>
      <c r="F2825" s="5">
        <f>decoded[[#This Row],[FRT_DEC]]-B2824</f>
        <v>1063</v>
      </c>
      <c r="G2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INFO]]))),G2824)</f>
        <v>108</v>
      </c>
    </row>
    <row r="2826" spans="1:7" x14ac:dyDescent="0.25">
      <c r="A2826" s="4" t="s">
        <v>3122</v>
      </c>
      <c r="B2826" s="5">
        <v>335691293507</v>
      </c>
      <c r="C2826" s="4" t="s">
        <v>11160</v>
      </c>
      <c r="D2826" s="4" t="s">
        <v>7938</v>
      </c>
      <c r="E2826" s="6" t="s">
        <v>7939</v>
      </c>
      <c r="F2826" s="5">
        <f>decoded[[#This Row],[FRT_DEC]]-B2825</f>
        <v>741</v>
      </c>
      <c r="G2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INFO]]))),G2825)</f>
        <v>108</v>
      </c>
    </row>
    <row r="2827" spans="1:7" x14ac:dyDescent="0.25">
      <c r="A2827" s="4" t="s">
        <v>3123</v>
      </c>
      <c r="B2827" s="5">
        <v>335691294976</v>
      </c>
      <c r="C2827" s="4" t="s">
        <v>11161</v>
      </c>
      <c r="D2827" s="4" t="s">
        <v>7842</v>
      </c>
      <c r="E2827" s="6" t="s">
        <v>7989</v>
      </c>
      <c r="F2827" s="5">
        <f>decoded[[#This Row],[FRT_DEC]]-B2826</f>
        <v>1469</v>
      </c>
      <c r="G2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INFO]]))),G2826)</f>
        <v>108</v>
      </c>
    </row>
    <row r="2828" spans="1:7" x14ac:dyDescent="0.25">
      <c r="A2828" s="4" t="s">
        <v>3124</v>
      </c>
      <c r="B2828" s="5">
        <v>335691294982</v>
      </c>
      <c r="C2828" s="4" t="s">
        <v>11162</v>
      </c>
      <c r="D2828" s="4" t="s">
        <v>292</v>
      </c>
      <c r="E2828" s="6" t="s">
        <v>11163</v>
      </c>
      <c r="F2828" s="5">
        <f>decoded[[#This Row],[FRT_DEC]]-B2827</f>
        <v>6</v>
      </c>
      <c r="G2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INFO]]))),G2827)</f>
        <v>108</v>
      </c>
    </row>
    <row r="2829" spans="1:7" x14ac:dyDescent="0.25">
      <c r="A2829" s="4" t="s">
        <v>3125</v>
      </c>
      <c r="B2829" s="5">
        <v>335691294984</v>
      </c>
      <c r="C2829" s="4" t="s">
        <v>11164</v>
      </c>
      <c r="D2829" s="4" t="s">
        <v>216</v>
      </c>
      <c r="E2829" s="6" t="s">
        <v>3970</v>
      </c>
      <c r="F2829" s="5">
        <f>decoded[[#This Row],[FRT_DEC]]-B2828</f>
        <v>2</v>
      </c>
      <c r="G2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INFO]]))),G2828)</f>
        <v>108</v>
      </c>
    </row>
    <row r="2830" spans="1:7" x14ac:dyDescent="0.25">
      <c r="A2830" s="4" t="s">
        <v>3126</v>
      </c>
      <c r="B2830" s="5">
        <v>335691295031</v>
      </c>
      <c r="C2830" s="4" t="s">
        <v>11165</v>
      </c>
      <c r="D2830" s="4" t="s">
        <v>221</v>
      </c>
      <c r="E2830" s="6" t="s">
        <v>222</v>
      </c>
      <c r="F2830" s="5">
        <f>decoded[[#This Row],[FRT_DEC]]-B2829</f>
        <v>47</v>
      </c>
      <c r="G2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INFO]]))),G2829)</f>
        <v>108</v>
      </c>
    </row>
    <row r="2831" spans="1:7" x14ac:dyDescent="0.25">
      <c r="A2831" s="4" t="s">
        <v>3127</v>
      </c>
      <c r="B2831" s="5">
        <v>335691295046</v>
      </c>
      <c r="C2831" s="4" t="s">
        <v>11166</v>
      </c>
      <c r="D2831" s="4" t="s">
        <v>40</v>
      </c>
      <c r="E2831" s="6" t="s">
        <v>293</v>
      </c>
      <c r="F2831" s="5">
        <f>decoded[[#This Row],[FRT_DEC]]-B2830</f>
        <v>15</v>
      </c>
      <c r="G2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INFO]]))),G2830)</f>
        <v>108</v>
      </c>
    </row>
    <row r="2832" spans="1:7" x14ac:dyDescent="0.25">
      <c r="A2832" s="4" t="s">
        <v>3128</v>
      </c>
      <c r="B2832" s="5">
        <v>335691295052</v>
      </c>
      <c r="C2832" s="4" t="s">
        <v>11167</v>
      </c>
      <c r="D2832" s="4" t="s">
        <v>2045</v>
      </c>
      <c r="E2832" s="6" t="s">
        <v>8199</v>
      </c>
      <c r="F2832" s="5">
        <f>decoded[[#This Row],[FRT_DEC]]-B2831</f>
        <v>6</v>
      </c>
      <c r="G2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INFO]]))),G2831)</f>
        <v>108</v>
      </c>
    </row>
    <row r="2833" spans="1:7" x14ac:dyDescent="0.25">
      <c r="A2833" s="4" t="s">
        <v>3129</v>
      </c>
      <c r="B2833" s="5">
        <v>335691295056</v>
      </c>
      <c r="C2833" s="4" t="s">
        <v>11168</v>
      </c>
      <c r="D2833" s="4" t="s">
        <v>294</v>
      </c>
      <c r="E2833" s="6" t="s">
        <v>11169</v>
      </c>
      <c r="F2833" s="5">
        <f>decoded[[#This Row],[FRT_DEC]]-B2832</f>
        <v>4</v>
      </c>
      <c r="G2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INFO]]))),G2832)</f>
        <v>108</v>
      </c>
    </row>
    <row r="2834" spans="1:7" x14ac:dyDescent="0.25">
      <c r="A2834" s="4" t="s">
        <v>3130</v>
      </c>
      <c r="B2834" s="5">
        <v>335691295059</v>
      </c>
      <c r="C2834" s="4" t="s">
        <v>11170</v>
      </c>
      <c r="D2834" s="4" t="s">
        <v>7938</v>
      </c>
      <c r="E2834" s="6" t="s">
        <v>7991</v>
      </c>
      <c r="F2834" s="5">
        <f>decoded[[#This Row],[FRT_DEC]]-B2833</f>
        <v>3</v>
      </c>
      <c r="G2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INFO]]))),G2833)</f>
        <v>108</v>
      </c>
    </row>
    <row r="2835" spans="1:7" x14ac:dyDescent="0.25">
      <c r="A2835" s="4" t="s">
        <v>3131</v>
      </c>
      <c r="B2835" s="5">
        <v>335691296017</v>
      </c>
      <c r="C2835" s="4" t="s">
        <v>11171</v>
      </c>
      <c r="D2835" s="4" t="s">
        <v>7842</v>
      </c>
      <c r="E2835" s="6" t="s">
        <v>7993</v>
      </c>
      <c r="F2835" s="5">
        <f>decoded[[#This Row],[FRT_DEC]]-B2834</f>
        <v>958</v>
      </c>
      <c r="G2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INFO]]))),G2834)</f>
        <v>108</v>
      </c>
    </row>
    <row r="2836" spans="1:7" x14ac:dyDescent="0.25">
      <c r="A2836" s="4" t="s">
        <v>3132</v>
      </c>
      <c r="B2836" s="5">
        <v>335691296037</v>
      </c>
      <c r="C2836" s="4" t="s">
        <v>11172</v>
      </c>
      <c r="D2836" s="4" t="s">
        <v>1099</v>
      </c>
      <c r="E2836" s="6" t="s">
        <v>2081</v>
      </c>
      <c r="F2836" s="5">
        <f>decoded[[#This Row],[FRT_DEC]]-B2835</f>
        <v>20</v>
      </c>
      <c r="G2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INFO]]))),G2835)</f>
        <v>108</v>
      </c>
    </row>
    <row r="2837" spans="1:7" x14ac:dyDescent="0.25">
      <c r="A2837" s="4" t="s">
        <v>3133</v>
      </c>
      <c r="B2837" s="5">
        <v>335691296039</v>
      </c>
      <c r="C2837" s="4" t="s">
        <v>11173</v>
      </c>
      <c r="D2837" s="4" t="s">
        <v>1099</v>
      </c>
      <c r="E2837" s="6" t="s">
        <v>2089</v>
      </c>
      <c r="F2837" s="5">
        <f>decoded[[#This Row],[FRT_DEC]]-B2836</f>
        <v>2</v>
      </c>
      <c r="G2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INFO]]))),G2836)</f>
        <v>108</v>
      </c>
    </row>
    <row r="2838" spans="1:7" x14ac:dyDescent="0.25">
      <c r="A2838" s="4" t="s">
        <v>3134</v>
      </c>
      <c r="B2838" s="5">
        <v>335691296048</v>
      </c>
      <c r="C2838" s="4" t="s">
        <v>11174</v>
      </c>
      <c r="D2838" s="4" t="s">
        <v>72</v>
      </c>
      <c r="E2838" s="6" t="s">
        <v>2090</v>
      </c>
      <c r="F2838" s="5">
        <f>decoded[[#This Row],[FRT_DEC]]-B2837</f>
        <v>9</v>
      </c>
      <c r="G2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INFO]]))),G2837)</f>
        <v>108</v>
      </c>
    </row>
    <row r="2839" spans="1:7" x14ac:dyDescent="0.25">
      <c r="A2839" s="4" t="s">
        <v>3135</v>
      </c>
      <c r="B2839" s="5">
        <v>335691296062</v>
      </c>
      <c r="C2839" s="4" t="s">
        <v>11175</v>
      </c>
      <c r="D2839" s="4" t="s">
        <v>6</v>
      </c>
      <c r="E2839" s="6" t="s">
        <v>11176</v>
      </c>
      <c r="F2839" s="5">
        <f>decoded[[#This Row],[FRT_DEC]]-B2838</f>
        <v>14</v>
      </c>
      <c r="G2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INFO]]))),G2838)</f>
        <v>109</v>
      </c>
    </row>
    <row r="2840" spans="1:7" x14ac:dyDescent="0.25">
      <c r="A2840" s="4" t="s">
        <v>3136</v>
      </c>
      <c r="B2840" s="5">
        <v>335691296088</v>
      </c>
      <c r="C2840" s="4" t="s">
        <v>11177</v>
      </c>
      <c r="D2840" s="4" t="s">
        <v>72</v>
      </c>
      <c r="E2840" s="6" t="s">
        <v>2092</v>
      </c>
      <c r="F2840" s="5">
        <f>decoded[[#This Row],[FRT_DEC]]-B2839</f>
        <v>26</v>
      </c>
      <c r="G2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INFO]]))),G2839)</f>
        <v>109</v>
      </c>
    </row>
    <row r="2841" spans="1:7" x14ac:dyDescent="0.25">
      <c r="A2841" s="4" t="s">
        <v>3137</v>
      </c>
      <c r="B2841" s="5">
        <v>335691296110</v>
      </c>
      <c r="C2841" s="4" t="s">
        <v>11178</v>
      </c>
      <c r="D2841" s="4" t="s">
        <v>3671</v>
      </c>
      <c r="E2841" s="6" t="s">
        <v>11179</v>
      </c>
      <c r="F2841" s="5">
        <f>decoded[[#This Row],[FRT_DEC]]-B2840</f>
        <v>22</v>
      </c>
      <c r="G2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INFO]]))),G2840)</f>
        <v>109</v>
      </c>
    </row>
    <row r="2842" spans="1:7" x14ac:dyDescent="0.25">
      <c r="A2842" s="4" t="s">
        <v>3138</v>
      </c>
      <c r="B2842" s="5">
        <v>335691296113</v>
      </c>
      <c r="C2842" s="4" t="s">
        <v>11180</v>
      </c>
      <c r="D2842" s="4" t="s">
        <v>3671</v>
      </c>
      <c r="E2842" s="6" t="s">
        <v>7881</v>
      </c>
      <c r="F2842" s="5">
        <f>decoded[[#This Row],[FRT_DEC]]-B2841</f>
        <v>3</v>
      </c>
      <c r="G2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INFO]]))),G2841)</f>
        <v>109</v>
      </c>
    </row>
    <row r="2843" spans="1:7" x14ac:dyDescent="0.25">
      <c r="A2843" s="4" t="s">
        <v>3139</v>
      </c>
      <c r="B2843" s="5">
        <v>335691297039</v>
      </c>
      <c r="C2843" s="4" t="s">
        <v>11181</v>
      </c>
      <c r="D2843" s="4" t="s">
        <v>249</v>
      </c>
      <c r="E2843" s="6" t="s">
        <v>4031</v>
      </c>
      <c r="F2843" s="5">
        <f>decoded[[#This Row],[FRT_DEC]]-B2842</f>
        <v>926</v>
      </c>
      <c r="G2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INFO]]))),G2842)</f>
        <v>109</v>
      </c>
    </row>
    <row r="2844" spans="1:7" x14ac:dyDescent="0.25">
      <c r="A2844" s="4" t="s">
        <v>3140</v>
      </c>
      <c r="B2844" s="5">
        <v>335691297044</v>
      </c>
      <c r="C2844" s="4" t="s">
        <v>11182</v>
      </c>
      <c r="D2844" s="4" t="s">
        <v>7938</v>
      </c>
      <c r="E2844" s="6" t="s">
        <v>7998</v>
      </c>
      <c r="F2844" s="5">
        <f>decoded[[#This Row],[FRT_DEC]]-B2843</f>
        <v>5</v>
      </c>
      <c r="G2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INFO]]))),G2843)</f>
        <v>109</v>
      </c>
    </row>
    <row r="2845" spans="1:7" x14ac:dyDescent="0.25">
      <c r="A2845" s="4" t="s">
        <v>3141</v>
      </c>
      <c r="B2845" s="5">
        <v>335691300672</v>
      </c>
      <c r="C2845" s="4" t="s">
        <v>11183</v>
      </c>
      <c r="D2845" s="4" t="s">
        <v>5</v>
      </c>
      <c r="E2845" s="6" t="s">
        <v>11184</v>
      </c>
      <c r="F2845" s="5">
        <f>decoded[[#This Row],[FRT_DEC]]-B2844</f>
        <v>3628</v>
      </c>
      <c r="G2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INFO]]))),G2844)</f>
        <v>109</v>
      </c>
    </row>
    <row r="2846" spans="1:7" x14ac:dyDescent="0.25">
      <c r="A2846" s="4" t="s">
        <v>3142</v>
      </c>
      <c r="B2846" s="5">
        <v>335691300674</v>
      </c>
      <c r="C2846" s="4" t="s">
        <v>11185</v>
      </c>
      <c r="D2846" s="4" t="s">
        <v>5</v>
      </c>
      <c r="E2846" s="6" t="s">
        <v>7877</v>
      </c>
      <c r="F2846" s="5">
        <f>decoded[[#This Row],[FRT_DEC]]-B2845</f>
        <v>2</v>
      </c>
      <c r="G2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INFO]]))),G2845)</f>
        <v>109</v>
      </c>
    </row>
    <row r="2847" spans="1:7" x14ac:dyDescent="0.25">
      <c r="A2847" s="4" t="s">
        <v>3143</v>
      </c>
      <c r="B2847" s="5">
        <v>335691300678</v>
      </c>
      <c r="C2847" s="4" t="s">
        <v>11186</v>
      </c>
      <c r="D2847" s="4" t="s">
        <v>3686</v>
      </c>
      <c r="E2847" s="6" t="s">
        <v>11187</v>
      </c>
      <c r="F2847" s="5">
        <f>decoded[[#This Row],[FRT_DEC]]-B2846</f>
        <v>4</v>
      </c>
      <c r="G2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INFO]]))),G2846)</f>
        <v>109</v>
      </c>
    </row>
    <row r="2848" spans="1:7" x14ac:dyDescent="0.25">
      <c r="A2848" s="4" t="s">
        <v>3144</v>
      </c>
      <c r="B2848" s="5">
        <v>335691300680</v>
      </c>
      <c r="C2848" s="4" t="s">
        <v>11188</v>
      </c>
      <c r="D2848" s="4" t="s">
        <v>3686</v>
      </c>
      <c r="E2848" s="6" t="s">
        <v>7878</v>
      </c>
      <c r="F2848" s="5">
        <f>decoded[[#This Row],[FRT_DEC]]-B2847</f>
        <v>2</v>
      </c>
      <c r="G2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INFO]]))),G2847)</f>
        <v>109</v>
      </c>
    </row>
    <row r="2849" spans="1:7" x14ac:dyDescent="0.25">
      <c r="A2849" s="4" t="s">
        <v>3145</v>
      </c>
      <c r="B2849" s="5">
        <v>335691300688</v>
      </c>
      <c r="C2849" s="4" t="s">
        <v>11189</v>
      </c>
      <c r="D2849" s="4" t="s">
        <v>7842</v>
      </c>
      <c r="E2849" s="6" t="s">
        <v>8006</v>
      </c>
      <c r="F2849" s="5">
        <f>decoded[[#This Row],[FRT_DEC]]-B2848</f>
        <v>8</v>
      </c>
      <c r="G2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INFO]]))),G2848)</f>
        <v>109</v>
      </c>
    </row>
    <row r="2850" spans="1:7" x14ac:dyDescent="0.25">
      <c r="A2850" s="4" t="s">
        <v>3146</v>
      </c>
      <c r="B2850" s="5">
        <v>335691300698</v>
      </c>
      <c r="C2850" s="4" t="s">
        <v>11190</v>
      </c>
      <c r="D2850" s="4" t="s">
        <v>241</v>
      </c>
      <c r="E2850" s="6" t="s">
        <v>2110</v>
      </c>
      <c r="F2850" s="5">
        <f>decoded[[#This Row],[FRT_DEC]]-B2849</f>
        <v>10</v>
      </c>
      <c r="G2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INFO]]))),G2849)</f>
        <v>109</v>
      </c>
    </row>
    <row r="2851" spans="1:7" x14ac:dyDescent="0.25">
      <c r="A2851" s="4" t="s">
        <v>3147</v>
      </c>
      <c r="B2851" s="5">
        <v>335691300701</v>
      </c>
      <c r="C2851" s="4" t="s">
        <v>11191</v>
      </c>
      <c r="D2851" s="4" t="s">
        <v>243</v>
      </c>
      <c r="E2851" s="6" t="s">
        <v>3984</v>
      </c>
      <c r="F2851" s="5">
        <f>decoded[[#This Row],[FRT_DEC]]-B2850</f>
        <v>3</v>
      </c>
      <c r="G2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INFO]]))),G2850)</f>
        <v>109</v>
      </c>
    </row>
    <row r="2852" spans="1:7" x14ac:dyDescent="0.25">
      <c r="A2852" s="4" t="s">
        <v>3148</v>
      </c>
      <c r="B2852" s="5">
        <v>335691300706</v>
      </c>
      <c r="C2852" s="4" t="s">
        <v>11192</v>
      </c>
      <c r="D2852" s="4" t="s">
        <v>1099</v>
      </c>
      <c r="E2852" s="6" t="s">
        <v>2093</v>
      </c>
      <c r="F2852" s="5">
        <f>decoded[[#This Row],[FRT_DEC]]-B2851</f>
        <v>5</v>
      </c>
      <c r="G2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INFO]]))),G2851)</f>
        <v>109</v>
      </c>
    </row>
    <row r="2853" spans="1:7" x14ac:dyDescent="0.25">
      <c r="A2853" s="4" t="s">
        <v>3149</v>
      </c>
      <c r="B2853" s="5">
        <v>335691300711</v>
      </c>
      <c r="C2853" s="4" t="s">
        <v>11193</v>
      </c>
      <c r="D2853" s="4" t="s">
        <v>72</v>
      </c>
      <c r="E2853" s="6" t="s">
        <v>2094</v>
      </c>
      <c r="F2853" s="5">
        <f>decoded[[#This Row],[FRT_DEC]]-B2852</f>
        <v>5</v>
      </c>
      <c r="G2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INFO]]))),G2852)</f>
        <v>109</v>
      </c>
    </row>
    <row r="2854" spans="1:7" x14ac:dyDescent="0.25">
      <c r="A2854" s="4" t="s">
        <v>3150</v>
      </c>
      <c r="B2854" s="5">
        <v>335691300718</v>
      </c>
      <c r="C2854" s="4" t="s">
        <v>11194</v>
      </c>
      <c r="D2854" s="4" t="s">
        <v>72</v>
      </c>
      <c r="E2854" s="6" t="s">
        <v>2095</v>
      </c>
      <c r="F2854" s="5">
        <f>decoded[[#This Row],[FRT_DEC]]-B2853</f>
        <v>7</v>
      </c>
      <c r="G2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INFO]]))),G2853)</f>
        <v>109</v>
      </c>
    </row>
    <row r="2855" spans="1:7" x14ac:dyDescent="0.25">
      <c r="A2855" s="4" t="s">
        <v>3151</v>
      </c>
      <c r="B2855" s="5">
        <v>335691300730</v>
      </c>
      <c r="C2855" s="4" t="s">
        <v>11195</v>
      </c>
      <c r="D2855" s="4" t="s">
        <v>246</v>
      </c>
      <c r="E2855" s="6" t="s">
        <v>11196</v>
      </c>
      <c r="F2855" s="5">
        <f>decoded[[#This Row],[FRT_DEC]]-B2854</f>
        <v>12</v>
      </c>
      <c r="G2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INFO]]))),G2854)</f>
        <v>109</v>
      </c>
    </row>
    <row r="2856" spans="1:7" x14ac:dyDescent="0.25">
      <c r="A2856" s="4" t="s">
        <v>3152</v>
      </c>
      <c r="B2856" s="5">
        <v>335691300734</v>
      </c>
      <c r="C2856" s="4" t="s">
        <v>11197</v>
      </c>
      <c r="D2856" s="4" t="s">
        <v>7938</v>
      </c>
      <c r="E2856" s="6" t="s">
        <v>8012</v>
      </c>
      <c r="F2856" s="5">
        <f>decoded[[#This Row],[FRT_DEC]]-B2855</f>
        <v>4</v>
      </c>
      <c r="G2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INFO]]))),G2855)</f>
        <v>109</v>
      </c>
    </row>
    <row r="2857" spans="1:7" x14ac:dyDescent="0.25">
      <c r="A2857" s="4" t="s">
        <v>3153</v>
      </c>
      <c r="B2857" s="5">
        <v>335691301127</v>
      </c>
      <c r="C2857" s="4" t="s">
        <v>11198</v>
      </c>
      <c r="D2857" s="4" t="s">
        <v>7842</v>
      </c>
      <c r="E2857" s="6" t="s">
        <v>8130</v>
      </c>
      <c r="F2857" s="5">
        <f>decoded[[#This Row],[FRT_DEC]]-B2856</f>
        <v>393</v>
      </c>
      <c r="G2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INFO]]))),G2856)</f>
        <v>109</v>
      </c>
    </row>
    <row r="2858" spans="1:7" x14ac:dyDescent="0.25">
      <c r="A2858" s="4" t="s">
        <v>3154</v>
      </c>
      <c r="B2858" s="5">
        <v>335691301134</v>
      </c>
      <c r="C2858" s="4" t="s">
        <v>11199</v>
      </c>
      <c r="D2858" s="4" t="s">
        <v>1099</v>
      </c>
      <c r="E2858" s="6" t="s">
        <v>2096</v>
      </c>
      <c r="F2858" s="5">
        <f>decoded[[#This Row],[FRT_DEC]]-B2857</f>
        <v>7</v>
      </c>
      <c r="G2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INFO]]))),G2857)</f>
        <v>109</v>
      </c>
    </row>
    <row r="2859" spans="1:7" x14ac:dyDescent="0.25">
      <c r="A2859" s="4" t="s">
        <v>3155</v>
      </c>
      <c r="B2859" s="5">
        <v>335691301139</v>
      </c>
      <c r="C2859" s="4" t="s">
        <v>11200</v>
      </c>
      <c r="D2859" s="4" t="s">
        <v>72</v>
      </c>
      <c r="E2859" s="6" t="s">
        <v>2097</v>
      </c>
      <c r="F2859" s="5">
        <f>decoded[[#This Row],[FRT_DEC]]-B2858</f>
        <v>5</v>
      </c>
      <c r="G2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INFO]]))),G2858)</f>
        <v>109</v>
      </c>
    </row>
    <row r="2860" spans="1:7" x14ac:dyDescent="0.25">
      <c r="A2860" s="4" t="s">
        <v>3156</v>
      </c>
      <c r="B2860" s="5">
        <v>335691301151</v>
      </c>
      <c r="C2860" s="4" t="s">
        <v>11201</v>
      </c>
      <c r="D2860" s="4" t="s">
        <v>3672</v>
      </c>
      <c r="E2860" s="6" t="s">
        <v>3998</v>
      </c>
      <c r="F2860" s="5">
        <f>decoded[[#This Row],[FRT_DEC]]-B2859</f>
        <v>12</v>
      </c>
      <c r="G2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INFO]]))),G2859)</f>
        <v>109</v>
      </c>
    </row>
    <row r="2861" spans="1:7" x14ac:dyDescent="0.25">
      <c r="A2861" s="4" t="s">
        <v>3157</v>
      </c>
      <c r="B2861" s="5">
        <v>335691301976</v>
      </c>
      <c r="C2861" s="4" t="s">
        <v>11202</v>
      </c>
      <c r="D2861" s="4" t="s">
        <v>262</v>
      </c>
      <c r="E2861" s="6" t="s">
        <v>3999</v>
      </c>
      <c r="F2861" s="5">
        <f>decoded[[#This Row],[FRT_DEC]]-B2860</f>
        <v>825</v>
      </c>
      <c r="G2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INFO]]))),G2860)</f>
        <v>109</v>
      </c>
    </row>
    <row r="2862" spans="1:7" x14ac:dyDescent="0.25">
      <c r="A2862" s="4" t="s">
        <v>3158</v>
      </c>
      <c r="B2862" s="5">
        <v>335691301981</v>
      </c>
      <c r="C2862" s="4" t="s">
        <v>11203</v>
      </c>
      <c r="D2862" s="4" t="s">
        <v>7938</v>
      </c>
      <c r="E2862" s="6" t="s">
        <v>8136</v>
      </c>
      <c r="F2862" s="5">
        <f>decoded[[#This Row],[FRT_DEC]]-B2861</f>
        <v>5</v>
      </c>
      <c r="G2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INFO]]))),G2861)</f>
        <v>109</v>
      </c>
    </row>
    <row r="2863" spans="1:7" x14ac:dyDescent="0.25">
      <c r="A2863" s="4" t="s">
        <v>3159</v>
      </c>
      <c r="B2863" s="5">
        <v>335691303238</v>
      </c>
      <c r="C2863" s="4" t="s">
        <v>11204</v>
      </c>
      <c r="D2863" s="4" t="s">
        <v>84</v>
      </c>
      <c r="E2863" s="6" t="s">
        <v>3977</v>
      </c>
      <c r="F2863" s="5">
        <f>decoded[[#This Row],[FRT_DEC]]-B2862</f>
        <v>1257</v>
      </c>
      <c r="G2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INFO]]))),G2862)</f>
        <v>109</v>
      </c>
    </row>
    <row r="2864" spans="1:7" x14ac:dyDescent="0.25">
      <c r="A2864" s="4" t="s">
        <v>3160</v>
      </c>
      <c r="B2864" s="5">
        <v>335691303240</v>
      </c>
      <c r="C2864" s="4" t="s">
        <v>11205</v>
      </c>
      <c r="D2864" s="4" t="s">
        <v>3684</v>
      </c>
      <c r="E2864" s="6" t="s">
        <v>11206</v>
      </c>
      <c r="F2864" s="5">
        <f>decoded[[#This Row],[FRT_DEC]]-B2863</f>
        <v>2</v>
      </c>
      <c r="G2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INFO]]))),G2863)</f>
        <v>109</v>
      </c>
    </row>
    <row r="2865" spans="1:7" x14ac:dyDescent="0.25">
      <c r="A2865" s="4" t="s">
        <v>3161</v>
      </c>
      <c r="B2865" s="5">
        <v>335691303243</v>
      </c>
      <c r="C2865" s="4" t="s">
        <v>11207</v>
      </c>
      <c r="D2865" s="4" t="s">
        <v>3684</v>
      </c>
      <c r="E2865" s="6" t="s">
        <v>7879</v>
      </c>
      <c r="F2865" s="5">
        <f>decoded[[#This Row],[FRT_DEC]]-B2864</f>
        <v>3</v>
      </c>
      <c r="G2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INFO]]))),G2864)</f>
        <v>109</v>
      </c>
    </row>
    <row r="2866" spans="1:7" x14ac:dyDescent="0.25">
      <c r="A2866" s="4" t="s">
        <v>3162</v>
      </c>
      <c r="B2866" s="5">
        <v>335691303263</v>
      </c>
      <c r="C2866" s="4" t="s">
        <v>11208</v>
      </c>
      <c r="D2866" s="4" t="s">
        <v>85</v>
      </c>
      <c r="E2866" s="6" t="s">
        <v>263</v>
      </c>
      <c r="F2866" s="5">
        <f>decoded[[#This Row],[FRT_DEC]]-B2865</f>
        <v>20</v>
      </c>
      <c r="G2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INFO]]))),G2865)</f>
        <v>109</v>
      </c>
    </row>
    <row r="2867" spans="1:7" x14ac:dyDescent="0.25">
      <c r="A2867" s="4" t="s">
        <v>3163</v>
      </c>
      <c r="B2867" s="5">
        <v>335691303405</v>
      </c>
      <c r="C2867" s="4" t="s">
        <v>11209</v>
      </c>
      <c r="D2867" s="4" t="s">
        <v>87</v>
      </c>
      <c r="E2867" s="6" t="s">
        <v>3695</v>
      </c>
      <c r="F2867" s="5">
        <f>decoded[[#This Row],[FRT_DEC]]-B2866</f>
        <v>142</v>
      </c>
      <c r="G2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INFO]]))),G2866)</f>
        <v>109</v>
      </c>
    </row>
    <row r="2868" spans="1:7" x14ac:dyDescent="0.25">
      <c r="A2868" s="4" t="s">
        <v>3164</v>
      </c>
      <c r="B2868" s="5">
        <v>335691303575</v>
      </c>
      <c r="C2868" s="4" t="s">
        <v>11210</v>
      </c>
      <c r="D2868" s="4" t="s">
        <v>43</v>
      </c>
      <c r="E2868" s="6" t="s">
        <v>3694</v>
      </c>
      <c r="F2868" s="5">
        <f>decoded[[#This Row],[FRT_DEC]]-B2867</f>
        <v>170</v>
      </c>
      <c r="G2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INFO]]))),G2867)</f>
        <v>109</v>
      </c>
    </row>
    <row r="2869" spans="1:7" x14ac:dyDescent="0.25">
      <c r="A2869" s="4" t="s">
        <v>3165</v>
      </c>
      <c r="B2869" s="5">
        <v>335691303577</v>
      </c>
      <c r="C2869" s="4" t="s">
        <v>11211</v>
      </c>
      <c r="D2869" s="4" t="s">
        <v>3685</v>
      </c>
      <c r="E2869" s="6" t="s">
        <v>11212</v>
      </c>
      <c r="F2869" s="5">
        <f>decoded[[#This Row],[FRT_DEC]]-B2868</f>
        <v>2</v>
      </c>
      <c r="G2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INFO]]))),G2868)</f>
        <v>109</v>
      </c>
    </row>
    <row r="2870" spans="1:7" x14ac:dyDescent="0.25">
      <c r="A2870" s="4" t="s">
        <v>3166</v>
      </c>
      <c r="B2870" s="5">
        <v>335691303579</v>
      </c>
      <c r="C2870" s="4" t="s">
        <v>11213</v>
      </c>
      <c r="D2870" s="4" t="s">
        <v>3685</v>
      </c>
      <c r="E2870" s="6" t="s">
        <v>7880</v>
      </c>
      <c r="F2870" s="5">
        <f>decoded[[#This Row],[FRT_DEC]]-B2869</f>
        <v>2</v>
      </c>
      <c r="G2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INFO]]))),G2869)</f>
        <v>109</v>
      </c>
    </row>
    <row r="2871" spans="1:7" x14ac:dyDescent="0.25">
      <c r="A2871" s="4" t="s">
        <v>3167</v>
      </c>
      <c r="B2871" s="5">
        <v>335691303593</v>
      </c>
      <c r="C2871" s="4" t="s">
        <v>11214</v>
      </c>
      <c r="D2871" s="4" t="s">
        <v>7842</v>
      </c>
      <c r="E2871" s="6" t="s">
        <v>7845</v>
      </c>
      <c r="F2871" s="5">
        <f>decoded[[#This Row],[FRT_DEC]]-B2870</f>
        <v>14</v>
      </c>
      <c r="G2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INFO]]))),G2870)</f>
        <v>109</v>
      </c>
    </row>
    <row r="2872" spans="1:7" x14ac:dyDescent="0.25">
      <c r="A2872" s="4" t="s">
        <v>3168</v>
      </c>
      <c r="B2872" s="5">
        <v>335691303601</v>
      </c>
      <c r="C2872" s="4" t="s">
        <v>11215</v>
      </c>
      <c r="D2872" s="4" t="s">
        <v>7938</v>
      </c>
      <c r="E2872" s="6" t="s">
        <v>8149</v>
      </c>
      <c r="F2872" s="5">
        <f>decoded[[#This Row],[FRT_DEC]]-B2871</f>
        <v>8</v>
      </c>
      <c r="G2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INFO]]))),G2871)</f>
        <v>109</v>
      </c>
    </row>
    <row r="2873" spans="1:7" x14ac:dyDescent="0.25">
      <c r="A2873" s="4" t="s">
        <v>3169</v>
      </c>
      <c r="B2873" s="5">
        <v>335691303604</v>
      </c>
      <c r="C2873" s="4" t="s">
        <v>11216</v>
      </c>
      <c r="D2873" s="4" t="s">
        <v>7842</v>
      </c>
      <c r="E2873" s="6" t="s">
        <v>8151</v>
      </c>
      <c r="F2873" s="5">
        <f>decoded[[#This Row],[FRT_DEC]]-B2872</f>
        <v>3</v>
      </c>
      <c r="G2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INFO]]))),G2872)</f>
        <v>109</v>
      </c>
    </row>
    <row r="2874" spans="1:7" x14ac:dyDescent="0.25">
      <c r="A2874" s="4" t="s">
        <v>3170</v>
      </c>
      <c r="B2874" s="5">
        <v>335691303617</v>
      </c>
      <c r="C2874" s="4" t="s">
        <v>11217</v>
      </c>
      <c r="D2874" s="4" t="s">
        <v>1099</v>
      </c>
      <c r="E2874" s="6" t="s">
        <v>2098</v>
      </c>
      <c r="F2874" s="5">
        <f>decoded[[#This Row],[FRT_DEC]]-B2873</f>
        <v>13</v>
      </c>
      <c r="G2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INFO]]))),G2873)</f>
        <v>109</v>
      </c>
    </row>
    <row r="2875" spans="1:7" x14ac:dyDescent="0.25">
      <c r="A2875" s="4" t="s">
        <v>3171</v>
      </c>
      <c r="B2875" s="5">
        <v>335691303624</v>
      </c>
      <c r="C2875" s="4" t="s">
        <v>11218</v>
      </c>
      <c r="D2875" s="4" t="s">
        <v>72</v>
      </c>
      <c r="E2875" s="6" t="s">
        <v>2099</v>
      </c>
      <c r="F2875" s="5">
        <f>decoded[[#This Row],[FRT_DEC]]-B2874</f>
        <v>7</v>
      </c>
      <c r="G2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INFO]]))),G2874)</f>
        <v>109</v>
      </c>
    </row>
    <row r="2876" spans="1:7" x14ac:dyDescent="0.25">
      <c r="A2876" s="4" t="s">
        <v>3172</v>
      </c>
      <c r="B2876" s="5">
        <v>335691303645</v>
      </c>
      <c r="C2876" s="4" t="s">
        <v>11219</v>
      </c>
      <c r="D2876" s="4" t="s">
        <v>1099</v>
      </c>
      <c r="E2876" s="6" t="s">
        <v>2100</v>
      </c>
      <c r="F2876" s="5">
        <f>decoded[[#This Row],[FRT_DEC]]-B2875</f>
        <v>21</v>
      </c>
      <c r="G2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INFO]]))),G2875)</f>
        <v>109</v>
      </c>
    </row>
    <row r="2877" spans="1:7" x14ac:dyDescent="0.25">
      <c r="A2877" s="4" t="s">
        <v>3173</v>
      </c>
      <c r="B2877" s="5">
        <v>335691303651</v>
      </c>
      <c r="C2877" s="4" t="s">
        <v>11220</v>
      </c>
      <c r="D2877" s="4" t="s">
        <v>72</v>
      </c>
      <c r="E2877" s="6" t="s">
        <v>2101</v>
      </c>
      <c r="F2877" s="5">
        <f>decoded[[#This Row],[FRT_DEC]]-B2876</f>
        <v>6</v>
      </c>
      <c r="G2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INFO]]))),G2876)</f>
        <v>109</v>
      </c>
    </row>
    <row r="2878" spans="1:7" x14ac:dyDescent="0.25">
      <c r="A2878" s="4" t="s">
        <v>3174</v>
      </c>
      <c r="B2878" s="5">
        <v>335691303681</v>
      </c>
      <c r="C2878" s="4" t="s">
        <v>11221</v>
      </c>
      <c r="D2878" s="4" t="s">
        <v>1099</v>
      </c>
      <c r="E2878" s="6" t="s">
        <v>2102</v>
      </c>
      <c r="F2878" s="5">
        <f>decoded[[#This Row],[FRT_DEC]]-B2877</f>
        <v>30</v>
      </c>
      <c r="G2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INFO]]))),G2877)</f>
        <v>109</v>
      </c>
    </row>
    <row r="2879" spans="1:7" x14ac:dyDescent="0.25">
      <c r="A2879" s="4" t="s">
        <v>3175</v>
      </c>
      <c r="B2879" s="5">
        <v>335691303687</v>
      </c>
      <c r="C2879" s="4" t="s">
        <v>11222</v>
      </c>
      <c r="D2879" s="4" t="s">
        <v>72</v>
      </c>
      <c r="E2879" s="6" t="s">
        <v>2103</v>
      </c>
      <c r="F2879" s="5">
        <f>decoded[[#This Row],[FRT_DEC]]-B2878</f>
        <v>6</v>
      </c>
      <c r="G2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INFO]]))),G2878)</f>
        <v>109</v>
      </c>
    </row>
    <row r="2880" spans="1:7" x14ac:dyDescent="0.25">
      <c r="A2880" s="4" t="s">
        <v>3176</v>
      </c>
      <c r="B2880" s="5">
        <v>335691303702</v>
      </c>
      <c r="C2880" s="4" t="s">
        <v>11223</v>
      </c>
      <c r="D2880" s="4" t="s">
        <v>40</v>
      </c>
      <c r="E2880" s="6" t="s">
        <v>2042</v>
      </c>
      <c r="F2880" s="5">
        <f>decoded[[#This Row],[FRT_DEC]]-B2879</f>
        <v>15</v>
      </c>
      <c r="G2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INFO]]))),G2879)</f>
        <v>109</v>
      </c>
    </row>
    <row r="2881" spans="1:7" x14ac:dyDescent="0.25">
      <c r="A2881" s="4" t="s">
        <v>3177</v>
      </c>
      <c r="B2881" s="5">
        <v>335691303705</v>
      </c>
      <c r="C2881" s="4" t="s">
        <v>11224</v>
      </c>
      <c r="D2881" s="4" t="s">
        <v>2043</v>
      </c>
      <c r="E2881" s="6" t="s">
        <v>11225</v>
      </c>
      <c r="F2881" s="5">
        <f>decoded[[#This Row],[FRT_DEC]]-B2880</f>
        <v>3</v>
      </c>
      <c r="G2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INFO]]))),G2880)</f>
        <v>109</v>
      </c>
    </row>
    <row r="2882" spans="1:7" ht="30" x14ac:dyDescent="0.25">
      <c r="A2882" s="4" t="s">
        <v>3178</v>
      </c>
      <c r="B2882" s="5">
        <v>335691303727</v>
      </c>
      <c r="C2882" s="4" t="s">
        <v>11226</v>
      </c>
      <c r="D2882" s="4" t="s">
        <v>241</v>
      </c>
      <c r="E2882" s="6" t="s">
        <v>2111</v>
      </c>
      <c r="F2882" s="5">
        <f>decoded[[#This Row],[FRT_DEC]]-B2881</f>
        <v>22</v>
      </c>
      <c r="G2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INFO]]))),G2881)</f>
        <v>109</v>
      </c>
    </row>
    <row r="2883" spans="1:7" x14ac:dyDescent="0.25">
      <c r="A2883" s="4" t="s">
        <v>3179</v>
      </c>
      <c r="B2883" s="5">
        <v>335691303730</v>
      </c>
      <c r="C2883" s="4" t="s">
        <v>11227</v>
      </c>
      <c r="D2883" s="4" t="s">
        <v>243</v>
      </c>
      <c r="E2883" s="6" t="s">
        <v>3939</v>
      </c>
      <c r="F2883" s="5">
        <f>decoded[[#This Row],[FRT_DEC]]-B2882</f>
        <v>3</v>
      </c>
      <c r="G2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INFO]]))),G2882)</f>
        <v>109</v>
      </c>
    </row>
    <row r="2884" spans="1:7" x14ac:dyDescent="0.25">
      <c r="A2884" s="4" t="s">
        <v>3180</v>
      </c>
      <c r="B2884" s="5">
        <v>335691303774</v>
      </c>
      <c r="C2884" s="4" t="s">
        <v>11228</v>
      </c>
      <c r="D2884" s="4" t="s">
        <v>40</v>
      </c>
      <c r="E2884" s="6" t="s">
        <v>44</v>
      </c>
      <c r="F2884" s="5">
        <f>decoded[[#This Row],[FRT_DEC]]-B2883</f>
        <v>44</v>
      </c>
      <c r="G2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INFO]]))),G2883)</f>
        <v>109</v>
      </c>
    </row>
    <row r="2885" spans="1:7" x14ac:dyDescent="0.25">
      <c r="A2885" s="4" t="s">
        <v>3181</v>
      </c>
      <c r="B2885" s="5">
        <v>335691303779</v>
      </c>
      <c r="C2885" s="4" t="s">
        <v>11229</v>
      </c>
      <c r="D2885" s="4" t="s">
        <v>246</v>
      </c>
      <c r="E2885" s="6" t="s">
        <v>11230</v>
      </c>
      <c r="F2885" s="5">
        <f>decoded[[#This Row],[FRT_DEC]]-B2884</f>
        <v>5</v>
      </c>
      <c r="G2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INFO]]))),G2884)</f>
        <v>109</v>
      </c>
    </row>
    <row r="2886" spans="1:7" x14ac:dyDescent="0.25">
      <c r="A2886" s="4" t="s">
        <v>3182</v>
      </c>
      <c r="B2886" s="5">
        <v>335691303786</v>
      </c>
      <c r="C2886" s="4" t="s">
        <v>11231</v>
      </c>
      <c r="D2886" s="4" t="s">
        <v>1099</v>
      </c>
      <c r="E2886" s="6" t="s">
        <v>2104</v>
      </c>
      <c r="F2886" s="5">
        <f>decoded[[#This Row],[FRT_DEC]]-B2885</f>
        <v>7</v>
      </c>
      <c r="G2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INFO]]))),G2885)</f>
        <v>109</v>
      </c>
    </row>
    <row r="2887" spans="1:7" x14ac:dyDescent="0.25">
      <c r="A2887" s="4" t="s">
        <v>3183</v>
      </c>
      <c r="B2887" s="5">
        <v>335691303791</v>
      </c>
      <c r="C2887" s="4" t="s">
        <v>11232</v>
      </c>
      <c r="D2887" s="4" t="s">
        <v>1099</v>
      </c>
      <c r="E2887" s="6" t="s">
        <v>2105</v>
      </c>
      <c r="F2887" s="5">
        <f>decoded[[#This Row],[FRT_DEC]]-B2886</f>
        <v>5</v>
      </c>
      <c r="G2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INFO]]))),G2886)</f>
        <v>109</v>
      </c>
    </row>
    <row r="2888" spans="1:7" x14ac:dyDescent="0.25">
      <c r="A2888" s="4" t="s">
        <v>3184</v>
      </c>
      <c r="B2888" s="5">
        <v>335691303812</v>
      </c>
      <c r="C2888" s="4" t="s">
        <v>11233</v>
      </c>
      <c r="D2888" s="4" t="s">
        <v>72</v>
      </c>
      <c r="E2888" s="6" t="s">
        <v>2092</v>
      </c>
      <c r="F2888" s="5">
        <f>decoded[[#This Row],[FRT_DEC]]-B2887</f>
        <v>21</v>
      </c>
      <c r="G2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INFO]]))),G2887)</f>
        <v>109</v>
      </c>
    </row>
    <row r="2889" spans="1:7" x14ac:dyDescent="0.25">
      <c r="A2889" s="4" t="s">
        <v>3185</v>
      </c>
      <c r="B2889" s="5">
        <v>335691304138</v>
      </c>
      <c r="C2889" s="4" t="s">
        <v>11234</v>
      </c>
      <c r="D2889" s="4" t="s">
        <v>2045</v>
      </c>
      <c r="E2889" s="6" t="s">
        <v>8267</v>
      </c>
      <c r="F2889" s="5">
        <f>decoded[[#This Row],[FRT_DEC]]-B2888</f>
        <v>326</v>
      </c>
      <c r="G2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INFO]]))),G2888)</f>
        <v>109</v>
      </c>
    </row>
    <row r="2890" spans="1:7" x14ac:dyDescent="0.25">
      <c r="A2890" s="4" t="s">
        <v>3186</v>
      </c>
      <c r="B2890" s="5">
        <v>335691304321</v>
      </c>
      <c r="C2890" s="4" t="s">
        <v>11235</v>
      </c>
      <c r="D2890" s="4" t="s">
        <v>249</v>
      </c>
      <c r="E2890" s="6" t="s">
        <v>7869</v>
      </c>
      <c r="F2890" s="5">
        <f>decoded[[#This Row],[FRT_DEC]]-B2889</f>
        <v>183</v>
      </c>
      <c r="G2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INFO]]))),G2889)</f>
        <v>109</v>
      </c>
    </row>
    <row r="2891" spans="1:7" x14ac:dyDescent="0.25">
      <c r="A2891" s="4" t="s">
        <v>3187</v>
      </c>
      <c r="B2891" s="5">
        <v>335691304339</v>
      </c>
      <c r="C2891" s="4" t="s">
        <v>11236</v>
      </c>
      <c r="D2891" s="4" t="s">
        <v>1099</v>
      </c>
      <c r="E2891" s="6" t="s">
        <v>2093</v>
      </c>
      <c r="F2891" s="5">
        <f>decoded[[#This Row],[FRT_DEC]]-B2890</f>
        <v>18</v>
      </c>
      <c r="G2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INFO]]))),G2890)</f>
        <v>109</v>
      </c>
    </row>
    <row r="2892" spans="1:7" x14ac:dyDescent="0.25">
      <c r="A2892" s="4" t="s">
        <v>3188</v>
      </c>
      <c r="B2892" s="5">
        <v>335691304345</v>
      </c>
      <c r="C2892" s="4" t="s">
        <v>11237</v>
      </c>
      <c r="D2892" s="4" t="s">
        <v>1099</v>
      </c>
      <c r="E2892" s="6" t="s">
        <v>2106</v>
      </c>
      <c r="F2892" s="5">
        <f>decoded[[#This Row],[FRT_DEC]]-B2891</f>
        <v>6</v>
      </c>
      <c r="G2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INFO]]))),G2891)</f>
        <v>109</v>
      </c>
    </row>
    <row r="2893" spans="1:7" x14ac:dyDescent="0.25">
      <c r="A2893" s="4" t="s">
        <v>3189</v>
      </c>
      <c r="B2893" s="5">
        <v>335691304359</v>
      </c>
      <c r="C2893" s="4" t="s">
        <v>11238</v>
      </c>
      <c r="D2893" s="4" t="s">
        <v>40</v>
      </c>
      <c r="E2893" s="6" t="s">
        <v>328</v>
      </c>
      <c r="F2893" s="5">
        <f>decoded[[#This Row],[FRT_DEC]]-B2892</f>
        <v>14</v>
      </c>
      <c r="G2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INFO]]))),G2892)</f>
        <v>109</v>
      </c>
    </row>
    <row r="2894" spans="1:7" x14ac:dyDescent="0.25">
      <c r="A2894" s="4" t="s">
        <v>3190</v>
      </c>
      <c r="B2894" s="5">
        <v>335691304362</v>
      </c>
      <c r="C2894" s="4" t="s">
        <v>11239</v>
      </c>
      <c r="D2894" s="4" t="s">
        <v>330</v>
      </c>
      <c r="E2894" s="6" t="s">
        <v>11240</v>
      </c>
      <c r="F2894" s="5">
        <f>decoded[[#This Row],[FRT_DEC]]-B2893</f>
        <v>3</v>
      </c>
      <c r="G2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INFO]]))),G2893)</f>
        <v>109</v>
      </c>
    </row>
    <row r="2895" spans="1:7" x14ac:dyDescent="0.25">
      <c r="A2895" s="4" t="s">
        <v>3191</v>
      </c>
      <c r="B2895" s="5">
        <v>335691304383</v>
      </c>
      <c r="C2895" s="4" t="s">
        <v>11241</v>
      </c>
      <c r="D2895" s="4" t="s">
        <v>40</v>
      </c>
      <c r="E2895" s="6" t="s">
        <v>724</v>
      </c>
      <c r="F2895" s="5">
        <f>decoded[[#This Row],[FRT_DEC]]-B2894</f>
        <v>21</v>
      </c>
      <c r="G2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INFO]]))),G2894)</f>
        <v>109</v>
      </c>
    </row>
    <row r="2896" spans="1:7" x14ac:dyDescent="0.25">
      <c r="A2896" s="4" t="s">
        <v>3192</v>
      </c>
      <c r="B2896" s="5">
        <v>335691304395</v>
      </c>
      <c r="C2896" s="4" t="s">
        <v>11242</v>
      </c>
      <c r="D2896" s="4" t="s">
        <v>40</v>
      </c>
      <c r="E2896" s="6" t="s">
        <v>45</v>
      </c>
      <c r="F2896" s="5">
        <f>decoded[[#This Row],[FRT_DEC]]-B2895</f>
        <v>12</v>
      </c>
      <c r="G2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INFO]]))),G2895)</f>
        <v>109</v>
      </c>
    </row>
    <row r="2897" spans="1:7" x14ac:dyDescent="0.25">
      <c r="A2897" s="4" t="s">
        <v>3193</v>
      </c>
      <c r="B2897" s="5">
        <v>335691304398</v>
      </c>
      <c r="C2897" s="4" t="s">
        <v>11243</v>
      </c>
      <c r="D2897" s="4" t="s">
        <v>46</v>
      </c>
      <c r="E2897" s="6" t="s">
        <v>6961</v>
      </c>
      <c r="F2897" s="5">
        <f>decoded[[#This Row],[FRT_DEC]]-B2896</f>
        <v>3</v>
      </c>
      <c r="G2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INFO]]))),G2896)</f>
        <v>109</v>
      </c>
    </row>
    <row r="2898" spans="1:7" x14ac:dyDescent="0.25">
      <c r="A2898" s="4" t="s">
        <v>3194</v>
      </c>
      <c r="B2898" s="5">
        <v>335691304404</v>
      </c>
      <c r="C2898" s="4" t="s">
        <v>11244</v>
      </c>
      <c r="D2898" s="4" t="s">
        <v>72</v>
      </c>
      <c r="E2898" s="6" t="s">
        <v>3683</v>
      </c>
      <c r="F2898" s="5">
        <f>decoded[[#This Row],[FRT_DEC]]-B2897</f>
        <v>6</v>
      </c>
      <c r="G2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INFO]]))),G2897)</f>
        <v>109</v>
      </c>
    </row>
    <row r="2899" spans="1:7" x14ac:dyDescent="0.25">
      <c r="A2899" s="4" t="s">
        <v>3195</v>
      </c>
      <c r="B2899" s="5">
        <v>335691304410</v>
      </c>
      <c r="C2899" s="4" t="s">
        <v>11245</v>
      </c>
      <c r="D2899" s="4" t="s">
        <v>72</v>
      </c>
      <c r="E2899" s="6" t="s">
        <v>2088</v>
      </c>
      <c r="F2899" s="5">
        <f>decoded[[#This Row],[FRT_DEC]]-B2898</f>
        <v>6</v>
      </c>
      <c r="G2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INFO]]))),G2898)</f>
        <v>109</v>
      </c>
    </row>
    <row r="2900" spans="1:7" x14ac:dyDescent="0.25">
      <c r="A2900" s="4" t="s">
        <v>3196</v>
      </c>
      <c r="B2900" s="5">
        <v>335691304426</v>
      </c>
      <c r="C2900" s="4" t="s">
        <v>11246</v>
      </c>
      <c r="D2900" s="4" t="s">
        <v>72</v>
      </c>
      <c r="E2900" s="6" t="s">
        <v>2107</v>
      </c>
      <c r="F2900" s="5">
        <f>decoded[[#This Row],[FRT_DEC]]-B2899</f>
        <v>16</v>
      </c>
      <c r="G2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INFO]]))),G2899)</f>
        <v>109</v>
      </c>
    </row>
    <row r="2901" spans="1:7" x14ac:dyDescent="0.25">
      <c r="A2901" s="4" t="s">
        <v>3197</v>
      </c>
      <c r="B2901" s="5">
        <v>335691305185</v>
      </c>
      <c r="C2901" s="4" t="s">
        <v>11247</v>
      </c>
      <c r="D2901" s="4" t="s">
        <v>7938</v>
      </c>
      <c r="E2901" s="6" t="s">
        <v>8184</v>
      </c>
      <c r="F2901" s="5">
        <f>decoded[[#This Row],[FRT_DEC]]-B2900</f>
        <v>759</v>
      </c>
      <c r="G2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INFO]]))),G2900)</f>
        <v>109</v>
      </c>
    </row>
    <row r="2902" spans="1:7" x14ac:dyDescent="0.25">
      <c r="A2902" s="4" t="s">
        <v>3198</v>
      </c>
      <c r="B2902" s="5">
        <v>335691305681</v>
      </c>
      <c r="C2902" s="4" t="s">
        <v>11248</v>
      </c>
      <c r="D2902" s="4" t="s">
        <v>7842</v>
      </c>
      <c r="E2902" s="6" t="s">
        <v>7989</v>
      </c>
      <c r="F2902" s="5">
        <f>decoded[[#This Row],[FRT_DEC]]-B2901</f>
        <v>496</v>
      </c>
      <c r="G2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INFO]]))),G2901)</f>
        <v>109</v>
      </c>
    </row>
    <row r="2903" spans="1:7" x14ac:dyDescent="0.25">
      <c r="A2903" s="4" t="s">
        <v>3199</v>
      </c>
      <c r="B2903" s="5">
        <v>335691305687</v>
      </c>
      <c r="C2903" s="4" t="s">
        <v>11249</v>
      </c>
      <c r="D2903" s="4" t="s">
        <v>2044</v>
      </c>
      <c r="E2903" s="6" t="s">
        <v>3931</v>
      </c>
      <c r="F2903" s="5">
        <f>decoded[[#This Row],[FRT_DEC]]-B2902</f>
        <v>6</v>
      </c>
      <c r="G2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INFO]]))),G2902)</f>
        <v>109</v>
      </c>
    </row>
    <row r="2904" spans="1:7" x14ac:dyDescent="0.25">
      <c r="A2904" s="4" t="s">
        <v>3200</v>
      </c>
      <c r="B2904" s="5">
        <v>335691305692</v>
      </c>
      <c r="C2904" s="4" t="s">
        <v>11250</v>
      </c>
      <c r="D2904" s="4" t="s">
        <v>7938</v>
      </c>
      <c r="E2904" s="6" t="s">
        <v>7991</v>
      </c>
      <c r="F2904" s="5">
        <f>decoded[[#This Row],[FRT_DEC]]-B2903</f>
        <v>5</v>
      </c>
      <c r="G2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INFO]]))),G2903)</f>
        <v>109</v>
      </c>
    </row>
    <row r="2905" spans="1:7" x14ac:dyDescent="0.25">
      <c r="A2905" s="4" t="s">
        <v>3201</v>
      </c>
      <c r="B2905" s="5">
        <v>335691312775</v>
      </c>
      <c r="C2905" s="4" t="s">
        <v>11251</v>
      </c>
      <c r="D2905" s="4" t="s">
        <v>7842</v>
      </c>
      <c r="E2905" s="6" t="s">
        <v>7936</v>
      </c>
      <c r="F2905" s="5">
        <f>decoded[[#This Row],[FRT_DEC]]-B2904</f>
        <v>7083</v>
      </c>
      <c r="G2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INFO]]))),G2904)</f>
        <v>109</v>
      </c>
    </row>
    <row r="2906" spans="1:7" x14ac:dyDescent="0.25">
      <c r="A2906" s="4" t="s">
        <v>3202</v>
      </c>
      <c r="B2906" s="5">
        <v>335691313529</v>
      </c>
      <c r="C2906" s="4" t="s">
        <v>11252</v>
      </c>
      <c r="D2906" s="4" t="s">
        <v>7938</v>
      </c>
      <c r="E2906" s="6" t="s">
        <v>7939</v>
      </c>
      <c r="F2906" s="5">
        <f>decoded[[#This Row],[FRT_DEC]]-B2905</f>
        <v>754</v>
      </c>
      <c r="G2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INFO]]))),G2905)</f>
        <v>109</v>
      </c>
    </row>
    <row r="2907" spans="1:7" x14ac:dyDescent="0.25">
      <c r="A2907" s="4" t="s">
        <v>3203</v>
      </c>
      <c r="B2907" s="5">
        <v>335691316102</v>
      </c>
      <c r="C2907" s="4" t="s">
        <v>11253</v>
      </c>
      <c r="D2907" s="4" t="s">
        <v>7842</v>
      </c>
      <c r="E2907" s="6" t="s">
        <v>7989</v>
      </c>
      <c r="F2907" s="5">
        <f>decoded[[#This Row],[FRT_DEC]]-B2906</f>
        <v>2573</v>
      </c>
      <c r="G2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INFO]]))),G2906)</f>
        <v>109</v>
      </c>
    </row>
    <row r="2908" spans="1:7" x14ac:dyDescent="0.25">
      <c r="A2908" s="4" t="s">
        <v>3204</v>
      </c>
      <c r="B2908" s="5">
        <v>335691316108</v>
      </c>
      <c r="C2908" s="4" t="s">
        <v>11254</v>
      </c>
      <c r="D2908" s="4" t="s">
        <v>292</v>
      </c>
      <c r="E2908" s="6" t="s">
        <v>11255</v>
      </c>
      <c r="F2908" s="5">
        <f>decoded[[#This Row],[FRT_DEC]]-B2907</f>
        <v>6</v>
      </c>
      <c r="G2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INFO]]))),G2907)</f>
        <v>109</v>
      </c>
    </row>
    <row r="2909" spans="1:7" x14ac:dyDescent="0.25">
      <c r="A2909" s="4" t="s">
        <v>3205</v>
      </c>
      <c r="B2909" s="5">
        <v>335691316110</v>
      </c>
      <c r="C2909" s="4" t="s">
        <v>11256</v>
      </c>
      <c r="D2909" s="4" t="s">
        <v>216</v>
      </c>
      <c r="E2909" s="6" t="s">
        <v>3970</v>
      </c>
      <c r="F2909" s="5">
        <f>decoded[[#This Row],[FRT_DEC]]-B2908</f>
        <v>2</v>
      </c>
      <c r="G2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INFO]]))),G2908)</f>
        <v>109</v>
      </c>
    </row>
    <row r="2910" spans="1:7" x14ac:dyDescent="0.25">
      <c r="A2910" s="4" t="s">
        <v>3206</v>
      </c>
      <c r="B2910" s="5">
        <v>335691316157</v>
      </c>
      <c r="C2910" s="4" t="s">
        <v>11257</v>
      </c>
      <c r="D2910" s="4" t="s">
        <v>221</v>
      </c>
      <c r="E2910" s="6" t="s">
        <v>222</v>
      </c>
      <c r="F2910" s="5">
        <f>decoded[[#This Row],[FRT_DEC]]-B2909</f>
        <v>47</v>
      </c>
      <c r="G2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INFO]]))),G2909)</f>
        <v>109</v>
      </c>
    </row>
    <row r="2911" spans="1:7" x14ac:dyDescent="0.25">
      <c r="A2911" s="4" t="s">
        <v>3207</v>
      </c>
      <c r="B2911" s="5">
        <v>335691316172</v>
      </c>
      <c r="C2911" s="4" t="s">
        <v>11258</v>
      </c>
      <c r="D2911" s="4" t="s">
        <v>40</v>
      </c>
      <c r="E2911" s="6" t="s">
        <v>293</v>
      </c>
      <c r="F2911" s="5">
        <f>decoded[[#This Row],[FRT_DEC]]-B2910</f>
        <v>15</v>
      </c>
      <c r="G2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INFO]]))),G2910)</f>
        <v>109</v>
      </c>
    </row>
    <row r="2912" spans="1:7" x14ac:dyDescent="0.25">
      <c r="A2912" s="4" t="s">
        <v>3208</v>
      </c>
      <c r="B2912" s="5">
        <v>335691316178</v>
      </c>
      <c r="C2912" s="4" t="s">
        <v>11259</v>
      </c>
      <c r="D2912" s="4" t="s">
        <v>2045</v>
      </c>
      <c r="E2912" s="6" t="s">
        <v>8098</v>
      </c>
      <c r="F2912" s="5">
        <f>decoded[[#This Row],[FRT_DEC]]-B2911</f>
        <v>6</v>
      </c>
      <c r="G2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INFO]]))),G2911)</f>
        <v>109</v>
      </c>
    </row>
    <row r="2913" spans="1:7" x14ac:dyDescent="0.25">
      <c r="A2913" s="4" t="s">
        <v>3209</v>
      </c>
      <c r="B2913" s="5">
        <v>335691316180</v>
      </c>
      <c r="C2913" s="4" t="s">
        <v>11260</v>
      </c>
      <c r="D2913" s="4" t="s">
        <v>294</v>
      </c>
      <c r="E2913" s="6" t="s">
        <v>11261</v>
      </c>
      <c r="F2913" s="5">
        <f>decoded[[#This Row],[FRT_DEC]]-B2912</f>
        <v>2</v>
      </c>
      <c r="G2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INFO]]))),G2912)</f>
        <v>109</v>
      </c>
    </row>
    <row r="2914" spans="1:7" x14ac:dyDescent="0.25">
      <c r="A2914" s="4" t="s">
        <v>3210</v>
      </c>
      <c r="B2914" s="5">
        <v>335691316185</v>
      </c>
      <c r="C2914" s="4" t="s">
        <v>11262</v>
      </c>
      <c r="D2914" s="4" t="s">
        <v>7938</v>
      </c>
      <c r="E2914" s="6" t="s">
        <v>7991</v>
      </c>
      <c r="F2914" s="5">
        <f>decoded[[#This Row],[FRT_DEC]]-B2913</f>
        <v>5</v>
      </c>
      <c r="G2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INFO]]))),G2913)</f>
        <v>109</v>
      </c>
    </row>
    <row r="2915" spans="1:7" x14ac:dyDescent="0.25">
      <c r="A2915" s="4" t="s">
        <v>3211</v>
      </c>
      <c r="B2915" s="5">
        <v>335691317143</v>
      </c>
      <c r="C2915" s="4" t="s">
        <v>11263</v>
      </c>
      <c r="D2915" s="4" t="s">
        <v>7842</v>
      </c>
      <c r="E2915" s="6" t="s">
        <v>7993</v>
      </c>
      <c r="F2915" s="5">
        <f>decoded[[#This Row],[FRT_DEC]]-B2914</f>
        <v>958</v>
      </c>
      <c r="G2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INFO]]))),G2914)</f>
        <v>109</v>
      </c>
    </row>
    <row r="2916" spans="1:7" x14ac:dyDescent="0.25">
      <c r="A2916" s="4" t="s">
        <v>3212</v>
      </c>
      <c r="B2916" s="5">
        <v>335691317161</v>
      </c>
      <c r="C2916" s="4" t="s">
        <v>11264</v>
      </c>
      <c r="D2916" s="4" t="s">
        <v>1099</v>
      </c>
      <c r="E2916" s="6" t="s">
        <v>2081</v>
      </c>
      <c r="F2916" s="5">
        <f>decoded[[#This Row],[FRT_DEC]]-B2915</f>
        <v>18</v>
      </c>
      <c r="G2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INFO]]))),G2915)</f>
        <v>109</v>
      </c>
    </row>
    <row r="2917" spans="1:7" x14ac:dyDescent="0.25">
      <c r="A2917" s="4" t="s">
        <v>3213</v>
      </c>
      <c r="B2917" s="5">
        <v>335691317165</v>
      </c>
      <c r="C2917" s="4" t="s">
        <v>11265</v>
      </c>
      <c r="D2917" s="4" t="s">
        <v>1099</v>
      </c>
      <c r="E2917" s="6" t="s">
        <v>2089</v>
      </c>
      <c r="F2917" s="5">
        <f>decoded[[#This Row],[FRT_DEC]]-B2916</f>
        <v>4</v>
      </c>
      <c r="G2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INFO]]))),G2916)</f>
        <v>109</v>
      </c>
    </row>
    <row r="2918" spans="1:7" x14ac:dyDescent="0.25">
      <c r="A2918" s="4" t="s">
        <v>3214</v>
      </c>
      <c r="B2918" s="5">
        <v>335691317172</v>
      </c>
      <c r="C2918" s="4" t="s">
        <v>11266</v>
      </c>
      <c r="D2918" s="4" t="s">
        <v>72</v>
      </c>
      <c r="E2918" s="6" t="s">
        <v>2090</v>
      </c>
      <c r="F2918" s="5">
        <f>decoded[[#This Row],[FRT_DEC]]-B2917</f>
        <v>7</v>
      </c>
      <c r="G2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INFO]]))),G2917)</f>
        <v>109</v>
      </c>
    </row>
    <row r="2919" spans="1:7" x14ac:dyDescent="0.25">
      <c r="A2919" s="4" t="s">
        <v>3215</v>
      </c>
      <c r="B2919" s="5">
        <v>335691317187</v>
      </c>
      <c r="C2919" s="4" t="s">
        <v>11267</v>
      </c>
      <c r="D2919" s="4" t="s">
        <v>6</v>
      </c>
      <c r="E2919" s="6" t="s">
        <v>11268</v>
      </c>
      <c r="F2919" s="5">
        <f>decoded[[#This Row],[FRT_DEC]]-B2918</f>
        <v>15</v>
      </c>
      <c r="G2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INFO]]))),G2918)</f>
        <v>110</v>
      </c>
    </row>
    <row r="2920" spans="1:7" x14ac:dyDescent="0.25">
      <c r="A2920" s="4" t="s">
        <v>3216</v>
      </c>
      <c r="B2920" s="5">
        <v>335691317212</v>
      </c>
      <c r="C2920" s="4" t="s">
        <v>11269</v>
      </c>
      <c r="D2920" s="4" t="s">
        <v>72</v>
      </c>
      <c r="E2920" s="6" t="s">
        <v>2092</v>
      </c>
      <c r="F2920" s="5">
        <f>decoded[[#This Row],[FRT_DEC]]-B2919</f>
        <v>25</v>
      </c>
      <c r="G2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INFO]]))),G2919)</f>
        <v>110</v>
      </c>
    </row>
    <row r="2921" spans="1:7" x14ac:dyDescent="0.25">
      <c r="A2921" s="4" t="s">
        <v>3217</v>
      </c>
      <c r="B2921" s="5">
        <v>335691317236</v>
      </c>
      <c r="C2921" s="4" t="s">
        <v>11270</v>
      </c>
      <c r="D2921" s="4" t="s">
        <v>3671</v>
      </c>
      <c r="E2921" s="6" t="s">
        <v>11271</v>
      </c>
      <c r="F2921" s="5">
        <f>decoded[[#This Row],[FRT_DEC]]-B2920</f>
        <v>24</v>
      </c>
      <c r="G2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INFO]]))),G2920)</f>
        <v>110</v>
      </c>
    </row>
    <row r="2922" spans="1:7" x14ac:dyDescent="0.25">
      <c r="A2922" s="4" t="s">
        <v>3218</v>
      </c>
      <c r="B2922" s="5">
        <v>335691317239</v>
      </c>
      <c r="C2922" s="4" t="s">
        <v>11272</v>
      </c>
      <c r="D2922" s="4" t="s">
        <v>3671</v>
      </c>
      <c r="E2922" s="6" t="s">
        <v>7881</v>
      </c>
      <c r="F2922" s="5">
        <f>decoded[[#This Row],[FRT_DEC]]-B2921</f>
        <v>3</v>
      </c>
      <c r="G2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INFO]]))),G2921)</f>
        <v>110</v>
      </c>
    </row>
    <row r="2923" spans="1:7" x14ac:dyDescent="0.25">
      <c r="A2923" s="4" t="s">
        <v>3219</v>
      </c>
      <c r="B2923" s="5">
        <v>335691318165</v>
      </c>
      <c r="C2923" s="4" t="s">
        <v>11273</v>
      </c>
      <c r="D2923" s="4" t="s">
        <v>249</v>
      </c>
      <c r="E2923" s="6" t="s">
        <v>7627</v>
      </c>
      <c r="F2923" s="5">
        <f>decoded[[#This Row],[FRT_DEC]]-B2922</f>
        <v>926</v>
      </c>
      <c r="G2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INFO]]))),G2922)</f>
        <v>110</v>
      </c>
    </row>
    <row r="2924" spans="1:7" x14ac:dyDescent="0.25">
      <c r="A2924" s="4" t="s">
        <v>3220</v>
      </c>
      <c r="B2924" s="5">
        <v>335691318170</v>
      </c>
      <c r="C2924" s="4" t="s">
        <v>11274</v>
      </c>
      <c r="D2924" s="4" t="s">
        <v>7938</v>
      </c>
      <c r="E2924" s="6" t="s">
        <v>7998</v>
      </c>
      <c r="F2924" s="5">
        <f>decoded[[#This Row],[FRT_DEC]]-B2923</f>
        <v>5</v>
      </c>
      <c r="G2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INFO]]))),G2923)</f>
        <v>110</v>
      </c>
    </row>
    <row r="2925" spans="1:7" x14ac:dyDescent="0.25">
      <c r="A2925" s="4" t="s">
        <v>3221</v>
      </c>
      <c r="B2925" s="5">
        <v>335691321798</v>
      </c>
      <c r="C2925" s="4" t="s">
        <v>11275</v>
      </c>
      <c r="D2925" s="4" t="s">
        <v>5</v>
      </c>
      <c r="E2925" s="6" t="s">
        <v>11276</v>
      </c>
      <c r="F2925" s="5">
        <f>decoded[[#This Row],[FRT_DEC]]-B2924</f>
        <v>3628</v>
      </c>
      <c r="G2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INFO]]))),G2924)</f>
        <v>110</v>
      </c>
    </row>
    <row r="2926" spans="1:7" x14ac:dyDescent="0.25">
      <c r="A2926" s="4" t="s">
        <v>3222</v>
      </c>
      <c r="B2926" s="5">
        <v>335691321800</v>
      </c>
      <c r="C2926" s="4" t="s">
        <v>11277</v>
      </c>
      <c r="D2926" s="4" t="s">
        <v>5</v>
      </c>
      <c r="E2926" s="6" t="s">
        <v>7877</v>
      </c>
      <c r="F2926" s="5">
        <f>decoded[[#This Row],[FRT_DEC]]-B2925</f>
        <v>2</v>
      </c>
      <c r="G2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INFO]]))),G2925)</f>
        <v>110</v>
      </c>
    </row>
    <row r="2927" spans="1:7" x14ac:dyDescent="0.25">
      <c r="A2927" s="4" t="s">
        <v>3223</v>
      </c>
      <c r="B2927" s="5">
        <v>335691321803</v>
      </c>
      <c r="C2927" s="4" t="s">
        <v>11278</v>
      </c>
      <c r="D2927" s="4" t="s">
        <v>3686</v>
      </c>
      <c r="E2927" s="6" t="s">
        <v>11279</v>
      </c>
      <c r="F2927" s="5">
        <f>decoded[[#This Row],[FRT_DEC]]-B2926</f>
        <v>3</v>
      </c>
      <c r="G2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INFO]]))),G2926)</f>
        <v>110</v>
      </c>
    </row>
    <row r="2928" spans="1:7" x14ac:dyDescent="0.25">
      <c r="A2928" s="4" t="s">
        <v>3224</v>
      </c>
      <c r="B2928" s="5">
        <v>335691321806</v>
      </c>
      <c r="C2928" s="4" t="s">
        <v>11280</v>
      </c>
      <c r="D2928" s="4" t="s">
        <v>3686</v>
      </c>
      <c r="E2928" s="6" t="s">
        <v>7878</v>
      </c>
      <c r="F2928" s="5">
        <f>decoded[[#This Row],[FRT_DEC]]-B2927</f>
        <v>3</v>
      </c>
      <c r="G2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INFO]]))),G2927)</f>
        <v>110</v>
      </c>
    </row>
    <row r="2929" spans="1:7" x14ac:dyDescent="0.25">
      <c r="A2929" s="4" t="s">
        <v>3225</v>
      </c>
      <c r="B2929" s="5">
        <v>335691321815</v>
      </c>
      <c r="C2929" s="4" t="s">
        <v>11281</v>
      </c>
      <c r="D2929" s="4" t="s">
        <v>7842</v>
      </c>
      <c r="E2929" s="6" t="s">
        <v>8006</v>
      </c>
      <c r="F2929" s="5">
        <f>decoded[[#This Row],[FRT_DEC]]-B2928</f>
        <v>9</v>
      </c>
      <c r="G2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INFO]]))),G2928)</f>
        <v>110</v>
      </c>
    </row>
    <row r="2930" spans="1:7" x14ac:dyDescent="0.25">
      <c r="A2930" s="4" t="s">
        <v>3226</v>
      </c>
      <c r="B2930" s="5">
        <v>335691321825</v>
      </c>
      <c r="C2930" s="4" t="s">
        <v>11282</v>
      </c>
      <c r="D2930" s="4" t="s">
        <v>241</v>
      </c>
      <c r="E2930" s="6" t="s">
        <v>2110</v>
      </c>
      <c r="F2930" s="5">
        <f>decoded[[#This Row],[FRT_DEC]]-B2929</f>
        <v>10</v>
      </c>
      <c r="G2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INFO]]))),G2929)</f>
        <v>110</v>
      </c>
    </row>
    <row r="2931" spans="1:7" x14ac:dyDescent="0.25">
      <c r="A2931" s="4" t="s">
        <v>3227</v>
      </c>
      <c r="B2931" s="5">
        <v>335691321828</v>
      </c>
      <c r="C2931" s="4" t="s">
        <v>11283</v>
      </c>
      <c r="D2931" s="4" t="s">
        <v>243</v>
      </c>
      <c r="E2931" s="6" t="s">
        <v>3984</v>
      </c>
      <c r="F2931" s="5">
        <f>decoded[[#This Row],[FRT_DEC]]-B2930</f>
        <v>3</v>
      </c>
      <c r="G2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INFO]]))),G2930)</f>
        <v>110</v>
      </c>
    </row>
    <row r="2932" spans="1:7" x14ac:dyDescent="0.25">
      <c r="A2932" s="4" t="s">
        <v>3228</v>
      </c>
      <c r="B2932" s="5">
        <v>335691321833</v>
      </c>
      <c r="C2932" s="4" t="s">
        <v>11284</v>
      </c>
      <c r="D2932" s="4" t="s">
        <v>1099</v>
      </c>
      <c r="E2932" s="6" t="s">
        <v>2093</v>
      </c>
      <c r="F2932" s="5">
        <f>decoded[[#This Row],[FRT_DEC]]-B2931</f>
        <v>5</v>
      </c>
      <c r="G2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INFO]]))),G2931)</f>
        <v>110</v>
      </c>
    </row>
    <row r="2933" spans="1:7" x14ac:dyDescent="0.25">
      <c r="A2933" s="4" t="s">
        <v>3229</v>
      </c>
      <c r="B2933" s="5">
        <v>335691321838</v>
      </c>
      <c r="C2933" s="4" t="s">
        <v>11285</v>
      </c>
      <c r="D2933" s="4" t="s">
        <v>72</v>
      </c>
      <c r="E2933" s="6" t="s">
        <v>2094</v>
      </c>
      <c r="F2933" s="5">
        <f>decoded[[#This Row],[FRT_DEC]]-B2932</f>
        <v>5</v>
      </c>
      <c r="G2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INFO]]))),G2932)</f>
        <v>110</v>
      </c>
    </row>
    <row r="2934" spans="1:7" x14ac:dyDescent="0.25">
      <c r="A2934" s="4" t="s">
        <v>3230</v>
      </c>
      <c r="B2934" s="5">
        <v>335691321844</v>
      </c>
      <c r="C2934" s="4" t="s">
        <v>11286</v>
      </c>
      <c r="D2934" s="4" t="s">
        <v>72</v>
      </c>
      <c r="E2934" s="6" t="s">
        <v>2095</v>
      </c>
      <c r="F2934" s="5">
        <f>decoded[[#This Row],[FRT_DEC]]-B2933</f>
        <v>6</v>
      </c>
      <c r="G2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INFO]]))),G2933)</f>
        <v>110</v>
      </c>
    </row>
    <row r="2935" spans="1:7" x14ac:dyDescent="0.25">
      <c r="A2935" s="4" t="s">
        <v>3231</v>
      </c>
      <c r="B2935" s="5">
        <v>335691321856</v>
      </c>
      <c r="C2935" s="4" t="s">
        <v>11287</v>
      </c>
      <c r="D2935" s="4" t="s">
        <v>246</v>
      </c>
      <c r="E2935" s="6" t="s">
        <v>11288</v>
      </c>
      <c r="F2935" s="5">
        <f>decoded[[#This Row],[FRT_DEC]]-B2934</f>
        <v>12</v>
      </c>
      <c r="G2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INFO]]))),G2934)</f>
        <v>110</v>
      </c>
    </row>
    <row r="2936" spans="1:7" x14ac:dyDescent="0.25">
      <c r="A2936" s="4" t="s">
        <v>3232</v>
      </c>
      <c r="B2936" s="5">
        <v>335691321860</v>
      </c>
      <c r="C2936" s="4" t="s">
        <v>11289</v>
      </c>
      <c r="D2936" s="4" t="s">
        <v>7938</v>
      </c>
      <c r="E2936" s="6" t="s">
        <v>8012</v>
      </c>
      <c r="F2936" s="5">
        <f>decoded[[#This Row],[FRT_DEC]]-B2935</f>
        <v>4</v>
      </c>
      <c r="G2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INFO]]))),G2935)</f>
        <v>110</v>
      </c>
    </row>
    <row r="2937" spans="1:7" x14ac:dyDescent="0.25">
      <c r="A2937" s="4" t="s">
        <v>3233</v>
      </c>
      <c r="B2937" s="5">
        <v>335691322253</v>
      </c>
      <c r="C2937" s="4" t="s">
        <v>11290</v>
      </c>
      <c r="D2937" s="4" t="s">
        <v>7842</v>
      </c>
      <c r="E2937" s="6" t="s">
        <v>8130</v>
      </c>
      <c r="F2937" s="5">
        <f>decoded[[#This Row],[FRT_DEC]]-B2936</f>
        <v>393</v>
      </c>
      <c r="G2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INFO]]))),G2936)</f>
        <v>110</v>
      </c>
    </row>
    <row r="2938" spans="1:7" x14ac:dyDescent="0.25">
      <c r="A2938" s="4" t="s">
        <v>3234</v>
      </c>
      <c r="B2938" s="5">
        <v>335691322260</v>
      </c>
      <c r="C2938" s="4" t="s">
        <v>11291</v>
      </c>
      <c r="D2938" s="4" t="s">
        <v>1099</v>
      </c>
      <c r="E2938" s="6" t="s">
        <v>2096</v>
      </c>
      <c r="F2938" s="5">
        <f>decoded[[#This Row],[FRT_DEC]]-B2937</f>
        <v>7</v>
      </c>
      <c r="G2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INFO]]))),G2937)</f>
        <v>110</v>
      </c>
    </row>
    <row r="2939" spans="1:7" x14ac:dyDescent="0.25">
      <c r="A2939" s="4" t="s">
        <v>3235</v>
      </c>
      <c r="B2939" s="5">
        <v>335691322265</v>
      </c>
      <c r="C2939" s="4" t="s">
        <v>11292</v>
      </c>
      <c r="D2939" s="4" t="s">
        <v>72</v>
      </c>
      <c r="E2939" s="6" t="s">
        <v>2097</v>
      </c>
      <c r="F2939" s="5">
        <f>decoded[[#This Row],[FRT_DEC]]-B2938</f>
        <v>5</v>
      </c>
      <c r="G2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INFO]]))),G2938)</f>
        <v>110</v>
      </c>
    </row>
    <row r="2940" spans="1:7" x14ac:dyDescent="0.25">
      <c r="A2940" s="4" t="s">
        <v>3236</v>
      </c>
      <c r="B2940" s="5">
        <v>335691322277</v>
      </c>
      <c r="C2940" s="4" t="s">
        <v>11293</v>
      </c>
      <c r="D2940" s="4" t="s">
        <v>3672</v>
      </c>
      <c r="E2940" s="6" t="s">
        <v>5337</v>
      </c>
      <c r="F2940" s="5">
        <f>decoded[[#This Row],[FRT_DEC]]-B2939</f>
        <v>12</v>
      </c>
      <c r="G2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INFO]]))),G2939)</f>
        <v>110</v>
      </c>
    </row>
    <row r="2941" spans="1:7" x14ac:dyDescent="0.25">
      <c r="A2941" s="4" t="s">
        <v>3237</v>
      </c>
      <c r="B2941" s="5">
        <v>335691323020</v>
      </c>
      <c r="C2941" s="4" t="s">
        <v>11294</v>
      </c>
      <c r="D2941" s="4" t="s">
        <v>262</v>
      </c>
      <c r="E2941" s="6" t="s">
        <v>5338</v>
      </c>
      <c r="F2941" s="5">
        <f>decoded[[#This Row],[FRT_DEC]]-B2940</f>
        <v>743</v>
      </c>
      <c r="G2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INFO]]))),G2940)</f>
        <v>110</v>
      </c>
    </row>
    <row r="2942" spans="1:7" x14ac:dyDescent="0.25">
      <c r="A2942" s="4" t="s">
        <v>3238</v>
      </c>
      <c r="B2942" s="5">
        <v>335691323026</v>
      </c>
      <c r="C2942" s="4" t="s">
        <v>11295</v>
      </c>
      <c r="D2942" s="4" t="s">
        <v>7938</v>
      </c>
      <c r="E2942" s="6" t="s">
        <v>8136</v>
      </c>
      <c r="F2942" s="5">
        <f>decoded[[#This Row],[FRT_DEC]]-B2941</f>
        <v>6</v>
      </c>
      <c r="G2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INFO]]))),G2941)</f>
        <v>110</v>
      </c>
    </row>
    <row r="2943" spans="1:7" x14ac:dyDescent="0.25">
      <c r="A2943" s="4" t="s">
        <v>3239</v>
      </c>
      <c r="B2943" s="5">
        <v>335691324365</v>
      </c>
      <c r="C2943" s="4" t="s">
        <v>11296</v>
      </c>
      <c r="D2943" s="4" t="s">
        <v>84</v>
      </c>
      <c r="E2943" s="6" t="s">
        <v>3977</v>
      </c>
      <c r="F2943" s="5">
        <f>decoded[[#This Row],[FRT_DEC]]-B2942</f>
        <v>1339</v>
      </c>
      <c r="G2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INFO]]))),G2942)</f>
        <v>110</v>
      </c>
    </row>
    <row r="2944" spans="1:7" x14ac:dyDescent="0.25">
      <c r="A2944" s="4" t="s">
        <v>3240</v>
      </c>
      <c r="B2944" s="5">
        <v>335691324368</v>
      </c>
      <c r="C2944" s="4" t="s">
        <v>11297</v>
      </c>
      <c r="D2944" s="4" t="s">
        <v>3684</v>
      </c>
      <c r="E2944" s="6" t="s">
        <v>11298</v>
      </c>
      <c r="F2944" s="5">
        <f>decoded[[#This Row],[FRT_DEC]]-B2943</f>
        <v>3</v>
      </c>
      <c r="G2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INFO]]))),G2943)</f>
        <v>110</v>
      </c>
    </row>
    <row r="2945" spans="1:7" x14ac:dyDescent="0.25">
      <c r="A2945" s="4" t="s">
        <v>3241</v>
      </c>
      <c r="B2945" s="5">
        <v>335691324370</v>
      </c>
      <c r="C2945" s="4" t="s">
        <v>11299</v>
      </c>
      <c r="D2945" s="4" t="s">
        <v>3684</v>
      </c>
      <c r="E2945" s="6" t="s">
        <v>7879</v>
      </c>
      <c r="F2945" s="5">
        <f>decoded[[#This Row],[FRT_DEC]]-B2944</f>
        <v>2</v>
      </c>
      <c r="G2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INFO]]))),G2944)</f>
        <v>110</v>
      </c>
    </row>
    <row r="2946" spans="1:7" x14ac:dyDescent="0.25">
      <c r="A2946" s="4" t="s">
        <v>3242</v>
      </c>
      <c r="B2946" s="5">
        <v>335691324391</v>
      </c>
      <c r="C2946" s="4" t="s">
        <v>11300</v>
      </c>
      <c r="D2946" s="4" t="s">
        <v>85</v>
      </c>
      <c r="E2946" s="6" t="s">
        <v>263</v>
      </c>
      <c r="F2946" s="5">
        <f>decoded[[#This Row],[FRT_DEC]]-B2945</f>
        <v>21</v>
      </c>
      <c r="G2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INFO]]))),G2945)</f>
        <v>110</v>
      </c>
    </row>
    <row r="2947" spans="1:7" x14ac:dyDescent="0.25">
      <c r="A2947" s="4" t="s">
        <v>3243</v>
      </c>
      <c r="B2947" s="5">
        <v>335691324532</v>
      </c>
      <c r="C2947" s="4" t="s">
        <v>11301</v>
      </c>
      <c r="D2947" s="4" t="s">
        <v>87</v>
      </c>
      <c r="E2947" s="6" t="s">
        <v>3695</v>
      </c>
      <c r="F2947" s="5">
        <f>decoded[[#This Row],[FRT_DEC]]-B2946</f>
        <v>141</v>
      </c>
      <c r="G2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INFO]]))),G2946)</f>
        <v>110</v>
      </c>
    </row>
    <row r="2948" spans="1:7" x14ac:dyDescent="0.25">
      <c r="A2948" s="4" t="s">
        <v>3244</v>
      </c>
      <c r="B2948" s="5">
        <v>335691324697</v>
      </c>
      <c r="C2948" s="4" t="s">
        <v>11302</v>
      </c>
      <c r="D2948" s="4" t="s">
        <v>43</v>
      </c>
      <c r="E2948" s="6" t="s">
        <v>3675</v>
      </c>
      <c r="F2948" s="5">
        <f>decoded[[#This Row],[FRT_DEC]]-B2947</f>
        <v>165</v>
      </c>
      <c r="G2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INFO]]))),G2947)</f>
        <v>110</v>
      </c>
    </row>
    <row r="2949" spans="1:7" x14ac:dyDescent="0.25">
      <c r="A2949" s="4" t="s">
        <v>3245</v>
      </c>
      <c r="B2949" s="5">
        <v>335691324701</v>
      </c>
      <c r="C2949" s="4" t="s">
        <v>11303</v>
      </c>
      <c r="D2949" s="4" t="s">
        <v>3685</v>
      </c>
      <c r="E2949" s="6" t="s">
        <v>11304</v>
      </c>
      <c r="F2949" s="5">
        <f>decoded[[#This Row],[FRT_DEC]]-B2948</f>
        <v>4</v>
      </c>
      <c r="G2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INFO]]))),G2948)</f>
        <v>110</v>
      </c>
    </row>
    <row r="2950" spans="1:7" x14ac:dyDescent="0.25">
      <c r="A2950" s="4" t="s">
        <v>3246</v>
      </c>
      <c r="B2950" s="5">
        <v>335691324703</v>
      </c>
      <c r="C2950" s="4" t="s">
        <v>11305</v>
      </c>
      <c r="D2950" s="4" t="s">
        <v>3685</v>
      </c>
      <c r="E2950" s="6" t="s">
        <v>7880</v>
      </c>
      <c r="F2950" s="5">
        <f>decoded[[#This Row],[FRT_DEC]]-B2949</f>
        <v>2</v>
      </c>
      <c r="G2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INFO]]))),G2949)</f>
        <v>110</v>
      </c>
    </row>
    <row r="2951" spans="1:7" x14ac:dyDescent="0.25">
      <c r="A2951" s="4" t="s">
        <v>3247</v>
      </c>
      <c r="B2951" s="5">
        <v>335691324717</v>
      </c>
      <c r="C2951" s="4" t="s">
        <v>11306</v>
      </c>
      <c r="D2951" s="4" t="s">
        <v>7842</v>
      </c>
      <c r="E2951" s="6" t="s">
        <v>7845</v>
      </c>
      <c r="F2951" s="5">
        <f>decoded[[#This Row],[FRT_DEC]]-B2950</f>
        <v>14</v>
      </c>
      <c r="G2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INFO]]))),G2950)</f>
        <v>110</v>
      </c>
    </row>
    <row r="2952" spans="1:7" x14ac:dyDescent="0.25">
      <c r="A2952" s="4" t="s">
        <v>3248</v>
      </c>
      <c r="B2952" s="5">
        <v>335691324725</v>
      </c>
      <c r="C2952" s="4" t="s">
        <v>11307</v>
      </c>
      <c r="D2952" s="4" t="s">
        <v>7938</v>
      </c>
      <c r="E2952" s="6" t="s">
        <v>8149</v>
      </c>
      <c r="F2952" s="5">
        <f>decoded[[#This Row],[FRT_DEC]]-B2951</f>
        <v>8</v>
      </c>
      <c r="G2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INFO]]))),G2951)</f>
        <v>110</v>
      </c>
    </row>
    <row r="2953" spans="1:7" x14ac:dyDescent="0.25">
      <c r="A2953" s="4" t="s">
        <v>3249</v>
      </c>
      <c r="B2953" s="5">
        <v>335691324728</v>
      </c>
      <c r="C2953" s="4" t="s">
        <v>11308</v>
      </c>
      <c r="D2953" s="4" t="s">
        <v>7842</v>
      </c>
      <c r="E2953" s="6" t="s">
        <v>8151</v>
      </c>
      <c r="F2953" s="5">
        <f>decoded[[#This Row],[FRT_DEC]]-B2952</f>
        <v>3</v>
      </c>
      <c r="G2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INFO]]))),G2952)</f>
        <v>110</v>
      </c>
    </row>
    <row r="2954" spans="1:7" x14ac:dyDescent="0.25">
      <c r="A2954" s="4" t="s">
        <v>3250</v>
      </c>
      <c r="B2954" s="5">
        <v>335691324749</v>
      </c>
      <c r="C2954" s="4" t="s">
        <v>11309</v>
      </c>
      <c r="D2954" s="4" t="s">
        <v>1099</v>
      </c>
      <c r="E2954" s="6" t="s">
        <v>2098</v>
      </c>
      <c r="F2954" s="5">
        <f>decoded[[#This Row],[FRT_DEC]]-B2953</f>
        <v>21</v>
      </c>
      <c r="G2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INFO]]))),G2953)</f>
        <v>110</v>
      </c>
    </row>
    <row r="2955" spans="1:7" x14ac:dyDescent="0.25">
      <c r="A2955" s="4" t="s">
        <v>3251</v>
      </c>
      <c r="B2955" s="5">
        <v>335691324755</v>
      </c>
      <c r="C2955" s="4" t="s">
        <v>11310</v>
      </c>
      <c r="D2955" s="4" t="s">
        <v>72</v>
      </c>
      <c r="E2955" s="6" t="s">
        <v>2099</v>
      </c>
      <c r="F2955" s="5">
        <f>decoded[[#This Row],[FRT_DEC]]-B2954</f>
        <v>6</v>
      </c>
      <c r="G2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INFO]]))),G2954)</f>
        <v>110</v>
      </c>
    </row>
    <row r="2956" spans="1:7" x14ac:dyDescent="0.25">
      <c r="A2956" s="4" t="s">
        <v>3252</v>
      </c>
      <c r="B2956" s="5">
        <v>335691324777</v>
      </c>
      <c r="C2956" s="4" t="s">
        <v>11311</v>
      </c>
      <c r="D2956" s="4" t="s">
        <v>1099</v>
      </c>
      <c r="E2956" s="6" t="s">
        <v>2100</v>
      </c>
      <c r="F2956" s="5">
        <f>decoded[[#This Row],[FRT_DEC]]-B2955</f>
        <v>22</v>
      </c>
      <c r="G2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INFO]]))),G2955)</f>
        <v>110</v>
      </c>
    </row>
    <row r="2957" spans="1:7" x14ac:dyDescent="0.25">
      <c r="A2957" s="4" t="s">
        <v>3253</v>
      </c>
      <c r="B2957" s="5">
        <v>335691324783</v>
      </c>
      <c r="C2957" s="4" t="s">
        <v>11312</v>
      </c>
      <c r="D2957" s="4" t="s">
        <v>72</v>
      </c>
      <c r="E2957" s="6" t="s">
        <v>2101</v>
      </c>
      <c r="F2957" s="5">
        <f>decoded[[#This Row],[FRT_DEC]]-B2956</f>
        <v>6</v>
      </c>
      <c r="G2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INFO]]))),G2956)</f>
        <v>110</v>
      </c>
    </row>
    <row r="2958" spans="1:7" x14ac:dyDescent="0.25">
      <c r="A2958" s="4" t="s">
        <v>3254</v>
      </c>
      <c r="B2958" s="5">
        <v>335691324805</v>
      </c>
      <c r="C2958" s="4" t="s">
        <v>11313</v>
      </c>
      <c r="D2958" s="4" t="s">
        <v>1099</v>
      </c>
      <c r="E2958" s="6" t="s">
        <v>2102</v>
      </c>
      <c r="F2958" s="5">
        <f>decoded[[#This Row],[FRT_DEC]]-B2957</f>
        <v>22</v>
      </c>
      <c r="G2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INFO]]))),G2957)</f>
        <v>110</v>
      </c>
    </row>
    <row r="2959" spans="1:7" x14ac:dyDescent="0.25">
      <c r="A2959" s="4" t="s">
        <v>3255</v>
      </c>
      <c r="B2959" s="5">
        <v>335691324810</v>
      </c>
      <c r="C2959" s="4" t="s">
        <v>11314</v>
      </c>
      <c r="D2959" s="4" t="s">
        <v>72</v>
      </c>
      <c r="E2959" s="6" t="s">
        <v>2103</v>
      </c>
      <c r="F2959" s="5">
        <f>decoded[[#This Row],[FRT_DEC]]-B2958</f>
        <v>5</v>
      </c>
      <c r="G2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INFO]]))),G2958)</f>
        <v>110</v>
      </c>
    </row>
    <row r="2960" spans="1:7" x14ac:dyDescent="0.25">
      <c r="A2960" s="4" t="s">
        <v>3256</v>
      </c>
      <c r="B2960" s="5">
        <v>335691324824</v>
      </c>
      <c r="C2960" s="4" t="s">
        <v>11315</v>
      </c>
      <c r="D2960" s="4" t="s">
        <v>40</v>
      </c>
      <c r="E2960" s="6" t="s">
        <v>2042</v>
      </c>
      <c r="F2960" s="5">
        <f>decoded[[#This Row],[FRT_DEC]]-B2959</f>
        <v>14</v>
      </c>
      <c r="G2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INFO]]))),G2959)</f>
        <v>110</v>
      </c>
    </row>
    <row r="2961" spans="1:7" x14ac:dyDescent="0.25">
      <c r="A2961" s="4" t="s">
        <v>3257</v>
      </c>
      <c r="B2961" s="5">
        <v>335691324828</v>
      </c>
      <c r="C2961" s="4" t="s">
        <v>11316</v>
      </c>
      <c r="D2961" s="4" t="s">
        <v>2043</v>
      </c>
      <c r="E2961" s="6" t="s">
        <v>11317</v>
      </c>
      <c r="F2961" s="5">
        <f>decoded[[#This Row],[FRT_DEC]]-B2960</f>
        <v>4</v>
      </c>
      <c r="G2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INFO]]))),G2960)</f>
        <v>110</v>
      </c>
    </row>
    <row r="2962" spans="1:7" ht="30" x14ac:dyDescent="0.25">
      <c r="A2962" s="4" t="s">
        <v>3258</v>
      </c>
      <c r="B2962" s="5">
        <v>335691324849</v>
      </c>
      <c r="C2962" s="4" t="s">
        <v>11318</v>
      </c>
      <c r="D2962" s="4" t="s">
        <v>241</v>
      </c>
      <c r="E2962" s="6" t="s">
        <v>2111</v>
      </c>
      <c r="F2962" s="5">
        <f>decoded[[#This Row],[FRT_DEC]]-B2961</f>
        <v>21</v>
      </c>
      <c r="G2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INFO]]))),G2961)</f>
        <v>110</v>
      </c>
    </row>
    <row r="2963" spans="1:7" x14ac:dyDescent="0.25">
      <c r="A2963" s="4" t="s">
        <v>3259</v>
      </c>
      <c r="B2963" s="5">
        <v>335691324854</v>
      </c>
      <c r="C2963" s="4" t="s">
        <v>11319</v>
      </c>
      <c r="D2963" s="4" t="s">
        <v>243</v>
      </c>
      <c r="E2963" s="6" t="s">
        <v>3939</v>
      </c>
      <c r="F2963" s="5">
        <f>decoded[[#This Row],[FRT_DEC]]-B2962</f>
        <v>5</v>
      </c>
      <c r="G2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INFO]]))),G2962)</f>
        <v>110</v>
      </c>
    </row>
    <row r="2964" spans="1:7" x14ac:dyDescent="0.25">
      <c r="A2964" s="4" t="s">
        <v>3260</v>
      </c>
      <c r="B2964" s="5">
        <v>335691324907</v>
      </c>
      <c r="C2964" s="4" t="s">
        <v>11320</v>
      </c>
      <c r="D2964" s="4" t="s">
        <v>40</v>
      </c>
      <c r="E2964" s="6" t="s">
        <v>44</v>
      </c>
      <c r="F2964" s="5">
        <f>decoded[[#This Row],[FRT_DEC]]-B2963</f>
        <v>53</v>
      </c>
      <c r="G2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INFO]]))),G2963)</f>
        <v>110</v>
      </c>
    </row>
    <row r="2965" spans="1:7" x14ac:dyDescent="0.25">
      <c r="A2965" s="4" t="s">
        <v>3261</v>
      </c>
      <c r="B2965" s="5">
        <v>335691324912</v>
      </c>
      <c r="C2965" s="4" t="s">
        <v>11321</v>
      </c>
      <c r="D2965" s="4" t="s">
        <v>246</v>
      </c>
      <c r="E2965" s="6" t="s">
        <v>11322</v>
      </c>
      <c r="F2965" s="5">
        <f>decoded[[#This Row],[FRT_DEC]]-B2964</f>
        <v>5</v>
      </c>
      <c r="G2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INFO]]))),G2964)</f>
        <v>110</v>
      </c>
    </row>
    <row r="2966" spans="1:7" x14ac:dyDescent="0.25">
      <c r="A2966" s="4" t="s">
        <v>3262</v>
      </c>
      <c r="B2966" s="5">
        <v>335691324919</v>
      </c>
      <c r="C2966" s="4" t="s">
        <v>11323</v>
      </c>
      <c r="D2966" s="4" t="s">
        <v>1099</v>
      </c>
      <c r="E2966" s="6" t="s">
        <v>2104</v>
      </c>
      <c r="F2966" s="5">
        <f>decoded[[#This Row],[FRT_DEC]]-B2965</f>
        <v>7</v>
      </c>
      <c r="G2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INFO]]))),G2965)</f>
        <v>110</v>
      </c>
    </row>
    <row r="2967" spans="1:7" x14ac:dyDescent="0.25">
      <c r="A2967" s="4" t="s">
        <v>3263</v>
      </c>
      <c r="B2967" s="5">
        <v>335691324924</v>
      </c>
      <c r="C2967" s="4" t="s">
        <v>11324</v>
      </c>
      <c r="D2967" s="4" t="s">
        <v>1099</v>
      </c>
      <c r="E2967" s="6" t="s">
        <v>2105</v>
      </c>
      <c r="F2967" s="5">
        <f>decoded[[#This Row],[FRT_DEC]]-B2966</f>
        <v>5</v>
      </c>
      <c r="G2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INFO]]))),G2966)</f>
        <v>110</v>
      </c>
    </row>
    <row r="2968" spans="1:7" x14ac:dyDescent="0.25">
      <c r="A2968" s="4" t="s">
        <v>3264</v>
      </c>
      <c r="B2968" s="5">
        <v>335691324936</v>
      </c>
      <c r="C2968" s="4" t="s">
        <v>11325</v>
      </c>
      <c r="D2968" s="4" t="s">
        <v>72</v>
      </c>
      <c r="E2968" s="6" t="s">
        <v>2092</v>
      </c>
      <c r="F2968" s="5">
        <f>decoded[[#This Row],[FRT_DEC]]-B2967</f>
        <v>12</v>
      </c>
      <c r="G2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INFO]]))),G2967)</f>
        <v>110</v>
      </c>
    </row>
    <row r="2969" spans="1:7" x14ac:dyDescent="0.25">
      <c r="A2969" s="4" t="s">
        <v>3265</v>
      </c>
      <c r="B2969" s="5">
        <v>335691325270</v>
      </c>
      <c r="C2969" s="4" t="s">
        <v>11326</v>
      </c>
      <c r="D2969" s="4" t="s">
        <v>2045</v>
      </c>
      <c r="E2969" s="6" t="s">
        <v>8170</v>
      </c>
      <c r="F2969" s="5">
        <f>decoded[[#This Row],[FRT_DEC]]-B2968</f>
        <v>334</v>
      </c>
      <c r="G2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INFO]]))),G2968)</f>
        <v>110</v>
      </c>
    </row>
    <row r="2970" spans="1:7" x14ac:dyDescent="0.25">
      <c r="A2970" s="4" t="s">
        <v>3266</v>
      </c>
      <c r="B2970" s="5">
        <v>335691325444</v>
      </c>
      <c r="C2970" s="4" t="s">
        <v>11327</v>
      </c>
      <c r="D2970" s="4" t="s">
        <v>249</v>
      </c>
      <c r="E2970" s="6" t="s">
        <v>7864</v>
      </c>
      <c r="F2970" s="5">
        <f>decoded[[#This Row],[FRT_DEC]]-B2969</f>
        <v>174</v>
      </c>
      <c r="G2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INFO]]))),G2969)</f>
        <v>110</v>
      </c>
    </row>
    <row r="2971" spans="1:7" x14ac:dyDescent="0.25">
      <c r="A2971" s="4" t="s">
        <v>3267</v>
      </c>
      <c r="B2971" s="5">
        <v>335691325462</v>
      </c>
      <c r="C2971" s="4" t="s">
        <v>11328</v>
      </c>
      <c r="D2971" s="4" t="s">
        <v>1099</v>
      </c>
      <c r="E2971" s="6" t="s">
        <v>2093</v>
      </c>
      <c r="F2971" s="5">
        <f>decoded[[#This Row],[FRT_DEC]]-B2970</f>
        <v>18</v>
      </c>
      <c r="G2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INFO]]))),G2970)</f>
        <v>110</v>
      </c>
    </row>
    <row r="2972" spans="1:7" x14ac:dyDescent="0.25">
      <c r="A2972" s="4" t="s">
        <v>3268</v>
      </c>
      <c r="B2972" s="5">
        <v>335691325468</v>
      </c>
      <c r="C2972" s="4" t="s">
        <v>11329</v>
      </c>
      <c r="D2972" s="4" t="s">
        <v>1099</v>
      </c>
      <c r="E2972" s="6" t="s">
        <v>2106</v>
      </c>
      <c r="F2972" s="5">
        <f>decoded[[#This Row],[FRT_DEC]]-B2971</f>
        <v>6</v>
      </c>
      <c r="G2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INFO]]))),G2971)</f>
        <v>110</v>
      </c>
    </row>
    <row r="2973" spans="1:7" x14ac:dyDescent="0.25">
      <c r="A2973" s="4" t="s">
        <v>3269</v>
      </c>
      <c r="B2973" s="5">
        <v>335691325480</v>
      </c>
      <c r="C2973" s="4" t="s">
        <v>11330</v>
      </c>
      <c r="D2973" s="4" t="s">
        <v>40</v>
      </c>
      <c r="E2973" s="6" t="s">
        <v>328</v>
      </c>
      <c r="F2973" s="5">
        <f>decoded[[#This Row],[FRT_DEC]]-B2972</f>
        <v>12</v>
      </c>
      <c r="G2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INFO]]))),G2972)</f>
        <v>110</v>
      </c>
    </row>
    <row r="2974" spans="1:7" x14ac:dyDescent="0.25">
      <c r="A2974" s="4" t="s">
        <v>3270</v>
      </c>
      <c r="B2974" s="5">
        <v>335691325485</v>
      </c>
      <c r="C2974" s="4" t="s">
        <v>11331</v>
      </c>
      <c r="D2974" s="4" t="s">
        <v>330</v>
      </c>
      <c r="E2974" s="6" t="s">
        <v>11332</v>
      </c>
      <c r="F2974" s="5">
        <f>decoded[[#This Row],[FRT_DEC]]-B2973</f>
        <v>5</v>
      </c>
      <c r="G2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INFO]]))),G2973)</f>
        <v>110</v>
      </c>
    </row>
    <row r="2975" spans="1:7" x14ac:dyDescent="0.25">
      <c r="A2975" s="4" t="s">
        <v>3271</v>
      </c>
      <c r="B2975" s="5">
        <v>335691325515</v>
      </c>
      <c r="C2975" s="4" t="s">
        <v>11333</v>
      </c>
      <c r="D2975" s="4" t="s">
        <v>40</v>
      </c>
      <c r="E2975" s="6" t="s">
        <v>724</v>
      </c>
      <c r="F2975" s="5">
        <f>decoded[[#This Row],[FRT_DEC]]-B2974</f>
        <v>30</v>
      </c>
      <c r="G2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INFO]]))),G2974)</f>
        <v>110</v>
      </c>
    </row>
    <row r="2976" spans="1:7" x14ac:dyDescent="0.25">
      <c r="A2976" s="4" t="s">
        <v>3272</v>
      </c>
      <c r="B2976" s="5">
        <v>335691325527</v>
      </c>
      <c r="C2976" s="4" t="s">
        <v>11334</v>
      </c>
      <c r="D2976" s="4" t="s">
        <v>40</v>
      </c>
      <c r="E2976" s="6" t="s">
        <v>45</v>
      </c>
      <c r="F2976" s="5">
        <f>decoded[[#This Row],[FRT_DEC]]-B2975</f>
        <v>12</v>
      </c>
      <c r="G2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INFO]]))),G2975)</f>
        <v>110</v>
      </c>
    </row>
    <row r="2977" spans="1:7" x14ac:dyDescent="0.25">
      <c r="A2977" s="4" t="s">
        <v>3273</v>
      </c>
      <c r="B2977" s="5">
        <v>335691325531</v>
      </c>
      <c r="C2977" s="4" t="s">
        <v>11335</v>
      </c>
      <c r="D2977" s="4" t="s">
        <v>46</v>
      </c>
      <c r="E2977" s="6" t="s">
        <v>6961</v>
      </c>
      <c r="F2977" s="5">
        <f>decoded[[#This Row],[FRT_DEC]]-B2976</f>
        <v>4</v>
      </c>
      <c r="G2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INFO]]))),G2976)</f>
        <v>110</v>
      </c>
    </row>
    <row r="2978" spans="1:7" x14ac:dyDescent="0.25">
      <c r="A2978" s="4" t="s">
        <v>3274</v>
      </c>
      <c r="B2978" s="5">
        <v>335691325537</v>
      </c>
      <c r="C2978" s="4" t="s">
        <v>11336</v>
      </c>
      <c r="D2978" s="4" t="s">
        <v>72</v>
      </c>
      <c r="E2978" s="6" t="s">
        <v>3683</v>
      </c>
      <c r="F2978" s="5">
        <f>decoded[[#This Row],[FRT_DEC]]-B2977</f>
        <v>6</v>
      </c>
      <c r="G2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INFO]]))),G2977)</f>
        <v>110</v>
      </c>
    </row>
    <row r="2979" spans="1:7" x14ac:dyDescent="0.25">
      <c r="A2979" s="4" t="s">
        <v>3275</v>
      </c>
      <c r="B2979" s="5">
        <v>335691325542</v>
      </c>
      <c r="C2979" s="4" t="s">
        <v>11337</v>
      </c>
      <c r="D2979" s="4" t="s">
        <v>72</v>
      </c>
      <c r="E2979" s="6" t="s">
        <v>2088</v>
      </c>
      <c r="F2979" s="5">
        <f>decoded[[#This Row],[FRT_DEC]]-B2978</f>
        <v>5</v>
      </c>
      <c r="G2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INFO]]))),G2978)</f>
        <v>110</v>
      </c>
    </row>
    <row r="2980" spans="1:7" x14ac:dyDescent="0.25">
      <c r="A2980" s="4" t="s">
        <v>3276</v>
      </c>
      <c r="B2980" s="5">
        <v>335691325557</v>
      </c>
      <c r="C2980" s="4" t="s">
        <v>11338</v>
      </c>
      <c r="D2980" s="4" t="s">
        <v>72</v>
      </c>
      <c r="E2980" s="6" t="s">
        <v>2107</v>
      </c>
      <c r="F2980" s="5">
        <f>decoded[[#This Row],[FRT_DEC]]-B2979</f>
        <v>15</v>
      </c>
      <c r="G2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INFO]]))),G2979)</f>
        <v>110</v>
      </c>
    </row>
    <row r="2981" spans="1:7" x14ac:dyDescent="0.25">
      <c r="A2981" s="4" t="s">
        <v>3277</v>
      </c>
      <c r="B2981" s="5">
        <v>335691326299</v>
      </c>
      <c r="C2981" s="4" t="s">
        <v>11339</v>
      </c>
      <c r="D2981" s="4" t="s">
        <v>7938</v>
      </c>
      <c r="E2981" s="6" t="s">
        <v>8184</v>
      </c>
      <c r="F2981" s="5">
        <f>decoded[[#This Row],[FRT_DEC]]-B2980</f>
        <v>742</v>
      </c>
      <c r="G2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INFO]]))),G2980)</f>
        <v>110</v>
      </c>
    </row>
    <row r="2982" spans="1:7" x14ac:dyDescent="0.25">
      <c r="A2982" s="4" t="s">
        <v>3278</v>
      </c>
      <c r="B2982" s="5">
        <v>335691326788</v>
      </c>
      <c r="C2982" s="4" t="s">
        <v>11340</v>
      </c>
      <c r="D2982" s="4" t="s">
        <v>7842</v>
      </c>
      <c r="E2982" s="6" t="s">
        <v>7989</v>
      </c>
      <c r="F2982" s="5">
        <f>decoded[[#This Row],[FRT_DEC]]-B2981</f>
        <v>489</v>
      </c>
      <c r="G2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INFO]]))),G2981)</f>
        <v>110</v>
      </c>
    </row>
    <row r="2983" spans="1:7" x14ac:dyDescent="0.25">
      <c r="A2983" s="4" t="s">
        <v>3279</v>
      </c>
      <c r="B2983" s="5">
        <v>335691326794</v>
      </c>
      <c r="C2983" s="4" t="s">
        <v>11341</v>
      </c>
      <c r="D2983" s="4" t="s">
        <v>2044</v>
      </c>
      <c r="E2983" s="6" t="s">
        <v>3931</v>
      </c>
      <c r="F2983" s="5">
        <f>decoded[[#This Row],[FRT_DEC]]-B2982</f>
        <v>6</v>
      </c>
      <c r="G2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INFO]]))),G2982)</f>
        <v>110</v>
      </c>
    </row>
    <row r="2984" spans="1:7" x14ac:dyDescent="0.25">
      <c r="A2984" s="4" t="s">
        <v>3280</v>
      </c>
      <c r="B2984" s="5">
        <v>335691326799</v>
      </c>
      <c r="C2984" s="4" t="s">
        <v>11342</v>
      </c>
      <c r="D2984" s="4" t="s">
        <v>7938</v>
      </c>
      <c r="E2984" s="6" t="s">
        <v>7991</v>
      </c>
      <c r="F2984" s="5">
        <f>decoded[[#This Row],[FRT_DEC]]-B2983</f>
        <v>5</v>
      </c>
      <c r="G2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INFO]]))),G2983)</f>
        <v>110</v>
      </c>
    </row>
    <row r="2985" spans="1:7" x14ac:dyDescent="0.25">
      <c r="A2985" s="4" t="s">
        <v>3281</v>
      </c>
      <c r="B2985" s="5">
        <v>335691332767</v>
      </c>
      <c r="C2985" s="4" t="s">
        <v>11343</v>
      </c>
      <c r="D2985" s="4" t="s">
        <v>7842</v>
      </c>
      <c r="E2985" s="6" t="s">
        <v>7936</v>
      </c>
      <c r="F2985" s="5">
        <f>decoded[[#This Row],[FRT_DEC]]-B2984</f>
        <v>5968</v>
      </c>
      <c r="G2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INFO]]))),G2984)</f>
        <v>110</v>
      </c>
    </row>
    <row r="2986" spans="1:7" x14ac:dyDescent="0.25">
      <c r="A2986" s="4" t="s">
        <v>3282</v>
      </c>
      <c r="B2986" s="5">
        <v>335691333532</v>
      </c>
      <c r="C2986" s="4" t="s">
        <v>11344</v>
      </c>
      <c r="D2986" s="4" t="s">
        <v>7938</v>
      </c>
      <c r="E2986" s="6" t="s">
        <v>7939</v>
      </c>
      <c r="F2986" s="5">
        <f>decoded[[#This Row],[FRT_DEC]]-B2985</f>
        <v>765</v>
      </c>
      <c r="G2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INFO]]))),G2985)</f>
        <v>110</v>
      </c>
    </row>
    <row r="2987" spans="1:7" x14ac:dyDescent="0.25">
      <c r="A2987" s="4" t="s">
        <v>3283</v>
      </c>
      <c r="B2987" s="5">
        <v>335691337274</v>
      </c>
      <c r="C2987" s="4" t="s">
        <v>11345</v>
      </c>
      <c r="D2987" s="4" t="s">
        <v>7842</v>
      </c>
      <c r="E2987" s="6" t="s">
        <v>7989</v>
      </c>
      <c r="F2987" s="5">
        <f>decoded[[#This Row],[FRT_DEC]]-B2986</f>
        <v>3742</v>
      </c>
      <c r="G2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INFO]]))),G2986)</f>
        <v>110</v>
      </c>
    </row>
    <row r="2988" spans="1:7" x14ac:dyDescent="0.25">
      <c r="A2988" s="4" t="s">
        <v>3284</v>
      </c>
      <c r="B2988" s="5">
        <v>335691337280</v>
      </c>
      <c r="C2988" s="4" t="s">
        <v>11346</v>
      </c>
      <c r="D2988" s="4" t="s">
        <v>292</v>
      </c>
      <c r="E2988" s="6" t="s">
        <v>11347</v>
      </c>
      <c r="F2988" s="5">
        <f>decoded[[#This Row],[FRT_DEC]]-B2987</f>
        <v>6</v>
      </c>
      <c r="G2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INFO]]))),G2987)</f>
        <v>110</v>
      </c>
    </row>
    <row r="2989" spans="1:7" x14ac:dyDescent="0.25">
      <c r="A2989" s="4" t="s">
        <v>3285</v>
      </c>
      <c r="B2989" s="5">
        <v>335691337284</v>
      </c>
      <c r="C2989" s="4" t="s">
        <v>11348</v>
      </c>
      <c r="D2989" s="4" t="s">
        <v>216</v>
      </c>
      <c r="E2989" s="6" t="s">
        <v>3970</v>
      </c>
      <c r="F2989" s="5">
        <f>decoded[[#This Row],[FRT_DEC]]-B2988</f>
        <v>4</v>
      </c>
      <c r="G2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INFO]]))),G2988)</f>
        <v>110</v>
      </c>
    </row>
    <row r="2990" spans="1:7" x14ac:dyDescent="0.25">
      <c r="A2990" s="4" t="s">
        <v>3286</v>
      </c>
      <c r="B2990" s="5">
        <v>335691337330</v>
      </c>
      <c r="C2990" s="4" t="s">
        <v>11349</v>
      </c>
      <c r="D2990" s="4" t="s">
        <v>221</v>
      </c>
      <c r="E2990" s="6" t="s">
        <v>222</v>
      </c>
      <c r="F2990" s="5">
        <f>decoded[[#This Row],[FRT_DEC]]-B2989</f>
        <v>46</v>
      </c>
      <c r="G2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INFO]]))),G2989)</f>
        <v>110</v>
      </c>
    </row>
    <row r="2991" spans="1:7" x14ac:dyDescent="0.25">
      <c r="A2991" s="4" t="s">
        <v>3287</v>
      </c>
      <c r="B2991" s="5">
        <v>335691337344</v>
      </c>
      <c r="C2991" s="4" t="s">
        <v>11350</v>
      </c>
      <c r="D2991" s="4" t="s">
        <v>40</v>
      </c>
      <c r="E2991" s="6" t="s">
        <v>293</v>
      </c>
      <c r="F2991" s="5">
        <f>decoded[[#This Row],[FRT_DEC]]-B2990</f>
        <v>14</v>
      </c>
      <c r="G2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INFO]]))),G2990)</f>
        <v>110</v>
      </c>
    </row>
    <row r="2992" spans="1:7" x14ac:dyDescent="0.25">
      <c r="A2992" s="4" t="s">
        <v>3288</v>
      </c>
      <c r="B2992" s="5">
        <v>335691337350</v>
      </c>
      <c r="C2992" s="4" t="s">
        <v>11351</v>
      </c>
      <c r="D2992" s="4" t="s">
        <v>2045</v>
      </c>
      <c r="E2992" s="6" t="s">
        <v>8199</v>
      </c>
      <c r="F2992" s="5">
        <f>decoded[[#This Row],[FRT_DEC]]-B2991</f>
        <v>6</v>
      </c>
      <c r="G2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INFO]]))),G2991)</f>
        <v>110</v>
      </c>
    </row>
    <row r="2993" spans="1:7" x14ac:dyDescent="0.25">
      <c r="A2993" s="4" t="s">
        <v>3289</v>
      </c>
      <c r="B2993" s="5">
        <v>335691337368</v>
      </c>
      <c r="C2993" s="4" t="s">
        <v>11352</v>
      </c>
      <c r="D2993" s="4" t="s">
        <v>294</v>
      </c>
      <c r="E2993" s="6" t="s">
        <v>11353</v>
      </c>
      <c r="F2993" s="5">
        <f>decoded[[#This Row],[FRT_DEC]]-B2992</f>
        <v>18</v>
      </c>
      <c r="G2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INFO]]))),G2992)</f>
        <v>110</v>
      </c>
    </row>
    <row r="2994" spans="1:7" x14ac:dyDescent="0.25">
      <c r="A2994" s="4" t="s">
        <v>3290</v>
      </c>
      <c r="B2994" s="5">
        <v>335691337371</v>
      </c>
      <c r="C2994" s="4" t="s">
        <v>11354</v>
      </c>
      <c r="D2994" s="4" t="s">
        <v>7938</v>
      </c>
      <c r="E2994" s="6" t="s">
        <v>7991</v>
      </c>
      <c r="F2994" s="5">
        <f>decoded[[#This Row],[FRT_DEC]]-B2993</f>
        <v>3</v>
      </c>
      <c r="G2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INFO]]))),G2993)</f>
        <v>110</v>
      </c>
    </row>
    <row r="2995" spans="1:7" x14ac:dyDescent="0.25">
      <c r="A2995" s="4" t="s">
        <v>3291</v>
      </c>
      <c r="B2995" s="5">
        <v>335691338318</v>
      </c>
      <c r="C2995" s="4" t="s">
        <v>11355</v>
      </c>
      <c r="D2995" s="4" t="s">
        <v>7842</v>
      </c>
      <c r="E2995" s="6" t="s">
        <v>7993</v>
      </c>
      <c r="F2995" s="5">
        <f>decoded[[#This Row],[FRT_DEC]]-B2994</f>
        <v>947</v>
      </c>
      <c r="G2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INFO]]))),G2994)</f>
        <v>110</v>
      </c>
    </row>
    <row r="2996" spans="1:7" x14ac:dyDescent="0.25">
      <c r="A2996" s="4" t="s">
        <v>3292</v>
      </c>
      <c r="B2996" s="5">
        <v>335691338336</v>
      </c>
      <c r="C2996" s="4" t="s">
        <v>11356</v>
      </c>
      <c r="D2996" s="4" t="s">
        <v>1099</v>
      </c>
      <c r="E2996" s="6" t="s">
        <v>2081</v>
      </c>
      <c r="F2996" s="5">
        <f>decoded[[#This Row],[FRT_DEC]]-B2995</f>
        <v>18</v>
      </c>
      <c r="G2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INFO]]))),G2995)</f>
        <v>110</v>
      </c>
    </row>
    <row r="2997" spans="1:7" x14ac:dyDescent="0.25">
      <c r="A2997" s="4" t="s">
        <v>3293</v>
      </c>
      <c r="B2997" s="5">
        <v>335691338340</v>
      </c>
      <c r="C2997" s="4" t="s">
        <v>11357</v>
      </c>
      <c r="D2997" s="4" t="s">
        <v>1099</v>
      </c>
      <c r="E2997" s="6" t="s">
        <v>2089</v>
      </c>
      <c r="F2997" s="5">
        <f>decoded[[#This Row],[FRT_DEC]]-B2996</f>
        <v>4</v>
      </c>
      <c r="G2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INFO]]))),G2996)</f>
        <v>110</v>
      </c>
    </row>
    <row r="2998" spans="1:7" x14ac:dyDescent="0.25">
      <c r="A2998" s="4" t="s">
        <v>3294</v>
      </c>
      <c r="B2998" s="5">
        <v>335691338347</v>
      </c>
      <c r="C2998" s="4" t="s">
        <v>11358</v>
      </c>
      <c r="D2998" s="4" t="s">
        <v>72</v>
      </c>
      <c r="E2998" s="6" t="s">
        <v>2090</v>
      </c>
      <c r="F2998" s="5">
        <f>decoded[[#This Row],[FRT_DEC]]-B2997</f>
        <v>7</v>
      </c>
      <c r="G2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INFO]]))),G2997)</f>
        <v>110</v>
      </c>
    </row>
    <row r="2999" spans="1:7" x14ac:dyDescent="0.25">
      <c r="A2999" s="4" t="s">
        <v>3295</v>
      </c>
      <c r="B2999" s="5">
        <v>335691338362</v>
      </c>
      <c r="C2999" s="4" t="s">
        <v>11359</v>
      </c>
      <c r="D2999" s="4" t="s">
        <v>6</v>
      </c>
      <c r="E2999" s="6" t="s">
        <v>11360</v>
      </c>
      <c r="F2999" s="5">
        <f>decoded[[#This Row],[FRT_DEC]]-B2998</f>
        <v>15</v>
      </c>
      <c r="G2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INFO]]))),G2998)</f>
        <v>111</v>
      </c>
    </row>
    <row r="3000" spans="1:7" x14ac:dyDescent="0.25">
      <c r="A3000" s="4" t="s">
        <v>3296</v>
      </c>
      <c r="B3000" s="5">
        <v>335691338401</v>
      </c>
      <c r="C3000" s="4" t="s">
        <v>11361</v>
      </c>
      <c r="D3000" s="4" t="s">
        <v>72</v>
      </c>
      <c r="E3000" s="6" t="s">
        <v>2092</v>
      </c>
      <c r="F3000" s="5">
        <f>decoded[[#This Row],[FRT_DEC]]-B2999</f>
        <v>39</v>
      </c>
      <c r="G3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INFO]]))),G2999)</f>
        <v>111</v>
      </c>
    </row>
    <row r="3001" spans="1:7" x14ac:dyDescent="0.25">
      <c r="A3001" s="4" t="s">
        <v>3297</v>
      </c>
      <c r="B3001" s="5">
        <v>335691338423</v>
      </c>
      <c r="C3001" s="4" t="s">
        <v>11362</v>
      </c>
      <c r="D3001" s="4" t="s">
        <v>3671</v>
      </c>
      <c r="E3001" s="6" t="s">
        <v>11363</v>
      </c>
      <c r="F3001" s="5">
        <f>decoded[[#This Row],[FRT_DEC]]-B3000</f>
        <v>22</v>
      </c>
      <c r="G3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INFO]]))),G3000)</f>
        <v>111</v>
      </c>
    </row>
    <row r="3002" spans="1:7" x14ac:dyDescent="0.25">
      <c r="A3002" s="4" t="s">
        <v>3298</v>
      </c>
      <c r="B3002" s="5">
        <v>335691338428</v>
      </c>
      <c r="C3002" s="4" t="s">
        <v>11364</v>
      </c>
      <c r="D3002" s="4" t="s">
        <v>3671</v>
      </c>
      <c r="E3002" s="6" t="s">
        <v>7881</v>
      </c>
      <c r="F3002" s="5">
        <f>decoded[[#This Row],[FRT_DEC]]-B3001</f>
        <v>5</v>
      </c>
      <c r="G3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INFO]]))),G3001)</f>
        <v>111</v>
      </c>
    </row>
    <row r="3003" spans="1:7" x14ac:dyDescent="0.25">
      <c r="A3003" s="4" t="s">
        <v>3299</v>
      </c>
      <c r="B3003" s="5">
        <v>335691339339</v>
      </c>
      <c r="C3003" s="4" t="s">
        <v>11365</v>
      </c>
      <c r="D3003" s="4" t="s">
        <v>249</v>
      </c>
      <c r="E3003" s="6" t="s">
        <v>7693</v>
      </c>
      <c r="F3003" s="5">
        <f>decoded[[#This Row],[FRT_DEC]]-B3002</f>
        <v>911</v>
      </c>
      <c r="G3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INFO]]))),G3002)</f>
        <v>111</v>
      </c>
    </row>
    <row r="3004" spans="1:7" x14ac:dyDescent="0.25">
      <c r="A3004" s="4" t="s">
        <v>3300</v>
      </c>
      <c r="B3004" s="5">
        <v>335691339343</v>
      </c>
      <c r="C3004" s="4" t="s">
        <v>11366</v>
      </c>
      <c r="D3004" s="4" t="s">
        <v>7938</v>
      </c>
      <c r="E3004" s="6" t="s">
        <v>7998</v>
      </c>
      <c r="F3004" s="5">
        <f>decoded[[#This Row],[FRT_DEC]]-B3003</f>
        <v>4</v>
      </c>
      <c r="G3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INFO]]))),G3003)</f>
        <v>111</v>
      </c>
    </row>
    <row r="3005" spans="1:7" x14ac:dyDescent="0.25">
      <c r="A3005" s="4" t="s">
        <v>3301</v>
      </c>
      <c r="B3005" s="5">
        <v>335691342971</v>
      </c>
      <c r="C3005" s="4" t="s">
        <v>11367</v>
      </c>
      <c r="D3005" s="4" t="s">
        <v>5</v>
      </c>
      <c r="E3005" s="6" t="s">
        <v>11368</v>
      </c>
      <c r="F3005" s="5">
        <f>decoded[[#This Row],[FRT_DEC]]-B3004</f>
        <v>3628</v>
      </c>
      <c r="G3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INFO]]))),G3004)</f>
        <v>111</v>
      </c>
    </row>
    <row r="3006" spans="1:7" x14ac:dyDescent="0.25">
      <c r="A3006" s="4" t="s">
        <v>3302</v>
      </c>
      <c r="B3006" s="5">
        <v>335691342974</v>
      </c>
      <c r="C3006" s="4" t="s">
        <v>11369</v>
      </c>
      <c r="D3006" s="4" t="s">
        <v>5</v>
      </c>
      <c r="E3006" s="6" t="s">
        <v>7877</v>
      </c>
      <c r="F3006" s="5">
        <f>decoded[[#This Row],[FRT_DEC]]-B3005</f>
        <v>3</v>
      </c>
      <c r="G3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INFO]]))),G3005)</f>
        <v>111</v>
      </c>
    </row>
    <row r="3007" spans="1:7" x14ac:dyDescent="0.25">
      <c r="A3007" s="4" t="s">
        <v>3303</v>
      </c>
      <c r="B3007" s="5">
        <v>335691342976</v>
      </c>
      <c r="C3007" s="4" t="s">
        <v>11370</v>
      </c>
      <c r="D3007" s="4" t="s">
        <v>3686</v>
      </c>
      <c r="E3007" s="6" t="s">
        <v>11371</v>
      </c>
      <c r="F3007" s="5">
        <f>decoded[[#This Row],[FRT_DEC]]-B3006</f>
        <v>2</v>
      </c>
      <c r="G3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INFO]]))),G3006)</f>
        <v>111</v>
      </c>
    </row>
    <row r="3008" spans="1:7" x14ac:dyDescent="0.25">
      <c r="A3008" s="4" t="s">
        <v>3304</v>
      </c>
      <c r="B3008" s="5">
        <v>335691342979</v>
      </c>
      <c r="C3008" s="4" t="s">
        <v>11372</v>
      </c>
      <c r="D3008" s="4" t="s">
        <v>3686</v>
      </c>
      <c r="E3008" s="6" t="s">
        <v>7878</v>
      </c>
      <c r="F3008" s="5">
        <f>decoded[[#This Row],[FRT_DEC]]-B3007</f>
        <v>3</v>
      </c>
      <c r="G3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INFO]]))),G3007)</f>
        <v>111</v>
      </c>
    </row>
    <row r="3009" spans="1:7" x14ac:dyDescent="0.25">
      <c r="A3009" s="4" t="s">
        <v>3305</v>
      </c>
      <c r="B3009" s="5">
        <v>335691342988</v>
      </c>
      <c r="C3009" s="4" t="s">
        <v>11373</v>
      </c>
      <c r="D3009" s="4" t="s">
        <v>7842</v>
      </c>
      <c r="E3009" s="6" t="s">
        <v>8006</v>
      </c>
      <c r="F3009" s="5">
        <f>decoded[[#This Row],[FRT_DEC]]-B3008</f>
        <v>9</v>
      </c>
      <c r="G3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INFO]]))),G3008)</f>
        <v>111</v>
      </c>
    </row>
    <row r="3010" spans="1:7" x14ac:dyDescent="0.25">
      <c r="A3010" s="4" t="s">
        <v>3306</v>
      </c>
      <c r="B3010" s="5">
        <v>335691342999</v>
      </c>
      <c r="C3010" s="4" t="s">
        <v>11374</v>
      </c>
      <c r="D3010" s="4" t="s">
        <v>241</v>
      </c>
      <c r="E3010" s="6" t="s">
        <v>2110</v>
      </c>
      <c r="F3010" s="5">
        <f>decoded[[#This Row],[FRT_DEC]]-B3009</f>
        <v>11</v>
      </c>
      <c r="G3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INFO]]))),G3009)</f>
        <v>111</v>
      </c>
    </row>
    <row r="3011" spans="1:7" x14ac:dyDescent="0.25">
      <c r="A3011" s="4" t="s">
        <v>3307</v>
      </c>
      <c r="B3011" s="5">
        <v>335691343001</v>
      </c>
      <c r="C3011" s="4" t="s">
        <v>11375</v>
      </c>
      <c r="D3011" s="4" t="s">
        <v>243</v>
      </c>
      <c r="E3011" s="6" t="s">
        <v>3984</v>
      </c>
      <c r="F3011" s="5">
        <f>decoded[[#This Row],[FRT_DEC]]-B3010</f>
        <v>2</v>
      </c>
      <c r="G3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INFO]]))),G3010)</f>
        <v>111</v>
      </c>
    </row>
    <row r="3012" spans="1:7" x14ac:dyDescent="0.25">
      <c r="A3012" s="4" t="s">
        <v>3308</v>
      </c>
      <c r="B3012" s="5">
        <v>335691343007</v>
      </c>
      <c r="C3012" s="4" t="s">
        <v>11376</v>
      </c>
      <c r="D3012" s="4" t="s">
        <v>1099</v>
      </c>
      <c r="E3012" s="6" t="s">
        <v>2093</v>
      </c>
      <c r="F3012" s="5">
        <f>decoded[[#This Row],[FRT_DEC]]-B3011</f>
        <v>6</v>
      </c>
      <c r="G3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INFO]]))),G3011)</f>
        <v>111</v>
      </c>
    </row>
    <row r="3013" spans="1:7" x14ac:dyDescent="0.25">
      <c r="A3013" s="4" t="s">
        <v>3309</v>
      </c>
      <c r="B3013" s="5">
        <v>335691343011</v>
      </c>
      <c r="C3013" s="4" t="s">
        <v>11377</v>
      </c>
      <c r="D3013" s="4" t="s">
        <v>72</v>
      </c>
      <c r="E3013" s="6" t="s">
        <v>2094</v>
      </c>
      <c r="F3013" s="5">
        <f>decoded[[#This Row],[FRT_DEC]]-B3012</f>
        <v>4</v>
      </c>
      <c r="G3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INFO]]))),G3012)</f>
        <v>111</v>
      </c>
    </row>
    <row r="3014" spans="1:7" x14ac:dyDescent="0.25">
      <c r="A3014" s="4" t="s">
        <v>3310</v>
      </c>
      <c r="B3014" s="5">
        <v>335691343017</v>
      </c>
      <c r="C3014" s="4" t="s">
        <v>11378</v>
      </c>
      <c r="D3014" s="4" t="s">
        <v>72</v>
      </c>
      <c r="E3014" s="6" t="s">
        <v>2095</v>
      </c>
      <c r="F3014" s="5">
        <f>decoded[[#This Row],[FRT_DEC]]-B3013</f>
        <v>6</v>
      </c>
      <c r="G3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INFO]]))),G3013)</f>
        <v>111</v>
      </c>
    </row>
    <row r="3015" spans="1:7" x14ac:dyDescent="0.25">
      <c r="A3015" s="4" t="s">
        <v>3311</v>
      </c>
      <c r="B3015" s="5">
        <v>335691343029</v>
      </c>
      <c r="C3015" s="4" t="s">
        <v>11379</v>
      </c>
      <c r="D3015" s="4" t="s">
        <v>246</v>
      </c>
      <c r="E3015" s="6" t="s">
        <v>11380</v>
      </c>
      <c r="F3015" s="5">
        <f>decoded[[#This Row],[FRT_DEC]]-B3014</f>
        <v>12</v>
      </c>
      <c r="G3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INFO]]))),G3014)</f>
        <v>111</v>
      </c>
    </row>
    <row r="3016" spans="1:7" x14ac:dyDescent="0.25">
      <c r="A3016" s="4" t="s">
        <v>3312</v>
      </c>
      <c r="B3016" s="5">
        <v>335691343034</v>
      </c>
      <c r="C3016" s="4" t="s">
        <v>11381</v>
      </c>
      <c r="D3016" s="4" t="s">
        <v>7938</v>
      </c>
      <c r="E3016" s="6" t="s">
        <v>8012</v>
      </c>
      <c r="F3016" s="5">
        <f>decoded[[#This Row],[FRT_DEC]]-B3015</f>
        <v>5</v>
      </c>
      <c r="G3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INFO]]))),G3015)</f>
        <v>111</v>
      </c>
    </row>
    <row r="3017" spans="1:7" x14ac:dyDescent="0.25">
      <c r="A3017" s="4" t="s">
        <v>3313</v>
      </c>
      <c r="B3017" s="5">
        <v>335691343427</v>
      </c>
      <c r="C3017" s="4" t="s">
        <v>11382</v>
      </c>
      <c r="D3017" s="4" t="s">
        <v>7842</v>
      </c>
      <c r="E3017" s="6" t="s">
        <v>8130</v>
      </c>
      <c r="F3017" s="5">
        <f>decoded[[#This Row],[FRT_DEC]]-B3016</f>
        <v>393</v>
      </c>
      <c r="G3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INFO]]))),G3016)</f>
        <v>111</v>
      </c>
    </row>
    <row r="3018" spans="1:7" x14ac:dyDescent="0.25">
      <c r="A3018" s="4" t="s">
        <v>3314</v>
      </c>
      <c r="B3018" s="5">
        <v>335691343434</v>
      </c>
      <c r="C3018" s="4" t="s">
        <v>11383</v>
      </c>
      <c r="D3018" s="4" t="s">
        <v>1099</v>
      </c>
      <c r="E3018" s="6" t="s">
        <v>2096</v>
      </c>
      <c r="F3018" s="5">
        <f>decoded[[#This Row],[FRT_DEC]]-B3017</f>
        <v>7</v>
      </c>
      <c r="G3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INFO]]))),G3017)</f>
        <v>111</v>
      </c>
    </row>
    <row r="3019" spans="1:7" x14ac:dyDescent="0.25">
      <c r="A3019" s="4" t="s">
        <v>3315</v>
      </c>
      <c r="B3019" s="5">
        <v>335691343440</v>
      </c>
      <c r="C3019" s="4" t="s">
        <v>11384</v>
      </c>
      <c r="D3019" s="4" t="s">
        <v>72</v>
      </c>
      <c r="E3019" s="6" t="s">
        <v>2097</v>
      </c>
      <c r="F3019" s="5">
        <f>decoded[[#This Row],[FRT_DEC]]-B3018</f>
        <v>6</v>
      </c>
      <c r="G3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INFO]]))),G3018)</f>
        <v>111</v>
      </c>
    </row>
    <row r="3020" spans="1:7" x14ac:dyDescent="0.25">
      <c r="A3020" s="4" t="s">
        <v>3316</v>
      </c>
      <c r="B3020" s="5">
        <v>335691343451</v>
      </c>
      <c r="C3020" s="4" t="s">
        <v>11385</v>
      </c>
      <c r="D3020" s="4" t="s">
        <v>3672</v>
      </c>
      <c r="E3020" s="6" t="s">
        <v>5817</v>
      </c>
      <c r="F3020" s="5">
        <f>decoded[[#This Row],[FRT_DEC]]-B3019</f>
        <v>11</v>
      </c>
      <c r="G3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INFO]]))),G3019)</f>
        <v>111</v>
      </c>
    </row>
    <row r="3021" spans="1:7" x14ac:dyDescent="0.25">
      <c r="A3021" s="4" t="s">
        <v>3317</v>
      </c>
      <c r="B3021" s="5">
        <v>335691344176</v>
      </c>
      <c r="C3021" s="4" t="s">
        <v>11386</v>
      </c>
      <c r="D3021" s="4" t="s">
        <v>262</v>
      </c>
      <c r="E3021" s="6" t="s">
        <v>5819</v>
      </c>
      <c r="F3021" s="5">
        <f>decoded[[#This Row],[FRT_DEC]]-B3020</f>
        <v>725</v>
      </c>
      <c r="G3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INFO]]))),G3020)</f>
        <v>111</v>
      </c>
    </row>
    <row r="3022" spans="1:7" x14ac:dyDescent="0.25">
      <c r="A3022" s="4" t="s">
        <v>3318</v>
      </c>
      <c r="B3022" s="5">
        <v>335691344181</v>
      </c>
      <c r="C3022" s="4" t="s">
        <v>11387</v>
      </c>
      <c r="D3022" s="4" t="s">
        <v>7938</v>
      </c>
      <c r="E3022" s="6" t="s">
        <v>8136</v>
      </c>
      <c r="F3022" s="5">
        <f>decoded[[#This Row],[FRT_DEC]]-B3021</f>
        <v>5</v>
      </c>
      <c r="G3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INFO]]))),G3021)</f>
        <v>111</v>
      </c>
    </row>
    <row r="3023" spans="1:7" x14ac:dyDescent="0.25">
      <c r="A3023" s="4" t="s">
        <v>3319</v>
      </c>
      <c r="B3023" s="5">
        <v>335691345535</v>
      </c>
      <c r="C3023" s="4" t="s">
        <v>11388</v>
      </c>
      <c r="D3023" s="4" t="s">
        <v>84</v>
      </c>
      <c r="E3023" s="6" t="s">
        <v>3977</v>
      </c>
      <c r="F3023" s="5">
        <f>decoded[[#This Row],[FRT_DEC]]-B3022</f>
        <v>1354</v>
      </c>
      <c r="G3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INFO]]))),G3022)</f>
        <v>111</v>
      </c>
    </row>
    <row r="3024" spans="1:7" x14ac:dyDescent="0.25">
      <c r="A3024" s="4" t="s">
        <v>3320</v>
      </c>
      <c r="B3024" s="5">
        <v>335691345537</v>
      </c>
      <c r="C3024" s="4" t="s">
        <v>11389</v>
      </c>
      <c r="D3024" s="4" t="s">
        <v>3684</v>
      </c>
      <c r="E3024" s="6" t="s">
        <v>11390</v>
      </c>
      <c r="F3024" s="5">
        <f>decoded[[#This Row],[FRT_DEC]]-B3023</f>
        <v>2</v>
      </c>
      <c r="G3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INFO]]))),G3023)</f>
        <v>111</v>
      </c>
    </row>
    <row r="3025" spans="1:7" x14ac:dyDescent="0.25">
      <c r="A3025" s="4" t="s">
        <v>3321</v>
      </c>
      <c r="B3025" s="5">
        <v>335691345539</v>
      </c>
      <c r="C3025" s="4" t="s">
        <v>11391</v>
      </c>
      <c r="D3025" s="4" t="s">
        <v>3684</v>
      </c>
      <c r="E3025" s="6" t="s">
        <v>7879</v>
      </c>
      <c r="F3025" s="5">
        <f>decoded[[#This Row],[FRT_DEC]]-B3024</f>
        <v>2</v>
      </c>
      <c r="G3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INFO]]))),G3024)</f>
        <v>111</v>
      </c>
    </row>
    <row r="3026" spans="1:7" x14ac:dyDescent="0.25">
      <c r="A3026" s="4" t="s">
        <v>3322</v>
      </c>
      <c r="B3026" s="5">
        <v>335691345559</v>
      </c>
      <c r="C3026" s="4" t="s">
        <v>11392</v>
      </c>
      <c r="D3026" s="4" t="s">
        <v>85</v>
      </c>
      <c r="E3026" s="6" t="s">
        <v>263</v>
      </c>
      <c r="F3026" s="5">
        <f>decoded[[#This Row],[FRT_DEC]]-B3025</f>
        <v>20</v>
      </c>
      <c r="G3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INFO]]))),G3025)</f>
        <v>111</v>
      </c>
    </row>
    <row r="3027" spans="1:7" x14ac:dyDescent="0.25">
      <c r="A3027" s="4" t="s">
        <v>3323</v>
      </c>
      <c r="B3027" s="5">
        <v>335691345698</v>
      </c>
      <c r="C3027" s="4" t="s">
        <v>11393</v>
      </c>
      <c r="D3027" s="4" t="s">
        <v>87</v>
      </c>
      <c r="E3027" s="6" t="s">
        <v>3695</v>
      </c>
      <c r="F3027" s="5">
        <f>decoded[[#This Row],[FRT_DEC]]-B3026</f>
        <v>139</v>
      </c>
      <c r="G3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INFO]]))),G3026)</f>
        <v>111</v>
      </c>
    </row>
    <row r="3028" spans="1:7" x14ac:dyDescent="0.25">
      <c r="A3028" s="4" t="s">
        <v>3324</v>
      </c>
      <c r="B3028" s="5">
        <v>335691345868</v>
      </c>
      <c r="C3028" s="4" t="s">
        <v>11394</v>
      </c>
      <c r="D3028" s="4" t="s">
        <v>43</v>
      </c>
      <c r="E3028" s="6" t="s">
        <v>3920</v>
      </c>
      <c r="F3028" s="5">
        <f>decoded[[#This Row],[FRT_DEC]]-B3027</f>
        <v>170</v>
      </c>
      <c r="G3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INFO]]))),G3027)</f>
        <v>111</v>
      </c>
    </row>
    <row r="3029" spans="1:7" x14ac:dyDescent="0.25">
      <c r="A3029" s="4" t="s">
        <v>3325</v>
      </c>
      <c r="B3029" s="5">
        <v>335691345870</v>
      </c>
      <c r="C3029" s="4" t="s">
        <v>11395</v>
      </c>
      <c r="D3029" s="4" t="s">
        <v>3685</v>
      </c>
      <c r="E3029" s="6" t="s">
        <v>11396</v>
      </c>
      <c r="F3029" s="5">
        <f>decoded[[#This Row],[FRT_DEC]]-B3028</f>
        <v>2</v>
      </c>
      <c r="G3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INFO]]))),G3028)</f>
        <v>111</v>
      </c>
    </row>
    <row r="3030" spans="1:7" x14ac:dyDescent="0.25">
      <c r="A3030" s="4" t="s">
        <v>3326</v>
      </c>
      <c r="B3030" s="5">
        <v>335691345874</v>
      </c>
      <c r="C3030" s="4" t="s">
        <v>11397</v>
      </c>
      <c r="D3030" s="4" t="s">
        <v>3685</v>
      </c>
      <c r="E3030" s="6" t="s">
        <v>7880</v>
      </c>
      <c r="F3030" s="5">
        <f>decoded[[#This Row],[FRT_DEC]]-B3029</f>
        <v>4</v>
      </c>
      <c r="G3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INFO]]))),G3029)</f>
        <v>111</v>
      </c>
    </row>
    <row r="3031" spans="1:7" x14ac:dyDescent="0.25">
      <c r="A3031" s="4" t="s">
        <v>3327</v>
      </c>
      <c r="B3031" s="5">
        <v>335691345888</v>
      </c>
      <c r="C3031" s="4" t="s">
        <v>11398</v>
      </c>
      <c r="D3031" s="4" t="s">
        <v>7842</v>
      </c>
      <c r="E3031" s="6" t="s">
        <v>7845</v>
      </c>
      <c r="F3031" s="5">
        <f>decoded[[#This Row],[FRT_DEC]]-B3030</f>
        <v>14</v>
      </c>
      <c r="G3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INFO]]))),G3030)</f>
        <v>111</v>
      </c>
    </row>
    <row r="3032" spans="1:7" x14ac:dyDescent="0.25">
      <c r="A3032" s="4" t="s">
        <v>3328</v>
      </c>
      <c r="B3032" s="5">
        <v>335691345895</v>
      </c>
      <c r="C3032" s="4" t="s">
        <v>11399</v>
      </c>
      <c r="D3032" s="4" t="s">
        <v>7938</v>
      </c>
      <c r="E3032" s="6" t="s">
        <v>8149</v>
      </c>
      <c r="F3032" s="5">
        <f>decoded[[#This Row],[FRT_DEC]]-B3031</f>
        <v>7</v>
      </c>
      <c r="G3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INFO]]))),G3031)</f>
        <v>111</v>
      </c>
    </row>
    <row r="3033" spans="1:7" x14ac:dyDescent="0.25">
      <c r="A3033" s="4" t="s">
        <v>3329</v>
      </c>
      <c r="B3033" s="5">
        <v>335691345899</v>
      </c>
      <c r="C3033" s="4" t="s">
        <v>11400</v>
      </c>
      <c r="D3033" s="4" t="s">
        <v>7842</v>
      </c>
      <c r="E3033" s="6" t="s">
        <v>8151</v>
      </c>
      <c r="F3033" s="5">
        <f>decoded[[#This Row],[FRT_DEC]]-B3032</f>
        <v>4</v>
      </c>
      <c r="G3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INFO]]))),G3032)</f>
        <v>111</v>
      </c>
    </row>
    <row r="3034" spans="1:7" x14ac:dyDescent="0.25">
      <c r="A3034" s="4" t="s">
        <v>3330</v>
      </c>
      <c r="B3034" s="5">
        <v>335691345911</v>
      </c>
      <c r="C3034" s="4" t="s">
        <v>11401</v>
      </c>
      <c r="D3034" s="4" t="s">
        <v>1099</v>
      </c>
      <c r="E3034" s="6" t="s">
        <v>2098</v>
      </c>
      <c r="F3034" s="5">
        <f>decoded[[#This Row],[FRT_DEC]]-B3033</f>
        <v>12</v>
      </c>
      <c r="G3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INFO]]))),G3033)</f>
        <v>111</v>
      </c>
    </row>
    <row r="3035" spans="1:7" x14ac:dyDescent="0.25">
      <c r="A3035" s="4" t="s">
        <v>3331</v>
      </c>
      <c r="B3035" s="5">
        <v>335691345917</v>
      </c>
      <c r="C3035" s="4" t="s">
        <v>11402</v>
      </c>
      <c r="D3035" s="4" t="s">
        <v>72</v>
      </c>
      <c r="E3035" s="6" t="s">
        <v>2099</v>
      </c>
      <c r="F3035" s="5">
        <f>decoded[[#This Row],[FRT_DEC]]-B3034</f>
        <v>6</v>
      </c>
      <c r="G3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INFO]]))),G3034)</f>
        <v>111</v>
      </c>
    </row>
    <row r="3036" spans="1:7" x14ac:dyDescent="0.25">
      <c r="A3036" s="4" t="s">
        <v>3332</v>
      </c>
      <c r="B3036" s="5">
        <v>335691345938</v>
      </c>
      <c r="C3036" s="4" t="s">
        <v>11403</v>
      </c>
      <c r="D3036" s="4" t="s">
        <v>1099</v>
      </c>
      <c r="E3036" s="6" t="s">
        <v>2100</v>
      </c>
      <c r="F3036" s="5">
        <f>decoded[[#This Row],[FRT_DEC]]-B3035</f>
        <v>21</v>
      </c>
      <c r="G3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INFO]]))),G3035)</f>
        <v>111</v>
      </c>
    </row>
    <row r="3037" spans="1:7" x14ac:dyDescent="0.25">
      <c r="A3037" s="4" t="s">
        <v>3333</v>
      </c>
      <c r="B3037" s="5">
        <v>335691345954</v>
      </c>
      <c r="C3037" s="4" t="s">
        <v>11404</v>
      </c>
      <c r="D3037" s="4" t="s">
        <v>72</v>
      </c>
      <c r="E3037" s="6" t="s">
        <v>2101</v>
      </c>
      <c r="F3037" s="5">
        <f>decoded[[#This Row],[FRT_DEC]]-B3036</f>
        <v>16</v>
      </c>
      <c r="G3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INFO]]))),G3036)</f>
        <v>111</v>
      </c>
    </row>
    <row r="3038" spans="1:7" x14ac:dyDescent="0.25">
      <c r="A3038" s="4" t="s">
        <v>3334</v>
      </c>
      <c r="B3038" s="5">
        <v>335691345975</v>
      </c>
      <c r="C3038" s="4" t="s">
        <v>11405</v>
      </c>
      <c r="D3038" s="4" t="s">
        <v>1099</v>
      </c>
      <c r="E3038" s="6" t="s">
        <v>2102</v>
      </c>
      <c r="F3038" s="5">
        <f>decoded[[#This Row],[FRT_DEC]]-B3037</f>
        <v>21</v>
      </c>
      <c r="G3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INFO]]))),G3037)</f>
        <v>111</v>
      </c>
    </row>
    <row r="3039" spans="1:7" x14ac:dyDescent="0.25">
      <c r="A3039" s="4" t="s">
        <v>3335</v>
      </c>
      <c r="B3039" s="5">
        <v>335691345981</v>
      </c>
      <c r="C3039" s="4" t="s">
        <v>11406</v>
      </c>
      <c r="D3039" s="4" t="s">
        <v>72</v>
      </c>
      <c r="E3039" s="6" t="s">
        <v>2103</v>
      </c>
      <c r="F3039" s="5">
        <f>decoded[[#This Row],[FRT_DEC]]-B3038</f>
        <v>6</v>
      </c>
      <c r="G3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INFO]]))),G3038)</f>
        <v>111</v>
      </c>
    </row>
    <row r="3040" spans="1:7" x14ac:dyDescent="0.25">
      <c r="A3040" s="4" t="s">
        <v>3336</v>
      </c>
      <c r="B3040" s="5">
        <v>335691345996</v>
      </c>
      <c r="C3040" s="4" t="s">
        <v>11407</v>
      </c>
      <c r="D3040" s="4" t="s">
        <v>40</v>
      </c>
      <c r="E3040" s="6" t="s">
        <v>2042</v>
      </c>
      <c r="F3040" s="5">
        <f>decoded[[#This Row],[FRT_DEC]]-B3039</f>
        <v>15</v>
      </c>
      <c r="G3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INFO]]))),G3039)</f>
        <v>111</v>
      </c>
    </row>
    <row r="3041" spans="1:7" x14ac:dyDescent="0.25">
      <c r="A3041" s="4" t="s">
        <v>3337</v>
      </c>
      <c r="B3041" s="5">
        <v>335691345999</v>
      </c>
      <c r="C3041" s="4" t="s">
        <v>11408</v>
      </c>
      <c r="D3041" s="4" t="s">
        <v>2043</v>
      </c>
      <c r="E3041" s="6" t="s">
        <v>11409</v>
      </c>
      <c r="F3041" s="5">
        <f>decoded[[#This Row],[FRT_DEC]]-B3040</f>
        <v>3</v>
      </c>
      <c r="G3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INFO]]))),G3040)</f>
        <v>111</v>
      </c>
    </row>
    <row r="3042" spans="1:7" ht="30" x14ac:dyDescent="0.25">
      <c r="A3042" s="4" t="s">
        <v>3338</v>
      </c>
      <c r="B3042" s="5">
        <v>335691346019</v>
      </c>
      <c r="C3042" s="4" t="s">
        <v>11410</v>
      </c>
      <c r="D3042" s="4" t="s">
        <v>241</v>
      </c>
      <c r="E3042" s="6" t="s">
        <v>2111</v>
      </c>
      <c r="F3042" s="5">
        <f>decoded[[#This Row],[FRT_DEC]]-B3041</f>
        <v>20</v>
      </c>
      <c r="G3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INFO]]))),G3041)</f>
        <v>111</v>
      </c>
    </row>
    <row r="3043" spans="1:7" x14ac:dyDescent="0.25">
      <c r="A3043" s="4" t="s">
        <v>3339</v>
      </c>
      <c r="B3043" s="5">
        <v>335691346022</v>
      </c>
      <c r="C3043" s="4" t="s">
        <v>11411</v>
      </c>
      <c r="D3043" s="4" t="s">
        <v>243</v>
      </c>
      <c r="E3043" s="6" t="s">
        <v>3939</v>
      </c>
      <c r="F3043" s="5">
        <f>decoded[[#This Row],[FRT_DEC]]-B3042</f>
        <v>3</v>
      </c>
      <c r="G3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INFO]]))),G3042)</f>
        <v>111</v>
      </c>
    </row>
    <row r="3044" spans="1:7" x14ac:dyDescent="0.25">
      <c r="A3044" s="4" t="s">
        <v>3340</v>
      </c>
      <c r="B3044" s="5">
        <v>335691346067</v>
      </c>
      <c r="C3044" s="4" t="s">
        <v>11412</v>
      </c>
      <c r="D3044" s="4" t="s">
        <v>40</v>
      </c>
      <c r="E3044" s="6" t="s">
        <v>44</v>
      </c>
      <c r="F3044" s="5">
        <f>decoded[[#This Row],[FRT_DEC]]-B3043</f>
        <v>45</v>
      </c>
      <c r="G3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INFO]]))),G3043)</f>
        <v>111</v>
      </c>
    </row>
    <row r="3045" spans="1:7" x14ac:dyDescent="0.25">
      <c r="A3045" s="4" t="s">
        <v>3341</v>
      </c>
      <c r="B3045" s="5">
        <v>335691346082</v>
      </c>
      <c r="C3045" s="4" t="s">
        <v>11413</v>
      </c>
      <c r="D3045" s="4" t="s">
        <v>246</v>
      </c>
      <c r="E3045" s="6" t="s">
        <v>11414</v>
      </c>
      <c r="F3045" s="5">
        <f>decoded[[#This Row],[FRT_DEC]]-B3044</f>
        <v>15</v>
      </c>
      <c r="G3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INFO]]))),G3044)</f>
        <v>111</v>
      </c>
    </row>
    <row r="3046" spans="1:7" x14ac:dyDescent="0.25">
      <c r="A3046" s="4" t="s">
        <v>3342</v>
      </c>
      <c r="B3046" s="5">
        <v>335691346090</v>
      </c>
      <c r="C3046" s="4" t="s">
        <v>11415</v>
      </c>
      <c r="D3046" s="4" t="s">
        <v>1099</v>
      </c>
      <c r="E3046" s="6" t="s">
        <v>2104</v>
      </c>
      <c r="F3046" s="5">
        <f>decoded[[#This Row],[FRT_DEC]]-B3045</f>
        <v>8</v>
      </c>
      <c r="G3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INFO]]))),G3045)</f>
        <v>111</v>
      </c>
    </row>
    <row r="3047" spans="1:7" x14ac:dyDescent="0.25">
      <c r="A3047" s="4" t="s">
        <v>3343</v>
      </c>
      <c r="B3047" s="5">
        <v>335691346095</v>
      </c>
      <c r="C3047" s="4" t="s">
        <v>11416</v>
      </c>
      <c r="D3047" s="4" t="s">
        <v>1099</v>
      </c>
      <c r="E3047" s="6" t="s">
        <v>2105</v>
      </c>
      <c r="F3047" s="5">
        <f>decoded[[#This Row],[FRT_DEC]]-B3046</f>
        <v>5</v>
      </c>
      <c r="G3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INFO]]))),G3046)</f>
        <v>111</v>
      </c>
    </row>
    <row r="3048" spans="1:7" x14ac:dyDescent="0.25">
      <c r="A3048" s="4" t="s">
        <v>3344</v>
      </c>
      <c r="B3048" s="5">
        <v>335691346107</v>
      </c>
      <c r="C3048" s="4" t="s">
        <v>11417</v>
      </c>
      <c r="D3048" s="4" t="s">
        <v>72</v>
      </c>
      <c r="E3048" s="6" t="s">
        <v>2092</v>
      </c>
      <c r="F3048" s="5">
        <f>decoded[[#This Row],[FRT_DEC]]-B3047</f>
        <v>12</v>
      </c>
      <c r="G3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INFO]]))),G3047)</f>
        <v>111</v>
      </c>
    </row>
    <row r="3049" spans="1:7" x14ac:dyDescent="0.25">
      <c r="A3049" s="4" t="s">
        <v>3345</v>
      </c>
      <c r="B3049" s="5">
        <v>335691346431</v>
      </c>
      <c r="C3049" s="4" t="s">
        <v>11418</v>
      </c>
      <c r="D3049" s="4" t="s">
        <v>2045</v>
      </c>
      <c r="E3049" s="6" t="s">
        <v>8267</v>
      </c>
      <c r="F3049" s="5">
        <f>decoded[[#This Row],[FRT_DEC]]-B3048</f>
        <v>324</v>
      </c>
      <c r="G3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INFO]]))),G3048)</f>
        <v>111</v>
      </c>
    </row>
    <row r="3050" spans="1:7" x14ac:dyDescent="0.25">
      <c r="A3050" s="4" t="s">
        <v>3346</v>
      </c>
      <c r="B3050" s="5">
        <v>335691346614</v>
      </c>
      <c r="C3050" s="4" t="s">
        <v>11419</v>
      </c>
      <c r="D3050" s="4" t="s">
        <v>249</v>
      </c>
      <c r="E3050" s="6" t="s">
        <v>6953</v>
      </c>
      <c r="F3050" s="5">
        <f>decoded[[#This Row],[FRT_DEC]]-B3049</f>
        <v>183</v>
      </c>
      <c r="G3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INFO]]))),G3049)</f>
        <v>111</v>
      </c>
    </row>
    <row r="3051" spans="1:7" x14ac:dyDescent="0.25">
      <c r="A3051" s="4" t="s">
        <v>3347</v>
      </c>
      <c r="B3051" s="5">
        <v>335691346632</v>
      </c>
      <c r="C3051" s="4" t="s">
        <v>11420</v>
      </c>
      <c r="D3051" s="4" t="s">
        <v>1099</v>
      </c>
      <c r="E3051" s="6" t="s">
        <v>2093</v>
      </c>
      <c r="F3051" s="5">
        <f>decoded[[#This Row],[FRT_DEC]]-B3050</f>
        <v>18</v>
      </c>
      <c r="G3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INFO]]))),G3050)</f>
        <v>111</v>
      </c>
    </row>
    <row r="3052" spans="1:7" x14ac:dyDescent="0.25">
      <c r="A3052" s="4" t="s">
        <v>3348</v>
      </c>
      <c r="B3052" s="5">
        <v>335691346639</v>
      </c>
      <c r="C3052" s="4" t="s">
        <v>11421</v>
      </c>
      <c r="D3052" s="4" t="s">
        <v>1099</v>
      </c>
      <c r="E3052" s="6" t="s">
        <v>2106</v>
      </c>
      <c r="F3052" s="5">
        <f>decoded[[#This Row],[FRT_DEC]]-B3051</f>
        <v>7</v>
      </c>
      <c r="G3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INFO]]))),G3051)</f>
        <v>111</v>
      </c>
    </row>
    <row r="3053" spans="1:7" x14ac:dyDescent="0.25">
      <c r="A3053" s="4" t="s">
        <v>3349</v>
      </c>
      <c r="B3053" s="5">
        <v>335691346651</v>
      </c>
      <c r="C3053" s="4" t="s">
        <v>11422</v>
      </c>
      <c r="D3053" s="4" t="s">
        <v>40</v>
      </c>
      <c r="E3053" s="6" t="s">
        <v>328</v>
      </c>
      <c r="F3053" s="5">
        <f>decoded[[#This Row],[FRT_DEC]]-B3052</f>
        <v>12</v>
      </c>
      <c r="G3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INFO]]))),G3052)</f>
        <v>111</v>
      </c>
    </row>
    <row r="3054" spans="1:7" x14ac:dyDescent="0.25">
      <c r="A3054" s="4" t="s">
        <v>3350</v>
      </c>
      <c r="B3054" s="5">
        <v>335691346654</v>
      </c>
      <c r="C3054" s="4" t="s">
        <v>11423</v>
      </c>
      <c r="D3054" s="4" t="s">
        <v>330</v>
      </c>
      <c r="E3054" s="6" t="s">
        <v>11424</v>
      </c>
      <c r="F3054" s="5">
        <f>decoded[[#This Row],[FRT_DEC]]-B3053</f>
        <v>3</v>
      </c>
      <c r="G3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INFO]]))),G3053)</f>
        <v>111</v>
      </c>
    </row>
    <row r="3055" spans="1:7" x14ac:dyDescent="0.25">
      <c r="A3055" s="4" t="s">
        <v>3351</v>
      </c>
      <c r="B3055" s="5">
        <v>335691346676</v>
      </c>
      <c r="C3055" s="4" t="s">
        <v>11425</v>
      </c>
      <c r="D3055" s="4" t="s">
        <v>40</v>
      </c>
      <c r="E3055" s="6" t="s">
        <v>724</v>
      </c>
      <c r="F3055" s="5">
        <f>decoded[[#This Row],[FRT_DEC]]-B3054</f>
        <v>22</v>
      </c>
      <c r="G3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INFO]]))),G3054)</f>
        <v>111</v>
      </c>
    </row>
    <row r="3056" spans="1:7" x14ac:dyDescent="0.25">
      <c r="A3056" s="4" t="s">
        <v>3352</v>
      </c>
      <c r="B3056" s="5">
        <v>335691346688</v>
      </c>
      <c r="C3056" s="4" t="s">
        <v>11426</v>
      </c>
      <c r="D3056" s="4" t="s">
        <v>40</v>
      </c>
      <c r="E3056" s="6" t="s">
        <v>45</v>
      </c>
      <c r="F3056" s="5">
        <f>decoded[[#This Row],[FRT_DEC]]-B3055</f>
        <v>12</v>
      </c>
      <c r="G3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INFO]]))),G3055)</f>
        <v>111</v>
      </c>
    </row>
    <row r="3057" spans="1:7" x14ac:dyDescent="0.25">
      <c r="A3057" s="4" t="s">
        <v>3353</v>
      </c>
      <c r="B3057" s="5">
        <v>335691346692</v>
      </c>
      <c r="C3057" s="4" t="s">
        <v>11427</v>
      </c>
      <c r="D3057" s="4" t="s">
        <v>46</v>
      </c>
      <c r="E3057" s="6" t="s">
        <v>6961</v>
      </c>
      <c r="F3057" s="5">
        <f>decoded[[#This Row],[FRT_DEC]]-B3056</f>
        <v>4</v>
      </c>
      <c r="G3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INFO]]))),G3056)</f>
        <v>111</v>
      </c>
    </row>
    <row r="3058" spans="1:7" x14ac:dyDescent="0.25">
      <c r="A3058" s="4" t="s">
        <v>3354</v>
      </c>
      <c r="B3058" s="5">
        <v>335691346698</v>
      </c>
      <c r="C3058" s="4" t="s">
        <v>11428</v>
      </c>
      <c r="D3058" s="4" t="s">
        <v>72</v>
      </c>
      <c r="E3058" s="6" t="s">
        <v>3683</v>
      </c>
      <c r="F3058" s="5">
        <f>decoded[[#This Row],[FRT_DEC]]-B3057</f>
        <v>6</v>
      </c>
      <c r="G3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INFO]]))),G3057)</f>
        <v>111</v>
      </c>
    </row>
    <row r="3059" spans="1:7" x14ac:dyDescent="0.25">
      <c r="A3059" s="4" t="s">
        <v>3355</v>
      </c>
      <c r="B3059" s="5">
        <v>335691346703</v>
      </c>
      <c r="C3059" s="4" t="s">
        <v>11429</v>
      </c>
      <c r="D3059" s="4" t="s">
        <v>72</v>
      </c>
      <c r="E3059" s="6" t="s">
        <v>2088</v>
      </c>
      <c r="F3059" s="5">
        <f>decoded[[#This Row],[FRT_DEC]]-B3058</f>
        <v>5</v>
      </c>
      <c r="G3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INFO]]))),G3058)</f>
        <v>111</v>
      </c>
    </row>
    <row r="3060" spans="1:7" x14ac:dyDescent="0.25">
      <c r="A3060" s="4" t="s">
        <v>3356</v>
      </c>
      <c r="B3060" s="5">
        <v>335691346727</v>
      </c>
      <c r="C3060" s="4" t="s">
        <v>11430</v>
      </c>
      <c r="D3060" s="4" t="s">
        <v>72</v>
      </c>
      <c r="E3060" s="6" t="s">
        <v>2107</v>
      </c>
      <c r="F3060" s="5">
        <f>decoded[[#This Row],[FRT_DEC]]-B3059</f>
        <v>24</v>
      </c>
      <c r="G3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INFO]]))),G3059)</f>
        <v>111</v>
      </c>
    </row>
    <row r="3061" spans="1:7" x14ac:dyDescent="0.25">
      <c r="A3061" s="4" t="s">
        <v>3357</v>
      </c>
      <c r="B3061" s="5">
        <v>335691347479</v>
      </c>
      <c r="C3061" s="4" t="s">
        <v>11431</v>
      </c>
      <c r="D3061" s="4" t="s">
        <v>7938</v>
      </c>
      <c r="E3061" s="6" t="s">
        <v>8184</v>
      </c>
      <c r="F3061" s="5">
        <f>decoded[[#This Row],[FRT_DEC]]-B3060</f>
        <v>752</v>
      </c>
      <c r="G3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INFO]]))),G3060)</f>
        <v>111</v>
      </c>
    </row>
    <row r="3062" spans="1:7" x14ac:dyDescent="0.25">
      <c r="A3062" s="4" t="s">
        <v>3358</v>
      </c>
      <c r="B3062" s="5">
        <v>335691347976</v>
      </c>
      <c r="C3062" s="4" t="s">
        <v>11432</v>
      </c>
      <c r="D3062" s="4" t="s">
        <v>7842</v>
      </c>
      <c r="E3062" s="6" t="s">
        <v>7989</v>
      </c>
      <c r="F3062" s="5">
        <f>decoded[[#This Row],[FRT_DEC]]-B3061</f>
        <v>497</v>
      </c>
      <c r="G3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INFO]]))),G3061)</f>
        <v>111</v>
      </c>
    </row>
    <row r="3063" spans="1:7" x14ac:dyDescent="0.25">
      <c r="A3063" s="4" t="s">
        <v>3359</v>
      </c>
      <c r="B3063" s="5">
        <v>335691347982</v>
      </c>
      <c r="C3063" s="4" t="s">
        <v>11433</v>
      </c>
      <c r="D3063" s="4" t="s">
        <v>2044</v>
      </c>
      <c r="E3063" s="6" t="s">
        <v>3931</v>
      </c>
      <c r="F3063" s="5">
        <f>decoded[[#This Row],[FRT_DEC]]-B3062</f>
        <v>6</v>
      </c>
      <c r="G3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INFO]]))),G3062)</f>
        <v>111</v>
      </c>
    </row>
    <row r="3064" spans="1:7" x14ac:dyDescent="0.25">
      <c r="A3064" s="4" t="s">
        <v>3360</v>
      </c>
      <c r="B3064" s="5">
        <v>335691347987</v>
      </c>
      <c r="C3064" s="4" t="s">
        <v>11434</v>
      </c>
      <c r="D3064" s="4" t="s">
        <v>7938</v>
      </c>
      <c r="E3064" s="6" t="s">
        <v>7991</v>
      </c>
      <c r="F3064" s="5">
        <f>decoded[[#This Row],[FRT_DEC]]-B3063</f>
        <v>5</v>
      </c>
      <c r="G3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INFO]]))),G3063)</f>
        <v>111</v>
      </c>
    </row>
    <row r="3065" spans="1:7" x14ac:dyDescent="0.25">
      <c r="A3065" s="4" t="s">
        <v>3361</v>
      </c>
      <c r="B3065" s="5">
        <v>335691352766</v>
      </c>
      <c r="C3065" s="4" t="s">
        <v>11435</v>
      </c>
      <c r="D3065" s="4" t="s">
        <v>7842</v>
      </c>
      <c r="E3065" s="6" t="s">
        <v>7936</v>
      </c>
      <c r="F3065" s="5">
        <f>decoded[[#This Row],[FRT_DEC]]-B3064</f>
        <v>4779</v>
      </c>
      <c r="G3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INFO]]))),G3064)</f>
        <v>111</v>
      </c>
    </row>
    <row r="3066" spans="1:7" x14ac:dyDescent="0.25">
      <c r="A3066" s="4" t="s">
        <v>3362</v>
      </c>
      <c r="B3066" s="5">
        <v>335691353532</v>
      </c>
      <c r="C3066" s="4" t="s">
        <v>11436</v>
      </c>
      <c r="D3066" s="4" t="s">
        <v>7938</v>
      </c>
      <c r="E3066" s="6" t="s">
        <v>7939</v>
      </c>
      <c r="F3066" s="5">
        <f>decoded[[#This Row],[FRT_DEC]]-B3065</f>
        <v>766</v>
      </c>
      <c r="G3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INFO]]))),G3065)</f>
        <v>111</v>
      </c>
    </row>
    <row r="3067" spans="1:7" x14ac:dyDescent="0.25">
      <c r="A3067" s="4" t="s">
        <v>3363</v>
      </c>
      <c r="B3067" s="5">
        <v>335691358428</v>
      </c>
      <c r="C3067" s="4" t="s">
        <v>11437</v>
      </c>
      <c r="D3067" s="4" t="s">
        <v>7842</v>
      </c>
      <c r="E3067" s="6" t="s">
        <v>7989</v>
      </c>
      <c r="F3067" s="5">
        <f>decoded[[#This Row],[FRT_DEC]]-B3066</f>
        <v>4896</v>
      </c>
      <c r="G3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INFO]]))),G3066)</f>
        <v>111</v>
      </c>
    </row>
    <row r="3068" spans="1:7" x14ac:dyDescent="0.25">
      <c r="A3068" s="4" t="s">
        <v>3364</v>
      </c>
      <c r="B3068" s="5">
        <v>335691358434</v>
      </c>
      <c r="C3068" s="4" t="s">
        <v>11438</v>
      </c>
      <c r="D3068" s="4" t="s">
        <v>292</v>
      </c>
      <c r="E3068" s="6" t="s">
        <v>11439</v>
      </c>
      <c r="F3068" s="5">
        <f>decoded[[#This Row],[FRT_DEC]]-B3067</f>
        <v>6</v>
      </c>
      <c r="G3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INFO]]))),G3067)</f>
        <v>111</v>
      </c>
    </row>
    <row r="3069" spans="1:7" x14ac:dyDescent="0.25">
      <c r="A3069" s="4" t="s">
        <v>3365</v>
      </c>
      <c r="B3069" s="5">
        <v>335691358438</v>
      </c>
      <c r="C3069" s="4" t="s">
        <v>11440</v>
      </c>
      <c r="D3069" s="4" t="s">
        <v>216</v>
      </c>
      <c r="E3069" s="6" t="s">
        <v>3970</v>
      </c>
      <c r="F3069" s="5">
        <f>decoded[[#This Row],[FRT_DEC]]-B3068</f>
        <v>4</v>
      </c>
      <c r="G3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INFO]]))),G3068)</f>
        <v>111</v>
      </c>
    </row>
    <row r="3070" spans="1:7" x14ac:dyDescent="0.25">
      <c r="A3070" s="4" t="s">
        <v>3366</v>
      </c>
      <c r="B3070" s="5">
        <v>335691358485</v>
      </c>
      <c r="C3070" s="4" t="s">
        <v>11441</v>
      </c>
      <c r="D3070" s="4" t="s">
        <v>221</v>
      </c>
      <c r="E3070" s="6" t="s">
        <v>222</v>
      </c>
      <c r="F3070" s="5">
        <f>decoded[[#This Row],[FRT_DEC]]-B3069</f>
        <v>47</v>
      </c>
      <c r="G3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INFO]]))),G3069)</f>
        <v>111</v>
      </c>
    </row>
    <row r="3071" spans="1:7" x14ac:dyDescent="0.25">
      <c r="A3071" s="4" t="s">
        <v>3367</v>
      </c>
      <c r="B3071" s="5">
        <v>335691358500</v>
      </c>
      <c r="C3071" s="4" t="s">
        <v>11442</v>
      </c>
      <c r="D3071" s="4" t="s">
        <v>40</v>
      </c>
      <c r="E3071" s="6" t="s">
        <v>293</v>
      </c>
      <c r="F3071" s="5">
        <f>decoded[[#This Row],[FRT_DEC]]-B3070</f>
        <v>15</v>
      </c>
      <c r="G3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INFO]]))),G3070)</f>
        <v>111</v>
      </c>
    </row>
    <row r="3072" spans="1:7" x14ac:dyDescent="0.25">
      <c r="A3072" s="4" t="s">
        <v>3368</v>
      </c>
      <c r="B3072" s="5">
        <v>335691358506</v>
      </c>
      <c r="C3072" s="4" t="s">
        <v>11443</v>
      </c>
      <c r="D3072" s="4" t="s">
        <v>2045</v>
      </c>
      <c r="E3072" s="6" t="s">
        <v>8098</v>
      </c>
      <c r="F3072" s="5">
        <f>decoded[[#This Row],[FRT_DEC]]-B3071</f>
        <v>6</v>
      </c>
      <c r="G3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INFO]]))),G3071)</f>
        <v>111</v>
      </c>
    </row>
    <row r="3073" spans="1:7" x14ac:dyDescent="0.25">
      <c r="A3073" s="4" t="s">
        <v>3369</v>
      </c>
      <c r="B3073" s="5">
        <v>335691358508</v>
      </c>
      <c r="C3073" s="4" t="s">
        <v>11444</v>
      </c>
      <c r="D3073" s="4" t="s">
        <v>294</v>
      </c>
      <c r="E3073" s="6" t="s">
        <v>11445</v>
      </c>
      <c r="F3073" s="5">
        <f>decoded[[#This Row],[FRT_DEC]]-B3072</f>
        <v>2</v>
      </c>
      <c r="G3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INFO]]))),G3072)</f>
        <v>111</v>
      </c>
    </row>
    <row r="3074" spans="1:7" x14ac:dyDescent="0.25">
      <c r="A3074" s="4" t="s">
        <v>3370</v>
      </c>
      <c r="B3074" s="5">
        <v>335691358512</v>
      </c>
      <c r="C3074" s="4" t="s">
        <v>11446</v>
      </c>
      <c r="D3074" s="4" t="s">
        <v>7938</v>
      </c>
      <c r="E3074" s="6" t="s">
        <v>7991</v>
      </c>
      <c r="F3074" s="5">
        <f>decoded[[#This Row],[FRT_DEC]]-B3073</f>
        <v>4</v>
      </c>
      <c r="G3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INFO]]))),G3073)</f>
        <v>111</v>
      </c>
    </row>
    <row r="3075" spans="1:7" x14ac:dyDescent="0.25">
      <c r="A3075" s="4" t="s">
        <v>3371</v>
      </c>
      <c r="B3075" s="5">
        <v>335691360915</v>
      </c>
      <c r="C3075" s="4" t="s">
        <v>11447</v>
      </c>
      <c r="D3075" s="4" t="s">
        <v>7842</v>
      </c>
      <c r="E3075" s="6" t="s">
        <v>7993</v>
      </c>
      <c r="F3075" s="5">
        <f>decoded[[#This Row],[FRT_DEC]]-B3074</f>
        <v>2403</v>
      </c>
      <c r="G3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INFO]]))),G3074)</f>
        <v>111</v>
      </c>
    </row>
    <row r="3076" spans="1:7" x14ac:dyDescent="0.25">
      <c r="A3076" s="4" t="s">
        <v>3372</v>
      </c>
      <c r="B3076" s="5">
        <v>335691360934</v>
      </c>
      <c r="C3076" s="4" t="s">
        <v>11448</v>
      </c>
      <c r="D3076" s="4" t="s">
        <v>1099</v>
      </c>
      <c r="E3076" s="6" t="s">
        <v>2081</v>
      </c>
      <c r="F3076" s="5">
        <f>decoded[[#This Row],[FRT_DEC]]-B3075</f>
        <v>19</v>
      </c>
      <c r="G3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INFO]]))),G3075)</f>
        <v>111</v>
      </c>
    </row>
    <row r="3077" spans="1:7" x14ac:dyDescent="0.25">
      <c r="A3077" s="4" t="s">
        <v>3373</v>
      </c>
      <c r="B3077" s="5">
        <v>335691360938</v>
      </c>
      <c r="C3077" s="4" t="s">
        <v>11449</v>
      </c>
      <c r="D3077" s="4" t="s">
        <v>1099</v>
      </c>
      <c r="E3077" s="6" t="s">
        <v>2089</v>
      </c>
      <c r="F3077" s="5">
        <f>decoded[[#This Row],[FRT_DEC]]-B3076</f>
        <v>4</v>
      </c>
      <c r="G3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INFO]]))),G3076)</f>
        <v>111</v>
      </c>
    </row>
    <row r="3078" spans="1:7" x14ac:dyDescent="0.25">
      <c r="A3078" s="4" t="s">
        <v>3374</v>
      </c>
      <c r="B3078" s="5">
        <v>335691360945</v>
      </c>
      <c r="C3078" s="4" t="s">
        <v>11450</v>
      </c>
      <c r="D3078" s="4" t="s">
        <v>72</v>
      </c>
      <c r="E3078" s="6" t="s">
        <v>2090</v>
      </c>
      <c r="F3078" s="5">
        <f>decoded[[#This Row],[FRT_DEC]]-B3077</f>
        <v>7</v>
      </c>
      <c r="G3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INFO]]))),G3077)</f>
        <v>111</v>
      </c>
    </row>
    <row r="3079" spans="1:7" x14ac:dyDescent="0.25">
      <c r="A3079" s="4" t="s">
        <v>3375</v>
      </c>
      <c r="B3079" s="5">
        <v>335691360960</v>
      </c>
      <c r="C3079" s="4" t="s">
        <v>11451</v>
      </c>
      <c r="D3079" s="4" t="s">
        <v>6</v>
      </c>
      <c r="E3079" s="6" t="s">
        <v>11452</v>
      </c>
      <c r="F3079" s="5">
        <f>decoded[[#This Row],[FRT_DEC]]-B3078</f>
        <v>15</v>
      </c>
      <c r="G3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INFO]]))),G3078)</f>
        <v>112</v>
      </c>
    </row>
    <row r="3080" spans="1:7" x14ac:dyDescent="0.25">
      <c r="A3080" s="4" t="s">
        <v>3376</v>
      </c>
      <c r="B3080" s="5">
        <v>335691360985</v>
      </c>
      <c r="C3080" s="4" t="s">
        <v>11453</v>
      </c>
      <c r="D3080" s="4" t="s">
        <v>72</v>
      </c>
      <c r="E3080" s="6" t="s">
        <v>2092</v>
      </c>
      <c r="F3080" s="5">
        <f>decoded[[#This Row],[FRT_DEC]]-B3079</f>
        <v>25</v>
      </c>
      <c r="G3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INFO]]))),G3079)</f>
        <v>112</v>
      </c>
    </row>
    <row r="3081" spans="1:7" x14ac:dyDescent="0.25">
      <c r="A3081" s="4" t="s">
        <v>3377</v>
      </c>
      <c r="B3081" s="5">
        <v>335691361007</v>
      </c>
      <c r="C3081" s="4" t="s">
        <v>11454</v>
      </c>
      <c r="D3081" s="4" t="s">
        <v>3671</v>
      </c>
      <c r="E3081" s="6" t="s">
        <v>11455</v>
      </c>
      <c r="F3081" s="5">
        <f>decoded[[#This Row],[FRT_DEC]]-B3080</f>
        <v>22</v>
      </c>
      <c r="G3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INFO]]))),G3080)</f>
        <v>112</v>
      </c>
    </row>
    <row r="3082" spans="1:7" x14ac:dyDescent="0.25">
      <c r="A3082" s="4" t="s">
        <v>3378</v>
      </c>
      <c r="B3082" s="5">
        <v>335691361010</v>
      </c>
      <c r="C3082" s="4" t="s">
        <v>11456</v>
      </c>
      <c r="D3082" s="4" t="s">
        <v>3671</v>
      </c>
      <c r="E3082" s="6" t="s">
        <v>7881</v>
      </c>
      <c r="F3082" s="5">
        <f>decoded[[#This Row],[FRT_DEC]]-B3081</f>
        <v>3</v>
      </c>
      <c r="G3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INFO]]))),G3081)</f>
        <v>112</v>
      </c>
    </row>
    <row r="3083" spans="1:7" x14ac:dyDescent="0.25">
      <c r="A3083" s="4" t="s">
        <v>3379</v>
      </c>
      <c r="B3083" s="5">
        <v>335691361937</v>
      </c>
      <c r="C3083" s="4" t="s">
        <v>11457</v>
      </c>
      <c r="D3083" s="4" t="s">
        <v>249</v>
      </c>
      <c r="E3083" s="6" t="s">
        <v>7821</v>
      </c>
      <c r="F3083" s="5">
        <f>decoded[[#This Row],[FRT_DEC]]-B3082</f>
        <v>927</v>
      </c>
      <c r="G3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INFO]]))),G3082)</f>
        <v>112</v>
      </c>
    </row>
    <row r="3084" spans="1:7" x14ac:dyDescent="0.25">
      <c r="A3084" s="4" t="s">
        <v>3380</v>
      </c>
      <c r="B3084" s="5">
        <v>335691361942</v>
      </c>
      <c r="C3084" s="4" t="s">
        <v>11458</v>
      </c>
      <c r="D3084" s="4" t="s">
        <v>7938</v>
      </c>
      <c r="E3084" s="6" t="s">
        <v>7998</v>
      </c>
      <c r="F3084" s="5">
        <f>decoded[[#This Row],[FRT_DEC]]-B3083</f>
        <v>5</v>
      </c>
      <c r="G3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INFO]]))),G3083)</f>
        <v>112</v>
      </c>
    </row>
    <row r="3085" spans="1:7" x14ac:dyDescent="0.25">
      <c r="A3085" s="4" t="s">
        <v>3381</v>
      </c>
      <c r="B3085" s="5">
        <v>335691365570</v>
      </c>
      <c r="C3085" s="4" t="s">
        <v>11459</v>
      </c>
      <c r="D3085" s="4" t="s">
        <v>5</v>
      </c>
      <c r="E3085" s="6" t="s">
        <v>11460</v>
      </c>
      <c r="F3085" s="5">
        <f>decoded[[#This Row],[FRT_DEC]]-B3084</f>
        <v>3628</v>
      </c>
      <c r="G3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INFO]]))),G3084)</f>
        <v>112</v>
      </c>
    </row>
    <row r="3086" spans="1:7" x14ac:dyDescent="0.25">
      <c r="A3086" s="4" t="s">
        <v>3382</v>
      </c>
      <c r="B3086" s="5">
        <v>335691365572</v>
      </c>
      <c r="C3086" s="4" t="s">
        <v>11461</v>
      </c>
      <c r="D3086" s="4" t="s">
        <v>5</v>
      </c>
      <c r="E3086" s="6" t="s">
        <v>7877</v>
      </c>
      <c r="F3086" s="5">
        <f>decoded[[#This Row],[FRT_DEC]]-B3085</f>
        <v>2</v>
      </c>
      <c r="G3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INFO]]))),G3085)</f>
        <v>112</v>
      </c>
    </row>
    <row r="3087" spans="1:7" x14ac:dyDescent="0.25">
      <c r="A3087" s="4" t="s">
        <v>3383</v>
      </c>
      <c r="B3087" s="5">
        <v>335691365574</v>
      </c>
      <c r="C3087" s="4" t="s">
        <v>11462</v>
      </c>
      <c r="D3087" s="4" t="s">
        <v>3686</v>
      </c>
      <c r="E3087" s="6" t="s">
        <v>11463</v>
      </c>
      <c r="F3087" s="5">
        <f>decoded[[#This Row],[FRT_DEC]]-B3086</f>
        <v>2</v>
      </c>
      <c r="G3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INFO]]))),G3086)</f>
        <v>112</v>
      </c>
    </row>
    <row r="3088" spans="1:7" x14ac:dyDescent="0.25">
      <c r="A3088" s="4" t="s">
        <v>3384</v>
      </c>
      <c r="B3088" s="5">
        <v>335691365577</v>
      </c>
      <c r="C3088" s="4" t="s">
        <v>11464</v>
      </c>
      <c r="D3088" s="4" t="s">
        <v>3686</v>
      </c>
      <c r="E3088" s="6" t="s">
        <v>7878</v>
      </c>
      <c r="F3088" s="5">
        <f>decoded[[#This Row],[FRT_DEC]]-B3087</f>
        <v>3</v>
      </c>
      <c r="G3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INFO]]))),G3087)</f>
        <v>112</v>
      </c>
    </row>
    <row r="3089" spans="1:7" x14ac:dyDescent="0.25">
      <c r="A3089" s="4" t="s">
        <v>3385</v>
      </c>
      <c r="B3089" s="5">
        <v>335691365585</v>
      </c>
      <c r="C3089" s="4" t="s">
        <v>11465</v>
      </c>
      <c r="D3089" s="4" t="s">
        <v>7842</v>
      </c>
      <c r="E3089" s="6" t="s">
        <v>8006</v>
      </c>
      <c r="F3089" s="5">
        <f>decoded[[#This Row],[FRT_DEC]]-B3088</f>
        <v>8</v>
      </c>
      <c r="G3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INFO]]))),G3088)</f>
        <v>112</v>
      </c>
    </row>
    <row r="3090" spans="1:7" x14ac:dyDescent="0.25">
      <c r="A3090" s="4" t="s">
        <v>3386</v>
      </c>
      <c r="B3090" s="5">
        <v>335691365597</v>
      </c>
      <c r="C3090" s="4" t="s">
        <v>11466</v>
      </c>
      <c r="D3090" s="4" t="s">
        <v>241</v>
      </c>
      <c r="E3090" s="6" t="s">
        <v>2110</v>
      </c>
      <c r="F3090" s="5">
        <f>decoded[[#This Row],[FRT_DEC]]-B3089</f>
        <v>12</v>
      </c>
      <c r="G3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INFO]]))),G3089)</f>
        <v>112</v>
      </c>
    </row>
    <row r="3091" spans="1:7" x14ac:dyDescent="0.25">
      <c r="A3091" s="4" t="s">
        <v>3387</v>
      </c>
      <c r="B3091" s="5">
        <v>335691365600</v>
      </c>
      <c r="C3091" s="4" t="s">
        <v>11467</v>
      </c>
      <c r="D3091" s="4" t="s">
        <v>243</v>
      </c>
      <c r="E3091" s="6" t="s">
        <v>3984</v>
      </c>
      <c r="F3091" s="5">
        <f>decoded[[#This Row],[FRT_DEC]]-B3090</f>
        <v>3</v>
      </c>
      <c r="G3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INFO]]))),G3090)</f>
        <v>112</v>
      </c>
    </row>
    <row r="3092" spans="1:7" x14ac:dyDescent="0.25">
      <c r="A3092" s="4" t="s">
        <v>3388</v>
      </c>
      <c r="B3092" s="5">
        <v>335691365605</v>
      </c>
      <c r="C3092" s="4" t="s">
        <v>11468</v>
      </c>
      <c r="D3092" s="4" t="s">
        <v>1099</v>
      </c>
      <c r="E3092" s="6" t="s">
        <v>2093</v>
      </c>
      <c r="F3092" s="5">
        <f>decoded[[#This Row],[FRT_DEC]]-B3091</f>
        <v>5</v>
      </c>
      <c r="G3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INFO]]))),G3091)</f>
        <v>112</v>
      </c>
    </row>
    <row r="3093" spans="1:7" x14ac:dyDescent="0.25">
      <c r="A3093" s="4" t="s">
        <v>3389</v>
      </c>
      <c r="B3093" s="5">
        <v>335691365610</v>
      </c>
      <c r="C3093" s="4" t="s">
        <v>11469</v>
      </c>
      <c r="D3093" s="4" t="s">
        <v>72</v>
      </c>
      <c r="E3093" s="6" t="s">
        <v>2094</v>
      </c>
      <c r="F3093" s="5">
        <f>decoded[[#This Row],[FRT_DEC]]-B3092</f>
        <v>5</v>
      </c>
      <c r="G3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INFO]]))),G3092)</f>
        <v>112</v>
      </c>
    </row>
    <row r="3094" spans="1:7" x14ac:dyDescent="0.25">
      <c r="A3094" s="4" t="s">
        <v>3390</v>
      </c>
      <c r="B3094" s="5">
        <v>335691365616</v>
      </c>
      <c r="C3094" s="4" t="s">
        <v>11470</v>
      </c>
      <c r="D3094" s="4" t="s">
        <v>72</v>
      </c>
      <c r="E3094" s="6" t="s">
        <v>2095</v>
      </c>
      <c r="F3094" s="5">
        <f>decoded[[#This Row],[FRT_DEC]]-B3093</f>
        <v>6</v>
      </c>
      <c r="G3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INFO]]))),G3093)</f>
        <v>112</v>
      </c>
    </row>
    <row r="3095" spans="1:7" x14ac:dyDescent="0.25">
      <c r="A3095" s="4" t="s">
        <v>3391</v>
      </c>
      <c r="B3095" s="5">
        <v>335691365627</v>
      </c>
      <c r="C3095" s="4" t="s">
        <v>11471</v>
      </c>
      <c r="D3095" s="4" t="s">
        <v>246</v>
      </c>
      <c r="E3095" s="6" t="s">
        <v>11472</v>
      </c>
      <c r="F3095" s="5">
        <f>decoded[[#This Row],[FRT_DEC]]-B3094</f>
        <v>11</v>
      </c>
      <c r="G3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INFO]]))),G3094)</f>
        <v>112</v>
      </c>
    </row>
    <row r="3096" spans="1:7" x14ac:dyDescent="0.25">
      <c r="A3096" s="4" t="s">
        <v>3392</v>
      </c>
      <c r="B3096" s="5">
        <v>335691365631</v>
      </c>
      <c r="C3096" s="4" t="s">
        <v>11473</v>
      </c>
      <c r="D3096" s="4" t="s">
        <v>7938</v>
      </c>
      <c r="E3096" s="6" t="s">
        <v>8012</v>
      </c>
      <c r="F3096" s="5">
        <f>decoded[[#This Row],[FRT_DEC]]-B3095</f>
        <v>4</v>
      </c>
      <c r="G3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INFO]]))),G3095)</f>
        <v>112</v>
      </c>
    </row>
    <row r="3097" spans="1:7" x14ac:dyDescent="0.25">
      <c r="A3097" s="4" t="s">
        <v>3393</v>
      </c>
      <c r="B3097" s="5">
        <v>335691366025</v>
      </c>
      <c r="C3097" s="4" t="s">
        <v>11474</v>
      </c>
      <c r="D3097" s="4" t="s">
        <v>7842</v>
      </c>
      <c r="E3097" s="6" t="s">
        <v>8130</v>
      </c>
      <c r="F3097" s="5">
        <f>decoded[[#This Row],[FRT_DEC]]-B3096</f>
        <v>394</v>
      </c>
      <c r="G3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INFO]]))),G3096)</f>
        <v>112</v>
      </c>
    </row>
    <row r="3098" spans="1:7" x14ac:dyDescent="0.25">
      <c r="A3098" s="4" t="s">
        <v>3394</v>
      </c>
      <c r="B3098" s="5">
        <v>335691366032</v>
      </c>
      <c r="C3098" s="4" t="s">
        <v>11475</v>
      </c>
      <c r="D3098" s="4" t="s">
        <v>1099</v>
      </c>
      <c r="E3098" s="6" t="s">
        <v>2096</v>
      </c>
      <c r="F3098" s="5">
        <f>decoded[[#This Row],[FRT_DEC]]-B3097</f>
        <v>7</v>
      </c>
      <c r="G3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INFO]]))),G3097)</f>
        <v>112</v>
      </c>
    </row>
    <row r="3099" spans="1:7" x14ac:dyDescent="0.25">
      <c r="A3099" s="4" t="s">
        <v>3395</v>
      </c>
      <c r="B3099" s="5">
        <v>335691366037</v>
      </c>
      <c r="C3099" s="4" t="s">
        <v>11476</v>
      </c>
      <c r="D3099" s="4" t="s">
        <v>72</v>
      </c>
      <c r="E3099" s="6" t="s">
        <v>2097</v>
      </c>
      <c r="F3099" s="5">
        <f>decoded[[#This Row],[FRT_DEC]]-B3098</f>
        <v>5</v>
      </c>
      <c r="G3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INFO]]))),G3098)</f>
        <v>112</v>
      </c>
    </row>
    <row r="3100" spans="1:7" x14ac:dyDescent="0.25">
      <c r="A3100" s="4" t="s">
        <v>3396</v>
      </c>
      <c r="B3100" s="5">
        <v>335691366049</v>
      </c>
      <c r="C3100" s="4" t="s">
        <v>11477</v>
      </c>
      <c r="D3100" s="4" t="s">
        <v>3672</v>
      </c>
      <c r="E3100" s="6" t="s">
        <v>4093</v>
      </c>
      <c r="F3100" s="5">
        <f>decoded[[#This Row],[FRT_DEC]]-B3099</f>
        <v>12</v>
      </c>
      <c r="G3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INFO]]))),G3099)</f>
        <v>112</v>
      </c>
    </row>
    <row r="3101" spans="1:7" x14ac:dyDescent="0.25">
      <c r="A3101" s="4" t="s">
        <v>3397</v>
      </c>
      <c r="B3101" s="5">
        <v>335691366793</v>
      </c>
      <c r="C3101" s="4" t="s">
        <v>11478</v>
      </c>
      <c r="D3101" s="4" t="s">
        <v>262</v>
      </c>
      <c r="E3101" s="6" t="s">
        <v>4095</v>
      </c>
      <c r="F3101" s="5">
        <f>decoded[[#This Row],[FRT_DEC]]-B3100</f>
        <v>744</v>
      </c>
      <c r="G3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INFO]]))),G3100)</f>
        <v>112</v>
      </c>
    </row>
    <row r="3102" spans="1:7" x14ac:dyDescent="0.25">
      <c r="A3102" s="4" t="s">
        <v>3398</v>
      </c>
      <c r="B3102" s="5">
        <v>335691366798</v>
      </c>
      <c r="C3102" s="4" t="s">
        <v>11479</v>
      </c>
      <c r="D3102" s="4" t="s">
        <v>7938</v>
      </c>
      <c r="E3102" s="6" t="s">
        <v>8136</v>
      </c>
      <c r="F3102" s="5">
        <f>decoded[[#This Row],[FRT_DEC]]-B3101</f>
        <v>5</v>
      </c>
      <c r="G3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INFO]]))),G3101)</f>
        <v>112</v>
      </c>
    </row>
    <row r="3103" spans="1:7" x14ac:dyDescent="0.25">
      <c r="A3103" s="4" t="s">
        <v>3399</v>
      </c>
      <c r="B3103" s="5">
        <v>335691368124</v>
      </c>
      <c r="C3103" s="4" t="s">
        <v>11480</v>
      </c>
      <c r="D3103" s="4" t="s">
        <v>84</v>
      </c>
      <c r="E3103" s="6" t="s">
        <v>3977</v>
      </c>
      <c r="F3103" s="5">
        <f>decoded[[#This Row],[FRT_DEC]]-B3102</f>
        <v>1326</v>
      </c>
      <c r="G3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INFO]]))),G3102)</f>
        <v>112</v>
      </c>
    </row>
    <row r="3104" spans="1:7" x14ac:dyDescent="0.25">
      <c r="A3104" s="4" t="s">
        <v>3400</v>
      </c>
      <c r="B3104" s="5">
        <v>335691368129</v>
      </c>
      <c r="C3104" s="4" t="s">
        <v>11481</v>
      </c>
      <c r="D3104" s="4" t="s">
        <v>3684</v>
      </c>
      <c r="E3104" s="6" t="s">
        <v>11482</v>
      </c>
      <c r="F3104" s="5">
        <f>decoded[[#This Row],[FRT_DEC]]-B3103</f>
        <v>5</v>
      </c>
      <c r="G3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INFO]]))),G3103)</f>
        <v>112</v>
      </c>
    </row>
    <row r="3105" spans="1:7" x14ac:dyDescent="0.25">
      <c r="A3105" s="4" t="s">
        <v>3401</v>
      </c>
      <c r="B3105" s="5">
        <v>335691368131</v>
      </c>
      <c r="C3105" s="4" t="s">
        <v>11483</v>
      </c>
      <c r="D3105" s="4" t="s">
        <v>3684</v>
      </c>
      <c r="E3105" s="6" t="s">
        <v>7879</v>
      </c>
      <c r="F3105" s="5">
        <f>decoded[[#This Row],[FRT_DEC]]-B3104</f>
        <v>2</v>
      </c>
      <c r="G3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INFO]]))),G3104)</f>
        <v>112</v>
      </c>
    </row>
    <row r="3106" spans="1:7" x14ac:dyDescent="0.25">
      <c r="A3106" s="4" t="s">
        <v>3402</v>
      </c>
      <c r="B3106" s="5">
        <v>335691368155</v>
      </c>
      <c r="C3106" s="4" t="s">
        <v>11484</v>
      </c>
      <c r="D3106" s="4" t="s">
        <v>85</v>
      </c>
      <c r="E3106" s="6" t="s">
        <v>263</v>
      </c>
      <c r="F3106" s="5">
        <f>decoded[[#This Row],[FRT_DEC]]-B3105</f>
        <v>24</v>
      </c>
      <c r="G3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INFO]]))),G3105)</f>
        <v>112</v>
      </c>
    </row>
    <row r="3107" spans="1:7" x14ac:dyDescent="0.25">
      <c r="A3107" s="4" t="s">
        <v>3403</v>
      </c>
      <c r="B3107" s="5">
        <v>335691368293</v>
      </c>
      <c r="C3107" s="4" t="s">
        <v>11485</v>
      </c>
      <c r="D3107" s="4" t="s">
        <v>87</v>
      </c>
      <c r="E3107" s="6" t="s">
        <v>3695</v>
      </c>
      <c r="F3107" s="5">
        <f>decoded[[#This Row],[FRT_DEC]]-B3106</f>
        <v>138</v>
      </c>
      <c r="G3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INFO]]))),G3106)</f>
        <v>112</v>
      </c>
    </row>
    <row r="3108" spans="1:7" x14ac:dyDescent="0.25">
      <c r="A3108" s="4" t="s">
        <v>3404</v>
      </c>
      <c r="B3108" s="5">
        <v>335691368462</v>
      </c>
      <c r="C3108" s="4" t="s">
        <v>11486</v>
      </c>
      <c r="D3108" s="4" t="s">
        <v>43</v>
      </c>
      <c r="E3108" s="6" t="s">
        <v>3698</v>
      </c>
      <c r="F3108" s="5">
        <f>decoded[[#This Row],[FRT_DEC]]-B3107</f>
        <v>169</v>
      </c>
      <c r="G3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INFO]]))),G3107)</f>
        <v>112</v>
      </c>
    </row>
    <row r="3109" spans="1:7" x14ac:dyDescent="0.25">
      <c r="A3109" s="4" t="s">
        <v>3405</v>
      </c>
      <c r="B3109" s="5">
        <v>335691368465</v>
      </c>
      <c r="C3109" s="4" t="s">
        <v>11487</v>
      </c>
      <c r="D3109" s="4" t="s">
        <v>3685</v>
      </c>
      <c r="E3109" s="6" t="s">
        <v>11488</v>
      </c>
      <c r="F3109" s="5">
        <f>decoded[[#This Row],[FRT_DEC]]-B3108</f>
        <v>3</v>
      </c>
      <c r="G3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INFO]]))),G3108)</f>
        <v>112</v>
      </c>
    </row>
    <row r="3110" spans="1:7" x14ac:dyDescent="0.25">
      <c r="A3110" s="4" t="s">
        <v>3406</v>
      </c>
      <c r="B3110" s="5">
        <v>335691368467</v>
      </c>
      <c r="C3110" s="4" t="s">
        <v>11489</v>
      </c>
      <c r="D3110" s="4" t="s">
        <v>3685</v>
      </c>
      <c r="E3110" s="6" t="s">
        <v>7880</v>
      </c>
      <c r="F3110" s="5">
        <f>decoded[[#This Row],[FRT_DEC]]-B3109</f>
        <v>2</v>
      </c>
      <c r="G3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INFO]]))),G3109)</f>
        <v>112</v>
      </c>
    </row>
    <row r="3111" spans="1:7" x14ac:dyDescent="0.25">
      <c r="A3111" s="4" t="s">
        <v>3407</v>
      </c>
      <c r="B3111" s="5">
        <v>335691368491</v>
      </c>
      <c r="C3111" s="4" t="s">
        <v>11490</v>
      </c>
      <c r="D3111" s="4" t="s">
        <v>7842</v>
      </c>
      <c r="E3111" s="6" t="s">
        <v>7845</v>
      </c>
      <c r="F3111" s="5">
        <f>decoded[[#This Row],[FRT_DEC]]-B3110</f>
        <v>24</v>
      </c>
      <c r="G3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INFO]]))),G3110)</f>
        <v>112</v>
      </c>
    </row>
    <row r="3112" spans="1:7" x14ac:dyDescent="0.25">
      <c r="A3112" s="4" t="s">
        <v>3408</v>
      </c>
      <c r="B3112" s="5">
        <v>335691368499</v>
      </c>
      <c r="C3112" s="4" t="s">
        <v>11491</v>
      </c>
      <c r="D3112" s="4" t="s">
        <v>7938</v>
      </c>
      <c r="E3112" s="6" t="s">
        <v>8149</v>
      </c>
      <c r="F3112" s="5">
        <f>decoded[[#This Row],[FRT_DEC]]-B3111</f>
        <v>8</v>
      </c>
      <c r="G3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INFO]]))),G3111)</f>
        <v>112</v>
      </c>
    </row>
    <row r="3113" spans="1:7" x14ac:dyDescent="0.25">
      <c r="A3113" s="4" t="s">
        <v>3409</v>
      </c>
      <c r="B3113" s="5">
        <v>335691368502</v>
      </c>
      <c r="C3113" s="4" t="s">
        <v>11492</v>
      </c>
      <c r="D3113" s="4" t="s">
        <v>7842</v>
      </c>
      <c r="E3113" s="6" t="s">
        <v>8151</v>
      </c>
      <c r="F3113" s="5">
        <f>decoded[[#This Row],[FRT_DEC]]-B3112</f>
        <v>3</v>
      </c>
      <c r="G3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INFO]]))),G3112)</f>
        <v>112</v>
      </c>
    </row>
    <row r="3114" spans="1:7" x14ac:dyDescent="0.25">
      <c r="A3114" s="4" t="s">
        <v>3410</v>
      </c>
      <c r="B3114" s="5">
        <v>335691368515</v>
      </c>
      <c r="C3114" s="4" t="s">
        <v>11493</v>
      </c>
      <c r="D3114" s="4" t="s">
        <v>1099</v>
      </c>
      <c r="E3114" s="6" t="s">
        <v>2098</v>
      </c>
      <c r="F3114" s="5">
        <f>decoded[[#This Row],[FRT_DEC]]-B3113</f>
        <v>13</v>
      </c>
      <c r="G3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INFO]]))),G3113)</f>
        <v>112</v>
      </c>
    </row>
    <row r="3115" spans="1:7" x14ac:dyDescent="0.25">
      <c r="A3115" s="4" t="s">
        <v>3411</v>
      </c>
      <c r="B3115" s="5">
        <v>335691368520</v>
      </c>
      <c r="C3115" s="4" t="s">
        <v>11494</v>
      </c>
      <c r="D3115" s="4" t="s">
        <v>72</v>
      </c>
      <c r="E3115" s="6" t="s">
        <v>2099</v>
      </c>
      <c r="F3115" s="5">
        <f>decoded[[#This Row],[FRT_DEC]]-B3114</f>
        <v>5</v>
      </c>
      <c r="G3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INFO]]))),G3114)</f>
        <v>112</v>
      </c>
    </row>
    <row r="3116" spans="1:7" x14ac:dyDescent="0.25">
      <c r="A3116" s="4" t="s">
        <v>3412</v>
      </c>
      <c r="B3116" s="5">
        <v>335691368541</v>
      </c>
      <c r="C3116" s="4" t="s">
        <v>11495</v>
      </c>
      <c r="D3116" s="4" t="s">
        <v>1099</v>
      </c>
      <c r="E3116" s="6" t="s">
        <v>2100</v>
      </c>
      <c r="F3116" s="5">
        <f>decoded[[#This Row],[FRT_DEC]]-B3115</f>
        <v>21</v>
      </c>
      <c r="G3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INFO]]))),G3115)</f>
        <v>112</v>
      </c>
    </row>
    <row r="3117" spans="1:7" x14ac:dyDescent="0.25">
      <c r="A3117" s="4" t="s">
        <v>3413</v>
      </c>
      <c r="B3117" s="5">
        <v>335691368547</v>
      </c>
      <c r="C3117" s="4" t="s">
        <v>11496</v>
      </c>
      <c r="D3117" s="4" t="s">
        <v>72</v>
      </c>
      <c r="E3117" s="6" t="s">
        <v>2101</v>
      </c>
      <c r="F3117" s="5">
        <f>decoded[[#This Row],[FRT_DEC]]-B3116</f>
        <v>6</v>
      </c>
      <c r="G3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INFO]]))),G3116)</f>
        <v>112</v>
      </c>
    </row>
    <row r="3118" spans="1:7" x14ac:dyDescent="0.25">
      <c r="A3118" s="4" t="s">
        <v>3414</v>
      </c>
      <c r="B3118" s="5">
        <v>335691368570</v>
      </c>
      <c r="C3118" s="4" t="s">
        <v>11497</v>
      </c>
      <c r="D3118" s="4" t="s">
        <v>1099</v>
      </c>
      <c r="E3118" s="6" t="s">
        <v>2102</v>
      </c>
      <c r="F3118" s="5">
        <f>decoded[[#This Row],[FRT_DEC]]-B3117</f>
        <v>23</v>
      </c>
      <c r="G3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INFO]]))),G3117)</f>
        <v>112</v>
      </c>
    </row>
    <row r="3119" spans="1:7" x14ac:dyDescent="0.25">
      <c r="A3119" s="4" t="s">
        <v>3415</v>
      </c>
      <c r="B3119" s="5">
        <v>335691368575</v>
      </c>
      <c r="C3119" s="4" t="s">
        <v>11498</v>
      </c>
      <c r="D3119" s="4" t="s">
        <v>72</v>
      </c>
      <c r="E3119" s="6" t="s">
        <v>2103</v>
      </c>
      <c r="F3119" s="5">
        <f>decoded[[#This Row],[FRT_DEC]]-B3118</f>
        <v>5</v>
      </c>
      <c r="G3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INFO]]))),G3118)</f>
        <v>112</v>
      </c>
    </row>
    <row r="3120" spans="1:7" x14ac:dyDescent="0.25">
      <c r="A3120" s="4" t="s">
        <v>3416</v>
      </c>
      <c r="B3120" s="5">
        <v>335691368590</v>
      </c>
      <c r="C3120" s="4" t="s">
        <v>11499</v>
      </c>
      <c r="D3120" s="4" t="s">
        <v>40</v>
      </c>
      <c r="E3120" s="6" t="s">
        <v>2042</v>
      </c>
      <c r="F3120" s="5">
        <f>decoded[[#This Row],[FRT_DEC]]-B3119</f>
        <v>15</v>
      </c>
      <c r="G3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INFO]]))),G3119)</f>
        <v>112</v>
      </c>
    </row>
    <row r="3121" spans="1:7" x14ac:dyDescent="0.25">
      <c r="A3121" s="4" t="s">
        <v>3417</v>
      </c>
      <c r="B3121" s="5">
        <v>335691368593</v>
      </c>
      <c r="C3121" s="4" t="s">
        <v>11500</v>
      </c>
      <c r="D3121" s="4" t="s">
        <v>2043</v>
      </c>
      <c r="E3121" s="6" t="s">
        <v>11501</v>
      </c>
      <c r="F3121" s="5">
        <f>decoded[[#This Row],[FRT_DEC]]-B3120</f>
        <v>3</v>
      </c>
      <c r="G3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INFO]]))),G3120)</f>
        <v>112</v>
      </c>
    </row>
    <row r="3122" spans="1:7" ht="30" x14ac:dyDescent="0.25">
      <c r="A3122" s="4" t="s">
        <v>3418</v>
      </c>
      <c r="B3122" s="5">
        <v>335691368623</v>
      </c>
      <c r="C3122" s="4" t="s">
        <v>11502</v>
      </c>
      <c r="D3122" s="4" t="s">
        <v>241</v>
      </c>
      <c r="E3122" s="6" t="s">
        <v>2111</v>
      </c>
      <c r="F3122" s="5">
        <f>decoded[[#This Row],[FRT_DEC]]-B3121</f>
        <v>30</v>
      </c>
      <c r="G3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INFO]]))),G3121)</f>
        <v>112</v>
      </c>
    </row>
    <row r="3123" spans="1:7" x14ac:dyDescent="0.25">
      <c r="A3123" s="4" t="s">
        <v>3419</v>
      </c>
      <c r="B3123" s="5">
        <v>335691368627</v>
      </c>
      <c r="C3123" s="4" t="s">
        <v>11503</v>
      </c>
      <c r="D3123" s="4" t="s">
        <v>243</v>
      </c>
      <c r="E3123" s="6" t="s">
        <v>3939</v>
      </c>
      <c r="F3123" s="5">
        <f>decoded[[#This Row],[FRT_DEC]]-B3122</f>
        <v>4</v>
      </c>
      <c r="G3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INFO]]))),G3122)</f>
        <v>112</v>
      </c>
    </row>
    <row r="3124" spans="1:7" x14ac:dyDescent="0.25">
      <c r="A3124" s="4" t="s">
        <v>3420</v>
      </c>
      <c r="B3124" s="5">
        <v>335691368670</v>
      </c>
      <c r="C3124" s="4" t="s">
        <v>11504</v>
      </c>
      <c r="D3124" s="4" t="s">
        <v>40</v>
      </c>
      <c r="E3124" s="6" t="s">
        <v>44</v>
      </c>
      <c r="F3124" s="5">
        <f>decoded[[#This Row],[FRT_DEC]]-B3123</f>
        <v>43</v>
      </c>
      <c r="G3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INFO]]))),G3123)</f>
        <v>112</v>
      </c>
    </row>
    <row r="3125" spans="1:7" x14ac:dyDescent="0.25">
      <c r="A3125" s="4" t="s">
        <v>3421</v>
      </c>
      <c r="B3125" s="5">
        <v>335691368677</v>
      </c>
      <c r="C3125" s="4" t="s">
        <v>11505</v>
      </c>
      <c r="D3125" s="4" t="s">
        <v>246</v>
      </c>
      <c r="E3125" s="6" t="s">
        <v>11506</v>
      </c>
      <c r="F3125" s="5">
        <f>decoded[[#This Row],[FRT_DEC]]-B3124</f>
        <v>7</v>
      </c>
      <c r="G3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INFO]]))),G3124)</f>
        <v>112</v>
      </c>
    </row>
    <row r="3126" spans="1:7" x14ac:dyDescent="0.25">
      <c r="A3126" s="4" t="s">
        <v>3422</v>
      </c>
      <c r="B3126" s="5">
        <v>335691368684</v>
      </c>
      <c r="C3126" s="4" t="s">
        <v>11507</v>
      </c>
      <c r="D3126" s="4" t="s">
        <v>1099</v>
      </c>
      <c r="E3126" s="6" t="s">
        <v>2104</v>
      </c>
      <c r="F3126" s="5">
        <f>decoded[[#This Row],[FRT_DEC]]-B3125</f>
        <v>7</v>
      </c>
      <c r="G3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INFO]]))),G3125)</f>
        <v>112</v>
      </c>
    </row>
    <row r="3127" spans="1:7" x14ac:dyDescent="0.25">
      <c r="A3127" s="4" t="s">
        <v>3423</v>
      </c>
      <c r="B3127" s="5">
        <v>335691368689</v>
      </c>
      <c r="C3127" s="4" t="s">
        <v>11508</v>
      </c>
      <c r="D3127" s="4" t="s">
        <v>1099</v>
      </c>
      <c r="E3127" s="6" t="s">
        <v>2105</v>
      </c>
      <c r="F3127" s="5">
        <f>decoded[[#This Row],[FRT_DEC]]-B3126</f>
        <v>5</v>
      </c>
      <c r="G3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INFO]]))),G3126)</f>
        <v>112</v>
      </c>
    </row>
    <row r="3128" spans="1:7" x14ac:dyDescent="0.25">
      <c r="A3128" s="4" t="s">
        <v>3424</v>
      </c>
      <c r="B3128" s="5">
        <v>335691368702</v>
      </c>
      <c r="C3128" s="4" t="s">
        <v>11509</v>
      </c>
      <c r="D3128" s="4" t="s">
        <v>72</v>
      </c>
      <c r="E3128" s="6" t="s">
        <v>2092</v>
      </c>
      <c r="F3128" s="5">
        <f>decoded[[#This Row],[FRT_DEC]]-B3127</f>
        <v>13</v>
      </c>
      <c r="G3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INFO]]))),G3127)</f>
        <v>112</v>
      </c>
    </row>
    <row r="3129" spans="1:7" x14ac:dyDescent="0.25">
      <c r="A3129" s="4" t="s">
        <v>3425</v>
      </c>
      <c r="B3129" s="5">
        <v>335691369035</v>
      </c>
      <c r="C3129" s="4" t="s">
        <v>11510</v>
      </c>
      <c r="D3129" s="4" t="s">
        <v>2045</v>
      </c>
      <c r="E3129" s="6" t="s">
        <v>8170</v>
      </c>
      <c r="F3129" s="5">
        <f>decoded[[#This Row],[FRT_DEC]]-B3128</f>
        <v>333</v>
      </c>
      <c r="G3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INFO]]))),G3128)</f>
        <v>112</v>
      </c>
    </row>
    <row r="3130" spans="1:7" x14ac:dyDescent="0.25">
      <c r="A3130" s="4" t="s">
        <v>3426</v>
      </c>
      <c r="B3130" s="5">
        <v>335691369209</v>
      </c>
      <c r="C3130" s="4" t="s">
        <v>11511</v>
      </c>
      <c r="D3130" s="4" t="s">
        <v>249</v>
      </c>
      <c r="E3130" s="6" t="s">
        <v>7875</v>
      </c>
      <c r="F3130" s="5">
        <f>decoded[[#This Row],[FRT_DEC]]-B3129</f>
        <v>174</v>
      </c>
      <c r="G3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INFO]]))),G3129)</f>
        <v>112</v>
      </c>
    </row>
    <row r="3131" spans="1:7" x14ac:dyDescent="0.25">
      <c r="A3131" s="4" t="s">
        <v>3427</v>
      </c>
      <c r="B3131" s="5">
        <v>335691369227</v>
      </c>
      <c r="C3131" s="4" t="s">
        <v>11512</v>
      </c>
      <c r="D3131" s="4" t="s">
        <v>1099</v>
      </c>
      <c r="E3131" s="6" t="s">
        <v>2093</v>
      </c>
      <c r="F3131" s="5">
        <f>decoded[[#This Row],[FRT_DEC]]-B3130</f>
        <v>18</v>
      </c>
      <c r="G3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INFO]]))),G3130)</f>
        <v>112</v>
      </c>
    </row>
    <row r="3132" spans="1:7" x14ac:dyDescent="0.25">
      <c r="A3132" s="4" t="s">
        <v>3428</v>
      </c>
      <c r="B3132" s="5">
        <v>335691369233</v>
      </c>
      <c r="C3132" s="4" t="s">
        <v>11513</v>
      </c>
      <c r="D3132" s="4" t="s">
        <v>1099</v>
      </c>
      <c r="E3132" s="6" t="s">
        <v>2106</v>
      </c>
      <c r="F3132" s="5">
        <f>decoded[[#This Row],[FRT_DEC]]-B3131</f>
        <v>6</v>
      </c>
      <c r="G3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INFO]]))),G3131)</f>
        <v>112</v>
      </c>
    </row>
    <row r="3133" spans="1:7" x14ac:dyDescent="0.25">
      <c r="A3133" s="4" t="s">
        <v>3429</v>
      </c>
      <c r="B3133" s="5">
        <v>335691369254</v>
      </c>
      <c r="C3133" s="4" t="s">
        <v>11514</v>
      </c>
      <c r="D3133" s="4" t="s">
        <v>40</v>
      </c>
      <c r="E3133" s="6" t="s">
        <v>328</v>
      </c>
      <c r="F3133" s="5">
        <f>decoded[[#This Row],[FRT_DEC]]-B3132</f>
        <v>21</v>
      </c>
      <c r="G3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INFO]]))),G3132)</f>
        <v>112</v>
      </c>
    </row>
    <row r="3134" spans="1:7" x14ac:dyDescent="0.25">
      <c r="A3134" s="4" t="s">
        <v>3430</v>
      </c>
      <c r="B3134" s="5">
        <v>335691369258</v>
      </c>
      <c r="C3134" s="4" t="s">
        <v>11515</v>
      </c>
      <c r="D3134" s="4" t="s">
        <v>330</v>
      </c>
      <c r="E3134" s="6" t="s">
        <v>11516</v>
      </c>
      <c r="F3134" s="5">
        <f>decoded[[#This Row],[FRT_DEC]]-B3133</f>
        <v>4</v>
      </c>
      <c r="G3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INFO]]))),G3133)</f>
        <v>112</v>
      </c>
    </row>
    <row r="3135" spans="1:7" x14ac:dyDescent="0.25">
      <c r="A3135" s="4" t="s">
        <v>3431</v>
      </c>
      <c r="B3135" s="5">
        <v>335691369278</v>
      </c>
      <c r="C3135" s="4" t="s">
        <v>11517</v>
      </c>
      <c r="D3135" s="4" t="s">
        <v>40</v>
      </c>
      <c r="E3135" s="6" t="s">
        <v>724</v>
      </c>
      <c r="F3135" s="5">
        <f>decoded[[#This Row],[FRT_DEC]]-B3134</f>
        <v>20</v>
      </c>
      <c r="G3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INFO]]))),G3134)</f>
        <v>112</v>
      </c>
    </row>
    <row r="3136" spans="1:7" x14ac:dyDescent="0.25">
      <c r="A3136" s="4" t="s">
        <v>3432</v>
      </c>
      <c r="B3136" s="5">
        <v>335691369293</v>
      </c>
      <c r="C3136" s="4" t="s">
        <v>11518</v>
      </c>
      <c r="D3136" s="4" t="s">
        <v>40</v>
      </c>
      <c r="E3136" s="6" t="s">
        <v>45</v>
      </c>
      <c r="F3136" s="5">
        <f>decoded[[#This Row],[FRT_DEC]]-B3135</f>
        <v>15</v>
      </c>
      <c r="G3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INFO]]))),G3135)</f>
        <v>112</v>
      </c>
    </row>
    <row r="3137" spans="1:7" x14ac:dyDescent="0.25">
      <c r="A3137" s="4" t="s">
        <v>3433</v>
      </c>
      <c r="B3137" s="5">
        <v>335691369296</v>
      </c>
      <c r="C3137" s="4" t="s">
        <v>11519</v>
      </c>
      <c r="D3137" s="4" t="s">
        <v>46</v>
      </c>
      <c r="E3137" s="6" t="s">
        <v>6961</v>
      </c>
      <c r="F3137" s="5">
        <f>decoded[[#This Row],[FRT_DEC]]-B3136</f>
        <v>3</v>
      </c>
      <c r="G3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INFO]]))),G3136)</f>
        <v>112</v>
      </c>
    </row>
    <row r="3138" spans="1:7" x14ac:dyDescent="0.25">
      <c r="A3138" s="4" t="s">
        <v>3434</v>
      </c>
      <c r="B3138" s="5">
        <v>335691369302</v>
      </c>
      <c r="C3138" s="4" t="s">
        <v>11520</v>
      </c>
      <c r="D3138" s="4" t="s">
        <v>72</v>
      </c>
      <c r="E3138" s="6" t="s">
        <v>3683</v>
      </c>
      <c r="F3138" s="5">
        <f>decoded[[#This Row],[FRT_DEC]]-B3137</f>
        <v>6</v>
      </c>
      <c r="G3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INFO]]))),G3137)</f>
        <v>112</v>
      </c>
    </row>
    <row r="3139" spans="1:7" x14ac:dyDescent="0.25">
      <c r="A3139" s="4" t="s">
        <v>3435</v>
      </c>
      <c r="B3139" s="5">
        <v>335691369307</v>
      </c>
      <c r="C3139" s="4" t="s">
        <v>11521</v>
      </c>
      <c r="D3139" s="4" t="s">
        <v>72</v>
      </c>
      <c r="E3139" s="6" t="s">
        <v>2088</v>
      </c>
      <c r="F3139" s="5">
        <f>decoded[[#This Row],[FRT_DEC]]-B3138</f>
        <v>5</v>
      </c>
      <c r="G3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INFO]]))),G3138)</f>
        <v>112</v>
      </c>
    </row>
    <row r="3140" spans="1:7" x14ac:dyDescent="0.25">
      <c r="A3140" s="4" t="s">
        <v>3436</v>
      </c>
      <c r="B3140" s="5">
        <v>335691369322</v>
      </c>
      <c r="C3140" s="4" t="s">
        <v>11522</v>
      </c>
      <c r="D3140" s="4" t="s">
        <v>72</v>
      </c>
      <c r="E3140" s="6" t="s">
        <v>2107</v>
      </c>
      <c r="F3140" s="5">
        <f>decoded[[#This Row],[FRT_DEC]]-B3139</f>
        <v>15</v>
      </c>
      <c r="G3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INFO]]))),G3139)</f>
        <v>112</v>
      </c>
    </row>
    <row r="3141" spans="1:7" x14ac:dyDescent="0.25">
      <c r="A3141" s="4" t="s">
        <v>3437</v>
      </c>
      <c r="B3141" s="5">
        <v>335691370073</v>
      </c>
      <c r="C3141" s="4" t="s">
        <v>11523</v>
      </c>
      <c r="D3141" s="4" t="s">
        <v>7938</v>
      </c>
      <c r="E3141" s="6" t="s">
        <v>8184</v>
      </c>
      <c r="F3141" s="5">
        <f>decoded[[#This Row],[FRT_DEC]]-B3140</f>
        <v>751</v>
      </c>
      <c r="G3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INFO]]))),G3140)</f>
        <v>112</v>
      </c>
    </row>
    <row r="3142" spans="1:7" x14ac:dyDescent="0.25">
      <c r="A3142" s="4" t="s">
        <v>3438</v>
      </c>
      <c r="B3142" s="5">
        <v>335691370559</v>
      </c>
      <c r="C3142" s="4" t="s">
        <v>11524</v>
      </c>
      <c r="D3142" s="4" t="s">
        <v>7842</v>
      </c>
      <c r="E3142" s="6" t="s">
        <v>7989</v>
      </c>
      <c r="F3142" s="5">
        <f>decoded[[#This Row],[FRT_DEC]]-B3141</f>
        <v>486</v>
      </c>
      <c r="G3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INFO]]))),G3141)</f>
        <v>112</v>
      </c>
    </row>
    <row r="3143" spans="1:7" x14ac:dyDescent="0.25">
      <c r="A3143" s="4" t="s">
        <v>3439</v>
      </c>
      <c r="B3143" s="5">
        <v>335691370567</v>
      </c>
      <c r="C3143" s="4" t="s">
        <v>11525</v>
      </c>
      <c r="D3143" s="4" t="s">
        <v>2044</v>
      </c>
      <c r="E3143" s="6" t="s">
        <v>3931</v>
      </c>
      <c r="F3143" s="5">
        <f>decoded[[#This Row],[FRT_DEC]]-B3142</f>
        <v>8</v>
      </c>
      <c r="G3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INFO]]))),G3142)</f>
        <v>112</v>
      </c>
    </row>
    <row r="3144" spans="1:7" x14ac:dyDescent="0.25">
      <c r="A3144" s="4" t="s">
        <v>3440</v>
      </c>
      <c r="B3144" s="5">
        <v>335691370572</v>
      </c>
      <c r="C3144" s="4" t="s">
        <v>11526</v>
      </c>
      <c r="D3144" s="4" t="s">
        <v>7938</v>
      </c>
      <c r="E3144" s="6" t="s">
        <v>7991</v>
      </c>
      <c r="F3144" s="5">
        <f>decoded[[#This Row],[FRT_DEC]]-B3143</f>
        <v>5</v>
      </c>
      <c r="G3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INFO]]))),G3143)</f>
        <v>112</v>
      </c>
    </row>
    <row r="3145" spans="1:7" x14ac:dyDescent="0.25">
      <c r="A3145" s="4" t="s">
        <v>3441</v>
      </c>
      <c r="B3145" s="5">
        <v>335691372768</v>
      </c>
      <c r="C3145" s="4" t="s">
        <v>11527</v>
      </c>
      <c r="D3145" s="4" t="s">
        <v>7842</v>
      </c>
      <c r="E3145" s="6" t="s">
        <v>7936</v>
      </c>
      <c r="F3145" s="5">
        <f>decoded[[#This Row],[FRT_DEC]]-B3144</f>
        <v>2196</v>
      </c>
      <c r="G3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INFO]]))),G3144)</f>
        <v>112</v>
      </c>
    </row>
    <row r="3146" spans="1:7" x14ac:dyDescent="0.25">
      <c r="A3146" s="4" t="s">
        <v>3442</v>
      </c>
      <c r="B3146" s="5">
        <v>335691373517</v>
      </c>
      <c r="C3146" s="4" t="s">
        <v>11528</v>
      </c>
      <c r="D3146" s="4" t="s">
        <v>7938</v>
      </c>
      <c r="E3146" s="6" t="s">
        <v>7939</v>
      </c>
      <c r="F3146" s="5">
        <f>decoded[[#This Row],[FRT_DEC]]-B3145</f>
        <v>749</v>
      </c>
      <c r="G3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INFO]]))),G3145)</f>
        <v>112</v>
      </c>
    </row>
    <row r="3147" spans="1:7" x14ac:dyDescent="0.25">
      <c r="A3147" s="4" t="s">
        <v>3443</v>
      </c>
      <c r="B3147" s="5">
        <v>335691380987</v>
      </c>
      <c r="C3147" s="4" t="s">
        <v>11529</v>
      </c>
      <c r="D3147" s="4" t="s">
        <v>7842</v>
      </c>
      <c r="E3147" s="6" t="s">
        <v>7989</v>
      </c>
      <c r="F3147" s="5">
        <f>decoded[[#This Row],[FRT_DEC]]-B3146</f>
        <v>7470</v>
      </c>
      <c r="G3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INFO]]))),G3146)</f>
        <v>112</v>
      </c>
    </row>
    <row r="3148" spans="1:7" x14ac:dyDescent="0.25">
      <c r="A3148" s="4" t="s">
        <v>3444</v>
      </c>
      <c r="B3148" s="5">
        <v>335691380993</v>
      </c>
      <c r="C3148" s="4" t="s">
        <v>11530</v>
      </c>
      <c r="D3148" s="4" t="s">
        <v>292</v>
      </c>
      <c r="E3148" s="6" t="s">
        <v>11531</v>
      </c>
      <c r="F3148" s="5">
        <f>decoded[[#This Row],[FRT_DEC]]-B3147</f>
        <v>6</v>
      </c>
      <c r="G3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INFO]]))),G3147)</f>
        <v>112</v>
      </c>
    </row>
    <row r="3149" spans="1:7" x14ac:dyDescent="0.25">
      <c r="A3149" s="4" t="s">
        <v>3445</v>
      </c>
      <c r="B3149" s="5">
        <v>335691380996</v>
      </c>
      <c r="C3149" s="4" t="s">
        <v>11532</v>
      </c>
      <c r="D3149" s="4" t="s">
        <v>216</v>
      </c>
      <c r="E3149" s="6" t="s">
        <v>3970</v>
      </c>
      <c r="F3149" s="5">
        <f>decoded[[#This Row],[FRT_DEC]]-B3148</f>
        <v>3</v>
      </c>
      <c r="G3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INFO]]))),G3148)</f>
        <v>112</v>
      </c>
    </row>
    <row r="3150" spans="1:7" x14ac:dyDescent="0.25">
      <c r="A3150" s="4" t="s">
        <v>3446</v>
      </c>
      <c r="B3150" s="5">
        <v>335691381044</v>
      </c>
      <c r="C3150" s="4" t="s">
        <v>11533</v>
      </c>
      <c r="D3150" s="4" t="s">
        <v>221</v>
      </c>
      <c r="E3150" s="6" t="s">
        <v>222</v>
      </c>
      <c r="F3150" s="5">
        <f>decoded[[#This Row],[FRT_DEC]]-B3149</f>
        <v>48</v>
      </c>
      <c r="G3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INFO]]))),G3149)</f>
        <v>112</v>
      </c>
    </row>
    <row r="3151" spans="1:7" x14ac:dyDescent="0.25">
      <c r="A3151" s="4" t="s">
        <v>3447</v>
      </c>
      <c r="B3151" s="5">
        <v>335691381058</v>
      </c>
      <c r="C3151" s="4" t="s">
        <v>11534</v>
      </c>
      <c r="D3151" s="4" t="s">
        <v>40</v>
      </c>
      <c r="E3151" s="6" t="s">
        <v>293</v>
      </c>
      <c r="F3151" s="5">
        <f>decoded[[#This Row],[FRT_DEC]]-B3150</f>
        <v>14</v>
      </c>
      <c r="G3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INFO]]))),G3150)</f>
        <v>112</v>
      </c>
    </row>
    <row r="3152" spans="1:7" x14ac:dyDescent="0.25">
      <c r="A3152" s="4" t="s">
        <v>3448</v>
      </c>
      <c r="B3152" s="5">
        <v>335691381064</v>
      </c>
      <c r="C3152" s="4" t="s">
        <v>11535</v>
      </c>
      <c r="D3152" s="4" t="s">
        <v>2045</v>
      </c>
      <c r="E3152" s="6" t="s">
        <v>8199</v>
      </c>
      <c r="F3152" s="5">
        <f>decoded[[#This Row],[FRT_DEC]]-B3151</f>
        <v>6</v>
      </c>
      <c r="G3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INFO]]))),G3151)</f>
        <v>112</v>
      </c>
    </row>
    <row r="3153" spans="1:7" x14ac:dyDescent="0.25">
      <c r="A3153" s="4" t="s">
        <v>3449</v>
      </c>
      <c r="B3153" s="5">
        <v>335691381067</v>
      </c>
      <c r="C3153" s="4" t="s">
        <v>11536</v>
      </c>
      <c r="D3153" s="4" t="s">
        <v>294</v>
      </c>
      <c r="E3153" s="6" t="s">
        <v>11537</v>
      </c>
      <c r="F3153" s="5">
        <f>decoded[[#This Row],[FRT_DEC]]-B3152</f>
        <v>3</v>
      </c>
      <c r="G3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INFO]]))),G3152)</f>
        <v>112</v>
      </c>
    </row>
    <row r="3154" spans="1:7" x14ac:dyDescent="0.25">
      <c r="A3154" s="4" t="s">
        <v>3450</v>
      </c>
      <c r="B3154" s="5">
        <v>335691381071</v>
      </c>
      <c r="C3154" s="4" t="s">
        <v>11538</v>
      </c>
      <c r="D3154" s="4" t="s">
        <v>7938</v>
      </c>
      <c r="E3154" s="6" t="s">
        <v>7991</v>
      </c>
      <c r="F3154" s="5">
        <f>decoded[[#This Row],[FRT_DEC]]-B3153</f>
        <v>4</v>
      </c>
      <c r="G3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INFO]]))),G3153)</f>
        <v>112</v>
      </c>
    </row>
    <row r="3155" spans="1:7" x14ac:dyDescent="0.25">
      <c r="A3155" s="4" t="s">
        <v>3451</v>
      </c>
      <c r="B3155" s="5">
        <v>335691382031</v>
      </c>
      <c r="C3155" s="4" t="s">
        <v>11539</v>
      </c>
      <c r="D3155" s="4" t="s">
        <v>7842</v>
      </c>
      <c r="E3155" s="6" t="s">
        <v>7993</v>
      </c>
      <c r="F3155" s="5">
        <f>decoded[[#This Row],[FRT_DEC]]-B3154</f>
        <v>960</v>
      </c>
      <c r="G3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INFO]]))),G3154)</f>
        <v>112</v>
      </c>
    </row>
    <row r="3156" spans="1:7" x14ac:dyDescent="0.25">
      <c r="A3156" s="4" t="s">
        <v>3452</v>
      </c>
      <c r="B3156" s="5">
        <v>335691382049</v>
      </c>
      <c r="C3156" s="4" t="s">
        <v>11540</v>
      </c>
      <c r="D3156" s="4" t="s">
        <v>1099</v>
      </c>
      <c r="E3156" s="6" t="s">
        <v>2081</v>
      </c>
      <c r="F3156" s="5">
        <f>decoded[[#This Row],[FRT_DEC]]-B3155</f>
        <v>18</v>
      </c>
      <c r="G3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INFO]]))),G3155)</f>
        <v>112</v>
      </c>
    </row>
    <row r="3157" spans="1:7" x14ac:dyDescent="0.25">
      <c r="A3157" s="4" t="s">
        <v>3453</v>
      </c>
      <c r="B3157" s="5">
        <v>335691382054</v>
      </c>
      <c r="C3157" s="4" t="s">
        <v>11541</v>
      </c>
      <c r="D3157" s="4" t="s">
        <v>1099</v>
      </c>
      <c r="E3157" s="6" t="s">
        <v>2089</v>
      </c>
      <c r="F3157" s="5">
        <f>decoded[[#This Row],[FRT_DEC]]-B3156</f>
        <v>5</v>
      </c>
      <c r="G3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INFO]]))),G3156)</f>
        <v>112</v>
      </c>
    </row>
    <row r="3158" spans="1:7" x14ac:dyDescent="0.25">
      <c r="A3158" s="4" t="s">
        <v>3454</v>
      </c>
      <c r="B3158" s="5">
        <v>335691382061</v>
      </c>
      <c r="C3158" s="4" t="s">
        <v>11542</v>
      </c>
      <c r="D3158" s="4" t="s">
        <v>72</v>
      </c>
      <c r="E3158" s="6" t="s">
        <v>2090</v>
      </c>
      <c r="F3158" s="5">
        <f>decoded[[#This Row],[FRT_DEC]]-B3157</f>
        <v>7</v>
      </c>
      <c r="G3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INFO]]))),G3157)</f>
        <v>112</v>
      </c>
    </row>
    <row r="3159" spans="1:7" x14ac:dyDescent="0.25">
      <c r="A3159" s="4" t="s">
        <v>3455</v>
      </c>
      <c r="B3159" s="5">
        <v>335691382077</v>
      </c>
      <c r="C3159" s="4" t="s">
        <v>11543</v>
      </c>
      <c r="D3159" s="4" t="s">
        <v>6</v>
      </c>
      <c r="E3159" s="6" t="s">
        <v>11544</v>
      </c>
      <c r="F3159" s="5">
        <f>decoded[[#This Row],[FRT_DEC]]-B3158</f>
        <v>16</v>
      </c>
      <c r="G3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INFO]]))),G3158)</f>
        <v>113</v>
      </c>
    </row>
    <row r="3160" spans="1:7" x14ac:dyDescent="0.25">
      <c r="A3160" s="4" t="s">
        <v>3456</v>
      </c>
      <c r="B3160" s="5">
        <v>335691382101</v>
      </c>
      <c r="C3160" s="4" t="s">
        <v>11545</v>
      </c>
      <c r="D3160" s="4" t="s">
        <v>72</v>
      </c>
      <c r="E3160" s="6" t="s">
        <v>2092</v>
      </c>
      <c r="F3160" s="5">
        <f>decoded[[#This Row],[FRT_DEC]]-B3159</f>
        <v>24</v>
      </c>
      <c r="G3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INFO]]))),G3159)</f>
        <v>113</v>
      </c>
    </row>
    <row r="3161" spans="1:7" x14ac:dyDescent="0.25">
      <c r="A3161" s="4" t="s">
        <v>3457</v>
      </c>
      <c r="B3161" s="5">
        <v>335691382123</v>
      </c>
      <c r="C3161" s="4" t="s">
        <v>11546</v>
      </c>
      <c r="D3161" s="4" t="s">
        <v>3671</v>
      </c>
      <c r="E3161" s="6" t="s">
        <v>11547</v>
      </c>
      <c r="F3161" s="5">
        <f>decoded[[#This Row],[FRT_DEC]]-B3160</f>
        <v>22</v>
      </c>
      <c r="G3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INFO]]))),G3160)</f>
        <v>113</v>
      </c>
    </row>
    <row r="3162" spans="1:7" x14ac:dyDescent="0.25">
      <c r="A3162" s="4" t="s">
        <v>3458</v>
      </c>
      <c r="B3162" s="5">
        <v>335691382126</v>
      </c>
      <c r="C3162" s="4" t="s">
        <v>11548</v>
      </c>
      <c r="D3162" s="4" t="s">
        <v>3671</v>
      </c>
      <c r="E3162" s="6" t="s">
        <v>7881</v>
      </c>
      <c r="F3162" s="5">
        <f>decoded[[#This Row],[FRT_DEC]]-B3161</f>
        <v>3</v>
      </c>
      <c r="G3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INFO]]))),G3161)</f>
        <v>113</v>
      </c>
    </row>
    <row r="3163" spans="1:7" x14ac:dyDescent="0.25">
      <c r="A3163" s="4" t="s">
        <v>3459</v>
      </c>
      <c r="B3163" s="5">
        <v>335691383053</v>
      </c>
      <c r="C3163" s="4" t="s">
        <v>11549</v>
      </c>
      <c r="D3163" s="4" t="s">
        <v>249</v>
      </c>
      <c r="E3163" s="6" t="s">
        <v>7822</v>
      </c>
      <c r="F3163" s="5">
        <f>decoded[[#This Row],[FRT_DEC]]-B3162</f>
        <v>927</v>
      </c>
      <c r="G3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INFO]]))),G3162)</f>
        <v>113</v>
      </c>
    </row>
    <row r="3164" spans="1:7" x14ac:dyDescent="0.25">
      <c r="A3164" s="4" t="s">
        <v>3460</v>
      </c>
      <c r="B3164" s="5">
        <v>335691383059</v>
      </c>
      <c r="C3164" s="4" t="s">
        <v>11550</v>
      </c>
      <c r="D3164" s="4" t="s">
        <v>7938</v>
      </c>
      <c r="E3164" s="6" t="s">
        <v>7998</v>
      </c>
      <c r="F3164" s="5">
        <f>decoded[[#This Row],[FRT_DEC]]-B3163</f>
        <v>6</v>
      </c>
      <c r="G3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INFO]]))),G3163)</f>
        <v>113</v>
      </c>
    </row>
    <row r="3165" spans="1:7" x14ac:dyDescent="0.25">
      <c r="A3165" s="4" t="s">
        <v>3461</v>
      </c>
      <c r="B3165" s="5">
        <v>335691386686</v>
      </c>
      <c r="C3165" s="4" t="s">
        <v>11551</v>
      </c>
      <c r="D3165" s="4" t="s">
        <v>5</v>
      </c>
      <c r="E3165" s="6" t="s">
        <v>11552</v>
      </c>
      <c r="F3165" s="5">
        <f>decoded[[#This Row],[FRT_DEC]]-B3164</f>
        <v>3627</v>
      </c>
      <c r="G3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INFO]]))),G3164)</f>
        <v>113</v>
      </c>
    </row>
    <row r="3166" spans="1:7" x14ac:dyDescent="0.25">
      <c r="A3166" s="4" t="s">
        <v>3462</v>
      </c>
      <c r="B3166" s="5">
        <v>335691386688</v>
      </c>
      <c r="C3166" s="4" t="s">
        <v>11553</v>
      </c>
      <c r="D3166" s="4" t="s">
        <v>5</v>
      </c>
      <c r="E3166" s="6" t="s">
        <v>7877</v>
      </c>
      <c r="F3166" s="5">
        <f>decoded[[#This Row],[FRT_DEC]]-B3165</f>
        <v>2</v>
      </c>
      <c r="G3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INFO]]))),G3165)</f>
        <v>113</v>
      </c>
    </row>
    <row r="3167" spans="1:7" x14ac:dyDescent="0.25">
      <c r="A3167" s="4" t="s">
        <v>3463</v>
      </c>
      <c r="B3167" s="5">
        <v>335691386690</v>
      </c>
      <c r="C3167" s="4" t="s">
        <v>11554</v>
      </c>
      <c r="D3167" s="4" t="s">
        <v>3686</v>
      </c>
      <c r="E3167" s="6" t="s">
        <v>11555</v>
      </c>
      <c r="F3167" s="5">
        <f>decoded[[#This Row],[FRT_DEC]]-B3166</f>
        <v>2</v>
      </c>
      <c r="G3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INFO]]))),G3166)</f>
        <v>113</v>
      </c>
    </row>
    <row r="3168" spans="1:7" x14ac:dyDescent="0.25">
      <c r="A3168" s="4" t="s">
        <v>3464</v>
      </c>
      <c r="B3168" s="5">
        <v>335691386693</v>
      </c>
      <c r="C3168" s="4" t="s">
        <v>11556</v>
      </c>
      <c r="D3168" s="4" t="s">
        <v>3686</v>
      </c>
      <c r="E3168" s="6" t="s">
        <v>7878</v>
      </c>
      <c r="F3168" s="5">
        <f>decoded[[#This Row],[FRT_DEC]]-B3167</f>
        <v>3</v>
      </c>
      <c r="G3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INFO]]))),G3167)</f>
        <v>113</v>
      </c>
    </row>
    <row r="3169" spans="1:7" x14ac:dyDescent="0.25">
      <c r="A3169" s="4" t="s">
        <v>3465</v>
      </c>
      <c r="B3169" s="5">
        <v>335691386700</v>
      </c>
      <c r="C3169" s="4" t="s">
        <v>11557</v>
      </c>
      <c r="D3169" s="4" t="s">
        <v>7842</v>
      </c>
      <c r="E3169" s="6" t="s">
        <v>8006</v>
      </c>
      <c r="F3169" s="5">
        <f>decoded[[#This Row],[FRT_DEC]]-B3168</f>
        <v>7</v>
      </c>
      <c r="G3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INFO]]))),G3168)</f>
        <v>113</v>
      </c>
    </row>
    <row r="3170" spans="1:7" x14ac:dyDescent="0.25">
      <c r="A3170" s="4" t="s">
        <v>3466</v>
      </c>
      <c r="B3170" s="5">
        <v>335691386711</v>
      </c>
      <c r="C3170" s="4" t="s">
        <v>11558</v>
      </c>
      <c r="D3170" s="4" t="s">
        <v>241</v>
      </c>
      <c r="E3170" s="6" t="s">
        <v>2110</v>
      </c>
      <c r="F3170" s="5">
        <f>decoded[[#This Row],[FRT_DEC]]-B3169</f>
        <v>11</v>
      </c>
      <c r="G3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INFO]]))),G3169)</f>
        <v>113</v>
      </c>
    </row>
    <row r="3171" spans="1:7" x14ac:dyDescent="0.25">
      <c r="A3171" s="4" t="s">
        <v>3467</v>
      </c>
      <c r="B3171" s="5">
        <v>335691386715</v>
      </c>
      <c r="C3171" s="4" t="s">
        <v>11559</v>
      </c>
      <c r="D3171" s="4" t="s">
        <v>243</v>
      </c>
      <c r="E3171" s="6" t="s">
        <v>3984</v>
      </c>
      <c r="F3171" s="5">
        <f>decoded[[#This Row],[FRT_DEC]]-B3170</f>
        <v>4</v>
      </c>
      <c r="G3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INFO]]))),G3170)</f>
        <v>113</v>
      </c>
    </row>
    <row r="3172" spans="1:7" x14ac:dyDescent="0.25">
      <c r="A3172" s="4" t="s">
        <v>3468</v>
      </c>
      <c r="B3172" s="5">
        <v>335691386720</v>
      </c>
      <c r="C3172" s="4" t="s">
        <v>11560</v>
      </c>
      <c r="D3172" s="4" t="s">
        <v>1099</v>
      </c>
      <c r="E3172" s="6" t="s">
        <v>2093</v>
      </c>
      <c r="F3172" s="5">
        <f>decoded[[#This Row],[FRT_DEC]]-B3171</f>
        <v>5</v>
      </c>
      <c r="G3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INFO]]))),G3171)</f>
        <v>113</v>
      </c>
    </row>
    <row r="3173" spans="1:7" x14ac:dyDescent="0.25">
      <c r="A3173" s="4" t="s">
        <v>3469</v>
      </c>
      <c r="B3173" s="5">
        <v>335691386725</v>
      </c>
      <c r="C3173" s="4" t="s">
        <v>11561</v>
      </c>
      <c r="D3173" s="4" t="s">
        <v>72</v>
      </c>
      <c r="E3173" s="6" t="s">
        <v>2094</v>
      </c>
      <c r="F3173" s="5">
        <f>decoded[[#This Row],[FRT_DEC]]-B3172</f>
        <v>5</v>
      </c>
      <c r="G3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INFO]]))),G3172)</f>
        <v>113</v>
      </c>
    </row>
    <row r="3174" spans="1:7" x14ac:dyDescent="0.25">
      <c r="A3174" s="4" t="s">
        <v>3470</v>
      </c>
      <c r="B3174" s="5">
        <v>335691386731</v>
      </c>
      <c r="C3174" s="4" t="s">
        <v>11562</v>
      </c>
      <c r="D3174" s="4" t="s">
        <v>72</v>
      </c>
      <c r="E3174" s="6" t="s">
        <v>2095</v>
      </c>
      <c r="F3174" s="5">
        <f>decoded[[#This Row],[FRT_DEC]]-B3173</f>
        <v>6</v>
      </c>
      <c r="G3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INFO]]))),G3173)</f>
        <v>113</v>
      </c>
    </row>
    <row r="3175" spans="1:7" x14ac:dyDescent="0.25">
      <c r="A3175" s="4" t="s">
        <v>3471</v>
      </c>
      <c r="B3175" s="5">
        <v>335691386742</v>
      </c>
      <c r="C3175" s="4" t="s">
        <v>11563</v>
      </c>
      <c r="D3175" s="4" t="s">
        <v>246</v>
      </c>
      <c r="E3175" s="6" t="s">
        <v>11564</v>
      </c>
      <c r="F3175" s="5">
        <f>decoded[[#This Row],[FRT_DEC]]-B3174</f>
        <v>11</v>
      </c>
      <c r="G3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INFO]]))),G3174)</f>
        <v>113</v>
      </c>
    </row>
    <row r="3176" spans="1:7" x14ac:dyDescent="0.25">
      <c r="A3176" s="4" t="s">
        <v>3472</v>
      </c>
      <c r="B3176" s="5">
        <v>335691386747</v>
      </c>
      <c r="C3176" s="4" t="s">
        <v>11565</v>
      </c>
      <c r="D3176" s="4" t="s">
        <v>7938</v>
      </c>
      <c r="E3176" s="6" t="s">
        <v>8012</v>
      </c>
      <c r="F3176" s="5">
        <f>decoded[[#This Row],[FRT_DEC]]-B3175</f>
        <v>5</v>
      </c>
      <c r="G3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INFO]]))),G3175)</f>
        <v>113</v>
      </c>
    </row>
    <row r="3177" spans="1:7" x14ac:dyDescent="0.25">
      <c r="A3177" s="4" t="s">
        <v>3473</v>
      </c>
      <c r="B3177" s="5">
        <v>335691387141</v>
      </c>
      <c r="C3177" s="4" t="s">
        <v>11566</v>
      </c>
      <c r="D3177" s="4" t="s">
        <v>7842</v>
      </c>
      <c r="E3177" s="6" t="s">
        <v>8130</v>
      </c>
      <c r="F3177" s="5">
        <f>decoded[[#This Row],[FRT_DEC]]-B3176</f>
        <v>394</v>
      </c>
      <c r="G3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INFO]]))),G3176)</f>
        <v>113</v>
      </c>
    </row>
    <row r="3178" spans="1:7" x14ac:dyDescent="0.25">
      <c r="A3178" s="4" t="s">
        <v>3474</v>
      </c>
      <c r="B3178" s="5">
        <v>335691387149</v>
      </c>
      <c r="C3178" s="4" t="s">
        <v>11567</v>
      </c>
      <c r="D3178" s="4" t="s">
        <v>1099</v>
      </c>
      <c r="E3178" s="6" t="s">
        <v>2096</v>
      </c>
      <c r="F3178" s="5">
        <f>decoded[[#This Row],[FRT_DEC]]-B3177</f>
        <v>8</v>
      </c>
      <c r="G3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INFO]]))),G3177)</f>
        <v>113</v>
      </c>
    </row>
    <row r="3179" spans="1:7" x14ac:dyDescent="0.25">
      <c r="A3179" s="4" t="s">
        <v>3475</v>
      </c>
      <c r="B3179" s="5">
        <v>335691387154</v>
      </c>
      <c r="C3179" s="4" t="s">
        <v>11568</v>
      </c>
      <c r="D3179" s="4" t="s">
        <v>72</v>
      </c>
      <c r="E3179" s="6" t="s">
        <v>2097</v>
      </c>
      <c r="F3179" s="5">
        <f>decoded[[#This Row],[FRT_DEC]]-B3178</f>
        <v>5</v>
      </c>
      <c r="G3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INFO]]))),G3178)</f>
        <v>113</v>
      </c>
    </row>
    <row r="3180" spans="1:7" x14ac:dyDescent="0.25">
      <c r="A3180" s="4" t="s">
        <v>3476</v>
      </c>
      <c r="B3180" s="5">
        <v>335691387166</v>
      </c>
      <c r="C3180" s="4" t="s">
        <v>11569</v>
      </c>
      <c r="D3180" s="4" t="s">
        <v>3672</v>
      </c>
      <c r="E3180" s="6" t="s">
        <v>4093</v>
      </c>
      <c r="F3180" s="5">
        <f>decoded[[#This Row],[FRT_DEC]]-B3179</f>
        <v>12</v>
      </c>
      <c r="G3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INFO]]))),G3179)</f>
        <v>113</v>
      </c>
    </row>
    <row r="3181" spans="1:7" x14ac:dyDescent="0.25">
      <c r="A3181" s="4" t="s">
        <v>3477</v>
      </c>
      <c r="B3181" s="5">
        <v>335691387900</v>
      </c>
      <c r="C3181" s="4" t="s">
        <v>11570</v>
      </c>
      <c r="D3181" s="4" t="s">
        <v>262</v>
      </c>
      <c r="E3181" s="6" t="s">
        <v>4095</v>
      </c>
      <c r="F3181" s="5">
        <f>decoded[[#This Row],[FRT_DEC]]-B3180</f>
        <v>734</v>
      </c>
      <c r="G3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INFO]]))),G3180)</f>
        <v>113</v>
      </c>
    </row>
    <row r="3182" spans="1:7" x14ac:dyDescent="0.25">
      <c r="A3182" s="4" t="s">
        <v>3478</v>
      </c>
      <c r="B3182" s="5">
        <v>335691387905</v>
      </c>
      <c r="C3182" s="4" t="s">
        <v>11571</v>
      </c>
      <c r="D3182" s="4" t="s">
        <v>7938</v>
      </c>
      <c r="E3182" s="6" t="s">
        <v>8136</v>
      </c>
      <c r="F3182" s="5">
        <f>decoded[[#This Row],[FRT_DEC]]-B3181</f>
        <v>5</v>
      </c>
      <c r="G3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INFO]]))),G3181)</f>
        <v>113</v>
      </c>
    </row>
    <row r="3183" spans="1:7" x14ac:dyDescent="0.25">
      <c r="A3183" s="4" t="s">
        <v>3479</v>
      </c>
      <c r="B3183" s="5">
        <v>335691389259</v>
      </c>
      <c r="C3183" s="4" t="s">
        <v>11572</v>
      </c>
      <c r="D3183" s="4" t="s">
        <v>84</v>
      </c>
      <c r="E3183" s="6" t="s">
        <v>3977</v>
      </c>
      <c r="F3183" s="5">
        <f>decoded[[#This Row],[FRT_DEC]]-B3182</f>
        <v>1354</v>
      </c>
      <c r="G3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INFO]]))),G3182)</f>
        <v>113</v>
      </c>
    </row>
    <row r="3184" spans="1:7" x14ac:dyDescent="0.25">
      <c r="A3184" s="4" t="s">
        <v>3480</v>
      </c>
      <c r="B3184" s="5">
        <v>335691389261</v>
      </c>
      <c r="C3184" s="4" t="s">
        <v>11573</v>
      </c>
      <c r="D3184" s="4" t="s">
        <v>3684</v>
      </c>
      <c r="E3184" s="6" t="s">
        <v>11574</v>
      </c>
      <c r="F3184" s="5">
        <f>decoded[[#This Row],[FRT_DEC]]-B3183</f>
        <v>2</v>
      </c>
      <c r="G3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INFO]]))),G3183)</f>
        <v>113</v>
      </c>
    </row>
    <row r="3185" spans="1:7" x14ac:dyDescent="0.25">
      <c r="A3185" s="4" t="s">
        <v>3481</v>
      </c>
      <c r="B3185" s="5">
        <v>335691389269</v>
      </c>
      <c r="C3185" s="4" t="s">
        <v>11575</v>
      </c>
      <c r="D3185" s="4" t="s">
        <v>3684</v>
      </c>
      <c r="E3185" s="6" t="s">
        <v>7879</v>
      </c>
      <c r="F3185" s="5">
        <f>decoded[[#This Row],[FRT_DEC]]-B3184</f>
        <v>8</v>
      </c>
      <c r="G3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INFO]]))),G3184)</f>
        <v>113</v>
      </c>
    </row>
    <row r="3186" spans="1:7" x14ac:dyDescent="0.25">
      <c r="A3186" s="4" t="s">
        <v>3482</v>
      </c>
      <c r="B3186" s="5">
        <v>335691389289</v>
      </c>
      <c r="C3186" s="4" t="s">
        <v>11576</v>
      </c>
      <c r="D3186" s="4" t="s">
        <v>85</v>
      </c>
      <c r="E3186" s="6" t="s">
        <v>263</v>
      </c>
      <c r="F3186" s="5">
        <f>decoded[[#This Row],[FRT_DEC]]-B3185</f>
        <v>20</v>
      </c>
      <c r="G3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INFO]]))),G3185)</f>
        <v>113</v>
      </c>
    </row>
    <row r="3187" spans="1:7" x14ac:dyDescent="0.25">
      <c r="A3187" s="4" t="s">
        <v>3483</v>
      </c>
      <c r="B3187" s="5">
        <v>335691389427</v>
      </c>
      <c r="C3187" s="4" t="s">
        <v>11577</v>
      </c>
      <c r="D3187" s="4" t="s">
        <v>87</v>
      </c>
      <c r="E3187" s="6" t="s">
        <v>3695</v>
      </c>
      <c r="F3187" s="5">
        <f>decoded[[#This Row],[FRT_DEC]]-B3186</f>
        <v>138</v>
      </c>
      <c r="G3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INFO]]))),G3186)</f>
        <v>113</v>
      </c>
    </row>
    <row r="3188" spans="1:7" x14ac:dyDescent="0.25">
      <c r="A3188" s="4" t="s">
        <v>3484</v>
      </c>
      <c r="B3188" s="5">
        <v>335691389595</v>
      </c>
      <c r="C3188" s="4" t="s">
        <v>11578</v>
      </c>
      <c r="D3188" s="4" t="s">
        <v>43</v>
      </c>
      <c r="E3188" s="6" t="s">
        <v>3698</v>
      </c>
      <c r="F3188" s="5">
        <f>decoded[[#This Row],[FRT_DEC]]-B3187</f>
        <v>168</v>
      </c>
      <c r="G3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INFO]]))),G3187)</f>
        <v>113</v>
      </c>
    </row>
    <row r="3189" spans="1:7" x14ac:dyDescent="0.25">
      <c r="A3189" s="4" t="s">
        <v>3485</v>
      </c>
      <c r="B3189" s="5">
        <v>335691389597</v>
      </c>
      <c r="C3189" s="4" t="s">
        <v>11579</v>
      </c>
      <c r="D3189" s="4" t="s">
        <v>3685</v>
      </c>
      <c r="E3189" s="6" t="s">
        <v>11580</v>
      </c>
      <c r="F3189" s="5">
        <f>decoded[[#This Row],[FRT_DEC]]-B3188</f>
        <v>2</v>
      </c>
      <c r="G3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INFO]]))),G3188)</f>
        <v>113</v>
      </c>
    </row>
    <row r="3190" spans="1:7" x14ac:dyDescent="0.25">
      <c r="A3190" s="4" t="s">
        <v>3486</v>
      </c>
      <c r="B3190" s="5">
        <v>335691389600</v>
      </c>
      <c r="C3190" s="4" t="s">
        <v>11581</v>
      </c>
      <c r="D3190" s="4" t="s">
        <v>3685</v>
      </c>
      <c r="E3190" s="6" t="s">
        <v>7880</v>
      </c>
      <c r="F3190" s="5">
        <f>decoded[[#This Row],[FRT_DEC]]-B3189</f>
        <v>3</v>
      </c>
      <c r="G3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INFO]]))),G3189)</f>
        <v>113</v>
      </c>
    </row>
    <row r="3191" spans="1:7" x14ac:dyDescent="0.25">
      <c r="A3191" s="4" t="s">
        <v>3487</v>
      </c>
      <c r="B3191" s="5">
        <v>335691389613</v>
      </c>
      <c r="C3191" s="4" t="s">
        <v>11582</v>
      </c>
      <c r="D3191" s="4" t="s">
        <v>7842</v>
      </c>
      <c r="E3191" s="6" t="s">
        <v>7845</v>
      </c>
      <c r="F3191" s="5">
        <f>decoded[[#This Row],[FRT_DEC]]-B3190</f>
        <v>13</v>
      </c>
      <c r="G3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INFO]]))),G3190)</f>
        <v>113</v>
      </c>
    </row>
    <row r="3192" spans="1:7" x14ac:dyDescent="0.25">
      <c r="A3192" s="4" t="s">
        <v>3488</v>
      </c>
      <c r="B3192" s="5">
        <v>335691389632</v>
      </c>
      <c r="C3192" s="4" t="s">
        <v>11583</v>
      </c>
      <c r="D3192" s="4" t="s">
        <v>7938</v>
      </c>
      <c r="E3192" s="6" t="s">
        <v>8149</v>
      </c>
      <c r="F3192" s="5">
        <f>decoded[[#This Row],[FRT_DEC]]-B3191</f>
        <v>19</v>
      </c>
      <c r="G3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INFO]]))),G3191)</f>
        <v>113</v>
      </c>
    </row>
    <row r="3193" spans="1:7" x14ac:dyDescent="0.25">
      <c r="A3193" s="4" t="s">
        <v>3489</v>
      </c>
      <c r="B3193" s="5">
        <v>335691389636</v>
      </c>
      <c r="C3193" s="4" t="s">
        <v>11584</v>
      </c>
      <c r="D3193" s="4" t="s">
        <v>7842</v>
      </c>
      <c r="E3193" s="6" t="s">
        <v>8151</v>
      </c>
      <c r="F3193" s="5">
        <f>decoded[[#This Row],[FRT_DEC]]-B3192</f>
        <v>4</v>
      </c>
      <c r="G3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INFO]]))),G3192)</f>
        <v>113</v>
      </c>
    </row>
    <row r="3194" spans="1:7" x14ac:dyDescent="0.25">
      <c r="A3194" s="4" t="s">
        <v>3490</v>
      </c>
      <c r="B3194" s="5">
        <v>335691389648</v>
      </c>
      <c r="C3194" s="4" t="s">
        <v>11585</v>
      </c>
      <c r="D3194" s="4" t="s">
        <v>1099</v>
      </c>
      <c r="E3194" s="6" t="s">
        <v>2098</v>
      </c>
      <c r="F3194" s="5">
        <f>decoded[[#This Row],[FRT_DEC]]-B3193</f>
        <v>12</v>
      </c>
      <c r="G3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INFO]]))),G3193)</f>
        <v>113</v>
      </c>
    </row>
    <row r="3195" spans="1:7" x14ac:dyDescent="0.25">
      <c r="A3195" s="4" t="s">
        <v>3491</v>
      </c>
      <c r="B3195" s="5">
        <v>335691389654</v>
      </c>
      <c r="C3195" s="4" t="s">
        <v>11586</v>
      </c>
      <c r="D3195" s="4" t="s">
        <v>72</v>
      </c>
      <c r="E3195" s="6" t="s">
        <v>2099</v>
      </c>
      <c r="F3195" s="5">
        <f>decoded[[#This Row],[FRT_DEC]]-B3194</f>
        <v>6</v>
      </c>
      <c r="G3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INFO]]))),G3194)</f>
        <v>113</v>
      </c>
    </row>
    <row r="3196" spans="1:7" x14ac:dyDescent="0.25">
      <c r="A3196" s="4" t="s">
        <v>3492</v>
      </c>
      <c r="B3196" s="5">
        <v>335691389675</v>
      </c>
      <c r="C3196" s="4" t="s">
        <v>11587</v>
      </c>
      <c r="D3196" s="4" t="s">
        <v>1099</v>
      </c>
      <c r="E3196" s="6" t="s">
        <v>2100</v>
      </c>
      <c r="F3196" s="5">
        <f>decoded[[#This Row],[FRT_DEC]]-B3195</f>
        <v>21</v>
      </c>
      <c r="G3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INFO]]))),G3195)</f>
        <v>113</v>
      </c>
    </row>
    <row r="3197" spans="1:7" x14ac:dyDescent="0.25">
      <c r="A3197" s="4" t="s">
        <v>3493</v>
      </c>
      <c r="B3197" s="5">
        <v>335691389680</v>
      </c>
      <c r="C3197" s="4" t="s">
        <v>11588</v>
      </c>
      <c r="D3197" s="4" t="s">
        <v>72</v>
      </c>
      <c r="E3197" s="6" t="s">
        <v>2101</v>
      </c>
      <c r="F3197" s="5">
        <f>decoded[[#This Row],[FRT_DEC]]-B3196</f>
        <v>5</v>
      </c>
      <c r="G3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INFO]]))),G3196)</f>
        <v>113</v>
      </c>
    </row>
    <row r="3198" spans="1:7" x14ac:dyDescent="0.25">
      <c r="A3198" s="4" t="s">
        <v>3494</v>
      </c>
      <c r="B3198" s="5">
        <v>335691389702</v>
      </c>
      <c r="C3198" s="4" t="s">
        <v>11589</v>
      </c>
      <c r="D3198" s="4" t="s">
        <v>1099</v>
      </c>
      <c r="E3198" s="6" t="s">
        <v>2102</v>
      </c>
      <c r="F3198" s="5">
        <f>decoded[[#This Row],[FRT_DEC]]-B3197</f>
        <v>22</v>
      </c>
      <c r="G3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INFO]]))),G3197)</f>
        <v>113</v>
      </c>
    </row>
    <row r="3199" spans="1:7" x14ac:dyDescent="0.25">
      <c r="A3199" s="4" t="s">
        <v>3495</v>
      </c>
      <c r="B3199" s="5">
        <v>335691389709</v>
      </c>
      <c r="C3199" s="4" t="s">
        <v>11590</v>
      </c>
      <c r="D3199" s="4" t="s">
        <v>72</v>
      </c>
      <c r="E3199" s="6" t="s">
        <v>2103</v>
      </c>
      <c r="F3199" s="5">
        <f>decoded[[#This Row],[FRT_DEC]]-B3198</f>
        <v>7</v>
      </c>
      <c r="G3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INFO]]))),G3198)</f>
        <v>113</v>
      </c>
    </row>
    <row r="3200" spans="1:7" x14ac:dyDescent="0.25">
      <c r="A3200" s="4" t="s">
        <v>3496</v>
      </c>
      <c r="B3200" s="5">
        <v>335691389724</v>
      </c>
      <c r="C3200" s="4" t="s">
        <v>11591</v>
      </c>
      <c r="D3200" s="4" t="s">
        <v>40</v>
      </c>
      <c r="E3200" s="6" t="s">
        <v>2042</v>
      </c>
      <c r="F3200" s="5">
        <f>decoded[[#This Row],[FRT_DEC]]-B3199</f>
        <v>15</v>
      </c>
      <c r="G3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INFO]]))),G3199)</f>
        <v>113</v>
      </c>
    </row>
    <row r="3201" spans="1:7" x14ac:dyDescent="0.25">
      <c r="A3201" s="4" t="s">
        <v>3497</v>
      </c>
      <c r="B3201" s="5">
        <v>335691389726</v>
      </c>
      <c r="C3201" s="4" t="s">
        <v>11592</v>
      </c>
      <c r="D3201" s="4" t="s">
        <v>2043</v>
      </c>
      <c r="E3201" s="6" t="s">
        <v>11593</v>
      </c>
      <c r="F3201" s="5">
        <f>decoded[[#This Row],[FRT_DEC]]-B3200</f>
        <v>2</v>
      </c>
      <c r="G3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INFO]]))),G3200)</f>
        <v>113</v>
      </c>
    </row>
    <row r="3202" spans="1:7" ht="30" x14ac:dyDescent="0.25">
      <c r="A3202" s="4" t="s">
        <v>3498</v>
      </c>
      <c r="B3202" s="5">
        <v>335691389757</v>
      </c>
      <c r="C3202" s="4" t="s">
        <v>11594</v>
      </c>
      <c r="D3202" s="4" t="s">
        <v>241</v>
      </c>
      <c r="E3202" s="6" t="s">
        <v>2111</v>
      </c>
      <c r="F3202" s="5">
        <f>decoded[[#This Row],[FRT_DEC]]-B3201</f>
        <v>31</v>
      </c>
      <c r="G3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INFO]]))),G3201)</f>
        <v>113</v>
      </c>
    </row>
    <row r="3203" spans="1:7" x14ac:dyDescent="0.25">
      <c r="A3203" s="4" t="s">
        <v>3499</v>
      </c>
      <c r="B3203" s="5">
        <v>335691389760</v>
      </c>
      <c r="C3203" s="4" t="s">
        <v>11595</v>
      </c>
      <c r="D3203" s="4" t="s">
        <v>243</v>
      </c>
      <c r="E3203" s="6" t="s">
        <v>3939</v>
      </c>
      <c r="F3203" s="5">
        <f>decoded[[#This Row],[FRT_DEC]]-B3202</f>
        <v>3</v>
      </c>
      <c r="G3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INFO]]))),G3202)</f>
        <v>113</v>
      </c>
    </row>
    <row r="3204" spans="1:7" x14ac:dyDescent="0.25">
      <c r="A3204" s="4" t="s">
        <v>3500</v>
      </c>
      <c r="B3204" s="5">
        <v>335691389803</v>
      </c>
      <c r="C3204" s="4" t="s">
        <v>11596</v>
      </c>
      <c r="D3204" s="4" t="s">
        <v>40</v>
      </c>
      <c r="E3204" s="6" t="s">
        <v>44</v>
      </c>
      <c r="F3204" s="5">
        <f>decoded[[#This Row],[FRT_DEC]]-B3203</f>
        <v>43</v>
      </c>
      <c r="G3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INFO]]))),G3203)</f>
        <v>113</v>
      </c>
    </row>
    <row r="3205" spans="1:7" x14ac:dyDescent="0.25">
      <c r="A3205" s="4" t="s">
        <v>3501</v>
      </c>
      <c r="B3205" s="5">
        <v>335691389809</v>
      </c>
      <c r="C3205" s="4" t="s">
        <v>11597</v>
      </c>
      <c r="D3205" s="4" t="s">
        <v>246</v>
      </c>
      <c r="E3205" s="6" t="s">
        <v>11598</v>
      </c>
      <c r="F3205" s="5">
        <f>decoded[[#This Row],[FRT_DEC]]-B3204</f>
        <v>6</v>
      </c>
      <c r="G3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INFO]]))),G3204)</f>
        <v>113</v>
      </c>
    </row>
    <row r="3206" spans="1:7" x14ac:dyDescent="0.25">
      <c r="A3206" s="4" t="s">
        <v>3502</v>
      </c>
      <c r="B3206" s="5">
        <v>335691389817</v>
      </c>
      <c r="C3206" s="4" t="s">
        <v>11599</v>
      </c>
      <c r="D3206" s="4" t="s">
        <v>1099</v>
      </c>
      <c r="E3206" s="6" t="s">
        <v>2104</v>
      </c>
      <c r="F3206" s="5">
        <f>decoded[[#This Row],[FRT_DEC]]-B3205</f>
        <v>8</v>
      </c>
      <c r="G3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INFO]]))),G3205)</f>
        <v>113</v>
      </c>
    </row>
    <row r="3207" spans="1:7" x14ac:dyDescent="0.25">
      <c r="A3207" s="4" t="s">
        <v>3503</v>
      </c>
      <c r="B3207" s="5">
        <v>335691389822</v>
      </c>
      <c r="C3207" s="4" t="s">
        <v>11600</v>
      </c>
      <c r="D3207" s="4" t="s">
        <v>1099</v>
      </c>
      <c r="E3207" s="6" t="s">
        <v>2105</v>
      </c>
      <c r="F3207" s="5">
        <f>decoded[[#This Row],[FRT_DEC]]-B3206</f>
        <v>5</v>
      </c>
      <c r="G3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INFO]]))),G3206)</f>
        <v>113</v>
      </c>
    </row>
    <row r="3208" spans="1:7" x14ac:dyDescent="0.25">
      <c r="A3208" s="4" t="s">
        <v>3504</v>
      </c>
      <c r="B3208" s="5">
        <v>335691389835</v>
      </c>
      <c r="C3208" s="4" t="s">
        <v>11601</v>
      </c>
      <c r="D3208" s="4" t="s">
        <v>72</v>
      </c>
      <c r="E3208" s="6" t="s">
        <v>2092</v>
      </c>
      <c r="F3208" s="5">
        <f>decoded[[#This Row],[FRT_DEC]]-B3207</f>
        <v>13</v>
      </c>
      <c r="G3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INFO]]))),G3207)</f>
        <v>113</v>
      </c>
    </row>
    <row r="3209" spans="1:7" x14ac:dyDescent="0.25">
      <c r="A3209" s="4" t="s">
        <v>3505</v>
      </c>
      <c r="B3209" s="5">
        <v>335691390168</v>
      </c>
      <c r="C3209" s="4" t="s">
        <v>11602</v>
      </c>
      <c r="D3209" s="4" t="s">
        <v>2045</v>
      </c>
      <c r="E3209" s="6" t="s">
        <v>8267</v>
      </c>
      <c r="F3209" s="5">
        <f>decoded[[#This Row],[FRT_DEC]]-B3208</f>
        <v>333</v>
      </c>
      <c r="G3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INFO]]))),G3208)</f>
        <v>113</v>
      </c>
    </row>
    <row r="3210" spans="1:7" x14ac:dyDescent="0.25">
      <c r="A3210" s="4" t="s">
        <v>3506</v>
      </c>
      <c r="B3210" s="5">
        <v>335691390342</v>
      </c>
      <c r="C3210" s="4" t="s">
        <v>11603</v>
      </c>
      <c r="D3210" s="4" t="s">
        <v>249</v>
      </c>
      <c r="E3210" s="6" t="s">
        <v>7875</v>
      </c>
      <c r="F3210" s="5">
        <f>decoded[[#This Row],[FRT_DEC]]-B3209</f>
        <v>174</v>
      </c>
      <c r="G3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INFO]]))),G3209)</f>
        <v>113</v>
      </c>
    </row>
    <row r="3211" spans="1:7" x14ac:dyDescent="0.25">
      <c r="A3211" s="4" t="s">
        <v>3507</v>
      </c>
      <c r="B3211" s="5">
        <v>335691390360</v>
      </c>
      <c r="C3211" s="4" t="s">
        <v>11604</v>
      </c>
      <c r="D3211" s="4" t="s">
        <v>1099</v>
      </c>
      <c r="E3211" s="6" t="s">
        <v>2093</v>
      </c>
      <c r="F3211" s="5">
        <f>decoded[[#This Row],[FRT_DEC]]-B3210</f>
        <v>18</v>
      </c>
      <c r="G3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INFO]]))),G3210)</f>
        <v>113</v>
      </c>
    </row>
    <row r="3212" spans="1:7" x14ac:dyDescent="0.25">
      <c r="A3212" s="4" t="s">
        <v>3508</v>
      </c>
      <c r="B3212" s="5">
        <v>335691390366</v>
      </c>
      <c r="C3212" s="4" t="s">
        <v>11605</v>
      </c>
      <c r="D3212" s="4" t="s">
        <v>1099</v>
      </c>
      <c r="E3212" s="6" t="s">
        <v>2106</v>
      </c>
      <c r="F3212" s="5">
        <f>decoded[[#This Row],[FRT_DEC]]-B3211</f>
        <v>6</v>
      </c>
      <c r="G3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INFO]]))),G3211)</f>
        <v>113</v>
      </c>
    </row>
    <row r="3213" spans="1:7" x14ac:dyDescent="0.25">
      <c r="A3213" s="4" t="s">
        <v>3509</v>
      </c>
      <c r="B3213" s="5">
        <v>335691390379</v>
      </c>
      <c r="C3213" s="4" t="s">
        <v>11606</v>
      </c>
      <c r="D3213" s="4" t="s">
        <v>40</v>
      </c>
      <c r="E3213" s="6" t="s">
        <v>328</v>
      </c>
      <c r="F3213" s="5">
        <f>decoded[[#This Row],[FRT_DEC]]-B3212</f>
        <v>13</v>
      </c>
      <c r="G3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INFO]]))),G3212)</f>
        <v>113</v>
      </c>
    </row>
    <row r="3214" spans="1:7" x14ac:dyDescent="0.25">
      <c r="A3214" s="4" t="s">
        <v>3510</v>
      </c>
      <c r="B3214" s="5">
        <v>335691390382</v>
      </c>
      <c r="C3214" s="4" t="s">
        <v>11607</v>
      </c>
      <c r="D3214" s="4" t="s">
        <v>330</v>
      </c>
      <c r="E3214" s="6" t="s">
        <v>11608</v>
      </c>
      <c r="F3214" s="5">
        <f>decoded[[#This Row],[FRT_DEC]]-B3213</f>
        <v>3</v>
      </c>
      <c r="G3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INFO]]))),G3213)</f>
        <v>113</v>
      </c>
    </row>
    <row r="3215" spans="1:7" x14ac:dyDescent="0.25">
      <c r="A3215" s="4" t="s">
        <v>3511</v>
      </c>
      <c r="B3215" s="5">
        <v>335691390412</v>
      </c>
      <c r="C3215" s="4" t="s">
        <v>11609</v>
      </c>
      <c r="D3215" s="4" t="s">
        <v>40</v>
      </c>
      <c r="E3215" s="6" t="s">
        <v>724</v>
      </c>
      <c r="F3215" s="5">
        <f>decoded[[#This Row],[FRT_DEC]]-B3214</f>
        <v>30</v>
      </c>
      <c r="G3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INFO]]))),G3214)</f>
        <v>113</v>
      </c>
    </row>
    <row r="3216" spans="1:7" x14ac:dyDescent="0.25">
      <c r="A3216" s="4" t="s">
        <v>3512</v>
      </c>
      <c r="B3216" s="5">
        <v>335691390424</v>
      </c>
      <c r="C3216" s="4" t="s">
        <v>11610</v>
      </c>
      <c r="D3216" s="4" t="s">
        <v>40</v>
      </c>
      <c r="E3216" s="6" t="s">
        <v>45</v>
      </c>
      <c r="F3216" s="5">
        <f>decoded[[#This Row],[FRT_DEC]]-B3215</f>
        <v>12</v>
      </c>
      <c r="G3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INFO]]))),G3215)</f>
        <v>113</v>
      </c>
    </row>
    <row r="3217" spans="1:7" x14ac:dyDescent="0.25">
      <c r="A3217" s="4" t="s">
        <v>3513</v>
      </c>
      <c r="B3217" s="5">
        <v>335691390429</v>
      </c>
      <c r="C3217" s="4" t="s">
        <v>11611</v>
      </c>
      <c r="D3217" s="4" t="s">
        <v>46</v>
      </c>
      <c r="E3217" s="6" t="s">
        <v>6961</v>
      </c>
      <c r="F3217" s="5">
        <f>decoded[[#This Row],[FRT_DEC]]-B3216</f>
        <v>5</v>
      </c>
      <c r="G3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INFO]]))),G3216)</f>
        <v>113</v>
      </c>
    </row>
    <row r="3218" spans="1:7" x14ac:dyDescent="0.25">
      <c r="A3218" s="4" t="s">
        <v>3514</v>
      </c>
      <c r="B3218" s="5">
        <v>335691390435</v>
      </c>
      <c r="C3218" s="4" t="s">
        <v>11612</v>
      </c>
      <c r="D3218" s="4" t="s">
        <v>72</v>
      </c>
      <c r="E3218" s="6" t="s">
        <v>3683</v>
      </c>
      <c r="F3218" s="5">
        <f>decoded[[#This Row],[FRT_DEC]]-B3217</f>
        <v>6</v>
      </c>
      <c r="G3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INFO]]))),G3217)</f>
        <v>113</v>
      </c>
    </row>
    <row r="3219" spans="1:7" x14ac:dyDescent="0.25">
      <c r="A3219" s="4" t="s">
        <v>3515</v>
      </c>
      <c r="B3219" s="5">
        <v>335691390440</v>
      </c>
      <c r="C3219" s="4" t="s">
        <v>11613</v>
      </c>
      <c r="D3219" s="4" t="s">
        <v>72</v>
      </c>
      <c r="E3219" s="6" t="s">
        <v>2088</v>
      </c>
      <c r="F3219" s="5">
        <f>decoded[[#This Row],[FRT_DEC]]-B3218</f>
        <v>5</v>
      </c>
      <c r="G3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INFO]]))),G3218)</f>
        <v>113</v>
      </c>
    </row>
    <row r="3220" spans="1:7" x14ac:dyDescent="0.25">
      <c r="A3220" s="4" t="s">
        <v>3516</v>
      </c>
      <c r="B3220" s="5">
        <v>335691390455</v>
      </c>
      <c r="C3220" s="4" t="s">
        <v>11614</v>
      </c>
      <c r="D3220" s="4" t="s">
        <v>72</v>
      </c>
      <c r="E3220" s="6" t="s">
        <v>2107</v>
      </c>
      <c r="F3220" s="5">
        <f>decoded[[#This Row],[FRT_DEC]]-B3219</f>
        <v>15</v>
      </c>
      <c r="G3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INFO]]))),G3219)</f>
        <v>113</v>
      </c>
    </row>
    <row r="3221" spans="1:7" x14ac:dyDescent="0.25">
      <c r="A3221" s="4" t="s">
        <v>3517</v>
      </c>
      <c r="B3221" s="5">
        <v>335691391207</v>
      </c>
      <c r="C3221" s="4" t="s">
        <v>11615</v>
      </c>
      <c r="D3221" s="4" t="s">
        <v>7938</v>
      </c>
      <c r="E3221" s="6" t="s">
        <v>8184</v>
      </c>
      <c r="F3221" s="5">
        <f>decoded[[#This Row],[FRT_DEC]]-B3220</f>
        <v>752</v>
      </c>
      <c r="G3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INFO]]))),G3220)</f>
        <v>113</v>
      </c>
    </row>
    <row r="3222" spans="1:7" x14ac:dyDescent="0.25">
      <c r="A3222" s="4" t="s">
        <v>3518</v>
      </c>
      <c r="B3222" s="5">
        <v>335691391707</v>
      </c>
      <c r="C3222" s="4" t="s">
        <v>11616</v>
      </c>
      <c r="D3222" s="4" t="s">
        <v>7842</v>
      </c>
      <c r="E3222" s="6" t="s">
        <v>7989</v>
      </c>
      <c r="F3222" s="5">
        <f>decoded[[#This Row],[FRT_DEC]]-B3221</f>
        <v>500</v>
      </c>
      <c r="G3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INFO]]))),G3221)</f>
        <v>113</v>
      </c>
    </row>
    <row r="3223" spans="1:7" x14ac:dyDescent="0.25">
      <c r="A3223" s="4" t="s">
        <v>3519</v>
      </c>
      <c r="B3223" s="5">
        <v>335691391713</v>
      </c>
      <c r="C3223" s="4" t="s">
        <v>11617</v>
      </c>
      <c r="D3223" s="4" t="s">
        <v>2044</v>
      </c>
      <c r="E3223" s="6" t="s">
        <v>3931</v>
      </c>
      <c r="F3223" s="5">
        <f>decoded[[#This Row],[FRT_DEC]]-B3222</f>
        <v>6</v>
      </c>
      <c r="G3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INFO]]))),G3222)</f>
        <v>113</v>
      </c>
    </row>
    <row r="3224" spans="1:7" x14ac:dyDescent="0.25">
      <c r="A3224" s="4" t="s">
        <v>3520</v>
      </c>
      <c r="B3224" s="5">
        <v>335691391719</v>
      </c>
      <c r="C3224" s="4" t="s">
        <v>11618</v>
      </c>
      <c r="D3224" s="4" t="s">
        <v>7938</v>
      </c>
      <c r="E3224" s="6" t="s">
        <v>7991</v>
      </c>
      <c r="F3224" s="5">
        <f>decoded[[#This Row],[FRT_DEC]]-B3223</f>
        <v>6</v>
      </c>
      <c r="G3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INFO]]))),G3223)</f>
        <v>113</v>
      </c>
    </row>
    <row r="3225" spans="1:7" x14ac:dyDescent="0.25">
      <c r="A3225" s="4" t="s">
        <v>3521</v>
      </c>
      <c r="B3225" s="5">
        <v>335691391723</v>
      </c>
      <c r="C3225" s="4" t="s">
        <v>11619</v>
      </c>
      <c r="D3225" s="4" t="s">
        <v>7842</v>
      </c>
      <c r="E3225" s="6" t="s">
        <v>7945</v>
      </c>
      <c r="F3225" s="5">
        <f>decoded[[#This Row],[FRT_DEC]]-B3224</f>
        <v>4</v>
      </c>
      <c r="G3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INFO]]))),G3224)</f>
        <v>113</v>
      </c>
    </row>
    <row r="3226" spans="1:7" x14ac:dyDescent="0.25">
      <c r="A3226" s="4" t="s">
        <v>3522</v>
      </c>
      <c r="B3226" s="5">
        <v>335691391730</v>
      </c>
      <c r="C3226" s="4" t="s">
        <v>11620</v>
      </c>
      <c r="D3226" s="4" t="s">
        <v>7938</v>
      </c>
      <c r="E3226" s="6" t="s">
        <v>7947</v>
      </c>
      <c r="F3226" s="5">
        <f>decoded[[#This Row],[FRT_DEC]]-B3225</f>
        <v>7</v>
      </c>
      <c r="G3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INFO]]))),G3225)</f>
        <v>113</v>
      </c>
    </row>
    <row r="3227" spans="1:7" x14ac:dyDescent="0.25">
      <c r="A3227" s="4" t="s">
        <v>3523</v>
      </c>
      <c r="B3227" s="5">
        <v>335691392767</v>
      </c>
      <c r="C3227" s="4" t="s">
        <v>11621</v>
      </c>
      <c r="D3227" s="4" t="s">
        <v>7842</v>
      </c>
      <c r="E3227" s="6" t="s">
        <v>7936</v>
      </c>
      <c r="F3227" s="5">
        <f>decoded[[#This Row],[FRT_DEC]]-B3226</f>
        <v>1037</v>
      </c>
      <c r="G3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INFO]]))),G3226)</f>
        <v>113</v>
      </c>
    </row>
    <row r="3228" spans="1:7" x14ac:dyDescent="0.25">
      <c r="A3228" s="4" t="s">
        <v>3524</v>
      </c>
      <c r="B3228" s="5">
        <v>335691393517</v>
      </c>
      <c r="C3228" s="4" t="s">
        <v>11622</v>
      </c>
      <c r="D3228" s="4" t="s">
        <v>7938</v>
      </c>
      <c r="E3228" s="6" t="s">
        <v>7939</v>
      </c>
      <c r="F3228" s="5">
        <f>decoded[[#This Row],[FRT_DEC]]-B3227</f>
        <v>750</v>
      </c>
      <c r="G3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INFO]]))),G3227)</f>
        <v>113</v>
      </c>
    </row>
    <row r="3229" spans="1:7" x14ac:dyDescent="0.25">
      <c r="A3229" s="4" t="s">
        <v>3525</v>
      </c>
      <c r="B3229" s="5">
        <v>335691402156</v>
      </c>
      <c r="C3229" s="4" t="s">
        <v>11623</v>
      </c>
      <c r="D3229" s="4" t="s">
        <v>7842</v>
      </c>
      <c r="E3229" s="6" t="s">
        <v>7989</v>
      </c>
      <c r="F3229" s="5">
        <f>decoded[[#This Row],[FRT_DEC]]-B3228</f>
        <v>8639</v>
      </c>
      <c r="G3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INFO]]))),G3228)</f>
        <v>113</v>
      </c>
    </row>
    <row r="3230" spans="1:7" x14ac:dyDescent="0.25">
      <c r="A3230" s="4" t="s">
        <v>3526</v>
      </c>
      <c r="B3230" s="5">
        <v>335691402161</v>
      </c>
      <c r="C3230" s="4" t="s">
        <v>11624</v>
      </c>
      <c r="D3230" s="4" t="s">
        <v>292</v>
      </c>
      <c r="E3230" s="6" t="s">
        <v>11625</v>
      </c>
      <c r="F3230" s="5">
        <f>decoded[[#This Row],[FRT_DEC]]-B3229</f>
        <v>5</v>
      </c>
      <c r="G3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INFO]]))),G3229)</f>
        <v>113</v>
      </c>
    </row>
    <row r="3231" spans="1:7" x14ac:dyDescent="0.25">
      <c r="A3231" s="4" t="s">
        <v>3527</v>
      </c>
      <c r="B3231" s="5">
        <v>335691402166</v>
      </c>
      <c r="C3231" s="4" t="s">
        <v>11626</v>
      </c>
      <c r="D3231" s="4" t="s">
        <v>216</v>
      </c>
      <c r="E3231" s="6" t="s">
        <v>3970</v>
      </c>
      <c r="F3231" s="5">
        <f>decoded[[#This Row],[FRT_DEC]]-B3230</f>
        <v>5</v>
      </c>
      <c r="G3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INFO]]))),G3230)</f>
        <v>113</v>
      </c>
    </row>
    <row r="3232" spans="1:7" x14ac:dyDescent="0.25">
      <c r="A3232" s="4" t="s">
        <v>3528</v>
      </c>
      <c r="B3232" s="5">
        <v>335691402213</v>
      </c>
      <c r="C3232" s="4" t="s">
        <v>11627</v>
      </c>
      <c r="D3232" s="4" t="s">
        <v>221</v>
      </c>
      <c r="E3232" s="6" t="s">
        <v>222</v>
      </c>
      <c r="F3232" s="5">
        <f>decoded[[#This Row],[FRT_DEC]]-B3231</f>
        <v>47</v>
      </c>
      <c r="G3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INFO]]))),G3231)</f>
        <v>113</v>
      </c>
    </row>
    <row r="3233" spans="1:7" x14ac:dyDescent="0.25">
      <c r="A3233" s="4" t="s">
        <v>3529</v>
      </c>
      <c r="B3233" s="5">
        <v>335691402227</v>
      </c>
      <c r="C3233" s="4" t="s">
        <v>11628</v>
      </c>
      <c r="D3233" s="4" t="s">
        <v>40</v>
      </c>
      <c r="E3233" s="6" t="s">
        <v>293</v>
      </c>
      <c r="F3233" s="5">
        <f>decoded[[#This Row],[FRT_DEC]]-B3232</f>
        <v>14</v>
      </c>
      <c r="G3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INFO]]))),G3232)</f>
        <v>113</v>
      </c>
    </row>
    <row r="3234" spans="1:7" x14ac:dyDescent="0.25">
      <c r="A3234" s="4" t="s">
        <v>3530</v>
      </c>
      <c r="B3234" s="5">
        <v>335691402233</v>
      </c>
      <c r="C3234" s="4" t="s">
        <v>11629</v>
      </c>
      <c r="D3234" s="4" t="s">
        <v>2045</v>
      </c>
      <c r="E3234" s="6" t="s">
        <v>8098</v>
      </c>
      <c r="F3234" s="5">
        <f>decoded[[#This Row],[FRT_DEC]]-B3233</f>
        <v>6</v>
      </c>
      <c r="G3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INFO]]))),G3233)</f>
        <v>113</v>
      </c>
    </row>
    <row r="3235" spans="1:7" x14ac:dyDescent="0.25">
      <c r="A3235" s="4" t="s">
        <v>3531</v>
      </c>
      <c r="B3235" s="5">
        <v>335691402236</v>
      </c>
      <c r="C3235" s="4" t="s">
        <v>11630</v>
      </c>
      <c r="D3235" s="4" t="s">
        <v>294</v>
      </c>
      <c r="E3235" s="6" t="s">
        <v>11631</v>
      </c>
      <c r="F3235" s="5">
        <f>decoded[[#This Row],[FRT_DEC]]-B3234</f>
        <v>3</v>
      </c>
      <c r="G3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INFO]]))),G3234)</f>
        <v>113</v>
      </c>
    </row>
    <row r="3236" spans="1:7" x14ac:dyDescent="0.25">
      <c r="A3236" s="4" t="s">
        <v>3532</v>
      </c>
      <c r="B3236" s="5">
        <v>335691402254</v>
      </c>
      <c r="C3236" s="4" t="s">
        <v>11632</v>
      </c>
      <c r="D3236" s="4" t="s">
        <v>7938</v>
      </c>
      <c r="E3236" s="6" t="s">
        <v>7991</v>
      </c>
      <c r="F3236" s="5">
        <f>decoded[[#This Row],[FRT_DEC]]-B3235</f>
        <v>18</v>
      </c>
      <c r="G3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INFO]]))),G3235)</f>
        <v>113</v>
      </c>
    </row>
    <row r="3237" spans="1:7" x14ac:dyDescent="0.25">
      <c r="A3237" s="4" t="s">
        <v>3533</v>
      </c>
      <c r="B3237" s="5">
        <v>335691403200</v>
      </c>
      <c r="C3237" s="4" t="s">
        <v>11633</v>
      </c>
      <c r="D3237" s="4" t="s">
        <v>7842</v>
      </c>
      <c r="E3237" s="6" t="s">
        <v>7993</v>
      </c>
      <c r="F3237" s="5">
        <f>decoded[[#This Row],[FRT_DEC]]-B3236</f>
        <v>946</v>
      </c>
      <c r="G3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INFO]]))),G3236)</f>
        <v>113</v>
      </c>
    </row>
    <row r="3238" spans="1:7" x14ac:dyDescent="0.25">
      <c r="A3238" s="4" t="s">
        <v>3534</v>
      </c>
      <c r="B3238" s="5">
        <v>335691403220</v>
      </c>
      <c r="C3238" s="4" t="s">
        <v>11634</v>
      </c>
      <c r="D3238" s="4" t="s">
        <v>1099</v>
      </c>
      <c r="E3238" s="6" t="s">
        <v>2081</v>
      </c>
      <c r="F3238" s="5">
        <f>decoded[[#This Row],[FRT_DEC]]-B3237</f>
        <v>20</v>
      </c>
      <c r="G3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INFO]]))),G3237)</f>
        <v>113</v>
      </c>
    </row>
    <row r="3239" spans="1:7" x14ac:dyDescent="0.25">
      <c r="A3239" s="4" t="s">
        <v>3535</v>
      </c>
      <c r="B3239" s="5">
        <v>335691403223</v>
      </c>
      <c r="C3239" s="4" t="s">
        <v>11635</v>
      </c>
      <c r="D3239" s="4" t="s">
        <v>1099</v>
      </c>
      <c r="E3239" s="6" t="s">
        <v>2089</v>
      </c>
      <c r="F3239" s="5">
        <f>decoded[[#This Row],[FRT_DEC]]-B3238</f>
        <v>3</v>
      </c>
      <c r="G3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INFO]]))),G3238)</f>
        <v>113</v>
      </c>
    </row>
    <row r="3240" spans="1:7" x14ac:dyDescent="0.25">
      <c r="A3240" s="4" t="s">
        <v>3536</v>
      </c>
      <c r="B3240" s="5">
        <v>335691403231</v>
      </c>
      <c r="C3240" s="4" t="s">
        <v>11636</v>
      </c>
      <c r="D3240" s="4" t="s">
        <v>72</v>
      </c>
      <c r="E3240" s="6" t="s">
        <v>2090</v>
      </c>
      <c r="F3240" s="5">
        <f>decoded[[#This Row],[FRT_DEC]]-B3239</f>
        <v>8</v>
      </c>
      <c r="G3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INFO]]))),G3239)</f>
        <v>113</v>
      </c>
    </row>
    <row r="3241" spans="1:7" x14ac:dyDescent="0.25">
      <c r="A3241" s="4" t="s">
        <v>3537</v>
      </c>
      <c r="B3241" s="5">
        <v>335691403245</v>
      </c>
      <c r="C3241" s="4" t="s">
        <v>11637</v>
      </c>
      <c r="D3241" s="4" t="s">
        <v>6</v>
      </c>
      <c r="E3241" s="6" t="s">
        <v>11638</v>
      </c>
      <c r="F3241" s="5">
        <f>decoded[[#This Row],[FRT_DEC]]-B3240</f>
        <v>14</v>
      </c>
      <c r="G3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INFO]]))),G3240)</f>
        <v>114</v>
      </c>
    </row>
    <row r="3242" spans="1:7" x14ac:dyDescent="0.25">
      <c r="A3242" s="4" t="s">
        <v>3538</v>
      </c>
      <c r="B3242" s="5">
        <v>335691403285</v>
      </c>
      <c r="C3242" s="4" t="s">
        <v>11639</v>
      </c>
      <c r="D3242" s="4" t="s">
        <v>72</v>
      </c>
      <c r="E3242" s="6" t="s">
        <v>2092</v>
      </c>
      <c r="F3242" s="5">
        <f>decoded[[#This Row],[FRT_DEC]]-B3241</f>
        <v>40</v>
      </c>
      <c r="G3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INFO]]))),G3241)</f>
        <v>114</v>
      </c>
    </row>
    <row r="3243" spans="1:7" x14ac:dyDescent="0.25">
      <c r="A3243" s="4" t="s">
        <v>3539</v>
      </c>
      <c r="B3243" s="5">
        <v>335691403307</v>
      </c>
      <c r="C3243" s="4" t="s">
        <v>11640</v>
      </c>
      <c r="D3243" s="4" t="s">
        <v>3671</v>
      </c>
      <c r="E3243" s="6" t="s">
        <v>11641</v>
      </c>
      <c r="F3243" s="5">
        <f>decoded[[#This Row],[FRT_DEC]]-B3242</f>
        <v>22</v>
      </c>
      <c r="G3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INFO]]))),G3242)</f>
        <v>114</v>
      </c>
    </row>
    <row r="3244" spans="1:7" x14ac:dyDescent="0.25">
      <c r="A3244" s="4" t="s">
        <v>3540</v>
      </c>
      <c r="B3244" s="5">
        <v>335691403309</v>
      </c>
      <c r="C3244" s="4" t="s">
        <v>11642</v>
      </c>
      <c r="D3244" s="4" t="s">
        <v>3671</v>
      </c>
      <c r="E3244" s="6" t="s">
        <v>7881</v>
      </c>
      <c r="F3244" s="5">
        <f>decoded[[#This Row],[FRT_DEC]]-B3243</f>
        <v>2</v>
      </c>
      <c r="G3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INFO]]))),G3243)</f>
        <v>114</v>
      </c>
    </row>
    <row r="3245" spans="1:7" x14ac:dyDescent="0.25">
      <c r="A3245" s="4" t="s">
        <v>3541</v>
      </c>
      <c r="B3245" s="5">
        <v>335691404221</v>
      </c>
      <c r="C3245" s="4" t="s">
        <v>11643</v>
      </c>
      <c r="D3245" s="4" t="s">
        <v>249</v>
      </c>
      <c r="E3245" s="6" t="s">
        <v>7824</v>
      </c>
      <c r="F3245" s="5">
        <f>decoded[[#This Row],[FRT_DEC]]-B3244</f>
        <v>912</v>
      </c>
      <c r="G3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INFO]]))),G3244)</f>
        <v>114</v>
      </c>
    </row>
    <row r="3246" spans="1:7" x14ac:dyDescent="0.25">
      <c r="A3246" s="4" t="s">
        <v>3542</v>
      </c>
      <c r="B3246" s="5">
        <v>335691404226</v>
      </c>
      <c r="C3246" s="4" t="s">
        <v>11644</v>
      </c>
      <c r="D3246" s="4" t="s">
        <v>7938</v>
      </c>
      <c r="E3246" s="6" t="s">
        <v>7998</v>
      </c>
      <c r="F3246" s="5">
        <f>decoded[[#This Row],[FRT_DEC]]-B3245</f>
        <v>5</v>
      </c>
      <c r="G3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INFO]]))),G3245)</f>
        <v>114</v>
      </c>
    </row>
    <row r="3247" spans="1:7" x14ac:dyDescent="0.25">
      <c r="A3247" s="4" t="s">
        <v>3543</v>
      </c>
      <c r="B3247" s="5">
        <v>335691407854</v>
      </c>
      <c r="C3247" s="4" t="s">
        <v>11645</v>
      </c>
      <c r="D3247" s="4" t="s">
        <v>5</v>
      </c>
      <c r="E3247" s="6" t="s">
        <v>11646</v>
      </c>
      <c r="F3247" s="5">
        <f>decoded[[#This Row],[FRT_DEC]]-B3246</f>
        <v>3628</v>
      </c>
      <c r="G3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INFO]]))),G3246)</f>
        <v>114</v>
      </c>
    </row>
    <row r="3248" spans="1:7" x14ac:dyDescent="0.25">
      <c r="A3248" s="4" t="s">
        <v>3544</v>
      </c>
      <c r="B3248" s="5">
        <v>335691407856</v>
      </c>
      <c r="C3248" s="4" t="s">
        <v>11647</v>
      </c>
      <c r="D3248" s="4" t="s">
        <v>5</v>
      </c>
      <c r="E3248" s="6" t="s">
        <v>7877</v>
      </c>
      <c r="F3248" s="5">
        <f>decoded[[#This Row],[FRT_DEC]]-B3247</f>
        <v>2</v>
      </c>
      <c r="G3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INFO]]))),G3247)</f>
        <v>114</v>
      </c>
    </row>
    <row r="3249" spans="1:7" x14ac:dyDescent="0.25">
      <c r="A3249" s="4" t="s">
        <v>3545</v>
      </c>
      <c r="B3249" s="5">
        <v>335691407859</v>
      </c>
      <c r="C3249" s="4" t="s">
        <v>11648</v>
      </c>
      <c r="D3249" s="4" t="s">
        <v>3686</v>
      </c>
      <c r="E3249" s="6" t="s">
        <v>11649</v>
      </c>
      <c r="F3249" s="5">
        <f>decoded[[#This Row],[FRT_DEC]]-B3248</f>
        <v>3</v>
      </c>
      <c r="G3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INFO]]))),G3248)</f>
        <v>114</v>
      </c>
    </row>
    <row r="3250" spans="1:7" x14ac:dyDescent="0.25">
      <c r="A3250" s="4" t="s">
        <v>3546</v>
      </c>
      <c r="B3250" s="5">
        <v>335691407861</v>
      </c>
      <c r="C3250" s="4" t="s">
        <v>11650</v>
      </c>
      <c r="D3250" s="4" t="s">
        <v>3686</v>
      </c>
      <c r="E3250" s="6" t="s">
        <v>7878</v>
      </c>
      <c r="F3250" s="5">
        <f>decoded[[#This Row],[FRT_DEC]]-B3249</f>
        <v>2</v>
      </c>
      <c r="G3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INFO]]))),G3249)</f>
        <v>114</v>
      </c>
    </row>
    <row r="3251" spans="1:7" x14ac:dyDescent="0.25">
      <c r="A3251" s="4" t="s">
        <v>3547</v>
      </c>
      <c r="B3251" s="5">
        <v>335691407869</v>
      </c>
      <c r="C3251" s="4" t="s">
        <v>11651</v>
      </c>
      <c r="D3251" s="4" t="s">
        <v>7842</v>
      </c>
      <c r="E3251" s="6" t="s">
        <v>8006</v>
      </c>
      <c r="F3251" s="5">
        <f>decoded[[#This Row],[FRT_DEC]]-B3250</f>
        <v>8</v>
      </c>
      <c r="G3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INFO]]))),G3250)</f>
        <v>114</v>
      </c>
    </row>
    <row r="3252" spans="1:7" x14ac:dyDescent="0.25">
      <c r="A3252" s="4" t="s">
        <v>3548</v>
      </c>
      <c r="B3252" s="5">
        <v>335691407880</v>
      </c>
      <c r="C3252" s="4" t="s">
        <v>11652</v>
      </c>
      <c r="D3252" s="4" t="s">
        <v>241</v>
      </c>
      <c r="E3252" s="6" t="s">
        <v>2110</v>
      </c>
      <c r="F3252" s="5">
        <f>decoded[[#This Row],[FRT_DEC]]-B3251</f>
        <v>11</v>
      </c>
      <c r="G3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INFO]]))),G3251)</f>
        <v>114</v>
      </c>
    </row>
    <row r="3253" spans="1:7" x14ac:dyDescent="0.25">
      <c r="A3253" s="4" t="s">
        <v>3549</v>
      </c>
      <c r="B3253" s="5">
        <v>335691407883</v>
      </c>
      <c r="C3253" s="4" t="s">
        <v>11653</v>
      </c>
      <c r="D3253" s="4" t="s">
        <v>243</v>
      </c>
      <c r="E3253" s="6" t="s">
        <v>3984</v>
      </c>
      <c r="F3253" s="5">
        <f>decoded[[#This Row],[FRT_DEC]]-B3252</f>
        <v>3</v>
      </c>
      <c r="G3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INFO]]))),G3252)</f>
        <v>114</v>
      </c>
    </row>
    <row r="3254" spans="1:7" x14ac:dyDescent="0.25">
      <c r="A3254" s="4" t="s">
        <v>3550</v>
      </c>
      <c r="B3254" s="5">
        <v>335691407888</v>
      </c>
      <c r="C3254" s="4" t="s">
        <v>11654</v>
      </c>
      <c r="D3254" s="4" t="s">
        <v>1099</v>
      </c>
      <c r="E3254" s="6" t="s">
        <v>2093</v>
      </c>
      <c r="F3254" s="5">
        <f>decoded[[#This Row],[FRT_DEC]]-B3253</f>
        <v>5</v>
      </c>
      <c r="G3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INFO]]))),G3253)</f>
        <v>114</v>
      </c>
    </row>
    <row r="3255" spans="1:7" x14ac:dyDescent="0.25">
      <c r="A3255" s="4" t="s">
        <v>3551</v>
      </c>
      <c r="B3255" s="5">
        <v>335691407893</v>
      </c>
      <c r="C3255" s="4" t="s">
        <v>11655</v>
      </c>
      <c r="D3255" s="4" t="s">
        <v>72</v>
      </c>
      <c r="E3255" s="6" t="s">
        <v>2094</v>
      </c>
      <c r="F3255" s="5">
        <f>decoded[[#This Row],[FRT_DEC]]-B3254</f>
        <v>5</v>
      </c>
      <c r="G3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INFO]]))),G3254)</f>
        <v>114</v>
      </c>
    </row>
    <row r="3256" spans="1:7" x14ac:dyDescent="0.25">
      <c r="A3256" s="4" t="s">
        <v>3552</v>
      </c>
      <c r="B3256" s="5">
        <v>335691407899</v>
      </c>
      <c r="C3256" s="4" t="s">
        <v>11656</v>
      </c>
      <c r="D3256" s="4" t="s">
        <v>72</v>
      </c>
      <c r="E3256" s="6" t="s">
        <v>2095</v>
      </c>
      <c r="F3256" s="5">
        <f>decoded[[#This Row],[FRT_DEC]]-B3255</f>
        <v>6</v>
      </c>
      <c r="G3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INFO]]))),G3255)</f>
        <v>114</v>
      </c>
    </row>
    <row r="3257" spans="1:7" x14ac:dyDescent="0.25">
      <c r="A3257" s="4" t="s">
        <v>3553</v>
      </c>
      <c r="B3257" s="5">
        <v>335691407910</v>
      </c>
      <c r="C3257" s="4" t="s">
        <v>11657</v>
      </c>
      <c r="D3257" s="4" t="s">
        <v>246</v>
      </c>
      <c r="E3257" s="6" t="s">
        <v>11658</v>
      </c>
      <c r="F3257" s="5">
        <f>decoded[[#This Row],[FRT_DEC]]-B3256</f>
        <v>11</v>
      </c>
      <c r="G3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INFO]]))),G3256)</f>
        <v>114</v>
      </c>
    </row>
    <row r="3258" spans="1:7" x14ac:dyDescent="0.25">
      <c r="A3258" s="4" t="s">
        <v>3554</v>
      </c>
      <c r="B3258" s="5">
        <v>335691407914</v>
      </c>
      <c r="C3258" s="4" t="s">
        <v>11659</v>
      </c>
      <c r="D3258" s="4" t="s">
        <v>7938</v>
      </c>
      <c r="E3258" s="6" t="s">
        <v>8012</v>
      </c>
      <c r="F3258" s="5">
        <f>decoded[[#This Row],[FRT_DEC]]-B3257</f>
        <v>4</v>
      </c>
      <c r="G3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INFO]]))),G3257)</f>
        <v>114</v>
      </c>
    </row>
    <row r="3259" spans="1:7" x14ac:dyDescent="0.25">
      <c r="A3259" s="4" t="s">
        <v>3555</v>
      </c>
      <c r="B3259" s="5">
        <v>335691408309</v>
      </c>
      <c r="C3259" s="4" t="s">
        <v>11660</v>
      </c>
      <c r="D3259" s="4" t="s">
        <v>7842</v>
      </c>
      <c r="E3259" s="6" t="s">
        <v>8130</v>
      </c>
      <c r="F3259" s="5">
        <f>decoded[[#This Row],[FRT_DEC]]-B3258</f>
        <v>395</v>
      </c>
      <c r="G3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INFO]]))),G3258)</f>
        <v>114</v>
      </c>
    </row>
    <row r="3260" spans="1:7" x14ac:dyDescent="0.25">
      <c r="A3260" s="4" t="s">
        <v>3556</v>
      </c>
      <c r="B3260" s="5">
        <v>335691408316</v>
      </c>
      <c r="C3260" s="4" t="s">
        <v>11661</v>
      </c>
      <c r="D3260" s="4" t="s">
        <v>1099</v>
      </c>
      <c r="E3260" s="6" t="s">
        <v>2096</v>
      </c>
      <c r="F3260" s="5">
        <f>decoded[[#This Row],[FRT_DEC]]-B3259</f>
        <v>7</v>
      </c>
      <c r="G3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INFO]]))),G3259)</f>
        <v>114</v>
      </c>
    </row>
    <row r="3261" spans="1:7" x14ac:dyDescent="0.25">
      <c r="A3261" s="4" t="s">
        <v>3557</v>
      </c>
      <c r="B3261" s="5">
        <v>335691408322</v>
      </c>
      <c r="C3261" s="4" t="s">
        <v>11662</v>
      </c>
      <c r="D3261" s="4" t="s">
        <v>72</v>
      </c>
      <c r="E3261" s="6" t="s">
        <v>2097</v>
      </c>
      <c r="F3261" s="5">
        <f>decoded[[#This Row],[FRT_DEC]]-B3260</f>
        <v>6</v>
      </c>
      <c r="G3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INFO]]))),G3260)</f>
        <v>114</v>
      </c>
    </row>
    <row r="3262" spans="1:7" x14ac:dyDescent="0.25">
      <c r="A3262" s="4" t="s">
        <v>3558</v>
      </c>
      <c r="B3262" s="5">
        <v>335691408333</v>
      </c>
      <c r="C3262" s="4" t="s">
        <v>11663</v>
      </c>
      <c r="D3262" s="4" t="s">
        <v>3672</v>
      </c>
      <c r="E3262" s="6" t="s">
        <v>4254</v>
      </c>
      <c r="F3262" s="5">
        <f>decoded[[#This Row],[FRT_DEC]]-B3261</f>
        <v>11</v>
      </c>
      <c r="G3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INFO]]))),G3261)</f>
        <v>114</v>
      </c>
    </row>
    <row r="3263" spans="1:7" x14ac:dyDescent="0.25">
      <c r="A3263" s="4" t="s">
        <v>3559</v>
      </c>
      <c r="B3263" s="5">
        <v>335691409073</v>
      </c>
      <c r="C3263" s="4" t="s">
        <v>11664</v>
      </c>
      <c r="D3263" s="4" t="s">
        <v>262</v>
      </c>
      <c r="E3263" s="6" t="s">
        <v>4256</v>
      </c>
      <c r="F3263" s="5">
        <f>decoded[[#This Row],[FRT_DEC]]-B3262</f>
        <v>740</v>
      </c>
      <c r="G3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INFO]]))),G3262)</f>
        <v>114</v>
      </c>
    </row>
    <row r="3264" spans="1:7" x14ac:dyDescent="0.25">
      <c r="A3264" s="4" t="s">
        <v>3560</v>
      </c>
      <c r="B3264" s="5">
        <v>335691409078</v>
      </c>
      <c r="C3264" s="4" t="s">
        <v>11665</v>
      </c>
      <c r="D3264" s="4" t="s">
        <v>7938</v>
      </c>
      <c r="E3264" s="6" t="s">
        <v>8136</v>
      </c>
      <c r="F3264" s="5">
        <f>decoded[[#This Row],[FRT_DEC]]-B3263</f>
        <v>5</v>
      </c>
      <c r="G3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INFO]]))),G3263)</f>
        <v>114</v>
      </c>
    </row>
    <row r="3265" spans="1:7" x14ac:dyDescent="0.25">
      <c r="A3265" s="4" t="s">
        <v>3561</v>
      </c>
      <c r="B3265" s="5">
        <v>335691410408</v>
      </c>
      <c r="C3265" s="4" t="s">
        <v>11666</v>
      </c>
      <c r="D3265" s="4" t="s">
        <v>84</v>
      </c>
      <c r="E3265" s="6" t="s">
        <v>3977</v>
      </c>
      <c r="F3265" s="5">
        <f>decoded[[#This Row],[FRT_DEC]]-B3264</f>
        <v>1330</v>
      </c>
      <c r="G3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INFO]]))),G3264)</f>
        <v>114</v>
      </c>
    </row>
    <row r="3266" spans="1:7" x14ac:dyDescent="0.25">
      <c r="A3266" s="4" t="s">
        <v>3562</v>
      </c>
      <c r="B3266" s="5">
        <v>335691410412</v>
      </c>
      <c r="C3266" s="4" t="s">
        <v>11667</v>
      </c>
      <c r="D3266" s="4" t="s">
        <v>3684</v>
      </c>
      <c r="E3266" s="6" t="s">
        <v>11668</v>
      </c>
      <c r="F3266" s="5">
        <f>decoded[[#This Row],[FRT_DEC]]-B3265</f>
        <v>4</v>
      </c>
      <c r="G3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INFO]]))),G3265)</f>
        <v>114</v>
      </c>
    </row>
    <row r="3267" spans="1:7" x14ac:dyDescent="0.25">
      <c r="A3267" s="4" t="s">
        <v>3563</v>
      </c>
      <c r="B3267" s="5">
        <v>335691410414</v>
      </c>
      <c r="C3267" s="4" t="s">
        <v>11669</v>
      </c>
      <c r="D3267" s="4" t="s">
        <v>3684</v>
      </c>
      <c r="E3267" s="6" t="s">
        <v>7879</v>
      </c>
      <c r="F3267" s="5">
        <f>decoded[[#This Row],[FRT_DEC]]-B3266</f>
        <v>2</v>
      </c>
      <c r="G3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INFO]]))),G3266)</f>
        <v>114</v>
      </c>
    </row>
    <row r="3268" spans="1:7" x14ac:dyDescent="0.25">
      <c r="A3268" s="4" t="s">
        <v>3564</v>
      </c>
      <c r="B3268" s="5">
        <v>335691410438</v>
      </c>
      <c r="C3268" s="4" t="s">
        <v>11670</v>
      </c>
      <c r="D3268" s="4" t="s">
        <v>85</v>
      </c>
      <c r="E3268" s="6" t="s">
        <v>263</v>
      </c>
      <c r="F3268" s="5">
        <f>decoded[[#This Row],[FRT_DEC]]-B3267</f>
        <v>24</v>
      </c>
      <c r="G3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INFO]]))),G3267)</f>
        <v>114</v>
      </c>
    </row>
    <row r="3269" spans="1:7" x14ac:dyDescent="0.25">
      <c r="A3269" s="4" t="s">
        <v>3565</v>
      </c>
      <c r="B3269" s="5">
        <v>335691410576</v>
      </c>
      <c r="C3269" s="4" t="s">
        <v>11671</v>
      </c>
      <c r="D3269" s="4" t="s">
        <v>87</v>
      </c>
      <c r="E3269" s="6" t="s">
        <v>3695</v>
      </c>
      <c r="F3269" s="5">
        <f>decoded[[#This Row],[FRT_DEC]]-B3268</f>
        <v>138</v>
      </c>
      <c r="G3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INFO]]))),G3268)</f>
        <v>114</v>
      </c>
    </row>
    <row r="3270" spans="1:7" x14ac:dyDescent="0.25">
      <c r="A3270" s="4" t="s">
        <v>3566</v>
      </c>
      <c r="B3270" s="5">
        <v>335691410744</v>
      </c>
      <c r="C3270" s="4" t="s">
        <v>11672</v>
      </c>
      <c r="D3270" s="4" t="s">
        <v>43</v>
      </c>
      <c r="E3270" s="6" t="s">
        <v>4016</v>
      </c>
      <c r="F3270" s="5">
        <f>decoded[[#This Row],[FRT_DEC]]-B3269</f>
        <v>168</v>
      </c>
      <c r="G3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INFO]]))),G3269)</f>
        <v>114</v>
      </c>
    </row>
    <row r="3271" spans="1:7" x14ac:dyDescent="0.25">
      <c r="A3271" s="4" t="s">
        <v>3567</v>
      </c>
      <c r="B3271" s="5">
        <v>335691410746</v>
      </c>
      <c r="C3271" s="4" t="s">
        <v>11673</v>
      </c>
      <c r="D3271" s="4" t="s">
        <v>3685</v>
      </c>
      <c r="E3271" s="6" t="s">
        <v>11674</v>
      </c>
      <c r="F3271" s="5">
        <f>decoded[[#This Row],[FRT_DEC]]-B3270</f>
        <v>2</v>
      </c>
      <c r="G3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INFO]]))),G3270)</f>
        <v>114</v>
      </c>
    </row>
    <row r="3272" spans="1:7" x14ac:dyDescent="0.25">
      <c r="A3272" s="4" t="s">
        <v>3568</v>
      </c>
      <c r="B3272" s="5">
        <v>335691410749</v>
      </c>
      <c r="C3272" s="4" t="s">
        <v>11675</v>
      </c>
      <c r="D3272" s="4" t="s">
        <v>3685</v>
      </c>
      <c r="E3272" s="6" t="s">
        <v>7880</v>
      </c>
      <c r="F3272" s="5">
        <f>decoded[[#This Row],[FRT_DEC]]-B3271</f>
        <v>3</v>
      </c>
      <c r="G3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INFO]]))),G3271)</f>
        <v>114</v>
      </c>
    </row>
    <row r="3273" spans="1:7" x14ac:dyDescent="0.25">
      <c r="A3273" s="4" t="s">
        <v>3569</v>
      </c>
      <c r="B3273" s="5">
        <v>335691410764</v>
      </c>
      <c r="C3273" s="4" t="s">
        <v>11676</v>
      </c>
      <c r="D3273" s="4" t="s">
        <v>7842</v>
      </c>
      <c r="E3273" s="6" t="s">
        <v>7845</v>
      </c>
      <c r="F3273" s="5">
        <f>decoded[[#This Row],[FRT_DEC]]-B3272</f>
        <v>15</v>
      </c>
      <c r="G3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INFO]]))),G3272)</f>
        <v>114</v>
      </c>
    </row>
    <row r="3274" spans="1:7" x14ac:dyDescent="0.25">
      <c r="A3274" s="4" t="s">
        <v>3570</v>
      </c>
      <c r="B3274" s="5">
        <v>335691410771</v>
      </c>
      <c r="C3274" s="4" t="s">
        <v>11677</v>
      </c>
      <c r="D3274" s="4" t="s">
        <v>7938</v>
      </c>
      <c r="E3274" s="6" t="s">
        <v>8149</v>
      </c>
      <c r="F3274" s="5">
        <f>decoded[[#This Row],[FRT_DEC]]-B3273</f>
        <v>7</v>
      </c>
      <c r="G3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INFO]]))),G3273)</f>
        <v>114</v>
      </c>
    </row>
    <row r="3275" spans="1:7" x14ac:dyDescent="0.25">
      <c r="A3275" s="4" t="s">
        <v>3571</v>
      </c>
      <c r="B3275" s="5">
        <v>335691410775</v>
      </c>
      <c r="C3275" s="4" t="s">
        <v>11678</v>
      </c>
      <c r="D3275" s="4" t="s">
        <v>7842</v>
      </c>
      <c r="E3275" s="6" t="s">
        <v>8151</v>
      </c>
      <c r="F3275" s="5">
        <f>decoded[[#This Row],[FRT_DEC]]-B3274</f>
        <v>4</v>
      </c>
      <c r="G3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INFO]]))),G3274)</f>
        <v>114</v>
      </c>
    </row>
    <row r="3276" spans="1:7" x14ac:dyDescent="0.25">
      <c r="A3276" s="4" t="s">
        <v>3572</v>
      </c>
      <c r="B3276" s="5">
        <v>335691410787</v>
      </c>
      <c r="C3276" s="4" t="s">
        <v>11679</v>
      </c>
      <c r="D3276" s="4" t="s">
        <v>1099</v>
      </c>
      <c r="E3276" s="6" t="s">
        <v>2098</v>
      </c>
      <c r="F3276" s="5">
        <f>decoded[[#This Row],[FRT_DEC]]-B3275</f>
        <v>12</v>
      </c>
      <c r="G3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INFO]]))),G3275)</f>
        <v>114</v>
      </c>
    </row>
    <row r="3277" spans="1:7" x14ac:dyDescent="0.25">
      <c r="A3277" s="4" t="s">
        <v>3573</v>
      </c>
      <c r="B3277" s="5">
        <v>335691410792</v>
      </c>
      <c r="C3277" s="4" t="s">
        <v>11680</v>
      </c>
      <c r="D3277" s="4" t="s">
        <v>72</v>
      </c>
      <c r="E3277" s="6" t="s">
        <v>2099</v>
      </c>
      <c r="F3277" s="5">
        <f>decoded[[#This Row],[FRT_DEC]]-B3276</f>
        <v>5</v>
      </c>
      <c r="G3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INFO]]))),G3276)</f>
        <v>114</v>
      </c>
    </row>
    <row r="3278" spans="1:7" x14ac:dyDescent="0.25">
      <c r="A3278" s="4" t="s">
        <v>3574</v>
      </c>
      <c r="B3278" s="5">
        <v>335691410813</v>
      </c>
      <c r="C3278" s="4" t="s">
        <v>11681</v>
      </c>
      <c r="D3278" s="4" t="s">
        <v>1099</v>
      </c>
      <c r="E3278" s="6" t="s">
        <v>2100</v>
      </c>
      <c r="F3278" s="5">
        <f>decoded[[#This Row],[FRT_DEC]]-B3277</f>
        <v>21</v>
      </c>
      <c r="G3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INFO]]))),G3277)</f>
        <v>114</v>
      </c>
    </row>
    <row r="3279" spans="1:7" x14ac:dyDescent="0.25">
      <c r="A3279" s="4" t="s">
        <v>3575</v>
      </c>
      <c r="B3279" s="5">
        <v>335691410819</v>
      </c>
      <c r="C3279" s="4" t="s">
        <v>11682</v>
      </c>
      <c r="D3279" s="4" t="s">
        <v>72</v>
      </c>
      <c r="E3279" s="6" t="s">
        <v>2101</v>
      </c>
      <c r="F3279" s="5">
        <f>decoded[[#This Row],[FRT_DEC]]-B3278</f>
        <v>6</v>
      </c>
      <c r="G3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INFO]]))),G3278)</f>
        <v>114</v>
      </c>
    </row>
    <row r="3280" spans="1:7" x14ac:dyDescent="0.25">
      <c r="A3280" s="4" t="s">
        <v>3576</v>
      </c>
      <c r="B3280" s="5">
        <v>335691410851</v>
      </c>
      <c r="C3280" s="4" t="s">
        <v>11683</v>
      </c>
      <c r="D3280" s="4" t="s">
        <v>1099</v>
      </c>
      <c r="E3280" s="6" t="s">
        <v>2102</v>
      </c>
      <c r="F3280" s="5">
        <f>decoded[[#This Row],[FRT_DEC]]-B3279</f>
        <v>32</v>
      </c>
      <c r="G3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INFO]]))),G3279)</f>
        <v>114</v>
      </c>
    </row>
    <row r="3281" spans="1:7" x14ac:dyDescent="0.25">
      <c r="A3281" s="4" t="s">
        <v>3577</v>
      </c>
      <c r="B3281" s="5">
        <v>335691410857</v>
      </c>
      <c r="C3281" s="4" t="s">
        <v>11684</v>
      </c>
      <c r="D3281" s="4" t="s">
        <v>72</v>
      </c>
      <c r="E3281" s="6" t="s">
        <v>2103</v>
      </c>
      <c r="F3281" s="5">
        <f>decoded[[#This Row],[FRT_DEC]]-B3280</f>
        <v>6</v>
      </c>
      <c r="G3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INFO]]))),G3280)</f>
        <v>114</v>
      </c>
    </row>
    <row r="3282" spans="1:7" x14ac:dyDescent="0.25">
      <c r="A3282" s="4" t="s">
        <v>3578</v>
      </c>
      <c r="B3282" s="5">
        <v>335691410871</v>
      </c>
      <c r="C3282" s="4" t="s">
        <v>11685</v>
      </c>
      <c r="D3282" s="4" t="s">
        <v>40</v>
      </c>
      <c r="E3282" s="6" t="s">
        <v>2042</v>
      </c>
      <c r="F3282" s="5">
        <f>decoded[[#This Row],[FRT_DEC]]-B3281</f>
        <v>14</v>
      </c>
      <c r="G3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INFO]]))),G3281)</f>
        <v>114</v>
      </c>
    </row>
    <row r="3283" spans="1:7" x14ac:dyDescent="0.25">
      <c r="A3283" s="4" t="s">
        <v>3579</v>
      </c>
      <c r="B3283" s="5">
        <v>335691410875</v>
      </c>
      <c r="C3283" s="4" t="s">
        <v>11686</v>
      </c>
      <c r="D3283" s="4" t="s">
        <v>2043</v>
      </c>
      <c r="E3283" s="6" t="s">
        <v>11687</v>
      </c>
      <c r="F3283" s="5">
        <f>decoded[[#This Row],[FRT_DEC]]-B3282</f>
        <v>4</v>
      </c>
      <c r="G3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INFO]]))),G3282)</f>
        <v>114</v>
      </c>
    </row>
    <row r="3284" spans="1:7" ht="30" x14ac:dyDescent="0.25">
      <c r="A3284" s="4" t="s">
        <v>3580</v>
      </c>
      <c r="B3284" s="5">
        <v>335691410896</v>
      </c>
      <c r="C3284" s="4" t="s">
        <v>11688</v>
      </c>
      <c r="D3284" s="4" t="s">
        <v>241</v>
      </c>
      <c r="E3284" s="6" t="s">
        <v>2111</v>
      </c>
      <c r="F3284" s="5">
        <f>decoded[[#This Row],[FRT_DEC]]-B3283</f>
        <v>21</v>
      </c>
      <c r="G3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INFO]]))),G3283)</f>
        <v>114</v>
      </c>
    </row>
    <row r="3285" spans="1:7" x14ac:dyDescent="0.25">
      <c r="A3285" s="4" t="s">
        <v>3581</v>
      </c>
      <c r="B3285" s="5">
        <v>335691410899</v>
      </c>
      <c r="C3285" s="4" t="s">
        <v>11689</v>
      </c>
      <c r="D3285" s="4" t="s">
        <v>243</v>
      </c>
      <c r="E3285" s="6" t="s">
        <v>3939</v>
      </c>
      <c r="F3285" s="5">
        <f>decoded[[#This Row],[FRT_DEC]]-B3284</f>
        <v>3</v>
      </c>
      <c r="G3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INFO]]))),G3284)</f>
        <v>114</v>
      </c>
    </row>
    <row r="3286" spans="1:7" x14ac:dyDescent="0.25">
      <c r="A3286" s="4" t="s">
        <v>3582</v>
      </c>
      <c r="B3286" s="5">
        <v>335691410942</v>
      </c>
      <c r="C3286" s="4" t="s">
        <v>11690</v>
      </c>
      <c r="D3286" s="4" t="s">
        <v>40</v>
      </c>
      <c r="E3286" s="6" t="s">
        <v>44</v>
      </c>
      <c r="F3286" s="5">
        <f>decoded[[#This Row],[FRT_DEC]]-B3285</f>
        <v>43</v>
      </c>
      <c r="G3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INFO]]))),G3285)</f>
        <v>114</v>
      </c>
    </row>
    <row r="3287" spans="1:7" x14ac:dyDescent="0.25">
      <c r="A3287" s="4" t="s">
        <v>3583</v>
      </c>
      <c r="B3287" s="5">
        <v>335691410958</v>
      </c>
      <c r="C3287" s="4" t="s">
        <v>11691</v>
      </c>
      <c r="D3287" s="4" t="s">
        <v>246</v>
      </c>
      <c r="E3287" s="6" t="s">
        <v>11692</v>
      </c>
      <c r="F3287" s="5">
        <f>decoded[[#This Row],[FRT_DEC]]-B3286</f>
        <v>16</v>
      </c>
      <c r="G3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INFO]]))),G3286)</f>
        <v>114</v>
      </c>
    </row>
    <row r="3288" spans="1:7" x14ac:dyDescent="0.25">
      <c r="A3288" s="4" t="s">
        <v>3584</v>
      </c>
      <c r="B3288" s="5">
        <v>335691410965</v>
      </c>
      <c r="C3288" s="4" t="s">
        <v>11693</v>
      </c>
      <c r="D3288" s="4" t="s">
        <v>1099</v>
      </c>
      <c r="E3288" s="6" t="s">
        <v>2104</v>
      </c>
      <c r="F3288" s="5">
        <f>decoded[[#This Row],[FRT_DEC]]-B3287</f>
        <v>7</v>
      </c>
      <c r="G3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INFO]]))),G3287)</f>
        <v>114</v>
      </c>
    </row>
    <row r="3289" spans="1:7" x14ac:dyDescent="0.25">
      <c r="A3289" s="4" t="s">
        <v>3585</v>
      </c>
      <c r="B3289" s="5">
        <v>335691410970</v>
      </c>
      <c r="C3289" s="4" t="s">
        <v>11694</v>
      </c>
      <c r="D3289" s="4" t="s">
        <v>1099</v>
      </c>
      <c r="E3289" s="6" t="s">
        <v>2105</v>
      </c>
      <c r="F3289" s="5">
        <f>decoded[[#This Row],[FRT_DEC]]-B3288</f>
        <v>5</v>
      </c>
      <c r="G3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INFO]]))),G3288)</f>
        <v>114</v>
      </c>
    </row>
    <row r="3290" spans="1:7" x14ac:dyDescent="0.25">
      <c r="A3290" s="4" t="s">
        <v>3586</v>
      </c>
      <c r="B3290" s="5">
        <v>335691410983</v>
      </c>
      <c r="C3290" s="4" t="s">
        <v>11695</v>
      </c>
      <c r="D3290" s="4" t="s">
        <v>72</v>
      </c>
      <c r="E3290" s="6" t="s">
        <v>2092</v>
      </c>
      <c r="F3290" s="5">
        <f>decoded[[#This Row],[FRT_DEC]]-B3289</f>
        <v>13</v>
      </c>
      <c r="G3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INFO]]))),G3289)</f>
        <v>114</v>
      </c>
    </row>
    <row r="3291" spans="1:7" x14ac:dyDescent="0.25">
      <c r="A3291" s="4" t="s">
        <v>3587</v>
      </c>
      <c r="B3291" s="5">
        <v>335691411307</v>
      </c>
      <c r="C3291" s="4" t="s">
        <v>11696</v>
      </c>
      <c r="D3291" s="4" t="s">
        <v>2045</v>
      </c>
      <c r="E3291" s="6" t="s">
        <v>8170</v>
      </c>
      <c r="F3291" s="5">
        <f>decoded[[#This Row],[FRT_DEC]]-B3290</f>
        <v>324</v>
      </c>
      <c r="G3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INFO]]))),G3290)</f>
        <v>114</v>
      </c>
    </row>
    <row r="3292" spans="1:7" x14ac:dyDescent="0.25">
      <c r="A3292" s="4" t="s">
        <v>3588</v>
      </c>
      <c r="B3292" s="5">
        <v>335691411490</v>
      </c>
      <c r="C3292" s="4" t="s">
        <v>11697</v>
      </c>
      <c r="D3292" s="4" t="s">
        <v>249</v>
      </c>
      <c r="E3292" s="6" t="s">
        <v>7860</v>
      </c>
      <c r="F3292" s="5">
        <f>decoded[[#This Row],[FRT_DEC]]-B3291</f>
        <v>183</v>
      </c>
      <c r="G3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INFO]]))),G3291)</f>
        <v>114</v>
      </c>
    </row>
    <row r="3293" spans="1:7" x14ac:dyDescent="0.25">
      <c r="A3293" s="4" t="s">
        <v>3589</v>
      </c>
      <c r="B3293" s="5">
        <v>335691411508</v>
      </c>
      <c r="C3293" s="4" t="s">
        <v>11698</v>
      </c>
      <c r="D3293" s="4" t="s">
        <v>1099</v>
      </c>
      <c r="E3293" s="6" t="s">
        <v>2093</v>
      </c>
      <c r="F3293" s="5">
        <f>decoded[[#This Row],[FRT_DEC]]-B3292</f>
        <v>18</v>
      </c>
      <c r="G3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INFO]]))),G3292)</f>
        <v>114</v>
      </c>
    </row>
    <row r="3294" spans="1:7" x14ac:dyDescent="0.25">
      <c r="A3294" s="4" t="s">
        <v>3590</v>
      </c>
      <c r="B3294" s="5">
        <v>335691411514</v>
      </c>
      <c r="C3294" s="4" t="s">
        <v>11699</v>
      </c>
      <c r="D3294" s="4" t="s">
        <v>1099</v>
      </c>
      <c r="E3294" s="6" t="s">
        <v>2106</v>
      </c>
      <c r="F3294" s="5">
        <f>decoded[[#This Row],[FRT_DEC]]-B3293</f>
        <v>6</v>
      </c>
      <c r="G3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INFO]]))),G3293)</f>
        <v>114</v>
      </c>
    </row>
    <row r="3295" spans="1:7" x14ac:dyDescent="0.25">
      <c r="A3295" s="4" t="s">
        <v>3591</v>
      </c>
      <c r="B3295" s="5">
        <v>335691411527</v>
      </c>
      <c r="C3295" s="4" t="s">
        <v>11700</v>
      </c>
      <c r="D3295" s="4" t="s">
        <v>40</v>
      </c>
      <c r="E3295" s="6" t="s">
        <v>328</v>
      </c>
      <c r="F3295" s="5">
        <f>decoded[[#This Row],[FRT_DEC]]-B3294</f>
        <v>13</v>
      </c>
      <c r="G3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INFO]]))),G3294)</f>
        <v>114</v>
      </c>
    </row>
    <row r="3296" spans="1:7" x14ac:dyDescent="0.25">
      <c r="A3296" s="4" t="s">
        <v>3592</v>
      </c>
      <c r="B3296" s="5">
        <v>335691411530</v>
      </c>
      <c r="C3296" s="4" t="s">
        <v>11701</v>
      </c>
      <c r="D3296" s="4" t="s">
        <v>330</v>
      </c>
      <c r="E3296" s="6" t="s">
        <v>11702</v>
      </c>
      <c r="F3296" s="5">
        <f>decoded[[#This Row],[FRT_DEC]]-B3295</f>
        <v>3</v>
      </c>
      <c r="G3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INFO]]))),G3295)</f>
        <v>114</v>
      </c>
    </row>
    <row r="3297" spans="1:7" x14ac:dyDescent="0.25">
      <c r="A3297" s="4" t="s">
        <v>3593</v>
      </c>
      <c r="B3297" s="5">
        <v>335691411551</v>
      </c>
      <c r="C3297" s="4" t="s">
        <v>11703</v>
      </c>
      <c r="D3297" s="4" t="s">
        <v>40</v>
      </c>
      <c r="E3297" s="6" t="s">
        <v>724</v>
      </c>
      <c r="F3297" s="5">
        <f>decoded[[#This Row],[FRT_DEC]]-B3296</f>
        <v>21</v>
      </c>
      <c r="G3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INFO]]))),G3296)</f>
        <v>114</v>
      </c>
    </row>
    <row r="3298" spans="1:7" x14ac:dyDescent="0.25">
      <c r="A3298" s="4" t="s">
        <v>3594</v>
      </c>
      <c r="B3298" s="5">
        <v>335691411565</v>
      </c>
      <c r="C3298" s="4" t="s">
        <v>11704</v>
      </c>
      <c r="D3298" s="4" t="s">
        <v>40</v>
      </c>
      <c r="E3298" s="6" t="s">
        <v>45</v>
      </c>
      <c r="F3298" s="5">
        <f>decoded[[#This Row],[FRT_DEC]]-B3297</f>
        <v>14</v>
      </c>
      <c r="G3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INFO]]))),G3297)</f>
        <v>114</v>
      </c>
    </row>
    <row r="3299" spans="1:7" x14ac:dyDescent="0.25">
      <c r="A3299" s="4" t="s">
        <v>3595</v>
      </c>
      <c r="B3299" s="5">
        <v>335691411568</v>
      </c>
      <c r="C3299" s="4" t="s">
        <v>11705</v>
      </c>
      <c r="D3299" s="4" t="s">
        <v>46</v>
      </c>
      <c r="E3299" s="6" t="s">
        <v>6961</v>
      </c>
      <c r="F3299" s="5">
        <f>decoded[[#This Row],[FRT_DEC]]-B3298</f>
        <v>3</v>
      </c>
      <c r="G3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INFO]]))),G3298)</f>
        <v>114</v>
      </c>
    </row>
    <row r="3300" spans="1:7" x14ac:dyDescent="0.25">
      <c r="A3300" s="4" t="s">
        <v>3596</v>
      </c>
      <c r="B3300" s="5">
        <v>335691411574</v>
      </c>
      <c r="C3300" s="4" t="s">
        <v>11706</v>
      </c>
      <c r="D3300" s="4" t="s">
        <v>72</v>
      </c>
      <c r="E3300" s="6" t="s">
        <v>3683</v>
      </c>
      <c r="F3300" s="5">
        <f>decoded[[#This Row],[FRT_DEC]]-B3299</f>
        <v>6</v>
      </c>
      <c r="G3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INFO]]))),G3299)</f>
        <v>114</v>
      </c>
    </row>
    <row r="3301" spans="1:7" x14ac:dyDescent="0.25">
      <c r="A3301" s="4" t="s">
        <v>3597</v>
      </c>
      <c r="B3301" s="5">
        <v>335691411579</v>
      </c>
      <c r="C3301" s="4" t="s">
        <v>11707</v>
      </c>
      <c r="D3301" s="4" t="s">
        <v>72</v>
      </c>
      <c r="E3301" s="6" t="s">
        <v>2088</v>
      </c>
      <c r="F3301" s="5">
        <f>decoded[[#This Row],[FRT_DEC]]-B3300</f>
        <v>5</v>
      </c>
      <c r="G3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INFO]]))),G3300)</f>
        <v>114</v>
      </c>
    </row>
    <row r="3302" spans="1:7" x14ac:dyDescent="0.25">
      <c r="A3302" s="4" t="s">
        <v>3598</v>
      </c>
      <c r="B3302" s="5">
        <v>335691411603</v>
      </c>
      <c r="C3302" s="4" t="s">
        <v>11708</v>
      </c>
      <c r="D3302" s="4" t="s">
        <v>72</v>
      </c>
      <c r="E3302" s="6" t="s">
        <v>2107</v>
      </c>
      <c r="F3302" s="5">
        <f>decoded[[#This Row],[FRT_DEC]]-B3301</f>
        <v>24</v>
      </c>
      <c r="G3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INFO]]))),G3301)</f>
        <v>114</v>
      </c>
    </row>
    <row r="3303" spans="1:7" x14ac:dyDescent="0.25">
      <c r="A3303" s="4" t="s">
        <v>3599</v>
      </c>
      <c r="B3303" s="5">
        <v>335691412355</v>
      </c>
      <c r="C3303" s="4" t="s">
        <v>11709</v>
      </c>
      <c r="D3303" s="4" t="s">
        <v>7938</v>
      </c>
      <c r="E3303" s="6" t="s">
        <v>8184</v>
      </c>
      <c r="F3303" s="5">
        <f>decoded[[#This Row],[FRT_DEC]]-B3302</f>
        <v>752</v>
      </c>
      <c r="G3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INFO]]))),G3302)</f>
        <v>114</v>
      </c>
    </row>
    <row r="3304" spans="1:7" x14ac:dyDescent="0.25">
      <c r="A3304" s="4" t="s">
        <v>3600</v>
      </c>
      <c r="B3304" s="5">
        <v>335691412827</v>
      </c>
      <c r="C3304" s="4" t="s">
        <v>11710</v>
      </c>
      <c r="D3304" s="4" t="s">
        <v>7842</v>
      </c>
      <c r="E3304" s="6" t="s">
        <v>7936</v>
      </c>
      <c r="F3304" s="5">
        <f>decoded[[#This Row],[FRT_DEC]]-B3303</f>
        <v>472</v>
      </c>
      <c r="G3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INFO]]))),G3303)</f>
        <v>114</v>
      </c>
    </row>
    <row r="3305" spans="1:7" x14ac:dyDescent="0.25">
      <c r="A3305" s="4" t="s">
        <v>3601</v>
      </c>
      <c r="B3305" s="5">
        <v>335691413581</v>
      </c>
      <c r="C3305" s="4" t="s">
        <v>11711</v>
      </c>
      <c r="D3305" s="4" t="s">
        <v>7938</v>
      </c>
      <c r="E3305" s="6" t="s">
        <v>7939</v>
      </c>
      <c r="F3305" s="5">
        <f>decoded[[#This Row],[FRT_DEC]]-B3304</f>
        <v>754</v>
      </c>
      <c r="G3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INFO]]))),G3304)</f>
        <v>114</v>
      </c>
    </row>
    <row r="3306" spans="1:7" x14ac:dyDescent="0.25">
      <c r="A3306" s="4" t="s">
        <v>3602</v>
      </c>
      <c r="B3306" s="5">
        <v>335691413584</v>
      </c>
      <c r="C3306" s="4" t="s">
        <v>11712</v>
      </c>
      <c r="D3306" s="4" t="s">
        <v>7842</v>
      </c>
      <c r="E3306" s="6" t="s">
        <v>7989</v>
      </c>
      <c r="F3306" s="5">
        <f>decoded[[#This Row],[FRT_DEC]]-B3305</f>
        <v>3</v>
      </c>
      <c r="G3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INFO]]))),G3305)</f>
        <v>114</v>
      </c>
    </row>
    <row r="3307" spans="1:7" x14ac:dyDescent="0.25">
      <c r="A3307" s="4" t="s">
        <v>3603</v>
      </c>
      <c r="B3307" s="5">
        <v>335691413590</v>
      </c>
      <c r="C3307" s="4" t="s">
        <v>11713</v>
      </c>
      <c r="D3307" s="4" t="s">
        <v>2044</v>
      </c>
      <c r="E3307" s="6" t="s">
        <v>3931</v>
      </c>
      <c r="F3307" s="5">
        <f>decoded[[#This Row],[FRT_DEC]]-B3306</f>
        <v>6</v>
      </c>
      <c r="G3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INFO]]))),G3306)</f>
        <v>114</v>
      </c>
    </row>
    <row r="3308" spans="1:7" x14ac:dyDescent="0.25">
      <c r="A3308" s="4" t="s">
        <v>3604</v>
      </c>
      <c r="B3308" s="5">
        <v>335691413596</v>
      </c>
      <c r="C3308" s="4" t="s">
        <v>11714</v>
      </c>
      <c r="D3308" s="4" t="s">
        <v>7938</v>
      </c>
      <c r="E3308" s="6" t="s">
        <v>7991</v>
      </c>
      <c r="F3308" s="5">
        <f>decoded[[#This Row],[FRT_DEC]]-B3307</f>
        <v>6</v>
      </c>
      <c r="G3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INFO]]))),G3307)</f>
        <v>114</v>
      </c>
    </row>
    <row r="3309" spans="1:7" x14ac:dyDescent="0.25">
      <c r="A3309" s="4" t="s">
        <v>3605</v>
      </c>
      <c r="B3309" s="5">
        <v>335691424075</v>
      </c>
      <c r="C3309" s="4" t="s">
        <v>11715</v>
      </c>
      <c r="D3309" s="4" t="s">
        <v>7842</v>
      </c>
      <c r="E3309" s="6" t="s">
        <v>7989</v>
      </c>
      <c r="F3309" s="5">
        <f>decoded[[#This Row],[FRT_DEC]]-B3308</f>
        <v>10479</v>
      </c>
      <c r="G3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INFO]]))),G3308)</f>
        <v>114</v>
      </c>
    </row>
    <row r="3310" spans="1:7" x14ac:dyDescent="0.25">
      <c r="A3310" s="4" t="s">
        <v>3606</v>
      </c>
      <c r="B3310" s="5">
        <v>335691424080</v>
      </c>
      <c r="C3310" s="4" t="s">
        <v>11716</v>
      </c>
      <c r="D3310" s="4" t="s">
        <v>292</v>
      </c>
      <c r="E3310" s="6" t="s">
        <v>11717</v>
      </c>
      <c r="F3310" s="5">
        <f>decoded[[#This Row],[FRT_DEC]]-B3309</f>
        <v>5</v>
      </c>
      <c r="G3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INFO]]))),G3309)</f>
        <v>114</v>
      </c>
    </row>
    <row r="3311" spans="1:7" x14ac:dyDescent="0.25">
      <c r="A3311" s="4" t="s">
        <v>3607</v>
      </c>
      <c r="B3311" s="5">
        <v>335691424083</v>
      </c>
      <c r="C3311" s="4" t="s">
        <v>11718</v>
      </c>
      <c r="D3311" s="4" t="s">
        <v>216</v>
      </c>
      <c r="E3311" s="6" t="s">
        <v>3970</v>
      </c>
      <c r="F3311" s="5">
        <f>decoded[[#This Row],[FRT_DEC]]-B3310</f>
        <v>3</v>
      </c>
      <c r="G3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INFO]]))),G3310)</f>
        <v>114</v>
      </c>
    </row>
    <row r="3312" spans="1:7" x14ac:dyDescent="0.25">
      <c r="A3312" s="4" t="s">
        <v>3608</v>
      </c>
      <c r="B3312" s="5">
        <v>335691424131</v>
      </c>
      <c r="C3312" s="4" t="s">
        <v>11719</v>
      </c>
      <c r="D3312" s="4" t="s">
        <v>221</v>
      </c>
      <c r="E3312" s="6" t="s">
        <v>222</v>
      </c>
      <c r="F3312" s="5">
        <f>decoded[[#This Row],[FRT_DEC]]-B3311</f>
        <v>48</v>
      </c>
      <c r="G3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INFO]]))),G3311)</f>
        <v>114</v>
      </c>
    </row>
    <row r="3313" spans="1:7" x14ac:dyDescent="0.25">
      <c r="A3313" s="4" t="s">
        <v>3609</v>
      </c>
      <c r="B3313" s="5">
        <v>335691424146</v>
      </c>
      <c r="C3313" s="4" t="s">
        <v>11720</v>
      </c>
      <c r="D3313" s="4" t="s">
        <v>40</v>
      </c>
      <c r="E3313" s="6" t="s">
        <v>293</v>
      </c>
      <c r="F3313" s="5">
        <f>decoded[[#This Row],[FRT_DEC]]-B3312</f>
        <v>15</v>
      </c>
      <c r="G3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INFO]]))),G3312)</f>
        <v>114</v>
      </c>
    </row>
    <row r="3314" spans="1:7" x14ac:dyDescent="0.25">
      <c r="A3314" s="4" t="s">
        <v>3610</v>
      </c>
      <c r="B3314" s="5">
        <v>335691424152</v>
      </c>
      <c r="C3314" s="4" t="s">
        <v>11721</v>
      </c>
      <c r="D3314" s="4" t="s">
        <v>2045</v>
      </c>
      <c r="E3314" s="6" t="s">
        <v>8199</v>
      </c>
      <c r="F3314" s="5">
        <f>decoded[[#This Row],[FRT_DEC]]-B3313</f>
        <v>6</v>
      </c>
      <c r="G3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INFO]]))),G3313)</f>
        <v>114</v>
      </c>
    </row>
    <row r="3315" spans="1:7" x14ac:dyDescent="0.25">
      <c r="A3315" s="4" t="s">
        <v>3611</v>
      </c>
      <c r="B3315" s="5">
        <v>335691424155</v>
      </c>
      <c r="C3315" s="4" t="s">
        <v>11722</v>
      </c>
      <c r="D3315" s="4" t="s">
        <v>294</v>
      </c>
      <c r="E3315" s="6" t="s">
        <v>11723</v>
      </c>
      <c r="F3315" s="5">
        <f>decoded[[#This Row],[FRT_DEC]]-B3314</f>
        <v>3</v>
      </c>
      <c r="G3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INFO]]))),G3314)</f>
        <v>114</v>
      </c>
    </row>
    <row r="3316" spans="1:7" x14ac:dyDescent="0.25">
      <c r="A3316" s="4" t="s">
        <v>3612</v>
      </c>
      <c r="B3316" s="5">
        <v>335691424159</v>
      </c>
      <c r="C3316" s="4" t="s">
        <v>11724</v>
      </c>
      <c r="D3316" s="4" t="s">
        <v>7938</v>
      </c>
      <c r="E3316" s="6" t="s">
        <v>7991</v>
      </c>
      <c r="F3316" s="5">
        <f>decoded[[#This Row],[FRT_DEC]]-B3315</f>
        <v>4</v>
      </c>
      <c r="G3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INFO]]))),G3315)</f>
        <v>114</v>
      </c>
    </row>
    <row r="3317" spans="1:7" x14ac:dyDescent="0.25">
      <c r="A3317" s="4" t="s">
        <v>3613</v>
      </c>
      <c r="B3317" s="5">
        <v>335691425119</v>
      </c>
      <c r="C3317" s="4" t="s">
        <v>11725</v>
      </c>
      <c r="D3317" s="4" t="s">
        <v>7842</v>
      </c>
      <c r="E3317" s="6" t="s">
        <v>7993</v>
      </c>
      <c r="F3317" s="5">
        <f>decoded[[#This Row],[FRT_DEC]]-B3316</f>
        <v>960</v>
      </c>
      <c r="G3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INFO]]))),G3316)</f>
        <v>114</v>
      </c>
    </row>
    <row r="3318" spans="1:7" x14ac:dyDescent="0.25">
      <c r="A3318" s="4" t="s">
        <v>3614</v>
      </c>
      <c r="B3318" s="5">
        <v>335691425137</v>
      </c>
      <c r="C3318" s="4" t="s">
        <v>11726</v>
      </c>
      <c r="D3318" s="4" t="s">
        <v>1099</v>
      </c>
      <c r="E3318" s="6" t="s">
        <v>2081</v>
      </c>
      <c r="F3318" s="5">
        <f>decoded[[#This Row],[FRT_DEC]]-B3317</f>
        <v>18</v>
      </c>
      <c r="G3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INFO]]))),G3317)</f>
        <v>114</v>
      </c>
    </row>
    <row r="3319" spans="1:7" x14ac:dyDescent="0.25">
      <c r="A3319" s="4" t="s">
        <v>3615</v>
      </c>
      <c r="B3319" s="5">
        <v>335691425142</v>
      </c>
      <c r="C3319" s="4" t="s">
        <v>11727</v>
      </c>
      <c r="D3319" s="4" t="s">
        <v>1099</v>
      </c>
      <c r="E3319" s="6" t="s">
        <v>2089</v>
      </c>
      <c r="F3319" s="5">
        <f>decoded[[#This Row],[FRT_DEC]]-B3318</f>
        <v>5</v>
      </c>
      <c r="G3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INFO]]))),G3318)</f>
        <v>114</v>
      </c>
    </row>
    <row r="3320" spans="1:7" x14ac:dyDescent="0.25">
      <c r="A3320" s="4" t="s">
        <v>3616</v>
      </c>
      <c r="B3320" s="5">
        <v>335691425149</v>
      </c>
      <c r="C3320" s="4" t="s">
        <v>11728</v>
      </c>
      <c r="D3320" s="4" t="s">
        <v>72</v>
      </c>
      <c r="E3320" s="6" t="s">
        <v>2090</v>
      </c>
      <c r="F3320" s="5">
        <f>decoded[[#This Row],[FRT_DEC]]-B3319</f>
        <v>7</v>
      </c>
      <c r="G3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INFO]]))),G3319)</f>
        <v>114</v>
      </c>
    </row>
    <row r="3321" spans="1:7" x14ac:dyDescent="0.25">
      <c r="A3321" s="4" t="s">
        <v>3617</v>
      </c>
      <c r="B3321" s="5">
        <v>335691425164</v>
      </c>
      <c r="C3321" s="4" t="s">
        <v>11729</v>
      </c>
      <c r="D3321" s="4" t="s">
        <v>6</v>
      </c>
      <c r="E3321" s="6" t="s">
        <v>11730</v>
      </c>
      <c r="F3321" s="5">
        <f>decoded[[#This Row],[FRT_DEC]]-B3320</f>
        <v>15</v>
      </c>
      <c r="G3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INFO]]))),G3320)</f>
        <v>115</v>
      </c>
    </row>
    <row r="3322" spans="1:7" x14ac:dyDescent="0.25">
      <c r="A3322" s="4" t="s">
        <v>3618</v>
      </c>
      <c r="B3322" s="5">
        <v>335691425189</v>
      </c>
      <c r="C3322" s="4" t="s">
        <v>11731</v>
      </c>
      <c r="D3322" s="4" t="s">
        <v>72</v>
      </c>
      <c r="E3322" s="6" t="s">
        <v>2092</v>
      </c>
      <c r="F3322" s="5">
        <f>decoded[[#This Row],[FRT_DEC]]-B3321</f>
        <v>25</v>
      </c>
      <c r="G3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INFO]]))),G3321)</f>
        <v>115</v>
      </c>
    </row>
    <row r="3323" spans="1:7" x14ac:dyDescent="0.25">
      <c r="A3323" s="4" t="s">
        <v>3619</v>
      </c>
      <c r="B3323" s="5">
        <v>335691425211</v>
      </c>
      <c r="C3323" s="4" t="s">
        <v>11732</v>
      </c>
      <c r="D3323" s="4" t="s">
        <v>3671</v>
      </c>
      <c r="E3323" s="6" t="s">
        <v>11733</v>
      </c>
      <c r="F3323" s="5">
        <f>decoded[[#This Row],[FRT_DEC]]-B3322</f>
        <v>22</v>
      </c>
      <c r="G3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INFO]]))),G3322)</f>
        <v>115</v>
      </c>
    </row>
    <row r="3324" spans="1:7" x14ac:dyDescent="0.25">
      <c r="A3324" s="4" t="s">
        <v>3620</v>
      </c>
      <c r="B3324" s="5">
        <v>335691425214</v>
      </c>
      <c r="C3324" s="4" t="s">
        <v>11734</v>
      </c>
      <c r="D3324" s="4" t="s">
        <v>3671</v>
      </c>
      <c r="E3324" s="6" t="s">
        <v>7881</v>
      </c>
      <c r="F3324" s="5">
        <f>decoded[[#This Row],[FRT_DEC]]-B3323</f>
        <v>3</v>
      </c>
      <c r="G3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INFO]]))),G3323)</f>
        <v>115</v>
      </c>
    </row>
    <row r="3325" spans="1:7" x14ac:dyDescent="0.25">
      <c r="A3325" s="4" t="s">
        <v>3621</v>
      </c>
      <c r="B3325" s="5">
        <v>335691426141</v>
      </c>
      <c r="C3325" s="4" t="s">
        <v>11735</v>
      </c>
      <c r="D3325" s="4" t="s">
        <v>249</v>
      </c>
      <c r="E3325" s="6" t="s">
        <v>7846</v>
      </c>
      <c r="F3325" s="5">
        <f>decoded[[#This Row],[FRT_DEC]]-B3324</f>
        <v>927</v>
      </c>
      <c r="G3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INFO]]))),G3324)</f>
        <v>115</v>
      </c>
    </row>
    <row r="3326" spans="1:7" x14ac:dyDescent="0.25">
      <c r="A3326" s="4" t="s">
        <v>3622</v>
      </c>
      <c r="B3326" s="5">
        <v>335691426147</v>
      </c>
      <c r="C3326" s="4" t="s">
        <v>11736</v>
      </c>
      <c r="D3326" s="4" t="s">
        <v>7938</v>
      </c>
      <c r="E3326" s="6" t="s">
        <v>7998</v>
      </c>
      <c r="F3326" s="5">
        <f>decoded[[#This Row],[FRT_DEC]]-B3325</f>
        <v>6</v>
      </c>
      <c r="G3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INFO]]))),G3325)</f>
        <v>115</v>
      </c>
    </row>
    <row r="3327" spans="1:7" x14ac:dyDescent="0.25">
      <c r="A3327" s="4" t="s">
        <v>3623</v>
      </c>
      <c r="B3327" s="5">
        <v>335691429773</v>
      </c>
      <c r="C3327" s="4" t="s">
        <v>11737</v>
      </c>
      <c r="D3327" s="4" t="s">
        <v>5</v>
      </c>
      <c r="E3327" s="6" t="s">
        <v>11738</v>
      </c>
      <c r="F3327" s="5">
        <f>decoded[[#This Row],[FRT_DEC]]-B3326</f>
        <v>3626</v>
      </c>
      <c r="G3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INFO]]))),G3326)</f>
        <v>115</v>
      </c>
    </row>
    <row r="3328" spans="1:7" x14ac:dyDescent="0.25">
      <c r="A3328" s="4" t="s">
        <v>3624</v>
      </c>
      <c r="B3328" s="5">
        <v>335691429776</v>
      </c>
      <c r="C3328" s="4" t="s">
        <v>11739</v>
      </c>
      <c r="D3328" s="4" t="s">
        <v>5</v>
      </c>
      <c r="E3328" s="6" t="s">
        <v>7877</v>
      </c>
      <c r="F3328" s="5">
        <f>decoded[[#This Row],[FRT_DEC]]-B3327</f>
        <v>3</v>
      </c>
      <c r="G3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INFO]]))),G3327)</f>
        <v>115</v>
      </c>
    </row>
    <row r="3329" spans="1:7" x14ac:dyDescent="0.25">
      <c r="A3329" s="4" t="s">
        <v>3625</v>
      </c>
      <c r="B3329" s="5">
        <v>335691429778</v>
      </c>
      <c r="C3329" s="4" t="s">
        <v>11740</v>
      </c>
      <c r="D3329" s="4" t="s">
        <v>3686</v>
      </c>
      <c r="E3329" s="6" t="s">
        <v>11741</v>
      </c>
      <c r="F3329" s="5">
        <f>decoded[[#This Row],[FRT_DEC]]-B3328</f>
        <v>2</v>
      </c>
      <c r="G3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INFO]]))),G3328)</f>
        <v>115</v>
      </c>
    </row>
    <row r="3330" spans="1:7" x14ac:dyDescent="0.25">
      <c r="A3330" s="4" t="s">
        <v>3626</v>
      </c>
      <c r="B3330" s="5">
        <v>335691429781</v>
      </c>
      <c r="C3330" s="4" t="s">
        <v>11742</v>
      </c>
      <c r="D3330" s="4" t="s">
        <v>3686</v>
      </c>
      <c r="E3330" s="6" t="s">
        <v>7878</v>
      </c>
      <c r="F3330" s="5">
        <f>decoded[[#This Row],[FRT_DEC]]-B3329</f>
        <v>3</v>
      </c>
      <c r="G3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INFO]]))),G3329)</f>
        <v>115</v>
      </c>
    </row>
    <row r="3331" spans="1:7" x14ac:dyDescent="0.25">
      <c r="A3331" s="4" t="s">
        <v>3627</v>
      </c>
      <c r="B3331" s="5">
        <v>335691429788</v>
      </c>
      <c r="C3331" s="4" t="s">
        <v>11743</v>
      </c>
      <c r="D3331" s="4" t="s">
        <v>7842</v>
      </c>
      <c r="E3331" s="6" t="s">
        <v>8006</v>
      </c>
      <c r="F3331" s="5">
        <f>decoded[[#This Row],[FRT_DEC]]-B3330</f>
        <v>7</v>
      </c>
      <c r="G3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INFO]]))),G3330)</f>
        <v>115</v>
      </c>
    </row>
    <row r="3332" spans="1:7" x14ac:dyDescent="0.25">
      <c r="A3332" s="4" t="s">
        <v>3628</v>
      </c>
      <c r="B3332" s="5">
        <v>335691429799</v>
      </c>
      <c r="C3332" s="4" t="s">
        <v>11744</v>
      </c>
      <c r="D3332" s="4" t="s">
        <v>241</v>
      </c>
      <c r="E3332" s="6" t="s">
        <v>2110</v>
      </c>
      <c r="F3332" s="5">
        <f>decoded[[#This Row],[FRT_DEC]]-B3331</f>
        <v>11</v>
      </c>
      <c r="G3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INFO]]))),G3331)</f>
        <v>115</v>
      </c>
    </row>
    <row r="3333" spans="1:7" x14ac:dyDescent="0.25">
      <c r="A3333" s="4" t="s">
        <v>3629</v>
      </c>
      <c r="B3333" s="5">
        <v>335691429803</v>
      </c>
      <c r="C3333" s="4" t="s">
        <v>11745</v>
      </c>
      <c r="D3333" s="4" t="s">
        <v>243</v>
      </c>
      <c r="E3333" s="6" t="s">
        <v>3984</v>
      </c>
      <c r="F3333" s="5">
        <f>decoded[[#This Row],[FRT_DEC]]-B3332</f>
        <v>4</v>
      </c>
      <c r="G3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INFO]]))),G3332)</f>
        <v>115</v>
      </c>
    </row>
    <row r="3334" spans="1:7" x14ac:dyDescent="0.25">
      <c r="A3334" s="4" t="s">
        <v>3630</v>
      </c>
      <c r="B3334" s="5">
        <v>335691429808</v>
      </c>
      <c r="C3334" s="4" t="s">
        <v>11746</v>
      </c>
      <c r="D3334" s="4" t="s">
        <v>1099</v>
      </c>
      <c r="E3334" s="6" t="s">
        <v>2093</v>
      </c>
      <c r="F3334" s="5">
        <f>decoded[[#This Row],[FRT_DEC]]-B3333</f>
        <v>5</v>
      </c>
      <c r="G3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INFO]]))),G3333)</f>
        <v>115</v>
      </c>
    </row>
    <row r="3335" spans="1:7" x14ac:dyDescent="0.25">
      <c r="A3335" s="4" t="s">
        <v>3631</v>
      </c>
      <c r="B3335" s="5">
        <v>335691429813</v>
      </c>
      <c r="C3335" s="4" t="s">
        <v>11747</v>
      </c>
      <c r="D3335" s="4" t="s">
        <v>72</v>
      </c>
      <c r="E3335" s="6" t="s">
        <v>2094</v>
      </c>
      <c r="F3335" s="5">
        <f>decoded[[#This Row],[FRT_DEC]]-B3334</f>
        <v>5</v>
      </c>
      <c r="G3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INFO]]))),G3334)</f>
        <v>115</v>
      </c>
    </row>
    <row r="3336" spans="1:7" x14ac:dyDescent="0.25">
      <c r="A3336" s="4" t="s">
        <v>3632</v>
      </c>
      <c r="B3336" s="5">
        <v>335691429819</v>
      </c>
      <c r="C3336" s="4" t="s">
        <v>11748</v>
      </c>
      <c r="D3336" s="4" t="s">
        <v>72</v>
      </c>
      <c r="E3336" s="6" t="s">
        <v>2095</v>
      </c>
      <c r="F3336" s="5">
        <f>decoded[[#This Row],[FRT_DEC]]-B3335</f>
        <v>6</v>
      </c>
      <c r="G3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INFO]]))),G3335)</f>
        <v>115</v>
      </c>
    </row>
    <row r="3337" spans="1:7" x14ac:dyDescent="0.25">
      <c r="A3337" s="4" t="s">
        <v>3633</v>
      </c>
      <c r="B3337" s="5">
        <v>335691429830</v>
      </c>
      <c r="C3337" s="4" t="s">
        <v>11749</v>
      </c>
      <c r="D3337" s="4" t="s">
        <v>246</v>
      </c>
      <c r="E3337" s="6" t="s">
        <v>11750</v>
      </c>
      <c r="F3337" s="5">
        <f>decoded[[#This Row],[FRT_DEC]]-B3336</f>
        <v>11</v>
      </c>
      <c r="G3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INFO]]))),G3336)</f>
        <v>115</v>
      </c>
    </row>
    <row r="3338" spans="1:7" x14ac:dyDescent="0.25">
      <c r="A3338" s="4" t="s">
        <v>3634</v>
      </c>
      <c r="B3338" s="5">
        <v>335691429834</v>
      </c>
      <c r="C3338" s="4" t="s">
        <v>11751</v>
      </c>
      <c r="D3338" s="4" t="s">
        <v>7938</v>
      </c>
      <c r="E3338" s="6" t="s">
        <v>8012</v>
      </c>
      <c r="F3338" s="5">
        <f>decoded[[#This Row],[FRT_DEC]]-B3337</f>
        <v>4</v>
      </c>
      <c r="G3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INFO]]))),G3337)</f>
        <v>115</v>
      </c>
    </row>
    <row r="3339" spans="1:7" x14ac:dyDescent="0.25">
      <c r="A3339" s="4" t="s">
        <v>3635</v>
      </c>
      <c r="B3339" s="5">
        <v>335691430229</v>
      </c>
      <c r="C3339" s="4" t="s">
        <v>11752</v>
      </c>
      <c r="D3339" s="4" t="s">
        <v>7842</v>
      </c>
      <c r="E3339" s="6" t="s">
        <v>8130</v>
      </c>
      <c r="F3339" s="5">
        <f>decoded[[#This Row],[FRT_DEC]]-B3338</f>
        <v>395</v>
      </c>
      <c r="G3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INFO]]))),G3338)</f>
        <v>115</v>
      </c>
    </row>
    <row r="3340" spans="1:7" x14ac:dyDescent="0.25">
      <c r="A3340" s="4" t="s">
        <v>3636</v>
      </c>
      <c r="B3340" s="5">
        <v>335691430237</v>
      </c>
      <c r="C3340" s="4" t="s">
        <v>11753</v>
      </c>
      <c r="D3340" s="4" t="s">
        <v>1099</v>
      </c>
      <c r="E3340" s="6" t="s">
        <v>2096</v>
      </c>
      <c r="F3340" s="5">
        <f>decoded[[#This Row],[FRT_DEC]]-B3339</f>
        <v>8</v>
      </c>
      <c r="G3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INFO]]))),G3339)</f>
        <v>115</v>
      </c>
    </row>
    <row r="3341" spans="1:7" x14ac:dyDescent="0.25">
      <c r="A3341" s="4" t="s">
        <v>3637</v>
      </c>
      <c r="B3341" s="5">
        <v>335691430242</v>
      </c>
      <c r="C3341" s="4" t="s">
        <v>11754</v>
      </c>
      <c r="D3341" s="4" t="s">
        <v>72</v>
      </c>
      <c r="E3341" s="6" t="s">
        <v>2097</v>
      </c>
      <c r="F3341" s="5">
        <f>decoded[[#This Row],[FRT_DEC]]-B3340</f>
        <v>5</v>
      </c>
      <c r="G3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INFO]]))),G3340)</f>
        <v>115</v>
      </c>
    </row>
    <row r="3342" spans="1:7" x14ac:dyDescent="0.25">
      <c r="A3342" s="4" t="s">
        <v>3638</v>
      </c>
      <c r="B3342" s="5">
        <v>335691430254</v>
      </c>
      <c r="C3342" s="4" t="s">
        <v>11755</v>
      </c>
      <c r="D3342" s="4" t="s">
        <v>3672</v>
      </c>
      <c r="E3342" s="6" t="s">
        <v>4003</v>
      </c>
      <c r="F3342" s="5">
        <f>decoded[[#This Row],[FRT_DEC]]-B3341</f>
        <v>12</v>
      </c>
      <c r="G3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INFO]]))),G3341)</f>
        <v>115</v>
      </c>
    </row>
    <row r="3343" spans="1:7" x14ac:dyDescent="0.25">
      <c r="A3343" s="4" t="s">
        <v>3639</v>
      </c>
      <c r="B3343" s="5">
        <v>335691430992</v>
      </c>
      <c r="C3343" s="4" t="s">
        <v>11756</v>
      </c>
      <c r="D3343" s="4" t="s">
        <v>262</v>
      </c>
      <c r="E3343" s="6" t="s">
        <v>4004</v>
      </c>
      <c r="F3343" s="5">
        <f>decoded[[#This Row],[FRT_DEC]]-B3342</f>
        <v>738</v>
      </c>
      <c r="G3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INFO]]))),G3342)</f>
        <v>115</v>
      </c>
    </row>
    <row r="3344" spans="1:7" x14ac:dyDescent="0.25">
      <c r="A3344" s="4" t="s">
        <v>3640</v>
      </c>
      <c r="B3344" s="5">
        <v>335691430998</v>
      </c>
      <c r="C3344" s="4" t="s">
        <v>11757</v>
      </c>
      <c r="D3344" s="4" t="s">
        <v>7938</v>
      </c>
      <c r="E3344" s="6" t="s">
        <v>8136</v>
      </c>
      <c r="F3344" s="5">
        <f>decoded[[#This Row],[FRT_DEC]]-B3343</f>
        <v>6</v>
      </c>
      <c r="G3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INFO]]))),G3343)</f>
        <v>115</v>
      </c>
    </row>
    <row r="3345" spans="1:7" x14ac:dyDescent="0.25">
      <c r="A3345" s="4" t="s">
        <v>3641</v>
      </c>
      <c r="B3345" s="5">
        <v>335691432341</v>
      </c>
      <c r="C3345" s="4" t="s">
        <v>11758</v>
      </c>
      <c r="D3345" s="4" t="s">
        <v>84</v>
      </c>
      <c r="E3345" s="6" t="s">
        <v>3977</v>
      </c>
      <c r="F3345" s="5">
        <f>decoded[[#This Row],[FRT_DEC]]-B3344</f>
        <v>1343</v>
      </c>
      <c r="G3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INFO]]))),G3344)</f>
        <v>115</v>
      </c>
    </row>
    <row r="3346" spans="1:7" x14ac:dyDescent="0.25">
      <c r="A3346" s="4" t="s">
        <v>3642</v>
      </c>
      <c r="B3346" s="5">
        <v>335691432343</v>
      </c>
      <c r="C3346" s="4" t="s">
        <v>11759</v>
      </c>
      <c r="D3346" s="4" t="s">
        <v>3684</v>
      </c>
      <c r="E3346" s="6" t="s">
        <v>11760</v>
      </c>
      <c r="F3346" s="5">
        <f>decoded[[#This Row],[FRT_DEC]]-B3345</f>
        <v>2</v>
      </c>
      <c r="G3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INFO]]))),G3345)</f>
        <v>115</v>
      </c>
    </row>
    <row r="3347" spans="1:7" x14ac:dyDescent="0.25">
      <c r="A3347" s="4" t="s">
        <v>3643</v>
      </c>
      <c r="B3347" s="5">
        <v>335691432347</v>
      </c>
      <c r="C3347" s="4" t="s">
        <v>11761</v>
      </c>
      <c r="D3347" s="4" t="s">
        <v>3684</v>
      </c>
      <c r="E3347" s="6" t="s">
        <v>7879</v>
      </c>
      <c r="F3347" s="5">
        <f>decoded[[#This Row],[FRT_DEC]]-B3346</f>
        <v>4</v>
      </c>
      <c r="G3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INFO]]))),G3346)</f>
        <v>115</v>
      </c>
    </row>
    <row r="3348" spans="1:7" x14ac:dyDescent="0.25">
      <c r="A3348" s="4" t="s">
        <v>3644</v>
      </c>
      <c r="B3348" s="5">
        <v>335691432367</v>
      </c>
      <c r="C3348" s="4" t="s">
        <v>11762</v>
      </c>
      <c r="D3348" s="4" t="s">
        <v>85</v>
      </c>
      <c r="E3348" s="6" t="s">
        <v>263</v>
      </c>
      <c r="F3348" s="5">
        <f>decoded[[#This Row],[FRT_DEC]]-B3347</f>
        <v>20</v>
      </c>
      <c r="G3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INFO]]))),G3347)</f>
        <v>115</v>
      </c>
    </row>
    <row r="3349" spans="1:7" x14ac:dyDescent="0.25">
      <c r="A3349" s="4" t="s">
        <v>3645</v>
      </c>
      <c r="B3349" s="5">
        <v>335691432508</v>
      </c>
      <c r="C3349" s="4" t="s">
        <v>11763</v>
      </c>
      <c r="D3349" s="4" t="s">
        <v>87</v>
      </c>
      <c r="E3349" s="6" t="s">
        <v>3695</v>
      </c>
      <c r="F3349" s="5">
        <f>decoded[[#This Row],[FRT_DEC]]-B3348</f>
        <v>141</v>
      </c>
      <c r="G3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INFO]]))),G3348)</f>
        <v>115</v>
      </c>
    </row>
    <row r="3350" spans="1:7" x14ac:dyDescent="0.25">
      <c r="A3350" s="4" t="s">
        <v>3646</v>
      </c>
      <c r="B3350" s="5">
        <v>335691432677</v>
      </c>
      <c r="C3350" s="4" t="s">
        <v>11764</v>
      </c>
      <c r="D3350" s="4" t="s">
        <v>43</v>
      </c>
      <c r="E3350" s="6" t="s">
        <v>3676</v>
      </c>
      <c r="F3350" s="5">
        <f>decoded[[#This Row],[FRT_DEC]]-B3349</f>
        <v>169</v>
      </c>
      <c r="G3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INFO]]))),G3349)</f>
        <v>115</v>
      </c>
    </row>
    <row r="3351" spans="1:7" x14ac:dyDescent="0.25">
      <c r="A3351" s="4" t="s">
        <v>3647</v>
      </c>
      <c r="B3351" s="5">
        <v>335691432679</v>
      </c>
      <c r="C3351" s="4" t="s">
        <v>11765</v>
      </c>
      <c r="D3351" s="4" t="s">
        <v>3685</v>
      </c>
      <c r="E3351" s="6" t="s">
        <v>11766</v>
      </c>
      <c r="F3351" s="5">
        <f>decoded[[#This Row],[FRT_DEC]]-B3350</f>
        <v>2</v>
      </c>
      <c r="G3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INFO]]))),G3350)</f>
        <v>115</v>
      </c>
    </row>
    <row r="3352" spans="1:7" x14ac:dyDescent="0.25">
      <c r="A3352" s="4" t="s">
        <v>3648</v>
      </c>
      <c r="B3352" s="5">
        <v>335691432682</v>
      </c>
      <c r="C3352" s="4" t="s">
        <v>11767</v>
      </c>
      <c r="D3352" s="4" t="s">
        <v>3685</v>
      </c>
      <c r="E3352" s="6" t="s">
        <v>7880</v>
      </c>
      <c r="F3352" s="5">
        <f>decoded[[#This Row],[FRT_DEC]]-B3351</f>
        <v>3</v>
      </c>
      <c r="G3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INFO]]))),G3351)</f>
        <v>115</v>
      </c>
    </row>
    <row r="3353" spans="1:7" x14ac:dyDescent="0.25">
      <c r="A3353" s="4" t="s">
        <v>3649</v>
      </c>
      <c r="B3353" s="5">
        <v>335691432695</v>
      </c>
      <c r="C3353" s="4" t="s">
        <v>11768</v>
      </c>
      <c r="D3353" s="4" t="s">
        <v>7842</v>
      </c>
      <c r="E3353" s="6" t="s">
        <v>7845</v>
      </c>
      <c r="F3353" s="5">
        <f>decoded[[#This Row],[FRT_DEC]]-B3352</f>
        <v>13</v>
      </c>
      <c r="G3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INFO]]))),G3352)</f>
        <v>115</v>
      </c>
    </row>
    <row r="3354" spans="1:7" x14ac:dyDescent="0.25">
      <c r="A3354" s="4" t="s">
        <v>3650</v>
      </c>
      <c r="B3354" s="5">
        <v>335691432706</v>
      </c>
      <c r="C3354" s="4" t="s">
        <v>11769</v>
      </c>
      <c r="D3354" s="4" t="s">
        <v>7938</v>
      </c>
      <c r="E3354" s="6" t="s">
        <v>8149</v>
      </c>
      <c r="F3354" s="5">
        <f>decoded[[#This Row],[FRT_DEC]]-B3353</f>
        <v>11</v>
      </c>
      <c r="G3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INFO]]))),G3353)</f>
        <v>115</v>
      </c>
    </row>
    <row r="3355" spans="1:7" x14ac:dyDescent="0.25">
      <c r="A3355" s="4" t="s">
        <v>3651</v>
      </c>
      <c r="B3355" s="5">
        <v>335691432709</v>
      </c>
      <c r="C3355" s="4" t="s">
        <v>11770</v>
      </c>
      <c r="D3355" s="4" t="s">
        <v>7842</v>
      </c>
      <c r="E3355" s="6" t="s">
        <v>8151</v>
      </c>
      <c r="F3355" s="5">
        <f>decoded[[#This Row],[FRT_DEC]]-B3354</f>
        <v>3</v>
      </c>
      <c r="G3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INFO]]))),G3354)</f>
        <v>115</v>
      </c>
    </row>
    <row r="3356" spans="1:7" x14ac:dyDescent="0.25">
      <c r="A3356" s="4" t="s">
        <v>3652</v>
      </c>
      <c r="B3356" s="5">
        <v>335691432731</v>
      </c>
      <c r="C3356" s="4" t="s">
        <v>11771</v>
      </c>
      <c r="D3356" s="4" t="s">
        <v>1099</v>
      </c>
      <c r="E3356" s="6" t="s">
        <v>2098</v>
      </c>
      <c r="F3356" s="5">
        <f>decoded[[#This Row],[FRT_DEC]]-B3355</f>
        <v>22</v>
      </c>
      <c r="G3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INFO]]))),G3355)</f>
        <v>115</v>
      </c>
    </row>
    <row r="3357" spans="1:7" x14ac:dyDescent="0.25">
      <c r="A3357" s="4" t="s">
        <v>3653</v>
      </c>
      <c r="B3357" s="5">
        <v>335691432736</v>
      </c>
      <c r="C3357" s="4" t="s">
        <v>11772</v>
      </c>
      <c r="D3357" s="4" t="s">
        <v>72</v>
      </c>
      <c r="E3357" s="6" t="s">
        <v>2099</v>
      </c>
      <c r="F3357" s="5">
        <f>decoded[[#This Row],[FRT_DEC]]-B3356</f>
        <v>5</v>
      </c>
      <c r="G3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INFO]]))),G3356)</f>
        <v>115</v>
      </c>
    </row>
    <row r="3358" spans="1:7" x14ac:dyDescent="0.25">
      <c r="A3358" s="4" t="s">
        <v>3654</v>
      </c>
      <c r="B3358" s="5">
        <v>335691432757</v>
      </c>
      <c r="C3358" s="4" t="s">
        <v>11773</v>
      </c>
      <c r="D3358" s="4" t="s">
        <v>1099</v>
      </c>
      <c r="E3358" s="6" t="s">
        <v>2100</v>
      </c>
      <c r="F3358" s="5">
        <f>decoded[[#This Row],[FRT_DEC]]-B3357</f>
        <v>21</v>
      </c>
      <c r="G3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INFO]]))),G3357)</f>
        <v>115</v>
      </c>
    </row>
    <row r="3359" spans="1:7" x14ac:dyDescent="0.25">
      <c r="A3359" s="4" t="s">
        <v>3655</v>
      </c>
      <c r="B3359" s="5">
        <v>335691432762</v>
      </c>
      <c r="C3359" s="4" t="s">
        <v>11774</v>
      </c>
      <c r="D3359" s="4" t="s">
        <v>72</v>
      </c>
      <c r="E3359" s="6" t="s">
        <v>2101</v>
      </c>
      <c r="F3359" s="5">
        <f>decoded[[#This Row],[FRT_DEC]]-B3358</f>
        <v>5</v>
      </c>
      <c r="G3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INFO]]))),G3358)</f>
        <v>115</v>
      </c>
    </row>
    <row r="3360" spans="1:7" x14ac:dyDescent="0.25">
      <c r="A3360" s="4" t="s">
        <v>3656</v>
      </c>
      <c r="B3360" s="5">
        <v>335691432784</v>
      </c>
      <c r="C3360" s="4" t="s">
        <v>11775</v>
      </c>
      <c r="D3360" s="4" t="s">
        <v>1099</v>
      </c>
      <c r="E3360" s="6" t="s">
        <v>2102</v>
      </c>
      <c r="F3360" s="5">
        <f>decoded[[#This Row],[FRT_DEC]]-B3359</f>
        <v>22</v>
      </c>
      <c r="G3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INFO]]))),G3359)</f>
        <v>115</v>
      </c>
    </row>
    <row r="3361" spans="1:7" x14ac:dyDescent="0.25">
      <c r="A3361" s="4" t="s">
        <v>3657</v>
      </c>
      <c r="B3361" s="5">
        <v>335691432791</v>
      </c>
      <c r="C3361" s="4" t="s">
        <v>11776</v>
      </c>
      <c r="D3361" s="4" t="s">
        <v>72</v>
      </c>
      <c r="E3361" s="6" t="s">
        <v>2103</v>
      </c>
      <c r="F3361" s="5">
        <f>decoded[[#This Row],[FRT_DEC]]-B3360</f>
        <v>7</v>
      </c>
      <c r="G3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INFO]]))),G3360)</f>
        <v>115</v>
      </c>
    </row>
    <row r="3362" spans="1:7" x14ac:dyDescent="0.25">
      <c r="A3362" s="4" t="s">
        <v>3658</v>
      </c>
      <c r="B3362" s="5">
        <v>335691432806</v>
      </c>
      <c r="C3362" s="4" t="s">
        <v>11777</v>
      </c>
      <c r="D3362" s="4" t="s">
        <v>40</v>
      </c>
      <c r="E3362" s="6" t="s">
        <v>2042</v>
      </c>
      <c r="F3362" s="5">
        <f>decoded[[#This Row],[FRT_DEC]]-B3361</f>
        <v>15</v>
      </c>
      <c r="G3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INFO]]))),G3361)</f>
        <v>115</v>
      </c>
    </row>
    <row r="3363" spans="1:7" x14ac:dyDescent="0.25">
      <c r="A3363" s="4" t="s">
        <v>3659</v>
      </c>
      <c r="B3363" s="5">
        <v>335691432808</v>
      </c>
      <c r="C3363" s="4" t="s">
        <v>11778</v>
      </c>
      <c r="D3363" s="4" t="s">
        <v>2043</v>
      </c>
      <c r="E3363" s="6" t="s">
        <v>11779</v>
      </c>
      <c r="F3363" s="5">
        <f>decoded[[#This Row],[FRT_DEC]]-B3362</f>
        <v>2</v>
      </c>
      <c r="G3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INFO]]))),G3362)</f>
        <v>115</v>
      </c>
    </row>
    <row r="3364" spans="1:7" ht="30" x14ac:dyDescent="0.25">
      <c r="A3364" s="4" t="s">
        <v>3660</v>
      </c>
      <c r="B3364" s="5">
        <v>335691432829</v>
      </c>
      <c r="C3364" s="4" t="s">
        <v>11780</v>
      </c>
      <c r="D3364" s="4" t="s">
        <v>241</v>
      </c>
      <c r="E3364" s="6" t="s">
        <v>2111</v>
      </c>
      <c r="F3364" s="5">
        <f>decoded[[#This Row],[FRT_DEC]]-B3363</f>
        <v>21</v>
      </c>
      <c r="G3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INFO]]))),G3363)</f>
        <v>115</v>
      </c>
    </row>
    <row r="3365" spans="1:7" x14ac:dyDescent="0.25">
      <c r="A3365" s="4" t="s">
        <v>3661</v>
      </c>
      <c r="B3365" s="5">
        <v>335691432833</v>
      </c>
      <c r="C3365" s="4" t="s">
        <v>11781</v>
      </c>
      <c r="D3365" s="4" t="s">
        <v>243</v>
      </c>
      <c r="E3365" s="6" t="s">
        <v>3939</v>
      </c>
      <c r="F3365" s="5">
        <f>decoded[[#This Row],[FRT_DEC]]-B3364</f>
        <v>4</v>
      </c>
      <c r="G3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INFO]]))),G3364)</f>
        <v>115</v>
      </c>
    </row>
    <row r="3366" spans="1:7" x14ac:dyDescent="0.25">
      <c r="A3366" s="4" t="s">
        <v>3662</v>
      </c>
      <c r="B3366" s="5">
        <v>335691432885</v>
      </c>
      <c r="C3366" s="4" t="s">
        <v>11782</v>
      </c>
      <c r="D3366" s="4" t="s">
        <v>40</v>
      </c>
      <c r="E3366" s="6" t="s">
        <v>44</v>
      </c>
      <c r="F3366" s="5">
        <f>decoded[[#This Row],[FRT_DEC]]-B3365</f>
        <v>52</v>
      </c>
      <c r="G3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INFO]]))),G3365)</f>
        <v>115</v>
      </c>
    </row>
    <row r="3367" spans="1:7" x14ac:dyDescent="0.25">
      <c r="A3367" s="4" t="s">
        <v>3663</v>
      </c>
      <c r="B3367" s="5">
        <v>335691432891</v>
      </c>
      <c r="C3367" s="4" t="s">
        <v>11783</v>
      </c>
      <c r="D3367" s="4" t="s">
        <v>246</v>
      </c>
      <c r="E3367" s="6" t="s">
        <v>11784</v>
      </c>
      <c r="F3367" s="5">
        <f>decoded[[#This Row],[FRT_DEC]]-B3366</f>
        <v>6</v>
      </c>
      <c r="G3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INFO]]))),G3366)</f>
        <v>115</v>
      </c>
    </row>
    <row r="3368" spans="1:7" x14ac:dyDescent="0.25">
      <c r="A3368" s="4" t="s">
        <v>3664</v>
      </c>
      <c r="B3368" s="5">
        <v>335691432899</v>
      </c>
      <c r="C3368" s="4" t="s">
        <v>11785</v>
      </c>
      <c r="D3368" s="4" t="s">
        <v>1099</v>
      </c>
      <c r="E3368" s="6" t="s">
        <v>2104</v>
      </c>
      <c r="F3368" s="5">
        <f>decoded[[#This Row],[FRT_DEC]]-B3367</f>
        <v>8</v>
      </c>
      <c r="G3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INFO]]))),G3367)</f>
        <v>115</v>
      </c>
    </row>
    <row r="3369" spans="1:7" x14ac:dyDescent="0.25">
      <c r="A3369" s="4" t="s">
        <v>3665</v>
      </c>
      <c r="B3369" s="5">
        <v>335691432904</v>
      </c>
      <c r="C3369" s="4" t="s">
        <v>11786</v>
      </c>
      <c r="D3369" s="4" t="s">
        <v>1099</v>
      </c>
      <c r="E3369" s="6" t="s">
        <v>2105</v>
      </c>
      <c r="F3369" s="5">
        <f>decoded[[#This Row],[FRT_DEC]]-B3368</f>
        <v>5</v>
      </c>
      <c r="G3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INFO]]))),G3368)</f>
        <v>115</v>
      </c>
    </row>
    <row r="3370" spans="1:7" x14ac:dyDescent="0.25">
      <c r="A3370" s="4" t="s">
        <v>3666</v>
      </c>
      <c r="B3370" s="5">
        <v>335691432917</v>
      </c>
      <c r="C3370" s="4" t="s">
        <v>11787</v>
      </c>
      <c r="D3370" s="4" t="s">
        <v>72</v>
      </c>
      <c r="E3370" s="6" t="s">
        <v>2092</v>
      </c>
      <c r="F3370" s="5">
        <f>decoded[[#This Row],[FRT_DEC]]-B3369</f>
        <v>13</v>
      </c>
      <c r="G3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INFO]]))),G3369)</f>
        <v>115</v>
      </c>
    </row>
    <row r="3371" spans="1:7" x14ac:dyDescent="0.25">
      <c r="A3371" s="4" t="s">
        <v>3667</v>
      </c>
      <c r="B3371" s="5">
        <v>335691433249</v>
      </c>
      <c r="C3371" s="4" t="s">
        <v>11788</v>
      </c>
      <c r="D3371" s="4" t="s">
        <v>2045</v>
      </c>
      <c r="E3371" s="6" t="s">
        <v>8267</v>
      </c>
      <c r="F3371" s="5">
        <f>decoded[[#This Row],[FRT_DEC]]-B3370</f>
        <v>332</v>
      </c>
      <c r="G3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INFO]]))),G3370)</f>
        <v>115</v>
      </c>
    </row>
    <row r="3372" spans="1:7" x14ac:dyDescent="0.25">
      <c r="A3372" s="4" t="s">
        <v>3668</v>
      </c>
      <c r="B3372" s="5">
        <v>335691433424</v>
      </c>
      <c r="C3372" s="4" t="s">
        <v>11789</v>
      </c>
      <c r="D3372" s="4" t="s">
        <v>249</v>
      </c>
      <c r="E3372" s="6" t="s">
        <v>7873</v>
      </c>
      <c r="F3372" s="5">
        <f>decoded[[#This Row],[FRT_DEC]]-B3371</f>
        <v>175</v>
      </c>
      <c r="G3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INFO]]))),G3371)</f>
        <v>115</v>
      </c>
    </row>
    <row r="3373" spans="1:7" x14ac:dyDescent="0.25">
      <c r="A3373" s="4" t="s">
        <v>4036</v>
      </c>
      <c r="B3373" s="5">
        <v>335691433443</v>
      </c>
      <c r="C3373" s="4" t="s">
        <v>11790</v>
      </c>
      <c r="D3373" s="4" t="s">
        <v>1099</v>
      </c>
      <c r="E3373" s="6" t="s">
        <v>2093</v>
      </c>
      <c r="F3373" s="5">
        <f>decoded[[#This Row],[FRT_DEC]]-B3372</f>
        <v>19</v>
      </c>
      <c r="G3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INFO]]))),G3372)</f>
        <v>115</v>
      </c>
    </row>
    <row r="3374" spans="1:7" x14ac:dyDescent="0.25">
      <c r="A3374" s="4" t="s">
        <v>4037</v>
      </c>
      <c r="B3374" s="5">
        <v>335691433448</v>
      </c>
      <c r="C3374" s="4" t="s">
        <v>11791</v>
      </c>
      <c r="D3374" s="4" t="s">
        <v>1099</v>
      </c>
      <c r="E3374" s="6" t="s">
        <v>2106</v>
      </c>
      <c r="F3374" s="5">
        <f>decoded[[#This Row],[FRT_DEC]]-B3373</f>
        <v>5</v>
      </c>
      <c r="G3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INFO]]))),G3373)</f>
        <v>115</v>
      </c>
    </row>
    <row r="3375" spans="1:7" x14ac:dyDescent="0.25">
      <c r="A3375" s="4" t="s">
        <v>4038</v>
      </c>
      <c r="B3375" s="5">
        <v>335691433461</v>
      </c>
      <c r="C3375" s="4" t="s">
        <v>11792</v>
      </c>
      <c r="D3375" s="4" t="s">
        <v>40</v>
      </c>
      <c r="E3375" s="6" t="s">
        <v>328</v>
      </c>
      <c r="F3375" s="5">
        <f>decoded[[#This Row],[FRT_DEC]]-B3374</f>
        <v>13</v>
      </c>
      <c r="G3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INFO]]))),G3374)</f>
        <v>115</v>
      </c>
    </row>
    <row r="3376" spans="1:7" x14ac:dyDescent="0.25">
      <c r="A3376" s="4" t="s">
        <v>4039</v>
      </c>
      <c r="B3376" s="5">
        <v>335691433464</v>
      </c>
      <c r="C3376" s="4" t="s">
        <v>11793</v>
      </c>
      <c r="D3376" s="4" t="s">
        <v>330</v>
      </c>
      <c r="E3376" s="6" t="s">
        <v>11794</v>
      </c>
      <c r="F3376" s="5">
        <f>decoded[[#This Row],[FRT_DEC]]-B3375</f>
        <v>3</v>
      </c>
      <c r="G3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INFO]]))),G3375)</f>
        <v>115</v>
      </c>
    </row>
    <row r="3377" spans="1:7" x14ac:dyDescent="0.25">
      <c r="A3377" s="4" t="s">
        <v>4040</v>
      </c>
      <c r="B3377" s="5">
        <v>335691433494</v>
      </c>
      <c r="C3377" s="4" t="s">
        <v>11795</v>
      </c>
      <c r="D3377" s="4" t="s">
        <v>40</v>
      </c>
      <c r="E3377" s="6" t="s">
        <v>724</v>
      </c>
      <c r="F3377" s="5">
        <f>decoded[[#This Row],[FRT_DEC]]-B3376</f>
        <v>30</v>
      </c>
      <c r="G3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INFO]]))),G3376)</f>
        <v>115</v>
      </c>
    </row>
    <row r="3378" spans="1:7" x14ac:dyDescent="0.25">
      <c r="A3378" s="4" t="s">
        <v>4041</v>
      </c>
      <c r="B3378" s="5">
        <v>335691433506</v>
      </c>
      <c r="C3378" s="4" t="s">
        <v>11796</v>
      </c>
      <c r="D3378" s="4" t="s">
        <v>40</v>
      </c>
      <c r="E3378" s="6" t="s">
        <v>45</v>
      </c>
      <c r="F3378" s="5">
        <f>decoded[[#This Row],[FRT_DEC]]-B3377</f>
        <v>12</v>
      </c>
      <c r="G3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INFO]]))),G3377)</f>
        <v>115</v>
      </c>
    </row>
    <row r="3379" spans="1:7" x14ac:dyDescent="0.25">
      <c r="A3379" s="4" t="s">
        <v>4042</v>
      </c>
      <c r="B3379" s="5">
        <v>335691433511</v>
      </c>
      <c r="C3379" s="4" t="s">
        <v>11797</v>
      </c>
      <c r="D3379" s="4" t="s">
        <v>46</v>
      </c>
      <c r="E3379" s="6" t="s">
        <v>6961</v>
      </c>
      <c r="F3379" s="5">
        <f>decoded[[#This Row],[FRT_DEC]]-B3378</f>
        <v>5</v>
      </c>
      <c r="G3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INFO]]))),G3378)</f>
        <v>115</v>
      </c>
    </row>
    <row r="3380" spans="1:7" x14ac:dyDescent="0.25">
      <c r="A3380" s="4" t="s">
        <v>4043</v>
      </c>
      <c r="B3380" s="5">
        <v>335691433517</v>
      </c>
      <c r="C3380" s="4" t="s">
        <v>11798</v>
      </c>
      <c r="D3380" s="4" t="s">
        <v>72</v>
      </c>
      <c r="E3380" s="6" t="s">
        <v>3683</v>
      </c>
      <c r="F3380" s="5">
        <f>decoded[[#This Row],[FRT_DEC]]-B3379</f>
        <v>6</v>
      </c>
      <c r="G3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INFO]]))),G3379)</f>
        <v>115</v>
      </c>
    </row>
    <row r="3381" spans="1:7" x14ac:dyDescent="0.25">
      <c r="A3381" s="4" t="s">
        <v>4044</v>
      </c>
      <c r="B3381" s="5">
        <v>335691433522</v>
      </c>
      <c r="C3381" s="4" t="s">
        <v>11799</v>
      </c>
      <c r="D3381" s="4" t="s">
        <v>72</v>
      </c>
      <c r="E3381" s="6" t="s">
        <v>2088</v>
      </c>
      <c r="F3381" s="5">
        <f>decoded[[#This Row],[FRT_DEC]]-B3380</f>
        <v>5</v>
      </c>
      <c r="G3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INFO]]))),G3380)</f>
        <v>115</v>
      </c>
    </row>
    <row r="3382" spans="1:7" x14ac:dyDescent="0.25">
      <c r="A3382" s="4" t="s">
        <v>4045</v>
      </c>
      <c r="B3382" s="5">
        <v>335691433537</v>
      </c>
      <c r="C3382" s="4" t="s">
        <v>11800</v>
      </c>
      <c r="D3382" s="4" t="s">
        <v>72</v>
      </c>
      <c r="E3382" s="6" t="s">
        <v>2107</v>
      </c>
      <c r="F3382" s="5">
        <f>decoded[[#This Row],[FRT_DEC]]-B3381</f>
        <v>15</v>
      </c>
      <c r="G3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INFO]]))),G3381)</f>
        <v>115</v>
      </c>
    </row>
    <row r="3383" spans="1:7" x14ac:dyDescent="0.25">
      <c r="A3383" s="4" t="s">
        <v>4046</v>
      </c>
      <c r="B3383" s="5">
        <v>335691434290</v>
      </c>
      <c r="C3383" s="4" t="s">
        <v>11801</v>
      </c>
      <c r="D3383" s="4" t="s">
        <v>7938</v>
      </c>
      <c r="E3383" s="6" t="s">
        <v>8184</v>
      </c>
      <c r="F3383" s="5">
        <f>decoded[[#This Row],[FRT_DEC]]-B3382</f>
        <v>753</v>
      </c>
      <c r="G3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INFO]]))),G3382)</f>
        <v>115</v>
      </c>
    </row>
    <row r="3384" spans="1:7" x14ac:dyDescent="0.25">
      <c r="A3384" s="4" t="s">
        <v>4047</v>
      </c>
      <c r="B3384" s="5">
        <v>335691434777</v>
      </c>
      <c r="C3384" s="4" t="s">
        <v>11802</v>
      </c>
      <c r="D3384" s="4" t="s">
        <v>7842</v>
      </c>
      <c r="E3384" s="6" t="s">
        <v>7989</v>
      </c>
      <c r="F3384" s="5">
        <f>decoded[[#This Row],[FRT_DEC]]-B3383</f>
        <v>487</v>
      </c>
      <c r="G3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INFO]]))),G3383)</f>
        <v>115</v>
      </c>
    </row>
    <row r="3385" spans="1:7" x14ac:dyDescent="0.25">
      <c r="A3385" s="4" t="s">
        <v>4048</v>
      </c>
      <c r="B3385" s="5">
        <v>335691434783</v>
      </c>
      <c r="C3385" s="4" t="s">
        <v>11803</v>
      </c>
      <c r="D3385" s="4" t="s">
        <v>2044</v>
      </c>
      <c r="E3385" s="6" t="s">
        <v>3931</v>
      </c>
      <c r="F3385" s="5">
        <f>decoded[[#This Row],[FRT_DEC]]-B3384</f>
        <v>6</v>
      </c>
      <c r="G3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INFO]]))),G3384)</f>
        <v>115</v>
      </c>
    </row>
    <row r="3386" spans="1:7" x14ac:dyDescent="0.25">
      <c r="A3386" s="4" t="s">
        <v>4049</v>
      </c>
      <c r="B3386" s="5">
        <v>335691434790</v>
      </c>
      <c r="C3386" s="4" t="s">
        <v>11804</v>
      </c>
      <c r="D3386" s="4" t="s">
        <v>7938</v>
      </c>
      <c r="E3386" s="6" t="s">
        <v>7991</v>
      </c>
      <c r="F3386" s="5">
        <f>decoded[[#This Row],[FRT_DEC]]-B3385</f>
        <v>7</v>
      </c>
      <c r="G3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INFO]]))),G3385)</f>
        <v>115</v>
      </c>
    </row>
    <row r="3387" spans="1:7" x14ac:dyDescent="0.25">
      <c r="A3387" s="4" t="s">
        <v>4050</v>
      </c>
      <c r="B3387" s="5">
        <v>335691439968</v>
      </c>
      <c r="C3387" s="4" t="s">
        <v>11805</v>
      </c>
      <c r="D3387" s="4" t="s">
        <v>7842</v>
      </c>
      <c r="E3387" s="6" t="s">
        <v>7845</v>
      </c>
      <c r="F3387" s="5">
        <f>decoded[[#This Row],[FRT_DEC]]-B3386</f>
        <v>5178</v>
      </c>
      <c r="G3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INFO]]))),G3386)</f>
        <v>115</v>
      </c>
    </row>
    <row r="3388" spans="1:7" x14ac:dyDescent="0.25">
      <c r="A3388" s="4" t="s">
        <v>4051</v>
      </c>
      <c r="B3388" s="5">
        <v>335691439974</v>
      </c>
      <c r="C3388" s="4" t="s">
        <v>11806</v>
      </c>
      <c r="D3388" s="4" t="s">
        <v>1099</v>
      </c>
      <c r="E3388" s="6" t="s">
        <v>2081</v>
      </c>
      <c r="F3388" s="5">
        <f>decoded[[#This Row],[FRT_DEC]]-B3387</f>
        <v>6</v>
      </c>
      <c r="G3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INFO]]))),G3387)</f>
        <v>115</v>
      </c>
    </row>
    <row r="3389" spans="1:7" x14ac:dyDescent="0.25">
      <c r="A3389" s="4" t="s">
        <v>4052</v>
      </c>
      <c r="B3389" s="5">
        <v>335691439977</v>
      </c>
      <c r="C3389" s="4" t="s">
        <v>11807</v>
      </c>
      <c r="D3389" s="4" t="s">
        <v>72</v>
      </c>
      <c r="E3389" s="6" t="s">
        <v>2082</v>
      </c>
      <c r="F3389" s="5">
        <f>decoded[[#This Row],[FRT_DEC]]-B3388</f>
        <v>3</v>
      </c>
      <c r="G3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INFO]]))),G3388)</f>
        <v>115</v>
      </c>
    </row>
    <row r="3390" spans="1:7" x14ac:dyDescent="0.25">
      <c r="A3390" s="4" t="s">
        <v>4053</v>
      </c>
      <c r="B3390" s="5">
        <v>335691439989</v>
      </c>
      <c r="C3390" s="4" t="s">
        <v>11808</v>
      </c>
      <c r="D3390" s="4" t="s">
        <v>7938</v>
      </c>
      <c r="E3390" s="6" t="s">
        <v>8149</v>
      </c>
      <c r="F3390" s="5">
        <f>decoded[[#This Row],[FRT_DEC]]-B3389</f>
        <v>12</v>
      </c>
      <c r="G3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INFO]]))),G3389)</f>
        <v>115</v>
      </c>
    </row>
    <row r="3391" spans="1:7" x14ac:dyDescent="0.25">
      <c r="A3391" s="4" t="s">
        <v>4054</v>
      </c>
      <c r="B3391" s="5">
        <v>335691440071</v>
      </c>
      <c r="C3391" s="4" t="s">
        <v>11809</v>
      </c>
      <c r="D3391" s="4" t="s">
        <v>84</v>
      </c>
      <c r="E3391" s="6" t="s">
        <v>3700</v>
      </c>
      <c r="F3391" s="5">
        <f>decoded[[#This Row],[FRT_DEC]]-B3390</f>
        <v>82</v>
      </c>
      <c r="G3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INFO]]))),G3390)</f>
        <v>115</v>
      </c>
    </row>
    <row r="3392" spans="1:7" x14ac:dyDescent="0.25">
      <c r="A3392" s="4" t="s">
        <v>4055</v>
      </c>
      <c r="B3392" s="5">
        <v>335691440073</v>
      </c>
      <c r="C3392" s="4" t="s">
        <v>11810</v>
      </c>
      <c r="D3392" s="4" t="s">
        <v>3684</v>
      </c>
      <c r="E3392" s="6" t="s">
        <v>11811</v>
      </c>
      <c r="F3392" s="5">
        <f>decoded[[#This Row],[FRT_DEC]]-B3391</f>
        <v>2</v>
      </c>
      <c r="G3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INFO]]))),G3391)</f>
        <v>115</v>
      </c>
    </row>
    <row r="3393" spans="1:7" x14ac:dyDescent="0.25">
      <c r="A3393" s="4" t="s">
        <v>4056</v>
      </c>
      <c r="B3393" s="5">
        <v>335691440077</v>
      </c>
      <c r="C3393" s="4" t="s">
        <v>11812</v>
      </c>
      <c r="D3393" s="4" t="s">
        <v>3684</v>
      </c>
      <c r="E3393" s="6" t="s">
        <v>7879</v>
      </c>
      <c r="F3393" s="5">
        <f>decoded[[#This Row],[FRT_DEC]]-B3392</f>
        <v>4</v>
      </c>
      <c r="G3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INFO]]))),G3392)</f>
        <v>115</v>
      </c>
    </row>
    <row r="3394" spans="1:7" x14ac:dyDescent="0.25">
      <c r="A3394" s="4" t="s">
        <v>4057</v>
      </c>
      <c r="B3394" s="5">
        <v>335691440084</v>
      </c>
      <c r="C3394" s="4" t="s">
        <v>11813</v>
      </c>
      <c r="D3394" s="4" t="s">
        <v>7842</v>
      </c>
      <c r="E3394" s="6" t="s">
        <v>7843</v>
      </c>
      <c r="F3394" s="5">
        <f>decoded[[#This Row],[FRT_DEC]]-B3393</f>
        <v>7</v>
      </c>
      <c r="G3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INFO]]))),G3393)</f>
        <v>115</v>
      </c>
    </row>
    <row r="3395" spans="1:7" x14ac:dyDescent="0.25">
      <c r="A3395" s="4" t="s">
        <v>4058</v>
      </c>
      <c r="B3395" s="5">
        <v>335691440093</v>
      </c>
      <c r="C3395" s="4" t="s">
        <v>11814</v>
      </c>
      <c r="D3395" s="4" t="s">
        <v>1099</v>
      </c>
      <c r="E3395" s="6" t="s">
        <v>2083</v>
      </c>
      <c r="F3395" s="5">
        <f>decoded[[#This Row],[FRT_DEC]]-B3394</f>
        <v>9</v>
      </c>
      <c r="G3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INFO]]))),G3394)</f>
        <v>115</v>
      </c>
    </row>
    <row r="3396" spans="1:7" x14ac:dyDescent="0.25">
      <c r="A3396" s="4" t="s">
        <v>4059</v>
      </c>
      <c r="B3396" s="5">
        <v>335691440098</v>
      </c>
      <c r="C3396" s="4" t="s">
        <v>11815</v>
      </c>
      <c r="D3396" s="4" t="s">
        <v>72</v>
      </c>
      <c r="E3396" s="6" t="s">
        <v>2084</v>
      </c>
      <c r="F3396" s="5">
        <f>decoded[[#This Row],[FRT_DEC]]-B3395</f>
        <v>5</v>
      </c>
      <c r="G3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INFO]]))),G3395)</f>
        <v>115</v>
      </c>
    </row>
    <row r="3397" spans="1:7" x14ac:dyDescent="0.25">
      <c r="A3397" s="4" t="s">
        <v>4060</v>
      </c>
      <c r="B3397" s="5">
        <v>335691440109</v>
      </c>
      <c r="C3397" s="4" t="s">
        <v>11816</v>
      </c>
      <c r="D3397" s="4" t="s">
        <v>7938</v>
      </c>
      <c r="E3397" s="6" t="s">
        <v>8848</v>
      </c>
      <c r="F3397" s="5">
        <f>decoded[[#This Row],[FRT_DEC]]-B3396</f>
        <v>11</v>
      </c>
      <c r="G3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INFO]]))),G3396)</f>
        <v>115</v>
      </c>
    </row>
    <row r="3398" spans="1:7" x14ac:dyDescent="0.25">
      <c r="A3398" s="4" t="s">
        <v>4061</v>
      </c>
      <c r="B3398" s="5">
        <v>335691440163</v>
      </c>
      <c r="C3398" s="4" t="s">
        <v>11817</v>
      </c>
      <c r="D3398" s="4" t="s">
        <v>85</v>
      </c>
      <c r="E3398" s="6" t="s">
        <v>209</v>
      </c>
      <c r="F3398" s="5">
        <f>decoded[[#This Row],[FRT_DEC]]-B3397</f>
        <v>54</v>
      </c>
      <c r="G3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INFO]]))),G3397)</f>
        <v>115</v>
      </c>
    </row>
    <row r="3399" spans="1:7" x14ac:dyDescent="0.25">
      <c r="A3399" s="4" t="s">
        <v>4062</v>
      </c>
      <c r="B3399" s="5">
        <v>335691440171</v>
      </c>
      <c r="C3399" s="4" t="s">
        <v>11818</v>
      </c>
      <c r="D3399" s="4" t="s">
        <v>7842</v>
      </c>
      <c r="E3399" s="6" t="s">
        <v>8851</v>
      </c>
      <c r="F3399" s="5">
        <f>decoded[[#This Row],[FRT_DEC]]-B3398</f>
        <v>8</v>
      </c>
      <c r="G3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INFO]]))),G3398)</f>
        <v>115</v>
      </c>
    </row>
    <row r="3400" spans="1:7" x14ac:dyDescent="0.25">
      <c r="A3400" s="4" t="s">
        <v>4063</v>
      </c>
      <c r="B3400" s="5">
        <v>335691440180</v>
      </c>
      <c r="C3400" s="4" t="s">
        <v>11819</v>
      </c>
      <c r="D3400" s="4" t="s">
        <v>1099</v>
      </c>
      <c r="E3400" s="6" t="s">
        <v>2085</v>
      </c>
      <c r="F3400" s="5">
        <f>decoded[[#This Row],[FRT_DEC]]-B3399</f>
        <v>9</v>
      </c>
      <c r="G3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INFO]]))),G3399)</f>
        <v>115</v>
      </c>
    </row>
    <row r="3401" spans="1:7" x14ac:dyDescent="0.25">
      <c r="A3401" s="4" t="s">
        <v>4064</v>
      </c>
      <c r="B3401" s="5">
        <v>335691440184</v>
      </c>
      <c r="C3401" s="4" t="s">
        <v>11820</v>
      </c>
      <c r="D3401" s="4" t="s">
        <v>72</v>
      </c>
      <c r="E3401" s="6" t="s">
        <v>2086</v>
      </c>
      <c r="F3401" s="5">
        <f>decoded[[#This Row],[FRT_DEC]]-B3400</f>
        <v>4</v>
      </c>
      <c r="G3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INFO]]))),G3400)</f>
        <v>115</v>
      </c>
    </row>
    <row r="3402" spans="1:7" x14ac:dyDescent="0.25">
      <c r="A3402" s="4" t="s">
        <v>4065</v>
      </c>
      <c r="B3402" s="5">
        <v>335691440196</v>
      </c>
      <c r="C3402" s="4" t="s">
        <v>11821</v>
      </c>
      <c r="D3402" s="4" t="s">
        <v>7938</v>
      </c>
      <c r="E3402" s="6" t="s">
        <v>8855</v>
      </c>
      <c r="F3402" s="5">
        <f>decoded[[#This Row],[FRT_DEC]]-B3401</f>
        <v>12</v>
      </c>
      <c r="G3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INFO]]))),G3401)</f>
        <v>115</v>
      </c>
    </row>
    <row r="3403" spans="1:7" x14ac:dyDescent="0.25">
      <c r="A3403" s="4" t="s">
        <v>4066</v>
      </c>
      <c r="B3403" s="5">
        <v>335691441475</v>
      </c>
      <c r="C3403" s="4" t="s">
        <v>11822</v>
      </c>
      <c r="D3403" s="4" t="s">
        <v>87</v>
      </c>
      <c r="E3403" s="6" t="s">
        <v>3697</v>
      </c>
      <c r="F3403" s="5">
        <f>decoded[[#This Row],[FRT_DEC]]-B3402</f>
        <v>1279</v>
      </c>
      <c r="G3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INFO]]))),G3402)</f>
        <v>115</v>
      </c>
    </row>
    <row r="3404" spans="1:7" x14ac:dyDescent="0.25">
      <c r="A3404" s="4" t="s">
        <v>4067</v>
      </c>
      <c r="B3404" s="5">
        <v>335691441484</v>
      </c>
      <c r="C3404" s="4" t="s">
        <v>11823</v>
      </c>
      <c r="D3404" s="4" t="s">
        <v>7842</v>
      </c>
      <c r="E3404" s="6" t="s">
        <v>8858</v>
      </c>
      <c r="F3404" s="5">
        <f>decoded[[#This Row],[FRT_DEC]]-B3403</f>
        <v>9</v>
      </c>
      <c r="G3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INFO]]))),G3403)</f>
        <v>115</v>
      </c>
    </row>
    <row r="3405" spans="1:7" x14ac:dyDescent="0.25">
      <c r="A3405" s="4" t="s">
        <v>4068</v>
      </c>
      <c r="B3405" s="5">
        <v>335691441490</v>
      </c>
      <c r="C3405" s="4" t="s">
        <v>11824</v>
      </c>
      <c r="D3405" s="4" t="s">
        <v>213</v>
      </c>
      <c r="E3405" s="6" t="s">
        <v>214</v>
      </c>
      <c r="F3405" s="5">
        <f>decoded[[#This Row],[FRT_DEC]]-B3404</f>
        <v>6</v>
      </c>
      <c r="G3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INFO]]))),G3404)</f>
        <v>115</v>
      </c>
    </row>
    <row r="3406" spans="1:7" x14ac:dyDescent="0.25">
      <c r="A3406" s="4" t="s">
        <v>4069</v>
      </c>
      <c r="B3406" s="5">
        <v>335691441493</v>
      </c>
      <c r="C3406" s="4" t="s">
        <v>11825</v>
      </c>
      <c r="D3406" s="4" t="s">
        <v>216</v>
      </c>
      <c r="E3406" s="6" t="s">
        <v>3970</v>
      </c>
      <c r="F3406" s="5">
        <f>decoded[[#This Row],[FRT_DEC]]-B3405</f>
        <v>3</v>
      </c>
      <c r="G3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INFO]]))),G3405)</f>
        <v>115</v>
      </c>
    </row>
    <row r="3407" spans="1:7" x14ac:dyDescent="0.25">
      <c r="A3407" s="4" t="s">
        <v>4070</v>
      </c>
      <c r="B3407" s="5">
        <v>335691441514</v>
      </c>
      <c r="C3407" s="4" t="s">
        <v>11826</v>
      </c>
      <c r="D3407" s="4" t="s">
        <v>221</v>
      </c>
      <c r="E3407" s="6" t="s">
        <v>222</v>
      </c>
      <c r="F3407" s="5">
        <f>decoded[[#This Row],[FRT_DEC]]-B3406</f>
        <v>21</v>
      </c>
      <c r="G3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INFO]]))),G3406)</f>
        <v>115</v>
      </c>
    </row>
    <row r="3408" spans="1:7" x14ac:dyDescent="0.25">
      <c r="A3408" s="4" t="s">
        <v>4071</v>
      </c>
      <c r="B3408" s="5">
        <v>335691441529</v>
      </c>
      <c r="C3408" s="4" t="s">
        <v>11827</v>
      </c>
      <c r="D3408" s="4" t="s">
        <v>40</v>
      </c>
      <c r="E3408" s="6" t="s">
        <v>41</v>
      </c>
      <c r="F3408" s="5">
        <f>decoded[[#This Row],[FRT_DEC]]-B3407</f>
        <v>15</v>
      </c>
      <c r="G3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INFO]]))),G3407)</f>
        <v>115</v>
      </c>
    </row>
    <row r="3409" spans="1:7" x14ac:dyDescent="0.25">
      <c r="A3409" s="4" t="s">
        <v>4072</v>
      </c>
      <c r="B3409" s="5">
        <v>335691441532</v>
      </c>
      <c r="C3409" s="4" t="s">
        <v>11828</v>
      </c>
      <c r="D3409" s="4" t="s">
        <v>42</v>
      </c>
      <c r="E3409" s="6" t="s">
        <v>11829</v>
      </c>
      <c r="F3409" s="5">
        <f>decoded[[#This Row],[FRT_DEC]]-B3408</f>
        <v>3</v>
      </c>
      <c r="G3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INFO]]))),G3408)</f>
        <v>115</v>
      </c>
    </row>
    <row r="3410" spans="1:7" x14ac:dyDescent="0.25">
      <c r="A3410" s="4" t="s">
        <v>4073</v>
      </c>
      <c r="B3410" s="5">
        <v>335691441537</v>
      </c>
      <c r="C3410" s="4" t="s">
        <v>11830</v>
      </c>
      <c r="D3410" s="4" t="s">
        <v>1099</v>
      </c>
      <c r="E3410" s="6" t="s">
        <v>2087</v>
      </c>
      <c r="F3410" s="5">
        <f>decoded[[#This Row],[FRT_DEC]]-B3409</f>
        <v>5</v>
      </c>
      <c r="G3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INFO]]))),G3409)</f>
        <v>115</v>
      </c>
    </row>
    <row r="3411" spans="1:7" x14ac:dyDescent="0.25">
      <c r="A3411" s="4" t="s">
        <v>4074</v>
      </c>
      <c r="B3411" s="5">
        <v>335691441565</v>
      </c>
      <c r="C3411" s="4" t="s">
        <v>11831</v>
      </c>
      <c r="D3411" s="4" t="s">
        <v>72</v>
      </c>
      <c r="E3411" s="6" t="s">
        <v>2088</v>
      </c>
      <c r="F3411" s="5">
        <f>decoded[[#This Row],[FRT_DEC]]-B3410</f>
        <v>28</v>
      </c>
      <c r="G3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INFO]]))),G3410)</f>
        <v>115</v>
      </c>
    </row>
    <row r="3412" spans="1:7" x14ac:dyDescent="0.25">
      <c r="A3412" s="4" t="s">
        <v>4075</v>
      </c>
      <c r="B3412" s="5">
        <v>335691441570</v>
      </c>
      <c r="C3412" s="4" t="s">
        <v>11832</v>
      </c>
      <c r="D3412" s="4" t="s">
        <v>7938</v>
      </c>
      <c r="E3412" s="6" t="s">
        <v>8868</v>
      </c>
      <c r="F3412" s="5">
        <f>decoded[[#This Row],[FRT_DEC]]-B3411</f>
        <v>5</v>
      </c>
      <c r="G3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INFO]]))),G3411)</f>
        <v>115</v>
      </c>
    </row>
    <row r="3413" spans="1:7" x14ac:dyDescent="0.25">
      <c r="A3413" s="4" t="s">
        <v>4076</v>
      </c>
      <c r="B3413" s="5">
        <v>335691441572</v>
      </c>
      <c r="C3413" s="4" t="s">
        <v>11833</v>
      </c>
      <c r="D3413" s="4" t="s">
        <v>7842</v>
      </c>
      <c r="E3413" s="6" t="s">
        <v>7993</v>
      </c>
      <c r="F3413" s="5">
        <f>decoded[[#This Row],[FRT_DEC]]-B3412</f>
        <v>2</v>
      </c>
      <c r="G3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INFO]]))),G3412)</f>
        <v>115</v>
      </c>
    </row>
    <row r="3414" spans="1:7" x14ac:dyDescent="0.25">
      <c r="A3414" s="4" t="s">
        <v>4077</v>
      </c>
      <c r="B3414" s="5">
        <v>335691441590</v>
      </c>
      <c r="C3414" s="4" t="s">
        <v>11834</v>
      </c>
      <c r="D3414" s="4" t="s">
        <v>1099</v>
      </c>
      <c r="E3414" s="6" t="s">
        <v>2089</v>
      </c>
      <c r="F3414" s="5">
        <f>decoded[[#This Row],[FRT_DEC]]-B3413</f>
        <v>18</v>
      </c>
      <c r="G3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INFO]]))),G3413)</f>
        <v>115</v>
      </c>
    </row>
    <row r="3415" spans="1:7" x14ac:dyDescent="0.25">
      <c r="A3415" s="4" t="s">
        <v>4078</v>
      </c>
      <c r="B3415" s="5">
        <v>335691441593</v>
      </c>
      <c r="C3415" s="4" t="s">
        <v>11835</v>
      </c>
      <c r="D3415" s="4" t="s">
        <v>1099</v>
      </c>
      <c r="E3415" s="6" t="s">
        <v>2089</v>
      </c>
      <c r="F3415" s="5">
        <f>decoded[[#This Row],[FRT_DEC]]-B3414</f>
        <v>3</v>
      </c>
      <c r="G3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INFO]]))),G3414)</f>
        <v>115</v>
      </c>
    </row>
    <row r="3416" spans="1:7" x14ac:dyDescent="0.25">
      <c r="A3416" s="4" t="s">
        <v>4079</v>
      </c>
      <c r="B3416" s="5">
        <v>335691441597</v>
      </c>
      <c r="C3416" s="4" t="s">
        <v>11836</v>
      </c>
      <c r="D3416" s="4" t="s">
        <v>72</v>
      </c>
      <c r="E3416" s="6" t="s">
        <v>2090</v>
      </c>
      <c r="F3416" s="5">
        <f>decoded[[#This Row],[FRT_DEC]]-B3415</f>
        <v>4</v>
      </c>
      <c r="G3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INFO]]))),G3415)</f>
        <v>115</v>
      </c>
    </row>
    <row r="3417" spans="1:7" x14ac:dyDescent="0.25">
      <c r="A3417" s="4" t="s">
        <v>4080</v>
      </c>
      <c r="B3417" s="5">
        <v>335691441601</v>
      </c>
      <c r="C3417" s="4" t="s">
        <v>11837</v>
      </c>
      <c r="D3417" s="4" t="s">
        <v>6</v>
      </c>
      <c r="E3417" s="6" t="s">
        <v>11838</v>
      </c>
      <c r="F3417" s="5">
        <f>decoded[[#This Row],[FRT_DEC]]-B3416</f>
        <v>4</v>
      </c>
      <c r="G3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INFO]]))),G3416)</f>
        <v>116</v>
      </c>
    </row>
    <row r="3418" spans="1:7" x14ac:dyDescent="0.25">
      <c r="A3418" s="4" t="s">
        <v>4081</v>
      </c>
      <c r="B3418" s="5">
        <v>335691441606</v>
      </c>
      <c r="C3418" s="4" t="s">
        <v>11839</v>
      </c>
      <c r="D3418" s="4" t="s">
        <v>72</v>
      </c>
      <c r="E3418" s="6" t="s">
        <v>2091</v>
      </c>
      <c r="F3418" s="5">
        <f>decoded[[#This Row],[FRT_DEC]]-B3417</f>
        <v>5</v>
      </c>
      <c r="G3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INFO]]))),G3417)</f>
        <v>116</v>
      </c>
    </row>
    <row r="3419" spans="1:7" x14ac:dyDescent="0.25">
      <c r="A3419" s="4" t="s">
        <v>4082</v>
      </c>
      <c r="B3419" s="5">
        <v>335691441616</v>
      </c>
      <c r="C3419" s="4" t="s">
        <v>11840</v>
      </c>
      <c r="D3419" s="4" t="s">
        <v>40</v>
      </c>
      <c r="E3419" s="6" t="s">
        <v>2042</v>
      </c>
      <c r="F3419" s="5">
        <f>decoded[[#This Row],[FRT_DEC]]-B3418</f>
        <v>10</v>
      </c>
      <c r="G3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INFO]]))),G3418)</f>
        <v>116</v>
      </c>
    </row>
    <row r="3420" spans="1:7" x14ac:dyDescent="0.25">
      <c r="A3420" s="4" t="s">
        <v>4083</v>
      </c>
      <c r="B3420" s="5">
        <v>335691441619</v>
      </c>
      <c r="C3420" s="4" t="s">
        <v>11841</v>
      </c>
      <c r="D3420" s="4" t="s">
        <v>2043</v>
      </c>
      <c r="E3420" s="6" t="s">
        <v>11842</v>
      </c>
      <c r="F3420" s="5">
        <f>decoded[[#This Row],[FRT_DEC]]-B3419</f>
        <v>3</v>
      </c>
      <c r="G3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INFO]]))),G3419)</f>
        <v>116</v>
      </c>
    </row>
    <row r="3421" spans="1:7" x14ac:dyDescent="0.25">
      <c r="A3421" s="4" t="s">
        <v>4084</v>
      </c>
      <c r="B3421" s="5">
        <v>335691441655</v>
      </c>
      <c r="C3421" s="4" t="s">
        <v>11843</v>
      </c>
      <c r="D3421" s="4" t="s">
        <v>7938</v>
      </c>
      <c r="E3421" s="6" t="s">
        <v>7998</v>
      </c>
      <c r="F3421" s="5">
        <f>decoded[[#This Row],[FRT_DEC]]-B3420</f>
        <v>36</v>
      </c>
      <c r="G3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INFO]]))),G3420)</f>
        <v>116</v>
      </c>
    </row>
    <row r="3422" spans="1:7" x14ac:dyDescent="0.25">
      <c r="A3422" s="4" t="s">
        <v>4085</v>
      </c>
      <c r="B3422" s="5">
        <v>335691442259</v>
      </c>
      <c r="C3422" s="4" t="s">
        <v>11844</v>
      </c>
      <c r="D3422" s="4" t="s">
        <v>7842</v>
      </c>
      <c r="E3422" s="6" t="s">
        <v>7989</v>
      </c>
      <c r="F3422" s="5">
        <f>decoded[[#This Row],[FRT_DEC]]-B3421</f>
        <v>604</v>
      </c>
      <c r="G3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INFO]]))),G3421)</f>
        <v>116</v>
      </c>
    </row>
    <row r="3423" spans="1:7" x14ac:dyDescent="0.25">
      <c r="A3423" s="4" t="s">
        <v>4086</v>
      </c>
      <c r="B3423" s="5">
        <v>335691442266</v>
      </c>
      <c r="C3423" s="4" t="s">
        <v>11845</v>
      </c>
      <c r="D3423" s="4" t="s">
        <v>2044</v>
      </c>
      <c r="E3423" s="6" t="s">
        <v>8882</v>
      </c>
      <c r="F3423" s="5">
        <f>decoded[[#This Row],[FRT_DEC]]-B3422</f>
        <v>7</v>
      </c>
      <c r="G3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INFO]]))),G3422)</f>
        <v>116</v>
      </c>
    </row>
    <row r="3424" spans="1:7" x14ac:dyDescent="0.25">
      <c r="A3424" s="4" t="s">
        <v>4087</v>
      </c>
      <c r="B3424" s="5">
        <v>335691442270</v>
      </c>
      <c r="C3424" s="4" t="s">
        <v>11846</v>
      </c>
      <c r="D3424" s="4" t="s">
        <v>7938</v>
      </c>
      <c r="E3424" s="6" t="s">
        <v>7991</v>
      </c>
      <c r="F3424" s="5">
        <f>decoded[[#This Row],[FRT_DEC]]-B3423</f>
        <v>4</v>
      </c>
      <c r="G3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INFO]]))),G3423)</f>
        <v>116</v>
      </c>
    </row>
    <row r="3425" spans="1:7" x14ac:dyDescent="0.25">
      <c r="A3425" s="4" t="s">
        <v>4088</v>
      </c>
      <c r="B3425" s="5">
        <v>335691442722</v>
      </c>
      <c r="C3425" s="4" t="s">
        <v>11847</v>
      </c>
      <c r="D3425" s="4" t="s">
        <v>43</v>
      </c>
      <c r="E3425" s="6" t="s">
        <v>3687</v>
      </c>
      <c r="F3425" s="5">
        <f>decoded[[#This Row],[FRT_DEC]]-B3424</f>
        <v>452</v>
      </c>
      <c r="G3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INFO]]))),G3424)</f>
        <v>116</v>
      </c>
    </row>
    <row r="3426" spans="1:7" x14ac:dyDescent="0.25">
      <c r="A3426" s="4" t="s">
        <v>4089</v>
      </c>
      <c r="B3426" s="5">
        <v>335691442725</v>
      </c>
      <c r="C3426" s="4" t="s">
        <v>11848</v>
      </c>
      <c r="D3426" s="4" t="s">
        <v>3685</v>
      </c>
      <c r="E3426" s="6" t="s">
        <v>11849</v>
      </c>
      <c r="F3426" s="5">
        <f>decoded[[#This Row],[FRT_DEC]]-B3425</f>
        <v>3</v>
      </c>
      <c r="G3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INFO]]))),G3425)</f>
        <v>116</v>
      </c>
    </row>
    <row r="3427" spans="1:7" x14ac:dyDescent="0.25">
      <c r="A3427" s="4" t="s">
        <v>4090</v>
      </c>
      <c r="B3427" s="5">
        <v>335691442727</v>
      </c>
      <c r="C3427" s="4" t="s">
        <v>11850</v>
      </c>
      <c r="D3427" s="4" t="s">
        <v>3685</v>
      </c>
      <c r="E3427" s="6" t="s">
        <v>7880</v>
      </c>
      <c r="F3427" s="5">
        <f>decoded[[#This Row],[FRT_DEC]]-B3426</f>
        <v>2</v>
      </c>
      <c r="G3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INFO]]))),G3426)</f>
        <v>116</v>
      </c>
    </row>
    <row r="3428" spans="1:7" x14ac:dyDescent="0.25">
      <c r="A3428" s="4" t="s">
        <v>4091</v>
      </c>
      <c r="B3428" s="5">
        <v>335691442743</v>
      </c>
      <c r="C3428" s="4" t="s">
        <v>11851</v>
      </c>
      <c r="D3428" s="4" t="s">
        <v>7842</v>
      </c>
      <c r="E3428" s="6" t="s">
        <v>8889</v>
      </c>
      <c r="F3428" s="5">
        <f>decoded[[#This Row],[FRT_DEC]]-B3427</f>
        <v>16</v>
      </c>
      <c r="G3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INFO]]))),G3427)</f>
        <v>116</v>
      </c>
    </row>
    <row r="3429" spans="1:7" x14ac:dyDescent="0.25">
      <c r="A3429" s="4" t="s">
        <v>4092</v>
      </c>
      <c r="B3429" s="5">
        <v>335691442766</v>
      </c>
      <c r="C3429" s="4" t="s">
        <v>11852</v>
      </c>
      <c r="D3429" s="4" t="s">
        <v>241</v>
      </c>
      <c r="E3429" s="6" t="s">
        <v>1052</v>
      </c>
      <c r="F3429" s="5">
        <f>decoded[[#This Row],[FRT_DEC]]-B3428</f>
        <v>23</v>
      </c>
      <c r="G3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INFO]]))),G3428)</f>
        <v>116</v>
      </c>
    </row>
    <row r="3430" spans="1:7" x14ac:dyDescent="0.25">
      <c r="A3430" s="4" t="s">
        <v>4094</v>
      </c>
      <c r="B3430" s="5">
        <v>335691442769</v>
      </c>
      <c r="C3430" s="4" t="s">
        <v>11853</v>
      </c>
      <c r="D3430" s="4" t="s">
        <v>243</v>
      </c>
      <c r="E3430" s="6" t="s">
        <v>3984</v>
      </c>
      <c r="F3430" s="5">
        <f>decoded[[#This Row],[FRT_DEC]]-B3429</f>
        <v>3</v>
      </c>
      <c r="G3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INFO]]))),G3429)</f>
        <v>116</v>
      </c>
    </row>
    <row r="3431" spans="1:7" x14ac:dyDescent="0.25">
      <c r="A3431" s="4" t="s">
        <v>4096</v>
      </c>
      <c r="B3431" s="5">
        <v>335691442779</v>
      </c>
      <c r="C3431" s="4" t="s">
        <v>11854</v>
      </c>
      <c r="D3431" s="4" t="s">
        <v>2045</v>
      </c>
      <c r="E3431" s="6" t="s">
        <v>8098</v>
      </c>
      <c r="F3431" s="5">
        <f>decoded[[#This Row],[FRT_DEC]]-B3430</f>
        <v>10</v>
      </c>
      <c r="G3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INFO]]))),G3430)</f>
        <v>116</v>
      </c>
    </row>
    <row r="3432" spans="1:7" x14ac:dyDescent="0.25">
      <c r="A3432" s="4" t="s">
        <v>4097</v>
      </c>
      <c r="B3432" s="5">
        <v>335691442782</v>
      </c>
      <c r="C3432" s="4" t="s">
        <v>11855</v>
      </c>
      <c r="D3432" s="4" t="s">
        <v>2045</v>
      </c>
      <c r="E3432" s="6" t="s">
        <v>8894</v>
      </c>
      <c r="F3432" s="5">
        <f>decoded[[#This Row],[FRT_DEC]]-B3431</f>
        <v>3</v>
      </c>
      <c r="G3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INFO]]))),G3431)</f>
        <v>116</v>
      </c>
    </row>
    <row r="3433" spans="1:7" x14ac:dyDescent="0.25">
      <c r="A3433" s="4" t="s">
        <v>4098</v>
      </c>
      <c r="B3433" s="5">
        <v>335691442825</v>
      </c>
      <c r="C3433" s="4" t="s">
        <v>11856</v>
      </c>
      <c r="D3433" s="4" t="s">
        <v>40</v>
      </c>
      <c r="E3433" s="6" t="s">
        <v>44</v>
      </c>
      <c r="F3433" s="5">
        <f>decoded[[#This Row],[FRT_DEC]]-B3432</f>
        <v>43</v>
      </c>
      <c r="G3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INFO]]))),G3432)</f>
        <v>116</v>
      </c>
    </row>
    <row r="3434" spans="1:7" x14ac:dyDescent="0.25">
      <c r="A3434" s="4" t="s">
        <v>4099</v>
      </c>
      <c r="B3434" s="5">
        <v>335691442832</v>
      </c>
      <c r="C3434" s="4" t="s">
        <v>11857</v>
      </c>
      <c r="D3434" s="4" t="s">
        <v>246</v>
      </c>
      <c r="E3434" s="6" t="s">
        <v>11858</v>
      </c>
      <c r="F3434" s="5">
        <f>decoded[[#This Row],[FRT_DEC]]-B3433</f>
        <v>7</v>
      </c>
      <c r="G3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INFO]]))),G3433)</f>
        <v>116</v>
      </c>
    </row>
    <row r="3435" spans="1:7" x14ac:dyDescent="0.25">
      <c r="A3435" s="4" t="s">
        <v>4100</v>
      </c>
      <c r="B3435" s="5">
        <v>335691442855</v>
      </c>
      <c r="C3435" s="4" t="s">
        <v>11859</v>
      </c>
      <c r="D3435" s="4" t="s">
        <v>1099</v>
      </c>
      <c r="E3435" s="6" t="s">
        <v>3699</v>
      </c>
      <c r="F3435" s="5">
        <f>decoded[[#This Row],[FRT_DEC]]-B3434</f>
        <v>23</v>
      </c>
      <c r="G3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INFO]]))),G3434)</f>
        <v>116</v>
      </c>
    </row>
    <row r="3436" spans="1:7" x14ac:dyDescent="0.25">
      <c r="A3436" s="4" t="s">
        <v>4101</v>
      </c>
      <c r="B3436" s="5">
        <v>335691442861</v>
      </c>
      <c r="C3436" s="4" t="s">
        <v>11860</v>
      </c>
      <c r="D3436" s="4" t="s">
        <v>72</v>
      </c>
      <c r="E3436" s="6" t="s">
        <v>2092</v>
      </c>
      <c r="F3436" s="5">
        <f>decoded[[#This Row],[FRT_DEC]]-B3435</f>
        <v>6</v>
      </c>
      <c r="G3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INFO]]))),G3435)</f>
        <v>116</v>
      </c>
    </row>
    <row r="3437" spans="1:7" x14ac:dyDescent="0.25">
      <c r="A3437" s="4" t="s">
        <v>4102</v>
      </c>
      <c r="B3437" s="5">
        <v>335691443182</v>
      </c>
      <c r="C3437" s="4" t="s">
        <v>11861</v>
      </c>
      <c r="D3437" s="4" t="s">
        <v>2045</v>
      </c>
      <c r="E3437" s="6" t="s">
        <v>8894</v>
      </c>
      <c r="F3437" s="5">
        <f>decoded[[#This Row],[FRT_DEC]]-B3436</f>
        <v>321</v>
      </c>
      <c r="G3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INFO]]))),G3436)</f>
        <v>116</v>
      </c>
    </row>
    <row r="3438" spans="1:7" x14ac:dyDescent="0.25">
      <c r="A3438" s="4" t="s">
        <v>4103</v>
      </c>
      <c r="B3438" s="5">
        <v>335691443195</v>
      </c>
      <c r="C3438" s="4" t="s">
        <v>11862</v>
      </c>
      <c r="D3438" s="4" t="s">
        <v>3671</v>
      </c>
      <c r="E3438" s="6" t="s">
        <v>11863</v>
      </c>
      <c r="F3438" s="5">
        <f>decoded[[#This Row],[FRT_DEC]]-B3437</f>
        <v>13</v>
      </c>
      <c r="G3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INFO]]))),G3437)</f>
        <v>116</v>
      </c>
    </row>
    <row r="3439" spans="1:7" x14ac:dyDescent="0.25">
      <c r="A3439" s="4" t="s">
        <v>4104</v>
      </c>
      <c r="B3439" s="5">
        <v>335691443197</v>
      </c>
      <c r="C3439" s="4" t="s">
        <v>11864</v>
      </c>
      <c r="D3439" s="4" t="s">
        <v>3671</v>
      </c>
      <c r="E3439" s="6" t="s">
        <v>7881</v>
      </c>
      <c r="F3439" s="5">
        <f>decoded[[#This Row],[FRT_DEC]]-B3438</f>
        <v>2</v>
      </c>
      <c r="G3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INFO]]))),G3438)</f>
        <v>116</v>
      </c>
    </row>
    <row r="3440" spans="1:7" x14ac:dyDescent="0.25">
      <c r="A3440" s="4" t="s">
        <v>4105</v>
      </c>
      <c r="B3440" s="5">
        <v>335691444282</v>
      </c>
      <c r="C3440" s="4" t="s">
        <v>11865</v>
      </c>
      <c r="D3440" s="4" t="s">
        <v>249</v>
      </c>
      <c r="E3440" s="6" t="s">
        <v>5333</v>
      </c>
      <c r="F3440" s="5">
        <f>decoded[[#This Row],[FRT_DEC]]-B3439</f>
        <v>1085</v>
      </c>
      <c r="G3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INFO]]))),G3439)</f>
        <v>116</v>
      </c>
    </row>
    <row r="3441" spans="1:7" x14ac:dyDescent="0.25">
      <c r="A3441" s="4" t="s">
        <v>4106</v>
      </c>
      <c r="B3441" s="5">
        <v>335691444287</v>
      </c>
      <c r="C3441" s="4" t="s">
        <v>11866</v>
      </c>
      <c r="D3441" s="4" t="s">
        <v>7938</v>
      </c>
      <c r="E3441" s="6" t="s">
        <v>8906</v>
      </c>
      <c r="F3441" s="5">
        <f>decoded[[#This Row],[FRT_DEC]]-B3440</f>
        <v>5</v>
      </c>
      <c r="G3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INFO]]))),G3440)</f>
        <v>116</v>
      </c>
    </row>
    <row r="3442" spans="1:7" x14ac:dyDescent="0.25">
      <c r="A3442" s="4" t="s">
        <v>4107</v>
      </c>
      <c r="B3442" s="5">
        <v>335691485495</v>
      </c>
      <c r="C3442" s="4" t="s">
        <v>11867</v>
      </c>
      <c r="D3442" s="4" t="s">
        <v>5</v>
      </c>
      <c r="E3442" s="6" t="s">
        <v>11868</v>
      </c>
      <c r="F3442" s="5">
        <f>decoded[[#This Row],[FRT_DEC]]-B3441</f>
        <v>41208</v>
      </c>
      <c r="G3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INFO]]))),G3441)</f>
        <v>116</v>
      </c>
    </row>
    <row r="3443" spans="1:7" x14ac:dyDescent="0.25">
      <c r="A3443" s="4" t="s">
        <v>4108</v>
      </c>
      <c r="B3443" s="5">
        <v>335691485498</v>
      </c>
      <c r="C3443" s="4" t="s">
        <v>11869</v>
      </c>
      <c r="D3443" s="4" t="s">
        <v>5</v>
      </c>
      <c r="E3443" s="6" t="s">
        <v>7877</v>
      </c>
      <c r="F3443" s="5">
        <f>decoded[[#This Row],[FRT_DEC]]-B3442</f>
        <v>3</v>
      </c>
      <c r="G3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INFO]]))),G3442)</f>
        <v>116</v>
      </c>
    </row>
    <row r="3444" spans="1:7" x14ac:dyDescent="0.25">
      <c r="A3444" s="4" t="s">
        <v>4109</v>
      </c>
      <c r="B3444" s="5">
        <v>335691485500</v>
      </c>
      <c r="C3444" s="4" t="s">
        <v>11870</v>
      </c>
      <c r="D3444" s="4" t="s">
        <v>3686</v>
      </c>
      <c r="E3444" s="6" t="s">
        <v>11871</v>
      </c>
      <c r="F3444" s="5">
        <f>decoded[[#This Row],[FRT_DEC]]-B3443</f>
        <v>2</v>
      </c>
      <c r="G3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INFO]]))),G3443)</f>
        <v>116</v>
      </c>
    </row>
    <row r="3445" spans="1:7" x14ac:dyDescent="0.25">
      <c r="A3445" s="4" t="s">
        <v>4110</v>
      </c>
      <c r="B3445" s="5">
        <v>335691485503</v>
      </c>
      <c r="C3445" s="4" t="s">
        <v>11872</v>
      </c>
      <c r="D3445" s="4" t="s">
        <v>3686</v>
      </c>
      <c r="E3445" s="6" t="s">
        <v>7878</v>
      </c>
      <c r="F3445" s="5">
        <f>decoded[[#This Row],[FRT_DEC]]-B3444</f>
        <v>3</v>
      </c>
      <c r="G3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INFO]]))),G3444)</f>
        <v>116</v>
      </c>
    </row>
    <row r="3446" spans="1:7" x14ac:dyDescent="0.25">
      <c r="A3446" s="4" t="s">
        <v>4111</v>
      </c>
      <c r="B3446" s="5">
        <v>335691485511</v>
      </c>
      <c r="C3446" s="4" t="s">
        <v>11873</v>
      </c>
      <c r="D3446" s="4" t="s">
        <v>7842</v>
      </c>
      <c r="E3446" s="6" t="s">
        <v>8006</v>
      </c>
      <c r="F3446" s="5">
        <f>decoded[[#This Row],[FRT_DEC]]-B3445</f>
        <v>8</v>
      </c>
      <c r="G3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INFO]]))),G3445)</f>
        <v>116</v>
      </c>
    </row>
    <row r="3447" spans="1:7" ht="30" x14ac:dyDescent="0.25">
      <c r="A3447" s="4" t="s">
        <v>4112</v>
      </c>
      <c r="B3447" s="5">
        <v>335691485521</v>
      </c>
      <c r="C3447" s="4" t="s">
        <v>11874</v>
      </c>
      <c r="D3447" s="4" t="s">
        <v>241</v>
      </c>
      <c r="E3447" s="6" t="s">
        <v>3997</v>
      </c>
      <c r="F3447" s="5">
        <f>decoded[[#This Row],[FRT_DEC]]-B3446</f>
        <v>10</v>
      </c>
      <c r="G3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INFO]]))),G3446)</f>
        <v>116</v>
      </c>
    </row>
    <row r="3448" spans="1:7" x14ac:dyDescent="0.25">
      <c r="A3448" s="4" t="s">
        <v>4113</v>
      </c>
      <c r="B3448" s="5">
        <v>335691485524</v>
      </c>
      <c r="C3448" s="4" t="s">
        <v>11875</v>
      </c>
      <c r="D3448" s="4" t="s">
        <v>243</v>
      </c>
      <c r="E3448" s="6" t="s">
        <v>3984</v>
      </c>
      <c r="F3448" s="5">
        <f>decoded[[#This Row],[FRT_DEC]]-B3447</f>
        <v>3</v>
      </c>
      <c r="G3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INFO]]))),G3447)</f>
        <v>116</v>
      </c>
    </row>
    <row r="3449" spans="1:7" x14ac:dyDescent="0.25">
      <c r="A3449" s="4" t="s">
        <v>4114</v>
      </c>
      <c r="B3449" s="5">
        <v>335691485530</v>
      </c>
      <c r="C3449" s="4" t="s">
        <v>11876</v>
      </c>
      <c r="D3449" s="4" t="s">
        <v>1099</v>
      </c>
      <c r="E3449" s="6" t="s">
        <v>2093</v>
      </c>
      <c r="F3449" s="5">
        <f>decoded[[#This Row],[FRT_DEC]]-B3448</f>
        <v>6</v>
      </c>
      <c r="G3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INFO]]))),G3448)</f>
        <v>116</v>
      </c>
    </row>
    <row r="3450" spans="1:7" x14ac:dyDescent="0.25">
      <c r="A3450" s="4" t="s">
        <v>4115</v>
      </c>
      <c r="B3450" s="5">
        <v>335691485535</v>
      </c>
      <c r="C3450" s="4" t="s">
        <v>11877</v>
      </c>
      <c r="D3450" s="4" t="s">
        <v>72</v>
      </c>
      <c r="E3450" s="6" t="s">
        <v>2094</v>
      </c>
      <c r="F3450" s="5">
        <f>decoded[[#This Row],[FRT_DEC]]-B3449</f>
        <v>5</v>
      </c>
      <c r="G3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INFO]]))),G3449)</f>
        <v>116</v>
      </c>
    </row>
    <row r="3451" spans="1:7" x14ac:dyDescent="0.25">
      <c r="A3451" s="4" t="s">
        <v>4116</v>
      </c>
      <c r="B3451" s="5">
        <v>335691485539</v>
      </c>
      <c r="C3451" s="4" t="s">
        <v>11878</v>
      </c>
      <c r="D3451" s="4" t="s">
        <v>72</v>
      </c>
      <c r="E3451" s="6" t="s">
        <v>2095</v>
      </c>
      <c r="F3451" s="5">
        <f>decoded[[#This Row],[FRT_DEC]]-B3450</f>
        <v>4</v>
      </c>
      <c r="G3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INFO]]))),G3450)</f>
        <v>116</v>
      </c>
    </row>
    <row r="3452" spans="1:7" x14ac:dyDescent="0.25">
      <c r="A3452" s="4" t="s">
        <v>4117</v>
      </c>
      <c r="B3452" s="5">
        <v>335691485550</v>
      </c>
      <c r="C3452" s="4" t="s">
        <v>11879</v>
      </c>
      <c r="D3452" s="4" t="s">
        <v>246</v>
      </c>
      <c r="E3452" s="6" t="s">
        <v>11880</v>
      </c>
      <c r="F3452" s="5">
        <f>decoded[[#This Row],[FRT_DEC]]-B3451</f>
        <v>11</v>
      </c>
      <c r="G3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INFO]]))),G3451)</f>
        <v>116</v>
      </c>
    </row>
    <row r="3453" spans="1:7" x14ac:dyDescent="0.25">
      <c r="A3453" s="4" t="s">
        <v>4118</v>
      </c>
      <c r="B3453" s="5">
        <v>335691485554</v>
      </c>
      <c r="C3453" s="4" t="s">
        <v>11881</v>
      </c>
      <c r="D3453" s="4" t="s">
        <v>7938</v>
      </c>
      <c r="E3453" s="6" t="s">
        <v>8012</v>
      </c>
      <c r="F3453" s="5">
        <f>decoded[[#This Row],[FRT_DEC]]-B3452</f>
        <v>4</v>
      </c>
      <c r="G3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INFO]]))),G3452)</f>
        <v>116</v>
      </c>
    </row>
    <row r="3454" spans="1:7" x14ac:dyDescent="0.25">
      <c r="A3454" s="4" t="s">
        <v>4119</v>
      </c>
      <c r="B3454" s="5">
        <v>335691485981</v>
      </c>
      <c r="C3454" s="4" t="s">
        <v>11882</v>
      </c>
      <c r="D3454" s="4" t="s">
        <v>7842</v>
      </c>
      <c r="E3454" s="6" t="s">
        <v>8130</v>
      </c>
      <c r="F3454" s="5">
        <f>decoded[[#This Row],[FRT_DEC]]-B3453</f>
        <v>427</v>
      </c>
      <c r="G3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INFO]]))),G3453)</f>
        <v>116</v>
      </c>
    </row>
    <row r="3455" spans="1:7" x14ac:dyDescent="0.25">
      <c r="A3455" s="4" t="s">
        <v>4120</v>
      </c>
      <c r="B3455" s="5">
        <v>335691485989</v>
      </c>
      <c r="C3455" s="4" t="s">
        <v>11883</v>
      </c>
      <c r="D3455" s="4" t="s">
        <v>1099</v>
      </c>
      <c r="E3455" s="6" t="s">
        <v>2096</v>
      </c>
      <c r="F3455" s="5">
        <f>decoded[[#This Row],[FRT_DEC]]-B3454</f>
        <v>8</v>
      </c>
      <c r="G3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INFO]]))),G3454)</f>
        <v>116</v>
      </c>
    </row>
    <row r="3456" spans="1:7" x14ac:dyDescent="0.25">
      <c r="A3456" s="4" t="s">
        <v>4121</v>
      </c>
      <c r="B3456" s="5">
        <v>335691485995</v>
      </c>
      <c r="C3456" s="4" t="s">
        <v>11884</v>
      </c>
      <c r="D3456" s="4" t="s">
        <v>72</v>
      </c>
      <c r="E3456" s="6" t="s">
        <v>2097</v>
      </c>
      <c r="F3456" s="5">
        <f>decoded[[#This Row],[FRT_DEC]]-B3455</f>
        <v>6</v>
      </c>
      <c r="G3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INFO]]))),G3455)</f>
        <v>116</v>
      </c>
    </row>
    <row r="3457" spans="1:7" x14ac:dyDescent="0.25">
      <c r="A3457" s="4" t="s">
        <v>4122</v>
      </c>
      <c r="B3457" s="5">
        <v>335691486007</v>
      </c>
      <c r="C3457" s="4" t="s">
        <v>11885</v>
      </c>
      <c r="D3457" s="4" t="s">
        <v>3672</v>
      </c>
      <c r="E3457" s="6" t="s">
        <v>5334</v>
      </c>
      <c r="F3457" s="5">
        <f>decoded[[#This Row],[FRT_DEC]]-B3456</f>
        <v>12</v>
      </c>
      <c r="G3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INFO]]))),G3456)</f>
        <v>116</v>
      </c>
    </row>
    <row r="3458" spans="1:7" x14ac:dyDescent="0.25">
      <c r="A3458" s="4" t="s">
        <v>4123</v>
      </c>
      <c r="B3458" s="5">
        <v>335691486172</v>
      </c>
      <c r="C3458" s="4" t="s">
        <v>11886</v>
      </c>
      <c r="D3458" s="4" t="s">
        <v>262</v>
      </c>
      <c r="E3458" s="6" t="s">
        <v>5335</v>
      </c>
      <c r="F3458" s="5">
        <f>decoded[[#This Row],[FRT_DEC]]-B3457</f>
        <v>165</v>
      </c>
      <c r="G3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INFO]]))),G3457)</f>
        <v>116</v>
      </c>
    </row>
    <row r="3459" spans="1:7" x14ac:dyDescent="0.25">
      <c r="A3459" s="4" t="s">
        <v>4124</v>
      </c>
      <c r="B3459" s="5">
        <v>335691486177</v>
      </c>
      <c r="C3459" s="4" t="s">
        <v>11887</v>
      </c>
      <c r="D3459" s="4" t="s">
        <v>7938</v>
      </c>
      <c r="E3459" s="6" t="s">
        <v>8136</v>
      </c>
      <c r="F3459" s="5">
        <f>decoded[[#This Row],[FRT_DEC]]-B3458</f>
        <v>5</v>
      </c>
      <c r="G3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INFO]]))),G3458)</f>
        <v>116</v>
      </c>
    </row>
    <row r="3460" spans="1:7" x14ac:dyDescent="0.25">
      <c r="A3460" s="4" t="s">
        <v>4125</v>
      </c>
      <c r="B3460" s="5">
        <v>335691487702</v>
      </c>
      <c r="C3460" s="4" t="s">
        <v>11888</v>
      </c>
      <c r="D3460" s="4" t="s">
        <v>84</v>
      </c>
      <c r="E3460" s="6" t="s">
        <v>4000</v>
      </c>
      <c r="F3460" s="5">
        <f>decoded[[#This Row],[FRT_DEC]]-B3459</f>
        <v>1525</v>
      </c>
      <c r="G3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INFO]]))),G3459)</f>
        <v>116</v>
      </c>
    </row>
    <row r="3461" spans="1:7" x14ac:dyDescent="0.25">
      <c r="A3461" s="4" t="s">
        <v>4126</v>
      </c>
      <c r="B3461" s="5">
        <v>335691487705</v>
      </c>
      <c r="C3461" s="4" t="s">
        <v>11889</v>
      </c>
      <c r="D3461" s="4" t="s">
        <v>3684</v>
      </c>
      <c r="E3461" s="6" t="s">
        <v>11890</v>
      </c>
      <c r="F3461" s="5">
        <f>decoded[[#This Row],[FRT_DEC]]-B3460</f>
        <v>3</v>
      </c>
      <c r="G3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INFO]]))),G3460)</f>
        <v>116</v>
      </c>
    </row>
    <row r="3462" spans="1:7" x14ac:dyDescent="0.25">
      <c r="A3462" s="4" t="s">
        <v>4127</v>
      </c>
      <c r="B3462" s="5">
        <v>335691487708</v>
      </c>
      <c r="C3462" s="4" t="s">
        <v>11891</v>
      </c>
      <c r="D3462" s="4" t="s">
        <v>3684</v>
      </c>
      <c r="E3462" s="6" t="s">
        <v>7879</v>
      </c>
      <c r="F3462" s="5">
        <f>decoded[[#This Row],[FRT_DEC]]-B3461</f>
        <v>3</v>
      </c>
      <c r="G3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INFO]]))),G3461)</f>
        <v>116</v>
      </c>
    </row>
    <row r="3463" spans="1:7" x14ac:dyDescent="0.25">
      <c r="A3463" s="4" t="s">
        <v>4128</v>
      </c>
      <c r="B3463" s="5">
        <v>335691487733</v>
      </c>
      <c r="C3463" s="4" t="s">
        <v>11892</v>
      </c>
      <c r="D3463" s="4" t="s">
        <v>85</v>
      </c>
      <c r="E3463" s="6" t="s">
        <v>263</v>
      </c>
      <c r="F3463" s="5">
        <f>decoded[[#This Row],[FRT_DEC]]-B3462</f>
        <v>25</v>
      </c>
      <c r="G3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INFO]]))),G3462)</f>
        <v>116</v>
      </c>
    </row>
    <row r="3464" spans="1:7" x14ac:dyDescent="0.25">
      <c r="A3464" s="4" t="s">
        <v>4129</v>
      </c>
      <c r="B3464" s="5">
        <v>335691487871</v>
      </c>
      <c r="C3464" s="4" t="s">
        <v>11893</v>
      </c>
      <c r="D3464" s="4" t="s">
        <v>87</v>
      </c>
      <c r="E3464" s="6" t="s">
        <v>3695</v>
      </c>
      <c r="F3464" s="5">
        <f>decoded[[#This Row],[FRT_DEC]]-B3463</f>
        <v>138</v>
      </c>
      <c r="G3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INFO]]))),G3463)</f>
        <v>116</v>
      </c>
    </row>
    <row r="3465" spans="1:7" x14ac:dyDescent="0.25">
      <c r="A3465" s="4" t="s">
        <v>4130</v>
      </c>
      <c r="B3465" s="5">
        <v>335691488215</v>
      </c>
      <c r="C3465" s="4" t="s">
        <v>11894</v>
      </c>
      <c r="D3465" s="4" t="s">
        <v>7842</v>
      </c>
      <c r="E3465" s="6" t="s">
        <v>7845</v>
      </c>
      <c r="F3465" s="5">
        <f>decoded[[#This Row],[FRT_DEC]]-B3464</f>
        <v>344</v>
      </c>
      <c r="G3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INFO]]))),G3464)</f>
        <v>116</v>
      </c>
    </row>
    <row r="3466" spans="1:7" x14ac:dyDescent="0.25">
      <c r="A3466" s="4" t="s">
        <v>4131</v>
      </c>
      <c r="B3466" s="5">
        <v>335691488259</v>
      </c>
      <c r="C3466" s="4" t="s">
        <v>11895</v>
      </c>
      <c r="D3466" s="4" t="s">
        <v>7938</v>
      </c>
      <c r="E3466" s="6" t="s">
        <v>8149</v>
      </c>
      <c r="F3466" s="5">
        <f>decoded[[#This Row],[FRT_DEC]]-B3465</f>
        <v>44</v>
      </c>
      <c r="G3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INFO]]))),G3465)</f>
        <v>116</v>
      </c>
    </row>
    <row r="3467" spans="1:7" x14ac:dyDescent="0.25">
      <c r="A3467" s="4" t="s">
        <v>4132</v>
      </c>
      <c r="B3467" s="5">
        <v>335691488262</v>
      </c>
      <c r="C3467" s="4" t="s">
        <v>11896</v>
      </c>
      <c r="D3467" s="4" t="s">
        <v>7842</v>
      </c>
      <c r="E3467" s="6" t="s">
        <v>9929</v>
      </c>
      <c r="F3467" s="5">
        <f>decoded[[#This Row],[FRT_DEC]]-B3466</f>
        <v>3</v>
      </c>
      <c r="G3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INFO]]))),G3466)</f>
        <v>116</v>
      </c>
    </row>
    <row r="3468" spans="1:7" x14ac:dyDescent="0.25">
      <c r="A3468" s="4" t="s">
        <v>4133</v>
      </c>
      <c r="B3468" s="5">
        <v>335691488341</v>
      </c>
      <c r="C3468" s="4" t="s">
        <v>11897</v>
      </c>
      <c r="D3468" s="4" t="s">
        <v>1099</v>
      </c>
      <c r="E3468" s="6" t="s">
        <v>2098</v>
      </c>
      <c r="F3468" s="5">
        <f>decoded[[#This Row],[FRT_DEC]]-B3467</f>
        <v>79</v>
      </c>
      <c r="G3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INFO]]))),G3467)</f>
        <v>116</v>
      </c>
    </row>
    <row r="3469" spans="1:7" x14ac:dyDescent="0.25">
      <c r="A3469" s="4" t="s">
        <v>4134</v>
      </c>
      <c r="B3469" s="5">
        <v>335691488385</v>
      </c>
      <c r="C3469" s="4" t="s">
        <v>11898</v>
      </c>
      <c r="D3469" s="4" t="s">
        <v>72</v>
      </c>
      <c r="E3469" s="6" t="s">
        <v>2099</v>
      </c>
      <c r="F3469" s="5">
        <f>decoded[[#This Row],[FRT_DEC]]-B3468</f>
        <v>44</v>
      </c>
      <c r="G3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INFO]]))),G3468)</f>
        <v>116</v>
      </c>
    </row>
    <row r="3470" spans="1:7" x14ac:dyDescent="0.25">
      <c r="A3470" s="4" t="s">
        <v>4135</v>
      </c>
      <c r="B3470" s="5">
        <v>335691488469</v>
      </c>
      <c r="C3470" s="4" t="s">
        <v>11899</v>
      </c>
      <c r="D3470" s="4" t="s">
        <v>1099</v>
      </c>
      <c r="E3470" s="6" t="s">
        <v>2100</v>
      </c>
      <c r="F3470" s="5">
        <f>decoded[[#This Row],[FRT_DEC]]-B3469</f>
        <v>84</v>
      </c>
      <c r="G3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INFO]]))),G3469)</f>
        <v>116</v>
      </c>
    </row>
    <row r="3471" spans="1:7" x14ac:dyDescent="0.25">
      <c r="A3471" s="4" t="s">
        <v>4136</v>
      </c>
      <c r="B3471" s="5">
        <v>335691488502</v>
      </c>
      <c r="C3471" s="4" t="s">
        <v>11900</v>
      </c>
      <c r="D3471" s="4" t="s">
        <v>72</v>
      </c>
      <c r="E3471" s="6" t="s">
        <v>2101</v>
      </c>
      <c r="F3471" s="5">
        <f>decoded[[#This Row],[FRT_DEC]]-B3470</f>
        <v>33</v>
      </c>
      <c r="G3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INFO]]))),G3470)</f>
        <v>116</v>
      </c>
    </row>
    <row r="3472" spans="1:7" x14ac:dyDescent="0.25">
      <c r="A3472" s="4" t="s">
        <v>4137</v>
      </c>
      <c r="B3472" s="5">
        <v>335691488595</v>
      </c>
      <c r="C3472" s="4" t="s">
        <v>11901</v>
      </c>
      <c r="D3472" s="4" t="s">
        <v>1099</v>
      </c>
      <c r="E3472" s="6" t="s">
        <v>2102</v>
      </c>
      <c r="F3472" s="5">
        <f>decoded[[#This Row],[FRT_DEC]]-B3471</f>
        <v>93</v>
      </c>
      <c r="G3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INFO]]))),G3471)</f>
        <v>116</v>
      </c>
    </row>
    <row r="3473" spans="1:7" x14ac:dyDescent="0.25">
      <c r="A3473" s="4" t="s">
        <v>4138</v>
      </c>
      <c r="B3473" s="5">
        <v>335691488626</v>
      </c>
      <c r="C3473" s="4" t="s">
        <v>11902</v>
      </c>
      <c r="D3473" s="4" t="s">
        <v>72</v>
      </c>
      <c r="E3473" s="6" t="s">
        <v>2103</v>
      </c>
      <c r="F3473" s="5">
        <f>decoded[[#This Row],[FRT_DEC]]-B3472</f>
        <v>31</v>
      </c>
      <c r="G3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INFO]]))),G3472)</f>
        <v>116</v>
      </c>
    </row>
    <row r="3474" spans="1:7" x14ac:dyDescent="0.25">
      <c r="A3474" s="4" t="s">
        <v>4139</v>
      </c>
      <c r="B3474" s="5">
        <v>335691488630</v>
      </c>
      <c r="C3474" s="4" t="s">
        <v>11903</v>
      </c>
      <c r="D3474" s="4" t="s">
        <v>264</v>
      </c>
      <c r="E3474" s="6" t="s">
        <v>11904</v>
      </c>
      <c r="F3474" s="5">
        <f>decoded[[#This Row],[FRT_DEC]]-B3473</f>
        <v>4</v>
      </c>
      <c r="G3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INFO]]))),G3473)</f>
        <v>116</v>
      </c>
    </row>
    <row r="3475" spans="1:7" x14ac:dyDescent="0.25">
      <c r="A3475" s="4" t="s">
        <v>4140</v>
      </c>
      <c r="B3475" s="5">
        <v>335691488681</v>
      </c>
      <c r="C3475" s="4" t="s">
        <v>11905</v>
      </c>
      <c r="D3475" s="4" t="s">
        <v>40</v>
      </c>
      <c r="E3475" s="6" t="s">
        <v>328</v>
      </c>
      <c r="F3475" s="5">
        <f>decoded[[#This Row],[FRT_DEC]]-B3474</f>
        <v>51</v>
      </c>
      <c r="G3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INFO]]))),G3474)</f>
        <v>116</v>
      </c>
    </row>
    <row r="3476" spans="1:7" x14ac:dyDescent="0.25">
      <c r="A3476" s="4" t="s">
        <v>4141</v>
      </c>
      <c r="B3476" s="5">
        <v>335691488709</v>
      </c>
      <c r="C3476" s="4" t="s">
        <v>11906</v>
      </c>
      <c r="D3476" s="4" t="s">
        <v>330</v>
      </c>
      <c r="E3476" s="6" t="s">
        <v>11907</v>
      </c>
      <c r="F3476" s="5">
        <f>decoded[[#This Row],[FRT_DEC]]-B3475</f>
        <v>28</v>
      </c>
      <c r="G3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INFO]]))),G3475)</f>
        <v>116</v>
      </c>
    </row>
    <row r="3477" spans="1:7" x14ac:dyDescent="0.25">
      <c r="A3477" s="4" t="s">
        <v>4142</v>
      </c>
      <c r="B3477" s="5">
        <v>335691488722</v>
      </c>
      <c r="C3477" s="4" t="s">
        <v>11908</v>
      </c>
      <c r="D3477" s="4" t="s">
        <v>40</v>
      </c>
      <c r="E3477" s="6" t="s">
        <v>2042</v>
      </c>
      <c r="F3477" s="5">
        <f>decoded[[#This Row],[FRT_DEC]]-B3476</f>
        <v>13</v>
      </c>
      <c r="G3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INFO]]))),G3476)</f>
        <v>116</v>
      </c>
    </row>
    <row r="3478" spans="1:7" x14ac:dyDescent="0.25">
      <c r="A3478" s="4" t="s">
        <v>4143</v>
      </c>
      <c r="B3478" s="5">
        <v>335691488763</v>
      </c>
      <c r="C3478" s="4" t="s">
        <v>11909</v>
      </c>
      <c r="D3478" s="4" t="s">
        <v>2043</v>
      </c>
      <c r="E3478" s="6" t="s">
        <v>11842</v>
      </c>
      <c r="F3478" s="5">
        <f>decoded[[#This Row],[FRT_DEC]]-B3477</f>
        <v>41</v>
      </c>
      <c r="G3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INFO]]))),G3477)</f>
        <v>116</v>
      </c>
    </row>
    <row r="3479" spans="1:7" x14ac:dyDescent="0.25">
      <c r="A3479" s="4" t="s">
        <v>4144</v>
      </c>
      <c r="B3479" s="5">
        <v>335691488805</v>
      </c>
      <c r="C3479" s="4" t="s">
        <v>11910</v>
      </c>
      <c r="D3479" s="4" t="s">
        <v>7938</v>
      </c>
      <c r="E3479" s="6" t="s">
        <v>8952</v>
      </c>
      <c r="F3479" s="5">
        <f>decoded[[#This Row],[FRT_DEC]]-B3478</f>
        <v>42</v>
      </c>
      <c r="G3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INFO]]))),G3478)</f>
        <v>116</v>
      </c>
    </row>
    <row r="3480" spans="1:7" x14ac:dyDescent="0.25">
      <c r="A3480" s="4" t="s">
        <v>4145</v>
      </c>
      <c r="B3480" s="5">
        <v>335691489436</v>
      </c>
      <c r="C3480" s="4" t="s">
        <v>11911</v>
      </c>
      <c r="D3480" s="4" t="s">
        <v>7842</v>
      </c>
      <c r="E3480" s="6" t="s">
        <v>7989</v>
      </c>
      <c r="F3480" s="5">
        <f>decoded[[#This Row],[FRT_DEC]]-B3479</f>
        <v>631</v>
      </c>
      <c r="G3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INFO]]))),G3479)</f>
        <v>116</v>
      </c>
    </row>
    <row r="3481" spans="1:7" x14ac:dyDescent="0.25">
      <c r="A3481" s="4" t="s">
        <v>4146</v>
      </c>
      <c r="B3481" s="5">
        <v>335691489480</v>
      </c>
      <c r="C3481" s="4" t="s">
        <v>11912</v>
      </c>
      <c r="D3481" s="4" t="s">
        <v>2044</v>
      </c>
      <c r="E3481" s="6" t="s">
        <v>2046</v>
      </c>
      <c r="F3481" s="5">
        <f>decoded[[#This Row],[FRT_DEC]]-B3480</f>
        <v>44</v>
      </c>
      <c r="G3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INFO]]))),G3480)</f>
        <v>116</v>
      </c>
    </row>
    <row r="3482" spans="1:7" x14ac:dyDescent="0.25">
      <c r="A3482" s="4" t="s">
        <v>4147</v>
      </c>
      <c r="B3482" s="5">
        <v>335691489510</v>
      </c>
      <c r="C3482" s="4" t="s">
        <v>11913</v>
      </c>
      <c r="D3482" s="4" t="s">
        <v>7938</v>
      </c>
      <c r="E3482" s="6" t="s">
        <v>7991</v>
      </c>
      <c r="F3482" s="5">
        <f>decoded[[#This Row],[FRT_DEC]]-B3481</f>
        <v>30</v>
      </c>
      <c r="G3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INFO]]))),G3481)</f>
        <v>116</v>
      </c>
    </row>
    <row r="3483" spans="1:7" x14ac:dyDescent="0.25">
      <c r="A3483" s="4" t="s">
        <v>4148</v>
      </c>
      <c r="B3483" s="5">
        <v>335691491699</v>
      </c>
      <c r="C3483" s="4" t="s">
        <v>11914</v>
      </c>
      <c r="D3483" s="4" t="s">
        <v>7842</v>
      </c>
      <c r="E3483" s="6" t="s">
        <v>7945</v>
      </c>
      <c r="F3483" s="5">
        <f>decoded[[#This Row],[FRT_DEC]]-B3482</f>
        <v>2189</v>
      </c>
      <c r="G3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INFO]]))),G3482)</f>
        <v>116</v>
      </c>
    </row>
    <row r="3484" spans="1:7" x14ac:dyDescent="0.25">
      <c r="A3484" s="4" t="s">
        <v>4149</v>
      </c>
      <c r="B3484" s="5">
        <v>335691491706</v>
      </c>
      <c r="C3484" s="4" t="s">
        <v>11915</v>
      </c>
      <c r="D3484" s="4" t="s">
        <v>7938</v>
      </c>
      <c r="E3484" s="6" t="s">
        <v>7947</v>
      </c>
      <c r="F3484" s="5">
        <f>decoded[[#This Row],[FRT_DEC]]-B3483</f>
        <v>7</v>
      </c>
      <c r="G3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INFO]]))),G3483)</f>
        <v>116</v>
      </c>
    </row>
    <row r="3485" spans="1:7" x14ac:dyDescent="0.25">
      <c r="A3485" s="4" t="s">
        <v>4150</v>
      </c>
      <c r="B3485" s="5">
        <v>335691527794</v>
      </c>
      <c r="C3485" s="4" t="s">
        <v>11916</v>
      </c>
      <c r="D3485" s="4" t="s">
        <v>43</v>
      </c>
      <c r="E3485" s="6" t="s">
        <v>3910</v>
      </c>
      <c r="F3485" s="5">
        <f>decoded[[#This Row],[FRT_DEC]]-B3484</f>
        <v>36088</v>
      </c>
      <c r="G3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INFO]]))),G3484)</f>
        <v>116</v>
      </c>
    </row>
    <row r="3486" spans="1:7" x14ac:dyDescent="0.25">
      <c r="A3486" s="4" t="s">
        <v>4151</v>
      </c>
      <c r="B3486" s="5">
        <v>335691527796</v>
      </c>
      <c r="C3486" s="4" t="s">
        <v>11917</v>
      </c>
      <c r="D3486" s="4" t="s">
        <v>3685</v>
      </c>
      <c r="E3486" s="6" t="s">
        <v>11918</v>
      </c>
      <c r="F3486" s="5">
        <f>decoded[[#This Row],[FRT_DEC]]-B3485</f>
        <v>2</v>
      </c>
      <c r="G3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INFO]]))),G3485)</f>
        <v>116</v>
      </c>
    </row>
    <row r="3487" spans="1:7" x14ac:dyDescent="0.25">
      <c r="A3487" s="4" t="s">
        <v>4152</v>
      </c>
      <c r="B3487" s="5">
        <v>335691527799</v>
      </c>
      <c r="C3487" s="4" t="s">
        <v>11919</v>
      </c>
      <c r="D3487" s="4" t="s">
        <v>3685</v>
      </c>
      <c r="E3487" s="6" t="s">
        <v>7880</v>
      </c>
      <c r="F3487" s="5">
        <f>decoded[[#This Row],[FRT_DEC]]-B3486</f>
        <v>3</v>
      </c>
      <c r="G3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INFO]]))),G3486)</f>
        <v>116</v>
      </c>
    </row>
    <row r="3488" spans="1:7" x14ac:dyDescent="0.25">
      <c r="A3488" s="4" t="s">
        <v>4153</v>
      </c>
      <c r="B3488" s="5">
        <v>335691527813</v>
      </c>
      <c r="C3488" s="4" t="s">
        <v>11920</v>
      </c>
      <c r="D3488" s="4" t="s">
        <v>7842</v>
      </c>
      <c r="E3488" s="6" t="s">
        <v>8889</v>
      </c>
      <c r="F3488" s="5">
        <f>decoded[[#This Row],[FRT_DEC]]-B3487</f>
        <v>14</v>
      </c>
      <c r="G3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INFO]]))),G3487)</f>
        <v>116</v>
      </c>
    </row>
    <row r="3489" spans="1:7" ht="30" x14ac:dyDescent="0.25">
      <c r="A3489" s="4" t="s">
        <v>4154</v>
      </c>
      <c r="B3489" s="5">
        <v>335691527827</v>
      </c>
      <c r="C3489" s="4" t="s">
        <v>11921</v>
      </c>
      <c r="D3489" s="4" t="s">
        <v>241</v>
      </c>
      <c r="E3489" s="6" t="s">
        <v>4001</v>
      </c>
      <c r="F3489" s="5">
        <f>decoded[[#This Row],[FRT_DEC]]-B3488</f>
        <v>14</v>
      </c>
      <c r="G3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INFO]]))),G3488)</f>
        <v>116</v>
      </c>
    </row>
    <row r="3490" spans="1:7" x14ac:dyDescent="0.25">
      <c r="A3490" s="4" t="s">
        <v>4155</v>
      </c>
      <c r="B3490" s="5">
        <v>335691527830</v>
      </c>
      <c r="C3490" s="4" t="s">
        <v>11922</v>
      </c>
      <c r="D3490" s="4" t="s">
        <v>243</v>
      </c>
      <c r="E3490" s="6" t="s">
        <v>3939</v>
      </c>
      <c r="F3490" s="5">
        <f>decoded[[#This Row],[FRT_DEC]]-B3489</f>
        <v>3</v>
      </c>
      <c r="G3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INFO]]))),G3489)</f>
        <v>116</v>
      </c>
    </row>
    <row r="3491" spans="1:7" x14ac:dyDescent="0.25">
      <c r="A3491" s="4" t="s">
        <v>4156</v>
      </c>
      <c r="B3491" s="5">
        <v>335691527842</v>
      </c>
      <c r="C3491" s="4" t="s">
        <v>11923</v>
      </c>
      <c r="D3491" s="4" t="s">
        <v>264</v>
      </c>
      <c r="E3491" s="6" t="s">
        <v>11924</v>
      </c>
      <c r="F3491" s="5">
        <f>decoded[[#This Row],[FRT_DEC]]-B3490</f>
        <v>12</v>
      </c>
      <c r="G3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INFO]]))),G3490)</f>
        <v>116</v>
      </c>
    </row>
    <row r="3492" spans="1:7" x14ac:dyDescent="0.25">
      <c r="A3492" s="4" t="s">
        <v>4157</v>
      </c>
      <c r="B3492" s="5">
        <v>335691527902</v>
      </c>
      <c r="C3492" s="4" t="s">
        <v>11925</v>
      </c>
      <c r="D3492" s="4" t="s">
        <v>40</v>
      </c>
      <c r="E3492" s="6" t="s">
        <v>44</v>
      </c>
      <c r="F3492" s="5">
        <f>decoded[[#This Row],[FRT_DEC]]-B3491</f>
        <v>60</v>
      </c>
      <c r="G3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INFO]]))),G3491)</f>
        <v>116</v>
      </c>
    </row>
    <row r="3493" spans="1:7" x14ac:dyDescent="0.25">
      <c r="A3493" s="4" t="s">
        <v>4158</v>
      </c>
      <c r="B3493" s="5">
        <v>335691527907</v>
      </c>
      <c r="C3493" s="4" t="s">
        <v>11926</v>
      </c>
      <c r="D3493" s="4" t="s">
        <v>246</v>
      </c>
      <c r="E3493" s="6" t="s">
        <v>11927</v>
      </c>
      <c r="F3493" s="5">
        <f>decoded[[#This Row],[FRT_DEC]]-B3492</f>
        <v>5</v>
      </c>
      <c r="G3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INFO]]))),G3492)</f>
        <v>116</v>
      </c>
    </row>
    <row r="3494" spans="1:7" x14ac:dyDescent="0.25">
      <c r="A3494" s="4" t="s">
        <v>4159</v>
      </c>
      <c r="B3494" s="5">
        <v>335691527914</v>
      </c>
      <c r="C3494" s="4" t="s">
        <v>11928</v>
      </c>
      <c r="D3494" s="4" t="s">
        <v>1099</v>
      </c>
      <c r="E3494" s="6" t="s">
        <v>2104</v>
      </c>
      <c r="F3494" s="5">
        <f>decoded[[#This Row],[FRT_DEC]]-B3493</f>
        <v>7</v>
      </c>
      <c r="G3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INFO]]))),G3493)</f>
        <v>116</v>
      </c>
    </row>
    <row r="3495" spans="1:7" x14ac:dyDescent="0.25">
      <c r="A3495" s="4" t="s">
        <v>4160</v>
      </c>
      <c r="B3495" s="5">
        <v>335691527919</v>
      </c>
      <c r="C3495" s="4" t="s">
        <v>11929</v>
      </c>
      <c r="D3495" s="4" t="s">
        <v>1099</v>
      </c>
      <c r="E3495" s="6" t="s">
        <v>2105</v>
      </c>
      <c r="F3495" s="5">
        <f>decoded[[#This Row],[FRT_DEC]]-B3494</f>
        <v>5</v>
      </c>
      <c r="G3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INFO]]))),G3494)</f>
        <v>116</v>
      </c>
    </row>
    <row r="3496" spans="1:7" x14ac:dyDescent="0.25">
      <c r="A3496" s="4" t="s">
        <v>4161</v>
      </c>
      <c r="B3496" s="5">
        <v>335691527932</v>
      </c>
      <c r="C3496" s="4" t="s">
        <v>11930</v>
      </c>
      <c r="D3496" s="4" t="s">
        <v>72</v>
      </c>
      <c r="E3496" s="6" t="s">
        <v>2092</v>
      </c>
      <c r="F3496" s="5">
        <f>decoded[[#This Row],[FRT_DEC]]-B3495</f>
        <v>13</v>
      </c>
      <c r="G3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INFO]]))),G3495)</f>
        <v>116</v>
      </c>
    </row>
    <row r="3497" spans="1:7" x14ac:dyDescent="0.25">
      <c r="A3497" s="4" t="s">
        <v>4162</v>
      </c>
      <c r="B3497" s="5">
        <v>335691527953</v>
      </c>
      <c r="C3497" s="4" t="s">
        <v>11931</v>
      </c>
      <c r="D3497" s="4" t="s">
        <v>3671</v>
      </c>
      <c r="E3497" s="6" t="s">
        <v>11932</v>
      </c>
      <c r="F3497" s="5">
        <f>decoded[[#This Row],[FRT_DEC]]-B3496</f>
        <v>21</v>
      </c>
      <c r="G3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INFO]]))),G3496)</f>
        <v>116</v>
      </c>
    </row>
    <row r="3498" spans="1:7" x14ac:dyDescent="0.25">
      <c r="A3498" s="4" t="s">
        <v>4163</v>
      </c>
      <c r="B3498" s="5">
        <v>335691527957</v>
      </c>
      <c r="C3498" s="4" t="s">
        <v>11933</v>
      </c>
      <c r="D3498" s="4" t="s">
        <v>3671</v>
      </c>
      <c r="E3498" s="6" t="s">
        <v>7881</v>
      </c>
      <c r="F3498" s="5">
        <f>decoded[[#This Row],[FRT_DEC]]-B3497</f>
        <v>4</v>
      </c>
      <c r="G3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INFO]]))),G3497)</f>
        <v>116</v>
      </c>
    </row>
    <row r="3499" spans="1:7" x14ac:dyDescent="0.25">
      <c r="A3499" s="4" t="s">
        <v>4164</v>
      </c>
      <c r="B3499" s="5">
        <v>335691528803</v>
      </c>
      <c r="C3499" s="4" t="s">
        <v>11934</v>
      </c>
      <c r="D3499" s="4" t="s">
        <v>249</v>
      </c>
      <c r="E3499" s="6" t="s">
        <v>5333</v>
      </c>
      <c r="F3499" s="5">
        <f>decoded[[#This Row],[FRT_DEC]]-B3498</f>
        <v>846</v>
      </c>
      <c r="G3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INFO]]))),G3498)</f>
        <v>116</v>
      </c>
    </row>
    <row r="3500" spans="1:7" x14ac:dyDescent="0.25">
      <c r="A3500" s="4" t="s">
        <v>4165</v>
      </c>
      <c r="B3500" s="5">
        <v>335691528807</v>
      </c>
      <c r="C3500" s="4" t="s">
        <v>11935</v>
      </c>
      <c r="D3500" s="4" t="s">
        <v>7938</v>
      </c>
      <c r="E3500" s="6" t="s">
        <v>8906</v>
      </c>
      <c r="F3500" s="5">
        <f>decoded[[#This Row],[FRT_DEC]]-B3499</f>
        <v>4</v>
      </c>
      <c r="G3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INFO]]))),G3499)</f>
        <v>116</v>
      </c>
    </row>
    <row r="3501" spans="1:7" x14ac:dyDescent="0.25">
      <c r="A3501" s="4" t="s">
        <v>4166</v>
      </c>
      <c r="B3501" s="5">
        <v>335691529989</v>
      </c>
      <c r="C3501" s="4" t="s">
        <v>11936</v>
      </c>
      <c r="D3501" s="4" t="s">
        <v>5</v>
      </c>
      <c r="E3501" s="6" t="s">
        <v>11937</v>
      </c>
      <c r="F3501" s="5">
        <f>decoded[[#This Row],[FRT_DEC]]-B3500</f>
        <v>1182</v>
      </c>
      <c r="G3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INFO]]))),G3500)</f>
        <v>116</v>
      </c>
    </row>
    <row r="3502" spans="1:7" x14ac:dyDescent="0.25">
      <c r="A3502" s="4" t="s">
        <v>4167</v>
      </c>
      <c r="B3502" s="5">
        <v>335691529991</v>
      </c>
      <c r="C3502" s="4" t="s">
        <v>11938</v>
      </c>
      <c r="D3502" s="4" t="s">
        <v>5</v>
      </c>
      <c r="E3502" s="6" t="s">
        <v>7877</v>
      </c>
      <c r="F3502" s="5">
        <f>decoded[[#This Row],[FRT_DEC]]-B3501</f>
        <v>2</v>
      </c>
      <c r="G3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INFO]]))),G3501)</f>
        <v>116</v>
      </c>
    </row>
    <row r="3503" spans="1:7" x14ac:dyDescent="0.25">
      <c r="A3503" s="4" t="s">
        <v>4168</v>
      </c>
      <c r="B3503" s="5">
        <v>335691529994</v>
      </c>
      <c r="C3503" s="4" t="s">
        <v>11939</v>
      </c>
      <c r="D3503" s="4" t="s">
        <v>3686</v>
      </c>
      <c r="E3503" s="6" t="s">
        <v>11940</v>
      </c>
      <c r="F3503" s="5">
        <f>decoded[[#This Row],[FRT_DEC]]-B3502</f>
        <v>3</v>
      </c>
      <c r="G3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INFO]]))),G3502)</f>
        <v>116</v>
      </c>
    </row>
    <row r="3504" spans="1:7" x14ac:dyDescent="0.25">
      <c r="A3504" s="4" t="s">
        <v>4169</v>
      </c>
      <c r="B3504" s="5">
        <v>335691529997</v>
      </c>
      <c r="C3504" s="4" t="s">
        <v>11941</v>
      </c>
      <c r="D3504" s="4" t="s">
        <v>3686</v>
      </c>
      <c r="E3504" s="6" t="s">
        <v>7878</v>
      </c>
      <c r="F3504" s="5">
        <f>decoded[[#This Row],[FRT_DEC]]-B3503</f>
        <v>3</v>
      </c>
      <c r="G3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INFO]]))),G3503)</f>
        <v>116</v>
      </c>
    </row>
    <row r="3505" spans="1:7" x14ac:dyDescent="0.25">
      <c r="A3505" s="4" t="s">
        <v>4170</v>
      </c>
      <c r="B3505" s="5">
        <v>335691530005</v>
      </c>
      <c r="C3505" s="4" t="s">
        <v>11942</v>
      </c>
      <c r="D3505" s="4" t="s">
        <v>7842</v>
      </c>
      <c r="E3505" s="6" t="s">
        <v>8006</v>
      </c>
      <c r="F3505" s="5">
        <f>decoded[[#This Row],[FRT_DEC]]-B3504</f>
        <v>8</v>
      </c>
      <c r="G3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INFO]]))),G3504)</f>
        <v>116</v>
      </c>
    </row>
    <row r="3506" spans="1:7" ht="30" x14ac:dyDescent="0.25">
      <c r="A3506" s="4" t="s">
        <v>4171</v>
      </c>
      <c r="B3506" s="5">
        <v>335691530016</v>
      </c>
      <c r="C3506" s="4" t="s">
        <v>11943</v>
      </c>
      <c r="D3506" s="4" t="s">
        <v>241</v>
      </c>
      <c r="E3506" s="6" t="s">
        <v>2109</v>
      </c>
      <c r="F3506" s="5">
        <f>decoded[[#This Row],[FRT_DEC]]-B3505</f>
        <v>11</v>
      </c>
      <c r="G3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INFO]]))),G3505)</f>
        <v>116</v>
      </c>
    </row>
    <row r="3507" spans="1:7" x14ac:dyDescent="0.25">
      <c r="A3507" s="4" t="s">
        <v>4172</v>
      </c>
      <c r="B3507" s="5">
        <v>335691530018</v>
      </c>
      <c r="C3507" s="4" t="s">
        <v>11944</v>
      </c>
      <c r="D3507" s="4" t="s">
        <v>243</v>
      </c>
      <c r="E3507" s="6" t="s">
        <v>3937</v>
      </c>
      <c r="F3507" s="5">
        <f>decoded[[#This Row],[FRT_DEC]]-B3506</f>
        <v>2</v>
      </c>
      <c r="G3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INFO]]))),G3506)</f>
        <v>116</v>
      </c>
    </row>
    <row r="3508" spans="1:7" x14ac:dyDescent="0.25">
      <c r="A3508" s="4" t="s">
        <v>4173</v>
      </c>
      <c r="B3508" s="5">
        <v>335691530036</v>
      </c>
      <c r="C3508" s="4" t="s">
        <v>11945</v>
      </c>
      <c r="D3508" s="4" t="s">
        <v>1099</v>
      </c>
      <c r="E3508" s="6" t="s">
        <v>2093</v>
      </c>
      <c r="F3508" s="5">
        <f>decoded[[#This Row],[FRT_DEC]]-B3507</f>
        <v>18</v>
      </c>
      <c r="G3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INFO]]))),G3507)</f>
        <v>116</v>
      </c>
    </row>
    <row r="3509" spans="1:7" x14ac:dyDescent="0.25">
      <c r="A3509" s="4" t="s">
        <v>4174</v>
      </c>
      <c r="B3509" s="5">
        <v>335691530041</v>
      </c>
      <c r="C3509" s="4" t="s">
        <v>11946</v>
      </c>
      <c r="D3509" s="4" t="s">
        <v>1099</v>
      </c>
      <c r="E3509" s="6" t="s">
        <v>2106</v>
      </c>
      <c r="F3509" s="5">
        <f>decoded[[#This Row],[FRT_DEC]]-B3508</f>
        <v>5</v>
      </c>
      <c r="G3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INFO]]))),G3508)</f>
        <v>116</v>
      </c>
    </row>
    <row r="3510" spans="1:7" x14ac:dyDescent="0.25">
      <c r="A3510" s="4" t="s">
        <v>4175</v>
      </c>
      <c r="B3510" s="5">
        <v>335691530060</v>
      </c>
      <c r="C3510" s="4" t="s">
        <v>11947</v>
      </c>
      <c r="D3510" s="4" t="s">
        <v>40</v>
      </c>
      <c r="E3510" s="6" t="s">
        <v>724</v>
      </c>
      <c r="F3510" s="5">
        <f>decoded[[#This Row],[FRT_DEC]]-B3509</f>
        <v>19</v>
      </c>
      <c r="G3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INFO]]))),G3509)</f>
        <v>116</v>
      </c>
    </row>
    <row r="3511" spans="1:7" x14ac:dyDescent="0.25">
      <c r="A3511" s="4" t="s">
        <v>4176</v>
      </c>
      <c r="B3511" s="5">
        <v>335691530070</v>
      </c>
      <c r="C3511" s="4" t="s">
        <v>11948</v>
      </c>
      <c r="D3511" s="4" t="s">
        <v>40</v>
      </c>
      <c r="E3511" s="6" t="s">
        <v>45</v>
      </c>
      <c r="F3511" s="5">
        <f>decoded[[#This Row],[FRT_DEC]]-B3510</f>
        <v>10</v>
      </c>
      <c r="G3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INFO]]))),G3510)</f>
        <v>116</v>
      </c>
    </row>
    <row r="3512" spans="1:7" x14ac:dyDescent="0.25">
      <c r="A3512" s="4" t="s">
        <v>4177</v>
      </c>
      <c r="B3512" s="5">
        <v>335691530075</v>
      </c>
      <c r="C3512" s="4" t="s">
        <v>11949</v>
      </c>
      <c r="D3512" s="4" t="s">
        <v>46</v>
      </c>
      <c r="E3512" s="6" t="s">
        <v>4002</v>
      </c>
      <c r="F3512" s="5">
        <f>decoded[[#This Row],[FRT_DEC]]-B3511</f>
        <v>5</v>
      </c>
      <c r="G3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INFO]]))),G3511)</f>
        <v>116</v>
      </c>
    </row>
    <row r="3513" spans="1:7" x14ac:dyDescent="0.25">
      <c r="A3513" s="4" t="s">
        <v>4178</v>
      </c>
      <c r="B3513" s="5">
        <v>335691530080</v>
      </c>
      <c r="C3513" s="4" t="s">
        <v>11950</v>
      </c>
      <c r="D3513" s="4" t="s">
        <v>72</v>
      </c>
      <c r="E3513" s="6" t="s">
        <v>3683</v>
      </c>
      <c r="F3513" s="5">
        <f>decoded[[#This Row],[FRT_DEC]]-B3512</f>
        <v>5</v>
      </c>
      <c r="G3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INFO]]))),G3512)</f>
        <v>116</v>
      </c>
    </row>
    <row r="3514" spans="1:7" x14ac:dyDescent="0.25">
      <c r="A3514" s="4" t="s">
        <v>4179</v>
      </c>
      <c r="B3514" s="5">
        <v>335691530084</v>
      </c>
      <c r="C3514" s="4" t="s">
        <v>11951</v>
      </c>
      <c r="D3514" s="4" t="s">
        <v>72</v>
      </c>
      <c r="E3514" s="6" t="s">
        <v>2088</v>
      </c>
      <c r="F3514" s="5">
        <f>decoded[[#This Row],[FRT_DEC]]-B3513</f>
        <v>4</v>
      </c>
      <c r="G3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INFO]]))),G3513)</f>
        <v>116</v>
      </c>
    </row>
    <row r="3515" spans="1:7" x14ac:dyDescent="0.25">
      <c r="A3515" s="4" t="s">
        <v>4180</v>
      </c>
      <c r="B3515" s="5">
        <v>335691530098</v>
      </c>
      <c r="C3515" s="4" t="s">
        <v>11952</v>
      </c>
      <c r="D3515" s="4" t="s">
        <v>72</v>
      </c>
      <c r="E3515" s="6" t="s">
        <v>2107</v>
      </c>
      <c r="F3515" s="5">
        <f>decoded[[#This Row],[FRT_DEC]]-B3514</f>
        <v>14</v>
      </c>
      <c r="G3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INFO]]))),G3514)</f>
        <v>116</v>
      </c>
    </row>
    <row r="3516" spans="1:7" x14ac:dyDescent="0.25">
      <c r="A3516" s="4" t="s">
        <v>4181</v>
      </c>
      <c r="B3516" s="5">
        <v>335691530845</v>
      </c>
      <c r="C3516" s="4" t="s">
        <v>11953</v>
      </c>
      <c r="D3516" s="4" t="s">
        <v>7938</v>
      </c>
      <c r="E3516" s="6" t="s">
        <v>8012</v>
      </c>
      <c r="F3516" s="5">
        <f>decoded[[#This Row],[FRT_DEC]]-B3515</f>
        <v>747</v>
      </c>
      <c r="G3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INFO]]))),G3515)</f>
        <v>116</v>
      </c>
    </row>
    <row r="3517" spans="1:7" x14ac:dyDescent="0.25">
      <c r="A3517" s="4" t="s">
        <v>4182</v>
      </c>
      <c r="B3517" s="5">
        <v>335691532777</v>
      </c>
      <c r="C3517" s="4" t="s">
        <v>11954</v>
      </c>
      <c r="D3517" s="4" t="s">
        <v>7842</v>
      </c>
      <c r="E3517" s="6" t="s">
        <v>7936</v>
      </c>
      <c r="F3517" s="5">
        <f>decoded[[#This Row],[FRT_DEC]]-B3516</f>
        <v>1932</v>
      </c>
      <c r="G3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INFO]]))),G3516)</f>
        <v>116</v>
      </c>
    </row>
    <row r="3518" spans="1:7" x14ac:dyDescent="0.25">
      <c r="A3518" s="4" t="s">
        <v>4183</v>
      </c>
      <c r="B3518" s="5">
        <v>335691533514</v>
      </c>
      <c r="C3518" s="4" t="s">
        <v>11955</v>
      </c>
      <c r="D3518" s="4" t="s">
        <v>7938</v>
      </c>
      <c r="E3518" s="6" t="s">
        <v>7939</v>
      </c>
      <c r="F3518" s="5">
        <f>decoded[[#This Row],[FRT_DEC]]-B3517</f>
        <v>737</v>
      </c>
      <c r="G3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INFO]]))),G3517)</f>
        <v>116</v>
      </c>
    </row>
    <row r="3519" spans="1:7" x14ac:dyDescent="0.25">
      <c r="A3519" s="4" t="s">
        <v>4184</v>
      </c>
      <c r="B3519" s="5">
        <v>335691552766</v>
      </c>
      <c r="C3519" s="4" t="s">
        <v>11956</v>
      </c>
      <c r="D3519" s="4" t="s">
        <v>7842</v>
      </c>
      <c r="E3519" s="6" t="s">
        <v>7936</v>
      </c>
      <c r="F3519" s="5">
        <f>decoded[[#This Row],[FRT_DEC]]-B3518</f>
        <v>19252</v>
      </c>
      <c r="G3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INFO]]))),G3518)</f>
        <v>116</v>
      </c>
    </row>
    <row r="3520" spans="1:7" x14ac:dyDescent="0.25">
      <c r="A3520" s="4" t="s">
        <v>4185</v>
      </c>
      <c r="B3520" s="5">
        <v>335691553592</v>
      </c>
      <c r="C3520" s="4" t="s">
        <v>11957</v>
      </c>
      <c r="D3520" s="4" t="s">
        <v>7938</v>
      </c>
      <c r="E3520" s="6" t="s">
        <v>7939</v>
      </c>
      <c r="F3520" s="5">
        <f>decoded[[#This Row],[FRT_DEC]]-B3519</f>
        <v>826</v>
      </c>
      <c r="G3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INFO]]))),G3519)</f>
        <v>116</v>
      </c>
    </row>
    <row r="3521" spans="1:7" x14ac:dyDescent="0.25">
      <c r="A3521" s="4" t="s">
        <v>4186</v>
      </c>
      <c r="B3521" s="5">
        <v>335691572765</v>
      </c>
      <c r="C3521" s="4" t="s">
        <v>11958</v>
      </c>
      <c r="D3521" s="4" t="s">
        <v>7842</v>
      </c>
      <c r="E3521" s="6" t="s">
        <v>7936</v>
      </c>
      <c r="F3521" s="5">
        <f>decoded[[#This Row],[FRT_DEC]]-B3520</f>
        <v>19173</v>
      </c>
      <c r="G3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INFO]]))),G3520)</f>
        <v>116</v>
      </c>
    </row>
    <row r="3522" spans="1:7" x14ac:dyDescent="0.25">
      <c r="A3522" s="4" t="s">
        <v>4187</v>
      </c>
      <c r="B3522" s="5">
        <v>335691573505</v>
      </c>
      <c r="C3522" s="4" t="s">
        <v>11959</v>
      </c>
      <c r="D3522" s="4" t="s">
        <v>7938</v>
      </c>
      <c r="E3522" s="6" t="s">
        <v>7939</v>
      </c>
      <c r="F3522" s="5">
        <f>decoded[[#This Row],[FRT_DEC]]-B3521</f>
        <v>740</v>
      </c>
      <c r="G3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INFO]]))),G3521)</f>
        <v>116</v>
      </c>
    </row>
    <row r="3523" spans="1:7" x14ac:dyDescent="0.25">
      <c r="A3523" s="4" t="s">
        <v>4188</v>
      </c>
      <c r="B3523" s="5">
        <v>335691591711</v>
      </c>
      <c r="C3523" s="4" t="s">
        <v>11960</v>
      </c>
      <c r="D3523" s="4" t="s">
        <v>7842</v>
      </c>
      <c r="E3523" s="6" t="s">
        <v>7945</v>
      </c>
      <c r="F3523" s="5">
        <f>decoded[[#This Row],[FRT_DEC]]-B3522</f>
        <v>18206</v>
      </c>
      <c r="G3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INFO]]))),G3522)</f>
        <v>116</v>
      </c>
    </row>
    <row r="3524" spans="1:7" x14ac:dyDescent="0.25">
      <c r="A3524" s="4" t="s">
        <v>4189</v>
      </c>
      <c r="B3524" s="5">
        <v>335691591718</v>
      </c>
      <c r="C3524" s="4" t="s">
        <v>11961</v>
      </c>
      <c r="D3524" s="4" t="s">
        <v>7938</v>
      </c>
      <c r="E3524" s="6" t="s">
        <v>7947</v>
      </c>
      <c r="F3524" s="5">
        <f>decoded[[#This Row],[FRT_DEC]]-B3523</f>
        <v>7</v>
      </c>
      <c r="G3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INFO]]))),G3523)</f>
        <v>116</v>
      </c>
    </row>
    <row r="3525" spans="1:7" x14ac:dyDescent="0.25">
      <c r="A3525" s="4" t="s">
        <v>4190</v>
      </c>
      <c r="B3525" s="5">
        <v>335691592765</v>
      </c>
      <c r="C3525" s="4" t="s">
        <v>11962</v>
      </c>
      <c r="D3525" s="4" t="s">
        <v>7842</v>
      </c>
      <c r="E3525" s="6" t="s">
        <v>7936</v>
      </c>
      <c r="F3525" s="5">
        <f>decoded[[#This Row],[FRT_DEC]]-B3524</f>
        <v>1047</v>
      </c>
      <c r="G3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INFO]]))),G3524)</f>
        <v>116</v>
      </c>
    </row>
    <row r="3526" spans="1:7" x14ac:dyDescent="0.25">
      <c r="A3526" s="4" t="s">
        <v>4191</v>
      </c>
      <c r="B3526" s="5">
        <v>335691593517</v>
      </c>
      <c r="C3526" s="4" t="s">
        <v>11963</v>
      </c>
      <c r="D3526" s="4" t="s">
        <v>7938</v>
      </c>
      <c r="E3526" s="6" t="s">
        <v>7939</v>
      </c>
      <c r="F3526" s="5">
        <f>decoded[[#This Row],[FRT_DEC]]-B3525</f>
        <v>752</v>
      </c>
      <c r="G3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INFO]]))),G3525)</f>
        <v>116</v>
      </c>
    </row>
    <row r="3527" spans="1:7" x14ac:dyDescent="0.25">
      <c r="A3527" s="4" t="s">
        <v>4192</v>
      </c>
      <c r="B3527" s="5">
        <v>335691612765</v>
      </c>
      <c r="C3527" s="4" t="s">
        <v>11964</v>
      </c>
      <c r="D3527" s="4" t="s">
        <v>7842</v>
      </c>
      <c r="E3527" s="6" t="s">
        <v>7936</v>
      </c>
      <c r="F3527" s="5">
        <f>decoded[[#This Row],[FRT_DEC]]-B3526</f>
        <v>19248</v>
      </c>
      <c r="G3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INFO]]))),G3526)</f>
        <v>116</v>
      </c>
    </row>
    <row r="3528" spans="1:7" x14ac:dyDescent="0.25">
      <c r="A3528" s="4" t="s">
        <v>4193</v>
      </c>
      <c r="B3528" s="5">
        <v>335691613514</v>
      </c>
      <c r="C3528" s="4" t="s">
        <v>11965</v>
      </c>
      <c r="D3528" s="4" t="s">
        <v>7938</v>
      </c>
      <c r="E3528" s="6" t="s">
        <v>7939</v>
      </c>
      <c r="F3528" s="5">
        <f>decoded[[#This Row],[FRT_DEC]]-B3527</f>
        <v>749</v>
      </c>
      <c r="G3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INFO]]))),G3527)</f>
        <v>116</v>
      </c>
    </row>
    <row r="3529" spans="1:7" x14ac:dyDescent="0.25">
      <c r="A3529" s="4" t="s">
        <v>4194</v>
      </c>
      <c r="B3529" s="5">
        <v>335691632766</v>
      </c>
      <c r="C3529" s="4" t="s">
        <v>11966</v>
      </c>
      <c r="D3529" s="4" t="s">
        <v>7842</v>
      </c>
      <c r="E3529" s="6" t="s">
        <v>7936</v>
      </c>
      <c r="F3529" s="5">
        <f>decoded[[#This Row],[FRT_DEC]]-B3528</f>
        <v>19252</v>
      </c>
      <c r="G3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INFO]]))),G3528)</f>
        <v>116</v>
      </c>
    </row>
    <row r="3530" spans="1:7" x14ac:dyDescent="0.25">
      <c r="A3530" s="4" t="s">
        <v>4195</v>
      </c>
      <c r="B3530" s="5">
        <v>335691633506</v>
      </c>
      <c r="C3530" s="4" t="s">
        <v>11967</v>
      </c>
      <c r="D3530" s="4" t="s">
        <v>7938</v>
      </c>
      <c r="E3530" s="6" t="s">
        <v>7939</v>
      </c>
      <c r="F3530" s="5">
        <f>decoded[[#This Row],[FRT_DEC]]-B3529</f>
        <v>740</v>
      </c>
      <c r="G3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INFO]]))),G3529)</f>
        <v>116</v>
      </c>
    </row>
    <row r="3531" spans="1:7" x14ac:dyDescent="0.25">
      <c r="A3531" s="4" t="s">
        <v>4196</v>
      </c>
      <c r="B3531" s="5">
        <v>335691652766</v>
      </c>
      <c r="C3531" s="4" t="s">
        <v>11968</v>
      </c>
      <c r="D3531" s="4" t="s">
        <v>7842</v>
      </c>
      <c r="E3531" s="6" t="s">
        <v>7936</v>
      </c>
      <c r="F3531" s="5">
        <f>decoded[[#This Row],[FRT_DEC]]-B3530</f>
        <v>19260</v>
      </c>
      <c r="G3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INFO]]))),G3530)</f>
        <v>116</v>
      </c>
    </row>
    <row r="3532" spans="1:7" x14ac:dyDescent="0.25">
      <c r="A3532" s="4" t="s">
        <v>4197</v>
      </c>
      <c r="B3532" s="5">
        <v>335691653504</v>
      </c>
      <c r="C3532" s="4" t="s">
        <v>11969</v>
      </c>
      <c r="D3532" s="4" t="s">
        <v>7938</v>
      </c>
      <c r="E3532" s="6" t="s">
        <v>7939</v>
      </c>
      <c r="F3532" s="5">
        <f>decoded[[#This Row],[FRT_DEC]]-B3531</f>
        <v>738</v>
      </c>
      <c r="G3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INFO]]))),G3531)</f>
        <v>116</v>
      </c>
    </row>
    <row r="3533" spans="1:7" x14ac:dyDescent="0.25">
      <c r="A3533" s="4" t="s">
        <v>4198</v>
      </c>
      <c r="B3533" s="5">
        <v>335691672766</v>
      </c>
      <c r="C3533" s="4" t="s">
        <v>11970</v>
      </c>
      <c r="D3533" s="4" t="s">
        <v>7842</v>
      </c>
      <c r="E3533" s="6" t="s">
        <v>7936</v>
      </c>
      <c r="F3533" s="5">
        <f>decoded[[#This Row],[FRT_DEC]]-B3532</f>
        <v>19262</v>
      </c>
      <c r="G3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INFO]]))),G3532)</f>
        <v>116</v>
      </c>
    </row>
    <row r="3534" spans="1:7" x14ac:dyDescent="0.25">
      <c r="A3534" s="4" t="s">
        <v>4199</v>
      </c>
      <c r="B3534" s="5">
        <v>335691673506</v>
      </c>
      <c r="C3534" s="4" t="s">
        <v>11971</v>
      </c>
      <c r="D3534" s="4" t="s">
        <v>7938</v>
      </c>
      <c r="E3534" s="6" t="s">
        <v>7939</v>
      </c>
      <c r="F3534" s="5">
        <f>decoded[[#This Row],[FRT_DEC]]-B3533</f>
        <v>740</v>
      </c>
      <c r="G3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INFO]]))),G3533)</f>
        <v>116</v>
      </c>
    </row>
    <row r="3535" spans="1:7" x14ac:dyDescent="0.25">
      <c r="A3535" s="4" t="s">
        <v>4200</v>
      </c>
      <c r="B3535" s="5">
        <v>335691691697</v>
      </c>
      <c r="C3535" s="4" t="s">
        <v>11972</v>
      </c>
      <c r="D3535" s="4" t="s">
        <v>7842</v>
      </c>
      <c r="E3535" s="6" t="s">
        <v>7945</v>
      </c>
      <c r="F3535" s="5">
        <f>decoded[[#This Row],[FRT_DEC]]-B3534</f>
        <v>18191</v>
      </c>
      <c r="G3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INFO]]))),G3534)</f>
        <v>116</v>
      </c>
    </row>
    <row r="3536" spans="1:7" x14ac:dyDescent="0.25">
      <c r="A3536" s="4" t="s">
        <v>4201</v>
      </c>
      <c r="B3536" s="5">
        <v>335691691703</v>
      </c>
      <c r="C3536" s="4" t="s">
        <v>11973</v>
      </c>
      <c r="D3536" s="4" t="s">
        <v>7938</v>
      </c>
      <c r="E3536" s="6" t="s">
        <v>7947</v>
      </c>
      <c r="F3536" s="5">
        <f>decoded[[#This Row],[FRT_DEC]]-B3535</f>
        <v>6</v>
      </c>
      <c r="G3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INFO]]))),G3535)</f>
        <v>116</v>
      </c>
    </row>
    <row r="3537" spans="1:7" x14ac:dyDescent="0.25">
      <c r="A3537" s="4" t="s">
        <v>4202</v>
      </c>
      <c r="B3537" s="5">
        <v>335691692765</v>
      </c>
      <c r="C3537" s="4" t="s">
        <v>11974</v>
      </c>
      <c r="D3537" s="4" t="s">
        <v>7842</v>
      </c>
      <c r="E3537" s="6" t="s">
        <v>7936</v>
      </c>
      <c r="F3537" s="5">
        <f>decoded[[#This Row],[FRT_DEC]]-B3536</f>
        <v>1062</v>
      </c>
      <c r="G3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INFO]]))),G3536)</f>
        <v>116</v>
      </c>
    </row>
    <row r="3538" spans="1:7" x14ac:dyDescent="0.25">
      <c r="A3538" s="4" t="s">
        <v>4203</v>
      </c>
      <c r="B3538" s="5">
        <v>335691693502</v>
      </c>
      <c r="C3538" s="4" t="s">
        <v>11975</v>
      </c>
      <c r="D3538" s="4" t="s">
        <v>7938</v>
      </c>
      <c r="E3538" s="6" t="s">
        <v>7939</v>
      </c>
      <c r="F3538" s="5">
        <f>decoded[[#This Row],[FRT_DEC]]-B3537</f>
        <v>737</v>
      </c>
      <c r="G3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INFO]]))),G3537)</f>
        <v>116</v>
      </c>
    </row>
    <row r="3539" spans="1:7" x14ac:dyDescent="0.25">
      <c r="A3539" s="4" t="s">
        <v>4204</v>
      </c>
      <c r="B3539" s="5">
        <v>335691712766</v>
      </c>
      <c r="C3539" s="4" t="s">
        <v>11976</v>
      </c>
      <c r="D3539" s="4" t="s">
        <v>7842</v>
      </c>
      <c r="E3539" s="6" t="s">
        <v>7936</v>
      </c>
      <c r="F3539" s="5">
        <f>decoded[[#This Row],[FRT_DEC]]-B3538</f>
        <v>19264</v>
      </c>
      <c r="G3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INFO]]))),G3538)</f>
        <v>116</v>
      </c>
    </row>
    <row r="3540" spans="1:7" x14ac:dyDescent="0.25">
      <c r="A3540" s="4" t="s">
        <v>4205</v>
      </c>
      <c r="B3540" s="5">
        <v>335691713514</v>
      </c>
      <c r="C3540" s="4" t="s">
        <v>11977</v>
      </c>
      <c r="D3540" s="4" t="s">
        <v>7938</v>
      </c>
      <c r="E3540" s="6" t="s">
        <v>7939</v>
      </c>
      <c r="F3540" s="5">
        <f>decoded[[#This Row],[FRT_DEC]]-B3539</f>
        <v>748</v>
      </c>
      <c r="G3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INFO]]))),G3539)</f>
        <v>116</v>
      </c>
    </row>
    <row r="3541" spans="1:7" x14ac:dyDescent="0.25">
      <c r="A3541" s="4" t="s">
        <v>4206</v>
      </c>
      <c r="B3541" s="5">
        <v>335691732766</v>
      </c>
      <c r="C3541" s="4" t="s">
        <v>11978</v>
      </c>
      <c r="D3541" s="4" t="s">
        <v>7842</v>
      </c>
      <c r="E3541" s="6" t="s">
        <v>7936</v>
      </c>
      <c r="F3541" s="5">
        <f>decoded[[#This Row],[FRT_DEC]]-B3540</f>
        <v>19252</v>
      </c>
      <c r="G3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INFO]]))),G3540)</f>
        <v>116</v>
      </c>
    </row>
    <row r="3542" spans="1:7" x14ac:dyDescent="0.25">
      <c r="A3542" s="4" t="s">
        <v>4207</v>
      </c>
      <c r="B3542" s="5">
        <v>335691733504</v>
      </c>
      <c r="C3542" s="4" t="s">
        <v>11979</v>
      </c>
      <c r="D3542" s="4" t="s">
        <v>7938</v>
      </c>
      <c r="E3542" s="6" t="s">
        <v>7939</v>
      </c>
      <c r="F3542" s="5">
        <f>decoded[[#This Row],[FRT_DEC]]-B3541</f>
        <v>738</v>
      </c>
      <c r="G3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INFO]]))),G3541)</f>
        <v>116</v>
      </c>
    </row>
    <row r="3543" spans="1:7" x14ac:dyDescent="0.25">
      <c r="A3543" s="4" t="s">
        <v>4208</v>
      </c>
      <c r="B3543" s="5">
        <v>335691752766</v>
      </c>
      <c r="C3543" s="4" t="s">
        <v>11980</v>
      </c>
      <c r="D3543" s="4" t="s">
        <v>7842</v>
      </c>
      <c r="E3543" s="6" t="s">
        <v>7936</v>
      </c>
      <c r="F3543" s="5">
        <f>decoded[[#This Row],[FRT_DEC]]-B3542</f>
        <v>19262</v>
      </c>
      <c r="G3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INFO]]))),G3542)</f>
        <v>116</v>
      </c>
    </row>
    <row r="3544" spans="1:7" x14ac:dyDescent="0.25">
      <c r="A3544" s="4" t="s">
        <v>4209</v>
      </c>
      <c r="B3544" s="5">
        <v>335691753518</v>
      </c>
      <c r="C3544" s="4" t="s">
        <v>11981</v>
      </c>
      <c r="D3544" s="4" t="s">
        <v>7938</v>
      </c>
      <c r="E3544" s="6" t="s">
        <v>7939</v>
      </c>
      <c r="F3544" s="5">
        <f>decoded[[#This Row],[FRT_DEC]]-B3543</f>
        <v>752</v>
      </c>
      <c r="G3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INFO]]))),G3543)</f>
        <v>116</v>
      </c>
    </row>
    <row r="3545" spans="1:7" x14ac:dyDescent="0.25">
      <c r="A3545" s="4" t="s">
        <v>4210</v>
      </c>
      <c r="B3545" s="5">
        <v>335691772765</v>
      </c>
      <c r="C3545" s="4" t="s">
        <v>11982</v>
      </c>
      <c r="D3545" s="4" t="s">
        <v>7842</v>
      </c>
      <c r="E3545" s="6" t="s">
        <v>7936</v>
      </c>
      <c r="F3545" s="5">
        <f>decoded[[#This Row],[FRT_DEC]]-B3544</f>
        <v>19247</v>
      </c>
      <c r="G3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INFO]]))),G3544)</f>
        <v>116</v>
      </c>
    </row>
    <row r="3546" spans="1:7" x14ac:dyDescent="0.25">
      <c r="A3546" s="4" t="s">
        <v>4211</v>
      </c>
      <c r="B3546" s="5">
        <v>335691773504</v>
      </c>
      <c r="C3546" s="4" t="s">
        <v>11983</v>
      </c>
      <c r="D3546" s="4" t="s">
        <v>7938</v>
      </c>
      <c r="E3546" s="6" t="s">
        <v>7939</v>
      </c>
      <c r="F3546" s="5">
        <f>decoded[[#This Row],[FRT_DEC]]-B3545</f>
        <v>739</v>
      </c>
      <c r="G3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INFO]]))),G3545)</f>
        <v>116</v>
      </c>
    </row>
    <row r="3547" spans="1:7" x14ac:dyDescent="0.25">
      <c r="A3547" s="4" t="s">
        <v>4212</v>
      </c>
      <c r="B3547" s="5">
        <v>335691791698</v>
      </c>
      <c r="C3547" s="4" t="s">
        <v>11984</v>
      </c>
      <c r="D3547" s="4" t="s">
        <v>7842</v>
      </c>
      <c r="E3547" s="6" t="s">
        <v>7945</v>
      </c>
      <c r="F3547" s="5">
        <f>decoded[[#This Row],[FRT_DEC]]-B3546</f>
        <v>18194</v>
      </c>
      <c r="G3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INFO]]))),G3546)</f>
        <v>116</v>
      </c>
    </row>
    <row r="3548" spans="1:7" x14ac:dyDescent="0.25">
      <c r="A3548" s="4" t="s">
        <v>4213</v>
      </c>
      <c r="B3548" s="5">
        <v>335691791704</v>
      </c>
      <c r="C3548" s="4" t="s">
        <v>11985</v>
      </c>
      <c r="D3548" s="4" t="s">
        <v>7938</v>
      </c>
      <c r="E3548" s="6" t="s">
        <v>7947</v>
      </c>
      <c r="F3548" s="5">
        <f>decoded[[#This Row],[FRT_DEC]]-B3547</f>
        <v>6</v>
      </c>
      <c r="G3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INFO]]))),G3547)</f>
        <v>116</v>
      </c>
    </row>
    <row r="3549" spans="1:7" x14ac:dyDescent="0.25">
      <c r="A3549" s="4" t="s">
        <v>4214</v>
      </c>
      <c r="B3549" s="5">
        <v>335691792766</v>
      </c>
      <c r="C3549" s="4" t="s">
        <v>11986</v>
      </c>
      <c r="D3549" s="4" t="s">
        <v>7842</v>
      </c>
      <c r="E3549" s="6" t="s">
        <v>7936</v>
      </c>
      <c r="F3549" s="5">
        <f>decoded[[#This Row],[FRT_DEC]]-B3548</f>
        <v>1062</v>
      </c>
      <c r="G3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INFO]]))),G3548)</f>
        <v>116</v>
      </c>
    </row>
    <row r="3550" spans="1:7" x14ac:dyDescent="0.25">
      <c r="A3550" s="4" t="s">
        <v>4215</v>
      </c>
      <c r="B3550" s="5">
        <v>335691793519</v>
      </c>
      <c r="C3550" s="4" t="s">
        <v>11987</v>
      </c>
      <c r="D3550" s="4" t="s">
        <v>7938</v>
      </c>
      <c r="E3550" s="6" t="s">
        <v>7939</v>
      </c>
      <c r="F3550" s="5">
        <f>decoded[[#This Row],[FRT_DEC]]-B3549</f>
        <v>753</v>
      </c>
      <c r="G3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INFO]]))),G3549)</f>
        <v>116</v>
      </c>
    </row>
    <row r="3551" spans="1:7" x14ac:dyDescent="0.25">
      <c r="A3551" s="4" t="s">
        <v>4216</v>
      </c>
      <c r="B3551" s="5">
        <v>335691812765</v>
      </c>
      <c r="C3551" s="4" t="s">
        <v>11988</v>
      </c>
      <c r="D3551" s="4" t="s">
        <v>7842</v>
      </c>
      <c r="E3551" s="6" t="s">
        <v>7936</v>
      </c>
      <c r="F3551" s="5">
        <f>decoded[[#This Row],[FRT_DEC]]-B3550</f>
        <v>19246</v>
      </c>
      <c r="G3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INFO]]))),G3550)</f>
        <v>116</v>
      </c>
    </row>
    <row r="3552" spans="1:7" x14ac:dyDescent="0.25">
      <c r="A3552" s="4" t="s">
        <v>4217</v>
      </c>
      <c r="B3552" s="5">
        <v>335691813507</v>
      </c>
      <c r="C3552" s="4" t="s">
        <v>11989</v>
      </c>
      <c r="D3552" s="4" t="s">
        <v>7938</v>
      </c>
      <c r="E3552" s="6" t="s">
        <v>7939</v>
      </c>
      <c r="F3552" s="5">
        <f>decoded[[#This Row],[FRT_DEC]]-B3551</f>
        <v>742</v>
      </c>
      <c r="G3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INFO]]))),G3551)</f>
        <v>116</v>
      </c>
    </row>
    <row r="3553" spans="1:7" x14ac:dyDescent="0.25">
      <c r="A3553" s="4" t="s">
        <v>4218</v>
      </c>
      <c r="B3553" s="5">
        <v>335691832766</v>
      </c>
      <c r="C3553" s="4" t="s">
        <v>11990</v>
      </c>
      <c r="D3553" s="4" t="s">
        <v>7842</v>
      </c>
      <c r="E3553" s="6" t="s">
        <v>7936</v>
      </c>
      <c r="F3553" s="5">
        <f>decoded[[#This Row],[FRT_DEC]]-B3552</f>
        <v>19259</v>
      </c>
      <c r="G3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INFO]]))),G3552)</f>
        <v>116</v>
      </c>
    </row>
    <row r="3554" spans="1:7" x14ac:dyDescent="0.25">
      <c r="A3554" s="4" t="s">
        <v>4219</v>
      </c>
      <c r="B3554" s="5">
        <v>335691833512</v>
      </c>
      <c r="C3554" s="4" t="s">
        <v>11991</v>
      </c>
      <c r="D3554" s="4" t="s">
        <v>7938</v>
      </c>
      <c r="E3554" s="6" t="s">
        <v>7939</v>
      </c>
      <c r="F3554" s="5">
        <f>decoded[[#This Row],[FRT_DEC]]-B3553</f>
        <v>746</v>
      </c>
      <c r="G3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INFO]]))),G3553)</f>
        <v>116</v>
      </c>
    </row>
    <row r="3555" spans="1:7" x14ac:dyDescent="0.25">
      <c r="A3555" s="4" t="s">
        <v>4220</v>
      </c>
      <c r="B3555" s="5">
        <v>335691852765</v>
      </c>
      <c r="C3555" s="4" t="s">
        <v>11992</v>
      </c>
      <c r="D3555" s="4" t="s">
        <v>7842</v>
      </c>
      <c r="E3555" s="6" t="s">
        <v>7936</v>
      </c>
      <c r="F3555" s="5">
        <f>decoded[[#This Row],[FRT_DEC]]-B3554</f>
        <v>19253</v>
      </c>
      <c r="G3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INFO]]))),G3554)</f>
        <v>116</v>
      </c>
    </row>
    <row r="3556" spans="1:7" x14ac:dyDescent="0.25">
      <c r="A3556" s="4" t="s">
        <v>4221</v>
      </c>
      <c r="B3556" s="5">
        <v>335691853505</v>
      </c>
      <c r="C3556" s="4" t="s">
        <v>11993</v>
      </c>
      <c r="D3556" s="4" t="s">
        <v>7938</v>
      </c>
      <c r="E3556" s="6" t="s">
        <v>7939</v>
      </c>
      <c r="F3556" s="5">
        <f>decoded[[#This Row],[FRT_DEC]]-B3555</f>
        <v>740</v>
      </c>
      <c r="G3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INFO]]))),G3555)</f>
        <v>116</v>
      </c>
    </row>
    <row r="3557" spans="1:7" x14ac:dyDescent="0.25">
      <c r="A3557" s="4" t="s">
        <v>4222</v>
      </c>
      <c r="B3557" s="5">
        <v>335691872770</v>
      </c>
      <c r="C3557" s="4" t="s">
        <v>11994</v>
      </c>
      <c r="D3557" s="4" t="s">
        <v>7842</v>
      </c>
      <c r="E3557" s="6" t="s">
        <v>7936</v>
      </c>
      <c r="F3557" s="5">
        <f>decoded[[#This Row],[FRT_DEC]]-B3556</f>
        <v>19265</v>
      </c>
      <c r="G3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INFO]]))),G3556)</f>
        <v>116</v>
      </c>
    </row>
    <row r="3558" spans="1:7" x14ac:dyDescent="0.25">
      <c r="A3558" s="4" t="s">
        <v>4223</v>
      </c>
      <c r="B3558" s="5">
        <v>335691873519</v>
      </c>
      <c r="C3558" s="4" t="s">
        <v>11995</v>
      </c>
      <c r="D3558" s="4" t="s">
        <v>7938</v>
      </c>
      <c r="E3558" s="6" t="s">
        <v>7939</v>
      </c>
      <c r="F3558" s="5">
        <f>decoded[[#This Row],[FRT_DEC]]-B3557</f>
        <v>749</v>
      </c>
      <c r="G3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INFO]]))),G3557)</f>
        <v>116</v>
      </c>
    </row>
    <row r="3559" spans="1:7" x14ac:dyDescent="0.25">
      <c r="A3559" s="4" t="s">
        <v>4224</v>
      </c>
      <c r="B3559" s="5">
        <v>335691891697</v>
      </c>
      <c r="C3559" s="4" t="s">
        <v>11996</v>
      </c>
      <c r="D3559" s="4" t="s">
        <v>7842</v>
      </c>
      <c r="E3559" s="6" t="s">
        <v>7945</v>
      </c>
      <c r="F3559" s="5">
        <f>decoded[[#This Row],[FRT_DEC]]-B3558</f>
        <v>18178</v>
      </c>
      <c r="G3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INFO]]))),G3558)</f>
        <v>116</v>
      </c>
    </row>
    <row r="3560" spans="1:7" x14ac:dyDescent="0.25">
      <c r="A3560" s="4" t="s">
        <v>4225</v>
      </c>
      <c r="B3560" s="5">
        <v>335691891704</v>
      </c>
      <c r="C3560" s="4" t="s">
        <v>11997</v>
      </c>
      <c r="D3560" s="4" t="s">
        <v>7938</v>
      </c>
      <c r="E3560" s="6" t="s">
        <v>7947</v>
      </c>
      <c r="F3560" s="5">
        <f>decoded[[#This Row],[FRT_DEC]]-B3559</f>
        <v>7</v>
      </c>
      <c r="G3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INFO]]))),G3559)</f>
        <v>116</v>
      </c>
    </row>
    <row r="3561" spans="1:7" x14ac:dyDescent="0.25">
      <c r="A3561" s="4" t="s">
        <v>4226</v>
      </c>
      <c r="B3561" s="5">
        <v>335691892766</v>
      </c>
      <c r="C3561" s="4" t="s">
        <v>11998</v>
      </c>
      <c r="D3561" s="4" t="s">
        <v>7842</v>
      </c>
      <c r="E3561" s="6" t="s">
        <v>7936</v>
      </c>
      <c r="F3561" s="5">
        <f>decoded[[#This Row],[FRT_DEC]]-B3560</f>
        <v>1062</v>
      </c>
      <c r="G3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INFO]]))),G3560)</f>
        <v>116</v>
      </c>
    </row>
    <row r="3562" spans="1:7" x14ac:dyDescent="0.25">
      <c r="A3562" s="4" t="s">
        <v>4227</v>
      </c>
      <c r="B3562" s="5">
        <v>335691893519</v>
      </c>
      <c r="C3562" s="4" t="s">
        <v>11999</v>
      </c>
      <c r="D3562" s="4" t="s">
        <v>7938</v>
      </c>
      <c r="E3562" s="6" t="s">
        <v>7939</v>
      </c>
      <c r="F3562" s="5">
        <f>decoded[[#This Row],[FRT_DEC]]-B3561</f>
        <v>753</v>
      </c>
      <c r="G3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INFO]]))),G3561)</f>
        <v>116</v>
      </c>
    </row>
    <row r="3563" spans="1:7" x14ac:dyDescent="0.25">
      <c r="A3563" s="4" t="s">
        <v>4228</v>
      </c>
      <c r="B3563" s="5">
        <v>335691912780</v>
      </c>
      <c r="C3563" s="4" t="s">
        <v>12000</v>
      </c>
      <c r="D3563" s="4" t="s">
        <v>7842</v>
      </c>
      <c r="E3563" s="6" t="s">
        <v>7936</v>
      </c>
      <c r="F3563" s="5">
        <f>decoded[[#This Row],[FRT_DEC]]-B3562</f>
        <v>19261</v>
      </c>
      <c r="G3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INFO]]))),G3562)</f>
        <v>116</v>
      </c>
    </row>
    <row r="3564" spans="1:7" x14ac:dyDescent="0.25">
      <c r="A3564" s="4" t="s">
        <v>4229</v>
      </c>
      <c r="B3564" s="5">
        <v>335691913520</v>
      </c>
      <c r="C3564" s="4" t="s">
        <v>12001</v>
      </c>
      <c r="D3564" s="4" t="s">
        <v>7938</v>
      </c>
      <c r="E3564" s="6" t="s">
        <v>7939</v>
      </c>
      <c r="F3564" s="5">
        <f>decoded[[#This Row],[FRT_DEC]]-B3563</f>
        <v>740</v>
      </c>
      <c r="G3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INFO]]))),G3563)</f>
        <v>116</v>
      </c>
    </row>
    <row r="3565" spans="1:7" x14ac:dyDescent="0.25">
      <c r="A3565" s="4" t="s">
        <v>4230</v>
      </c>
      <c r="B3565" s="5">
        <v>335691932766</v>
      </c>
      <c r="C3565" s="4" t="s">
        <v>12002</v>
      </c>
      <c r="D3565" s="4" t="s">
        <v>7842</v>
      </c>
      <c r="E3565" s="6" t="s">
        <v>7936</v>
      </c>
      <c r="F3565" s="5">
        <f>decoded[[#This Row],[FRT_DEC]]-B3564</f>
        <v>19246</v>
      </c>
      <c r="G3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INFO]]))),G3564)</f>
        <v>116</v>
      </c>
    </row>
    <row r="3566" spans="1:7" x14ac:dyDescent="0.25">
      <c r="A3566" s="4" t="s">
        <v>4231</v>
      </c>
      <c r="B3566" s="5">
        <v>335691933511</v>
      </c>
      <c r="C3566" s="4" t="s">
        <v>12003</v>
      </c>
      <c r="D3566" s="4" t="s">
        <v>7938</v>
      </c>
      <c r="E3566" s="6" t="s">
        <v>7939</v>
      </c>
      <c r="F3566" s="5">
        <f>decoded[[#This Row],[FRT_DEC]]-B3565</f>
        <v>745</v>
      </c>
      <c r="G3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INFO]]))),G3565)</f>
        <v>116</v>
      </c>
    </row>
    <row r="3567" spans="1:7" x14ac:dyDescent="0.25">
      <c r="A3567" s="4" t="s">
        <v>4232</v>
      </c>
      <c r="B3567" s="5">
        <v>335691952780</v>
      </c>
      <c r="C3567" s="4" t="s">
        <v>12004</v>
      </c>
      <c r="D3567" s="4" t="s">
        <v>7842</v>
      </c>
      <c r="E3567" s="6" t="s">
        <v>7936</v>
      </c>
      <c r="F3567" s="5">
        <f>decoded[[#This Row],[FRT_DEC]]-B3566</f>
        <v>19269</v>
      </c>
      <c r="G3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INFO]]))),G3566)</f>
        <v>116</v>
      </c>
    </row>
    <row r="3568" spans="1:7" x14ac:dyDescent="0.25">
      <c r="A3568" s="4" t="s">
        <v>4233</v>
      </c>
      <c r="B3568" s="5">
        <v>335691953536</v>
      </c>
      <c r="C3568" s="4" t="s">
        <v>12005</v>
      </c>
      <c r="D3568" s="4" t="s">
        <v>7938</v>
      </c>
      <c r="E3568" s="6" t="s">
        <v>7939</v>
      </c>
      <c r="F3568" s="5">
        <f>decoded[[#This Row],[FRT_DEC]]-B3567</f>
        <v>756</v>
      </c>
      <c r="G3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INFO]]))),G3567)</f>
        <v>116</v>
      </c>
    </row>
    <row r="3569" spans="1:7" x14ac:dyDescent="0.25">
      <c r="A3569" s="4" t="s">
        <v>4234</v>
      </c>
      <c r="B3569" s="5">
        <v>335691972766</v>
      </c>
      <c r="C3569" s="4" t="s">
        <v>12006</v>
      </c>
      <c r="D3569" s="4" t="s">
        <v>7842</v>
      </c>
      <c r="E3569" s="6" t="s">
        <v>7936</v>
      </c>
      <c r="F3569" s="5">
        <f>decoded[[#This Row],[FRT_DEC]]-B3568</f>
        <v>19230</v>
      </c>
      <c r="G3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INFO]]))),G3568)</f>
        <v>116</v>
      </c>
    </row>
    <row r="3570" spans="1:7" x14ac:dyDescent="0.25">
      <c r="A3570" s="4" t="s">
        <v>4235</v>
      </c>
      <c r="B3570" s="5">
        <v>335691973517</v>
      </c>
      <c r="C3570" s="4" t="s">
        <v>12007</v>
      </c>
      <c r="D3570" s="4" t="s">
        <v>7938</v>
      </c>
      <c r="E3570" s="6" t="s">
        <v>7939</v>
      </c>
      <c r="F3570" s="5">
        <f>decoded[[#This Row],[FRT_DEC]]-B3569</f>
        <v>751</v>
      </c>
      <c r="G3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INFO]]))),G3569)</f>
        <v>116</v>
      </c>
    </row>
    <row r="3571" spans="1:7" x14ac:dyDescent="0.25">
      <c r="A3571" s="4" t="s">
        <v>4236</v>
      </c>
      <c r="B3571" s="5">
        <v>335691991697</v>
      </c>
      <c r="C3571" s="4" t="s">
        <v>12008</v>
      </c>
      <c r="D3571" s="4" t="s">
        <v>7842</v>
      </c>
      <c r="E3571" s="6" t="s">
        <v>7945</v>
      </c>
      <c r="F3571" s="5">
        <f>decoded[[#This Row],[FRT_DEC]]-B3570</f>
        <v>18180</v>
      </c>
      <c r="G3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INFO]]))),G3570)</f>
        <v>116</v>
      </c>
    </row>
    <row r="3572" spans="1:7" x14ac:dyDescent="0.25">
      <c r="A3572" s="4" t="s">
        <v>4237</v>
      </c>
      <c r="B3572" s="5">
        <v>335691991703</v>
      </c>
      <c r="C3572" s="4" t="s">
        <v>12009</v>
      </c>
      <c r="D3572" s="4" t="s">
        <v>7938</v>
      </c>
      <c r="E3572" s="6" t="s">
        <v>7947</v>
      </c>
      <c r="F3572" s="5">
        <f>decoded[[#This Row],[FRT_DEC]]-B3571</f>
        <v>6</v>
      </c>
      <c r="G3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INFO]]))),G3571)</f>
        <v>116</v>
      </c>
    </row>
    <row r="3573" spans="1:7" x14ac:dyDescent="0.25">
      <c r="A3573" s="4" t="s">
        <v>4238</v>
      </c>
      <c r="B3573" s="5">
        <v>335691992765</v>
      </c>
      <c r="C3573" s="4" t="s">
        <v>12010</v>
      </c>
      <c r="D3573" s="4" t="s">
        <v>7842</v>
      </c>
      <c r="E3573" s="6" t="s">
        <v>7936</v>
      </c>
      <c r="F3573" s="5">
        <f>decoded[[#This Row],[FRT_DEC]]-B3572</f>
        <v>1062</v>
      </c>
      <c r="G3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INFO]]))),G3572)</f>
        <v>116</v>
      </c>
    </row>
    <row r="3574" spans="1:7" x14ac:dyDescent="0.25">
      <c r="A3574" s="4" t="s">
        <v>4239</v>
      </c>
      <c r="B3574" s="5">
        <v>335691993520</v>
      </c>
      <c r="C3574" s="4" t="s">
        <v>12011</v>
      </c>
      <c r="D3574" s="4" t="s">
        <v>7938</v>
      </c>
      <c r="E3574" s="6" t="s">
        <v>7939</v>
      </c>
      <c r="F3574" s="5">
        <f>decoded[[#This Row],[FRT_DEC]]-B3573</f>
        <v>755</v>
      </c>
      <c r="G3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INFO]]))),G3573)</f>
        <v>116</v>
      </c>
    </row>
    <row r="3575" spans="1:7" x14ac:dyDescent="0.25">
      <c r="A3575" s="4" t="s">
        <v>4241</v>
      </c>
      <c r="B3575" s="5">
        <v>335692012766</v>
      </c>
      <c r="C3575" s="4" t="s">
        <v>12012</v>
      </c>
      <c r="D3575" s="4" t="s">
        <v>7842</v>
      </c>
      <c r="E3575" s="6" t="s">
        <v>7936</v>
      </c>
      <c r="F3575" s="5">
        <f>decoded[[#This Row],[FRT_DEC]]-B3574</f>
        <v>19246</v>
      </c>
      <c r="G3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INFO]]))),G3574)</f>
        <v>116</v>
      </c>
    </row>
    <row r="3576" spans="1:7" x14ac:dyDescent="0.25">
      <c r="A3576" s="4" t="s">
        <v>4242</v>
      </c>
      <c r="B3576" s="5">
        <v>335692013505</v>
      </c>
      <c r="C3576" s="4" t="s">
        <v>12013</v>
      </c>
      <c r="D3576" s="4" t="s">
        <v>7938</v>
      </c>
      <c r="E3576" s="6" t="s">
        <v>7939</v>
      </c>
      <c r="F3576" s="5">
        <f>decoded[[#This Row],[FRT_DEC]]-B3575</f>
        <v>739</v>
      </c>
      <c r="G3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INFO]]))),G3575)</f>
        <v>116</v>
      </c>
    </row>
    <row r="3577" spans="1:7" x14ac:dyDescent="0.25">
      <c r="A3577" s="4" t="s">
        <v>4243</v>
      </c>
      <c r="B3577" s="5">
        <v>335692032765</v>
      </c>
      <c r="C3577" s="4" t="s">
        <v>12014</v>
      </c>
      <c r="D3577" s="4" t="s">
        <v>7842</v>
      </c>
      <c r="E3577" s="6" t="s">
        <v>7936</v>
      </c>
      <c r="F3577" s="5">
        <f>decoded[[#This Row],[FRT_DEC]]-B3576</f>
        <v>19260</v>
      </c>
      <c r="G3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INFO]]))),G3576)</f>
        <v>116</v>
      </c>
    </row>
    <row r="3578" spans="1:7" x14ac:dyDescent="0.25">
      <c r="A3578" s="4" t="s">
        <v>4244</v>
      </c>
      <c r="B3578" s="5">
        <v>335692033522</v>
      </c>
      <c r="C3578" s="4" t="s">
        <v>12015</v>
      </c>
      <c r="D3578" s="4" t="s">
        <v>7938</v>
      </c>
      <c r="E3578" s="6" t="s">
        <v>7939</v>
      </c>
      <c r="F3578" s="5">
        <f>decoded[[#This Row],[FRT_DEC]]-B3577</f>
        <v>757</v>
      </c>
      <c r="G3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INFO]]))),G3577)</f>
        <v>116</v>
      </c>
    </row>
    <row r="3579" spans="1:7" x14ac:dyDescent="0.25">
      <c r="A3579" s="4" t="s">
        <v>4245</v>
      </c>
      <c r="B3579" s="5">
        <v>335692052766</v>
      </c>
      <c r="C3579" s="4" t="s">
        <v>12016</v>
      </c>
      <c r="D3579" s="4" t="s">
        <v>7842</v>
      </c>
      <c r="E3579" s="6" t="s">
        <v>7936</v>
      </c>
      <c r="F3579" s="5">
        <f>decoded[[#This Row],[FRT_DEC]]-B3578</f>
        <v>19244</v>
      </c>
      <c r="G3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INFO]]))),G3578)</f>
        <v>116</v>
      </c>
    </row>
    <row r="3580" spans="1:7" x14ac:dyDescent="0.25">
      <c r="A3580" s="4" t="s">
        <v>4246</v>
      </c>
      <c r="B3580" s="5">
        <v>335692053511</v>
      </c>
      <c r="C3580" s="4" t="s">
        <v>12017</v>
      </c>
      <c r="D3580" s="4" t="s">
        <v>7938</v>
      </c>
      <c r="E3580" s="6" t="s">
        <v>7939</v>
      </c>
      <c r="F3580" s="5">
        <f>decoded[[#This Row],[FRT_DEC]]-B3579</f>
        <v>745</v>
      </c>
      <c r="G3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INFO]]))),G3579)</f>
        <v>116</v>
      </c>
    </row>
    <row r="3581" spans="1:7" x14ac:dyDescent="0.25">
      <c r="A3581" s="4" t="s">
        <v>4247</v>
      </c>
      <c r="B3581" s="5">
        <v>335692072766</v>
      </c>
      <c r="C3581" s="4" t="s">
        <v>12018</v>
      </c>
      <c r="D3581" s="4" t="s">
        <v>7842</v>
      </c>
      <c r="E3581" s="6" t="s">
        <v>7936</v>
      </c>
      <c r="F3581" s="5">
        <f>decoded[[#This Row],[FRT_DEC]]-B3580</f>
        <v>19255</v>
      </c>
      <c r="G3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INFO]]))),G3580)</f>
        <v>116</v>
      </c>
    </row>
    <row r="3582" spans="1:7" x14ac:dyDescent="0.25">
      <c r="A3582" s="4" t="s">
        <v>4248</v>
      </c>
      <c r="B3582" s="5">
        <v>335692073608</v>
      </c>
      <c r="C3582" s="4" t="s">
        <v>12019</v>
      </c>
      <c r="D3582" s="4" t="s">
        <v>7938</v>
      </c>
      <c r="E3582" s="6" t="s">
        <v>7939</v>
      </c>
      <c r="F3582" s="5">
        <f>decoded[[#This Row],[FRT_DEC]]-B3581</f>
        <v>842</v>
      </c>
      <c r="G3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INFO]]))),G3581)</f>
        <v>116</v>
      </c>
    </row>
    <row r="3583" spans="1:7" x14ac:dyDescent="0.25">
      <c r="A3583" s="4" t="s">
        <v>4249</v>
      </c>
      <c r="B3583" s="5">
        <v>335692091697</v>
      </c>
      <c r="C3583" s="4" t="s">
        <v>12020</v>
      </c>
      <c r="D3583" s="4" t="s">
        <v>7842</v>
      </c>
      <c r="E3583" s="6" t="s">
        <v>7945</v>
      </c>
      <c r="F3583" s="5">
        <f>decoded[[#This Row],[FRT_DEC]]-B3582</f>
        <v>18089</v>
      </c>
      <c r="G3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INFO]]))),G3582)</f>
        <v>116</v>
      </c>
    </row>
    <row r="3584" spans="1:7" x14ac:dyDescent="0.25">
      <c r="A3584" s="4" t="s">
        <v>4250</v>
      </c>
      <c r="B3584" s="5">
        <v>335692091704</v>
      </c>
      <c r="C3584" s="4" t="s">
        <v>12021</v>
      </c>
      <c r="D3584" s="4" t="s">
        <v>7938</v>
      </c>
      <c r="E3584" s="6" t="s">
        <v>7947</v>
      </c>
      <c r="F3584" s="5">
        <f>decoded[[#This Row],[FRT_DEC]]-B3583</f>
        <v>7</v>
      </c>
      <c r="G3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INFO]]))),G3583)</f>
        <v>116</v>
      </c>
    </row>
    <row r="3585" spans="1:7" x14ac:dyDescent="0.25">
      <c r="A3585" s="4" t="s">
        <v>4251</v>
      </c>
      <c r="B3585" s="5">
        <v>335692092765</v>
      </c>
      <c r="C3585" s="4" t="s">
        <v>12022</v>
      </c>
      <c r="D3585" s="4" t="s">
        <v>7842</v>
      </c>
      <c r="E3585" s="6" t="s">
        <v>7936</v>
      </c>
      <c r="F3585" s="5">
        <f>decoded[[#This Row],[FRT_DEC]]-B3584</f>
        <v>1061</v>
      </c>
      <c r="G3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INFO]]))),G3584)</f>
        <v>116</v>
      </c>
    </row>
    <row r="3586" spans="1:7" x14ac:dyDescent="0.25">
      <c r="A3586" s="4" t="s">
        <v>4252</v>
      </c>
      <c r="B3586" s="5">
        <v>335692093517</v>
      </c>
      <c r="C3586" s="4" t="s">
        <v>12023</v>
      </c>
      <c r="D3586" s="4" t="s">
        <v>7938</v>
      </c>
      <c r="E3586" s="6" t="s">
        <v>7939</v>
      </c>
      <c r="F3586" s="5">
        <f>decoded[[#This Row],[FRT_DEC]]-B3585</f>
        <v>752</v>
      </c>
      <c r="G3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INFO]]))),G3585)</f>
        <v>116</v>
      </c>
    </row>
    <row r="3587" spans="1:7" x14ac:dyDescent="0.25">
      <c r="A3587" s="4" t="s">
        <v>4253</v>
      </c>
      <c r="B3587" s="5">
        <v>335692112766</v>
      </c>
      <c r="C3587" s="4" t="s">
        <v>12024</v>
      </c>
      <c r="D3587" s="4" t="s">
        <v>7842</v>
      </c>
      <c r="E3587" s="6" t="s">
        <v>7936</v>
      </c>
      <c r="F3587" s="5">
        <f>decoded[[#This Row],[FRT_DEC]]-B3586</f>
        <v>19249</v>
      </c>
      <c r="G3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INFO]]))),G3586)</f>
        <v>116</v>
      </c>
    </row>
    <row r="3588" spans="1:7" x14ac:dyDescent="0.25">
      <c r="A3588" s="4" t="s">
        <v>4255</v>
      </c>
      <c r="B3588" s="5">
        <v>335692113512</v>
      </c>
      <c r="C3588" s="4" t="s">
        <v>12025</v>
      </c>
      <c r="D3588" s="4" t="s">
        <v>7938</v>
      </c>
      <c r="E3588" s="6" t="s">
        <v>7939</v>
      </c>
      <c r="F3588" s="5">
        <f>decoded[[#This Row],[FRT_DEC]]-B3587</f>
        <v>746</v>
      </c>
      <c r="G3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INFO]]))),G3587)</f>
        <v>116</v>
      </c>
    </row>
    <row r="3589" spans="1:7" x14ac:dyDescent="0.25">
      <c r="A3589" s="4" t="s">
        <v>4257</v>
      </c>
      <c r="B3589" s="5">
        <v>335692132765</v>
      </c>
      <c r="C3589" s="4" t="s">
        <v>12026</v>
      </c>
      <c r="D3589" s="4" t="s">
        <v>7842</v>
      </c>
      <c r="E3589" s="6" t="s">
        <v>7936</v>
      </c>
      <c r="F3589" s="5">
        <f>decoded[[#This Row],[FRT_DEC]]-B3588</f>
        <v>19253</v>
      </c>
      <c r="G3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INFO]]))),G3588)</f>
        <v>116</v>
      </c>
    </row>
    <row r="3590" spans="1:7" x14ac:dyDescent="0.25">
      <c r="A3590" s="4" t="s">
        <v>4258</v>
      </c>
      <c r="B3590" s="5">
        <v>335692133517</v>
      </c>
      <c r="C3590" s="4" t="s">
        <v>12027</v>
      </c>
      <c r="D3590" s="4" t="s">
        <v>7938</v>
      </c>
      <c r="E3590" s="6" t="s">
        <v>7939</v>
      </c>
      <c r="F3590" s="5">
        <f>decoded[[#This Row],[FRT_DEC]]-B3589</f>
        <v>752</v>
      </c>
      <c r="G3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INFO]]))),G3589)</f>
        <v>116</v>
      </c>
    </row>
    <row r="3591" spans="1:7" x14ac:dyDescent="0.25">
      <c r="A3591" s="4" t="s">
        <v>4259</v>
      </c>
      <c r="B3591" s="5">
        <v>335692152766</v>
      </c>
      <c r="C3591" s="4" t="s">
        <v>12028</v>
      </c>
      <c r="D3591" s="4" t="s">
        <v>7842</v>
      </c>
      <c r="E3591" s="6" t="s">
        <v>7936</v>
      </c>
      <c r="F3591" s="5">
        <f>decoded[[#This Row],[FRT_DEC]]-B3590</f>
        <v>19249</v>
      </c>
      <c r="G3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INFO]]))),G3590)</f>
        <v>116</v>
      </c>
    </row>
    <row r="3592" spans="1:7" x14ac:dyDescent="0.25">
      <c r="A3592" s="4" t="s">
        <v>4260</v>
      </c>
      <c r="B3592" s="5">
        <v>335692153593</v>
      </c>
      <c r="C3592" s="4" t="s">
        <v>12029</v>
      </c>
      <c r="D3592" s="4" t="s">
        <v>7938</v>
      </c>
      <c r="E3592" s="6" t="s">
        <v>7939</v>
      </c>
      <c r="F3592" s="5">
        <f>decoded[[#This Row],[FRT_DEC]]-B3591</f>
        <v>827</v>
      </c>
      <c r="G3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INFO]]))),G3591)</f>
        <v>116</v>
      </c>
    </row>
    <row r="3593" spans="1:7" x14ac:dyDescent="0.25">
      <c r="A3593" s="4" t="s">
        <v>4261</v>
      </c>
      <c r="B3593" s="5">
        <v>335692172766</v>
      </c>
      <c r="C3593" s="4" t="s">
        <v>12030</v>
      </c>
      <c r="D3593" s="4" t="s">
        <v>7842</v>
      </c>
      <c r="E3593" s="6" t="s">
        <v>7936</v>
      </c>
      <c r="F3593" s="5">
        <f>decoded[[#This Row],[FRT_DEC]]-B3592</f>
        <v>19173</v>
      </c>
      <c r="G3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INFO]]))),G3592)</f>
        <v>116</v>
      </c>
    </row>
    <row r="3594" spans="1:7" x14ac:dyDescent="0.25">
      <c r="A3594" s="4" t="s">
        <v>4262</v>
      </c>
      <c r="B3594" s="5">
        <v>335692173523</v>
      </c>
      <c r="C3594" s="4" t="s">
        <v>12031</v>
      </c>
      <c r="D3594" s="4" t="s">
        <v>7938</v>
      </c>
      <c r="E3594" s="6" t="s">
        <v>7939</v>
      </c>
      <c r="F3594" s="5">
        <f>decoded[[#This Row],[FRT_DEC]]-B3593</f>
        <v>757</v>
      </c>
      <c r="G3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INFO]]))),G3593)</f>
        <v>116</v>
      </c>
    </row>
    <row r="3595" spans="1:7" x14ac:dyDescent="0.25">
      <c r="A3595" s="4" t="s">
        <v>4263</v>
      </c>
      <c r="B3595" s="5">
        <v>335692191710</v>
      </c>
      <c r="C3595" s="4" t="s">
        <v>12032</v>
      </c>
      <c r="D3595" s="4" t="s">
        <v>7842</v>
      </c>
      <c r="E3595" s="6" t="s">
        <v>7945</v>
      </c>
      <c r="F3595" s="5">
        <f>decoded[[#This Row],[FRT_DEC]]-B3594</f>
        <v>18187</v>
      </c>
      <c r="G3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INFO]]))),G3594)</f>
        <v>116</v>
      </c>
    </row>
    <row r="3596" spans="1:7" x14ac:dyDescent="0.25">
      <c r="A3596" s="4" t="s">
        <v>4264</v>
      </c>
      <c r="B3596" s="5">
        <v>335692191718</v>
      </c>
      <c r="C3596" s="4" t="s">
        <v>12033</v>
      </c>
      <c r="D3596" s="4" t="s">
        <v>7938</v>
      </c>
      <c r="E3596" s="6" t="s">
        <v>7947</v>
      </c>
      <c r="F3596" s="5">
        <f>decoded[[#This Row],[FRT_DEC]]-B3595</f>
        <v>8</v>
      </c>
      <c r="G3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INFO]]))),G3595)</f>
        <v>116</v>
      </c>
    </row>
    <row r="3597" spans="1:7" x14ac:dyDescent="0.25">
      <c r="A3597" s="4" t="s">
        <v>4265</v>
      </c>
      <c r="B3597" s="5">
        <v>335692192765</v>
      </c>
      <c r="C3597" s="4" t="s">
        <v>12034</v>
      </c>
      <c r="D3597" s="4" t="s">
        <v>7842</v>
      </c>
      <c r="E3597" s="6" t="s">
        <v>7936</v>
      </c>
      <c r="F3597" s="5">
        <f>decoded[[#This Row],[FRT_DEC]]-B3596</f>
        <v>1047</v>
      </c>
      <c r="G3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INFO]]))),G3596)</f>
        <v>116</v>
      </c>
    </row>
    <row r="3598" spans="1:7" x14ac:dyDescent="0.25">
      <c r="A3598" s="4" t="s">
        <v>4266</v>
      </c>
      <c r="B3598" s="5">
        <v>335692193520</v>
      </c>
      <c r="C3598" s="4" t="s">
        <v>12035</v>
      </c>
      <c r="D3598" s="4" t="s">
        <v>7938</v>
      </c>
      <c r="E3598" s="6" t="s">
        <v>7939</v>
      </c>
      <c r="F3598" s="5">
        <f>decoded[[#This Row],[FRT_DEC]]-B3597</f>
        <v>755</v>
      </c>
      <c r="G3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INFO]]))),G3597)</f>
        <v>116</v>
      </c>
    </row>
    <row r="3599" spans="1:7" x14ac:dyDescent="0.25">
      <c r="A3599" s="4" t="s">
        <v>4267</v>
      </c>
      <c r="B3599" s="5">
        <v>335692209018</v>
      </c>
      <c r="C3599" s="4" t="s">
        <v>12036</v>
      </c>
      <c r="D3599" s="4" t="s">
        <v>7842</v>
      </c>
      <c r="E3599" s="6" t="s">
        <v>7989</v>
      </c>
      <c r="F3599" s="5">
        <f>decoded[[#This Row],[FRT_DEC]]-B3598</f>
        <v>15498</v>
      </c>
      <c r="G3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INFO]]))),G3598)</f>
        <v>116</v>
      </c>
    </row>
    <row r="3600" spans="1:7" x14ac:dyDescent="0.25">
      <c r="A3600" s="4" t="s">
        <v>4268</v>
      </c>
      <c r="B3600" s="5">
        <v>335692209060</v>
      </c>
      <c r="C3600" s="4" t="s">
        <v>12037</v>
      </c>
      <c r="D3600" s="4" t="s">
        <v>7938</v>
      </c>
      <c r="E3600" s="6" t="s">
        <v>7991</v>
      </c>
      <c r="F3600" s="5">
        <f>decoded[[#This Row],[FRT_DEC]]-B3599</f>
        <v>42</v>
      </c>
      <c r="G3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INFO]]))),G3599)</f>
        <v>116</v>
      </c>
    </row>
    <row r="3601" spans="1:7" x14ac:dyDescent="0.25">
      <c r="A3601" s="4" t="s">
        <v>4269</v>
      </c>
      <c r="B3601" s="5">
        <v>335692209063</v>
      </c>
      <c r="C3601" s="4" t="s">
        <v>12038</v>
      </c>
      <c r="D3601" s="4" t="s">
        <v>7842</v>
      </c>
      <c r="E3601" s="6" t="s">
        <v>7993</v>
      </c>
      <c r="F3601" s="5">
        <f>decoded[[#This Row],[FRT_DEC]]-B3600</f>
        <v>3</v>
      </c>
      <c r="G3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INFO]]))),G3600)</f>
        <v>116</v>
      </c>
    </row>
    <row r="3602" spans="1:7" x14ac:dyDescent="0.25">
      <c r="A3602" s="4" t="s">
        <v>4270</v>
      </c>
      <c r="B3602" s="5">
        <v>335692209081</v>
      </c>
      <c r="C3602" s="4" t="s">
        <v>12039</v>
      </c>
      <c r="D3602" s="4" t="s">
        <v>1099</v>
      </c>
      <c r="E3602" s="6" t="s">
        <v>2081</v>
      </c>
      <c r="F3602" s="5">
        <f>decoded[[#This Row],[FRT_DEC]]-B3601</f>
        <v>18</v>
      </c>
      <c r="G3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INFO]]))),G3601)</f>
        <v>116</v>
      </c>
    </row>
    <row r="3603" spans="1:7" x14ac:dyDescent="0.25">
      <c r="A3603" s="4" t="s">
        <v>4271</v>
      </c>
      <c r="B3603" s="5">
        <v>335692209086</v>
      </c>
      <c r="C3603" s="4" t="s">
        <v>12040</v>
      </c>
      <c r="D3603" s="4" t="s">
        <v>1099</v>
      </c>
      <c r="E3603" s="6" t="s">
        <v>2089</v>
      </c>
      <c r="F3603" s="5">
        <f>decoded[[#This Row],[FRT_DEC]]-B3602</f>
        <v>5</v>
      </c>
      <c r="G3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INFO]]))),G3602)</f>
        <v>116</v>
      </c>
    </row>
    <row r="3604" spans="1:7" x14ac:dyDescent="0.25">
      <c r="A3604" s="4" t="s">
        <v>4272</v>
      </c>
      <c r="B3604" s="5">
        <v>335692209093</v>
      </c>
      <c r="C3604" s="4" t="s">
        <v>12041</v>
      </c>
      <c r="D3604" s="4" t="s">
        <v>72</v>
      </c>
      <c r="E3604" s="6" t="s">
        <v>7893</v>
      </c>
      <c r="F3604" s="5">
        <f>decoded[[#This Row],[FRT_DEC]]-B3603</f>
        <v>7</v>
      </c>
      <c r="G3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INFO]]))),G3603)</f>
        <v>116</v>
      </c>
    </row>
    <row r="3605" spans="1:7" x14ac:dyDescent="0.25">
      <c r="A3605" s="4" t="s">
        <v>4273</v>
      </c>
      <c r="B3605" s="5">
        <v>335692210145</v>
      </c>
      <c r="C3605" s="4" t="s">
        <v>12042</v>
      </c>
      <c r="D3605" s="4" t="s">
        <v>7938</v>
      </c>
      <c r="E3605" s="6" t="s">
        <v>7998</v>
      </c>
      <c r="F3605" s="5">
        <f>decoded[[#This Row],[FRT_DEC]]-B3604</f>
        <v>1052</v>
      </c>
      <c r="G3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INFO]]))),G3604)</f>
        <v>116</v>
      </c>
    </row>
    <row r="3606" spans="1:7" x14ac:dyDescent="0.25">
      <c r="A3606" s="4" t="s">
        <v>4274</v>
      </c>
      <c r="B3606" s="5">
        <v>335692214176</v>
      </c>
      <c r="C3606" s="4" t="s">
        <v>12043</v>
      </c>
      <c r="D3606" s="4" t="s">
        <v>5</v>
      </c>
      <c r="E3606" s="6" t="s">
        <v>12044</v>
      </c>
      <c r="F3606" s="5">
        <f>decoded[[#This Row],[FRT_DEC]]-B3605</f>
        <v>4031</v>
      </c>
      <c r="G3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INFO]]))),G3605)</f>
        <v>116</v>
      </c>
    </row>
    <row r="3607" spans="1:7" x14ac:dyDescent="0.25">
      <c r="A3607" s="4" t="s">
        <v>4275</v>
      </c>
      <c r="B3607" s="5">
        <v>335692214178</v>
      </c>
      <c r="C3607" s="4" t="s">
        <v>12045</v>
      </c>
      <c r="D3607" s="4" t="s">
        <v>5</v>
      </c>
      <c r="E3607" s="6" t="s">
        <v>7877</v>
      </c>
      <c r="F3607" s="5">
        <f>decoded[[#This Row],[FRT_DEC]]-B3606</f>
        <v>2</v>
      </c>
      <c r="G3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INFO]]))),G3606)</f>
        <v>116</v>
      </c>
    </row>
    <row r="3608" spans="1:7" x14ac:dyDescent="0.25">
      <c r="A3608" s="4" t="s">
        <v>4276</v>
      </c>
      <c r="B3608" s="5">
        <v>335692214181</v>
      </c>
      <c r="C3608" s="4" t="s">
        <v>12046</v>
      </c>
      <c r="D3608" s="4" t="s">
        <v>3686</v>
      </c>
      <c r="E3608" s="6" t="s">
        <v>12047</v>
      </c>
      <c r="F3608" s="5">
        <f>decoded[[#This Row],[FRT_DEC]]-B3607</f>
        <v>3</v>
      </c>
      <c r="G3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INFO]]))),G3607)</f>
        <v>116</v>
      </c>
    </row>
    <row r="3609" spans="1:7" x14ac:dyDescent="0.25">
      <c r="A3609" s="4" t="s">
        <v>4277</v>
      </c>
      <c r="B3609" s="5">
        <v>335692214184</v>
      </c>
      <c r="C3609" s="4" t="s">
        <v>12048</v>
      </c>
      <c r="D3609" s="4" t="s">
        <v>3686</v>
      </c>
      <c r="E3609" s="6" t="s">
        <v>7878</v>
      </c>
      <c r="F3609" s="5">
        <f>decoded[[#This Row],[FRT_DEC]]-B3608</f>
        <v>3</v>
      </c>
      <c r="G3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INFO]]))),G3608)</f>
        <v>116</v>
      </c>
    </row>
    <row r="3610" spans="1:7" x14ac:dyDescent="0.25">
      <c r="A3610" s="4" t="s">
        <v>4278</v>
      </c>
      <c r="B3610" s="5">
        <v>335692214193</v>
      </c>
      <c r="C3610" s="4" t="s">
        <v>12049</v>
      </c>
      <c r="D3610" s="4" t="s">
        <v>7842</v>
      </c>
      <c r="E3610" s="6" t="s">
        <v>8006</v>
      </c>
      <c r="F3610" s="5">
        <f>decoded[[#This Row],[FRT_DEC]]-B3609</f>
        <v>9</v>
      </c>
      <c r="G3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INFO]]))),G3609)</f>
        <v>116</v>
      </c>
    </row>
    <row r="3611" spans="1:7" x14ac:dyDescent="0.25">
      <c r="A3611" s="4" t="s">
        <v>4279</v>
      </c>
      <c r="B3611" s="5">
        <v>335692214216</v>
      </c>
      <c r="C3611" s="4" t="s">
        <v>12050</v>
      </c>
      <c r="D3611" s="4" t="s">
        <v>1099</v>
      </c>
      <c r="E3611" s="6" t="s">
        <v>7894</v>
      </c>
      <c r="F3611" s="5">
        <f>decoded[[#This Row],[FRT_DEC]]-B3610</f>
        <v>23</v>
      </c>
      <c r="G3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INFO]]))),G3610)</f>
        <v>116</v>
      </c>
    </row>
    <row r="3612" spans="1:7" x14ac:dyDescent="0.25">
      <c r="A3612" s="4" t="s">
        <v>4280</v>
      </c>
      <c r="B3612" s="5">
        <v>335692214235</v>
      </c>
      <c r="C3612" s="4" t="s">
        <v>12051</v>
      </c>
      <c r="D3612" s="4" t="s">
        <v>72</v>
      </c>
      <c r="E3612" s="6" t="s">
        <v>3683</v>
      </c>
      <c r="F3612" s="5">
        <f>decoded[[#This Row],[FRT_DEC]]-B3611</f>
        <v>19</v>
      </c>
      <c r="G3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INFO]]))),G3611)</f>
        <v>116</v>
      </c>
    </row>
    <row r="3613" spans="1:7" x14ac:dyDescent="0.25">
      <c r="A3613" s="4" t="s">
        <v>4281</v>
      </c>
      <c r="B3613" s="5">
        <v>335692214239</v>
      </c>
      <c r="C3613" s="4" t="s">
        <v>12052</v>
      </c>
      <c r="D3613" s="4" t="s">
        <v>72</v>
      </c>
      <c r="E3613" s="6" t="s">
        <v>2088</v>
      </c>
      <c r="F3613" s="5">
        <f>decoded[[#This Row],[FRT_DEC]]-B3612</f>
        <v>4</v>
      </c>
      <c r="G3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INFO]]))),G3612)</f>
        <v>116</v>
      </c>
    </row>
    <row r="3614" spans="1:7" x14ac:dyDescent="0.25">
      <c r="A3614" s="4" t="s">
        <v>4282</v>
      </c>
      <c r="B3614" s="5">
        <v>335692214253</v>
      </c>
      <c r="C3614" s="4" t="s">
        <v>12053</v>
      </c>
      <c r="D3614" s="4" t="s">
        <v>72</v>
      </c>
      <c r="E3614" s="6" t="s">
        <v>2107</v>
      </c>
      <c r="F3614" s="5">
        <f>decoded[[#This Row],[FRT_DEC]]-B3613</f>
        <v>14</v>
      </c>
      <c r="G3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INFO]]))),G3613)</f>
        <v>116</v>
      </c>
    </row>
    <row r="3615" spans="1:7" x14ac:dyDescent="0.25">
      <c r="A3615" s="4" t="s">
        <v>4283</v>
      </c>
      <c r="B3615" s="5">
        <v>335692215004</v>
      </c>
      <c r="C3615" s="4" t="s">
        <v>12054</v>
      </c>
      <c r="D3615" s="4" t="s">
        <v>7938</v>
      </c>
      <c r="E3615" s="6" t="s">
        <v>8012</v>
      </c>
      <c r="F3615" s="5">
        <f>decoded[[#This Row],[FRT_DEC]]-B3614</f>
        <v>751</v>
      </c>
      <c r="G3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INFO]]))),G3614)</f>
        <v>116</v>
      </c>
    </row>
    <row r="3616" spans="1:7" x14ac:dyDescent="0.25">
      <c r="A3616" s="4" t="s">
        <v>4284</v>
      </c>
      <c r="B3616" s="5">
        <v>335692232765</v>
      </c>
      <c r="C3616" s="4" t="s">
        <v>12055</v>
      </c>
      <c r="D3616" s="4" t="s">
        <v>7842</v>
      </c>
      <c r="E3616" s="6" t="s">
        <v>7936</v>
      </c>
      <c r="F3616" s="5">
        <f>decoded[[#This Row],[FRT_DEC]]-B3615</f>
        <v>17761</v>
      </c>
      <c r="G3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INFO]]))),G3615)</f>
        <v>116</v>
      </c>
    </row>
    <row r="3617" spans="1:7" x14ac:dyDescent="0.25">
      <c r="A3617" s="4" t="s">
        <v>4285</v>
      </c>
      <c r="B3617" s="5">
        <v>335692233508</v>
      </c>
      <c r="C3617" s="4" t="s">
        <v>12056</v>
      </c>
      <c r="D3617" s="4" t="s">
        <v>7938</v>
      </c>
      <c r="E3617" s="6" t="s">
        <v>7939</v>
      </c>
      <c r="F3617" s="5">
        <f>decoded[[#This Row],[FRT_DEC]]-B3616</f>
        <v>743</v>
      </c>
      <c r="G3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INFO]]))),G3616)</f>
        <v>116</v>
      </c>
    </row>
    <row r="3618" spans="1:7" x14ac:dyDescent="0.25">
      <c r="A3618" s="4" t="s">
        <v>4286</v>
      </c>
      <c r="B3618" s="5">
        <v>335692252765</v>
      </c>
      <c r="C3618" s="4" t="s">
        <v>12057</v>
      </c>
      <c r="D3618" s="4" t="s">
        <v>7842</v>
      </c>
      <c r="E3618" s="6" t="s">
        <v>7936</v>
      </c>
      <c r="F3618" s="5">
        <f>decoded[[#This Row],[FRT_DEC]]-B3617</f>
        <v>19257</v>
      </c>
      <c r="G3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INFO]]))),G3617)</f>
        <v>116</v>
      </c>
    </row>
    <row r="3619" spans="1:7" x14ac:dyDescent="0.25">
      <c r="A3619" s="4" t="s">
        <v>4287</v>
      </c>
      <c r="B3619" s="5">
        <v>335692253503</v>
      </c>
      <c r="C3619" s="4" t="s">
        <v>12058</v>
      </c>
      <c r="D3619" s="4" t="s">
        <v>7938</v>
      </c>
      <c r="E3619" s="6" t="s">
        <v>7939</v>
      </c>
      <c r="F3619" s="5">
        <f>decoded[[#This Row],[FRT_DEC]]-B3618</f>
        <v>738</v>
      </c>
      <c r="G3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INFO]]))),G3618)</f>
        <v>116</v>
      </c>
    </row>
    <row r="3620" spans="1:7" x14ac:dyDescent="0.25">
      <c r="A3620" s="4" t="s">
        <v>4288</v>
      </c>
      <c r="B3620" s="5">
        <v>335692272768</v>
      </c>
      <c r="C3620" s="4" t="s">
        <v>12059</v>
      </c>
      <c r="D3620" s="4" t="s">
        <v>7842</v>
      </c>
      <c r="E3620" s="6" t="s">
        <v>7936</v>
      </c>
      <c r="F3620" s="5">
        <f>decoded[[#This Row],[FRT_DEC]]-B3619</f>
        <v>19265</v>
      </c>
      <c r="G3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INFO]]))),G3619)</f>
        <v>116</v>
      </c>
    </row>
    <row r="3621" spans="1:7" x14ac:dyDescent="0.25">
      <c r="A3621" s="4" t="s">
        <v>4289</v>
      </c>
      <c r="B3621" s="5">
        <v>335692273556</v>
      </c>
      <c r="C3621" s="4" t="s">
        <v>12060</v>
      </c>
      <c r="D3621" s="4" t="s">
        <v>7938</v>
      </c>
      <c r="E3621" s="6" t="s">
        <v>7939</v>
      </c>
      <c r="F3621" s="5">
        <f>decoded[[#This Row],[FRT_DEC]]-B3620</f>
        <v>788</v>
      </c>
      <c r="G3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INFO]]))),G3620)</f>
        <v>116</v>
      </c>
    </row>
    <row r="3622" spans="1:7" x14ac:dyDescent="0.25">
      <c r="A3622" s="4" t="s">
        <v>4290</v>
      </c>
      <c r="B3622" s="5">
        <v>335692273560</v>
      </c>
      <c r="C3622" s="4" t="s">
        <v>12061</v>
      </c>
      <c r="D3622" s="4" t="s">
        <v>7842</v>
      </c>
      <c r="E3622" s="6" t="s">
        <v>7989</v>
      </c>
      <c r="F3622" s="5">
        <f>decoded[[#This Row],[FRT_DEC]]-B3621</f>
        <v>4</v>
      </c>
      <c r="G3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INFO]]))),G3621)</f>
        <v>116</v>
      </c>
    </row>
    <row r="3623" spans="1:7" x14ac:dyDescent="0.25">
      <c r="A3623" s="4" t="s">
        <v>4291</v>
      </c>
      <c r="B3623" s="5">
        <v>335692273565</v>
      </c>
      <c r="C3623" s="4" t="s">
        <v>12062</v>
      </c>
      <c r="D3623" s="4" t="s">
        <v>292</v>
      </c>
      <c r="E3623" s="6" t="s">
        <v>12063</v>
      </c>
      <c r="F3623" s="5">
        <f>decoded[[#This Row],[FRT_DEC]]-B3622</f>
        <v>5</v>
      </c>
      <c r="G3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INFO]]))),G3622)</f>
        <v>116</v>
      </c>
    </row>
    <row r="3624" spans="1:7" x14ac:dyDescent="0.25">
      <c r="A3624" s="4" t="s">
        <v>4292</v>
      </c>
      <c r="B3624" s="5">
        <v>335692273570</v>
      </c>
      <c r="C3624" s="4" t="s">
        <v>12064</v>
      </c>
      <c r="D3624" s="4" t="s">
        <v>216</v>
      </c>
      <c r="E3624" s="6" t="s">
        <v>3970</v>
      </c>
      <c r="F3624" s="5">
        <f>decoded[[#This Row],[FRT_DEC]]-B3623</f>
        <v>5</v>
      </c>
      <c r="G3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INFO]]))),G3623)</f>
        <v>116</v>
      </c>
    </row>
    <row r="3625" spans="1:7" x14ac:dyDescent="0.25">
      <c r="A3625" s="4" t="s">
        <v>4293</v>
      </c>
      <c r="B3625" s="5">
        <v>335692273617</v>
      </c>
      <c r="C3625" s="4" t="s">
        <v>12065</v>
      </c>
      <c r="D3625" s="4" t="s">
        <v>221</v>
      </c>
      <c r="E3625" s="6" t="s">
        <v>222</v>
      </c>
      <c r="F3625" s="5">
        <f>decoded[[#This Row],[FRT_DEC]]-B3624</f>
        <v>47</v>
      </c>
      <c r="G3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INFO]]))),G3624)</f>
        <v>116</v>
      </c>
    </row>
    <row r="3626" spans="1:7" x14ac:dyDescent="0.25">
      <c r="A3626" s="4" t="s">
        <v>4294</v>
      </c>
      <c r="B3626" s="5">
        <v>335692273631</v>
      </c>
      <c r="C3626" s="4" t="s">
        <v>12066</v>
      </c>
      <c r="D3626" s="4" t="s">
        <v>40</v>
      </c>
      <c r="E3626" s="6" t="s">
        <v>293</v>
      </c>
      <c r="F3626" s="5">
        <f>decoded[[#This Row],[FRT_DEC]]-B3625</f>
        <v>14</v>
      </c>
      <c r="G3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INFO]]))),G3625)</f>
        <v>116</v>
      </c>
    </row>
    <row r="3627" spans="1:7" x14ac:dyDescent="0.25">
      <c r="A3627" s="4" t="s">
        <v>4295</v>
      </c>
      <c r="B3627" s="5">
        <v>335692273641</v>
      </c>
      <c r="C3627" s="4" t="s">
        <v>12067</v>
      </c>
      <c r="D3627" s="4" t="s">
        <v>2045</v>
      </c>
      <c r="E3627" s="6" t="s">
        <v>8098</v>
      </c>
      <c r="F3627" s="5">
        <f>decoded[[#This Row],[FRT_DEC]]-B3626</f>
        <v>10</v>
      </c>
      <c r="G3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INFO]]))),G3626)</f>
        <v>116</v>
      </c>
    </row>
    <row r="3628" spans="1:7" x14ac:dyDescent="0.25">
      <c r="A3628" s="4" t="s">
        <v>4296</v>
      </c>
      <c r="B3628" s="5">
        <v>335692273644</v>
      </c>
      <c r="C3628" s="4" t="s">
        <v>12068</v>
      </c>
      <c r="D3628" s="4" t="s">
        <v>294</v>
      </c>
      <c r="E3628" s="6" t="s">
        <v>12069</v>
      </c>
      <c r="F3628" s="5">
        <f>decoded[[#This Row],[FRT_DEC]]-B3627</f>
        <v>3</v>
      </c>
      <c r="G3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INFO]]))),G3627)</f>
        <v>116</v>
      </c>
    </row>
    <row r="3629" spans="1:7" x14ac:dyDescent="0.25">
      <c r="A3629" s="4" t="s">
        <v>4297</v>
      </c>
      <c r="B3629" s="5">
        <v>335692273647</v>
      </c>
      <c r="C3629" s="4" t="s">
        <v>12070</v>
      </c>
      <c r="D3629" s="4" t="s">
        <v>7938</v>
      </c>
      <c r="E3629" s="6" t="s">
        <v>7991</v>
      </c>
      <c r="F3629" s="5">
        <f>decoded[[#This Row],[FRT_DEC]]-B3628</f>
        <v>3</v>
      </c>
      <c r="G3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INFO]]))),G3628)</f>
        <v>116</v>
      </c>
    </row>
    <row r="3630" spans="1:7" x14ac:dyDescent="0.25">
      <c r="A3630" s="4" t="s">
        <v>4298</v>
      </c>
      <c r="B3630" s="5">
        <v>335692274603</v>
      </c>
      <c r="C3630" s="4" t="s">
        <v>12071</v>
      </c>
      <c r="D3630" s="4" t="s">
        <v>7842</v>
      </c>
      <c r="E3630" s="6" t="s">
        <v>7993</v>
      </c>
      <c r="F3630" s="5">
        <f>decoded[[#This Row],[FRT_DEC]]-B3629</f>
        <v>956</v>
      </c>
      <c r="G3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INFO]]))),G3629)</f>
        <v>116</v>
      </c>
    </row>
    <row r="3631" spans="1:7" x14ac:dyDescent="0.25">
      <c r="A3631" s="4" t="s">
        <v>4299</v>
      </c>
      <c r="B3631" s="5">
        <v>335692274623</v>
      </c>
      <c r="C3631" s="4" t="s">
        <v>12072</v>
      </c>
      <c r="D3631" s="4" t="s">
        <v>1099</v>
      </c>
      <c r="E3631" s="6" t="s">
        <v>2081</v>
      </c>
      <c r="F3631" s="5">
        <f>decoded[[#This Row],[FRT_DEC]]-B3630</f>
        <v>20</v>
      </c>
      <c r="G3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INFO]]))),G3630)</f>
        <v>116</v>
      </c>
    </row>
    <row r="3632" spans="1:7" x14ac:dyDescent="0.25">
      <c r="A3632" s="4" t="s">
        <v>4300</v>
      </c>
      <c r="B3632" s="5">
        <v>335692274626</v>
      </c>
      <c r="C3632" s="4" t="s">
        <v>12073</v>
      </c>
      <c r="D3632" s="4" t="s">
        <v>1099</v>
      </c>
      <c r="E3632" s="6" t="s">
        <v>2089</v>
      </c>
      <c r="F3632" s="5">
        <f>decoded[[#This Row],[FRT_DEC]]-B3631</f>
        <v>3</v>
      </c>
      <c r="G3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INFO]]))),G3631)</f>
        <v>116</v>
      </c>
    </row>
    <row r="3633" spans="1:7" x14ac:dyDescent="0.25">
      <c r="A3633" s="4" t="s">
        <v>4301</v>
      </c>
      <c r="B3633" s="5">
        <v>335692274634</v>
      </c>
      <c r="C3633" s="4" t="s">
        <v>12074</v>
      </c>
      <c r="D3633" s="4" t="s">
        <v>72</v>
      </c>
      <c r="E3633" s="6" t="s">
        <v>2090</v>
      </c>
      <c r="F3633" s="5">
        <f>decoded[[#This Row],[FRT_DEC]]-B3632</f>
        <v>8</v>
      </c>
      <c r="G3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INFO]]))),G3632)</f>
        <v>116</v>
      </c>
    </row>
    <row r="3634" spans="1:7" x14ac:dyDescent="0.25">
      <c r="A3634" s="4" t="s">
        <v>4302</v>
      </c>
      <c r="B3634" s="5">
        <v>335692274649</v>
      </c>
      <c r="C3634" s="4" t="s">
        <v>12075</v>
      </c>
      <c r="D3634" s="4" t="s">
        <v>6</v>
      </c>
      <c r="E3634" s="6" t="s">
        <v>12076</v>
      </c>
      <c r="F3634" s="5">
        <f>decoded[[#This Row],[FRT_DEC]]-B3633</f>
        <v>15</v>
      </c>
      <c r="G3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INFO]]))),G3633)</f>
        <v>117</v>
      </c>
    </row>
    <row r="3635" spans="1:7" x14ac:dyDescent="0.25">
      <c r="A3635" s="4" t="s">
        <v>4303</v>
      </c>
      <c r="B3635" s="5">
        <v>335692274673</v>
      </c>
      <c r="C3635" s="4" t="s">
        <v>12077</v>
      </c>
      <c r="D3635" s="4" t="s">
        <v>72</v>
      </c>
      <c r="E3635" s="6" t="s">
        <v>2092</v>
      </c>
      <c r="F3635" s="5">
        <f>decoded[[#This Row],[FRT_DEC]]-B3634</f>
        <v>24</v>
      </c>
      <c r="G3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INFO]]))),G3634)</f>
        <v>117</v>
      </c>
    </row>
    <row r="3636" spans="1:7" x14ac:dyDescent="0.25">
      <c r="A3636" s="4" t="s">
        <v>4304</v>
      </c>
      <c r="B3636" s="5">
        <v>335692274696</v>
      </c>
      <c r="C3636" s="4" t="s">
        <v>12078</v>
      </c>
      <c r="D3636" s="4" t="s">
        <v>3671</v>
      </c>
      <c r="E3636" s="6" t="s">
        <v>12079</v>
      </c>
      <c r="F3636" s="5">
        <f>decoded[[#This Row],[FRT_DEC]]-B3635</f>
        <v>23</v>
      </c>
      <c r="G3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INFO]]))),G3635)</f>
        <v>117</v>
      </c>
    </row>
    <row r="3637" spans="1:7" x14ac:dyDescent="0.25">
      <c r="A3637" s="4" t="s">
        <v>4305</v>
      </c>
      <c r="B3637" s="5">
        <v>335692274698</v>
      </c>
      <c r="C3637" s="4" t="s">
        <v>12080</v>
      </c>
      <c r="D3637" s="4" t="s">
        <v>3671</v>
      </c>
      <c r="E3637" s="6" t="s">
        <v>7881</v>
      </c>
      <c r="F3637" s="5">
        <f>decoded[[#This Row],[FRT_DEC]]-B3636</f>
        <v>2</v>
      </c>
      <c r="G3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INFO]]))),G3636)</f>
        <v>117</v>
      </c>
    </row>
    <row r="3638" spans="1:7" x14ac:dyDescent="0.25">
      <c r="A3638" s="4" t="s">
        <v>4306</v>
      </c>
      <c r="B3638" s="5">
        <v>335692275625</v>
      </c>
      <c r="C3638" s="4" t="s">
        <v>12081</v>
      </c>
      <c r="D3638" s="4" t="s">
        <v>249</v>
      </c>
      <c r="E3638" s="6" t="s">
        <v>12082</v>
      </c>
      <c r="F3638" s="5">
        <f>decoded[[#This Row],[FRT_DEC]]-B3637</f>
        <v>927</v>
      </c>
      <c r="G3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INFO]]))),G3637)</f>
        <v>117</v>
      </c>
    </row>
    <row r="3639" spans="1:7" x14ac:dyDescent="0.25">
      <c r="A3639" s="4" t="s">
        <v>4307</v>
      </c>
      <c r="B3639" s="5">
        <v>335692275629</v>
      </c>
      <c r="C3639" s="4" t="s">
        <v>12083</v>
      </c>
      <c r="D3639" s="4" t="s">
        <v>7938</v>
      </c>
      <c r="E3639" s="6" t="s">
        <v>7998</v>
      </c>
      <c r="F3639" s="5">
        <f>decoded[[#This Row],[FRT_DEC]]-B3638</f>
        <v>4</v>
      </c>
      <c r="G3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INFO]]))),G3638)</f>
        <v>117</v>
      </c>
    </row>
    <row r="3640" spans="1:7" x14ac:dyDescent="0.25">
      <c r="A3640" s="4" t="s">
        <v>4308</v>
      </c>
      <c r="B3640" s="5">
        <v>335692279257</v>
      </c>
      <c r="C3640" s="4" t="s">
        <v>12084</v>
      </c>
      <c r="D3640" s="4" t="s">
        <v>5</v>
      </c>
      <c r="E3640" s="6" t="s">
        <v>12085</v>
      </c>
      <c r="F3640" s="5">
        <f>decoded[[#This Row],[FRT_DEC]]-B3639</f>
        <v>3628</v>
      </c>
      <c r="G3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INFO]]))),G3639)</f>
        <v>117</v>
      </c>
    </row>
    <row r="3641" spans="1:7" x14ac:dyDescent="0.25">
      <c r="A3641" s="4" t="s">
        <v>4309</v>
      </c>
      <c r="B3641" s="5">
        <v>335692279260</v>
      </c>
      <c r="C3641" s="4" t="s">
        <v>12086</v>
      </c>
      <c r="D3641" s="4" t="s">
        <v>5</v>
      </c>
      <c r="E3641" s="6" t="s">
        <v>7877</v>
      </c>
      <c r="F3641" s="5">
        <f>decoded[[#This Row],[FRT_DEC]]-B3640</f>
        <v>3</v>
      </c>
      <c r="G3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INFO]]))),G3640)</f>
        <v>117</v>
      </c>
    </row>
    <row r="3642" spans="1:7" x14ac:dyDescent="0.25">
      <c r="A3642" s="4" t="s">
        <v>4310</v>
      </c>
      <c r="B3642" s="5">
        <v>335692279262</v>
      </c>
      <c r="C3642" s="4" t="s">
        <v>12087</v>
      </c>
      <c r="D3642" s="4" t="s">
        <v>3686</v>
      </c>
      <c r="E3642" s="6" t="s">
        <v>12088</v>
      </c>
      <c r="F3642" s="5">
        <f>decoded[[#This Row],[FRT_DEC]]-B3641</f>
        <v>2</v>
      </c>
      <c r="G3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INFO]]))),G3641)</f>
        <v>117</v>
      </c>
    </row>
    <row r="3643" spans="1:7" x14ac:dyDescent="0.25">
      <c r="A3643" s="4" t="s">
        <v>4311</v>
      </c>
      <c r="B3643" s="5">
        <v>335692279265</v>
      </c>
      <c r="C3643" s="4" t="s">
        <v>12089</v>
      </c>
      <c r="D3643" s="4" t="s">
        <v>3686</v>
      </c>
      <c r="E3643" s="6" t="s">
        <v>7878</v>
      </c>
      <c r="F3643" s="5">
        <f>decoded[[#This Row],[FRT_DEC]]-B3642</f>
        <v>3</v>
      </c>
      <c r="G3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INFO]]))),G3642)</f>
        <v>117</v>
      </c>
    </row>
    <row r="3644" spans="1:7" x14ac:dyDescent="0.25">
      <c r="A3644" s="4" t="s">
        <v>4312</v>
      </c>
      <c r="B3644" s="5">
        <v>335692279272</v>
      </c>
      <c r="C3644" s="4" t="s">
        <v>12090</v>
      </c>
      <c r="D3644" s="4" t="s">
        <v>7842</v>
      </c>
      <c r="E3644" s="6" t="s">
        <v>8006</v>
      </c>
      <c r="F3644" s="5">
        <f>decoded[[#This Row],[FRT_DEC]]-B3643</f>
        <v>7</v>
      </c>
      <c r="G3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INFO]]))),G3643)</f>
        <v>117</v>
      </c>
    </row>
    <row r="3645" spans="1:7" x14ac:dyDescent="0.25">
      <c r="A3645" s="4" t="s">
        <v>4313</v>
      </c>
      <c r="B3645" s="5">
        <v>335692279284</v>
      </c>
      <c r="C3645" s="4" t="s">
        <v>12091</v>
      </c>
      <c r="D3645" s="4" t="s">
        <v>241</v>
      </c>
      <c r="E3645" s="6" t="s">
        <v>2110</v>
      </c>
      <c r="F3645" s="5">
        <f>decoded[[#This Row],[FRT_DEC]]-B3644</f>
        <v>12</v>
      </c>
      <c r="G3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INFO]]))),G3644)</f>
        <v>117</v>
      </c>
    </row>
    <row r="3646" spans="1:7" x14ac:dyDescent="0.25">
      <c r="A3646" s="4" t="s">
        <v>4314</v>
      </c>
      <c r="B3646" s="5">
        <v>335692279287</v>
      </c>
      <c r="C3646" s="4" t="s">
        <v>12092</v>
      </c>
      <c r="D3646" s="4" t="s">
        <v>243</v>
      </c>
      <c r="E3646" s="6" t="s">
        <v>3984</v>
      </c>
      <c r="F3646" s="5">
        <f>decoded[[#This Row],[FRT_DEC]]-B3645</f>
        <v>3</v>
      </c>
      <c r="G3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INFO]]))),G3645)</f>
        <v>117</v>
      </c>
    </row>
    <row r="3647" spans="1:7" x14ac:dyDescent="0.25">
      <c r="A3647" s="4" t="s">
        <v>4315</v>
      </c>
      <c r="B3647" s="5">
        <v>335692279292</v>
      </c>
      <c r="C3647" s="4" t="s">
        <v>12093</v>
      </c>
      <c r="D3647" s="4" t="s">
        <v>1099</v>
      </c>
      <c r="E3647" s="6" t="s">
        <v>2093</v>
      </c>
      <c r="F3647" s="5">
        <f>decoded[[#This Row],[FRT_DEC]]-B3646</f>
        <v>5</v>
      </c>
      <c r="G3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INFO]]))),G3646)</f>
        <v>117</v>
      </c>
    </row>
    <row r="3648" spans="1:7" x14ac:dyDescent="0.25">
      <c r="A3648" s="4" t="s">
        <v>4316</v>
      </c>
      <c r="B3648" s="5">
        <v>335692279297</v>
      </c>
      <c r="C3648" s="4" t="s">
        <v>12094</v>
      </c>
      <c r="D3648" s="4" t="s">
        <v>72</v>
      </c>
      <c r="E3648" s="6" t="s">
        <v>2094</v>
      </c>
      <c r="F3648" s="5">
        <f>decoded[[#This Row],[FRT_DEC]]-B3647</f>
        <v>5</v>
      </c>
      <c r="G3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INFO]]))),G3647)</f>
        <v>117</v>
      </c>
    </row>
    <row r="3649" spans="1:7" x14ac:dyDescent="0.25">
      <c r="A3649" s="4" t="s">
        <v>4317</v>
      </c>
      <c r="B3649" s="5">
        <v>335692279303</v>
      </c>
      <c r="C3649" s="4" t="s">
        <v>12095</v>
      </c>
      <c r="D3649" s="4" t="s">
        <v>72</v>
      </c>
      <c r="E3649" s="6" t="s">
        <v>2095</v>
      </c>
      <c r="F3649" s="5">
        <f>decoded[[#This Row],[FRT_DEC]]-B3648</f>
        <v>6</v>
      </c>
      <c r="G3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INFO]]))),G3648)</f>
        <v>117</v>
      </c>
    </row>
    <row r="3650" spans="1:7" x14ac:dyDescent="0.25">
      <c r="A3650" s="4" t="s">
        <v>4318</v>
      </c>
      <c r="B3650" s="5">
        <v>335692279314</v>
      </c>
      <c r="C3650" s="4" t="s">
        <v>12096</v>
      </c>
      <c r="D3650" s="4" t="s">
        <v>246</v>
      </c>
      <c r="E3650" s="6" t="s">
        <v>12097</v>
      </c>
      <c r="F3650" s="5">
        <f>decoded[[#This Row],[FRT_DEC]]-B3649</f>
        <v>11</v>
      </c>
      <c r="G3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INFO]]))),G3649)</f>
        <v>117</v>
      </c>
    </row>
    <row r="3651" spans="1:7" x14ac:dyDescent="0.25">
      <c r="A3651" s="4" t="s">
        <v>4319</v>
      </c>
      <c r="B3651" s="5">
        <v>335692279318</v>
      </c>
      <c r="C3651" s="4" t="s">
        <v>12098</v>
      </c>
      <c r="D3651" s="4" t="s">
        <v>7938</v>
      </c>
      <c r="E3651" s="6" t="s">
        <v>8012</v>
      </c>
      <c r="F3651" s="5">
        <f>decoded[[#This Row],[FRT_DEC]]-B3650</f>
        <v>4</v>
      </c>
      <c r="G3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INFO]]))),G3650)</f>
        <v>117</v>
      </c>
    </row>
    <row r="3652" spans="1:7" x14ac:dyDescent="0.25">
      <c r="A3652" s="4" t="s">
        <v>4320</v>
      </c>
      <c r="B3652" s="5">
        <v>335692279712</v>
      </c>
      <c r="C3652" s="4" t="s">
        <v>12099</v>
      </c>
      <c r="D3652" s="4" t="s">
        <v>7842</v>
      </c>
      <c r="E3652" s="6" t="s">
        <v>8130</v>
      </c>
      <c r="F3652" s="5">
        <f>decoded[[#This Row],[FRT_DEC]]-B3651</f>
        <v>394</v>
      </c>
      <c r="G3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INFO]]))),G3651)</f>
        <v>117</v>
      </c>
    </row>
    <row r="3653" spans="1:7" x14ac:dyDescent="0.25">
      <c r="A3653" s="4" t="s">
        <v>4321</v>
      </c>
      <c r="B3653" s="5">
        <v>335692279720</v>
      </c>
      <c r="C3653" s="4" t="s">
        <v>12100</v>
      </c>
      <c r="D3653" s="4" t="s">
        <v>1099</v>
      </c>
      <c r="E3653" s="6" t="s">
        <v>2096</v>
      </c>
      <c r="F3653" s="5">
        <f>decoded[[#This Row],[FRT_DEC]]-B3652</f>
        <v>8</v>
      </c>
      <c r="G3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INFO]]))),G3652)</f>
        <v>117</v>
      </c>
    </row>
    <row r="3654" spans="1:7" x14ac:dyDescent="0.25">
      <c r="A3654" s="4" t="s">
        <v>4322</v>
      </c>
      <c r="B3654" s="5">
        <v>335692279725</v>
      </c>
      <c r="C3654" s="4" t="s">
        <v>12101</v>
      </c>
      <c r="D3654" s="4" t="s">
        <v>72</v>
      </c>
      <c r="E3654" s="6" t="s">
        <v>2097</v>
      </c>
      <c r="F3654" s="5">
        <f>decoded[[#This Row],[FRT_DEC]]-B3653</f>
        <v>5</v>
      </c>
      <c r="G3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INFO]]))),G3653)</f>
        <v>117</v>
      </c>
    </row>
    <row r="3655" spans="1:7" x14ac:dyDescent="0.25">
      <c r="A3655" s="4" t="s">
        <v>4323</v>
      </c>
      <c r="B3655" s="5">
        <v>335692279737</v>
      </c>
      <c r="C3655" s="4" t="s">
        <v>12102</v>
      </c>
      <c r="D3655" s="4" t="s">
        <v>3672</v>
      </c>
      <c r="E3655" s="6" t="s">
        <v>5325</v>
      </c>
      <c r="F3655" s="5">
        <f>decoded[[#This Row],[FRT_DEC]]-B3654</f>
        <v>12</v>
      </c>
      <c r="G3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INFO]]))),G3654)</f>
        <v>117</v>
      </c>
    </row>
    <row r="3656" spans="1:7" x14ac:dyDescent="0.25">
      <c r="A3656" s="4" t="s">
        <v>4324</v>
      </c>
      <c r="B3656" s="5">
        <v>335692280467</v>
      </c>
      <c r="C3656" s="4" t="s">
        <v>12103</v>
      </c>
      <c r="D3656" s="4" t="s">
        <v>262</v>
      </c>
      <c r="E3656" s="6" t="s">
        <v>5326</v>
      </c>
      <c r="F3656" s="5">
        <f>decoded[[#This Row],[FRT_DEC]]-B3655</f>
        <v>730</v>
      </c>
      <c r="G3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INFO]]))),G3655)</f>
        <v>117</v>
      </c>
    </row>
    <row r="3657" spans="1:7" x14ac:dyDescent="0.25">
      <c r="A3657" s="4" t="s">
        <v>4325</v>
      </c>
      <c r="B3657" s="5">
        <v>335692280472</v>
      </c>
      <c r="C3657" s="4" t="s">
        <v>12104</v>
      </c>
      <c r="D3657" s="4" t="s">
        <v>7938</v>
      </c>
      <c r="E3657" s="6" t="s">
        <v>8136</v>
      </c>
      <c r="F3657" s="5">
        <f>decoded[[#This Row],[FRT_DEC]]-B3656</f>
        <v>5</v>
      </c>
      <c r="G3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INFO]]))),G3656)</f>
        <v>117</v>
      </c>
    </row>
    <row r="3658" spans="1:7" x14ac:dyDescent="0.25">
      <c r="A3658" s="4" t="s">
        <v>4326</v>
      </c>
      <c r="B3658" s="5">
        <v>335692281839</v>
      </c>
      <c r="C3658" s="4" t="s">
        <v>12105</v>
      </c>
      <c r="D3658" s="4" t="s">
        <v>84</v>
      </c>
      <c r="E3658" s="6" t="s">
        <v>3977</v>
      </c>
      <c r="F3658" s="5">
        <f>decoded[[#This Row],[FRT_DEC]]-B3657</f>
        <v>1367</v>
      </c>
      <c r="G3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INFO]]))),G3657)</f>
        <v>117</v>
      </c>
    </row>
    <row r="3659" spans="1:7" x14ac:dyDescent="0.25">
      <c r="A3659" s="4" t="s">
        <v>4327</v>
      </c>
      <c r="B3659" s="5">
        <v>335692281843</v>
      </c>
      <c r="C3659" s="4" t="s">
        <v>12106</v>
      </c>
      <c r="D3659" s="4" t="s">
        <v>3684</v>
      </c>
      <c r="E3659" s="6" t="s">
        <v>12107</v>
      </c>
      <c r="F3659" s="5">
        <f>decoded[[#This Row],[FRT_DEC]]-B3658</f>
        <v>4</v>
      </c>
      <c r="G3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INFO]]))),G3658)</f>
        <v>117</v>
      </c>
    </row>
    <row r="3660" spans="1:7" x14ac:dyDescent="0.25">
      <c r="A3660" s="4" t="s">
        <v>4328</v>
      </c>
      <c r="B3660" s="5">
        <v>335692281845</v>
      </c>
      <c r="C3660" s="4" t="s">
        <v>12108</v>
      </c>
      <c r="D3660" s="4" t="s">
        <v>3684</v>
      </c>
      <c r="E3660" s="6" t="s">
        <v>7879</v>
      </c>
      <c r="F3660" s="5">
        <f>decoded[[#This Row],[FRT_DEC]]-B3659</f>
        <v>2</v>
      </c>
      <c r="G3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INFO]]))),G3659)</f>
        <v>117</v>
      </c>
    </row>
    <row r="3661" spans="1:7" x14ac:dyDescent="0.25">
      <c r="A3661" s="4" t="s">
        <v>4329</v>
      </c>
      <c r="B3661" s="5">
        <v>335692281865</v>
      </c>
      <c r="C3661" s="4" t="s">
        <v>12109</v>
      </c>
      <c r="D3661" s="4" t="s">
        <v>85</v>
      </c>
      <c r="E3661" s="6" t="s">
        <v>263</v>
      </c>
      <c r="F3661" s="5">
        <f>decoded[[#This Row],[FRT_DEC]]-B3660</f>
        <v>20</v>
      </c>
      <c r="G3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INFO]]))),G3660)</f>
        <v>117</v>
      </c>
    </row>
    <row r="3662" spans="1:7" x14ac:dyDescent="0.25">
      <c r="A3662" s="4" t="s">
        <v>4330</v>
      </c>
      <c r="B3662" s="5">
        <v>335692282006</v>
      </c>
      <c r="C3662" s="4" t="s">
        <v>12110</v>
      </c>
      <c r="D3662" s="4" t="s">
        <v>87</v>
      </c>
      <c r="E3662" s="6" t="s">
        <v>3695</v>
      </c>
      <c r="F3662" s="5">
        <f>decoded[[#This Row],[FRT_DEC]]-B3661</f>
        <v>141</v>
      </c>
      <c r="G3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INFO]]))),G3661)</f>
        <v>117</v>
      </c>
    </row>
    <row r="3663" spans="1:7" x14ac:dyDescent="0.25">
      <c r="A3663" s="4" t="s">
        <v>4331</v>
      </c>
      <c r="B3663" s="5">
        <v>335692282171</v>
      </c>
      <c r="C3663" s="4" t="s">
        <v>12111</v>
      </c>
      <c r="D3663" s="4" t="s">
        <v>43</v>
      </c>
      <c r="E3663" s="6" t="s">
        <v>3985</v>
      </c>
      <c r="F3663" s="5">
        <f>decoded[[#This Row],[FRT_DEC]]-B3662</f>
        <v>165</v>
      </c>
      <c r="G3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INFO]]))),G3662)</f>
        <v>117</v>
      </c>
    </row>
    <row r="3664" spans="1:7" x14ac:dyDescent="0.25">
      <c r="A3664" s="4" t="s">
        <v>4332</v>
      </c>
      <c r="B3664" s="5">
        <v>335692282174</v>
      </c>
      <c r="C3664" s="4" t="s">
        <v>12112</v>
      </c>
      <c r="D3664" s="4" t="s">
        <v>3685</v>
      </c>
      <c r="E3664" s="6" t="s">
        <v>12113</v>
      </c>
      <c r="F3664" s="5">
        <f>decoded[[#This Row],[FRT_DEC]]-B3663</f>
        <v>3</v>
      </c>
      <c r="G3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INFO]]))),G3663)</f>
        <v>117</v>
      </c>
    </row>
    <row r="3665" spans="1:7" x14ac:dyDescent="0.25">
      <c r="A3665" s="4" t="s">
        <v>4333</v>
      </c>
      <c r="B3665" s="5">
        <v>335692282177</v>
      </c>
      <c r="C3665" s="4" t="s">
        <v>12114</v>
      </c>
      <c r="D3665" s="4" t="s">
        <v>3685</v>
      </c>
      <c r="E3665" s="6" t="s">
        <v>7880</v>
      </c>
      <c r="F3665" s="5">
        <f>decoded[[#This Row],[FRT_DEC]]-B3664</f>
        <v>3</v>
      </c>
      <c r="G3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INFO]]))),G3664)</f>
        <v>117</v>
      </c>
    </row>
    <row r="3666" spans="1:7" x14ac:dyDescent="0.25">
      <c r="A3666" s="4" t="s">
        <v>4334</v>
      </c>
      <c r="B3666" s="5">
        <v>335692282192</v>
      </c>
      <c r="C3666" s="4" t="s">
        <v>12115</v>
      </c>
      <c r="D3666" s="4" t="s">
        <v>7842</v>
      </c>
      <c r="E3666" s="6" t="s">
        <v>7845</v>
      </c>
      <c r="F3666" s="5">
        <f>decoded[[#This Row],[FRT_DEC]]-B3665</f>
        <v>15</v>
      </c>
      <c r="G3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INFO]]))),G3665)</f>
        <v>117</v>
      </c>
    </row>
    <row r="3667" spans="1:7" x14ac:dyDescent="0.25">
      <c r="A3667" s="4" t="s">
        <v>4335</v>
      </c>
      <c r="B3667" s="5">
        <v>335692282200</v>
      </c>
      <c r="C3667" s="4" t="s">
        <v>12116</v>
      </c>
      <c r="D3667" s="4" t="s">
        <v>7938</v>
      </c>
      <c r="E3667" s="6" t="s">
        <v>8149</v>
      </c>
      <c r="F3667" s="5">
        <f>decoded[[#This Row],[FRT_DEC]]-B3666</f>
        <v>8</v>
      </c>
      <c r="G3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INFO]]))),G3666)</f>
        <v>117</v>
      </c>
    </row>
    <row r="3668" spans="1:7" x14ac:dyDescent="0.25">
      <c r="A3668" s="4" t="s">
        <v>4336</v>
      </c>
      <c r="B3668" s="5">
        <v>335692282203</v>
      </c>
      <c r="C3668" s="4" t="s">
        <v>12117</v>
      </c>
      <c r="D3668" s="4" t="s">
        <v>7842</v>
      </c>
      <c r="E3668" s="6" t="s">
        <v>8151</v>
      </c>
      <c r="F3668" s="5">
        <f>decoded[[#This Row],[FRT_DEC]]-B3667</f>
        <v>3</v>
      </c>
      <c r="G3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INFO]]))),G3667)</f>
        <v>117</v>
      </c>
    </row>
    <row r="3669" spans="1:7" x14ac:dyDescent="0.25">
      <c r="A3669" s="4" t="s">
        <v>4337</v>
      </c>
      <c r="B3669" s="5">
        <v>335692282216</v>
      </c>
      <c r="C3669" s="4" t="s">
        <v>12118</v>
      </c>
      <c r="D3669" s="4" t="s">
        <v>1099</v>
      </c>
      <c r="E3669" s="6" t="s">
        <v>2098</v>
      </c>
      <c r="F3669" s="5">
        <f>decoded[[#This Row],[FRT_DEC]]-B3668</f>
        <v>13</v>
      </c>
      <c r="G3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INFO]]))),G3668)</f>
        <v>117</v>
      </c>
    </row>
    <row r="3670" spans="1:7" x14ac:dyDescent="0.25">
      <c r="A3670" s="4" t="s">
        <v>4338</v>
      </c>
      <c r="B3670" s="5">
        <v>335692282230</v>
      </c>
      <c r="C3670" s="4" t="s">
        <v>12119</v>
      </c>
      <c r="D3670" s="4" t="s">
        <v>72</v>
      </c>
      <c r="E3670" s="6" t="s">
        <v>2099</v>
      </c>
      <c r="F3670" s="5">
        <f>decoded[[#This Row],[FRT_DEC]]-B3669</f>
        <v>14</v>
      </c>
      <c r="G3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INFO]]))),G3669)</f>
        <v>117</v>
      </c>
    </row>
    <row r="3671" spans="1:7" x14ac:dyDescent="0.25">
      <c r="A3671" s="4" t="s">
        <v>4339</v>
      </c>
      <c r="B3671" s="5">
        <v>335692282251</v>
      </c>
      <c r="C3671" s="4" t="s">
        <v>12120</v>
      </c>
      <c r="D3671" s="4" t="s">
        <v>1099</v>
      </c>
      <c r="E3671" s="6" t="s">
        <v>2100</v>
      </c>
      <c r="F3671" s="5">
        <f>decoded[[#This Row],[FRT_DEC]]-B3670</f>
        <v>21</v>
      </c>
      <c r="G3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INFO]]))),G3670)</f>
        <v>117</v>
      </c>
    </row>
    <row r="3672" spans="1:7" x14ac:dyDescent="0.25">
      <c r="A3672" s="4" t="s">
        <v>4340</v>
      </c>
      <c r="B3672" s="5">
        <v>335692282256</v>
      </c>
      <c r="C3672" s="4" t="s">
        <v>12121</v>
      </c>
      <c r="D3672" s="4" t="s">
        <v>72</v>
      </c>
      <c r="E3672" s="6" t="s">
        <v>2101</v>
      </c>
      <c r="F3672" s="5">
        <f>decoded[[#This Row],[FRT_DEC]]-B3671</f>
        <v>5</v>
      </c>
      <c r="G3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INFO]]))),G3671)</f>
        <v>117</v>
      </c>
    </row>
    <row r="3673" spans="1:7" x14ac:dyDescent="0.25">
      <c r="A3673" s="4" t="s">
        <v>4341</v>
      </c>
      <c r="B3673" s="5">
        <v>335692282280</v>
      </c>
      <c r="C3673" s="4" t="s">
        <v>12122</v>
      </c>
      <c r="D3673" s="4" t="s">
        <v>1099</v>
      </c>
      <c r="E3673" s="6" t="s">
        <v>2102</v>
      </c>
      <c r="F3673" s="5">
        <f>decoded[[#This Row],[FRT_DEC]]-B3672</f>
        <v>24</v>
      </c>
      <c r="G3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INFO]]))),G3672)</f>
        <v>117</v>
      </c>
    </row>
    <row r="3674" spans="1:7" x14ac:dyDescent="0.25">
      <c r="A3674" s="4" t="s">
        <v>4342</v>
      </c>
      <c r="B3674" s="5">
        <v>335692282285</v>
      </c>
      <c r="C3674" s="4" t="s">
        <v>12123</v>
      </c>
      <c r="D3674" s="4" t="s">
        <v>72</v>
      </c>
      <c r="E3674" s="6" t="s">
        <v>2103</v>
      </c>
      <c r="F3674" s="5">
        <f>decoded[[#This Row],[FRT_DEC]]-B3673</f>
        <v>5</v>
      </c>
      <c r="G3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INFO]]))),G3673)</f>
        <v>117</v>
      </c>
    </row>
    <row r="3675" spans="1:7" x14ac:dyDescent="0.25">
      <c r="A3675" s="4" t="s">
        <v>4343</v>
      </c>
      <c r="B3675" s="5">
        <v>335692282300</v>
      </c>
      <c r="C3675" s="4" t="s">
        <v>12124</v>
      </c>
      <c r="D3675" s="4" t="s">
        <v>40</v>
      </c>
      <c r="E3675" s="6" t="s">
        <v>2042</v>
      </c>
      <c r="F3675" s="5">
        <f>decoded[[#This Row],[FRT_DEC]]-B3674</f>
        <v>15</v>
      </c>
      <c r="G3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INFO]]))),G3674)</f>
        <v>117</v>
      </c>
    </row>
    <row r="3676" spans="1:7" x14ac:dyDescent="0.25">
      <c r="A3676" s="4" t="s">
        <v>4344</v>
      </c>
      <c r="B3676" s="5">
        <v>335692282303</v>
      </c>
      <c r="C3676" s="4" t="s">
        <v>12125</v>
      </c>
      <c r="D3676" s="4" t="s">
        <v>2043</v>
      </c>
      <c r="E3676" s="6" t="s">
        <v>12126</v>
      </c>
      <c r="F3676" s="5">
        <f>decoded[[#This Row],[FRT_DEC]]-B3675</f>
        <v>3</v>
      </c>
      <c r="G3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INFO]]))),G3675)</f>
        <v>117</v>
      </c>
    </row>
    <row r="3677" spans="1:7" ht="30" x14ac:dyDescent="0.25">
      <c r="A3677" s="4" t="s">
        <v>4345</v>
      </c>
      <c r="B3677" s="5">
        <v>335692282323</v>
      </c>
      <c r="C3677" s="4" t="s">
        <v>12127</v>
      </c>
      <c r="D3677" s="4" t="s">
        <v>241</v>
      </c>
      <c r="E3677" s="6" t="s">
        <v>2111</v>
      </c>
      <c r="F3677" s="5">
        <f>decoded[[#This Row],[FRT_DEC]]-B3676</f>
        <v>20</v>
      </c>
      <c r="G3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INFO]]))),G3676)</f>
        <v>117</v>
      </c>
    </row>
    <row r="3678" spans="1:7" x14ac:dyDescent="0.25">
      <c r="A3678" s="4" t="s">
        <v>4346</v>
      </c>
      <c r="B3678" s="5">
        <v>335692282327</v>
      </c>
      <c r="C3678" s="4" t="s">
        <v>12128</v>
      </c>
      <c r="D3678" s="4" t="s">
        <v>243</v>
      </c>
      <c r="E3678" s="6" t="s">
        <v>3939</v>
      </c>
      <c r="F3678" s="5">
        <f>decoded[[#This Row],[FRT_DEC]]-B3677</f>
        <v>4</v>
      </c>
      <c r="G3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INFO]]))),G3677)</f>
        <v>117</v>
      </c>
    </row>
    <row r="3679" spans="1:7" x14ac:dyDescent="0.25">
      <c r="A3679" s="4" t="s">
        <v>4347</v>
      </c>
      <c r="B3679" s="5">
        <v>335692282379</v>
      </c>
      <c r="C3679" s="4" t="s">
        <v>12129</v>
      </c>
      <c r="D3679" s="4" t="s">
        <v>40</v>
      </c>
      <c r="E3679" s="6" t="s">
        <v>44</v>
      </c>
      <c r="F3679" s="5">
        <f>decoded[[#This Row],[FRT_DEC]]-B3678</f>
        <v>52</v>
      </c>
      <c r="G3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INFO]]))),G3678)</f>
        <v>117</v>
      </c>
    </row>
    <row r="3680" spans="1:7" x14ac:dyDescent="0.25">
      <c r="A3680" s="4" t="s">
        <v>4348</v>
      </c>
      <c r="B3680" s="5">
        <v>335692282386</v>
      </c>
      <c r="C3680" s="4" t="s">
        <v>12130</v>
      </c>
      <c r="D3680" s="4" t="s">
        <v>246</v>
      </c>
      <c r="E3680" s="6" t="s">
        <v>12131</v>
      </c>
      <c r="F3680" s="5">
        <f>decoded[[#This Row],[FRT_DEC]]-B3679</f>
        <v>7</v>
      </c>
      <c r="G3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INFO]]))),G3679)</f>
        <v>117</v>
      </c>
    </row>
    <row r="3681" spans="1:7" x14ac:dyDescent="0.25">
      <c r="A3681" s="4" t="s">
        <v>4349</v>
      </c>
      <c r="B3681" s="5">
        <v>335692282393</v>
      </c>
      <c r="C3681" s="4" t="s">
        <v>12132</v>
      </c>
      <c r="D3681" s="4" t="s">
        <v>1099</v>
      </c>
      <c r="E3681" s="6" t="s">
        <v>2104</v>
      </c>
      <c r="F3681" s="5">
        <f>decoded[[#This Row],[FRT_DEC]]-B3680</f>
        <v>7</v>
      </c>
      <c r="G3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INFO]]))),G3680)</f>
        <v>117</v>
      </c>
    </row>
    <row r="3682" spans="1:7" x14ac:dyDescent="0.25">
      <c r="A3682" s="4" t="s">
        <v>4350</v>
      </c>
      <c r="B3682" s="5">
        <v>335692282398</v>
      </c>
      <c r="C3682" s="4" t="s">
        <v>12133</v>
      </c>
      <c r="D3682" s="4" t="s">
        <v>1099</v>
      </c>
      <c r="E3682" s="6" t="s">
        <v>2105</v>
      </c>
      <c r="F3682" s="5">
        <f>decoded[[#This Row],[FRT_DEC]]-B3681</f>
        <v>5</v>
      </c>
      <c r="G3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INFO]]))),G3681)</f>
        <v>117</v>
      </c>
    </row>
    <row r="3683" spans="1:7" x14ac:dyDescent="0.25">
      <c r="A3683" s="4" t="s">
        <v>4351</v>
      </c>
      <c r="B3683" s="5">
        <v>335692282410</v>
      </c>
      <c r="C3683" s="4" t="s">
        <v>12134</v>
      </c>
      <c r="D3683" s="4" t="s">
        <v>72</v>
      </c>
      <c r="E3683" s="6" t="s">
        <v>2092</v>
      </c>
      <c r="F3683" s="5">
        <f>decoded[[#This Row],[FRT_DEC]]-B3682</f>
        <v>12</v>
      </c>
      <c r="G3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INFO]]))),G3682)</f>
        <v>117</v>
      </c>
    </row>
    <row r="3684" spans="1:7" x14ac:dyDescent="0.25">
      <c r="A3684" s="4" t="s">
        <v>4352</v>
      </c>
      <c r="B3684" s="5">
        <v>335692282744</v>
      </c>
      <c r="C3684" s="4" t="s">
        <v>12135</v>
      </c>
      <c r="D3684" s="4" t="s">
        <v>2045</v>
      </c>
      <c r="E3684" s="6" t="s">
        <v>8170</v>
      </c>
      <c r="F3684" s="5">
        <f>decoded[[#This Row],[FRT_DEC]]-B3683</f>
        <v>334</v>
      </c>
      <c r="G3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INFO]]))),G3683)</f>
        <v>117</v>
      </c>
    </row>
    <row r="3685" spans="1:7" x14ac:dyDescent="0.25">
      <c r="A3685" s="4" t="s">
        <v>4353</v>
      </c>
      <c r="B3685" s="5">
        <v>335692282918</v>
      </c>
      <c r="C3685" s="4" t="s">
        <v>12136</v>
      </c>
      <c r="D3685" s="4" t="s">
        <v>249</v>
      </c>
      <c r="E3685" s="6" t="s">
        <v>7084</v>
      </c>
      <c r="F3685" s="5">
        <f>decoded[[#This Row],[FRT_DEC]]-B3684</f>
        <v>174</v>
      </c>
      <c r="G3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INFO]]))),G3684)</f>
        <v>117</v>
      </c>
    </row>
    <row r="3686" spans="1:7" x14ac:dyDescent="0.25">
      <c r="A3686" s="4" t="s">
        <v>4354</v>
      </c>
      <c r="B3686" s="5">
        <v>335692282936</v>
      </c>
      <c r="C3686" s="4" t="s">
        <v>12137</v>
      </c>
      <c r="D3686" s="4" t="s">
        <v>1099</v>
      </c>
      <c r="E3686" s="6" t="s">
        <v>2093</v>
      </c>
      <c r="F3686" s="5">
        <f>decoded[[#This Row],[FRT_DEC]]-B3685</f>
        <v>18</v>
      </c>
      <c r="G3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INFO]]))),G3685)</f>
        <v>117</v>
      </c>
    </row>
    <row r="3687" spans="1:7" x14ac:dyDescent="0.25">
      <c r="A3687" s="4" t="s">
        <v>4355</v>
      </c>
      <c r="B3687" s="5">
        <v>335692282942</v>
      </c>
      <c r="C3687" s="4" t="s">
        <v>12138</v>
      </c>
      <c r="D3687" s="4" t="s">
        <v>1099</v>
      </c>
      <c r="E3687" s="6" t="s">
        <v>2106</v>
      </c>
      <c r="F3687" s="5">
        <f>decoded[[#This Row],[FRT_DEC]]-B3686</f>
        <v>6</v>
      </c>
      <c r="G3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INFO]]))),G3686)</f>
        <v>117</v>
      </c>
    </row>
    <row r="3688" spans="1:7" x14ac:dyDescent="0.25">
      <c r="A3688" s="4" t="s">
        <v>4356</v>
      </c>
      <c r="B3688" s="5">
        <v>335692282955</v>
      </c>
      <c r="C3688" s="4" t="s">
        <v>12139</v>
      </c>
      <c r="D3688" s="4" t="s">
        <v>40</v>
      </c>
      <c r="E3688" s="6" t="s">
        <v>328</v>
      </c>
      <c r="F3688" s="5">
        <f>decoded[[#This Row],[FRT_DEC]]-B3687</f>
        <v>13</v>
      </c>
      <c r="G3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INFO]]))),G3687)</f>
        <v>117</v>
      </c>
    </row>
    <row r="3689" spans="1:7" x14ac:dyDescent="0.25">
      <c r="A3689" s="4" t="s">
        <v>4357</v>
      </c>
      <c r="B3689" s="5">
        <v>335692282958</v>
      </c>
      <c r="C3689" s="4" t="s">
        <v>12140</v>
      </c>
      <c r="D3689" s="4" t="s">
        <v>330</v>
      </c>
      <c r="E3689" s="6" t="s">
        <v>12141</v>
      </c>
      <c r="F3689" s="5">
        <f>decoded[[#This Row],[FRT_DEC]]-B3688</f>
        <v>3</v>
      </c>
      <c r="G3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INFO]]))),G3688)</f>
        <v>117</v>
      </c>
    </row>
    <row r="3690" spans="1:7" x14ac:dyDescent="0.25">
      <c r="A3690" s="4" t="s">
        <v>4358</v>
      </c>
      <c r="B3690" s="5">
        <v>335692282979</v>
      </c>
      <c r="C3690" s="4" t="s">
        <v>12142</v>
      </c>
      <c r="D3690" s="4" t="s">
        <v>40</v>
      </c>
      <c r="E3690" s="6" t="s">
        <v>724</v>
      </c>
      <c r="F3690" s="5">
        <f>decoded[[#This Row],[FRT_DEC]]-B3689</f>
        <v>21</v>
      </c>
      <c r="G3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INFO]]))),G3689)</f>
        <v>117</v>
      </c>
    </row>
    <row r="3691" spans="1:7" x14ac:dyDescent="0.25">
      <c r="A3691" s="4" t="s">
        <v>4359</v>
      </c>
      <c r="B3691" s="5">
        <v>335692283001</v>
      </c>
      <c r="C3691" s="4" t="s">
        <v>12143</v>
      </c>
      <c r="D3691" s="4" t="s">
        <v>40</v>
      </c>
      <c r="E3691" s="6" t="s">
        <v>45</v>
      </c>
      <c r="F3691" s="5">
        <f>decoded[[#This Row],[FRT_DEC]]-B3690</f>
        <v>22</v>
      </c>
      <c r="G3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INFO]]))),G3690)</f>
        <v>117</v>
      </c>
    </row>
    <row r="3692" spans="1:7" x14ac:dyDescent="0.25">
      <c r="A3692" s="4" t="s">
        <v>4360</v>
      </c>
      <c r="B3692" s="5">
        <v>335692283005</v>
      </c>
      <c r="C3692" s="4" t="s">
        <v>12144</v>
      </c>
      <c r="D3692" s="4" t="s">
        <v>46</v>
      </c>
      <c r="E3692" s="6" t="s">
        <v>6961</v>
      </c>
      <c r="F3692" s="5">
        <f>decoded[[#This Row],[FRT_DEC]]-B3691</f>
        <v>4</v>
      </c>
      <c r="G3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INFO]]))),G3691)</f>
        <v>117</v>
      </c>
    </row>
    <row r="3693" spans="1:7" x14ac:dyDescent="0.25">
      <c r="A3693" s="4" t="s">
        <v>4361</v>
      </c>
      <c r="B3693" s="5">
        <v>335692283011</v>
      </c>
      <c r="C3693" s="4" t="s">
        <v>12145</v>
      </c>
      <c r="D3693" s="4" t="s">
        <v>72</v>
      </c>
      <c r="E3693" s="6" t="s">
        <v>3683</v>
      </c>
      <c r="F3693" s="5">
        <f>decoded[[#This Row],[FRT_DEC]]-B3692</f>
        <v>6</v>
      </c>
      <c r="G3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INFO]]))),G3692)</f>
        <v>117</v>
      </c>
    </row>
    <row r="3694" spans="1:7" x14ac:dyDescent="0.25">
      <c r="A3694" s="4" t="s">
        <v>4362</v>
      </c>
      <c r="B3694" s="5">
        <v>335692283016</v>
      </c>
      <c r="C3694" s="4" t="s">
        <v>12146</v>
      </c>
      <c r="D3694" s="4" t="s">
        <v>72</v>
      </c>
      <c r="E3694" s="6" t="s">
        <v>2088</v>
      </c>
      <c r="F3694" s="5">
        <f>decoded[[#This Row],[FRT_DEC]]-B3693</f>
        <v>5</v>
      </c>
      <c r="G3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INFO]]))),G3693)</f>
        <v>117</v>
      </c>
    </row>
    <row r="3695" spans="1:7" x14ac:dyDescent="0.25">
      <c r="A3695" s="4" t="s">
        <v>4363</v>
      </c>
      <c r="B3695" s="5">
        <v>335692283031</v>
      </c>
      <c r="C3695" s="4" t="s">
        <v>12147</v>
      </c>
      <c r="D3695" s="4" t="s">
        <v>72</v>
      </c>
      <c r="E3695" s="6" t="s">
        <v>2107</v>
      </c>
      <c r="F3695" s="5">
        <f>decoded[[#This Row],[FRT_DEC]]-B3694</f>
        <v>15</v>
      </c>
      <c r="G3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INFO]]))),G3694)</f>
        <v>117</v>
      </c>
    </row>
    <row r="3696" spans="1:7" x14ac:dyDescent="0.25">
      <c r="A3696" s="4" t="s">
        <v>4364</v>
      </c>
      <c r="B3696" s="5">
        <v>335692283781</v>
      </c>
      <c r="C3696" s="4" t="s">
        <v>12148</v>
      </c>
      <c r="D3696" s="4" t="s">
        <v>7938</v>
      </c>
      <c r="E3696" s="6" t="s">
        <v>8184</v>
      </c>
      <c r="F3696" s="5">
        <f>decoded[[#This Row],[FRT_DEC]]-B3695</f>
        <v>750</v>
      </c>
      <c r="G3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INFO]]))),G3695)</f>
        <v>117</v>
      </c>
    </row>
    <row r="3697" spans="1:7" x14ac:dyDescent="0.25">
      <c r="A3697" s="4" t="s">
        <v>4365</v>
      </c>
      <c r="B3697" s="5">
        <v>335692284275</v>
      </c>
      <c r="C3697" s="4" t="s">
        <v>12149</v>
      </c>
      <c r="D3697" s="4" t="s">
        <v>7842</v>
      </c>
      <c r="E3697" s="6" t="s">
        <v>7989</v>
      </c>
      <c r="F3697" s="5">
        <f>decoded[[#This Row],[FRT_DEC]]-B3696</f>
        <v>494</v>
      </c>
      <c r="G3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INFO]]))),G3696)</f>
        <v>117</v>
      </c>
    </row>
    <row r="3698" spans="1:7" x14ac:dyDescent="0.25">
      <c r="A3698" s="4" t="s">
        <v>4366</v>
      </c>
      <c r="B3698" s="5">
        <v>335692284283</v>
      </c>
      <c r="C3698" s="4" t="s">
        <v>12150</v>
      </c>
      <c r="D3698" s="4" t="s">
        <v>2044</v>
      </c>
      <c r="E3698" s="6" t="s">
        <v>3931</v>
      </c>
      <c r="F3698" s="5">
        <f>decoded[[#This Row],[FRT_DEC]]-B3697</f>
        <v>8</v>
      </c>
      <c r="G3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INFO]]))),G3697)</f>
        <v>117</v>
      </c>
    </row>
    <row r="3699" spans="1:7" x14ac:dyDescent="0.25">
      <c r="A3699" s="4" t="s">
        <v>4367</v>
      </c>
      <c r="B3699" s="5">
        <v>335692284288</v>
      </c>
      <c r="C3699" s="4" t="s">
        <v>12151</v>
      </c>
      <c r="D3699" s="4" t="s">
        <v>7938</v>
      </c>
      <c r="E3699" s="6" t="s">
        <v>7991</v>
      </c>
      <c r="F3699" s="5">
        <f>decoded[[#This Row],[FRT_DEC]]-B3698</f>
        <v>5</v>
      </c>
      <c r="G3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INFO]]))),G3698)</f>
        <v>117</v>
      </c>
    </row>
    <row r="3700" spans="1:7" x14ac:dyDescent="0.25">
      <c r="A3700" s="4" t="s">
        <v>4368</v>
      </c>
      <c r="B3700" s="5">
        <v>335692291697</v>
      </c>
      <c r="C3700" s="4" t="s">
        <v>12152</v>
      </c>
      <c r="D3700" s="4" t="s">
        <v>7842</v>
      </c>
      <c r="E3700" s="6" t="s">
        <v>7945</v>
      </c>
      <c r="F3700" s="5">
        <f>decoded[[#This Row],[FRT_DEC]]-B3699</f>
        <v>7409</v>
      </c>
      <c r="G3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INFO]]))),G3699)</f>
        <v>117</v>
      </c>
    </row>
    <row r="3701" spans="1:7" x14ac:dyDescent="0.25">
      <c r="A3701" s="4" t="s">
        <v>4369</v>
      </c>
      <c r="B3701" s="5">
        <v>335692291704</v>
      </c>
      <c r="C3701" s="4" t="s">
        <v>12153</v>
      </c>
      <c r="D3701" s="4" t="s">
        <v>7938</v>
      </c>
      <c r="E3701" s="6" t="s">
        <v>7947</v>
      </c>
      <c r="F3701" s="5">
        <f>decoded[[#This Row],[FRT_DEC]]-B3700</f>
        <v>7</v>
      </c>
      <c r="G3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INFO]]))),G3700)</f>
        <v>117</v>
      </c>
    </row>
    <row r="3702" spans="1:7" x14ac:dyDescent="0.25">
      <c r="A3702" s="4" t="s">
        <v>4370</v>
      </c>
      <c r="B3702" s="5">
        <v>335692292766</v>
      </c>
      <c r="C3702" s="4" t="s">
        <v>12154</v>
      </c>
      <c r="D3702" s="4" t="s">
        <v>7842</v>
      </c>
      <c r="E3702" s="6" t="s">
        <v>7936</v>
      </c>
      <c r="F3702" s="5">
        <f>decoded[[#This Row],[FRT_DEC]]-B3701</f>
        <v>1062</v>
      </c>
      <c r="G3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INFO]]))),G3701)</f>
        <v>117</v>
      </c>
    </row>
    <row r="3703" spans="1:7" x14ac:dyDescent="0.25">
      <c r="A3703" s="4" t="s">
        <v>4371</v>
      </c>
      <c r="B3703" s="5">
        <v>335692293505</v>
      </c>
      <c r="C3703" s="4" t="s">
        <v>12155</v>
      </c>
      <c r="D3703" s="4" t="s">
        <v>7938</v>
      </c>
      <c r="E3703" s="6" t="s">
        <v>7939</v>
      </c>
      <c r="F3703" s="5">
        <f>decoded[[#This Row],[FRT_DEC]]-B3702</f>
        <v>739</v>
      </c>
      <c r="G3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INFO]]))),G3702)</f>
        <v>117</v>
      </c>
    </row>
    <row r="3704" spans="1:7" x14ac:dyDescent="0.25">
      <c r="A3704" s="4" t="s">
        <v>4372</v>
      </c>
      <c r="B3704" s="5">
        <v>335692295002</v>
      </c>
      <c r="C3704" s="4" t="s">
        <v>12156</v>
      </c>
      <c r="D3704" s="4" t="s">
        <v>7842</v>
      </c>
      <c r="E3704" s="6" t="s">
        <v>7989</v>
      </c>
      <c r="F3704" s="5">
        <f>decoded[[#This Row],[FRT_DEC]]-B3703</f>
        <v>1497</v>
      </c>
      <c r="G3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INFO]]))),G3703)</f>
        <v>117</v>
      </c>
    </row>
    <row r="3705" spans="1:7" x14ac:dyDescent="0.25">
      <c r="A3705" s="4" t="s">
        <v>4373</v>
      </c>
      <c r="B3705" s="5">
        <v>335692295009</v>
      </c>
      <c r="C3705" s="4" t="s">
        <v>12157</v>
      </c>
      <c r="D3705" s="4" t="s">
        <v>292</v>
      </c>
      <c r="E3705" s="6" t="s">
        <v>12158</v>
      </c>
      <c r="F3705" s="5">
        <f>decoded[[#This Row],[FRT_DEC]]-B3704</f>
        <v>7</v>
      </c>
      <c r="G3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INFO]]))),G3704)</f>
        <v>117</v>
      </c>
    </row>
    <row r="3706" spans="1:7" x14ac:dyDescent="0.25">
      <c r="A3706" s="4" t="s">
        <v>4374</v>
      </c>
      <c r="B3706" s="5">
        <v>335692295012</v>
      </c>
      <c r="C3706" s="4" t="s">
        <v>12159</v>
      </c>
      <c r="D3706" s="4" t="s">
        <v>216</v>
      </c>
      <c r="E3706" s="6" t="s">
        <v>3970</v>
      </c>
      <c r="F3706" s="5">
        <f>decoded[[#This Row],[FRT_DEC]]-B3705</f>
        <v>3</v>
      </c>
      <c r="G3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INFO]]))),G3705)</f>
        <v>117</v>
      </c>
    </row>
    <row r="3707" spans="1:7" x14ac:dyDescent="0.25">
      <c r="A3707" s="4" t="s">
        <v>4375</v>
      </c>
      <c r="B3707" s="5">
        <v>335692295059</v>
      </c>
      <c r="C3707" s="4" t="s">
        <v>12160</v>
      </c>
      <c r="D3707" s="4" t="s">
        <v>221</v>
      </c>
      <c r="E3707" s="6" t="s">
        <v>222</v>
      </c>
      <c r="F3707" s="5">
        <f>decoded[[#This Row],[FRT_DEC]]-B3706</f>
        <v>47</v>
      </c>
      <c r="G3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INFO]]))),G3706)</f>
        <v>117</v>
      </c>
    </row>
    <row r="3708" spans="1:7" x14ac:dyDescent="0.25">
      <c r="A3708" s="4" t="s">
        <v>4376</v>
      </c>
      <c r="B3708" s="5">
        <v>335692295073</v>
      </c>
      <c r="C3708" s="4" t="s">
        <v>12161</v>
      </c>
      <c r="D3708" s="4" t="s">
        <v>40</v>
      </c>
      <c r="E3708" s="6" t="s">
        <v>293</v>
      </c>
      <c r="F3708" s="5">
        <f>decoded[[#This Row],[FRT_DEC]]-B3707</f>
        <v>14</v>
      </c>
      <c r="G3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INFO]]))),G3707)</f>
        <v>117</v>
      </c>
    </row>
    <row r="3709" spans="1:7" x14ac:dyDescent="0.25">
      <c r="A3709" s="4" t="s">
        <v>4377</v>
      </c>
      <c r="B3709" s="5">
        <v>335692295080</v>
      </c>
      <c r="C3709" s="4" t="s">
        <v>12162</v>
      </c>
      <c r="D3709" s="4" t="s">
        <v>2045</v>
      </c>
      <c r="E3709" s="6" t="s">
        <v>8199</v>
      </c>
      <c r="F3709" s="5">
        <f>decoded[[#This Row],[FRT_DEC]]-B3708</f>
        <v>7</v>
      </c>
      <c r="G3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INFO]]))),G3708)</f>
        <v>117</v>
      </c>
    </row>
    <row r="3710" spans="1:7" x14ac:dyDescent="0.25">
      <c r="A3710" s="4" t="s">
        <v>4378</v>
      </c>
      <c r="B3710" s="5">
        <v>335692295082</v>
      </c>
      <c r="C3710" s="4" t="s">
        <v>12163</v>
      </c>
      <c r="D3710" s="4" t="s">
        <v>294</v>
      </c>
      <c r="E3710" s="6" t="s">
        <v>12164</v>
      </c>
      <c r="F3710" s="5">
        <f>decoded[[#This Row],[FRT_DEC]]-B3709</f>
        <v>2</v>
      </c>
      <c r="G3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INFO]]))),G3709)</f>
        <v>117</v>
      </c>
    </row>
    <row r="3711" spans="1:7" x14ac:dyDescent="0.25">
      <c r="A3711" s="4" t="s">
        <v>4379</v>
      </c>
      <c r="B3711" s="5">
        <v>335692295086</v>
      </c>
      <c r="C3711" s="4" t="s">
        <v>12165</v>
      </c>
      <c r="D3711" s="4" t="s">
        <v>7938</v>
      </c>
      <c r="E3711" s="6" t="s">
        <v>7991</v>
      </c>
      <c r="F3711" s="5">
        <f>decoded[[#This Row],[FRT_DEC]]-B3710</f>
        <v>4</v>
      </c>
      <c r="G3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INFO]]))),G3710)</f>
        <v>117</v>
      </c>
    </row>
    <row r="3712" spans="1:7" x14ac:dyDescent="0.25">
      <c r="A3712" s="4" t="s">
        <v>4380</v>
      </c>
      <c r="B3712" s="5">
        <v>335692296045</v>
      </c>
      <c r="C3712" s="4" t="s">
        <v>12166</v>
      </c>
      <c r="D3712" s="4" t="s">
        <v>7842</v>
      </c>
      <c r="E3712" s="6" t="s">
        <v>7993</v>
      </c>
      <c r="F3712" s="5">
        <f>decoded[[#This Row],[FRT_DEC]]-B3711</f>
        <v>959</v>
      </c>
      <c r="G3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INFO]]))),G3711)</f>
        <v>117</v>
      </c>
    </row>
    <row r="3713" spans="1:7" x14ac:dyDescent="0.25">
      <c r="A3713" s="4" t="s">
        <v>4381</v>
      </c>
      <c r="B3713" s="5">
        <v>335692296063</v>
      </c>
      <c r="C3713" s="4" t="s">
        <v>12167</v>
      </c>
      <c r="D3713" s="4" t="s">
        <v>1099</v>
      </c>
      <c r="E3713" s="6" t="s">
        <v>2081</v>
      </c>
      <c r="F3713" s="5">
        <f>decoded[[#This Row],[FRT_DEC]]-B3712</f>
        <v>18</v>
      </c>
      <c r="G3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INFO]]))),G3712)</f>
        <v>117</v>
      </c>
    </row>
    <row r="3714" spans="1:7" x14ac:dyDescent="0.25">
      <c r="A3714" s="4" t="s">
        <v>4382</v>
      </c>
      <c r="B3714" s="5">
        <v>335692296067</v>
      </c>
      <c r="C3714" s="4" t="s">
        <v>12168</v>
      </c>
      <c r="D3714" s="4" t="s">
        <v>1099</v>
      </c>
      <c r="E3714" s="6" t="s">
        <v>2089</v>
      </c>
      <c r="F3714" s="5">
        <f>decoded[[#This Row],[FRT_DEC]]-B3713</f>
        <v>4</v>
      </c>
      <c r="G3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INFO]]))),G3713)</f>
        <v>117</v>
      </c>
    </row>
    <row r="3715" spans="1:7" x14ac:dyDescent="0.25">
      <c r="A3715" s="4" t="s">
        <v>4383</v>
      </c>
      <c r="B3715" s="5">
        <v>335692296074</v>
      </c>
      <c r="C3715" s="4" t="s">
        <v>12169</v>
      </c>
      <c r="D3715" s="4" t="s">
        <v>72</v>
      </c>
      <c r="E3715" s="6" t="s">
        <v>2090</v>
      </c>
      <c r="F3715" s="5">
        <f>decoded[[#This Row],[FRT_DEC]]-B3714</f>
        <v>7</v>
      </c>
      <c r="G3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INFO]]))),G3714)</f>
        <v>117</v>
      </c>
    </row>
    <row r="3716" spans="1:7" x14ac:dyDescent="0.25">
      <c r="A3716" s="4" t="s">
        <v>4384</v>
      </c>
      <c r="B3716" s="5">
        <v>335692296089</v>
      </c>
      <c r="C3716" s="4" t="s">
        <v>12170</v>
      </c>
      <c r="D3716" s="4" t="s">
        <v>6</v>
      </c>
      <c r="E3716" s="6" t="s">
        <v>12171</v>
      </c>
      <c r="F3716" s="5">
        <f>decoded[[#This Row],[FRT_DEC]]-B3715</f>
        <v>15</v>
      </c>
      <c r="G3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INFO]]))),G3715)</f>
        <v>118</v>
      </c>
    </row>
    <row r="3717" spans="1:7" x14ac:dyDescent="0.25">
      <c r="A3717" s="4" t="s">
        <v>4385</v>
      </c>
      <c r="B3717" s="5">
        <v>335692296115</v>
      </c>
      <c r="C3717" s="4" t="s">
        <v>12172</v>
      </c>
      <c r="D3717" s="4" t="s">
        <v>72</v>
      </c>
      <c r="E3717" s="6" t="s">
        <v>2092</v>
      </c>
      <c r="F3717" s="5">
        <f>decoded[[#This Row],[FRT_DEC]]-B3716</f>
        <v>26</v>
      </c>
      <c r="G3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INFO]]))),G3716)</f>
        <v>118</v>
      </c>
    </row>
    <row r="3718" spans="1:7" x14ac:dyDescent="0.25">
      <c r="A3718" s="4" t="s">
        <v>4386</v>
      </c>
      <c r="B3718" s="5">
        <v>335692296152</v>
      </c>
      <c r="C3718" s="4" t="s">
        <v>12173</v>
      </c>
      <c r="D3718" s="4" t="s">
        <v>3671</v>
      </c>
      <c r="E3718" s="6" t="s">
        <v>12174</v>
      </c>
      <c r="F3718" s="5">
        <f>decoded[[#This Row],[FRT_DEC]]-B3717</f>
        <v>37</v>
      </c>
      <c r="G3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INFO]]))),G3717)</f>
        <v>118</v>
      </c>
    </row>
    <row r="3719" spans="1:7" x14ac:dyDescent="0.25">
      <c r="A3719" s="4" t="s">
        <v>4387</v>
      </c>
      <c r="B3719" s="5">
        <v>335692296155</v>
      </c>
      <c r="C3719" s="4" t="s">
        <v>12175</v>
      </c>
      <c r="D3719" s="4" t="s">
        <v>3671</v>
      </c>
      <c r="E3719" s="6" t="s">
        <v>7881</v>
      </c>
      <c r="F3719" s="5">
        <f>decoded[[#This Row],[FRT_DEC]]-B3718</f>
        <v>3</v>
      </c>
      <c r="G3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INFO]]))),G3718)</f>
        <v>118</v>
      </c>
    </row>
    <row r="3720" spans="1:7" x14ac:dyDescent="0.25">
      <c r="A3720" s="4" t="s">
        <v>4388</v>
      </c>
      <c r="B3720" s="5">
        <v>335692297067</v>
      </c>
      <c r="C3720" s="4" t="s">
        <v>12176</v>
      </c>
      <c r="D3720" s="4" t="s">
        <v>249</v>
      </c>
      <c r="E3720" s="6" t="s">
        <v>4240</v>
      </c>
      <c r="F3720" s="5">
        <f>decoded[[#This Row],[FRT_DEC]]-B3719</f>
        <v>912</v>
      </c>
      <c r="G3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INFO]]))),G3719)</f>
        <v>118</v>
      </c>
    </row>
    <row r="3721" spans="1:7" x14ac:dyDescent="0.25">
      <c r="A3721" s="4" t="s">
        <v>4389</v>
      </c>
      <c r="B3721" s="5">
        <v>335692297071</v>
      </c>
      <c r="C3721" s="4" t="s">
        <v>12177</v>
      </c>
      <c r="D3721" s="4" t="s">
        <v>7938</v>
      </c>
      <c r="E3721" s="6" t="s">
        <v>7998</v>
      </c>
      <c r="F3721" s="5">
        <f>decoded[[#This Row],[FRT_DEC]]-B3720</f>
        <v>4</v>
      </c>
      <c r="G3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INFO]]))),G3720)</f>
        <v>118</v>
      </c>
    </row>
    <row r="3722" spans="1:7" x14ac:dyDescent="0.25">
      <c r="A3722" s="4" t="s">
        <v>4390</v>
      </c>
      <c r="B3722" s="5">
        <v>335692300699</v>
      </c>
      <c r="C3722" s="4" t="s">
        <v>12178</v>
      </c>
      <c r="D3722" s="4" t="s">
        <v>5</v>
      </c>
      <c r="E3722" s="6" t="s">
        <v>12179</v>
      </c>
      <c r="F3722" s="5">
        <f>decoded[[#This Row],[FRT_DEC]]-B3721</f>
        <v>3628</v>
      </c>
      <c r="G3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INFO]]))),G3721)</f>
        <v>118</v>
      </c>
    </row>
    <row r="3723" spans="1:7" x14ac:dyDescent="0.25">
      <c r="A3723" s="4" t="s">
        <v>4391</v>
      </c>
      <c r="B3723" s="5">
        <v>335692300702</v>
      </c>
      <c r="C3723" s="4" t="s">
        <v>12180</v>
      </c>
      <c r="D3723" s="4" t="s">
        <v>5</v>
      </c>
      <c r="E3723" s="6" t="s">
        <v>7877</v>
      </c>
      <c r="F3723" s="5">
        <f>decoded[[#This Row],[FRT_DEC]]-B3722</f>
        <v>3</v>
      </c>
      <c r="G3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INFO]]))),G3722)</f>
        <v>118</v>
      </c>
    </row>
    <row r="3724" spans="1:7" x14ac:dyDescent="0.25">
      <c r="A3724" s="4" t="s">
        <v>4392</v>
      </c>
      <c r="B3724" s="5">
        <v>335692300704</v>
      </c>
      <c r="C3724" s="4" t="s">
        <v>12181</v>
      </c>
      <c r="D3724" s="4" t="s">
        <v>3686</v>
      </c>
      <c r="E3724" s="6" t="s">
        <v>12182</v>
      </c>
      <c r="F3724" s="5">
        <f>decoded[[#This Row],[FRT_DEC]]-B3723</f>
        <v>2</v>
      </c>
      <c r="G3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INFO]]))),G3723)</f>
        <v>118</v>
      </c>
    </row>
    <row r="3725" spans="1:7" x14ac:dyDescent="0.25">
      <c r="A3725" s="4" t="s">
        <v>4393</v>
      </c>
      <c r="B3725" s="5">
        <v>335692300707</v>
      </c>
      <c r="C3725" s="4" t="s">
        <v>12183</v>
      </c>
      <c r="D3725" s="4" t="s">
        <v>3686</v>
      </c>
      <c r="E3725" s="6" t="s">
        <v>7878</v>
      </c>
      <c r="F3725" s="5">
        <f>decoded[[#This Row],[FRT_DEC]]-B3724</f>
        <v>3</v>
      </c>
      <c r="G3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INFO]]))),G3724)</f>
        <v>118</v>
      </c>
    </row>
    <row r="3726" spans="1:7" x14ac:dyDescent="0.25">
      <c r="A3726" s="4" t="s">
        <v>4394</v>
      </c>
      <c r="B3726" s="5">
        <v>335692300716</v>
      </c>
      <c r="C3726" s="4" t="s">
        <v>12184</v>
      </c>
      <c r="D3726" s="4" t="s">
        <v>7842</v>
      </c>
      <c r="E3726" s="6" t="s">
        <v>8006</v>
      </c>
      <c r="F3726" s="5">
        <f>decoded[[#This Row],[FRT_DEC]]-B3725</f>
        <v>9</v>
      </c>
      <c r="G3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INFO]]))),G3725)</f>
        <v>118</v>
      </c>
    </row>
    <row r="3727" spans="1:7" x14ac:dyDescent="0.25">
      <c r="A3727" s="4" t="s">
        <v>4395</v>
      </c>
      <c r="B3727" s="5">
        <v>335692300726</v>
      </c>
      <c r="C3727" s="4" t="s">
        <v>12185</v>
      </c>
      <c r="D3727" s="4" t="s">
        <v>241</v>
      </c>
      <c r="E3727" s="6" t="s">
        <v>2110</v>
      </c>
      <c r="F3727" s="5">
        <f>decoded[[#This Row],[FRT_DEC]]-B3726</f>
        <v>10</v>
      </c>
      <c r="G3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INFO]]))),G3726)</f>
        <v>118</v>
      </c>
    </row>
    <row r="3728" spans="1:7" x14ac:dyDescent="0.25">
      <c r="A3728" s="4" t="s">
        <v>4396</v>
      </c>
      <c r="B3728" s="5">
        <v>335692300728</v>
      </c>
      <c r="C3728" s="4" t="s">
        <v>12186</v>
      </c>
      <c r="D3728" s="4" t="s">
        <v>243</v>
      </c>
      <c r="E3728" s="6" t="s">
        <v>3984</v>
      </c>
      <c r="F3728" s="5">
        <f>decoded[[#This Row],[FRT_DEC]]-B3727</f>
        <v>2</v>
      </c>
      <c r="G3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INFO]]))),G3727)</f>
        <v>118</v>
      </c>
    </row>
    <row r="3729" spans="1:7" x14ac:dyDescent="0.25">
      <c r="A3729" s="4" t="s">
        <v>4397</v>
      </c>
      <c r="B3729" s="5">
        <v>335692300734</v>
      </c>
      <c r="C3729" s="4" t="s">
        <v>12187</v>
      </c>
      <c r="D3729" s="4" t="s">
        <v>1099</v>
      </c>
      <c r="E3729" s="6" t="s">
        <v>2093</v>
      </c>
      <c r="F3729" s="5">
        <f>decoded[[#This Row],[FRT_DEC]]-B3728</f>
        <v>6</v>
      </c>
      <c r="G3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INFO]]))),G3728)</f>
        <v>118</v>
      </c>
    </row>
    <row r="3730" spans="1:7" x14ac:dyDescent="0.25">
      <c r="A3730" s="4" t="s">
        <v>4398</v>
      </c>
      <c r="B3730" s="5">
        <v>335692300739</v>
      </c>
      <c r="C3730" s="4" t="s">
        <v>12188</v>
      </c>
      <c r="D3730" s="4" t="s">
        <v>72</v>
      </c>
      <c r="E3730" s="6" t="s">
        <v>2094</v>
      </c>
      <c r="F3730" s="5">
        <f>decoded[[#This Row],[FRT_DEC]]-B3729</f>
        <v>5</v>
      </c>
      <c r="G3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INFO]]))),G3729)</f>
        <v>118</v>
      </c>
    </row>
    <row r="3731" spans="1:7" x14ac:dyDescent="0.25">
      <c r="A3731" s="4" t="s">
        <v>4399</v>
      </c>
      <c r="B3731" s="5">
        <v>335692300745</v>
      </c>
      <c r="C3731" s="4" t="s">
        <v>12189</v>
      </c>
      <c r="D3731" s="4" t="s">
        <v>72</v>
      </c>
      <c r="E3731" s="6" t="s">
        <v>2095</v>
      </c>
      <c r="F3731" s="5">
        <f>decoded[[#This Row],[FRT_DEC]]-B3730</f>
        <v>6</v>
      </c>
      <c r="G3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INFO]]))),G3730)</f>
        <v>118</v>
      </c>
    </row>
    <row r="3732" spans="1:7" x14ac:dyDescent="0.25">
      <c r="A3732" s="4" t="s">
        <v>4400</v>
      </c>
      <c r="B3732" s="5">
        <v>335692300756</v>
      </c>
      <c r="C3732" s="4" t="s">
        <v>12190</v>
      </c>
      <c r="D3732" s="4" t="s">
        <v>246</v>
      </c>
      <c r="E3732" s="6" t="s">
        <v>12191</v>
      </c>
      <c r="F3732" s="5">
        <f>decoded[[#This Row],[FRT_DEC]]-B3731</f>
        <v>11</v>
      </c>
      <c r="G3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INFO]]))),G3731)</f>
        <v>118</v>
      </c>
    </row>
    <row r="3733" spans="1:7" x14ac:dyDescent="0.25">
      <c r="A3733" s="4" t="s">
        <v>4401</v>
      </c>
      <c r="B3733" s="5">
        <v>335692300761</v>
      </c>
      <c r="C3733" s="4" t="s">
        <v>12192</v>
      </c>
      <c r="D3733" s="4" t="s">
        <v>7938</v>
      </c>
      <c r="E3733" s="6" t="s">
        <v>8012</v>
      </c>
      <c r="F3733" s="5">
        <f>decoded[[#This Row],[FRT_DEC]]-B3732</f>
        <v>5</v>
      </c>
      <c r="G3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INFO]]))),G3732)</f>
        <v>118</v>
      </c>
    </row>
    <row r="3734" spans="1:7" x14ac:dyDescent="0.25">
      <c r="A3734" s="4" t="s">
        <v>4402</v>
      </c>
      <c r="B3734" s="5">
        <v>335692301155</v>
      </c>
      <c r="C3734" s="4" t="s">
        <v>12193</v>
      </c>
      <c r="D3734" s="4" t="s">
        <v>7842</v>
      </c>
      <c r="E3734" s="6" t="s">
        <v>8130</v>
      </c>
      <c r="F3734" s="5">
        <f>decoded[[#This Row],[FRT_DEC]]-B3733</f>
        <v>394</v>
      </c>
      <c r="G3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INFO]]))),G3733)</f>
        <v>118</v>
      </c>
    </row>
    <row r="3735" spans="1:7" x14ac:dyDescent="0.25">
      <c r="A3735" s="4" t="s">
        <v>4403</v>
      </c>
      <c r="B3735" s="5">
        <v>335692301162</v>
      </c>
      <c r="C3735" s="4" t="s">
        <v>12194</v>
      </c>
      <c r="D3735" s="4" t="s">
        <v>1099</v>
      </c>
      <c r="E3735" s="6" t="s">
        <v>2096</v>
      </c>
      <c r="F3735" s="5">
        <f>decoded[[#This Row],[FRT_DEC]]-B3734</f>
        <v>7</v>
      </c>
      <c r="G3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INFO]]))),G3734)</f>
        <v>118</v>
      </c>
    </row>
    <row r="3736" spans="1:7" x14ac:dyDescent="0.25">
      <c r="A3736" s="4" t="s">
        <v>4404</v>
      </c>
      <c r="B3736" s="5">
        <v>335692301168</v>
      </c>
      <c r="C3736" s="4" t="s">
        <v>12195</v>
      </c>
      <c r="D3736" s="4" t="s">
        <v>72</v>
      </c>
      <c r="E3736" s="6" t="s">
        <v>2097</v>
      </c>
      <c r="F3736" s="5">
        <f>decoded[[#This Row],[FRT_DEC]]-B3735</f>
        <v>6</v>
      </c>
      <c r="G3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INFO]]))),G3735)</f>
        <v>118</v>
      </c>
    </row>
    <row r="3737" spans="1:7" x14ac:dyDescent="0.25">
      <c r="A3737" s="4" t="s">
        <v>4405</v>
      </c>
      <c r="B3737" s="5">
        <v>335692301180</v>
      </c>
      <c r="C3737" s="4" t="s">
        <v>12196</v>
      </c>
      <c r="D3737" s="4" t="s">
        <v>3672</v>
      </c>
      <c r="E3737" s="6" t="s">
        <v>4029</v>
      </c>
      <c r="F3737" s="5">
        <f>decoded[[#This Row],[FRT_DEC]]-B3736</f>
        <v>12</v>
      </c>
      <c r="G3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INFO]]))),G3736)</f>
        <v>118</v>
      </c>
    </row>
    <row r="3738" spans="1:7" x14ac:dyDescent="0.25">
      <c r="A3738" s="4" t="s">
        <v>4406</v>
      </c>
      <c r="B3738" s="5">
        <v>335692301925</v>
      </c>
      <c r="C3738" s="4" t="s">
        <v>12197</v>
      </c>
      <c r="D3738" s="4" t="s">
        <v>262</v>
      </c>
      <c r="E3738" s="6" t="s">
        <v>4030</v>
      </c>
      <c r="F3738" s="5">
        <f>decoded[[#This Row],[FRT_DEC]]-B3737</f>
        <v>745</v>
      </c>
      <c r="G3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INFO]]))),G3737)</f>
        <v>118</v>
      </c>
    </row>
    <row r="3739" spans="1:7" x14ac:dyDescent="0.25">
      <c r="A3739" s="4" t="s">
        <v>4407</v>
      </c>
      <c r="B3739" s="5">
        <v>335692301930</v>
      </c>
      <c r="C3739" s="4" t="s">
        <v>12198</v>
      </c>
      <c r="D3739" s="4" t="s">
        <v>7938</v>
      </c>
      <c r="E3739" s="6" t="s">
        <v>8136</v>
      </c>
      <c r="F3739" s="5">
        <f>decoded[[#This Row],[FRT_DEC]]-B3738</f>
        <v>5</v>
      </c>
      <c r="G3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INFO]]))),G3738)</f>
        <v>118</v>
      </c>
    </row>
    <row r="3740" spans="1:7" x14ac:dyDescent="0.25">
      <c r="A3740" s="4" t="s">
        <v>4408</v>
      </c>
      <c r="B3740" s="5">
        <v>335692303260</v>
      </c>
      <c r="C3740" s="4" t="s">
        <v>12199</v>
      </c>
      <c r="D3740" s="4" t="s">
        <v>84</v>
      </c>
      <c r="E3740" s="6" t="s">
        <v>3977</v>
      </c>
      <c r="F3740" s="5">
        <f>decoded[[#This Row],[FRT_DEC]]-B3739</f>
        <v>1330</v>
      </c>
      <c r="G3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INFO]]))),G3739)</f>
        <v>118</v>
      </c>
    </row>
    <row r="3741" spans="1:7" x14ac:dyDescent="0.25">
      <c r="A3741" s="4" t="s">
        <v>4409</v>
      </c>
      <c r="B3741" s="5">
        <v>335692303262</v>
      </c>
      <c r="C3741" s="4" t="s">
        <v>12200</v>
      </c>
      <c r="D3741" s="4" t="s">
        <v>3684</v>
      </c>
      <c r="E3741" s="6" t="s">
        <v>12201</v>
      </c>
      <c r="F3741" s="5">
        <f>decoded[[#This Row],[FRT_DEC]]-B3740</f>
        <v>2</v>
      </c>
      <c r="G3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INFO]]))),G3740)</f>
        <v>118</v>
      </c>
    </row>
    <row r="3742" spans="1:7" x14ac:dyDescent="0.25">
      <c r="A3742" s="4" t="s">
        <v>4410</v>
      </c>
      <c r="B3742" s="5">
        <v>335692303265</v>
      </c>
      <c r="C3742" s="4" t="s">
        <v>12202</v>
      </c>
      <c r="D3742" s="4" t="s">
        <v>3684</v>
      </c>
      <c r="E3742" s="6" t="s">
        <v>7879</v>
      </c>
      <c r="F3742" s="5">
        <f>decoded[[#This Row],[FRT_DEC]]-B3741</f>
        <v>3</v>
      </c>
      <c r="G3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INFO]]))),G3741)</f>
        <v>118</v>
      </c>
    </row>
    <row r="3743" spans="1:7" x14ac:dyDescent="0.25">
      <c r="A3743" s="4" t="s">
        <v>4411</v>
      </c>
      <c r="B3743" s="5">
        <v>335692303289</v>
      </c>
      <c r="C3743" s="4" t="s">
        <v>12203</v>
      </c>
      <c r="D3743" s="4" t="s">
        <v>85</v>
      </c>
      <c r="E3743" s="6" t="s">
        <v>263</v>
      </c>
      <c r="F3743" s="5">
        <f>decoded[[#This Row],[FRT_DEC]]-B3742</f>
        <v>24</v>
      </c>
      <c r="G3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INFO]]))),G3742)</f>
        <v>118</v>
      </c>
    </row>
    <row r="3744" spans="1:7" x14ac:dyDescent="0.25">
      <c r="A3744" s="4" t="s">
        <v>4412</v>
      </c>
      <c r="B3744" s="5">
        <v>335692303427</v>
      </c>
      <c r="C3744" s="4" t="s">
        <v>12204</v>
      </c>
      <c r="D3744" s="4" t="s">
        <v>87</v>
      </c>
      <c r="E3744" s="6" t="s">
        <v>3695</v>
      </c>
      <c r="F3744" s="5">
        <f>decoded[[#This Row],[FRT_DEC]]-B3743</f>
        <v>138</v>
      </c>
      <c r="G3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INFO]]))),G3743)</f>
        <v>118</v>
      </c>
    </row>
    <row r="3745" spans="1:7" x14ac:dyDescent="0.25">
      <c r="A3745" s="4" t="s">
        <v>4413</v>
      </c>
      <c r="B3745" s="5">
        <v>335692303596</v>
      </c>
      <c r="C3745" s="4" t="s">
        <v>12205</v>
      </c>
      <c r="D3745" s="4" t="s">
        <v>43</v>
      </c>
      <c r="E3745" s="6" t="s">
        <v>3674</v>
      </c>
      <c r="F3745" s="5">
        <f>decoded[[#This Row],[FRT_DEC]]-B3744</f>
        <v>169</v>
      </c>
      <c r="G3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INFO]]))),G3744)</f>
        <v>118</v>
      </c>
    </row>
    <row r="3746" spans="1:7" x14ac:dyDescent="0.25">
      <c r="A3746" s="4" t="s">
        <v>4414</v>
      </c>
      <c r="B3746" s="5">
        <v>335692303598</v>
      </c>
      <c r="C3746" s="4" t="s">
        <v>12206</v>
      </c>
      <c r="D3746" s="4" t="s">
        <v>3685</v>
      </c>
      <c r="E3746" s="6" t="s">
        <v>12207</v>
      </c>
      <c r="F3746" s="5">
        <f>decoded[[#This Row],[FRT_DEC]]-B3745</f>
        <v>2</v>
      </c>
      <c r="G3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INFO]]))),G3745)</f>
        <v>118</v>
      </c>
    </row>
    <row r="3747" spans="1:7" x14ac:dyDescent="0.25">
      <c r="A3747" s="4" t="s">
        <v>4415</v>
      </c>
      <c r="B3747" s="5">
        <v>335692303602</v>
      </c>
      <c r="C3747" s="4" t="s">
        <v>12208</v>
      </c>
      <c r="D3747" s="4" t="s">
        <v>3685</v>
      </c>
      <c r="E3747" s="6" t="s">
        <v>7880</v>
      </c>
      <c r="F3747" s="5">
        <f>decoded[[#This Row],[FRT_DEC]]-B3746</f>
        <v>4</v>
      </c>
      <c r="G3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INFO]]))),G3746)</f>
        <v>118</v>
      </c>
    </row>
    <row r="3748" spans="1:7" x14ac:dyDescent="0.25">
      <c r="A3748" s="4" t="s">
        <v>4416</v>
      </c>
      <c r="B3748" s="5">
        <v>335692303616</v>
      </c>
      <c r="C3748" s="4" t="s">
        <v>12209</v>
      </c>
      <c r="D3748" s="4" t="s">
        <v>7842</v>
      </c>
      <c r="E3748" s="6" t="s">
        <v>7845</v>
      </c>
      <c r="F3748" s="5">
        <f>decoded[[#This Row],[FRT_DEC]]-B3747</f>
        <v>14</v>
      </c>
      <c r="G3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INFO]]))),G3747)</f>
        <v>118</v>
      </c>
    </row>
    <row r="3749" spans="1:7" x14ac:dyDescent="0.25">
      <c r="A3749" s="4" t="s">
        <v>4417</v>
      </c>
      <c r="B3749" s="5">
        <v>335692303623</v>
      </c>
      <c r="C3749" s="4" t="s">
        <v>12210</v>
      </c>
      <c r="D3749" s="4" t="s">
        <v>7938</v>
      </c>
      <c r="E3749" s="6" t="s">
        <v>8149</v>
      </c>
      <c r="F3749" s="5">
        <f>decoded[[#This Row],[FRT_DEC]]-B3748</f>
        <v>7</v>
      </c>
      <c r="G3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INFO]]))),G3748)</f>
        <v>118</v>
      </c>
    </row>
    <row r="3750" spans="1:7" x14ac:dyDescent="0.25">
      <c r="A3750" s="4" t="s">
        <v>4418</v>
      </c>
      <c r="B3750" s="5">
        <v>335692303627</v>
      </c>
      <c r="C3750" s="4" t="s">
        <v>12211</v>
      </c>
      <c r="D3750" s="4" t="s">
        <v>7842</v>
      </c>
      <c r="E3750" s="6" t="s">
        <v>8151</v>
      </c>
      <c r="F3750" s="5">
        <f>decoded[[#This Row],[FRT_DEC]]-B3749</f>
        <v>4</v>
      </c>
      <c r="G3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INFO]]))),G3749)</f>
        <v>118</v>
      </c>
    </row>
    <row r="3751" spans="1:7" x14ac:dyDescent="0.25">
      <c r="A3751" s="4" t="s">
        <v>4419</v>
      </c>
      <c r="B3751" s="5">
        <v>335692303639</v>
      </c>
      <c r="C3751" s="4" t="s">
        <v>12212</v>
      </c>
      <c r="D3751" s="4" t="s">
        <v>1099</v>
      </c>
      <c r="E3751" s="6" t="s">
        <v>2098</v>
      </c>
      <c r="F3751" s="5">
        <f>decoded[[#This Row],[FRT_DEC]]-B3750</f>
        <v>12</v>
      </c>
      <c r="G3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INFO]]))),G3750)</f>
        <v>118</v>
      </c>
    </row>
    <row r="3752" spans="1:7" x14ac:dyDescent="0.25">
      <c r="A3752" s="4" t="s">
        <v>4420</v>
      </c>
      <c r="B3752" s="5">
        <v>335692303644</v>
      </c>
      <c r="C3752" s="4" t="s">
        <v>12213</v>
      </c>
      <c r="D3752" s="4" t="s">
        <v>72</v>
      </c>
      <c r="E3752" s="6" t="s">
        <v>2099</v>
      </c>
      <c r="F3752" s="5">
        <f>decoded[[#This Row],[FRT_DEC]]-B3751</f>
        <v>5</v>
      </c>
      <c r="G3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INFO]]))),G3751)</f>
        <v>118</v>
      </c>
    </row>
    <row r="3753" spans="1:7" x14ac:dyDescent="0.25">
      <c r="A3753" s="4" t="s">
        <v>4421</v>
      </c>
      <c r="B3753" s="5">
        <v>335692303665</v>
      </c>
      <c r="C3753" s="4" t="s">
        <v>12214</v>
      </c>
      <c r="D3753" s="4" t="s">
        <v>1099</v>
      </c>
      <c r="E3753" s="6" t="s">
        <v>2100</v>
      </c>
      <c r="F3753" s="5">
        <f>decoded[[#This Row],[FRT_DEC]]-B3752</f>
        <v>21</v>
      </c>
      <c r="G3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INFO]]))),G3752)</f>
        <v>118</v>
      </c>
    </row>
    <row r="3754" spans="1:7" x14ac:dyDescent="0.25">
      <c r="A3754" s="4" t="s">
        <v>4422</v>
      </c>
      <c r="B3754" s="5">
        <v>335692303672</v>
      </c>
      <c r="C3754" s="4" t="s">
        <v>12215</v>
      </c>
      <c r="D3754" s="4" t="s">
        <v>72</v>
      </c>
      <c r="E3754" s="6" t="s">
        <v>2101</v>
      </c>
      <c r="F3754" s="5">
        <f>decoded[[#This Row],[FRT_DEC]]-B3753</f>
        <v>7</v>
      </c>
      <c r="G3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INFO]]))),G3753)</f>
        <v>118</v>
      </c>
    </row>
    <row r="3755" spans="1:7" x14ac:dyDescent="0.25">
      <c r="A3755" s="4" t="s">
        <v>4423</v>
      </c>
      <c r="B3755" s="5">
        <v>335692303694</v>
      </c>
      <c r="C3755" s="4" t="s">
        <v>12216</v>
      </c>
      <c r="D3755" s="4" t="s">
        <v>1099</v>
      </c>
      <c r="E3755" s="6" t="s">
        <v>2102</v>
      </c>
      <c r="F3755" s="5">
        <f>decoded[[#This Row],[FRT_DEC]]-B3754</f>
        <v>22</v>
      </c>
      <c r="G3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INFO]]))),G3754)</f>
        <v>118</v>
      </c>
    </row>
    <row r="3756" spans="1:7" x14ac:dyDescent="0.25">
      <c r="A3756" s="4" t="s">
        <v>4424</v>
      </c>
      <c r="B3756" s="5">
        <v>335692303700</v>
      </c>
      <c r="C3756" s="4" t="s">
        <v>12217</v>
      </c>
      <c r="D3756" s="4" t="s">
        <v>72</v>
      </c>
      <c r="E3756" s="6" t="s">
        <v>2103</v>
      </c>
      <c r="F3756" s="5">
        <f>decoded[[#This Row],[FRT_DEC]]-B3755</f>
        <v>6</v>
      </c>
      <c r="G3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INFO]]))),G3755)</f>
        <v>118</v>
      </c>
    </row>
    <row r="3757" spans="1:7" x14ac:dyDescent="0.25">
      <c r="A3757" s="4" t="s">
        <v>4425</v>
      </c>
      <c r="B3757" s="5">
        <v>335692303724</v>
      </c>
      <c r="C3757" s="4" t="s">
        <v>12218</v>
      </c>
      <c r="D3757" s="4" t="s">
        <v>40</v>
      </c>
      <c r="E3757" s="6" t="s">
        <v>2042</v>
      </c>
      <c r="F3757" s="5">
        <f>decoded[[#This Row],[FRT_DEC]]-B3756</f>
        <v>24</v>
      </c>
      <c r="G3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INFO]]))),G3756)</f>
        <v>118</v>
      </c>
    </row>
    <row r="3758" spans="1:7" x14ac:dyDescent="0.25">
      <c r="A3758" s="4" t="s">
        <v>4426</v>
      </c>
      <c r="B3758" s="5">
        <v>335692303728</v>
      </c>
      <c r="C3758" s="4" t="s">
        <v>12219</v>
      </c>
      <c r="D3758" s="4" t="s">
        <v>2043</v>
      </c>
      <c r="E3758" s="6" t="s">
        <v>12220</v>
      </c>
      <c r="F3758" s="5">
        <f>decoded[[#This Row],[FRT_DEC]]-B3757</f>
        <v>4</v>
      </c>
      <c r="G3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INFO]]))),G3757)</f>
        <v>118</v>
      </c>
    </row>
    <row r="3759" spans="1:7" ht="30" x14ac:dyDescent="0.25">
      <c r="A3759" s="4" t="s">
        <v>4427</v>
      </c>
      <c r="B3759" s="5">
        <v>335692303748</v>
      </c>
      <c r="C3759" s="4" t="s">
        <v>12221</v>
      </c>
      <c r="D3759" s="4" t="s">
        <v>241</v>
      </c>
      <c r="E3759" s="6" t="s">
        <v>2111</v>
      </c>
      <c r="F3759" s="5">
        <f>decoded[[#This Row],[FRT_DEC]]-B3758</f>
        <v>20</v>
      </c>
      <c r="G3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INFO]]))),G3758)</f>
        <v>118</v>
      </c>
    </row>
    <row r="3760" spans="1:7" x14ac:dyDescent="0.25">
      <c r="A3760" s="4" t="s">
        <v>4428</v>
      </c>
      <c r="B3760" s="5">
        <v>335692303751</v>
      </c>
      <c r="C3760" s="4" t="s">
        <v>12222</v>
      </c>
      <c r="D3760" s="4" t="s">
        <v>243</v>
      </c>
      <c r="E3760" s="6" t="s">
        <v>3939</v>
      </c>
      <c r="F3760" s="5">
        <f>decoded[[#This Row],[FRT_DEC]]-B3759</f>
        <v>3</v>
      </c>
      <c r="G3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INFO]]))),G3759)</f>
        <v>118</v>
      </c>
    </row>
    <row r="3761" spans="1:7" x14ac:dyDescent="0.25">
      <c r="A3761" s="4" t="s">
        <v>4429</v>
      </c>
      <c r="B3761" s="5">
        <v>335692303796</v>
      </c>
      <c r="C3761" s="4" t="s">
        <v>12223</v>
      </c>
      <c r="D3761" s="4" t="s">
        <v>40</v>
      </c>
      <c r="E3761" s="6" t="s">
        <v>44</v>
      </c>
      <c r="F3761" s="5">
        <f>decoded[[#This Row],[FRT_DEC]]-B3760</f>
        <v>45</v>
      </c>
      <c r="G3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INFO]]))),G3760)</f>
        <v>118</v>
      </c>
    </row>
    <row r="3762" spans="1:7" x14ac:dyDescent="0.25">
      <c r="A3762" s="4" t="s">
        <v>4430</v>
      </c>
      <c r="B3762" s="5">
        <v>335692303802</v>
      </c>
      <c r="C3762" s="4" t="s">
        <v>12224</v>
      </c>
      <c r="D3762" s="4" t="s">
        <v>246</v>
      </c>
      <c r="E3762" s="6" t="s">
        <v>12225</v>
      </c>
      <c r="F3762" s="5">
        <f>decoded[[#This Row],[FRT_DEC]]-B3761</f>
        <v>6</v>
      </c>
      <c r="G3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INFO]]))),G3761)</f>
        <v>118</v>
      </c>
    </row>
    <row r="3763" spans="1:7" x14ac:dyDescent="0.25">
      <c r="A3763" s="4" t="s">
        <v>4431</v>
      </c>
      <c r="B3763" s="5">
        <v>335692303808</v>
      </c>
      <c r="C3763" s="4" t="s">
        <v>12226</v>
      </c>
      <c r="D3763" s="4" t="s">
        <v>1099</v>
      </c>
      <c r="E3763" s="6" t="s">
        <v>2104</v>
      </c>
      <c r="F3763" s="5">
        <f>decoded[[#This Row],[FRT_DEC]]-B3762</f>
        <v>6</v>
      </c>
      <c r="G3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INFO]]))),G3762)</f>
        <v>118</v>
      </c>
    </row>
    <row r="3764" spans="1:7" x14ac:dyDescent="0.25">
      <c r="A3764" s="4" t="s">
        <v>4432</v>
      </c>
      <c r="B3764" s="5">
        <v>335692303814</v>
      </c>
      <c r="C3764" s="4" t="s">
        <v>12227</v>
      </c>
      <c r="D3764" s="4" t="s">
        <v>1099</v>
      </c>
      <c r="E3764" s="6" t="s">
        <v>2105</v>
      </c>
      <c r="F3764" s="5">
        <f>decoded[[#This Row],[FRT_DEC]]-B3763</f>
        <v>6</v>
      </c>
      <c r="G3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INFO]]))),G3763)</f>
        <v>118</v>
      </c>
    </row>
    <row r="3765" spans="1:7" x14ac:dyDescent="0.25">
      <c r="A3765" s="4" t="s">
        <v>4433</v>
      </c>
      <c r="B3765" s="5">
        <v>335692303826</v>
      </c>
      <c r="C3765" s="4" t="s">
        <v>12228</v>
      </c>
      <c r="D3765" s="4" t="s">
        <v>72</v>
      </c>
      <c r="E3765" s="6" t="s">
        <v>2092</v>
      </c>
      <c r="F3765" s="5">
        <f>decoded[[#This Row],[FRT_DEC]]-B3764</f>
        <v>12</v>
      </c>
      <c r="G3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INFO]]))),G3764)</f>
        <v>118</v>
      </c>
    </row>
    <row r="3766" spans="1:7" x14ac:dyDescent="0.25">
      <c r="A3766" s="4" t="s">
        <v>4434</v>
      </c>
      <c r="B3766" s="5">
        <v>335692304159</v>
      </c>
      <c r="C3766" s="4" t="s">
        <v>12229</v>
      </c>
      <c r="D3766" s="4" t="s">
        <v>2045</v>
      </c>
      <c r="E3766" s="6" t="s">
        <v>8267</v>
      </c>
      <c r="F3766" s="5">
        <f>decoded[[#This Row],[FRT_DEC]]-B3765</f>
        <v>333</v>
      </c>
      <c r="G3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INFO]]))),G3765)</f>
        <v>118</v>
      </c>
    </row>
    <row r="3767" spans="1:7" x14ac:dyDescent="0.25">
      <c r="A3767" s="4" t="s">
        <v>4435</v>
      </c>
      <c r="B3767" s="5">
        <v>335692304333</v>
      </c>
      <c r="C3767" s="4" t="s">
        <v>12230</v>
      </c>
      <c r="D3767" s="4" t="s">
        <v>249</v>
      </c>
      <c r="E3767" s="6" t="s">
        <v>7863</v>
      </c>
      <c r="F3767" s="5">
        <f>decoded[[#This Row],[FRT_DEC]]-B3766</f>
        <v>174</v>
      </c>
      <c r="G3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INFO]]))),G3766)</f>
        <v>118</v>
      </c>
    </row>
    <row r="3768" spans="1:7" x14ac:dyDescent="0.25">
      <c r="A3768" s="4" t="s">
        <v>4436</v>
      </c>
      <c r="B3768" s="5">
        <v>335692304360</v>
      </c>
      <c r="C3768" s="4" t="s">
        <v>12231</v>
      </c>
      <c r="D3768" s="4" t="s">
        <v>1099</v>
      </c>
      <c r="E3768" s="6" t="s">
        <v>2093</v>
      </c>
      <c r="F3768" s="5">
        <f>decoded[[#This Row],[FRT_DEC]]-B3767</f>
        <v>27</v>
      </c>
      <c r="G3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INFO]]))),G3767)</f>
        <v>118</v>
      </c>
    </row>
    <row r="3769" spans="1:7" x14ac:dyDescent="0.25">
      <c r="A3769" s="4" t="s">
        <v>4437</v>
      </c>
      <c r="B3769" s="5">
        <v>335692304367</v>
      </c>
      <c r="C3769" s="4" t="s">
        <v>12232</v>
      </c>
      <c r="D3769" s="4" t="s">
        <v>1099</v>
      </c>
      <c r="E3769" s="6" t="s">
        <v>2106</v>
      </c>
      <c r="F3769" s="5">
        <f>decoded[[#This Row],[FRT_DEC]]-B3768</f>
        <v>7</v>
      </c>
      <c r="G3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INFO]]))),G3768)</f>
        <v>118</v>
      </c>
    </row>
    <row r="3770" spans="1:7" x14ac:dyDescent="0.25">
      <c r="A3770" s="4" t="s">
        <v>4438</v>
      </c>
      <c r="B3770" s="5">
        <v>335692304380</v>
      </c>
      <c r="C3770" s="4" t="s">
        <v>12233</v>
      </c>
      <c r="D3770" s="4" t="s">
        <v>40</v>
      </c>
      <c r="E3770" s="6" t="s">
        <v>328</v>
      </c>
      <c r="F3770" s="5">
        <f>decoded[[#This Row],[FRT_DEC]]-B3769</f>
        <v>13</v>
      </c>
      <c r="G3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INFO]]))),G3769)</f>
        <v>118</v>
      </c>
    </row>
    <row r="3771" spans="1:7" x14ac:dyDescent="0.25">
      <c r="A3771" s="4" t="s">
        <v>4439</v>
      </c>
      <c r="B3771" s="5">
        <v>335692304382</v>
      </c>
      <c r="C3771" s="4" t="s">
        <v>12234</v>
      </c>
      <c r="D3771" s="4" t="s">
        <v>330</v>
      </c>
      <c r="E3771" s="6" t="s">
        <v>12235</v>
      </c>
      <c r="F3771" s="5">
        <f>decoded[[#This Row],[FRT_DEC]]-B3770</f>
        <v>2</v>
      </c>
      <c r="G3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INFO]]))),G3770)</f>
        <v>118</v>
      </c>
    </row>
    <row r="3772" spans="1:7" x14ac:dyDescent="0.25">
      <c r="A3772" s="4" t="s">
        <v>4440</v>
      </c>
      <c r="B3772" s="5">
        <v>335692304405</v>
      </c>
      <c r="C3772" s="4" t="s">
        <v>12236</v>
      </c>
      <c r="D3772" s="4" t="s">
        <v>40</v>
      </c>
      <c r="E3772" s="6" t="s">
        <v>724</v>
      </c>
      <c r="F3772" s="5">
        <f>decoded[[#This Row],[FRT_DEC]]-B3771</f>
        <v>23</v>
      </c>
      <c r="G3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INFO]]))),G3771)</f>
        <v>118</v>
      </c>
    </row>
    <row r="3773" spans="1:7" x14ac:dyDescent="0.25">
      <c r="A3773" s="4" t="s">
        <v>4441</v>
      </c>
      <c r="B3773" s="5">
        <v>335692304417</v>
      </c>
      <c r="C3773" s="4" t="s">
        <v>12237</v>
      </c>
      <c r="D3773" s="4" t="s">
        <v>40</v>
      </c>
      <c r="E3773" s="6" t="s">
        <v>45</v>
      </c>
      <c r="F3773" s="5">
        <f>decoded[[#This Row],[FRT_DEC]]-B3772</f>
        <v>12</v>
      </c>
      <c r="G3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INFO]]))),G3772)</f>
        <v>118</v>
      </c>
    </row>
    <row r="3774" spans="1:7" x14ac:dyDescent="0.25">
      <c r="A3774" s="4" t="s">
        <v>4442</v>
      </c>
      <c r="B3774" s="5">
        <v>335692304421</v>
      </c>
      <c r="C3774" s="4" t="s">
        <v>12238</v>
      </c>
      <c r="D3774" s="4" t="s">
        <v>46</v>
      </c>
      <c r="E3774" s="6" t="s">
        <v>6961</v>
      </c>
      <c r="F3774" s="5">
        <f>decoded[[#This Row],[FRT_DEC]]-B3773</f>
        <v>4</v>
      </c>
      <c r="G3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INFO]]))),G3773)</f>
        <v>118</v>
      </c>
    </row>
    <row r="3775" spans="1:7" x14ac:dyDescent="0.25">
      <c r="A3775" s="4" t="s">
        <v>4443</v>
      </c>
      <c r="B3775" s="5">
        <v>335692304427</v>
      </c>
      <c r="C3775" s="4" t="s">
        <v>12239</v>
      </c>
      <c r="D3775" s="4" t="s">
        <v>72</v>
      </c>
      <c r="E3775" s="6" t="s">
        <v>3683</v>
      </c>
      <c r="F3775" s="5">
        <f>decoded[[#This Row],[FRT_DEC]]-B3774</f>
        <v>6</v>
      </c>
      <c r="G3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INFO]]))),G3774)</f>
        <v>118</v>
      </c>
    </row>
    <row r="3776" spans="1:7" x14ac:dyDescent="0.25">
      <c r="A3776" s="4" t="s">
        <v>4444</v>
      </c>
      <c r="B3776" s="5">
        <v>335692304432</v>
      </c>
      <c r="C3776" s="4" t="s">
        <v>12240</v>
      </c>
      <c r="D3776" s="4" t="s">
        <v>72</v>
      </c>
      <c r="E3776" s="6" t="s">
        <v>2088</v>
      </c>
      <c r="F3776" s="5">
        <f>decoded[[#This Row],[FRT_DEC]]-B3775</f>
        <v>5</v>
      </c>
      <c r="G3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INFO]]))),G3775)</f>
        <v>118</v>
      </c>
    </row>
    <row r="3777" spans="1:7" x14ac:dyDescent="0.25">
      <c r="A3777" s="4" t="s">
        <v>4445</v>
      </c>
      <c r="B3777" s="5">
        <v>335692304446</v>
      </c>
      <c r="C3777" s="4" t="s">
        <v>12241</v>
      </c>
      <c r="D3777" s="4" t="s">
        <v>72</v>
      </c>
      <c r="E3777" s="6" t="s">
        <v>2107</v>
      </c>
      <c r="F3777" s="5">
        <f>decoded[[#This Row],[FRT_DEC]]-B3776</f>
        <v>14</v>
      </c>
      <c r="G3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INFO]]))),G3776)</f>
        <v>118</v>
      </c>
    </row>
    <row r="3778" spans="1:7" x14ac:dyDescent="0.25">
      <c r="A3778" s="4" t="s">
        <v>4446</v>
      </c>
      <c r="B3778" s="5">
        <v>335692305194</v>
      </c>
      <c r="C3778" s="4" t="s">
        <v>12242</v>
      </c>
      <c r="D3778" s="4" t="s">
        <v>7938</v>
      </c>
      <c r="E3778" s="6" t="s">
        <v>8184</v>
      </c>
      <c r="F3778" s="5">
        <f>decoded[[#This Row],[FRT_DEC]]-B3777</f>
        <v>748</v>
      </c>
      <c r="G3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INFO]]))),G3777)</f>
        <v>118</v>
      </c>
    </row>
    <row r="3779" spans="1:7" x14ac:dyDescent="0.25">
      <c r="A3779" s="4" t="s">
        <v>4447</v>
      </c>
      <c r="B3779" s="5">
        <v>335692305691</v>
      </c>
      <c r="C3779" s="4" t="s">
        <v>12243</v>
      </c>
      <c r="D3779" s="4" t="s">
        <v>7842</v>
      </c>
      <c r="E3779" s="6" t="s">
        <v>7989</v>
      </c>
      <c r="F3779" s="5">
        <f>decoded[[#This Row],[FRT_DEC]]-B3778</f>
        <v>497</v>
      </c>
      <c r="G3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INFO]]))),G3778)</f>
        <v>118</v>
      </c>
    </row>
    <row r="3780" spans="1:7" x14ac:dyDescent="0.25">
      <c r="A3780" s="4" t="s">
        <v>4448</v>
      </c>
      <c r="B3780" s="5">
        <v>335692305698</v>
      </c>
      <c r="C3780" s="4" t="s">
        <v>12244</v>
      </c>
      <c r="D3780" s="4" t="s">
        <v>2044</v>
      </c>
      <c r="E3780" s="6" t="s">
        <v>3931</v>
      </c>
      <c r="F3780" s="5">
        <f>decoded[[#This Row],[FRT_DEC]]-B3779</f>
        <v>7</v>
      </c>
      <c r="G3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INFO]]))),G3779)</f>
        <v>118</v>
      </c>
    </row>
    <row r="3781" spans="1:7" x14ac:dyDescent="0.25">
      <c r="A3781" s="4" t="s">
        <v>4449</v>
      </c>
      <c r="B3781" s="5">
        <v>335692305702</v>
      </c>
      <c r="C3781" s="4" t="s">
        <v>12245</v>
      </c>
      <c r="D3781" s="4" t="s">
        <v>7938</v>
      </c>
      <c r="E3781" s="6" t="s">
        <v>7991</v>
      </c>
      <c r="F3781" s="5">
        <f>decoded[[#This Row],[FRT_DEC]]-B3780</f>
        <v>4</v>
      </c>
      <c r="G3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INFO]]))),G3780)</f>
        <v>118</v>
      </c>
    </row>
    <row r="3782" spans="1:7" x14ac:dyDescent="0.25">
      <c r="A3782" s="4" t="s">
        <v>4450</v>
      </c>
      <c r="B3782" s="5">
        <v>335692312766</v>
      </c>
      <c r="C3782" s="4" t="s">
        <v>12246</v>
      </c>
      <c r="D3782" s="4" t="s">
        <v>7842</v>
      </c>
      <c r="E3782" s="6" t="s">
        <v>7936</v>
      </c>
      <c r="F3782" s="5">
        <f>decoded[[#This Row],[FRT_DEC]]-B3781</f>
        <v>7064</v>
      </c>
      <c r="G3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INFO]]))),G3781)</f>
        <v>118</v>
      </c>
    </row>
    <row r="3783" spans="1:7" x14ac:dyDescent="0.25">
      <c r="A3783" s="4" t="s">
        <v>4451</v>
      </c>
      <c r="B3783" s="5">
        <v>335692313533</v>
      </c>
      <c r="C3783" s="4" t="s">
        <v>12247</v>
      </c>
      <c r="D3783" s="4" t="s">
        <v>7938</v>
      </c>
      <c r="E3783" s="6" t="s">
        <v>7939</v>
      </c>
      <c r="F3783" s="5">
        <f>decoded[[#This Row],[FRT_DEC]]-B3782</f>
        <v>767</v>
      </c>
      <c r="G3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INFO]]))),G3782)</f>
        <v>118</v>
      </c>
    </row>
    <row r="3784" spans="1:7" x14ac:dyDescent="0.25">
      <c r="A3784" s="4" t="s">
        <v>4452</v>
      </c>
      <c r="B3784" s="5">
        <v>335692316124</v>
      </c>
      <c r="C3784" s="4" t="s">
        <v>12248</v>
      </c>
      <c r="D3784" s="4" t="s">
        <v>7842</v>
      </c>
      <c r="E3784" s="6" t="s">
        <v>7989</v>
      </c>
      <c r="F3784" s="5">
        <f>decoded[[#This Row],[FRT_DEC]]-B3783</f>
        <v>2591</v>
      </c>
      <c r="G3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INFO]]))),G3783)</f>
        <v>118</v>
      </c>
    </row>
    <row r="3785" spans="1:7" x14ac:dyDescent="0.25">
      <c r="A3785" s="4" t="s">
        <v>4453</v>
      </c>
      <c r="B3785" s="5">
        <v>335692316129</v>
      </c>
      <c r="C3785" s="4" t="s">
        <v>12249</v>
      </c>
      <c r="D3785" s="4" t="s">
        <v>292</v>
      </c>
      <c r="E3785" s="6" t="s">
        <v>12250</v>
      </c>
      <c r="F3785" s="5">
        <f>decoded[[#This Row],[FRT_DEC]]-B3784</f>
        <v>5</v>
      </c>
      <c r="G3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INFO]]))),G3784)</f>
        <v>118</v>
      </c>
    </row>
    <row r="3786" spans="1:7" x14ac:dyDescent="0.25">
      <c r="A3786" s="4" t="s">
        <v>4454</v>
      </c>
      <c r="B3786" s="5">
        <v>335692316134</v>
      </c>
      <c r="C3786" s="4" t="s">
        <v>12251</v>
      </c>
      <c r="D3786" s="4" t="s">
        <v>216</v>
      </c>
      <c r="E3786" s="6" t="s">
        <v>3970</v>
      </c>
      <c r="F3786" s="5">
        <f>decoded[[#This Row],[FRT_DEC]]-B3785</f>
        <v>5</v>
      </c>
      <c r="G3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INFO]]))),G3785)</f>
        <v>118</v>
      </c>
    </row>
    <row r="3787" spans="1:7" x14ac:dyDescent="0.25">
      <c r="A3787" s="4" t="s">
        <v>4455</v>
      </c>
      <c r="B3787" s="5">
        <v>335692316181</v>
      </c>
      <c r="C3787" s="4" t="s">
        <v>12252</v>
      </c>
      <c r="D3787" s="4" t="s">
        <v>221</v>
      </c>
      <c r="E3787" s="6" t="s">
        <v>222</v>
      </c>
      <c r="F3787" s="5">
        <f>decoded[[#This Row],[FRT_DEC]]-B3786</f>
        <v>47</v>
      </c>
      <c r="G3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INFO]]))),G3786)</f>
        <v>118</v>
      </c>
    </row>
    <row r="3788" spans="1:7" x14ac:dyDescent="0.25">
      <c r="A3788" s="4" t="s">
        <v>4456</v>
      </c>
      <c r="B3788" s="5">
        <v>335692316196</v>
      </c>
      <c r="C3788" s="4" t="s">
        <v>12253</v>
      </c>
      <c r="D3788" s="4" t="s">
        <v>40</v>
      </c>
      <c r="E3788" s="6" t="s">
        <v>293</v>
      </c>
      <c r="F3788" s="5">
        <f>decoded[[#This Row],[FRT_DEC]]-B3787</f>
        <v>15</v>
      </c>
      <c r="G3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INFO]]))),G3787)</f>
        <v>118</v>
      </c>
    </row>
    <row r="3789" spans="1:7" x14ac:dyDescent="0.25">
      <c r="A3789" s="4" t="s">
        <v>4457</v>
      </c>
      <c r="B3789" s="5">
        <v>335692316202</v>
      </c>
      <c r="C3789" s="4" t="s">
        <v>12254</v>
      </c>
      <c r="D3789" s="4" t="s">
        <v>2045</v>
      </c>
      <c r="E3789" s="6" t="s">
        <v>8098</v>
      </c>
      <c r="F3789" s="5">
        <f>decoded[[#This Row],[FRT_DEC]]-B3788</f>
        <v>6</v>
      </c>
      <c r="G3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INFO]]))),G3788)</f>
        <v>118</v>
      </c>
    </row>
    <row r="3790" spans="1:7" x14ac:dyDescent="0.25">
      <c r="A3790" s="4" t="s">
        <v>4458</v>
      </c>
      <c r="B3790" s="5">
        <v>335692316204</v>
      </c>
      <c r="C3790" s="4" t="s">
        <v>12255</v>
      </c>
      <c r="D3790" s="4" t="s">
        <v>294</v>
      </c>
      <c r="E3790" s="6" t="s">
        <v>12256</v>
      </c>
      <c r="F3790" s="5">
        <f>decoded[[#This Row],[FRT_DEC]]-B3789</f>
        <v>2</v>
      </c>
      <c r="G3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INFO]]))),G3789)</f>
        <v>118</v>
      </c>
    </row>
    <row r="3791" spans="1:7" x14ac:dyDescent="0.25">
      <c r="A3791" s="4" t="s">
        <v>4459</v>
      </c>
      <c r="B3791" s="5">
        <v>335692316208</v>
      </c>
      <c r="C3791" s="4" t="s">
        <v>12257</v>
      </c>
      <c r="D3791" s="4" t="s">
        <v>7938</v>
      </c>
      <c r="E3791" s="6" t="s">
        <v>7991</v>
      </c>
      <c r="F3791" s="5">
        <f>decoded[[#This Row],[FRT_DEC]]-B3790</f>
        <v>4</v>
      </c>
      <c r="G3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INFO]]))),G3790)</f>
        <v>118</v>
      </c>
    </row>
    <row r="3792" spans="1:7" x14ac:dyDescent="0.25">
      <c r="A3792" s="4" t="s">
        <v>4460</v>
      </c>
      <c r="B3792" s="5">
        <v>335692317168</v>
      </c>
      <c r="C3792" s="4" t="s">
        <v>12258</v>
      </c>
      <c r="D3792" s="4" t="s">
        <v>7842</v>
      </c>
      <c r="E3792" s="6" t="s">
        <v>7993</v>
      </c>
      <c r="F3792" s="5">
        <f>decoded[[#This Row],[FRT_DEC]]-B3791</f>
        <v>960</v>
      </c>
      <c r="G3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INFO]]))),G3791)</f>
        <v>118</v>
      </c>
    </row>
    <row r="3793" spans="1:7" x14ac:dyDescent="0.25">
      <c r="A3793" s="4" t="s">
        <v>4461</v>
      </c>
      <c r="B3793" s="5">
        <v>335692317188</v>
      </c>
      <c r="C3793" s="4" t="s">
        <v>12259</v>
      </c>
      <c r="D3793" s="4" t="s">
        <v>1099</v>
      </c>
      <c r="E3793" s="6" t="s">
        <v>2081</v>
      </c>
      <c r="F3793" s="5">
        <f>decoded[[#This Row],[FRT_DEC]]-B3792</f>
        <v>20</v>
      </c>
      <c r="G3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INFO]]))),G3792)</f>
        <v>118</v>
      </c>
    </row>
    <row r="3794" spans="1:7" x14ac:dyDescent="0.25">
      <c r="A3794" s="4" t="s">
        <v>4462</v>
      </c>
      <c r="B3794" s="5">
        <v>335692317191</v>
      </c>
      <c r="C3794" s="4" t="s">
        <v>12260</v>
      </c>
      <c r="D3794" s="4" t="s">
        <v>1099</v>
      </c>
      <c r="E3794" s="6" t="s">
        <v>2089</v>
      </c>
      <c r="F3794" s="5">
        <f>decoded[[#This Row],[FRT_DEC]]-B3793</f>
        <v>3</v>
      </c>
      <c r="G3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INFO]]))),G3793)</f>
        <v>118</v>
      </c>
    </row>
    <row r="3795" spans="1:7" x14ac:dyDescent="0.25">
      <c r="A3795" s="4" t="s">
        <v>4463</v>
      </c>
      <c r="B3795" s="5">
        <v>335692317199</v>
      </c>
      <c r="C3795" s="4" t="s">
        <v>12261</v>
      </c>
      <c r="D3795" s="4" t="s">
        <v>72</v>
      </c>
      <c r="E3795" s="6" t="s">
        <v>2090</v>
      </c>
      <c r="F3795" s="5">
        <f>decoded[[#This Row],[FRT_DEC]]-B3794</f>
        <v>8</v>
      </c>
      <c r="G3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INFO]]))),G3794)</f>
        <v>118</v>
      </c>
    </row>
    <row r="3796" spans="1:7" x14ac:dyDescent="0.25">
      <c r="A3796" s="4" t="s">
        <v>4464</v>
      </c>
      <c r="B3796" s="5">
        <v>335692317213</v>
      </c>
      <c r="C3796" s="4" t="s">
        <v>12262</v>
      </c>
      <c r="D3796" s="4" t="s">
        <v>6</v>
      </c>
      <c r="E3796" s="6" t="s">
        <v>12263</v>
      </c>
      <c r="F3796" s="5">
        <f>decoded[[#This Row],[FRT_DEC]]-B3795</f>
        <v>14</v>
      </c>
      <c r="G3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INFO]]))),G3795)</f>
        <v>119</v>
      </c>
    </row>
    <row r="3797" spans="1:7" x14ac:dyDescent="0.25">
      <c r="A3797" s="4" t="s">
        <v>4465</v>
      </c>
      <c r="B3797" s="5">
        <v>335692317238</v>
      </c>
      <c r="C3797" s="4" t="s">
        <v>12264</v>
      </c>
      <c r="D3797" s="4" t="s">
        <v>72</v>
      </c>
      <c r="E3797" s="6" t="s">
        <v>2092</v>
      </c>
      <c r="F3797" s="5">
        <f>decoded[[#This Row],[FRT_DEC]]-B3796</f>
        <v>25</v>
      </c>
      <c r="G3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INFO]]))),G3796)</f>
        <v>119</v>
      </c>
    </row>
    <row r="3798" spans="1:7" x14ac:dyDescent="0.25">
      <c r="A3798" s="4" t="s">
        <v>4466</v>
      </c>
      <c r="B3798" s="5">
        <v>335692317260</v>
      </c>
      <c r="C3798" s="4" t="s">
        <v>12265</v>
      </c>
      <c r="D3798" s="4" t="s">
        <v>3671</v>
      </c>
      <c r="E3798" s="6" t="s">
        <v>12266</v>
      </c>
      <c r="F3798" s="5">
        <f>decoded[[#This Row],[FRT_DEC]]-B3797</f>
        <v>22</v>
      </c>
      <c r="G3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INFO]]))),G3797)</f>
        <v>119</v>
      </c>
    </row>
    <row r="3799" spans="1:7" x14ac:dyDescent="0.25">
      <c r="A3799" s="4" t="s">
        <v>4467</v>
      </c>
      <c r="B3799" s="5">
        <v>335692317263</v>
      </c>
      <c r="C3799" s="4" t="s">
        <v>12267</v>
      </c>
      <c r="D3799" s="4" t="s">
        <v>3671</v>
      </c>
      <c r="E3799" s="6" t="s">
        <v>7881</v>
      </c>
      <c r="F3799" s="5">
        <f>decoded[[#This Row],[FRT_DEC]]-B3798</f>
        <v>3</v>
      </c>
      <c r="G3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INFO]]))),G3798)</f>
        <v>119</v>
      </c>
    </row>
    <row r="3800" spans="1:7" x14ac:dyDescent="0.25">
      <c r="A3800" s="4" t="s">
        <v>4468</v>
      </c>
      <c r="B3800" s="5">
        <v>335692318189</v>
      </c>
      <c r="C3800" s="4" t="s">
        <v>12268</v>
      </c>
      <c r="D3800" s="4" t="s">
        <v>249</v>
      </c>
      <c r="E3800" s="6" t="s">
        <v>5339</v>
      </c>
      <c r="F3800" s="5">
        <f>decoded[[#This Row],[FRT_DEC]]-B3799</f>
        <v>926</v>
      </c>
      <c r="G3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INFO]]))),G3799)</f>
        <v>119</v>
      </c>
    </row>
    <row r="3801" spans="1:7" x14ac:dyDescent="0.25">
      <c r="A3801" s="4" t="s">
        <v>4469</v>
      </c>
      <c r="B3801" s="5">
        <v>335692318194</v>
      </c>
      <c r="C3801" s="4" t="s">
        <v>12269</v>
      </c>
      <c r="D3801" s="4" t="s">
        <v>7938</v>
      </c>
      <c r="E3801" s="6" t="s">
        <v>7998</v>
      </c>
      <c r="F3801" s="5">
        <f>decoded[[#This Row],[FRT_DEC]]-B3800</f>
        <v>5</v>
      </c>
      <c r="G3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INFO]]))),G3800)</f>
        <v>119</v>
      </c>
    </row>
    <row r="3802" spans="1:7" x14ac:dyDescent="0.25">
      <c r="A3802" s="4" t="s">
        <v>4470</v>
      </c>
      <c r="B3802" s="5">
        <v>335692321821</v>
      </c>
      <c r="C3802" s="4" t="s">
        <v>12270</v>
      </c>
      <c r="D3802" s="4" t="s">
        <v>5</v>
      </c>
      <c r="E3802" s="6" t="s">
        <v>12271</v>
      </c>
      <c r="F3802" s="5">
        <f>decoded[[#This Row],[FRT_DEC]]-B3801</f>
        <v>3627</v>
      </c>
      <c r="G3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INFO]]))),G3801)</f>
        <v>119</v>
      </c>
    </row>
    <row r="3803" spans="1:7" x14ac:dyDescent="0.25">
      <c r="A3803" s="4" t="s">
        <v>4471</v>
      </c>
      <c r="B3803" s="5">
        <v>335692321824</v>
      </c>
      <c r="C3803" s="4" t="s">
        <v>12272</v>
      </c>
      <c r="D3803" s="4" t="s">
        <v>5</v>
      </c>
      <c r="E3803" s="6" t="s">
        <v>7877</v>
      </c>
      <c r="F3803" s="5">
        <f>decoded[[#This Row],[FRT_DEC]]-B3802</f>
        <v>3</v>
      </c>
      <c r="G3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INFO]]))),G3802)</f>
        <v>119</v>
      </c>
    </row>
    <row r="3804" spans="1:7" x14ac:dyDescent="0.25">
      <c r="A3804" s="4" t="s">
        <v>4472</v>
      </c>
      <c r="B3804" s="5">
        <v>335692321826</v>
      </c>
      <c r="C3804" s="4" t="s">
        <v>12273</v>
      </c>
      <c r="D3804" s="4" t="s">
        <v>3686</v>
      </c>
      <c r="E3804" s="6" t="s">
        <v>12274</v>
      </c>
      <c r="F3804" s="5">
        <f>decoded[[#This Row],[FRT_DEC]]-B3803</f>
        <v>2</v>
      </c>
      <c r="G3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INFO]]))),G3803)</f>
        <v>119</v>
      </c>
    </row>
    <row r="3805" spans="1:7" x14ac:dyDescent="0.25">
      <c r="A3805" s="4" t="s">
        <v>4473</v>
      </c>
      <c r="B3805" s="5">
        <v>335692321829</v>
      </c>
      <c r="C3805" s="4" t="s">
        <v>12275</v>
      </c>
      <c r="D3805" s="4" t="s">
        <v>3686</v>
      </c>
      <c r="E3805" s="6" t="s">
        <v>7878</v>
      </c>
      <c r="F3805" s="5">
        <f>decoded[[#This Row],[FRT_DEC]]-B3804</f>
        <v>3</v>
      </c>
      <c r="G3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INFO]]))),G3804)</f>
        <v>119</v>
      </c>
    </row>
    <row r="3806" spans="1:7" x14ac:dyDescent="0.25">
      <c r="A3806" s="4" t="s">
        <v>4474</v>
      </c>
      <c r="B3806" s="5">
        <v>335692321837</v>
      </c>
      <c r="C3806" s="4" t="s">
        <v>12276</v>
      </c>
      <c r="D3806" s="4" t="s">
        <v>7842</v>
      </c>
      <c r="E3806" s="6" t="s">
        <v>8006</v>
      </c>
      <c r="F3806" s="5">
        <f>decoded[[#This Row],[FRT_DEC]]-B3805</f>
        <v>8</v>
      </c>
      <c r="G3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INFO]]))),G3805)</f>
        <v>119</v>
      </c>
    </row>
    <row r="3807" spans="1:7" x14ac:dyDescent="0.25">
      <c r="A3807" s="4" t="s">
        <v>4475</v>
      </c>
      <c r="B3807" s="5">
        <v>335692321849</v>
      </c>
      <c r="C3807" s="4" t="s">
        <v>12277</v>
      </c>
      <c r="D3807" s="4" t="s">
        <v>241</v>
      </c>
      <c r="E3807" s="6" t="s">
        <v>2110</v>
      </c>
      <c r="F3807" s="5">
        <f>decoded[[#This Row],[FRT_DEC]]-B3806</f>
        <v>12</v>
      </c>
      <c r="G3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INFO]]))),G3806)</f>
        <v>119</v>
      </c>
    </row>
    <row r="3808" spans="1:7" x14ac:dyDescent="0.25">
      <c r="A3808" s="4" t="s">
        <v>4476</v>
      </c>
      <c r="B3808" s="5">
        <v>335692321851</v>
      </c>
      <c r="C3808" s="4" t="s">
        <v>12278</v>
      </c>
      <c r="D3808" s="4" t="s">
        <v>243</v>
      </c>
      <c r="E3808" s="6" t="s">
        <v>3984</v>
      </c>
      <c r="F3808" s="5">
        <f>decoded[[#This Row],[FRT_DEC]]-B3807</f>
        <v>2</v>
      </c>
      <c r="G3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INFO]]))),G3807)</f>
        <v>119</v>
      </c>
    </row>
    <row r="3809" spans="1:7" x14ac:dyDescent="0.25">
      <c r="A3809" s="4" t="s">
        <v>4477</v>
      </c>
      <c r="B3809" s="5">
        <v>335692321857</v>
      </c>
      <c r="C3809" s="4" t="s">
        <v>12279</v>
      </c>
      <c r="D3809" s="4" t="s">
        <v>1099</v>
      </c>
      <c r="E3809" s="6" t="s">
        <v>2093</v>
      </c>
      <c r="F3809" s="5">
        <f>decoded[[#This Row],[FRT_DEC]]-B3808</f>
        <v>6</v>
      </c>
      <c r="G3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INFO]]))),G3808)</f>
        <v>119</v>
      </c>
    </row>
    <row r="3810" spans="1:7" x14ac:dyDescent="0.25">
      <c r="A3810" s="4" t="s">
        <v>4478</v>
      </c>
      <c r="B3810" s="5">
        <v>335692321862</v>
      </c>
      <c r="C3810" s="4" t="s">
        <v>12280</v>
      </c>
      <c r="D3810" s="4" t="s">
        <v>72</v>
      </c>
      <c r="E3810" s="6" t="s">
        <v>2094</v>
      </c>
      <c r="F3810" s="5">
        <f>decoded[[#This Row],[FRT_DEC]]-B3809</f>
        <v>5</v>
      </c>
      <c r="G3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INFO]]))),G3809)</f>
        <v>119</v>
      </c>
    </row>
    <row r="3811" spans="1:7" x14ac:dyDescent="0.25">
      <c r="A3811" s="4" t="s">
        <v>4479</v>
      </c>
      <c r="B3811" s="5">
        <v>335692321868</v>
      </c>
      <c r="C3811" s="4" t="s">
        <v>12281</v>
      </c>
      <c r="D3811" s="4" t="s">
        <v>72</v>
      </c>
      <c r="E3811" s="6" t="s">
        <v>2095</v>
      </c>
      <c r="F3811" s="5">
        <f>decoded[[#This Row],[FRT_DEC]]-B3810</f>
        <v>6</v>
      </c>
      <c r="G3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INFO]]))),G3810)</f>
        <v>119</v>
      </c>
    </row>
    <row r="3812" spans="1:7" x14ac:dyDescent="0.25">
      <c r="A3812" s="4" t="s">
        <v>4480</v>
      </c>
      <c r="B3812" s="5">
        <v>335692321879</v>
      </c>
      <c r="C3812" s="4" t="s">
        <v>12282</v>
      </c>
      <c r="D3812" s="4" t="s">
        <v>246</v>
      </c>
      <c r="E3812" s="6" t="s">
        <v>12283</v>
      </c>
      <c r="F3812" s="5">
        <f>decoded[[#This Row],[FRT_DEC]]-B3811</f>
        <v>11</v>
      </c>
      <c r="G3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INFO]]))),G3811)</f>
        <v>119</v>
      </c>
    </row>
    <row r="3813" spans="1:7" x14ac:dyDescent="0.25">
      <c r="A3813" s="4" t="s">
        <v>4481</v>
      </c>
      <c r="B3813" s="5">
        <v>335692321883</v>
      </c>
      <c r="C3813" s="4" t="s">
        <v>12284</v>
      </c>
      <c r="D3813" s="4" t="s">
        <v>7938</v>
      </c>
      <c r="E3813" s="6" t="s">
        <v>8012</v>
      </c>
      <c r="F3813" s="5">
        <f>decoded[[#This Row],[FRT_DEC]]-B3812</f>
        <v>4</v>
      </c>
      <c r="G3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INFO]]))),G3812)</f>
        <v>119</v>
      </c>
    </row>
    <row r="3814" spans="1:7" x14ac:dyDescent="0.25">
      <c r="A3814" s="4" t="s">
        <v>4482</v>
      </c>
      <c r="B3814" s="5">
        <v>335692322277</v>
      </c>
      <c r="C3814" s="4" t="s">
        <v>12285</v>
      </c>
      <c r="D3814" s="4" t="s">
        <v>7842</v>
      </c>
      <c r="E3814" s="6" t="s">
        <v>8130</v>
      </c>
      <c r="F3814" s="5">
        <f>decoded[[#This Row],[FRT_DEC]]-B3813</f>
        <v>394</v>
      </c>
      <c r="G3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INFO]]))),G3813)</f>
        <v>119</v>
      </c>
    </row>
    <row r="3815" spans="1:7" x14ac:dyDescent="0.25">
      <c r="A3815" s="4" t="s">
        <v>4483</v>
      </c>
      <c r="B3815" s="5">
        <v>335692322284</v>
      </c>
      <c r="C3815" s="4" t="s">
        <v>12286</v>
      </c>
      <c r="D3815" s="4" t="s">
        <v>1099</v>
      </c>
      <c r="E3815" s="6" t="s">
        <v>2096</v>
      </c>
      <c r="F3815" s="5">
        <f>decoded[[#This Row],[FRT_DEC]]-B3814</f>
        <v>7</v>
      </c>
      <c r="G3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INFO]]))),G3814)</f>
        <v>119</v>
      </c>
    </row>
    <row r="3816" spans="1:7" x14ac:dyDescent="0.25">
      <c r="A3816" s="4" t="s">
        <v>4484</v>
      </c>
      <c r="B3816" s="5">
        <v>335692322289</v>
      </c>
      <c r="C3816" s="4" t="s">
        <v>12287</v>
      </c>
      <c r="D3816" s="4" t="s">
        <v>72</v>
      </c>
      <c r="E3816" s="6" t="s">
        <v>2097</v>
      </c>
      <c r="F3816" s="5">
        <f>decoded[[#This Row],[FRT_DEC]]-B3815</f>
        <v>5</v>
      </c>
      <c r="G3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INFO]]))),G3815)</f>
        <v>119</v>
      </c>
    </row>
    <row r="3817" spans="1:7" x14ac:dyDescent="0.25">
      <c r="A3817" s="4" t="s">
        <v>4485</v>
      </c>
      <c r="B3817" s="5">
        <v>335692322301</v>
      </c>
      <c r="C3817" s="4" t="s">
        <v>12288</v>
      </c>
      <c r="D3817" s="4" t="s">
        <v>3672</v>
      </c>
      <c r="E3817" s="6" t="s">
        <v>5330</v>
      </c>
      <c r="F3817" s="5">
        <f>decoded[[#This Row],[FRT_DEC]]-B3816</f>
        <v>12</v>
      </c>
      <c r="G3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INFO]]))),G3816)</f>
        <v>119</v>
      </c>
    </row>
    <row r="3818" spans="1:7" x14ac:dyDescent="0.25">
      <c r="A3818" s="4" t="s">
        <v>4486</v>
      </c>
      <c r="B3818" s="5">
        <v>335692323045</v>
      </c>
      <c r="C3818" s="4" t="s">
        <v>12289</v>
      </c>
      <c r="D3818" s="4" t="s">
        <v>262</v>
      </c>
      <c r="E3818" s="6" t="s">
        <v>5331</v>
      </c>
      <c r="F3818" s="5">
        <f>decoded[[#This Row],[FRT_DEC]]-B3817</f>
        <v>744</v>
      </c>
      <c r="G3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INFO]]))),G3817)</f>
        <v>119</v>
      </c>
    </row>
    <row r="3819" spans="1:7" x14ac:dyDescent="0.25">
      <c r="A3819" s="4" t="s">
        <v>4487</v>
      </c>
      <c r="B3819" s="5">
        <v>335692323050</v>
      </c>
      <c r="C3819" s="4" t="s">
        <v>12290</v>
      </c>
      <c r="D3819" s="4" t="s">
        <v>7938</v>
      </c>
      <c r="E3819" s="6" t="s">
        <v>8136</v>
      </c>
      <c r="F3819" s="5">
        <f>decoded[[#This Row],[FRT_DEC]]-B3818</f>
        <v>5</v>
      </c>
      <c r="G3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INFO]]))),G3818)</f>
        <v>119</v>
      </c>
    </row>
    <row r="3820" spans="1:7" x14ac:dyDescent="0.25">
      <c r="A3820" s="4" t="s">
        <v>4488</v>
      </c>
      <c r="B3820" s="5">
        <v>335692324404</v>
      </c>
      <c r="C3820" s="4" t="s">
        <v>12291</v>
      </c>
      <c r="D3820" s="4" t="s">
        <v>84</v>
      </c>
      <c r="E3820" s="6" t="s">
        <v>3977</v>
      </c>
      <c r="F3820" s="5">
        <f>decoded[[#This Row],[FRT_DEC]]-B3819</f>
        <v>1354</v>
      </c>
      <c r="G3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INFO]]))),G3819)</f>
        <v>119</v>
      </c>
    </row>
    <row r="3821" spans="1:7" x14ac:dyDescent="0.25">
      <c r="A3821" s="4" t="s">
        <v>4489</v>
      </c>
      <c r="B3821" s="5">
        <v>335692324409</v>
      </c>
      <c r="C3821" s="4" t="s">
        <v>12292</v>
      </c>
      <c r="D3821" s="4" t="s">
        <v>3684</v>
      </c>
      <c r="E3821" s="6" t="s">
        <v>12293</v>
      </c>
      <c r="F3821" s="5">
        <f>decoded[[#This Row],[FRT_DEC]]-B3820</f>
        <v>5</v>
      </c>
      <c r="G3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INFO]]))),G3820)</f>
        <v>119</v>
      </c>
    </row>
    <row r="3822" spans="1:7" x14ac:dyDescent="0.25">
      <c r="A3822" s="4" t="s">
        <v>4490</v>
      </c>
      <c r="B3822" s="5">
        <v>335692324411</v>
      </c>
      <c r="C3822" s="4" t="s">
        <v>12294</v>
      </c>
      <c r="D3822" s="4" t="s">
        <v>3684</v>
      </c>
      <c r="E3822" s="6" t="s">
        <v>7879</v>
      </c>
      <c r="F3822" s="5">
        <f>decoded[[#This Row],[FRT_DEC]]-B3821</f>
        <v>2</v>
      </c>
      <c r="G3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INFO]]))),G3821)</f>
        <v>119</v>
      </c>
    </row>
    <row r="3823" spans="1:7" x14ac:dyDescent="0.25">
      <c r="A3823" s="4" t="s">
        <v>4491</v>
      </c>
      <c r="B3823" s="5">
        <v>335692324431</v>
      </c>
      <c r="C3823" s="4" t="s">
        <v>12295</v>
      </c>
      <c r="D3823" s="4" t="s">
        <v>85</v>
      </c>
      <c r="E3823" s="6" t="s">
        <v>263</v>
      </c>
      <c r="F3823" s="5">
        <f>decoded[[#This Row],[FRT_DEC]]-B3822</f>
        <v>20</v>
      </c>
      <c r="G3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INFO]]))),G3822)</f>
        <v>119</v>
      </c>
    </row>
    <row r="3824" spans="1:7" x14ac:dyDescent="0.25">
      <c r="A3824" s="4" t="s">
        <v>4492</v>
      </c>
      <c r="B3824" s="5">
        <v>335692324573</v>
      </c>
      <c r="C3824" s="4" t="s">
        <v>12296</v>
      </c>
      <c r="D3824" s="4" t="s">
        <v>87</v>
      </c>
      <c r="E3824" s="6" t="s">
        <v>3695</v>
      </c>
      <c r="F3824" s="5">
        <f>decoded[[#This Row],[FRT_DEC]]-B3823</f>
        <v>142</v>
      </c>
      <c r="G3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INFO]]))),G3823)</f>
        <v>119</v>
      </c>
    </row>
    <row r="3825" spans="1:7" x14ac:dyDescent="0.25">
      <c r="A3825" s="4" t="s">
        <v>4493</v>
      </c>
      <c r="B3825" s="5">
        <v>335692324741</v>
      </c>
      <c r="C3825" s="4" t="s">
        <v>12297</v>
      </c>
      <c r="D3825" s="4" t="s">
        <v>43</v>
      </c>
      <c r="E3825" s="6" t="s">
        <v>5327</v>
      </c>
      <c r="F3825" s="5">
        <f>decoded[[#This Row],[FRT_DEC]]-B3824</f>
        <v>168</v>
      </c>
      <c r="G3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INFO]]))),G3824)</f>
        <v>119</v>
      </c>
    </row>
    <row r="3826" spans="1:7" x14ac:dyDescent="0.25">
      <c r="A3826" s="4" t="s">
        <v>4494</v>
      </c>
      <c r="B3826" s="5">
        <v>335692324744</v>
      </c>
      <c r="C3826" s="4" t="s">
        <v>12298</v>
      </c>
      <c r="D3826" s="4" t="s">
        <v>3685</v>
      </c>
      <c r="E3826" s="6" t="s">
        <v>12299</v>
      </c>
      <c r="F3826" s="5">
        <f>decoded[[#This Row],[FRT_DEC]]-B3825</f>
        <v>3</v>
      </c>
      <c r="G3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INFO]]))),G3825)</f>
        <v>119</v>
      </c>
    </row>
    <row r="3827" spans="1:7" x14ac:dyDescent="0.25">
      <c r="A3827" s="4" t="s">
        <v>4495</v>
      </c>
      <c r="B3827" s="5">
        <v>335692324746</v>
      </c>
      <c r="C3827" s="4" t="s">
        <v>12300</v>
      </c>
      <c r="D3827" s="4" t="s">
        <v>3685</v>
      </c>
      <c r="E3827" s="6" t="s">
        <v>7880</v>
      </c>
      <c r="F3827" s="5">
        <f>decoded[[#This Row],[FRT_DEC]]-B3826</f>
        <v>2</v>
      </c>
      <c r="G3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INFO]]))),G3826)</f>
        <v>119</v>
      </c>
    </row>
    <row r="3828" spans="1:7" x14ac:dyDescent="0.25">
      <c r="A3828" s="4" t="s">
        <v>4496</v>
      </c>
      <c r="B3828" s="5">
        <v>335692324761</v>
      </c>
      <c r="C3828" s="4" t="s">
        <v>12301</v>
      </c>
      <c r="D3828" s="4" t="s">
        <v>7842</v>
      </c>
      <c r="E3828" s="6" t="s">
        <v>7845</v>
      </c>
      <c r="F3828" s="5">
        <f>decoded[[#This Row],[FRT_DEC]]-B3827</f>
        <v>15</v>
      </c>
      <c r="G3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INFO]]))),G3827)</f>
        <v>119</v>
      </c>
    </row>
    <row r="3829" spans="1:7" x14ac:dyDescent="0.25">
      <c r="A3829" s="4" t="s">
        <v>4497</v>
      </c>
      <c r="B3829" s="5">
        <v>335692324769</v>
      </c>
      <c r="C3829" s="4" t="s">
        <v>12302</v>
      </c>
      <c r="D3829" s="4" t="s">
        <v>7938</v>
      </c>
      <c r="E3829" s="6" t="s">
        <v>8149</v>
      </c>
      <c r="F3829" s="5">
        <f>decoded[[#This Row],[FRT_DEC]]-B3828</f>
        <v>8</v>
      </c>
      <c r="G3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INFO]]))),G3828)</f>
        <v>119</v>
      </c>
    </row>
    <row r="3830" spans="1:7" x14ac:dyDescent="0.25">
      <c r="A3830" s="4" t="s">
        <v>4498</v>
      </c>
      <c r="B3830" s="5">
        <v>335692324772</v>
      </c>
      <c r="C3830" s="4" t="s">
        <v>12303</v>
      </c>
      <c r="D3830" s="4" t="s">
        <v>7842</v>
      </c>
      <c r="E3830" s="6" t="s">
        <v>8151</v>
      </c>
      <c r="F3830" s="5">
        <f>decoded[[#This Row],[FRT_DEC]]-B3829</f>
        <v>3</v>
      </c>
      <c r="G3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INFO]]))),G3829)</f>
        <v>119</v>
      </c>
    </row>
    <row r="3831" spans="1:7" x14ac:dyDescent="0.25">
      <c r="A3831" s="4" t="s">
        <v>4499</v>
      </c>
      <c r="B3831" s="5">
        <v>335692324784</v>
      </c>
      <c r="C3831" s="4" t="s">
        <v>12304</v>
      </c>
      <c r="D3831" s="4" t="s">
        <v>1099</v>
      </c>
      <c r="E3831" s="6" t="s">
        <v>2098</v>
      </c>
      <c r="F3831" s="5">
        <f>decoded[[#This Row],[FRT_DEC]]-B3830</f>
        <v>12</v>
      </c>
      <c r="G3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INFO]]))),G3830)</f>
        <v>119</v>
      </c>
    </row>
    <row r="3832" spans="1:7" x14ac:dyDescent="0.25">
      <c r="A3832" s="4" t="s">
        <v>4500</v>
      </c>
      <c r="B3832" s="5">
        <v>335692324790</v>
      </c>
      <c r="C3832" s="4" t="s">
        <v>12305</v>
      </c>
      <c r="D3832" s="4" t="s">
        <v>72</v>
      </c>
      <c r="E3832" s="6" t="s">
        <v>2099</v>
      </c>
      <c r="F3832" s="5">
        <f>decoded[[#This Row],[FRT_DEC]]-B3831</f>
        <v>6</v>
      </c>
      <c r="G3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INFO]]))),G3831)</f>
        <v>119</v>
      </c>
    </row>
    <row r="3833" spans="1:7" x14ac:dyDescent="0.25">
      <c r="A3833" s="4" t="s">
        <v>4501</v>
      </c>
      <c r="B3833" s="5">
        <v>335692324820</v>
      </c>
      <c r="C3833" s="4" t="s">
        <v>12306</v>
      </c>
      <c r="D3833" s="4" t="s">
        <v>1099</v>
      </c>
      <c r="E3833" s="6" t="s">
        <v>2100</v>
      </c>
      <c r="F3833" s="5">
        <f>decoded[[#This Row],[FRT_DEC]]-B3832</f>
        <v>30</v>
      </c>
      <c r="G3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INFO]]))),G3832)</f>
        <v>119</v>
      </c>
    </row>
    <row r="3834" spans="1:7" x14ac:dyDescent="0.25">
      <c r="A3834" s="4" t="s">
        <v>4502</v>
      </c>
      <c r="B3834" s="5">
        <v>335692324825</v>
      </c>
      <c r="C3834" s="4" t="s">
        <v>12307</v>
      </c>
      <c r="D3834" s="4" t="s">
        <v>72</v>
      </c>
      <c r="E3834" s="6" t="s">
        <v>2101</v>
      </c>
      <c r="F3834" s="5">
        <f>decoded[[#This Row],[FRT_DEC]]-B3833</f>
        <v>5</v>
      </c>
      <c r="G3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INFO]]))),G3833)</f>
        <v>119</v>
      </c>
    </row>
    <row r="3835" spans="1:7" x14ac:dyDescent="0.25">
      <c r="A3835" s="4" t="s">
        <v>4503</v>
      </c>
      <c r="B3835" s="5">
        <v>335692324848</v>
      </c>
      <c r="C3835" s="4" t="s">
        <v>12308</v>
      </c>
      <c r="D3835" s="4" t="s">
        <v>1099</v>
      </c>
      <c r="E3835" s="6" t="s">
        <v>2102</v>
      </c>
      <c r="F3835" s="5">
        <f>decoded[[#This Row],[FRT_DEC]]-B3834</f>
        <v>23</v>
      </c>
      <c r="G3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INFO]]))),G3834)</f>
        <v>119</v>
      </c>
    </row>
    <row r="3836" spans="1:7" x14ac:dyDescent="0.25">
      <c r="A3836" s="4" t="s">
        <v>4504</v>
      </c>
      <c r="B3836" s="5">
        <v>335692324854</v>
      </c>
      <c r="C3836" s="4" t="s">
        <v>12309</v>
      </c>
      <c r="D3836" s="4" t="s">
        <v>72</v>
      </c>
      <c r="E3836" s="6" t="s">
        <v>2103</v>
      </c>
      <c r="F3836" s="5">
        <f>decoded[[#This Row],[FRT_DEC]]-B3835</f>
        <v>6</v>
      </c>
      <c r="G3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INFO]]))),G3835)</f>
        <v>119</v>
      </c>
    </row>
    <row r="3837" spans="1:7" x14ac:dyDescent="0.25">
      <c r="A3837" s="4" t="s">
        <v>4505</v>
      </c>
      <c r="B3837" s="5">
        <v>335692324869</v>
      </c>
      <c r="C3837" s="4" t="s">
        <v>12310</v>
      </c>
      <c r="D3837" s="4" t="s">
        <v>40</v>
      </c>
      <c r="E3837" s="6" t="s">
        <v>2042</v>
      </c>
      <c r="F3837" s="5">
        <f>decoded[[#This Row],[FRT_DEC]]-B3836</f>
        <v>15</v>
      </c>
      <c r="G3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INFO]]))),G3836)</f>
        <v>119</v>
      </c>
    </row>
    <row r="3838" spans="1:7" x14ac:dyDescent="0.25">
      <c r="A3838" s="4" t="s">
        <v>4506</v>
      </c>
      <c r="B3838" s="5">
        <v>335692324871</v>
      </c>
      <c r="C3838" s="4" t="s">
        <v>12311</v>
      </c>
      <c r="D3838" s="4" t="s">
        <v>2043</v>
      </c>
      <c r="E3838" s="6" t="s">
        <v>12312</v>
      </c>
      <c r="F3838" s="5">
        <f>decoded[[#This Row],[FRT_DEC]]-B3837</f>
        <v>2</v>
      </c>
      <c r="G3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INFO]]))),G3837)</f>
        <v>119</v>
      </c>
    </row>
    <row r="3839" spans="1:7" ht="30" x14ac:dyDescent="0.25">
      <c r="A3839" s="4" t="s">
        <v>4507</v>
      </c>
      <c r="B3839" s="5">
        <v>335692324892</v>
      </c>
      <c r="C3839" s="4" t="s">
        <v>12313</v>
      </c>
      <c r="D3839" s="4" t="s">
        <v>241</v>
      </c>
      <c r="E3839" s="6" t="s">
        <v>2111</v>
      </c>
      <c r="F3839" s="5">
        <f>decoded[[#This Row],[FRT_DEC]]-B3838</f>
        <v>21</v>
      </c>
      <c r="G3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INFO]]))),G3838)</f>
        <v>119</v>
      </c>
    </row>
    <row r="3840" spans="1:7" x14ac:dyDescent="0.25">
      <c r="A3840" s="4" t="s">
        <v>4508</v>
      </c>
      <c r="B3840" s="5">
        <v>335692324896</v>
      </c>
      <c r="C3840" s="4" t="s">
        <v>12314</v>
      </c>
      <c r="D3840" s="4" t="s">
        <v>243</v>
      </c>
      <c r="E3840" s="6" t="s">
        <v>3939</v>
      </c>
      <c r="F3840" s="5">
        <f>decoded[[#This Row],[FRT_DEC]]-B3839</f>
        <v>4</v>
      </c>
      <c r="G3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INFO]]))),G3839)</f>
        <v>119</v>
      </c>
    </row>
    <row r="3841" spans="1:7" x14ac:dyDescent="0.25">
      <c r="A3841" s="4" t="s">
        <v>4509</v>
      </c>
      <c r="B3841" s="5">
        <v>335692324949</v>
      </c>
      <c r="C3841" s="4" t="s">
        <v>12315</v>
      </c>
      <c r="D3841" s="4" t="s">
        <v>40</v>
      </c>
      <c r="E3841" s="6" t="s">
        <v>44</v>
      </c>
      <c r="F3841" s="5">
        <f>decoded[[#This Row],[FRT_DEC]]-B3840</f>
        <v>53</v>
      </c>
      <c r="G3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INFO]]))),G3840)</f>
        <v>119</v>
      </c>
    </row>
    <row r="3842" spans="1:7" x14ac:dyDescent="0.25">
      <c r="A3842" s="4" t="s">
        <v>4510</v>
      </c>
      <c r="B3842" s="5">
        <v>335692324956</v>
      </c>
      <c r="C3842" s="4" t="s">
        <v>12316</v>
      </c>
      <c r="D3842" s="4" t="s">
        <v>246</v>
      </c>
      <c r="E3842" s="6" t="s">
        <v>12317</v>
      </c>
      <c r="F3842" s="5">
        <f>decoded[[#This Row],[FRT_DEC]]-B3841</f>
        <v>7</v>
      </c>
      <c r="G3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INFO]]))),G3841)</f>
        <v>119</v>
      </c>
    </row>
    <row r="3843" spans="1:7" x14ac:dyDescent="0.25">
      <c r="A3843" s="4" t="s">
        <v>4511</v>
      </c>
      <c r="B3843" s="5">
        <v>335692324962</v>
      </c>
      <c r="C3843" s="4" t="s">
        <v>12318</v>
      </c>
      <c r="D3843" s="4" t="s">
        <v>1099</v>
      </c>
      <c r="E3843" s="6" t="s">
        <v>2104</v>
      </c>
      <c r="F3843" s="5">
        <f>decoded[[#This Row],[FRT_DEC]]-B3842</f>
        <v>6</v>
      </c>
      <c r="G3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INFO]]))),G3842)</f>
        <v>119</v>
      </c>
    </row>
    <row r="3844" spans="1:7" x14ac:dyDescent="0.25">
      <c r="A3844" s="4" t="s">
        <v>4512</v>
      </c>
      <c r="B3844" s="5">
        <v>335692324967</v>
      </c>
      <c r="C3844" s="4" t="s">
        <v>12319</v>
      </c>
      <c r="D3844" s="4" t="s">
        <v>1099</v>
      </c>
      <c r="E3844" s="6" t="s">
        <v>2105</v>
      </c>
      <c r="F3844" s="5">
        <f>decoded[[#This Row],[FRT_DEC]]-B3843</f>
        <v>5</v>
      </c>
      <c r="G3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INFO]]))),G3843)</f>
        <v>119</v>
      </c>
    </row>
    <row r="3845" spans="1:7" x14ac:dyDescent="0.25">
      <c r="A3845" s="4" t="s">
        <v>4513</v>
      </c>
      <c r="B3845" s="5">
        <v>335692324980</v>
      </c>
      <c r="C3845" s="4" t="s">
        <v>12320</v>
      </c>
      <c r="D3845" s="4" t="s">
        <v>72</v>
      </c>
      <c r="E3845" s="6" t="s">
        <v>2092</v>
      </c>
      <c r="F3845" s="5">
        <f>decoded[[#This Row],[FRT_DEC]]-B3844</f>
        <v>13</v>
      </c>
      <c r="G3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INFO]]))),G3844)</f>
        <v>119</v>
      </c>
    </row>
    <row r="3846" spans="1:7" x14ac:dyDescent="0.25">
      <c r="A3846" s="4" t="s">
        <v>4514</v>
      </c>
      <c r="B3846" s="5">
        <v>335692325304</v>
      </c>
      <c r="C3846" s="4" t="s">
        <v>12321</v>
      </c>
      <c r="D3846" s="4" t="s">
        <v>2045</v>
      </c>
      <c r="E3846" s="6" t="s">
        <v>8170</v>
      </c>
      <c r="F3846" s="5">
        <f>decoded[[#This Row],[FRT_DEC]]-B3845</f>
        <v>324</v>
      </c>
      <c r="G3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INFO]]))),G3845)</f>
        <v>119</v>
      </c>
    </row>
    <row r="3847" spans="1:7" x14ac:dyDescent="0.25">
      <c r="A3847" s="4" t="s">
        <v>4515</v>
      </c>
      <c r="B3847" s="5">
        <v>335692325488</v>
      </c>
      <c r="C3847" s="4" t="s">
        <v>12322</v>
      </c>
      <c r="D3847" s="4" t="s">
        <v>249</v>
      </c>
      <c r="E3847" s="6" t="s">
        <v>7826</v>
      </c>
      <c r="F3847" s="5">
        <f>decoded[[#This Row],[FRT_DEC]]-B3846</f>
        <v>184</v>
      </c>
      <c r="G3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INFO]]))),G3846)</f>
        <v>119</v>
      </c>
    </row>
    <row r="3848" spans="1:7" x14ac:dyDescent="0.25">
      <c r="A3848" s="4" t="s">
        <v>4516</v>
      </c>
      <c r="B3848" s="5">
        <v>335692325506</v>
      </c>
      <c r="C3848" s="4" t="s">
        <v>12323</v>
      </c>
      <c r="D3848" s="4" t="s">
        <v>1099</v>
      </c>
      <c r="E3848" s="6" t="s">
        <v>2093</v>
      </c>
      <c r="F3848" s="5">
        <f>decoded[[#This Row],[FRT_DEC]]-B3847</f>
        <v>18</v>
      </c>
      <c r="G3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INFO]]))),G3847)</f>
        <v>119</v>
      </c>
    </row>
    <row r="3849" spans="1:7" x14ac:dyDescent="0.25">
      <c r="A3849" s="4" t="s">
        <v>4517</v>
      </c>
      <c r="B3849" s="5">
        <v>335692325512</v>
      </c>
      <c r="C3849" s="4" t="s">
        <v>12324</v>
      </c>
      <c r="D3849" s="4" t="s">
        <v>1099</v>
      </c>
      <c r="E3849" s="6" t="s">
        <v>2106</v>
      </c>
      <c r="F3849" s="5">
        <f>decoded[[#This Row],[FRT_DEC]]-B3848</f>
        <v>6</v>
      </c>
      <c r="G3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INFO]]))),G3848)</f>
        <v>119</v>
      </c>
    </row>
    <row r="3850" spans="1:7" x14ac:dyDescent="0.25">
      <c r="A3850" s="4" t="s">
        <v>4518</v>
      </c>
      <c r="B3850" s="5">
        <v>335692325525</v>
      </c>
      <c r="C3850" s="4" t="s">
        <v>12325</v>
      </c>
      <c r="D3850" s="4" t="s">
        <v>40</v>
      </c>
      <c r="E3850" s="6" t="s">
        <v>328</v>
      </c>
      <c r="F3850" s="5">
        <f>decoded[[#This Row],[FRT_DEC]]-B3849</f>
        <v>13</v>
      </c>
      <c r="G3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INFO]]))),G3849)</f>
        <v>119</v>
      </c>
    </row>
    <row r="3851" spans="1:7" x14ac:dyDescent="0.25">
      <c r="A3851" s="4" t="s">
        <v>4519</v>
      </c>
      <c r="B3851" s="5">
        <v>335692325527</v>
      </c>
      <c r="C3851" s="4" t="s">
        <v>12326</v>
      </c>
      <c r="D3851" s="4" t="s">
        <v>330</v>
      </c>
      <c r="E3851" s="6" t="s">
        <v>12327</v>
      </c>
      <c r="F3851" s="5">
        <f>decoded[[#This Row],[FRT_DEC]]-B3850</f>
        <v>2</v>
      </c>
      <c r="G3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INFO]]))),G3850)</f>
        <v>119</v>
      </c>
    </row>
    <row r="3852" spans="1:7" x14ac:dyDescent="0.25">
      <c r="A3852" s="4" t="s">
        <v>4520</v>
      </c>
      <c r="B3852" s="5">
        <v>335692325548</v>
      </c>
      <c r="C3852" s="4" t="s">
        <v>12328</v>
      </c>
      <c r="D3852" s="4" t="s">
        <v>40</v>
      </c>
      <c r="E3852" s="6" t="s">
        <v>724</v>
      </c>
      <c r="F3852" s="5">
        <f>decoded[[#This Row],[FRT_DEC]]-B3851</f>
        <v>21</v>
      </c>
      <c r="G3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INFO]]))),G3851)</f>
        <v>119</v>
      </c>
    </row>
    <row r="3853" spans="1:7" x14ac:dyDescent="0.25">
      <c r="A3853" s="4" t="s">
        <v>4521</v>
      </c>
      <c r="B3853" s="5">
        <v>335692325563</v>
      </c>
      <c r="C3853" s="4" t="s">
        <v>12329</v>
      </c>
      <c r="D3853" s="4" t="s">
        <v>40</v>
      </c>
      <c r="E3853" s="6" t="s">
        <v>45</v>
      </c>
      <c r="F3853" s="5">
        <f>decoded[[#This Row],[FRT_DEC]]-B3852</f>
        <v>15</v>
      </c>
      <c r="G3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INFO]]))),G3852)</f>
        <v>119</v>
      </c>
    </row>
    <row r="3854" spans="1:7" x14ac:dyDescent="0.25">
      <c r="A3854" s="4" t="s">
        <v>4522</v>
      </c>
      <c r="B3854" s="5">
        <v>335692325566</v>
      </c>
      <c r="C3854" s="4" t="s">
        <v>12330</v>
      </c>
      <c r="D3854" s="4" t="s">
        <v>46</v>
      </c>
      <c r="E3854" s="6" t="s">
        <v>6961</v>
      </c>
      <c r="F3854" s="5">
        <f>decoded[[#This Row],[FRT_DEC]]-B3853</f>
        <v>3</v>
      </c>
      <c r="G3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INFO]]))),G3853)</f>
        <v>119</v>
      </c>
    </row>
    <row r="3855" spans="1:7" x14ac:dyDescent="0.25">
      <c r="A3855" s="4" t="s">
        <v>4523</v>
      </c>
      <c r="B3855" s="5">
        <v>335692325572</v>
      </c>
      <c r="C3855" s="4" t="s">
        <v>12331</v>
      </c>
      <c r="D3855" s="4" t="s">
        <v>72</v>
      </c>
      <c r="E3855" s="6" t="s">
        <v>3683</v>
      </c>
      <c r="F3855" s="5">
        <f>decoded[[#This Row],[FRT_DEC]]-B3854</f>
        <v>6</v>
      </c>
      <c r="G3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INFO]]))),G3854)</f>
        <v>119</v>
      </c>
    </row>
    <row r="3856" spans="1:7" x14ac:dyDescent="0.25">
      <c r="A3856" s="4" t="s">
        <v>4524</v>
      </c>
      <c r="B3856" s="5">
        <v>335692325586</v>
      </c>
      <c r="C3856" s="4" t="s">
        <v>12332</v>
      </c>
      <c r="D3856" s="4" t="s">
        <v>72</v>
      </c>
      <c r="E3856" s="6" t="s">
        <v>2088</v>
      </c>
      <c r="F3856" s="5">
        <f>decoded[[#This Row],[FRT_DEC]]-B3855</f>
        <v>14</v>
      </c>
      <c r="G3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INFO]]))),G3855)</f>
        <v>119</v>
      </c>
    </row>
    <row r="3857" spans="1:7" x14ac:dyDescent="0.25">
      <c r="A3857" s="4" t="s">
        <v>4525</v>
      </c>
      <c r="B3857" s="5">
        <v>335692325601</v>
      </c>
      <c r="C3857" s="4" t="s">
        <v>12333</v>
      </c>
      <c r="D3857" s="4" t="s">
        <v>72</v>
      </c>
      <c r="E3857" s="6" t="s">
        <v>2107</v>
      </c>
      <c r="F3857" s="5">
        <f>decoded[[#This Row],[FRT_DEC]]-B3856</f>
        <v>15</v>
      </c>
      <c r="G3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INFO]]))),G3856)</f>
        <v>119</v>
      </c>
    </row>
    <row r="3858" spans="1:7" x14ac:dyDescent="0.25">
      <c r="A3858" s="4" t="s">
        <v>4526</v>
      </c>
      <c r="B3858" s="5">
        <v>335692326351</v>
      </c>
      <c r="C3858" s="4" t="s">
        <v>12334</v>
      </c>
      <c r="D3858" s="4" t="s">
        <v>7938</v>
      </c>
      <c r="E3858" s="6" t="s">
        <v>8184</v>
      </c>
      <c r="F3858" s="5">
        <f>decoded[[#This Row],[FRT_DEC]]-B3857</f>
        <v>750</v>
      </c>
      <c r="G3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INFO]]))),G3857)</f>
        <v>119</v>
      </c>
    </row>
    <row r="3859" spans="1:7" x14ac:dyDescent="0.25">
      <c r="A3859" s="4" t="s">
        <v>4527</v>
      </c>
      <c r="B3859" s="5">
        <v>335692326847</v>
      </c>
      <c r="C3859" s="4" t="s">
        <v>12335</v>
      </c>
      <c r="D3859" s="4" t="s">
        <v>7842</v>
      </c>
      <c r="E3859" s="6" t="s">
        <v>7989</v>
      </c>
      <c r="F3859" s="5">
        <f>decoded[[#This Row],[FRT_DEC]]-B3858</f>
        <v>496</v>
      </c>
      <c r="G3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INFO]]))),G3858)</f>
        <v>119</v>
      </c>
    </row>
    <row r="3860" spans="1:7" x14ac:dyDescent="0.25">
      <c r="A3860" s="4" t="s">
        <v>4528</v>
      </c>
      <c r="B3860" s="5">
        <v>335692326855</v>
      </c>
      <c r="C3860" s="4" t="s">
        <v>12336</v>
      </c>
      <c r="D3860" s="4" t="s">
        <v>2044</v>
      </c>
      <c r="E3860" s="6" t="s">
        <v>3931</v>
      </c>
      <c r="F3860" s="5">
        <f>decoded[[#This Row],[FRT_DEC]]-B3859</f>
        <v>8</v>
      </c>
      <c r="G3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INFO]]))),G3859)</f>
        <v>119</v>
      </c>
    </row>
    <row r="3861" spans="1:7" x14ac:dyDescent="0.25">
      <c r="A3861" s="4" t="s">
        <v>4529</v>
      </c>
      <c r="B3861" s="5">
        <v>335692326860</v>
      </c>
      <c r="C3861" s="4" t="s">
        <v>12337</v>
      </c>
      <c r="D3861" s="4" t="s">
        <v>7938</v>
      </c>
      <c r="E3861" s="6" t="s">
        <v>7991</v>
      </c>
      <c r="F3861" s="5">
        <f>decoded[[#This Row],[FRT_DEC]]-B3860</f>
        <v>5</v>
      </c>
      <c r="G3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INFO]]))),G3860)</f>
        <v>119</v>
      </c>
    </row>
    <row r="3862" spans="1:7" x14ac:dyDescent="0.25">
      <c r="A3862" s="4" t="s">
        <v>4530</v>
      </c>
      <c r="B3862" s="5">
        <v>335692332766</v>
      </c>
      <c r="C3862" s="4" t="s">
        <v>12338</v>
      </c>
      <c r="D3862" s="4" t="s">
        <v>7842</v>
      </c>
      <c r="E3862" s="6" t="s">
        <v>7936</v>
      </c>
      <c r="F3862" s="5">
        <f>decoded[[#This Row],[FRT_DEC]]-B3861</f>
        <v>5906</v>
      </c>
      <c r="G3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INFO]]))),G3861)</f>
        <v>119</v>
      </c>
    </row>
    <row r="3863" spans="1:7" x14ac:dyDescent="0.25">
      <c r="A3863" s="4" t="s">
        <v>4531</v>
      </c>
      <c r="B3863" s="5">
        <v>335692333505</v>
      </c>
      <c r="C3863" s="4" t="s">
        <v>12339</v>
      </c>
      <c r="D3863" s="4" t="s">
        <v>7938</v>
      </c>
      <c r="E3863" s="6" t="s">
        <v>7939</v>
      </c>
      <c r="F3863" s="5">
        <f>decoded[[#This Row],[FRT_DEC]]-B3862</f>
        <v>739</v>
      </c>
      <c r="G3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INFO]]))),G3862)</f>
        <v>119</v>
      </c>
    </row>
    <row r="3864" spans="1:7" x14ac:dyDescent="0.25">
      <c r="A3864" s="4" t="s">
        <v>4532</v>
      </c>
      <c r="B3864" s="5">
        <v>335692337354</v>
      </c>
      <c r="C3864" s="4" t="s">
        <v>12340</v>
      </c>
      <c r="D3864" s="4" t="s">
        <v>7842</v>
      </c>
      <c r="E3864" s="6" t="s">
        <v>7989</v>
      </c>
      <c r="F3864" s="5">
        <f>decoded[[#This Row],[FRT_DEC]]-B3863</f>
        <v>3849</v>
      </c>
      <c r="G3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INFO]]))),G3863)</f>
        <v>119</v>
      </c>
    </row>
    <row r="3865" spans="1:7" x14ac:dyDescent="0.25">
      <c r="A3865" s="4" t="s">
        <v>4533</v>
      </c>
      <c r="B3865" s="5">
        <v>335692337359</v>
      </c>
      <c r="C3865" s="4" t="s">
        <v>12341</v>
      </c>
      <c r="D3865" s="4" t="s">
        <v>292</v>
      </c>
      <c r="E3865" s="6" t="s">
        <v>12342</v>
      </c>
      <c r="F3865" s="5">
        <f>decoded[[#This Row],[FRT_DEC]]-B3864</f>
        <v>5</v>
      </c>
      <c r="G3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INFO]]))),G3864)</f>
        <v>119</v>
      </c>
    </row>
    <row r="3866" spans="1:7" x14ac:dyDescent="0.25">
      <c r="A3866" s="4" t="s">
        <v>4534</v>
      </c>
      <c r="B3866" s="5">
        <v>335692337362</v>
      </c>
      <c r="C3866" s="4" t="s">
        <v>12343</v>
      </c>
      <c r="D3866" s="4" t="s">
        <v>216</v>
      </c>
      <c r="E3866" s="6" t="s">
        <v>3970</v>
      </c>
      <c r="F3866" s="5">
        <f>decoded[[#This Row],[FRT_DEC]]-B3865</f>
        <v>3</v>
      </c>
      <c r="G3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INFO]]))),G3865)</f>
        <v>119</v>
      </c>
    </row>
    <row r="3867" spans="1:7" x14ac:dyDescent="0.25">
      <c r="A3867" s="4" t="s">
        <v>4535</v>
      </c>
      <c r="B3867" s="5">
        <v>335692337410</v>
      </c>
      <c r="C3867" s="4" t="s">
        <v>12344</v>
      </c>
      <c r="D3867" s="4" t="s">
        <v>221</v>
      </c>
      <c r="E3867" s="6" t="s">
        <v>222</v>
      </c>
      <c r="F3867" s="5">
        <f>decoded[[#This Row],[FRT_DEC]]-B3866</f>
        <v>48</v>
      </c>
      <c r="G3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INFO]]))),G3866)</f>
        <v>119</v>
      </c>
    </row>
    <row r="3868" spans="1:7" x14ac:dyDescent="0.25">
      <c r="A3868" s="4" t="s">
        <v>4536</v>
      </c>
      <c r="B3868" s="5">
        <v>335692337424</v>
      </c>
      <c r="C3868" s="4" t="s">
        <v>12345</v>
      </c>
      <c r="D3868" s="4" t="s">
        <v>40</v>
      </c>
      <c r="E3868" s="6" t="s">
        <v>293</v>
      </c>
      <c r="F3868" s="5">
        <f>decoded[[#This Row],[FRT_DEC]]-B3867</f>
        <v>14</v>
      </c>
      <c r="G3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INFO]]))),G3867)</f>
        <v>119</v>
      </c>
    </row>
    <row r="3869" spans="1:7" x14ac:dyDescent="0.25">
      <c r="A3869" s="4" t="s">
        <v>4537</v>
      </c>
      <c r="B3869" s="5">
        <v>335692337430</v>
      </c>
      <c r="C3869" s="4" t="s">
        <v>12346</v>
      </c>
      <c r="D3869" s="4" t="s">
        <v>2045</v>
      </c>
      <c r="E3869" s="6" t="s">
        <v>8199</v>
      </c>
      <c r="F3869" s="5">
        <f>decoded[[#This Row],[FRT_DEC]]-B3868</f>
        <v>6</v>
      </c>
      <c r="G3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INFO]]))),G3868)</f>
        <v>119</v>
      </c>
    </row>
    <row r="3870" spans="1:7" x14ac:dyDescent="0.25">
      <c r="A3870" s="4" t="s">
        <v>4538</v>
      </c>
      <c r="B3870" s="5">
        <v>335692337448</v>
      </c>
      <c r="C3870" s="4" t="s">
        <v>12347</v>
      </c>
      <c r="D3870" s="4" t="s">
        <v>294</v>
      </c>
      <c r="E3870" s="6" t="s">
        <v>12348</v>
      </c>
      <c r="F3870" s="5">
        <f>decoded[[#This Row],[FRT_DEC]]-B3869</f>
        <v>18</v>
      </c>
      <c r="G3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INFO]]))),G3869)</f>
        <v>119</v>
      </c>
    </row>
    <row r="3871" spans="1:7" x14ac:dyDescent="0.25">
      <c r="A3871" s="4" t="s">
        <v>4539</v>
      </c>
      <c r="B3871" s="5">
        <v>335692337451</v>
      </c>
      <c r="C3871" s="4" t="s">
        <v>12349</v>
      </c>
      <c r="D3871" s="4" t="s">
        <v>7938</v>
      </c>
      <c r="E3871" s="6" t="s">
        <v>7991</v>
      </c>
      <c r="F3871" s="5">
        <f>decoded[[#This Row],[FRT_DEC]]-B3870</f>
        <v>3</v>
      </c>
      <c r="G3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INFO]]))),G3870)</f>
        <v>119</v>
      </c>
    </row>
    <row r="3872" spans="1:7" x14ac:dyDescent="0.25">
      <c r="A3872" s="4" t="s">
        <v>4540</v>
      </c>
      <c r="B3872" s="5">
        <v>335692338396</v>
      </c>
      <c r="C3872" s="4" t="s">
        <v>12350</v>
      </c>
      <c r="D3872" s="4" t="s">
        <v>7842</v>
      </c>
      <c r="E3872" s="6" t="s">
        <v>7993</v>
      </c>
      <c r="F3872" s="5">
        <f>decoded[[#This Row],[FRT_DEC]]-B3871</f>
        <v>945</v>
      </c>
      <c r="G3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INFO]]))),G3871)</f>
        <v>119</v>
      </c>
    </row>
    <row r="3873" spans="1:7" x14ac:dyDescent="0.25">
      <c r="A3873" s="4" t="s">
        <v>4541</v>
      </c>
      <c r="B3873" s="5">
        <v>335692338414</v>
      </c>
      <c r="C3873" s="4" t="s">
        <v>12351</v>
      </c>
      <c r="D3873" s="4" t="s">
        <v>1099</v>
      </c>
      <c r="E3873" s="6" t="s">
        <v>2081</v>
      </c>
      <c r="F3873" s="5">
        <f>decoded[[#This Row],[FRT_DEC]]-B3872</f>
        <v>18</v>
      </c>
      <c r="G3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INFO]]))),G3872)</f>
        <v>119</v>
      </c>
    </row>
    <row r="3874" spans="1:7" x14ac:dyDescent="0.25">
      <c r="A3874" s="4" t="s">
        <v>4542</v>
      </c>
      <c r="B3874" s="5">
        <v>335692338419</v>
      </c>
      <c r="C3874" s="4" t="s">
        <v>12352</v>
      </c>
      <c r="D3874" s="4" t="s">
        <v>1099</v>
      </c>
      <c r="E3874" s="6" t="s">
        <v>2089</v>
      </c>
      <c r="F3874" s="5">
        <f>decoded[[#This Row],[FRT_DEC]]-B3873</f>
        <v>5</v>
      </c>
      <c r="G3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INFO]]))),G3873)</f>
        <v>119</v>
      </c>
    </row>
    <row r="3875" spans="1:7" x14ac:dyDescent="0.25">
      <c r="A3875" s="4" t="s">
        <v>4543</v>
      </c>
      <c r="B3875" s="5">
        <v>335692338427</v>
      </c>
      <c r="C3875" s="4" t="s">
        <v>12353</v>
      </c>
      <c r="D3875" s="4" t="s">
        <v>72</v>
      </c>
      <c r="E3875" s="6" t="s">
        <v>2090</v>
      </c>
      <c r="F3875" s="5">
        <f>decoded[[#This Row],[FRT_DEC]]-B3874</f>
        <v>8</v>
      </c>
      <c r="G3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INFO]]))),G3874)</f>
        <v>119</v>
      </c>
    </row>
    <row r="3876" spans="1:7" x14ac:dyDescent="0.25">
      <c r="A3876" s="4" t="s">
        <v>4544</v>
      </c>
      <c r="B3876" s="5">
        <v>335692338442</v>
      </c>
      <c r="C3876" s="4" t="s">
        <v>12354</v>
      </c>
      <c r="D3876" s="4" t="s">
        <v>6</v>
      </c>
      <c r="E3876" s="6" t="s">
        <v>12355</v>
      </c>
      <c r="F3876" s="5">
        <f>decoded[[#This Row],[FRT_DEC]]-B3875</f>
        <v>15</v>
      </c>
      <c r="G3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INFO]]))),G3875)</f>
        <v>120</v>
      </c>
    </row>
    <row r="3877" spans="1:7" x14ac:dyDescent="0.25">
      <c r="A3877" s="4" t="s">
        <v>4545</v>
      </c>
      <c r="B3877" s="5">
        <v>335692338481</v>
      </c>
      <c r="C3877" s="4" t="s">
        <v>12356</v>
      </c>
      <c r="D3877" s="4" t="s">
        <v>72</v>
      </c>
      <c r="E3877" s="6" t="s">
        <v>2092</v>
      </c>
      <c r="F3877" s="5">
        <f>decoded[[#This Row],[FRT_DEC]]-B3876</f>
        <v>39</v>
      </c>
      <c r="G3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INFO]]))),G3876)</f>
        <v>120</v>
      </c>
    </row>
    <row r="3878" spans="1:7" x14ac:dyDescent="0.25">
      <c r="A3878" s="4" t="s">
        <v>4546</v>
      </c>
      <c r="B3878" s="5">
        <v>335692338503</v>
      </c>
      <c r="C3878" s="4" t="s">
        <v>12357</v>
      </c>
      <c r="D3878" s="4" t="s">
        <v>3671</v>
      </c>
      <c r="E3878" s="6" t="s">
        <v>12358</v>
      </c>
      <c r="F3878" s="5">
        <f>decoded[[#This Row],[FRT_DEC]]-B3877</f>
        <v>22</v>
      </c>
      <c r="G3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INFO]]))),G3877)</f>
        <v>120</v>
      </c>
    </row>
    <row r="3879" spans="1:7" x14ac:dyDescent="0.25">
      <c r="A3879" s="4" t="s">
        <v>4547</v>
      </c>
      <c r="B3879" s="5">
        <v>335692338506</v>
      </c>
      <c r="C3879" s="4" t="s">
        <v>12359</v>
      </c>
      <c r="D3879" s="4" t="s">
        <v>3671</v>
      </c>
      <c r="E3879" s="6" t="s">
        <v>7881</v>
      </c>
      <c r="F3879" s="5">
        <f>decoded[[#This Row],[FRT_DEC]]-B3878</f>
        <v>3</v>
      </c>
      <c r="G3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INFO]]))),G3878)</f>
        <v>120</v>
      </c>
    </row>
    <row r="3880" spans="1:7" x14ac:dyDescent="0.25">
      <c r="A3880" s="4" t="s">
        <v>4548</v>
      </c>
      <c r="B3880" s="5">
        <v>335692339419</v>
      </c>
      <c r="C3880" s="4" t="s">
        <v>12360</v>
      </c>
      <c r="D3880" s="4" t="s">
        <v>249</v>
      </c>
      <c r="E3880" s="6" t="s">
        <v>3962</v>
      </c>
      <c r="F3880" s="5">
        <f>decoded[[#This Row],[FRT_DEC]]-B3879</f>
        <v>913</v>
      </c>
      <c r="G3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INFO]]))),G3879)</f>
        <v>120</v>
      </c>
    </row>
    <row r="3881" spans="1:7" x14ac:dyDescent="0.25">
      <c r="A3881" s="4" t="s">
        <v>4549</v>
      </c>
      <c r="B3881" s="5">
        <v>335692339425</v>
      </c>
      <c r="C3881" s="4" t="s">
        <v>12361</v>
      </c>
      <c r="D3881" s="4" t="s">
        <v>7938</v>
      </c>
      <c r="E3881" s="6" t="s">
        <v>7998</v>
      </c>
      <c r="F3881" s="5">
        <f>decoded[[#This Row],[FRT_DEC]]-B3880</f>
        <v>6</v>
      </c>
      <c r="G3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INFO]]))),G3880)</f>
        <v>120</v>
      </c>
    </row>
    <row r="3882" spans="1:7" x14ac:dyDescent="0.25">
      <c r="A3882" s="4" t="s">
        <v>4550</v>
      </c>
      <c r="B3882" s="5">
        <v>335692343052</v>
      </c>
      <c r="C3882" s="4" t="s">
        <v>12362</v>
      </c>
      <c r="D3882" s="4" t="s">
        <v>5</v>
      </c>
      <c r="E3882" s="6" t="s">
        <v>12363</v>
      </c>
      <c r="F3882" s="5">
        <f>decoded[[#This Row],[FRT_DEC]]-B3881</f>
        <v>3627</v>
      </c>
      <c r="G3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INFO]]))),G3881)</f>
        <v>120</v>
      </c>
    </row>
    <row r="3883" spans="1:7" x14ac:dyDescent="0.25">
      <c r="A3883" s="4" t="s">
        <v>4551</v>
      </c>
      <c r="B3883" s="5">
        <v>335692343054</v>
      </c>
      <c r="C3883" s="4" t="s">
        <v>12364</v>
      </c>
      <c r="D3883" s="4" t="s">
        <v>5</v>
      </c>
      <c r="E3883" s="6" t="s">
        <v>7877</v>
      </c>
      <c r="F3883" s="5">
        <f>decoded[[#This Row],[FRT_DEC]]-B3882</f>
        <v>2</v>
      </c>
      <c r="G3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INFO]]))),G3882)</f>
        <v>120</v>
      </c>
    </row>
    <row r="3884" spans="1:7" x14ac:dyDescent="0.25">
      <c r="A3884" s="4" t="s">
        <v>4552</v>
      </c>
      <c r="B3884" s="5">
        <v>335692343056</v>
      </c>
      <c r="C3884" s="4" t="s">
        <v>12365</v>
      </c>
      <c r="D3884" s="4" t="s">
        <v>3686</v>
      </c>
      <c r="E3884" s="6" t="s">
        <v>12366</v>
      </c>
      <c r="F3884" s="5">
        <f>decoded[[#This Row],[FRT_DEC]]-B3883</f>
        <v>2</v>
      </c>
      <c r="G3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INFO]]))),G3883)</f>
        <v>120</v>
      </c>
    </row>
    <row r="3885" spans="1:7" x14ac:dyDescent="0.25">
      <c r="A3885" s="4" t="s">
        <v>4553</v>
      </c>
      <c r="B3885" s="5">
        <v>335692343059</v>
      </c>
      <c r="C3885" s="4" t="s">
        <v>12367</v>
      </c>
      <c r="D3885" s="4" t="s">
        <v>3686</v>
      </c>
      <c r="E3885" s="6" t="s">
        <v>7878</v>
      </c>
      <c r="F3885" s="5">
        <f>decoded[[#This Row],[FRT_DEC]]-B3884</f>
        <v>3</v>
      </c>
      <c r="G3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INFO]]))),G3884)</f>
        <v>120</v>
      </c>
    </row>
    <row r="3886" spans="1:7" x14ac:dyDescent="0.25">
      <c r="A3886" s="4" t="s">
        <v>4554</v>
      </c>
      <c r="B3886" s="5">
        <v>335692343067</v>
      </c>
      <c r="C3886" s="4" t="s">
        <v>12368</v>
      </c>
      <c r="D3886" s="4" t="s">
        <v>7842</v>
      </c>
      <c r="E3886" s="6" t="s">
        <v>8006</v>
      </c>
      <c r="F3886" s="5">
        <f>decoded[[#This Row],[FRT_DEC]]-B3885</f>
        <v>8</v>
      </c>
      <c r="G3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INFO]]))),G3885)</f>
        <v>120</v>
      </c>
    </row>
    <row r="3887" spans="1:7" x14ac:dyDescent="0.25">
      <c r="A3887" s="4" t="s">
        <v>4555</v>
      </c>
      <c r="B3887" s="5">
        <v>335692343078</v>
      </c>
      <c r="C3887" s="4" t="s">
        <v>12369</v>
      </c>
      <c r="D3887" s="4" t="s">
        <v>241</v>
      </c>
      <c r="E3887" s="6" t="s">
        <v>2110</v>
      </c>
      <c r="F3887" s="5">
        <f>decoded[[#This Row],[FRT_DEC]]-B3886</f>
        <v>11</v>
      </c>
      <c r="G3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INFO]]))),G3886)</f>
        <v>120</v>
      </c>
    </row>
    <row r="3888" spans="1:7" x14ac:dyDescent="0.25">
      <c r="A3888" s="4" t="s">
        <v>4556</v>
      </c>
      <c r="B3888" s="5">
        <v>335692343082</v>
      </c>
      <c r="C3888" s="4" t="s">
        <v>12370</v>
      </c>
      <c r="D3888" s="4" t="s">
        <v>243</v>
      </c>
      <c r="E3888" s="6" t="s">
        <v>3984</v>
      </c>
      <c r="F3888" s="5">
        <f>decoded[[#This Row],[FRT_DEC]]-B3887</f>
        <v>4</v>
      </c>
      <c r="G3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INFO]]))),G3887)</f>
        <v>120</v>
      </c>
    </row>
    <row r="3889" spans="1:7" x14ac:dyDescent="0.25">
      <c r="A3889" s="4" t="s">
        <v>4557</v>
      </c>
      <c r="B3889" s="5">
        <v>335692343087</v>
      </c>
      <c r="C3889" s="4" t="s">
        <v>12371</v>
      </c>
      <c r="D3889" s="4" t="s">
        <v>1099</v>
      </c>
      <c r="E3889" s="6" t="s">
        <v>2093</v>
      </c>
      <c r="F3889" s="5">
        <f>decoded[[#This Row],[FRT_DEC]]-B3888</f>
        <v>5</v>
      </c>
      <c r="G3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INFO]]))),G3888)</f>
        <v>120</v>
      </c>
    </row>
    <row r="3890" spans="1:7" x14ac:dyDescent="0.25">
      <c r="A3890" s="4" t="s">
        <v>4558</v>
      </c>
      <c r="B3890" s="5">
        <v>335692343092</v>
      </c>
      <c r="C3890" s="4" t="s">
        <v>12372</v>
      </c>
      <c r="D3890" s="4" t="s">
        <v>72</v>
      </c>
      <c r="E3890" s="6" t="s">
        <v>2094</v>
      </c>
      <c r="F3890" s="5">
        <f>decoded[[#This Row],[FRT_DEC]]-B3889</f>
        <v>5</v>
      </c>
      <c r="G3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INFO]]))),G3889)</f>
        <v>120</v>
      </c>
    </row>
    <row r="3891" spans="1:7" x14ac:dyDescent="0.25">
      <c r="A3891" s="4" t="s">
        <v>4559</v>
      </c>
      <c r="B3891" s="5">
        <v>335692343098</v>
      </c>
      <c r="C3891" s="4" t="s">
        <v>12373</v>
      </c>
      <c r="D3891" s="4" t="s">
        <v>72</v>
      </c>
      <c r="E3891" s="6" t="s">
        <v>2095</v>
      </c>
      <c r="F3891" s="5">
        <f>decoded[[#This Row],[FRT_DEC]]-B3890</f>
        <v>6</v>
      </c>
      <c r="G3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INFO]]))),G3890)</f>
        <v>120</v>
      </c>
    </row>
    <row r="3892" spans="1:7" x14ac:dyDescent="0.25">
      <c r="A3892" s="4" t="s">
        <v>4560</v>
      </c>
      <c r="B3892" s="5">
        <v>335692343109</v>
      </c>
      <c r="C3892" s="4" t="s">
        <v>12374</v>
      </c>
      <c r="D3892" s="4" t="s">
        <v>246</v>
      </c>
      <c r="E3892" s="6" t="s">
        <v>12375</v>
      </c>
      <c r="F3892" s="5">
        <f>decoded[[#This Row],[FRT_DEC]]-B3891</f>
        <v>11</v>
      </c>
      <c r="G3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INFO]]))),G3891)</f>
        <v>120</v>
      </c>
    </row>
    <row r="3893" spans="1:7" x14ac:dyDescent="0.25">
      <c r="A3893" s="4" t="s">
        <v>4561</v>
      </c>
      <c r="B3893" s="5">
        <v>335692343113</v>
      </c>
      <c r="C3893" s="4" t="s">
        <v>12376</v>
      </c>
      <c r="D3893" s="4" t="s">
        <v>7938</v>
      </c>
      <c r="E3893" s="6" t="s">
        <v>8012</v>
      </c>
      <c r="F3893" s="5">
        <f>decoded[[#This Row],[FRT_DEC]]-B3892</f>
        <v>4</v>
      </c>
      <c r="G3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INFO]]))),G3892)</f>
        <v>120</v>
      </c>
    </row>
    <row r="3894" spans="1:7" x14ac:dyDescent="0.25">
      <c r="A3894" s="4" t="s">
        <v>4562</v>
      </c>
      <c r="B3894" s="5">
        <v>335692343507</v>
      </c>
      <c r="C3894" s="4" t="s">
        <v>12377</v>
      </c>
      <c r="D3894" s="4" t="s">
        <v>7842</v>
      </c>
      <c r="E3894" s="6" t="s">
        <v>8130</v>
      </c>
      <c r="F3894" s="5">
        <f>decoded[[#This Row],[FRT_DEC]]-B3893</f>
        <v>394</v>
      </c>
      <c r="G3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INFO]]))),G3893)</f>
        <v>120</v>
      </c>
    </row>
    <row r="3895" spans="1:7" x14ac:dyDescent="0.25">
      <c r="A3895" s="4" t="s">
        <v>4563</v>
      </c>
      <c r="B3895" s="5">
        <v>335692343515</v>
      </c>
      <c r="C3895" s="4" t="s">
        <v>12378</v>
      </c>
      <c r="D3895" s="4" t="s">
        <v>1099</v>
      </c>
      <c r="E3895" s="6" t="s">
        <v>2096</v>
      </c>
      <c r="F3895" s="5">
        <f>decoded[[#This Row],[FRT_DEC]]-B3894</f>
        <v>8</v>
      </c>
      <c r="G3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INFO]]))),G3894)</f>
        <v>120</v>
      </c>
    </row>
    <row r="3896" spans="1:7" x14ac:dyDescent="0.25">
      <c r="A3896" s="4" t="s">
        <v>4564</v>
      </c>
      <c r="B3896" s="5">
        <v>335692343520</v>
      </c>
      <c r="C3896" s="4" t="s">
        <v>12379</v>
      </c>
      <c r="D3896" s="4" t="s">
        <v>72</v>
      </c>
      <c r="E3896" s="6" t="s">
        <v>2097</v>
      </c>
      <c r="F3896" s="5">
        <f>decoded[[#This Row],[FRT_DEC]]-B3895</f>
        <v>5</v>
      </c>
      <c r="G3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INFO]]))),G3895)</f>
        <v>120</v>
      </c>
    </row>
    <row r="3897" spans="1:7" x14ac:dyDescent="0.25">
      <c r="A3897" s="4" t="s">
        <v>4565</v>
      </c>
      <c r="B3897" s="5">
        <v>335692343532</v>
      </c>
      <c r="C3897" s="4" t="s">
        <v>12380</v>
      </c>
      <c r="D3897" s="4" t="s">
        <v>3672</v>
      </c>
      <c r="E3897" s="6" t="s">
        <v>5342</v>
      </c>
      <c r="F3897" s="5">
        <f>decoded[[#This Row],[FRT_DEC]]-B3896</f>
        <v>12</v>
      </c>
      <c r="G3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INFO]]))),G3896)</f>
        <v>120</v>
      </c>
    </row>
    <row r="3898" spans="1:7" x14ac:dyDescent="0.25">
      <c r="A3898" s="4" t="s">
        <v>4566</v>
      </c>
      <c r="B3898" s="5">
        <v>335692344352</v>
      </c>
      <c r="C3898" s="4" t="s">
        <v>12381</v>
      </c>
      <c r="D3898" s="4" t="s">
        <v>262</v>
      </c>
      <c r="E3898" s="6" t="s">
        <v>5343</v>
      </c>
      <c r="F3898" s="5">
        <f>decoded[[#This Row],[FRT_DEC]]-B3897</f>
        <v>820</v>
      </c>
      <c r="G3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INFO]]))),G3897)</f>
        <v>120</v>
      </c>
    </row>
    <row r="3899" spans="1:7" x14ac:dyDescent="0.25">
      <c r="A3899" s="4" t="s">
        <v>4567</v>
      </c>
      <c r="B3899" s="5">
        <v>335692344357</v>
      </c>
      <c r="C3899" s="4" t="s">
        <v>12382</v>
      </c>
      <c r="D3899" s="4" t="s">
        <v>7938</v>
      </c>
      <c r="E3899" s="6" t="s">
        <v>8136</v>
      </c>
      <c r="F3899" s="5">
        <f>decoded[[#This Row],[FRT_DEC]]-B3898</f>
        <v>5</v>
      </c>
      <c r="G3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INFO]]))),G3898)</f>
        <v>120</v>
      </c>
    </row>
    <row r="3900" spans="1:7" x14ac:dyDescent="0.25">
      <c r="A3900" s="4" t="s">
        <v>4568</v>
      </c>
      <c r="B3900" s="5">
        <v>335692345605</v>
      </c>
      <c r="C3900" s="4" t="s">
        <v>12383</v>
      </c>
      <c r="D3900" s="4" t="s">
        <v>84</v>
      </c>
      <c r="E3900" s="6" t="s">
        <v>3977</v>
      </c>
      <c r="F3900" s="5">
        <f>decoded[[#This Row],[FRT_DEC]]-B3899</f>
        <v>1248</v>
      </c>
      <c r="G3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INFO]]))),G3899)</f>
        <v>120</v>
      </c>
    </row>
    <row r="3901" spans="1:7" x14ac:dyDescent="0.25">
      <c r="A3901" s="4" t="s">
        <v>4569</v>
      </c>
      <c r="B3901" s="5">
        <v>335692345607</v>
      </c>
      <c r="C3901" s="4" t="s">
        <v>12384</v>
      </c>
      <c r="D3901" s="4" t="s">
        <v>3684</v>
      </c>
      <c r="E3901" s="6" t="s">
        <v>12385</v>
      </c>
      <c r="F3901" s="5">
        <f>decoded[[#This Row],[FRT_DEC]]-B3900</f>
        <v>2</v>
      </c>
      <c r="G3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INFO]]))),G3900)</f>
        <v>120</v>
      </c>
    </row>
    <row r="3902" spans="1:7" x14ac:dyDescent="0.25">
      <c r="A3902" s="4" t="s">
        <v>4570</v>
      </c>
      <c r="B3902" s="5">
        <v>335692345611</v>
      </c>
      <c r="C3902" s="4" t="s">
        <v>12386</v>
      </c>
      <c r="D3902" s="4" t="s">
        <v>3684</v>
      </c>
      <c r="E3902" s="6" t="s">
        <v>7879</v>
      </c>
      <c r="F3902" s="5">
        <f>decoded[[#This Row],[FRT_DEC]]-B3901</f>
        <v>4</v>
      </c>
      <c r="G3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INFO]]))),G3901)</f>
        <v>120</v>
      </c>
    </row>
    <row r="3903" spans="1:7" x14ac:dyDescent="0.25">
      <c r="A3903" s="4" t="s">
        <v>4571</v>
      </c>
      <c r="B3903" s="5">
        <v>335692345635</v>
      </c>
      <c r="C3903" s="4" t="s">
        <v>12387</v>
      </c>
      <c r="D3903" s="4" t="s">
        <v>85</v>
      </c>
      <c r="E3903" s="6" t="s">
        <v>263</v>
      </c>
      <c r="F3903" s="5">
        <f>decoded[[#This Row],[FRT_DEC]]-B3902</f>
        <v>24</v>
      </c>
      <c r="G3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INFO]]))),G3902)</f>
        <v>120</v>
      </c>
    </row>
    <row r="3904" spans="1:7" x14ac:dyDescent="0.25">
      <c r="A3904" s="4" t="s">
        <v>4572</v>
      </c>
      <c r="B3904" s="5">
        <v>335692345773</v>
      </c>
      <c r="C3904" s="4" t="s">
        <v>12388</v>
      </c>
      <c r="D3904" s="4" t="s">
        <v>87</v>
      </c>
      <c r="E3904" s="6" t="s">
        <v>3695</v>
      </c>
      <c r="F3904" s="5">
        <f>decoded[[#This Row],[FRT_DEC]]-B3903</f>
        <v>138</v>
      </c>
      <c r="G3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INFO]]))),G3903)</f>
        <v>120</v>
      </c>
    </row>
    <row r="3905" spans="1:7" x14ac:dyDescent="0.25">
      <c r="A3905" s="4" t="s">
        <v>4573</v>
      </c>
      <c r="B3905" s="5">
        <v>335692345942</v>
      </c>
      <c r="C3905" s="4" t="s">
        <v>12389</v>
      </c>
      <c r="D3905" s="4" t="s">
        <v>43</v>
      </c>
      <c r="E3905" s="6" t="s">
        <v>3701</v>
      </c>
      <c r="F3905" s="5">
        <f>decoded[[#This Row],[FRT_DEC]]-B3904</f>
        <v>169</v>
      </c>
      <c r="G3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INFO]]))),G3904)</f>
        <v>120</v>
      </c>
    </row>
    <row r="3906" spans="1:7" x14ac:dyDescent="0.25">
      <c r="A3906" s="4" t="s">
        <v>4574</v>
      </c>
      <c r="B3906" s="5">
        <v>335692345944</v>
      </c>
      <c r="C3906" s="4" t="s">
        <v>12390</v>
      </c>
      <c r="D3906" s="4" t="s">
        <v>3685</v>
      </c>
      <c r="E3906" s="6" t="s">
        <v>12391</v>
      </c>
      <c r="F3906" s="5">
        <f>decoded[[#This Row],[FRT_DEC]]-B3905</f>
        <v>2</v>
      </c>
      <c r="G3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INFO]]))),G3905)</f>
        <v>120</v>
      </c>
    </row>
    <row r="3907" spans="1:7" x14ac:dyDescent="0.25">
      <c r="A3907" s="4" t="s">
        <v>4575</v>
      </c>
      <c r="B3907" s="5">
        <v>335692345947</v>
      </c>
      <c r="C3907" s="4" t="s">
        <v>12392</v>
      </c>
      <c r="D3907" s="4" t="s">
        <v>3685</v>
      </c>
      <c r="E3907" s="6" t="s">
        <v>7880</v>
      </c>
      <c r="F3907" s="5">
        <f>decoded[[#This Row],[FRT_DEC]]-B3906</f>
        <v>3</v>
      </c>
      <c r="G3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INFO]]))),G3906)</f>
        <v>120</v>
      </c>
    </row>
    <row r="3908" spans="1:7" x14ac:dyDescent="0.25">
      <c r="A3908" s="4" t="s">
        <v>4576</v>
      </c>
      <c r="B3908" s="5">
        <v>335692345961</v>
      </c>
      <c r="C3908" s="4" t="s">
        <v>12393</v>
      </c>
      <c r="D3908" s="4" t="s">
        <v>7842</v>
      </c>
      <c r="E3908" s="6" t="s">
        <v>7845</v>
      </c>
      <c r="F3908" s="5">
        <f>decoded[[#This Row],[FRT_DEC]]-B3907</f>
        <v>14</v>
      </c>
      <c r="G3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INFO]]))),G3907)</f>
        <v>120</v>
      </c>
    </row>
    <row r="3909" spans="1:7" x14ac:dyDescent="0.25">
      <c r="A3909" s="4" t="s">
        <v>4577</v>
      </c>
      <c r="B3909" s="5">
        <v>335692345970</v>
      </c>
      <c r="C3909" s="4" t="s">
        <v>12394</v>
      </c>
      <c r="D3909" s="4" t="s">
        <v>7938</v>
      </c>
      <c r="E3909" s="6" t="s">
        <v>8149</v>
      </c>
      <c r="F3909" s="5">
        <f>decoded[[#This Row],[FRT_DEC]]-B3908</f>
        <v>9</v>
      </c>
      <c r="G3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INFO]]))),G3908)</f>
        <v>120</v>
      </c>
    </row>
    <row r="3910" spans="1:7" x14ac:dyDescent="0.25">
      <c r="A3910" s="4" t="s">
        <v>4578</v>
      </c>
      <c r="B3910" s="5">
        <v>335692345983</v>
      </c>
      <c r="C3910" s="4" t="s">
        <v>12395</v>
      </c>
      <c r="D3910" s="4" t="s">
        <v>7842</v>
      </c>
      <c r="E3910" s="6" t="s">
        <v>8151</v>
      </c>
      <c r="F3910" s="5">
        <f>decoded[[#This Row],[FRT_DEC]]-B3909</f>
        <v>13</v>
      </c>
      <c r="G3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INFO]]))),G3909)</f>
        <v>120</v>
      </c>
    </row>
    <row r="3911" spans="1:7" x14ac:dyDescent="0.25">
      <c r="A3911" s="4" t="s">
        <v>4579</v>
      </c>
      <c r="B3911" s="5">
        <v>335692345995</v>
      </c>
      <c r="C3911" s="4" t="s">
        <v>12396</v>
      </c>
      <c r="D3911" s="4" t="s">
        <v>1099</v>
      </c>
      <c r="E3911" s="6" t="s">
        <v>2098</v>
      </c>
      <c r="F3911" s="5">
        <f>decoded[[#This Row],[FRT_DEC]]-B3910</f>
        <v>12</v>
      </c>
      <c r="G3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INFO]]))),G3910)</f>
        <v>120</v>
      </c>
    </row>
    <row r="3912" spans="1:7" x14ac:dyDescent="0.25">
      <c r="A3912" s="4" t="s">
        <v>4580</v>
      </c>
      <c r="B3912" s="5">
        <v>335692346001</v>
      </c>
      <c r="C3912" s="4" t="s">
        <v>12397</v>
      </c>
      <c r="D3912" s="4" t="s">
        <v>72</v>
      </c>
      <c r="E3912" s="6" t="s">
        <v>2099</v>
      </c>
      <c r="F3912" s="5">
        <f>decoded[[#This Row],[FRT_DEC]]-B3911</f>
        <v>6</v>
      </c>
      <c r="G3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INFO]]))),G3911)</f>
        <v>120</v>
      </c>
    </row>
    <row r="3913" spans="1:7" x14ac:dyDescent="0.25">
      <c r="A3913" s="4" t="s">
        <v>4581</v>
      </c>
      <c r="B3913" s="5">
        <v>335692346022</v>
      </c>
      <c r="C3913" s="4" t="s">
        <v>12398</v>
      </c>
      <c r="D3913" s="4" t="s">
        <v>1099</v>
      </c>
      <c r="E3913" s="6" t="s">
        <v>2100</v>
      </c>
      <c r="F3913" s="5">
        <f>decoded[[#This Row],[FRT_DEC]]-B3912</f>
        <v>21</v>
      </c>
      <c r="G3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INFO]]))),G3912)</f>
        <v>120</v>
      </c>
    </row>
    <row r="3914" spans="1:7" x14ac:dyDescent="0.25">
      <c r="A3914" s="4" t="s">
        <v>4582</v>
      </c>
      <c r="B3914" s="5">
        <v>335692346027</v>
      </c>
      <c r="C3914" s="4" t="s">
        <v>12399</v>
      </c>
      <c r="D3914" s="4" t="s">
        <v>72</v>
      </c>
      <c r="E3914" s="6" t="s">
        <v>2101</v>
      </c>
      <c r="F3914" s="5">
        <f>decoded[[#This Row],[FRT_DEC]]-B3913</f>
        <v>5</v>
      </c>
      <c r="G3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INFO]]))),G3913)</f>
        <v>120</v>
      </c>
    </row>
    <row r="3915" spans="1:7" x14ac:dyDescent="0.25">
      <c r="A3915" s="4" t="s">
        <v>4583</v>
      </c>
      <c r="B3915" s="5">
        <v>335692346049</v>
      </c>
      <c r="C3915" s="4" t="s">
        <v>12400</v>
      </c>
      <c r="D3915" s="4" t="s">
        <v>1099</v>
      </c>
      <c r="E3915" s="6" t="s">
        <v>2102</v>
      </c>
      <c r="F3915" s="5">
        <f>decoded[[#This Row],[FRT_DEC]]-B3914</f>
        <v>22</v>
      </c>
      <c r="G3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INFO]]))),G3914)</f>
        <v>120</v>
      </c>
    </row>
    <row r="3916" spans="1:7" x14ac:dyDescent="0.25">
      <c r="A3916" s="4" t="s">
        <v>4584</v>
      </c>
      <c r="B3916" s="5">
        <v>335692346056</v>
      </c>
      <c r="C3916" s="4" t="s">
        <v>12401</v>
      </c>
      <c r="D3916" s="4" t="s">
        <v>72</v>
      </c>
      <c r="E3916" s="6" t="s">
        <v>2103</v>
      </c>
      <c r="F3916" s="5">
        <f>decoded[[#This Row],[FRT_DEC]]-B3915</f>
        <v>7</v>
      </c>
      <c r="G3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INFO]]))),G3915)</f>
        <v>120</v>
      </c>
    </row>
    <row r="3917" spans="1:7" x14ac:dyDescent="0.25">
      <c r="A3917" s="4" t="s">
        <v>4585</v>
      </c>
      <c r="B3917" s="5">
        <v>335692346071</v>
      </c>
      <c r="C3917" s="4" t="s">
        <v>12402</v>
      </c>
      <c r="D3917" s="4" t="s">
        <v>40</v>
      </c>
      <c r="E3917" s="6" t="s">
        <v>2042</v>
      </c>
      <c r="F3917" s="5">
        <f>decoded[[#This Row],[FRT_DEC]]-B3916</f>
        <v>15</v>
      </c>
      <c r="G3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INFO]]))),G3916)</f>
        <v>120</v>
      </c>
    </row>
    <row r="3918" spans="1:7" x14ac:dyDescent="0.25">
      <c r="A3918" s="4" t="s">
        <v>4586</v>
      </c>
      <c r="B3918" s="5">
        <v>335692346074</v>
      </c>
      <c r="C3918" s="4" t="s">
        <v>12403</v>
      </c>
      <c r="D3918" s="4" t="s">
        <v>2043</v>
      </c>
      <c r="E3918" s="6" t="s">
        <v>12404</v>
      </c>
      <c r="F3918" s="5">
        <f>decoded[[#This Row],[FRT_DEC]]-B3917</f>
        <v>3</v>
      </c>
      <c r="G3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INFO]]))),G3917)</f>
        <v>120</v>
      </c>
    </row>
    <row r="3919" spans="1:7" ht="30" x14ac:dyDescent="0.25">
      <c r="A3919" s="4" t="s">
        <v>4587</v>
      </c>
      <c r="B3919" s="5">
        <v>335692346095</v>
      </c>
      <c r="C3919" s="4" t="s">
        <v>12405</v>
      </c>
      <c r="D3919" s="4" t="s">
        <v>241</v>
      </c>
      <c r="E3919" s="6" t="s">
        <v>2111</v>
      </c>
      <c r="F3919" s="5">
        <f>decoded[[#This Row],[FRT_DEC]]-B3918</f>
        <v>21</v>
      </c>
      <c r="G3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INFO]]))),G3918)</f>
        <v>120</v>
      </c>
    </row>
    <row r="3920" spans="1:7" x14ac:dyDescent="0.25">
      <c r="A3920" s="4" t="s">
        <v>4588</v>
      </c>
      <c r="B3920" s="5">
        <v>335692346097</v>
      </c>
      <c r="C3920" s="4" t="s">
        <v>12406</v>
      </c>
      <c r="D3920" s="4" t="s">
        <v>243</v>
      </c>
      <c r="E3920" s="6" t="s">
        <v>3939</v>
      </c>
      <c r="F3920" s="5">
        <f>decoded[[#This Row],[FRT_DEC]]-B3919</f>
        <v>2</v>
      </c>
      <c r="G3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INFO]]))),G3919)</f>
        <v>120</v>
      </c>
    </row>
    <row r="3921" spans="1:7" x14ac:dyDescent="0.25">
      <c r="A3921" s="4" t="s">
        <v>4589</v>
      </c>
      <c r="B3921" s="5">
        <v>335692346150</v>
      </c>
      <c r="C3921" s="4" t="s">
        <v>12407</v>
      </c>
      <c r="D3921" s="4" t="s">
        <v>40</v>
      </c>
      <c r="E3921" s="6" t="s">
        <v>44</v>
      </c>
      <c r="F3921" s="5">
        <f>decoded[[#This Row],[FRT_DEC]]-B3920</f>
        <v>53</v>
      </c>
      <c r="G3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INFO]]))),G3920)</f>
        <v>120</v>
      </c>
    </row>
    <row r="3922" spans="1:7" x14ac:dyDescent="0.25">
      <c r="A3922" s="4" t="s">
        <v>4590</v>
      </c>
      <c r="B3922" s="5">
        <v>335692346156</v>
      </c>
      <c r="C3922" s="4" t="s">
        <v>12408</v>
      </c>
      <c r="D3922" s="4" t="s">
        <v>246</v>
      </c>
      <c r="E3922" s="6" t="s">
        <v>12409</v>
      </c>
      <c r="F3922" s="5">
        <f>decoded[[#This Row],[FRT_DEC]]-B3921</f>
        <v>6</v>
      </c>
      <c r="G3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INFO]]))),G3921)</f>
        <v>120</v>
      </c>
    </row>
    <row r="3923" spans="1:7" x14ac:dyDescent="0.25">
      <c r="A3923" s="4" t="s">
        <v>4591</v>
      </c>
      <c r="B3923" s="5">
        <v>335692346164</v>
      </c>
      <c r="C3923" s="4" t="s">
        <v>12410</v>
      </c>
      <c r="D3923" s="4" t="s">
        <v>1099</v>
      </c>
      <c r="E3923" s="6" t="s">
        <v>2104</v>
      </c>
      <c r="F3923" s="5">
        <f>decoded[[#This Row],[FRT_DEC]]-B3922</f>
        <v>8</v>
      </c>
      <c r="G3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INFO]]))),G3922)</f>
        <v>120</v>
      </c>
    </row>
    <row r="3924" spans="1:7" x14ac:dyDescent="0.25">
      <c r="A3924" s="4" t="s">
        <v>4592</v>
      </c>
      <c r="B3924" s="5">
        <v>335692346169</v>
      </c>
      <c r="C3924" s="4" t="s">
        <v>12411</v>
      </c>
      <c r="D3924" s="4" t="s">
        <v>1099</v>
      </c>
      <c r="E3924" s="6" t="s">
        <v>2105</v>
      </c>
      <c r="F3924" s="5">
        <f>decoded[[#This Row],[FRT_DEC]]-B3923</f>
        <v>5</v>
      </c>
      <c r="G3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INFO]]))),G3923)</f>
        <v>120</v>
      </c>
    </row>
    <row r="3925" spans="1:7" x14ac:dyDescent="0.25">
      <c r="A3925" s="4" t="s">
        <v>4593</v>
      </c>
      <c r="B3925" s="5">
        <v>335692346182</v>
      </c>
      <c r="C3925" s="4" t="s">
        <v>12412</v>
      </c>
      <c r="D3925" s="4" t="s">
        <v>72</v>
      </c>
      <c r="E3925" s="6" t="s">
        <v>2092</v>
      </c>
      <c r="F3925" s="5">
        <f>decoded[[#This Row],[FRT_DEC]]-B3924</f>
        <v>13</v>
      </c>
      <c r="G3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INFO]]))),G3924)</f>
        <v>120</v>
      </c>
    </row>
    <row r="3926" spans="1:7" x14ac:dyDescent="0.25">
      <c r="A3926" s="4" t="s">
        <v>4594</v>
      </c>
      <c r="B3926" s="5">
        <v>335692346514</v>
      </c>
      <c r="C3926" s="4" t="s">
        <v>12413</v>
      </c>
      <c r="D3926" s="4" t="s">
        <v>2045</v>
      </c>
      <c r="E3926" s="6" t="s">
        <v>8267</v>
      </c>
      <c r="F3926" s="5">
        <f>decoded[[#This Row],[FRT_DEC]]-B3925</f>
        <v>332</v>
      </c>
      <c r="G3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INFO]]))),G3925)</f>
        <v>120</v>
      </c>
    </row>
    <row r="3927" spans="1:7" x14ac:dyDescent="0.25">
      <c r="A3927" s="4" t="s">
        <v>4595</v>
      </c>
      <c r="B3927" s="5">
        <v>335692346689</v>
      </c>
      <c r="C3927" s="4" t="s">
        <v>12414</v>
      </c>
      <c r="D3927" s="4" t="s">
        <v>249</v>
      </c>
      <c r="E3927" s="6" t="s">
        <v>7827</v>
      </c>
      <c r="F3927" s="5">
        <f>decoded[[#This Row],[FRT_DEC]]-B3926</f>
        <v>175</v>
      </c>
      <c r="G3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INFO]]))),G3926)</f>
        <v>120</v>
      </c>
    </row>
    <row r="3928" spans="1:7" x14ac:dyDescent="0.25">
      <c r="A3928" s="4" t="s">
        <v>4596</v>
      </c>
      <c r="B3928" s="5">
        <v>335692346708</v>
      </c>
      <c r="C3928" s="4" t="s">
        <v>12415</v>
      </c>
      <c r="D3928" s="4" t="s">
        <v>1099</v>
      </c>
      <c r="E3928" s="6" t="s">
        <v>2093</v>
      </c>
      <c r="F3928" s="5">
        <f>decoded[[#This Row],[FRT_DEC]]-B3927</f>
        <v>19</v>
      </c>
      <c r="G3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INFO]]))),G3927)</f>
        <v>120</v>
      </c>
    </row>
    <row r="3929" spans="1:7" x14ac:dyDescent="0.25">
      <c r="A3929" s="4" t="s">
        <v>4597</v>
      </c>
      <c r="B3929" s="5">
        <v>335692346714</v>
      </c>
      <c r="C3929" s="4" t="s">
        <v>12416</v>
      </c>
      <c r="D3929" s="4" t="s">
        <v>1099</v>
      </c>
      <c r="E3929" s="6" t="s">
        <v>2106</v>
      </c>
      <c r="F3929" s="5">
        <f>decoded[[#This Row],[FRT_DEC]]-B3928</f>
        <v>6</v>
      </c>
      <c r="G3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INFO]]))),G3928)</f>
        <v>120</v>
      </c>
    </row>
    <row r="3930" spans="1:7" x14ac:dyDescent="0.25">
      <c r="A3930" s="4" t="s">
        <v>4598</v>
      </c>
      <c r="B3930" s="5">
        <v>335692346726</v>
      </c>
      <c r="C3930" s="4" t="s">
        <v>12417</v>
      </c>
      <c r="D3930" s="4" t="s">
        <v>40</v>
      </c>
      <c r="E3930" s="6" t="s">
        <v>328</v>
      </c>
      <c r="F3930" s="5">
        <f>decoded[[#This Row],[FRT_DEC]]-B3929</f>
        <v>12</v>
      </c>
      <c r="G3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INFO]]))),G3929)</f>
        <v>120</v>
      </c>
    </row>
    <row r="3931" spans="1:7" x14ac:dyDescent="0.25">
      <c r="A3931" s="4" t="s">
        <v>4599</v>
      </c>
      <c r="B3931" s="5">
        <v>335692346729</v>
      </c>
      <c r="C3931" s="4" t="s">
        <v>12418</v>
      </c>
      <c r="D3931" s="4" t="s">
        <v>330</v>
      </c>
      <c r="E3931" s="6" t="s">
        <v>12419</v>
      </c>
      <c r="F3931" s="5">
        <f>decoded[[#This Row],[FRT_DEC]]-B3930</f>
        <v>3</v>
      </c>
      <c r="G3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INFO]]))),G3930)</f>
        <v>120</v>
      </c>
    </row>
    <row r="3932" spans="1:7" x14ac:dyDescent="0.25">
      <c r="A3932" s="4" t="s">
        <v>4600</v>
      </c>
      <c r="B3932" s="5">
        <v>335692346759</v>
      </c>
      <c r="C3932" s="4" t="s">
        <v>12420</v>
      </c>
      <c r="D3932" s="4" t="s">
        <v>40</v>
      </c>
      <c r="E3932" s="6" t="s">
        <v>724</v>
      </c>
      <c r="F3932" s="5">
        <f>decoded[[#This Row],[FRT_DEC]]-B3931</f>
        <v>30</v>
      </c>
      <c r="G3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INFO]]))),G3931)</f>
        <v>120</v>
      </c>
    </row>
    <row r="3933" spans="1:7" x14ac:dyDescent="0.25">
      <c r="A3933" s="4" t="s">
        <v>4601</v>
      </c>
      <c r="B3933" s="5">
        <v>335692346771</v>
      </c>
      <c r="C3933" s="4" t="s">
        <v>12421</v>
      </c>
      <c r="D3933" s="4" t="s">
        <v>40</v>
      </c>
      <c r="E3933" s="6" t="s">
        <v>45</v>
      </c>
      <c r="F3933" s="5">
        <f>decoded[[#This Row],[FRT_DEC]]-B3932</f>
        <v>12</v>
      </c>
      <c r="G3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INFO]]))),G3932)</f>
        <v>120</v>
      </c>
    </row>
    <row r="3934" spans="1:7" x14ac:dyDescent="0.25">
      <c r="A3934" s="4" t="s">
        <v>4602</v>
      </c>
      <c r="B3934" s="5">
        <v>335692346776</v>
      </c>
      <c r="C3934" s="4" t="s">
        <v>12422</v>
      </c>
      <c r="D3934" s="4" t="s">
        <v>46</v>
      </c>
      <c r="E3934" s="6" t="s">
        <v>6961</v>
      </c>
      <c r="F3934" s="5">
        <f>decoded[[#This Row],[FRT_DEC]]-B3933</f>
        <v>5</v>
      </c>
      <c r="G3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INFO]]))),G3933)</f>
        <v>120</v>
      </c>
    </row>
    <row r="3935" spans="1:7" x14ac:dyDescent="0.25">
      <c r="A3935" s="4" t="s">
        <v>4603</v>
      </c>
      <c r="B3935" s="5">
        <v>335692346782</v>
      </c>
      <c r="C3935" s="4" t="s">
        <v>12423</v>
      </c>
      <c r="D3935" s="4" t="s">
        <v>72</v>
      </c>
      <c r="E3935" s="6" t="s">
        <v>3683</v>
      </c>
      <c r="F3935" s="5">
        <f>decoded[[#This Row],[FRT_DEC]]-B3934</f>
        <v>6</v>
      </c>
      <c r="G3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INFO]]))),G3934)</f>
        <v>120</v>
      </c>
    </row>
    <row r="3936" spans="1:7" x14ac:dyDescent="0.25">
      <c r="A3936" s="4" t="s">
        <v>4604</v>
      </c>
      <c r="B3936" s="5">
        <v>335692346787</v>
      </c>
      <c r="C3936" s="4" t="s">
        <v>12424</v>
      </c>
      <c r="D3936" s="4" t="s">
        <v>72</v>
      </c>
      <c r="E3936" s="6" t="s">
        <v>2088</v>
      </c>
      <c r="F3936" s="5">
        <f>decoded[[#This Row],[FRT_DEC]]-B3935</f>
        <v>5</v>
      </c>
      <c r="G3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INFO]]))),G3935)</f>
        <v>120</v>
      </c>
    </row>
    <row r="3937" spans="1:7" x14ac:dyDescent="0.25">
      <c r="A3937" s="4" t="s">
        <v>4605</v>
      </c>
      <c r="B3937" s="5">
        <v>335692346802</v>
      </c>
      <c r="C3937" s="4" t="s">
        <v>12425</v>
      </c>
      <c r="D3937" s="4" t="s">
        <v>72</v>
      </c>
      <c r="E3937" s="6" t="s">
        <v>2107</v>
      </c>
      <c r="F3937" s="5">
        <f>decoded[[#This Row],[FRT_DEC]]-B3936</f>
        <v>15</v>
      </c>
      <c r="G3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INFO]]))),G3936)</f>
        <v>120</v>
      </c>
    </row>
    <row r="3938" spans="1:7" x14ac:dyDescent="0.25">
      <c r="A3938" s="4" t="s">
        <v>4606</v>
      </c>
      <c r="B3938" s="5">
        <v>335692347544</v>
      </c>
      <c r="C3938" s="4" t="s">
        <v>12426</v>
      </c>
      <c r="D3938" s="4" t="s">
        <v>7938</v>
      </c>
      <c r="E3938" s="6" t="s">
        <v>8184</v>
      </c>
      <c r="F3938" s="5">
        <f>decoded[[#This Row],[FRT_DEC]]-B3937</f>
        <v>742</v>
      </c>
      <c r="G3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INFO]]))),G3937)</f>
        <v>120</v>
      </c>
    </row>
    <row r="3939" spans="1:7" x14ac:dyDescent="0.25">
      <c r="A3939" s="4" t="s">
        <v>4607</v>
      </c>
      <c r="B3939" s="5">
        <v>335692348027</v>
      </c>
      <c r="C3939" s="4" t="s">
        <v>12427</v>
      </c>
      <c r="D3939" s="4" t="s">
        <v>7842</v>
      </c>
      <c r="E3939" s="6" t="s">
        <v>7989</v>
      </c>
      <c r="F3939" s="5">
        <f>decoded[[#This Row],[FRT_DEC]]-B3938</f>
        <v>483</v>
      </c>
      <c r="G3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INFO]]))),G3938)</f>
        <v>120</v>
      </c>
    </row>
    <row r="3940" spans="1:7" x14ac:dyDescent="0.25">
      <c r="A3940" s="4" t="s">
        <v>4608</v>
      </c>
      <c r="B3940" s="5">
        <v>335692348033</v>
      </c>
      <c r="C3940" s="4" t="s">
        <v>12428</v>
      </c>
      <c r="D3940" s="4" t="s">
        <v>2044</v>
      </c>
      <c r="E3940" s="6" t="s">
        <v>3931</v>
      </c>
      <c r="F3940" s="5">
        <f>decoded[[#This Row],[FRT_DEC]]-B3939</f>
        <v>6</v>
      </c>
      <c r="G3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INFO]]))),G3939)</f>
        <v>120</v>
      </c>
    </row>
    <row r="3941" spans="1:7" x14ac:dyDescent="0.25">
      <c r="A3941" s="4" t="s">
        <v>4609</v>
      </c>
      <c r="B3941" s="5">
        <v>335692348040</v>
      </c>
      <c r="C3941" s="4" t="s">
        <v>12429</v>
      </c>
      <c r="D3941" s="4" t="s">
        <v>7938</v>
      </c>
      <c r="E3941" s="6" t="s">
        <v>7991</v>
      </c>
      <c r="F3941" s="5">
        <f>decoded[[#This Row],[FRT_DEC]]-B3940</f>
        <v>7</v>
      </c>
      <c r="G3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INFO]]))),G3940)</f>
        <v>120</v>
      </c>
    </row>
    <row r="3942" spans="1:7" x14ac:dyDescent="0.25">
      <c r="A3942" s="4" t="s">
        <v>4610</v>
      </c>
      <c r="B3942" s="5">
        <v>335692352765</v>
      </c>
      <c r="C3942" s="4" t="s">
        <v>12430</v>
      </c>
      <c r="D3942" s="4" t="s">
        <v>7842</v>
      </c>
      <c r="E3942" s="6" t="s">
        <v>7936</v>
      </c>
      <c r="F3942" s="5">
        <f>decoded[[#This Row],[FRT_DEC]]-B3941</f>
        <v>4725</v>
      </c>
      <c r="G3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INFO]]))),G3941)</f>
        <v>120</v>
      </c>
    </row>
    <row r="3943" spans="1:7" x14ac:dyDescent="0.25">
      <c r="A3943" s="4" t="s">
        <v>4611</v>
      </c>
      <c r="B3943" s="5">
        <v>335692353519</v>
      </c>
      <c r="C3943" s="4" t="s">
        <v>12431</v>
      </c>
      <c r="D3943" s="4" t="s">
        <v>7938</v>
      </c>
      <c r="E3943" s="6" t="s">
        <v>7939</v>
      </c>
      <c r="F3943" s="5">
        <f>decoded[[#This Row],[FRT_DEC]]-B3942</f>
        <v>754</v>
      </c>
      <c r="G3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INFO]]))),G3942)</f>
        <v>120</v>
      </c>
    </row>
    <row r="3944" spans="1:7" x14ac:dyDescent="0.25">
      <c r="A3944" s="4" t="s">
        <v>4612</v>
      </c>
      <c r="B3944" s="5">
        <v>335692358500</v>
      </c>
      <c r="C3944" s="4" t="s">
        <v>12432</v>
      </c>
      <c r="D3944" s="4" t="s">
        <v>7842</v>
      </c>
      <c r="E3944" s="6" t="s">
        <v>7989</v>
      </c>
      <c r="F3944" s="5">
        <f>decoded[[#This Row],[FRT_DEC]]-B3943</f>
        <v>4981</v>
      </c>
      <c r="G3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INFO]]))),G3943)</f>
        <v>120</v>
      </c>
    </row>
    <row r="3945" spans="1:7" x14ac:dyDescent="0.25">
      <c r="A3945" s="4" t="s">
        <v>4613</v>
      </c>
      <c r="B3945" s="5">
        <v>335692358505</v>
      </c>
      <c r="C3945" s="4" t="s">
        <v>12433</v>
      </c>
      <c r="D3945" s="4" t="s">
        <v>292</v>
      </c>
      <c r="E3945" s="6" t="s">
        <v>12434</v>
      </c>
      <c r="F3945" s="5">
        <f>decoded[[#This Row],[FRT_DEC]]-B3944</f>
        <v>5</v>
      </c>
      <c r="G3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INFO]]))),G3944)</f>
        <v>120</v>
      </c>
    </row>
    <row r="3946" spans="1:7" x14ac:dyDescent="0.25">
      <c r="A3946" s="4" t="s">
        <v>4614</v>
      </c>
      <c r="B3946" s="5">
        <v>335692358509</v>
      </c>
      <c r="C3946" s="4" t="s">
        <v>12435</v>
      </c>
      <c r="D3946" s="4" t="s">
        <v>216</v>
      </c>
      <c r="E3946" s="6" t="s">
        <v>3970</v>
      </c>
      <c r="F3946" s="5">
        <f>decoded[[#This Row],[FRT_DEC]]-B3945</f>
        <v>4</v>
      </c>
      <c r="G3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INFO]]))),G3945)</f>
        <v>120</v>
      </c>
    </row>
    <row r="3947" spans="1:7" x14ac:dyDescent="0.25">
      <c r="A3947" s="4" t="s">
        <v>4615</v>
      </c>
      <c r="B3947" s="5">
        <v>335692358555</v>
      </c>
      <c r="C3947" s="4" t="s">
        <v>12436</v>
      </c>
      <c r="D3947" s="4" t="s">
        <v>221</v>
      </c>
      <c r="E3947" s="6" t="s">
        <v>222</v>
      </c>
      <c r="F3947" s="5">
        <f>decoded[[#This Row],[FRT_DEC]]-B3946</f>
        <v>46</v>
      </c>
      <c r="G3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INFO]]))),G3946)</f>
        <v>120</v>
      </c>
    </row>
    <row r="3948" spans="1:7" x14ac:dyDescent="0.25">
      <c r="A3948" s="4" t="s">
        <v>4616</v>
      </c>
      <c r="B3948" s="5">
        <v>335692358571</v>
      </c>
      <c r="C3948" s="4" t="s">
        <v>12437</v>
      </c>
      <c r="D3948" s="4" t="s">
        <v>40</v>
      </c>
      <c r="E3948" s="6" t="s">
        <v>293</v>
      </c>
      <c r="F3948" s="5">
        <f>decoded[[#This Row],[FRT_DEC]]-B3947</f>
        <v>16</v>
      </c>
      <c r="G3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INFO]]))),G3947)</f>
        <v>120</v>
      </c>
    </row>
    <row r="3949" spans="1:7" x14ac:dyDescent="0.25">
      <c r="A3949" s="4" t="s">
        <v>4617</v>
      </c>
      <c r="B3949" s="5">
        <v>335692358577</v>
      </c>
      <c r="C3949" s="4" t="s">
        <v>12438</v>
      </c>
      <c r="D3949" s="4" t="s">
        <v>2045</v>
      </c>
      <c r="E3949" s="6" t="s">
        <v>8098</v>
      </c>
      <c r="F3949" s="5">
        <f>decoded[[#This Row],[FRT_DEC]]-B3948</f>
        <v>6</v>
      </c>
      <c r="G3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INFO]]))),G3948)</f>
        <v>120</v>
      </c>
    </row>
    <row r="3950" spans="1:7" x14ac:dyDescent="0.25">
      <c r="A3950" s="4" t="s">
        <v>4618</v>
      </c>
      <c r="B3950" s="5">
        <v>335692358580</v>
      </c>
      <c r="C3950" s="4" t="s">
        <v>12439</v>
      </c>
      <c r="D3950" s="4" t="s">
        <v>294</v>
      </c>
      <c r="E3950" s="6" t="s">
        <v>12440</v>
      </c>
      <c r="F3950" s="5">
        <f>decoded[[#This Row],[FRT_DEC]]-B3949</f>
        <v>3</v>
      </c>
      <c r="G3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INFO]]))),G3949)</f>
        <v>120</v>
      </c>
    </row>
    <row r="3951" spans="1:7" x14ac:dyDescent="0.25">
      <c r="A3951" s="4" t="s">
        <v>4619</v>
      </c>
      <c r="B3951" s="5">
        <v>335692358599</v>
      </c>
      <c r="C3951" s="4" t="s">
        <v>12441</v>
      </c>
      <c r="D3951" s="4" t="s">
        <v>7938</v>
      </c>
      <c r="E3951" s="6" t="s">
        <v>7991</v>
      </c>
      <c r="F3951" s="5">
        <f>decoded[[#This Row],[FRT_DEC]]-B3950</f>
        <v>19</v>
      </c>
      <c r="G3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INFO]]))),G3950)</f>
        <v>120</v>
      </c>
    </row>
    <row r="3952" spans="1:7" x14ac:dyDescent="0.25">
      <c r="A3952" s="4" t="s">
        <v>4620</v>
      </c>
      <c r="B3952" s="5">
        <v>335692360925</v>
      </c>
      <c r="C3952" s="4" t="s">
        <v>12442</v>
      </c>
      <c r="D3952" s="4" t="s">
        <v>7842</v>
      </c>
      <c r="E3952" s="6" t="s">
        <v>7993</v>
      </c>
      <c r="F3952" s="5">
        <f>decoded[[#This Row],[FRT_DEC]]-B3951</f>
        <v>2326</v>
      </c>
      <c r="G3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INFO]]))),G3951)</f>
        <v>120</v>
      </c>
    </row>
    <row r="3953" spans="1:7" x14ac:dyDescent="0.25">
      <c r="A3953" s="4" t="s">
        <v>4621</v>
      </c>
      <c r="B3953" s="5">
        <v>335692360942</v>
      </c>
      <c r="C3953" s="4" t="s">
        <v>12443</v>
      </c>
      <c r="D3953" s="4" t="s">
        <v>1099</v>
      </c>
      <c r="E3953" s="6" t="s">
        <v>2081</v>
      </c>
      <c r="F3953" s="5">
        <f>decoded[[#This Row],[FRT_DEC]]-B3952</f>
        <v>17</v>
      </c>
      <c r="G3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INFO]]))),G3952)</f>
        <v>120</v>
      </c>
    </row>
    <row r="3954" spans="1:7" x14ac:dyDescent="0.25">
      <c r="A3954" s="4" t="s">
        <v>4622</v>
      </c>
      <c r="B3954" s="5">
        <v>335692360946</v>
      </c>
      <c r="C3954" s="4" t="s">
        <v>12444</v>
      </c>
      <c r="D3954" s="4" t="s">
        <v>1099</v>
      </c>
      <c r="E3954" s="6" t="s">
        <v>2089</v>
      </c>
      <c r="F3954" s="5">
        <f>decoded[[#This Row],[FRT_DEC]]-B3953</f>
        <v>4</v>
      </c>
      <c r="G3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INFO]]))),G3953)</f>
        <v>120</v>
      </c>
    </row>
    <row r="3955" spans="1:7" x14ac:dyDescent="0.25">
      <c r="A3955" s="4" t="s">
        <v>4623</v>
      </c>
      <c r="B3955" s="5">
        <v>335692360956</v>
      </c>
      <c r="C3955" s="4" t="s">
        <v>12445</v>
      </c>
      <c r="D3955" s="4" t="s">
        <v>72</v>
      </c>
      <c r="E3955" s="6" t="s">
        <v>2090</v>
      </c>
      <c r="F3955" s="5">
        <f>decoded[[#This Row],[FRT_DEC]]-B3954</f>
        <v>10</v>
      </c>
      <c r="G3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INFO]]))),G3954)</f>
        <v>120</v>
      </c>
    </row>
    <row r="3956" spans="1:7" x14ac:dyDescent="0.25">
      <c r="A3956" s="4" t="s">
        <v>4624</v>
      </c>
      <c r="B3956" s="5">
        <v>335692360970</v>
      </c>
      <c r="C3956" s="4" t="s">
        <v>12446</v>
      </c>
      <c r="D3956" s="4" t="s">
        <v>6</v>
      </c>
      <c r="E3956" s="6" t="s">
        <v>12447</v>
      </c>
      <c r="F3956" s="5">
        <f>decoded[[#This Row],[FRT_DEC]]-B3955</f>
        <v>14</v>
      </c>
      <c r="G3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INFO]]))),G3955)</f>
        <v>121</v>
      </c>
    </row>
    <row r="3957" spans="1:7" x14ac:dyDescent="0.25">
      <c r="A3957" s="4" t="s">
        <v>4625</v>
      </c>
      <c r="B3957" s="5">
        <v>335692360995</v>
      </c>
      <c r="C3957" s="4" t="s">
        <v>12448</v>
      </c>
      <c r="D3957" s="4" t="s">
        <v>72</v>
      </c>
      <c r="E3957" s="6" t="s">
        <v>2092</v>
      </c>
      <c r="F3957" s="5">
        <f>decoded[[#This Row],[FRT_DEC]]-B3956</f>
        <v>25</v>
      </c>
      <c r="G3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INFO]]))),G3956)</f>
        <v>121</v>
      </c>
    </row>
    <row r="3958" spans="1:7" x14ac:dyDescent="0.25">
      <c r="A3958" s="4" t="s">
        <v>4626</v>
      </c>
      <c r="B3958" s="5">
        <v>335692361017</v>
      </c>
      <c r="C3958" s="4" t="s">
        <v>12449</v>
      </c>
      <c r="D3958" s="4" t="s">
        <v>3671</v>
      </c>
      <c r="E3958" s="6" t="s">
        <v>12450</v>
      </c>
      <c r="F3958" s="5">
        <f>decoded[[#This Row],[FRT_DEC]]-B3957</f>
        <v>22</v>
      </c>
      <c r="G3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INFO]]))),G3957)</f>
        <v>121</v>
      </c>
    </row>
    <row r="3959" spans="1:7" x14ac:dyDescent="0.25">
      <c r="A3959" s="4" t="s">
        <v>4627</v>
      </c>
      <c r="B3959" s="5">
        <v>335692361020</v>
      </c>
      <c r="C3959" s="4" t="s">
        <v>12451</v>
      </c>
      <c r="D3959" s="4" t="s">
        <v>3671</v>
      </c>
      <c r="E3959" s="6" t="s">
        <v>7881</v>
      </c>
      <c r="F3959" s="5">
        <f>decoded[[#This Row],[FRT_DEC]]-B3958</f>
        <v>3</v>
      </c>
      <c r="G3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INFO]]))),G3958)</f>
        <v>121</v>
      </c>
    </row>
    <row r="3960" spans="1:7" x14ac:dyDescent="0.25">
      <c r="A3960" s="4" t="s">
        <v>4628</v>
      </c>
      <c r="B3960" s="5">
        <v>335692361947</v>
      </c>
      <c r="C3960" s="4" t="s">
        <v>12452</v>
      </c>
      <c r="D3960" s="4" t="s">
        <v>249</v>
      </c>
      <c r="E3960" s="6" t="s">
        <v>7868</v>
      </c>
      <c r="F3960" s="5">
        <f>decoded[[#This Row],[FRT_DEC]]-B3959</f>
        <v>927</v>
      </c>
      <c r="G3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INFO]]))),G3959)</f>
        <v>121</v>
      </c>
    </row>
    <row r="3961" spans="1:7" x14ac:dyDescent="0.25">
      <c r="A3961" s="4" t="s">
        <v>4629</v>
      </c>
      <c r="B3961" s="5">
        <v>335692361952</v>
      </c>
      <c r="C3961" s="4" t="s">
        <v>12453</v>
      </c>
      <c r="D3961" s="4" t="s">
        <v>7938</v>
      </c>
      <c r="E3961" s="6" t="s">
        <v>7998</v>
      </c>
      <c r="F3961" s="5">
        <f>decoded[[#This Row],[FRT_DEC]]-B3960</f>
        <v>5</v>
      </c>
      <c r="G3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INFO]]))),G3960)</f>
        <v>121</v>
      </c>
    </row>
    <row r="3962" spans="1:7" x14ac:dyDescent="0.25">
      <c r="A3962" s="4" t="s">
        <v>4630</v>
      </c>
      <c r="B3962" s="5">
        <v>335692365580</v>
      </c>
      <c r="C3962" s="4" t="s">
        <v>12454</v>
      </c>
      <c r="D3962" s="4" t="s">
        <v>5</v>
      </c>
      <c r="E3962" s="6" t="s">
        <v>12455</v>
      </c>
      <c r="F3962" s="5">
        <f>decoded[[#This Row],[FRT_DEC]]-B3961</f>
        <v>3628</v>
      </c>
      <c r="G3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INFO]]))),G3961)</f>
        <v>121</v>
      </c>
    </row>
    <row r="3963" spans="1:7" x14ac:dyDescent="0.25">
      <c r="A3963" s="4" t="s">
        <v>4631</v>
      </c>
      <c r="B3963" s="5">
        <v>335692365582</v>
      </c>
      <c r="C3963" s="4" t="s">
        <v>12456</v>
      </c>
      <c r="D3963" s="4" t="s">
        <v>5</v>
      </c>
      <c r="E3963" s="6" t="s">
        <v>7877</v>
      </c>
      <c r="F3963" s="5">
        <f>decoded[[#This Row],[FRT_DEC]]-B3962</f>
        <v>2</v>
      </c>
      <c r="G3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INFO]]))),G3962)</f>
        <v>121</v>
      </c>
    </row>
    <row r="3964" spans="1:7" x14ac:dyDescent="0.25">
      <c r="A3964" s="4" t="s">
        <v>4632</v>
      </c>
      <c r="B3964" s="5">
        <v>335692365584</v>
      </c>
      <c r="C3964" s="4" t="s">
        <v>12457</v>
      </c>
      <c r="D3964" s="4" t="s">
        <v>3686</v>
      </c>
      <c r="E3964" s="6" t="s">
        <v>12458</v>
      </c>
      <c r="F3964" s="5">
        <f>decoded[[#This Row],[FRT_DEC]]-B3963</f>
        <v>2</v>
      </c>
      <c r="G3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INFO]]))),G3963)</f>
        <v>121</v>
      </c>
    </row>
    <row r="3965" spans="1:7" x14ac:dyDescent="0.25">
      <c r="A3965" s="4" t="s">
        <v>4633</v>
      </c>
      <c r="B3965" s="5">
        <v>335692365587</v>
      </c>
      <c r="C3965" s="4" t="s">
        <v>12459</v>
      </c>
      <c r="D3965" s="4" t="s">
        <v>3686</v>
      </c>
      <c r="E3965" s="6" t="s">
        <v>7878</v>
      </c>
      <c r="F3965" s="5">
        <f>decoded[[#This Row],[FRT_DEC]]-B3964</f>
        <v>3</v>
      </c>
      <c r="G3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INFO]]))),G3964)</f>
        <v>121</v>
      </c>
    </row>
    <row r="3966" spans="1:7" x14ac:dyDescent="0.25">
      <c r="A3966" s="4" t="s">
        <v>4634</v>
      </c>
      <c r="B3966" s="5">
        <v>335692365595</v>
      </c>
      <c r="C3966" s="4" t="s">
        <v>12460</v>
      </c>
      <c r="D3966" s="4" t="s">
        <v>7842</v>
      </c>
      <c r="E3966" s="6" t="s">
        <v>8006</v>
      </c>
      <c r="F3966" s="5">
        <f>decoded[[#This Row],[FRT_DEC]]-B3965</f>
        <v>8</v>
      </c>
      <c r="G3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INFO]]))),G3965)</f>
        <v>121</v>
      </c>
    </row>
    <row r="3967" spans="1:7" x14ac:dyDescent="0.25">
      <c r="A3967" s="4" t="s">
        <v>4635</v>
      </c>
      <c r="B3967" s="5">
        <v>335692365606</v>
      </c>
      <c r="C3967" s="4" t="s">
        <v>12461</v>
      </c>
      <c r="D3967" s="4" t="s">
        <v>241</v>
      </c>
      <c r="E3967" s="6" t="s">
        <v>2110</v>
      </c>
      <c r="F3967" s="5">
        <f>decoded[[#This Row],[FRT_DEC]]-B3966</f>
        <v>11</v>
      </c>
      <c r="G3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INFO]]))),G3966)</f>
        <v>121</v>
      </c>
    </row>
    <row r="3968" spans="1:7" x14ac:dyDescent="0.25">
      <c r="A3968" s="4" t="s">
        <v>4636</v>
      </c>
      <c r="B3968" s="5">
        <v>335692365608</v>
      </c>
      <c r="C3968" s="4" t="s">
        <v>12462</v>
      </c>
      <c r="D3968" s="4" t="s">
        <v>243</v>
      </c>
      <c r="E3968" s="6" t="s">
        <v>3984</v>
      </c>
      <c r="F3968" s="5">
        <f>decoded[[#This Row],[FRT_DEC]]-B3967</f>
        <v>2</v>
      </c>
      <c r="G3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INFO]]))),G3967)</f>
        <v>121</v>
      </c>
    </row>
    <row r="3969" spans="1:7" x14ac:dyDescent="0.25">
      <c r="A3969" s="4" t="s">
        <v>4637</v>
      </c>
      <c r="B3969" s="5">
        <v>335692365615</v>
      </c>
      <c r="C3969" s="4" t="s">
        <v>12463</v>
      </c>
      <c r="D3969" s="4" t="s">
        <v>1099</v>
      </c>
      <c r="E3969" s="6" t="s">
        <v>2093</v>
      </c>
      <c r="F3969" s="5">
        <f>decoded[[#This Row],[FRT_DEC]]-B3968</f>
        <v>7</v>
      </c>
      <c r="G3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INFO]]))),G3968)</f>
        <v>121</v>
      </c>
    </row>
    <row r="3970" spans="1:7" x14ac:dyDescent="0.25">
      <c r="A3970" s="4" t="s">
        <v>4638</v>
      </c>
      <c r="B3970" s="5">
        <v>335692365620</v>
      </c>
      <c r="C3970" s="4" t="s">
        <v>12464</v>
      </c>
      <c r="D3970" s="4" t="s">
        <v>72</v>
      </c>
      <c r="E3970" s="6" t="s">
        <v>2094</v>
      </c>
      <c r="F3970" s="5">
        <f>decoded[[#This Row],[FRT_DEC]]-B3969</f>
        <v>5</v>
      </c>
      <c r="G3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INFO]]))),G3969)</f>
        <v>121</v>
      </c>
    </row>
    <row r="3971" spans="1:7" x14ac:dyDescent="0.25">
      <c r="A3971" s="4" t="s">
        <v>4639</v>
      </c>
      <c r="B3971" s="5">
        <v>335692365626</v>
      </c>
      <c r="C3971" s="4" t="s">
        <v>12465</v>
      </c>
      <c r="D3971" s="4" t="s">
        <v>72</v>
      </c>
      <c r="E3971" s="6" t="s">
        <v>2095</v>
      </c>
      <c r="F3971" s="5">
        <f>decoded[[#This Row],[FRT_DEC]]-B3970</f>
        <v>6</v>
      </c>
      <c r="G3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INFO]]))),G3970)</f>
        <v>121</v>
      </c>
    </row>
    <row r="3972" spans="1:7" x14ac:dyDescent="0.25">
      <c r="A3972" s="4" t="s">
        <v>4640</v>
      </c>
      <c r="B3972" s="5">
        <v>335692365637</v>
      </c>
      <c r="C3972" s="4" t="s">
        <v>12466</v>
      </c>
      <c r="D3972" s="4" t="s">
        <v>246</v>
      </c>
      <c r="E3972" s="6" t="s">
        <v>12467</v>
      </c>
      <c r="F3972" s="5">
        <f>decoded[[#This Row],[FRT_DEC]]-B3971</f>
        <v>11</v>
      </c>
      <c r="G3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INFO]]))),G3971)</f>
        <v>121</v>
      </c>
    </row>
    <row r="3973" spans="1:7" x14ac:dyDescent="0.25">
      <c r="A3973" s="4" t="s">
        <v>4641</v>
      </c>
      <c r="B3973" s="5">
        <v>335692365641</v>
      </c>
      <c r="C3973" s="4" t="s">
        <v>12468</v>
      </c>
      <c r="D3973" s="4" t="s">
        <v>7938</v>
      </c>
      <c r="E3973" s="6" t="s">
        <v>8012</v>
      </c>
      <c r="F3973" s="5">
        <f>decoded[[#This Row],[FRT_DEC]]-B3972</f>
        <v>4</v>
      </c>
      <c r="G3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INFO]]))),G3972)</f>
        <v>121</v>
      </c>
    </row>
    <row r="3974" spans="1:7" x14ac:dyDescent="0.25">
      <c r="A3974" s="4" t="s">
        <v>4642</v>
      </c>
      <c r="B3974" s="5">
        <v>335692366035</v>
      </c>
      <c r="C3974" s="4" t="s">
        <v>12469</v>
      </c>
      <c r="D3974" s="4" t="s">
        <v>7842</v>
      </c>
      <c r="E3974" s="6" t="s">
        <v>8130</v>
      </c>
      <c r="F3974" s="5">
        <f>decoded[[#This Row],[FRT_DEC]]-B3973</f>
        <v>394</v>
      </c>
      <c r="G3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INFO]]))),G3973)</f>
        <v>121</v>
      </c>
    </row>
    <row r="3975" spans="1:7" x14ac:dyDescent="0.25">
      <c r="A3975" s="4" t="s">
        <v>4643</v>
      </c>
      <c r="B3975" s="5">
        <v>335692366042</v>
      </c>
      <c r="C3975" s="4" t="s">
        <v>12470</v>
      </c>
      <c r="D3975" s="4" t="s">
        <v>1099</v>
      </c>
      <c r="E3975" s="6" t="s">
        <v>2096</v>
      </c>
      <c r="F3975" s="5">
        <f>decoded[[#This Row],[FRT_DEC]]-B3974</f>
        <v>7</v>
      </c>
      <c r="G3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INFO]]))),G3974)</f>
        <v>121</v>
      </c>
    </row>
    <row r="3976" spans="1:7" x14ac:dyDescent="0.25">
      <c r="A3976" s="4" t="s">
        <v>4644</v>
      </c>
      <c r="B3976" s="5">
        <v>335692366049</v>
      </c>
      <c r="C3976" s="4" t="s">
        <v>12471</v>
      </c>
      <c r="D3976" s="4" t="s">
        <v>72</v>
      </c>
      <c r="E3976" s="6" t="s">
        <v>2097</v>
      </c>
      <c r="F3976" s="5">
        <f>decoded[[#This Row],[FRT_DEC]]-B3975</f>
        <v>7</v>
      </c>
      <c r="G3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INFO]]))),G3975)</f>
        <v>121</v>
      </c>
    </row>
    <row r="3977" spans="1:7" x14ac:dyDescent="0.25">
      <c r="A3977" s="4" t="s">
        <v>4645</v>
      </c>
      <c r="B3977" s="5">
        <v>335692366060</v>
      </c>
      <c r="C3977" s="4" t="s">
        <v>12472</v>
      </c>
      <c r="D3977" s="4" t="s">
        <v>3672</v>
      </c>
      <c r="E3977" s="6" t="s">
        <v>5571</v>
      </c>
      <c r="F3977" s="5">
        <f>decoded[[#This Row],[FRT_DEC]]-B3976</f>
        <v>11</v>
      </c>
      <c r="G3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INFO]]))),G3976)</f>
        <v>121</v>
      </c>
    </row>
    <row r="3978" spans="1:7" x14ac:dyDescent="0.25">
      <c r="A3978" s="4" t="s">
        <v>4646</v>
      </c>
      <c r="B3978" s="5">
        <v>335692366787</v>
      </c>
      <c r="C3978" s="4" t="s">
        <v>12473</v>
      </c>
      <c r="D3978" s="4" t="s">
        <v>262</v>
      </c>
      <c r="E3978" s="6" t="s">
        <v>5573</v>
      </c>
      <c r="F3978" s="5">
        <f>decoded[[#This Row],[FRT_DEC]]-B3977</f>
        <v>727</v>
      </c>
      <c r="G3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INFO]]))),G3977)</f>
        <v>121</v>
      </c>
    </row>
    <row r="3979" spans="1:7" x14ac:dyDescent="0.25">
      <c r="A3979" s="4" t="s">
        <v>4647</v>
      </c>
      <c r="B3979" s="5">
        <v>335692366792</v>
      </c>
      <c r="C3979" s="4" t="s">
        <v>12474</v>
      </c>
      <c r="D3979" s="4" t="s">
        <v>7938</v>
      </c>
      <c r="E3979" s="6" t="s">
        <v>8136</v>
      </c>
      <c r="F3979" s="5">
        <f>decoded[[#This Row],[FRT_DEC]]-B3978</f>
        <v>5</v>
      </c>
      <c r="G3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INFO]]))),G3978)</f>
        <v>121</v>
      </c>
    </row>
    <row r="3980" spans="1:7" x14ac:dyDescent="0.25">
      <c r="A3980" s="4" t="s">
        <v>4648</v>
      </c>
      <c r="B3980" s="5">
        <v>335692368147</v>
      </c>
      <c r="C3980" s="4" t="s">
        <v>12475</v>
      </c>
      <c r="D3980" s="4" t="s">
        <v>84</v>
      </c>
      <c r="E3980" s="6" t="s">
        <v>3977</v>
      </c>
      <c r="F3980" s="5">
        <f>decoded[[#This Row],[FRT_DEC]]-B3979</f>
        <v>1355</v>
      </c>
      <c r="G3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INFO]]))),G3979)</f>
        <v>121</v>
      </c>
    </row>
    <row r="3981" spans="1:7" x14ac:dyDescent="0.25">
      <c r="A3981" s="4" t="s">
        <v>4649</v>
      </c>
      <c r="B3981" s="5">
        <v>335692368150</v>
      </c>
      <c r="C3981" s="4" t="s">
        <v>12476</v>
      </c>
      <c r="D3981" s="4" t="s">
        <v>3684</v>
      </c>
      <c r="E3981" s="6" t="s">
        <v>12477</v>
      </c>
      <c r="F3981" s="5">
        <f>decoded[[#This Row],[FRT_DEC]]-B3980</f>
        <v>3</v>
      </c>
      <c r="G3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INFO]]))),G3980)</f>
        <v>121</v>
      </c>
    </row>
    <row r="3982" spans="1:7" x14ac:dyDescent="0.25">
      <c r="A3982" s="4" t="s">
        <v>4650</v>
      </c>
      <c r="B3982" s="5">
        <v>335692368153</v>
      </c>
      <c r="C3982" s="4" t="s">
        <v>12478</v>
      </c>
      <c r="D3982" s="4" t="s">
        <v>3684</v>
      </c>
      <c r="E3982" s="6" t="s">
        <v>7879</v>
      </c>
      <c r="F3982" s="5">
        <f>decoded[[#This Row],[FRT_DEC]]-B3981</f>
        <v>3</v>
      </c>
      <c r="G3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INFO]]))),G3981)</f>
        <v>121</v>
      </c>
    </row>
    <row r="3983" spans="1:7" x14ac:dyDescent="0.25">
      <c r="A3983" s="4" t="s">
        <v>4651</v>
      </c>
      <c r="B3983" s="5">
        <v>335692368177</v>
      </c>
      <c r="C3983" s="4" t="s">
        <v>12479</v>
      </c>
      <c r="D3983" s="4" t="s">
        <v>85</v>
      </c>
      <c r="E3983" s="6" t="s">
        <v>263</v>
      </c>
      <c r="F3983" s="5">
        <f>decoded[[#This Row],[FRT_DEC]]-B3982</f>
        <v>24</v>
      </c>
      <c r="G3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INFO]]))),G3982)</f>
        <v>121</v>
      </c>
    </row>
    <row r="3984" spans="1:7" x14ac:dyDescent="0.25">
      <c r="A3984" s="4" t="s">
        <v>4652</v>
      </c>
      <c r="B3984" s="5">
        <v>335692368316</v>
      </c>
      <c r="C3984" s="4" t="s">
        <v>12480</v>
      </c>
      <c r="D3984" s="4" t="s">
        <v>87</v>
      </c>
      <c r="E3984" s="6" t="s">
        <v>3695</v>
      </c>
      <c r="F3984" s="5">
        <f>decoded[[#This Row],[FRT_DEC]]-B3983</f>
        <v>139</v>
      </c>
      <c r="G3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INFO]]))),G3983)</f>
        <v>121</v>
      </c>
    </row>
    <row r="3985" spans="1:7" x14ac:dyDescent="0.25">
      <c r="A3985" s="4" t="s">
        <v>4653</v>
      </c>
      <c r="B3985" s="5">
        <v>335692368485</v>
      </c>
      <c r="C3985" s="4" t="s">
        <v>12481</v>
      </c>
      <c r="D3985" s="4" t="s">
        <v>43</v>
      </c>
      <c r="E3985" s="6" t="s">
        <v>3964</v>
      </c>
      <c r="F3985" s="5">
        <f>decoded[[#This Row],[FRT_DEC]]-B3984</f>
        <v>169</v>
      </c>
      <c r="G3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INFO]]))),G3984)</f>
        <v>121</v>
      </c>
    </row>
    <row r="3986" spans="1:7" x14ac:dyDescent="0.25">
      <c r="A3986" s="4" t="s">
        <v>4654</v>
      </c>
      <c r="B3986" s="5">
        <v>335692368487</v>
      </c>
      <c r="C3986" s="4" t="s">
        <v>12482</v>
      </c>
      <c r="D3986" s="4" t="s">
        <v>3685</v>
      </c>
      <c r="E3986" s="6" t="s">
        <v>12483</v>
      </c>
      <c r="F3986" s="5">
        <f>decoded[[#This Row],[FRT_DEC]]-B3985</f>
        <v>2</v>
      </c>
      <c r="G3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INFO]]))),G3985)</f>
        <v>121</v>
      </c>
    </row>
    <row r="3987" spans="1:7" x14ac:dyDescent="0.25">
      <c r="A3987" s="4" t="s">
        <v>4655</v>
      </c>
      <c r="B3987" s="5">
        <v>335692368490</v>
      </c>
      <c r="C3987" s="4" t="s">
        <v>12484</v>
      </c>
      <c r="D3987" s="4" t="s">
        <v>3685</v>
      </c>
      <c r="E3987" s="6" t="s">
        <v>7880</v>
      </c>
      <c r="F3987" s="5">
        <f>decoded[[#This Row],[FRT_DEC]]-B3986</f>
        <v>3</v>
      </c>
      <c r="G3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INFO]]))),G3986)</f>
        <v>121</v>
      </c>
    </row>
    <row r="3988" spans="1:7" x14ac:dyDescent="0.25">
      <c r="A3988" s="4" t="s">
        <v>4656</v>
      </c>
      <c r="B3988" s="5">
        <v>335692368504</v>
      </c>
      <c r="C3988" s="4" t="s">
        <v>12485</v>
      </c>
      <c r="D3988" s="4" t="s">
        <v>7842</v>
      </c>
      <c r="E3988" s="6" t="s">
        <v>7845</v>
      </c>
      <c r="F3988" s="5">
        <f>decoded[[#This Row],[FRT_DEC]]-B3987</f>
        <v>14</v>
      </c>
      <c r="G3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INFO]]))),G3987)</f>
        <v>121</v>
      </c>
    </row>
    <row r="3989" spans="1:7" x14ac:dyDescent="0.25">
      <c r="A3989" s="4" t="s">
        <v>4657</v>
      </c>
      <c r="B3989" s="5">
        <v>335692368511</v>
      </c>
      <c r="C3989" s="4" t="s">
        <v>12486</v>
      </c>
      <c r="D3989" s="4" t="s">
        <v>7938</v>
      </c>
      <c r="E3989" s="6" t="s">
        <v>8149</v>
      </c>
      <c r="F3989" s="5">
        <f>decoded[[#This Row],[FRT_DEC]]-B3988</f>
        <v>7</v>
      </c>
      <c r="G3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INFO]]))),G3988)</f>
        <v>121</v>
      </c>
    </row>
    <row r="3990" spans="1:7" x14ac:dyDescent="0.25">
      <c r="A3990" s="4" t="s">
        <v>4658</v>
      </c>
      <c r="B3990" s="5">
        <v>335692368526</v>
      </c>
      <c r="C3990" s="4" t="s">
        <v>12487</v>
      </c>
      <c r="D3990" s="4" t="s">
        <v>7842</v>
      </c>
      <c r="E3990" s="6" t="s">
        <v>8151</v>
      </c>
      <c r="F3990" s="5">
        <f>decoded[[#This Row],[FRT_DEC]]-B3989</f>
        <v>15</v>
      </c>
      <c r="G3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INFO]]))),G3989)</f>
        <v>121</v>
      </c>
    </row>
    <row r="3991" spans="1:7" x14ac:dyDescent="0.25">
      <c r="A3991" s="4" t="s">
        <v>4659</v>
      </c>
      <c r="B3991" s="5">
        <v>335692368538</v>
      </c>
      <c r="C3991" s="4" t="s">
        <v>12488</v>
      </c>
      <c r="D3991" s="4" t="s">
        <v>1099</v>
      </c>
      <c r="E3991" s="6" t="s">
        <v>2098</v>
      </c>
      <c r="F3991" s="5">
        <f>decoded[[#This Row],[FRT_DEC]]-B3990</f>
        <v>12</v>
      </c>
      <c r="G3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INFO]]))),G3990)</f>
        <v>121</v>
      </c>
    </row>
    <row r="3992" spans="1:7" x14ac:dyDescent="0.25">
      <c r="A3992" s="4" t="s">
        <v>4660</v>
      </c>
      <c r="B3992" s="5">
        <v>335692368543</v>
      </c>
      <c r="C3992" s="4" t="s">
        <v>12489</v>
      </c>
      <c r="D3992" s="4" t="s">
        <v>72</v>
      </c>
      <c r="E3992" s="6" t="s">
        <v>2099</v>
      </c>
      <c r="F3992" s="5">
        <f>decoded[[#This Row],[FRT_DEC]]-B3991</f>
        <v>5</v>
      </c>
      <c r="G3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INFO]]))),G3991)</f>
        <v>121</v>
      </c>
    </row>
    <row r="3993" spans="1:7" x14ac:dyDescent="0.25">
      <c r="A3993" s="4" t="s">
        <v>4661</v>
      </c>
      <c r="B3993" s="5">
        <v>335692368564</v>
      </c>
      <c r="C3993" s="4" t="s">
        <v>12490</v>
      </c>
      <c r="D3993" s="4" t="s">
        <v>1099</v>
      </c>
      <c r="E3993" s="6" t="s">
        <v>2100</v>
      </c>
      <c r="F3993" s="5">
        <f>decoded[[#This Row],[FRT_DEC]]-B3992</f>
        <v>21</v>
      </c>
      <c r="G3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INFO]]))),G3992)</f>
        <v>121</v>
      </c>
    </row>
    <row r="3994" spans="1:7" x14ac:dyDescent="0.25">
      <c r="A3994" s="4" t="s">
        <v>4662</v>
      </c>
      <c r="B3994" s="5">
        <v>335692368569</v>
      </c>
      <c r="C3994" s="4" t="s">
        <v>12491</v>
      </c>
      <c r="D3994" s="4" t="s">
        <v>72</v>
      </c>
      <c r="E3994" s="6" t="s">
        <v>2101</v>
      </c>
      <c r="F3994" s="5">
        <f>decoded[[#This Row],[FRT_DEC]]-B3993</f>
        <v>5</v>
      </c>
      <c r="G3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INFO]]))),G3993)</f>
        <v>121</v>
      </c>
    </row>
    <row r="3995" spans="1:7" x14ac:dyDescent="0.25">
      <c r="A3995" s="4" t="s">
        <v>4663</v>
      </c>
      <c r="B3995" s="5">
        <v>335692368591</v>
      </c>
      <c r="C3995" s="4" t="s">
        <v>12492</v>
      </c>
      <c r="D3995" s="4" t="s">
        <v>1099</v>
      </c>
      <c r="E3995" s="6" t="s">
        <v>2102</v>
      </c>
      <c r="F3995" s="5">
        <f>decoded[[#This Row],[FRT_DEC]]-B3994</f>
        <v>22</v>
      </c>
      <c r="G3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INFO]]))),G3994)</f>
        <v>121</v>
      </c>
    </row>
    <row r="3996" spans="1:7" x14ac:dyDescent="0.25">
      <c r="A3996" s="4" t="s">
        <v>4664</v>
      </c>
      <c r="B3996" s="5">
        <v>335692368597</v>
      </c>
      <c r="C3996" s="4" t="s">
        <v>12493</v>
      </c>
      <c r="D3996" s="4" t="s">
        <v>72</v>
      </c>
      <c r="E3996" s="6" t="s">
        <v>2103</v>
      </c>
      <c r="F3996" s="5">
        <f>decoded[[#This Row],[FRT_DEC]]-B3995</f>
        <v>6</v>
      </c>
      <c r="G3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INFO]]))),G3995)</f>
        <v>121</v>
      </c>
    </row>
    <row r="3997" spans="1:7" x14ac:dyDescent="0.25">
      <c r="A3997" s="4" t="s">
        <v>4665</v>
      </c>
      <c r="B3997" s="5">
        <v>335692368613</v>
      </c>
      <c r="C3997" s="4" t="s">
        <v>12494</v>
      </c>
      <c r="D3997" s="4" t="s">
        <v>40</v>
      </c>
      <c r="E3997" s="6" t="s">
        <v>2042</v>
      </c>
      <c r="F3997" s="5">
        <f>decoded[[#This Row],[FRT_DEC]]-B3996</f>
        <v>16</v>
      </c>
      <c r="G3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INFO]]))),G3996)</f>
        <v>121</v>
      </c>
    </row>
    <row r="3998" spans="1:7" x14ac:dyDescent="0.25">
      <c r="A3998" s="4" t="s">
        <v>4666</v>
      </c>
      <c r="B3998" s="5">
        <v>335692368616</v>
      </c>
      <c r="C3998" s="4" t="s">
        <v>12495</v>
      </c>
      <c r="D3998" s="4" t="s">
        <v>2043</v>
      </c>
      <c r="E3998" s="6" t="s">
        <v>12496</v>
      </c>
      <c r="F3998" s="5">
        <f>decoded[[#This Row],[FRT_DEC]]-B3997</f>
        <v>3</v>
      </c>
      <c r="G3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INFO]]))),G3997)</f>
        <v>121</v>
      </c>
    </row>
    <row r="3999" spans="1:7" ht="30" x14ac:dyDescent="0.25">
      <c r="A3999" s="4" t="s">
        <v>4667</v>
      </c>
      <c r="B3999" s="5">
        <v>335692368637</v>
      </c>
      <c r="C3999" s="4" t="s">
        <v>12497</v>
      </c>
      <c r="D3999" s="4" t="s">
        <v>241</v>
      </c>
      <c r="E3999" s="6" t="s">
        <v>2111</v>
      </c>
      <c r="F3999" s="5">
        <f>decoded[[#This Row],[FRT_DEC]]-B3998</f>
        <v>21</v>
      </c>
      <c r="G3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INFO]]))),G3998)</f>
        <v>121</v>
      </c>
    </row>
    <row r="4000" spans="1:7" x14ac:dyDescent="0.25">
      <c r="A4000" s="4" t="s">
        <v>4668</v>
      </c>
      <c r="B4000" s="5">
        <v>335692368640</v>
      </c>
      <c r="C4000" s="4" t="s">
        <v>12498</v>
      </c>
      <c r="D4000" s="4" t="s">
        <v>243</v>
      </c>
      <c r="E4000" s="6" t="s">
        <v>3939</v>
      </c>
      <c r="F4000" s="5">
        <f>decoded[[#This Row],[FRT_DEC]]-B3999</f>
        <v>3</v>
      </c>
      <c r="G4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INFO]]))),G3999)</f>
        <v>121</v>
      </c>
    </row>
    <row r="4001" spans="1:7" x14ac:dyDescent="0.25">
      <c r="A4001" s="4" t="s">
        <v>4669</v>
      </c>
      <c r="B4001" s="5">
        <v>335692368693</v>
      </c>
      <c r="C4001" s="4" t="s">
        <v>12499</v>
      </c>
      <c r="D4001" s="4" t="s">
        <v>40</v>
      </c>
      <c r="E4001" s="6" t="s">
        <v>44</v>
      </c>
      <c r="F4001" s="5">
        <f>decoded[[#This Row],[FRT_DEC]]-B4000</f>
        <v>53</v>
      </c>
      <c r="G4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INFO]]))),G4000)</f>
        <v>121</v>
      </c>
    </row>
    <row r="4002" spans="1:7" x14ac:dyDescent="0.25">
      <c r="A4002" s="4" t="s">
        <v>4670</v>
      </c>
      <c r="B4002" s="5">
        <v>335692368698</v>
      </c>
      <c r="C4002" s="4" t="s">
        <v>12500</v>
      </c>
      <c r="D4002" s="4" t="s">
        <v>246</v>
      </c>
      <c r="E4002" s="6" t="s">
        <v>12501</v>
      </c>
      <c r="F4002" s="5">
        <f>decoded[[#This Row],[FRT_DEC]]-B4001</f>
        <v>5</v>
      </c>
      <c r="G4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INFO]]))),G4001)</f>
        <v>121</v>
      </c>
    </row>
    <row r="4003" spans="1:7" x14ac:dyDescent="0.25">
      <c r="A4003" s="4" t="s">
        <v>4671</v>
      </c>
      <c r="B4003" s="5">
        <v>335692368705</v>
      </c>
      <c r="C4003" s="4" t="s">
        <v>12502</v>
      </c>
      <c r="D4003" s="4" t="s">
        <v>1099</v>
      </c>
      <c r="E4003" s="6" t="s">
        <v>2104</v>
      </c>
      <c r="F4003" s="5">
        <f>decoded[[#This Row],[FRT_DEC]]-B4002</f>
        <v>7</v>
      </c>
      <c r="G4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INFO]]))),G4002)</f>
        <v>121</v>
      </c>
    </row>
    <row r="4004" spans="1:7" x14ac:dyDescent="0.25">
      <c r="A4004" s="4" t="s">
        <v>4672</v>
      </c>
      <c r="B4004" s="5">
        <v>335692368712</v>
      </c>
      <c r="C4004" s="4" t="s">
        <v>12503</v>
      </c>
      <c r="D4004" s="4" t="s">
        <v>1099</v>
      </c>
      <c r="E4004" s="6" t="s">
        <v>2105</v>
      </c>
      <c r="F4004" s="5">
        <f>decoded[[#This Row],[FRT_DEC]]-B4003</f>
        <v>7</v>
      </c>
      <c r="G4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INFO]]))),G4003)</f>
        <v>121</v>
      </c>
    </row>
    <row r="4005" spans="1:7" x14ac:dyDescent="0.25">
      <c r="A4005" s="4" t="s">
        <v>4673</v>
      </c>
      <c r="B4005" s="5">
        <v>335692368724</v>
      </c>
      <c r="C4005" s="4" t="s">
        <v>12504</v>
      </c>
      <c r="D4005" s="4" t="s">
        <v>72</v>
      </c>
      <c r="E4005" s="6" t="s">
        <v>2092</v>
      </c>
      <c r="F4005" s="5">
        <f>decoded[[#This Row],[FRT_DEC]]-B4004</f>
        <v>12</v>
      </c>
      <c r="G4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INFO]]))),G4004)</f>
        <v>121</v>
      </c>
    </row>
    <row r="4006" spans="1:7" x14ac:dyDescent="0.25">
      <c r="A4006" s="4" t="s">
        <v>4674</v>
      </c>
      <c r="B4006" s="5">
        <v>335692369056</v>
      </c>
      <c r="C4006" s="4" t="s">
        <v>12505</v>
      </c>
      <c r="D4006" s="4" t="s">
        <v>2045</v>
      </c>
      <c r="E4006" s="6" t="s">
        <v>8170</v>
      </c>
      <c r="F4006" s="5">
        <f>decoded[[#This Row],[FRT_DEC]]-B4005</f>
        <v>332</v>
      </c>
      <c r="G4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INFO]]))),G4005)</f>
        <v>121</v>
      </c>
    </row>
    <row r="4007" spans="1:7" x14ac:dyDescent="0.25">
      <c r="A4007" s="4" t="s">
        <v>4675</v>
      </c>
      <c r="B4007" s="5">
        <v>335692369229</v>
      </c>
      <c r="C4007" s="4" t="s">
        <v>12506</v>
      </c>
      <c r="D4007" s="4" t="s">
        <v>249</v>
      </c>
      <c r="E4007" s="6" t="s">
        <v>7855</v>
      </c>
      <c r="F4007" s="5">
        <f>decoded[[#This Row],[FRT_DEC]]-B4006</f>
        <v>173</v>
      </c>
      <c r="G4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INFO]]))),G4006)</f>
        <v>121</v>
      </c>
    </row>
    <row r="4008" spans="1:7" x14ac:dyDescent="0.25">
      <c r="A4008" s="4" t="s">
        <v>4676</v>
      </c>
      <c r="B4008" s="5">
        <v>335692369248</v>
      </c>
      <c r="C4008" s="4" t="s">
        <v>12507</v>
      </c>
      <c r="D4008" s="4" t="s">
        <v>1099</v>
      </c>
      <c r="E4008" s="6" t="s">
        <v>2093</v>
      </c>
      <c r="F4008" s="5">
        <f>decoded[[#This Row],[FRT_DEC]]-B4007</f>
        <v>19</v>
      </c>
      <c r="G4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INFO]]))),G4007)</f>
        <v>121</v>
      </c>
    </row>
    <row r="4009" spans="1:7" x14ac:dyDescent="0.25">
      <c r="A4009" s="4" t="s">
        <v>4677</v>
      </c>
      <c r="B4009" s="5">
        <v>335692369255</v>
      </c>
      <c r="C4009" s="4" t="s">
        <v>12508</v>
      </c>
      <c r="D4009" s="4" t="s">
        <v>1099</v>
      </c>
      <c r="E4009" s="6" t="s">
        <v>2106</v>
      </c>
      <c r="F4009" s="5">
        <f>decoded[[#This Row],[FRT_DEC]]-B4008</f>
        <v>7</v>
      </c>
      <c r="G4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INFO]]))),G4008)</f>
        <v>121</v>
      </c>
    </row>
    <row r="4010" spans="1:7" x14ac:dyDescent="0.25">
      <c r="A4010" s="4" t="s">
        <v>4678</v>
      </c>
      <c r="B4010" s="5">
        <v>335692369267</v>
      </c>
      <c r="C4010" s="4" t="s">
        <v>12509</v>
      </c>
      <c r="D4010" s="4" t="s">
        <v>40</v>
      </c>
      <c r="E4010" s="6" t="s">
        <v>328</v>
      </c>
      <c r="F4010" s="5">
        <f>decoded[[#This Row],[FRT_DEC]]-B4009</f>
        <v>12</v>
      </c>
      <c r="G4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INFO]]))),G4009)</f>
        <v>121</v>
      </c>
    </row>
    <row r="4011" spans="1:7" x14ac:dyDescent="0.25">
      <c r="A4011" s="4" t="s">
        <v>4679</v>
      </c>
      <c r="B4011" s="5">
        <v>335692369270</v>
      </c>
      <c r="C4011" s="4" t="s">
        <v>12510</v>
      </c>
      <c r="D4011" s="4" t="s">
        <v>330</v>
      </c>
      <c r="E4011" s="6" t="s">
        <v>12511</v>
      </c>
      <c r="F4011" s="5">
        <f>decoded[[#This Row],[FRT_DEC]]-B4010</f>
        <v>3</v>
      </c>
      <c r="G4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INFO]]))),G4010)</f>
        <v>121</v>
      </c>
    </row>
    <row r="4012" spans="1:7" x14ac:dyDescent="0.25">
      <c r="A4012" s="4" t="s">
        <v>4680</v>
      </c>
      <c r="B4012" s="5">
        <v>335692369300</v>
      </c>
      <c r="C4012" s="4" t="s">
        <v>12512</v>
      </c>
      <c r="D4012" s="4" t="s">
        <v>40</v>
      </c>
      <c r="E4012" s="6" t="s">
        <v>724</v>
      </c>
      <c r="F4012" s="5">
        <f>decoded[[#This Row],[FRT_DEC]]-B4011</f>
        <v>30</v>
      </c>
      <c r="G4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INFO]]))),G4011)</f>
        <v>121</v>
      </c>
    </row>
    <row r="4013" spans="1:7" x14ac:dyDescent="0.25">
      <c r="A4013" s="4" t="s">
        <v>4681</v>
      </c>
      <c r="B4013" s="5">
        <v>335692369312</v>
      </c>
      <c r="C4013" s="4" t="s">
        <v>12513</v>
      </c>
      <c r="D4013" s="4" t="s">
        <v>40</v>
      </c>
      <c r="E4013" s="6" t="s">
        <v>45</v>
      </c>
      <c r="F4013" s="5">
        <f>decoded[[#This Row],[FRT_DEC]]-B4012</f>
        <v>12</v>
      </c>
      <c r="G4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INFO]]))),G4012)</f>
        <v>121</v>
      </c>
    </row>
    <row r="4014" spans="1:7" x14ac:dyDescent="0.25">
      <c r="A4014" s="4" t="s">
        <v>4682</v>
      </c>
      <c r="B4014" s="5">
        <v>335692369316</v>
      </c>
      <c r="C4014" s="4" t="s">
        <v>12514</v>
      </c>
      <c r="D4014" s="4" t="s">
        <v>46</v>
      </c>
      <c r="E4014" s="6" t="s">
        <v>6961</v>
      </c>
      <c r="F4014" s="5">
        <f>decoded[[#This Row],[FRT_DEC]]-B4013</f>
        <v>4</v>
      </c>
      <c r="G4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INFO]]))),G4013)</f>
        <v>121</v>
      </c>
    </row>
    <row r="4015" spans="1:7" x14ac:dyDescent="0.25">
      <c r="A4015" s="4" t="s">
        <v>4683</v>
      </c>
      <c r="B4015" s="5">
        <v>335692369323</v>
      </c>
      <c r="C4015" s="4" t="s">
        <v>12515</v>
      </c>
      <c r="D4015" s="4" t="s">
        <v>72</v>
      </c>
      <c r="E4015" s="6" t="s">
        <v>3683</v>
      </c>
      <c r="F4015" s="5">
        <f>decoded[[#This Row],[FRT_DEC]]-B4014</f>
        <v>7</v>
      </c>
      <c r="G4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INFO]]))),G4014)</f>
        <v>121</v>
      </c>
    </row>
    <row r="4016" spans="1:7" x14ac:dyDescent="0.25">
      <c r="A4016" s="4" t="s">
        <v>4684</v>
      </c>
      <c r="B4016" s="5">
        <v>335692369328</v>
      </c>
      <c r="C4016" s="4" t="s">
        <v>12516</v>
      </c>
      <c r="D4016" s="4" t="s">
        <v>72</v>
      </c>
      <c r="E4016" s="6" t="s">
        <v>2088</v>
      </c>
      <c r="F4016" s="5">
        <f>decoded[[#This Row],[FRT_DEC]]-B4015</f>
        <v>5</v>
      </c>
      <c r="G4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INFO]]))),G4015)</f>
        <v>121</v>
      </c>
    </row>
    <row r="4017" spans="1:7" x14ac:dyDescent="0.25">
      <c r="A4017" s="4" t="s">
        <v>4685</v>
      </c>
      <c r="B4017" s="5">
        <v>335692369343</v>
      </c>
      <c r="C4017" s="4" t="s">
        <v>12517</v>
      </c>
      <c r="D4017" s="4" t="s">
        <v>72</v>
      </c>
      <c r="E4017" s="6" t="s">
        <v>2107</v>
      </c>
      <c r="F4017" s="5">
        <f>decoded[[#This Row],[FRT_DEC]]-B4016</f>
        <v>15</v>
      </c>
      <c r="G4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INFO]]))),G4016)</f>
        <v>121</v>
      </c>
    </row>
    <row r="4018" spans="1:7" x14ac:dyDescent="0.25">
      <c r="A4018" s="4" t="s">
        <v>4686</v>
      </c>
      <c r="B4018" s="5">
        <v>335692370096</v>
      </c>
      <c r="C4018" s="4" t="s">
        <v>12518</v>
      </c>
      <c r="D4018" s="4" t="s">
        <v>7938</v>
      </c>
      <c r="E4018" s="6" t="s">
        <v>8184</v>
      </c>
      <c r="F4018" s="5">
        <f>decoded[[#This Row],[FRT_DEC]]-B4017</f>
        <v>753</v>
      </c>
      <c r="G4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INFO]]))),G4017)</f>
        <v>121</v>
      </c>
    </row>
    <row r="4019" spans="1:7" x14ac:dyDescent="0.25">
      <c r="A4019" s="4" t="s">
        <v>4687</v>
      </c>
      <c r="B4019" s="5">
        <v>335692370493</v>
      </c>
      <c r="C4019" s="4" t="s">
        <v>12519</v>
      </c>
      <c r="D4019" s="4" t="s">
        <v>7842</v>
      </c>
      <c r="E4019" s="6" t="s">
        <v>7989</v>
      </c>
      <c r="F4019" s="5">
        <f>decoded[[#This Row],[FRT_DEC]]-B4018</f>
        <v>397</v>
      </c>
      <c r="G4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INFO]]))),G4018)</f>
        <v>121</v>
      </c>
    </row>
    <row r="4020" spans="1:7" x14ac:dyDescent="0.25">
      <c r="A4020" s="4" t="s">
        <v>4688</v>
      </c>
      <c r="B4020" s="5">
        <v>335692370499</v>
      </c>
      <c r="C4020" s="4" t="s">
        <v>12520</v>
      </c>
      <c r="D4020" s="4" t="s">
        <v>2044</v>
      </c>
      <c r="E4020" s="6" t="s">
        <v>3931</v>
      </c>
      <c r="F4020" s="5">
        <f>decoded[[#This Row],[FRT_DEC]]-B4019</f>
        <v>6</v>
      </c>
      <c r="G4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INFO]]))),G4019)</f>
        <v>121</v>
      </c>
    </row>
    <row r="4021" spans="1:7" x14ac:dyDescent="0.25">
      <c r="A4021" s="4" t="s">
        <v>4689</v>
      </c>
      <c r="B4021" s="5">
        <v>335692370504</v>
      </c>
      <c r="C4021" s="4" t="s">
        <v>12521</v>
      </c>
      <c r="D4021" s="4" t="s">
        <v>7938</v>
      </c>
      <c r="E4021" s="6" t="s">
        <v>7991</v>
      </c>
      <c r="F4021" s="5">
        <f>decoded[[#This Row],[FRT_DEC]]-B4020</f>
        <v>5</v>
      </c>
      <c r="G4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INFO]]))),G4020)</f>
        <v>121</v>
      </c>
    </row>
    <row r="4022" spans="1:7" x14ac:dyDescent="0.25">
      <c r="A4022" s="4" t="s">
        <v>4690</v>
      </c>
      <c r="B4022" s="5">
        <v>335692372766</v>
      </c>
      <c r="C4022" s="4" t="s">
        <v>12522</v>
      </c>
      <c r="D4022" s="4" t="s">
        <v>7842</v>
      </c>
      <c r="E4022" s="6" t="s">
        <v>7936</v>
      </c>
      <c r="F4022" s="5">
        <f>decoded[[#This Row],[FRT_DEC]]-B4021</f>
        <v>2262</v>
      </c>
      <c r="G4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INFO]]))),G4021)</f>
        <v>121</v>
      </c>
    </row>
    <row r="4023" spans="1:7" x14ac:dyDescent="0.25">
      <c r="A4023" s="4" t="s">
        <v>4691</v>
      </c>
      <c r="B4023" s="5">
        <v>335692373533</v>
      </c>
      <c r="C4023" s="4" t="s">
        <v>12523</v>
      </c>
      <c r="D4023" s="4" t="s">
        <v>7938</v>
      </c>
      <c r="E4023" s="6" t="s">
        <v>7939</v>
      </c>
      <c r="F4023" s="5">
        <f>decoded[[#This Row],[FRT_DEC]]-B4022</f>
        <v>767</v>
      </c>
      <c r="G4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INFO]]))),G4022)</f>
        <v>121</v>
      </c>
    </row>
    <row r="4024" spans="1:7" x14ac:dyDescent="0.25">
      <c r="A4024" s="4" t="s">
        <v>4692</v>
      </c>
      <c r="B4024" s="5">
        <v>335692381296</v>
      </c>
      <c r="C4024" s="4" t="s">
        <v>12524</v>
      </c>
      <c r="D4024" s="4" t="s">
        <v>7842</v>
      </c>
      <c r="E4024" s="6" t="s">
        <v>7989</v>
      </c>
      <c r="F4024" s="5">
        <f>decoded[[#This Row],[FRT_DEC]]-B4023</f>
        <v>7763</v>
      </c>
      <c r="G4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INFO]]))),G4023)</f>
        <v>121</v>
      </c>
    </row>
    <row r="4025" spans="1:7" x14ac:dyDescent="0.25">
      <c r="A4025" s="4" t="s">
        <v>4693</v>
      </c>
      <c r="B4025" s="5">
        <v>335692381302</v>
      </c>
      <c r="C4025" s="4" t="s">
        <v>12525</v>
      </c>
      <c r="D4025" s="4" t="s">
        <v>292</v>
      </c>
      <c r="E4025" s="6" t="s">
        <v>12526</v>
      </c>
      <c r="F4025" s="5">
        <f>decoded[[#This Row],[FRT_DEC]]-B4024</f>
        <v>6</v>
      </c>
      <c r="G4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INFO]]))),G4024)</f>
        <v>121</v>
      </c>
    </row>
    <row r="4026" spans="1:7" x14ac:dyDescent="0.25">
      <c r="A4026" s="4" t="s">
        <v>4694</v>
      </c>
      <c r="B4026" s="5">
        <v>335692381304</v>
      </c>
      <c r="C4026" s="4" t="s">
        <v>12527</v>
      </c>
      <c r="D4026" s="4" t="s">
        <v>216</v>
      </c>
      <c r="E4026" s="6" t="s">
        <v>3970</v>
      </c>
      <c r="F4026" s="5">
        <f>decoded[[#This Row],[FRT_DEC]]-B4025</f>
        <v>2</v>
      </c>
      <c r="G4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INFO]]))),G4025)</f>
        <v>121</v>
      </c>
    </row>
    <row r="4027" spans="1:7" x14ac:dyDescent="0.25">
      <c r="A4027" s="4" t="s">
        <v>4695</v>
      </c>
      <c r="B4027" s="5">
        <v>335692381351</v>
      </c>
      <c r="C4027" s="4" t="s">
        <v>12528</v>
      </c>
      <c r="D4027" s="4" t="s">
        <v>221</v>
      </c>
      <c r="E4027" s="6" t="s">
        <v>222</v>
      </c>
      <c r="F4027" s="5">
        <f>decoded[[#This Row],[FRT_DEC]]-B4026</f>
        <v>47</v>
      </c>
      <c r="G4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INFO]]))),G4026)</f>
        <v>121</v>
      </c>
    </row>
    <row r="4028" spans="1:7" x14ac:dyDescent="0.25">
      <c r="A4028" s="4" t="s">
        <v>4696</v>
      </c>
      <c r="B4028" s="5">
        <v>335692381366</v>
      </c>
      <c r="C4028" s="4" t="s">
        <v>12529</v>
      </c>
      <c r="D4028" s="4" t="s">
        <v>40</v>
      </c>
      <c r="E4028" s="6" t="s">
        <v>293</v>
      </c>
      <c r="F4028" s="5">
        <f>decoded[[#This Row],[FRT_DEC]]-B4027</f>
        <v>15</v>
      </c>
      <c r="G4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INFO]]))),G4027)</f>
        <v>121</v>
      </c>
    </row>
    <row r="4029" spans="1:7" x14ac:dyDescent="0.25">
      <c r="A4029" s="4" t="s">
        <v>4697</v>
      </c>
      <c r="B4029" s="5">
        <v>335692381373</v>
      </c>
      <c r="C4029" s="4" t="s">
        <v>12530</v>
      </c>
      <c r="D4029" s="4" t="s">
        <v>2045</v>
      </c>
      <c r="E4029" s="6" t="s">
        <v>8199</v>
      </c>
      <c r="F4029" s="5">
        <f>decoded[[#This Row],[FRT_DEC]]-B4028</f>
        <v>7</v>
      </c>
      <c r="G4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INFO]]))),G4028)</f>
        <v>121</v>
      </c>
    </row>
    <row r="4030" spans="1:7" x14ac:dyDescent="0.25">
      <c r="A4030" s="4" t="s">
        <v>4698</v>
      </c>
      <c r="B4030" s="5">
        <v>335692381376</v>
      </c>
      <c r="C4030" s="4" t="s">
        <v>12531</v>
      </c>
      <c r="D4030" s="4" t="s">
        <v>294</v>
      </c>
      <c r="E4030" s="6" t="s">
        <v>12532</v>
      </c>
      <c r="F4030" s="5">
        <f>decoded[[#This Row],[FRT_DEC]]-B4029</f>
        <v>3</v>
      </c>
      <c r="G4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INFO]]))),G4029)</f>
        <v>121</v>
      </c>
    </row>
    <row r="4031" spans="1:7" x14ac:dyDescent="0.25">
      <c r="A4031" s="4" t="s">
        <v>4699</v>
      </c>
      <c r="B4031" s="5">
        <v>335692381380</v>
      </c>
      <c r="C4031" s="4" t="s">
        <v>12533</v>
      </c>
      <c r="D4031" s="4" t="s">
        <v>7938</v>
      </c>
      <c r="E4031" s="6" t="s">
        <v>7991</v>
      </c>
      <c r="F4031" s="5">
        <f>decoded[[#This Row],[FRT_DEC]]-B4030</f>
        <v>4</v>
      </c>
      <c r="G4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INFO]]))),G4030)</f>
        <v>121</v>
      </c>
    </row>
    <row r="4032" spans="1:7" x14ac:dyDescent="0.25">
      <c r="A4032" s="4" t="s">
        <v>4700</v>
      </c>
      <c r="B4032" s="5">
        <v>335692382340</v>
      </c>
      <c r="C4032" s="4" t="s">
        <v>12534</v>
      </c>
      <c r="D4032" s="4" t="s">
        <v>7842</v>
      </c>
      <c r="E4032" s="6" t="s">
        <v>7993</v>
      </c>
      <c r="F4032" s="5">
        <f>decoded[[#This Row],[FRT_DEC]]-B4031</f>
        <v>960</v>
      </c>
      <c r="G4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INFO]]))),G4031)</f>
        <v>121</v>
      </c>
    </row>
    <row r="4033" spans="1:7" x14ac:dyDescent="0.25">
      <c r="A4033" s="4" t="s">
        <v>4701</v>
      </c>
      <c r="B4033" s="5">
        <v>335692382358</v>
      </c>
      <c r="C4033" s="4" t="s">
        <v>12535</v>
      </c>
      <c r="D4033" s="4" t="s">
        <v>1099</v>
      </c>
      <c r="E4033" s="6" t="s">
        <v>2081</v>
      </c>
      <c r="F4033" s="5">
        <f>decoded[[#This Row],[FRT_DEC]]-B4032</f>
        <v>18</v>
      </c>
      <c r="G4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INFO]]))),G4032)</f>
        <v>121</v>
      </c>
    </row>
    <row r="4034" spans="1:7" x14ac:dyDescent="0.25">
      <c r="A4034" s="4" t="s">
        <v>4702</v>
      </c>
      <c r="B4034" s="5">
        <v>335692382362</v>
      </c>
      <c r="C4034" s="4" t="s">
        <v>12536</v>
      </c>
      <c r="D4034" s="4" t="s">
        <v>1099</v>
      </c>
      <c r="E4034" s="6" t="s">
        <v>2089</v>
      </c>
      <c r="F4034" s="5">
        <f>decoded[[#This Row],[FRT_DEC]]-B4033</f>
        <v>4</v>
      </c>
      <c r="G4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INFO]]))),G4033)</f>
        <v>121</v>
      </c>
    </row>
    <row r="4035" spans="1:7" x14ac:dyDescent="0.25">
      <c r="A4035" s="4" t="s">
        <v>4703</v>
      </c>
      <c r="B4035" s="5">
        <v>335692382369</v>
      </c>
      <c r="C4035" s="4" t="s">
        <v>12537</v>
      </c>
      <c r="D4035" s="4" t="s">
        <v>72</v>
      </c>
      <c r="E4035" s="6" t="s">
        <v>2090</v>
      </c>
      <c r="F4035" s="5">
        <f>decoded[[#This Row],[FRT_DEC]]-B4034</f>
        <v>7</v>
      </c>
      <c r="G4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INFO]]))),G4034)</f>
        <v>121</v>
      </c>
    </row>
    <row r="4036" spans="1:7" x14ac:dyDescent="0.25">
      <c r="A4036" s="4" t="s">
        <v>4704</v>
      </c>
      <c r="B4036" s="5">
        <v>335692382386</v>
      </c>
      <c r="C4036" s="4" t="s">
        <v>12538</v>
      </c>
      <c r="D4036" s="4" t="s">
        <v>6</v>
      </c>
      <c r="E4036" s="6" t="s">
        <v>12539</v>
      </c>
      <c r="F4036" s="5">
        <f>decoded[[#This Row],[FRT_DEC]]-B4035</f>
        <v>17</v>
      </c>
      <c r="G4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INFO]]))),G4035)</f>
        <v>122</v>
      </c>
    </row>
    <row r="4037" spans="1:7" x14ac:dyDescent="0.25">
      <c r="A4037" s="4" t="s">
        <v>4705</v>
      </c>
      <c r="B4037" s="5">
        <v>335692382410</v>
      </c>
      <c r="C4037" s="4" t="s">
        <v>12540</v>
      </c>
      <c r="D4037" s="4" t="s">
        <v>72</v>
      </c>
      <c r="E4037" s="6" t="s">
        <v>2092</v>
      </c>
      <c r="F4037" s="5">
        <f>decoded[[#This Row],[FRT_DEC]]-B4036</f>
        <v>24</v>
      </c>
      <c r="G4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INFO]]))),G4036)</f>
        <v>122</v>
      </c>
    </row>
    <row r="4038" spans="1:7" x14ac:dyDescent="0.25">
      <c r="A4038" s="4" t="s">
        <v>4706</v>
      </c>
      <c r="B4038" s="5">
        <v>335692382447</v>
      </c>
      <c r="C4038" s="4" t="s">
        <v>12541</v>
      </c>
      <c r="D4038" s="4" t="s">
        <v>3671</v>
      </c>
      <c r="E4038" s="6" t="s">
        <v>12542</v>
      </c>
      <c r="F4038" s="5">
        <f>decoded[[#This Row],[FRT_DEC]]-B4037</f>
        <v>37</v>
      </c>
      <c r="G4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INFO]]))),G4037)</f>
        <v>122</v>
      </c>
    </row>
    <row r="4039" spans="1:7" x14ac:dyDescent="0.25">
      <c r="A4039" s="4" t="s">
        <v>4707</v>
      </c>
      <c r="B4039" s="5">
        <v>335692382450</v>
      </c>
      <c r="C4039" s="4" t="s">
        <v>12543</v>
      </c>
      <c r="D4039" s="4" t="s">
        <v>3671</v>
      </c>
      <c r="E4039" s="6" t="s">
        <v>7881</v>
      </c>
      <c r="F4039" s="5">
        <f>decoded[[#This Row],[FRT_DEC]]-B4038</f>
        <v>3</v>
      </c>
      <c r="G4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INFO]]))),G4038)</f>
        <v>122</v>
      </c>
    </row>
    <row r="4040" spans="1:7" x14ac:dyDescent="0.25">
      <c r="A4040" s="4" t="s">
        <v>4708</v>
      </c>
      <c r="B4040" s="5">
        <v>335692383361</v>
      </c>
      <c r="C4040" s="4" t="s">
        <v>12544</v>
      </c>
      <c r="D4040" s="4" t="s">
        <v>249</v>
      </c>
      <c r="E4040" s="6" t="s">
        <v>3918</v>
      </c>
      <c r="F4040" s="5">
        <f>decoded[[#This Row],[FRT_DEC]]-B4039</f>
        <v>911</v>
      </c>
      <c r="G4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INFO]]))),G4039)</f>
        <v>122</v>
      </c>
    </row>
    <row r="4041" spans="1:7" x14ac:dyDescent="0.25">
      <c r="A4041" s="4" t="s">
        <v>4709</v>
      </c>
      <c r="B4041" s="5">
        <v>335692383366</v>
      </c>
      <c r="C4041" s="4" t="s">
        <v>12545</v>
      </c>
      <c r="D4041" s="4" t="s">
        <v>7938</v>
      </c>
      <c r="E4041" s="6" t="s">
        <v>7998</v>
      </c>
      <c r="F4041" s="5">
        <f>decoded[[#This Row],[FRT_DEC]]-B4040</f>
        <v>5</v>
      </c>
      <c r="G4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INFO]]))),G4040)</f>
        <v>122</v>
      </c>
    </row>
    <row r="4042" spans="1:7" x14ac:dyDescent="0.25">
      <c r="A4042" s="4" t="s">
        <v>4710</v>
      </c>
      <c r="B4042" s="5">
        <v>335692386993</v>
      </c>
      <c r="C4042" s="4" t="s">
        <v>12546</v>
      </c>
      <c r="D4042" s="4" t="s">
        <v>5</v>
      </c>
      <c r="E4042" s="6" t="s">
        <v>12547</v>
      </c>
      <c r="F4042" s="5">
        <f>decoded[[#This Row],[FRT_DEC]]-B4041</f>
        <v>3627</v>
      </c>
      <c r="G4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INFO]]))),G4041)</f>
        <v>122</v>
      </c>
    </row>
    <row r="4043" spans="1:7" x14ac:dyDescent="0.25">
      <c r="A4043" s="4" t="s">
        <v>4711</v>
      </c>
      <c r="B4043" s="5">
        <v>335692386997</v>
      </c>
      <c r="C4043" s="4" t="s">
        <v>12548</v>
      </c>
      <c r="D4043" s="4" t="s">
        <v>5</v>
      </c>
      <c r="E4043" s="6" t="s">
        <v>7877</v>
      </c>
      <c r="F4043" s="5">
        <f>decoded[[#This Row],[FRT_DEC]]-B4042</f>
        <v>4</v>
      </c>
      <c r="G4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INFO]]))),G4042)</f>
        <v>122</v>
      </c>
    </row>
    <row r="4044" spans="1:7" x14ac:dyDescent="0.25">
      <c r="A4044" s="4" t="s">
        <v>4712</v>
      </c>
      <c r="B4044" s="5">
        <v>335692387000</v>
      </c>
      <c r="C4044" s="4" t="s">
        <v>12549</v>
      </c>
      <c r="D4044" s="4" t="s">
        <v>3686</v>
      </c>
      <c r="E4044" s="6" t="s">
        <v>12550</v>
      </c>
      <c r="F4044" s="5">
        <f>decoded[[#This Row],[FRT_DEC]]-B4043</f>
        <v>3</v>
      </c>
      <c r="G4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INFO]]))),G4043)</f>
        <v>122</v>
      </c>
    </row>
    <row r="4045" spans="1:7" x14ac:dyDescent="0.25">
      <c r="A4045" s="4" t="s">
        <v>4713</v>
      </c>
      <c r="B4045" s="5">
        <v>335692387002</v>
      </c>
      <c r="C4045" s="4" t="s">
        <v>12551</v>
      </c>
      <c r="D4045" s="4" t="s">
        <v>3686</v>
      </c>
      <c r="E4045" s="6" t="s">
        <v>7878</v>
      </c>
      <c r="F4045" s="5">
        <f>decoded[[#This Row],[FRT_DEC]]-B4044</f>
        <v>2</v>
      </c>
      <c r="G4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INFO]]))),G4044)</f>
        <v>122</v>
      </c>
    </row>
    <row r="4046" spans="1:7" x14ac:dyDescent="0.25">
      <c r="A4046" s="4" t="s">
        <v>4714</v>
      </c>
      <c r="B4046" s="5">
        <v>335692387010</v>
      </c>
      <c r="C4046" s="4" t="s">
        <v>12552</v>
      </c>
      <c r="D4046" s="4" t="s">
        <v>7842</v>
      </c>
      <c r="E4046" s="6" t="s">
        <v>8006</v>
      </c>
      <c r="F4046" s="5">
        <f>decoded[[#This Row],[FRT_DEC]]-B4045</f>
        <v>8</v>
      </c>
      <c r="G4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INFO]]))),G4045)</f>
        <v>122</v>
      </c>
    </row>
    <row r="4047" spans="1:7" x14ac:dyDescent="0.25">
      <c r="A4047" s="4" t="s">
        <v>4715</v>
      </c>
      <c r="B4047" s="5">
        <v>335692387020</v>
      </c>
      <c r="C4047" s="4" t="s">
        <v>12553</v>
      </c>
      <c r="D4047" s="4" t="s">
        <v>241</v>
      </c>
      <c r="E4047" s="6" t="s">
        <v>2110</v>
      </c>
      <c r="F4047" s="5">
        <f>decoded[[#This Row],[FRT_DEC]]-B4046</f>
        <v>10</v>
      </c>
      <c r="G4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INFO]]))),G4046)</f>
        <v>122</v>
      </c>
    </row>
    <row r="4048" spans="1:7" x14ac:dyDescent="0.25">
      <c r="A4048" s="4" t="s">
        <v>4716</v>
      </c>
      <c r="B4048" s="5">
        <v>335692387023</v>
      </c>
      <c r="C4048" s="4" t="s">
        <v>12554</v>
      </c>
      <c r="D4048" s="4" t="s">
        <v>243</v>
      </c>
      <c r="E4048" s="6" t="s">
        <v>3984</v>
      </c>
      <c r="F4048" s="5">
        <f>decoded[[#This Row],[FRT_DEC]]-B4047</f>
        <v>3</v>
      </c>
      <c r="G4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INFO]]))),G4047)</f>
        <v>122</v>
      </c>
    </row>
    <row r="4049" spans="1:7" x14ac:dyDescent="0.25">
      <c r="A4049" s="4" t="s">
        <v>4717</v>
      </c>
      <c r="B4049" s="5">
        <v>335692387028</v>
      </c>
      <c r="C4049" s="4" t="s">
        <v>12555</v>
      </c>
      <c r="D4049" s="4" t="s">
        <v>1099</v>
      </c>
      <c r="E4049" s="6" t="s">
        <v>2093</v>
      </c>
      <c r="F4049" s="5">
        <f>decoded[[#This Row],[FRT_DEC]]-B4048</f>
        <v>5</v>
      </c>
      <c r="G4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INFO]]))),G4048)</f>
        <v>122</v>
      </c>
    </row>
    <row r="4050" spans="1:7" x14ac:dyDescent="0.25">
      <c r="A4050" s="4" t="s">
        <v>4718</v>
      </c>
      <c r="B4050" s="5">
        <v>335692387034</v>
      </c>
      <c r="C4050" s="4" t="s">
        <v>12556</v>
      </c>
      <c r="D4050" s="4" t="s">
        <v>72</v>
      </c>
      <c r="E4050" s="6" t="s">
        <v>2094</v>
      </c>
      <c r="F4050" s="5">
        <f>decoded[[#This Row],[FRT_DEC]]-B4049</f>
        <v>6</v>
      </c>
      <c r="G4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INFO]]))),G4049)</f>
        <v>122</v>
      </c>
    </row>
    <row r="4051" spans="1:7" x14ac:dyDescent="0.25">
      <c r="A4051" s="4" t="s">
        <v>4719</v>
      </c>
      <c r="B4051" s="5">
        <v>335692387040</v>
      </c>
      <c r="C4051" s="4" t="s">
        <v>12557</v>
      </c>
      <c r="D4051" s="4" t="s">
        <v>72</v>
      </c>
      <c r="E4051" s="6" t="s">
        <v>2095</v>
      </c>
      <c r="F4051" s="5">
        <f>decoded[[#This Row],[FRT_DEC]]-B4050</f>
        <v>6</v>
      </c>
      <c r="G4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INFO]]))),G4050)</f>
        <v>122</v>
      </c>
    </row>
    <row r="4052" spans="1:7" x14ac:dyDescent="0.25">
      <c r="A4052" s="4" t="s">
        <v>4720</v>
      </c>
      <c r="B4052" s="5">
        <v>335692387052</v>
      </c>
      <c r="C4052" s="4" t="s">
        <v>12558</v>
      </c>
      <c r="D4052" s="4" t="s">
        <v>246</v>
      </c>
      <c r="E4052" s="6" t="s">
        <v>12559</v>
      </c>
      <c r="F4052" s="5">
        <f>decoded[[#This Row],[FRT_DEC]]-B4051</f>
        <v>12</v>
      </c>
      <c r="G4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INFO]]))),G4051)</f>
        <v>122</v>
      </c>
    </row>
    <row r="4053" spans="1:7" x14ac:dyDescent="0.25">
      <c r="A4053" s="4" t="s">
        <v>4721</v>
      </c>
      <c r="B4053" s="5">
        <v>335692387056</v>
      </c>
      <c r="C4053" s="4" t="s">
        <v>12560</v>
      </c>
      <c r="D4053" s="4" t="s">
        <v>7938</v>
      </c>
      <c r="E4053" s="6" t="s">
        <v>8012</v>
      </c>
      <c r="F4053" s="5">
        <f>decoded[[#This Row],[FRT_DEC]]-B4052</f>
        <v>4</v>
      </c>
      <c r="G4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INFO]]))),G4052)</f>
        <v>122</v>
      </c>
    </row>
    <row r="4054" spans="1:7" x14ac:dyDescent="0.25">
      <c r="A4054" s="4" t="s">
        <v>4723</v>
      </c>
      <c r="B4054" s="5">
        <v>335692387449</v>
      </c>
      <c r="C4054" s="4" t="s">
        <v>12561</v>
      </c>
      <c r="D4054" s="4" t="s">
        <v>7842</v>
      </c>
      <c r="E4054" s="6" t="s">
        <v>8130</v>
      </c>
      <c r="F4054" s="5">
        <f>decoded[[#This Row],[FRT_DEC]]-B4053</f>
        <v>393</v>
      </c>
      <c r="G4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INFO]]))),G4053)</f>
        <v>122</v>
      </c>
    </row>
    <row r="4055" spans="1:7" x14ac:dyDescent="0.25">
      <c r="A4055" s="4" t="s">
        <v>4724</v>
      </c>
      <c r="B4055" s="5">
        <v>335692387456</v>
      </c>
      <c r="C4055" s="4" t="s">
        <v>12562</v>
      </c>
      <c r="D4055" s="4" t="s">
        <v>1099</v>
      </c>
      <c r="E4055" s="6" t="s">
        <v>2096</v>
      </c>
      <c r="F4055" s="5">
        <f>decoded[[#This Row],[FRT_DEC]]-B4054</f>
        <v>7</v>
      </c>
      <c r="G4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INFO]]))),G4054)</f>
        <v>122</v>
      </c>
    </row>
    <row r="4056" spans="1:7" x14ac:dyDescent="0.25">
      <c r="A4056" s="4" t="s">
        <v>4725</v>
      </c>
      <c r="B4056" s="5">
        <v>335692387461</v>
      </c>
      <c r="C4056" s="4" t="s">
        <v>12563</v>
      </c>
      <c r="D4056" s="4" t="s">
        <v>72</v>
      </c>
      <c r="E4056" s="6" t="s">
        <v>2097</v>
      </c>
      <c r="F4056" s="5">
        <f>decoded[[#This Row],[FRT_DEC]]-B4055</f>
        <v>5</v>
      </c>
      <c r="G4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INFO]]))),G4055)</f>
        <v>122</v>
      </c>
    </row>
    <row r="4057" spans="1:7" x14ac:dyDescent="0.25">
      <c r="A4057" s="4" t="s">
        <v>4726</v>
      </c>
      <c r="B4057" s="5">
        <v>335692387474</v>
      </c>
      <c r="C4057" s="4" t="s">
        <v>12564</v>
      </c>
      <c r="D4057" s="4" t="s">
        <v>3672</v>
      </c>
      <c r="E4057" s="6" t="s">
        <v>5817</v>
      </c>
      <c r="F4057" s="5">
        <f>decoded[[#This Row],[FRT_DEC]]-B4056</f>
        <v>13</v>
      </c>
      <c r="G4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INFO]]))),G4056)</f>
        <v>122</v>
      </c>
    </row>
    <row r="4058" spans="1:7" x14ac:dyDescent="0.25">
      <c r="A4058" s="4" t="s">
        <v>4727</v>
      </c>
      <c r="B4058" s="5">
        <v>335692388302</v>
      </c>
      <c r="C4058" s="4" t="s">
        <v>12565</v>
      </c>
      <c r="D4058" s="4" t="s">
        <v>262</v>
      </c>
      <c r="E4058" s="6" t="s">
        <v>5819</v>
      </c>
      <c r="F4058" s="5">
        <f>decoded[[#This Row],[FRT_DEC]]-B4057</f>
        <v>828</v>
      </c>
      <c r="G4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INFO]]))),G4057)</f>
        <v>122</v>
      </c>
    </row>
    <row r="4059" spans="1:7" x14ac:dyDescent="0.25">
      <c r="A4059" s="4" t="s">
        <v>4728</v>
      </c>
      <c r="B4059" s="5">
        <v>335692388307</v>
      </c>
      <c r="C4059" s="4" t="s">
        <v>12566</v>
      </c>
      <c r="D4059" s="4" t="s">
        <v>7938</v>
      </c>
      <c r="E4059" s="6" t="s">
        <v>8136</v>
      </c>
      <c r="F4059" s="5">
        <f>decoded[[#This Row],[FRT_DEC]]-B4058</f>
        <v>5</v>
      </c>
      <c r="G4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INFO]]))),G4058)</f>
        <v>122</v>
      </c>
    </row>
    <row r="4060" spans="1:7" x14ac:dyDescent="0.25">
      <c r="A4060" s="4" t="s">
        <v>4729</v>
      </c>
      <c r="B4060" s="5">
        <v>335692389552</v>
      </c>
      <c r="C4060" s="4" t="s">
        <v>12567</v>
      </c>
      <c r="D4060" s="4" t="s">
        <v>84</v>
      </c>
      <c r="E4060" s="6" t="s">
        <v>3977</v>
      </c>
      <c r="F4060" s="5">
        <f>decoded[[#This Row],[FRT_DEC]]-B4059</f>
        <v>1245</v>
      </c>
      <c r="G4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INFO]]))),G4059)</f>
        <v>122</v>
      </c>
    </row>
    <row r="4061" spans="1:7" x14ac:dyDescent="0.25">
      <c r="A4061" s="4" t="s">
        <v>4730</v>
      </c>
      <c r="B4061" s="5">
        <v>335692389554</v>
      </c>
      <c r="C4061" s="4" t="s">
        <v>12568</v>
      </c>
      <c r="D4061" s="4" t="s">
        <v>3684</v>
      </c>
      <c r="E4061" s="6" t="s">
        <v>12569</v>
      </c>
      <c r="F4061" s="5">
        <f>decoded[[#This Row],[FRT_DEC]]-B4060</f>
        <v>2</v>
      </c>
      <c r="G4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INFO]]))),G4060)</f>
        <v>122</v>
      </c>
    </row>
    <row r="4062" spans="1:7" x14ac:dyDescent="0.25">
      <c r="A4062" s="4" t="s">
        <v>4731</v>
      </c>
      <c r="B4062" s="5">
        <v>335692389557</v>
      </c>
      <c r="C4062" s="4" t="s">
        <v>12570</v>
      </c>
      <c r="D4062" s="4" t="s">
        <v>3684</v>
      </c>
      <c r="E4062" s="6" t="s">
        <v>7879</v>
      </c>
      <c r="F4062" s="5">
        <f>decoded[[#This Row],[FRT_DEC]]-B4061</f>
        <v>3</v>
      </c>
      <c r="G4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INFO]]))),G4061)</f>
        <v>122</v>
      </c>
    </row>
    <row r="4063" spans="1:7" x14ac:dyDescent="0.25">
      <c r="A4063" s="4" t="s">
        <v>4732</v>
      </c>
      <c r="B4063" s="5">
        <v>335692389580</v>
      </c>
      <c r="C4063" s="4" t="s">
        <v>12571</v>
      </c>
      <c r="D4063" s="4" t="s">
        <v>85</v>
      </c>
      <c r="E4063" s="6" t="s">
        <v>263</v>
      </c>
      <c r="F4063" s="5">
        <f>decoded[[#This Row],[FRT_DEC]]-B4062</f>
        <v>23</v>
      </c>
      <c r="G4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INFO]]))),G4062)</f>
        <v>122</v>
      </c>
    </row>
    <row r="4064" spans="1:7" x14ac:dyDescent="0.25">
      <c r="A4064" s="4" t="s">
        <v>4733</v>
      </c>
      <c r="B4064" s="5">
        <v>335692389721</v>
      </c>
      <c r="C4064" s="4" t="s">
        <v>12572</v>
      </c>
      <c r="D4064" s="4" t="s">
        <v>87</v>
      </c>
      <c r="E4064" s="6" t="s">
        <v>3695</v>
      </c>
      <c r="F4064" s="5">
        <f>decoded[[#This Row],[FRT_DEC]]-B4063</f>
        <v>141</v>
      </c>
      <c r="G4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INFO]]))),G4063)</f>
        <v>122</v>
      </c>
    </row>
    <row r="4065" spans="1:7" x14ac:dyDescent="0.25">
      <c r="A4065" s="4" t="s">
        <v>4734</v>
      </c>
      <c r="B4065" s="5">
        <v>335692389890</v>
      </c>
      <c r="C4065" s="4" t="s">
        <v>12573</v>
      </c>
      <c r="D4065" s="4" t="s">
        <v>43</v>
      </c>
      <c r="E4065" s="6" t="s">
        <v>3920</v>
      </c>
      <c r="F4065" s="5">
        <f>decoded[[#This Row],[FRT_DEC]]-B4064</f>
        <v>169</v>
      </c>
      <c r="G4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INFO]]))),G4064)</f>
        <v>122</v>
      </c>
    </row>
    <row r="4066" spans="1:7" x14ac:dyDescent="0.25">
      <c r="A4066" s="4" t="s">
        <v>4735</v>
      </c>
      <c r="B4066" s="5">
        <v>335692389892</v>
      </c>
      <c r="C4066" s="4" t="s">
        <v>12574</v>
      </c>
      <c r="D4066" s="4" t="s">
        <v>3685</v>
      </c>
      <c r="E4066" s="6" t="s">
        <v>12575</v>
      </c>
      <c r="F4066" s="5">
        <f>decoded[[#This Row],[FRT_DEC]]-B4065</f>
        <v>2</v>
      </c>
      <c r="G4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INFO]]))),G4065)</f>
        <v>122</v>
      </c>
    </row>
    <row r="4067" spans="1:7" x14ac:dyDescent="0.25">
      <c r="A4067" s="4" t="s">
        <v>4737</v>
      </c>
      <c r="B4067" s="5">
        <v>335692389895</v>
      </c>
      <c r="C4067" s="4" t="s">
        <v>12576</v>
      </c>
      <c r="D4067" s="4" t="s">
        <v>3685</v>
      </c>
      <c r="E4067" s="6" t="s">
        <v>7880</v>
      </c>
      <c r="F4067" s="5">
        <f>decoded[[#This Row],[FRT_DEC]]-B4066</f>
        <v>3</v>
      </c>
      <c r="G4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INFO]]))),G4066)</f>
        <v>122</v>
      </c>
    </row>
    <row r="4068" spans="1:7" x14ac:dyDescent="0.25">
      <c r="A4068" s="4" t="s">
        <v>4739</v>
      </c>
      <c r="B4068" s="5">
        <v>335692389908</v>
      </c>
      <c r="C4068" s="4" t="s">
        <v>12577</v>
      </c>
      <c r="D4068" s="4" t="s">
        <v>7842</v>
      </c>
      <c r="E4068" s="6" t="s">
        <v>7845</v>
      </c>
      <c r="F4068" s="5">
        <f>decoded[[#This Row],[FRT_DEC]]-B4067</f>
        <v>13</v>
      </c>
      <c r="G4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INFO]]))),G4067)</f>
        <v>122</v>
      </c>
    </row>
    <row r="4069" spans="1:7" x14ac:dyDescent="0.25">
      <c r="A4069" s="4" t="s">
        <v>4740</v>
      </c>
      <c r="B4069" s="5">
        <v>335692389917</v>
      </c>
      <c r="C4069" s="4" t="s">
        <v>12578</v>
      </c>
      <c r="D4069" s="4" t="s">
        <v>7938</v>
      </c>
      <c r="E4069" s="6" t="s">
        <v>8149</v>
      </c>
      <c r="F4069" s="5">
        <f>decoded[[#This Row],[FRT_DEC]]-B4068</f>
        <v>9</v>
      </c>
      <c r="G4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INFO]]))),G4068)</f>
        <v>122</v>
      </c>
    </row>
    <row r="4070" spans="1:7" x14ac:dyDescent="0.25">
      <c r="A4070" s="4" t="s">
        <v>4741</v>
      </c>
      <c r="B4070" s="5">
        <v>335692389920</v>
      </c>
      <c r="C4070" s="4" t="s">
        <v>12579</v>
      </c>
      <c r="D4070" s="4" t="s">
        <v>7842</v>
      </c>
      <c r="E4070" s="6" t="s">
        <v>8151</v>
      </c>
      <c r="F4070" s="5">
        <f>decoded[[#This Row],[FRT_DEC]]-B4069</f>
        <v>3</v>
      </c>
      <c r="G4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INFO]]))),G4069)</f>
        <v>122</v>
      </c>
    </row>
    <row r="4071" spans="1:7" x14ac:dyDescent="0.25">
      <c r="A4071" s="4" t="s">
        <v>4742</v>
      </c>
      <c r="B4071" s="5">
        <v>335692389934</v>
      </c>
      <c r="C4071" s="4" t="s">
        <v>12580</v>
      </c>
      <c r="D4071" s="4" t="s">
        <v>1099</v>
      </c>
      <c r="E4071" s="6" t="s">
        <v>2098</v>
      </c>
      <c r="F4071" s="5">
        <f>decoded[[#This Row],[FRT_DEC]]-B4070</f>
        <v>14</v>
      </c>
      <c r="G4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INFO]]))),G4070)</f>
        <v>122</v>
      </c>
    </row>
    <row r="4072" spans="1:7" x14ac:dyDescent="0.25">
      <c r="A4072" s="4" t="s">
        <v>4743</v>
      </c>
      <c r="B4072" s="5">
        <v>335692389949</v>
      </c>
      <c r="C4072" s="4" t="s">
        <v>12581</v>
      </c>
      <c r="D4072" s="4" t="s">
        <v>72</v>
      </c>
      <c r="E4072" s="6" t="s">
        <v>2099</v>
      </c>
      <c r="F4072" s="5">
        <f>decoded[[#This Row],[FRT_DEC]]-B4071</f>
        <v>15</v>
      </c>
      <c r="G4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INFO]]))),G4071)</f>
        <v>122</v>
      </c>
    </row>
    <row r="4073" spans="1:7" x14ac:dyDescent="0.25">
      <c r="A4073" s="4" t="s">
        <v>4744</v>
      </c>
      <c r="B4073" s="5">
        <v>335692389970</v>
      </c>
      <c r="C4073" s="4" t="s">
        <v>12582</v>
      </c>
      <c r="D4073" s="4" t="s">
        <v>1099</v>
      </c>
      <c r="E4073" s="6" t="s">
        <v>2100</v>
      </c>
      <c r="F4073" s="5">
        <f>decoded[[#This Row],[FRT_DEC]]-B4072</f>
        <v>21</v>
      </c>
      <c r="G4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INFO]]))),G4072)</f>
        <v>122</v>
      </c>
    </row>
    <row r="4074" spans="1:7" x14ac:dyDescent="0.25">
      <c r="A4074" s="4" t="s">
        <v>4745</v>
      </c>
      <c r="B4074" s="5">
        <v>335692389976</v>
      </c>
      <c r="C4074" s="4" t="s">
        <v>12583</v>
      </c>
      <c r="D4074" s="4" t="s">
        <v>72</v>
      </c>
      <c r="E4074" s="6" t="s">
        <v>2101</v>
      </c>
      <c r="F4074" s="5">
        <f>decoded[[#This Row],[FRT_DEC]]-B4073</f>
        <v>6</v>
      </c>
      <c r="G4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INFO]]))),G4073)</f>
        <v>122</v>
      </c>
    </row>
    <row r="4075" spans="1:7" x14ac:dyDescent="0.25">
      <c r="A4075" s="4" t="s">
        <v>4746</v>
      </c>
      <c r="B4075" s="5">
        <v>335692389997</v>
      </c>
      <c r="C4075" s="4" t="s">
        <v>12584</v>
      </c>
      <c r="D4075" s="4" t="s">
        <v>1099</v>
      </c>
      <c r="E4075" s="6" t="s">
        <v>2102</v>
      </c>
      <c r="F4075" s="5">
        <f>decoded[[#This Row],[FRT_DEC]]-B4074</f>
        <v>21</v>
      </c>
      <c r="G4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INFO]]))),G4074)</f>
        <v>122</v>
      </c>
    </row>
    <row r="4076" spans="1:7" x14ac:dyDescent="0.25">
      <c r="A4076" s="4" t="s">
        <v>4747</v>
      </c>
      <c r="B4076" s="5">
        <v>335692390003</v>
      </c>
      <c r="C4076" s="4" t="s">
        <v>12585</v>
      </c>
      <c r="D4076" s="4" t="s">
        <v>72</v>
      </c>
      <c r="E4076" s="6" t="s">
        <v>2103</v>
      </c>
      <c r="F4076" s="5">
        <f>decoded[[#This Row],[FRT_DEC]]-B4075</f>
        <v>6</v>
      </c>
      <c r="G4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INFO]]))),G4075)</f>
        <v>122</v>
      </c>
    </row>
    <row r="4077" spans="1:7" x14ac:dyDescent="0.25">
      <c r="A4077" s="4" t="s">
        <v>4748</v>
      </c>
      <c r="B4077" s="5">
        <v>335692390018</v>
      </c>
      <c r="C4077" s="4" t="s">
        <v>12586</v>
      </c>
      <c r="D4077" s="4" t="s">
        <v>40</v>
      </c>
      <c r="E4077" s="6" t="s">
        <v>2042</v>
      </c>
      <c r="F4077" s="5">
        <f>decoded[[#This Row],[FRT_DEC]]-B4076</f>
        <v>15</v>
      </c>
      <c r="G4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INFO]]))),G4076)</f>
        <v>122</v>
      </c>
    </row>
    <row r="4078" spans="1:7" x14ac:dyDescent="0.25">
      <c r="A4078" s="4" t="s">
        <v>4749</v>
      </c>
      <c r="B4078" s="5">
        <v>335692390022</v>
      </c>
      <c r="C4078" s="4" t="s">
        <v>12587</v>
      </c>
      <c r="D4078" s="4" t="s">
        <v>2043</v>
      </c>
      <c r="E4078" s="6" t="s">
        <v>12588</v>
      </c>
      <c r="F4078" s="5">
        <f>decoded[[#This Row],[FRT_DEC]]-B4077</f>
        <v>4</v>
      </c>
      <c r="G4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INFO]]))),G4077)</f>
        <v>122</v>
      </c>
    </row>
    <row r="4079" spans="1:7" ht="30" x14ac:dyDescent="0.25">
      <c r="A4079" s="4" t="s">
        <v>4750</v>
      </c>
      <c r="B4079" s="5">
        <v>335692390043</v>
      </c>
      <c r="C4079" s="4" t="s">
        <v>12589</v>
      </c>
      <c r="D4079" s="4" t="s">
        <v>241</v>
      </c>
      <c r="E4079" s="6" t="s">
        <v>2111</v>
      </c>
      <c r="F4079" s="5">
        <f>decoded[[#This Row],[FRT_DEC]]-B4078</f>
        <v>21</v>
      </c>
      <c r="G4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INFO]]))),G4078)</f>
        <v>122</v>
      </c>
    </row>
    <row r="4080" spans="1:7" x14ac:dyDescent="0.25">
      <c r="A4080" s="4" t="s">
        <v>4751</v>
      </c>
      <c r="B4080" s="5">
        <v>335692390046</v>
      </c>
      <c r="C4080" s="4" t="s">
        <v>12590</v>
      </c>
      <c r="D4080" s="4" t="s">
        <v>243</v>
      </c>
      <c r="E4080" s="6" t="s">
        <v>3939</v>
      </c>
      <c r="F4080" s="5">
        <f>decoded[[#This Row],[FRT_DEC]]-B4079</f>
        <v>3</v>
      </c>
      <c r="G4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INFO]]))),G4079)</f>
        <v>122</v>
      </c>
    </row>
    <row r="4081" spans="1:7" x14ac:dyDescent="0.25">
      <c r="A4081" s="4" t="s">
        <v>4752</v>
      </c>
      <c r="B4081" s="5">
        <v>335692390099</v>
      </c>
      <c r="C4081" s="4" t="s">
        <v>12591</v>
      </c>
      <c r="D4081" s="4" t="s">
        <v>40</v>
      </c>
      <c r="E4081" s="6" t="s">
        <v>44</v>
      </c>
      <c r="F4081" s="5">
        <f>decoded[[#This Row],[FRT_DEC]]-B4080</f>
        <v>53</v>
      </c>
      <c r="G4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INFO]]))),G4080)</f>
        <v>122</v>
      </c>
    </row>
    <row r="4082" spans="1:7" x14ac:dyDescent="0.25">
      <c r="A4082" s="4" t="s">
        <v>4753</v>
      </c>
      <c r="B4082" s="5">
        <v>335692390104</v>
      </c>
      <c r="C4082" s="4" t="s">
        <v>12592</v>
      </c>
      <c r="D4082" s="4" t="s">
        <v>246</v>
      </c>
      <c r="E4082" s="6" t="s">
        <v>12593</v>
      </c>
      <c r="F4082" s="5">
        <f>decoded[[#This Row],[FRT_DEC]]-B4081</f>
        <v>5</v>
      </c>
      <c r="G4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INFO]]))),G4081)</f>
        <v>122</v>
      </c>
    </row>
    <row r="4083" spans="1:7" x14ac:dyDescent="0.25">
      <c r="A4083" s="4" t="s">
        <v>4754</v>
      </c>
      <c r="B4083" s="5">
        <v>335692390111</v>
      </c>
      <c r="C4083" s="4" t="s">
        <v>12594</v>
      </c>
      <c r="D4083" s="4" t="s">
        <v>1099</v>
      </c>
      <c r="E4083" s="6" t="s">
        <v>2104</v>
      </c>
      <c r="F4083" s="5">
        <f>decoded[[#This Row],[FRT_DEC]]-B4082</f>
        <v>7</v>
      </c>
      <c r="G4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INFO]]))),G4082)</f>
        <v>122</v>
      </c>
    </row>
    <row r="4084" spans="1:7" x14ac:dyDescent="0.25">
      <c r="A4084" s="4" t="s">
        <v>4755</v>
      </c>
      <c r="B4084" s="5">
        <v>335692390116</v>
      </c>
      <c r="C4084" s="4" t="s">
        <v>12595</v>
      </c>
      <c r="D4084" s="4" t="s">
        <v>1099</v>
      </c>
      <c r="E4084" s="6" t="s">
        <v>2105</v>
      </c>
      <c r="F4084" s="5">
        <f>decoded[[#This Row],[FRT_DEC]]-B4083</f>
        <v>5</v>
      </c>
      <c r="G4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INFO]]))),G4083)</f>
        <v>122</v>
      </c>
    </row>
    <row r="4085" spans="1:7" x14ac:dyDescent="0.25">
      <c r="A4085" s="4" t="s">
        <v>4756</v>
      </c>
      <c r="B4085" s="5">
        <v>335692390130</v>
      </c>
      <c r="C4085" s="4" t="s">
        <v>12596</v>
      </c>
      <c r="D4085" s="4" t="s">
        <v>72</v>
      </c>
      <c r="E4085" s="6" t="s">
        <v>2092</v>
      </c>
      <c r="F4085" s="5">
        <f>decoded[[#This Row],[FRT_DEC]]-B4084</f>
        <v>14</v>
      </c>
      <c r="G4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INFO]]))),G4084)</f>
        <v>122</v>
      </c>
    </row>
    <row r="4086" spans="1:7" x14ac:dyDescent="0.25">
      <c r="A4086" s="4" t="s">
        <v>4757</v>
      </c>
      <c r="B4086" s="5">
        <v>335692390463</v>
      </c>
      <c r="C4086" s="4" t="s">
        <v>12597</v>
      </c>
      <c r="D4086" s="4" t="s">
        <v>2045</v>
      </c>
      <c r="E4086" s="6" t="s">
        <v>8267</v>
      </c>
      <c r="F4086" s="5">
        <f>decoded[[#This Row],[FRT_DEC]]-B4085</f>
        <v>333</v>
      </c>
      <c r="G4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INFO]]))),G4085)</f>
        <v>122</v>
      </c>
    </row>
    <row r="4087" spans="1:7" x14ac:dyDescent="0.25">
      <c r="A4087" s="4" t="s">
        <v>4758</v>
      </c>
      <c r="B4087" s="5">
        <v>335692390635</v>
      </c>
      <c r="C4087" s="4" t="s">
        <v>12598</v>
      </c>
      <c r="D4087" s="4" t="s">
        <v>249</v>
      </c>
      <c r="E4087" s="6" t="s">
        <v>6953</v>
      </c>
      <c r="F4087" s="5">
        <f>decoded[[#This Row],[FRT_DEC]]-B4086</f>
        <v>172</v>
      </c>
      <c r="G4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INFO]]))),G4086)</f>
        <v>122</v>
      </c>
    </row>
    <row r="4088" spans="1:7" x14ac:dyDescent="0.25">
      <c r="A4088" s="4" t="s">
        <v>4759</v>
      </c>
      <c r="B4088" s="5">
        <v>335692390654</v>
      </c>
      <c r="C4088" s="4" t="s">
        <v>12599</v>
      </c>
      <c r="D4088" s="4" t="s">
        <v>1099</v>
      </c>
      <c r="E4088" s="6" t="s">
        <v>2093</v>
      </c>
      <c r="F4088" s="5">
        <f>decoded[[#This Row],[FRT_DEC]]-B4087</f>
        <v>19</v>
      </c>
      <c r="G4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INFO]]))),G4087)</f>
        <v>122</v>
      </c>
    </row>
    <row r="4089" spans="1:7" x14ac:dyDescent="0.25">
      <c r="A4089" s="4" t="s">
        <v>4760</v>
      </c>
      <c r="B4089" s="5">
        <v>335692390661</v>
      </c>
      <c r="C4089" s="4" t="s">
        <v>12600</v>
      </c>
      <c r="D4089" s="4" t="s">
        <v>1099</v>
      </c>
      <c r="E4089" s="6" t="s">
        <v>2106</v>
      </c>
      <c r="F4089" s="5">
        <f>decoded[[#This Row],[FRT_DEC]]-B4088</f>
        <v>7</v>
      </c>
      <c r="G4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INFO]]))),G4088)</f>
        <v>122</v>
      </c>
    </row>
    <row r="4090" spans="1:7" x14ac:dyDescent="0.25">
      <c r="A4090" s="4" t="s">
        <v>4761</v>
      </c>
      <c r="B4090" s="5">
        <v>335692390674</v>
      </c>
      <c r="C4090" s="4" t="s">
        <v>12601</v>
      </c>
      <c r="D4090" s="4" t="s">
        <v>40</v>
      </c>
      <c r="E4090" s="6" t="s">
        <v>328</v>
      </c>
      <c r="F4090" s="5">
        <f>decoded[[#This Row],[FRT_DEC]]-B4089</f>
        <v>13</v>
      </c>
      <c r="G4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INFO]]))),G4089)</f>
        <v>122</v>
      </c>
    </row>
    <row r="4091" spans="1:7" x14ac:dyDescent="0.25">
      <c r="A4091" s="4" t="s">
        <v>4762</v>
      </c>
      <c r="B4091" s="5">
        <v>335692390677</v>
      </c>
      <c r="C4091" s="4" t="s">
        <v>12602</v>
      </c>
      <c r="D4091" s="4" t="s">
        <v>330</v>
      </c>
      <c r="E4091" s="6" t="s">
        <v>12603</v>
      </c>
      <c r="F4091" s="5">
        <f>decoded[[#This Row],[FRT_DEC]]-B4090</f>
        <v>3</v>
      </c>
      <c r="G4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INFO]]))),G4090)</f>
        <v>122</v>
      </c>
    </row>
    <row r="4092" spans="1:7" x14ac:dyDescent="0.25">
      <c r="A4092" s="4" t="s">
        <v>4763</v>
      </c>
      <c r="B4092" s="5">
        <v>335692390698</v>
      </c>
      <c r="C4092" s="4" t="s">
        <v>12604</v>
      </c>
      <c r="D4092" s="4" t="s">
        <v>40</v>
      </c>
      <c r="E4092" s="6" t="s">
        <v>724</v>
      </c>
      <c r="F4092" s="5">
        <f>decoded[[#This Row],[FRT_DEC]]-B4091</f>
        <v>21</v>
      </c>
      <c r="G4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INFO]]))),G4091)</f>
        <v>122</v>
      </c>
    </row>
    <row r="4093" spans="1:7" x14ac:dyDescent="0.25">
      <c r="A4093" s="4" t="s">
        <v>4764</v>
      </c>
      <c r="B4093" s="5">
        <v>335692390719</v>
      </c>
      <c r="C4093" s="4" t="s">
        <v>12605</v>
      </c>
      <c r="D4093" s="4" t="s">
        <v>40</v>
      </c>
      <c r="E4093" s="6" t="s">
        <v>45</v>
      </c>
      <c r="F4093" s="5">
        <f>decoded[[#This Row],[FRT_DEC]]-B4092</f>
        <v>21</v>
      </c>
      <c r="G4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INFO]]))),G4092)</f>
        <v>122</v>
      </c>
    </row>
    <row r="4094" spans="1:7" x14ac:dyDescent="0.25">
      <c r="A4094" s="4" t="s">
        <v>4765</v>
      </c>
      <c r="B4094" s="5">
        <v>335692390723</v>
      </c>
      <c r="C4094" s="4" t="s">
        <v>12606</v>
      </c>
      <c r="D4094" s="4" t="s">
        <v>46</v>
      </c>
      <c r="E4094" s="6" t="s">
        <v>6961</v>
      </c>
      <c r="F4094" s="5">
        <f>decoded[[#This Row],[FRT_DEC]]-B4093</f>
        <v>4</v>
      </c>
      <c r="G4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INFO]]))),G4093)</f>
        <v>122</v>
      </c>
    </row>
    <row r="4095" spans="1:7" x14ac:dyDescent="0.25">
      <c r="A4095" s="4" t="s">
        <v>4766</v>
      </c>
      <c r="B4095" s="5">
        <v>335692390729</v>
      </c>
      <c r="C4095" s="4" t="s">
        <v>12607</v>
      </c>
      <c r="D4095" s="4" t="s">
        <v>72</v>
      </c>
      <c r="E4095" s="6" t="s">
        <v>3683</v>
      </c>
      <c r="F4095" s="5">
        <f>decoded[[#This Row],[FRT_DEC]]-B4094</f>
        <v>6</v>
      </c>
      <c r="G4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INFO]]))),G4094)</f>
        <v>122</v>
      </c>
    </row>
    <row r="4096" spans="1:7" x14ac:dyDescent="0.25">
      <c r="A4096" s="4" t="s">
        <v>4768</v>
      </c>
      <c r="B4096" s="5">
        <v>335692390735</v>
      </c>
      <c r="C4096" s="4" t="s">
        <v>12608</v>
      </c>
      <c r="D4096" s="4" t="s">
        <v>72</v>
      </c>
      <c r="E4096" s="6" t="s">
        <v>2088</v>
      </c>
      <c r="F4096" s="5">
        <f>decoded[[#This Row],[FRT_DEC]]-B4095</f>
        <v>6</v>
      </c>
      <c r="G4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INFO]]))),G4095)</f>
        <v>122</v>
      </c>
    </row>
    <row r="4097" spans="1:7" x14ac:dyDescent="0.25">
      <c r="A4097" s="4" t="s">
        <v>4769</v>
      </c>
      <c r="B4097" s="5">
        <v>335692390750</v>
      </c>
      <c r="C4097" s="4" t="s">
        <v>12609</v>
      </c>
      <c r="D4097" s="4" t="s">
        <v>72</v>
      </c>
      <c r="E4097" s="6" t="s">
        <v>2107</v>
      </c>
      <c r="F4097" s="5">
        <f>decoded[[#This Row],[FRT_DEC]]-B4096</f>
        <v>15</v>
      </c>
      <c r="G4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INFO]]))),G4096)</f>
        <v>122</v>
      </c>
    </row>
    <row r="4098" spans="1:7" x14ac:dyDescent="0.25">
      <c r="A4098" s="4" t="s">
        <v>4770</v>
      </c>
      <c r="B4098" s="5">
        <v>335692391487</v>
      </c>
      <c r="C4098" s="4" t="s">
        <v>12610</v>
      </c>
      <c r="D4098" s="4" t="s">
        <v>7938</v>
      </c>
      <c r="E4098" s="6" t="s">
        <v>8184</v>
      </c>
      <c r="F4098" s="5">
        <f>decoded[[#This Row],[FRT_DEC]]-B4097</f>
        <v>737</v>
      </c>
      <c r="G4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INFO]]))),G4097)</f>
        <v>122</v>
      </c>
    </row>
    <row r="4099" spans="1:7" x14ac:dyDescent="0.25">
      <c r="A4099" s="4" t="s">
        <v>4771</v>
      </c>
      <c r="B4099" s="5">
        <v>335692391842</v>
      </c>
      <c r="C4099" s="4" t="s">
        <v>12611</v>
      </c>
      <c r="D4099" s="4" t="s">
        <v>7842</v>
      </c>
      <c r="E4099" s="6" t="s">
        <v>7945</v>
      </c>
      <c r="F4099" s="5">
        <f>decoded[[#This Row],[FRT_DEC]]-B4098</f>
        <v>355</v>
      </c>
      <c r="G4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INFO]]))),G4098)</f>
        <v>122</v>
      </c>
    </row>
    <row r="4100" spans="1:7" x14ac:dyDescent="0.25">
      <c r="A4100" s="4" t="s">
        <v>4772</v>
      </c>
      <c r="B4100" s="5">
        <v>335692391849</v>
      </c>
      <c r="C4100" s="4" t="s">
        <v>12612</v>
      </c>
      <c r="D4100" s="4" t="s">
        <v>7938</v>
      </c>
      <c r="E4100" s="6" t="s">
        <v>7947</v>
      </c>
      <c r="F4100" s="5">
        <f>decoded[[#This Row],[FRT_DEC]]-B4099</f>
        <v>7</v>
      </c>
      <c r="G4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INFO]]))),G4099)</f>
        <v>122</v>
      </c>
    </row>
    <row r="4101" spans="1:7" x14ac:dyDescent="0.25">
      <c r="A4101" s="4" t="s">
        <v>4773</v>
      </c>
      <c r="B4101" s="5">
        <v>335692391988</v>
      </c>
      <c r="C4101" s="4" t="s">
        <v>12613</v>
      </c>
      <c r="D4101" s="4" t="s">
        <v>7842</v>
      </c>
      <c r="E4101" s="6" t="s">
        <v>7989</v>
      </c>
      <c r="F4101" s="5">
        <f>decoded[[#This Row],[FRT_DEC]]-B4100</f>
        <v>139</v>
      </c>
      <c r="G4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INFO]]))),G4100)</f>
        <v>122</v>
      </c>
    </row>
    <row r="4102" spans="1:7" x14ac:dyDescent="0.25">
      <c r="A4102" s="4" t="s">
        <v>4774</v>
      </c>
      <c r="B4102" s="5">
        <v>335692391994</v>
      </c>
      <c r="C4102" s="4" t="s">
        <v>12614</v>
      </c>
      <c r="D4102" s="4" t="s">
        <v>2044</v>
      </c>
      <c r="E4102" s="6" t="s">
        <v>3931</v>
      </c>
      <c r="F4102" s="5">
        <f>decoded[[#This Row],[FRT_DEC]]-B4101</f>
        <v>6</v>
      </c>
      <c r="G4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INFO]]))),G4101)</f>
        <v>122</v>
      </c>
    </row>
    <row r="4103" spans="1:7" x14ac:dyDescent="0.25">
      <c r="A4103" s="4" t="s">
        <v>4775</v>
      </c>
      <c r="B4103" s="5">
        <v>335692392002</v>
      </c>
      <c r="C4103" s="4" t="s">
        <v>12615</v>
      </c>
      <c r="D4103" s="4" t="s">
        <v>7938</v>
      </c>
      <c r="E4103" s="6" t="s">
        <v>7991</v>
      </c>
      <c r="F4103" s="5">
        <f>decoded[[#This Row],[FRT_DEC]]-B4102</f>
        <v>8</v>
      </c>
      <c r="G4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INFO]]))),G4102)</f>
        <v>122</v>
      </c>
    </row>
    <row r="4104" spans="1:7" x14ac:dyDescent="0.25">
      <c r="A4104" s="4" t="s">
        <v>4776</v>
      </c>
      <c r="B4104" s="5">
        <v>335692392766</v>
      </c>
      <c r="C4104" s="4" t="s">
        <v>12616</v>
      </c>
      <c r="D4104" s="4" t="s">
        <v>7842</v>
      </c>
      <c r="E4104" s="6" t="s">
        <v>7936</v>
      </c>
      <c r="F4104" s="5">
        <f>decoded[[#This Row],[FRT_DEC]]-B4103</f>
        <v>764</v>
      </c>
      <c r="G4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INFO]]))),G4103)</f>
        <v>122</v>
      </c>
    </row>
    <row r="4105" spans="1:7" x14ac:dyDescent="0.25">
      <c r="A4105" s="4" t="s">
        <v>4777</v>
      </c>
      <c r="B4105" s="5">
        <v>335692393513</v>
      </c>
      <c r="C4105" s="4" t="s">
        <v>12617</v>
      </c>
      <c r="D4105" s="4" t="s">
        <v>7938</v>
      </c>
      <c r="E4105" s="6" t="s">
        <v>7939</v>
      </c>
      <c r="F4105" s="5">
        <f>decoded[[#This Row],[FRT_DEC]]-B4104</f>
        <v>747</v>
      </c>
      <c r="G4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INFO]]))),G4104)</f>
        <v>122</v>
      </c>
    </row>
    <row r="4106" spans="1:7" x14ac:dyDescent="0.25">
      <c r="A4106" s="4" t="s">
        <v>4778</v>
      </c>
      <c r="B4106" s="5">
        <v>335692402843</v>
      </c>
      <c r="C4106" s="4" t="s">
        <v>12618</v>
      </c>
      <c r="D4106" s="4" t="s">
        <v>7842</v>
      </c>
      <c r="E4106" s="6" t="s">
        <v>7989</v>
      </c>
      <c r="F4106" s="5">
        <f>decoded[[#This Row],[FRT_DEC]]-B4105</f>
        <v>9330</v>
      </c>
      <c r="G4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INFO]]))),G4105)</f>
        <v>122</v>
      </c>
    </row>
    <row r="4107" spans="1:7" x14ac:dyDescent="0.25">
      <c r="A4107" s="4" t="s">
        <v>4779</v>
      </c>
      <c r="B4107" s="5">
        <v>335692402849</v>
      </c>
      <c r="C4107" s="4" t="s">
        <v>12619</v>
      </c>
      <c r="D4107" s="4" t="s">
        <v>292</v>
      </c>
      <c r="E4107" s="6" t="s">
        <v>12620</v>
      </c>
      <c r="F4107" s="5">
        <f>decoded[[#This Row],[FRT_DEC]]-B4106</f>
        <v>6</v>
      </c>
      <c r="G4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INFO]]))),G4106)</f>
        <v>122</v>
      </c>
    </row>
    <row r="4108" spans="1:7" x14ac:dyDescent="0.25">
      <c r="A4108" s="4" t="s">
        <v>4780</v>
      </c>
      <c r="B4108" s="5">
        <v>335692402851</v>
      </c>
      <c r="C4108" s="4" t="s">
        <v>12621</v>
      </c>
      <c r="D4108" s="4" t="s">
        <v>216</v>
      </c>
      <c r="E4108" s="6" t="s">
        <v>3970</v>
      </c>
      <c r="F4108" s="5">
        <f>decoded[[#This Row],[FRT_DEC]]-B4107</f>
        <v>2</v>
      </c>
      <c r="G4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INFO]]))),G4107)</f>
        <v>122</v>
      </c>
    </row>
    <row r="4109" spans="1:7" x14ac:dyDescent="0.25">
      <c r="A4109" s="4" t="s">
        <v>4781</v>
      </c>
      <c r="B4109" s="5">
        <v>335692402898</v>
      </c>
      <c r="C4109" s="4" t="s">
        <v>12622</v>
      </c>
      <c r="D4109" s="4" t="s">
        <v>221</v>
      </c>
      <c r="E4109" s="6" t="s">
        <v>222</v>
      </c>
      <c r="F4109" s="5">
        <f>decoded[[#This Row],[FRT_DEC]]-B4108</f>
        <v>47</v>
      </c>
      <c r="G4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INFO]]))),G4108)</f>
        <v>122</v>
      </c>
    </row>
    <row r="4110" spans="1:7" x14ac:dyDescent="0.25">
      <c r="A4110" s="4" t="s">
        <v>4782</v>
      </c>
      <c r="B4110" s="5">
        <v>335692402914</v>
      </c>
      <c r="C4110" s="4" t="s">
        <v>12623</v>
      </c>
      <c r="D4110" s="4" t="s">
        <v>40</v>
      </c>
      <c r="E4110" s="6" t="s">
        <v>293</v>
      </c>
      <c r="F4110" s="5">
        <f>decoded[[#This Row],[FRT_DEC]]-B4109</f>
        <v>16</v>
      </c>
      <c r="G4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INFO]]))),G4109)</f>
        <v>122</v>
      </c>
    </row>
    <row r="4111" spans="1:7" x14ac:dyDescent="0.25">
      <c r="A4111" s="4" t="s">
        <v>4783</v>
      </c>
      <c r="B4111" s="5">
        <v>335692402920</v>
      </c>
      <c r="C4111" s="4" t="s">
        <v>12624</v>
      </c>
      <c r="D4111" s="4" t="s">
        <v>2045</v>
      </c>
      <c r="E4111" s="6" t="s">
        <v>8098</v>
      </c>
      <c r="F4111" s="5">
        <f>decoded[[#This Row],[FRT_DEC]]-B4110</f>
        <v>6</v>
      </c>
      <c r="G4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INFO]]))),G4110)</f>
        <v>122</v>
      </c>
    </row>
    <row r="4112" spans="1:7" x14ac:dyDescent="0.25">
      <c r="A4112" s="4" t="s">
        <v>4784</v>
      </c>
      <c r="B4112" s="5">
        <v>335692402923</v>
      </c>
      <c r="C4112" s="4" t="s">
        <v>12625</v>
      </c>
      <c r="D4112" s="4" t="s">
        <v>294</v>
      </c>
      <c r="E4112" s="6" t="s">
        <v>12626</v>
      </c>
      <c r="F4112" s="5">
        <f>decoded[[#This Row],[FRT_DEC]]-B4111</f>
        <v>3</v>
      </c>
      <c r="G4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INFO]]))),G4111)</f>
        <v>122</v>
      </c>
    </row>
    <row r="4113" spans="1:7" x14ac:dyDescent="0.25">
      <c r="A4113" s="4" t="s">
        <v>4785</v>
      </c>
      <c r="B4113" s="5">
        <v>335692402926</v>
      </c>
      <c r="C4113" s="4" t="s">
        <v>12627</v>
      </c>
      <c r="D4113" s="4" t="s">
        <v>7938</v>
      </c>
      <c r="E4113" s="6" t="s">
        <v>7991</v>
      </c>
      <c r="F4113" s="5">
        <f>decoded[[#This Row],[FRT_DEC]]-B4112</f>
        <v>3</v>
      </c>
      <c r="G4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INFO]]))),G4112)</f>
        <v>122</v>
      </c>
    </row>
    <row r="4114" spans="1:7" x14ac:dyDescent="0.25">
      <c r="A4114" s="4" t="s">
        <v>4786</v>
      </c>
      <c r="B4114" s="5">
        <v>335692403885</v>
      </c>
      <c r="C4114" s="4" t="s">
        <v>12628</v>
      </c>
      <c r="D4114" s="4" t="s">
        <v>7842</v>
      </c>
      <c r="E4114" s="6" t="s">
        <v>7993</v>
      </c>
      <c r="F4114" s="5">
        <f>decoded[[#This Row],[FRT_DEC]]-B4113</f>
        <v>959</v>
      </c>
      <c r="G4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INFO]]))),G4113)</f>
        <v>122</v>
      </c>
    </row>
    <row r="4115" spans="1:7" x14ac:dyDescent="0.25">
      <c r="A4115" s="4" t="s">
        <v>4787</v>
      </c>
      <c r="B4115" s="5">
        <v>335692403903</v>
      </c>
      <c r="C4115" s="4" t="s">
        <v>12629</v>
      </c>
      <c r="D4115" s="4" t="s">
        <v>1099</v>
      </c>
      <c r="E4115" s="6" t="s">
        <v>2081</v>
      </c>
      <c r="F4115" s="5">
        <f>decoded[[#This Row],[FRT_DEC]]-B4114</f>
        <v>18</v>
      </c>
      <c r="G4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INFO]]))),G4114)</f>
        <v>122</v>
      </c>
    </row>
    <row r="4116" spans="1:7" x14ac:dyDescent="0.25">
      <c r="A4116" s="4" t="s">
        <v>4788</v>
      </c>
      <c r="B4116" s="5">
        <v>335692403907</v>
      </c>
      <c r="C4116" s="4" t="s">
        <v>12630</v>
      </c>
      <c r="D4116" s="4" t="s">
        <v>1099</v>
      </c>
      <c r="E4116" s="6" t="s">
        <v>2089</v>
      </c>
      <c r="F4116" s="5">
        <f>decoded[[#This Row],[FRT_DEC]]-B4115</f>
        <v>4</v>
      </c>
      <c r="G4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INFO]]))),G4115)</f>
        <v>122</v>
      </c>
    </row>
    <row r="4117" spans="1:7" x14ac:dyDescent="0.25">
      <c r="A4117" s="4" t="s">
        <v>4789</v>
      </c>
      <c r="B4117" s="5">
        <v>335692403916</v>
      </c>
      <c r="C4117" s="4" t="s">
        <v>12631</v>
      </c>
      <c r="D4117" s="4" t="s">
        <v>72</v>
      </c>
      <c r="E4117" s="6" t="s">
        <v>2090</v>
      </c>
      <c r="F4117" s="5">
        <f>decoded[[#This Row],[FRT_DEC]]-B4116</f>
        <v>9</v>
      </c>
      <c r="G4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INFO]]))),G4116)</f>
        <v>122</v>
      </c>
    </row>
    <row r="4118" spans="1:7" x14ac:dyDescent="0.25">
      <c r="A4118" s="4" t="s">
        <v>4790</v>
      </c>
      <c r="B4118" s="5">
        <v>335692403931</v>
      </c>
      <c r="C4118" s="4" t="s">
        <v>12632</v>
      </c>
      <c r="D4118" s="4" t="s">
        <v>6</v>
      </c>
      <c r="E4118" s="6" t="s">
        <v>12633</v>
      </c>
      <c r="F4118" s="5">
        <f>decoded[[#This Row],[FRT_DEC]]-B4117</f>
        <v>15</v>
      </c>
      <c r="G4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INFO]]))),G4117)</f>
        <v>123</v>
      </c>
    </row>
    <row r="4119" spans="1:7" x14ac:dyDescent="0.25">
      <c r="A4119" s="4" t="s">
        <v>4791</v>
      </c>
      <c r="B4119" s="5">
        <v>335692403955</v>
      </c>
      <c r="C4119" s="4" t="s">
        <v>12634</v>
      </c>
      <c r="D4119" s="4" t="s">
        <v>72</v>
      </c>
      <c r="E4119" s="6" t="s">
        <v>2092</v>
      </c>
      <c r="F4119" s="5">
        <f>decoded[[#This Row],[FRT_DEC]]-B4118</f>
        <v>24</v>
      </c>
      <c r="G4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INFO]]))),G4118)</f>
        <v>123</v>
      </c>
    </row>
    <row r="4120" spans="1:7" x14ac:dyDescent="0.25">
      <c r="A4120" s="4" t="s">
        <v>4792</v>
      </c>
      <c r="B4120" s="5">
        <v>335692403977</v>
      </c>
      <c r="C4120" s="4" t="s">
        <v>12635</v>
      </c>
      <c r="D4120" s="4" t="s">
        <v>3671</v>
      </c>
      <c r="E4120" s="6" t="s">
        <v>12636</v>
      </c>
      <c r="F4120" s="5">
        <f>decoded[[#This Row],[FRT_DEC]]-B4119</f>
        <v>22</v>
      </c>
      <c r="G4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INFO]]))),G4119)</f>
        <v>123</v>
      </c>
    </row>
    <row r="4121" spans="1:7" x14ac:dyDescent="0.25">
      <c r="A4121" s="4" t="s">
        <v>4793</v>
      </c>
      <c r="B4121" s="5">
        <v>335692403981</v>
      </c>
      <c r="C4121" s="4" t="s">
        <v>12637</v>
      </c>
      <c r="D4121" s="4" t="s">
        <v>3671</v>
      </c>
      <c r="E4121" s="6" t="s">
        <v>7881</v>
      </c>
      <c r="F4121" s="5">
        <f>decoded[[#This Row],[FRT_DEC]]-B4120</f>
        <v>4</v>
      </c>
      <c r="G4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INFO]]))),G4120)</f>
        <v>123</v>
      </c>
    </row>
    <row r="4122" spans="1:7" x14ac:dyDescent="0.25">
      <c r="A4122" s="4" t="s">
        <v>4794</v>
      </c>
      <c r="B4122" s="5">
        <v>335692404907</v>
      </c>
      <c r="C4122" s="4" t="s">
        <v>12638</v>
      </c>
      <c r="D4122" s="4" t="s">
        <v>249</v>
      </c>
      <c r="E4122" s="6" t="s">
        <v>7851</v>
      </c>
      <c r="F4122" s="5">
        <f>decoded[[#This Row],[FRT_DEC]]-B4121</f>
        <v>926</v>
      </c>
      <c r="G4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INFO]]))),G4121)</f>
        <v>123</v>
      </c>
    </row>
    <row r="4123" spans="1:7" x14ac:dyDescent="0.25">
      <c r="A4123" s="4" t="s">
        <v>4795</v>
      </c>
      <c r="B4123" s="5">
        <v>335692404912</v>
      </c>
      <c r="C4123" s="4" t="s">
        <v>12639</v>
      </c>
      <c r="D4123" s="4" t="s">
        <v>7938</v>
      </c>
      <c r="E4123" s="6" t="s">
        <v>7998</v>
      </c>
      <c r="F4123" s="5">
        <f>decoded[[#This Row],[FRT_DEC]]-B4122</f>
        <v>5</v>
      </c>
      <c r="G4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INFO]]))),G4122)</f>
        <v>123</v>
      </c>
    </row>
    <row r="4124" spans="1:7" x14ac:dyDescent="0.25">
      <c r="A4124" s="4" t="s">
        <v>4796</v>
      </c>
      <c r="B4124" s="5">
        <v>335692408540</v>
      </c>
      <c r="C4124" s="4" t="s">
        <v>12640</v>
      </c>
      <c r="D4124" s="4" t="s">
        <v>5</v>
      </c>
      <c r="E4124" s="6" t="s">
        <v>12641</v>
      </c>
      <c r="F4124" s="5">
        <f>decoded[[#This Row],[FRT_DEC]]-B4123</f>
        <v>3628</v>
      </c>
      <c r="G4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INFO]]))),G4123)</f>
        <v>123</v>
      </c>
    </row>
    <row r="4125" spans="1:7" x14ac:dyDescent="0.25">
      <c r="A4125" s="4" t="s">
        <v>4797</v>
      </c>
      <c r="B4125" s="5">
        <v>335692408542</v>
      </c>
      <c r="C4125" s="4" t="s">
        <v>12642</v>
      </c>
      <c r="D4125" s="4" t="s">
        <v>5</v>
      </c>
      <c r="E4125" s="6" t="s">
        <v>7877</v>
      </c>
      <c r="F4125" s="5">
        <f>decoded[[#This Row],[FRT_DEC]]-B4124</f>
        <v>2</v>
      </c>
      <c r="G4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INFO]]))),G4124)</f>
        <v>123</v>
      </c>
    </row>
    <row r="4126" spans="1:7" x14ac:dyDescent="0.25">
      <c r="A4126" s="4" t="s">
        <v>4798</v>
      </c>
      <c r="B4126" s="5">
        <v>335692408544</v>
      </c>
      <c r="C4126" s="4" t="s">
        <v>12643</v>
      </c>
      <c r="D4126" s="4" t="s">
        <v>3686</v>
      </c>
      <c r="E4126" s="6" t="s">
        <v>12644</v>
      </c>
      <c r="F4126" s="5">
        <f>decoded[[#This Row],[FRT_DEC]]-B4125</f>
        <v>2</v>
      </c>
      <c r="G4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INFO]]))),G4125)</f>
        <v>123</v>
      </c>
    </row>
    <row r="4127" spans="1:7" x14ac:dyDescent="0.25">
      <c r="A4127" s="4" t="s">
        <v>4799</v>
      </c>
      <c r="B4127" s="5">
        <v>335692408547</v>
      </c>
      <c r="C4127" s="4" t="s">
        <v>12645</v>
      </c>
      <c r="D4127" s="4" t="s">
        <v>3686</v>
      </c>
      <c r="E4127" s="6" t="s">
        <v>7878</v>
      </c>
      <c r="F4127" s="5">
        <f>decoded[[#This Row],[FRT_DEC]]-B4126</f>
        <v>3</v>
      </c>
      <c r="G4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INFO]]))),G4126)</f>
        <v>123</v>
      </c>
    </row>
    <row r="4128" spans="1:7" x14ac:dyDescent="0.25">
      <c r="A4128" s="4" t="s">
        <v>4800</v>
      </c>
      <c r="B4128" s="5">
        <v>335692408554</v>
      </c>
      <c r="C4128" s="4" t="s">
        <v>12646</v>
      </c>
      <c r="D4128" s="4" t="s">
        <v>7842</v>
      </c>
      <c r="E4128" s="6" t="s">
        <v>8006</v>
      </c>
      <c r="F4128" s="5">
        <f>decoded[[#This Row],[FRT_DEC]]-B4127</f>
        <v>7</v>
      </c>
      <c r="G4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INFO]]))),G4127)</f>
        <v>123</v>
      </c>
    </row>
    <row r="4129" spans="1:7" x14ac:dyDescent="0.25">
      <c r="A4129" s="4" t="s">
        <v>4801</v>
      </c>
      <c r="B4129" s="5">
        <v>335692408565</v>
      </c>
      <c r="C4129" s="4" t="s">
        <v>12647</v>
      </c>
      <c r="D4129" s="4" t="s">
        <v>241</v>
      </c>
      <c r="E4129" s="6" t="s">
        <v>2110</v>
      </c>
      <c r="F4129" s="5">
        <f>decoded[[#This Row],[FRT_DEC]]-B4128</f>
        <v>11</v>
      </c>
      <c r="G4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INFO]]))),G4128)</f>
        <v>123</v>
      </c>
    </row>
    <row r="4130" spans="1:7" x14ac:dyDescent="0.25">
      <c r="A4130" s="4" t="s">
        <v>4802</v>
      </c>
      <c r="B4130" s="5">
        <v>335692408567</v>
      </c>
      <c r="C4130" s="4" t="s">
        <v>12648</v>
      </c>
      <c r="D4130" s="4" t="s">
        <v>243</v>
      </c>
      <c r="E4130" s="6" t="s">
        <v>3984</v>
      </c>
      <c r="F4130" s="5">
        <f>decoded[[#This Row],[FRT_DEC]]-B4129</f>
        <v>2</v>
      </c>
      <c r="G4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INFO]]))),G4129)</f>
        <v>123</v>
      </c>
    </row>
    <row r="4131" spans="1:7" x14ac:dyDescent="0.25">
      <c r="A4131" s="4" t="s">
        <v>4803</v>
      </c>
      <c r="B4131" s="5">
        <v>335692408574</v>
      </c>
      <c r="C4131" s="4" t="s">
        <v>12649</v>
      </c>
      <c r="D4131" s="4" t="s">
        <v>1099</v>
      </c>
      <c r="E4131" s="6" t="s">
        <v>2093</v>
      </c>
      <c r="F4131" s="5">
        <f>decoded[[#This Row],[FRT_DEC]]-B4130</f>
        <v>7</v>
      </c>
      <c r="G4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INFO]]))),G4130)</f>
        <v>123</v>
      </c>
    </row>
    <row r="4132" spans="1:7" x14ac:dyDescent="0.25">
      <c r="A4132" s="4" t="s">
        <v>4804</v>
      </c>
      <c r="B4132" s="5">
        <v>335692408579</v>
      </c>
      <c r="C4132" s="4" t="s">
        <v>12650</v>
      </c>
      <c r="D4132" s="4" t="s">
        <v>72</v>
      </c>
      <c r="E4132" s="6" t="s">
        <v>2094</v>
      </c>
      <c r="F4132" s="5">
        <f>decoded[[#This Row],[FRT_DEC]]-B4131</f>
        <v>5</v>
      </c>
      <c r="G4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INFO]]))),G4131)</f>
        <v>123</v>
      </c>
    </row>
    <row r="4133" spans="1:7" x14ac:dyDescent="0.25">
      <c r="A4133" s="4" t="s">
        <v>4805</v>
      </c>
      <c r="B4133" s="5">
        <v>335692408585</v>
      </c>
      <c r="C4133" s="4" t="s">
        <v>12651</v>
      </c>
      <c r="D4133" s="4" t="s">
        <v>72</v>
      </c>
      <c r="E4133" s="6" t="s">
        <v>2095</v>
      </c>
      <c r="F4133" s="5">
        <f>decoded[[#This Row],[FRT_DEC]]-B4132</f>
        <v>6</v>
      </c>
      <c r="G4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INFO]]))),G4132)</f>
        <v>123</v>
      </c>
    </row>
    <row r="4134" spans="1:7" x14ac:dyDescent="0.25">
      <c r="A4134" s="4" t="s">
        <v>4806</v>
      </c>
      <c r="B4134" s="5">
        <v>335692408596</v>
      </c>
      <c r="C4134" s="4" t="s">
        <v>12652</v>
      </c>
      <c r="D4134" s="4" t="s">
        <v>246</v>
      </c>
      <c r="E4134" s="6" t="s">
        <v>12653</v>
      </c>
      <c r="F4134" s="5">
        <f>decoded[[#This Row],[FRT_DEC]]-B4133</f>
        <v>11</v>
      </c>
      <c r="G4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INFO]]))),G4133)</f>
        <v>123</v>
      </c>
    </row>
    <row r="4135" spans="1:7" x14ac:dyDescent="0.25">
      <c r="A4135" s="4" t="s">
        <v>4807</v>
      </c>
      <c r="B4135" s="5">
        <v>335692408600</v>
      </c>
      <c r="C4135" s="4" t="s">
        <v>12654</v>
      </c>
      <c r="D4135" s="4" t="s">
        <v>7938</v>
      </c>
      <c r="E4135" s="6" t="s">
        <v>8012</v>
      </c>
      <c r="F4135" s="5">
        <f>decoded[[#This Row],[FRT_DEC]]-B4134</f>
        <v>4</v>
      </c>
      <c r="G4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INFO]]))),G4134)</f>
        <v>123</v>
      </c>
    </row>
    <row r="4136" spans="1:7" x14ac:dyDescent="0.25">
      <c r="A4136" s="4" t="s">
        <v>4808</v>
      </c>
      <c r="B4136" s="5">
        <v>335692408995</v>
      </c>
      <c r="C4136" s="4" t="s">
        <v>12655</v>
      </c>
      <c r="D4136" s="4" t="s">
        <v>7842</v>
      </c>
      <c r="E4136" s="6" t="s">
        <v>8130</v>
      </c>
      <c r="F4136" s="5">
        <f>decoded[[#This Row],[FRT_DEC]]-B4135</f>
        <v>395</v>
      </c>
      <c r="G4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INFO]]))),G4135)</f>
        <v>123</v>
      </c>
    </row>
    <row r="4137" spans="1:7" x14ac:dyDescent="0.25">
      <c r="A4137" s="4" t="s">
        <v>4809</v>
      </c>
      <c r="B4137" s="5">
        <v>335692409002</v>
      </c>
      <c r="C4137" s="4" t="s">
        <v>12656</v>
      </c>
      <c r="D4137" s="4" t="s">
        <v>1099</v>
      </c>
      <c r="E4137" s="6" t="s">
        <v>2096</v>
      </c>
      <c r="F4137" s="5">
        <f>decoded[[#This Row],[FRT_DEC]]-B4136</f>
        <v>7</v>
      </c>
      <c r="G4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INFO]]))),G4136)</f>
        <v>123</v>
      </c>
    </row>
    <row r="4138" spans="1:7" x14ac:dyDescent="0.25">
      <c r="A4138" s="4" t="s">
        <v>4810</v>
      </c>
      <c r="B4138" s="5">
        <v>335692409009</v>
      </c>
      <c r="C4138" s="4" t="s">
        <v>12657</v>
      </c>
      <c r="D4138" s="4" t="s">
        <v>72</v>
      </c>
      <c r="E4138" s="6" t="s">
        <v>2097</v>
      </c>
      <c r="F4138" s="5">
        <f>decoded[[#This Row],[FRT_DEC]]-B4137</f>
        <v>7</v>
      </c>
      <c r="G4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INFO]]))),G4137)</f>
        <v>123</v>
      </c>
    </row>
    <row r="4139" spans="1:7" x14ac:dyDescent="0.25">
      <c r="A4139" s="4" t="s">
        <v>4811</v>
      </c>
      <c r="B4139" s="5">
        <v>335692409021</v>
      </c>
      <c r="C4139" s="4" t="s">
        <v>12658</v>
      </c>
      <c r="D4139" s="4" t="s">
        <v>3672</v>
      </c>
      <c r="E4139" s="6" t="s">
        <v>5342</v>
      </c>
      <c r="F4139" s="5">
        <f>decoded[[#This Row],[FRT_DEC]]-B4138</f>
        <v>12</v>
      </c>
      <c r="G4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INFO]]))),G4138)</f>
        <v>123</v>
      </c>
    </row>
    <row r="4140" spans="1:7" x14ac:dyDescent="0.25">
      <c r="A4140" s="4" t="s">
        <v>4812</v>
      </c>
      <c r="B4140" s="5">
        <v>335692409835</v>
      </c>
      <c r="C4140" s="4" t="s">
        <v>12659</v>
      </c>
      <c r="D4140" s="4" t="s">
        <v>262</v>
      </c>
      <c r="E4140" s="6" t="s">
        <v>5343</v>
      </c>
      <c r="F4140" s="5">
        <f>decoded[[#This Row],[FRT_DEC]]-B4139</f>
        <v>814</v>
      </c>
      <c r="G4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INFO]]))),G4139)</f>
        <v>123</v>
      </c>
    </row>
    <row r="4141" spans="1:7" x14ac:dyDescent="0.25">
      <c r="A4141" s="4" t="s">
        <v>4813</v>
      </c>
      <c r="B4141" s="5">
        <v>335692409841</v>
      </c>
      <c r="C4141" s="4" t="s">
        <v>12660</v>
      </c>
      <c r="D4141" s="4" t="s">
        <v>7938</v>
      </c>
      <c r="E4141" s="6" t="s">
        <v>8136</v>
      </c>
      <c r="F4141" s="5">
        <f>decoded[[#This Row],[FRT_DEC]]-B4140</f>
        <v>6</v>
      </c>
      <c r="G4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INFO]]))),G4140)</f>
        <v>123</v>
      </c>
    </row>
    <row r="4142" spans="1:7" x14ac:dyDescent="0.25">
      <c r="A4142" s="4" t="s">
        <v>4814</v>
      </c>
      <c r="B4142" s="5">
        <v>335692411106</v>
      </c>
      <c r="C4142" s="4" t="s">
        <v>12661</v>
      </c>
      <c r="D4142" s="4" t="s">
        <v>84</v>
      </c>
      <c r="E4142" s="6" t="s">
        <v>3977</v>
      </c>
      <c r="F4142" s="5">
        <f>decoded[[#This Row],[FRT_DEC]]-B4141</f>
        <v>1265</v>
      </c>
      <c r="G4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INFO]]))),G4141)</f>
        <v>123</v>
      </c>
    </row>
    <row r="4143" spans="1:7" x14ac:dyDescent="0.25">
      <c r="A4143" s="4" t="s">
        <v>4815</v>
      </c>
      <c r="B4143" s="5">
        <v>335692411108</v>
      </c>
      <c r="C4143" s="4" t="s">
        <v>12662</v>
      </c>
      <c r="D4143" s="4" t="s">
        <v>3684</v>
      </c>
      <c r="E4143" s="6" t="s">
        <v>12663</v>
      </c>
      <c r="F4143" s="5">
        <f>decoded[[#This Row],[FRT_DEC]]-B4142</f>
        <v>2</v>
      </c>
      <c r="G4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INFO]]))),G4142)</f>
        <v>123</v>
      </c>
    </row>
    <row r="4144" spans="1:7" x14ac:dyDescent="0.25">
      <c r="A4144" s="4" t="s">
        <v>4816</v>
      </c>
      <c r="B4144" s="5">
        <v>335692411111</v>
      </c>
      <c r="C4144" s="4" t="s">
        <v>12664</v>
      </c>
      <c r="D4144" s="4" t="s">
        <v>3684</v>
      </c>
      <c r="E4144" s="6" t="s">
        <v>7879</v>
      </c>
      <c r="F4144" s="5">
        <f>decoded[[#This Row],[FRT_DEC]]-B4143</f>
        <v>3</v>
      </c>
      <c r="G4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INFO]]))),G4143)</f>
        <v>123</v>
      </c>
    </row>
    <row r="4145" spans="1:7" x14ac:dyDescent="0.25">
      <c r="A4145" s="4" t="s">
        <v>4818</v>
      </c>
      <c r="B4145" s="5">
        <v>335692411132</v>
      </c>
      <c r="C4145" s="4" t="s">
        <v>12665</v>
      </c>
      <c r="D4145" s="4" t="s">
        <v>85</v>
      </c>
      <c r="E4145" s="6" t="s">
        <v>263</v>
      </c>
      <c r="F4145" s="5">
        <f>decoded[[#This Row],[FRT_DEC]]-B4144</f>
        <v>21</v>
      </c>
      <c r="G4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INFO]]))),G4144)</f>
        <v>123</v>
      </c>
    </row>
    <row r="4146" spans="1:7" x14ac:dyDescent="0.25">
      <c r="A4146" s="4" t="s">
        <v>4819</v>
      </c>
      <c r="B4146" s="5">
        <v>335692411274</v>
      </c>
      <c r="C4146" s="4" t="s">
        <v>12666</v>
      </c>
      <c r="D4146" s="4" t="s">
        <v>87</v>
      </c>
      <c r="E4146" s="6" t="s">
        <v>3695</v>
      </c>
      <c r="F4146" s="5">
        <f>decoded[[#This Row],[FRT_DEC]]-B4145</f>
        <v>142</v>
      </c>
      <c r="G4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INFO]]))),G4145)</f>
        <v>123</v>
      </c>
    </row>
    <row r="4147" spans="1:7" x14ac:dyDescent="0.25">
      <c r="A4147" s="4" t="s">
        <v>4820</v>
      </c>
      <c r="B4147" s="5">
        <v>335692411442</v>
      </c>
      <c r="C4147" s="4" t="s">
        <v>12667</v>
      </c>
      <c r="D4147" s="4" t="s">
        <v>43</v>
      </c>
      <c r="E4147" s="6" t="s">
        <v>3701</v>
      </c>
      <c r="F4147" s="5">
        <f>decoded[[#This Row],[FRT_DEC]]-B4146</f>
        <v>168</v>
      </c>
      <c r="G4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INFO]]))),G4146)</f>
        <v>123</v>
      </c>
    </row>
    <row r="4148" spans="1:7" x14ac:dyDescent="0.25">
      <c r="A4148" s="4" t="s">
        <v>4821</v>
      </c>
      <c r="B4148" s="5">
        <v>335692411444</v>
      </c>
      <c r="C4148" s="4" t="s">
        <v>12668</v>
      </c>
      <c r="D4148" s="4" t="s">
        <v>3685</v>
      </c>
      <c r="E4148" s="6" t="s">
        <v>12669</v>
      </c>
      <c r="F4148" s="5">
        <f>decoded[[#This Row],[FRT_DEC]]-B4147</f>
        <v>2</v>
      </c>
      <c r="G4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INFO]]))),G4147)</f>
        <v>123</v>
      </c>
    </row>
    <row r="4149" spans="1:7" x14ac:dyDescent="0.25">
      <c r="A4149" s="4" t="s">
        <v>4822</v>
      </c>
      <c r="B4149" s="5">
        <v>335692411447</v>
      </c>
      <c r="C4149" s="4" t="s">
        <v>12670</v>
      </c>
      <c r="D4149" s="4" t="s">
        <v>3685</v>
      </c>
      <c r="E4149" s="6" t="s">
        <v>7880</v>
      </c>
      <c r="F4149" s="5">
        <f>decoded[[#This Row],[FRT_DEC]]-B4148</f>
        <v>3</v>
      </c>
      <c r="G4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INFO]]))),G4148)</f>
        <v>123</v>
      </c>
    </row>
    <row r="4150" spans="1:7" x14ac:dyDescent="0.25">
      <c r="A4150" s="4" t="s">
        <v>4823</v>
      </c>
      <c r="B4150" s="5">
        <v>335692411460</v>
      </c>
      <c r="C4150" s="4" t="s">
        <v>12671</v>
      </c>
      <c r="D4150" s="4" t="s">
        <v>7842</v>
      </c>
      <c r="E4150" s="6" t="s">
        <v>7845</v>
      </c>
      <c r="F4150" s="5">
        <f>decoded[[#This Row],[FRT_DEC]]-B4149</f>
        <v>13</v>
      </c>
      <c r="G4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INFO]]))),G4149)</f>
        <v>123</v>
      </c>
    </row>
    <row r="4151" spans="1:7" x14ac:dyDescent="0.25">
      <c r="A4151" s="4" t="s">
        <v>4824</v>
      </c>
      <c r="B4151" s="5">
        <v>335692411468</v>
      </c>
      <c r="C4151" s="4" t="s">
        <v>12672</v>
      </c>
      <c r="D4151" s="4" t="s">
        <v>7938</v>
      </c>
      <c r="E4151" s="6" t="s">
        <v>8149</v>
      </c>
      <c r="F4151" s="5">
        <f>decoded[[#This Row],[FRT_DEC]]-B4150</f>
        <v>8</v>
      </c>
      <c r="G4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INFO]]))),G4150)</f>
        <v>123</v>
      </c>
    </row>
    <row r="4152" spans="1:7" x14ac:dyDescent="0.25">
      <c r="A4152" s="4" t="s">
        <v>4825</v>
      </c>
      <c r="B4152" s="5">
        <v>335692411473</v>
      </c>
      <c r="C4152" s="4" t="s">
        <v>12673</v>
      </c>
      <c r="D4152" s="4" t="s">
        <v>7842</v>
      </c>
      <c r="E4152" s="6" t="s">
        <v>8151</v>
      </c>
      <c r="F4152" s="5">
        <f>decoded[[#This Row],[FRT_DEC]]-B4151</f>
        <v>5</v>
      </c>
      <c r="G4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INFO]]))),G4151)</f>
        <v>123</v>
      </c>
    </row>
    <row r="4153" spans="1:7" x14ac:dyDescent="0.25">
      <c r="A4153" s="4" t="s">
        <v>4826</v>
      </c>
      <c r="B4153" s="5">
        <v>335692411485</v>
      </c>
      <c r="C4153" s="4" t="s">
        <v>12674</v>
      </c>
      <c r="D4153" s="4" t="s">
        <v>1099</v>
      </c>
      <c r="E4153" s="6" t="s">
        <v>2098</v>
      </c>
      <c r="F4153" s="5">
        <f>decoded[[#This Row],[FRT_DEC]]-B4152</f>
        <v>12</v>
      </c>
      <c r="G4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INFO]]))),G4152)</f>
        <v>123</v>
      </c>
    </row>
    <row r="4154" spans="1:7" x14ac:dyDescent="0.25">
      <c r="A4154" s="4" t="s">
        <v>4827</v>
      </c>
      <c r="B4154" s="5">
        <v>335692411490</v>
      </c>
      <c r="C4154" s="4" t="s">
        <v>12675</v>
      </c>
      <c r="D4154" s="4" t="s">
        <v>72</v>
      </c>
      <c r="E4154" s="6" t="s">
        <v>2099</v>
      </c>
      <c r="F4154" s="5">
        <f>decoded[[#This Row],[FRT_DEC]]-B4153</f>
        <v>5</v>
      </c>
      <c r="G4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INFO]]))),G4153)</f>
        <v>123</v>
      </c>
    </row>
    <row r="4155" spans="1:7" x14ac:dyDescent="0.25">
      <c r="A4155" s="4" t="s">
        <v>4828</v>
      </c>
      <c r="B4155" s="5">
        <v>335692411511</v>
      </c>
      <c r="C4155" s="4" t="s">
        <v>12676</v>
      </c>
      <c r="D4155" s="4" t="s">
        <v>1099</v>
      </c>
      <c r="E4155" s="6" t="s">
        <v>2100</v>
      </c>
      <c r="F4155" s="5">
        <f>decoded[[#This Row],[FRT_DEC]]-B4154</f>
        <v>21</v>
      </c>
      <c r="G4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INFO]]))),G4154)</f>
        <v>123</v>
      </c>
    </row>
    <row r="4156" spans="1:7" x14ac:dyDescent="0.25">
      <c r="A4156" s="4" t="s">
        <v>4829</v>
      </c>
      <c r="B4156" s="5">
        <v>335692411517</v>
      </c>
      <c r="C4156" s="4" t="s">
        <v>12677</v>
      </c>
      <c r="D4156" s="4" t="s">
        <v>72</v>
      </c>
      <c r="E4156" s="6" t="s">
        <v>2101</v>
      </c>
      <c r="F4156" s="5">
        <f>decoded[[#This Row],[FRT_DEC]]-B4155</f>
        <v>6</v>
      </c>
      <c r="G4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INFO]]))),G4155)</f>
        <v>123</v>
      </c>
    </row>
    <row r="4157" spans="1:7" x14ac:dyDescent="0.25">
      <c r="A4157" s="4" t="s">
        <v>4830</v>
      </c>
      <c r="B4157" s="5">
        <v>335692411538</v>
      </c>
      <c r="C4157" s="4" t="s">
        <v>12678</v>
      </c>
      <c r="D4157" s="4" t="s">
        <v>1099</v>
      </c>
      <c r="E4157" s="6" t="s">
        <v>2102</v>
      </c>
      <c r="F4157" s="5">
        <f>decoded[[#This Row],[FRT_DEC]]-B4156</f>
        <v>21</v>
      </c>
      <c r="G4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INFO]]))),G4156)</f>
        <v>123</v>
      </c>
    </row>
    <row r="4158" spans="1:7" x14ac:dyDescent="0.25">
      <c r="A4158" s="4" t="s">
        <v>4832</v>
      </c>
      <c r="B4158" s="5">
        <v>335692411544</v>
      </c>
      <c r="C4158" s="4" t="s">
        <v>12679</v>
      </c>
      <c r="D4158" s="4" t="s">
        <v>72</v>
      </c>
      <c r="E4158" s="6" t="s">
        <v>2103</v>
      </c>
      <c r="F4158" s="5">
        <f>decoded[[#This Row],[FRT_DEC]]-B4157</f>
        <v>6</v>
      </c>
      <c r="G4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INFO]]))),G4157)</f>
        <v>123</v>
      </c>
    </row>
    <row r="4159" spans="1:7" x14ac:dyDescent="0.25">
      <c r="A4159" s="4" t="s">
        <v>4833</v>
      </c>
      <c r="B4159" s="5">
        <v>335692411560</v>
      </c>
      <c r="C4159" s="4" t="s">
        <v>12680</v>
      </c>
      <c r="D4159" s="4" t="s">
        <v>40</v>
      </c>
      <c r="E4159" s="6" t="s">
        <v>2042</v>
      </c>
      <c r="F4159" s="5">
        <f>decoded[[#This Row],[FRT_DEC]]-B4158</f>
        <v>16</v>
      </c>
      <c r="G4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INFO]]))),G4158)</f>
        <v>123</v>
      </c>
    </row>
    <row r="4160" spans="1:7" x14ac:dyDescent="0.25">
      <c r="A4160" s="4" t="s">
        <v>4834</v>
      </c>
      <c r="B4160" s="5">
        <v>335692411573</v>
      </c>
      <c r="C4160" s="4" t="s">
        <v>12681</v>
      </c>
      <c r="D4160" s="4" t="s">
        <v>2043</v>
      </c>
      <c r="E4160" s="6" t="s">
        <v>12682</v>
      </c>
      <c r="F4160" s="5">
        <f>decoded[[#This Row],[FRT_DEC]]-B4159</f>
        <v>13</v>
      </c>
      <c r="G4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INFO]]))),G4159)</f>
        <v>123</v>
      </c>
    </row>
    <row r="4161" spans="1:7" ht="30" x14ac:dyDescent="0.25">
      <c r="A4161" s="4" t="s">
        <v>4835</v>
      </c>
      <c r="B4161" s="5">
        <v>335692411594</v>
      </c>
      <c r="C4161" s="4" t="s">
        <v>12683</v>
      </c>
      <c r="D4161" s="4" t="s">
        <v>241</v>
      </c>
      <c r="E4161" s="6" t="s">
        <v>2111</v>
      </c>
      <c r="F4161" s="5">
        <f>decoded[[#This Row],[FRT_DEC]]-B4160</f>
        <v>21</v>
      </c>
      <c r="G4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INFO]]))),G4160)</f>
        <v>123</v>
      </c>
    </row>
    <row r="4162" spans="1:7" x14ac:dyDescent="0.25">
      <c r="A4162" s="4" t="s">
        <v>4836</v>
      </c>
      <c r="B4162" s="5">
        <v>335692411597</v>
      </c>
      <c r="C4162" s="4" t="s">
        <v>12684</v>
      </c>
      <c r="D4162" s="4" t="s">
        <v>243</v>
      </c>
      <c r="E4162" s="6" t="s">
        <v>3939</v>
      </c>
      <c r="F4162" s="5">
        <f>decoded[[#This Row],[FRT_DEC]]-B4161</f>
        <v>3</v>
      </c>
      <c r="G4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INFO]]))),G4161)</f>
        <v>123</v>
      </c>
    </row>
    <row r="4163" spans="1:7" x14ac:dyDescent="0.25">
      <c r="A4163" s="4" t="s">
        <v>4837</v>
      </c>
      <c r="B4163" s="5">
        <v>335692411640</v>
      </c>
      <c r="C4163" s="4" t="s">
        <v>12685</v>
      </c>
      <c r="D4163" s="4" t="s">
        <v>40</v>
      </c>
      <c r="E4163" s="6" t="s">
        <v>44</v>
      </c>
      <c r="F4163" s="5">
        <f>decoded[[#This Row],[FRT_DEC]]-B4162</f>
        <v>43</v>
      </c>
      <c r="G4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INFO]]))),G4162)</f>
        <v>123</v>
      </c>
    </row>
    <row r="4164" spans="1:7" x14ac:dyDescent="0.25">
      <c r="A4164" s="4" t="s">
        <v>4839</v>
      </c>
      <c r="B4164" s="5">
        <v>335692411645</v>
      </c>
      <c r="C4164" s="4" t="s">
        <v>12686</v>
      </c>
      <c r="D4164" s="4" t="s">
        <v>246</v>
      </c>
      <c r="E4164" s="6" t="s">
        <v>12687</v>
      </c>
      <c r="F4164" s="5">
        <f>decoded[[#This Row],[FRT_DEC]]-B4163</f>
        <v>5</v>
      </c>
      <c r="G4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INFO]]))),G4163)</f>
        <v>123</v>
      </c>
    </row>
    <row r="4165" spans="1:7" x14ac:dyDescent="0.25">
      <c r="A4165" s="4" t="s">
        <v>4840</v>
      </c>
      <c r="B4165" s="5">
        <v>335692411653</v>
      </c>
      <c r="C4165" s="4" t="s">
        <v>12688</v>
      </c>
      <c r="D4165" s="4" t="s">
        <v>1099</v>
      </c>
      <c r="E4165" s="6" t="s">
        <v>2104</v>
      </c>
      <c r="F4165" s="5">
        <f>decoded[[#This Row],[FRT_DEC]]-B4164</f>
        <v>8</v>
      </c>
      <c r="G4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INFO]]))),G4164)</f>
        <v>123</v>
      </c>
    </row>
    <row r="4166" spans="1:7" x14ac:dyDescent="0.25">
      <c r="A4166" s="4" t="s">
        <v>4841</v>
      </c>
      <c r="B4166" s="5">
        <v>335692411659</v>
      </c>
      <c r="C4166" s="4" t="s">
        <v>12689</v>
      </c>
      <c r="D4166" s="4" t="s">
        <v>1099</v>
      </c>
      <c r="E4166" s="6" t="s">
        <v>2105</v>
      </c>
      <c r="F4166" s="5">
        <f>decoded[[#This Row],[FRT_DEC]]-B4165</f>
        <v>6</v>
      </c>
      <c r="G4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INFO]]))),G4165)</f>
        <v>123</v>
      </c>
    </row>
    <row r="4167" spans="1:7" x14ac:dyDescent="0.25">
      <c r="A4167" s="4" t="s">
        <v>4842</v>
      </c>
      <c r="B4167" s="5">
        <v>335692411671</v>
      </c>
      <c r="C4167" s="4" t="s">
        <v>12690</v>
      </c>
      <c r="D4167" s="4" t="s">
        <v>72</v>
      </c>
      <c r="E4167" s="6" t="s">
        <v>2092</v>
      </c>
      <c r="F4167" s="5">
        <f>decoded[[#This Row],[FRT_DEC]]-B4166</f>
        <v>12</v>
      </c>
      <c r="G4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INFO]]))),G4166)</f>
        <v>123</v>
      </c>
    </row>
    <row r="4168" spans="1:7" x14ac:dyDescent="0.25">
      <c r="A4168" s="4" t="s">
        <v>4843</v>
      </c>
      <c r="B4168" s="5">
        <v>335692412016</v>
      </c>
      <c r="C4168" s="4" t="s">
        <v>12691</v>
      </c>
      <c r="D4168" s="4" t="s">
        <v>2045</v>
      </c>
      <c r="E4168" s="6" t="s">
        <v>8170</v>
      </c>
      <c r="F4168" s="5">
        <f>decoded[[#This Row],[FRT_DEC]]-B4167</f>
        <v>345</v>
      </c>
      <c r="G4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INFO]]))),G4167)</f>
        <v>123</v>
      </c>
    </row>
    <row r="4169" spans="1:7" x14ac:dyDescent="0.25">
      <c r="A4169" s="4" t="s">
        <v>4844</v>
      </c>
      <c r="B4169" s="5">
        <v>335692412188</v>
      </c>
      <c r="C4169" s="4" t="s">
        <v>12692</v>
      </c>
      <c r="D4169" s="4" t="s">
        <v>249</v>
      </c>
      <c r="E4169" s="6" t="s">
        <v>7827</v>
      </c>
      <c r="F4169" s="5">
        <f>decoded[[#This Row],[FRT_DEC]]-B4168</f>
        <v>172</v>
      </c>
      <c r="G4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INFO]]))),G4168)</f>
        <v>123</v>
      </c>
    </row>
    <row r="4170" spans="1:7" x14ac:dyDescent="0.25">
      <c r="A4170" s="4" t="s">
        <v>4845</v>
      </c>
      <c r="B4170" s="5">
        <v>335692412217</v>
      </c>
      <c r="C4170" s="4" t="s">
        <v>12693</v>
      </c>
      <c r="D4170" s="4" t="s">
        <v>1099</v>
      </c>
      <c r="E4170" s="6" t="s">
        <v>2093</v>
      </c>
      <c r="F4170" s="5">
        <f>decoded[[#This Row],[FRT_DEC]]-B4169</f>
        <v>29</v>
      </c>
      <c r="G4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INFO]]))),G4169)</f>
        <v>123</v>
      </c>
    </row>
    <row r="4171" spans="1:7" x14ac:dyDescent="0.25">
      <c r="A4171" s="4" t="s">
        <v>4846</v>
      </c>
      <c r="B4171" s="5">
        <v>335692412223</v>
      </c>
      <c r="C4171" s="4" t="s">
        <v>12694</v>
      </c>
      <c r="D4171" s="4" t="s">
        <v>1099</v>
      </c>
      <c r="E4171" s="6" t="s">
        <v>2106</v>
      </c>
      <c r="F4171" s="5">
        <f>decoded[[#This Row],[FRT_DEC]]-B4170</f>
        <v>6</v>
      </c>
      <c r="G4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INFO]]))),G4170)</f>
        <v>123</v>
      </c>
    </row>
    <row r="4172" spans="1:7" x14ac:dyDescent="0.25">
      <c r="A4172" s="4" t="s">
        <v>4847</v>
      </c>
      <c r="B4172" s="5">
        <v>335692412235</v>
      </c>
      <c r="C4172" s="4" t="s">
        <v>12695</v>
      </c>
      <c r="D4172" s="4" t="s">
        <v>40</v>
      </c>
      <c r="E4172" s="6" t="s">
        <v>328</v>
      </c>
      <c r="F4172" s="5">
        <f>decoded[[#This Row],[FRT_DEC]]-B4171</f>
        <v>12</v>
      </c>
      <c r="G4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INFO]]))),G4171)</f>
        <v>123</v>
      </c>
    </row>
    <row r="4173" spans="1:7" x14ac:dyDescent="0.25">
      <c r="A4173" s="4" t="s">
        <v>4848</v>
      </c>
      <c r="B4173" s="5">
        <v>335692412238</v>
      </c>
      <c r="C4173" s="4" t="s">
        <v>12696</v>
      </c>
      <c r="D4173" s="4" t="s">
        <v>330</v>
      </c>
      <c r="E4173" s="6" t="s">
        <v>12697</v>
      </c>
      <c r="F4173" s="5">
        <f>decoded[[#This Row],[FRT_DEC]]-B4172</f>
        <v>3</v>
      </c>
      <c r="G4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INFO]]))),G4172)</f>
        <v>123</v>
      </c>
    </row>
    <row r="4174" spans="1:7" x14ac:dyDescent="0.25">
      <c r="A4174" s="4" t="s">
        <v>4849</v>
      </c>
      <c r="B4174" s="5">
        <v>335692412260</v>
      </c>
      <c r="C4174" s="4" t="s">
        <v>12698</v>
      </c>
      <c r="D4174" s="4" t="s">
        <v>40</v>
      </c>
      <c r="E4174" s="6" t="s">
        <v>724</v>
      </c>
      <c r="F4174" s="5">
        <f>decoded[[#This Row],[FRT_DEC]]-B4173</f>
        <v>22</v>
      </c>
      <c r="G4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INFO]]))),G4173)</f>
        <v>123</v>
      </c>
    </row>
    <row r="4175" spans="1:7" x14ac:dyDescent="0.25">
      <c r="A4175" s="4" t="s">
        <v>4850</v>
      </c>
      <c r="B4175" s="5">
        <v>335692412272</v>
      </c>
      <c r="C4175" s="4" t="s">
        <v>12699</v>
      </c>
      <c r="D4175" s="4" t="s">
        <v>40</v>
      </c>
      <c r="E4175" s="6" t="s">
        <v>45</v>
      </c>
      <c r="F4175" s="5">
        <f>decoded[[#This Row],[FRT_DEC]]-B4174</f>
        <v>12</v>
      </c>
      <c r="G4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INFO]]))),G4174)</f>
        <v>123</v>
      </c>
    </row>
    <row r="4176" spans="1:7" x14ac:dyDescent="0.25">
      <c r="A4176" s="4" t="s">
        <v>4851</v>
      </c>
      <c r="B4176" s="5">
        <v>335692412275</v>
      </c>
      <c r="C4176" s="4" t="s">
        <v>12700</v>
      </c>
      <c r="D4176" s="4" t="s">
        <v>46</v>
      </c>
      <c r="E4176" s="6" t="s">
        <v>6961</v>
      </c>
      <c r="F4176" s="5">
        <f>decoded[[#This Row],[FRT_DEC]]-B4175</f>
        <v>3</v>
      </c>
      <c r="G4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INFO]]))),G4175)</f>
        <v>123</v>
      </c>
    </row>
    <row r="4177" spans="1:7" x14ac:dyDescent="0.25">
      <c r="A4177" s="4" t="s">
        <v>4852</v>
      </c>
      <c r="B4177" s="5">
        <v>335692412283</v>
      </c>
      <c r="C4177" s="4" t="s">
        <v>12701</v>
      </c>
      <c r="D4177" s="4" t="s">
        <v>72</v>
      </c>
      <c r="E4177" s="6" t="s">
        <v>3683</v>
      </c>
      <c r="F4177" s="5">
        <f>decoded[[#This Row],[FRT_DEC]]-B4176</f>
        <v>8</v>
      </c>
      <c r="G4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INFO]]))),G4176)</f>
        <v>123</v>
      </c>
    </row>
    <row r="4178" spans="1:7" x14ac:dyDescent="0.25">
      <c r="A4178" s="4" t="s">
        <v>4853</v>
      </c>
      <c r="B4178" s="5">
        <v>335692412288</v>
      </c>
      <c r="C4178" s="4" t="s">
        <v>12702</v>
      </c>
      <c r="D4178" s="4" t="s">
        <v>72</v>
      </c>
      <c r="E4178" s="6" t="s">
        <v>2088</v>
      </c>
      <c r="F4178" s="5">
        <f>decoded[[#This Row],[FRT_DEC]]-B4177</f>
        <v>5</v>
      </c>
      <c r="G4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INFO]]))),G4177)</f>
        <v>123</v>
      </c>
    </row>
    <row r="4179" spans="1:7" x14ac:dyDescent="0.25">
      <c r="A4179" s="4" t="s">
        <v>4854</v>
      </c>
      <c r="B4179" s="5">
        <v>335692412303</v>
      </c>
      <c r="C4179" s="4" t="s">
        <v>12703</v>
      </c>
      <c r="D4179" s="4" t="s">
        <v>72</v>
      </c>
      <c r="E4179" s="6" t="s">
        <v>2107</v>
      </c>
      <c r="F4179" s="5">
        <f>decoded[[#This Row],[FRT_DEC]]-B4178</f>
        <v>15</v>
      </c>
      <c r="G4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INFO]]))),G4178)</f>
        <v>123</v>
      </c>
    </row>
    <row r="4180" spans="1:7" x14ac:dyDescent="0.25">
      <c r="A4180" s="4" t="s">
        <v>4855</v>
      </c>
      <c r="B4180" s="5">
        <v>335692413142</v>
      </c>
      <c r="C4180" s="4" t="s">
        <v>12704</v>
      </c>
      <c r="D4180" s="4" t="s">
        <v>7938</v>
      </c>
      <c r="E4180" s="6" t="s">
        <v>8184</v>
      </c>
      <c r="F4180" s="5">
        <f>decoded[[#This Row],[FRT_DEC]]-B4179</f>
        <v>839</v>
      </c>
      <c r="G4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INFO]]))),G4179)</f>
        <v>123</v>
      </c>
    </row>
    <row r="4181" spans="1:7" x14ac:dyDescent="0.25">
      <c r="A4181" s="4" t="s">
        <v>4856</v>
      </c>
      <c r="B4181" s="5">
        <v>335692413638</v>
      </c>
      <c r="C4181" s="4" t="s">
        <v>12705</v>
      </c>
      <c r="D4181" s="4" t="s">
        <v>7842</v>
      </c>
      <c r="E4181" s="6" t="s">
        <v>7989</v>
      </c>
      <c r="F4181" s="5">
        <f>decoded[[#This Row],[FRT_DEC]]-B4180</f>
        <v>496</v>
      </c>
      <c r="G4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INFO]]))),G4180)</f>
        <v>123</v>
      </c>
    </row>
    <row r="4182" spans="1:7" x14ac:dyDescent="0.25">
      <c r="A4182" s="4" t="s">
        <v>4857</v>
      </c>
      <c r="B4182" s="5">
        <v>335692413644</v>
      </c>
      <c r="C4182" s="4" t="s">
        <v>12706</v>
      </c>
      <c r="D4182" s="4" t="s">
        <v>2044</v>
      </c>
      <c r="E4182" s="6" t="s">
        <v>3931</v>
      </c>
      <c r="F4182" s="5">
        <f>decoded[[#This Row],[FRT_DEC]]-B4181</f>
        <v>6</v>
      </c>
      <c r="G4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INFO]]))),G4181)</f>
        <v>123</v>
      </c>
    </row>
    <row r="4183" spans="1:7" x14ac:dyDescent="0.25">
      <c r="A4183" s="4" t="s">
        <v>4858</v>
      </c>
      <c r="B4183" s="5">
        <v>335692413649</v>
      </c>
      <c r="C4183" s="4" t="s">
        <v>12707</v>
      </c>
      <c r="D4183" s="4" t="s">
        <v>7938</v>
      </c>
      <c r="E4183" s="6" t="s">
        <v>7991</v>
      </c>
      <c r="F4183" s="5">
        <f>decoded[[#This Row],[FRT_DEC]]-B4182</f>
        <v>5</v>
      </c>
      <c r="G4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INFO]]))),G4182)</f>
        <v>123</v>
      </c>
    </row>
    <row r="4184" spans="1:7" x14ac:dyDescent="0.25">
      <c r="A4184" s="4" t="s">
        <v>4859</v>
      </c>
      <c r="B4184" s="5">
        <v>335692424319</v>
      </c>
      <c r="C4184" s="4" t="s">
        <v>12708</v>
      </c>
      <c r="D4184" s="4" t="s">
        <v>7842</v>
      </c>
      <c r="E4184" s="6" t="s">
        <v>7989</v>
      </c>
      <c r="F4184" s="5">
        <f>decoded[[#This Row],[FRT_DEC]]-B4183</f>
        <v>10670</v>
      </c>
      <c r="G4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INFO]]))),G4183)</f>
        <v>123</v>
      </c>
    </row>
    <row r="4185" spans="1:7" x14ac:dyDescent="0.25">
      <c r="A4185" s="4" t="s">
        <v>4860</v>
      </c>
      <c r="B4185" s="5">
        <v>335692424324</v>
      </c>
      <c r="C4185" s="4" t="s">
        <v>12709</v>
      </c>
      <c r="D4185" s="4" t="s">
        <v>292</v>
      </c>
      <c r="E4185" s="6" t="s">
        <v>12710</v>
      </c>
      <c r="F4185" s="5">
        <f>decoded[[#This Row],[FRT_DEC]]-B4184</f>
        <v>5</v>
      </c>
      <c r="G4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INFO]]))),G4184)</f>
        <v>123</v>
      </c>
    </row>
    <row r="4186" spans="1:7" x14ac:dyDescent="0.25">
      <c r="A4186" s="4" t="s">
        <v>4861</v>
      </c>
      <c r="B4186" s="5">
        <v>335692424328</v>
      </c>
      <c r="C4186" s="4" t="s">
        <v>12711</v>
      </c>
      <c r="D4186" s="4" t="s">
        <v>216</v>
      </c>
      <c r="E4186" s="6" t="s">
        <v>3970</v>
      </c>
      <c r="F4186" s="5">
        <f>decoded[[#This Row],[FRT_DEC]]-B4185</f>
        <v>4</v>
      </c>
      <c r="G4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INFO]]))),G4185)</f>
        <v>123</v>
      </c>
    </row>
    <row r="4187" spans="1:7" x14ac:dyDescent="0.25">
      <c r="A4187" s="4" t="s">
        <v>4862</v>
      </c>
      <c r="B4187" s="5">
        <v>335692424389</v>
      </c>
      <c r="C4187" s="4" t="s">
        <v>12712</v>
      </c>
      <c r="D4187" s="4" t="s">
        <v>221</v>
      </c>
      <c r="E4187" s="6" t="s">
        <v>222</v>
      </c>
      <c r="F4187" s="5">
        <f>decoded[[#This Row],[FRT_DEC]]-B4186</f>
        <v>61</v>
      </c>
      <c r="G4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INFO]]))),G4186)</f>
        <v>123</v>
      </c>
    </row>
    <row r="4188" spans="1:7" x14ac:dyDescent="0.25">
      <c r="A4188" s="4" t="s">
        <v>4863</v>
      </c>
      <c r="B4188" s="5">
        <v>335692424403</v>
      </c>
      <c r="C4188" s="4" t="s">
        <v>12713</v>
      </c>
      <c r="D4188" s="4" t="s">
        <v>40</v>
      </c>
      <c r="E4188" s="6" t="s">
        <v>293</v>
      </c>
      <c r="F4188" s="5">
        <f>decoded[[#This Row],[FRT_DEC]]-B4187</f>
        <v>14</v>
      </c>
      <c r="G4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INFO]]))),G4187)</f>
        <v>123</v>
      </c>
    </row>
    <row r="4189" spans="1:7" x14ac:dyDescent="0.25">
      <c r="A4189" s="4" t="s">
        <v>4864</v>
      </c>
      <c r="B4189" s="5">
        <v>335692424409</v>
      </c>
      <c r="C4189" s="4" t="s">
        <v>12714</v>
      </c>
      <c r="D4189" s="4" t="s">
        <v>2045</v>
      </c>
      <c r="E4189" s="6" t="s">
        <v>8199</v>
      </c>
      <c r="F4189" s="5">
        <f>decoded[[#This Row],[FRT_DEC]]-B4188</f>
        <v>6</v>
      </c>
      <c r="G4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INFO]]))),G4188)</f>
        <v>123</v>
      </c>
    </row>
    <row r="4190" spans="1:7" x14ac:dyDescent="0.25">
      <c r="A4190" s="4" t="s">
        <v>4865</v>
      </c>
      <c r="B4190" s="5">
        <v>335692424412</v>
      </c>
      <c r="C4190" s="4" t="s">
        <v>12715</v>
      </c>
      <c r="D4190" s="4" t="s">
        <v>294</v>
      </c>
      <c r="E4190" s="6" t="s">
        <v>12716</v>
      </c>
      <c r="F4190" s="5">
        <f>decoded[[#This Row],[FRT_DEC]]-B4189</f>
        <v>3</v>
      </c>
      <c r="G4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INFO]]))),G4189)</f>
        <v>123</v>
      </c>
    </row>
    <row r="4191" spans="1:7" x14ac:dyDescent="0.25">
      <c r="A4191" s="4" t="s">
        <v>4866</v>
      </c>
      <c r="B4191" s="5">
        <v>335692424418</v>
      </c>
      <c r="C4191" s="4" t="s">
        <v>12717</v>
      </c>
      <c r="D4191" s="4" t="s">
        <v>7938</v>
      </c>
      <c r="E4191" s="6" t="s">
        <v>7991</v>
      </c>
      <c r="F4191" s="5">
        <f>decoded[[#This Row],[FRT_DEC]]-B4190</f>
        <v>6</v>
      </c>
      <c r="G4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INFO]]))),G4190)</f>
        <v>123</v>
      </c>
    </row>
    <row r="4192" spans="1:7" x14ac:dyDescent="0.25">
      <c r="A4192" s="4" t="s">
        <v>4867</v>
      </c>
      <c r="B4192" s="5">
        <v>335692425361</v>
      </c>
      <c r="C4192" s="4" t="s">
        <v>12718</v>
      </c>
      <c r="D4192" s="4" t="s">
        <v>7842</v>
      </c>
      <c r="E4192" s="6" t="s">
        <v>7993</v>
      </c>
      <c r="F4192" s="5">
        <f>decoded[[#This Row],[FRT_DEC]]-B4191</f>
        <v>943</v>
      </c>
      <c r="G4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INFO]]))),G4191)</f>
        <v>123</v>
      </c>
    </row>
    <row r="4193" spans="1:7" x14ac:dyDescent="0.25">
      <c r="A4193" s="4" t="s">
        <v>4868</v>
      </c>
      <c r="B4193" s="5">
        <v>335692425395</v>
      </c>
      <c r="C4193" s="4" t="s">
        <v>12719</v>
      </c>
      <c r="D4193" s="4" t="s">
        <v>1099</v>
      </c>
      <c r="E4193" s="6" t="s">
        <v>2081</v>
      </c>
      <c r="F4193" s="5">
        <f>decoded[[#This Row],[FRT_DEC]]-B4192</f>
        <v>34</v>
      </c>
      <c r="G4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INFO]]))),G4192)</f>
        <v>123</v>
      </c>
    </row>
    <row r="4194" spans="1:7" x14ac:dyDescent="0.25">
      <c r="A4194" s="4" t="s">
        <v>4869</v>
      </c>
      <c r="B4194" s="5">
        <v>335692425398</v>
      </c>
      <c r="C4194" s="4" t="s">
        <v>12720</v>
      </c>
      <c r="D4194" s="4" t="s">
        <v>1099</v>
      </c>
      <c r="E4194" s="6" t="s">
        <v>2089</v>
      </c>
      <c r="F4194" s="5">
        <f>decoded[[#This Row],[FRT_DEC]]-B4193</f>
        <v>3</v>
      </c>
      <c r="G4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INFO]]))),G4193)</f>
        <v>123</v>
      </c>
    </row>
    <row r="4195" spans="1:7" x14ac:dyDescent="0.25">
      <c r="A4195" s="4" t="s">
        <v>4870</v>
      </c>
      <c r="B4195" s="5">
        <v>335692425406</v>
      </c>
      <c r="C4195" s="4" t="s">
        <v>12721</v>
      </c>
      <c r="D4195" s="4" t="s">
        <v>72</v>
      </c>
      <c r="E4195" s="6" t="s">
        <v>2090</v>
      </c>
      <c r="F4195" s="5">
        <f>decoded[[#This Row],[FRT_DEC]]-B4194</f>
        <v>8</v>
      </c>
      <c r="G4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INFO]]))),G4194)</f>
        <v>123</v>
      </c>
    </row>
    <row r="4196" spans="1:7" x14ac:dyDescent="0.25">
      <c r="A4196" s="4" t="s">
        <v>4872</v>
      </c>
      <c r="B4196" s="5">
        <v>335692425421</v>
      </c>
      <c r="C4196" s="4" t="s">
        <v>12722</v>
      </c>
      <c r="D4196" s="4" t="s">
        <v>6</v>
      </c>
      <c r="E4196" s="6" t="s">
        <v>12723</v>
      </c>
      <c r="F4196" s="5">
        <f>decoded[[#This Row],[FRT_DEC]]-B4195</f>
        <v>15</v>
      </c>
      <c r="G4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INFO]]))),G4195)</f>
        <v>124</v>
      </c>
    </row>
    <row r="4197" spans="1:7" x14ac:dyDescent="0.25">
      <c r="A4197" s="4" t="s">
        <v>4873</v>
      </c>
      <c r="B4197" s="5">
        <v>335692425446</v>
      </c>
      <c r="C4197" s="4" t="s">
        <v>12724</v>
      </c>
      <c r="D4197" s="4" t="s">
        <v>72</v>
      </c>
      <c r="E4197" s="6" t="s">
        <v>2092</v>
      </c>
      <c r="F4197" s="5">
        <f>decoded[[#This Row],[FRT_DEC]]-B4196</f>
        <v>25</v>
      </c>
      <c r="G4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INFO]]))),G4196)</f>
        <v>124</v>
      </c>
    </row>
    <row r="4198" spans="1:7" x14ac:dyDescent="0.25">
      <c r="A4198" s="4" t="s">
        <v>4874</v>
      </c>
      <c r="B4198" s="5">
        <v>335692425469</v>
      </c>
      <c r="C4198" s="4" t="s">
        <v>12725</v>
      </c>
      <c r="D4198" s="4" t="s">
        <v>3671</v>
      </c>
      <c r="E4198" s="6" t="s">
        <v>12726</v>
      </c>
      <c r="F4198" s="5">
        <f>decoded[[#This Row],[FRT_DEC]]-B4197</f>
        <v>23</v>
      </c>
      <c r="G4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INFO]]))),G4197)</f>
        <v>124</v>
      </c>
    </row>
    <row r="4199" spans="1:7" x14ac:dyDescent="0.25">
      <c r="A4199" s="4" t="s">
        <v>4875</v>
      </c>
      <c r="B4199" s="5">
        <v>335692425472</v>
      </c>
      <c r="C4199" s="4" t="s">
        <v>12727</v>
      </c>
      <c r="D4199" s="4" t="s">
        <v>3671</v>
      </c>
      <c r="E4199" s="6" t="s">
        <v>7881</v>
      </c>
      <c r="F4199" s="5">
        <f>decoded[[#This Row],[FRT_DEC]]-B4198</f>
        <v>3</v>
      </c>
      <c r="G4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INFO]]))),G4198)</f>
        <v>124</v>
      </c>
    </row>
    <row r="4200" spans="1:7" x14ac:dyDescent="0.25">
      <c r="A4200" s="4" t="s">
        <v>4876</v>
      </c>
      <c r="B4200" s="5">
        <v>335692426383</v>
      </c>
      <c r="C4200" s="4" t="s">
        <v>12728</v>
      </c>
      <c r="D4200" s="4" t="s">
        <v>249</v>
      </c>
      <c r="E4200" s="6" t="s">
        <v>7854</v>
      </c>
      <c r="F4200" s="5">
        <f>decoded[[#This Row],[FRT_DEC]]-B4199</f>
        <v>911</v>
      </c>
      <c r="G4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INFO]]))),G4199)</f>
        <v>124</v>
      </c>
    </row>
    <row r="4201" spans="1:7" x14ac:dyDescent="0.25">
      <c r="A4201" s="4" t="s">
        <v>4877</v>
      </c>
      <c r="B4201" s="5">
        <v>335692426388</v>
      </c>
      <c r="C4201" s="4" t="s">
        <v>12729</v>
      </c>
      <c r="D4201" s="4" t="s">
        <v>7938</v>
      </c>
      <c r="E4201" s="6" t="s">
        <v>7998</v>
      </c>
      <c r="F4201" s="5">
        <f>decoded[[#This Row],[FRT_DEC]]-B4200</f>
        <v>5</v>
      </c>
      <c r="G4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INFO]]))),G4200)</f>
        <v>124</v>
      </c>
    </row>
    <row r="4202" spans="1:7" x14ac:dyDescent="0.25">
      <c r="A4202" s="4" t="s">
        <v>4878</v>
      </c>
      <c r="B4202" s="5">
        <v>335692430016</v>
      </c>
      <c r="C4202" s="4" t="s">
        <v>12730</v>
      </c>
      <c r="D4202" s="4" t="s">
        <v>5</v>
      </c>
      <c r="E4202" s="6" t="s">
        <v>12731</v>
      </c>
      <c r="F4202" s="5">
        <f>decoded[[#This Row],[FRT_DEC]]-B4201</f>
        <v>3628</v>
      </c>
      <c r="G4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INFO]]))),G4201)</f>
        <v>124</v>
      </c>
    </row>
    <row r="4203" spans="1:7" x14ac:dyDescent="0.25">
      <c r="A4203" s="4" t="s">
        <v>4879</v>
      </c>
      <c r="B4203" s="5">
        <v>335692430018</v>
      </c>
      <c r="C4203" s="4" t="s">
        <v>12732</v>
      </c>
      <c r="D4203" s="4" t="s">
        <v>5</v>
      </c>
      <c r="E4203" s="6" t="s">
        <v>7877</v>
      </c>
      <c r="F4203" s="5">
        <f>decoded[[#This Row],[FRT_DEC]]-B4202</f>
        <v>2</v>
      </c>
      <c r="G4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INFO]]))),G4202)</f>
        <v>124</v>
      </c>
    </row>
    <row r="4204" spans="1:7" x14ac:dyDescent="0.25">
      <c r="A4204" s="4" t="s">
        <v>4880</v>
      </c>
      <c r="B4204" s="5">
        <v>335692430020</v>
      </c>
      <c r="C4204" s="4" t="s">
        <v>12733</v>
      </c>
      <c r="D4204" s="4" t="s">
        <v>3686</v>
      </c>
      <c r="E4204" s="6" t="s">
        <v>12734</v>
      </c>
      <c r="F4204" s="5">
        <f>decoded[[#This Row],[FRT_DEC]]-B4203</f>
        <v>2</v>
      </c>
      <c r="G4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INFO]]))),G4203)</f>
        <v>124</v>
      </c>
    </row>
    <row r="4205" spans="1:7" x14ac:dyDescent="0.25">
      <c r="A4205" s="4" t="s">
        <v>4881</v>
      </c>
      <c r="B4205" s="5">
        <v>335692430024</v>
      </c>
      <c r="C4205" s="4" t="s">
        <v>12735</v>
      </c>
      <c r="D4205" s="4" t="s">
        <v>3686</v>
      </c>
      <c r="E4205" s="6" t="s">
        <v>7878</v>
      </c>
      <c r="F4205" s="5">
        <f>decoded[[#This Row],[FRT_DEC]]-B4204</f>
        <v>4</v>
      </c>
      <c r="G4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INFO]]))),G4204)</f>
        <v>124</v>
      </c>
    </row>
    <row r="4206" spans="1:7" x14ac:dyDescent="0.25">
      <c r="A4206" s="4" t="s">
        <v>4882</v>
      </c>
      <c r="B4206" s="5">
        <v>335692430032</v>
      </c>
      <c r="C4206" s="4" t="s">
        <v>12736</v>
      </c>
      <c r="D4206" s="4" t="s">
        <v>7842</v>
      </c>
      <c r="E4206" s="6" t="s">
        <v>8006</v>
      </c>
      <c r="F4206" s="5">
        <f>decoded[[#This Row],[FRT_DEC]]-B4205</f>
        <v>8</v>
      </c>
      <c r="G4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INFO]]))),G4205)</f>
        <v>124</v>
      </c>
    </row>
    <row r="4207" spans="1:7" x14ac:dyDescent="0.25">
      <c r="A4207" s="4" t="s">
        <v>4883</v>
      </c>
      <c r="B4207" s="5">
        <v>335692430042</v>
      </c>
      <c r="C4207" s="4" t="s">
        <v>12737</v>
      </c>
      <c r="D4207" s="4" t="s">
        <v>241</v>
      </c>
      <c r="E4207" s="6" t="s">
        <v>2110</v>
      </c>
      <c r="F4207" s="5">
        <f>decoded[[#This Row],[FRT_DEC]]-B4206</f>
        <v>10</v>
      </c>
      <c r="G4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INFO]]))),G4206)</f>
        <v>124</v>
      </c>
    </row>
    <row r="4208" spans="1:7" x14ac:dyDescent="0.25">
      <c r="A4208" s="4" t="s">
        <v>4884</v>
      </c>
      <c r="B4208" s="5">
        <v>335692430045</v>
      </c>
      <c r="C4208" s="4" t="s">
        <v>12738</v>
      </c>
      <c r="D4208" s="4" t="s">
        <v>243</v>
      </c>
      <c r="E4208" s="6" t="s">
        <v>3984</v>
      </c>
      <c r="F4208" s="5">
        <f>decoded[[#This Row],[FRT_DEC]]-B4207</f>
        <v>3</v>
      </c>
      <c r="G4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INFO]]))),G4207)</f>
        <v>124</v>
      </c>
    </row>
    <row r="4209" spans="1:7" x14ac:dyDescent="0.25">
      <c r="A4209" s="4" t="s">
        <v>4886</v>
      </c>
      <c r="B4209" s="5">
        <v>335692430050</v>
      </c>
      <c r="C4209" s="4" t="s">
        <v>12739</v>
      </c>
      <c r="D4209" s="4" t="s">
        <v>1099</v>
      </c>
      <c r="E4209" s="6" t="s">
        <v>2093</v>
      </c>
      <c r="F4209" s="5">
        <f>decoded[[#This Row],[FRT_DEC]]-B4208</f>
        <v>5</v>
      </c>
      <c r="G4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INFO]]))),G4208)</f>
        <v>124</v>
      </c>
    </row>
    <row r="4210" spans="1:7" x14ac:dyDescent="0.25">
      <c r="A4210" s="4" t="s">
        <v>4888</v>
      </c>
      <c r="B4210" s="5">
        <v>335692430055</v>
      </c>
      <c r="C4210" s="4" t="s">
        <v>12740</v>
      </c>
      <c r="D4210" s="4" t="s">
        <v>72</v>
      </c>
      <c r="E4210" s="6" t="s">
        <v>2094</v>
      </c>
      <c r="F4210" s="5">
        <f>decoded[[#This Row],[FRT_DEC]]-B4209</f>
        <v>5</v>
      </c>
      <c r="G4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INFO]]))),G4209)</f>
        <v>124</v>
      </c>
    </row>
    <row r="4211" spans="1:7" x14ac:dyDescent="0.25">
      <c r="A4211" s="4" t="s">
        <v>4890</v>
      </c>
      <c r="B4211" s="5">
        <v>335692430061</v>
      </c>
      <c r="C4211" s="4" t="s">
        <v>12741</v>
      </c>
      <c r="D4211" s="4" t="s">
        <v>72</v>
      </c>
      <c r="E4211" s="6" t="s">
        <v>2095</v>
      </c>
      <c r="F4211" s="5">
        <f>decoded[[#This Row],[FRT_DEC]]-B4210</f>
        <v>6</v>
      </c>
      <c r="G4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INFO]]))),G4210)</f>
        <v>124</v>
      </c>
    </row>
    <row r="4212" spans="1:7" x14ac:dyDescent="0.25">
      <c r="A4212" s="4" t="s">
        <v>4891</v>
      </c>
      <c r="B4212" s="5">
        <v>335692430074</v>
      </c>
      <c r="C4212" s="4" t="s">
        <v>12742</v>
      </c>
      <c r="D4212" s="4" t="s">
        <v>246</v>
      </c>
      <c r="E4212" s="6" t="s">
        <v>12743</v>
      </c>
      <c r="F4212" s="5">
        <f>decoded[[#This Row],[FRT_DEC]]-B4211</f>
        <v>13</v>
      </c>
      <c r="G4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INFO]]))),G4211)</f>
        <v>124</v>
      </c>
    </row>
    <row r="4213" spans="1:7" x14ac:dyDescent="0.25">
      <c r="A4213" s="4" t="s">
        <v>4892</v>
      </c>
      <c r="B4213" s="5">
        <v>335692430078</v>
      </c>
      <c r="C4213" s="4" t="s">
        <v>12744</v>
      </c>
      <c r="D4213" s="4" t="s">
        <v>7938</v>
      </c>
      <c r="E4213" s="6" t="s">
        <v>8012</v>
      </c>
      <c r="F4213" s="5">
        <f>decoded[[#This Row],[FRT_DEC]]-B4212</f>
        <v>4</v>
      </c>
      <c r="G4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INFO]]))),G4212)</f>
        <v>124</v>
      </c>
    </row>
    <row r="4214" spans="1:7" x14ac:dyDescent="0.25">
      <c r="A4214" s="4" t="s">
        <v>4893</v>
      </c>
      <c r="B4214" s="5">
        <v>335692430471</v>
      </c>
      <c r="C4214" s="4" t="s">
        <v>12745</v>
      </c>
      <c r="D4214" s="4" t="s">
        <v>7842</v>
      </c>
      <c r="E4214" s="6" t="s">
        <v>8130</v>
      </c>
      <c r="F4214" s="5">
        <f>decoded[[#This Row],[FRT_DEC]]-B4213</f>
        <v>393</v>
      </c>
      <c r="G4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INFO]]))),G4213)</f>
        <v>124</v>
      </c>
    </row>
    <row r="4215" spans="1:7" x14ac:dyDescent="0.25">
      <c r="A4215" s="4" t="s">
        <v>4894</v>
      </c>
      <c r="B4215" s="5">
        <v>335692430478</v>
      </c>
      <c r="C4215" s="4" t="s">
        <v>12746</v>
      </c>
      <c r="D4215" s="4" t="s">
        <v>1099</v>
      </c>
      <c r="E4215" s="6" t="s">
        <v>2096</v>
      </c>
      <c r="F4215" s="5">
        <f>decoded[[#This Row],[FRT_DEC]]-B4214</f>
        <v>7</v>
      </c>
      <c r="G4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INFO]]))),G4214)</f>
        <v>124</v>
      </c>
    </row>
    <row r="4216" spans="1:7" x14ac:dyDescent="0.25">
      <c r="A4216" s="4" t="s">
        <v>4895</v>
      </c>
      <c r="B4216" s="5">
        <v>335692430483</v>
      </c>
      <c r="C4216" s="4" t="s">
        <v>12747</v>
      </c>
      <c r="D4216" s="4" t="s">
        <v>72</v>
      </c>
      <c r="E4216" s="6" t="s">
        <v>2097</v>
      </c>
      <c r="F4216" s="5">
        <f>decoded[[#This Row],[FRT_DEC]]-B4215</f>
        <v>5</v>
      </c>
      <c r="G4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INFO]]))),G4215)</f>
        <v>124</v>
      </c>
    </row>
    <row r="4217" spans="1:7" x14ac:dyDescent="0.25">
      <c r="A4217" s="4" t="s">
        <v>4896</v>
      </c>
      <c r="B4217" s="5">
        <v>335692430495</v>
      </c>
      <c r="C4217" s="4" t="s">
        <v>12748</v>
      </c>
      <c r="D4217" s="4" t="s">
        <v>3672</v>
      </c>
      <c r="E4217" s="6" t="s">
        <v>5328</v>
      </c>
      <c r="F4217" s="5">
        <f>decoded[[#This Row],[FRT_DEC]]-B4216</f>
        <v>12</v>
      </c>
      <c r="G4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INFO]]))),G4216)</f>
        <v>124</v>
      </c>
    </row>
    <row r="4218" spans="1:7" x14ac:dyDescent="0.25">
      <c r="A4218" s="4" t="s">
        <v>4897</v>
      </c>
      <c r="B4218" s="5">
        <v>335692431231</v>
      </c>
      <c r="C4218" s="4" t="s">
        <v>12749</v>
      </c>
      <c r="D4218" s="4" t="s">
        <v>262</v>
      </c>
      <c r="E4218" s="6" t="s">
        <v>5329</v>
      </c>
      <c r="F4218" s="5">
        <f>decoded[[#This Row],[FRT_DEC]]-B4217</f>
        <v>736</v>
      </c>
      <c r="G4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INFO]]))),G4217)</f>
        <v>124</v>
      </c>
    </row>
    <row r="4219" spans="1:7" x14ac:dyDescent="0.25">
      <c r="A4219" s="4" t="s">
        <v>4898</v>
      </c>
      <c r="B4219" s="5">
        <v>335692431238</v>
      </c>
      <c r="C4219" s="4" t="s">
        <v>12750</v>
      </c>
      <c r="D4219" s="4" t="s">
        <v>7938</v>
      </c>
      <c r="E4219" s="6" t="s">
        <v>8136</v>
      </c>
      <c r="F4219" s="5">
        <f>decoded[[#This Row],[FRT_DEC]]-B4218</f>
        <v>7</v>
      </c>
      <c r="G4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INFO]]))),G4218)</f>
        <v>124</v>
      </c>
    </row>
    <row r="4220" spans="1:7" x14ac:dyDescent="0.25">
      <c r="A4220" s="4" t="s">
        <v>4899</v>
      </c>
      <c r="B4220" s="5">
        <v>335692432577</v>
      </c>
      <c r="C4220" s="4" t="s">
        <v>12751</v>
      </c>
      <c r="D4220" s="4" t="s">
        <v>84</v>
      </c>
      <c r="E4220" s="6" t="s">
        <v>3977</v>
      </c>
      <c r="F4220" s="5">
        <f>decoded[[#This Row],[FRT_DEC]]-B4219</f>
        <v>1339</v>
      </c>
      <c r="G4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INFO]]))),G4219)</f>
        <v>124</v>
      </c>
    </row>
    <row r="4221" spans="1:7" x14ac:dyDescent="0.25">
      <c r="A4221" s="4" t="s">
        <v>4900</v>
      </c>
      <c r="B4221" s="5">
        <v>335692432579</v>
      </c>
      <c r="C4221" s="4" t="s">
        <v>12752</v>
      </c>
      <c r="D4221" s="4" t="s">
        <v>3684</v>
      </c>
      <c r="E4221" s="6" t="s">
        <v>12753</v>
      </c>
      <c r="F4221" s="5">
        <f>decoded[[#This Row],[FRT_DEC]]-B4220</f>
        <v>2</v>
      </c>
      <c r="G4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INFO]]))),G4220)</f>
        <v>124</v>
      </c>
    </row>
    <row r="4222" spans="1:7" x14ac:dyDescent="0.25">
      <c r="A4222" s="4" t="s">
        <v>4901</v>
      </c>
      <c r="B4222" s="5">
        <v>335692432585</v>
      </c>
      <c r="C4222" s="4" t="s">
        <v>12754</v>
      </c>
      <c r="D4222" s="4" t="s">
        <v>3684</v>
      </c>
      <c r="E4222" s="6" t="s">
        <v>7879</v>
      </c>
      <c r="F4222" s="5">
        <f>decoded[[#This Row],[FRT_DEC]]-B4221</f>
        <v>6</v>
      </c>
      <c r="G4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INFO]]))),G4221)</f>
        <v>124</v>
      </c>
    </row>
    <row r="4223" spans="1:7" x14ac:dyDescent="0.25">
      <c r="A4223" s="4" t="s">
        <v>4902</v>
      </c>
      <c r="B4223" s="5">
        <v>335692432605</v>
      </c>
      <c r="C4223" s="4" t="s">
        <v>12755</v>
      </c>
      <c r="D4223" s="4" t="s">
        <v>85</v>
      </c>
      <c r="E4223" s="6" t="s">
        <v>263</v>
      </c>
      <c r="F4223" s="5">
        <f>decoded[[#This Row],[FRT_DEC]]-B4222</f>
        <v>20</v>
      </c>
      <c r="G4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INFO]]))),G4222)</f>
        <v>124</v>
      </c>
    </row>
    <row r="4224" spans="1:7" x14ac:dyDescent="0.25">
      <c r="A4224" s="4" t="s">
        <v>4903</v>
      </c>
      <c r="B4224" s="5">
        <v>335692432744</v>
      </c>
      <c r="C4224" s="4" t="s">
        <v>12756</v>
      </c>
      <c r="D4224" s="4" t="s">
        <v>87</v>
      </c>
      <c r="E4224" s="6" t="s">
        <v>3695</v>
      </c>
      <c r="F4224" s="5">
        <f>decoded[[#This Row],[FRT_DEC]]-B4223</f>
        <v>139</v>
      </c>
      <c r="G4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INFO]]))),G4223)</f>
        <v>124</v>
      </c>
    </row>
    <row r="4225" spans="1:7" x14ac:dyDescent="0.25">
      <c r="A4225" s="4" t="s">
        <v>4904</v>
      </c>
      <c r="B4225" s="5">
        <v>335692432913</v>
      </c>
      <c r="C4225" s="4" t="s">
        <v>12757</v>
      </c>
      <c r="D4225" s="4" t="s">
        <v>43</v>
      </c>
      <c r="E4225" s="6" t="s">
        <v>5318</v>
      </c>
      <c r="F4225" s="5">
        <f>decoded[[#This Row],[FRT_DEC]]-B4224</f>
        <v>169</v>
      </c>
      <c r="G4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INFO]]))),G4224)</f>
        <v>124</v>
      </c>
    </row>
    <row r="4226" spans="1:7" x14ac:dyDescent="0.25">
      <c r="A4226" s="4" t="s">
        <v>4905</v>
      </c>
      <c r="B4226" s="5">
        <v>335692432917</v>
      </c>
      <c r="C4226" s="4" t="s">
        <v>12758</v>
      </c>
      <c r="D4226" s="4" t="s">
        <v>3685</v>
      </c>
      <c r="E4226" s="6" t="s">
        <v>12759</v>
      </c>
      <c r="F4226" s="5">
        <f>decoded[[#This Row],[FRT_DEC]]-B4225</f>
        <v>4</v>
      </c>
      <c r="G4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INFO]]))),G4225)</f>
        <v>124</v>
      </c>
    </row>
    <row r="4227" spans="1:7" x14ac:dyDescent="0.25">
      <c r="A4227" s="4" t="s">
        <v>4906</v>
      </c>
      <c r="B4227" s="5">
        <v>335692432920</v>
      </c>
      <c r="C4227" s="4" t="s">
        <v>12760</v>
      </c>
      <c r="D4227" s="4" t="s">
        <v>3685</v>
      </c>
      <c r="E4227" s="6" t="s">
        <v>7880</v>
      </c>
      <c r="F4227" s="5">
        <f>decoded[[#This Row],[FRT_DEC]]-B4226</f>
        <v>3</v>
      </c>
      <c r="G4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INFO]]))),G4226)</f>
        <v>124</v>
      </c>
    </row>
    <row r="4228" spans="1:7" x14ac:dyDescent="0.25">
      <c r="A4228" s="4" t="s">
        <v>4907</v>
      </c>
      <c r="B4228" s="5">
        <v>335692432943</v>
      </c>
      <c r="C4228" s="4" t="s">
        <v>12761</v>
      </c>
      <c r="D4228" s="4" t="s">
        <v>7842</v>
      </c>
      <c r="E4228" s="6" t="s">
        <v>7845</v>
      </c>
      <c r="F4228" s="5">
        <f>decoded[[#This Row],[FRT_DEC]]-B4227</f>
        <v>23</v>
      </c>
      <c r="G4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INFO]]))),G4227)</f>
        <v>124</v>
      </c>
    </row>
    <row r="4229" spans="1:7" x14ac:dyDescent="0.25">
      <c r="A4229" s="4" t="s">
        <v>4908</v>
      </c>
      <c r="B4229" s="5">
        <v>335692432950</v>
      </c>
      <c r="C4229" s="4" t="s">
        <v>12762</v>
      </c>
      <c r="D4229" s="4" t="s">
        <v>7938</v>
      </c>
      <c r="E4229" s="6" t="s">
        <v>8149</v>
      </c>
      <c r="F4229" s="5">
        <f>decoded[[#This Row],[FRT_DEC]]-B4228</f>
        <v>7</v>
      </c>
      <c r="G4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INFO]]))),G4228)</f>
        <v>124</v>
      </c>
    </row>
    <row r="4230" spans="1:7" x14ac:dyDescent="0.25">
      <c r="A4230" s="4" t="s">
        <v>4909</v>
      </c>
      <c r="B4230" s="5">
        <v>335692432954</v>
      </c>
      <c r="C4230" s="4" t="s">
        <v>12763</v>
      </c>
      <c r="D4230" s="4" t="s">
        <v>7842</v>
      </c>
      <c r="E4230" s="6" t="s">
        <v>8151</v>
      </c>
      <c r="F4230" s="5">
        <f>decoded[[#This Row],[FRT_DEC]]-B4229</f>
        <v>4</v>
      </c>
      <c r="G4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INFO]]))),G4229)</f>
        <v>124</v>
      </c>
    </row>
    <row r="4231" spans="1:7" x14ac:dyDescent="0.25">
      <c r="A4231" s="4" t="s">
        <v>4910</v>
      </c>
      <c r="B4231" s="5">
        <v>335692432966</v>
      </c>
      <c r="C4231" s="4" t="s">
        <v>12764</v>
      </c>
      <c r="D4231" s="4" t="s">
        <v>1099</v>
      </c>
      <c r="E4231" s="6" t="s">
        <v>2098</v>
      </c>
      <c r="F4231" s="5">
        <f>decoded[[#This Row],[FRT_DEC]]-B4230</f>
        <v>12</v>
      </c>
      <c r="G4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INFO]]))),G4230)</f>
        <v>124</v>
      </c>
    </row>
    <row r="4232" spans="1:7" x14ac:dyDescent="0.25">
      <c r="A4232" s="4" t="s">
        <v>4911</v>
      </c>
      <c r="B4232" s="5">
        <v>335692432972</v>
      </c>
      <c r="C4232" s="4" t="s">
        <v>12765</v>
      </c>
      <c r="D4232" s="4" t="s">
        <v>72</v>
      </c>
      <c r="E4232" s="6" t="s">
        <v>2099</v>
      </c>
      <c r="F4232" s="5">
        <f>decoded[[#This Row],[FRT_DEC]]-B4231</f>
        <v>6</v>
      </c>
      <c r="G4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INFO]]))),G4231)</f>
        <v>124</v>
      </c>
    </row>
    <row r="4233" spans="1:7" x14ac:dyDescent="0.25">
      <c r="A4233" s="4" t="s">
        <v>4912</v>
      </c>
      <c r="B4233" s="5">
        <v>335692432994</v>
      </c>
      <c r="C4233" s="4" t="s">
        <v>12766</v>
      </c>
      <c r="D4233" s="4" t="s">
        <v>1099</v>
      </c>
      <c r="E4233" s="6" t="s">
        <v>2100</v>
      </c>
      <c r="F4233" s="5">
        <f>decoded[[#This Row],[FRT_DEC]]-B4232</f>
        <v>22</v>
      </c>
      <c r="G4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INFO]]))),G4232)</f>
        <v>124</v>
      </c>
    </row>
    <row r="4234" spans="1:7" x14ac:dyDescent="0.25">
      <c r="A4234" s="4" t="s">
        <v>4913</v>
      </c>
      <c r="B4234" s="5">
        <v>335692433000</v>
      </c>
      <c r="C4234" s="4" t="s">
        <v>12767</v>
      </c>
      <c r="D4234" s="4" t="s">
        <v>72</v>
      </c>
      <c r="E4234" s="6" t="s">
        <v>2101</v>
      </c>
      <c r="F4234" s="5">
        <f>decoded[[#This Row],[FRT_DEC]]-B4233</f>
        <v>6</v>
      </c>
      <c r="G4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INFO]]))),G4233)</f>
        <v>124</v>
      </c>
    </row>
    <row r="4235" spans="1:7" x14ac:dyDescent="0.25">
      <c r="A4235" s="4" t="s">
        <v>4914</v>
      </c>
      <c r="B4235" s="5">
        <v>335692433022</v>
      </c>
      <c r="C4235" s="4" t="s">
        <v>12768</v>
      </c>
      <c r="D4235" s="4" t="s">
        <v>1099</v>
      </c>
      <c r="E4235" s="6" t="s">
        <v>2102</v>
      </c>
      <c r="F4235" s="5">
        <f>decoded[[#This Row],[FRT_DEC]]-B4234</f>
        <v>22</v>
      </c>
      <c r="G4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INFO]]))),G4234)</f>
        <v>124</v>
      </c>
    </row>
    <row r="4236" spans="1:7" x14ac:dyDescent="0.25">
      <c r="A4236" s="4" t="s">
        <v>4915</v>
      </c>
      <c r="B4236" s="5">
        <v>335692433027</v>
      </c>
      <c r="C4236" s="4" t="s">
        <v>12769</v>
      </c>
      <c r="D4236" s="4" t="s">
        <v>72</v>
      </c>
      <c r="E4236" s="6" t="s">
        <v>2103</v>
      </c>
      <c r="F4236" s="5">
        <f>decoded[[#This Row],[FRT_DEC]]-B4235</f>
        <v>5</v>
      </c>
      <c r="G4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INFO]]))),G4235)</f>
        <v>124</v>
      </c>
    </row>
    <row r="4237" spans="1:7" x14ac:dyDescent="0.25">
      <c r="A4237" s="4" t="s">
        <v>4916</v>
      </c>
      <c r="B4237" s="5">
        <v>335692433042</v>
      </c>
      <c r="C4237" s="4" t="s">
        <v>12770</v>
      </c>
      <c r="D4237" s="4" t="s">
        <v>40</v>
      </c>
      <c r="E4237" s="6" t="s">
        <v>2042</v>
      </c>
      <c r="F4237" s="5">
        <f>decoded[[#This Row],[FRT_DEC]]-B4236</f>
        <v>15</v>
      </c>
      <c r="G4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INFO]]))),G4236)</f>
        <v>124</v>
      </c>
    </row>
    <row r="4238" spans="1:7" x14ac:dyDescent="0.25">
      <c r="A4238" s="4" t="s">
        <v>4917</v>
      </c>
      <c r="B4238" s="5">
        <v>335692433045</v>
      </c>
      <c r="C4238" s="4" t="s">
        <v>12771</v>
      </c>
      <c r="D4238" s="4" t="s">
        <v>2043</v>
      </c>
      <c r="E4238" s="6" t="s">
        <v>12772</v>
      </c>
      <c r="F4238" s="5">
        <f>decoded[[#This Row],[FRT_DEC]]-B4237</f>
        <v>3</v>
      </c>
      <c r="G4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INFO]]))),G4237)</f>
        <v>124</v>
      </c>
    </row>
    <row r="4239" spans="1:7" ht="30" x14ac:dyDescent="0.25">
      <c r="A4239" s="4" t="s">
        <v>4918</v>
      </c>
      <c r="B4239" s="5">
        <v>335692433075</v>
      </c>
      <c r="C4239" s="4" t="s">
        <v>12773</v>
      </c>
      <c r="D4239" s="4" t="s">
        <v>241</v>
      </c>
      <c r="E4239" s="6" t="s">
        <v>2111</v>
      </c>
      <c r="F4239" s="5">
        <f>decoded[[#This Row],[FRT_DEC]]-B4238</f>
        <v>30</v>
      </c>
      <c r="G4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INFO]]))),G4238)</f>
        <v>124</v>
      </c>
    </row>
    <row r="4240" spans="1:7" x14ac:dyDescent="0.25">
      <c r="A4240" s="4" t="s">
        <v>4919</v>
      </c>
      <c r="B4240" s="5">
        <v>335692433079</v>
      </c>
      <c r="C4240" s="4" t="s">
        <v>12774</v>
      </c>
      <c r="D4240" s="4" t="s">
        <v>243</v>
      </c>
      <c r="E4240" s="6" t="s">
        <v>3939</v>
      </c>
      <c r="F4240" s="5">
        <f>decoded[[#This Row],[FRT_DEC]]-B4239</f>
        <v>4</v>
      </c>
      <c r="G4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INFO]]))),G4239)</f>
        <v>124</v>
      </c>
    </row>
    <row r="4241" spans="1:7" x14ac:dyDescent="0.25">
      <c r="A4241" s="4" t="s">
        <v>4920</v>
      </c>
      <c r="B4241" s="5">
        <v>335692433123</v>
      </c>
      <c r="C4241" s="4" t="s">
        <v>12775</v>
      </c>
      <c r="D4241" s="4" t="s">
        <v>40</v>
      </c>
      <c r="E4241" s="6" t="s">
        <v>44</v>
      </c>
      <c r="F4241" s="5">
        <f>decoded[[#This Row],[FRT_DEC]]-B4240</f>
        <v>44</v>
      </c>
      <c r="G4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INFO]]))),G4240)</f>
        <v>124</v>
      </c>
    </row>
    <row r="4242" spans="1:7" x14ac:dyDescent="0.25">
      <c r="A4242" s="4" t="s">
        <v>4921</v>
      </c>
      <c r="B4242" s="5">
        <v>335692433129</v>
      </c>
      <c r="C4242" s="4" t="s">
        <v>12776</v>
      </c>
      <c r="D4242" s="4" t="s">
        <v>246</v>
      </c>
      <c r="E4242" s="6" t="s">
        <v>12777</v>
      </c>
      <c r="F4242" s="5">
        <f>decoded[[#This Row],[FRT_DEC]]-B4241</f>
        <v>6</v>
      </c>
      <c r="G4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INFO]]))),G4241)</f>
        <v>124</v>
      </c>
    </row>
    <row r="4243" spans="1:7" x14ac:dyDescent="0.25">
      <c r="A4243" s="4" t="s">
        <v>4922</v>
      </c>
      <c r="B4243" s="5">
        <v>335692433135</v>
      </c>
      <c r="C4243" s="4" t="s">
        <v>12778</v>
      </c>
      <c r="D4243" s="4" t="s">
        <v>1099</v>
      </c>
      <c r="E4243" s="6" t="s">
        <v>2104</v>
      </c>
      <c r="F4243" s="5">
        <f>decoded[[#This Row],[FRT_DEC]]-B4242</f>
        <v>6</v>
      </c>
      <c r="G4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INFO]]))),G4242)</f>
        <v>124</v>
      </c>
    </row>
    <row r="4244" spans="1:7" x14ac:dyDescent="0.25">
      <c r="A4244" s="4" t="s">
        <v>4923</v>
      </c>
      <c r="B4244" s="5">
        <v>335692433140</v>
      </c>
      <c r="C4244" s="4" t="s">
        <v>12779</v>
      </c>
      <c r="D4244" s="4" t="s">
        <v>1099</v>
      </c>
      <c r="E4244" s="6" t="s">
        <v>2105</v>
      </c>
      <c r="F4244" s="5">
        <f>decoded[[#This Row],[FRT_DEC]]-B4243</f>
        <v>5</v>
      </c>
      <c r="G4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INFO]]))),G4243)</f>
        <v>124</v>
      </c>
    </row>
    <row r="4245" spans="1:7" x14ac:dyDescent="0.25">
      <c r="A4245" s="4" t="s">
        <v>4924</v>
      </c>
      <c r="B4245" s="5">
        <v>335692433153</v>
      </c>
      <c r="C4245" s="4" t="s">
        <v>12780</v>
      </c>
      <c r="D4245" s="4" t="s">
        <v>72</v>
      </c>
      <c r="E4245" s="6" t="s">
        <v>2092</v>
      </c>
      <c r="F4245" s="5">
        <f>decoded[[#This Row],[FRT_DEC]]-B4244</f>
        <v>13</v>
      </c>
      <c r="G4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INFO]]))),G4244)</f>
        <v>124</v>
      </c>
    </row>
    <row r="4246" spans="1:7" x14ac:dyDescent="0.25">
      <c r="A4246" s="4" t="s">
        <v>4925</v>
      </c>
      <c r="B4246" s="5">
        <v>335692433485</v>
      </c>
      <c r="C4246" s="4" t="s">
        <v>12781</v>
      </c>
      <c r="D4246" s="4" t="s">
        <v>2045</v>
      </c>
      <c r="E4246" s="6" t="s">
        <v>8267</v>
      </c>
      <c r="F4246" s="5">
        <f>decoded[[#This Row],[FRT_DEC]]-B4245</f>
        <v>332</v>
      </c>
      <c r="G4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INFO]]))),G4245)</f>
        <v>124</v>
      </c>
    </row>
    <row r="4247" spans="1:7" x14ac:dyDescent="0.25">
      <c r="A4247" s="4" t="s">
        <v>4926</v>
      </c>
      <c r="B4247" s="5">
        <v>335692433660</v>
      </c>
      <c r="C4247" s="4" t="s">
        <v>12782</v>
      </c>
      <c r="D4247" s="4" t="s">
        <v>249</v>
      </c>
      <c r="E4247" s="6" t="s">
        <v>7666</v>
      </c>
      <c r="F4247" s="5">
        <f>decoded[[#This Row],[FRT_DEC]]-B4246</f>
        <v>175</v>
      </c>
      <c r="G4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INFO]]))),G4246)</f>
        <v>124</v>
      </c>
    </row>
    <row r="4248" spans="1:7" x14ac:dyDescent="0.25">
      <c r="A4248" s="4" t="s">
        <v>4927</v>
      </c>
      <c r="B4248" s="5">
        <v>335692433678</v>
      </c>
      <c r="C4248" s="4" t="s">
        <v>12783</v>
      </c>
      <c r="D4248" s="4" t="s">
        <v>1099</v>
      </c>
      <c r="E4248" s="6" t="s">
        <v>2093</v>
      </c>
      <c r="F4248" s="5">
        <f>decoded[[#This Row],[FRT_DEC]]-B4247</f>
        <v>18</v>
      </c>
      <c r="G4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INFO]]))),G4247)</f>
        <v>124</v>
      </c>
    </row>
    <row r="4249" spans="1:7" x14ac:dyDescent="0.25">
      <c r="A4249" s="4" t="s">
        <v>4928</v>
      </c>
      <c r="B4249" s="5">
        <v>335692433684</v>
      </c>
      <c r="C4249" s="4" t="s">
        <v>12784</v>
      </c>
      <c r="D4249" s="4" t="s">
        <v>1099</v>
      </c>
      <c r="E4249" s="6" t="s">
        <v>2106</v>
      </c>
      <c r="F4249" s="5">
        <f>decoded[[#This Row],[FRT_DEC]]-B4248</f>
        <v>6</v>
      </c>
      <c r="G4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INFO]]))),G4248)</f>
        <v>124</v>
      </c>
    </row>
    <row r="4250" spans="1:7" x14ac:dyDescent="0.25">
      <c r="A4250" s="4" t="s">
        <v>4929</v>
      </c>
      <c r="B4250" s="5">
        <v>335692433697</v>
      </c>
      <c r="C4250" s="4" t="s">
        <v>12785</v>
      </c>
      <c r="D4250" s="4" t="s">
        <v>40</v>
      </c>
      <c r="E4250" s="6" t="s">
        <v>328</v>
      </c>
      <c r="F4250" s="5">
        <f>decoded[[#This Row],[FRT_DEC]]-B4249</f>
        <v>13</v>
      </c>
      <c r="G4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INFO]]))),G4249)</f>
        <v>124</v>
      </c>
    </row>
    <row r="4251" spans="1:7" x14ac:dyDescent="0.25">
      <c r="A4251" s="4" t="s">
        <v>4931</v>
      </c>
      <c r="B4251" s="5">
        <v>335692433711</v>
      </c>
      <c r="C4251" s="4" t="s">
        <v>12786</v>
      </c>
      <c r="D4251" s="4" t="s">
        <v>330</v>
      </c>
      <c r="E4251" s="6" t="s">
        <v>12787</v>
      </c>
      <c r="F4251" s="5">
        <f>decoded[[#This Row],[FRT_DEC]]-B4250</f>
        <v>14</v>
      </c>
      <c r="G4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INFO]]))),G4250)</f>
        <v>124</v>
      </c>
    </row>
    <row r="4252" spans="1:7" x14ac:dyDescent="0.25">
      <c r="A4252" s="4" t="s">
        <v>4933</v>
      </c>
      <c r="B4252" s="5">
        <v>335692433732</v>
      </c>
      <c r="C4252" s="4" t="s">
        <v>12788</v>
      </c>
      <c r="D4252" s="4" t="s">
        <v>40</v>
      </c>
      <c r="E4252" s="6" t="s">
        <v>724</v>
      </c>
      <c r="F4252" s="5">
        <f>decoded[[#This Row],[FRT_DEC]]-B4251</f>
        <v>21</v>
      </c>
      <c r="G4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INFO]]))),G4251)</f>
        <v>124</v>
      </c>
    </row>
    <row r="4253" spans="1:7" x14ac:dyDescent="0.25">
      <c r="A4253" s="4" t="s">
        <v>4935</v>
      </c>
      <c r="B4253" s="5">
        <v>335692433743</v>
      </c>
      <c r="C4253" s="4" t="s">
        <v>12789</v>
      </c>
      <c r="D4253" s="4" t="s">
        <v>40</v>
      </c>
      <c r="E4253" s="6" t="s">
        <v>45</v>
      </c>
      <c r="F4253" s="5">
        <f>decoded[[#This Row],[FRT_DEC]]-B4252</f>
        <v>11</v>
      </c>
      <c r="G4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INFO]]))),G4252)</f>
        <v>124</v>
      </c>
    </row>
    <row r="4254" spans="1:7" x14ac:dyDescent="0.25">
      <c r="A4254" s="4" t="s">
        <v>4936</v>
      </c>
      <c r="B4254" s="5">
        <v>335692433747</v>
      </c>
      <c r="C4254" s="4" t="s">
        <v>12790</v>
      </c>
      <c r="D4254" s="4" t="s">
        <v>46</v>
      </c>
      <c r="E4254" s="6" t="s">
        <v>6961</v>
      </c>
      <c r="F4254" s="5">
        <f>decoded[[#This Row],[FRT_DEC]]-B4253</f>
        <v>4</v>
      </c>
      <c r="G4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INFO]]))),G4253)</f>
        <v>124</v>
      </c>
    </row>
    <row r="4255" spans="1:7" x14ac:dyDescent="0.25">
      <c r="A4255" s="4" t="s">
        <v>4937</v>
      </c>
      <c r="B4255" s="5">
        <v>335692433753</v>
      </c>
      <c r="C4255" s="4" t="s">
        <v>12791</v>
      </c>
      <c r="D4255" s="4" t="s">
        <v>72</v>
      </c>
      <c r="E4255" s="6" t="s">
        <v>3683</v>
      </c>
      <c r="F4255" s="5">
        <f>decoded[[#This Row],[FRT_DEC]]-B4254</f>
        <v>6</v>
      </c>
      <c r="G4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INFO]]))),G4254)</f>
        <v>124</v>
      </c>
    </row>
    <row r="4256" spans="1:7" x14ac:dyDescent="0.25">
      <c r="A4256" s="4" t="s">
        <v>4938</v>
      </c>
      <c r="B4256" s="5">
        <v>335692433758</v>
      </c>
      <c r="C4256" s="4" t="s">
        <v>12792</v>
      </c>
      <c r="D4256" s="4" t="s">
        <v>72</v>
      </c>
      <c r="E4256" s="6" t="s">
        <v>2088</v>
      </c>
      <c r="F4256" s="5">
        <f>decoded[[#This Row],[FRT_DEC]]-B4255</f>
        <v>5</v>
      </c>
      <c r="G4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INFO]]))),G4255)</f>
        <v>124</v>
      </c>
    </row>
    <row r="4257" spans="1:7" x14ac:dyDescent="0.25">
      <c r="A4257" s="4" t="s">
        <v>4939</v>
      </c>
      <c r="B4257" s="5">
        <v>335692433772</v>
      </c>
      <c r="C4257" s="4" t="s">
        <v>12793</v>
      </c>
      <c r="D4257" s="4" t="s">
        <v>72</v>
      </c>
      <c r="E4257" s="6" t="s">
        <v>2107</v>
      </c>
      <c r="F4257" s="5">
        <f>decoded[[#This Row],[FRT_DEC]]-B4256</f>
        <v>14</v>
      </c>
      <c r="G4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INFO]]))),G4256)</f>
        <v>124</v>
      </c>
    </row>
    <row r="4258" spans="1:7" x14ac:dyDescent="0.25">
      <c r="A4258" s="4" t="s">
        <v>4940</v>
      </c>
      <c r="B4258" s="5">
        <v>335692434514</v>
      </c>
      <c r="C4258" s="4" t="s">
        <v>12794</v>
      </c>
      <c r="D4258" s="4" t="s">
        <v>7938</v>
      </c>
      <c r="E4258" s="6" t="s">
        <v>8184</v>
      </c>
      <c r="F4258" s="5">
        <f>decoded[[#This Row],[FRT_DEC]]-B4257</f>
        <v>742</v>
      </c>
      <c r="G4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INFO]]))),G4257)</f>
        <v>124</v>
      </c>
    </row>
    <row r="4259" spans="1:7" x14ac:dyDescent="0.25">
      <c r="A4259" s="4" t="s">
        <v>4941</v>
      </c>
      <c r="B4259" s="5">
        <v>335692435000</v>
      </c>
      <c r="C4259" s="4" t="s">
        <v>12795</v>
      </c>
      <c r="D4259" s="4" t="s">
        <v>7842</v>
      </c>
      <c r="E4259" s="6" t="s">
        <v>7989</v>
      </c>
      <c r="F4259" s="5">
        <f>decoded[[#This Row],[FRT_DEC]]-B4258</f>
        <v>486</v>
      </c>
      <c r="G4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INFO]]))),G4258)</f>
        <v>124</v>
      </c>
    </row>
    <row r="4260" spans="1:7" x14ac:dyDescent="0.25">
      <c r="A4260" s="4" t="s">
        <v>4942</v>
      </c>
      <c r="B4260" s="5">
        <v>335692435006</v>
      </c>
      <c r="C4260" s="4" t="s">
        <v>12796</v>
      </c>
      <c r="D4260" s="4" t="s">
        <v>2044</v>
      </c>
      <c r="E4260" s="6" t="s">
        <v>3931</v>
      </c>
      <c r="F4260" s="5">
        <f>decoded[[#This Row],[FRT_DEC]]-B4259</f>
        <v>6</v>
      </c>
      <c r="G4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INFO]]))),G4259)</f>
        <v>124</v>
      </c>
    </row>
    <row r="4261" spans="1:7" x14ac:dyDescent="0.25">
      <c r="A4261" s="4" t="s">
        <v>4943</v>
      </c>
      <c r="B4261" s="5">
        <v>335692435011</v>
      </c>
      <c r="C4261" s="4" t="s">
        <v>12797</v>
      </c>
      <c r="D4261" s="4" t="s">
        <v>7938</v>
      </c>
      <c r="E4261" s="6" t="s">
        <v>7991</v>
      </c>
      <c r="F4261" s="5">
        <f>decoded[[#This Row],[FRT_DEC]]-B4260</f>
        <v>5</v>
      </c>
      <c r="G4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INFO]]))),G4260)</f>
        <v>124</v>
      </c>
    </row>
    <row r="4262" spans="1:7" x14ac:dyDescent="0.25">
      <c r="A4262" s="4" t="s">
        <v>4944</v>
      </c>
      <c r="B4262" s="5">
        <v>335692440472</v>
      </c>
      <c r="C4262" s="4" t="s">
        <v>12798</v>
      </c>
      <c r="D4262" s="4" t="s">
        <v>7842</v>
      </c>
      <c r="E4262" s="6" t="s">
        <v>7845</v>
      </c>
      <c r="F4262" s="5">
        <f>decoded[[#This Row],[FRT_DEC]]-B4261</f>
        <v>5461</v>
      </c>
      <c r="G4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INFO]]))),G4261)</f>
        <v>124</v>
      </c>
    </row>
    <row r="4263" spans="1:7" x14ac:dyDescent="0.25">
      <c r="A4263" s="4" t="s">
        <v>4945</v>
      </c>
      <c r="B4263" s="5">
        <v>335692440478</v>
      </c>
      <c r="C4263" s="4" t="s">
        <v>12799</v>
      </c>
      <c r="D4263" s="4" t="s">
        <v>1099</v>
      </c>
      <c r="E4263" s="6" t="s">
        <v>2081</v>
      </c>
      <c r="F4263" s="5">
        <f>decoded[[#This Row],[FRT_DEC]]-B4262</f>
        <v>6</v>
      </c>
      <c r="G4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INFO]]))),G4262)</f>
        <v>124</v>
      </c>
    </row>
    <row r="4264" spans="1:7" x14ac:dyDescent="0.25">
      <c r="A4264" s="4" t="s">
        <v>4946</v>
      </c>
      <c r="B4264" s="5">
        <v>335692440481</v>
      </c>
      <c r="C4264" s="4" t="s">
        <v>12800</v>
      </c>
      <c r="D4264" s="4" t="s">
        <v>72</v>
      </c>
      <c r="E4264" s="6" t="s">
        <v>2082</v>
      </c>
      <c r="F4264" s="5">
        <f>decoded[[#This Row],[FRT_DEC]]-B4263</f>
        <v>3</v>
      </c>
      <c r="G4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INFO]]))),G4263)</f>
        <v>124</v>
      </c>
    </row>
    <row r="4265" spans="1:7" x14ac:dyDescent="0.25">
      <c r="A4265" s="4" t="s">
        <v>4947</v>
      </c>
      <c r="B4265" s="5">
        <v>335692440494</v>
      </c>
      <c r="C4265" s="4" t="s">
        <v>12801</v>
      </c>
      <c r="D4265" s="4" t="s">
        <v>7938</v>
      </c>
      <c r="E4265" s="6" t="s">
        <v>8149</v>
      </c>
      <c r="F4265" s="5">
        <f>decoded[[#This Row],[FRT_DEC]]-B4264</f>
        <v>13</v>
      </c>
      <c r="G4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INFO]]))),G4264)</f>
        <v>124</v>
      </c>
    </row>
    <row r="4266" spans="1:7" x14ac:dyDescent="0.25">
      <c r="A4266" s="4" t="s">
        <v>4948</v>
      </c>
      <c r="B4266" s="5">
        <v>335692440566</v>
      </c>
      <c r="C4266" s="4" t="s">
        <v>12802</v>
      </c>
      <c r="D4266" s="4" t="s">
        <v>84</v>
      </c>
      <c r="E4266" s="6" t="s">
        <v>3700</v>
      </c>
      <c r="F4266" s="5">
        <f>decoded[[#This Row],[FRT_DEC]]-B4265</f>
        <v>72</v>
      </c>
      <c r="G4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INFO]]))),G4265)</f>
        <v>124</v>
      </c>
    </row>
    <row r="4267" spans="1:7" x14ac:dyDescent="0.25">
      <c r="A4267" s="4" t="s">
        <v>4949</v>
      </c>
      <c r="B4267" s="5">
        <v>335692440569</v>
      </c>
      <c r="C4267" s="4" t="s">
        <v>12803</v>
      </c>
      <c r="D4267" s="4" t="s">
        <v>3684</v>
      </c>
      <c r="E4267" s="6" t="s">
        <v>12804</v>
      </c>
      <c r="F4267" s="5">
        <f>decoded[[#This Row],[FRT_DEC]]-B4266</f>
        <v>3</v>
      </c>
      <c r="G4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INFO]]))),G4266)</f>
        <v>124</v>
      </c>
    </row>
    <row r="4268" spans="1:7" x14ac:dyDescent="0.25">
      <c r="A4268" s="4" t="s">
        <v>4950</v>
      </c>
      <c r="B4268" s="5">
        <v>335692440571</v>
      </c>
      <c r="C4268" s="4" t="s">
        <v>12805</v>
      </c>
      <c r="D4268" s="4" t="s">
        <v>3684</v>
      </c>
      <c r="E4268" s="6" t="s">
        <v>7879</v>
      </c>
      <c r="F4268" s="5">
        <f>decoded[[#This Row],[FRT_DEC]]-B4267</f>
        <v>2</v>
      </c>
      <c r="G4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INFO]]))),G4267)</f>
        <v>124</v>
      </c>
    </row>
    <row r="4269" spans="1:7" x14ac:dyDescent="0.25">
      <c r="A4269" s="4" t="s">
        <v>4951</v>
      </c>
      <c r="B4269" s="5">
        <v>335692440579</v>
      </c>
      <c r="C4269" s="4" t="s">
        <v>12806</v>
      </c>
      <c r="D4269" s="4" t="s">
        <v>7842</v>
      </c>
      <c r="E4269" s="6" t="s">
        <v>7843</v>
      </c>
      <c r="F4269" s="5">
        <f>decoded[[#This Row],[FRT_DEC]]-B4268</f>
        <v>8</v>
      </c>
      <c r="G4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INFO]]))),G4268)</f>
        <v>124</v>
      </c>
    </row>
    <row r="4270" spans="1:7" x14ac:dyDescent="0.25">
      <c r="A4270" s="4" t="s">
        <v>4952</v>
      </c>
      <c r="B4270" s="5">
        <v>335692440587</v>
      </c>
      <c r="C4270" s="4" t="s">
        <v>12807</v>
      </c>
      <c r="D4270" s="4" t="s">
        <v>1099</v>
      </c>
      <c r="E4270" s="6" t="s">
        <v>2083</v>
      </c>
      <c r="F4270" s="5">
        <f>decoded[[#This Row],[FRT_DEC]]-B4269</f>
        <v>8</v>
      </c>
      <c r="G4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INFO]]))),G4269)</f>
        <v>124</v>
      </c>
    </row>
    <row r="4271" spans="1:7" x14ac:dyDescent="0.25">
      <c r="A4271" s="4" t="s">
        <v>4953</v>
      </c>
      <c r="B4271" s="5">
        <v>335692440592</v>
      </c>
      <c r="C4271" s="4" t="s">
        <v>12808</v>
      </c>
      <c r="D4271" s="4" t="s">
        <v>72</v>
      </c>
      <c r="E4271" s="6" t="s">
        <v>2084</v>
      </c>
      <c r="F4271" s="5">
        <f>decoded[[#This Row],[FRT_DEC]]-B4270</f>
        <v>5</v>
      </c>
      <c r="G4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INFO]]))),G4270)</f>
        <v>124</v>
      </c>
    </row>
    <row r="4272" spans="1:7" x14ac:dyDescent="0.25">
      <c r="A4272" s="4" t="s">
        <v>4954</v>
      </c>
      <c r="B4272" s="5">
        <v>335692440604</v>
      </c>
      <c r="C4272" s="4" t="s">
        <v>12809</v>
      </c>
      <c r="D4272" s="4" t="s">
        <v>7938</v>
      </c>
      <c r="E4272" s="6" t="s">
        <v>8848</v>
      </c>
      <c r="F4272" s="5">
        <f>decoded[[#This Row],[FRT_DEC]]-B4271</f>
        <v>12</v>
      </c>
      <c r="G4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INFO]]))),G4271)</f>
        <v>124</v>
      </c>
    </row>
    <row r="4273" spans="1:7" x14ac:dyDescent="0.25">
      <c r="A4273" s="4" t="s">
        <v>4955</v>
      </c>
      <c r="B4273" s="5">
        <v>335692440659</v>
      </c>
      <c r="C4273" s="4" t="s">
        <v>12810</v>
      </c>
      <c r="D4273" s="4" t="s">
        <v>85</v>
      </c>
      <c r="E4273" s="6" t="s">
        <v>209</v>
      </c>
      <c r="F4273" s="5">
        <f>decoded[[#This Row],[FRT_DEC]]-B4272</f>
        <v>55</v>
      </c>
      <c r="G4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INFO]]))),G4272)</f>
        <v>124</v>
      </c>
    </row>
    <row r="4274" spans="1:7" x14ac:dyDescent="0.25">
      <c r="A4274" s="4" t="s">
        <v>4956</v>
      </c>
      <c r="B4274" s="5">
        <v>335692440666</v>
      </c>
      <c r="C4274" s="4" t="s">
        <v>12811</v>
      </c>
      <c r="D4274" s="4" t="s">
        <v>7842</v>
      </c>
      <c r="E4274" s="6" t="s">
        <v>8851</v>
      </c>
      <c r="F4274" s="5">
        <f>decoded[[#This Row],[FRT_DEC]]-B4273</f>
        <v>7</v>
      </c>
      <c r="G4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INFO]]))),G4273)</f>
        <v>124</v>
      </c>
    </row>
    <row r="4275" spans="1:7" x14ac:dyDescent="0.25">
      <c r="A4275" s="4" t="s">
        <v>4957</v>
      </c>
      <c r="B4275" s="5">
        <v>335692440674</v>
      </c>
      <c r="C4275" s="4" t="s">
        <v>12812</v>
      </c>
      <c r="D4275" s="4" t="s">
        <v>1099</v>
      </c>
      <c r="E4275" s="6" t="s">
        <v>2085</v>
      </c>
      <c r="F4275" s="5">
        <f>decoded[[#This Row],[FRT_DEC]]-B4274</f>
        <v>8</v>
      </c>
      <c r="G4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INFO]]))),G4274)</f>
        <v>124</v>
      </c>
    </row>
    <row r="4276" spans="1:7" x14ac:dyDescent="0.25">
      <c r="A4276" s="4" t="s">
        <v>4958</v>
      </c>
      <c r="B4276" s="5">
        <v>335692440678</v>
      </c>
      <c r="C4276" s="4" t="s">
        <v>12813</v>
      </c>
      <c r="D4276" s="4" t="s">
        <v>72</v>
      </c>
      <c r="E4276" s="6" t="s">
        <v>2086</v>
      </c>
      <c r="F4276" s="5">
        <f>decoded[[#This Row],[FRT_DEC]]-B4275</f>
        <v>4</v>
      </c>
      <c r="G4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INFO]]))),G4275)</f>
        <v>124</v>
      </c>
    </row>
    <row r="4277" spans="1:7" x14ac:dyDescent="0.25">
      <c r="A4277" s="4" t="s">
        <v>4959</v>
      </c>
      <c r="B4277" s="5">
        <v>335692440690</v>
      </c>
      <c r="C4277" s="4" t="s">
        <v>12814</v>
      </c>
      <c r="D4277" s="4" t="s">
        <v>7938</v>
      </c>
      <c r="E4277" s="6" t="s">
        <v>8855</v>
      </c>
      <c r="F4277" s="5">
        <f>decoded[[#This Row],[FRT_DEC]]-B4276</f>
        <v>12</v>
      </c>
      <c r="G4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INFO]]))),G4276)</f>
        <v>124</v>
      </c>
    </row>
    <row r="4278" spans="1:7" x14ac:dyDescent="0.25">
      <c r="A4278" s="4" t="s">
        <v>4960</v>
      </c>
      <c r="B4278" s="5">
        <v>335692441970</v>
      </c>
      <c r="C4278" s="4" t="s">
        <v>12815</v>
      </c>
      <c r="D4278" s="4" t="s">
        <v>87</v>
      </c>
      <c r="E4278" s="6" t="s">
        <v>3697</v>
      </c>
      <c r="F4278" s="5">
        <f>decoded[[#This Row],[FRT_DEC]]-B4277</f>
        <v>1280</v>
      </c>
      <c r="G4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INFO]]))),G4277)</f>
        <v>124</v>
      </c>
    </row>
    <row r="4279" spans="1:7" x14ac:dyDescent="0.25">
      <c r="A4279" s="4" t="s">
        <v>4961</v>
      </c>
      <c r="B4279" s="5">
        <v>335692441980</v>
      </c>
      <c r="C4279" s="4" t="s">
        <v>12816</v>
      </c>
      <c r="D4279" s="4" t="s">
        <v>7842</v>
      </c>
      <c r="E4279" s="6" t="s">
        <v>8858</v>
      </c>
      <c r="F4279" s="5">
        <f>decoded[[#This Row],[FRT_DEC]]-B4278</f>
        <v>10</v>
      </c>
      <c r="G4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INFO]]))),G4278)</f>
        <v>124</v>
      </c>
    </row>
    <row r="4280" spans="1:7" x14ac:dyDescent="0.25">
      <c r="A4280" s="4" t="s">
        <v>4962</v>
      </c>
      <c r="B4280" s="5">
        <v>335692441987</v>
      </c>
      <c r="C4280" s="4" t="s">
        <v>12817</v>
      </c>
      <c r="D4280" s="4" t="s">
        <v>213</v>
      </c>
      <c r="E4280" s="6" t="s">
        <v>214</v>
      </c>
      <c r="F4280" s="5">
        <f>decoded[[#This Row],[FRT_DEC]]-B4279</f>
        <v>7</v>
      </c>
      <c r="G4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INFO]]))),G4279)</f>
        <v>124</v>
      </c>
    </row>
    <row r="4281" spans="1:7" x14ac:dyDescent="0.25">
      <c r="A4281" s="4" t="s">
        <v>4963</v>
      </c>
      <c r="B4281" s="5">
        <v>335692441989</v>
      </c>
      <c r="C4281" s="4" t="s">
        <v>12818</v>
      </c>
      <c r="D4281" s="4" t="s">
        <v>216</v>
      </c>
      <c r="E4281" s="6" t="s">
        <v>3970</v>
      </c>
      <c r="F4281" s="5">
        <f>decoded[[#This Row],[FRT_DEC]]-B4280</f>
        <v>2</v>
      </c>
      <c r="G4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INFO]]))),G4280)</f>
        <v>124</v>
      </c>
    </row>
    <row r="4282" spans="1:7" x14ac:dyDescent="0.25">
      <c r="A4282" s="4" t="s">
        <v>4964</v>
      </c>
      <c r="B4282" s="5">
        <v>335692442009</v>
      </c>
      <c r="C4282" s="4" t="s">
        <v>12819</v>
      </c>
      <c r="D4282" s="4" t="s">
        <v>221</v>
      </c>
      <c r="E4282" s="6" t="s">
        <v>222</v>
      </c>
      <c r="F4282" s="5">
        <f>decoded[[#This Row],[FRT_DEC]]-B4281</f>
        <v>20</v>
      </c>
      <c r="G4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INFO]]))),G4281)</f>
        <v>124</v>
      </c>
    </row>
    <row r="4283" spans="1:7" x14ac:dyDescent="0.25">
      <c r="A4283" s="4" t="s">
        <v>4965</v>
      </c>
      <c r="B4283" s="5">
        <v>335692442024</v>
      </c>
      <c r="C4283" s="4" t="s">
        <v>12820</v>
      </c>
      <c r="D4283" s="4" t="s">
        <v>40</v>
      </c>
      <c r="E4283" s="6" t="s">
        <v>41</v>
      </c>
      <c r="F4283" s="5">
        <f>decoded[[#This Row],[FRT_DEC]]-B4282</f>
        <v>15</v>
      </c>
      <c r="G4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INFO]]))),G4282)</f>
        <v>124</v>
      </c>
    </row>
    <row r="4284" spans="1:7" x14ac:dyDescent="0.25">
      <c r="A4284" s="4" t="s">
        <v>4966</v>
      </c>
      <c r="B4284" s="5">
        <v>335692442027</v>
      </c>
      <c r="C4284" s="4" t="s">
        <v>12821</v>
      </c>
      <c r="D4284" s="4" t="s">
        <v>42</v>
      </c>
      <c r="E4284" s="6" t="s">
        <v>12822</v>
      </c>
      <c r="F4284" s="5">
        <f>decoded[[#This Row],[FRT_DEC]]-B4283</f>
        <v>3</v>
      </c>
      <c r="G4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INFO]]))),G4283)</f>
        <v>124</v>
      </c>
    </row>
    <row r="4285" spans="1:7" x14ac:dyDescent="0.25">
      <c r="A4285" s="4" t="s">
        <v>4967</v>
      </c>
      <c r="B4285" s="5">
        <v>335692442033</v>
      </c>
      <c r="C4285" s="4" t="s">
        <v>12823</v>
      </c>
      <c r="D4285" s="4" t="s">
        <v>1099</v>
      </c>
      <c r="E4285" s="6" t="s">
        <v>2087</v>
      </c>
      <c r="F4285" s="5">
        <f>decoded[[#This Row],[FRT_DEC]]-B4284</f>
        <v>6</v>
      </c>
      <c r="G4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INFO]]))),G4284)</f>
        <v>124</v>
      </c>
    </row>
    <row r="4286" spans="1:7" x14ac:dyDescent="0.25">
      <c r="A4286" s="4" t="s">
        <v>4968</v>
      </c>
      <c r="B4286" s="5">
        <v>335692442062</v>
      </c>
      <c r="C4286" s="4" t="s">
        <v>12824</v>
      </c>
      <c r="D4286" s="4" t="s">
        <v>72</v>
      </c>
      <c r="E4286" s="6" t="s">
        <v>2088</v>
      </c>
      <c r="F4286" s="5">
        <f>decoded[[#This Row],[FRT_DEC]]-B4285</f>
        <v>29</v>
      </c>
      <c r="G4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INFO]]))),G4285)</f>
        <v>124</v>
      </c>
    </row>
    <row r="4287" spans="1:7" x14ac:dyDescent="0.25">
      <c r="A4287" s="4" t="s">
        <v>4969</v>
      </c>
      <c r="B4287" s="5">
        <v>335692442066</v>
      </c>
      <c r="C4287" s="4" t="s">
        <v>12825</v>
      </c>
      <c r="D4287" s="4" t="s">
        <v>7938</v>
      </c>
      <c r="E4287" s="6" t="s">
        <v>8868</v>
      </c>
      <c r="F4287" s="5">
        <f>decoded[[#This Row],[FRT_DEC]]-B4286</f>
        <v>4</v>
      </c>
      <c r="G4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INFO]]))),G4286)</f>
        <v>124</v>
      </c>
    </row>
    <row r="4288" spans="1:7" x14ac:dyDescent="0.25">
      <c r="A4288" s="4" t="s">
        <v>4970</v>
      </c>
      <c r="B4288" s="5">
        <v>335692442069</v>
      </c>
      <c r="C4288" s="4" t="s">
        <v>12826</v>
      </c>
      <c r="D4288" s="4" t="s">
        <v>7842</v>
      </c>
      <c r="E4288" s="6" t="s">
        <v>7993</v>
      </c>
      <c r="F4288" s="5">
        <f>decoded[[#This Row],[FRT_DEC]]-B4287</f>
        <v>3</v>
      </c>
      <c r="G4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INFO]]))),G4287)</f>
        <v>124</v>
      </c>
    </row>
    <row r="4289" spans="1:7" x14ac:dyDescent="0.25">
      <c r="A4289" s="4" t="s">
        <v>4971</v>
      </c>
      <c r="B4289" s="5">
        <v>335692442085</v>
      </c>
      <c r="C4289" s="4" t="s">
        <v>12827</v>
      </c>
      <c r="D4289" s="4" t="s">
        <v>1099</v>
      </c>
      <c r="E4289" s="6" t="s">
        <v>2089</v>
      </c>
      <c r="F4289" s="5">
        <f>decoded[[#This Row],[FRT_DEC]]-B4288</f>
        <v>16</v>
      </c>
      <c r="G4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INFO]]))),G4288)</f>
        <v>124</v>
      </c>
    </row>
    <row r="4290" spans="1:7" x14ac:dyDescent="0.25">
      <c r="A4290" s="4" t="s">
        <v>4972</v>
      </c>
      <c r="B4290" s="5">
        <v>335692442088</v>
      </c>
      <c r="C4290" s="4" t="s">
        <v>12828</v>
      </c>
      <c r="D4290" s="4" t="s">
        <v>1099</v>
      </c>
      <c r="E4290" s="6" t="s">
        <v>2089</v>
      </c>
      <c r="F4290" s="5">
        <f>decoded[[#This Row],[FRT_DEC]]-B4289</f>
        <v>3</v>
      </c>
      <c r="G4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INFO]]))),G4289)</f>
        <v>124</v>
      </c>
    </row>
    <row r="4291" spans="1:7" x14ac:dyDescent="0.25">
      <c r="A4291" s="4" t="s">
        <v>4973</v>
      </c>
      <c r="B4291" s="5">
        <v>335692442092</v>
      </c>
      <c r="C4291" s="4" t="s">
        <v>12829</v>
      </c>
      <c r="D4291" s="4" t="s">
        <v>72</v>
      </c>
      <c r="E4291" s="6" t="s">
        <v>2090</v>
      </c>
      <c r="F4291" s="5">
        <f>decoded[[#This Row],[FRT_DEC]]-B4290</f>
        <v>4</v>
      </c>
      <c r="G4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INFO]]))),G4290)</f>
        <v>124</v>
      </c>
    </row>
    <row r="4292" spans="1:7" x14ac:dyDescent="0.25">
      <c r="A4292" s="4" t="s">
        <v>4974</v>
      </c>
      <c r="B4292" s="5">
        <v>335692442096</v>
      </c>
      <c r="C4292" s="4" t="s">
        <v>12830</v>
      </c>
      <c r="D4292" s="4" t="s">
        <v>6</v>
      </c>
      <c r="E4292" s="6" t="s">
        <v>12831</v>
      </c>
      <c r="F4292" s="5">
        <f>decoded[[#This Row],[FRT_DEC]]-B4291</f>
        <v>4</v>
      </c>
      <c r="G4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INFO]]))),G4291)</f>
        <v>125</v>
      </c>
    </row>
    <row r="4293" spans="1:7" x14ac:dyDescent="0.25">
      <c r="A4293" s="4" t="s">
        <v>4975</v>
      </c>
      <c r="B4293" s="5">
        <v>335692442102</v>
      </c>
      <c r="C4293" s="4" t="s">
        <v>12832</v>
      </c>
      <c r="D4293" s="4" t="s">
        <v>72</v>
      </c>
      <c r="E4293" s="6" t="s">
        <v>2091</v>
      </c>
      <c r="F4293" s="5">
        <f>decoded[[#This Row],[FRT_DEC]]-B4292</f>
        <v>6</v>
      </c>
      <c r="G4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INFO]]))),G4292)</f>
        <v>125</v>
      </c>
    </row>
    <row r="4294" spans="1:7" x14ac:dyDescent="0.25">
      <c r="A4294" s="4" t="s">
        <v>4976</v>
      </c>
      <c r="B4294" s="5">
        <v>335692442113</v>
      </c>
      <c r="C4294" s="4" t="s">
        <v>12833</v>
      </c>
      <c r="D4294" s="4" t="s">
        <v>40</v>
      </c>
      <c r="E4294" s="6" t="s">
        <v>2042</v>
      </c>
      <c r="F4294" s="5">
        <f>decoded[[#This Row],[FRT_DEC]]-B4293</f>
        <v>11</v>
      </c>
      <c r="G4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INFO]]))),G4293)</f>
        <v>125</v>
      </c>
    </row>
    <row r="4295" spans="1:7" x14ac:dyDescent="0.25">
      <c r="A4295" s="4" t="s">
        <v>4977</v>
      </c>
      <c r="B4295" s="5">
        <v>335692442138</v>
      </c>
      <c r="C4295" s="4" t="s">
        <v>12834</v>
      </c>
      <c r="D4295" s="4" t="s">
        <v>2043</v>
      </c>
      <c r="E4295" s="6" t="s">
        <v>12835</v>
      </c>
      <c r="F4295" s="5">
        <f>decoded[[#This Row],[FRT_DEC]]-B4294</f>
        <v>25</v>
      </c>
      <c r="G4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INFO]]))),G4294)</f>
        <v>125</v>
      </c>
    </row>
    <row r="4296" spans="1:7" x14ac:dyDescent="0.25">
      <c r="A4296" s="4" t="s">
        <v>4978</v>
      </c>
      <c r="B4296" s="5">
        <v>335692442150</v>
      </c>
      <c r="C4296" s="4" t="s">
        <v>12836</v>
      </c>
      <c r="D4296" s="4" t="s">
        <v>7938</v>
      </c>
      <c r="E4296" s="6" t="s">
        <v>7998</v>
      </c>
      <c r="F4296" s="5">
        <f>decoded[[#This Row],[FRT_DEC]]-B4295</f>
        <v>12</v>
      </c>
      <c r="G4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INFO]]))),G4295)</f>
        <v>125</v>
      </c>
    </row>
    <row r="4297" spans="1:7" x14ac:dyDescent="0.25">
      <c r="A4297" s="4" t="s">
        <v>4979</v>
      </c>
      <c r="B4297" s="5">
        <v>335692442887</v>
      </c>
      <c r="C4297" s="4" t="s">
        <v>12837</v>
      </c>
      <c r="D4297" s="4" t="s">
        <v>7842</v>
      </c>
      <c r="E4297" s="6" t="s">
        <v>7989</v>
      </c>
      <c r="F4297" s="5">
        <f>decoded[[#This Row],[FRT_DEC]]-B4296</f>
        <v>737</v>
      </c>
      <c r="G4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INFO]]))),G4296)</f>
        <v>125</v>
      </c>
    </row>
    <row r="4298" spans="1:7" x14ac:dyDescent="0.25">
      <c r="A4298" s="4" t="s">
        <v>4980</v>
      </c>
      <c r="B4298" s="5">
        <v>335692442894</v>
      </c>
      <c r="C4298" s="4" t="s">
        <v>12838</v>
      </c>
      <c r="D4298" s="4" t="s">
        <v>2044</v>
      </c>
      <c r="E4298" s="6" t="s">
        <v>8882</v>
      </c>
      <c r="F4298" s="5">
        <f>decoded[[#This Row],[FRT_DEC]]-B4297</f>
        <v>7</v>
      </c>
      <c r="G4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INFO]]))),G4297)</f>
        <v>125</v>
      </c>
    </row>
    <row r="4299" spans="1:7" x14ac:dyDescent="0.25">
      <c r="A4299" s="4" t="s">
        <v>4981</v>
      </c>
      <c r="B4299" s="5">
        <v>335692442897</v>
      </c>
      <c r="C4299" s="4" t="s">
        <v>12839</v>
      </c>
      <c r="D4299" s="4" t="s">
        <v>7938</v>
      </c>
      <c r="E4299" s="6" t="s">
        <v>7991</v>
      </c>
      <c r="F4299" s="5">
        <f>decoded[[#This Row],[FRT_DEC]]-B4298</f>
        <v>3</v>
      </c>
      <c r="G4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INFO]]))),G4298)</f>
        <v>125</v>
      </c>
    </row>
    <row r="4300" spans="1:7" x14ac:dyDescent="0.25">
      <c r="A4300" s="4" t="s">
        <v>4982</v>
      </c>
      <c r="B4300" s="5">
        <v>335692443218</v>
      </c>
      <c r="C4300" s="4" t="s">
        <v>12840</v>
      </c>
      <c r="D4300" s="4" t="s">
        <v>43</v>
      </c>
      <c r="E4300" s="6" t="s">
        <v>3958</v>
      </c>
      <c r="F4300" s="5">
        <f>decoded[[#This Row],[FRT_DEC]]-B4299</f>
        <v>321</v>
      </c>
      <c r="G4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INFO]]))),G4299)</f>
        <v>125</v>
      </c>
    </row>
    <row r="4301" spans="1:7" x14ac:dyDescent="0.25">
      <c r="A4301" s="4" t="s">
        <v>4983</v>
      </c>
      <c r="B4301" s="5">
        <v>335692443221</v>
      </c>
      <c r="C4301" s="4" t="s">
        <v>12841</v>
      </c>
      <c r="D4301" s="4" t="s">
        <v>3685</v>
      </c>
      <c r="E4301" s="6" t="s">
        <v>12842</v>
      </c>
      <c r="F4301" s="5">
        <f>decoded[[#This Row],[FRT_DEC]]-B4300</f>
        <v>3</v>
      </c>
      <c r="G4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INFO]]))),G4300)</f>
        <v>125</v>
      </c>
    </row>
    <row r="4302" spans="1:7" x14ac:dyDescent="0.25">
      <c r="A4302" s="4" t="s">
        <v>4984</v>
      </c>
      <c r="B4302" s="5">
        <v>335692443223</v>
      </c>
      <c r="C4302" s="4" t="s">
        <v>12843</v>
      </c>
      <c r="D4302" s="4" t="s">
        <v>3685</v>
      </c>
      <c r="E4302" s="6" t="s">
        <v>7880</v>
      </c>
      <c r="F4302" s="5">
        <f>decoded[[#This Row],[FRT_DEC]]-B4301</f>
        <v>2</v>
      </c>
      <c r="G4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INFO]]))),G4301)</f>
        <v>125</v>
      </c>
    </row>
    <row r="4303" spans="1:7" x14ac:dyDescent="0.25">
      <c r="A4303" s="4" t="s">
        <v>4985</v>
      </c>
      <c r="B4303" s="5">
        <v>335692443238</v>
      </c>
      <c r="C4303" s="4" t="s">
        <v>12844</v>
      </c>
      <c r="D4303" s="4" t="s">
        <v>7842</v>
      </c>
      <c r="E4303" s="6" t="s">
        <v>8889</v>
      </c>
      <c r="F4303" s="5">
        <f>decoded[[#This Row],[FRT_DEC]]-B4302</f>
        <v>15</v>
      </c>
      <c r="G4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INFO]]))),G4302)</f>
        <v>125</v>
      </c>
    </row>
    <row r="4304" spans="1:7" x14ac:dyDescent="0.25">
      <c r="A4304" s="4" t="s">
        <v>4986</v>
      </c>
      <c r="B4304" s="5">
        <v>335692443261</v>
      </c>
      <c r="C4304" s="4" t="s">
        <v>12845</v>
      </c>
      <c r="D4304" s="4" t="s">
        <v>241</v>
      </c>
      <c r="E4304" s="6" t="s">
        <v>1052</v>
      </c>
      <c r="F4304" s="5">
        <f>decoded[[#This Row],[FRT_DEC]]-B4303</f>
        <v>23</v>
      </c>
      <c r="G4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INFO]]))),G4303)</f>
        <v>125</v>
      </c>
    </row>
    <row r="4305" spans="1:7" x14ac:dyDescent="0.25">
      <c r="A4305" s="4" t="s">
        <v>4987</v>
      </c>
      <c r="B4305" s="5">
        <v>335692443264</v>
      </c>
      <c r="C4305" s="4" t="s">
        <v>12846</v>
      </c>
      <c r="D4305" s="4" t="s">
        <v>243</v>
      </c>
      <c r="E4305" s="6" t="s">
        <v>3984</v>
      </c>
      <c r="F4305" s="5">
        <f>decoded[[#This Row],[FRT_DEC]]-B4304</f>
        <v>3</v>
      </c>
      <c r="G4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INFO]]))),G4304)</f>
        <v>125</v>
      </c>
    </row>
    <row r="4306" spans="1:7" x14ac:dyDescent="0.25">
      <c r="A4306" s="4" t="s">
        <v>4988</v>
      </c>
      <c r="B4306" s="5">
        <v>335692443274</v>
      </c>
      <c r="C4306" s="4" t="s">
        <v>12847</v>
      </c>
      <c r="D4306" s="4" t="s">
        <v>2045</v>
      </c>
      <c r="E4306" s="6" t="s">
        <v>8098</v>
      </c>
      <c r="F4306" s="5">
        <f>decoded[[#This Row],[FRT_DEC]]-B4305</f>
        <v>10</v>
      </c>
      <c r="G4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INFO]]))),G4305)</f>
        <v>125</v>
      </c>
    </row>
    <row r="4307" spans="1:7" x14ac:dyDescent="0.25">
      <c r="A4307" s="4" t="s">
        <v>4989</v>
      </c>
      <c r="B4307" s="5">
        <v>335692443277</v>
      </c>
      <c r="C4307" s="4" t="s">
        <v>12848</v>
      </c>
      <c r="D4307" s="4" t="s">
        <v>2045</v>
      </c>
      <c r="E4307" s="6" t="s">
        <v>8894</v>
      </c>
      <c r="F4307" s="5">
        <f>decoded[[#This Row],[FRT_DEC]]-B4306</f>
        <v>3</v>
      </c>
      <c r="G4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INFO]]))),G4306)</f>
        <v>125</v>
      </c>
    </row>
    <row r="4308" spans="1:7" x14ac:dyDescent="0.25">
      <c r="A4308" s="4" t="s">
        <v>4990</v>
      </c>
      <c r="B4308" s="5">
        <v>335692443336</v>
      </c>
      <c r="C4308" s="4" t="s">
        <v>12849</v>
      </c>
      <c r="D4308" s="4" t="s">
        <v>40</v>
      </c>
      <c r="E4308" s="6" t="s">
        <v>44</v>
      </c>
      <c r="F4308" s="5">
        <f>decoded[[#This Row],[FRT_DEC]]-B4307</f>
        <v>59</v>
      </c>
      <c r="G4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INFO]]))),G4307)</f>
        <v>125</v>
      </c>
    </row>
    <row r="4309" spans="1:7" x14ac:dyDescent="0.25">
      <c r="A4309" s="4" t="s">
        <v>4991</v>
      </c>
      <c r="B4309" s="5">
        <v>335692443343</v>
      </c>
      <c r="C4309" s="4" t="s">
        <v>12850</v>
      </c>
      <c r="D4309" s="4" t="s">
        <v>246</v>
      </c>
      <c r="E4309" s="6" t="s">
        <v>12851</v>
      </c>
      <c r="F4309" s="5">
        <f>decoded[[#This Row],[FRT_DEC]]-B4308</f>
        <v>7</v>
      </c>
      <c r="G4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INFO]]))),G4308)</f>
        <v>125</v>
      </c>
    </row>
    <row r="4310" spans="1:7" x14ac:dyDescent="0.25">
      <c r="A4310" s="4" t="s">
        <v>4992</v>
      </c>
      <c r="B4310" s="5">
        <v>335692443350</v>
      </c>
      <c r="C4310" s="4" t="s">
        <v>12852</v>
      </c>
      <c r="D4310" s="4" t="s">
        <v>1099</v>
      </c>
      <c r="E4310" s="6" t="s">
        <v>3699</v>
      </c>
      <c r="F4310" s="5">
        <f>decoded[[#This Row],[FRT_DEC]]-B4309</f>
        <v>7</v>
      </c>
      <c r="G4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INFO]]))),G4309)</f>
        <v>125</v>
      </c>
    </row>
    <row r="4311" spans="1:7" x14ac:dyDescent="0.25">
      <c r="A4311" s="4" t="s">
        <v>4993</v>
      </c>
      <c r="B4311" s="5">
        <v>335692443356</v>
      </c>
      <c r="C4311" s="4" t="s">
        <v>12853</v>
      </c>
      <c r="D4311" s="4" t="s">
        <v>72</v>
      </c>
      <c r="E4311" s="6" t="s">
        <v>2092</v>
      </c>
      <c r="F4311" s="5">
        <f>decoded[[#This Row],[FRT_DEC]]-B4310</f>
        <v>6</v>
      </c>
      <c r="G4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INFO]]))),G4310)</f>
        <v>125</v>
      </c>
    </row>
    <row r="4312" spans="1:7" x14ac:dyDescent="0.25">
      <c r="A4312" s="4" t="s">
        <v>4994</v>
      </c>
      <c r="B4312" s="5">
        <v>335692443677</v>
      </c>
      <c r="C4312" s="4" t="s">
        <v>12854</v>
      </c>
      <c r="D4312" s="4" t="s">
        <v>2045</v>
      </c>
      <c r="E4312" s="6" t="s">
        <v>8894</v>
      </c>
      <c r="F4312" s="5">
        <f>decoded[[#This Row],[FRT_DEC]]-B4311</f>
        <v>321</v>
      </c>
      <c r="G4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INFO]]))),G4311)</f>
        <v>125</v>
      </c>
    </row>
    <row r="4313" spans="1:7" x14ac:dyDescent="0.25">
      <c r="A4313" s="4" t="s">
        <v>4995</v>
      </c>
      <c r="B4313" s="5">
        <v>335692443689</v>
      </c>
      <c r="C4313" s="4" t="s">
        <v>12855</v>
      </c>
      <c r="D4313" s="4" t="s">
        <v>3671</v>
      </c>
      <c r="E4313" s="6" t="s">
        <v>12856</v>
      </c>
      <c r="F4313" s="5">
        <f>decoded[[#This Row],[FRT_DEC]]-B4312</f>
        <v>12</v>
      </c>
      <c r="G4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INFO]]))),G4312)</f>
        <v>125</v>
      </c>
    </row>
    <row r="4314" spans="1:7" x14ac:dyDescent="0.25">
      <c r="A4314" s="4" t="s">
        <v>4996</v>
      </c>
      <c r="B4314" s="5">
        <v>335692443693</v>
      </c>
      <c r="C4314" s="4" t="s">
        <v>12857</v>
      </c>
      <c r="D4314" s="4" t="s">
        <v>3671</v>
      </c>
      <c r="E4314" s="6" t="s">
        <v>7881</v>
      </c>
      <c r="F4314" s="5">
        <f>decoded[[#This Row],[FRT_DEC]]-B4313</f>
        <v>4</v>
      </c>
      <c r="G4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INFO]]))),G4313)</f>
        <v>125</v>
      </c>
    </row>
    <row r="4315" spans="1:7" x14ac:dyDescent="0.25">
      <c r="A4315" s="4" t="s">
        <v>4997</v>
      </c>
      <c r="B4315" s="5">
        <v>335692444775</v>
      </c>
      <c r="C4315" s="4" t="s">
        <v>12858</v>
      </c>
      <c r="D4315" s="4" t="s">
        <v>249</v>
      </c>
      <c r="E4315" s="6" t="s">
        <v>4767</v>
      </c>
      <c r="F4315" s="5">
        <f>decoded[[#This Row],[FRT_DEC]]-B4314</f>
        <v>1082</v>
      </c>
      <c r="G4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INFO]]))),G4314)</f>
        <v>125</v>
      </c>
    </row>
    <row r="4316" spans="1:7" x14ac:dyDescent="0.25">
      <c r="A4316" s="4" t="s">
        <v>4998</v>
      </c>
      <c r="B4316" s="5">
        <v>335692444779</v>
      </c>
      <c r="C4316" s="4" t="s">
        <v>12859</v>
      </c>
      <c r="D4316" s="4" t="s">
        <v>7938</v>
      </c>
      <c r="E4316" s="6" t="s">
        <v>8906</v>
      </c>
      <c r="F4316" s="5">
        <f>decoded[[#This Row],[FRT_DEC]]-B4315</f>
        <v>4</v>
      </c>
      <c r="G4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INFO]]))),G4315)</f>
        <v>125</v>
      </c>
    </row>
    <row r="4317" spans="1:7" x14ac:dyDescent="0.25">
      <c r="A4317" s="4" t="s">
        <v>4999</v>
      </c>
      <c r="B4317" s="5">
        <v>335692485987</v>
      </c>
      <c r="C4317" s="4" t="s">
        <v>12860</v>
      </c>
      <c r="D4317" s="4" t="s">
        <v>5</v>
      </c>
      <c r="E4317" s="6" t="s">
        <v>12861</v>
      </c>
      <c r="F4317" s="5">
        <f>decoded[[#This Row],[FRT_DEC]]-B4316</f>
        <v>41208</v>
      </c>
      <c r="G4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INFO]]))),G4316)</f>
        <v>125</v>
      </c>
    </row>
    <row r="4318" spans="1:7" x14ac:dyDescent="0.25">
      <c r="A4318" s="4" t="s">
        <v>5000</v>
      </c>
      <c r="B4318" s="5">
        <v>335692485990</v>
      </c>
      <c r="C4318" s="4" t="s">
        <v>12862</v>
      </c>
      <c r="D4318" s="4" t="s">
        <v>5</v>
      </c>
      <c r="E4318" s="6" t="s">
        <v>7877</v>
      </c>
      <c r="F4318" s="5">
        <f>decoded[[#This Row],[FRT_DEC]]-B4317</f>
        <v>3</v>
      </c>
      <c r="G4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INFO]]))),G4317)</f>
        <v>125</v>
      </c>
    </row>
    <row r="4319" spans="1:7" x14ac:dyDescent="0.25">
      <c r="A4319" s="4" t="s">
        <v>5001</v>
      </c>
      <c r="B4319" s="5">
        <v>335692485992</v>
      </c>
      <c r="C4319" s="4" t="s">
        <v>12863</v>
      </c>
      <c r="D4319" s="4" t="s">
        <v>3686</v>
      </c>
      <c r="E4319" s="6" t="s">
        <v>12864</v>
      </c>
      <c r="F4319" s="5">
        <f>decoded[[#This Row],[FRT_DEC]]-B4318</f>
        <v>2</v>
      </c>
      <c r="G4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INFO]]))),G4318)</f>
        <v>125</v>
      </c>
    </row>
    <row r="4320" spans="1:7" x14ac:dyDescent="0.25">
      <c r="A4320" s="4" t="s">
        <v>5002</v>
      </c>
      <c r="B4320" s="5">
        <v>335692485995</v>
      </c>
      <c r="C4320" s="4" t="s">
        <v>12865</v>
      </c>
      <c r="D4320" s="4" t="s">
        <v>3686</v>
      </c>
      <c r="E4320" s="6" t="s">
        <v>7878</v>
      </c>
      <c r="F4320" s="5">
        <f>decoded[[#This Row],[FRT_DEC]]-B4319</f>
        <v>3</v>
      </c>
      <c r="G4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INFO]]))),G4319)</f>
        <v>125</v>
      </c>
    </row>
    <row r="4321" spans="1:7" x14ac:dyDescent="0.25">
      <c r="A4321" s="4" t="s">
        <v>5003</v>
      </c>
      <c r="B4321" s="5">
        <v>335692486005</v>
      </c>
      <c r="C4321" s="4" t="s">
        <v>12866</v>
      </c>
      <c r="D4321" s="4" t="s">
        <v>7842</v>
      </c>
      <c r="E4321" s="6" t="s">
        <v>8006</v>
      </c>
      <c r="F4321" s="5">
        <f>decoded[[#This Row],[FRT_DEC]]-B4320</f>
        <v>10</v>
      </c>
      <c r="G4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INFO]]))),G4320)</f>
        <v>125</v>
      </c>
    </row>
    <row r="4322" spans="1:7" ht="30" x14ac:dyDescent="0.25">
      <c r="A4322" s="4" t="s">
        <v>5004</v>
      </c>
      <c r="B4322" s="5">
        <v>335692486015</v>
      </c>
      <c r="C4322" s="4" t="s">
        <v>12867</v>
      </c>
      <c r="D4322" s="4" t="s">
        <v>241</v>
      </c>
      <c r="E4322" s="6" t="s">
        <v>3997</v>
      </c>
      <c r="F4322" s="5">
        <f>decoded[[#This Row],[FRT_DEC]]-B4321</f>
        <v>10</v>
      </c>
      <c r="G4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INFO]]))),G4321)</f>
        <v>125</v>
      </c>
    </row>
    <row r="4323" spans="1:7" x14ac:dyDescent="0.25">
      <c r="A4323" s="4" t="s">
        <v>5005</v>
      </c>
      <c r="B4323" s="5">
        <v>335692486018</v>
      </c>
      <c r="C4323" s="4" t="s">
        <v>12868</v>
      </c>
      <c r="D4323" s="4" t="s">
        <v>243</v>
      </c>
      <c r="E4323" s="6" t="s">
        <v>3984</v>
      </c>
      <c r="F4323" s="5">
        <f>decoded[[#This Row],[FRT_DEC]]-B4322</f>
        <v>3</v>
      </c>
      <c r="G4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INFO]]))),G4322)</f>
        <v>125</v>
      </c>
    </row>
    <row r="4324" spans="1:7" x14ac:dyDescent="0.25">
      <c r="A4324" s="4" t="s">
        <v>5006</v>
      </c>
      <c r="B4324" s="5">
        <v>335692486023</v>
      </c>
      <c r="C4324" s="4" t="s">
        <v>12869</v>
      </c>
      <c r="D4324" s="4" t="s">
        <v>1099</v>
      </c>
      <c r="E4324" s="6" t="s">
        <v>2093</v>
      </c>
      <c r="F4324" s="5">
        <f>decoded[[#This Row],[FRT_DEC]]-B4323</f>
        <v>5</v>
      </c>
      <c r="G4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INFO]]))),G4323)</f>
        <v>125</v>
      </c>
    </row>
    <row r="4325" spans="1:7" x14ac:dyDescent="0.25">
      <c r="A4325" s="4" t="s">
        <v>5007</v>
      </c>
      <c r="B4325" s="5">
        <v>335692486028</v>
      </c>
      <c r="C4325" s="4" t="s">
        <v>12870</v>
      </c>
      <c r="D4325" s="4" t="s">
        <v>72</v>
      </c>
      <c r="E4325" s="6" t="s">
        <v>2094</v>
      </c>
      <c r="F4325" s="5">
        <f>decoded[[#This Row],[FRT_DEC]]-B4324</f>
        <v>5</v>
      </c>
      <c r="G4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INFO]]))),G4324)</f>
        <v>125</v>
      </c>
    </row>
    <row r="4326" spans="1:7" x14ac:dyDescent="0.25">
      <c r="A4326" s="4" t="s">
        <v>5008</v>
      </c>
      <c r="B4326" s="5">
        <v>335692486032</v>
      </c>
      <c r="C4326" s="4" t="s">
        <v>12871</v>
      </c>
      <c r="D4326" s="4" t="s">
        <v>72</v>
      </c>
      <c r="E4326" s="6" t="s">
        <v>2095</v>
      </c>
      <c r="F4326" s="5">
        <f>decoded[[#This Row],[FRT_DEC]]-B4325</f>
        <v>4</v>
      </c>
      <c r="G4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INFO]]))),G4325)</f>
        <v>125</v>
      </c>
    </row>
    <row r="4327" spans="1:7" x14ac:dyDescent="0.25">
      <c r="A4327" s="4" t="s">
        <v>5009</v>
      </c>
      <c r="B4327" s="5">
        <v>335692486043</v>
      </c>
      <c r="C4327" s="4" t="s">
        <v>12872</v>
      </c>
      <c r="D4327" s="4" t="s">
        <v>246</v>
      </c>
      <c r="E4327" s="6" t="s">
        <v>12873</v>
      </c>
      <c r="F4327" s="5">
        <f>decoded[[#This Row],[FRT_DEC]]-B4326</f>
        <v>11</v>
      </c>
      <c r="G4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INFO]]))),G4326)</f>
        <v>125</v>
      </c>
    </row>
    <row r="4328" spans="1:7" x14ac:dyDescent="0.25">
      <c r="A4328" s="4" t="s">
        <v>5010</v>
      </c>
      <c r="B4328" s="5">
        <v>335692486048</v>
      </c>
      <c r="C4328" s="4" t="s">
        <v>12874</v>
      </c>
      <c r="D4328" s="4" t="s">
        <v>7938</v>
      </c>
      <c r="E4328" s="6" t="s">
        <v>8012</v>
      </c>
      <c r="F4328" s="5">
        <f>decoded[[#This Row],[FRT_DEC]]-B4327</f>
        <v>5</v>
      </c>
      <c r="G4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INFO]]))),G4327)</f>
        <v>125</v>
      </c>
    </row>
    <row r="4329" spans="1:7" x14ac:dyDescent="0.25">
      <c r="A4329" s="4" t="s">
        <v>5011</v>
      </c>
      <c r="B4329" s="5">
        <v>335692486474</v>
      </c>
      <c r="C4329" s="4" t="s">
        <v>12875</v>
      </c>
      <c r="D4329" s="4" t="s">
        <v>7842</v>
      </c>
      <c r="E4329" s="6" t="s">
        <v>8130</v>
      </c>
      <c r="F4329" s="5">
        <f>decoded[[#This Row],[FRT_DEC]]-B4328</f>
        <v>426</v>
      </c>
      <c r="G4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INFO]]))),G4328)</f>
        <v>125</v>
      </c>
    </row>
    <row r="4330" spans="1:7" x14ac:dyDescent="0.25">
      <c r="A4330" s="4" t="s">
        <v>5012</v>
      </c>
      <c r="B4330" s="5">
        <v>335692486481</v>
      </c>
      <c r="C4330" s="4" t="s">
        <v>12876</v>
      </c>
      <c r="D4330" s="4" t="s">
        <v>1099</v>
      </c>
      <c r="E4330" s="6" t="s">
        <v>2096</v>
      </c>
      <c r="F4330" s="5">
        <f>decoded[[#This Row],[FRT_DEC]]-B4329</f>
        <v>7</v>
      </c>
      <c r="G4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INFO]]))),G4329)</f>
        <v>125</v>
      </c>
    </row>
    <row r="4331" spans="1:7" x14ac:dyDescent="0.25">
      <c r="A4331" s="4" t="s">
        <v>5013</v>
      </c>
      <c r="B4331" s="5">
        <v>335692486486</v>
      </c>
      <c r="C4331" s="4" t="s">
        <v>12877</v>
      </c>
      <c r="D4331" s="4" t="s">
        <v>72</v>
      </c>
      <c r="E4331" s="6" t="s">
        <v>2097</v>
      </c>
      <c r="F4331" s="5">
        <f>decoded[[#This Row],[FRT_DEC]]-B4330</f>
        <v>5</v>
      </c>
      <c r="G4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INFO]]))),G4330)</f>
        <v>125</v>
      </c>
    </row>
    <row r="4332" spans="1:7" x14ac:dyDescent="0.25">
      <c r="A4332" s="4" t="s">
        <v>5014</v>
      </c>
      <c r="B4332" s="5">
        <v>335692486498</v>
      </c>
      <c r="C4332" s="4" t="s">
        <v>12878</v>
      </c>
      <c r="D4332" s="4" t="s">
        <v>3672</v>
      </c>
      <c r="E4332" s="6" t="s">
        <v>4736</v>
      </c>
      <c r="F4332" s="5">
        <f>decoded[[#This Row],[FRT_DEC]]-B4331</f>
        <v>12</v>
      </c>
      <c r="G4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INFO]]))),G4331)</f>
        <v>125</v>
      </c>
    </row>
    <row r="4333" spans="1:7" x14ac:dyDescent="0.25">
      <c r="A4333" s="4" t="s">
        <v>5015</v>
      </c>
      <c r="B4333" s="5">
        <v>335692486665</v>
      </c>
      <c r="C4333" s="4" t="s">
        <v>12879</v>
      </c>
      <c r="D4333" s="4" t="s">
        <v>262</v>
      </c>
      <c r="E4333" s="6" t="s">
        <v>4738</v>
      </c>
      <c r="F4333" s="5">
        <f>decoded[[#This Row],[FRT_DEC]]-B4332</f>
        <v>167</v>
      </c>
      <c r="G4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INFO]]))),G4332)</f>
        <v>125</v>
      </c>
    </row>
    <row r="4334" spans="1:7" x14ac:dyDescent="0.25">
      <c r="A4334" s="4" t="s">
        <v>5016</v>
      </c>
      <c r="B4334" s="5">
        <v>335692486670</v>
      </c>
      <c r="C4334" s="4" t="s">
        <v>12880</v>
      </c>
      <c r="D4334" s="4" t="s">
        <v>7938</v>
      </c>
      <c r="E4334" s="6" t="s">
        <v>8136</v>
      </c>
      <c r="F4334" s="5">
        <f>decoded[[#This Row],[FRT_DEC]]-B4333</f>
        <v>5</v>
      </c>
      <c r="G4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INFO]]))),G4333)</f>
        <v>125</v>
      </c>
    </row>
    <row r="4335" spans="1:7" x14ac:dyDescent="0.25">
      <c r="A4335" s="4" t="s">
        <v>5017</v>
      </c>
      <c r="B4335" s="5">
        <v>335692488186</v>
      </c>
      <c r="C4335" s="4" t="s">
        <v>12881</v>
      </c>
      <c r="D4335" s="4" t="s">
        <v>84</v>
      </c>
      <c r="E4335" s="6" t="s">
        <v>4000</v>
      </c>
      <c r="F4335" s="5">
        <f>decoded[[#This Row],[FRT_DEC]]-B4334</f>
        <v>1516</v>
      </c>
      <c r="G4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INFO]]))),G4334)</f>
        <v>125</v>
      </c>
    </row>
    <row r="4336" spans="1:7" x14ac:dyDescent="0.25">
      <c r="A4336" s="4" t="s">
        <v>5018</v>
      </c>
      <c r="B4336" s="5">
        <v>335692488189</v>
      </c>
      <c r="C4336" s="4" t="s">
        <v>12882</v>
      </c>
      <c r="D4336" s="4" t="s">
        <v>3684</v>
      </c>
      <c r="E4336" s="6" t="s">
        <v>12883</v>
      </c>
      <c r="F4336" s="5">
        <f>decoded[[#This Row],[FRT_DEC]]-B4335</f>
        <v>3</v>
      </c>
      <c r="G4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INFO]]))),G4335)</f>
        <v>125</v>
      </c>
    </row>
    <row r="4337" spans="1:7" x14ac:dyDescent="0.25">
      <c r="A4337" s="4" t="s">
        <v>5019</v>
      </c>
      <c r="B4337" s="5">
        <v>335692488191</v>
      </c>
      <c r="C4337" s="4" t="s">
        <v>12884</v>
      </c>
      <c r="D4337" s="4" t="s">
        <v>3684</v>
      </c>
      <c r="E4337" s="6" t="s">
        <v>7879</v>
      </c>
      <c r="F4337" s="5">
        <f>decoded[[#This Row],[FRT_DEC]]-B4336</f>
        <v>2</v>
      </c>
      <c r="G4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INFO]]))),G4336)</f>
        <v>125</v>
      </c>
    </row>
    <row r="4338" spans="1:7" x14ac:dyDescent="0.25">
      <c r="A4338" s="4" t="s">
        <v>5020</v>
      </c>
      <c r="B4338" s="5">
        <v>335692488211</v>
      </c>
      <c r="C4338" s="4" t="s">
        <v>12885</v>
      </c>
      <c r="D4338" s="4" t="s">
        <v>85</v>
      </c>
      <c r="E4338" s="6" t="s">
        <v>263</v>
      </c>
      <c r="F4338" s="5">
        <f>decoded[[#This Row],[FRT_DEC]]-B4337</f>
        <v>20</v>
      </c>
      <c r="G4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INFO]]))),G4337)</f>
        <v>125</v>
      </c>
    </row>
    <row r="4339" spans="1:7" x14ac:dyDescent="0.25">
      <c r="A4339" s="4" t="s">
        <v>5021</v>
      </c>
      <c r="B4339" s="5">
        <v>335692488354</v>
      </c>
      <c r="C4339" s="4" t="s">
        <v>12886</v>
      </c>
      <c r="D4339" s="4" t="s">
        <v>87</v>
      </c>
      <c r="E4339" s="6" t="s">
        <v>3695</v>
      </c>
      <c r="F4339" s="5">
        <f>decoded[[#This Row],[FRT_DEC]]-B4338</f>
        <v>143</v>
      </c>
      <c r="G4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INFO]]))),G4338)</f>
        <v>125</v>
      </c>
    </row>
    <row r="4340" spans="1:7" x14ac:dyDescent="0.25">
      <c r="A4340" s="4" t="s">
        <v>5022</v>
      </c>
      <c r="B4340" s="5">
        <v>335692488725</v>
      </c>
      <c r="C4340" s="4" t="s">
        <v>12887</v>
      </c>
      <c r="D4340" s="4" t="s">
        <v>7842</v>
      </c>
      <c r="E4340" s="6" t="s">
        <v>7845</v>
      </c>
      <c r="F4340" s="5">
        <f>decoded[[#This Row],[FRT_DEC]]-B4339</f>
        <v>371</v>
      </c>
      <c r="G4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INFO]]))),G4339)</f>
        <v>125</v>
      </c>
    </row>
    <row r="4341" spans="1:7" x14ac:dyDescent="0.25">
      <c r="A4341" s="4" t="s">
        <v>5023</v>
      </c>
      <c r="B4341" s="5">
        <v>335692488757</v>
      </c>
      <c r="C4341" s="4" t="s">
        <v>12888</v>
      </c>
      <c r="D4341" s="4" t="s">
        <v>7938</v>
      </c>
      <c r="E4341" s="6" t="s">
        <v>8149</v>
      </c>
      <c r="F4341" s="5">
        <f>decoded[[#This Row],[FRT_DEC]]-B4340</f>
        <v>32</v>
      </c>
      <c r="G4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INFO]]))),G4340)</f>
        <v>125</v>
      </c>
    </row>
    <row r="4342" spans="1:7" x14ac:dyDescent="0.25">
      <c r="A4342" s="4" t="s">
        <v>5024</v>
      </c>
      <c r="B4342" s="5">
        <v>335692488762</v>
      </c>
      <c r="C4342" s="4" t="s">
        <v>12889</v>
      </c>
      <c r="D4342" s="4" t="s">
        <v>7842</v>
      </c>
      <c r="E4342" s="6" t="s">
        <v>9929</v>
      </c>
      <c r="F4342" s="5">
        <f>decoded[[#This Row],[FRT_DEC]]-B4341</f>
        <v>5</v>
      </c>
      <c r="G4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INFO]]))),G4341)</f>
        <v>125</v>
      </c>
    </row>
    <row r="4343" spans="1:7" x14ac:dyDescent="0.25">
      <c r="A4343" s="4" t="s">
        <v>5026</v>
      </c>
      <c r="B4343" s="5">
        <v>335692488837</v>
      </c>
      <c r="C4343" s="4" t="s">
        <v>12890</v>
      </c>
      <c r="D4343" s="4" t="s">
        <v>1099</v>
      </c>
      <c r="E4343" s="6" t="s">
        <v>2098</v>
      </c>
      <c r="F4343" s="5">
        <f>decoded[[#This Row],[FRT_DEC]]-B4342</f>
        <v>75</v>
      </c>
      <c r="G4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INFO]]))),G4342)</f>
        <v>125</v>
      </c>
    </row>
    <row r="4344" spans="1:7" x14ac:dyDescent="0.25">
      <c r="A4344" s="4" t="s">
        <v>5027</v>
      </c>
      <c r="B4344" s="5">
        <v>335692488842</v>
      </c>
      <c r="C4344" s="4" t="s">
        <v>12891</v>
      </c>
      <c r="D4344" s="4" t="s">
        <v>72</v>
      </c>
      <c r="E4344" s="6" t="s">
        <v>2099</v>
      </c>
      <c r="F4344" s="5">
        <f>decoded[[#This Row],[FRT_DEC]]-B4343</f>
        <v>5</v>
      </c>
      <c r="G4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INFO]]))),G4343)</f>
        <v>125</v>
      </c>
    </row>
    <row r="4345" spans="1:7" x14ac:dyDescent="0.25">
      <c r="A4345" s="4" t="s">
        <v>5028</v>
      </c>
      <c r="B4345" s="5">
        <v>335692488962</v>
      </c>
      <c r="C4345" s="4" t="s">
        <v>12892</v>
      </c>
      <c r="D4345" s="4" t="s">
        <v>1099</v>
      </c>
      <c r="E4345" s="6" t="s">
        <v>2100</v>
      </c>
      <c r="F4345" s="5">
        <f>decoded[[#This Row],[FRT_DEC]]-B4344</f>
        <v>120</v>
      </c>
      <c r="G4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INFO]]))),G4344)</f>
        <v>125</v>
      </c>
    </row>
    <row r="4346" spans="1:7" x14ac:dyDescent="0.25">
      <c r="A4346" s="4" t="s">
        <v>5029</v>
      </c>
      <c r="B4346" s="5">
        <v>335692488967</v>
      </c>
      <c r="C4346" s="4" t="s">
        <v>12893</v>
      </c>
      <c r="D4346" s="4" t="s">
        <v>72</v>
      </c>
      <c r="E4346" s="6" t="s">
        <v>2101</v>
      </c>
      <c r="F4346" s="5">
        <f>decoded[[#This Row],[FRT_DEC]]-B4345</f>
        <v>5</v>
      </c>
      <c r="G4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INFO]]))),G4345)</f>
        <v>125</v>
      </c>
    </row>
    <row r="4347" spans="1:7" x14ac:dyDescent="0.25">
      <c r="A4347" s="4" t="s">
        <v>5030</v>
      </c>
      <c r="B4347" s="5">
        <v>335692489050</v>
      </c>
      <c r="C4347" s="4" t="s">
        <v>12894</v>
      </c>
      <c r="D4347" s="4" t="s">
        <v>1099</v>
      </c>
      <c r="E4347" s="6" t="s">
        <v>2102</v>
      </c>
      <c r="F4347" s="5">
        <f>decoded[[#This Row],[FRT_DEC]]-B4346</f>
        <v>83</v>
      </c>
      <c r="G4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INFO]]))),G4346)</f>
        <v>125</v>
      </c>
    </row>
    <row r="4348" spans="1:7" x14ac:dyDescent="0.25">
      <c r="A4348" s="4" t="s">
        <v>5031</v>
      </c>
      <c r="B4348" s="5">
        <v>335692489055</v>
      </c>
      <c r="C4348" s="4" t="s">
        <v>12895</v>
      </c>
      <c r="D4348" s="4" t="s">
        <v>72</v>
      </c>
      <c r="E4348" s="6" t="s">
        <v>2103</v>
      </c>
      <c r="F4348" s="5">
        <f>decoded[[#This Row],[FRT_DEC]]-B4347</f>
        <v>5</v>
      </c>
      <c r="G4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INFO]]))),G4347)</f>
        <v>125</v>
      </c>
    </row>
    <row r="4349" spans="1:7" x14ac:dyDescent="0.25">
      <c r="A4349" s="4" t="s">
        <v>5032</v>
      </c>
      <c r="B4349" s="5">
        <v>335692489060</v>
      </c>
      <c r="C4349" s="4" t="s">
        <v>12896</v>
      </c>
      <c r="D4349" s="4" t="s">
        <v>264</v>
      </c>
      <c r="E4349" s="6" t="s">
        <v>12897</v>
      </c>
      <c r="F4349" s="5">
        <f>decoded[[#This Row],[FRT_DEC]]-B4348</f>
        <v>5</v>
      </c>
      <c r="G4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INFO]]))),G4348)</f>
        <v>125</v>
      </c>
    </row>
    <row r="4350" spans="1:7" x14ac:dyDescent="0.25">
      <c r="A4350" s="4" t="s">
        <v>5033</v>
      </c>
      <c r="B4350" s="5">
        <v>335692489137</v>
      </c>
      <c r="C4350" s="4" t="s">
        <v>12898</v>
      </c>
      <c r="D4350" s="4" t="s">
        <v>40</v>
      </c>
      <c r="E4350" s="6" t="s">
        <v>328</v>
      </c>
      <c r="F4350" s="5">
        <f>decoded[[#This Row],[FRT_DEC]]-B4349</f>
        <v>77</v>
      </c>
      <c r="G4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INFO]]))),G4349)</f>
        <v>125</v>
      </c>
    </row>
    <row r="4351" spans="1:7" x14ac:dyDescent="0.25">
      <c r="A4351" s="4" t="s">
        <v>5034</v>
      </c>
      <c r="B4351" s="5">
        <v>335692489140</v>
      </c>
      <c r="C4351" s="4" t="s">
        <v>12899</v>
      </c>
      <c r="D4351" s="4" t="s">
        <v>330</v>
      </c>
      <c r="E4351" s="6" t="s">
        <v>12900</v>
      </c>
      <c r="F4351" s="5">
        <f>decoded[[#This Row],[FRT_DEC]]-B4350</f>
        <v>3</v>
      </c>
      <c r="G4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INFO]]))),G4350)</f>
        <v>125</v>
      </c>
    </row>
    <row r="4352" spans="1:7" x14ac:dyDescent="0.25">
      <c r="A4352" s="4" t="s">
        <v>5035</v>
      </c>
      <c r="B4352" s="5">
        <v>335692489228</v>
      </c>
      <c r="C4352" s="4" t="s">
        <v>12901</v>
      </c>
      <c r="D4352" s="4" t="s">
        <v>40</v>
      </c>
      <c r="E4352" s="6" t="s">
        <v>2042</v>
      </c>
      <c r="F4352" s="5">
        <f>decoded[[#This Row],[FRT_DEC]]-B4351</f>
        <v>88</v>
      </c>
      <c r="G4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INFO]]))),G4351)</f>
        <v>125</v>
      </c>
    </row>
    <row r="4353" spans="1:7" x14ac:dyDescent="0.25">
      <c r="A4353" s="4" t="s">
        <v>5036</v>
      </c>
      <c r="B4353" s="5">
        <v>335692489230</v>
      </c>
      <c r="C4353" s="4" t="s">
        <v>12902</v>
      </c>
      <c r="D4353" s="4" t="s">
        <v>2043</v>
      </c>
      <c r="E4353" s="6" t="s">
        <v>12835</v>
      </c>
      <c r="F4353" s="5">
        <f>decoded[[#This Row],[FRT_DEC]]-B4352</f>
        <v>2</v>
      </c>
      <c r="G4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INFO]]))),G4352)</f>
        <v>125</v>
      </c>
    </row>
    <row r="4354" spans="1:7" x14ac:dyDescent="0.25">
      <c r="A4354" s="4" t="s">
        <v>5037</v>
      </c>
      <c r="B4354" s="5">
        <v>335692489267</v>
      </c>
      <c r="C4354" s="4" t="s">
        <v>12903</v>
      </c>
      <c r="D4354" s="4" t="s">
        <v>7938</v>
      </c>
      <c r="E4354" s="6" t="s">
        <v>8952</v>
      </c>
      <c r="F4354" s="5">
        <f>decoded[[#This Row],[FRT_DEC]]-B4353</f>
        <v>37</v>
      </c>
      <c r="G4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INFO]]))),G4353)</f>
        <v>125</v>
      </c>
    </row>
    <row r="4355" spans="1:7" x14ac:dyDescent="0.25">
      <c r="A4355" s="4" t="s">
        <v>5038</v>
      </c>
      <c r="B4355" s="5">
        <v>335692489977</v>
      </c>
      <c r="C4355" s="4" t="s">
        <v>12904</v>
      </c>
      <c r="D4355" s="4" t="s">
        <v>7842</v>
      </c>
      <c r="E4355" s="6" t="s">
        <v>7989</v>
      </c>
      <c r="F4355" s="5">
        <f>decoded[[#This Row],[FRT_DEC]]-B4354</f>
        <v>710</v>
      </c>
      <c r="G4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INFO]]))),G4354)</f>
        <v>125</v>
      </c>
    </row>
    <row r="4356" spans="1:7" x14ac:dyDescent="0.25">
      <c r="A4356" s="4" t="s">
        <v>5039</v>
      </c>
      <c r="B4356" s="5">
        <v>335692489984</v>
      </c>
      <c r="C4356" s="4" t="s">
        <v>12905</v>
      </c>
      <c r="D4356" s="4" t="s">
        <v>2044</v>
      </c>
      <c r="E4356" s="6" t="s">
        <v>2046</v>
      </c>
      <c r="F4356" s="5">
        <f>decoded[[#This Row],[FRT_DEC]]-B4355</f>
        <v>7</v>
      </c>
      <c r="G4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INFO]]))),G4355)</f>
        <v>125</v>
      </c>
    </row>
    <row r="4357" spans="1:7" x14ac:dyDescent="0.25">
      <c r="A4357" s="4" t="s">
        <v>5040</v>
      </c>
      <c r="B4357" s="5">
        <v>335692489989</v>
      </c>
      <c r="C4357" s="4" t="s">
        <v>12906</v>
      </c>
      <c r="D4357" s="4" t="s">
        <v>7938</v>
      </c>
      <c r="E4357" s="6" t="s">
        <v>7991</v>
      </c>
      <c r="F4357" s="5">
        <f>decoded[[#This Row],[FRT_DEC]]-B4356</f>
        <v>5</v>
      </c>
      <c r="G4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INFO]]))),G4356)</f>
        <v>125</v>
      </c>
    </row>
    <row r="4358" spans="1:7" x14ac:dyDescent="0.25">
      <c r="A4358" s="4" t="s">
        <v>5041</v>
      </c>
      <c r="B4358" s="5">
        <v>335692491737</v>
      </c>
      <c r="C4358" s="4" t="s">
        <v>12907</v>
      </c>
      <c r="D4358" s="4" t="s">
        <v>7842</v>
      </c>
      <c r="E4358" s="6" t="s">
        <v>7945</v>
      </c>
      <c r="F4358" s="5">
        <f>decoded[[#This Row],[FRT_DEC]]-B4357</f>
        <v>1748</v>
      </c>
      <c r="G4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INFO]]))),G4357)</f>
        <v>125</v>
      </c>
    </row>
    <row r="4359" spans="1:7" x14ac:dyDescent="0.25">
      <c r="A4359" s="4" t="s">
        <v>5042</v>
      </c>
      <c r="B4359" s="5">
        <v>335692491743</v>
      </c>
      <c r="C4359" s="4" t="s">
        <v>12908</v>
      </c>
      <c r="D4359" s="4" t="s">
        <v>7938</v>
      </c>
      <c r="E4359" s="6" t="s">
        <v>7947</v>
      </c>
      <c r="F4359" s="5">
        <f>decoded[[#This Row],[FRT_DEC]]-B4358</f>
        <v>6</v>
      </c>
      <c r="G4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INFO]]))),G4358)</f>
        <v>125</v>
      </c>
    </row>
    <row r="4360" spans="1:7" x14ac:dyDescent="0.25">
      <c r="A4360" s="4" t="s">
        <v>5043</v>
      </c>
      <c r="B4360" s="5">
        <v>335692528289</v>
      </c>
      <c r="C4360" s="4" t="s">
        <v>12909</v>
      </c>
      <c r="D4360" s="4" t="s">
        <v>43</v>
      </c>
      <c r="E4360" s="6" t="s">
        <v>7883</v>
      </c>
      <c r="F4360" s="5">
        <f>decoded[[#This Row],[FRT_DEC]]-B4359</f>
        <v>36546</v>
      </c>
      <c r="G4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INFO]]))),G4359)</f>
        <v>125</v>
      </c>
    </row>
    <row r="4361" spans="1:7" x14ac:dyDescent="0.25">
      <c r="A4361" s="4" t="s">
        <v>5044</v>
      </c>
      <c r="B4361" s="5">
        <v>335692528291</v>
      </c>
      <c r="C4361" s="4" t="s">
        <v>12910</v>
      </c>
      <c r="D4361" s="4" t="s">
        <v>3685</v>
      </c>
      <c r="E4361" s="6" t="s">
        <v>12911</v>
      </c>
      <c r="F4361" s="5">
        <f>decoded[[#This Row],[FRT_DEC]]-B4360</f>
        <v>2</v>
      </c>
      <c r="G4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INFO]]))),G4360)</f>
        <v>125</v>
      </c>
    </row>
    <row r="4362" spans="1:7" x14ac:dyDescent="0.25">
      <c r="A4362" s="4" t="s">
        <v>5045</v>
      </c>
      <c r="B4362" s="5">
        <v>335692528294</v>
      </c>
      <c r="C4362" s="4" t="s">
        <v>12912</v>
      </c>
      <c r="D4362" s="4" t="s">
        <v>3685</v>
      </c>
      <c r="E4362" s="6" t="s">
        <v>7880</v>
      </c>
      <c r="F4362" s="5">
        <f>decoded[[#This Row],[FRT_DEC]]-B4361</f>
        <v>3</v>
      </c>
      <c r="G4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INFO]]))),G4361)</f>
        <v>125</v>
      </c>
    </row>
    <row r="4363" spans="1:7" x14ac:dyDescent="0.25">
      <c r="A4363" s="4" t="s">
        <v>5046</v>
      </c>
      <c r="B4363" s="5">
        <v>335692528310</v>
      </c>
      <c r="C4363" s="4" t="s">
        <v>12913</v>
      </c>
      <c r="D4363" s="4" t="s">
        <v>7842</v>
      </c>
      <c r="E4363" s="6" t="s">
        <v>8889</v>
      </c>
      <c r="F4363" s="5">
        <f>decoded[[#This Row],[FRT_DEC]]-B4362</f>
        <v>16</v>
      </c>
      <c r="G4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INFO]]))),G4362)</f>
        <v>125</v>
      </c>
    </row>
    <row r="4364" spans="1:7" ht="30" x14ac:dyDescent="0.25">
      <c r="A4364" s="4" t="s">
        <v>5047</v>
      </c>
      <c r="B4364" s="5">
        <v>335692528324</v>
      </c>
      <c r="C4364" s="4" t="s">
        <v>12914</v>
      </c>
      <c r="D4364" s="4" t="s">
        <v>241</v>
      </c>
      <c r="E4364" s="6" t="s">
        <v>4001</v>
      </c>
      <c r="F4364" s="5">
        <f>decoded[[#This Row],[FRT_DEC]]-B4363</f>
        <v>14</v>
      </c>
      <c r="G4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INFO]]))),G4363)</f>
        <v>125</v>
      </c>
    </row>
    <row r="4365" spans="1:7" x14ac:dyDescent="0.25">
      <c r="A4365" s="4" t="s">
        <v>5048</v>
      </c>
      <c r="B4365" s="5">
        <v>335692528326</v>
      </c>
      <c r="C4365" s="4" t="s">
        <v>12915</v>
      </c>
      <c r="D4365" s="4" t="s">
        <v>243</v>
      </c>
      <c r="E4365" s="6" t="s">
        <v>3939</v>
      </c>
      <c r="F4365" s="5">
        <f>decoded[[#This Row],[FRT_DEC]]-B4364</f>
        <v>2</v>
      </c>
      <c r="G4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INFO]]))),G4364)</f>
        <v>125</v>
      </c>
    </row>
    <row r="4366" spans="1:7" x14ac:dyDescent="0.25">
      <c r="A4366" s="4" t="s">
        <v>5049</v>
      </c>
      <c r="B4366" s="5">
        <v>335692528337</v>
      </c>
      <c r="C4366" s="4" t="s">
        <v>12916</v>
      </c>
      <c r="D4366" s="4" t="s">
        <v>264</v>
      </c>
      <c r="E4366" s="6" t="s">
        <v>12917</v>
      </c>
      <c r="F4366" s="5">
        <f>decoded[[#This Row],[FRT_DEC]]-B4365</f>
        <v>11</v>
      </c>
      <c r="G4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INFO]]))),G4365)</f>
        <v>125</v>
      </c>
    </row>
    <row r="4367" spans="1:7" x14ac:dyDescent="0.25">
      <c r="A4367" s="4" t="s">
        <v>5050</v>
      </c>
      <c r="B4367" s="5">
        <v>335692528388</v>
      </c>
      <c r="C4367" s="4" t="s">
        <v>12918</v>
      </c>
      <c r="D4367" s="4" t="s">
        <v>40</v>
      </c>
      <c r="E4367" s="6" t="s">
        <v>44</v>
      </c>
      <c r="F4367" s="5">
        <f>decoded[[#This Row],[FRT_DEC]]-B4366</f>
        <v>51</v>
      </c>
      <c r="G4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INFO]]))),G4366)</f>
        <v>125</v>
      </c>
    </row>
    <row r="4368" spans="1:7" x14ac:dyDescent="0.25">
      <c r="A4368" s="4" t="s">
        <v>5051</v>
      </c>
      <c r="B4368" s="5">
        <v>335692528393</v>
      </c>
      <c r="C4368" s="4" t="s">
        <v>12919</v>
      </c>
      <c r="D4368" s="4" t="s">
        <v>246</v>
      </c>
      <c r="E4368" s="6" t="s">
        <v>12920</v>
      </c>
      <c r="F4368" s="5">
        <f>decoded[[#This Row],[FRT_DEC]]-B4367</f>
        <v>5</v>
      </c>
      <c r="G4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INFO]]))),G4367)</f>
        <v>125</v>
      </c>
    </row>
    <row r="4369" spans="1:7" x14ac:dyDescent="0.25">
      <c r="A4369" s="4" t="s">
        <v>5052</v>
      </c>
      <c r="B4369" s="5">
        <v>335692528409</v>
      </c>
      <c r="C4369" s="4" t="s">
        <v>12921</v>
      </c>
      <c r="D4369" s="4" t="s">
        <v>1099</v>
      </c>
      <c r="E4369" s="6" t="s">
        <v>2104</v>
      </c>
      <c r="F4369" s="5">
        <f>decoded[[#This Row],[FRT_DEC]]-B4368</f>
        <v>16</v>
      </c>
      <c r="G4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INFO]]))),G4368)</f>
        <v>125</v>
      </c>
    </row>
    <row r="4370" spans="1:7" x14ac:dyDescent="0.25">
      <c r="A4370" s="4" t="s">
        <v>5053</v>
      </c>
      <c r="B4370" s="5">
        <v>335692528416</v>
      </c>
      <c r="C4370" s="4" t="s">
        <v>12922</v>
      </c>
      <c r="D4370" s="4" t="s">
        <v>1099</v>
      </c>
      <c r="E4370" s="6" t="s">
        <v>2105</v>
      </c>
      <c r="F4370" s="5">
        <f>decoded[[#This Row],[FRT_DEC]]-B4369</f>
        <v>7</v>
      </c>
      <c r="G4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INFO]]))),G4369)</f>
        <v>125</v>
      </c>
    </row>
    <row r="4371" spans="1:7" x14ac:dyDescent="0.25">
      <c r="A4371" s="4" t="s">
        <v>5054</v>
      </c>
      <c r="B4371" s="5">
        <v>335692528429</v>
      </c>
      <c r="C4371" s="4" t="s">
        <v>12923</v>
      </c>
      <c r="D4371" s="4" t="s">
        <v>72</v>
      </c>
      <c r="E4371" s="6" t="s">
        <v>2092</v>
      </c>
      <c r="F4371" s="5">
        <f>decoded[[#This Row],[FRT_DEC]]-B4370</f>
        <v>13</v>
      </c>
      <c r="G4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INFO]]))),G4370)</f>
        <v>125</v>
      </c>
    </row>
    <row r="4372" spans="1:7" x14ac:dyDescent="0.25">
      <c r="A4372" s="4" t="s">
        <v>5055</v>
      </c>
      <c r="B4372" s="5">
        <v>335692528449</v>
      </c>
      <c r="C4372" s="4" t="s">
        <v>12924</v>
      </c>
      <c r="D4372" s="4" t="s">
        <v>3671</v>
      </c>
      <c r="E4372" s="6" t="s">
        <v>12925</v>
      </c>
      <c r="F4372" s="5">
        <f>decoded[[#This Row],[FRT_DEC]]-B4371</f>
        <v>20</v>
      </c>
      <c r="G4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INFO]]))),G4371)</f>
        <v>125</v>
      </c>
    </row>
    <row r="4373" spans="1:7" x14ac:dyDescent="0.25">
      <c r="A4373" s="4" t="s">
        <v>5056</v>
      </c>
      <c r="B4373" s="5">
        <v>335692528452</v>
      </c>
      <c r="C4373" s="4" t="s">
        <v>12926</v>
      </c>
      <c r="D4373" s="4" t="s">
        <v>3671</v>
      </c>
      <c r="E4373" s="6" t="s">
        <v>7881</v>
      </c>
      <c r="F4373" s="5">
        <f>decoded[[#This Row],[FRT_DEC]]-B4372</f>
        <v>3</v>
      </c>
      <c r="G4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INFO]]))),G4372)</f>
        <v>125</v>
      </c>
    </row>
    <row r="4374" spans="1:7" x14ac:dyDescent="0.25">
      <c r="A4374" s="4" t="s">
        <v>5057</v>
      </c>
      <c r="B4374" s="5">
        <v>335692529277</v>
      </c>
      <c r="C4374" s="4" t="s">
        <v>12927</v>
      </c>
      <c r="D4374" s="4" t="s">
        <v>249</v>
      </c>
      <c r="E4374" s="6" t="s">
        <v>4767</v>
      </c>
      <c r="F4374" s="5">
        <f>decoded[[#This Row],[FRT_DEC]]-B4373</f>
        <v>825</v>
      </c>
      <c r="G4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INFO]]))),G4373)</f>
        <v>125</v>
      </c>
    </row>
    <row r="4375" spans="1:7" x14ac:dyDescent="0.25">
      <c r="A4375" s="4" t="s">
        <v>5058</v>
      </c>
      <c r="B4375" s="5">
        <v>335692529281</v>
      </c>
      <c r="C4375" s="4" t="s">
        <v>12928</v>
      </c>
      <c r="D4375" s="4" t="s">
        <v>7938</v>
      </c>
      <c r="E4375" s="6" t="s">
        <v>8906</v>
      </c>
      <c r="F4375" s="5">
        <f>decoded[[#This Row],[FRT_DEC]]-B4374</f>
        <v>4</v>
      </c>
      <c r="G4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INFO]]))),G4374)</f>
        <v>125</v>
      </c>
    </row>
    <row r="4376" spans="1:7" x14ac:dyDescent="0.25">
      <c r="A4376" s="4" t="s">
        <v>5059</v>
      </c>
      <c r="B4376" s="5">
        <v>335692530463</v>
      </c>
      <c r="C4376" s="4" t="s">
        <v>12929</v>
      </c>
      <c r="D4376" s="4" t="s">
        <v>5</v>
      </c>
      <c r="E4376" s="6" t="s">
        <v>12930</v>
      </c>
      <c r="F4376" s="5">
        <f>decoded[[#This Row],[FRT_DEC]]-B4375</f>
        <v>1182</v>
      </c>
      <c r="G4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INFO]]))),G4375)</f>
        <v>125</v>
      </c>
    </row>
    <row r="4377" spans="1:7" x14ac:dyDescent="0.25">
      <c r="A4377" s="4" t="s">
        <v>5060</v>
      </c>
      <c r="B4377" s="5">
        <v>335692530467</v>
      </c>
      <c r="C4377" s="4" t="s">
        <v>12931</v>
      </c>
      <c r="D4377" s="4" t="s">
        <v>5</v>
      </c>
      <c r="E4377" s="6" t="s">
        <v>7877</v>
      </c>
      <c r="F4377" s="5">
        <f>decoded[[#This Row],[FRT_DEC]]-B4376</f>
        <v>4</v>
      </c>
      <c r="G4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INFO]]))),G4376)</f>
        <v>125</v>
      </c>
    </row>
    <row r="4378" spans="1:7" x14ac:dyDescent="0.25">
      <c r="A4378" s="4" t="s">
        <v>5061</v>
      </c>
      <c r="B4378" s="5">
        <v>335692530469</v>
      </c>
      <c r="C4378" s="4" t="s">
        <v>12932</v>
      </c>
      <c r="D4378" s="4" t="s">
        <v>3686</v>
      </c>
      <c r="E4378" s="6" t="s">
        <v>12933</v>
      </c>
      <c r="F4378" s="5">
        <f>decoded[[#This Row],[FRT_DEC]]-B4377</f>
        <v>2</v>
      </c>
      <c r="G4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INFO]]))),G4377)</f>
        <v>125</v>
      </c>
    </row>
    <row r="4379" spans="1:7" x14ac:dyDescent="0.25">
      <c r="A4379" s="4" t="s">
        <v>5062</v>
      </c>
      <c r="B4379" s="5">
        <v>335692530472</v>
      </c>
      <c r="C4379" s="4" t="s">
        <v>12934</v>
      </c>
      <c r="D4379" s="4" t="s">
        <v>3686</v>
      </c>
      <c r="E4379" s="6" t="s">
        <v>7878</v>
      </c>
      <c r="F4379" s="5">
        <f>decoded[[#This Row],[FRT_DEC]]-B4378</f>
        <v>3</v>
      </c>
      <c r="G4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INFO]]))),G4378)</f>
        <v>125</v>
      </c>
    </row>
    <row r="4380" spans="1:7" x14ac:dyDescent="0.25">
      <c r="A4380" s="4" t="s">
        <v>5063</v>
      </c>
      <c r="B4380" s="5">
        <v>335692530479</v>
      </c>
      <c r="C4380" s="4" t="s">
        <v>12935</v>
      </c>
      <c r="D4380" s="4" t="s">
        <v>7842</v>
      </c>
      <c r="E4380" s="6" t="s">
        <v>8006</v>
      </c>
      <c r="F4380" s="5">
        <f>decoded[[#This Row],[FRT_DEC]]-B4379</f>
        <v>7</v>
      </c>
      <c r="G4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INFO]]))),G4379)</f>
        <v>125</v>
      </c>
    </row>
    <row r="4381" spans="1:7" ht="30" x14ac:dyDescent="0.25">
      <c r="A4381" s="4" t="s">
        <v>5064</v>
      </c>
      <c r="B4381" s="5">
        <v>335692530490</v>
      </c>
      <c r="C4381" s="4" t="s">
        <v>12936</v>
      </c>
      <c r="D4381" s="4" t="s">
        <v>241</v>
      </c>
      <c r="E4381" s="6" t="s">
        <v>2109</v>
      </c>
      <c r="F4381" s="5">
        <f>decoded[[#This Row],[FRT_DEC]]-B4380</f>
        <v>11</v>
      </c>
      <c r="G4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INFO]]))),G4380)</f>
        <v>125</v>
      </c>
    </row>
    <row r="4382" spans="1:7" x14ac:dyDescent="0.25">
      <c r="A4382" s="4" t="s">
        <v>5065</v>
      </c>
      <c r="B4382" s="5">
        <v>335692530492</v>
      </c>
      <c r="C4382" s="4" t="s">
        <v>12937</v>
      </c>
      <c r="D4382" s="4" t="s">
        <v>243</v>
      </c>
      <c r="E4382" s="6" t="s">
        <v>3937</v>
      </c>
      <c r="F4382" s="5">
        <f>decoded[[#This Row],[FRT_DEC]]-B4381</f>
        <v>2</v>
      </c>
      <c r="G4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INFO]]))),G4381)</f>
        <v>125</v>
      </c>
    </row>
    <row r="4383" spans="1:7" x14ac:dyDescent="0.25">
      <c r="A4383" s="4" t="s">
        <v>5066</v>
      </c>
      <c r="B4383" s="5">
        <v>335692530510</v>
      </c>
      <c r="C4383" s="4" t="s">
        <v>12938</v>
      </c>
      <c r="D4383" s="4" t="s">
        <v>1099</v>
      </c>
      <c r="E4383" s="6" t="s">
        <v>2093</v>
      </c>
      <c r="F4383" s="5">
        <f>decoded[[#This Row],[FRT_DEC]]-B4382</f>
        <v>18</v>
      </c>
      <c r="G4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INFO]]))),G4382)</f>
        <v>125</v>
      </c>
    </row>
    <row r="4384" spans="1:7" x14ac:dyDescent="0.25">
      <c r="A4384" s="4" t="s">
        <v>5067</v>
      </c>
      <c r="B4384" s="5">
        <v>335692530516</v>
      </c>
      <c r="C4384" s="4" t="s">
        <v>12939</v>
      </c>
      <c r="D4384" s="4" t="s">
        <v>1099</v>
      </c>
      <c r="E4384" s="6" t="s">
        <v>2106</v>
      </c>
      <c r="F4384" s="5">
        <f>decoded[[#This Row],[FRT_DEC]]-B4383</f>
        <v>6</v>
      </c>
      <c r="G4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INFO]]))),G4383)</f>
        <v>125</v>
      </c>
    </row>
    <row r="4385" spans="1:7" x14ac:dyDescent="0.25">
      <c r="A4385" s="4" t="s">
        <v>5068</v>
      </c>
      <c r="B4385" s="5">
        <v>335692530535</v>
      </c>
      <c r="C4385" s="4" t="s">
        <v>12940</v>
      </c>
      <c r="D4385" s="4" t="s">
        <v>40</v>
      </c>
      <c r="E4385" s="6" t="s">
        <v>724</v>
      </c>
      <c r="F4385" s="5">
        <f>decoded[[#This Row],[FRT_DEC]]-B4384</f>
        <v>19</v>
      </c>
      <c r="G4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INFO]]))),G4384)</f>
        <v>125</v>
      </c>
    </row>
    <row r="4386" spans="1:7" x14ac:dyDescent="0.25">
      <c r="A4386" s="4" t="s">
        <v>5069</v>
      </c>
      <c r="B4386" s="5">
        <v>335692530546</v>
      </c>
      <c r="C4386" s="4" t="s">
        <v>12941</v>
      </c>
      <c r="D4386" s="4" t="s">
        <v>40</v>
      </c>
      <c r="E4386" s="6" t="s">
        <v>45</v>
      </c>
      <c r="F4386" s="5">
        <f>decoded[[#This Row],[FRT_DEC]]-B4385</f>
        <v>11</v>
      </c>
      <c r="G4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INFO]]))),G4385)</f>
        <v>125</v>
      </c>
    </row>
    <row r="4387" spans="1:7" x14ac:dyDescent="0.25">
      <c r="A4387" s="4" t="s">
        <v>5070</v>
      </c>
      <c r="B4387" s="5">
        <v>335692530549</v>
      </c>
      <c r="C4387" s="4" t="s">
        <v>12942</v>
      </c>
      <c r="D4387" s="4" t="s">
        <v>46</v>
      </c>
      <c r="E4387" s="6" t="s">
        <v>4002</v>
      </c>
      <c r="F4387" s="5">
        <f>decoded[[#This Row],[FRT_DEC]]-B4386</f>
        <v>3</v>
      </c>
      <c r="G4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INFO]]))),G4386)</f>
        <v>125</v>
      </c>
    </row>
    <row r="4388" spans="1:7" x14ac:dyDescent="0.25">
      <c r="A4388" s="4" t="s">
        <v>5071</v>
      </c>
      <c r="B4388" s="5">
        <v>335692530554</v>
      </c>
      <c r="C4388" s="4" t="s">
        <v>12943</v>
      </c>
      <c r="D4388" s="4" t="s">
        <v>72</v>
      </c>
      <c r="E4388" s="6" t="s">
        <v>3683</v>
      </c>
      <c r="F4388" s="5">
        <f>decoded[[#This Row],[FRT_DEC]]-B4387</f>
        <v>5</v>
      </c>
      <c r="G4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INFO]]))),G4387)</f>
        <v>125</v>
      </c>
    </row>
    <row r="4389" spans="1:7" x14ac:dyDescent="0.25">
      <c r="A4389" s="4" t="s">
        <v>5072</v>
      </c>
      <c r="B4389" s="5">
        <v>335692530558</v>
      </c>
      <c r="C4389" s="4" t="s">
        <v>12944</v>
      </c>
      <c r="D4389" s="4" t="s">
        <v>72</v>
      </c>
      <c r="E4389" s="6" t="s">
        <v>2088</v>
      </c>
      <c r="F4389" s="5">
        <f>decoded[[#This Row],[FRT_DEC]]-B4388</f>
        <v>4</v>
      </c>
      <c r="G4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INFO]]))),G4388)</f>
        <v>125</v>
      </c>
    </row>
    <row r="4390" spans="1:7" x14ac:dyDescent="0.25">
      <c r="A4390" s="4" t="s">
        <v>5073</v>
      </c>
      <c r="B4390" s="5">
        <v>335692530572</v>
      </c>
      <c r="C4390" s="4" t="s">
        <v>12945</v>
      </c>
      <c r="D4390" s="4" t="s">
        <v>72</v>
      </c>
      <c r="E4390" s="6" t="s">
        <v>2107</v>
      </c>
      <c r="F4390" s="5">
        <f>decoded[[#This Row],[FRT_DEC]]-B4389</f>
        <v>14</v>
      </c>
      <c r="G4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INFO]]))),G4389)</f>
        <v>125</v>
      </c>
    </row>
    <row r="4391" spans="1:7" x14ac:dyDescent="0.25">
      <c r="A4391" s="4" t="s">
        <v>5074</v>
      </c>
      <c r="B4391" s="5">
        <v>335692531334</v>
      </c>
      <c r="C4391" s="4" t="s">
        <v>12946</v>
      </c>
      <c r="D4391" s="4" t="s">
        <v>7938</v>
      </c>
      <c r="E4391" s="6" t="s">
        <v>8012</v>
      </c>
      <c r="F4391" s="5">
        <f>decoded[[#This Row],[FRT_DEC]]-B4390</f>
        <v>762</v>
      </c>
      <c r="G4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INFO]]))),G4390)</f>
        <v>125</v>
      </c>
    </row>
    <row r="4392" spans="1:7" x14ac:dyDescent="0.25">
      <c r="A4392" s="4" t="s">
        <v>5075</v>
      </c>
      <c r="B4392" s="5">
        <v>335692532764</v>
      </c>
      <c r="C4392" s="4" t="s">
        <v>12947</v>
      </c>
      <c r="D4392" s="4" t="s">
        <v>7842</v>
      </c>
      <c r="E4392" s="6" t="s">
        <v>7936</v>
      </c>
      <c r="F4392" s="5">
        <f>decoded[[#This Row],[FRT_DEC]]-B4391</f>
        <v>1430</v>
      </c>
      <c r="G4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INFO]]))),G4391)</f>
        <v>125</v>
      </c>
    </row>
    <row r="4393" spans="1:7" x14ac:dyDescent="0.25">
      <c r="A4393" s="4" t="s">
        <v>5076</v>
      </c>
      <c r="B4393" s="5">
        <v>335692533517</v>
      </c>
      <c r="C4393" s="4" t="s">
        <v>12948</v>
      </c>
      <c r="D4393" s="4" t="s">
        <v>7938</v>
      </c>
      <c r="E4393" s="6" t="s">
        <v>7939</v>
      </c>
      <c r="F4393" s="5">
        <f>decoded[[#This Row],[FRT_DEC]]-B4392</f>
        <v>753</v>
      </c>
      <c r="G4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INFO]]))),G4392)</f>
        <v>125</v>
      </c>
    </row>
    <row r="4394" spans="1:7" x14ac:dyDescent="0.25">
      <c r="A4394" s="4" t="s">
        <v>5077</v>
      </c>
      <c r="B4394" s="5">
        <v>335692552765</v>
      </c>
      <c r="C4394" s="4" t="s">
        <v>12949</v>
      </c>
      <c r="D4394" s="4" t="s">
        <v>7842</v>
      </c>
      <c r="E4394" s="6" t="s">
        <v>7936</v>
      </c>
      <c r="F4394" s="5">
        <f>decoded[[#This Row],[FRT_DEC]]-B4393</f>
        <v>19248</v>
      </c>
      <c r="G4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INFO]]))),G4393)</f>
        <v>125</v>
      </c>
    </row>
    <row r="4395" spans="1:7" x14ac:dyDescent="0.25">
      <c r="A4395" s="4" t="s">
        <v>5078</v>
      </c>
      <c r="B4395" s="5">
        <v>335692553517</v>
      </c>
      <c r="C4395" s="4" t="s">
        <v>12950</v>
      </c>
      <c r="D4395" s="4" t="s">
        <v>7938</v>
      </c>
      <c r="E4395" s="6" t="s">
        <v>7939</v>
      </c>
      <c r="F4395" s="5">
        <f>decoded[[#This Row],[FRT_DEC]]-B4394</f>
        <v>752</v>
      </c>
      <c r="G4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INFO]]))),G4394)</f>
        <v>125</v>
      </c>
    </row>
    <row r="4396" spans="1:7" x14ac:dyDescent="0.25">
      <c r="A4396" s="4" t="s">
        <v>5079</v>
      </c>
      <c r="B4396" s="5">
        <v>335692572765</v>
      </c>
      <c r="C4396" s="4" t="s">
        <v>12951</v>
      </c>
      <c r="D4396" s="4" t="s">
        <v>7842</v>
      </c>
      <c r="E4396" s="6" t="s">
        <v>7936</v>
      </c>
      <c r="F4396" s="5">
        <f>decoded[[#This Row],[FRT_DEC]]-B4395</f>
        <v>19248</v>
      </c>
      <c r="G4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INFO]]))),G4395)</f>
        <v>125</v>
      </c>
    </row>
    <row r="4397" spans="1:7" x14ac:dyDescent="0.25">
      <c r="A4397" s="4" t="s">
        <v>5080</v>
      </c>
      <c r="B4397" s="5">
        <v>335692573532</v>
      </c>
      <c r="C4397" s="4" t="s">
        <v>12952</v>
      </c>
      <c r="D4397" s="4" t="s">
        <v>7938</v>
      </c>
      <c r="E4397" s="6" t="s">
        <v>7939</v>
      </c>
      <c r="F4397" s="5">
        <f>decoded[[#This Row],[FRT_DEC]]-B4396</f>
        <v>767</v>
      </c>
      <c r="G4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INFO]]))),G4396)</f>
        <v>125</v>
      </c>
    </row>
    <row r="4398" spans="1:7" x14ac:dyDescent="0.25">
      <c r="A4398" s="4" t="s">
        <v>5081</v>
      </c>
      <c r="B4398" s="5">
        <v>335692591697</v>
      </c>
      <c r="C4398" s="4" t="s">
        <v>12953</v>
      </c>
      <c r="D4398" s="4" t="s">
        <v>7842</v>
      </c>
      <c r="E4398" s="6" t="s">
        <v>7945</v>
      </c>
      <c r="F4398" s="5">
        <f>decoded[[#This Row],[FRT_DEC]]-B4397</f>
        <v>18165</v>
      </c>
      <c r="G4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INFO]]))),G4397)</f>
        <v>125</v>
      </c>
    </row>
    <row r="4399" spans="1:7" x14ac:dyDescent="0.25">
      <c r="A4399" s="4" t="s">
        <v>5082</v>
      </c>
      <c r="B4399" s="5">
        <v>335692591704</v>
      </c>
      <c r="C4399" s="4" t="s">
        <v>12954</v>
      </c>
      <c r="D4399" s="4" t="s">
        <v>7938</v>
      </c>
      <c r="E4399" s="6" t="s">
        <v>7947</v>
      </c>
      <c r="F4399" s="5">
        <f>decoded[[#This Row],[FRT_DEC]]-B4398</f>
        <v>7</v>
      </c>
      <c r="G4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INFO]]))),G4398)</f>
        <v>125</v>
      </c>
    </row>
    <row r="4400" spans="1:7" x14ac:dyDescent="0.25">
      <c r="A4400" s="4" t="s">
        <v>5083</v>
      </c>
      <c r="B4400" s="5">
        <v>335692592766</v>
      </c>
      <c r="C4400" s="4" t="s">
        <v>12955</v>
      </c>
      <c r="D4400" s="4" t="s">
        <v>7842</v>
      </c>
      <c r="E4400" s="6" t="s">
        <v>7936</v>
      </c>
      <c r="F4400" s="5">
        <f>decoded[[#This Row],[FRT_DEC]]-B4399</f>
        <v>1062</v>
      </c>
      <c r="G4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INFO]]))),G4399)</f>
        <v>125</v>
      </c>
    </row>
    <row r="4401" spans="1:7" x14ac:dyDescent="0.25">
      <c r="A4401" s="4" t="s">
        <v>5084</v>
      </c>
      <c r="B4401" s="5">
        <v>335692593510</v>
      </c>
      <c r="C4401" s="4" t="s">
        <v>12956</v>
      </c>
      <c r="D4401" s="4" t="s">
        <v>7938</v>
      </c>
      <c r="E4401" s="6" t="s">
        <v>7939</v>
      </c>
      <c r="F4401" s="5">
        <f>decoded[[#This Row],[FRT_DEC]]-B4400</f>
        <v>744</v>
      </c>
      <c r="G4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INFO]]))),G4400)</f>
        <v>125</v>
      </c>
    </row>
    <row r="4402" spans="1:7" x14ac:dyDescent="0.25">
      <c r="A4402" s="4" t="s">
        <v>5085</v>
      </c>
      <c r="B4402" s="5">
        <v>335692612765</v>
      </c>
      <c r="C4402" s="4" t="s">
        <v>12957</v>
      </c>
      <c r="D4402" s="4" t="s">
        <v>7842</v>
      </c>
      <c r="E4402" s="6" t="s">
        <v>7936</v>
      </c>
      <c r="F4402" s="5">
        <f>decoded[[#This Row],[FRT_DEC]]-B4401</f>
        <v>19255</v>
      </c>
      <c r="G4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INFO]]))),G4401)</f>
        <v>125</v>
      </c>
    </row>
    <row r="4403" spans="1:7" x14ac:dyDescent="0.25">
      <c r="A4403" s="4" t="s">
        <v>5086</v>
      </c>
      <c r="B4403" s="5">
        <v>335692613531</v>
      </c>
      <c r="C4403" s="4" t="s">
        <v>12958</v>
      </c>
      <c r="D4403" s="4" t="s">
        <v>7938</v>
      </c>
      <c r="E4403" s="6" t="s">
        <v>7939</v>
      </c>
      <c r="F4403" s="5">
        <f>decoded[[#This Row],[FRT_DEC]]-B4402</f>
        <v>766</v>
      </c>
      <c r="G4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INFO]]))),G4402)</f>
        <v>125</v>
      </c>
    </row>
    <row r="4404" spans="1:7" x14ac:dyDescent="0.25">
      <c r="A4404" s="4" t="s">
        <v>5087</v>
      </c>
      <c r="B4404" s="5">
        <v>335692632766</v>
      </c>
      <c r="C4404" s="4" t="s">
        <v>12959</v>
      </c>
      <c r="D4404" s="4" t="s">
        <v>7842</v>
      </c>
      <c r="E4404" s="6" t="s">
        <v>7936</v>
      </c>
      <c r="F4404" s="5">
        <f>decoded[[#This Row],[FRT_DEC]]-B4403</f>
        <v>19235</v>
      </c>
      <c r="G4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INFO]]))),G4403)</f>
        <v>125</v>
      </c>
    </row>
    <row r="4405" spans="1:7" x14ac:dyDescent="0.25">
      <c r="A4405" s="4" t="s">
        <v>5088</v>
      </c>
      <c r="B4405" s="5">
        <v>335692633506</v>
      </c>
      <c r="C4405" s="4" t="s">
        <v>12960</v>
      </c>
      <c r="D4405" s="4" t="s">
        <v>7938</v>
      </c>
      <c r="E4405" s="6" t="s">
        <v>7939</v>
      </c>
      <c r="F4405" s="5">
        <f>decoded[[#This Row],[FRT_DEC]]-B4404</f>
        <v>740</v>
      </c>
      <c r="G4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INFO]]))),G4404)</f>
        <v>125</v>
      </c>
    </row>
    <row r="4406" spans="1:7" x14ac:dyDescent="0.25">
      <c r="A4406" s="4" t="s">
        <v>5089</v>
      </c>
      <c r="B4406" s="5">
        <v>335692652765</v>
      </c>
      <c r="C4406" s="4" t="s">
        <v>12961</v>
      </c>
      <c r="D4406" s="4" t="s">
        <v>7842</v>
      </c>
      <c r="E4406" s="6" t="s">
        <v>7936</v>
      </c>
      <c r="F4406" s="5">
        <f>decoded[[#This Row],[FRT_DEC]]-B4405</f>
        <v>19259</v>
      </c>
      <c r="G4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INFO]]))),G4405)</f>
        <v>125</v>
      </c>
    </row>
    <row r="4407" spans="1:7" x14ac:dyDescent="0.25">
      <c r="A4407" s="4" t="s">
        <v>5090</v>
      </c>
      <c r="B4407" s="5">
        <v>335692653607</v>
      </c>
      <c r="C4407" s="4" t="s">
        <v>12962</v>
      </c>
      <c r="D4407" s="4" t="s">
        <v>7938</v>
      </c>
      <c r="E4407" s="6" t="s">
        <v>7939</v>
      </c>
      <c r="F4407" s="5">
        <f>decoded[[#This Row],[FRT_DEC]]-B4406</f>
        <v>842</v>
      </c>
      <c r="G4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INFO]]))),G4406)</f>
        <v>125</v>
      </c>
    </row>
    <row r="4408" spans="1:7" x14ac:dyDescent="0.25">
      <c r="A4408" s="4" t="s">
        <v>5091</v>
      </c>
      <c r="B4408" s="5">
        <v>335692672780</v>
      </c>
      <c r="C4408" s="4" t="s">
        <v>12963</v>
      </c>
      <c r="D4408" s="4" t="s">
        <v>7842</v>
      </c>
      <c r="E4408" s="6" t="s">
        <v>7936</v>
      </c>
      <c r="F4408" s="5">
        <f>decoded[[#This Row],[FRT_DEC]]-B4407</f>
        <v>19173</v>
      </c>
      <c r="G4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INFO]]))),G4407)</f>
        <v>125</v>
      </c>
    </row>
    <row r="4409" spans="1:7" x14ac:dyDescent="0.25">
      <c r="A4409" s="4" t="s">
        <v>5092</v>
      </c>
      <c r="B4409" s="5">
        <v>335692673606</v>
      </c>
      <c r="C4409" s="4" t="s">
        <v>12964</v>
      </c>
      <c r="D4409" s="4" t="s">
        <v>7938</v>
      </c>
      <c r="E4409" s="6" t="s">
        <v>7939</v>
      </c>
      <c r="F4409" s="5">
        <f>decoded[[#This Row],[FRT_DEC]]-B4408</f>
        <v>826</v>
      </c>
      <c r="G4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INFO]]))),G4408)</f>
        <v>125</v>
      </c>
    </row>
    <row r="4410" spans="1:7" x14ac:dyDescent="0.25">
      <c r="A4410" s="4" t="s">
        <v>5093</v>
      </c>
      <c r="B4410" s="5">
        <v>335692691697</v>
      </c>
      <c r="C4410" s="4" t="s">
        <v>12965</v>
      </c>
      <c r="D4410" s="4" t="s">
        <v>7842</v>
      </c>
      <c r="E4410" s="6" t="s">
        <v>7945</v>
      </c>
      <c r="F4410" s="5">
        <f>decoded[[#This Row],[FRT_DEC]]-B4409</f>
        <v>18091</v>
      </c>
      <c r="G4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INFO]]))),G4409)</f>
        <v>125</v>
      </c>
    </row>
    <row r="4411" spans="1:7" x14ac:dyDescent="0.25">
      <c r="A4411" s="4" t="s">
        <v>5094</v>
      </c>
      <c r="B4411" s="5">
        <v>335692691704</v>
      </c>
      <c r="C4411" s="4" t="s">
        <v>12966</v>
      </c>
      <c r="D4411" s="4" t="s">
        <v>7938</v>
      </c>
      <c r="E4411" s="6" t="s">
        <v>7947</v>
      </c>
      <c r="F4411" s="5">
        <f>decoded[[#This Row],[FRT_DEC]]-B4410</f>
        <v>7</v>
      </c>
      <c r="G4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INFO]]))),G4410)</f>
        <v>125</v>
      </c>
    </row>
    <row r="4412" spans="1:7" x14ac:dyDescent="0.25">
      <c r="A4412" s="4" t="s">
        <v>5095</v>
      </c>
      <c r="B4412" s="5">
        <v>335692692766</v>
      </c>
      <c r="C4412" s="4" t="s">
        <v>12967</v>
      </c>
      <c r="D4412" s="4" t="s">
        <v>7842</v>
      </c>
      <c r="E4412" s="6" t="s">
        <v>7936</v>
      </c>
      <c r="F4412" s="5">
        <f>decoded[[#This Row],[FRT_DEC]]-B4411</f>
        <v>1062</v>
      </c>
      <c r="G4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INFO]]))),G4411)</f>
        <v>125</v>
      </c>
    </row>
    <row r="4413" spans="1:7" x14ac:dyDescent="0.25">
      <c r="A4413" s="4" t="s">
        <v>5096</v>
      </c>
      <c r="B4413" s="5">
        <v>335692693504</v>
      </c>
      <c r="C4413" s="4" t="s">
        <v>12968</v>
      </c>
      <c r="D4413" s="4" t="s">
        <v>7938</v>
      </c>
      <c r="E4413" s="6" t="s">
        <v>7939</v>
      </c>
      <c r="F4413" s="5">
        <f>decoded[[#This Row],[FRT_DEC]]-B4412</f>
        <v>738</v>
      </c>
      <c r="G4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INFO]]))),G4412)</f>
        <v>125</v>
      </c>
    </row>
    <row r="4414" spans="1:7" x14ac:dyDescent="0.25">
      <c r="A4414" s="4" t="s">
        <v>5097</v>
      </c>
      <c r="B4414" s="5">
        <v>335692712766</v>
      </c>
      <c r="C4414" s="4" t="s">
        <v>12969</v>
      </c>
      <c r="D4414" s="4" t="s">
        <v>7842</v>
      </c>
      <c r="E4414" s="6" t="s">
        <v>7936</v>
      </c>
      <c r="F4414" s="5">
        <f>decoded[[#This Row],[FRT_DEC]]-B4413</f>
        <v>19262</v>
      </c>
      <c r="G4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INFO]]))),G4413)</f>
        <v>125</v>
      </c>
    </row>
    <row r="4415" spans="1:7" x14ac:dyDescent="0.25">
      <c r="A4415" s="4" t="s">
        <v>5098</v>
      </c>
      <c r="B4415" s="5">
        <v>335692713530</v>
      </c>
      <c r="C4415" s="4" t="s">
        <v>12970</v>
      </c>
      <c r="D4415" s="4" t="s">
        <v>7938</v>
      </c>
      <c r="E4415" s="6" t="s">
        <v>7939</v>
      </c>
      <c r="F4415" s="5">
        <f>decoded[[#This Row],[FRT_DEC]]-B4414</f>
        <v>764</v>
      </c>
      <c r="G4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INFO]]))),G4414)</f>
        <v>125</v>
      </c>
    </row>
    <row r="4416" spans="1:7" x14ac:dyDescent="0.25">
      <c r="A4416" s="4" t="s">
        <v>5099</v>
      </c>
      <c r="B4416" s="5">
        <v>335692732765</v>
      </c>
      <c r="C4416" s="4" t="s">
        <v>12971</v>
      </c>
      <c r="D4416" s="4" t="s">
        <v>7842</v>
      </c>
      <c r="E4416" s="6" t="s">
        <v>7936</v>
      </c>
      <c r="F4416" s="5">
        <f>decoded[[#This Row],[FRT_DEC]]-B4415</f>
        <v>19235</v>
      </c>
      <c r="G4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INFO]]))),G4415)</f>
        <v>125</v>
      </c>
    </row>
    <row r="4417" spans="1:7" x14ac:dyDescent="0.25">
      <c r="A4417" s="4" t="s">
        <v>5100</v>
      </c>
      <c r="B4417" s="5">
        <v>335692733502</v>
      </c>
      <c r="C4417" s="4" t="s">
        <v>12972</v>
      </c>
      <c r="D4417" s="4" t="s">
        <v>7938</v>
      </c>
      <c r="E4417" s="6" t="s">
        <v>7939</v>
      </c>
      <c r="F4417" s="5">
        <f>decoded[[#This Row],[FRT_DEC]]-B4416</f>
        <v>737</v>
      </c>
      <c r="G4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INFO]]))),G4416)</f>
        <v>125</v>
      </c>
    </row>
    <row r="4418" spans="1:7" x14ac:dyDescent="0.25">
      <c r="A4418" s="4" t="s">
        <v>5101</v>
      </c>
      <c r="B4418" s="5">
        <v>335692752765</v>
      </c>
      <c r="C4418" s="4" t="s">
        <v>12973</v>
      </c>
      <c r="D4418" s="4" t="s">
        <v>7842</v>
      </c>
      <c r="E4418" s="6" t="s">
        <v>7936</v>
      </c>
      <c r="F4418" s="5">
        <f>decoded[[#This Row],[FRT_DEC]]-B4417</f>
        <v>19263</v>
      </c>
      <c r="G4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INFO]]))),G4417)</f>
        <v>125</v>
      </c>
    </row>
    <row r="4419" spans="1:7" x14ac:dyDescent="0.25">
      <c r="A4419" s="4" t="s">
        <v>5102</v>
      </c>
      <c r="B4419" s="5">
        <v>335692753519</v>
      </c>
      <c r="C4419" s="4" t="s">
        <v>12974</v>
      </c>
      <c r="D4419" s="4" t="s">
        <v>7938</v>
      </c>
      <c r="E4419" s="6" t="s">
        <v>7939</v>
      </c>
      <c r="F4419" s="5">
        <f>decoded[[#This Row],[FRT_DEC]]-B4418</f>
        <v>754</v>
      </c>
      <c r="G4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INFO]]))),G4418)</f>
        <v>125</v>
      </c>
    </row>
    <row r="4420" spans="1:7" x14ac:dyDescent="0.25">
      <c r="A4420" s="4" t="s">
        <v>5103</v>
      </c>
      <c r="B4420" s="5">
        <v>335692772766</v>
      </c>
      <c r="C4420" s="4" t="s">
        <v>12975</v>
      </c>
      <c r="D4420" s="4" t="s">
        <v>7842</v>
      </c>
      <c r="E4420" s="6" t="s">
        <v>7936</v>
      </c>
      <c r="F4420" s="5">
        <f>decoded[[#This Row],[FRT_DEC]]-B4419</f>
        <v>19247</v>
      </c>
      <c r="G4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INFO]]))),G4419)</f>
        <v>125</v>
      </c>
    </row>
    <row r="4421" spans="1:7" x14ac:dyDescent="0.25">
      <c r="A4421" s="4" t="s">
        <v>5104</v>
      </c>
      <c r="B4421" s="5">
        <v>335692773507</v>
      </c>
      <c r="C4421" s="4" t="s">
        <v>12976</v>
      </c>
      <c r="D4421" s="4" t="s">
        <v>7938</v>
      </c>
      <c r="E4421" s="6" t="s">
        <v>7939</v>
      </c>
      <c r="F4421" s="5">
        <f>decoded[[#This Row],[FRT_DEC]]-B4420</f>
        <v>741</v>
      </c>
      <c r="G4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INFO]]))),G4420)</f>
        <v>125</v>
      </c>
    </row>
    <row r="4422" spans="1:7" x14ac:dyDescent="0.25">
      <c r="A4422" s="4" t="s">
        <v>5105</v>
      </c>
      <c r="B4422" s="5">
        <v>335692791697</v>
      </c>
      <c r="C4422" s="4" t="s">
        <v>12977</v>
      </c>
      <c r="D4422" s="4" t="s">
        <v>7842</v>
      </c>
      <c r="E4422" s="6" t="s">
        <v>7945</v>
      </c>
      <c r="F4422" s="5">
        <f>decoded[[#This Row],[FRT_DEC]]-B4421</f>
        <v>18190</v>
      </c>
      <c r="G4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INFO]]))),G4421)</f>
        <v>125</v>
      </c>
    </row>
    <row r="4423" spans="1:7" x14ac:dyDescent="0.25">
      <c r="A4423" s="4" t="s">
        <v>5106</v>
      </c>
      <c r="B4423" s="5">
        <v>335692791704</v>
      </c>
      <c r="C4423" s="4" t="s">
        <v>12978</v>
      </c>
      <c r="D4423" s="4" t="s">
        <v>7938</v>
      </c>
      <c r="E4423" s="6" t="s">
        <v>7947</v>
      </c>
      <c r="F4423" s="5">
        <f>decoded[[#This Row],[FRT_DEC]]-B4422</f>
        <v>7</v>
      </c>
      <c r="G4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INFO]]))),G4422)</f>
        <v>125</v>
      </c>
    </row>
    <row r="4424" spans="1:7" x14ac:dyDescent="0.25">
      <c r="A4424" s="4" t="s">
        <v>5107</v>
      </c>
      <c r="B4424" s="5">
        <v>335692792765</v>
      </c>
      <c r="C4424" s="4" t="s">
        <v>12979</v>
      </c>
      <c r="D4424" s="4" t="s">
        <v>7842</v>
      </c>
      <c r="E4424" s="6" t="s">
        <v>7936</v>
      </c>
      <c r="F4424" s="5">
        <f>decoded[[#This Row],[FRT_DEC]]-B4423</f>
        <v>1061</v>
      </c>
      <c r="G4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INFO]]))),G4423)</f>
        <v>125</v>
      </c>
    </row>
    <row r="4425" spans="1:7" x14ac:dyDescent="0.25">
      <c r="A4425" s="4" t="s">
        <v>5108</v>
      </c>
      <c r="B4425" s="5">
        <v>335692793523</v>
      </c>
      <c r="C4425" s="4" t="s">
        <v>12980</v>
      </c>
      <c r="D4425" s="4" t="s">
        <v>7938</v>
      </c>
      <c r="E4425" s="6" t="s">
        <v>7939</v>
      </c>
      <c r="F4425" s="5">
        <f>decoded[[#This Row],[FRT_DEC]]-B4424</f>
        <v>758</v>
      </c>
      <c r="G4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INFO]]))),G4424)</f>
        <v>125</v>
      </c>
    </row>
    <row r="4426" spans="1:7" x14ac:dyDescent="0.25">
      <c r="A4426" s="4" t="s">
        <v>5109</v>
      </c>
      <c r="B4426" s="5">
        <v>335692812765</v>
      </c>
      <c r="C4426" s="4" t="s">
        <v>12981</v>
      </c>
      <c r="D4426" s="4" t="s">
        <v>7842</v>
      </c>
      <c r="E4426" s="6" t="s">
        <v>7936</v>
      </c>
      <c r="F4426" s="5">
        <f>decoded[[#This Row],[FRT_DEC]]-B4425</f>
        <v>19242</v>
      </c>
      <c r="G4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INFO]]))),G4425)</f>
        <v>125</v>
      </c>
    </row>
    <row r="4427" spans="1:7" x14ac:dyDescent="0.25">
      <c r="A4427" s="4" t="s">
        <v>5110</v>
      </c>
      <c r="B4427" s="5">
        <v>335692813518</v>
      </c>
      <c r="C4427" s="4" t="s">
        <v>12982</v>
      </c>
      <c r="D4427" s="4" t="s">
        <v>7938</v>
      </c>
      <c r="E4427" s="6" t="s">
        <v>7939</v>
      </c>
      <c r="F4427" s="5">
        <f>decoded[[#This Row],[FRT_DEC]]-B4426</f>
        <v>753</v>
      </c>
      <c r="G4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INFO]]))),G4426)</f>
        <v>125</v>
      </c>
    </row>
    <row r="4428" spans="1:7" x14ac:dyDescent="0.25">
      <c r="A4428" s="4" t="s">
        <v>5111</v>
      </c>
      <c r="B4428" s="5">
        <v>335692832765</v>
      </c>
      <c r="C4428" s="4" t="s">
        <v>12983</v>
      </c>
      <c r="D4428" s="4" t="s">
        <v>7842</v>
      </c>
      <c r="E4428" s="6" t="s">
        <v>7936</v>
      </c>
      <c r="F4428" s="5">
        <f>decoded[[#This Row],[FRT_DEC]]-B4427</f>
        <v>19247</v>
      </c>
      <c r="G4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INFO]]))),G4427)</f>
        <v>125</v>
      </c>
    </row>
    <row r="4429" spans="1:7" x14ac:dyDescent="0.25">
      <c r="A4429" s="4" t="s">
        <v>5112</v>
      </c>
      <c r="B4429" s="5">
        <v>335692833503</v>
      </c>
      <c r="C4429" s="4" t="s">
        <v>12984</v>
      </c>
      <c r="D4429" s="4" t="s">
        <v>7938</v>
      </c>
      <c r="E4429" s="6" t="s">
        <v>7939</v>
      </c>
      <c r="F4429" s="5">
        <f>decoded[[#This Row],[FRT_DEC]]-B4428</f>
        <v>738</v>
      </c>
      <c r="G4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INFO]]))),G4428)</f>
        <v>125</v>
      </c>
    </row>
    <row r="4430" spans="1:7" x14ac:dyDescent="0.25">
      <c r="A4430" s="4" t="s">
        <v>5113</v>
      </c>
      <c r="B4430" s="5">
        <v>335692852765</v>
      </c>
      <c r="C4430" s="4" t="s">
        <v>12985</v>
      </c>
      <c r="D4430" s="4" t="s">
        <v>7842</v>
      </c>
      <c r="E4430" s="6" t="s">
        <v>7936</v>
      </c>
      <c r="F4430" s="5">
        <f>decoded[[#This Row],[FRT_DEC]]-B4429</f>
        <v>19262</v>
      </c>
      <c r="G4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INFO]]))),G4429)</f>
        <v>125</v>
      </c>
    </row>
    <row r="4431" spans="1:7" x14ac:dyDescent="0.25">
      <c r="A4431" s="4" t="s">
        <v>5114</v>
      </c>
      <c r="B4431" s="5">
        <v>335692853511</v>
      </c>
      <c r="C4431" s="4" t="s">
        <v>12986</v>
      </c>
      <c r="D4431" s="4" t="s">
        <v>7938</v>
      </c>
      <c r="E4431" s="6" t="s">
        <v>7939</v>
      </c>
      <c r="F4431" s="5">
        <f>decoded[[#This Row],[FRT_DEC]]-B4430</f>
        <v>746</v>
      </c>
      <c r="G4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INFO]]))),G4430)</f>
        <v>125</v>
      </c>
    </row>
    <row r="4432" spans="1:7" x14ac:dyDescent="0.25">
      <c r="A4432" s="4" t="s">
        <v>5115</v>
      </c>
      <c r="B4432" s="5">
        <v>335692872765</v>
      </c>
      <c r="C4432" s="4" t="s">
        <v>12987</v>
      </c>
      <c r="D4432" s="4" t="s">
        <v>7842</v>
      </c>
      <c r="E4432" s="6" t="s">
        <v>7936</v>
      </c>
      <c r="F4432" s="5">
        <f>decoded[[#This Row],[FRT_DEC]]-B4431</f>
        <v>19254</v>
      </c>
      <c r="G4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INFO]]))),G4431)</f>
        <v>125</v>
      </c>
    </row>
    <row r="4433" spans="1:7" x14ac:dyDescent="0.25">
      <c r="A4433" s="4" t="s">
        <v>5116</v>
      </c>
      <c r="B4433" s="5">
        <v>335692873502</v>
      </c>
      <c r="C4433" s="4" t="s">
        <v>12988</v>
      </c>
      <c r="D4433" s="4" t="s">
        <v>7938</v>
      </c>
      <c r="E4433" s="6" t="s">
        <v>7939</v>
      </c>
      <c r="F4433" s="5">
        <f>decoded[[#This Row],[FRT_DEC]]-B4432</f>
        <v>737</v>
      </c>
      <c r="G4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INFO]]))),G4432)</f>
        <v>125</v>
      </c>
    </row>
    <row r="4434" spans="1:7" x14ac:dyDescent="0.25">
      <c r="A4434" s="4" t="s">
        <v>5117</v>
      </c>
      <c r="B4434" s="5">
        <v>335692891711</v>
      </c>
      <c r="C4434" s="4" t="s">
        <v>12989</v>
      </c>
      <c r="D4434" s="4" t="s">
        <v>7842</v>
      </c>
      <c r="E4434" s="6" t="s">
        <v>7945</v>
      </c>
      <c r="F4434" s="5">
        <f>decoded[[#This Row],[FRT_DEC]]-B4433</f>
        <v>18209</v>
      </c>
      <c r="G4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INFO]]))),G4433)</f>
        <v>125</v>
      </c>
    </row>
    <row r="4435" spans="1:7" x14ac:dyDescent="0.25">
      <c r="A4435" s="4" t="s">
        <v>5118</v>
      </c>
      <c r="B4435" s="5">
        <v>335692891719</v>
      </c>
      <c r="C4435" s="4" t="s">
        <v>12990</v>
      </c>
      <c r="D4435" s="4" t="s">
        <v>7938</v>
      </c>
      <c r="E4435" s="6" t="s">
        <v>7947</v>
      </c>
      <c r="F4435" s="5">
        <f>decoded[[#This Row],[FRT_DEC]]-B4434</f>
        <v>8</v>
      </c>
      <c r="G4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INFO]]))),G4434)</f>
        <v>125</v>
      </c>
    </row>
    <row r="4436" spans="1:7" x14ac:dyDescent="0.25">
      <c r="A4436" s="4" t="s">
        <v>5119</v>
      </c>
      <c r="B4436" s="5">
        <v>335692892765</v>
      </c>
      <c r="C4436" s="4" t="s">
        <v>12991</v>
      </c>
      <c r="D4436" s="4" t="s">
        <v>7842</v>
      </c>
      <c r="E4436" s="6" t="s">
        <v>7936</v>
      </c>
      <c r="F4436" s="5">
        <f>decoded[[#This Row],[FRT_DEC]]-B4435</f>
        <v>1046</v>
      </c>
      <c r="G4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INFO]]))),G4435)</f>
        <v>125</v>
      </c>
    </row>
    <row r="4437" spans="1:7" x14ac:dyDescent="0.25">
      <c r="A4437" s="4" t="s">
        <v>5120</v>
      </c>
      <c r="B4437" s="5">
        <v>335692893504</v>
      </c>
      <c r="C4437" s="4" t="s">
        <v>12992</v>
      </c>
      <c r="D4437" s="4" t="s">
        <v>7938</v>
      </c>
      <c r="E4437" s="6" t="s">
        <v>7939</v>
      </c>
      <c r="F4437" s="5">
        <f>decoded[[#This Row],[FRT_DEC]]-B4436</f>
        <v>739</v>
      </c>
      <c r="G4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INFO]]))),G4436)</f>
        <v>125</v>
      </c>
    </row>
    <row r="4438" spans="1:7" x14ac:dyDescent="0.25">
      <c r="A4438" s="4" t="s">
        <v>5121</v>
      </c>
      <c r="B4438" s="5">
        <v>335692912765</v>
      </c>
      <c r="C4438" s="4" t="s">
        <v>12993</v>
      </c>
      <c r="D4438" s="4" t="s">
        <v>7842</v>
      </c>
      <c r="E4438" s="6" t="s">
        <v>7936</v>
      </c>
      <c r="F4438" s="5">
        <f>decoded[[#This Row],[FRT_DEC]]-B4437</f>
        <v>19261</v>
      </c>
      <c r="G4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INFO]]))),G4437)</f>
        <v>125</v>
      </c>
    </row>
    <row r="4439" spans="1:7" x14ac:dyDescent="0.25">
      <c r="A4439" s="4" t="s">
        <v>5122</v>
      </c>
      <c r="B4439" s="5">
        <v>335692913506</v>
      </c>
      <c r="C4439" s="4" t="s">
        <v>12994</v>
      </c>
      <c r="D4439" s="4" t="s">
        <v>7938</v>
      </c>
      <c r="E4439" s="6" t="s">
        <v>7939</v>
      </c>
      <c r="F4439" s="5">
        <f>decoded[[#This Row],[FRT_DEC]]-B4438</f>
        <v>741</v>
      </c>
      <c r="G4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INFO]]))),G4438)</f>
        <v>125</v>
      </c>
    </row>
    <row r="4440" spans="1:7" x14ac:dyDescent="0.25">
      <c r="A4440" s="4" t="s">
        <v>5123</v>
      </c>
      <c r="B4440" s="5">
        <v>335692932765</v>
      </c>
      <c r="C4440" s="4" t="s">
        <v>12995</v>
      </c>
      <c r="D4440" s="4" t="s">
        <v>7842</v>
      </c>
      <c r="E4440" s="6" t="s">
        <v>7936</v>
      </c>
      <c r="F4440" s="5">
        <f>decoded[[#This Row],[FRT_DEC]]-B4439</f>
        <v>19259</v>
      </c>
      <c r="G4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INFO]]))),G4439)</f>
        <v>125</v>
      </c>
    </row>
    <row r="4441" spans="1:7" x14ac:dyDescent="0.25">
      <c r="A4441" s="4" t="s">
        <v>5124</v>
      </c>
      <c r="B4441" s="5">
        <v>335692933518</v>
      </c>
      <c r="C4441" s="4" t="s">
        <v>12996</v>
      </c>
      <c r="D4441" s="4" t="s">
        <v>7938</v>
      </c>
      <c r="E4441" s="6" t="s">
        <v>7939</v>
      </c>
      <c r="F4441" s="5">
        <f>decoded[[#This Row],[FRT_DEC]]-B4440</f>
        <v>753</v>
      </c>
      <c r="G4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INFO]]))),G4440)</f>
        <v>125</v>
      </c>
    </row>
    <row r="4442" spans="1:7" x14ac:dyDescent="0.25">
      <c r="A4442" s="4" t="s">
        <v>5125</v>
      </c>
      <c r="B4442" s="5">
        <v>335692952766</v>
      </c>
      <c r="C4442" s="4" t="s">
        <v>12997</v>
      </c>
      <c r="D4442" s="4" t="s">
        <v>7842</v>
      </c>
      <c r="E4442" s="6" t="s">
        <v>7936</v>
      </c>
      <c r="F4442" s="5">
        <f>decoded[[#This Row],[FRT_DEC]]-B4441</f>
        <v>19248</v>
      </c>
      <c r="G4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INFO]]))),G4441)</f>
        <v>125</v>
      </c>
    </row>
    <row r="4443" spans="1:7" x14ac:dyDescent="0.25">
      <c r="A4443" s="4" t="s">
        <v>5126</v>
      </c>
      <c r="B4443" s="5">
        <v>335692953518</v>
      </c>
      <c r="C4443" s="4" t="s">
        <v>12998</v>
      </c>
      <c r="D4443" s="4" t="s">
        <v>7938</v>
      </c>
      <c r="E4443" s="6" t="s">
        <v>7939</v>
      </c>
      <c r="F4443" s="5">
        <f>decoded[[#This Row],[FRT_DEC]]-B4442</f>
        <v>752</v>
      </c>
      <c r="G4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INFO]]))),G4442)</f>
        <v>125</v>
      </c>
    </row>
    <row r="4444" spans="1:7" x14ac:dyDescent="0.25">
      <c r="A4444" s="4" t="s">
        <v>5127</v>
      </c>
      <c r="B4444" s="5">
        <v>335692972766</v>
      </c>
      <c r="C4444" s="4" t="s">
        <v>12999</v>
      </c>
      <c r="D4444" s="4" t="s">
        <v>7842</v>
      </c>
      <c r="E4444" s="6" t="s">
        <v>7936</v>
      </c>
      <c r="F4444" s="5">
        <f>decoded[[#This Row],[FRT_DEC]]-B4443</f>
        <v>19248</v>
      </c>
      <c r="G4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INFO]]))),G4443)</f>
        <v>125</v>
      </c>
    </row>
    <row r="4445" spans="1:7" x14ac:dyDescent="0.25">
      <c r="A4445" s="4" t="s">
        <v>5128</v>
      </c>
      <c r="B4445" s="5">
        <v>335692973517</v>
      </c>
      <c r="C4445" s="4" t="s">
        <v>13000</v>
      </c>
      <c r="D4445" s="4" t="s">
        <v>7938</v>
      </c>
      <c r="E4445" s="6" t="s">
        <v>7939</v>
      </c>
      <c r="F4445" s="5">
        <f>decoded[[#This Row],[FRT_DEC]]-B4444</f>
        <v>751</v>
      </c>
      <c r="G4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INFO]]))),G4444)</f>
        <v>125</v>
      </c>
    </row>
    <row r="4446" spans="1:7" x14ac:dyDescent="0.25">
      <c r="A4446" s="4" t="s">
        <v>5129</v>
      </c>
      <c r="B4446" s="5">
        <v>335692991697</v>
      </c>
      <c r="C4446" s="4" t="s">
        <v>13001</v>
      </c>
      <c r="D4446" s="4" t="s">
        <v>7842</v>
      </c>
      <c r="E4446" s="6" t="s">
        <v>7945</v>
      </c>
      <c r="F4446" s="5">
        <f>decoded[[#This Row],[FRT_DEC]]-B4445</f>
        <v>18180</v>
      </c>
      <c r="G4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INFO]]))),G4445)</f>
        <v>125</v>
      </c>
    </row>
    <row r="4447" spans="1:7" x14ac:dyDescent="0.25">
      <c r="A4447" s="4" t="s">
        <v>5130</v>
      </c>
      <c r="B4447" s="5">
        <v>335692991705</v>
      </c>
      <c r="C4447" s="4" t="s">
        <v>13002</v>
      </c>
      <c r="D4447" s="4" t="s">
        <v>7938</v>
      </c>
      <c r="E4447" s="6" t="s">
        <v>7947</v>
      </c>
      <c r="F4447" s="5">
        <f>decoded[[#This Row],[FRT_DEC]]-B4446</f>
        <v>8</v>
      </c>
      <c r="G4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INFO]]))),G4446)</f>
        <v>125</v>
      </c>
    </row>
    <row r="4448" spans="1:7" x14ac:dyDescent="0.25">
      <c r="A4448" s="4" t="s">
        <v>5131</v>
      </c>
      <c r="B4448" s="5">
        <v>335692992766</v>
      </c>
      <c r="C4448" s="4" t="s">
        <v>13003</v>
      </c>
      <c r="D4448" s="4" t="s">
        <v>7842</v>
      </c>
      <c r="E4448" s="6" t="s">
        <v>7936</v>
      </c>
      <c r="F4448" s="5">
        <f>decoded[[#This Row],[FRT_DEC]]-B4447</f>
        <v>1061</v>
      </c>
      <c r="G4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INFO]]))),G4447)</f>
        <v>125</v>
      </c>
    </row>
    <row r="4449" spans="1:7" x14ac:dyDescent="0.25">
      <c r="A4449" s="4" t="s">
        <v>5132</v>
      </c>
      <c r="B4449" s="5">
        <v>335692993517</v>
      </c>
      <c r="C4449" s="4" t="s">
        <v>13004</v>
      </c>
      <c r="D4449" s="4" t="s">
        <v>7938</v>
      </c>
      <c r="E4449" s="6" t="s">
        <v>7939</v>
      </c>
      <c r="F4449" s="5">
        <f>decoded[[#This Row],[FRT_DEC]]-B4448</f>
        <v>751</v>
      </c>
      <c r="G4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INFO]]))),G4448)</f>
        <v>125</v>
      </c>
    </row>
    <row r="4450" spans="1:7" x14ac:dyDescent="0.25">
      <c r="A4450" s="4" t="s">
        <v>5133</v>
      </c>
      <c r="B4450" s="5">
        <v>335693012766</v>
      </c>
      <c r="C4450" s="4" t="s">
        <v>13005</v>
      </c>
      <c r="D4450" s="4" t="s">
        <v>7842</v>
      </c>
      <c r="E4450" s="6" t="s">
        <v>7936</v>
      </c>
      <c r="F4450" s="5">
        <f>decoded[[#This Row],[FRT_DEC]]-B4449</f>
        <v>19249</v>
      </c>
      <c r="G4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INFO]]))),G4449)</f>
        <v>125</v>
      </c>
    </row>
    <row r="4451" spans="1:7" x14ac:dyDescent="0.25">
      <c r="A4451" s="4" t="s">
        <v>5134</v>
      </c>
      <c r="B4451" s="5">
        <v>335693013516</v>
      </c>
      <c r="C4451" s="4" t="s">
        <v>13006</v>
      </c>
      <c r="D4451" s="4" t="s">
        <v>7938</v>
      </c>
      <c r="E4451" s="6" t="s">
        <v>7939</v>
      </c>
      <c r="F4451" s="5">
        <f>decoded[[#This Row],[FRT_DEC]]-B4450</f>
        <v>750</v>
      </c>
      <c r="G4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INFO]]))),G4450)</f>
        <v>125</v>
      </c>
    </row>
    <row r="4452" spans="1:7" x14ac:dyDescent="0.25">
      <c r="A4452" s="4" t="s">
        <v>5135</v>
      </c>
      <c r="B4452" s="5">
        <v>335693032766</v>
      </c>
      <c r="C4452" s="4" t="s">
        <v>13007</v>
      </c>
      <c r="D4452" s="4" t="s">
        <v>7842</v>
      </c>
      <c r="E4452" s="6" t="s">
        <v>7936</v>
      </c>
      <c r="F4452" s="5">
        <f>decoded[[#This Row],[FRT_DEC]]-B4451</f>
        <v>19250</v>
      </c>
      <c r="G4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INFO]]))),G4451)</f>
        <v>125</v>
      </c>
    </row>
    <row r="4453" spans="1:7" x14ac:dyDescent="0.25">
      <c r="A4453" s="4" t="s">
        <v>5136</v>
      </c>
      <c r="B4453" s="5">
        <v>335693033519</v>
      </c>
      <c r="C4453" s="4" t="s">
        <v>13008</v>
      </c>
      <c r="D4453" s="4" t="s">
        <v>7938</v>
      </c>
      <c r="E4453" s="6" t="s">
        <v>7939</v>
      </c>
      <c r="F4453" s="5">
        <f>decoded[[#This Row],[FRT_DEC]]-B4452</f>
        <v>753</v>
      </c>
      <c r="G4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INFO]]))),G4452)</f>
        <v>125</v>
      </c>
    </row>
    <row r="4454" spans="1:7" x14ac:dyDescent="0.25">
      <c r="A4454" s="4" t="s">
        <v>5137</v>
      </c>
      <c r="B4454" s="5">
        <v>335693052765</v>
      </c>
      <c r="C4454" s="4" t="s">
        <v>13009</v>
      </c>
      <c r="D4454" s="4" t="s">
        <v>7842</v>
      </c>
      <c r="E4454" s="6" t="s">
        <v>7936</v>
      </c>
      <c r="F4454" s="5">
        <f>decoded[[#This Row],[FRT_DEC]]-B4453</f>
        <v>19246</v>
      </c>
      <c r="G4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INFO]]))),G4453)</f>
        <v>125</v>
      </c>
    </row>
    <row r="4455" spans="1:7" x14ac:dyDescent="0.25">
      <c r="A4455" s="4" t="s">
        <v>5138</v>
      </c>
      <c r="B4455" s="5">
        <v>335693053515</v>
      </c>
      <c r="C4455" s="4" t="s">
        <v>13010</v>
      </c>
      <c r="D4455" s="4" t="s">
        <v>7938</v>
      </c>
      <c r="E4455" s="6" t="s">
        <v>7939</v>
      </c>
      <c r="F4455" s="5">
        <f>decoded[[#This Row],[FRT_DEC]]-B4454</f>
        <v>750</v>
      </c>
      <c r="G4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INFO]]))),G4454)</f>
        <v>125</v>
      </c>
    </row>
    <row r="4456" spans="1:7" x14ac:dyDescent="0.25">
      <c r="A4456" s="4" t="s">
        <v>5139</v>
      </c>
      <c r="B4456" s="5">
        <v>335693072765</v>
      </c>
      <c r="C4456" s="4" t="s">
        <v>13011</v>
      </c>
      <c r="D4456" s="4" t="s">
        <v>7842</v>
      </c>
      <c r="E4456" s="6" t="s">
        <v>7936</v>
      </c>
      <c r="F4456" s="5">
        <f>decoded[[#This Row],[FRT_DEC]]-B4455</f>
        <v>19250</v>
      </c>
      <c r="G4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INFO]]))),G4455)</f>
        <v>125</v>
      </c>
    </row>
    <row r="4457" spans="1:7" x14ac:dyDescent="0.25">
      <c r="A4457" s="4" t="s">
        <v>5140</v>
      </c>
      <c r="B4457" s="5">
        <v>335693073517</v>
      </c>
      <c r="C4457" s="4" t="s">
        <v>13012</v>
      </c>
      <c r="D4457" s="4" t="s">
        <v>7938</v>
      </c>
      <c r="E4457" s="6" t="s">
        <v>7939</v>
      </c>
      <c r="F4457" s="5">
        <f>decoded[[#This Row],[FRT_DEC]]-B4456</f>
        <v>752</v>
      </c>
      <c r="G4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INFO]]))),G4456)</f>
        <v>125</v>
      </c>
    </row>
    <row r="4458" spans="1:7" x14ac:dyDescent="0.25">
      <c r="A4458" s="4" t="s">
        <v>5141</v>
      </c>
      <c r="B4458" s="5">
        <v>335693091697</v>
      </c>
      <c r="C4458" s="4" t="s">
        <v>13013</v>
      </c>
      <c r="D4458" s="4" t="s">
        <v>7842</v>
      </c>
      <c r="E4458" s="6" t="s">
        <v>7945</v>
      </c>
      <c r="F4458" s="5">
        <f>decoded[[#This Row],[FRT_DEC]]-B4457</f>
        <v>18180</v>
      </c>
      <c r="G4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INFO]]))),G4457)</f>
        <v>125</v>
      </c>
    </row>
    <row r="4459" spans="1:7" x14ac:dyDescent="0.25">
      <c r="A4459" s="4" t="s">
        <v>5142</v>
      </c>
      <c r="B4459" s="5">
        <v>335693091704</v>
      </c>
      <c r="C4459" s="4" t="s">
        <v>13014</v>
      </c>
      <c r="D4459" s="4" t="s">
        <v>7938</v>
      </c>
      <c r="E4459" s="6" t="s">
        <v>7947</v>
      </c>
      <c r="F4459" s="5">
        <f>decoded[[#This Row],[FRT_DEC]]-B4458</f>
        <v>7</v>
      </c>
      <c r="G4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INFO]]))),G4458)</f>
        <v>125</v>
      </c>
    </row>
    <row r="4460" spans="1:7" x14ac:dyDescent="0.25">
      <c r="A4460" s="4" t="s">
        <v>5143</v>
      </c>
      <c r="B4460" s="5">
        <v>335693092765</v>
      </c>
      <c r="C4460" s="4" t="s">
        <v>13015</v>
      </c>
      <c r="D4460" s="4" t="s">
        <v>7842</v>
      </c>
      <c r="E4460" s="6" t="s">
        <v>7936</v>
      </c>
      <c r="F4460" s="5">
        <f>decoded[[#This Row],[FRT_DEC]]-B4459</f>
        <v>1061</v>
      </c>
      <c r="G4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INFO]]))),G4459)</f>
        <v>125</v>
      </c>
    </row>
    <row r="4461" spans="1:7" x14ac:dyDescent="0.25">
      <c r="A4461" s="4" t="s">
        <v>5144</v>
      </c>
      <c r="B4461" s="5">
        <v>335693093519</v>
      </c>
      <c r="C4461" s="4" t="s">
        <v>13016</v>
      </c>
      <c r="D4461" s="4" t="s">
        <v>7938</v>
      </c>
      <c r="E4461" s="6" t="s">
        <v>7939</v>
      </c>
      <c r="F4461" s="5">
        <f>decoded[[#This Row],[FRT_DEC]]-B4460</f>
        <v>754</v>
      </c>
      <c r="G4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INFO]]))),G4460)</f>
        <v>125</v>
      </c>
    </row>
    <row r="4462" spans="1:7" x14ac:dyDescent="0.25">
      <c r="A4462" s="4" t="s">
        <v>5145</v>
      </c>
      <c r="B4462" s="5">
        <v>335693112765</v>
      </c>
      <c r="C4462" s="4" t="s">
        <v>13017</v>
      </c>
      <c r="D4462" s="4" t="s">
        <v>7842</v>
      </c>
      <c r="E4462" s="6" t="s">
        <v>7936</v>
      </c>
      <c r="F4462" s="5">
        <f>decoded[[#This Row],[FRT_DEC]]-B4461</f>
        <v>19246</v>
      </c>
      <c r="G4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INFO]]))),G4461)</f>
        <v>125</v>
      </c>
    </row>
    <row r="4463" spans="1:7" x14ac:dyDescent="0.25">
      <c r="A4463" s="4" t="s">
        <v>5146</v>
      </c>
      <c r="B4463" s="5">
        <v>335693113505</v>
      </c>
      <c r="C4463" s="4" t="s">
        <v>13018</v>
      </c>
      <c r="D4463" s="4" t="s">
        <v>7938</v>
      </c>
      <c r="E4463" s="6" t="s">
        <v>7939</v>
      </c>
      <c r="F4463" s="5">
        <f>decoded[[#This Row],[FRT_DEC]]-B4462</f>
        <v>740</v>
      </c>
      <c r="G4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INFO]]))),G4462)</f>
        <v>125</v>
      </c>
    </row>
    <row r="4464" spans="1:7" x14ac:dyDescent="0.25">
      <c r="A4464" s="4" t="s">
        <v>5147</v>
      </c>
      <c r="B4464" s="5">
        <v>335693132770</v>
      </c>
      <c r="C4464" s="4" t="s">
        <v>13019</v>
      </c>
      <c r="D4464" s="4" t="s">
        <v>7842</v>
      </c>
      <c r="E4464" s="6" t="s">
        <v>7936</v>
      </c>
      <c r="F4464" s="5">
        <f>decoded[[#This Row],[FRT_DEC]]-B4463</f>
        <v>19265</v>
      </c>
      <c r="G4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INFO]]))),G4463)</f>
        <v>125</v>
      </c>
    </row>
    <row r="4465" spans="1:7" x14ac:dyDescent="0.25">
      <c r="A4465" s="4" t="s">
        <v>5148</v>
      </c>
      <c r="B4465" s="5">
        <v>335693133510</v>
      </c>
      <c r="C4465" s="4" t="s">
        <v>13020</v>
      </c>
      <c r="D4465" s="4" t="s">
        <v>7938</v>
      </c>
      <c r="E4465" s="6" t="s">
        <v>7939</v>
      </c>
      <c r="F4465" s="5">
        <f>decoded[[#This Row],[FRT_DEC]]-B4464</f>
        <v>740</v>
      </c>
      <c r="G4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INFO]]))),G4464)</f>
        <v>125</v>
      </c>
    </row>
    <row r="4466" spans="1:7" x14ac:dyDescent="0.25">
      <c r="A4466" s="4" t="s">
        <v>5149</v>
      </c>
      <c r="B4466" s="5">
        <v>335693152766</v>
      </c>
      <c r="C4466" s="4" t="s">
        <v>13021</v>
      </c>
      <c r="D4466" s="4" t="s">
        <v>7842</v>
      </c>
      <c r="E4466" s="6" t="s">
        <v>7936</v>
      </c>
      <c r="F4466" s="5">
        <f>decoded[[#This Row],[FRT_DEC]]-B4465</f>
        <v>19256</v>
      </c>
      <c r="G4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INFO]]))),G4465)</f>
        <v>125</v>
      </c>
    </row>
    <row r="4467" spans="1:7" x14ac:dyDescent="0.25">
      <c r="A4467" s="4" t="s">
        <v>5150</v>
      </c>
      <c r="B4467" s="5">
        <v>335693153508</v>
      </c>
      <c r="C4467" s="4" t="s">
        <v>13022</v>
      </c>
      <c r="D4467" s="4" t="s">
        <v>7938</v>
      </c>
      <c r="E4467" s="6" t="s">
        <v>7939</v>
      </c>
      <c r="F4467" s="5">
        <f>decoded[[#This Row],[FRT_DEC]]-B4466</f>
        <v>742</v>
      </c>
      <c r="G4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INFO]]))),G4466)</f>
        <v>125</v>
      </c>
    </row>
    <row r="4468" spans="1:7" x14ac:dyDescent="0.25">
      <c r="A4468" s="4" t="s">
        <v>5151</v>
      </c>
      <c r="B4468" s="5">
        <v>335693172765</v>
      </c>
      <c r="C4468" s="4" t="s">
        <v>13023</v>
      </c>
      <c r="D4468" s="4" t="s">
        <v>7842</v>
      </c>
      <c r="E4468" s="6" t="s">
        <v>7936</v>
      </c>
      <c r="F4468" s="5">
        <f>decoded[[#This Row],[FRT_DEC]]-B4467</f>
        <v>19257</v>
      </c>
      <c r="G4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INFO]]))),G4467)</f>
        <v>125</v>
      </c>
    </row>
    <row r="4469" spans="1:7" x14ac:dyDescent="0.25">
      <c r="A4469" s="4" t="s">
        <v>5152</v>
      </c>
      <c r="B4469" s="5">
        <v>335693173513</v>
      </c>
      <c r="C4469" s="4" t="s">
        <v>13024</v>
      </c>
      <c r="D4469" s="4" t="s">
        <v>7938</v>
      </c>
      <c r="E4469" s="6" t="s">
        <v>7939</v>
      </c>
      <c r="F4469" s="5">
        <f>decoded[[#This Row],[FRT_DEC]]-B4468</f>
        <v>748</v>
      </c>
      <c r="G4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INFO]]))),G4468)</f>
        <v>125</v>
      </c>
    </row>
    <row r="4470" spans="1:7" x14ac:dyDescent="0.25">
      <c r="A4470" s="4" t="s">
        <v>5153</v>
      </c>
      <c r="B4470" s="5">
        <v>335693191697</v>
      </c>
      <c r="C4470" s="4" t="s">
        <v>13025</v>
      </c>
      <c r="D4470" s="4" t="s">
        <v>7842</v>
      </c>
      <c r="E4470" s="6" t="s">
        <v>7945</v>
      </c>
      <c r="F4470" s="5">
        <f>decoded[[#This Row],[FRT_DEC]]-B4469</f>
        <v>18184</v>
      </c>
      <c r="G4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INFO]]))),G4469)</f>
        <v>125</v>
      </c>
    </row>
    <row r="4471" spans="1:7" x14ac:dyDescent="0.25">
      <c r="A4471" s="4" t="s">
        <v>5154</v>
      </c>
      <c r="B4471" s="5">
        <v>335693191718</v>
      </c>
      <c r="C4471" s="4" t="s">
        <v>13026</v>
      </c>
      <c r="D4471" s="4" t="s">
        <v>7938</v>
      </c>
      <c r="E4471" s="6" t="s">
        <v>7947</v>
      </c>
      <c r="F4471" s="5">
        <f>decoded[[#This Row],[FRT_DEC]]-B4470</f>
        <v>21</v>
      </c>
      <c r="G4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INFO]]))),G4470)</f>
        <v>125</v>
      </c>
    </row>
    <row r="4472" spans="1:7" x14ac:dyDescent="0.25">
      <c r="A4472" s="4" t="s">
        <v>5155</v>
      </c>
      <c r="B4472" s="5">
        <v>335693192765</v>
      </c>
      <c r="C4472" s="4" t="s">
        <v>13027</v>
      </c>
      <c r="D4472" s="4" t="s">
        <v>7842</v>
      </c>
      <c r="E4472" s="6" t="s">
        <v>7936</v>
      </c>
      <c r="F4472" s="5">
        <f>decoded[[#This Row],[FRT_DEC]]-B4471</f>
        <v>1047</v>
      </c>
      <c r="G4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INFO]]))),G4471)</f>
        <v>125</v>
      </c>
    </row>
    <row r="4473" spans="1:7" x14ac:dyDescent="0.25">
      <c r="A4473" s="4" t="s">
        <v>5156</v>
      </c>
      <c r="B4473" s="5">
        <v>335693193509</v>
      </c>
      <c r="C4473" s="4" t="s">
        <v>13028</v>
      </c>
      <c r="D4473" s="4" t="s">
        <v>7938</v>
      </c>
      <c r="E4473" s="6" t="s">
        <v>7939</v>
      </c>
      <c r="F4473" s="5">
        <f>decoded[[#This Row],[FRT_DEC]]-B4472</f>
        <v>744</v>
      </c>
      <c r="G4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INFO]]))),G4472)</f>
        <v>125</v>
      </c>
    </row>
    <row r="4474" spans="1:7" x14ac:dyDescent="0.25">
      <c r="A4474" s="4" t="s">
        <v>5157</v>
      </c>
      <c r="B4474" s="5">
        <v>335693212766</v>
      </c>
      <c r="C4474" s="4" t="s">
        <v>13029</v>
      </c>
      <c r="D4474" s="4" t="s">
        <v>7842</v>
      </c>
      <c r="E4474" s="6" t="s">
        <v>7936</v>
      </c>
      <c r="F4474" s="5">
        <f>decoded[[#This Row],[FRT_DEC]]-B4473</f>
        <v>19257</v>
      </c>
      <c r="G4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INFO]]))),G4473)</f>
        <v>125</v>
      </c>
    </row>
    <row r="4475" spans="1:7" x14ac:dyDescent="0.25">
      <c r="A4475" s="4" t="s">
        <v>5158</v>
      </c>
      <c r="B4475" s="5">
        <v>335693213600</v>
      </c>
      <c r="C4475" s="4" t="s">
        <v>13030</v>
      </c>
      <c r="D4475" s="4" t="s">
        <v>7938</v>
      </c>
      <c r="E4475" s="6" t="s">
        <v>7939</v>
      </c>
      <c r="F4475" s="5">
        <f>decoded[[#This Row],[FRT_DEC]]-B4474</f>
        <v>834</v>
      </c>
      <c r="G4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INFO]]))),G4474)</f>
        <v>125</v>
      </c>
    </row>
    <row r="4476" spans="1:7" x14ac:dyDescent="0.25">
      <c r="A4476" s="4" t="s">
        <v>5159</v>
      </c>
      <c r="B4476" s="5">
        <v>335693232766</v>
      </c>
      <c r="C4476" s="4" t="s">
        <v>13031</v>
      </c>
      <c r="D4476" s="4" t="s">
        <v>7842</v>
      </c>
      <c r="E4476" s="6" t="s">
        <v>7936</v>
      </c>
      <c r="F4476" s="5">
        <f>decoded[[#This Row],[FRT_DEC]]-B4475</f>
        <v>19166</v>
      </c>
      <c r="G4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INFO]]))),G4475)</f>
        <v>125</v>
      </c>
    </row>
    <row r="4477" spans="1:7" x14ac:dyDescent="0.25">
      <c r="A4477" s="4" t="s">
        <v>5160</v>
      </c>
      <c r="B4477" s="5">
        <v>335693233522</v>
      </c>
      <c r="C4477" s="4" t="s">
        <v>13032</v>
      </c>
      <c r="D4477" s="4" t="s">
        <v>7938</v>
      </c>
      <c r="E4477" s="6" t="s">
        <v>7939</v>
      </c>
      <c r="F4477" s="5">
        <f>decoded[[#This Row],[FRT_DEC]]-B4476</f>
        <v>756</v>
      </c>
      <c r="G4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INFO]]))),G4476)</f>
        <v>125</v>
      </c>
    </row>
    <row r="4478" spans="1:7" x14ac:dyDescent="0.25">
      <c r="A4478" s="4" t="s">
        <v>5161</v>
      </c>
      <c r="B4478" s="5">
        <v>335693252765</v>
      </c>
      <c r="C4478" s="4" t="s">
        <v>13033</v>
      </c>
      <c r="D4478" s="4" t="s">
        <v>7842</v>
      </c>
      <c r="E4478" s="6" t="s">
        <v>7936</v>
      </c>
      <c r="F4478" s="5">
        <f>decoded[[#This Row],[FRT_DEC]]-B4477</f>
        <v>19243</v>
      </c>
      <c r="G4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INFO]]))),G4477)</f>
        <v>125</v>
      </c>
    </row>
    <row r="4479" spans="1:7" x14ac:dyDescent="0.25">
      <c r="A4479" s="4" t="s">
        <v>5162</v>
      </c>
      <c r="B4479" s="5">
        <v>335693253517</v>
      </c>
      <c r="C4479" s="4" t="s">
        <v>13034</v>
      </c>
      <c r="D4479" s="4" t="s">
        <v>7938</v>
      </c>
      <c r="E4479" s="6" t="s">
        <v>7939</v>
      </c>
      <c r="F4479" s="5">
        <f>decoded[[#This Row],[FRT_DEC]]-B4478</f>
        <v>752</v>
      </c>
      <c r="G4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INFO]]))),G4478)</f>
        <v>125</v>
      </c>
    </row>
    <row r="4480" spans="1:7" x14ac:dyDescent="0.25">
      <c r="A4480" s="4" t="s">
        <v>5163</v>
      </c>
      <c r="B4480" s="5">
        <v>335693272765</v>
      </c>
      <c r="C4480" s="4" t="s">
        <v>13035</v>
      </c>
      <c r="D4480" s="4" t="s">
        <v>7842</v>
      </c>
      <c r="E4480" s="6" t="s">
        <v>7936</v>
      </c>
      <c r="F4480" s="5">
        <f>decoded[[#This Row],[FRT_DEC]]-B4479</f>
        <v>19248</v>
      </c>
      <c r="G4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INFO]]))),G4479)</f>
        <v>125</v>
      </c>
    </row>
    <row r="4481" spans="1:7" x14ac:dyDescent="0.25">
      <c r="A4481" s="4" t="s">
        <v>5164</v>
      </c>
      <c r="B4481" s="5">
        <v>335693273542</v>
      </c>
      <c r="C4481" s="4" t="s">
        <v>13036</v>
      </c>
      <c r="D4481" s="4" t="s">
        <v>7938</v>
      </c>
      <c r="E4481" s="6" t="s">
        <v>7939</v>
      </c>
      <c r="F4481" s="5">
        <f>decoded[[#This Row],[FRT_DEC]]-B4480</f>
        <v>777</v>
      </c>
      <c r="G4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INFO]]))),G4480)</f>
        <v>125</v>
      </c>
    </row>
    <row r="4482" spans="1:7" x14ac:dyDescent="0.25">
      <c r="A4482" s="4" t="s">
        <v>5165</v>
      </c>
      <c r="B4482" s="5">
        <v>335693273603</v>
      </c>
      <c r="C4482" s="4" t="s">
        <v>13037</v>
      </c>
      <c r="D4482" s="4" t="s">
        <v>7842</v>
      </c>
      <c r="E4482" s="6" t="s">
        <v>7989</v>
      </c>
      <c r="F4482" s="5">
        <f>decoded[[#This Row],[FRT_DEC]]-B4481</f>
        <v>61</v>
      </c>
      <c r="G4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INFO]]))),G4481)</f>
        <v>125</v>
      </c>
    </row>
    <row r="4483" spans="1:7" x14ac:dyDescent="0.25">
      <c r="A4483" s="4" t="s">
        <v>5166</v>
      </c>
      <c r="B4483" s="5">
        <v>335693273609</v>
      </c>
      <c r="C4483" s="4" t="s">
        <v>13038</v>
      </c>
      <c r="D4483" s="4" t="s">
        <v>292</v>
      </c>
      <c r="E4483" s="6" t="s">
        <v>13039</v>
      </c>
      <c r="F4483" s="5">
        <f>decoded[[#This Row],[FRT_DEC]]-B4482</f>
        <v>6</v>
      </c>
      <c r="G4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INFO]]))),G4482)</f>
        <v>125</v>
      </c>
    </row>
    <row r="4484" spans="1:7" x14ac:dyDescent="0.25">
      <c r="A4484" s="4" t="s">
        <v>5167</v>
      </c>
      <c r="B4484" s="5">
        <v>335693273613</v>
      </c>
      <c r="C4484" s="4" t="s">
        <v>13040</v>
      </c>
      <c r="D4484" s="4" t="s">
        <v>216</v>
      </c>
      <c r="E4484" s="6" t="s">
        <v>3970</v>
      </c>
      <c r="F4484" s="5">
        <f>decoded[[#This Row],[FRT_DEC]]-B4483</f>
        <v>4</v>
      </c>
      <c r="G4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INFO]]))),G4483)</f>
        <v>125</v>
      </c>
    </row>
    <row r="4485" spans="1:7" x14ac:dyDescent="0.25">
      <c r="A4485" s="4" t="s">
        <v>5168</v>
      </c>
      <c r="B4485" s="5">
        <v>335693273659</v>
      </c>
      <c r="C4485" s="4" t="s">
        <v>13041</v>
      </c>
      <c r="D4485" s="4" t="s">
        <v>221</v>
      </c>
      <c r="E4485" s="6" t="s">
        <v>222</v>
      </c>
      <c r="F4485" s="5">
        <f>decoded[[#This Row],[FRT_DEC]]-B4484</f>
        <v>46</v>
      </c>
      <c r="G4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INFO]]))),G4484)</f>
        <v>125</v>
      </c>
    </row>
    <row r="4486" spans="1:7" x14ac:dyDescent="0.25">
      <c r="A4486" s="4" t="s">
        <v>5169</v>
      </c>
      <c r="B4486" s="5">
        <v>335693273674</v>
      </c>
      <c r="C4486" s="4" t="s">
        <v>13042</v>
      </c>
      <c r="D4486" s="4" t="s">
        <v>40</v>
      </c>
      <c r="E4486" s="6" t="s">
        <v>293</v>
      </c>
      <c r="F4486" s="5">
        <f>decoded[[#This Row],[FRT_DEC]]-B4485</f>
        <v>15</v>
      </c>
      <c r="G4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INFO]]))),G4485)</f>
        <v>125</v>
      </c>
    </row>
    <row r="4487" spans="1:7" x14ac:dyDescent="0.25">
      <c r="A4487" s="4" t="s">
        <v>5170</v>
      </c>
      <c r="B4487" s="5">
        <v>335693273683</v>
      </c>
      <c r="C4487" s="4" t="s">
        <v>13043</v>
      </c>
      <c r="D4487" s="4" t="s">
        <v>2045</v>
      </c>
      <c r="E4487" s="6" t="s">
        <v>8098</v>
      </c>
      <c r="F4487" s="5">
        <f>decoded[[#This Row],[FRT_DEC]]-B4486</f>
        <v>9</v>
      </c>
      <c r="G4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INFO]]))),G4486)</f>
        <v>125</v>
      </c>
    </row>
    <row r="4488" spans="1:7" x14ac:dyDescent="0.25">
      <c r="A4488" s="4" t="s">
        <v>5171</v>
      </c>
      <c r="B4488" s="5">
        <v>335693273686</v>
      </c>
      <c r="C4488" s="4" t="s">
        <v>13044</v>
      </c>
      <c r="D4488" s="4" t="s">
        <v>294</v>
      </c>
      <c r="E4488" s="6" t="s">
        <v>13045</v>
      </c>
      <c r="F4488" s="5">
        <f>decoded[[#This Row],[FRT_DEC]]-B4487</f>
        <v>3</v>
      </c>
      <c r="G4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INFO]]))),G4487)</f>
        <v>125</v>
      </c>
    </row>
    <row r="4489" spans="1:7" x14ac:dyDescent="0.25">
      <c r="A4489" s="4" t="s">
        <v>5172</v>
      </c>
      <c r="B4489" s="5">
        <v>335693273691</v>
      </c>
      <c r="C4489" s="4" t="s">
        <v>13046</v>
      </c>
      <c r="D4489" s="4" t="s">
        <v>7938</v>
      </c>
      <c r="E4489" s="6" t="s">
        <v>7991</v>
      </c>
      <c r="F4489" s="5">
        <f>decoded[[#This Row],[FRT_DEC]]-B4488</f>
        <v>5</v>
      </c>
      <c r="G4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INFO]]))),G4488)</f>
        <v>125</v>
      </c>
    </row>
    <row r="4490" spans="1:7" x14ac:dyDescent="0.25">
      <c r="A4490" s="4" t="s">
        <v>5173</v>
      </c>
      <c r="B4490" s="5">
        <v>335693274646</v>
      </c>
      <c r="C4490" s="4" t="s">
        <v>13047</v>
      </c>
      <c r="D4490" s="4" t="s">
        <v>7842</v>
      </c>
      <c r="E4490" s="6" t="s">
        <v>7993</v>
      </c>
      <c r="F4490" s="5">
        <f>decoded[[#This Row],[FRT_DEC]]-B4489</f>
        <v>955</v>
      </c>
      <c r="G4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INFO]]))),G4489)</f>
        <v>125</v>
      </c>
    </row>
    <row r="4491" spans="1:7" x14ac:dyDescent="0.25">
      <c r="A4491" s="4" t="s">
        <v>5174</v>
      </c>
      <c r="B4491" s="5">
        <v>335693274665</v>
      </c>
      <c r="C4491" s="4" t="s">
        <v>13048</v>
      </c>
      <c r="D4491" s="4" t="s">
        <v>1099</v>
      </c>
      <c r="E4491" s="6" t="s">
        <v>2081</v>
      </c>
      <c r="F4491" s="5">
        <f>decoded[[#This Row],[FRT_DEC]]-B4490</f>
        <v>19</v>
      </c>
      <c r="G4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INFO]]))),G4490)</f>
        <v>125</v>
      </c>
    </row>
    <row r="4492" spans="1:7" x14ac:dyDescent="0.25">
      <c r="A4492" s="4" t="s">
        <v>5175</v>
      </c>
      <c r="B4492" s="5">
        <v>335693274669</v>
      </c>
      <c r="C4492" s="4" t="s">
        <v>13049</v>
      </c>
      <c r="D4492" s="4" t="s">
        <v>1099</v>
      </c>
      <c r="E4492" s="6" t="s">
        <v>2089</v>
      </c>
      <c r="F4492" s="5">
        <f>decoded[[#This Row],[FRT_DEC]]-B4491</f>
        <v>4</v>
      </c>
      <c r="G4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INFO]]))),G4491)</f>
        <v>125</v>
      </c>
    </row>
    <row r="4493" spans="1:7" x14ac:dyDescent="0.25">
      <c r="A4493" s="4" t="s">
        <v>5176</v>
      </c>
      <c r="B4493" s="5">
        <v>335693274676</v>
      </c>
      <c r="C4493" s="4" t="s">
        <v>13050</v>
      </c>
      <c r="D4493" s="4" t="s">
        <v>72</v>
      </c>
      <c r="E4493" s="6" t="s">
        <v>2090</v>
      </c>
      <c r="F4493" s="5">
        <f>decoded[[#This Row],[FRT_DEC]]-B4492</f>
        <v>7</v>
      </c>
      <c r="G4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INFO]]))),G4492)</f>
        <v>125</v>
      </c>
    </row>
    <row r="4494" spans="1:7" x14ac:dyDescent="0.25">
      <c r="A4494" s="4" t="s">
        <v>5177</v>
      </c>
      <c r="B4494" s="5">
        <v>335693274691</v>
      </c>
      <c r="C4494" s="4" t="s">
        <v>13051</v>
      </c>
      <c r="D4494" s="4" t="s">
        <v>6</v>
      </c>
      <c r="E4494" s="6" t="s">
        <v>13052</v>
      </c>
      <c r="F4494" s="5">
        <f>decoded[[#This Row],[FRT_DEC]]-B4493</f>
        <v>15</v>
      </c>
      <c r="G4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INFO]]))),G4493)</f>
        <v>126</v>
      </c>
    </row>
    <row r="4495" spans="1:7" x14ac:dyDescent="0.25">
      <c r="A4495" s="4" t="s">
        <v>5178</v>
      </c>
      <c r="B4495" s="5">
        <v>335693274715</v>
      </c>
      <c r="C4495" s="4" t="s">
        <v>13053</v>
      </c>
      <c r="D4495" s="4" t="s">
        <v>72</v>
      </c>
      <c r="E4495" s="6" t="s">
        <v>2092</v>
      </c>
      <c r="F4495" s="5">
        <f>decoded[[#This Row],[FRT_DEC]]-B4494</f>
        <v>24</v>
      </c>
      <c r="G4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INFO]]))),G4494)</f>
        <v>126</v>
      </c>
    </row>
    <row r="4496" spans="1:7" x14ac:dyDescent="0.25">
      <c r="A4496" s="4" t="s">
        <v>5179</v>
      </c>
      <c r="B4496" s="5">
        <v>335693274739</v>
      </c>
      <c r="C4496" s="4" t="s">
        <v>13054</v>
      </c>
      <c r="D4496" s="4" t="s">
        <v>3671</v>
      </c>
      <c r="E4496" s="6" t="s">
        <v>13055</v>
      </c>
      <c r="F4496" s="5">
        <f>decoded[[#This Row],[FRT_DEC]]-B4495</f>
        <v>24</v>
      </c>
      <c r="G4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INFO]]))),G4495)</f>
        <v>126</v>
      </c>
    </row>
    <row r="4497" spans="1:7" x14ac:dyDescent="0.25">
      <c r="A4497" s="4" t="s">
        <v>5180</v>
      </c>
      <c r="B4497" s="5">
        <v>335693274742</v>
      </c>
      <c r="C4497" s="4" t="s">
        <v>13056</v>
      </c>
      <c r="D4497" s="4" t="s">
        <v>3671</v>
      </c>
      <c r="E4497" s="6" t="s">
        <v>7881</v>
      </c>
      <c r="F4497" s="5">
        <f>decoded[[#This Row],[FRT_DEC]]-B4496</f>
        <v>3</v>
      </c>
      <c r="G4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INFO]]))),G4496)</f>
        <v>126</v>
      </c>
    </row>
    <row r="4498" spans="1:7" x14ac:dyDescent="0.25">
      <c r="A4498" s="4" t="s">
        <v>5181</v>
      </c>
      <c r="B4498" s="5">
        <v>335693275669</v>
      </c>
      <c r="C4498" s="4" t="s">
        <v>13057</v>
      </c>
      <c r="D4498" s="4" t="s">
        <v>249</v>
      </c>
      <c r="E4498" s="6" t="s">
        <v>3961</v>
      </c>
      <c r="F4498" s="5">
        <f>decoded[[#This Row],[FRT_DEC]]-B4497</f>
        <v>927</v>
      </c>
      <c r="G4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INFO]]))),G4497)</f>
        <v>126</v>
      </c>
    </row>
    <row r="4499" spans="1:7" x14ac:dyDescent="0.25">
      <c r="A4499" s="4" t="s">
        <v>5182</v>
      </c>
      <c r="B4499" s="5">
        <v>335693275674</v>
      </c>
      <c r="C4499" s="4" t="s">
        <v>13058</v>
      </c>
      <c r="D4499" s="4" t="s">
        <v>7938</v>
      </c>
      <c r="E4499" s="6" t="s">
        <v>7998</v>
      </c>
      <c r="F4499" s="5">
        <f>decoded[[#This Row],[FRT_DEC]]-B4498</f>
        <v>5</v>
      </c>
      <c r="G4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INFO]]))),G4498)</f>
        <v>126</v>
      </c>
    </row>
    <row r="4500" spans="1:7" x14ac:dyDescent="0.25">
      <c r="A4500" s="4" t="s">
        <v>5183</v>
      </c>
      <c r="B4500" s="5">
        <v>335693279301</v>
      </c>
      <c r="C4500" s="4" t="s">
        <v>13059</v>
      </c>
      <c r="D4500" s="4" t="s">
        <v>5</v>
      </c>
      <c r="E4500" s="6" t="s">
        <v>13060</v>
      </c>
      <c r="F4500" s="5">
        <f>decoded[[#This Row],[FRT_DEC]]-B4499</f>
        <v>3627</v>
      </c>
      <c r="G4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INFO]]))),G4499)</f>
        <v>126</v>
      </c>
    </row>
    <row r="4501" spans="1:7" x14ac:dyDescent="0.25">
      <c r="A4501" s="4" t="s">
        <v>5184</v>
      </c>
      <c r="B4501" s="5">
        <v>335693279304</v>
      </c>
      <c r="C4501" s="4" t="s">
        <v>13061</v>
      </c>
      <c r="D4501" s="4" t="s">
        <v>5</v>
      </c>
      <c r="E4501" s="6" t="s">
        <v>7877</v>
      </c>
      <c r="F4501" s="5">
        <f>decoded[[#This Row],[FRT_DEC]]-B4500</f>
        <v>3</v>
      </c>
      <c r="G4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INFO]]))),G4500)</f>
        <v>126</v>
      </c>
    </row>
    <row r="4502" spans="1:7" x14ac:dyDescent="0.25">
      <c r="A4502" s="4" t="s">
        <v>5185</v>
      </c>
      <c r="B4502" s="5">
        <v>335693279307</v>
      </c>
      <c r="C4502" s="4" t="s">
        <v>13062</v>
      </c>
      <c r="D4502" s="4" t="s">
        <v>3686</v>
      </c>
      <c r="E4502" s="6" t="s">
        <v>13063</v>
      </c>
      <c r="F4502" s="5">
        <f>decoded[[#This Row],[FRT_DEC]]-B4501</f>
        <v>3</v>
      </c>
      <c r="G4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INFO]]))),G4501)</f>
        <v>126</v>
      </c>
    </row>
    <row r="4503" spans="1:7" x14ac:dyDescent="0.25">
      <c r="A4503" s="4" t="s">
        <v>5186</v>
      </c>
      <c r="B4503" s="5">
        <v>335693279311</v>
      </c>
      <c r="C4503" s="4" t="s">
        <v>13064</v>
      </c>
      <c r="D4503" s="4" t="s">
        <v>3686</v>
      </c>
      <c r="E4503" s="6" t="s">
        <v>7878</v>
      </c>
      <c r="F4503" s="5">
        <f>decoded[[#This Row],[FRT_DEC]]-B4502</f>
        <v>4</v>
      </c>
      <c r="G4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INFO]]))),G4502)</f>
        <v>126</v>
      </c>
    </row>
    <row r="4504" spans="1:7" x14ac:dyDescent="0.25">
      <c r="A4504" s="4" t="s">
        <v>5187</v>
      </c>
      <c r="B4504" s="5">
        <v>335693279318</v>
      </c>
      <c r="C4504" s="4" t="s">
        <v>13065</v>
      </c>
      <c r="D4504" s="4" t="s">
        <v>7842</v>
      </c>
      <c r="E4504" s="6" t="s">
        <v>8006</v>
      </c>
      <c r="F4504" s="5">
        <f>decoded[[#This Row],[FRT_DEC]]-B4503</f>
        <v>7</v>
      </c>
      <c r="G4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INFO]]))),G4503)</f>
        <v>126</v>
      </c>
    </row>
    <row r="4505" spans="1:7" x14ac:dyDescent="0.25">
      <c r="A4505" s="4" t="s">
        <v>5188</v>
      </c>
      <c r="B4505" s="5">
        <v>335693279329</v>
      </c>
      <c r="C4505" s="4" t="s">
        <v>13066</v>
      </c>
      <c r="D4505" s="4" t="s">
        <v>241</v>
      </c>
      <c r="E4505" s="6" t="s">
        <v>2110</v>
      </c>
      <c r="F4505" s="5">
        <f>decoded[[#This Row],[FRT_DEC]]-B4504</f>
        <v>11</v>
      </c>
      <c r="G4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INFO]]))),G4504)</f>
        <v>126</v>
      </c>
    </row>
    <row r="4506" spans="1:7" x14ac:dyDescent="0.25">
      <c r="A4506" s="4" t="s">
        <v>5189</v>
      </c>
      <c r="B4506" s="5">
        <v>335693279331</v>
      </c>
      <c r="C4506" s="4" t="s">
        <v>13067</v>
      </c>
      <c r="D4506" s="4" t="s">
        <v>243</v>
      </c>
      <c r="E4506" s="6" t="s">
        <v>3984</v>
      </c>
      <c r="F4506" s="5">
        <f>decoded[[#This Row],[FRT_DEC]]-B4505</f>
        <v>2</v>
      </c>
      <c r="G4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INFO]]))),G4505)</f>
        <v>126</v>
      </c>
    </row>
    <row r="4507" spans="1:7" x14ac:dyDescent="0.25">
      <c r="A4507" s="4" t="s">
        <v>5190</v>
      </c>
      <c r="B4507" s="5">
        <v>335693279336</v>
      </c>
      <c r="C4507" s="4" t="s">
        <v>13068</v>
      </c>
      <c r="D4507" s="4" t="s">
        <v>1099</v>
      </c>
      <c r="E4507" s="6" t="s">
        <v>2093</v>
      </c>
      <c r="F4507" s="5">
        <f>decoded[[#This Row],[FRT_DEC]]-B4506</f>
        <v>5</v>
      </c>
      <c r="G4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INFO]]))),G4506)</f>
        <v>126</v>
      </c>
    </row>
    <row r="4508" spans="1:7" x14ac:dyDescent="0.25">
      <c r="A4508" s="4" t="s">
        <v>5191</v>
      </c>
      <c r="B4508" s="5">
        <v>335693279341</v>
      </c>
      <c r="C4508" s="4" t="s">
        <v>13069</v>
      </c>
      <c r="D4508" s="4" t="s">
        <v>72</v>
      </c>
      <c r="E4508" s="6" t="s">
        <v>2094</v>
      </c>
      <c r="F4508" s="5">
        <f>decoded[[#This Row],[FRT_DEC]]-B4507</f>
        <v>5</v>
      </c>
      <c r="G4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INFO]]))),G4507)</f>
        <v>126</v>
      </c>
    </row>
    <row r="4509" spans="1:7" x14ac:dyDescent="0.25">
      <c r="A4509" s="4" t="s">
        <v>5192</v>
      </c>
      <c r="B4509" s="5">
        <v>335693279347</v>
      </c>
      <c r="C4509" s="4" t="s">
        <v>13070</v>
      </c>
      <c r="D4509" s="4" t="s">
        <v>72</v>
      </c>
      <c r="E4509" s="6" t="s">
        <v>2095</v>
      </c>
      <c r="F4509" s="5">
        <f>decoded[[#This Row],[FRT_DEC]]-B4508</f>
        <v>6</v>
      </c>
      <c r="G4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INFO]]))),G4508)</f>
        <v>126</v>
      </c>
    </row>
    <row r="4510" spans="1:7" x14ac:dyDescent="0.25">
      <c r="A4510" s="4" t="s">
        <v>5193</v>
      </c>
      <c r="B4510" s="5">
        <v>335693279360</v>
      </c>
      <c r="C4510" s="4" t="s">
        <v>13071</v>
      </c>
      <c r="D4510" s="4" t="s">
        <v>246</v>
      </c>
      <c r="E4510" s="6" t="s">
        <v>13072</v>
      </c>
      <c r="F4510" s="5">
        <f>decoded[[#This Row],[FRT_DEC]]-B4509</f>
        <v>13</v>
      </c>
      <c r="G4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INFO]]))),G4509)</f>
        <v>126</v>
      </c>
    </row>
    <row r="4511" spans="1:7" x14ac:dyDescent="0.25">
      <c r="A4511" s="4" t="s">
        <v>5194</v>
      </c>
      <c r="B4511" s="5">
        <v>335693279364</v>
      </c>
      <c r="C4511" s="4" t="s">
        <v>13073</v>
      </c>
      <c r="D4511" s="4" t="s">
        <v>7938</v>
      </c>
      <c r="E4511" s="6" t="s">
        <v>8012</v>
      </c>
      <c r="F4511" s="5">
        <f>decoded[[#This Row],[FRT_DEC]]-B4510</f>
        <v>4</v>
      </c>
      <c r="G4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INFO]]))),G4510)</f>
        <v>126</v>
      </c>
    </row>
    <row r="4512" spans="1:7" x14ac:dyDescent="0.25">
      <c r="A4512" s="4" t="s">
        <v>5195</v>
      </c>
      <c r="B4512" s="5">
        <v>335693279757</v>
      </c>
      <c r="C4512" s="4" t="s">
        <v>13074</v>
      </c>
      <c r="D4512" s="4" t="s">
        <v>7842</v>
      </c>
      <c r="E4512" s="6" t="s">
        <v>8130</v>
      </c>
      <c r="F4512" s="5">
        <f>decoded[[#This Row],[FRT_DEC]]-B4511</f>
        <v>393</v>
      </c>
      <c r="G4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INFO]]))),G4511)</f>
        <v>126</v>
      </c>
    </row>
    <row r="4513" spans="1:7" x14ac:dyDescent="0.25">
      <c r="A4513" s="4" t="s">
        <v>5196</v>
      </c>
      <c r="B4513" s="5">
        <v>335693279764</v>
      </c>
      <c r="C4513" s="4" t="s">
        <v>13075</v>
      </c>
      <c r="D4513" s="4" t="s">
        <v>1099</v>
      </c>
      <c r="E4513" s="6" t="s">
        <v>2096</v>
      </c>
      <c r="F4513" s="5">
        <f>decoded[[#This Row],[FRT_DEC]]-B4512</f>
        <v>7</v>
      </c>
      <c r="G4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INFO]]))),G4512)</f>
        <v>126</v>
      </c>
    </row>
    <row r="4514" spans="1:7" x14ac:dyDescent="0.25">
      <c r="A4514" s="4" t="s">
        <v>5197</v>
      </c>
      <c r="B4514" s="5">
        <v>335693279769</v>
      </c>
      <c r="C4514" s="4" t="s">
        <v>13076</v>
      </c>
      <c r="D4514" s="4" t="s">
        <v>72</v>
      </c>
      <c r="E4514" s="6" t="s">
        <v>2097</v>
      </c>
      <c r="F4514" s="5">
        <f>decoded[[#This Row],[FRT_DEC]]-B4513</f>
        <v>5</v>
      </c>
      <c r="G4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INFO]]))),G4513)</f>
        <v>126</v>
      </c>
    </row>
    <row r="4515" spans="1:7" x14ac:dyDescent="0.25">
      <c r="A4515" s="4" t="s">
        <v>5198</v>
      </c>
      <c r="B4515" s="5">
        <v>335693279781</v>
      </c>
      <c r="C4515" s="4" t="s">
        <v>13077</v>
      </c>
      <c r="D4515" s="4" t="s">
        <v>3672</v>
      </c>
      <c r="E4515" s="6" t="s">
        <v>4011</v>
      </c>
      <c r="F4515" s="5">
        <f>decoded[[#This Row],[FRT_DEC]]-B4514</f>
        <v>12</v>
      </c>
      <c r="G4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INFO]]))),G4514)</f>
        <v>126</v>
      </c>
    </row>
    <row r="4516" spans="1:7" x14ac:dyDescent="0.25">
      <c r="A4516" s="4" t="s">
        <v>5199</v>
      </c>
      <c r="B4516" s="5">
        <v>335693280523</v>
      </c>
      <c r="C4516" s="4" t="s">
        <v>13078</v>
      </c>
      <c r="D4516" s="4" t="s">
        <v>262</v>
      </c>
      <c r="E4516" s="6" t="s">
        <v>4012</v>
      </c>
      <c r="F4516" s="5">
        <f>decoded[[#This Row],[FRT_DEC]]-B4515</f>
        <v>742</v>
      </c>
      <c r="G4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INFO]]))),G4515)</f>
        <v>126</v>
      </c>
    </row>
    <row r="4517" spans="1:7" x14ac:dyDescent="0.25">
      <c r="A4517" s="4" t="s">
        <v>5200</v>
      </c>
      <c r="B4517" s="5">
        <v>335693280529</v>
      </c>
      <c r="C4517" s="4" t="s">
        <v>13079</v>
      </c>
      <c r="D4517" s="4" t="s">
        <v>7938</v>
      </c>
      <c r="E4517" s="6" t="s">
        <v>8136</v>
      </c>
      <c r="F4517" s="5">
        <f>decoded[[#This Row],[FRT_DEC]]-B4516</f>
        <v>6</v>
      </c>
      <c r="G4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INFO]]))),G4516)</f>
        <v>126</v>
      </c>
    </row>
    <row r="4518" spans="1:7" x14ac:dyDescent="0.25">
      <c r="A4518" s="4" t="s">
        <v>5201</v>
      </c>
      <c r="B4518" s="5">
        <v>335693281876</v>
      </c>
      <c r="C4518" s="4" t="s">
        <v>13080</v>
      </c>
      <c r="D4518" s="4" t="s">
        <v>84</v>
      </c>
      <c r="E4518" s="6" t="s">
        <v>3977</v>
      </c>
      <c r="F4518" s="5">
        <f>decoded[[#This Row],[FRT_DEC]]-B4517</f>
        <v>1347</v>
      </c>
      <c r="G4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INFO]]))),G4517)</f>
        <v>126</v>
      </c>
    </row>
    <row r="4519" spans="1:7" x14ac:dyDescent="0.25">
      <c r="A4519" s="4" t="s">
        <v>5202</v>
      </c>
      <c r="B4519" s="5">
        <v>335693281879</v>
      </c>
      <c r="C4519" s="4" t="s">
        <v>13081</v>
      </c>
      <c r="D4519" s="4" t="s">
        <v>3684</v>
      </c>
      <c r="E4519" s="6" t="s">
        <v>13082</v>
      </c>
      <c r="F4519" s="5">
        <f>decoded[[#This Row],[FRT_DEC]]-B4518</f>
        <v>3</v>
      </c>
      <c r="G4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INFO]]))),G4518)</f>
        <v>126</v>
      </c>
    </row>
    <row r="4520" spans="1:7" x14ac:dyDescent="0.25">
      <c r="A4520" s="4" t="s">
        <v>5203</v>
      </c>
      <c r="B4520" s="5">
        <v>335693281881</v>
      </c>
      <c r="C4520" s="4" t="s">
        <v>13083</v>
      </c>
      <c r="D4520" s="4" t="s">
        <v>3684</v>
      </c>
      <c r="E4520" s="6" t="s">
        <v>7879</v>
      </c>
      <c r="F4520" s="5">
        <f>decoded[[#This Row],[FRT_DEC]]-B4519</f>
        <v>2</v>
      </c>
      <c r="G4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INFO]]))),G4519)</f>
        <v>126</v>
      </c>
    </row>
    <row r="4521" spans="1:7" x14ac:dyDescent="0.25">
      <c r="A4521" s="4" t="s">
        <v>5204</v>
      </c>
      <c r="B4521" s="5">
        <v>335693281906</v>
      </c>
      <c r="C4521" s="4" t="s">
        <v>13084</v>
      </c>
      <c r="D4521" s="4" t="s">
        <v>85</v>
      </c>
      <c r="E4521" s="6" t="s">
        <v>263</v>
      </c>
      <c r="F4521" s="5">
        <f>decoded[[#This Row],[FRT_DEC]]-B4520</f>
        <v>25</v>
      </c>
      <c r="G4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INFO]]))),G4520)</f>
        <v>126</v>
      </c>
    </row>
    <row r="4522" spans="1:7" x14ac:dyDescent="0.25">
      <c r="A4522" s="4" t="s">
        <v>5205</v>
      </c>
      <c r="B4522" s="5">
        <v>335693282044</v>
      </c>
      <c r="C4522" s="4" t="s">
        <v>13085</v>
      </c>
      <c r="D4522" s="4" t="s">
        <v>87</v>
      </c>
      <c r="E4522" s="6" t="s">
        <v>3695</v>
      </c>
      <c r="F4522" s="5">
        <f>decoded[[#This Row],[FRT_DEC]]-B4521</f>
        <v>138</v>
      </c>
      <c r="G4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INFO]]))),G4521)</f>
        <v>126</v>
      </c>
    </row>
    <row r="4523" spans="1:7" x14ac:dyDescent="0.25">
      <c r="A4523" s="4" t="s">
        <v>5206</v>
      </c>
      <c r="B4523" s="5">
        <v>335693282213</v>
      </c>
      <c r="C4523" s="4" t="s">
        <v>13086</v>
      </c>
      <c r="D4523" s="4" t="s">
        <v>43</v>
      </c>
      <c r="E4523" s="6" t="s">
        <v>4019</v>
      </c>
      <c r="F4523" s="5">
        <f>decoded[[#This Row],[FRT_DEC]]-B4522</f>
        <v>169</v>
      </c>
      <c r="G4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INFO]]))),G4522)</f>
        <v>126</v>
      </c>
    </row>
    <row r="4524" spans="1:7" x14ac:dyDescent="0.25">
      <c r="A4524" s="4" t="s">
        <v>5207</v>
      </c>
      <c r="B4524" s="5">
        <v>335693282217</v>
      </c>
      <c r="C4524" s="4" t="s">
        <v>13087</v>
      </c>
      <c r="D4524" s="4" t="s">
        <v>3685</v>
      </c>
      <c r="E4524" s="6" t="s">
        <v>13088</v>
      </c>
      <c r="F4524" s="5">
        <f>decoded[[#This Row],[FRT_DEC]]-B4523</f>
        <v>4</v>
      </c>
      <c r="G4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INFO]]))),G4523)</f>
        <v>126</v>
      </c>
    </row>
    <row r="4525" spans="1:7" x14ac:dyDescent="0.25">
      <c r="A4525" s="4" t="s">
        <v>5208</v>
      </c>
      <c r="B4525" s="5">
        <v>335693282219</v>
      </c>
      <c r="C4525" s="4" t="s">
        <v>13089</v>
      </c>
      <c r="D4525" s="4" t="s">
        <v>3685</v>
      </c>
      <c r="E4525" s="6" t="s">
        <v>7880</v>
      </c>
      <c r="F4525" s="5">
        <f>decoded[[#This Row],[FRT_DEC]]-B4524</f>
        <v>2</v>
      </c>
      <c r="G4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INFO]]))),G4524)</f>
        <v>126</v>
      </c>
    </row>
    <row r="4526" spans="1:7" x14ac:dyDescent="0.25">
      <c r="A4526" s="4" t="s">
        <v>5209</v>
      </c>
      <c r="B4526" s="5">
        <v>335693282233</v>
      </c>
      <c r="C4526" s="4" t="s">
        <v>13090</v>
      </c>
      <c r="D4526" s="4" t="s">
        <v>7842</v>
      </c>
      <c r="E4526" s="6" t="s">
        <v>7845</v>
      </c>
      <c r="F4526" s="5">
        <f>decoded[[#This Row],[FRT_DEC]]-B4525</f>
        <v>14</v>
      </c>
      <c r="G4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INFO]]))),G4525)</f>
        <v>126</v>
      </c>
    </row>
    <row r="4527" spans="1:7" x14ac:dyDescent="0.25">
      <c r="A4527" s="4" t="s">
        <v>5210</v>
      </c>
      <c r="B4527" s="5">
        <v>335693282241</v>
      </c>
      <c r="C4527" s="4" t="s">
        <v>13091</v>
      </c>
      <c r="D4527" s="4" t="s">
        <v>7938</v>
      </c>
      <c r="E4527" s="6" t="s">
        <v>8149</v>
      </c>
      <c r="F4527" s="5">
        <f>decoded[[#This Row],[FRT_DEC]]-B4526</f>
        <v>8</v>
      </c>
      <c r="G4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INFO]]))),G4526)</f>
        <v>126</v>
      </c>
    </row>
    <row r="4528" spans="1:7" x14ac:dyDescent="0.25">
      <c r="A4528" s="4" t="s">
        <v>5211</v>
      </c>
      <c r="B4528" s="5">
        <v>335693282244</v>
      </c>
      <c r="C4528" s="4" t="s">
        <v>13092</v>
      </c>
      <c r="D4528" s="4" t="s">
        <v>7842</v>
      </c>
      <c r="E4528" s="6" t="s">
        <v>8151</v>
      </c>
      <c r="F4528" s="5">
        <f>decoded[[#This Row],[FRT_DEC]]-B4527</f>
        <v>3</v>
      </c>
      <c r="G4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INFO]]))),G4527)</f>
        <v>126</v>
      </c>
    </row>
    <row r="4529" spans="1:7" x14ac:dyDescent="0.25">
      <c r="A4529" s="4" t="s">
        <v>5212</v>
      </c>
      <c r="B4529" s="5">
        <v>335693282256</v>
      </c>
      <c r="C4529" s="4" t="s">
        <v>13093</v>
      </c>
      <c r="D4529" s="4" t="s">
        <v>1099</v>
      </c>
      <c r="E4529" s="6" t="s">
        <v>2098</v>
      </c>
      <c r="F4529" s="5">
        <f>decoded[[#This Row],[FRT_DEC]]-B4528</f>
        <v>12</v>
      </c>
      <c r="G4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INFO]]))),G4528)</f>
        <v>126</v>
      </c>
    </row>
    <row r="4530" spans="1:7" x14ac:dyDescent="0.25">
      <c r="A4530" s="4" t="s">
        <v>5213</v>
      </c>
      <c r="B4530" s="5">
        <v>335693282262</v>
      </c>
      <c r="C4530" s="4" t="s">
        <v>13094</v>
      </c>
      <c r="D4530" s="4" t="s">
        <v>72</v>
      </c>
      <c r="E4530" s="6" t="s">
        <v>2099</v>
      </c>
      <c r="F4530" s="5">
        <f>decoded[[#This Row],[FRT_DEC]]-B4529</f>
        <v>6</v>
      </c>
      <c r="G4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INFO]]))),G4529)</f>
        <v>126</v>
      </c>
    </row>
    <row r="4531" spans="1:7" x14ac:dyDescent="0.25">
      <c r="A4531" s="4" t="s">
        <v>5214</v>
      </c>
      <c r="B4531" s="5">
        <v>335693282294</v>
      </c>
      <c r="C4531" s="4" t="s">
        <v>13095</v>
      </c>
      <c r="D4531" s="4" t="s">
        <v>1099</v>
      </c>
      <c r="E4531" s="6" t="s">
        <v>2100</v>
      </c>
      <c r="F4531" s="5">
        <f>decoded[[#This Row],[FRT_DEC]]-B4530</f>
        <v>32</v>
      </c>
      <c r="G4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INFO]]))),G4530)</f>
        <v>126</v>
      </c>
    </row>
    <row r="4532" spans="1:7" x14ac:dyDescent="0.25">
      <c r="A4532" s="4" t="s">
        <v>5215</v>
      </c>
      <c r="B4532" s="5">
        <v>335693282299</v>
      </c>
      <c r="C4532" s="4" t="s">
        <v>13096</v>
      </c>
      <c r="D4532" s="4" t="s">
        <v>72</v>
      </c>
      <c r="E4532" s="6" t="s">
        <v>2101</v>
      </c>
      <c r="F4532" s="5">
        <f>decoded[[#This Row],[FRT_DEC]]-B4531</f>
        <v>5</v>
      </c>
      <c r="G4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INFO]]))),G4531)</f>
        <v>126</v>
      </c>
    </row>
    <row r="4533" spans="1:7" x14ac:dyDescent="0.25">
      <c r="A4533" s="4" t="s">
        <v>5216</v>
      </c>
      <c r="B4533" s="5">
        <v>335693282321</v>
      </c>
      <c r="C4533" s="4" t="s">
        <v>13097</v>
      </c>
      <c r="D4533" s="4" t="s">
        <v>1099</v>
      </c>
      <c r="E4533" s="6" t="s">
        <v>2102</v>
      </c>
      <c r="F4533" s="5">
        <f>decoded[[#This Row],[FRT_DEC]]-B4532</f>
        <v>22</v>
      </c>
      <c r="G4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INFO]]))),G4532)</f>
        <v>126</v>
      </c>
    </row>
    <row r="4534" spans="1:7" x14ac:dyDescent="0.25">
      <c r="A4534" s="4" t="s">
        <v>5217</v>
      </c>
      <c r="B4534" s="5">
        <v>335693282326</v>
      </c>
      <c r="C4534" s="4" t="s">
        <v>13098</v>
      </c>
      <c r="D4534" s="4" t="s">
        <v>72</v>
      </c>
      <c r="E4534" s="6" t="s">
        <v>2103</v>
      </c>
      <c r="F4534" s="5">
        <f>decoded[[#This Row],[FRT_DEC]]-B4533</f>
        <v>5</v>
      </c>
      <c r="G4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INFO]]))),G4533)</f>
        <v>126</v>
      </c>
    </row>
    <row r="4535" spans="1:7" x14ac:dyDescent="0.25">
      <c r="A4535" s="4" t="s">
        <v>5218</v>
      </c>
      <c r="B4535" s="5">
        <v>335693282341</v>
      </c>
      <c r="C4535" s="4" t="s">
        <v>13099</v>
      </c>
      <c r="D4535" s="4" t="s">
        <v>40</v>
      </c>
      <c r="E4535" s="6" t="s">
        <v>2042</v>
      </c>
      <c r="F4535" s="5">
        <f>decoded[[#This Row],[FRT_DEC]]-B4534</f>
        <v>15</v>
      </c>
      <c r="G4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INFO]]))),G4534)</f>
        <v>126</v>
      </c>
    </row>
    <row r="4536" spans="1:7" x14ac:dyDescent="0.25">
      <c r="A4536" s="4" t="s">
        <v>5219</v>
      </c>
      <c r="B4536" s="5">
        <v>335693282344</v>
      </c>
      <c r="C4536" s="4" t="s">
        <v>13100</v>
      </c>
      <c r="D4536" s="4" t="s">
        <v>2043</v>
      </c>
      <c r="E4536" s="6" t="s">
        <v>13101</v>
      </c>
      <c r="F4536" s="5">
        <f>decoded[[#This Row],[FRT_DEC]]-B4535</f>
        <v>3</v>
      </c>
      <c r="G4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INFO]]))),G4535)</f>
        <v>126</v>
      </c>
    </row>
    <row r="4537" spans="1:7" ht="30" x14ac:dyDescent="0.25">
      <c r="A4537" s="4" t="s">
        <v>5220</v>
      </c>
      <c r="B4537" s="5">
        <v>335693282364</v>
      </c>
      <c r="C4537" s="4" t="s">
        <v>13102</v>
      </c>
      <c r="D4537" s="4" t="s">
        <v>241</v>
      </c>
      <c r="E4537" s="6" t="s">
        <v>2111</v>
      </c>
      <c r="F4537" s="5">
        <f>decoded[[#This Row],[FRT_DEC]]-B4536</f>
        <v>20</v>
      </c>
      <c r="G4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INFO]]))),G4536)</f>
        <v>126</v>
      </c>
    </row>
    <row r="4538" spans="1:7" x14ac:dyDescent="0.25">
      <c r="A4538" s="4" t="s">
        <v>5221</v>
      </c>
      <c r="B4538" s="5">
        <v>335693282369</v>
      </c>
      <c r="C4538" s="4" t="s">
        <v>13103</v>
      </c>
      <c r="D4538" s="4" t="s">
        <v>243</v>
      </c>
      <c r="E4538" s="6" t="s">
        <v>3939</v>
      </c>
      <c r="F4538" s="5">
        <f>decoded[[#This Row],[FRT_DEC]]-B4537</f>
        <v>5</v>
      </c>
      <c r="G4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INFO]]))),G4537)</f>
        <v>126</v>
      </c>
    </row>
    <row r="4539" spans="1:7" x14ac:dyDescent="0.25">
      <c r="A4539" s="4" t="s">
        <v>5222</v>
      </c>
      <c r="B4539" s="5">
        <v>335693282422</v>
      </c>
      <c r="C4539" s="4" t="s">
        <v>13104</v>
      </c>
      <c r="D4539" s="4" t="s">
        <v>40</v>
      </c>
      <c r="E4539" s="6" t="s">
        <v>44</v>
      </c>
      <c r="F4539" s="5">
        <f>decoded[[#This Row],[FRT_DEC]]-B4538</f>
        <v>53</v>
      </c>
      <c r="G4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INFO]]))),G4538)</f>
        <v>126</v>
      </c>
    </row>
    <row r="4540" spans="1:7" x14ac:dyDescent="0.25">
      <c r="A4540" s="4" t="s">
        <v>5223</v>
      </c>
      <c r="B4540" s="5">
        <v>335693282428</v>
      </c>
      <c r="C4540" s="4" t="s">
        <v>13105</v>
      </c>
      <c r="D4540" s="4" t="s">
        <v>246</v>
      </c>
      <c r="E4540" s="6" t="s">
        <v>13106</v>
      </c>
      <c r="F4540" s="5">
        <f>decoded[[#This Row],[FRT_DEC]]-B4539</f>
        <v>6</v>
      </c>
      <c r="G4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INFO]]))),G4539)</f>
        <v>126</v>
      </c>
    </row>
    <row r="4541" spans="1:7" x14ac:dyDescent="0.25">
      <c r="A4541" s="4" t="s">
        <v>5224</v>
      </c>
      <c r="B4541" s="5">
        <v>335693282434</v>
      </c>
      <c r="C4541" s="4" t="s">
        <v>13107</v>
      </c>
      <c r="D4541" s="4" t="s">
        <v>1099</v>
      </c>
      <c r="E4541" s="6" t="s">
        <v>2104</v>
      </c>
      <c r="F4541" s="5">
        <f>decoded[[#This Row],[FRT_DEC]]-B4540</f>
        <v>6</v>
      </c>
      <c r="G4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INFO]]))),G4540)</f>
        <v>126</v>
      </c>
    </row>
    <row r="4542" spans="1:7" x14ac:dyDescent="0.25">
      <c r="A4542" s="4" t="s">
        <v>5225</v>
      </c>
      <c r="B4542" s="5">
        <v>335693282440</v>
      </c>
      <c r="C4542" s="4" t="s">
        <v>13108</v>
      </c>
      <c r="D4542" s="4" t="s">
        <v>1099</v>
      </c>
      <c r="E4542" s="6" t="s">
        <v>2105</v>
      </c>
      <c r="F4542" s="5">
        <f>decoded[[#This Row],[FRT_DEC]]-B4541</f>
        <v>6</v>
      </c>
      <c r="G4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INFO]]))),G4541)</f>
        <v>126</v>
      </c>
    </row>
    <row r="4543" spans="1:7" x14ac:dyDescent="0.25">
      <c r="A4543" s="4" t="s">
        <v>5226</v>
      </c>
      <c r="B4543" s="5">
        <v>335693282453</v>
      </c>
      <c r="C4543" s="4" t="s">
        <v>13109</v>
      </c>
      <c r="D4543" s="4" t="s">
        <v>72</v>
      </c>
      <c r="E4543" s="6" t="s">
        <v>2092</v>
      </c>
      <c r="F4543" s="5">
        <f>decoded[[#This Row],[FRT_DEC]]-B4542</f>
        <v>13</v>
      </c>
      <c r="G4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INFO]]))),G4542)</f>
        <v>126</v>
      </c>
    </row>
    <row r="4544" spans="1:7" x14ac:dyDescent="0.25">
      <c r="A4544" s="4" t="s">
        <v>5227</v>
      </c>
      <c r="B4544" s="5">
        <v>335693282776</v>
      </c>
      <c r="C4544" s="4" t="s">
        <v>13110</v>
      </c>
      <c r="D4544" s="4" t="s">
        <v>2045</v>
      </c>
      <c r="E4544" s="6" t="s">
        <v>8170</v>
      </c>
      <c r="F4544" s="5">
        <f>decoded[[#This Row],[FRT_DEC]]-B4543</f>
        <v>323</v>
      </c>
      <c r="G4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INFO]]))),G4543)</f>
        <v>126</v>
      </c>
    </row>
    <row r="4545" spans="1:7" x14ac:dyDescent="0.25">
      <c r="A4545" s="4" t="s">
        <v>5228</v>
      </c>
      <c r="B4545" s="5">
        <v>335693282959</v>
      </c>
      <c r="C4545" s="4" t="s">
        <v>13111</v>
      </c>
      <c r="D4545" s="4" t="s">
        <v>249</v>
      </c>
      <c r="E4545" s="6" t="s">
        <v>10148</v>
      </c>
      <c r="F4545" s="5">
        <f>decoded[[#This Row],[FRT_DEC]]-B4544</f>
        <v>183</v>
      </c>
      <c r="G4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INFO]]))),G4544)</f>
        <v>126</v>
      </c>
    </row>
    <row r="4546" spans="1:7" x14ac:dyDescent="0.25">
      <c r="A4546" s="4" t="s">
        <v>5229</v>
      </c>
      <c r="B4546" s="5">
        <v>335693282977</v>
      </c>
      <c r="C4546" s="4" t="s">
        <v>13112</v>
      </c>
      <c r="D4546" s="4" t="s">
        <v>1099</v>
      </c>
      <c r="E4546" s="6" t="s">
        <v>2093</v>
      </c>
      <c r="F4546" s="5">
        <f>decoded[[#This Row],[FRT_DEC]]-B4545</f>
        <v>18</v>
      </c>
      <c r="G4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INFO]]))),G4545)</f>
        <v>126</v>
      </c>
    </row>
    <row r="4547" spans="1:7" x14ac:dyDescent="0.25">
      <c r="A4547" s="4" t="s">
        <v>5230</v>
      </c>
      <c r="B4547" s="5">
        <v>335693282983</v>
      </c>
      <c r="C4547" s="4" t="s">
        <v>13113</v>
      </c>
      <c r="D4547" s="4" t="s">
        <v>1099</v>
      </c>
      <c r="E4547" s="6" t="s">
        <v>2106</v>
      </c>
      <c r="F4547" s="5">
        <f>decoded[[#This Row],[FRT_DEC]]-B4546</f>
        <v>6</v>
      </c>
      <c r="G4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INFO]]))),G4546)</f>
        <v>126</v>
      </c>
    </row>
    <row r="4548" spans="1:7" x14ac:dyDescent="0.25">
      <c r="A4548" s="4" t="s">
        <v>5231</v>
      </c>
      <c r="B4548" s="5">
        <v>335693282996</v>
      </c>
      <c r="C4548" s="4" t="s">
        <v>13114</v>
      </c>
      <c r="D4548" s="4" t="s">
        <v>40</v>
      </c>
      <c r="E4548" s="6" t="s">
        <v>328</v>
      </c>
      <c r="F4548" s="5">
        <f>decoded[[#This Row],[FRT_DEC]]-B4547</f>
        <v>13</v>
      </c>
      <c r="G4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INFO]]))),G4547)</f>
        <v>126</v>
      </c>
    </row>
    <row r="4549" spans="1:7" x14ac:dyDescent="0.25">
      <c r="A4549" s="4" t="s">
        <v>5232</v>
      </c>
      <c r="B4549" s="5">
        <v>335693283000</v>
      </c>
      <c r="C4549" s="4" t="s">
        <v>13115</v>
      </c>
      <c r="D4549" s="4" t="s">
        <v>330</v>
      </c>
      <c r="E4549" s="6" t="s">
        <v>13116</v>
      </c>
      <c r="F4549" s="5">
        <f>decoded[[#This Row],[FRT_DEC]]-B4548</f>
        <v>4</v>
      </c>
      <c r="G4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INFO]]))),G4548)</f>
        <v>126</v>
      </c>
    </row>
    <row r="4550" spans="1:7" x14ac:dyDescent="0.25">
      <c r="A4550" s="4" t="s">
        <v>5233</v>
      </c>
      <c r="B4550" s="5">
        <v>335693283021</v>
      </c>
      <c r="C4550" s="4" t="s">
        <v>13117</v>
      </c>
      <c r="D4550" s="4" t="s">
        <v>40</v>
      </c>
      <c r="E4550" s="6" t="s">
        <v>724</v>
      </c>
      <c r="F4550" s="5">
        <f>decoded[[#This Row],[FRT_DEC]]-B4549</f>
        <v>21</v>
      </c>
      <c r="G4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INFO]]))),G4549)</f>
        <v>126</v>
      </c>
    </row>
    <row r="4551" spans="1:7" x14ac:dyDescent="0.25">
      <c r="A4551" s="4" t="s">
        <v>5234</v>
      </c>
      <c r="B4551" s="5">
        <v>335693283042</v>
      </c>
      <c r="C4551" s="4" t="s">
        <v>13118</v>
      </c>
      <c r="D4551" s="4" t="s">
        <v>40</v>
      </c>
      <c r="E4551" s="6" t="s">
        <v>45</v>
      </c>
      <c r="F4551" s="5">
        <f>decoded[[#This Row],[FRT_DEC]]-B4550</f>
        <v>21</v>
      </c>
      <c r="G4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INFO]]))),G4550)</f>
        <v>126</v>
      </c>
    </row>
    <row r="4552" spans="1:7" x14ac:dyDescent="0.25">
      <c r="A4552" s="4" t="s">
        <v>5235</v>
      </c>
      <c r="B4552" s="5">
        <v>335693283046</v>
      </c>
      <c r="C4552" s="4" t="s">
        <v>13119</v>
      </c>
      <c r="D4552" s="4" t="s">
        <v>46</v>
      </c>
      <c r="E4552" s="6" t="s">
        <v>6961</v>
      </c>
      <c r="F4552" s="5">
        <f>decoded[[#This Row],[FRT_DEC]]-B4551</f>
        <v>4</v>
      </c>
      <c r="G4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INFO]]))),G4551)</f>
        <v>126</v>
      </c>
    </row>
    <row r="4553" spans="1:7" x14ac:dyDescent="0.25">
      <c r="A4553" s="4" t="s">
        <v>5236</v>
      </c>
      <c r="B4553" s="5">
        <v>335693283052</v>
      </c>
      <c r="C4553" s="4" t="s">
        <v>13120</v>
      </c>
      <c r="D4553" s="4" t="s">
        <v>72</v>
      </c>
      <c r="E4553" s="6" t="s">
        <v>3683</v>
      </c>
      <c r="F4553" s="5">
        <f>decoded[[#This Row],[FRT_DEC]]-B4552</f>
        <v>6</v>
      </c>
      <c r="G4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INFO]]))),G4552)</f>
        <v>126</v>
      </c>
    </row>
    <row r="4554" spans="1:7" x14ac:dyDescent="0.25">
      <c r="A4554" s="4" t="s">
        <v>5237</v>
      </c>
      <c r="B4554" s="5">
        <v>335693283057</v>
      </c>
      <c r="C4554" s="4" t="s">
        <v>13121</v>
      </c>
      <c r="D4554" s="4" t="s">
        <v>72</v>
      </c>
      <c r="E4554" s="6" t="s">
        <v>2088</v>
      </c>
      <c r="F4554" s="5">
        <f>decoded[[#This Row],[FRT_DEC]]-B4553</f>
        <v>5</v>
      </c>
      <c r="G4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INFO]]))),G4553)</f>
        <v>126</v>
      </c>
    </row>
    <row r="4555" spans="1:7" x14ac:dyDescent="0.25">
      <c r="A4555" s="4" t="s">
        <v>5238</v>
      </c>
      <c r="B4555" s="5">
        <v>335693283072</v>
      </c>
      <c r="C4555" s="4" t="s">
        <v>13122</v>
      </c>
      <c r="D4555" s="4" t="s">
        <v>72</v>
      </c>
      <c r="E4555" s="6" t="s">
        <v>2107</v>
      </c>
      <c r="F4555" s="5">
        <f>decoded[[#This Row],[FRT_DEC]]-B4554</f>
        <v>15</v>
      </c>
      <c r="G4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INFO]]))),G4554)</f>
        <v>126</v>
      </c>
    </row>
    <row r="4556" spans="1:7" x14ac:dyDescent="0.25">
      <c r="A4556" s="4" t="s">
        <v>5239</v>
      </c>
      <c r="B4556" s="5">
        <v>335693283828</v>
      </c>
      <c r="C4556" s="4" t="s">
        <v>13123</v>
      </c>
      <c r="D4556" s="4" t="s">
        <v>7938</v>
      </c>
      <c r="E4556" s="6" t="s">
        <v>8184</v>
      </c>
      <c r="F4556" s="5">
        <f>decoded[[#This Row],[FRT_DEC]]-B4555</f>
        <v>756</v>
      </c>
      <c r="G4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INFO]]))),G4555)</f>
        <v>126</v>
      </c>
    </row>
    <row r="4557" spans="1:7" x14ac:dyDescent="0.25">
      <c r="A4557" s="4" t="s">
        <v>5240</v>
      </c>
      <c r="B4557" s="5">
        <v>335693284322</v>
      </c>
      <c r="C4557" s="4" t="s">
        <v>13124</v>
      </c>
      <c r="D4557" s="4" t="s">
        <v>7842</v>
      </c>
      <c r="E4557" s="6" t="s">
        <v>7989</v>
      </c>
      <c r="F4557" s="5">
        <f>decoded[[#This Row],[FRT_DEC]]-B4556</f>
        <v>494</v>
      </c>
      <c r="G4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INFO]]))),G4556)</f>
        <v>126</v>
      </c>
    </row>
    <row r="4558" spans="1:7" x14ac:dyDescent="0.25">
      <c r="A4558" s="4" t="s">
        <v>5241</v>
      </c>
      <c r="B4558" s="5">
        <v>335693284328</v>
      </c>
      <c r="C4558" s="4" t="s">
        <v>13125</v>
      </c>
      <c r="D4558" s="4" t="s">
        <v>2044</v>
      </c>
      <c r="E4558" s="6" t="s">
        <v>3931</v>
      </c>
      <c r="F4558" s="5">
        <f>decoded[[#This Row],[FRT_DEC]]-B4557</f>
        <v>6</v>
      </c>
      <c r="G4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INFO]]))),G4557)</f>
        <v>126</v>
      </c>
    </row>
    <row r="4559" spans="1:7" x14ac:dyDescent="0.25">
      <c r="A4559" s="4" t="s">
        <v>5242</v>
      </c>
      <c r="B4559" s="5">
        <v>335693284334</v>
      </c>
      <c r="C4559" s="4" t="s">
        <v>13126</v>
      </c>
      <c r="D4559" s="4" t="s">
        <v>7938</v>
      </c>
      <c r="E4559" s="6" t="s">
        <v>7991</v>
      </c>
      <c r="F4559" s="5">
        <f>decoded[[#This Row],[FRT_DEC]]-B4558</f>
        <v>6</v>
      </c>
      <c r="G4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INFO]]))),G4558)</f>
        <v>126</v>
      </c>
    </row>
    <row r="4560" spans="1:7" x14ac:dyDescent="0.25">
      <c r="A4560" s="4" t="s">
        <v>5243</v>
      </c>
      <c r="B4560" s="5">
        <v>335693291697</v>
      </c>
      <c r="C4560" s="4" t="s">
        <v>13127</v>
      </c>
      <c r="D4560" s="4" t="s">
        <v>7842</v>
      </c>
      <c r="E4560" s="6" t="s">
        <v>7945</v>
      </c>
      <c r="F4560" s="5">
        <f>decoded[[#This Row],[FRT_DEC]]-B4559</f>
        <v>7363</v>
      </c>
      <c r="G4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INFO]]))),G4559)</f>
        <v>126</v>
      </c>
    </row>
    <row r="4561" spans="1:7" x14ac:dyDescent="0.25">
      <c r="A4561" s="4" t="s">
        <v>5244</v>
      </c>
      <c r="B4561" s="5">
        <v>335693291704</v>
      </c>
      <c r="C4561" s="4" t="s">
        <v>13128</v>
      </c>
      <c r="D4561" s="4" t="s">
        <v>7938</v>
      </c>
      <c r="E4561" s="6" t="s">
        <v>7947</v>
      </c>
      <c r="F4561" s="5">
        <f>decoded[[#This Row],[FRT_DEC]]-B4560</f>
        <v>7</v>
      </c>
      <c r="G4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INFO]]))),G4560)</f>
        <v>126</v>
      </c>
    </row>
    <row r="4562" spans="1:7" x14ac:dyDescent="0.25">
      <c r="A4562" s="4" t="s">
        <v>5245</v>
      </c>
      <c r="B4562" s="5">
        <v>335693292765</v>
      </c>
      <c r="C4562" s="4" t="s">
        <v>13129</v>
      </c>
      <c r="D4562" s="4" t="s">
        <v>7842</v>
      </c>
      <c r="E4562" s="6" t="s">
        <v>7936</v>
      </c>
      <c r="F4562" s="5">
        <f>decoded[[#This Row],[FRT_DEC]]-B4561</f>
        <v>1061</v>
      </c>
      <c r="G4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INFO]]))),G4561)</f>
        <v>126</v>
      </c>
    </row>
    <row r="4563" spans="1:7" x14ac:dyDescent="0.25">
      <c r="A4563" s="4" t="s">
        <v>5246</v>
      </c>
      <c r="B4563" s="5">
        <v>335693293507</v>
      </c>
      <c r="C4563" s="4" t="s">
        <v>13130</v>
      </c>
      <c r="D4563" s="4" t="s">
        <v>7938</v>
      </c>
      <c r="E4563" s="6" t="s">
        <v>7939</v>
      </c>
      <c r="F4563" s="5">
        <f>decoded[[#This Row],[FRT_DEC]]-B4562</f>
        <v>742</v>
      </c>
      <c r="G4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INFO]]))),G4562)</f>
        <v>126</v>
      </c>
    </row>
    <row r="4564" spans="1:7" x14ac:dyDescent="0.25">
      <c r="A4564" s="4" t="s">
        <v>5247</v>
      </c>
      <c r="B4564" s="5">
        <v>335693296267</v>
      </c>
      <c r="C4564" s="4" t="s">
        <v>13131</v>
      </c>
      <c r="D4564" s="4" t="s">
        <v>7842</v>
      </c>
      <c r="E4564" s="6" t="s">
        <v>7989</v>
      </c>
      <c r="F4564" s="5">
        <f>decoded[[#This Row],[FRT_DEC]]-B4563</f>
        <v>2760</v>
      </c>
      <c r="G4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INFO]]))),G4563)</f>
        <v>126</v>
      </c>
    </row>
    <row r="4565" spans="1:7" x14ac:dyDescent="0.25">
      <c r="A4565" s="4" t="s">
        <v>5248</v>
      </c>
      <c r="B4565" s="5">
        <v>335693296273</v>
      </c>
      <c r="C4565" s="4" t="s">
        <v>13132</v>
      </c>
      <c r="D4565" s="4" t="s">
        <v>292</v>
      </c>
      <c r="E4565" s="6" t="s">
        <v>13133</v>
      </c>
      <c r="F4565" s="5">
        <f>decoded[[#This Row],[FRT_DEC]]-B4564</f>
        <v>6</v>
      </c>
      <c r="G4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INFO]]))),G4564)</f>
        <v>126</v>
      </c>
    </row>
    <row r="4566" spans="1:7" x14ac:dyDescent="0.25">
      <c r="A4566" s="4" t="s">
        <v>5249</v>
      </c>
      <c r="B4566" s="5">
        <v>335693296276</v>
      </c>
      <c r="C4566" s="4" t="s">
        <v>13134</v>
      </c>
      <c r="D4566" s="4" t="s">
        <v>216</v>
      </c>
      <c r="E4566" s="6" t="s">
        <v>3970</v>
      </c>
      <c r="F4566" s="5">
        <f>decoded[[#This Row],[FRT_DEC]]-B4565</f>
        <v>3</v>
      </c>
      <c r="G4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INFO]]))),G4565)</f>
        <v>126</v>
      </c>
    </row>
    <row r="4567" spans="1:7" x14ac:dyDescent="0.25">
      <c r="A4567" s="4" t="s">
        <v>5250</v>
      </c>
      <c r="B4567" s="5">
        <v>335693296322</v>
      </c>
      <c r="C4567" s="4" t="s">
        <v>13135</v>
      </c>
      <c r="D4567" s="4" t="s">
        <v>221</v>
      </c>
      <c r="E4567" s="6" t="s">
        <v>222</v>
      </c>
      <c r="F4567" s="5">
        <f>decoded[[#This Row],[FRT_DEC]]-B4566</f>
        <v>46</v>
      </c>
      <c r="G4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INFO]]))),G4566)</f>
        <v>126</v>
      </c>
    </row>
    <row r="4568" spans="1:7" x14ac:dyDescent="0.25">
      <c r="A4568" s="4" t="s">
        <v>5251</v>
      </c>
      <c r="B4568" s="5">
        <v>335693296337</v>
      </c>
      <c r="C4568" s="4" t="s">
        <v>13136</v>
      </c>
      <c r="D4568" s="4" t="s">
        <v>40</v>
      </c>
      <c r="E4568" s="6" t="s">
        <v>293</v>
      </c>
      <c r="F4568" s="5">
        <f>decoded[[#This Row],[FRT_DEC]]-B4567</f>
        <v>15</v>
      </c>
      <c r="G4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INFO]]))),G4567)</f>
        <v>126</v>
      </c>
    </row>
    <row r="4569" spans="1:7" x14ac:dyDescent="0.25">
      <c r="A4569" s="4" t="s">
        <v>5252</v>
      </c>
      <c r="B4569" s="5">
        <v>335693296343</v>
      </c>
      <c r="C4569" s="4" t="s">
        <v>13137</v>
      </c>
      <c r="D4569" s="4" t="s">
        <v>2045</v>
      </c>
      <c r="E4569" s="6" t="s">
        <v>8199</v>
      </c>
      <c r="F4569" s="5">
        <f>decoded[[#This Row],[FRT_DEC]]-B4568</f>
        <v>6</v>
      </c>
      <c r="G4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INFO]]))),G4568)</f>
        <v>126</v>
      </c>
    </row>
    <row r="4570" spans="1:7" x14ac:dyDescent="0.25">
      <c r="A4570" s="4" t="s">
        <v>5253</v>
      </c>
      <c r="B4570" s="5">
        <v>335693296347</v>
      </c>
      <c r="C4570" s="4" t="s">
        <v>13138</v>
      </c>
      <c r="D4570" s="4" t="s">
        <v>294</v>
      </c>
      <c r="E4570" s="6" t="s">
        <v>13139</v>
      </c>
      <c r="F4570" s="5">
        <f>decoded[[#This Row],[FRT_DEC]]-B4569</f>
        <v>4</v>
      </c>
      <c r="G4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INFO]]))),G4569)</f>
        <v>126</v>
      </c>
    </row>
    <row r="4571" spans="1:7" x14ac:dyDescent="0.25">
      <c r="A4571" s="4" t="s">
        <v>5254</v>
      </c>
      <c r="B4571" s="5">
        <v>335693296351</v>
      </c>
      <c r="C4571" s="4" t="s">
        <v>13140</v>
      </c>
      <c r="D4571" s="4" t="s">
        <v>7938</v>
      </c>
      <c r="E4571" s="6" t="s">
        <v>7991</v>
      </c>
      <c r="F4571" s="5">
        <f>decoded[[#This Row],[FRT_DEC]]-B4570</f>
        <v>4</v>
      </c>
      <c r="G4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INFO]]))),G4570)</f>
        <v>126</v>
      </c>
    </row>
    <row r="4572" spans="1:7" x14ac:dyDescent="0.25">
      <c r="A4572" s="4" t="s">
        <v>5255</v>
      </c>
      <c r="B4572" s="5">
        <v>335693297309</v>
      </c>
      <c r="C4572" s="4" t="s">
        <v>13141</v>
      </c>
      <c r="D4572" s="4" t="s">
        <v>7842</v>
      </c>
      <c r="E4572" s="6" t="s">
        <v>7993</v>
      </c>
      <c r="F4572" s="5">
        <f>decoded[[#This Row],[FRT_DEC]]-B4571</f>
        <v>958</v>
      </c>
      <c r="G4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INFO]]))),G4571)</f>
        <v>126</v>
      </c>
    </row>
    <row r="4573" spans="1:7" x14ac:dyDescent="0.25">
      <c r="A4573" s="4" t="s">
        <v>5256</v>
      </c>
      <c r="B4573" s="5">
        <v>335693297329</v>
      </c>
      <c r="C4573" s="4" t="s">
        <v>13142</v>
      </c>
      <c r="D4573" s="4" t="s">
        <v>1099</v>
      </c>
      <c r="E4573" s="6" t="s">
        <v>2081</v>
      </c>
      <c r="F4573" s="5">
        <f>decoded[[#This Row],[FRT_DEC]]-B4572</f>
        <v>20</v>
      </c>
      <c r="G4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INFO]]))),G4572)</f>
        <v>126</v>
      </c>
    </row>
    <row r="4574" spans="1:7" x14ac:dyDescent="0.25">
      <c r="A4574" s="4" t="s">
        <v>5257</v>
      </c>
      <c r="B4574" s="5">
        <v>335693297332</v>
      </c>
      <c r="C4574" s="4" t="s">
        <v>13143</v>
      </c>
      <c r="D4574" s="4" t="s">
        <v>1099</v>
      </c>
      <c r="E4574" s="6" t="s">
        <v>2089</v>
      </c>
      <c r="F4574" s="5">
        <f>decoded[[#This Row],[FRT_DEC]]-B4573</f>
        <v>3</v>
      </c>
      <c r="G4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INFO]]))),G4573)</f>
        <v>126</v>
      </c>
    </row>
    <row r="4575" spans="1:7" x14ac:dyDescent="0.25">
      <c r="A4575" s="4" t="s">
        <v>5258</v>
      </c>
      <c r="B4575" s="5">
        <v>335693297340</v>
      </c>
      <c r="C4575" s="4" t="s">
        <v>13144</v>
      </c>
      <c r="D4575" s="4" t="s">
        <v>72</v>
      </c>
      <c r="E4575" s="6" t="s">
        <v>2090</v>
      </c>
      <c r="F4575" s="5">
        <f>decoded[[#This Row],[FRT_DEC]]-B4574</f>
        <v>8</v>
      </c>
      <c r="G4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INFO]]))),G4574)</f>
        <v>126</v>
      </c>
    </row>
    <row r="4576" spans="1:7" x14ac:dyDescent="0.25">
      <c r="A4576" s="4" t="s">
        <v>5259</v>
      </c>
      <c r="B4576" s="5">
        <v>335693297355</v>
      </c>
      <c r="C4576" s="4" t="s">
        <v>13145</v>
      </c>
      <c r="D4576" s="4" t="s">
        <v>6</v>
      </c>
      <c r="E4576" s="6" t="s">
        <v>13146</v>
      </c>
      <c r="F4576" s="5">
        <f>decoded[[#This Row],[FRT_DEC]]-B4575</f>
        <v>15</v>
      </c>
      <c r="G4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INFO]]))),G4575)</f>
        <v>127</v>
      </c>
    </row>
    <row r="4577" spans="1:7" x14ac:dyDescent="0.25">
      <c r="A4577" s="4" t="s">
        <v>5260</v>
      </c>
      <c r="B4577" s="5">
        <v>335693297381</v>
      </c>
      <c r="C4577" s="4" t="s">
        <v>13147</v>
      </c>
      <c r="D4577" s="4" t="s">
        <v>72</v>
      </c>
      <c r="E4577" s="6" t="s">
        <v>2092</v>
      </c>
      <c r="F4577" s="5">
        <f>decoded[[#This Row],[FRT_DEC]]-B4576</f>
        <v>26</v>
      </c>
      <c r="G4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INFO]]))),G4576)</f>
        <v>127</v>
      </c>
    </row>
    <row r="4578" spans="1:7" x14ac:dyDescent="0.25">
      <c r="A4578" s="4" t="s">
        <v>5261</v>
      </c>
      <c r="B4578" s="5">
        <v>335693297403</v>
      </c>
      <c r="C4578" s="4" t="s">
        <v>13148</v>
      </c>
      <c r="D4578" s="4" t="s">
        <v>3671</v>
      </c>
      <c r="E4578" s="6" t="s">
        <v>13149</v>
      </c>
      <c r="F4578" s="5">
        <f>decoded[[#This Row],[FRT_DEC]]-B4577</f>
        <v>22</v>
      </c>
      <c r="G4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INFO]]))),G4577)</f>
        <v>127</v>
      </c>
    </row>
    <row r="4579" spans="1:7" x14ac:dyDescent="0.25">
      <c r="A4579" s="4" t="s">
        <v>5262</v>
      </c>
      <c r="B4579" s="5">
        <v>335693297405</v>
      </c>
      <c r="C4579" s="4" t="s">
        <v>13150</v>
      </c>
      <c r="D4579" s="4" t="s">
        <v>3671</v>
      </c>
      <c r="E4579" s="6" t="s">
        <v>7881</v>
      </c>
      <c r="F4579" s="5">
        <f>decoded[[#This Row],[FRT_DEC]]-B4578</f>
        <v>2</v>
      </c>
      <c r="G4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INFO]]))),G4578)</f>
        <v>127</v>
      </c>
    </row>
    <row r="4580" spans="1:7" x14ac:dyDescent="0.25">
      <c r="A4580" s="4" t="s">
        <v>5263</v>
      </c>
      <c r="B4580" s="5">
        <v>335693298331</v>
      </c>
      <c r="C4580" s="4" t="s">
        <v>13151</v>
      </c>
      <c r="D4580" s="4" t="s">
        <v>249</v>
      </c>
      <c r="E4580" s="6" t="s">
        <v>4722</v>
      </c>
      <c r="F4580" s="5">
        <f>decoded[[#This Row],[FRT_DEC]]-B4579</f>
        <v>926</v>
      </c>
      <c r="G4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INFO]]))),G4579)</f>
        <v>127</v>
      </c>
    </row>
    <row r="4581" spans="1:7" x14ac:dyDescent="0.25">
      <c r="A4581" s="4" t="s">
        <v>5264</v>
      </c>
      <c r="B4581" s="5">
        <v>335693298336</v>
      </c>
      <c r="C4581" s="4" t="s">
        <v>13152</v>
      </c>
      <c r="D4581" s="4" t="s">
        <v>7938</v>
      </c>
      <c r="E4581" s="6" t="s">
        <v>7998</v>
      </c>
      <c r="F4581" s="5">
        <f>decoded[[#This Row],[FRT_DEC]]-B4580</f>
        <v>5</v>
      </c>
      <c r="G4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INFO]]))),G4580)</f>
        <v>127</v>
      </c>
    </row>
    <row r="4582" spans="1:7" x14ac:dyDescent="0.25">
      <c r="A4582" s="4" t="s">
        <v>5265</v>
      </c>
      <c r="B4582" s="5">
        <v>335693301964</v>
      </c>
      <c r="C4582" s="4" t="s">
        <v>13153</v>
      </c>
      <c r="D4582" s="4" t="s">
        <v>5</v>
      </c>
      <c r="E4582" s="6" t="s">
        <v>13154</v>
      </c>
      <c r="F4582" s="5">
        <f>decoded[[#This Row],[FRT_DEC]]-B4581</f>
        <v>3628</v>
      </c>
      <c r="G4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INFO]]))),G4581)</f>
        <v>127</v>
      </c>
    </row>
    <row r="4583" spans="1:7" x14ac:dyDescent="0.25">
      <c r="A4583" s="4" t="s">
        <v>5266</v>
      </c>
      <c r="B4583" s="5">
        <v>335693301966</v>
      </c>
      <c r="C4583" s="4" t="s">
        <v>13155</v>
      </c>
      <c r="D4583" s="4" t="s">
        <v>5</v>
      </c>
      <c r="E4583" s="6" t="s">
        <v>7877</v>
      </c>
      <c r="F4583" s="5">
        <f>decoded[[#This Row],[FRT_DEC]]-B4582</f>
        <v>2</v>
      </c>
      <c r="G4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INFO]]))),G4582)</f>
        <v>127</v>
      </c>
    </row>
    <row r="4584" spans="1:7" x14ac:dyDescent="0.25">
      <c r="A4584" s="4" t="s">
        <v>5267</v>
      </c>
      <c r="B4584" s="5">
        <v>335693301970</v>
      </c>
      <c r="C4584" s="4" t="s">
        <v>13156</v>
      </c>
      <c r="D4584" s="4" t="s">
        <v>3686</v>
      </c>
      <c r="E4584" s="6" t="s">
        <v>13157</v>
      </c>
      <c r="F4584" s="5">
        <f>decoded[[#This Row],[FRT_DEC]]-B4583</f>
        <v>4</v>
      </c>
      <c r="G4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INFO]]))),G4583)</f>
        <v>127</v>
      </c>
    </row>
    <row r="4585" spans="1:7" x14ac:dyDescent="0.25">
      <c r="A4585" s="4" t="s">
        <v>5268</v>
      </c>
      <c r="B4585" s="5">
        <v>335693301972</v>
      </c>
      <c r="C4585" s="4" t="s">
        <v>13158</v>
      </c>
      <c r="D4585" s="4" t="s">
        <v>3686</v>
      </c>
      <c r="E4585" s="6" t="s">
        <v>7878</v>
      </c>
      <c r="F4585" s="5">
        <f>decoded[[#This Row],[FRT_DEC]]-B4584</f>
        <v>2</v>
      </c>
      <c r="G4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INFO]]))),G4584)</f>
        <v>127</v>
      </c>
    </row>
    <row r="4586" spans="1:7" x14ac:dyDescent="0.25">
      <c r="A4586" s="4" t="s">
        <v>5269</v>
      </c>
      <c r="B4586" s="5">
        <v>335693301981</v>
      </c>
      <c r="C4586" s="4" t="s">
        <v>13159</v>
      </c>
      <c r="D4586" s="4" t="s">
        <v>7842</v>
      </c>
      <c r="E4586" s="6" t="s">
        <v>8006</v>
      </c>
      <c r="F4586" s="5">
        <f>decoded[[#This Row],[FRT_DEC]]-B4585</f>
        <v>9</v>
      </c>
      <c r="G4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INFO]]))),G4585)</f>
        <v>127</v>
      </c>
    </row>
    <row r="4587" spans="1:7" x14ac:dyDescent="0.25">
      <c r="A4587" s="4" t="s">
        <v>5270</v>
      </c>
      <c r="B4587" s="5">
        <v>335693301991</v>
      </c>
      <c r="C4587" s="4" t="s">
        <v>13160</v>
      </c>
      <c r="D4587" s="4" t="s">
        <v>241</v>
      </c>
      <c r="E4587" s="6" t="s">
        <v>2110</v>
      </c>
      <c r="F4587" s="5">
        <f>decoded[[#This Row],[FRT_DEC]]-B4586</f>
        <v>10</v>
      </c>
      <c r="G4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INFO]]))),G4586)</f>
        <v>127</v>
      </c>
    </row>
    <row r="4588" spans="1:7" x14ac:dyDescent="0.25">
      <c r="A4588" s="4" t="s">
        <v>5271</v>
      </c>
      <c r="B4588" s="5">
        <v>335693301994</v>
      </c>
      <c r="C4588" s="4" t="s">
        <v>13161</v>
      </c>
      <c r="D4588" s="4" t="s">
        <v>243</v>
      </c>
      <c r="E4588" s="6" t="s">
        <v>3984</v>
      </c>
      <c r="F4588" s="5">
        <f>decoded[[#This Row],[FRT_DEC]]-B4587</f>
        <v>3</v>
      </c>
      <c r="G4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INFO]]))),G4587)</f>
        <v>127</v>
      </c>
    </row>
    <row r="4589" spans="1:7" x14ac:dyDescent="0.25">
      <c r="A4589" s="4" t="s">
        <v>5272</v>
      </c>
      <c r="B4589" s="5">
        <v>335693301999</v>
      </c>
      <c r="C4589" s="4" t="s">
        <v>13162</v>
      </c>
      <c r="D4589" s="4" t="s">
        <v>1099</v>
      </c>
      <c r="E4589" s="6" t="s">
        <v>2093</v>
      </c>
      <c r="F4589" s="5">
        <f>decoded[[#This Row],[FRT_DEC]]-B4588</f>
        <v>5</v>
      </c>
      <c r="G4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INFO]]))),G4588)</f>
        <v>127</v>
      </c>
    </row>
    <row r="4590" spans="1:7" x14ac:dyDescent="0.25">
      <c r="A4590" s="4" t="s">
        <v>5273</v>
      </c>
      <c r="B4590" s="5">
        <v>335693302004</v>
      </c>
      <c r="C4590" s="4" t="s">
        <v>13163</v>
      </c>
      <c r="D4590" s="4" t="s">
        <v>72</v>
      </c>
      <c r="E4590" s="6" t="s">
        <v>2094</v>
      </c>
      <c r="F4590" s="5">
        <f>decoded[[#This Row],[FRT_DEC]]-B4589</f>
        <v>5</v>
      </c>
      <c r="G4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INFO]]))),G4589)</f>
        <v>127</v>
      </c>
    </row>
    <row r="4591" spans="1:7" x14ac:dyDescent="0.25">
      <c r="A4591" s="4" t="s">
        <v>5274</v>
      </c>
      <c r="B4591" s="5">
        <v>335693302011</v>
      </c>
      <c r="C4591" s="4" t="s">
        <v>13164</v>
      </c>
      <c r="D4591" s="4" t="s">
        <v>72</v>
      </c>
      <c r="E4591" s="6" t="s">
        <v>2095</v>
      </c>
      <c r="F4591" s="5">
        <f>decoded[[#This Row],[FRT_DEC]]-B4590</f>
        <v>7</v>
      </c>
      <c r="G4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INFO]]))),G4590)</f>
        <v>127</v>
      </c>
    </row>
    <row r="4592" spans="1:7" x14ac:dyDescent="0.25">
      <c r="A4592" s="4" t="s">
        <v>5275</v>
      </c>
      <c r="B4592" s="5">
        <v>335693302023</v>
      </c>
      <c r="C4592" s="4" t="s">
        <v>13165</v>
      </c>
      <c r="D4592" s="4" t="s">
        <v>246</v>
      </c>
      <c r="E4592" s="6" t="s">
        <v>13166</v>
      </c>
      <c r="F4592" s="5">
        <f>decoded[[#This Row],[FRT_DEC]]-B4591</f>
        <v>12</v>
      </c>
      <c r="G4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INFO]]))),G4591)</f>
        <v>127</v>
      </c>
    </row>
    <row r="4593" spans="1:7" x14ac:dyDescent="0.25">
      <c r="A4593" s="4" t="s">
        <v>5276</v>
      </c>
      <c r="B4593" s="5">
        <v>335693302027</v>
      </c>
      <c r="C4593" s="4" t="s">
        <v>13167</v>
      </c>
      <c r="D4593" s="4" t="s">
        <v>7938</v>
      </c>
      <c r="E4593" s="6" t="s">
        <v>8012</v>
      </c>
      <c r="F4593" s="5">
        <f>decoded[[#This Row],[FRT_DEC]]-B4592</f>
        <v>4</v>
      </c>
      <c r="G4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INFO]]))),G4592)</f>
        <v>127</v>
      </c>
    </row>
    <row r="4594" spans="1:7" x14ac:dyDescent="0.25">
      <c r="A4594" s="4" t="s">
        <v>5277</v>
      </c>
      <c r="B4594" s="5">
        <v>335693302419</v>
      </c>
      <c r="C4594" s="4" t="s">
        <v>13168</v>
      </c>
      <c r="D4594" s="4" t="s">
        <v>7842</v>
      </c>
      <c r="E4594" s="6" t="s">
        <v>8130</v>
      </c>
      <c r="F4594" s="5">
        <f>decoded[[#This Row],[FRT_DEC]]-B4593</f>
        <v>392</v>
      </c>
      <c r="G4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INFO]]))),G4593)</f>
        <v>127</v>
      </c>
    </row>
    <row r="4595" spans="1:7" x14ac:dyDescent="0.25">
      <c r="A4595" s="4" t="s">
        <v>5278</v>
      </c>
      <c r="B4595" s="5">
        <v>335693302426</v>
      </c>
      <c r="C4595" s="4" t="s">
        <v>13169</v>
      </c>
      <c r="D4595" s="4" t="s">
        <v>1099</v>
      </c>
      <c r="E4595" s="6" t="s">
        <v>2096</v>
      </c>
      <c r="F4595" s="5">
        <f>decoded[[#This Row],[FRT_DEC]]-B4594</f>
        <v>7</v>
      </c>
      <c r="G4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INFO]]))),G4594)</f>
        <v>127</v>
      </c>
    </row>
    <row r="4596" spans="1:7" x14ac:dyDescent="0.25">
      <c r="A4596" s="4" t="s">
        <v>5279</v>
      </c>
      <c r="B4596" s="5">
        <v>335693302431</v>
      </c>
      <c r="C4596" s="4" t="s">
        <v>13170</v>
      </c>
      <c r="D4596" s="4" t="s">
        <v>72</v>
      </c>
      <c r="E4596" s="6" t="s">
        <v>2097</v>
      </c>
      <c r="F4596" s="5">
        <f>decoded[[#This Row],[FRT_DEC]]-B4595</f>
        <v>5</v>
      </c>
      <c r="G4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INFO]]))),G4595)</f>
        <v>127</v>
      </c>
    </row>
    <row r="4597" spans="1:7" x14ac:dyDescent="0.25">
      <c r="A4597" s="4" t="s">
        <v>5280</v>
      </c>
      <c r="B4597" s="5">
        <v>335693302443</v>
      </c>
      <c r="C4597" s="4" t="s">
        <v>13171</v>
      </c>
      <c r="D4597" s="4" t="s">
        <v>3672</v>
      </c>
      <c r="E4597" s="6" t="s">
        <v>13172</v>
      </c>
      <c r="F4597" s="5">
        <f>decoded[[#This Row],[FRT_DEC]]-B4596</f>
        <v>12</v>
      </c>
      <c r="G4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INFO]]))),G4596)</f>
        <v>127</v>
      </c>
    </row>
    <row r="4598" spans="1:7" x14ac:dyDescent="0.25">
      <c r="A4598" s="4" t="s">
        <v>5281</v>
      </c>
      <c r="B4598" s="5">
        <v>335693303173</v>
      </c>
      <c r="C4598" s="4" t="s">
        <v>13173</v>
      </c>
      <c r="D4598" s="4" t="s">
        <v>262</v>
      </c>
      <c r="E4598" s="6" t="s">
        <v>13174</v>
      </c>
      <c r="F4598" s="5">
        <f>decoded[[#This Row],[FRT_DEC]]-B4597</f>
        <v>730</v>
      </c>
      <c r="G4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INFO]]))),G4597)</f>
        <v>127</v>
      </c>
    </row>
    <row r="4599" spans="1:7" x14ac:dyDescent="0.25">
      <c r="A4599" s="4" t="s">
        <v>5282</v>
      </c>
      <c r="B4599" s="5">
        <v>335693303178</v>
      </c>
      <c r="C4599" s="4" t="s">
        <v>13175</v>
      </c>
      <c r="D4599" s="4" t="s">
        <v>7938</v>
      </c>
      <c r="E4599" s="6" t="s">
        <v>8136</v>
      </c>
      <c r="F4599" s="5">
        <f>decoded[[#This Row],[FRT_DEC]]-B4598</f>
        <v>5</v>
      </c>
      <c r="G4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INFO]]))),G4598)</f>
        <v>127</v>
      </c>
    </row>
    <row r="4600" spans="1:7" x14ac:dyDescent="0.25">
      <c r="A4600" s="4" t="s">
        <v>5283</v>
      </c>
      <c r="B4600" s="5">
        <v>335693304540</v>
      </c>
      <c r="C4600" s="4" t="s">
        <v>13176</v>
      </c>
      <c r="D4600" s="4" t="s">
        <v>84</v>
      </c>
      <c r="E4600" s="6" t="s">
        <v>3977</v>
      </c>
      <c r="F4600" s="5">
        <f>decoded[[#This Row],[FRT_DEC]]-B4599</f>
        <v>1362</v>
      </c>
      <c r="G4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INFO]]))),G4599)</f>
        <v>127</v>
      </c>
    </row>
    <row r="4601" spans="1:7" x14ac:dyDescent="0.25">
      <c r="A4601" s="4" t="s">
        <v>5284</v>
      </c>
      <c r="B4601" s="5">
        <v>335693304542</v>
      </c>
      <c r="C4601" s="4" t="s">
        <v>13177</v>
      </c>
      <c r="D4601" s="4" t="s">
        <v>3684</v>
      </c>
      <c r="E4601" s="6" t="s">
        <v>13178</v>
      </c>
      <c r="F4601" s="5">
        <f>decoded[[#This Row],[FRT_DEC]]-B4600</f>
        <v>2</v>
      </c>
      <c r="G4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INFO]]))),G4600)</f>
        <v>127</v>
      </c>
    </row>
    <row r="4602" spans="1:7" x14ac:dyDescent="0.25">
      <c r="A4602" s="4" t="s">
        <v>5285</v>
      </c>
      <c r="B4602" s="5">
        <v>335693304545</v>
      </c>
      <c r="C4602" s="4" t="s">
        <v>13179</v>
      </c>
      <c r="D4602" s="4" t="s">
        <v>3684</v>
      </c>
      <c r="E4602" s="6" t="s">
        <v>7879</v>
      </c>
      <c r="F4602" s="5">
        <f>decoded[[#This Row],[FRT_DEC]]-B4601</f>
        <v>3</v>
      </c>
      <c r="G4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INFO]]))),G4601)</f>
        <v>127</v>
      </c>
    </row>
    <row r="4603" spans="1:7" x14ac:dyDescent="0.25">
      <c r="A4603" s="4" t="s">
        <v>5286</v>
      </c>
      <c r="B4603" s="5">
        <v>335693304565</v>
      </c>
      <c r="C4603" s="4" t="s">
        <v>13180</v>
      </c>
      <c r="D4603" s="4" t="s">
        <v>85</v>
      </c>
      <c r="E4603" s="6" t="s">
        <v>263</v>
      </c>
      <c r="F4603" s="5">
        <f>decoded[[#This Row],[FRT_DEC]]-B4602</f>
        <v>20</v>
      </c>
      <c r="G4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INFO]]))),G4602)</f>
        <v>127</v>
      </c>
    </row>
    <row r="4604" spans="1:7" x14ac:dyDescent="0.25">
      <c r="A4604" s="4" t="s">
        <v>5287</v>
      </c>
      <c r="B4604" s="5">
        <v>335693304703</v>
      </c>
      <c r="C4604" s="4" t="s">
        <v>13181</v>
      </c>
      <c r="D4604" s="4" t="s">
        <v>87</v>
      </c>
      <c r="E4604" s="6" t="s">
        <v>3695</v>
      </c>
      <c r="F4604" s="5">
        <f>decoded[[#This Row],[FRT_DEC]]-B4603</f>
        <v>138</v>
      </c>
      <c r="G4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INFO]]))),G4603)</f>
        <v>127</v>
      </c>
    </row>
    <row r="4605" spans="1:7" x14ac:dyDescent="0.25">
      <c r="A4605" s="4" t="s">
        <v>5288</v>
      </c>
      <c r="B4605" s="5">
        <v>335693304874</v>
      </c>
      <c r="C4605" s="4" t="s">
        <v>13182</v>
      </c>
      <c r="D4605" s="4" t="s">
        <v>43</v>
      </c>
      <c r="E4605" s="6" t="s">
        <v>3952</v>
      </c>
      <c r="F4605" s="5">
        <f>decoded[[#This Row],[FRT_DEC]]-B4604</f>
        <v>171</v>
      </c>
      <c r="G4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INFO]]))),G4604)</f>
        <v>127</v>
      </c>
    </row>
    <row r="4606" spans="1:7" x14ac:dyDescent="0.25">
      <c r="A4606" s="4" t="s">
        <v>5289</v>
      </c>
      <c r="B4606" s="5">
        <v>335693304876</v>
      </c>
      <c r="C4606" s="4" t="s">
        <v>13183</v>
      </c>
      <c r="D4606" s="4" t="s">
        <v>3685</v>
      </c>
      <c r="E4606" s="6" t="s">
        <v>13184</v>
      </c>
      <c r="F4606" s="5">
        <f>decoded[[#This Row],[FRT_DEC]]-B4605</f>
        <v>2</v>
      </c>
      <c r="G4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INFO]]))),G4605)</f>
        <v>127</v>
      </c>
    </row>
    <row r="4607" spans="1:7" x14ac:dyDescent="0.25">
      <c r="A4607" s="4" t="s">
        <v>5290</v>
      </c>
      <c r="B4607" s="5">
        <v>335693304879</v>
      </c>
      <c r="C4607" s="4" t="s">
        <v>13185</v>
      </c>
      <c r="D4607" s="4" t="s">
        <v>3685</v>
      </c>
      <c r="E4607" s="6" t="s">
        <v>7880</v>
      </c>
      <c r="F4607" s="5">
        <f>decoded[[#This Row],[FRT_DEC]]-B4606</f>
        <v>3</v>
      </c>
      <c r="G4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INFO]]))),G4606)</f>
        <v>127</v>
      </c>
    </row>
    <row r="4608" spans="1:7" x14ac:dyDescent="0.25">
      <c r="A4608" s="4" t="s">
        <v>5291</v>
      </c>
      <c r="B4608" s="5">
        <v>335693304892</v>
      </c>
      <c r="C4608" s="4" t="s">
        <v>13186</v>
      </c>
      <c r="D4608" s="4" t="s">
        <v>7842</v>
      </c>
      <c r="E4608" s="6" t="s">
        <v>7845</v>
      </c>
      <c r="F4608" s="5">
        <f>decoded[[#This Row],[FRT_DEC]]-B4607</f>
        <v>13</v>
      </c>
      <c r="G4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INFO]]))),G4607)</f>
        <v>127</v>
      </c>
    </row>
    <row r="4609" spans="1:7" x14ac:dyDescent="0.25">
      <c r="A4609" s="4" t="s">
        <v>5292</v>
      </c>
      <c r="B4609" s="5">
        <v>335693304901</v>
      </c>
      <c r="C4609" s="4" t="s">
        <v>13187</v>
      </c>
      <c r="D4609" s="4" t="s">
        <v>7938</v>
      </c>
      <c r="E4609" s="6" t="s">
        <v>8149</v>
      </c>
      <c r="F4609" s="5">
        <f>decoded[[#This Row],[FRT_DEC]]-B4608</f>
        <v>9</v>
      </c>
      <c r="G4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INFO]]))),G4608)</f>
        <v>127</v>
      </c>
    </row>
    <row r="4610" spans="1:7" x14ac:dyDescent="0.25">
      <c r="A4610" s="4" t="s">
        <v>5346</v>
      </c>
      <c r="B4610" s="5">
        <v>335693304904</v>
      </c>
      <c r="C4610" s="4" t="s">
        <v>13188</v>
      </c>
      <c r="D4610" s="4" t="s">
        <v>7842</v>
      </c>
      <c r="E4610" s="6" t="s">
        <v>8151</v>
      </c>
      <c r="F4610" s="5">
        <f>decoded[[#This Row],[FRT_DEC]]-B4609</f>
        <v>3</v>
      </c>
      <c r="G4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INFO]]))),G4609)</f>
        <v>127</v>
      </c>
    </row>
    <row r="4611" spans="1:7" x14ac:dyDescent="0.25">
      <c r="A4611" s="4" t="s">
        <v>5347</v>
      </c>
      <c r="B4611" s="5">
        <v>335693304917</v>
      </c>
      <c r="C4611" s="4" t="s">
        <v>13189</v>
      </c>
      <c r="D4611" s="4" t="s">
        <v>1099</v>
      </c>
      <c r="E4611" s="6" t="s">
        <v>2098</v>
      </c>
      <c r="F4611" s="5">
        <f>decoded[[#This Row],[FRT_DEC]]-B4610</f>
        <v>13</v>
      </c>
      <c r="G4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INFO]]))),G4610)</f>
        <v>127</v>
      </c>
    </row>
    <row r="4612" spans="1:7" x14ac:dyDescent="0.25">
      <c r="A4612" s="4" t="s">
        <v>5348</v>
      </c>
      <c r="B4612" s="5">
        <v>335693304933</v>
      </c>
      <c r="C4612" s="4" t="s">
        <v>13190</v>
      </c>
      <c r="D4612" s="4" t="s">
        <v>72</v>
      </c>
      <c r="E4612" s="6" t="s">
        <v>2099</v>
      </c>
      <c r="F4612" s="5">
        <f>decoded[[#This Row],[FRT_DEC]]-B4611</f>
        <v>16</v>
      </c>
      <c r="G4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INFO]]))),G4611)</f>
        <v>127</v>
      </c>
    </row>
    <row r="4613" spans="1:7" x14ac:dyDescent="0.25">
      <c r="A4613" s="4" t="s">
        <v>5349</v>
      </c>
      <c r="B4613" s="5">
        <v>335693304954</v>
      </c>
      <c r="C4613" s="4" t="s">
        <v>13191</v>
      </c>
      <c r="D4613" s="4" t="s">
        <v>1099</v>
      </c>
      <c r="E4613" s="6" t="s">
        <v>2100</v>
      </c>
      <c r="F4613" s="5">
        <f>decoded[[#This Row],[FRT_DEC]]-B4612</f>
        <v>21</v>
      </c>
      <c r="G4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INFO]]))),G4612)</f>
        <v>127</v>
      </c>
    </row>
    <row r="4614" spans="1:7" x14ac:dyDescent="0.25">
      <c r="A4614" s="4" t="s">
        <v>5350</v>
      </c>
      <c r="B4614" s="5">
        <v>335693304960</v>
      </c>
      <c r="C4614" s="4" t="s">
        <v>13192</v>
      </c>
      <c r="D4614" s="4" t="s">
        <v>72</v>
      </c>
      <c r="E4614" s="6" t="s">
        <v>2101</v>
      </c>
      <c r="F4614" s="5">
        <f>decoded[[#This Row],[FRT_DEC]]-B4613</f>
        <v>6</v>
      </c>
      <c r="G4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INFO]]))),G4613)</f>
        <v>127</v>
      </c>
    </row>
    <row r="4615" spans="1:7" x14ac:dyDescent="0.25">
      <c r="A4615" s="4" t="s">
        <v>5351</v>
      </c>
      <c r="B4615" s="5">
        <v>335693304981</v>
      </c>
      <c r="C4615" s="4" t="s">
        <v>13193</v>
      </c>
      <c r="D4615" s="4" t="s">
        <v>1099</v>
      </c>
      <c r="E4615" s="6" t="s">
        <v>2102</v>
      </c>
      <c r="F4615" s="5">
        <f>decoded[[#This Row],[FRT_DEC]]-B4614</f>
        <v>21</v>
      </c>
      <c r="G4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INFO]]))),G4614)</f>
        <v>127</v>
      </c>
    </row>
    <row r="4616" spans="1:7" x14ac:dyDescent="0.25">
      <c r="A4616" s="4" t="s">
        <v>5352</v>
      </c>
      <c r="B4616" s="5">
        <v>335693304987</v>
      </c>
      <c r="C4616" s="4" t="s">
        <v>13194</v>
      </c>
      <c r="D4616" s="4" t="s">
        <v>72</v>
      </c>
      <c r="E4616" s="6" t="s">
        <v>2103</v>
      </c>
      <c r="F4616" s="5">
        <f>decoded[[#This Row],[FRT_DEC]]-B4615</f>
        <v>6</v>
      </c>
      <c r="G4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INFO]]))),G4615)</f>
        <v>127</v>
      </c>
    </row>
    <row r="4617" spans="1:7" x14ac:dyDescent="0.25">
      <c r="A4617" s="4" t="s">
        <v>5353</v>
      </c>
      <c r="B4617" s="5">
        <v>335693305002</v>
      </c>
      <c r="C4617" s="4" t="s">
        <v>13195</v>
      </c>
      <c r="D4617" s="4" t="s">
        <v>40</v>
      </c>
      <c r="E4617" s="6" t="s">
        <v>2042</v>
      </c>
      <c r="F4617" s="5">
        <f>decoded[[#This Row],[FRT_DEC]]-B4616</f>
        <v>15</v>
      </c>
      <c r="G4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INFO]]))),G4616)</f>
        <v>127</v>
      </c>
    </row>
    <row r="4618" spans="1:7" x14ac:dyDescent="0.25">
      <c r="A4618" s="4" t="s">
        <v>5354</v>
      </c>
      <c r="B4618" s="5">
        <v>335693305004</v>
      </c>
      <c r="C4618" s="4" t="s">
        <v>13196</v>
      </c>
      <c r="D4618" s="4" t="s">
        <v>2043</v>
      </c>
      <c r="E4618" s="6" t="s">
        <v>13197</v>
      </c>
      <c r="F4618" s="5">
        <f>decoded[[#This Row],[FRT_DEC]]-B4617</f>
        <v>2</v>
      </c>
      <c r="G4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INFO]]))),G4617)</f>
        <v>127</v>
      </c>
    </row>
    <row r="4619" spans="1:7" ht="30" x14ac:dyDescent="0.25">
      <c r="A4619" s="4" t="s">
        <v>5355</v>
      </c>
      <c r="B4619" s="5">
        <v>335693305026</v>
      </c>
      <c r="C4619" s="4" t="s">
        <v>13198</v>
      </c>
      <c r="D4619" s="4" t="s">
        <v>241</v>
      </c>
      <c r="E4619" s="6" t="s">
        <v>2111</v>
      </c>
      <c r="F4619" s="5">
        <f>decoded[[#This Row],[FRT_DEC]]-B4618</f>
        <v>22</v>
      </c>
      <c r="G4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INFO]]))),G4618)</f>
        <v>127</v>
      </c>
    </row>
    <row r="4620" spans="1:7" x14ac:dyDescent="0.25">
      <c r="A4620" s="4" t="s">
        <v>5356</v>
      </c>
      <c r="B4620" s="5">
        <v>335693305030</v>
      </c>
      <c r="C4620" s="4" t="s">
        <v>13199</v>
      </c>
      <c r="D4620" s="4" t="s">
        <v>243</v>
      </c>
      <c r="E4620" s="6" t="s">
        <v>3939</v>
      </c>
      <c r="F4620" s="5">
        <f>decoded[[#This Row],[FRT_DEC]]-B4619</f>
        <v>4</v>
      </c>
      <c r="G4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INFO]]))),G4619)</f>
        <v>127</v>
      </c>
    </row>
    <row r="4621" spans="1:7" x14ac:dyDescent="0.25">
      <c r="A4621" s="4" t="s">
        <v>5357</v>
      </c>
      <c r="B4621" s="5">
        <v>335693305082</v>
      </c>
      <c r="C4621" s="4" t="s">
        <v>13200</v>
      </c>
      <c r="D4621" s="4" t="s">
        <v>40</v>
      </c>
      <c r="E4621" s="6" t="s">
        <v>44</v>
      </c>
      <c r="F4621" s="5">
        <f>decoded[[#This Row],[FRT_DEC]]-B4620</f>
        <v>52</v>
      </c>
      <c r="G4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INFO]]))),G4620)</f>
        <v>127</v>
      </c>
    </row>
    <row r="4622" spans="1:7" x14ac:dyDescent="0.25">
      <c r="A4622" s="4" t="s">
        <v>5358</v>
      </c>
      <c r="B4622" s="5">
        <v>335693305088</v>
      </c>
      <c r="C4622" s="4" t="s">
        <v>13201</v>
      </c>
      <c r="D4622" s="4" t="s">
        <v>246</v>
      </c>
      <c r="E4622" s="6" t="s">
        <v>13202</v>
      </c>
      <c r="F4622" s="5">
        <f>decoded[[#This Row],[FRT_DEC]]-B4621</f>
        <v>6</v>
      </c>
      <c r="G4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INFO]]))),G4621)</f>
        <v>127</v>
      </c>
    </row>
    <row r="4623" spans="1:7" x14ac:dyDescent="0.25">
      <c r="A4623" s="4" t="s">
        <v>5359</v>
      </c>
      <c r="B4623" s="5">
        <v>335693305094</v>
      </c>
      <c r="C4623" s="4" t="s">
        <v>13203</v>
      </c>
      <c r="D4623" s="4" t="s">
        <v>1099</v>
      </c>
      <c r="E4623" s="6" t="s">
        <v>2104</v>
      </c>
      <c r="F4623" s="5">
        <f>decoded[[#This Row],[FRT_DEC]]-B4622</f>
        <v>6</v>
      </c>
      <c r="G4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INFO]]))),G4622)</f>
        <v>127</v>
      </c>
    </row>
    <row r="4624" spans="1:7" x14ac:dyDescent="0.25">
      <c r="A4624" s="4" t="s">
        <v>5360</v>
      </c>
      <c r="B4624" s="5">
        <v>335693305099</v>
      </c>
      <c r="C4624" s="4" t="s">
        <v>13204</v>
      </c>
      <c r="D4624" s="4" t="s">
        <v>1099</v>
      </c>
      <c r="E4624" s="6" t="s">
        <v>2105</v>
      </c>
      <c r="F4624" s="5">
        <f>decoded[[#This Row],[FRT_DEC]]-B4623</f>
        <v>5</v>
      </c>
      <c r="G4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INFO]]))),G4623)</f>
        <v>127</v>
      </c>
    </row>
    <row r="4625" spans="1:7" x14ac:dyDescent="0.25">
      <c r="A4625" s="4" t="s">
        <v>5361</v>
      </c>
      <c r="B4625" s="5">
        <v>335693305112</v>
      </c>
      <c r="C4625" s="4" t="s">
        <v>13205</v>
      </c>
      <c r="D4625" s="4" t="s">
        <v>72</v>
      </c>
      <c r="E4625" s="6" t="s">
        <v>2092</v>
      </c>
      <c r="F4625" s="5">
        <f>decoded[[#This Row],[FRT_DEC]]-B4624</f>
        <v>13</v>
      </c>
      <c r="G4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INFO]]))),G4624)</f>
        <v>127</v>
      </c>
    </row>
    <row r="4626" spans="1:7" x14ac:dyDescent="0.25">
      <c r="A4626" s="4" t="s">
        <v>5362</v>
      </c>
      <c r="B4626" s="5">
        <v>335693305446</v>
      </c>
      <c r="C4626" s="4" t="s">
        <v>13206</v>
      </c>
      <c r="D4626" s="4" t="s">
        <v>2045</v>
      </c>
      <c r="E4626" s="6" t="s">
        <v>8267</v>
      </c>
      <c r="F4626" s="5">
        <f>decoded[[#This Row],[FRT_DEC]]-B4625</f>
        <v>334</v>
      </c>
      <c r="G4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INFO]]))),G4625)</f>
        <v>127</v>
      </c>
    </row>
    <row r="4627" spans="1:7" x14ac:dyDescent="0.25">
      <c r="A4627" s="4" t="s">
        <v>5363</v>
      </c>
      <c r="B4627" s="5">
        <v>335693305619</v>
      </c>
      <c r="C4627" s="4" t="s">
        <v>13207</v>
      </c>
      <c r="D4627" s="4" t="s">
        <v>249</v>
      </c>
      <c r="E4627" s="6" t="s">
        <v>13208</v>
      </c>
      <c r="F4627" s="5">
        <f>decoded[[#This Row],[FRT_DEC]]-B4626</f>
        <v>173</v>
      </c>
      <c r="G4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INFO]]))),G4626)</f>
        <v>127</v>
      </c>
    </row>
    <row r="4628" spans="1:7" x14ac:dyDescent="0.25">
      <c r="A4628" s="4" t="s">
        <v>5364</v>
      </c>
      <c r="B4628" s="5">
        <v>335693305637</v>
      </c>
      <c r="C4628" s="4" t="s">
        <v>13209</v>
      </c>
      <c r="D4628" s="4" t="s">
        <v>1099</v>
      </c>
      <c r="E4628" s="6" t="s">
        <v>2093</v>
      </c>
      <c r="F4628" s="5">
        <f>decoded[[#This Row],[FRT_DEC]]-B4627</f>
        <v>18</v>
      </c>
      <c r="G4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INFO]]))),G4627)</f>
        <v>127</v>
      </c>
    </row>
    <row r="4629" spans="1:7" x14ac:dyDescent="0.25">
      <c r="A4629" s="4" t="s">
        <v>5365</v>
      </c>
      <c r="B4629" s="5">
        <v>335693305643</v>
      </c>
      <c r="C4629" s="4" t="s">
        <v>13210</v>
      </c>
      <c r="D4629" s="4" t="s">
        <v>1099</v>
      </c>
      <c r="E4629" s="6" t="s">
        <v>2106</v>
      </c>
      <c r="F4629" s="5">
        <f>decoded[[#This Row],[FRT_DEC]]-B4628</f>
        <v>6</v>
      </c>
      <c r="G4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INFO]]))),G4628)</f>
        <v>127</v>
      </c>
    </row>
    <row r="4630" spans="1:7" x14ac:dyDescent="0.25">
      <c r="A4630" s="4" t="s">
        <v>5366</v>
      </c>
      <c r="B4630" s="5">
        <v>335693305657</v>
      </c>
      <c r="C4630" s="4" t="s">
        <v>13211</v>
      </c>
      <c r="D4630" s="4" t="s">
        <v>40</v>
      </c>
      <c r="E4630" s="6" t="s">
        <v>328</v>
      </c>
      <c r="F4630" s="5">
        <f>decoded[[#This Row],[FRT_DEC]]-B4629</f>
        <v>14</v>
      </c>
      <c r="G4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INFO]]))),G4629)</f>
        <v>127</v>
      </c>
    </row>
    <row r="4631" spans="1:7" x14ac:dyDescent="0.25">
      <c r="A4631" s="4" t="s">
        <v>5367</v>
      </c>
      <c r="B4631" s="5">
        <v>335693305660</v>
      </c>
      <c r="C4631" s="4" t="s">
        <v>13212</v>
      </c>
      <c r="D4631" s="4" t="s">
        <v>330</v>
      </c>
      <c r="E4631" s="6" t="s">
        <v>13213</v>
      </c>
      <c r="F4631" s="5">
        <f>decoded[[#This Row],[FRT_DEC]]-B4630</f>
        <v>3</v>
      </c>
      <c r="G4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INFO]]))),G4630)</f>
        <v>127</v>
      </c>
    </row>
    <row r="4632" spans="1:7" x14ac:dyDescent="0.25">
      <c r="A4632" s="4" t="s">
        <v>5368</v>
      </c>
      <c r="B4632" s="5">
        <v>335693305681</v>
      </c>
      <c r="C4632" s="4" t="s">
        <v>13214</v>
      </c>
      <c r="D4632" s="4" t="s">
        <v>40</v>
      </c>
      <c r="E4632" s="6" t="s">
        <v>724</v>
      </c>
      <c r="F4632" s="5">
        <f>decoded[[#This Row],[FRT_DEC]]-B4631</f>
        <v>21</v>
      </c>
      <c r="G4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INFO]]))),G4631)</f>
        <v>127</v>
      </c>
    </row>
    <row r="4633" spans="1:7" x14ac:dyDescent="0.25">
      <c r="A4633" s="4" t="s">
        <v>5369</v>
      </c>
      <c r="B4633" s="5">
        <v>335693305702</v>
      </c>
      <c r="C4633" s="4" t="s">
        <v>13215</v>
      </c>
      <c r="D4633" s="4" t="s">
        <v>40</v>
      </c>
      <c r="E4633" s="6" t="s">
        <v>45</v>
      </c>
      <c r="F4633" s="5">
        <f>decoded[[#This Row],[FRT_DEC]]-B4632</f>
        <v>21</v>
      </c>
      <c r="G4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INFO]]))),G4632)</f>
        <v>127</v>
      </c>
    </row>
    <row r="4634" spans="1:7" x14ac:dyDescent="0.25">
      <c r="A4634" s="4" t="s">
        <v>5370</v>
      </c>
      <c r="B4634" s="5">
        <v>335693305706</v>
      </c>
      <c r="C4634" s="4" t="s">
        <v>13216</v>
      </c>
      <c r="D4634" s="4" t="s">
        <v>46</v>
      </c>
      <c r="E4634" s="6" t="s">
        <v>6961</v>
      </c>
      <c r="F4634" s="5">
        <f>decoded[[#This Row],[FRT_DEC]]-B4633</f>
        <v>4</v>
      </c>
      <c r="G4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INFO]]))),G4633)</f>
        <v>127</v>
      </c>
    </row>
    <row r="4635" spans="1:7" x14ac:dyDescent="0.25">
      <c r="A4635" s="4" t="s">
        <v>5371</v>
      </c>
      <c r="B4635" s="5">
        <v>335693305712</v>
      </c>
      <c r="C4635" s="4" t="s">
        <v>13217</v>
      </c>
      <c r="D4635" s="4" t="s">
        <v>72</v>
      </c>
      <c r="E4635" s="6" t="s">
        <v>3683</v>
      </c>
      <c r="F4635" s="5">
        <f>decoded[[#This Row],[FRT_DEC]]-B4634</f>
        <v>6</v>
      </c>
      <c r="G4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INFO]]))),G4634)</f>
        <v>127</v>
      </c>
    </row>
    <row r="4636" spans="1:7" x14ac:dyDescent="0.25">
      <c r="A4636" s="4" t="s">
        <v>5372</v>
      </c>
      <c r="B4636" s="5">
        <v>335693305717</v>
      </c>
      <c r="C4636" s="4" t="s">
        <v>13218</v>
      </c>
      <c r="D4636" s="4" t="s">
        <v>72</v>
      </c>
      <c r="E4636" s="6" t="s">
        <v>2088</v>
      </c>
      <c r="F4636" s="5">
        <f>decoded[[#This Row],[FRT_DEC]]-B4635</f>
        <v>5</v>
      </c>
      <c r="G4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INFO]]))),G4635)</f>
        <v>127</v>
      </c>
    </row>
    <row r="4637" spans="1:7" x14ac:dyDescent="0.25">
      <c r="A4637" s="4" t="s">
        <v>5373</v>
      </c>
      <c r="B4637" s="5">
        <v>335693305733</v>
      </c>
      <c r="C4637" s="4" t="s">
        <v>13219</v>
      </c>
      <c r="D4637" s="4" t="s">
        <v>72</v>
      </c>
      <c r="E4637" s="6" t="s">
        <v>2107</v>
      </c>
      <c r="F4637" s="5">
        <f>decoded[[#This Row],[FRT_DEC]]-B4636</f>
        <v>16</v>
      </c>
      <c r="G4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INFO]]))),G4636)</f>
        <v>127</v>
      </c>
    </row>
    <row r="4638" spans="1:7" x14ac:dyDescent="0.25">
      <c r="A4638" s="4" t="s">
        <v>5374</v>
      </c>
      <c r="B4638" s="5">
        <v>335693306477</v>
      </c>
      <c r="C4638" s="4" t="s">
        <v>13220</v>
      </c>
      <c r="D4638" s="4" t="s">
        <v>7938</v>
      </c>
      <c r="E4638" s="6" t="s">
        <v>8184</v>
      </c>
      <c r="F4638" s="5">
        <f>decoded[[#This Row],[FRT_DEC]]-B4637</f>
        <v>744</v>
      </c>
      <c r="G4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INFO]]))),G4637)</f>
        <v>127</v>
      </c>
    </row>
    <row r="4639" spans="1:7" x14ac:dyDescent="0.25">
      <c r="A4639" s="4" t="s">
        <v>5375</v>
      </c>
      <c r="B4639" s="5">
        <v>335693306971</v>
      </c>
      <c r="C4639" s="4" t="s">
        <v>13221</v>
      </c>
      <c r="D4639" s="4" t="s">
        <v>7842</v>
      </c>
      <c r="E4639" s="6" t="s">
        <v>7989</v>
      </c>
      <c r="F4639" s="5">
        <f>decoded[[#This Row],[FRT_DEC]]-B4638</f>
        <v>494</v>
      </c>
      <c r="G4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INFO]]))),G4638)</f>
        <v>127</v>
      </c>
    </row>
    <row r="4640" spans="1:7" x14ac:dyDescent="0.25">
      <c r="A4640" s="4" t="s">
        <v>5376</v>
      </c>
      <c r="B4640" s="5">
        <v>335693306977</v>
      </c>
      <c r="C4640" s="4" t="s">
        <v>13222</v>
      </c>
      <c r="D4640" s="4" t="s">
        <v>2044</v>
      </c>
      <c r="E4640" s="6" t="s">
        <v>3931</v>
      </c>
      <c r="F4640" s="5">
        <f>decoded[[#This Row],[FRT_DEC]]-B4639</f>
        <v>6</v>
      </c>
      <c r="G4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INFO]]))),G4639)</f>
        <v>127</v>
      </c>
    </row>
    <row r="4641" spans="1:7" x14ac:dyDescent="0.25">
      <c r="A4641" s="4" t="s">
        <v>5377</v>
      </c>
      <c r="B4641" s="5">
        <v>335693306983</v>
      </c>
      <c r="C4641" s="4" t="s">
        <v>13223</v>
      </c>
      <c r="D4641" s="4" t="s">
        <v>7938</v>
      </c>
      <c r="E4641" s="6" t="s">
        <v>7991</v>
      </c>
      <c r="F4641" s="5">
        <f>decoded[[#This Row],[FRT_DEC]]-B4640</f>
        <v>6</v>
      </c>
      <c r="G4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INFO]]))),G4640)</f>
        <v>127</v>
      </c>
    </row>
    <row r="4642" spans="1:7" x14ac:dyDescent="0.25">
      <c r="A4642" s="4" t="s">
        <v>5378</v>
      </c>
      <c r="B4642" s="5">
        <v>335693312766</v>
      </c>
      <c r="C4642" s="4" t="s">
        <v>13224</v>
      </c>
      <c r="D4642" s="4" t="s">
        <v>7842</v>
      </c>
      <c r="E4642" s="6" t="s">
        <v>7936</v>
      </c>
      <c r="F4642" s="5">
        <f>decoded[[#This Row],[FRT_DEC]]-B4641</f>
        <v>5783</v>
      </c>
      <c r="G4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INFO]]))),G4641)</f>
        <v>127</v>
      </c>
    </row>
    <row r="4643" spans="1:7" x14ac:dyDescent="0.25">
      <c r="A4643" s="4" t="s">
        <v>5379</v>
      </c>
      <c r="B4643" s="5">
        <v>335693313534</v>
      </c>
      <c r="C4643" s="4" t="s">
        <v>13225</v>
      </c>
      <c r="D4643" s="4" t="s">
        <v>7938</v>
      </c>
      <c r="E4643" s="6" t="s">
        <v>7939</v>
      </c>
      <c r="F4643" s="5">
        <f>decoded[[#This Row],[FRT_DEC]]-B4642</f>
        <v>768</v>
      </c>
      <c r="G4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INFO]]))),G4642)</f>
        <v>127</v>
      </c>
    </row>
    <row r="4644" spans="1:7" x14ac:dyDescent="0.25">
      <c r="A4644" s="4" t="s">
        <v>5380</v>
      </c>
      <c r="B4644" s="5">
        <v>335693317424</v>
      </c>
      <c r="C4644" s="4" t="s">
        <v>13226</v>
      </c>
      <c r="D4644" s="4" t="s">
        <v>7842</v>
      </c>
      <c r="E4644" s="6" t="s">
        <v>7989</v>
      </c>
      <c r="F4644" s="5">
        <f>decoded[[#This Row],[FRT_DEC]]-B4643</f>
        <v>3890</v>
      </c>
      <c r="G4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INFO]]))),G4643)</f>
        <v>127</v>
      </c>
    </row>
    <row r="4645" spans="1:7" x14ac:dyDescent="0.25">
      <c r="A4645" s="4" t="s">
        <v>5381</v>
      </c>
      <c r="B4645" s="5">
        <v>335693317430</v>
      </c>
      <c r="C4645" s="4" t="s">
        <v>13227</v>
      </c>
      <c r="D4645" s="4" t="s">
        <v>292</v>
      </c>
      <c r="E4645" s="6" t="s">
        <v>13228</v>
      </c>
      <c r="F4645" s="5">
        <f>decoded[[#This Row],[FRT_DEC]]-B4644</f>
        <v>6</v>
      </c>
      <c r="G4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INFO]]))),G4644)</f>
        <v>127</v>
      </c>
    </row>
    <row r="4646" spans="1:7" x14ac:dyDescent="0.25">
      <c r="A4646" s="4" t="s">
        <v>5382</v>
      </c>
      <c r="B4646" s="5">
        <v>335693317432</v>
      </c>
      <c r="C4646" s="4" t="s">
        <v>13229</v>
      </c>
      <c r="D4646" s="4" t="s">
        <v>216</v>
      </c>
      <c r="E4646" s="6" t="s">
        <v>3970</v>
      </c>
      <c r="F4646" s="5">
        <f>decoded[[#This Row],[FRT_DEC]]-B4645</f>
        <v>2</v>
      </c>
      <c r="G4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INFO]]))),G4645)</f>
        <v>127</v>
      </c>
    </row>
    <row r="4647" spans="1:7" x14ac:dyDescent="0.25">
      <c r="A4647" s="4" t="s">
        <v>5383</v>
      </c>
      <c r="B4647" s="5">
        <v>335693317479</v>
      </c>
      <c r="C4647" s="4" t="s">
        <v>13230</v>
      </c>
      <c r="D4647" s="4" t="s">
        <v>221</v>
      </c>
      <c r="E4647" s="6" t="s">
        <v>222</v>
      </c>
      <c r="F4647" s="5">
        <f>decoded[[#This Row],[FRT_DEC]]-B4646</f>
        <v>47</v>
      </c>
      <c r="G4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INFO]]))),G4646)</f>
        <v>127</v>
      </c>
    </row>
    <row r="4648" spans="1:7" x14ac:dyDescent="0.25">
      <c r="A4648" s="4" t="s">
        <v>5384</v>
      </c>
      <c r="B4648" s="5">
        <v>335693317494</v>
      </c>
      <c r="C4648" s="4" t="s">
        <v>13231</v>
      </c>
      <c r="D4648" s="4" t="s">
        <v>40</v>
      </c>
      <c r="E4648" s="6" t="s">
        <v>293</v>
      </c>
      <c r="F4648" s="5">
        <f>decoded[[#This Row],[FRT_DEC]]-B4647</f>
        <v>15</v>
      </c>
      <c r="G4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INFO]]))),G4647)</f>
        <v>127</v>
      </c>
    </row>
    <row r="4649" spans="1:7" x14ac:dyDescent="0.25">
      <c r="A4649" s="4" t="s">
        <v>5385</v>
      </c>
      <c r="B4649" s="5">
        <v>335693317500</v>
      </c>
      <c r="C4649" s="4" t="s">
        <v>13232</v>
      </c>
      <c r="D4649" s="4" t="s">
        <v>2045</v>
      </c>
      <c r="E4649" s="6" t="s">
        <v>8098</v>
      </c>
      <c r="F4649" s="5">
        <f>decoded[[#This Row],[FRT_DEC]]-B4648</f>
        <v>6</v>
      </c>
      <c r="G4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INFO]]))),G4648)</f>
        <v>127</v>
      </c>
    </row>
    <row r="4650" spans="1:7" x14ac:dyDescent="0.25">
      <c r="A4650" s="4" t="s">
        <v>5386</v>
      </c>
      <c r="B4650" s="5">
        <v>335693317502</v>
      </c>
      <c r="C4650" s="4" t="s">
        <v>13233</v>
      </c>
      <c r="D4650" s="4" t="s">
        <v>294</v>
      </c>
      <c r="E4650" s="6" t="s">
        <v>13234</v>
      </c>
      <c r="F4650" s="5">
        <f>decoded[[#This Row],[FRT_DEC]]-B4649</f>
        <v>2</v>
      </c>
      <c r="G4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INFO]]))),G4649)</f>
        <v>127</v>
      </c>
    </row>
    <row r="4651" spans="1:7" x14ac:dyDescent="0.25">
      <c r="A4651" s="4" t="s">
        <v>5387</v>
      </c>
      <c r="B4651" s="5">
        <v>335693317507</v>
      </c>
      <c r="C4651" s="4" t="s">
        <v>13235</v>
      </c>
      <c r="D4651" s="4" t="s">
        <v>7938</v>
      </c>
      <c r="E4651" s="6" t="s">
        <v>7991</v>
      </c>
      <c r="F4651" s="5">
        <f>decoded[[#This Row],[FRT_DEC]]-B4650</f>
        <v>5</v>
      </c>
      <c r="G4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INFO]]))),G4650)</f>
        <v>127</v>
      </c>
    </row>
    <row r="4652" spans="1:7" x14ac:dyDescent="0.25">
      <c r="A4652" s="4" t="s">
        <v>5388</v>
      </c>
      <c r="B4652" s="5">
        <v>335693318466</v>
      </c>
      <c r="C4652" s="4" t="s">
        <v>13236</v>
      </c>
      <c r="D4652" s="4" t="s">
        <v>7842</v>
      </c>
      <c r="E4652" s="6" t="s">
        <v>7993</v>
      </c>
      <c r="F4652" s="5">
        <f>decoded[[#This Row],[FRT_DEC]]-B4651</f>
        <v>959</v>
      </c>
      <c r="G4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INFO]]))),G4651)</f>
        <v>127</v>
      </c>
    </row>
    <row r="4653" spans="1:7" x14ac:dyDescent="0.25">
      <c r="A4653" s="4" t="s">
        <v>5389</v>
      </c>
      <c r="B4653" s="5">
        <v>335693318484</v>
      </c>
      <c r="C4653" s="4" t="s">
        <v>13237</v>
      </c>
      <c r="D4653" s="4" t="s">
        <v>1099</v>
      </c>
      <c r="E4653" s="6" t="s">
        <v>2081</v>
      </c>
      <c r="F4653" s="5">
        <f>decoded[[#This Row],[FRT_DEC]]-B4652</f>
        <v>18</v>
      </c>
      <c r="G4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INFO]]))),G4652)</f>
        <v>127</v>
      </c>
    </row>
    <row r="4654" spans="1:7" x14ac:dyDescent="0.25">
      <c r="A4654" s="4" t="s">
        <v>5390</v>
      </c>
      <c r="B4654" s="5">
        <v>335693318488</v>
      </c>
      <c r="C4654" s="4" t="s">
        <v>13238</v>
      </c>
      <c r="D4654" s="4" t="s">
        <v>1099</v>
      </c>
      <c r="E4654" s="6" t="s">
        <v>2089</v>
      </c>
      <c r="F4654" s="5">
        <f>decoded[[#This Row],[FRT_DEC]]-B4653</f>
        <v>4</v>
      </c>
      <c r="G4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INFO]]))),G4653)</f>
        <v>127</v>
      </c>
    </row>
    <row r="4655" spans="1:7" x14ac:dyDescent="0.25">
      <c r="A4655" s="4" t="s">
        <v>5391</v>
      </c>
      <c r="B4655" s="5">
        <v>335693318496</v>
      </c>
      <c r="C4655" s="4" t="s">
        <v>13239</v>
      </c>
      <c r="D4655" s="4" t="s">
        <v>72</v>
      </c>
      <c r="E4655" s="6" t="s">
        <v>2090</v>
      </c>
      <c r="F4655" s="5">
        <f>decoded[[#This Row],[FRT_DEC]]-B4654</f>
        <v>8</v>
      </c>
      <c r="G4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INFO]]))),G4654)</f>
        <v>127</v>
      </c>
    </row>
    <row r="4656" spans="1:7" x14ac:dyDescent="0.25">
      <c r="A4656" s="4" t="s">
        <v>5392</v>
      </c>
      <c r="B4656" s="5">
        <v>335693318510</v>
      </c>
      <c r="C4656" s="4" t="s">
        <v>13240</v>
      </c>
      <c r="D4656" s="4" t="s">
        <v>6</v>
      </c>
      <c r="E4656" s="6" t="s">
        <v>13241</v>
      </c>
      <c r="F4656" s="5">
        <f>decoded[[#This Row],[FRT_DEC]]-B4655</f>
        <v>14</v>
      </c>
      <c r="G4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INFO]]))),G4655)</f>
        <v>128</v>
      </c>
    </row>
    <row r="4657" spans="1:7" x14ac:dyDescent="0.25">
      <c r="A4657" s="4" t="s">
        <v>5393</v>
      </c>
      <c r="B4657" s="5">
        <v>335693318535</v>
      </c>
      <c r="C4657" s="4" t="s">
        <v>13242</v>
      </c>
      <c r="D4657" s="4" t="s">
        <v>72</v>
      </c>
      <c r="E4657" s="6" t="s">
        <v>2092</v>
      </c>
      <c r="F4657" s="5">
        <f>decoded[[#This Row],[FRT_DEC]]-B4656</f>
        <v>25</v>
      </c>
      <c r="G4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INFO]]))),G4656)</f>
        <v>128</v>
      </c>
    </row>
    <row r="4658" spans="1:7" x14ac:dyDescent="0.25">
      <c r="A4658" s="4" t="s">
        <v>5394</v>
      </c>
      <c r="B4658" s="5">
        <v>335693318558</v>
      </c>
      <c r="C4658" s="4" t="s">
        <v>13243</v>
      </c>
      <c r="D4658" s="4" t="s">
        <v>3671</v>
      </c>
      <c r="E4658" s="6" t="s">
        <v>13244</v>
      </c>
      <c r="F4658" s="5">
        <f>decoded[[#This Row],[FRT_DEC]]-B4657</f>
        <v>23</v>
      </c>
      <c r="G4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INFO]]))),G4657)</f>
        <v>128</v>
      </c>
    </row>
    <row r="4659" spans="1:7" x14ac:dyDescent="0.25">
      <c r="A4659" s="4" t="s">
        <v>5395</v>
      </c>
      <c r="B4659" s="5">
        <v>335693318562</v>
      </c>
      <c r="C4659" s="4" t="s">
        <v>13245</v>
      </c>
      <c r="D4659" s="4" t="s">
        <v>3671</v>
      </c>
      <c r="E4659" s="6" t="s">
        <v>7881</v>
      </c>
      <c r="F4659" s="5">
        <f>decoded[[#This Row],[FRT_DEC]]-B4658</f>
        <v>4</v>
      </c>
      <c r="G4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INFO]]))),G4658)</f>
        <v>128</v>
      </c>
    </row>
    <row r="4660" spans="1:7" x14ac:dyDescent="0.25">
      <c r="A4660" s="4" t="s">
        <v>5396</v>
      </c>
      <c r="B4660" s="5">
        <v>335693319487</v>
      </c>
      <c r="C4660" s="4" t="s">
        <v>13246</v>
      </c>
      <c r="D4660" s="4" t="s">
        <v>249</v>
      </c>
      <c r="E4660" s="6" t="s">
        <v>3913</v>
      </c>
      <c r="F4660" s="5">
        <f>decoded[[#This Row],[FRT_DEC]]-B4659</f>
        <v>925</v>
      </c>
      <c r="G4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INFO]]))),G4659)</f>
        <v>128</v>
      </c>
    </row>
    <row r="4661" spans="1:7" x14ac:dyDescent="0.25">
      <c r="A4661" s="4" t="s">
        <v>5397</v>
      </c>
      <c r="B4661" s="5">
        <v>335693319492</v>
      </c>
      <c r="C4661" s="4" t="s">
        <v>13247</v>
      </c>
      <c r="D4661" s="4" t="s">
        <v>7938</v>
      </c>
      <c r="E4661" s="6" t="s">
        <v>7998</v>
      </c>
      <c r="F4661" s="5">
        <f>decoded[[#This Row],[FRT_DEC]]-B4660</f>
        <v>5</v>
      </c>
      <c r="G4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INFO]]))),G4660)</f>
        <v>128</v>
      </c>
    </row>
    <row r="4662" spans="1:7" x14ac:dyDescent="0.25">
      <c r="A4662" s="4" t="s">
        <v>5398</v>
      </c>
      <c r="B4662" s="5">
        <v>335693323120</v>
      </c>
      <c r="C4662" s="4" t="s">
        <v>13248</v>
      </c>
      <c r="D4662" s="4" t="s">
        <v>5</v>
      </c>
      <c r="E4662" s="6" t="s">
        <v>13249</v>
      </c>
      <c r="F4662" s="5">
        <f>decoded[[#This Row],[FRT_DEC]]-B4661</f>
        <v>3628</v>
      </c>
      <c r="G4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INFO]]))),G4661)</f>
        <v>128</v>
      </c>
    </row>
    <row r="4663" spans="1:7" x14ac:dyDescent="0.25">
      <c r="A4663" s="4" t="s">
        <v>5399</v>
      </c>
      <c r="B4663" s="5">
        <v>335693323122</v>
      </c>
      <c r="C4663" s="4" t="s">
        <v>13250</v>
      </c>
      <c r="D4663" s="4" t="s">
        <v>5</v>
      </c>
      <c r="E4663" s="6" t="s">
        <v>7877</v>
      </c>
      <c r="F4663" s="5">
        <f>decoded[[#This Row],[FRT_DEC]]-B4662</f>
        <v>2</v>
      </c>
      <c r="G4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INFO]]))),G4662)</f>
        <v>128</v>
      </c>
    </row>
    <row r="4664" spans="1:7" x14ac:dyDescent="0.25">
      <c r="A4664" s="4" t="s">
        <v>5400</v>
      </c>
      <c r="B4664" s="5">
        <v>335693323124</v>
      </c>
      <c r="C4664" s="4" t="s">
        <v>13251</v>
      </c>
      <c r="D4664" s="4" t="s">
        <v>3686</v>
      </c>
      <c r="E4664" s="6" t="s">
        <v>13252</v>
      </c>
      <c r="F4664" s="5">
        <f>decoded[[#This Row],[FRT_DEC]]-B4663</f>
        <v>2</v>
      </c>
      <c r="G4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INFO]]))),G4663)</f>
        <v>128</v>
      </c>
    </row>
    <row r="4665" spans="1:7" x14ac:dyDescent="0.25">
      <c r="A4665" s="4" t="s">
        <v>5401</v>
      </c>
      <c r="B4665" s="5">
        <v>335693323128</v>
      </c>
      <c r="C4665" s="4" t="s">
        <v>13253</v>
      </c>
      <c r="D4665" s="4" t="s">
        <v>3686</v>
      </c>
      <c r="E4665" s="6" t="s">
        <v>7878</v>
      </c>
      <c r="F4665" s="5">
        <f>decoded[[#This Row],[FRT_DEC]]-B4664</f>
        <v>4</v>
      </c>
      <c r="G4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INFO]]))),G4664)</f>
        <v>128</v>
      </c>
    </row>
    <row r="4666" spans="1:7" x14ac:dyDescent="0.25">
      <c r="A4666" s="4" t="s">
        <v>5402</v>
      </c>
      <c r="B4666" s="5">
        <v>335693323137</v>
      </c>
      <c r="C4666" s="4" t="s">
        <v>13254</v>
      </c>
      <c r="D4666" s="4" t="s">
        <v>7842</v>
      </c>
      <c r="E4666" s="6" t="s">
        <v>8006</v>
      </c>
      <c r="F4666" s="5">
        <f>decoded[[#This Row],[FRT_DEC]]-B4665</f>
        <v>9</v>
      </c>
      <c r="G4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INFO]]))),G4665)</f>
        <v>128</v>
      </c>
    </row>
    <row r="4667" spans="1:7" x14ac:dyDescent="0.25">
      <c r="A4667" s="4" t="s">
        <v>5403</v>
      </c>
      <c r="B4667" s="5">
        <v>335693323147</v>
      </c>
      <c r="C4667" s="4" t="s">
        <v>13255</v>
      </c>
      <c r="D4667" s="4" t="s">
        <v>241</v>
      </c>
      <c r="E4667" s="6" t="s">
        <v>2110</v>
      </c>
      <c r="F4667" s="5">
        <f>decoded[[#This Row],[FRT_DEC]]-B4666</f>
        <v>10</v>
      </c>
      <c r="G4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INFO]]))),G4666)</f>
        <v>128</v>
      </c>
    </row>
    <row r="4668" spans="1:7" x14ac:dyDescent="0.25">
      <c r="A4668" s="4" t="s">
        <v>5404</v>
      </c>
      <c r="B4668" s="5">
        <v>335693323150</v>
      </c>
      <c r="C4668" s="4" t="s">
        <v>13256</v>
      </c>
      <c r="D4668" s="4" t="s">
        <v>243</v>
      </c>
      <c r="E4668" s="6" t="s">
        <v>3984</v>
      </c>
      <c r="F4668" s="5">
        <f>decoded[[#This Row],[FRT_DEC]]-B4667</f>
        <v>3</v>
      </c>
      <c r="G4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INFO]]))),G4667)</f>
        <v>128</v>
      </c>
    </row>
    <row r="4669" spans="1:7" x14ac:dyDescent="0.25">
      <c r="A4669" s="4" t="s">
        <v>5405</v>
      </c>
      <c r="B4669" s="5">
        <v>335693323155</v>
      </c>
      <c r="C4669" s="4" t="s">
        <v>13257</v>
      </c>
      <c r="D4669" s="4" t="s">
        <v>1099</v>
      </c>
      <c r="E4669" s="6" t="s">
        <v>2093</v>
      </c>
      <c r="F4669" s="5">
        <f>decoded[[#This Row],[FRT_DEC]]-B4668</f>
        <v>5</v>
      </c>
      <c r="G4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INFO]]))),G4668)</f>
        <v>128</v>
      </c>
    </row>
    <row r="4670" spans="1:7" x14ac:dyDescent="0.25">
      <c r="A4670" s="4" t="s">
        <v>5406</v>
      </c>
      <c r="B4670" s="5">
        <v>335693323160</v>
      </c>
      <c r="C4670" s="4" t="s">
        <v>13258</v>
      </c>
      <c r="D4670" s="4" t="s">
        <v>72</v>
      </c>
      <c r="E4670" s="6" t="s">
        <v>2094</v>
      </c>
      <c r="F4670" s="5">
        <f>decoded[[#This Row],[FRT_DEC]]-B4669</f>
        <v>5</v>
      </c>
      <c r="G4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INFO]]))),G4669)</f>
        <v>128</v>
      </c>
    </row>
    <row r="4671" spans="1:7" x14ac:dyDescent="0.25">
      <c r="A4671" s="4" t="s">
        <v>5407</v>
      </c>
      <c r="B4671" s="5">
        <v>335693323166</v>
      </c>
      <c r="C4671" s="4" t="s">
        <v>13259</v>
      </c>
      <c r="D4671" s="4" t="s">
        <v>72</v>
      </c>
      <c r="E4671" s="6" t="s">
        <v>2095</v>
      </c>
      <c r="F4671" s="5">
        <f>decoded[[#This Row],[FRT_DEC]]-B4670</f>
        <v>6</v>
      </c>
      <c r="G4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INFO]]))),G4670)</f>
        <v>128</v>
      </c>
    </row>
    <row r="4672" spans="1:7" x14ac:dyDescent="0.25">
      <c r="A4672" s="4" t="s">
        <v>5408</v>
      </c>
      <c r="B4672" s="5">
        <v>335693323178</v>
      </c>
      <c r="C4672" s="4" t="s">
        <v>13260</v>
      </c>
      <c r="D4672" s="4" t="s">
        <v>246</v>
      </c>
      <c r="E4672" s="6" t="s">
        <v>13261</v>
      </c>
      <c r="F4672" s="5">
        <f>decoded[[#This Row],[FRT_DEC]]-B4671</f>
        <v>12</v>
      </c>
      <c r="G4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INFO]]))),G4671)</f>
        <v>128</v>
      </c>
    </row>
    <row r="4673" spans="1:7" x14ac:dyDescent="0.25">
      <c r="A4673" s="4" t="s">
        <v>3941</v>
      </c>
      <c r="B4673" s="5">
        <v>335693323182</v>
      </c>
      <c r="C4673" s="4" t="s">
        <v>13262</v>
      </c>
      <c r="D4673" s="4" t="s">
        <v>7938</v>
      </c>
      <c r="E4673" s="6" t="s">
        <v>8012</v>
      </c>
      <c r="F4673" s="5">
        <f>decoded[[#This Row],[FRT_DEC]]-B4672</f>
        <v>4</v>
      </c>
      <c r="G4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INFO]]))),G4672)</f>
        <v>128</v>
      </c>
    </row>
    <row r="4674" spans="1:7" x14ac:dyDescent="0.25">
      <c r="A4674" s="4" t="s">
        <v>3942</v>
      </c>
      <c r="B4674" s="5">
        <v>335693323575</v>
      </c>
      <c r="C4674" s="4" t="s">
        <v>13263</v>
      </c>
      <c r="D4674" s="4" t="s">
        <v>7842</v>
      </c>
      <c r="E4674" s="6" t="s">
        <v>8130</v>
      </c>
      <c r="F4674" s="5">
        <f>decoded[[#This Row],[FRT_DEC]]-B4673</f>
        <v>393</v>
      </c>
      <c r="G4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INFO]]))),G4673)</f>
        <v>128</v>
      </c>
    </row>
    <row r="4675" spans="1:7" x14ac:dyDescent="0.25">
      <c r="A4675" s="4" t="s">
        <v>5409</v>
      </c>
      <c r="B4675" s="5">
        <v>335693323583</v>
      </c>
      <c r="C4675" s="4" t="s">
        <v>13264</v>
      </c>
      <c r="D4675" s="4" t="s">
        <v>1099</v>
      </c>
      <c r="E4675" s="6" t="s">
        <v>2096</v>
      </c>
      <c r="F4675" s="5">
        <f>decoded[[#This Row],[FRT_DEC]]-B4674</f>
        <v>8</v>
      </c>
      <c r="G4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INFO]]))),G4674)</f>
        <v>128</v>
      </c>
    </row>
    <row r="4676" spans="1:7" x14ac:dyDescent="0.25">
      <c r="A4676" s="4" t="s">
        <v>5410</v>
      </c>
      <c r="B4676" s="5">
        <v>335693323588</v>
      </c>
      <c r="C4676" s="4" t="s">
        <v>13265</v>
      </c>
      <c r="D4676" s="4" t="s">
        <v>72</v>
      </c>
      <c r="E4676" s="6" t="s">
        <v>2097</v>
      </c>
      <c r="F4676" s="5">
        <f>decoded[[#This Row],[FRT_DEC]]-B4675</f>
        <v>5</v>
      </c>
      <c r="G4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INFO]]))),G4675)</f>
        <v>128</v>
      </c>
    </row>
    <row r="4677" spans="1:7" x14ac:dyDescent="0.25">
      <c r="A4677" s="4" t="s">
        <v>5411</v>
      </c>
      <c r="B4677" s="5">
        <v>335693323600</v>
      </c>
      <c r="C4677" s="4" t="s">
        <v>13266</v>
      </c>
      <c r="D4677" s="4" t="s">
        <v>3672</v>
      </c>
      <c r="E4677" s="6" t="s">
        <v>7831</v>
      </c>
      <c r="F4677" s="5">
        <f>decoded[[#This Row],[FRT_DEC]]-B4676</f>
        <v>12</v>
      </c>
      <c r="G4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INFO]]))),G4676)</f>
        <v>128</v>
      </c>
    </row>
    <row r="4678" spans="1:7" x14ac:dyDescent="0.25">
      <c r="A4678" s="4" t="s">
        <v>5412</v>
      </c>
      <c r="B4678" s="5">
        <v>335693324339</v>
      </c>
      <c r="C4678" s="4" t="s">
        <v>13267</v>
      </c>
      <c r="D4678" s="4" t="s">
        <v>262</v>
      </c>
      <c r="E4678" s="6" t="s">
        <v>7832</v>
      </c>
      <c r="F4678" s="5">
        <f>decoded[[#This Row],[FRT_DEC]]-B4677</f>
        <v>739</v>
      </c>
      <c r="G4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INFO]]))),G4677)</f>
        <v>128</v>
      </c>
    </row>
    <row r="4679" spans="1:7" x14ac:dyDescent="0.25">
      <c r="A4679" s="4" t="s">
        <v>5413</v>
      </c>
      <c r="B4679" s="5">
        <v>335693324345</v>
      </c>
      <c r="C4679" s="4" t="s">
        <v>13268</v>
      </c>
      <c r="D4679" s="4" t="s">
        <v>7938</v>
      </c>
      <c r="E4679" s="6" t="s">
        <v>8136</v>
      </c>
      <c r="F4679" s="5">
        <f>decoded[[#This Row],[FRT_DEC]]-B4678</f>
        <v>6</v>
      </c>
      <c r="G4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INFO]]))),G4678)</f>
        <v>128</v>
      </c>
    </row>
    <row r="4680" spans="1:7" x14ac:dyDescent="0.25">
      <c r="A4680" s="4" t="s">
        <v>5414</v>
      </c>
      <c r="B4680" s="5">
        <v>335693325671</v>
      </c>
      <c r="C4680" s="4" t="s">
        <v>13269</v>
      </c>
      <c r="D4680" s="4" t="s">
        <v>84</v>
      </c>
      <c r="E4680" s="6" t="s">
        <v>3977</v>
      </c>
      <c r="F4680" s="5">
        <f>decoded[[#This Row],[FRT_DEC]]-B4679</f>
        <v>1326</v>
      </c>
      <c r="G4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INFO]]))),G4679)</f>
        <v>128</v>
      </c>
    </row>
    <row r="4681" spans="1:7" x14ac:dyDescent="0.25">
      <c r="A4681" s="4" t="s">
        <v>5415</v>
      </c>
      <c r="B4681" s="5">
        <v>335693325674</v>
      </c>
      <c r="C4681" s="4" t="s">
        <v>13270</v>
      </c>
      <c r="D4681" s="4" t="s">
        <v>3684</v>
      </c>
      <c r="E4681" s="6" t="s">
        <v>13271</v>
      </c>
      <c r="F4681" s="5">
        <f>decoded[[#This Row],[FRT_DEC]]-B4680</f>
        <v>3</v>
      </c>
      <c r="G4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INFO]]))),G4680)</f>
        <v>128</v>
      </c>
    </row>
    <row r="4682" spans="1:7" x14ac:dyDescent="0.25">
      <c r="A4682" s="4" t="s">
        <v>5416</v>
      </c>
      <c r="B4682" s="5">
        <v>335693325677</v>
      </c>
      <c r="C4682" s="4" t="s">
        <v>13272</v>
      </c>
      <c r="D4682" s="4" t="s">
        <v>3684</v>
      </c>
      <c r="E4682" s="6" t="s">
        <v>7879</v>
      </c>
      <c r="F4682" s="5">
        <f>decoded[[#This Row],[FRT_DEC]]-B4681</f>
        <v>3</v>
      </c>
      <c r="G4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INFO]]))),G4681)</f>
        <v>128</v>
      </c>
    </row>
    <row r="4683" spans="1:7" x14ac:dyDescent="0.25">
      <c r="A4683" s="4" t="s">
        <v>5417</v>
      </c>
      <c r="B4683" s="5">
        <v>335693325697</v>
      </c>
      <c r="C4683" s="4" t="s">
        <v>13273</v>
      </c>
      <c r="D4683" s="4" t="s">
        <v>85</v>
      </c>
      <c r="E4683" s="6" t="s">
        <v>263</v>
      </c>
      <c r="F4683" s="5">
        <f>decoded[[#This Row],[FRT_DEC]]-B4682</f>
        <v>20</v>
      </c>
      <c r="G4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INFO]]))),G4682)</f>
        <v>128</v>
      </c>
    </row>
    <row r="4684" spans="1:7" x14ac:dyDescent="0.25">
      <c r="A4684" s="4" t="s">
        <v>5418</v>
      </c>
      <c r="B4684" s="5">
        <v>335693325837</v>
      </c>
      <c r="C4684" s="4" t="s">
        <v>13274</v>
      </c>
      <c r="D4684" s="4" t="s">
        <v>87</v>
      </c>
      <c r="E4684" s="6" t="s">
        <v>3695</v>
      </c>
      <c r="F4684" s="5">
        <f>decoded[[#This Row],[FRT_DEC]]-B4683</f>
        <v>140</v>
      </c>
      <c r="G4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INFO]]))),G4683)</f>
        <v>128</v>
      </c>
    </row>
    <row r="4685" spans="1:7" x14ac:dyDescent="0.25">
      <c r="A4685" s="4" t="s">
        <v>5419</v>
      </c>
      <c r="B4685" s="5">
        <v>335693326006</v>
      </c>
      <c r="C4685" s="4" t="s">
        <v>13275</v>
      </c>
      <c r="D4685" s="4" t="s">
        <v>43</v>
      </c>
      <c r="E4685" s="6" t="s">
        <v>3963</v>
      </c>
      <c r="F4685" s="5">
        <f>decoded[[#This Row],[FRT_DEC]]-B4684</f>
        <v>169</v>
      </c>
      <c r="G4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INFO]]))),G4684)</f>
        <v>128</v>
      </c>
    </row>
    <row r="4686" spans="1:7" x14ac:dyDescent="0.25">
      <c r="A4686" s="4" t="s">
        <v>5420</v>
      </c>
      <c r="B4686" s="5">
        <v>335693326009</v>
      </c>
      <c r="C4686" s="4" t="s">
        <v>13276</v>
      </c>
      <c r="D4686" s="4" t="s">
        <v>3685</v>
      </c>
      <c r="E4686" s="6" t="s">
        <v>13277</v>
      </c>
      <c r="F4686" s="5">
        <f>decoded[[#This Row],[FRT_DEC]]-B4685</f>
        <v>3</v>
      </c>
      <c r="G4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INFO]]))),G4685)</f>
        <v>128</v>
      </c>
    </row>
    <row r="4687" spans="1:7" x14ac:dyDescent="0.25">
      <c r="A4687" s="4" t="s">
        <v>5421</v>
      </c>
      <c r="B4687" s="5">
        <v>335693326012</v>
      </c>
      <c r="C4687" s="4" t="s">
        <v>13278</v>
      </c>
      <c r="D4687" s="4" t="s">
        <v>3685</v>
      </c>
      <c r="E4687" s="6" t="s">
        <v>7880</v>
      </c>
      <c r="F4687" s="5">
        <f>decoded[[#This Row],[FRT_DEC]]-B4686</f>
        <v>3</v>
      </c>
      <c r="G4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INFO]]))),G4686)</f>
        <v>128</v>
      </c>
    </row>
    <row r="4688" spans="1:7" x14ac:dyDescent="0.25">
      <c r="A4688" s="4" t="s">
        <v>5422</v>
      </c>
      <c r="B4688" s="5">
        <v>335693326026</v>
      </c>
      <c r="C4688" s="4" t="s">
        <v>13279</v>
      </c>
      <c r="D4688" s="4" t="s">
        <v>7842</v>
      </c>
      <c r="E4688" s="6" t="s">
        <v>7845</v>
      </c>
      <c r="F4688" s="5">
        <f>decoded[[#This Row],[FRT_DEC]]-B4687</f>
        <v>14</v>
      </c>
      <c r="G4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INFO]]))),G4687)</f>
        <v>128</v>
      </c>
    </row>
    <row r="4689" spans="1:7" x14ac:dyDescent="0.25">
      <c r="A4689" s="4" t="s">
        <v>5423</v>
      </c>
      <c r="B4689" s="5">
        <v>335693326034</v>
      </c>
      <c r="C4689" s="4" t="s">
        <v>13280</v>
      </c>
      <c r="D4689" s="4" t="s">
        <v>7938</v>
      </c>
      <c r="E4689" s="6" t="s">
        <v>8149</v>
      </c>
      <c r="F4689" s="5">
        <f>decoded[[#This Row],[FRT_DEC]]-B4688</f>
        <v>8</v>
      </c>
      <c r="G4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INFO]]))),G4688)</f>
        <v>128</v>
      </c>
    </row>
    <row r="4690" spans="1:7" x14ac:dyDescent="0.25">
      <c r="A4690" s="4" t="s">
        <v>5424</v>
      </c>
      <c r="B4690" s="5">
        <v>335693326037</v>
      </c>
      <c r="C4690" s="4" t="s">
        <v>13281</v>
      </c>
      <c r="D4690" s="4" t="s">
        <v>7842</v>
      </c>
      <c r="E4690" s="6" t="s">
        <v>8151</v>
      </c>
      <c r="F4690" s="5">
        <f>decoded[[#This Row],[FRT_DEC]]-B4689</f>
        <v>3</v>
      </c>
      <c r="G4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INFO]]))),G4689)</f>
        <v>128</v>
      </c>
    </row>
    <row r="4691" spans="1:7" x14ac:dyDescent="0.25">
      <c r="A4691" s="4" t="s">
        <v>5425</v>
      </c>
      <c r="B4691" s="5">
        <v>335693326049</v>
      </c>
      <c r="C4691" s="4" t="s">
        <v>13282</v>
      </c>
      <c r="D4691" s="4" t="s">
        <v>1099</v>
      </c>
      <c r="E4691" s="6" t="s">
        <v>2098</v>
      </c>
      <c r="F4691" s="5">
        <f>decoded[[#This Row],[FRT_DEC]]-B4690</f>
        <v>12</v>
      </c>
      <c r="G4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INFO]]))),G4690)</f>
        <v>128</v>
      </c>
    </row>
    <row r="4692" spans="1:7" x14ac:dyDescent="0.25">
      <c r="A4692" s="4" t="s">
        <v>5426</v>
      </c>
      <c r="B4692" s="5">
        <v>335693326055</v>
      </c>
      <c r="C4692" s="4" t="s">
        <v>13283</v>
      </c>
      <c r="D4692" s="4" t="s">
        <v>72</v>
      </c>
      <c r="E4692" s="6" t="s">
        <v>2099</v>
      </c>
      <c r="F4692" s="5">
        <f>decoded[[#This Row],[FRT_DEC]]-B4691</f>
        <v>6</v>
      </c>
      <c r="G4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INFO]]))),G4691)</f>
        <v>128</v>
      </c>
    </row>
    <row r="4693" spans="1:7" x14ac:dyDescent="0.25">
      <c r="A4693" s="4" t="s">
        <v>5427</v>
      </c>
      <c r="B4693" s="5">
        <v>335693326077</v>
      </c>
      <c r="C4693" s="4" t="s">
        <v>13284</v>
      </c>
      <c r="D4693" s="4" t="s">
        <v>1099</v>
      </c>
      <c r="E4693" s="6" t="s">
        <v>2100</v>
      </c>
      <c r="F4693" s="5">
        <f>decoded[[#This Row],[FRT_DEC]]-B4692</f>
        <v>22</v>
      </c>
      <c r="G4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INFO]]))),G4692)</f>
        <v>128</v>
      </c>
    </row>
    <row r="4694" spans="1:7" x14ac:dyDescent="0.25">
      <c r="A4694" s="4" t="s">
        <v>5428</v>
      </c>
      <c r="B4694" s="5">
        <v>335693326083</v>
      </c>
      <c r="C4694" s="4" t="s">
        <v>13285</v>
      </c>
      <c r="D4694" s="4" t="s">
        <v>72</v>
      </c>
      <c r="E4694" s="6" t="s">
        <v>2101</v>
      </c>
      <c r="F4694" s="5">
        <f>decoded[[#This Row],[FRT_DEC]]-B4693</f>
        <v>6</v>
      </c>
      <c r="G4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INFO]]))),G4693)</f>
        <v>128</v>
      </c>
    </row>
    <row r="4695" spans="1:7" x14ac:dyDescent="0.25">
      <c r="A4695" s="4" t="s">
        <v>5429</v>
      </c>
      <c r="B4695" s="5">
        <v>335693326104</v>
      </c>
      <c r="C4695" s="4" t="s">
        <v>13286</v>
      </c>
      <c r="D4695" s="4" t="s">
        <v>1099</v>
      </c>
      <c r="E4695" s="6" t="s">
        <v>2102</v>
      </c>
      <c r="F4695" s="5">
        <f>decoded[[#This Row],[FRT_DEC]]-B4694</f>
        <v>21</v>
      </c>
      <c r="G4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INFO]]))),G4694)</f>
        <v>128</v>
      </c>
    </row>
    <row r="4696" spans="1:7" x14ac:dyDescent="0.25">
      <c r="A4696" s="4" t="s">
        <v>5430</v>
      </c>
      <c r="B4696" s="5">
        <v>335693326110</v>
      </c>
      <c r="C4696" s="4" t="s">
        <v>13287</v>
      </c>
      <c r="D4696" s="4" t="s">
        <v>72</v>
      </c>
      <c r="E4696" s="6" t="s">
        <v>2103</v>
      </c>
      <c r="F4696" s="5">
        <f>decoded[[#This Row],[FRT_DEC]]-B4695</f>
        <v>6</v>
      </c>
      <c r="G4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INFO]]))),G4695)</f>
        <v>128</v>
      </c>
    </row>
    <row r="4697" spans="1:7" x14ac:dyDescent="0.25">
      <c r="A4697" s="4" t="s">
        <v>5431</v>
      </c>
      <c r="B4697" s="5">
        <v>335693326133</v>
      </c>
      <c r="C4697" s="4" t="s">
        <v>13288</v>
      </c>
      <c r="D4697" s="4" t="s">
        <v>40</v>
      </c>
      <c r="E4697" s="6" t="s">
        <v>2042</v>
      </c>
      <c r="F4697" s="5">
        <f>decoded[[#This Row],[FRT_DEC]]-B4696</f>
        <v>23</v>
      </c>
      <c r="G4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INFO]]))),G4696)</f>
        <v>128</v>
      </c>
    </row>
    <row r="4698" spans="1:7" x14ac:dyDescent="0.25">
      <c r="A4698" s="4" t="s">
        <v>5432</v>
      </c>
      <c r="B4698" s="5">
        <v>335693326136</v>
      </c>
      <c r="C4698" s="4" t="s">
        <v>13289</v>
      </c>
      <c r="D4698" s="4" t="s">
        <v>2043</v>
      </c>
      <c r="E4698" s="6" t="s">
        <v>13290</v>
      </c>
      <c r="F4698" s="5">
        <f>decoded[[#This Row],[FRT_DEC]]-B4697</f>
        <v>3</v>
      </c>
      <c r="G4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INFO]]))),G4697)</f>
        <v>128</v>
      </c>
    </row>
    <row r="4699" spans="1:7" ht="30" x14ac:dyDescent="0.25">
      <c r="A4699" s="4" t="s">
        <v>5433</v>
      </c>
      <c r="B4699" s="5">
        <v>335693326157</v>
      </c>
      <c r="C4699" s="4" t="s">
        <v>13291</v>
      </c>
      <c r="D4699" s="4" t="s">
        <v>241</v>
      </c>
      <c r="E4699" s="6" t="s">
        <v>2111</v>
      </c>
      <c r="F4699" s="5">
        <f>decoded[[#This Row],[FRT_DEC]]-B4698</f>
        <v>21</v>
      </c>
      <c r="G4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INFO]]))),G4698)</f>
        <v>128</v>
      </c>
    </row>
    <row r="4700" spans="1:7" x14ac:dyDescent="0.25">
      <c r="A4700" s="4" t="s">
        <v>5434</v>
      </c>
      <c r="B4700" s="5">
        <v>335693326162</v>
      </c>
      <c r="C4700" s="4" t="s">
        <v>13292</v>
      </c>
      <c r="D4700" s="4" t="s">
        <v>243</v>
      </c>
      <c r="E4700" s="6" t="s">
        <v>3939</v>
      </c>
      <c r="F4700" s="5">
        <f>decoded[[#This Row],[FRT_DEC]]-B4699</f>
        <v>5</v>
      </c>
      <c r="G4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INFO]]))),G4699)</f>
        <v>128</v>
      </c>
    </row>
    <row r="4701" spans="1:7" x14ac:dyDescent="0.25">
      <c r="A4701" s="4" t="s">
        <v>5435</v>
      </c>
      <c r="B4701" s="5">
        <v>335693326206</v>
      </c>
      <c r="C4701" s="4" t="s">
        <v>13293</v>
      </c>
      <c r="D4701" s="4" t="s">
        <v>40</v>
      </c>
      <c r="E4701" s="6" t="s">
        <v>44</v>
      </c>
      <c r="F4701" s="5">
        <f>decoded[[#This Row],[FRT_DEC]]-B4700</f>
        <v>44</v>
      </c>
      <c r="G4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INFO]]))),G4700)</f>
        <v>128</v>
      </c>
    </row>
    <row r="4702" spans="1:7" x14ac:dyDescent="0.25">
      <c r="A4702" s="4" t="s">
        <v>5436</v>
      </c>
      <c r="B4702" s="5">
        <v>335693326211</v>
      </c>
      <c r="C4702" s="4" t="s">
        <v>13294</v>
      </c>
      <c r="D4702" s="4" t="s">
        <v>246</v>
      </c>
      <c r="E4702" s="6" t="s">
        <v>13295</v>
      </c>
      <c r="F4702" s="5">
        <f>decoded[[#This Row],[FRT_DEC]]-B4701</f>
        <v>5</v>
      </c>
      <c r="G4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INFO]]))),G4701)</f>
        <v>128</v>
      </c>
    </row>
    <row r="4703" spans="1:7" x14ac:dyDescent="0.25">
      <c r="A4703" s="4" t="s">
        <v>5437</v>
      </c>
      <c r="B4703" s="5">
        <v>335693326218</v>
      </c>
      <c r="C4703" s="4" t="s">
        <v>13296</v>
      </c>
      <c r="D4703" s="4" t="s">
        <v>1099</v>
      </c>
      <c r="E4703" s="6" t="s">
        <v>2104</v>
      </c>
      <c r="F4703" s="5">
        <f>decoded[[#This Row],[FRT_DEC]]-B4702</f>
        <v>7</v>
      </c>
      <c r="G4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INFO]]))),G4702)</f>
        <v>128</v>
      </c>
    </row>
    <row r="4704" spans="1:7" x14ac:dyDescent="0.25">
      <c r="A4704" s="4" t="s">
        <v>5438</v>
      </c>
      <c r="B4704" s="5">
        <v>335693326223</v>
      </c>
      <c r="C4704" s="4" t="s">
        <v>13297</v>
      </c>
      <c r="D4704" s="4" t="s">
        <v>1099</v>
      </c>
      <c r="E4704" s="6" t="s">
        <v>2105</v>
      </c>
      <c r="F4704" s="5">
        <f>decoded[[#This Row],[FRT_DEC]]-B4703</f>
        <v>5</v>
      </c>
      <c r="G4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INFO]]))),G4703)</f>
        <v>128</v>
      </c>
    </row>
    <row r="4705" spans="1:7" x14ac:dyDescent="0.25">
      <c r="A4705" s="4" t="s">
        <v>5439</v>
      </c>
      <c r="B4705" s="5">
        <v>335693326236</v>
      </c>
      <c r="C4705" s="4" t="s">
        <v>13298</v>
      </c>
      <c r="D4705" s="4" t="s">
        <v>72</v>
      </c>
      <c r="E4705" s="6" t="s">
        <v>2092</v>
      </c>
      <c r="F4705" s="5">
        <f>decoded[[#This Row],[FRT_DEC]]-B4704</f>
        <v>13</v>
      </c>
      <c r="G4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INFO]]))),G4704)</f>
        <v>128</v>
      </c>
    </row>
    <row r="4706" spans="1:7" x14ac:dyDescent="0.25">
      <c r="A4706" s="4" t="s">
        <v>5440</v>
      </c>
      <c r="B4706" s="5">
        <v>335693326569</v>
      </c>
      <c r="C4706" s="4" t="s">
        <v>13299</v>
      </c>
      <c r="D4706" s="4" t="s">
        <v>2045</v>
      </c>
      <c r="E4706" s="6" t="s">
        <v>8170</v>
      </c>
      <c r="F4706" s="5">
        <f>decoded[[#This Row],[FRT_DEC]]-B4705</f>
        <v>333</v>
      </c>
      <c r="G4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INFO]]))),G4705)</f>
        <v>128</v>
      </c>
    </row>
    <row r="4707" spans="1:7" x14ac:dyDescent="0.25">
      <c r="A4707" s="4" t="s">
        <v>5441</v>
      </c>
      <c r="B4707" s="5">
        <v>335693326743</v>
      </c>
      <c r="C4707" s="4" t="s">
        <v>13300</v>
      </c>
      <c r="D4707" s="4" t="s">
        <v>249</v>
      </c>
      <c r="E4707" s="6" t="s">
        <v>7833</v>
      </c>
      <c r="F4707" s="5">
        <f>decoded[[#This Row],[FRT_DEC]]-B4706</f>
        <v>174</v>
      </c>
      <c r="G4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INFO]]))),G4706)</f>
        <v>128</v>
      </c>
    </row>
    <row r="4708" spans="1:7" x14ac:dyDescent="0.25">
      <c r="A4708" s="4" t="s">
        <v>5442</v>
      </c>
      <c r="B4708" s="5">
        <v>335693326771</v>
      </c>
      <c r="C4708" s="4" t="s">
        <v>13301</v>
      </c>
      <c r="D4708" s="4" t="s">
        <v>1099</v>
      </c>
      <c r="E4708" s="6" t="s">
        <v>2093</v>
      </c>
      <c r="F4708" s="5">
        <f>decoded[[#This Row],[FRT_DEC]]-B4707</f>
        <v>28</v>
      </c>
      <c r="G4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INFO]]))),G4707)</f>
        <v>128</v>
      </c>
    </row>
    <row r="4709" spans="1:7" x14ac:dyDescent="0.25">
      <c r="A4709" s="4" t="s">
        <v>5443</v>
      </c>
      <c r="B4709" s="5">
        <v>335693326776</v>
      </c>
      <c r="C4709" s="4" t="s">
        <v>13302</v>
      </c>
      <c r="D4709" s="4" t="s">
        <v>1099</v>
      </c>
      <c r="E4709" s="6" t="s">
        <v>2106</v>
      </c>
      <c r="F4709" s="5">
        <f>decoded[[#This Row],[FRT_DEC]]-B4708</f>
        <v>5</v>
      </c>
      <c r="G4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INFO]]))),G4708)</f>
        <v>128</v>
      </c>
    </row>
    <row r="4710" spans="1:7" x14ac:dyDescent="0.25">
      <c r="A4710" s="4" t="s">
        <v>5444</v>
      </c>
      <c r="B4710" s="5">
        <v>335693326789</v>
      </c>
      <c r="C4710" s="4" t="s">
        <v>13303</v>
      </c>
      <c r="D4710" s="4" t="s">
        <v>40</v>
      </c>
      <c r="E4710" s="6" t="s">
        <v>328</v>
      </c>
      <c r="F4710" s="5">
        <f>decoded[[#This Row],[FRT_DEC]]-B4709</f>
        <v>13</v>
      </c>
      <c r="G4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INFO]]))),G4709)</f>
        <v>128</v>
      </c>
    </row>
    <row r="4711" spans="1:7" x14ac:dyDescent="0.25">
      <c r="A4711" s="4" t="s">
        <v>5445</v>
      </c>
      <c r="B4711" s="5">
        <v>335693326794</v>
      </c>
      <c r="C4711" s="4" t="s">
        <v>13304</v>
      </c>
      <c r="D4711" s="4" t="s">
        <v>330</v>
      </c>
      <c r="E4711" s="6" t="s">
        <v>13305</v>
      </c>
      <c r="F4711" s="5">
        <f>decoded[[#This Row],[FRT_DEC]]-B4710</f>
        <v>5</v>
      </c>
      <c r="G4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INFO]]))),G4710)</f>
        <v>128</v>
      </c>
    </row>
    <row r="4712" spans="1:7" x14ac:dyDescent="0.25">
      <c r="A4712" s="4" t="s">
        <v>3943</v>
      </c>
      <c r="B4712" s="5">
        <v>335693326814</v>
      </c>
      <c r="C4712" s="4" t="s">
        <v>13306</v>
      </c>
      <c r="D4712" s="4" t="s">
        <v>40</v>
      </c>
      <c r="E4712" s="6" t="s">
        <v>724</v>
      </c>
      <c r="F4712" s="5">
        <f>decoded[[#This Row],[FRT_DEC]]-B4711</f>
        <v>20</v>
      </c>
      <c r="G4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INFO]]))),G4711)</f>
        <v>128</v>
      </c>
    </row>
    <row r="4713" spans="1:7" x14ac:dyDescent="0.25">
      <c r="A4713" s="4" t="s">
        <v>3928</v>
      </c>
      <c r="B4713" s="5">
        <v>335693326826</v>
      </c>
      <c r="C4713" s="4" t="s">
        <v>13307</v>
      </c>
      <c r="D4713" s="4" t="s">
        <v>40</v>
      </c>
      <c r="E4713" s="6" t="s">
        <v>45</v>
      </c>
      <c r="F4713" s="5">
        <f>decoded[[#This Row],[FRT_DEC]]-B4712</f>
        <v>12</v>
      </c>
      <c r="G4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INFO]]))),G4712)</f>
        <v>128</v>
      </c>
    </row>
    <row r="4714" spans="1:7" x14ac:dyDescent="0.25">
      <c r="A4714" s="4" t="s">
        <v>5446</v>
      </c>
      <c r="B4714" s="5">
        <v>335693326831</v>
      </c>
      <c r="C4714" s="4" t="s">
        <v>13308</v>
      </c>
      <c r="D4714" s="4" t="s">
        <v>46</v>
      </c>
      <c r="E4714" s="6" t="s">
        <v>6961</v>
      </c>
      <c r="F4714" s="5">
        <f>decoded[[#This Row],[FRT_DEC]]-B4713</f>
        <v>5</v>
      </c>
      <c r="G4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INFO]]))),G4713)</f>
        <v>128</v>
      </c>
    </row>
    <row r="4715" spans="1:7" x14ac:dyDescent="0.25">
      <c r="A4715" s="4" t="s">
        <v>5447</v>
      </c>
      <c r="B4715" s="5">
        <v>335693326837</v>
      </c>
      <c r="C4715" s="4" t="s">
        <v>13309</v>
      </c>
      <c r="D4715" s="4" t="s">
        <v>72</v>
      </c>
      <c r="E4715" s="6" t="s">
        <v>3683</v>
      </c>
      <c r="F4715" s="5">
        <f>decoded[[#This Row],[FRT_DEC]]-B4714</f>
        <v>6</v>
      </c>
      <c r="G4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INFO]]))),G4714)</f>
        <v>128</v>
      </c>
    </row>
    <row r="4716" spans="1:7" x14ac:dyDescent="0.25">
      <c r="A4716" s="4" t="s">
        <v>5448</v>
      </c>
      <c r="B4716" s="5">
        <v>335693326842</v>
      </c>
      <c r="C4716" s="4" t="s">
        <v>13310</v>
      </c>
      <c r="D4716" s="4" t="s">
        <v>72</v>
      </c>
      <c r="E4716" s="6" t="s">
        <v>2088</v>
      </c>
      <c r="F4716" s="5">
        <f>decoded[[#This Row],[FRT_DEC]]-B4715</f>
        <v>5</v>
      </c>
      <c r="G4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INFO]]))),G4715)</f>
        <v>128</v>
      </c>
    </row>
    <row r="4717" spans="1:7" x14ac:dyDescent="0.25">
      <c r="A4717" s="4" t="s">
        <v>5449</v>
      </c>
      <c r="B4717" s="5">
        <v>335693326857</v>
      </c>
      <c r="C4717" s="4" t="s">
        <v>13311</v>
      </c>
      <c r="D4717" s="4" t="s">
        <v>72</v>
      </c>
      <c r="E4717" s="6" t="s">
        <v>2107</v>
      </c>
      <c r="F4717" s="5">
        <f>decoded[[#This Row],[FRT_DEC]]-B4716</f>
        <v>15</v>
      </c>
      <c r="G4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INFO]]))),G4716)</f>
        <v>128</v>
      </c>
    </row>
    <row r="4718" spans="1:7" x14ac:dyDescent="0.25">
      <c r="A4718" s="4" t="s">
        <v>5450</v>
      </c>
      <c r="B4718" s="5">
        <v>335693327621</v>
      </c>
      <c r="C4718" s="4" t="s">
        <v>13312</v>
      </c>
      <c r="D4718" s="4" t="s">
        <v>7938</v>
      </c>
      <c r="E4718" s="6" t="s">
        <v>8184</v>
      </c>
      <c r="F4718" s="5">
        <f>decoded[[#This Row],[FRT_DEC]]-B4717</f>
        <v>764</v>
      </c>
      <c r="G4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INFO]]))),G4717)</f>
        <v>128</v>
      </c>
    </row>
    <row r="4719" spans="1:7" x14ac:dyDescent="0.25">
      <c r="A4719" s="4" t="s">
        <v>5451</v>
      </c>
      <c r="B4719" s="5">
        <v>335693328116</v>
      </c>
      <c r="C4719" s="4" t="s">
        <v>13313</v>
      </c>
      <c r="D4719" s="4" t="s">
        <v>7842</v>
      </c>
      <c r="E4719" s="6" t="s">
        <v>7989</v>
      </c>
      <c r="F4719" s="5">
        <f>decoded[[#This Row],[FRT_DEC]]-B4718</f>
        <v>495</v>
      </c>
      <c r="G4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INFO]]))),G4718)</f>
        <v>128</v>
      </c>
    </row>
    <row r="4720" spans="1:7" x14ac:dyDescent="0.25">
      <c r="A4720" s="4" t="s">
        <v>5452</v>
      </c>
      <c r="B4720" s="5">
        <v>335693328122</v>
      </c>
      <c r="C4720" s="4" t="s">
        <v>13314</v>
      </c>
      <c r="D4720" s="4" t="s">
        <v>2044</v>
      </c>
      <c r="E4720" s="6" t="s">
        <v>3931</v>
      </c>
      <c r="F4720" s="5">
        <f>decoded[[#This Row],[FRT_DEC]]-B4719</f>
        <v>6</v>
      </c>
      <c r="G4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INFO]]))),G4719)</f>
        <v>128</v>
      </c>
    </row>
    <row r="4721" spans="1:7" x14ac:dyDescent="0.25">
      <c r="A4721" s="4" t="s">
        <v>5453</v>
      </c>
      <c r="B4721" s="5">
        <v>335693328127</v>
      </c>
      <c r="C4721" s="4" t="s">
        <v>13315</v>
      </c>
      <c r="D4721" s="4" t="s">
        <v>7938</v>
      </c>
      <c r="E4721" s="6" t="s">
        <v>7991</v>
      </c>
      <c r="F4721" s="5">
        <f>decoded[[#This Row],[FRT_DEC]]-B4720</f>
        <v>5</v>
      </c>
      <c r="G4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INFO]]))),G4720)</f>
        <v>128</v>
      </c>
    </row>
    <row r="4722" spans="1:7" x14ac:dyDescent="0.25">
      <c r="A4722" s="4" t="s">
        <v>5454</v>
      </c>
      <c r="B4722" s="5">
        <v>335693332766</v>
      </c>
      <c r="C4722" s="4" t="s">
        <v>13316</v>
      </c>
      <c r="D4722" s="4" t="s">
        <v>7842</v>
      </c>
      <c r="E4722" s="6" t="s">
        <v>7936</v>
      </c>
      <c r="F4722" s="5">
        <f>decoded[[#This Row],[FRT_DEC]]-B4721</f>
        <v>4639</v>
      </c>
      <c r="G4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INFO]]))),G4721)</f>
        <v>128</v>
      </c>
    </row>
    <row r="4723" spans="1:7" x14ac:dyDescent="0.25">
      <c r="A4723" s="4" t="s">
        <v>5455</v>
      </c>
      <c r="B4723" s="5">
        <v>335693333508</v>
      </c>
      <c r="C4723" s="4" t="s">
        <v>13317</v>
      </c>
      <c r="D4723" s="4" t="s">
        <v>7938</v>
      </c>
      <c r="E4723" s="6" t="s">
        <v>7939</v>
      </c>
      <c r="F4723" s="5">
        <f>decoded[[#This Row],[FRT_DEC]]-B4722</f>
        <v>742</v>
      </c>
      <c r="G4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INFO]]))),G4722)</f>
        <v>128</v>
      </c>
    </row>
    <row r="4724" spans="1:7" x14ac:dyDescent="0.25">
      <c r="A4724" s="4" t="s">
        <v>5456</v>
      </c>
      <c r="B4724" s="5">
        <v>335693338586</v>
      </c>
      <c r="C4724" s="4" t="s">
        <v>13318</v>
      </c>
      <c r="D4724" s="4" t="s">
        <v>7842</v>
      </c>
      <c r="E4724" s="6" t="s">
        <v>7989</v>
      </c>
      <c r="F4724" s="5">
        <f>decoded[[#This Row],[FRT_DEC]]-B4723</f>
        <v>5078</v>
      </c>
      <c r="G4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INFO]]))),G4723)</f>
        <v>128</v>
      </c>
    </row>
    <row r="4725" spans="1:7" x14ac:dyDescent="0.25">
      <c r="A4725" s="4" t="s">
        <v>5457</v>
      </c>
      <c r="B4725" s="5">
        <v>335693338593</v>
      </c>
      <c r="C4725" s="4" t="s">
        <v>13319</v>
      </c>
      <c r="D4725" s="4" t="s">
        <v>292</v>
      </c>
      <c r="E4725" s="6" t="s">
        <v>13320</v>
      </c>
      <c r="F4725" s="5">
        <f>decoded[[#This Row],[FRT_DEC]]-B4724</f>
        <v>7</v>
      </c>
      <c r="G4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INFO]]))),G4724)</f>
        <v>128</v>
      </c>
    </row>
    <row r="4726" spans="1:7" x14ac:dyDescent="0.25">
      <c r="A4726" s="4" t="s">
        <v>5458</v>
      </c>
      <c r="B4726" s="5">
        <v>335693338596</v>
      </c>
      <c r="C4726" s="4" t="s">
        <v>13321</v>
      </c>
      <c r="D4726" s="4" t="s">
        <v>216</v>
      </c>
      <c r="E4726" s="6" t="s">
        <v>3970</v>
      </c>
      <c r="F4726" s="5">
        <f>decoded[[#This Row],[FRT_DEC]]-B4725</f>
        <v>3</v>
      </c>
      <c r="G4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INFO]]))),G4725)</f>
        <v>128</v>
      </c>
    </row>
    <row r="4727" spans="1:7" x14ac:dyDescent="0.25">
      <c r="A4727" s="4" t="s">
        <v>5459</v>
      </c>
      <c r="B4727" s="5">
        <v>335693338643</v>
      </c>
      <c r="C4727" s="4" t="s">
        <v>13322</v>
      </c>
      <c r="D4727" s="4" t="s">
        <v>221</v>
      </c>
      <c r="E4727" s="6" t="s">
        <v>222</v>
      </c>
      <c r="F4727" s="5">
        <f>decoded[[#This Row],[FRT_DEC]]-B4726</f>
        <v>47</v>
      </c>
      <c r="G4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INFO]]))),G4726)</f>
        <v>128</v>
      </c>
    </row>
    <row r="4728" spans="1:7" x14ac:dyDescent="0.25">
      <c r="A4728" s="4" t="s">
        <v>5460</v>
      </c>
      <c r="B4728" s="5">
        <v>335693338657</v>
      </c>
      <c r="C4728" s="4" t="s">
        <v>13323</v>
      </c>
      <c r="D4728" s="4" t="s">
        <v>40</v>
      </c>
      <c r="E4728" s="6" t="s">
        <v>293</v>
      </c>
      <c r="F4728" s="5">
        <f>decoded[[#This Row],[FRT_DEC]]-B4727</f>
        <v>14</v>
      </c>
      <c r="G4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INFO]]))),G4727)</f>
        <v>128</v>
      </c>
    </row>
    <row r="4729" spans="1:7" x14ac:dyDescent="0.25">
      <c r="A4729" s="4" t="s">
        <v>5461</v>
      </c>
      <c r="B4729" s="5">
        <v>335693338663</v>
      </c>
      <c r="C4729" s="4" t="s">
        <v>13324</v>
      </c>
      <c r="D4729" s="4" t="s">
        <v>2045</v>
      </c>
      <c r="E4729" s="6" t="s">
        <v>8199</v>
      </c>
      <c r="F4729" s="5">
        <f>decoded[[#This Row],[FRT_DEC]]-B4728</f>
        <v>6</v>
      </c>
      <c r="G4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INFO]]))),G4728)</f>
        <v>128</v>
      </c>
    </row>
    <row r="4730" spans="1:7" x14ac:dyDescent="0.25">
      <c r="A4730" s="4" t="s">
        <v>5462</v>
      </c>
      <c r="B4730" s="5">
        <v>335693338666</v>
      </c>
      <c r="C4730" s="4" t="s">
        <v>13325</v>
      </c>
      <c r="D4730" s="4" t="s">
        <v>294</v>
      </c>
      <c r="E4730" s="6" t="s">
        <v>13326</v>
      </c>
      <c r="F4730" s="5">
        <f>decoded[[#This Row],[FRT_DEC]]-B4729</f>
        <v>3</v>
      </c>
      <c r="G4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INFO]]))),G4729)</f>
        <v>128</v>
      </c>
    </row>
    <row r="4731" spans="1:7" x14ac:dyDescent="0.25">
      <c r="A4731" s="4" t="s">
        <v>5463</v>
      </c>
      <c r="B4731" s="5">
        <v>335693338669</v>
      </c>
      <c r="C4731" s="4" t="s">
        <v>13327</v>
      </c>
      <c r="D4731" s="4" t="s">
        <v>7938</v>
      </c>
      <c r="E4731" s="6" t="s">
        <v>7991</v>
      </c>
      <c r="F4731" s="5">
        <f>decoded[[#This Row],[FRT_DEC]]-B4730</f>
        <v>3</v>
      </c>
      <c r="G4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INFO]]))),G4730)</f>
        <v>128</v>
      </c>
    </row>
    <row r="4732" spans="1:7" x14ac:dyDescent="0.25">
      <c r="A4732" s="4" t="s">
        <v>5464</v>
      </c>
      <c r="B4732" s="5">
        <v>335693340915</v>
      </c>
      <c r="C4732" s="4" t="s">
        <v>13328</v>
      </c>
      <c r="D4732" s="4" t="s">
        <v>7842</v>
      </c>
      <c r="E4732" s="6" t="s">
        <v>7993</v>
      </c>
      <c r="F4732" s="5">
        <f>decoded[[#This Row],[FRT_DEC]]-B4731</f>
        <v>2246</v>
      </c>
      <c r="G4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INFO]]))),G4731)</f>
        <v>128</v>
      </c>
    </row>
    <row r="4733" spans="1:7" x14ac:dyDescent="0.25">
      <c r="A4733" s="4" t="s">
        <v>5465</v>
      </c>
      <c r="B4733" s="5">
        <v>335693340934</v>
      </c>
      <c r="C4733" s="4" t="s">
        <v>13329</v>
      </c>
      <c r="D4733" s="4" t="s">
        <v>1099</v>
      </c>
      <c r="E4733" s="6" t="s">
        <v>2081</v>
      </c>
      <c r="F4733" s="5">
        <f>decoded[[#This Row],[FRT_DEC]]-B4732</f>
        <v>19</v>
      </c>
      <c r="G4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INFO]]))),G4732)</f>
        <v>128</v>
      </c>
    </row>
    <row r="4734" spans="1:7" x14ac:dyDescent="0.25">
      <c r="A4734" s="4" t="s">
        <v>5466</v>
      </c>
      <c r="B4734" s="5">
        <v>335693340937</v>
      </c>
      <c r="C4734" s="4" t="s">
        <v>13330</v>
      </c>
      <c r="D4734" s="4" t="s">
        <v>1099</v>
      </c>
      <c r="E4734" s="6" t="s">
        <v>2089</v>
      </c>
      <c r="F4734" s="5">
        <f>decoded[[#This Row],[FRT_DEC]]-B4733</f>
        <v>3</v>
      </c>
      <c r="G4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INFO]]))),G4733)</f>
        <v>128</v>
      </c>
    </row>
    <row r="4735" spans="1:7" x14ac:dyDescent="0.25">
      <c r="A4735" s="4" t="s">
        <v>5467</v>
      </c>
      <c r="B4735" s="5">
        <v>335693340945</v>
      </c>
      <c r="C4735" s="4" t="s">
        <v>13331</v>
      </c>
      <c r="D4735" s="4" t="s">
        <v>72</v>
      </c>
      <c r="E4735" s="6" t="s">
        <v>2090</v>
      </c>
      <c r="F4735" s="5">
        <f>decoded[[#This Row],[FRT_DEC]]-B4734</f>
        <v>8</v>
      </c>
      <c r="G4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INFO]]))),G4734)</f>
        <v>128</v>
      </c>
    </row>
    <row r="4736" spans="1:7" x14ac:dyDescent="0.25">
      <c r="A4736" s="4" t="s">
        <v>5468</v>
      </c>
      <c r="B4736" s="5">
        <v>335693340959</v>
      </c>
      <c r="C4736" s="4" t="s">
        <v>13332</v>
      </c>
      <c r="D4736" s="4" t="s">
        <v>6</v>
      </c>
      <c r="E4736" s="6" t="s">
        <v>13333</v>
      </c>
      <c r="F4736" s="5">
        <f>decoded[[#This Row],[FRT_DEC]]-B4735</f>
        <v>14</v>
      </c>
      <c r="G4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INFO]]))),G4735)</f>
        <v>129</v>
      </c>
    </row>
    <row r="4737" spans="1:7" x14ac:dyDescent="0.25">
      <c r="A4737" s="4" t="s">
        <v>5469</v>
      </c>
      <c r="B4737" s="5">
        <v>335693340984</v>
      </c>
      <c r="C4737" s="4" t="s">
        <v>13334</v>
      </c>
      <c r="D4737" s="4" t="s">
        <v>72</v>
      </c>
      <c r="E4737" s="6" t="s">
        <v>2092</v>
      </c>
      <c r="F4737" s="5">
        <f>decoded[[#This Row],[FRT_DEC]]-B4736</f>
        <v>25</v>
      </c>
      <c r="G4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INFO]]))),G4736)</f>
        <v>129</v>
      </c>
    </row>
    <row r="4738" spans="1:7" x14ac:dyDescent="0.25">
      <c r="A4738" s="4" t="s">
        <v>5470</v>
      </c>
      <c r="B4738" s="5">
        <v>335693341006</v>
      </c>
      <c r="C4738" s="4" t="s">
        <v>13335</v>
      </c>
      <c r="D4738" s="4" t="s">
        <v>3671</v>
      </c>
      <c r="E4738" s="6" t="s">
        <v>13336</v>
      </c>
      <c r="F4738" s="5">
        <f>decoded[[#This Row],[FRT_DEC]]-B4737</f>
        <v>22</v>
      </c>
      <c r="G4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INFO]]))),G4737)</f>
        <v>129</v>
      </c>
    </row>
    <row r="4739" spans="1:7" x14ac:dyDescent="0.25">
      <c r="A4739" s="4" t="s">
        <v>5471</v>
      </c>
      <c r="B4739" s="5">
        <v>335693341011</v>
      </c>
      <c r="C4739" s="4" t="s">
        <v>13337</v>
      </c>
      <c r="D4739" s="4" t="s">
        <v>3671</v>
      </c>
      <c r="E4739" s="6" t="s">
        <v>7881</v>
      </c>
      <c r="F4739" s="5">
        <f>decoded[[#This Row],[FRT_DEC]]-B4738</f>
        <v>5</v>
      </c>
      <c r="G4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INFO]]))),G4738)</f>
        <v>129</v>
      </c>
    </row>
    <row r="4740" spans="1:7" x14ac:dyDescent="0.25">
      <c r="A4740" s="4" t="s">
        <v>5472</v>
      </c>
      <c r="B4740" s="5">
        <v>335693341937</v>
      </c>
      <c r="C4740" s="4" t="s">
        <v>13338</v>
      </c>
      <c r="D4740" s="4" t="s">
        <v>249</v>
      </c>
      <c r="E4740" s="6" t="s">
        <v>7844</v>
      </c>
      <c r="F4740" s="5">
        <f>decoded[[#This Row],[FRT_DEC]]-B4739</f>
        <v>926</v>
      </c>
      <c r="G4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INFO]]))),G4739)</f>
        <v>129</v>
      </c>
    </row>
    <row r="4741" spans="1:7" x14ac:dyDescent="0.25">
      <c r="A4741" s="4" t="s">
        <v>5473</v>
      </c>
      <c r="B4741" s="5">
        <v>335693341941</v>
      </c>
      <c r="C4741" s="4" t="s">
        <v>13339</v>
      </c>
      <c r="D4741" s="4" t="s">
        <v>7938</v>
      </c>
      <c r="E4741" s="6" t="s">
        <v>7998</v>
      </c>
      <c r="F4741" s="5">
        <f>decoded[[#This Row],[FRT_DEC]]-B4740</f>
        <v>4</v>
      </c>
      <c r="G4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INFO]]))),G4740)</f>
        <v>129</v>
      </c>
    </row>
    <row r="4742" spans="1:7" x14ac:dyDescent="0.25">
      <c r="A4742" s="4" t="s">
        <v>5474</v>
      </c>
      <c r="B4742" s="5">
        <v>335693345569</v>
      </c>
      <c r="C4742" s="4" t="s">
        <v>13340</v>
      </c>
      <c r="D4742" s="4" t="s">
        <v>5</v>
      </c>
      <c r="E4742" s="6" t="s">
        <v>13341</v>
      </c>
      <c r="F4742" s="5">
        <f>decoded[[#This Row],[FRT_DEC]]-B4741</f>
        <v>3628</v>
      </c>
      <c r="G4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INFO]]))),G4741)</f>
        <v>129</v>
      </c>
    </row>
    <row r="4743" spans="1:7" x14ac:dyDescent="0.25">
      <c r="A4743" s="4" t="s">
        <v>5475</v>
      </c>
      <c r="B4743" s="5">
        <v>335693345572</v>
      </c>
      <c r="C4743" s="4" t="s">
        <v>13342</v>
      </c>
      <c r="D4743" s="4" t="s">
        <v>5</v>
      </c>
      <c r="E4743" s="6" t="s">
        <v>7877</v>
      </c>
      <c r="F4743" s="5">
        <f>decoded[[#This Row],[FRT_DEC]]-B4742</f>
        <v>3</v>
      </c>
      <c r="G4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INFO]]))),G4742)</f>
        <v>129</v>
      </c>
    </row>
    <row r="4744" spans="1:7" x14ac:dyDescent="0.25">
      <c r="A4744" s="4" t="s">
        <v>3944</v>
      </c>
      <c r="B4744" s="5">
        <v>335693345574</v>
      </c>
      <c r="C4744" s="4" t="s">
        <v>13343</v>
      </c>
      <c r="D4744" s="4" t="s">
        <v>3686</v>
      </c>
      <c r="E4744" s="6" t="s">
        <v>13344</v>
      </c>
      <c r="F4744" s="5">
        <f>decoded[[#This Row],[FRT_DEC]]-B4743</f>
        <v>2</v>
      </c>
      <c r="G4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INFO]]))),G4743)</f>
        <v>129</v>
      </c>
    </row>
    <row r="4745" spans="1:7" x14ac:dyDescent="0.25">
      <c r="A4745" s="4" t="s">
        <v>3945</v>
      </c>
      <c r="B4745" s="5">
        <v>335693345577</v>
      </c>
      <c r="C4745" s="4" t="s">
        <v>13345</v>
      </c>
      <c r="D4745" s="4" t="s">
        <v>3686</v>
      </c>
      <c r="E4745" s="6" t="s">
        <v>7878</v>
      </c>
      <c r="F4745" s="5">
        <f>decoded[[#This Row],[FRT_DEC]]-B4744</f>
        <v>3</v>
      </c>
      <c r="G4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INFO]]))),G4744)</f>
        <v>129</v>
      </c>
    </row>
    <row r="4746" spans="1:7" x14ac:dyDescent="0.25">
      <c r="A4746" s="4" t="s">
        <v>5476</v>
      </c>
      <c r="B4746" s="5">
        <v>335693345586</v>
      </c>
      <c r="C4746" s="4" t="s">
        <v>13346</v>
      </c>
      <c r="D4746" s="4" t="s">
        <v>7842</v>
      </c>
      <c r="E4746" s="6" t="s">
        <v>8006</v>
      </c>
      <c r="F4746" s="5">
        <f>decoded[[#This Row],[FRT_DEC]]-B4745</f>
        <v>9</v>
      </c>
      <c r="G4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INFO]]))),G4745)</f>
        <v>129</v>
      </c>
    </row>
    <row r="4747" spans="1:7" x14ac:dyDescent="0.25">
      <c r="A4747" s="4" t="s">
        <v>5477</v>
      </c>
      <c r="B4747" s="5">
        <v>335693345597</v>
      </c>
      <c r="C4747" s="4" t="s">
        <v>13347</v>
      </c>
      <c r="D4747" s="4" t="s">
        <v>241</v>
      </c>
      <c r="E4747" s="6" t="s">
        <v>2110</v>
      </c>
      <c r="F4747" s="5">
        <f>decoded[[#This Row],[FRT_DEC]]-B4746</f>
        <v>11</v>
      </c>
      <c r="G4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INFO]]))),G4746)</f>
        <v>129</v>
      </c>
    </row>
    <row r="4748" spans="1:7" x14ac:dyDescent="0.25">
      <c r="A4748" s="4" t="s">
        <v>5478</v>
      </c>
      <c r="B4748" s="5">
        <v>335693345599</v>
      </c>
      <c r="C4748" s="4" t="s">
        <v>13348</v>
      </c>
      <c r="D4748" s="4" t="s">
        <v>243</v>
      </c>
      <c r="E4748" s="6" t="s">
        <v>3984</v>
      </c>
      <c r="F4748" s="5">
        <f>decoded[[#This Row],[FRT_DEC]]-B4747</f>
        <v>2</v>
      </c>
      <c r="G4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INFO]]))),G4747)</f>
        <v>129</v>
      </c>
    </row>
    <row r="4749" spans="1:7" x14ac:dyDescent="0.25">
      <c r="A4749" s="4" t="s">
        <v>5479</v>
      </c>
      <c r="B4749" s="5">
        <v>335693345605</v>
      </c>
      <c r="C4749" s="4" t="s">
        <v>13349</v>
      </c>
      <c r="D4749" s="4" t="s">
        <v>1099</v>
      </c>
      <c r="E4749" s="6" t="s">
        <v>2093</v>
      </c>
      <c r="F4749" s="5">
        <f>decoded[[#This Row],[FRT_DEC]]-B4748</f>
        <v>6</v>
      </c>
      <c r="G4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INFO]]))),G4748)</f>
        <v>129</v>
      </c>
    </row>
    <row r="4750" spans="1:7" x14ac:dyDescent="0.25">
      <c r="A4750" s="4" t="s">
        <v>5480</v>
      </c>
      <c r="B4750" s="5">
        <v>335693345609</v>
      </c>
      <c r="C4750" s="4" t="s">
        <v>13350</v>
      </c>
      <c r="D4750" s="4" t="s">
        <v>72</v>
      </c>
      <c r="E4750" s="6" t="s">
        <v>2094</v>
      </c>
      <c r="F4750" s="5">
        <f>decoded[[#This Row],[FRT_DEC]]-B4749</f>
        <v>4</v>
      </c>
      <c r="G4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INFO]]))),G4749)</f>
        <v>129</v>
      </c>
    </row>
    <row r="4751" spans="1:7" x14ac:dyDescent="0.25">
      <c r="A4751" s="4" t="s">
        <v>5481</v>
      </c>
      <c r="B4751" s="5">
        <v>335693345615</v>
      </c>
      <c r="C4751" s="4" t="s">
        <v>13351</v>
      </c>
      <c r="D4751" s="4" t="s">
        <v>72</v>
      </c>
      <c r="E4751" s="6" t="s">
        <v>2095</v>
      </c>
      <c r="F4751" s="5">
        <f>decoded[[#This Row],[FRT_DEC]]-B4750</f>
        <v>6</v>
      </c>
      <c r="G4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INFO]]))),G4750)</f>
        <v>129</v>
      </c>
    </row>
    <row r="4752" spans="1:7" x14ac:dyDescent="0.25">
      <c r="A4752" s="4" t="s">
        <v>5482</v>
      </c>
      <c r="B4752" s="5">
        <v>335693345627</v>
      </c>
      <c r="C4752" s="4" t="s">
        <v>13352</v>
      </c>
      <c r="D4752" s="4" t="s">
        <v>246</v>
      </c>
      <c r="E4752" s="6" t="s">
        <v>13353</v>
      </c>
      <c r="F4752" s="5">
        <f>decoded[[#This Row],[FRT_DEC]]-B4751</f>
        <v>12</v>
      </c>
      <c r="G4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INFO]]))),G4751)</f>
        <v>129</v>
      </c>
    </row>
    <row r="4753" spans="1:7" x14ac:dyDescent="0.25">
      <c r="A4753" s="4" t="s">
        <v>5483</v>
      </c>
      <c r="B4753" s="5">
        <v>335693345632</v>
      </c>
      <c r="C4753" s="4" t="s">
        <v>13354</v>
      </c>
      <c r="D4753" s="4" t="s">
        <v>7938</v>
      </c>
      <c r="E4753" s="6" t="s">
        <v>8012</v>
      </c>
      <c r="F4753" s="5">
        <f>decoded[[#This Row],[FRT_DEC]]-B4752</f>
        <v>5</v>
      </c>
      <c r="G4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INFO]]))),G4752)</f>
        <v>129</v>
      </c>
    </row>
    <row r="4754" spans="1:7" x14ac:dyDescent="0.25">
      <c r="A4754" s="4" t="s">
        <v>5484</v>
      </c>
      <c r="B4754" s="5">
        <v>335693346025</v>
      </c>
      <c r="C4754" s="4" t="s">
        <v>13355</v>
      </c>
      <c r="D4754" s="4" t="s">
        <v>7842</v>
      </c>
      <c r="E4754" s="6" t="s">
        <v>8130</v>
      </c>
      <c r="F4754" s="5">
        <f>decoded[[#This Row],[FRT_DEC]]-B4753</f>
        <v>393</v>
      </c>
      <c r="G4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INFO]]))),G4753)</f>
        <v>129</v>
      </c>
    </row>
    <row r="4755" spans="1:7" x14ac:dyDescent="0.25">
      <c r="A4755" s="4" t="s">
        <v>5485</v>
      </c>
      <c r="B4755" s="5">
        <v>335693346032</v>
      </c>
      <c r="C4755" s="4" t="s">
        <v>13356</v>
      </c>
      <c r="D4755" s="4" t="s">
        <v>1099</v>
      </c>
      <c r="E4755" s="6" t="s">
        <v>2096</v>
      </c>
      <c r="F4755" s="5">
        <f>decoded[[#This Row],[FRT_DEC]]-B4754</f>
        <v>7</v>
      </c>
      <c r="G4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INFO]]))),G4754)</f>
        <v>129</v>
      </c>
    </row>
    <row r="4756" spans="1:7" x14ac:dyDescent="0.25">
      <c r="A4756" s="4" t="s">
        <v>5486</v>
      </c>
      <c r="B4756" s="5">
        <v>335693346038</v>
      </c>
      <c r="C4756" s="4" t="s">
        <v>13357</v>
      </c>
      <c r="D4756" s="4" t="s">
        <v>72</v>
      </c>
      <c r="E4756" s="6" t="s">
        <v>2097</v>
      </c>
      <c r="F4756" s="5">
        <f>decoded[[#This Row],[FRT_DEC]]-B4755</f>
        <v>6</v>
      </c>
      <c r="G4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INFO]]))),G4755)</f>
        <v>129</v>
      </c>
    </row>
    <row r="4757" spans="1:7" x14ac:dyDescent="0.25">
      <c r="A4757" s="4" t="s">
        <v>5487</v>
      </c>
      <c r="B4757" s="5">
        <v>335693346049</v>
      </c>
      <c r="C4757" s="4" t="s">
        <v>13358</v>
      </c>
      <c r="D4757" s="4" t="s">
        <v>3672</v>
      </c>
      <c r="E4757" s="6" t="s">
        <v>5817</v>
      </c>
      <c r="F4757" s="5">
        <f>decoded[[#This Row],[FRT_DEC]]-B4756</f>
        <v>11</v>
      </c>
      <c r="G4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INFO]]))),G4756)</f>
        <v>129</v>
      </c>
    </row>
    <row r="4758" spans="1:7" x14ac:dyDescent="0.25">
      <c r="A4758" s="4" t="s">
        <v>5488</v>
      </c>
      <c r="B4758" s="5">
        <v>335693346861</v>
      </c>
      <c r="C4758" s="4" t="s">
        <v>13359</v>
      </c>
      <c r="D4758" s="4" t="s">
        <v>262</v>
      </c>
      <c r="E4758" s="6" t="s">
        <v>5819</v>
      </c>
      <c r="F4758" s="5">
        <f>decoded[[#This Row],[FRT_DEC]]-B4757</f>
        <v>812</v>
      </c>
      <c r="G4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INFO]]))),G4757)</f>
        <v>129</v>
      </c>
    </row>
    <row r="4759" spans="1:7" x14ac:dyDescent="0.25">
      <c r="A4759" s="4" t="s">
        <v>5489</v>
      </c>
      <c r="B4759" s="5">
        <v>335693346866</v>
      </c>
      <c r="C4759" s="4" t="s">
        <v>13360</v>
      </c>
      <c r="D4759" s="4" t="s">
        <v>7938</v>
      </c>
      <c r="E4759" s="6" t="s">
        <v>8136</v>
      </c>
      <c r="F4759" s="5">
        <f>decoded[[#This Row],[FRT_DEC]]-B4758</f>
        <v>5</v>
      </c>
      <c r="G4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INFO]]))),G4758)</f>
        <v>129</v>
      </c>
    </row>
    <row r="4760" spans="1:7" x14ac:dyDescent="0.25">
      <c r="A4760" s="4" t="s">
        <v>5490</v>
      </c>
      <c r="B4760" s="5">
        <v>335693348133</v>
      </c>
      <c r="C4760" s="4" t="s">
        <v>13361</v>
      </c>
      <c r="D4760" s="4" t="s">
        <v>84</v>
      </c>
      <c r="E4760" s="6" t="s">
        <v>3977</v>
      </c>
      <c r="F4760" s="5">
        <f>decoded[[#This Row],[FRT_DEC]]-B4759</f>
        <v>1267</v>
      </c>
      <c r="G4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INFO]]))),G4759)</f>
        <v>129</v>
      </c>
    </row>
    <row r="4761" spans="1:7" x14ac:dyDescent="0.25">
      <c r="A4761" s="4" t="s">
        <v>5491</v>
      </c>
      <c r="B4761" s="5">
        <v>335693348136</v>
      </c>
      <c r="C4761" s="4" t="s">
        <v>13362</v>
      </c>
      <c r="D4761" s="4" t="s">
        <v>3684</v>
      </c>
      <c r="E4761" s="6" t="s">
        <v>13363</v>
      </c>
      <c r="F4761" s="5">
        <f>decoded[[#This Row],[FRT_DEC]]-B4760</f>
        <v>3</v>
      </c>
      <c r="G4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INFO]]))),G4760)</f>
        <v>129</v>
      </c>
    </row>
    <row r="4762" spans="1:7" x14ac:dyDescent="0.25">
      <c r="A4762" s="4" t="s">
        <v>5492</v>
      </c>
      <c r="B4762" s="5">
        <v>335693348138</v>
      </c>
      <c r="C4762" s="4" t="s">
        <v>13364</v>
      </c>
      <c r="D4762" s="4" t="s">
        <v>3684</v>
      </c>
      <c r="E4762" s="6" t="s">
        <v>7879</v>
      </c>
      <c r="F4762" s="5">
        <f>decoded[[#This Row],[FRT_DEC]]-B4761</f>
        <v>2</v>
      </c>
      <c r="G4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INFO]]))),G4761)</f>
        <v>129</v>
      </c>
    </row>
    <row r="4763" spans="1:7" x14ac:dyDescent="0.25">
      <c r="A4763" s="4" t="s">
        <v>5493</v>
      </c>
      <c r="B4763" s="5">
        <v>335693348159</v>
      </c>
      <c r="C4763" s="4" t="s">
        <v>13365</v>
      </c>
      <c r="D4763" s="4" t="s">
        <v>85</v>
      </c>
      <c r="E4763" s="6" t="s">
        <v>263</v>
      </c>
      <c r="F4763" s="5">
        <f>decoded[[#This Row],[FRT_DEC]]-B4762</f>
        <v>21</v>
      </c>
      <c r="G4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INFO]]))),G4762)</f>
        <v>129</v>
      </c>
    </row>
    <row r="4764" spans="1:7" x14ac:dyDescent="0.25">
      <c r="A4764" s="4" t="s">
        <v>5494</v>
      </c>
      <c r="B4764" s="5">
        <v>335693348300</v>
      </c>
      <c r="C4764" s="4" t="s">
        <v>13366</v>
      </c>
      <c r="D4764" s="4" t="s">
        <v>87</v>
      </c>
      <c r="E4764" s="6" t="s">
        <v>3695</v>
      </c>
      <c r="F4764" s="5">
        <f>decoded[[#This Row],[FRT_DEC]]-B4763</f>
        <v>141</v>
      </c>
      <c r="G4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INFO]]))),G4763)</f>
        <v>129</v>
      </c>
    </row>
    <row r="4765" spans="1:7" x14ac:dyDescent="0.25">
      <c r="A4765" s="4" t="s">
        <v>5495</v>
      </c>
      <c r="B4765" s="5">
        <v>335693348466</v>
      </c>
      <c r="C4765" s="4" t="s">
        <v>13367</v>
      </c>
      <c r="D4765" s="4" t="s">
        <v>43</v>
      </c>
      <c r="E4765" s="6" t="s">
        <v>3920</v>
      </c>
      <c r="F4765" s="5">
        <f>decoded[[#This Row],[FRT_DEC]]-B4764</f>
        <v>166</v>
      </c>
      <c r="G4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INFO]]))),G4764)</f>
        <v>129</v>
      </c>
    </row>
    <row r="4766" spans="1:7" x14ac:dyDescent="0.25">
      <c r="A4766" s="4" t="s">
        <v>5496</v>
      </c>
      <c r="B4766" s="5">
        <v>335693348468</v>
      </c>
      <c r="C4766" s="4" t="s">
        <v>13368</v>
      </c>
      <c r="D4766" s="4" t="s">
        <v>3685</v>
      </c>
      <c r="E4766" s="6" t="s">
        <v>13369</v>
      </c>
      <c r="F4766" s="5">
        <f>decoded[[#This Row],[FRT_DEC]]-B4765</f>
        <v>2</v>
      </c>
      <c r="G4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INFO]]))),G4765)</f>
        <v>129</v>
      </c>
    </row>
    <row r="4767" spans="1:7" x14ac:dyDescent="0.25">
      <c r="A4767" s="4" t="s">
        <v>5497</v>
      </c>
      <c r="B4767" s="5">
        <v>335693348472</v>
      </c>
      <c r="C4767" s="4" t="s">
        <v>13370</v>
      </c>
      <c r="D4767" s="4" t="s">
        <v>3685</v>
      </c>
      <c r="E4767" s="6" t="s">
        <v>7880</v>
      </c>
      <c r="F4767" s="5">
        <f>decoded[[#This Row],[FRT_DEC]]-B4766</f>
        <v>4</v>
      </c>
      <c r="G4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INFO]]))),G4766)</f>
        <v>129</v>
      </c>
    </row>
    <row r="4768" spans="1:7" x14ac:dyDescent="0.25">
      <c r="A4768" s="4" t="s">
        <v>5498</v>
      </c>
      <c r="B4768" s="5">
        <v>335693348487</v>
      </c>
      <c r="C4768" s="4" t="s">
        <v>13371</v>
      </c>
      <c r="D4768" s="4" t="s">
        <v>7842</v>
      </c>
      <c r="E4768" s="6" t="s">
        <v>7845</v>
      </c>
      <c r="F4768" s="5">
        <f>decoded[[#This Row],[FRT_DEC]]-B4767</f>
        <v>15</v>
      </c>
      <c r="G4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INFO]]))),G4767)</f>
        <v>129</v>
      </c>
    </row>
    <row r="4769" spans="1:7" x14ac:dyDescent="0.25">
      <c r="A4769" s="4" t="s">
        <v>5499</v>
      </c>
      <c r="B4769" s="5">
        <v>335693348494</v>
      </c>
      <c r="C4769" s="4" t="s">
        <v>13372</v>
      </c>
      <c r="D4769" s="4" t="s">
        <v>7938</v>
      </c>
      <c r="E4769" s="6" t="s">
        <v>8149</v>
      </c>
      <c r="F4769" s="5">
        <f>decoded[[#This Row],[FRT_DEC]]-B4768</f>
        <v>7</v>
      </c>
      <c r="G4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INFO]]))),G4768)</f>
        <v>129</v>
      </c>
    </row>
    <row r="4770" spans="1:7" x14ac:dyDescent="0.25">
      <c r="A4770" s="4" t="s">
        <v>5500</v>
      </c>
      <c r="B4770" s="5">
        <v>335693348498</v>
      </c>
      <c r="C4770" s="4" t="s">
        <v>13373</v>
      </c>
      <c r="D4770" s="4" t="s">
        <v>7842</v>
      </c>
      <c r="E4770" s="6" t="s">
        <v>8151</v>
      </c>
      <c r="F4770" s="5">
        <f>decoded[[#This Row],[FRT_DEC]]-B4769</f>
        <v>4</v>
      </c>
      <c r="G4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INFO]]))),G4769)</f>
        <v>129</v>
      </c>
    </row>
    <row r="4771" spans="1:7" x14ac:dyDescent="0.25">
      <c r="A4771" s="4" t="s">
        <v>5501</v>
      </c>
      <c r="B4771" s="5">
        <v>335693348510</v>
      </c>
      <c r="C4771" s="4" t="s">
        <v>13374</v>
      </c>
      <c r="D4771" s="4" t="s">
        <v>1099</v>
      </c>
      <c r="E4771" s="6" t="s">
        <v>2098</v>
      </c>
      <c r="F4771" s="5">
        <f>decoded[[#This Row],[FRT_DEC]]-B4770</f>
        <v>12</v>
      </c>
      <c r="G4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INFO]]))),G4770)</f>
        <v>129</v>
      </c>
    </row>
    <row r="4772" spans="1:7" x14ac:dyDescent="0.25">
      <c r="A4772" s="4" t="s">
        <v>5502</v>
      </c>
      <c r="B4772" s="5">
        <v>335693348516</v>
      </c>
      <c r="C4772" s="4" t="s">
        <v>13375</v>
      </c>
      <c r="D4772" s="4" t="s">
        <v>72</v>
      </c>
      <c r="E4772" s="6" t="s">
        <v>2099</v>
      </c>
      <c r="F4772" s="5">
        <f>decoded[[#This Row],[FRT_DEC]]-B4771</f>
        <v>6</v>
      </c>
      <c r="G4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INFO]]))),G4771)</f>
        <v>129</v>
      </c>
    </row>
    <row r="4773" spans="1:7" x14ac:dyDescent="0.25">
      <c r="A4773" s="4" t="s">
        <v>5503</v>
      </c>
      <c r="B4773" s="5">
        <v>335693348537</v>
      </c>
      <c r="C4773" s="4" t="s">
        <v>13376</v>
      </c>
      <c r="D4773" s="4" t="s">
        <v>1099</v>
      </c>
      <c r="E4773" s="6" t="s">
        <v>2100</v>
      </c>
      <c r="F4773" s="5">
        <f>decoded[[#This Row],[FRT_DEC]]-B4772</f>
        <v>21</v>
      </c>
      <c r="G4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INFO]]))),G4772)</f>
        <v>129</v>
      </c>
    </row>
    <row r="4774" spans="1:7" x14ac:dyDescent="0.25">
      <c r="A4774" s="4" t="s">
        <v>5504</v>
      </c>
      <c r="B4774" s="5">
        <v>335693348544</v>
      </c>
      <c r="C4774" s="4" t="s">
        <v>13377</v>
      </c>
      <c r="D4774" s="4" t="s">
        <v>72</v>
      </c>
      <c r="E4774" s="6" t="s">
        <v>2101</v>
      </c>
      <c r="F4774" s="5">
        <f>decoded[[#This Row],[FRT_DEC]]-B4773</f>
        <v>7</v>
      </c>
      <c r="G4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INFO]]))),G4773)</f>
        <v>129</v>
      </c>
    </row>
    <row r="4775" spans="1:7" x14ac:dyDescent="0.25">
      <c r="A4775" s="4" t="s">
        <v>5505</v>
      </c>
      <c r="B4775" s="5">
        <v>335693348565</v>
      </c>
      <c r="C4775" s="4" t="s">
        <v>13378</v>
      </c>
      <c r="D4775" s="4" t="s">
        <v>1099</v>
      </c>
      <c r="E4775" s="6" t="s">
        <v>2102</v>
      </c>
      <c r="F4775" s="5">
        <f>decoded[[#This Row],[FRT_DEC]]-B4774</f>
        <v>21</v>
      </c>
      <c r="G4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INFO]]))),G4774)</f>
        <v>129</v>
      </c>
    </row>
    <row r="4776" spans="1:7" x14ac:dyDescent="0.25">
      <c r="A4776" s="4" t="s">
        <v>3946</v>
      </c>
      <c r="B4776" s="5">
        <v>335693348571</v>
      </c>
      <c r="C4776" s="4" t="s">
        <v>13379</v>
      </c>
      <c r="D4776" s="4" t="s">
        <v>72</v>
      </c>
      <c r="E4776" s="6" t="s">
        <v>2103</v>
      </c>
      <c r="F4776" s="5">
        <f>decoded[[#This Row],[FRT_DEC]]-B4775</f>
        <v>6</v>
      </c>
      <c r="G4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INFO]]))),G4775)</f>
        <v>129</v>
      </c>
    </row>
    <row r="4777" spans="1:7" x14ac:dyDescent="0.25">
      <c r="A4777" s="4" t="s">
        <v>3947</v>
      </c>
      <c r="B4777" s="5">
        <v>335693348595</v>
      </c>
      <c r="C4777" s="4" t="s">
        <v>13380</v>
      </c>
      <c r="D4777" s="4" t="s">
        <v>40</v>
      </c>
      <c r="E4777" s="6" t="s">
        <v>2042</v>
      </c>
      <c r="F4777" s="5">
        <f>decoded[[#This Row],[FRT_DEC]]-B4776</f>
        <v>24</v>
      </c>
      <c r="G4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INFO]]))),G4776)</f>
        <v>129</v>
      </c>
    </row>
    <row r="4778" spans="1:7" x14ac:dyDescent="0.25">
      <c r="A4778" s="4" t="s">
        <v>5506</v>
      </c>
      <c r="B4778" s="5">
        <v>335693348598</v>
      </c>
      <c r="C4778" s="4" t="s">
        <v>13381</v>
      </c>
      <c r="D4778" s="4" t="s">
        <v>2043</v>
      </c>
      <c r="E4778" s="6" t="s">
        <v>13382</v>
      </c>
      <c r="F4778" s="5">
        <f>decoded[[#This Row],[FRT_DEC]]-B4777</f>
        <v>3</v>
      </c>
      <c r="G4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INFO]]))),G4777)</f>
        <v>129</v>
      </c>
    </row>
    <row r="4779" spans="1:7" ht="30" x14ac:dyDescent="0.25">
      <c r="A4779" s="4" t="s">
        <v>5507</v>
      </c>
      <c r="B4779" s="5">
        <v>335693348619</v>
      </c>
      <c r="C4779" s="4" t="s">
        <v>13383</v>
      </c>
      <c r="D4779" s="4" t="s">
        <v>241</v>
      </c>
      <c r="E4779" s="6" t="s">
        <v>2111</v>
      </c>
      <c r="F4779" s="5">
        <f>decoded[[#This Row],[FRT_DEC]]-B4778</f>
        <v>21</v>
      </c>
      <c r="G4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INFO]]))),G4778)</f>
        <v>129</v>
      </c>
    </row>
    <row r="4780" spans="1:7" x14ac:dyDescent="0.25">
      <c r="A4780" s="4" t="s">
        <v>5508</v>
      </c>
      <c r="B4780" s="5">
        <v>335693348622</v>
      </c>
      <c r="C4780" s="4" t="s">
        <v>13384</v>
      </c>
      <c r="D4780" s="4" t="s">
        <v>243</v>
      </c>
      <c r="E4780" s="6" t="s">
        <v>3939</v>
      </c>
      <c r="F4780" s="5">
        <f>decoded[[#This Row],[FRT_DEC]]-B4779</f>
        <v>3</v>
      </c>
      <c r="G4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INFO]]))),G4779)</f>
        <v>129</v>
      </c>
    </row>
    <row r="4781" spans="1:7" x14ac:dyDescent="0.25">
      <c r="A4781" s="4" t="s">
        <v>5509</v>
      </c>
      <c r="B4781" s="5">
        <v>335693348667</v>
      </c>
      <c r="C4781" s="4" t="s">
        <v>13385</v>
      </c>
      <c r="D4781" s="4" t="s">
        <v>40</v>
      </c>
      <c r="E4781" s="6" t="s">
        <v>44</v>
      </c>
      <c r="F4781" s="5">
        <f>decoded[[#This Row],[FRT_DEC]]-B4780</f>
        <v>45</v>
      </c>
      <c r="G4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INFO]]))),G4780)</f>
        <v>129</v>
      </c>
    </row>
    <row r="4782" spans="1:7" x14ac:dyDescent="0.25">
      <c r="A4782" s="4" t="s">
        <v>5510</v>
      </c>
      <c r="B4782" s="5">
        <v>335693348673</v>
      </c>
      <c r="C4782" s="4" t="s">
        <v>13386</v>
      </c>
      <c r="D4782" s="4" t="s">
        <v>246</v>
      </c>
      <c r="E4782" s="6" t="s">
        <v>13387</v>
      </c>
      <c r="F4782" s="5">
        <f>decoded[[#This Row],[FRT_DEC]]-B4781</f>
        <v>6</v>
      </c>
      <c r="G4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INFO]]))),G4781)</f>
        <v>129</v>
      </c>
    </row>
    <row r="4783" spans="1:7" x14ac:dyDescent="0.25">
      <c r="A4783" s="4" t="s">
        <v>5511</v>
      </c>
      <c r="B4783" s="5">
        <v>335693348679</v>
      </c>
      <c r="C4783" s="4" t="s">
        <v>13388</v>
      </c>
      <c r="D4783" s="4" t="s">
        <v>1099</v>
      </c>
      <c r="E4783" s="6" t="s">
        <v>2104</v>
      </c>
      <c r="F4783" s="5">
        <f>decoded[[#This Row],[FRT_DEC]]-B4782</f>
        <v>6</v>
      </c>
      <c r="G4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INFO]]))),G4782)</f>
        <v>129</v>
      </c>
    </row>
    <row r="4784" spans="1:7" x14ac:dyDescent="0.25">
      <c r="A4784" s="4" t="s">
        <v>5512</v>
      </c>
      <c r="B4784" s="5">
        <v>335693348684</v>
      </c>
      <c r="C4784" s="4" t="s">
        <v>13389</v>
      </c>
      <c r="D4784" s="4" t="s">
        <v>1099</v>
      </c>
      <c r="E4784" s="6" t="s">
        <v>2105</v>
      </c>
      <c r="F4784" s="5">
        <f>decoded[[#This Row],[FRT_DEC]]-B4783</f>
        <v>5</v>
      </c>
      <c r="G4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INFO]]))),G4783)</f>
        <v>129</v>
      </c>
    </row>
    <row r="4785" spans="1:7" x14ac:dyDescent="0.25">
      <c r="A4785" s="4" t="s">
        <v>5513</v>
      </c>
      <c r="B4785" s="5">
        <v>335693348697</v>
      </c>
      <c r="C4785" s="4" t="s">
        <v>13390</v>
      </c>
      <c r="D4785" s="4" t="s">
        <v>72</v>
      </c>
      <c r="E4785" s="6" t="s">
        <v>2092</v>
      </c>
      <c r="F4785" s="5">
        <f>decoded[[#This Row],[FRT_DEC]]-B4784</f>
        <v>13</v>
      </c>
      <c r="G4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INFO]]))),G4784)</f>
        <v>129</v>
      </c>
    </row>
    <row r="4786" spans="1:7" x14ac:dyDescent="0.25">
      <c r="A4786" s="4" t="s">
        <v>5514</v>
      </c>
      <c r="B4786" s="5">
        <v>335693349029</v>
      </c>
      <c r="C4786" s="4" t="s">
        <v>13391</v>
      </c>
      <c r="D4786" s="4" t="s">
        <v>2045</v>
      </c>
      <c r="E4786" s="6" t="s">
        <v>8267</v>
      </c>
      <c r="F4786" s="5">
        <f>decoded[[#This Row],[FRT_DEC]]-B4785</f>
        <v>332</v>
      </c>
      <c r="G4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INFO]]))),G4785)</f>
        <v>129</v>
      </c>
    </row>
    <row r="4787" spans="1:7" x14ac:dyDescent="0.25">
      <c r="A4787" s="4" t="s">
        <v>5515</v>
      </c>
      <c r="B4787" s="5">
        <v>335693349204</v>
      </c>
      <c r="C4787" s="4" t="s">
        <v>13392</v>
      </c>
      <c r="D4787" s="4" t="s">
        <v>249</v>
      </c>
      <c r="E4787" s="6" t="s">
        <v>6953</v>
      </c>
      <c r="F4787" s="5">
        <f>decoded[[#This Row],[FRT_DEC]]-B4786</f>
        <v>175</v>
      </c>
      <c r="G4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INFO]]))),G4786)</f>
        <v>129</v>
      </c>
    </row>
    <row r="4788" spans="1:7" x14ac:dyDescent="0.25">
      <c r="A4788" s="4" t="s">
        <v>5516</v>
      </c>
      <c r="B4788" s="5">
        <v>335693349232</v>
      </c>
      <c r="C4788" s="4" t="s">
        <v>13393</v>
      </c>
      <c r="D4788" s="4" t="s">
        <v>1099</v>
      </c>
      <c r="E4788" s="6" t="s">
        <v>2093</v>
      </c>
      <c r="F4788" s="5">
        <f>decoded[[#This Row],[FRT_DEC]]-B4787</f>
        <v>28</v>
      </c>
      <c r="G4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INFO]]))),G4787)</f>
        <v>129</v>
      </c>
    </row>
    <row r="4789" spans="1:7" x14ac:dyDescent="0.25">
      <c r="A4789" s="4" t="s">
        <v>5517</v>
      </c>
      <c r="B4789" s="5">
        <v>335693349238</v>
      </c>
      <c r="C4789" s="4" t="s">
        <v>13394</v>
      </c>
      <c r="D4789" s="4" t="s">
        <v>1099</v>
      </c>
      <c r="E4789" s="6" t="s">
        <v>2106</v>
      </c>
      <c r="F4789" s="5">
        <f>decoded[[#This Row],[FRT_DEC]]-B4788</f>
        <v>6</v>
      </c>
      <c r="G4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INFO]]))),G4788)</f>
        <v>129</v>
      </c>
    </row>
    <row r="4790" spans="1:7" x14ac:dyDescent="0.25">
      <c r="A4790" s="4" t="s">
        <v>5518</v>
      </c>
      <c r="B4790" s="5">
        <v>335693349250</v>
      </c>
      <c r="C4790" s="4" t="s">
        <v>13395</v>
      </c>
      <c r="D4790" s="4" t="s">
        <v>40</v>
      </c>
      <c r="E4790" s="6" t="s">
        <v>328</v>
      </c>
      <c r="F4790" s="5">
        <f>decoded[[#This Row],[FRT_DEC]]-B4789</f>
        <v>12</v>
      </c>
      <c r="G4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INFO]]))),G4789)</f>
        <v>129</v>
      </c>
    </row>
    <row r="4791" spans="1:7" x14ac:dyDescent="0.25">
      <c r="A4791" s="4" t="s">
        <v>5519</v>
      </c>
      <c r="B4791" s="5">
        <v>335693349253</v>
      </c>
      <c r="C4791" s="4" t="s">
        <v>13396</v>
      </c>
      <c r="D4791" s="4" t="s">
        <v>330</v>
      </c>
      <c r="E4791" s="6" t="s">
        <v>13397</v>
      </c>
      <c r="F4791" s="5">
        <f>decoded[[#This Row],[FRT_DEC]]-B4790</f>
        <v>3</v>
      </c>
      <c r="G4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INFO]]))),G4790)</f>
        <v>129</v>
      </c>
    </row>
    <row r="4792" spans="1:7" x14ac:dyDescent="0.25">
      <c r="A4792" s="4" t="s">
        <v>5520</v>
      </c>
      <c r="B4792" s="5">
        <v>335693349276</v>
      </c>
      <c r="C4792" s="4" t="s">
        <v>13398</v>
      </c>
      <c r="D4792" s="4" t="s">
        <v>40</v>
      </c>
      <c r="E4792" s="6" t="s">
        <v>724</v>
      </c>
      <c r="F4792" s="5">
        <f>decoded[[#This Row],[FRT_DEC]]-B4791</f>
        <v>23</v>
      </c>
      <c r="G4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INFO]]))),G4791)</f>
        <v>129</v>
      </c>
    </row>
    <row r="4793" spans="1:7" x14ac:dyDescent="0.25">
      <c r="A4793" s="4" t="s">
        <v>5521</v>
      </c>
      <c r="B4793" s="5">
        <v>335693349288</v>
      </c>
      <c r="C4793" s="4" t="s">
        <v>13399</v>
      </c>
      <c r="D4793" s="4" t="s">
        <v>40</v>
      </c>
      <c r="E4793" s="6" t="s">
        <v>45</v>
      </c>
      <c r="F4793" s="5">
        <f>decoded[[#This Row],[FRT_DEC]]-B4792</f>
        <v>12</v>
      </c>
      <c r="G4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INFO]]))),G4792)</f>
        <v>129</v>
      </c>
    </row>
    <row r="4794" spans="1:7" x14ac:dyDescent="0.25">
      <c r="A4794" s="4" t="s">
        <v>5522</v>
      </c>
      <c r="B4794" s="5">
        <v>335693349292</v>
      </c>
      <c r="C4794" s="4" t="s">
        <v>13400</v>
      </c>
      <c r="D4794" s="4" t="s">
        <v>46</v>
      </c>
      <c r="E4794" s="6" t="s">
        <v>6961</v>
      </c>
      <c r="F4794" s="5">
        <f>decoded[[#This Row],[FRT_DEC]]-B4793</f>
        <v>4</v>
      </c>
      <c r="G4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INFO]]))),G4793)</f>
        <v>129</v>
      </c>
    </row>
    <row r="4795" spans="1:7" x14ac:dyDescent="0.25">
      <c r="A4795" s="4" t="s">
        <v>5523</v>
      </c>
      <c r="B4795" s="5">
        <v>335693349298</v>
      </c>
      <c r="C4795" s="4" t="s">
        <v>13401</v>
      </c>
      <c r="D4795" s="4" t="s">
        <v>72</v>
      </c>
      <c r="E4795" s="6" t="s">
        <v>3683</v>
      </c>
      <c r="F4795" s="5">
        <f>decoded[[#This Row],[FRT_DEC]]-B4794</f>
        <v>6</v>
      </c>
      <c r="G4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INFO]]))),G4794)</f>
        <v>129</v>
      </c>
    </row>
    <row r="4796" spans="1:7" x14ac:dyDescent="0.25">
      <c r="A4796" s="4" t="s">
        <v>5524</v>
      </c>
      <c r="B4796" s="5">
        <v>335693349303</v>
      </c>
      <c r="C4796" s="4" t="s">
        <v>13402</v>
      </c>
      <c r="D4796" s="4" t="s">
        <v>72</v>
      </c>
      <c r="E4796" s="6" t="s">
        <v>2088</v>
      </c>
      <c r="F4796" s="5">
        <f>decoded[[#This Row],[FRT_DEC]]-B4795</f>
        <v>5</v>
      </c>
      <c r="G4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INFO]]))),G4795)</f>
        <v>129</v>
      </c>
    </row>
    <row r="4797" spans="1:7" x14ac:dyDescent="0.25">
      <c r="A4797" s="4" t="s">
        <v>5525</v>
      </c>
      <c r="B4797" s="5">
        <v>335693349317</v>
      </c>
      <c r="C4797" s="4" t="s">
        <v>13403</v>
      </c>
      <c r="D4797" s="4" t="s">
        <v>72</v>
      </c>
      <c r="E4797" s="6" t="s">
        <v>2107</v>
      </c>
      <c r="F4797" s="5">
        <f>decoded[[#This Row],[FRT_DEC]]-B4796</f>
        <v>14</v>
      </c>
      <c r="G4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INFO]]))),G4796)</f>
        <v>129</v>
      </c>
    </row>
    <row r="4798" spans="1:7" x14ac:dyDescent="0.25">
      <c r="A4798" s="4" t="s">
        <v>5526</v>
      </c>
      <c r="B4798" s="5">
        <v>335693350078</v>
      </c>
      <c r="C4798" s="4" t="s">
        <v>13404</v>
      </c>
      <c r="D4798" s="4" t="s">
        <v>7938</v>
      </c>
      <c r="E4798" s="6" t="s">
        <v>8184</v>
      </c>
      <c r="F4798" s="5">
        <f>decoded[[#This Row],[FRT_DEC]]-B4797</f>
        <v>761</v>
      </c>
      <c r="G4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INFO]]))),G4797)</f>
        <v>129</v>
      </c>
    </row>
    <row r="4799" spans="1:7" x14ac:dyDescent="0.25">
      <c r="A4799" s="4" t="s">
        <v>5527</v>
      </c>
      <c r="B4799" s="5">
        <v>335693350575</v>
      </c>
      <c r="C4799" s="4" t="s">
        <v>13405</v>
      </c>
      <c r="D4799" s="4" t="s">
        <v>7842</v>
      </c>
      <c r="E4799" s="6" t="s">
        <v>7989</v>
      </c>
      <c r="F4799" s="5">
        <f>decoded[[#This Row],[FRT_DEC]]-B4798</f>
        <v>497</v>
      </c>
      <c r="G4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INFO]]))),G4798)</f>
        <v>129</v>
      </c>
    </row>
    <row r="4800" spans="1:7" x14ac:dyDescent="0.25">
      <c r="A4800" s="4" t="s">
        <v>5528</v>
      </c>
      <c r="B4800" s="5">
        <v>335693350581</v>
      </c>
      <c r="C4800" s="4" t="s">
        <v>13406</v>
      </c>
      <c r="D4800" s="4" t="s">
        <v>2044</v>
      </c>
      <c r="E4800" s="6" t="s">
        <v>3931</v>
      </c>
      <c r="F4800" s="5">
        <f>decoded[[#This Row],[FRT_DEC]]-B4799</f>
        <v>6</v>
      </c>
      <c r="G4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INFO]]))),G4799)</f>
        <v>129</v>
      </c>
    </row>
    <row r="4801" spans="1:7" x14ac:dyDescent="0.25">
      <c r="A4801" s="4" t="s">
        <v>5529</v>
      </c>
      <c r="B4801" s="5">
        <v>335693350586</v>
      </c>
      <c r="C4801" s="4" t="s">
        <v>13407</v>
      </c>
      <c r="D4801" s="4" t="s">
        <v>7938</v>
      </c>
      <c r="E4801" s="6" t="s">
        <v>7991</v>
      </c>
      <c r="F4801" s="5">
        <f>decoded[[#This Row],[FRT_DEC]]-B4800</f>
        <v>5</v>
      </c>
      <c r="G4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INFO]]))),G4800)</f>
        <v>129</v>
      </c>
    </row>
    <row r="4802" spans="1:7" x14ac:dyDescent="0.25">
      <c r="A4802" s="4" t="s">
        <v>5530</v>
      </c>
      <c r="B4802" s="5">
        <v>335693352765</v>
      </c>
      <c r="C4802" s="4" t="s">
        <v>13408</v>
      </c>
      <c r="D4802" s="4" t="s">
        <v>7842</v>
      </c>
      <c r="E4802" s="6" t="s">
        <v>7936</v>
      </c>
      <c r="F4802" s="5">
        <f>decoded[[#This Row],[FRT_DEC]]-B4801</f>
        <v>2179</v>
      </c>
      <c r="G4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INFO]]))),G4801)</f>
        <v>129</v>
      </c>
    </row>
    <row r="4803" spans="1:7" x14ac:dyDescent="0.25">
      <c r="A4803" s="4" t="s">
        <v>5531</v>
      </c>
      <c r="B4803" s="5">
        <v>335693353517</v>
      </c>
      <c r="C4803" s="4" t="s">
        <v>13409</v>
      </c>
      <c r="D4803" s="4" t="s">
        <v>7938</v>
      </c>
      <c r="E4803" s="6" t="s">
        <v>7939</v>
      </c>
      <c r="F4803" s="5">
        <f>decoded[[#This Row],[FRT_DEC]]-B4802</f>
        <v>752</v>
      </c>
      <c r="G4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INFO]]))),G4802)</f>
        <v>129</v>
      </c>
    </row>
    <row r="4804" spans="1:7" x14ac:dyDescent="0.25">
      <c r="A4804" s="4" t="s">
        <v>5532</v>
      </c>
      <c r="B4804" s="5">
        <v>335693361016</v>
      </c>
      <c r="C4804" s="4" t="s">
        <v>13410</v>
      </c>
      <c r="D4804" s="4" t="s">
        <v>7842</v>
      </c>
      <c r="E4804" s="6" t="s">
        <v>7989</v>
      </c>
      <c r="F4804" s="5">
        <f>decoded[[#This Row],[FRT_DEC]]-B4803</f>
        <v>7499</v>
      </c>
      <c r="G4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INFO]]))),G4803)</f>
        <v>129</v>
      </c>
    </row>
    <row r="4805" spans="1:7" x14ac:dyDescent="0.25">
      <c r="A4805" s="4" t="s">
        <v>5533</v>
      </c>
      <c r="B4805" s="5">
        <v>335693361021</v>
      </c>
      <c r="C4805" s="4" t="s">
        <v>13411</v>
      </c>
      <c r="D4805" s="4" t="s">
        <v>292</v>
      </c>
      <c r="E4805" s="6" t="s">
        <v>13412</v>
      </c>
      <c r="F4805" s="5">
        <f>decoded[[#This Row],[FRT_DEC]]-B4804</f>
        <v>5</v>
      </c>
      <c r="G4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INFO]]))),G4804)</f>
        <v>129</v>
      </c>
    </row>
    <row r="4806" spans="1:7" x14ac:dyDescent="0.25">
      <c r="A4806" s="4" t="s">
        <v>5534</v>
      </c>
      <c r="B4806" s="5">
        <v>335693361026</v>
      </c>
      <c r="C4806" s="4" t="s">
        <v>13413</v>
      </c>
      <c r="D4806" s="4" t="s">
        <v>216</v>
      </c>
      <c r="E4806" s="6" t="s">
        <v>3970</v>
      </c>
      <c r="F4806" s="5">
        <f>decoded[[#This Row],[FRT_DEC]]-B4805</f>
        <v>5</v>
      </c>
      <c r="G4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INFO]]))),G4805)</f>
        <v>129</v>
      </c>
    </row>
    <row r="4807" spans="1:7" x14ac:dyDescent="0.25">
      <c r="A4807" s="4" t="s">
        <v>5535</v>
      </c>
      <c r="B4807" s="5">
        <v>335693361073</v>
      </c>
      <c r="C4807" s="4" t="s">
        <v>13414</v>
      </c>
      <c r="D4807" s="4" t="s">
        <v>221</v>
      </c>
      <c r="E4807" s="6" t="s">
        <v>222</v>
      </c>
      <c r="F4807" s="5">
        <f>decoded[[#This Row],[FRT_DEC]]-B4806</f>
        <v>47</v>
      </c>
      <c r="G4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INFO]]))),G4806)</f>
        <v>129</v>
      </c>
    </row>
    <row r="4808" spans="1:7" x14ac:dyDescent="0.25">
      <c r="A4808" s="4" t="s">
        <v>3948</v>
      </c>
      <c r="B4808" s="5">
        <v>335693361087</v>
      </c>
      <c r="C4808" s="4" t="s">
        <v>13415</v>
      </c>
      <c r="D4808" s="4" t="s">
        <v>40</v>
      </c>
      <c r="E4808" s="6" t="s">
        <v>293</v>
      </c>
      <c r="F4808" s="5">
        <f>decoded[[#This Row],[FRT_DEC]]-B4807</f>
        <v>14</v>
      </c>
      <c r="G4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INFO]]))),G4807)</f>
        <v>129</v>
      </c>
    </row>
    <row r="4809" spans="1:7" x14ac:dyDescent="0.25">
      <c r="A4809" s="4" t="s">
        <v>3949</v>
      </c>
      <c r="B4809" s="5">
        <v>335693361093</v>
      </c>
      <c r="C4809" s="4" t="s">
        <v>13416</v>
      </c>
      <c r="D4809" s="4" t="s">
        <v>2045</v>
      </c>
      <c r="E4809" s="6" t="s">
        <v>8098</v>
      </c>
      <c r="F4809" s="5">
        <f>decoded[[#This Row],[FRT_DEC]]-B4808</f>
        <v>6</v>
      </c>
      <c r="G4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INFO]]))),G4808)</f>
        <v>129</v>
      </c>
    </row>
    <row r="4810" spans="1:7" x14ac:dyDescent="0.25">
      <c r="A4810" s="4" t="s">
        <v>5536</v>
      </c>
      <c r="B4810" s="5">
        <v>335693361096</v>
      </c>
      <c r="C4810" s="4" t="s">
        <v>13417</v>
      </c>
      <c r="D4810" s="4" t="s">
        <v>294</v>
      </c>
      <c r="E4810" s="6" t="s">
        <v>13418</v>
      </c>
      <c r="F4810" s="5">
        <f>decoded[[#This Row],[FRT_DEC]]-B4809</f>
        <v>3</v>
      </c>
      <c r="G4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INFO]]))),G4809)</f>
        <v>129</v>
      </c>
    </row>
    <row r="4811" spans="1:7" x14ac:dyDescent="0.25">
      <c r="A4811" s="4" t="s">
        <v>5537</v>
      </c>
      <c r="B4811" s="5">
        <v>335693361100</v>
      </c>
      <c r="C4811" s="4" t="s">
        <v>13419</v>
      </c>
      <c r="D4811" s="4" t="s">
        <v>7938</v>
      </c>
      <c r="E4811" s="6" t="s">
        <v>7991</v>
      </c>
      <c r="F4811" s="5">
        <f>decoded[[#This Row],[FRT_DEC]]-B4810</f>
        <v>4</v>
      </c>
      <c r="G4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INFO]]))),G4810)</f>
        <v>129</v>
      </c>
    </row>
    <row r="4812" spans="1:7" x14ac:dyDescent="0.25">
      <c r="A4812" s="4" t="s">
        <v>5538</v>
      </c>
      <c r="B4812" s="5">
        <v>335693362060</v>
      </c>
      <c r="C4812" s="4" t="s">
        <v>13420</v>
      </c>
      <c r="D4812" s="4" t="s">
        <v>7842</v>
      </c>
      <c r="E4812" s="6" t="s">
        <v>7993</v>
      </c>
      <c r="F4812" s="5">
        <f>decoded[[#This Row],[FRT_DEC]]-B4811</f>
        <v>960</v>
      </c>
      <c r="G4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INFO]]))),G4811)</f>
        <v>129</v>
      </c>
    </row>
    <row r="4813" spans="1:7" x14ac:dyDescent="0.25">
      <c r="A4813" s="4" t="s">
        <v>5539</v>
      </c>
      <c r="B4813" s="5">
        <v>335693362080</v>
      </c>
      <c r="C4813" s="4" t="s">
        <v>13421</v>
      </c>
      <c r="D4813" s="4" t="s">
        <v>1099</v>
      </c>
      <c r="E4813" s="6" t="s">
        <v>2081</v>
      </c>
      <c r="F4813" s="5">
        <f>decoded[[#This Row],[FRT_DEC]]-B4812</f>
        <v>20</v>
      </c>
      <c r="G4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INFO]]))),G4812)</f>
        <v>129</v>
      </c>
    </row>
    <row r="4814" spans="1:7" x14ac:dyDescent="0.25">
      <c r="A4814" s="4" t="s">
        <v>5540</v>
      </c>
      <c r="B4814" s="5">
        <v>335693362083</v>
      </c>
      <c r="C4814" s="4" t="s">
        <v>13422</v>
      </c>
      <c r="D4814" s="4" t="s">
        <v>1099</v>
      </c>
      <c r="E4814" s="6" t="s">
        <v>2089</v>
      </c>
      <c r="F4814" s="5">
        <f>decoded[[#This Row],[FRT_DEC]]-B4813</f>
        <v>3</v>
      </c>
      <c r="G4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INFO]]))),G4813)</f>
        <v>129</v>
      </c>
    </row>
    <row r="4815" spans="1:7" x14ac:dyDescent="0.25">
      <c r="A4815" s="4" t="s">
        <v>5541</v>
      </c>
      <c r="B4815" s="5">
        <v>335693362091</v>
      </c>
      <c r="C4815" s="4" t="s">
        <v>13423</v>
      </c>
      <c r="D4815" s="4" t="s">
        <v>72</v>
      </c>
      <c r="E4815" s="6" t="s">
        <v>2090</v>
      </c>
      <c r="F4815" s="5">
        <f>decoded[[#This Row],[FRT_DEC]]-B4814</f>
        <v>8</v>
      </c>
      <c r="G4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INFO]]))),G4814)</f>
        <v>129</v>
      </c>
    </row>
    <row r="4816" spans="1:7" x14ac:dyDescent="0.25">
      <c r="A4816" s="4" t="s">
        <v>5542</v>
      </c>
      <c r="B4816" s="5">
        <v>335693362106</v>
      </c>
      <c r="C4816" s="4" t="s">
        <v>13424</v>
      </c>
      <c r="D4816" s="4" t="s">
        <v>6</v>
      </c>
      <c r="E4816" s="6" t="s">
        <v>13425</v>
      </c>
      <c r="F4816" s="5">
        <f>decoded[[#This Row],[FRT_DEC]]-B4815</f>
        <v>15</v>
      </c>
      <c r="G4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INFO]]))),G4815)</f>
        <v>130</v>
      </c>
    </row>
    <row r="4817" spans="1:7" x14ac:dyDescent="0.25">
      <c r="A4817" s="4" t="s">
        <v>5543</v>
      </c>
      <c r="B4817" s="5">
        <v>335693362130</v>
      </c>
      <c r="C4817" s="4" t="s">
        <v>13426</v>
      </c>
      <c r="D4817" s="4" t="s">
        <v>72</v>
      </c>
      <c r="E4817" s="6" t="s">
        <v>2092</v>
      </c>
      <c r="F4817" s="5">
        <f>decoded[[#This Row],[FRT_DEC]]-B4816</f>
        <v>24</v>
      </c>
      <c r="G4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INFO]]))),G4816)</f>
        <v>130</v>
      </c>
    </row>
    <row r="4818" spans="1:7" x14ac:dyDescent="0.25">
      <c r="A4818" s="4" t="s">
        <v>5544</v>
      </c>
      <c r="B4818" s="5">
        <v>335693362152</v>
      </c>
      <c r="C4818" s="4" t="s">
        <v>13427</v>
      </c>
      <c r="D4818" s="4" t="s">
        <v>3671</v>
      </c>
      <c r="E4818" s="6" t="s">
        <v>13428</v>
      </c>
      <c r="F4818" s="5">
        <f>decoded[[#This Row],[FRT_DEC]]-B4817</f>
        <v>22</v>
      </c>
      <c r="G4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INFO]]))),G4817)</f>
        <v>130</v>
      </c>
    </row>
    <row r="4819" spans="1:7" x14ac:dyDescent="0.25">
      <c r="A4819" s="4" t="s">
        <v>5545</v>
      </c>
      <c r="B4819" s="5">
        <v>335693362155</v>
      </c>
      <c r="C4819" s="4" t="s">
        <v>13429</v>
      </c>
      <c r="D4819" s="4" t="s">
        <v>3671</v>
      </c>
      <c r="E4819" s="6" t="s">
        <v>7881</v>
      </c>
      <c r="F4819" s="5">
        <f>decoded[[#This Row],[FRT_DEC]]-B4818</f>
        <v>3</v>
      </c>
      <c r="G4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INFO]]))),G4818)</f>
        <v>130</v>
      </c>
    </row>
    <row r="4820" spans="1:7" x14ac:dyDescent="0.25">
      <c r="A4820" s="4" t="s">
        <v>5546</v>
      </c>
      <c r="B4820" s="5">
        <v>335693363081</v>
      </c>
      <c r="C4820" s="4" t="s">
        <v>13430</v>
      </c>
      <c r="D4820" s="4" t="s">
        <v>249</v>
      </c>
      <c r="E4820" s="6" t="s">
        <v>3955</v>
      </c>
      <c r="F4820" s="5">
        <f>decoded[[#This Row],[FRT_DEC]]-B4819</f>
        <v>926</v>
      </c>
      <c r="G4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INFO]]))),G4819)</f>
        <v>130</v>
      </c>
    </row>
    <row r="4821" spans="1:7" x14ac:dyDescent="0.25">
      <c r="A4821" s="4" t="s">
        <v>5547</v>
      </c>
      <c r="B4821" s="5">
        <v>335693363086</v>
      </c>
      <c r="C4821" s="4" t="s">
        <v>13431</v>
      </c>
      <c r="D4821" s="4" t="s">
        <v>7938</v>
      </c>
      <c r="E4821" s="6" t="s">
        <v>7998</v>
      </c>
      <c r="F4821" s="5">
        <f>decoded[[#This Row],[FRT_DEC]]-B4820</f>
        <v>5</v>
      </c>
      <c r="G4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INFO]]))),G4820)</f>
        <v>130</v>
      </c>
    </row>
    <row r="4822" spans="1:7" x14ac:dyDescent="0.25">
      <c r="A4822" s="4" t="s">
        <v>5548</v>
      </c>
      <c r="B4822" s="5">
        <v>335693366714</v>
      </c>
      <c r="C4822" s="4" t="s">
        <v>13432</v>
      </c>
      <c r="D4822" s="4" t="s">
        <v>5</v>
      </c>
      <c r="E4822" s="6" t="s">
        <v>13433</v>
      </c>
      <c r="F4822" s="5">
        <f>decoded[[#This Row],[FRT_DEC]]-B4821</f>
        <v>3628</v>
      </c>
      <c r="G4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INFO]]))),G4821)</f>
        <v>130</v>
      </c>
    </row>
    <row r="4823" spans="1:7" x14ac:dyDescent="0.25">
      <c r="A4823" s="4" t="s">
        <v>5549</v>
      </c>
      <c r="B4823" s="5">
        <v>335693366716</v>
      </c>
      <c r="C4823" s="4" t="s">
        <v>13434</v>
      </c>
      <c r="D4823" s="4" t="s">
        <v>5</v>
      </c>
      <c r="E4823" s="6" t="s">
        <v>7877</v>
      </c>
      <c r="F4823" s="5">
        <f>decoded[[#This Row],[FRT_DEC]]-B4822</f>
        <v>2</v>
      </c>
      <c r="G4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INFO]]))),G4822)</f>
        <v>130</v>
      </c>
    </row>
    <row r="4824" spans="1:7" x14ac:dyDescent="0.25">
      <c r="A4824" s="4" t="s">
        <v>5550</v>
      </c>
      <c r="B4824" s="5">
        <v>335693366718</v>
      </c>
      <c r="C4824" s="4" t="s">
        <v>13435</v>
      </c>
      <c r="D4824" s="4" t="s">
        <v>3686</v>
      </c>
      <c r="E4824" s="6" t="s">
        <v>13436</v>
      </c>
      <c r="F4824" s="5">
        <f>decoded[[#This Row],[FRT_DEC]]-B4823</f>
        <v>2</v>
      </c>
      <c r="G4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INFO]]))),G4823)</f>
        <v>130</v>
      </c>
    </row>
    <row r="4825" spans="1:7" x14ac:dyDescent="0.25">
      <c r="A4825" s="4" t="s">
        <v>5551</v>
      </c>
      <c r="B4825" s="5">
        <v>335693366721</v>
      </c>
      <c r="C4825" s="4" t="s">
        <v>13437</v>
      </c>
      <c r="D4825" s="4" t="s">
        <v>3686</v>
      </c>
      <c r="E4825" s="6" t="s">
        <v>7878</v>
      </c>
      <c r="F4825" s="5">
        <f>decoded[[#This Row],[FRT_DEC]]-B4824</f>
        <v>3</v>
      </c>
      <c r="G4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INFO]]))),G4824)</f>
        <v>130</v>
      </c>
    </row>
    <row r="4826" spans="1:7" x14ac:dyDescent="0.25">
      <c r="A4826" s="4" t="s">
        <v>5552</v>
      </c>
      <c r="B4826" s="5">
        <v>335693366728</v>
      </c>
      <c r="C4826" s="4" t="s">
        <v>13438</v>
      </c>
      <c r="D4826" s="4" t="s">
        <v>7842</v>
      </c>
      <c r="E4826" s="6" t="s">
        <v>8006</v>
      </c>
      <c r="F4826" s="5">
        <f>decoded[[#This Row],[FRT_DEC]]-B4825</f>
        <v>7</v>
      </c>
      <c r="G4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INFO]]))),G4825)</f>
        <v>130</v>
      </c>
    </row>
    <row r="4827" spans="1:7" x14ac:dyDescent="0.25">
      <c r="A4827" s="4" t="s">
        <v>5553</v>
      </c>
      <c r="B4827" s="5">
        <v>335693366740</v>
      </c>
      <c r="C4827" s="4" t="s">
        <v>13439</v>
      </c>
      <c r="D4827" s="4" t="s">
        <v>241</v>
      </c>
      <c r="E4827" s="6" t="s">
        <v>2110</v>
      </c>
      <c r="F4827" s="5">
        <f>decoded[[#This Row],[FRT_DEC]]-B4826</f>
        <v>12</v>
      </c>
      <c r="G4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INFO]]))),G4826)</f>
        <v>130</v>
      </c>
    </row>
    <row r="4828" spans="1:7" x14ac:dyDescent="0.25">
      <c r="A4828" s="4" t="s">
        <v>5554</v>
      </c>
      <c r="B4828" s="5">
        <v>335693366743</v>
      </c>
      <c r="C4828" s="4" t="s">
        <v>13440</v>
      </c>
      <c r="D4828" s="4" t="s">
        <v>243</v>
      </c>
      <c r="E4828" s="6" t="s">
        <v>3984</v>
      </c>
      <c r="F4828" s="5">
        <f>decoded[[#This Row],[FRT_DEC]]-B4827</f>
        <v>3</v>
      </c>
      <c r="G4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INFO]]))),G4827)</f>
        <v>130</v>
      </c>
    </row>
    <row r="4829" spans="1:7" x14ac:dyDescent="0.25">
      <c r="A4829" s="4" t="s">
        <v>5555</v>
      </c>
      <c r="B4829" s="5">
        <v>335693366748</v>
      </c>
      <c r="C4829" s="4" t="s">
        <v>13441</v>
      </c>
      <c r="D4829" s="4" t="s">
        <v>1099</v>
      </c>
      <c r="E4829" s="6" t="s">
        <v>2093</v>
      </c>
      <c r="F4829" s="5">
        <f>decoded[[#This Row],[FRT_DEC]]-B4828</f>
        <v>5</v>
      </c>
      <c r="G4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INFO]]))),G4828)</f>
        <v>130</v>
      </c>
    </row>
    <row r="4830" spans="1:7" x14ac:dyDescent="0.25">
      <c r="A4830" s="4" t="s">
        <v>5556</v>
      </c>
      <c r="B4830" s="5">
        <v>335693366753</v>
      </c>
      <c r="C4830" s="4" t="s">
        <v>13442</v>
      </c>
      <c r="D4830" s="4" t="s">
        <v>72</v>
      </c>
      <c r="E4830" s="6" t="s">
        <v>2094</v>
      </c>
      <c r="F4830" s="5">
        <f>decoded[[#This Row],[FRT_DEC]]-B4829</f>
        <v>5</v>
      </c>
      <c r="G4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INFO]]))),G4829)</f>
        <v>130</v>
      </c>
    </row>
    <row r="4831" spans="1:7" x14ac:dyDescent="0.25">
      <c r="A4831" s="4" t="s">
        <v>5557</v>
      </c>
      <c r="B4831" s="5">
        <v>335693366759</v>
      </c>
      <c r="C4831" s="4" t="s">
        <v>13443</v>
      </c>
      <c r="D4831" s="4" t="s">
        <v>72</v>
      </c>
      <c r="E4831" s="6" t="s">
        <v>2095</v>
      </c>
      <c r="F4831" s="5">
        <f>decoded[[#This Row],[FRT_DEC]]-B4830</f>
        <v>6</v>
      </c>
      <c r="G4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INFO]]))),G4830)</f>
        <v>130</v>
      </c>
    </row>
    <row r="4832" spans="1:7" x14ac:dyDescent="0.25">
      <c r="A4832" s="4" t="s">
        <v>5558</v>
      </c>
      <c r="B4832" s="5">
        <v>335693366770</v>
      </c>
      <c r="C4832" s="4" t="s">
        <v>13444</v>
      </c>
      <c r="D4832" s="4" t="s">
        <v>246</v>
      </c>
      <c r="E4832" s="6" t="s">
        <v>13445</v>
      </c>
      <c r="F4832" s="5">
        <f>decoded[[#This Row],[FRT_DEC]]-B4831</f>
        <v>11</v>
      </c>
      <c r="G4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INFO]]))),G4831)</f>
        <v>130</v>
      </c>
    </row>
    <row r="4833" spans="1:7" x14ac:dyDescent="0.25">
      <c r="A4833" s="4" t="s">
        <v>5559</v>
      </c>
      <c r="B4833" s="5">
        <v>335693366774</v>
      </c>
      <c r="C4833" s="4" t="s">
        <v>13446</v>
      </c>
      <c r="D4833" s="4" t="s">
        <v>7938</v>
      </c>
      <c r="E4833" s="6" t="s">
        <v>8012</v>
      </c>
      <c r="F4833" s="5">
        <f>decoded[[#This Row],[FRT_DEC]]-B4832</f>
        <v>4</v>
      </c>
      <c r="G4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INFO]]))),G4832)</f>
        <v>130</v>
      </c>
    </row>
    <row r="4834" spans="1:7" x14ac:dyDescent="0.25">
      <c r="A4834" s="4" t="s">
        <v>5560</v>
      </c>
      <c r="B4834" s="5">
        <v>335693367169</v>
      </c>
      <c r="C4834" s="4" t="s">
        <v>13447</v>
      </c>
      <c r="D4834" s="4" t="s">
        <v>7842</v>
      </c>
      <c r="E4834" s="6" t="s">
        <v>8130</v>
      </c>
      <c r="F4834" s="5">
        <f>decoded[[#This Row],[FRT_DEC]]-B4833</f>
        <v>395</v>
      </c>
      <c r="G4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INFO]]))),G4833)</f>
        <v>130</v>
      </c>
    </row>
    <row r="4835" spans="1:7" x14ac:dyDescent="0.25">
      <c r="A4835" s="4" t="s">
        <v>5561</v>
      </c>
      <c r="B4835" s="5">
        <v>335693367176</v>
      </c>
      <c r="C4835" s="4" t="s">
        <v>13448</v>
      </c>
      <c r="D4835" s="4" t="s">
        <v>1099</v>
      </c>
      <c r="E4835" s="6" t="s">
        <v>2096</v>
      </c>
      <c r="F4835" s="5">
        <f>decoded[[#This Row],[FRT_DEC]]-B4834</f>
        <v>7</v>
      </c>
      <c r="G4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INFO]]))),G4834)</f>
        <v>130</v>
      </c>
    </row>
    <row r="4836" spans="1:7" x14ac:dyDescent="0.25">
      <c r="A4836" s="4" t="s">
        <v>5562</v>
      </c>
      <c r="B4836" s="5">
        <v>335693367182</v>
      </c>
      <c r="C4836" s="4" t="s">
        <v>13449</v>
      </c>
      <c r="D4836" s="4" t="s">
        <v>72</v>
      </c>
      <c r="E4836" s="6" t="s">
        <v>2097</v>
      </c>
      <c r="F4836" s="5">
        <f>decoded[[#This Row],[FRT_DEC]]-B4835</f>
        <v>6</v>
      </c>
      <c r="G4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INFO]]))),G4835)</f>
        <v>130</v>
      </c>
    </row>
    <row r="4837" spans="1:7" x14ac:dyDescent="0.25">
      <c r="A4837" s="4" t="s">
        <v>5563</v>
      </c>
      <c r="B4837" s="5">
        <v>335693367193</v>
      </c>
      <c r="C4837" s="4" t="s">
        <v>13450</v>
      </c>
      <c r="D4837" s="4" t="s">
        <v>3672</v>
      </c>
      <c r="E4837" s="6" t="s">
        <v>4021</v>
      </c>
      <c r="F4837" s="5">
        <f>decoded[[#This Row],[FRT_DEC]]-B4836</f>
        <v>11</v>
      </c>
      <c r="G4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INFO]]))),G4836)</f>
        <v>130</v>
      </c>
    </row>
    <row r="4838" spans="1:7" x14ac:dyDescent="0.25">
      <c r="A4838" s="4" t="s">
        <v>5564</v>
      </c>
      <c r="B4838" s="5">
        <v>335693368022</v>
      </c>
      <c r="C4838" s="4" t="s">
        <v>13451</v>
      </c>
      <c r="D4838" s="4" t="s">
        <v>262</v>
      </c>
      <c r="E4838" s="6" t="s">
        <v>4022</v>
      </c>
      <c r="F4838" s="5">
        <f>decoded[[#This Row],[FRT_DEC]]-B4837</f>
        <v>829</v>
      </c>
      <c r="G4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INFO]]))),G4837)</f>
        <v>130</v>
      </c>
    </row>
    <row r="4839" spans="1:7" x14ac:dyDescent="0.25">
      <c r="A4839" s="4" t="s">
        <v>5565</v>
      </c>
      <c r="B4839" s="5">
        <v>335693368027</v>
      </c>
      <c r="C4839" s="4" t="s">
        <v>13452</v>
      </c>
      <c r="D4839" s="4" t="s">
        <v>7938</v>
      </c>
      <c r="E4839" s="6" t="s">
        <v>8136</v>
      </c>
      <c r="F4839" s="5">
        <f>decoded[[#This Row],[FRT_DEC]]-B4838</f>
        <v>5</v>
      </c>
      <c r="G4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INFO]]))),G4838)</f>
        <v>130</v>
      </c>
    </row>
    <row r="4840" spans="1:7" x14ac:dyDescent="0.25">
      <c r="A4840" s="4" t="s">
        <v>5566</v>
      </c>
      <c r="B4840" s="5">
        <v>335693369279</v>
      </c>
      <c r="C4840" s="4" t="s">
        <v>13453</v>
      </c>
      <c r="D4840" s="4" t="s">
        <v>84</v>
      </c>
      <c r="E4840" s="6" t="s">
        <v>3977</v>
      </c>
      <c r="F4840" s="5">
        <f>decoded[[#This Row],[FRT_DEC]]-B4839</f>
        <v>1252</v>
      </c>
      <c r="G4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INFO]]))),G4839)</f>
        <v>130</v>
      </c>
    </row>
    <row r="4841" spans="1:7" x14ac:dyDescent="0.25">
      <c r="A4841" s="4" t="s">
        <v>5567</v>
      </c>
      <c r="B4841" s="5">
        <v>335693369284</v>
      </c>
      <c r="C4841" s="4" t="s">
        <v>13454</v>
      </c>
      <c r="D4841" s="4" t="s">
        <v>3684</v>
      </c>
      <c r="E4841" s="6" t="s">
        <v>13455</v>
      </c>
      <c r="F4841" s="5">
        <f>decoded[[#This Row],[FRT_DEC]]-B4840</f>
        <v>5</v>
      </c>
      <c r="G4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INFO]]))),G4840)</f>
        <v>130</v>
      </c>
    </row>
    <row r="4842" spans="1:7" x14ac:dyDescent="0.25">
      <c r="A4842" s="4" t="s">
        <v>5568</v>
      </c>
      <c r="B4842" s="5">
        <v>335693369286</v>
      </c>
      <c r="C4842" s="4" t="s">
        <v>13456</v>
      </c>
      <c r="D4842" s="4" t="s">
        <v>3684</v>
      </c>
      <c r="E4842" s="6" t="s">
        <v>7879</v>
      </c>
      <c r="F4842" s="5">
        <f>decoded[[#This Row],[FRT_DEC]]-B4841</f>
        <v>2</v>
      </c>
      <c r="G4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INFO]]))),G4841)</f>
        <v>130</v>
      </c>
    </row>
    <row r="4843" spans="1:7" x14ac:dyDescent="0.25">
      <c r="A4843" s="4" t="s">
        <v>5569</v>
      </c>
      <c r="B4843" s="5">
        <v>335693369306</v>
      </c>
      <c r="C4843" s="4" t="s">
        <v>13457</v>
      </c>
      <c r="D4843" s="4" t="s">
        <v>85</v>
      </c>
      <c r="E4843" s="6" t="s">
        <v>263</v>
      </c>
      <c r="F4843" s="5">
        <f>decoded[[#This Row],[FRT_DEC]]-B4842</f>
        <v>20</v>
      </c>
      <c r="G4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INFO]]))),G4842)</f>
        <v>130</v>
      </c>
    </row>
    <row r="4844" spans="1:7" x14ac:dyDescent="0.25">
      <c r="A4844" s="4" t="s">
        <v>5570</v>
      </c>
      <c r="B4844" s="5">
        <v>335693369447</v>
      </c>
      <c r="C4844" s="4" t="s">
        <v>13458</v>
      </c>
      <c r="D4844" s="4" t="s">
        <v>87</v>
      </c>
      <c r="E4844" s="6" t="s">
        <v>3695</v>
      </c>
      <c r="F4844" s="5">
        <f>decoded[[#This Row],[FRT_DEC]]-B4843</f>
        <v>141</v>
      </c>
      <c r="G4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INFO]]))),G4843)</f>
        <v>130</v>
      </c>
    </row>
    <row r="4845" spans="1:7" x14ac:dyDescent="0.25">
      <c r="A4845" s="4" t="s">
        <v>5572</v>
      </c>
      <c r="B4845" s="5">
        <v>335693369615</v>
      </c>
      <c r="C4845" s="4" t="s">
        <v>13459</v>
      </c>
      <c r="D4845" s="4" t="s">
        <v>43</v>
      </c>
      <c r="E4845" s="6" t="s">
        <v>3702</v>
      </c>
      <c r="F4845" s="5">
        <f>decoded[[#This Row],[FRT_DEC]]-B4844</f>
        <v>168</v>
      </c>
      <c r="G4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INFO]]))),G4844)</f>
        <v>130</v>
      </c>
    </row>
    <row r="4846" spans="1:7" x14ac:dyDescent="0.25">
      <c r="A4846" s="4" t="s">
        <v>5574</v>
      </c>
      <c r="B4846" s="5">
        <v>335693369617</v>
      </c>
      <c r="C4846" s="4" t="s">
        <v>13460</v>
      </c>
      <c r="D4846" s="4" t="s">
        <v>3685</v>
      </c>
      <c r="E4846" s="6" t="s">
        <v>13461</v>
      </c>
      <c r="F4846" s="5">
        <f>decoded[[#This Row],[FRT_DEC]]-B4845</f>
        <v>2</v>
      </c>
      <c r="G4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INFO]]))),G4845)</f>
        <v>130</v>
      </c>
    </row>
    <row r="4847" spans="1:7" x14ac:dyDescent="0.25">
      <c r="A4847" s="4" t="s">
        <v>5575</v>
      </c>
      <c r="B4847" s="5">
        <v>335693369620</v>
      </c>
      <c r="C4847" s="4" t="s">
        <v>13462</v>
      </c>
      <c r="D4847" s="4" t="s">
        <v>3685</v>
      </c>
      <c r="E4847" s="6" t="s">
        <v>7880</v>
      </c>
      <c r="F4847" s="5">
        <f>decoded[[#This Row],[FRT_DEC]]-B4846</f>
        <v>3</v>
      </c>
      <c r="G4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INFO]]))),G4846)</f>
        <v>130</v>
      </c>
    </row>
    <row r="4848" spans="1:7" x14ac:dyDescent="0.25">
      <c r="A4848" s="4" t="s">
        <v>5576</v>
      </c>
      <c r="B4848" s="5">
        <v>335693369635</v>
      </c>
      <c r="C4848" s="4" t="s">
        <v>13463</v>
      </c>
      <c r="D4848" s="4" t="s">
        <v>7842</v>
      </c>
      <c r="E4848" s="6" t="s">
        <v>7845</v>
      </c>
      <c r="F4848" s="5">
        <f>decoded[[#This Row],[FRT_DEC]]-B4847</f>
        <v>15</v>
      </c>
      <c r="G4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INFO]]))),G4847)</f>
        <v>130</v>
      </c>
    </row>
    <row r="4849" spans="1:7" x14ac:dyDescent="0.25">
      <c r="A4849" s="4" t="s">
        <v>5577</v>
      </c>
      <c r="B4849" s="5">
        <v>335693369643</v>
      </c>
      <c r="C4849" s="4" t="s">
        <v>13464</v>
      </c>
      <c r="D4849" s="4" t="s">
        <v>7938</v>
      </c>
      <c r="E4849" s="6" t="s">
        <v>8149</v>
      </c>
      <c r="F4849" s="5">
        <f>decoded[[#This Row],[FRT_DEC]]-B4848</f>
        <v>8</v>
      </c>
      <c r="G4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INFO]]))),G4848)</f>
        <v>130</v>
      </c>
    </row>
    <row r="4850" spans="1:7" x14ac:dyDescent="0.25">
      <c r="A4850" s="4" t="s">
        <v>5578</v>
      </c>
      <c r="B4850" s="5">
        <v>335693369646</v>
      </c>
      <c r="C4850" s="4" t="s">
        <v>13465</v>
      </c>
      <c r="D4850" s="4" t="s">
        <v>7842</v>
      </c>
      <c r="E4850" s="6" t="s">
        <v>8151</v>
      </c>
      <c r="F4850" s="5">
        <f>decoded[[#This Row],[FRT_DEC]]-B4849</f>
        <v>3</v>
      </c>
      <c r="G4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INFO]]))),G4849)</f>
        <v>130</v>
      </c>
    </row>
    <row r="4851" spans="1:7" x14ac:dyDescent="0.25">
      <c r="A4851" s="4" t="s">
        <v>5579</v>
      </c>
      <c r="B4851" s="5">
        <v>335693369659</v>
      </c>
      <c r="C4851" s="4" t="s">
        <v>13466</v>
      </c>
      <c r="D4851" s="4" t="s">
        <v>1099</v>
      </c>
      <c r="E4851" s="6" t="s">
        <v>2098</v>
      </c>
      <c r="F4851" s="5">
        <f>decoded[[#This Row],[FRT_DEC]]-B4850</f>
        <v>13</v>
      </c>
      <c r="G4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INFO]]))),G4850)</f>
        <v>130</v>
      </c>
    </row>
    <row r="4852" spans="1:7" x14ac:dyDescent="0.25">
      <c r="A4852" s="4" t="s">
        <v>5580</v>
      </c>
      <c r="B4852" s="5">
        <v>335693369664</v>
      </c>
      <c r="C4852" s="4" t="s">
        <v>13467</v>
      </c>
      <c r="D4852" s="4" t="s">
        <v>72</v>
      </c>
      <c r="E4852" s="6" t="s">
        <v>2099</v>
      </c>
      <c r="F4852" s="5">
        <f>decoded[[#This Row],[FRT_DEC]]-B4851</f>
        <v>5</v>
      </c>
      <c r="G4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INFO]]))),G4851)</f>
        <v>130</v>
      </c>
    </row>
    <row r="4853" spans="1:7" x14ac:dyDescent="0.25">
      <c r="A4853" s="4" t="s">
        <v>5581</v>
      </c>
      <c r="B4853" s="5">
        <v>335693369685</v>
      </c>
      <c r="C4853" s="4" t="s">
        <v>13468</v>
      </c>
      <c r="D4853" s="4" t="s">
        <v>1099</v>
      </c>
      <c r="E4853" s="6" t="s">
        <v>2100</v>
      </c>
      <c r="F4853" s="5">
        <f>decoded[[#This Row],[FRT_DEC]]-B4852</f>
        <v>21</v>
      </c>
      <c r="G4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INFO]]))),G4852)</f>
        <v>130</v>
      </c>
    </row>
    <row r="4854" spans="1:7" x14ac:dyDescent="0.25">
      <c r="A4854" s="4" t="s">
        <v>5582</v>
      </c>
      <c r="B4854" s="5">
        <v>335693369691</v>
      </c>
      <c r="C4854" s="4" t="s">
        <v>13469</v>
      </c>
      <c r="D4854" s="4" t="s">
        <v>72</v>
      </c>
      <c r="E4854" s="6" t="s">
        <v>2101</v>
      </c>
      <c r="F4854" s="5">
        <f>decoded[[#This Row],[FRT_DEC]]-B4853</f>
        <v>6</v>
      </c>
      <c r="G4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INFO]]))),G4853)</f>
        <v>130</v>
      </c>
    </row>
    <row r="4855" spans="1:7" x14ac:dyDescent="0.25">
      <c r="A4855" s="4" t="s">
        <v>5583</v>
      </c>
      <c r="B4855" s="5">
        <v>335693369714</v>
      </c>
      <c r="C4855" s="4" t="s">
        <v>13470</v>
      </c>
      <c r="D4855" s="4" t="s">
        <v>1099</v>
      </c>
      <c r="E4855" s="6" t="s">
        <v>2102</v>
      </c>
      <c r="F4855" s="5">
        <f>decoded[[#This Row],[FRT_DEC]]-B4854</f>
        <v>23</v>
      </c>
      <c r="G4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INFO]]))),G4854)</f>
        <v>130</v>
      </c>
    </row>
    <row r="4856" spans="1:7" x14ac:dyDescent="0.25">
      <c r="A4856" s="4" t="s">
        <v>5584</v>
      </c>
      <c r="B4856" s="5">
        <v>335693369719</v>
      </c>
      <c r="C4856" s="4" t="s">
        <v>13471</v>
      </c>
      <c r="D4856" s="4" t="s">
        <v>72</v>
      </c>
      <c r="E4856" s="6" t="s">
        <v>2103</v>
      </c>
      <c r="F4856" s="5">
        <f>decoded[[#This Row],[FRT_DEC]]-B4855</f>
        <v>5</v>
      </c>
      <c r="G4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INFO]]))),G4855)</f>
        <v>130</v>
      </c>
    </row>
    <row r="4857" spans="1:7" x14ac:dyDescent="0.25">
      <c r="A4857" s="4" t="s">
        <v>5585</v>
      </c>
      <c r="B4857" s="5">
        <v>335693369734</v>
      </c>
      <c r="C4857" s="4" t="s">
        <v>13472</v>
      </c>
      <c r="D4857" s="4" t="s">
        <v>40</v>
      </c>
      <c r="E4857" s="6" t="s">
        <v>2042</v>
      </c>
      <c r="F4857" s="5">
        <f>decoded[[#This Row],[FRT_DEC]]-B4856</f>
        <v>15</v>
      </c>
      <c r="G4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INFO]]))),G4856)</f>
        <v>130</v>
      </c>
    </row>
    <row r="4858" spans="1:7" x14ac:dyDescent="0.25">
      <c r="A4858" s="4" t="s">
        <v>5586</v>
      </c>
      <c r="B4858" s="5">
        <v>335693369737</v>
      </c>
      <c r="C4858" s="4" t="s">
        <v>13473</v>
      </c>
      <c r="D4858" s="4" t="s">
        <v>2043</v>
      </c>
      <c r="E4858" s="6" t="s">
        <v>13474</v>
      </c>
      <c r="F4858" s="5">
        <f>decoded[[#This Row],[FRT_DEC]]-B4857</f>
        <v>3</v>
      </c>
      <c r="G4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INFO]]))),G4857)</f>
        <v>130</v>
      </c>
    </row>
    <row r="4859" spans="1:7" ht="30" x14ac:dyDescent="0.25">
      <c r="A4859" s="4" t="s">
        <v>5587</v>
      </c>
      <c r="B4859" s="5">
        <v>335693369767</v>
      </c>
      <c r="C4859" s="4" t="s">
        <v>13475</v>
      </c>
      <c r="D4859" s="4" t="s">
        <v>241</v>
      </c>
      <c r="E4859" s="6" t="s">
        <v>2111</v>
      </c>
      <c r="F4859" s="5">
        <f>decoded[[#This Row],[FRT_DEC]]-B4858</f>
        <v>30</v>
      </c>
      <c r="G4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INFO]]))),G4858)</f>
        <v>130</v>
      </c>
    </row>
    <row r="4860" spans="1:7" x14ac:dyDescent="0.25">
      <c r="A4860" s="4" t="s">
        <v>5588</v>
      </c>
      <c r="B4860" s="5">
        <v>335693369771</v>
      </c>
      <c r="C4860" s="4" t="s">
        <v>13476</v>
      </c>
      <c r="D4860" s="4" t="s">
        <v>243</v>
      </c>
      <c r="E4860" s="6" t="s">
        <v>3939</v>
      </c>
      <c r="F4860" s="5">
        <f>decoded[[#This Row],[FRT_DEC]]-B4859</f>
        <v>4</v>
      </c>
      <c r="G4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INFO]]))),G4859)</f>
        <v>130</v>
      </c>
    </row>
    <row r="4861" spans="1:7" x14ac:dyDescent="0.25">
      <c r="A4861" s="4" t="s">
        <v>5589</v>
      </c>
      <c r="B4861" s="5">
        <v>335693369815</v>
      </c>
      <c r="C4861" s="4" t="s">
        <v>13477</v>
      </c>
      <c r="D4861" s="4" t="s">
        <v>40</v>
      </c>
      <c r="E4861" s="6" t="s">
        <v>44</v>
      </c>
      <c r="F4861" s="5">
        <f>decoded[[#This Row],[FRT_DEC]]-B4860</f>
        <v>44</v>
      </c>
      <c r="G4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INFO]]))),G4860)</f>
        <v>130</v>
      </c>
    </row>
    <row r="4862" spans="1:7" x14ac:dyDescent="0.25">
      <c r="A4862" s="4" t="s">
        <v>5590</v>
      </c>
      <c r="B4862" s="5">
        <v>335693369822</v>
      </c>
      <c r="C4862" s="4" t="s">
        <v>13478</v>
      </c>
      <c r="D4862" s="4" t="s">
        <v>246</v>
      </c>
      <c r="E4862" s="6" t="s">
        <v>13479</v>
      </c>
      <c r="F4862" s="5">
        <f>decoded[[#This Row],[FRT_DEC]]-B4861</f>
        <v>7</v>
      </c>
      <c r="G4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INFO]]))),G4861)</f>
        <v>130</v>
      </c>
    </row>
    <row r="4863" spans="1:7" x14ac:dyDescent="0.25">
      <c r="A4863" s="4" t="s">
        <v>5591</v>
      </c>
      <c r="B4863" s="5">
        <v>335693369829</v>
      </c>
      <c r="C4863" s="4" t="s">
        <v>13480</v>
      </c>
      <c r="D4863" s="4" t="s">
        <v>1099</v>
      </c>
      <c r="E4863" s="6" t="s">
        <v>2104</v>
      </c>
      <c r="F4863" s="5">
        <f>decoded[[#This Row],[FRT_DEC]]-B4862</f>
        <v>7</v>
      </c>
      <c r="G4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INFO]]))),G4862)</f>
        <v>130</v>
      </c>
    </row>
    <row r="4864" spans="1:7" x14ac:dyDescent="0.25">
      <c r="A4864" s="4" t="s">
        <v>5592</v>
      </c>
      <c r="B4864" s="5">
        <v>335693369834</v>
      </c>
      <c r="C4864" s="4" t="s">
        <v>13481</v>
      </c>
      <c r="D4864" s="4" t="s">
        <v>1099</v>
      </c>
      <c r="E4864" s="6" t="s">
        <v>2105</v>
      </c>
      <c r="F4864" s="5">
        <f>decoded[[#This Row],[FRT_DEC]]-B4863</f>
        <v>5</v>
      </c>
      <c r="G4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INFO]]))),G4863)</f>
        <v>130</v>
      </c>
    </row>
    <row r="4865" spans="1:7" x14ac:dyDescent="0.25">
      <c r="A4865" s="4" t="s">
        <v>5593</v>
      </c>
      <c r="B4865" s="5">
        <v>335693369846</v>
      </c>
      <c r="C4865" s="4" t="s">
        <v>13482</v>
      </c>
      <c r="D4865" s="4" t="s">
        <v>72</v>
      </c>
      <c r="E4865" s="6" t="s">
        <v>2092</v>
      </c>
      <c r="F4865" s="5">
        <f>decoded[[#This Row],[FRT_DEC]]-B4864</f>
        <v>12</v>
      </c>
      <c r="G4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INFO]]))),G4864)</f>
        <v>130</v>
      </c>
    </row>
    <row r="4866" spans="1:7" x14ac:dyDescent="0.25">
      <c r="A4866" s="4" t="s">
        <v>5594</v>
      </c>
      <c r="B4866" s="5">
        <v>335693370179</v>
      </c>
      <c r="C4866" s="4" t="s">
        <v>13483</v>
      </c>
      <c r="D4866" s="4" t="s">
        <v>2045</v>
      </c>
      <c r="E4866" s="6" t="s">
        <v>8170</v>
      </c>
      <c r="F4866" s="5">
        <f>decoded[[#This Row],[FRT_DEC]]-B4865</f>
        <v>333</v>
      </c>
      <c r="G4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INFO]]))),G4865)</f>
        <v>130</v>
      </c>
    </row>
    <row r="4867" spans="1:7" x14ac:dyDescent="0.25">
      <c r="A4867" s="4" t="s">
        <v>5595</v>
      </c>
      <c r="B4867" s="5">
        <v>335693370354</v>
      </c>
      <c r="C4867" s="4" t="s">
        <v>13484</v>
      </c>
      <c r="D4867" s="4" t="s">
        <v>249</v>
      </c>
      <c r="E4867" s="6" t="s">
        <v>7870</v>
      </c>
      <c r="F4867" s="5">
        <f>decoded[[#This Row],[FRT_DEC]]-B4866</f>
        <v>175</v>
      </c>
      <c r="G4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INFO]]))),G4866)</f>
        <v>130</v>
      </c>
    </row>
    <row r="4868" spans="1:7" x14ac:dyDescent="0.25">
      <c r="A4868" s="4" t="s">
        <v>5596</v>
      </c>
      <c r="B4868" s="5">
        <v>335693370372</v>
      </c>
      <c r="C4868" s="4" t="s">
        <v>13485</v>
      </c>
      <c r="D4868" s="4" t="s">
        <v>1099</v>
      </c>
      <c r="E4868" s="6" t="s">
        <v>2093</v>
      </c>
      <c r="F4868" s="5">
        <f>decoded[[#This Row],[FRT_DEC]]-B4867</f>
        <v>18</v>
      </c>
      <c r="G4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INFO]]))),G4867)</f>
        <v>130</v>
      </c>
    </row>
    <row r="4869" spans="1:7" x14ac:dyDescent="0.25">
      <c r="A4869" s="4" t="s">
        <v>5597</v>
      </c>
      <c r="B4869" s="5">
        <v>335693370387</v>
      </c>
      <c r="C4869" s="4" t="s">
        <v>13486</v>
      </c>
      <c r="D4869" s="4" t="s">
        <v>1099</v>
      </c>
      <c r="E4869" s="6" t="s">
        <v>2106</v>
      </c>
      <c r="F4869" s="5">
        <f>decoded[[#This Row],[FRT_DEC]]-B4868</f>
        <v>15</v>
      </c>
      <c r="G4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INFO]]))),G4868)</f>
        <v>130</v>
      </c>
    </row>
    <row r="4870" spans="1:7" x14ac:dyDescent="0.25">
      <c r="A4870" s="4" t="s">
        <v>5598</v>
      </c>
      <c r="B4870" s="5">
        <v>335693370400</v>
      </c>
      <c r="C4870" s="4" t="s">
        <v>13487</v>
      </c>
      <c r="D4870" s="4" t="s">
        <v>40</v>
      </c>
      <c r="E4870" s="6" t="s">
        <v>328</v>
      </c>
      <c r="F4870" s="5">
        <f>decoded[[#This Row],[FRT_DEC]]-B4869</f>
        <v>13</v>
      </c>
      <c r="G4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INFO]]))),G4869)</f>
        <v>130</v>
      </c>
    </row>
    <row r="4871" spans="1:7" x14ac:dyDescent="0.25">
      <c r="A4871" s="4" t="s">
        <v>5599</v>
      </c>
      <c r="B4871" s="5">
        <v>335693370403</v>
      </c>
      <c r="C4871" s="4" t="s">
        <v>13488</v>
      </c>
      <c r="D4871" s="4" t="s">
        <v>330</v>
      </c>
      <c r="E4871" s="6" t="s">
        <v>13489</v>
      </c>
      <c r="F4871" s="5">
        <f>decoded[[#This Row],[FRT_DEC]]-B4870</f>
        <v>3</v>
      </c>
      <c r="G4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INFO]]))),G4870)</f>
        <v>130</v>
      </c>
    </row>
    <row r="4872" spans="1:7" x14ac:dyDescent="0.25">
      <c r="A4872" s="4" t="s">
        <v>5600</v>
      </c>
      <c r="B4872" s="5">
        <v>335693370424</v>
      </c>
      <c r="C4872" s="4" t="s">
        <v>13490</v>
      </c>
      <c r="D4872" s="4" t="s">
        <v>40</v>
      </c>
      <c r="E4872" s="6" t="s">
        <v>724</v>
      </c>
      <c r="F4872" s="5">
        <f>decoded[[#This Row],[FRT_DEC]]-B4871</f>
        <v>21</v>
      </c>
      <c r="G4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INFO]]))),G4871)</f>
        <v>130</v>
      </c>
    </row>
    <row r="4873" spans="1:7" x14ac:dyDescent="0.25">
      <c r="A4873" s="4" t="s">
        <v>5601</v>
      </c>
      <c r="B4873" s="5">
        <v>335693370438</v>
      </c>
      <c r="C4873" s="4" t="s">
        <v>13491</v>
      </c>
      <c r="D4873" s="4" t="s">
        <v>40</v>
      </c>
      <c r="E4873" s="6" t="s">
        <v>45</v>
      </c>
      <c r="F4873" s="5">
        <f>decoded[[#This Row],[FRT_DEC]]-B4872</f>
        <v>14</v>
      </c>
      <c r="G4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INFO]]))),G4872)</f>
        <v>130</v>
      </c>
    </row>
    <row r="4874" spans="1:7" x14ac:dyDescent="0.25">
      <c r="A4874" s="4" t="s">
        <v>5602</v>
      </c>
      <c r="B4874" s="5">
        <v>335693370442</v>
      </c>
      <c r="C4874" s="4" t="s">
        <v>13492</v>
      </c>
      <c r="D4874" s="4" t="s">
        <v>46</v>
      </c>
      <c r="E4874" s="6" t="s">
        <v>6961</v>
      </c>
      <c r="F4874" s="5">
        <f>decoded[[#This Row],[FRT_DEC]]-B4873</f>
        <v>4</v>
      </c>
      <c r="G4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INFO]]))),G4873)</f>
        <v>130</v>
      </c>
    </row>
    <row r="4875" spans="1:7" x14ac:dyDescent="0.25">
      <c r="A4875" s="4" t="s">
        <v>5603</v>
      </c>
      <c r="B4875" s="5">
        <v>335693370448</v>
      </c>
      <c r="C4875" s="4" t="s">
        <v>13493</v>
      </c>
      <c r="D4875" s="4" t="s">
        <v>72</v>
      </c>
      <c r="E4875" s="6" t="s">
        <v>3683</v>
      </c>
      <c r="F4875" s="5">
        <f>decoded[[#This Row],[FRT_DEC]]-B4874</f>
        <v>6</v>
      </c>
      <c r="G4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INFO]]))),G4874)</f>
        <v>130</v>
      </c>
    </row>
    <row r="4876" spans="1:7" x14ac:dyDescent="0.25">
      <c r="A4876" s="4" t="s">
        <v>5604</v>
      </c>
      <c r="B4876" s="5">
        <v>335693370453</v>
      </c>
      <c r="C4876" s="4" t="s">
        <v>13494</v>
      </c>
      <c r="D4876" s="4" t="s">
        <v>72</v>
      </c>
      <c r="E4876" s="6" t="s">
        <v>2088</v>
      </c>
      <c r="F4876" s="5">
        <f>decoded[[#This Row],[FRT_DEC]]-B4875</f>
        <v>5</v>
      </c>
      <c r="G4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INFO]]))),G4875)</f>
        <v>130</v>
      </c>
    </row>
    <row r="4877" spans="1:7" x14ac:dyDescent="0.25">
      <c r="A4877" s="4" t="s">
        <v>5605</v>
      </c>
      <c r="B4877" s="5">
        <v>335693370467</v>
      </c>
      <c r="C4877" s="4" t="s">
        <v>13495</v>
      </c>
      <c r="D4877" s="4" t="s">
        <v>72</v>
      </c>
      <c r="E4877" s="6" t="s">
        <v>2107</v>
      </c>
      <c r="F4877" s="5">
        <f>decoded[[#This Row],[FRT_DEC]]-B4876</f>
        <v>14</v>
      </c>
      <c r="G4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INFO]]))),G4876)</f>
        <v>130</v>
      </c>
    </row>
    <row r="4878" spans="1:7" x14ac:dyDescent="0.25">
      <c r="A4878" s="4" t="s">
        <v>5606</v>
      </c>
      <c r="B4878" s="5">
        <v>335693371209</v>
      </c>
      <c r="C4878" s="4" t="s">
        <v>13496</v>
      </c>
      <c r="D4878" s="4" t="s">
        <v>7938</v>
      </c>
      <c r="E4878" s="6" t="s">
        <v>8184</v>
      </c>
      <c r="F4878" s="5">
        <f>decoded[[#This Row],[FRT_DEC]]-B4877</f>
        <v>742</v>
      </c>
      <c r="G4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INFO]]))),G4877)</f>
        <v>130</v>
      </c>
    </row>
    <row r="4879" spans="1:7" x14ac:dyDescent="0.25">
      <c r="A4879" s="4" t="s">
        <v>5607</v>
      </c>
      <c r="B4879" s="5">
        <v>335693371708</v>
      </c>
      <c r="C4879" s="4" t="s">
        <v>13497</v>
      </c>
      <c r="D4879" s="4" t="s">
        <v>7842</v>
      </c>
      <c r="E4879" s="6" t="s">
        <v>7989</v>
      </c>
      <c r="F4879" s="5">
        <f>decoded[[#This Row],[FRT_DEC]]-B4878</f>
        <v>499</v>
      </c>
      <c r="G4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INFO]]))),G4878)</f>
        <v>130</v>
      </c>
    </row>
    <row r="4880" spans="1:7" x14ac:dyDescent="0.25">
      <c r="A4880" s="4" t="s">
        <v>5608</v>
      </c>
      <c r="B4880" s="5">
        <v>335693371715</v>
      </c>
      <c r="C4880" s="4" t="s">
        <v>13498</v>
      </c>
      <c r="D4880" s="4" t="s">
        <v>2044</v>
      </c>
      <c r="E4880" s="6" t="s">
        <v>3931</v>
      </c>
      <c r="F4880" s="5">
        <f>decoded[[#This Row],[FRT_DEC]]-B4879</f>
        <v>7</v>
      </c>
      <c r="G4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INFO]]))),G4879)</f>
        <v>130</v>
      </c>
    </row>
    <row r="4881" spans="1:7" x14ac:dyDescent="0.25">
      <c r="A4881" s="4" t="s">
        <v>5609</v>
      </c>
      <c r="B4881" s="5">
        <v>335693371720</v>
      </c>
      <c r="C4881" s="4" t="s">
        <v>13499</v>
      </c>
      <c r="D4881" s="4" t="s">
        <v>7938</v>
      </c>
      <c r="E4881" s="6" t="s">
        <v>7991</v>
      </c>
      <c r="F4881" s="5">
        <f>decoded[[#This Row],[FRT_DEC]]-B4880</f>
        <v>5</v>
      </c>
      <c r="G4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INFO]]))),G4880)</f>
        <v>130</v>
      </c>
    </row>
    <row r="4882" spans="1:7" x14ac:dyDescent="0.25">
      <c r="A4882" s="4" t="s">
        <v>5610</v>
      </c>
      <c r="B4882" s="5">
        <v>335693372765</v>
      </c>
      <c r="C4882" s="4" t="s">
        <v>13500</v>
      </c>
      <c r="D4882" s="4" t="s">
        <v>7842</v>
      </c>
      <c r="E4882" s="6" t="s">
        <v>7936</v>
      </c>
      <c r="F4882" s="5">
        <f>decoded[[#This Row],[FRT_DEC]]-B4881</f>
        <v>1045</v>
      </c>
      <c r="G4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INFO]]))),G4881)</f>
        <v>130</v>
      </c>
    </row>
    <row r="4883" spans="1:7" x14ac:dyDescent="0.25">
      <c r="A4883" s="4" t="s">
        <v>5611</v>
      </c>
      <c r="B4883" s="5">
        <v>335693373507</v>
      </c>
      <c r="C4883" s="4" t="s">
        <v>13501</v>
      </c>
      <c r="D4883" s="4" t="s">
        <v>7938</v>
      </c>
      <c r="E4883" s="6" t="s">
        <v>7939</v>
      </c>
      <c r="F4883" s="5">
        <f>decoded[[#This Row],[FRT_DEC]]-B4882</f>
        <v>742</v>
      </c>
      <c r="G4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INFO]]))),G4882)</f>
        <v>130</v>
      </c>
    </row>
    <row r="4884" spans="1:7" x14ac:dyDescent="0.25">
      <c r="A4884" s="4" t="s">
        <v>5612</v>
      </c>
      <c r="B4884" s="5">
        <v>335693382245</v>
      </c>
      <c r="C4884" s="4" t="s">
        <v>13502</v>
      </c>
      <c r="D4884" s="4" t="s">
        <v>7842</v>
      </c>
      <c r="E4884" s="6" t="s">
        <v>7989</v>
      </c>
      <c r="F4884" s="5">
        <f>decoded[[#This Row],[FRT_DEC]]-B4883</f>
        <v>8738</v>
      </c>
      <c r="G4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INFO]]))),G4883)</f>
        <v>130</v>
      </c>
    </row>
    <row r="4885" spans="1:7" x14ac:dyDescent="0.25">
      <c r="A4885" s="4" t="s">
        <v>5613</v>
      </c>
      <c r="B4885" s="5">
        <v>335693382250</v>
      </c>
      <c r="C4885" s="4" t="s">
        <v>13503</v>
      </c>
      <c r="D4885" s="4" t="s">
        <v>292</v>
      </c>
      <c r="E4885" s="6" t="s">
        <v>13504</v>
      </c>
      <c r="F4885" s="5">
        <f>decoded[[#This Row],[FRT_DEC]]-B4884</f>
        <v>5</v>
      </c>
      <c r="G4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INFO]]))),G4884)</f>
        <v>130</v>
      </c>
    </row>
    <row r="4886" spans="1:7" x14ac:dyDescent="0.25">
      <c r="A4886" s="4" t="s">
        <v>5614</v>
      </c>
      <c r="B4886" s="5">
        <v>335693382253</v>
      </c>
      <c r="C4886" s="4" t="s">
        <v>13505</v>
      </c>
      <c r="D4886" s="4" t="s">
        <v>216</v>
      </c>
      <c r="E4886" s="6" t="s">
        <v>3970</v>
      </c>
      <c r="F4886" s="5">
        <f>decoded[[#This Row],[FRT_DEC]]-B4885</f>
        <v>3</v>
      </c>
      <c r="G4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INFO]]))),G4885)</f>
        <v>130</v>
      </c>
    </row>
    <row r="4887" spans="1:7" x14ac:dyDescent="0.25">
      <c r="A4887" s="4" t="s">
        <v>5615</v>
      </c>
      <c r="B4887" s="5">
        <v>335693382301</v>
      </c>
      <c r="C4887" s="4" t="s">
        <v>13506</v>
      </c>
      <c r="D4887" s="4" t="s">
        <v>221</v>
      </c>
      <c r="E4887" s="6" t="s">
        <v>222</v>
      </c>
      <c r="F4887" s="5">
        <f>decoded[[#This Row],[FRT_DEC]]-B4886</f>
        <v>48</v>
      </c>
      <c r="G4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INFO]]))),G4886)</f>
        <v>130</v>
      </c>
    </row>
    <row r="4888" spans="1:7" x14ac:dyDescent="0.25">
      <c r="A4888" s="4" t="s">
        <v>5616</v>
      </c>
      <c r="B4888" s="5">
        <v>335693382316</v>
      </c>
      <c r="C4888" s="4" t="s">
        <v>13507</v>
      </c>
      <c r="D4888" s="4" t="s">
        <v>40</v>
      </c>
      <c r="E4888" s="6" t="s">
        <v>293</v>
      </c>
      <c r="F4888" s="5">
        <f>decoded[[#This Row],[FRT_DEC]]-B4887</f>
        <v>15</v>
      </c>
      <c r="G4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INFO]]))),G4887)</f>
        <v>130</v>
      </c>
    </row>
    <row r="4889" spans="1:7" x14ac:dyDescent="0.25">
      <c r="A4889" s="4" t="s">
        <v>5617</v>
      </c>
      <c r="B4889" s="5">
        <v>335693382322</v>
      </c>
      <c r="C4889" s="4" t="s">
        <v>13508</v>
      </c>
      <c r="D4889" s="4" t="s">
        <v>2045</v>
      </c>
      <c r="E4889" s="6" t="s">
        <v>8199</v>
      </c>
      <c r="F4889" s="5">
        <f>decoded[[#This Row],[FRT_DEC]]-B4888</f>
        <v>6</v>
      </c>
      <c r="G4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INFO]]))),G4888)</f>
        <v>130</v>
      </c>
    </row>
    <row r="4890" spans="1:7" x14ac:dyDescent="0.25">
      <c r="A4890" s="4" t="s">
        <v>5618</v>
      </c>
      <c r="B4890" s="5">
        <v>335693382324</v>
      </c>
      <c r="C4890" s="4" t="s">
        <v>13509</v>
      </c>
      <c r="D4890" s="4" t="s">
        <v>294</v>
      </c>
      <c r="E4890" s="6" t="s">
        <v>13510</v>
      </c>
      <c r="F4890" s="5">
        <f>decoded[[#This Row],[FRT_DEC]]-B4889</f>
        <v>2</v>
      </c>
      <c r="G4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INFO]]))),G4889)</f>
        <v>130</v>
      </c>
    </row>
    <row r="4891" spans="1:7" x14ac:dyDescent="0.25">
      <c r="A4891" s="4" t="s">
        <v>5619</v>
      </c>
      <c r="B4891" s="5">
        <v>335693382328</v>
      </c>
      <c r="C4891" s="4" t="s">
        <v>13511</v>
      </c>
      <c r="D4891" s="4" t="s">
        <v>7938</v>
      </c>
      <c r="E4891" s="6" t="s">
        <v>7991</v>
      </c>
      <c r="F4891" s="5">
        <f>decoded[[#This Row],[FRT_DEC]]-B4890</f>
        <v>4</v>
      </c>
      <c r="G4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INFO]]))),G4890)</f>
        <v>130</v>
      </c>
    </row>
    <row r="4892" spans="1:7" x14ac:dyDescent="0.25">
      <c r="A4892" s="4" t="s">
        <v>5620</v>
      </c>
      <c r="B4892" s="5">
        <v>335693383287</v>
      </c>
      <c r="C4892" s="4" t="s">
        <v>13512</v>
      </c>
      <c r="D4892" s="4" t="s">
        <v>7842</v>
      </c>
      <c r="E4892" s="6" t="s">
        <v>7993</v>
      </c>
      <c r="F4892" s="5">
        <f>decoded[[#This Row],[FRT_DEC]]-B4891</f>
        <v>959</v>
      </c>
      <c r="G4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INFO]]))),G4891)</f>
        <v>130</v>
      </c>
    </row>
    <row r="4893" spans="1:7" x14ac:dyDescent="0.25">
      <c r="A4893" s="4" t="s">
        <v>5621</v>
      </c>
      <c r="B4893" s="5">
        <v>335693383305</v>
      </c>
      <c r="C4893" s="4" t="s">
        <v>13513</v>
      </c>
      <c r="D4893" s="4" t="s">
        <v>1099</v>
      </c>
      <c r="E4893" s="6" t="s">
        <v>2081</v>
      </c>
      <c r="F4893" s="5">
        <f>decoded[[#This Row],[FRT_DEC]]-B4892</f>
        <v>18</v>
      </c>
      <c r="G4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INFO]]))),G4892)</f>
        <v>130</v>
      </c>
    </row>
    <row r="4894" spans="1:7" x14ac:dyDescent="0.25">
      <c r="A4894" s="4" t="s">
        <v>5622</v>
      </c>
      <c r="B4894" s="5">
        <v>335693383310</v>
      </c>
      <c r="C4894" s="4" t="s">
        <v>13514</v>
      </c>
      <c r="D4894" s="4" t="s">
        <v>1099</v>
      </c>
      <c r="E4894" s="6" t="s">
        <v>2089</v>
      </c>
      <c r="F4894" s="5">
        <f>decoded[[#This Row],[FRT_DEC]]-B4893</f>
        <v>5</v>
      </c>
      <c r="G4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INFO]]))),G4893)</f>
        <v>130</v>
      </c>
    </row>
    <row r="4895" spans="1:7" x14ac:dyDescent="0.25">
      <c r="A4895" s="4" t="s">
        <v>5623</v>
      </c>
      <c r="B4895" s="5">
        <v>335693383318</v>
      </c>
      <c r="C4895" s="4" t="s">
        <v>13515</v>
      </c>
      <c r="D4895" s="4" t="s">
        <v>72</v>
      </c>
      <c r="E4895" s="6" t="s">
        <v>2090</v>
      </c>
      <c r="F4895" s="5">
        <f>decoded[[#This Row],[FRT_DEC]]-B4894</f>
        <v>8</v>
      </c>
      <c r="G4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INFO]]))),G4894)</f>
        <v>130</v>
      </c>
    </row>
    <row r="4896" spans="1:7" x14ac:dyDescent="0.25">
      <c r="A4896" s="4" t="s">
        <v>5624</v>
      </c>
      <c r="B4896" s="5">
        <v>335693383333</v>
      </c>
      <c r="C4896" s="4" t="s">
        <v>13516</v>
      </c>
      <c r="D4896" s="4" t="s">
        <v>6</v>
      </c>
      <c r="E4896" s="6" t="s">
        <v>13517</v>
      </c>
      <c r="F4896" s="5">
        <f>decoded[[#This Row],[FRT_DEC]]-B4895</f>
        <v>15</v>
      </c>
      <c r="G4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INFO]]))),G4895)</f>
        <v>131</v>
      </c>
    </row>
    <row r="4897" spans="1:7" x14ac:dyDescent="0.25">
      <c r="A4897" s="4" t="s">
        <v>5625</v>
      </c>
      <c r="B4897" s="5">
        <v>335693383357</v>
      </c>
      <c r="C4897" s="4" t="s">
        <v>13518</v>
      </c>
      <c r="D4897" s="4" t="s">
        <v>72</v>
      </c>
      <c r="E4897" s="6" t="s">
        <v>2092</v>
      </c>
      <c r="F4897" s="5">
        <f>decoded[[#This Row],[FRT_DEC]]-B4896</f>
        <v>24</v>
      </c>
      <c r="G4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INFO]]))),G4896)</f>
        <v>131</v>
      </c>
    </row>
    <row r="4898" spans="1:7" x14ac:dyDescent="0.25">
      <c r="A4898" s="4" t="s">
        <v>5626</v>
      </c>
      <c r="B4898" s="5">
        <v>335693383380</v>
      </c>
      <c r="C4898" s="4" t="s">
        <v>13519</v>
      </c>
      <c r="D4898" s="4" t="s">
        <v>3671</v>
      </c>
      <c r="E4898" s="6" t="s">
        <v>13520</v>
      </c>
      <c r="F4898" s="5">
        <f>decoded[[#This Row],[FRT_DEC]]-B4897</f>
        <v>23</v>
      </c>
      <c r="G4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INFO]]))),G4897)</f>
        <v>131</v>
      </c>
    </row>
    <row r="4899" spans="1:7" x14ac:dyDescent="0.25">
      <c r="A4899" s="4" t="s">
        <v>5627</v>
      </c>
      <c r="B4899" s="5">
        <v>335693383383</v>
      </c>
      <c r="C4899" s="4" t="s">
        <v>13521</v>
      </c>
      <c r="D4899" s="4" t="s">
        <v>3671</v>
      </c>
      <c r="E4899" s="6" t="s">
        <v>7881</v>
      </c>
      <c r="F4899" s="5">
        <f>decoded[[#This Row],[FRT_DEC]]-B4898</f>
        <v>3</v>
      </c>
      <c r="G4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INFO]]))),G4898)</f>
        <v>131</v>
      </c>
    </row>
    <row r="4900" spans="1:7" x14ac:dyDescent="0.25">
      <c r="A4900" s="4" t="s">
        <v>5628</v>
      </c>
      <c r="B4900" s="5">
        <v>335693384309</v>
      </c>
      <c r="C4900" s="4" t="s">
        <v>13522</v>
      </c>
      <c r="D4900" s="4" t="s">
        <v>249</v>
      </c>
      <c r="E4900" s="6" t="s">
        <v>4831</v>
      </c>
      <c r="F4900" s="5">
        <f>decoded[[#This Row],[FRT_DEC]]-B4899</f>
        <v>926</v>
      </c>
      <c r="G4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INFO]]))),G4899)</f>
        <v>131</v>
      </c>
    </row>
    <row r="4901" spans="1:7" x14ac:dyDescent="0.25">
      <c r="A4901" s="4" t="s">
        <v>5629</v>
      </c>
      <c r="B4901" s="5">
        <v>335693384315</v>
      </c>
      <c r="C4901" s="4" t="s">
        <v>13523</v>
      </c>
      <c r="D4901" s="4" t="s">
        <v>7938</v>
      </c>
      <c r="E4901" s="6" t="s">
        <v>7998</v>
      </c>
      <c r="F4901" s="5">
        <f>decoded[[#This Row],[FRT_DEC]]-B4900</f>
        <v>6</v>
      </c>
      <c r="G4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INFO]]))),G4900)</f>
        <v>131</v>
      </c>
    </row>
    <row r="4902" spans="1:7" x14ac:dyDescent="0.25">
      <c r="A4902" s="4" t="s">
        <v>5630</v>
      </c>
      <c r="B4902" s="5">
        <v>335693387941</v>
      </c>
      <c r="C4902" s="4" t="s">
        <v>13524</v>
      </c>
      <c r="D4902" s="4" t="s">
        <v>5</v>
      </c>
      <c r="E4902" s="6" t="s">
        <v>13525</v>
      </c>
      <c r="F4902" s="5">
        <f>decoded[[#This Row],[FRT_DEC]]-B4901</f>
        <v>3626</v>
      </c>
      <c r="G4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INFO]]))),G4901)</f>
        <v>131</v>
      </c>
    </row>
    <row r="4903" spans="1:7" x14ac:dyDescent="0.25">
      <c r="A4903" s="4" t="s">
        <v>5631</v>
      </c>
      <c r="B4903" s="5">
        <v>335693387944</v>
      </c>
      <c r="C4903" s="4" t="s">
        <v>13526</v>
      </c>
      <c r="D4903" s="4" t="s">
        <v>5</v>
      </c>
      <c r="E4903" s="6" t="s">
        <v>7877</v>
      </c>
      <c r="F4903" s="5">
        <f>decoded[[#This Row],[FRT_DEC]]-B4902</f>
        <v>3</v>
      </c>
      <c r="G4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INFO]]))),G4902)</f>
        <v>131</v>
      </c>
    </row>
    <row r="4904" spans="1:7" x14ac:dyDescent="0.25">
      <c r="A4904" s="4" t="s">
        <v>5632</v>
      </c>
      <c r="B4904" s="5">
        <v>335693387946</v>
      </c>
      <c r="C4904" s="4" t="s">
        <v>13527</v>
      </c>
      <c r="D4904" s="4" t="s">
        <v>3686</v>
      </c>
      <c r="E4904" s="6" t="s">
        <v>13528</v>
      </c>
      <c r="F4904" s="5">
        <f>decoded[[#This Row],[FRT_DEC]]-B4903</f>
        <v>2</v>
      </c>
      <c r="G4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INFO]]))),G4903)</f>
        <v>131</v>
      </c>
    </row>
    <row r="4905" spans="1:7" x14ac:dyDescent="0.25">
      <c r="A4905" s="4" t="s">
        <v>5633</v>
      </c>
      <c r="B4905" s="5">
        <v>335693387949</v>
      </c>
      <c r="C4905" s="4" t="s">
        <v>13529</v>
      </c>
      <c r="D4905" s="4" t="s">
        <v>3686</v>
      </c>
      <c r="E4905" s="6" t="s">
        <v>7878</v>
      </c>
      <c r="F4905" s="5">
        <f>decoded[[#This Row],[FRT_DEC]]-B4904</f>
        <v>3</v>
      </c>
      <c r="G4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INFO]]))),G4904)</f>
        <v>131</v>
      </c>
    </row>
    <row r="4906" spans="1:7" x14ac:dyDescent="0.25">
      <c r="A4906" s="4" t="s">
        <v>5634</v>
      </c>
      <c r="B4906" s="5">
        <v>335693387956</v>
      </c>
      <c r="C4906" s="4" t="s">
        <v>13530</v>
      </c>
      <c r="D4906" s="4" t="s">
        <v>7842</v>
      </c>
      <c r="E4906" s="6" t="s">
        <v>8006</v>
      </c>
      <c r="F4906" s="5">
        <f>decoded[[#This Row],[FRT_DEC]]-B4905</f>
        <v>7</v>
      </c>
      <c r="G4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INFO]]))),G4905)</f>
        <v>131</v>
      </c>
    </row>
    <row r="4907" spans="1:7" x14ac:dyDescent="0.25">
      <c r="A4907" s="4" t="s">
        <v>5635</v>
      </c>
      <c r="B4907" s="5">
        <v>335693387967</v>
      </c>
      <c r="C4907" s="4" t="s">
        <v>13531</v>
      </c>
      <c r="D4907" s="4" t="s">
        <v>241</v>
      </c>
      <c r="E4907" s="6" t="s">
        <v>2110</v>
      </c>
      <c r="F4907" s="5">
        <f>decoded[[#This Row],[FRT_DEC]]-B4906</f>
        <v>11</v>
      </c>
      <c r="G4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INFO]]))),G4906)</f>
        <v>131</v>
      </c>
    </row>
    <row r="4908" spans="1:7" x14ac:dyDescent="0.25">
      <c r="A4908" s="4" t="s">
        <v>5636</v>
      </c>
      <c r="B4908" s="5">
        <v>335693387971</v>
      </c>
      <c r="C4908" s="4" t="s">
        <v>13532</v>
      </c>
      <c r="D4908" s="4" t="s">
        <v>243</v>
      </c>
      <c r="E4908" s="6" t="s">
        <v>3984</v>
      </c>
      <c r="F4908" s="5">
        <f>decoded[[#This Row],[FRT_DEC]]-B4907</f>
        <v>4</v>
      </c>
      <c r="G4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INFO]]))),G4907)</f>
        <v>131</v>
      </c>
    </row>
    <row r="4909" spans="1:7" x14ac:dyDescent="0.25">
      <c r="A4909" s="4" t="s">
        <v>5637</v>
      </c>
      <c r="B4909" s="5">
        <v>335693387976</v>
      </c>
      <c r="C4909" s="4" t="s">
        <v>13533</v>
      </c>
      <c r="D4909" s="4" t="s">
        <v>1099</v>
      </c>
      <c r="E4909" s="6" t="s">
        <v>2093</v>
      </c>
      <c r="F4909" s="5">
        <f>decoded[[#This Row],[FRT_DEC]]-B4908</f>
        <v>5</v>
      </c>
      <c r="G4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INFO]]))),G4908)</f>
        <v>131</v>
      </c>
    </row>
    <row r="4910" spans="1:7" x14ac:dyDescent="0.25">
      <c r="A4910" s="4" t="s">
        <v>5638</v>
      </c>
      <c r="B4910" s="5">
        <v>335693387981</v>
      </c>
      <c r="C4910" s="4" t="s">
        <v>13534</v>
      </c>
      <c r="D4910" s="4" t="s">
        <v>72</v>
      </c>
      <c r="E4910" s="6" t="s">
        <v>2094</v>
      </c>
      <c r="F4910" s="5">
        <f>decoded[[#This Row],[FRT_DEC]]-B4909</f>
        <v>5</v>
      </c>
      <c r="G4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INFO]]))),G4909)</f>
        <v>131</v>
      </c>
    </row>
    <row r="4911" spans="1:7" x14ac:dyDescent="0.25">
      <c r="A4911" s="4" t="s">
        <v>5639</v>
      </c>
      <c r="B4911" s="5">
        <v>335693387987</v>
      </c>
      <c r="C4911" s="4" t="s">
        <v>13535</v>
      </c>
      <c r="D4911" s="4" t="s">
        <v>72</v>
      </c>
      <c r="E4911" s="6" t="s">
        <v>2095</v>
      </c>
      <c r="F4911" s="5">
        <f>decoded[[#This Row],[FRT_DEC]]-B4910</f>
        <v>6</v>
      </c>
      <c r="G4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INFO]]))),G4910)</f>
        <v>131</v>
      </c>
    </row>
    <row r="4912" spans="1:7" x14ac:dyDescent="0.25">
      <c r="A4912" s="4" t="s">
        <v>5640</v>
      </c>
      <c r="B4912" s="5">
        <v>335693387998</v>
      </c>
      <c r="C4912" s="4" t="s">
        <v>13536</v>
      </c>
      <c r="D4912" s="4" t="s">
        <v>246</v>
      </c>
      <c r="E4912" s="6" t="s">
        <v>13537</v>
      </c>
      <c r="F4912" s="5">
        <f>decoded[[#This Row],[FRT_DEC]]-B4911</f>
        <v>11</v>
      </c>
      <c r="G4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INFO]]))),G4911)</f>
        <v>131</v>
      </c>
    </row>
    <row r="4913" spans="1:7" x14ac:dyDescent="0.25">
      <c r="A4913" s="4" t="s">
        <v>5641</v>
      </c>
      <c r="B4913" s="5">
        <v>335693388002</v>
      </c>
      <c r="C4913" s="4" t="s">
        <v>13538</v>
      </c>
      <c r="D4913" s="4" t="s">
        <v>7938</v>
      </c>
      <c r="E4913" s="6" t="s">
        <v>8012</v>
      </c>
      <c r="F4913" s="5">
        <f>decoded[[#This Row],[FRT_DEC]]-B4912</f>
        <v>4</v>
      </c>
      <c r="G4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INFO]]))),G4912)</f>
        <v>131</v>
      </c>
    </row>
    <row r="4914" spans="1:7" x14ac:dyDescent="0.25">
      <c r="A4914" s="4" t="s">
        <v>5642</v>
      </c>
      <c r="B4914" s="5">
        <v>335693388397</v>
      </c>
      <c r="C4914" s="4" t="s">
        <v>13539</v>
      </c>
      <c r="D4914" s="4" t="s">
        <v>7842</v>
      </c>
      <c r="E4914" s="6" t="s">
        <v>8130</v>
      </c>
      <c r="F4914" s="5">
        <f>decoded[[#This Row],[FRT_DEC]]-B4913</f>
        <v>395</v>
      </c>
      <c r="G4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INFO]]))),G4913)</f>
        <v>131</v>
      </c>
    </row>
    <row r="4915" spans="1:7" x14ac:dyDescent="0.25">
      <c r="A4915" s="4" t="s">
        <v>5643</v>
      </c>
      <c r="B4915" s="5">
        <v>335693388405</v>
      </c>
      <c r="C4915" s="4" t="s">
        <v>13540</v>
      </c>
      <c r="D4915" s="4" t="s">
        <v>1099</v>
      </c>
      <c r="E4915" s="6" t="s">
        <v>2096</v>
      </c>
      <c r="F4915" s="5">
        <f>decoded[[#This Row],[FRT_DEC]]-B4914</f>
        <v>8</v>
      </c>
      <c r="G4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INFO]]))),G4914)</f>
        <v>131</v>
      </c>
    </row>
    <row r="4916" spans="1:7" x14ac:dyDescent="0.25">
      <c r="A4916" s="4" t="s">
        <v>5644</v>
      </c>
      <c r="B4916" s="5">
        <v>335693388410</v>
      </c>
      <c r="C4916" s="4" t="s">
        <v>13541</v>
      </c>
      <c r="D4916" s="4" t="s">
        <v>72</v>
      </c>
      <c r="E4916" s="6" t="s">
        <v>2097</v>
      </c>
      <c r="F4916" s="5">
        <f>decoded[[#This Row],[FRT_DEC]]-B4915</f>
        <v>5</v>
      </c>
      <c r="G4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INFO]]))),G4915)</f>
        <v>131</v>
      </c>
    </row>
    <row r="4917" spans="1:7" x14ac:dyDescent="0.25">
      <c r="A4917" s="4" t="s">
        <v>5645</v>
      </c>
      <c r="B4917" s="5">
        <v>335693388422</v>
      </c>
      <c r="C4917" s="4" t="s">
        <v>13542</v>
      </c>
      <c r="D4917" s="4" t="s">
        <v>3672</v>
      </c>
      <c r="E4917" s="6" t="s">
        <v>3998</v>
      </c>
      <c r="F4917" s="5">
        <f>decoded[[#This Row],[FRT_DEC]]-B4916</f>
        <v>12</v>
      </c>
      <c r="G4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INFO]]))),G4916)</f>
        <v>131</v>
      </c>
    </row>
    <row r="4918" spans="1:7" x14ac:dyDescent="0.25">
      <c r="A4918" s="4" t="s">
        <v>5646</v>
      </c>
      <c r="B4918" s="5">
        <v>335693389152</v>
      </c>
      <c r="C4918" s="4" t="s">
        <v>13543</v>
      </c>
      <c r="D4918" s="4" t="s">
        <v>262</v>
      </c>
      <c r="E4918" s="6" t="s">
        <v>3999</v>
      </c>
      <c r="F4918" s="5">
        <f>decoded[[#This Row],[FRT_DEC]]-B4917</f>
        <v>730</v>
      </c>
      <c r="G4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INFO]]))),G4917)</f>
        <v>131</v>
      </c>
    </row>
    <row r="4919" spans="1:7" x14ac:dyDescent="0.25">
      <c r="A4919" s="4" t="s">
        <v>5647</v>
      </c>
      <c r="B4919" s="5">
        <v>335693389157</v>
      </c>
      <c r="C4919" s="4" t="s">
        <v>13544</v>
      </c>
      <c r="D4919" s="4" t="s">
        <v>7938</v>
      </c>
      <c r="E4919" s="6" t="s">
        <v>8136</v>
      </c>
      <c r="F4919" s="5">
        <f>decoded[[#This Row],[FRT_DEC]]-B4918</f>
        <v>5</v>
      </c>
      <c r="G4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INFO]]))),G4918)</f>
        <v>131</v>
      </c>
    </row>
    <row r="4920" spans="1:7" x14ac:dyDescent="0.25">
      <c r="A4920" s="4" t="s">
        <v>5648</v>
      </c>
      <c r="B4920" s="5">
        <v>335693390496</v>
      </c>
      <c r="C4920" s="4" t="s">
        <v>13545</v>
      </c>
      <c r="D4920" s="4" t="s">
        <v>84</v>
      </c>
      <c r="E4920" s="6" t="s">
        <v>3977</v>
      </c>
      <c r="F4920" s="5">
        <f>decoded[[#This Row],[FRT_DEC]]-B4919</f>
        <v>1339</v>
      </c>
      <c r="G4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INFO]]))),G4919)</f>
        <v>131</v>
      </c>
    </row>
    <row r="4921" spans="1:7" x14ac:dyDescent="0.25">
      <c r="A4921" s="4" t="s">
        <v>5649</v>
      </c>
      <c r="B4921" s="5">
        <v>335693390498</v>
      </c>
      <c r="C4921" s="4" t="s">
        <v>13546</v>
      </c>
      <c r="D4921" s="4" t="s">
        <v>3684</v>
      </c>
      <c r="E4921" s="6" t="s">
        <v>13547</v>
      </c>
      <c r="F4921" s="5">
        <f>decoded[[#This Row],[FRT_DEC]]-B4920</f>
        <v>2</v>
      </c>
      <c r="G4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INFO]]))),G4920)</f>
        <v>131</v>
      </c>
    </row>
    <row r="4922" spans="1:7" x14ac:dyDescent="0.25">
      <c r="A4922" s="4" t="s">
        <v>5650</v>
      </c>
      <c r="B4922" s="5">
        <v>335693390502</v>
      </c>
      <c r="C4922" s="4" t="s">
        <v>13548</v>
      </c>
      <c r="D4922" s="4" t="s">
        <v>3684</v>
      </c>
      <c r="E4922" s="6" t="s">
        <v>7879</v>
      </c>
      <c r="F4922" s="5">
        <f>decoded[[#This Row],[FRT_DEC]]-B4921</f>
        <v>4</v>
      </c>
      <c r="G4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INFO]]))),G4921)</f>
        <v>131</v>
      </c>
    </row>
    <row r="4923" spans="1:7" x14ac:dyDescent="0.25">
      <c r="A4923" s="4" t="s">
        <v>5651</v>
      </c>
      <c r="B4923" s="5">
        <v>335693390525</v>
      </c>
      <c r="C4923" s="4" t="s">
        <v>13549</v>
      </c>
      <c r="D4923" s="4" t="s">
        <v>85</v>
      </c>
      <c r="E4923" s="6" t="s">
        <v>263</v>
      </c>
      <c r="F4923" s="5">
        <f>decoded[[#This Row],[FRT_DEC]]-B4922</f>
        <v>23</v>
      </c>
      <c r="G4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INFO]]))),G4922)</f>
        <v>131</v>
      </c>
    </row>
    <row r="4924" spans="1:7" x14ac:dyDescent="0.25">
      <c r="A4924" s="4" t="s">
        <v>5652</v>
      </c>
      <c r="B4924" s="5">
        <v>335693390663</v>
      </c>
      <c r="C4924" s="4" t="s">
        <v>13550</v>
      </c>
      <c r="D4924" s="4" t="s">
        <v>87</v>
      </c>
      <c r="E4924" s="6" t="s">
        <v>3695</v>
      </c>
      <c r="F4924" s="5">
        <f>decoded[[#This Row],[FRT_DEC]]-B4923</f>
        <v>138</v>
      </c>
      <c r="G4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INFO]]))),G4923)</f>
        <v>131</v>
      </c>
    </row>
    <row r="4925" spans="1:7" x14ac:dyDescent="0.25">
      <c r="A4925" s="4" t="s">
        <v>5653</v>
      </c>
      <c r="B4925" s="5">
        <v>335693390832</v>
      </c>
      <c r="C4925" s="4" t="s">
        <v>13551</v>
      </c>
      <c r="D4925" s="4" t="s">
        <v>43</v>
      </c>
      <c r="E4925" s="6" t="s">
        <v>3694</v>
      </c>
      <c r="F4925" s="5">
        <f>decoded[[#This Row],[FRT_DEC]]-B4924</f>
        <v>169</v>
      </c>
      <c r="G4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INFO]]))),G4924)</f>
        <v>131</v>
      </c>
    </row>
    <row r="4926" spans="1:7" x14ac:dyDescent="0.25">
      <c r="A4926" s="4" t="s">
        <v>5654</v>
      </c>
      <c r="B4926" s="5">
        <v>335693390834</v>
      </c>
      <c r="C4926" s="4" t="s">
        <v>13552</v>
      </c>
      <c r="D4926" s="4" t="s">
        <v>3685</v>
      </c>
      <c r="E4926" s="6" t="s">
        <v>13553</v>
      </c>
      <c r="F4926" s="5">
        <f>decoded[[#This Row],[FRT_DEC]]-B4925</f>
        <v>2</v>
      </c>
      <c r="G4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INFO]]))),G4925)</f>
        <v>131</v>
      </c>
    </row>
    <row r="4927" spans="1:7" x14ac:dyDescent="0.25">
      <c r="A4927" s="4" t="s">
        <v>5655</v>
      </c>
      <c r="B4927" s="5">
        <v>335693390837</v>
      </c>
      <c r="C4927" s="4" t="s">
        <v>13554</v>
      </c>
      <c r="D4927" s="4" t="s">
        <v>3685</v>
      </c>
      <c r="E4927" s="6" t="s">
        <v>7880</v>
      </c>
      <c r="F4927" s="5">
        <f>decoded[[#This Row],[FRT_DEC]]-B4926</f>
        <v>3</v>
      </c>
      <c r="G4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INFO]]))),G4926)</f>
        <v>131</v>
      </c>
    </row>
    <row r="4928" spans="1:7" x14ac:dyDescent="0.25">
      <c r="A4928" s="4" t="s">
        <v>5656</v>
      </c>
      <c r="B4928" s="5">
        <v>335693390861</v>
      </c>
      <c r="C4928" s="4" t="s">
        <v>13555</v>
      </c>
      <c r="D4928" s="4" t="s">
        <v>7842</v>
      </c>
      <c r="E4928" s="6" t="s">
        <v>7845</v>
      </c>
      <c r="F4928" s="5">
        <f>decoded[[#This Row],[FRT_DEC]]-B4927</f>
        <v>24</v>
      </c>
      <c r="G4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INFO]]))),G4927)</f>
        <v>131</v>
      </c>
    </row>
    <row r="4929" spans="1:7" x14ac:dyDescent="0.25">
      <c r="A4929" s="4" t="s">
        <v>5657</v>
      </c>
      <c r="B4929" s="5">
        <v>335693390870</v>
      </c>
      <c r="C4929" s="4" t="s">
        <v>13556</v>
      </c>
      <c r="D4929" s="4" t="s">
        <v>7938</v>
      </c>
      <c r="E4929" s="6" t="s">
        <v>8149</v>
      </c>
      <c r="F4929" s="5">
        <f>decoded[[#This Row],[FRT_DEC]]-B4928</f>
        <v>9</v>
      </c>
      <c r="G4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INFO]]))),G4928)</f>
        <v>131</v>
      </c>
    </row>
    <row r="4930" spans="1:7" x14ac:dyDescent="0.25">
      <c r="A4930" s="4" t="s">
        <v>5658</v>
      </c>
      <c r="B4930" s="5">
        <v>335693390874</v>
      </c>
      <c r="C4930" s="4" t="s">
        <v>13557</v>
      </c>
      <c r="D4930" s="4" t="s">
        <v>7842</v>
      </c>
      <c r="E4930" s="6" t="s">
        <v>8151</v>
      </c>
      <c r="F4930" s="5">
        <f>decoded[[#This Row],[FRT_DEC]]-B4929</f>
        <v>4</v>
      </c>
      <c r="G4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INFO]]))),G4929)</f>
        <v>131</v>
      </c>
    </row>
    <row r="4931" spans="1:7" x14ac:dyDescent="0.25">
      <c r="A4931" s="4" t="s">
        <v>5659</v>
      </c>
      <c r="B4931" s="5">
        <v>335693390886</v>
      </c>
      <c r="C4931" s="4" t="s">
        <v>13558</v>
      </c>
      <c r="D4931" s="4" t="s">
        <v>1099</v>
      </c>
      <c r="E4931" s="6" t="s">
        <v>2098</v>
      </c>
      <c r="F4931" s="5">
        <f>decoded[[#This Row],[FRT_DEC]]-B4930</f>
        <v>12</v>
      </c>
      <c r="G4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INFO]]))),G4930)</f>
        <v>131</v>
      </c>
    </row>
    <row r="4932" spans="1:7" x14ac:dyDescent="0.25">
      <c r="A4932" s="4" t="s">
        <v>5660</v>
      </c>
      <c r="B4932" s="5">
        <v>335693390892</v>
      </c>
      <c r="C4932" s="4" t="s">
        <v>13559</v>
      </c>
      <c r="D4932" s="4" t="s">
        <v>72</v>
      </c>
      <c r="E4932" s="6" t="s">
        <v>2099</v>
      </c>
      <c r="F4932" s="5">
        <f>decoded[[#This Row],[FRT_DEC]]-B4931</f>
        <v>6</v>
      </c>
      <c r="G4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INFO]]))),G4931)</f>
        <v>131</v>
      </c>
    </row>
    <row r="4933" spans="1:7" x14ac:dyDescent="0.25">
      <c r="A4933" s="4" t="s">
        <v>5661</v>
      </c>
      <c r="B4933" s="5">
        <v>335693390913</v>
      </c>
      <c r="C4933" s="4" t="s">
        <v>13560</v>
      </c>
      <c r="D4933" s="4" t="s">
        <v>1099</v>
      </c>
      <c r="E4933" s="6" t="s">
        <v>2100</v>
      </c>
      <c r="F4933" s="5">
        <f>decoded[[#This Row],[FRT_DEC]]-B4932</f>
        <v>21</v>
      </c>
      <c r="G4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INFO]]))),G4932)</f>
        <v>131</v>
      </c>
    </row>
    <row r="4934" spans="1:7" x14ac:dyDescent="0.25">
      <c r="A4934" s="4" t="s">
        <v>5662</v>
      </c>
      <c r="B4934" s="5">
        <v>335693390918</v>
      </c>
      <c r="C4934" s="4" t="s">
        <v>13561</v>
      </c>
      <c r="D4934" s="4" t="s">
        <v>72</v>
      </c>
      <c r="E4934" s="6" t="s">
        <v>2101</v>
      </c>
      <c r="F4934" s="5">
        <f>decoded[[#This Row],[FRT_DEC]]-B4933</f>
        <v>5</v>
      </c>
      <c r="G4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INFO]]))),G4933)</f>
        <v>131</v>
      </c>
    </row>
    <row r="4935" spans="1:7" x14ac:dyDescent="0.25">
      <c r="A4935" s="4" t="s">
        <v>5663</v>
      </c>
      <c r="B4935" s="5">
        <v>335693390940</v>
      </c>
      <c r="C4935" s="4" t="s">
        <v>13562</v>
      </c>
      <c r="D4935" s="4" t="s">
        <v>1099</v>
      </c>
      <c r="E4935" s="6" t="s">
        <v>2102</v>
      </c>
      <c r="F4935" s="5">
        <f>decoded[[#This Row],[FRT_DEC]]-B4934</f>
        <v>22</v>
      </c>
      <c r="G4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INFO]]))),G4934)</f>
        <v>131</v>
      </c>
    </row>
    <row r="4936" spans="1:7" x14ac:dyDescent="0.25">
      <c r="A4936" s="4" t="s">
        <v>5664</v>
      </c>
      <c r="B4936" s="5">
        <v>335693390947</v>
      </c>
      <c r="C4936" s="4" t="s">
        <v>13563</v>
      </c>
      <c r="D4936" s="4" t="s">
        <v>72</v>
      </c>
      <c r="E4936" s="6" t="s">
        <v>2103</v>
      </c>
      <c r="F4936" s="5">
        <f>decoded[[#This Row],[FRT_DEC]]-B4935</f>
        <v>7</v>
      </c>
      <c r="G4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INFO]]))),G4935)</f>
        <v>131</v>
      </c>
    </row>
    <row r="4937" spans="1:7" x14ac:dyDescent="0.25">
      <c r="A4937" s="4" t="s">
        <v>5665</v>
      </c>
      <c r="B4937" s="5">
        <v>335693390961</v>
      </c>
      <c r="C4937" s="4" t="s">
        <v>13564</v>
      </c>
      <c r="D4937" s="4" t="s">
        <v>40</v>
      </c>
      <c r="E4937" s="6" t="s">
        <v>2042</v>
      </c>
      <c r="F4937" s="5">
        <f>decoded[[#This Row],[FRT_DEC]]-B4936</f>
        <v>14</v>
      </c>
      <c r="G4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INFO]]))),G4936)</f>
        <v>131</v>
      </c>
    </row>
    <row r="4938" spans="1:7" x14ac:dyDescent="0.25">
      <c r="A4938" s="4" t="s">
        <v>5666</v>
      </c>
      <c r="B4938" s="5">
        <v>335693390965</v>
      </c>
      <c r="C4938" s="4" t="s">
        <v>13565</v>
      </c>
      <c r="D4938" s="4" t="s">
        <v>2043</v>
      </c>
      <c r="E4938" s="6" t="s">
        <v>13566</v>
      </c>
      <c r="F4938" s="5">
        <f>decoded[[#This Row],[FRT_DEC]]-B4937</f>
        <v>4</v>
      </c>
      <c r="G4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INFO]]))),G4937)</f>
        <v>131</v>
      </c>
    </row>
    <row r="4939" spans="1:7" ht="30" x14ac:dyDescent="0.25">
      <c r="A4939" s="4" t="s">
        <v>5667</v>
      </c>
      <c r="B4939" s="5">
        <v>335693390994</v>
      </c>
      <c r="C4939" s="4" t="s">
        <v>13567</v>
      </c>
      <c r="D4939" s="4" t="s">
        <v>241</v>
      </c>
      <c r="E4939" s="6" t="s">
        <v>2111</v>
      </c>
      <c r="F4939" s="5">
        <f>decoded[[#This Row],[FRT_DEC]]-B4938</f>
        <v>29</v>
      </c>
      <c r="G4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INFO]]))),G4938)</f>
        <v>131</v>
      </c>
    </row>
    <row r="4940" spans="1:7" x14ac:dyDescent="0.25">
      <c r="A4940" s="4" t="s">
        <v>5668</v>
      </c>
      <c r="B4940" s="5">
        <v>335693390997</v>
      </c>
      <c r="C4940" s="4" t="s">
        <v>13568</v>
      </c>
      <c r="D4940" s="4" t="s">
        <v>243</v>
      </c>
      <c r="E4940" s="6" t="s">
        <v>3939</v>
      </c>
      <c r="F4940" s="5">
        <f>decoded[[#This Row],[FRT_DEC]]-B4939</f>
        <v>3</v>
      </c>
      <c r="G4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INFO]]))),G4939)</f>
        <v>131</v>
      </c>
    </row>
    <row r="4941" spans="1:7" x14ac:dyDescent="0.25">
      <c r="A4941" s="4" t="s">
        <v>5669</v>
      </c>
      <c r="B4941" s="5">
        <v>335693391041</v>
      </c>
      <c r="C4941" s="4" t="s">
        <v>13569</v>
      </c>
      <c r="D4941" s="4" t="s">
        <v>40</v>
      </c>
      <c r="E4941" s="6" t="s">
        <v>44</v>
      </c>
      <c r="F4941" s="5">
        <f>decoded[[#This Row],[FRT_DEC]]-B4940</f>
        <v>44</v>
      </c>
      <c r="G4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INFO]]))),G4940)</f>
        <v>131</v>
      </c>
    </row>
    <row r="4942" spans="1:7" x14ac:dyDescent="0.25">
      <c r="A4942" s="4" t="s">
        <v>5670</v>
      </c>
      <c r="B4942" s="5">
        <v>335693391046</v>
      </c>
      <c r="C4942" s="4" t="s">
        <v>13570</v>
      </c>
      <c r="D4942" s="4" t="s">
        <v>246</v>
      </c>
      <c r="E4942" s="6" t="s">
        <v>13571</v>
      </c>
      <c r="F4942" s="5">
        <f>decoded[[#This Row],[FRT_DEC]]-B4941</f>
        <v>5</v>
      </c>
      <c r="G4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INFO]]))),G4941)</f>
        <v>131</v>
      </c>
    </row>
    <row r="4943" spans="1:7" x14ac:dyDescent="0.25">
      <c r="A4943" s="4" t="s">
        <v>5671</v>
      </c>
      <c r="B4943" s="5">
        <v>335693391054</v>
      </c>
      <c r="C4943" s="4" t="s">
        <v>13572</v>
      </c>
      <c r="D4943" s="4" t="s">
        <v>1099</v>
      </c>
      <c r="E4943" s="6" t="s">
        <v>2104</v>
      </c>
      <c r="F4943" s="5">
        <f>decoded[[#This Row],[FRT_DEC]]-B4942</f>
        <v>8</v>
      </c>
      <c r="G4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INFO]]))),G4942)</f>
        <v>131</v>
      </c>
    </row>
    <row r="4944" spans="1:7" x14ac:dyDescent="0.25">
      <c r="A4944" s="4" t="s">
        <v>5672</v>
      </c>
      <c r="B4944" s="5">
        <v>335693391059</v>
      </c>
      <c r="C4944" s="4" t="s">
        <v>13573</v>
      </c>
      <c r="D4944" s="4" t="s">
        <v>1099</v>
      </c>
      <c r="E4944" s="6" t="s">
        <v>2105</v>
      </c>
      <c r="F4944" s="5">
        <f>decoded[[#This Row],[FRT_DEC]]-B4943</f>
        <v>5</v>
      </c>
      <c r="G4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INFO]]))),G4943)</f>
        <v>131</v>
      </c>
    </row>
    <row r="4945" spans="1:7" x14ac:dyDescent="0.25">
      <c r="A4945" s="4" t="s">
        <v>5673</v>
      </c>
      <c r="B4945" s="5">
        <v>335693391072</v>
      </c>
      <c r="C4945" s="4" t="s">
        <v>13574</v>
      </c>
      <c r="D4945" s="4" t="s">
        <v>72</v>
      </c>
      <c r="E4945" s="6" t="s">
        <v>2092</v>
      </c>
      <c r="F4945" s="5">
        <f>decoded[[#This Row],[FRT_DEC]]-B4944</f>
        <v>13</v>
      </c>
      <c r="G4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INFO]]))),G4944)</f>
        <v>131</v>
      </c>
    </row>
    <row r="4946" spans="1:7" x14ac:dyDescent="0.25">
      <c r="A4946" s="4" t="s">
        <v>5674</v>
      </c>
      <c r="B4946" s="5">
        <v>335693391405</v>
      </c>
      <c r="C4946" s="4" t="s">
        <v>13575</v>
      </c>
      <c r="D4946" s="4" t="s">
        <v>2045</v>
      </c>
      <c r="E4946" s="6" t="s">
        <v>8267</v>
      </c>
      <c r="F4946" s="5">
        <f>decoded[[#This Row],[FRT_DEC]]-B4945</f>
        <v>333</v>
      </c>
      <c r="G4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INFO]]))),G4945)</f>
        <v>131</v>
      </c>
    </row>
    <row r="4947" spans="1:7" x14ac:dyDescent="0.25">
      <c r="A4947" s="4" t="s">
        <v>5675</v>
      </c>
      <c r="B4947" s="5">
        <v>335693391579</v>
      </c>
      <c r="C4947" s="4" t="s">
        <v>13576</v>
      </c>
      <c r="D4947" s="4" t="s">
        <v>249</v>
      </c>
      <c r="E4947" s="6" t="s">
        <v>7869</v>
      </c>
      <c r="F4947" s="5">
        <f>decoded[[#This Row],[FRT_DEC]]-B4946</f>
        <v>174</v>
      </c>
      <c r="G4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INFO]]))),G4946)</f>
        <v>131</v>
      </c>
    </row>
    <row r="4948" spans="1:7" x14ac:dyDescent="0.25">
      <c r="A4948" s="4" t="s">
        <v>5676</v>
      </c>
      <c r="B4948" s="5">
        <v>335693391597</v>
      </c>
      <c r="C4948" s="4" t="s">
        <v>13577</v>
      </c>
      <c r="D4948" s="4" t="s">
        <v>1099</v>
      </c>
      <c r="E4948" s="6" t="s">
        <v>2093</v>
      </c>
      <c r="F4948" s="5">
        <f>decoded[[#This Row],[FRT_DEC]]-B4947</f>
        <v>18</v>
      </c>
      <c r="G4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INFO]]))),G4947)</f>
        <v>131</v>
      </c>
    </row>
    <row r="4949" spans="1:7" x14ac:dyDescent="0.25">
      <c r="A4949" s="4" t="s">
        <v>5677</v>
      </c>
      <c r="B4949" s="5">
        <v>335693391603</v>
      </c>
      <c r="C4949" s="4" t="s">
        <v>13578</v>
      </c>
      <c r="D4949" s="4" t="s">
        <v>1099</v>
      </c>
      <c r="E4949" s="6" t="s">
        <v>2106</v>
      </c>
      <c r="F4949" s="5">
        <f>decoded[[#This Row],[FRT_DEC]]-B4948</f>
        <v>6</v>
      </c>
      <c r="G4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INFO]]))),G4948)</f>
        <v>131</v>
      </c>
    </row>
    <row r="4950" spans="1:7" x14ac:dyDescent="0.25">
      <c r="A4950" s="4" t="s">
        <v>5678</v>
      </c>
      <c r="B4950" s="5">
        <v>335693391625</v>
      </c>
      <c r="C4950" s="4" t="s">
        <v>13579</v>
      </c>
      <c r="D4950" s="4" t="s">
        <v>40</v>
      </c>
      <c r="E4950" s="6" t="s">
        <v>328</v>
      </c>
      <c r="F4950" s="5">
        <f>decoded[[#This Row],[FRT_DEC]]-B4949</f>
        <v>22</v>
      </c>
      <c r="G4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INFO]]))),G4949)</f>
        <v>131</v>
      </c>
    </row>
    <row r="4951" spans="1:7" x14ac:dyDescent="0.25">
      <c r="A4951" s="4" t="s">
        <v>5679</v>
      </c>
      <c r="B4951" s="5">
        <v>335693391628</v>
      </c>
      <c r="C4951" s="4" t="s">
        <v>13580</v>
      </c>
      <c r="D4951" s="4" t="s">
        <v>330</v>
      </c>
      <c r="E4951" s="6" t="s">
        <v>13581</v>
      </c>
      <c r="F4951" s="5">
        <f>decoded[[#This Row],[FRT_DEC]]-B4950</f>
        <v>3</v>
      </c>
      <c r="G4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INFO]]))),G4950)</f>
        <v>131</v>
      </c>
    </row>
    <row r="4952" spans="1:7" x14ac:dyDescent="0.25">
      <c r="A4952" s="4" t="s">
        <v>5680</v>
      </c>
      <c r="B4952" s="5">
        <v>335693391649</v>
      </c>
      <c r="C4952" s="4" t="s">
        <v>13582</v>
      </c>
      <c r="D4952" s="4" t="s">
        <v>40</v>
      </c>
      <c r="E4952" s="6" t="s">
        <v>724</v>
      </c>
      <c r="F4952" s="5">
        <f>decoded[[#This Row],[FRT_DEC]]-B4951</f>
        <v>21</v>
      </c>
      <c r="G4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INFO]]))),G4951)</f>
        <v>131</v>
      </c>
    </row>
    <row r="4953" spans="1:7" x14ac:dyDescent="0.25">
      <c r="A4953" s="4" t="s">
        <v>5681</v>
      </c>
      <c r="B4953" s="5">
        <v>335693391661</v>
      </c>
      <c r="C4953" s="4" t="s">
        <v>13583</v>
      </c>
      <c r="D4953" s="4" t="s">
        <v>40</v>
      </c>
      <c r="E4953" s="6" t="s">
        <v>45</v>
      </c>
      <c r="F4953" s="5">
        <f>decoded[[#This Row],[FRT_DEC]]-B4952</f>
        <v>12</v>
      </c>
      <c r="G4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INFO]]))),G4952)</f>
        <v>131</v>
      </c>
    </row>
    <row r="4954" spans="1:7" x14ac:dyDescent="0.25">
      <c r="A4954" s="4" t="s">
        <v>5682</v>
      </c>
      <c r="B4954" s="5">
        <v>335693391666</v>
      </c>
      <c r="C4954" s="4" t="s">
        <v>13584</v>
      </c>
      <c r="D4954" s="4" t="s">
        <v>46</v>
      </c>
      <c r="E4954" s="6" t="s">
        <v>6961</v>
      </c>
      <c r="F4954" s="5">
        <f>decoded[[#This Row],[FRT_DEC]]-B4953</f>
        <v>5</v>
      </c>
      <c r="G4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INFO]]))),G4953)</f>
        <v>131</v>
      </c>
    </row>
    <row r="4955" spans="1:7" x14ac:dyDescent="0.25">
      <c r="A4955" s="4" t="s">
        <v>5683</v>
      </c>
      <c r="B4955" s="5">
        <v>335693391672</v>
      </c>
      <c r="C4955" s="4" t="s">
        <v>13585</v>
      </c>
      <c r="D4955" s="4" t="s">
        <v>72</v>
      </c>
      <c r="E4955" s="6" t="s">
        <v>3683</v>
      </c>
      <c r="F4955" s="5">
        <f>decoded[[#This Row],[FRT_DEC]]-B4954</f>
        <v>6</v>
      </c>
      <c r="G4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INFO]]))),G4954)</f>
        <v>131</v>
      </c>
    </row>
    <row r="4956" spans="1:7" x14ac:dyDescent="0.25">
      <c r="A4956" s="4" t="s">
        <v>5684</v>
      </c>
      <c r="B4956" s="5">
        <v>335693391677</v>
      </c>
      <c r="C4956" s="4" t="s">
        <v>13586</v>
      </c>
      <c r="D4956" s="4" t="s">
        <v>72</v>
      </c>
      <c r="E4956" s="6" t="s">
        <v>2088</v>
      </c>
      <c r="F4956" s="5">
        <f>decoded[[#This Row],[FRT_DEC]]-B4955</f>
        <v>5</v>
      </c>
      <c r="G4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INFO]]))),G4955)</f>
        <v>131</v>
      </c>
    </row>
    <row r="4957" spans="1:7" x14ac:dyDescent="0.25">
      <c r="A4957" s="4" t="s">
        <v>5685</v>
      </c>
      <c r="B4957" s="5">
        <v>335693391705</v>
      </c>
      <c r="C4957" s="4" t="s">
        <v>13587</v>
      </c>
      <c r="D4957" s="4" t="s">
        <v>72</v>
      </c>
      <c r="E4957" s="6" t="s">
        <v>2107</v>
      </c>
      <c r="F4957" s="5">
        <f>decoded[[#This Row],[FRT_DEC]]-B4956</f>
        <v>28</v>
      </c>
      <c r="G4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INFO]]))),G4956)</f>
        <v>131</v>
      </c>
    </row>
    <row r="4958" spans="1:7" x14ac:dyDescent="0.25">
      <c r="A4958" s="4" t="s">
        <v>5686</v>
      </c>
      <c r="B4958" s="5">
        <v>335693392547</v>
      </c>
      <c r="C4958" s="4" t="s">
        <v>13588</v>
      </c>
      <c r="D4958" s="4" t="s">
        <v>7938</v>
      </c>
      <c r="E4958" s="6" t="s">
        <v>8184</v>
      </c>
      <c r="F4958" s="5">
        <f>decoded[[#This Row],[FRT_DEC]]-B4957</f>
        <v>842</v>
      </c>
      <c r="G4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INFO]]))),G4957)</f>
        <v>131</v>
      </c>
    </row>
    <row r="4959" spans="1:7" x14ac:dyDescent="0.25">
      <c r="A4959" s="4" t="s">
        <v>5687</v>
      </c>
      <c r="B4959" s="5">
        <v>335693392550</v>
      </c>
      <c r="C4959" s="4" t="s">
        <v>13589</v>
      </c>
      <c r="D4959" s="4" t="s">
        <v>7842</v>
      </c>
      <c r="E4959" s="6" t="s">
        <v>7945</v>
      </c>
      <c r="F4959" s="5">
        <f>decoded[[#This Row],[FRT_DEC]]-B4958</f>
        <v>3</v>
      </c>
      <c r="G4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INFO]]))),G4958)</f>
        <v>131</v>
      </c>
    </row>
    <row r="4960" spans="1:7" x14ac:dyDescent="0.25">
      <c r="A4960" s="4" t="s">
        <v>5688</v>
      </c>
      <c r="B4960" s="5">
        <v>335693392557</v>
      </c>
      <c r="C4960" s="4" t="s">
        <v>13590</v>
      </c>
      <c r="D4960" s="4" t="s">
        <v>7938</v>
      </c>
      <c r="E4960" s="6" t="s">
        <v>7947</v>
      </c>
      <c r="F4960" s="5">
        <f>decoded[[#This Row],[FRT_DEC]]-B4959</f>
        <v>7</v>
      </c>
      <c r="G4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INFO]]))),G4959)</f>
        <v>131</v>
      </c>
    </row>
    <row r="4961" spans="1:7" x14ac:dyDescent="0.25">
      <c r="A4961" s="4" t="s">
        <v>5689</v>
      </c>
      <c r="B4961" s="5">
        <v>335693392895</v>
      </c>
      <c r="C4961" s="4" t="s">
        <v>13591</v>
      </c>
      <c r="D4961" s="4" t="s">
        <v>7842</v>
      </c>
      <c r="E4961" s="6" t="s">
        <v>7936</v>
      </c>
      <c r="F4961" s="5">
        <f>decoded[[#This Row],[FRT_DEC]]-B4960</f>
        <v>338</v>
      </c>
      <c r="G4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INFO]]))),G4960)</f>
        <v>131</v>
      </c>
    </row>
    <row r="4962" spans="1:7" x14ac:dyDescent="0.25">
      <c r="A4962" s="4" t="s">
        <v>5690</v>
      </c>
      <c r="B4962" s="5">
        <v>335693393670</v>
      </c>
      <c r="C4962" s="4" t="s">
        <v>13592</v>
      </c>
      <c r="D4962" s="4" t="s">
        <v>7938</v>
      </c>
      <c r="E4962" s="6" t="s">
        <v>7939</v>
      </c>
      <c r="F4962" s="5">
        <f>decoded[[#This Row],[FRT_DEC]]-B4961</f>
        <v>775</v>
      </c>
      <c r="G4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INFO]]))),G4961)</f>
        <v>131</v>
      </c>
    </row>
    <row r="4963" spans="1:7" x14ac:dyDescent="0.25">
      <c r="A4963" s="4" t="s">
        <v>5691</v>
      </c>
      <c r="B4963" s="5">
        <v>335693393674</v>
      </c>
      <c r="C4963" s="4" t="s">
        <v>13593</v>
      </c>
      <c r="D4963" s="4" t="s">
        <v>7842</v>
      </c>
      <c r="E4963" s="6" t="s">
        <v>7989</v>
      </c>
      <c r="F4963" s="5">
        <f>decoded[[#This Row],[FRT_DEC]]-B4962</f>
        <v>4</v>
      </c>
      <c r="G4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INFO]]))),G4962)</f>
        <v>131</v>
      </c>
    </row>
    <row r="4964" spans="1:7" x14ac:dyDescent="0.25">
      <c r="A4964" s="4" t="s">
        <v>5692</v>
      </c>
      <c r="B4964" s="5">
        <v>335693393680</v>
      </c>
      <c r="C4964" s="4" t="s">
        <v>13594</v>
      </c>
      <c r="D4964" s="4" t="s">
        <v>2044</v>
      </c>
      <c r="E4964" s="6" t="s">
        <v>3931</v>
      </c>
      <c r="F4964" s="5">
        <f>decoded[[#This Row],[FRT_DEC]]-B4963</f>
        <v>6</v>
      </c>
      <c r="G4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INFO]]))),G4963)</f>
        <v>131</v>
      </c>
    </row>
    <row r="4965" spans="1:7" x14ac:dyDescent="0.25">
      <c r="A4965" s="4" t="s">
        <v>5693</v>
      </c>
      <c r="B4965" s="5">
        <v>335693393685</v>
      </c>
      <c r="C4965" s="4" t="s">
        <v>13595</v>
      </c>
      <c r="D4965" s="4" t="s">
        <v>7938</v>
      </c>
      <c r="E4965" s="6" t="s">
        <v>7991</v>
      </c>
      <c r="F4965" s="5">
        <f>decoded[[#This Row],[FRT_DEC]]-B4964</f>
        <v>5</v>
      </c>
      <c r="G4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INFO]]))),G4964)</f>
        <v>131</v>
      </c>
    </row>
    <row r="4966" spans="1:7" x14ac:dyDescent="0.25">
      <c r="A4966" s="4" t="s">
        <v>5694</v>
      </c>
      <c r="B4966" s="5">
        <v>335693404525</v>
      </c>
      <c r="C4966" s="4" t="s">
        <v>13596</v>
      </c>
      <c r="D4966" s="4" t="s">
        <v>7842</v>
      </c>
      <c r="E4966" s="6" t="s">
        <v>7989</v>
      </c>
      <c r="F4966" s="5">
        <f>decoded[[#This Row],[FRT_DEC]]-B4965</f>
        <v>10840</v>
      </c>
      <c r="G4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INFO]]))),G4965)</f>
        <v>131</v>
      </c>
    </row>
    <row r="4967" spans="1:7" x14ac:dyDescent="0.25">
      <c r="A4967" s="4" t="s">
        <v>5695</v>
      </c>
      <c r="B4967" s="5">
        <v>335693404531</v>
      </c>
      <c r="C4967" s="4" t="s">
        <v>13597</v>
      </c>
      <c r="D4967" s="4" t="s">
        <v>292</v>
      </c>
      <c r="E4967" s="6" t="s">
        <v>13598</v>
      </c>
      <c r="F4967" s="5">
        <f>decoded[[#This Row],[FRT_DEC]]-B4966</f>
        <v>6</v>
      </c>
      <c r="G4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INFO]]))),G4966)</f>
        <v>131</v>
      </c>
    </row>
    <row r="4968" spans="1:7" x14ac:dyDescent="0.25">
      <c r="A4968" s="4" t="s">
        <v>5696</v>
      </c>
      <c r="B4968" s="5">
        <v>335693404535</v>
      </c>
      <c r="C4968" s="4" t="s">
        <v>13599</v>
      </c>
      <c r="D4968" s="4" t="s">
        <v>216</v>
      </c>
      <c r="E4968" s="6" t="s">
        <v>3970</v>
      </c>
      <c r="F4968" s="5">
        <f>decoded[[#This Row],[FRT_DEC]]-B4967</f>
        <v>4</v>
      </c>
      <c r="G4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INFO]]))),G4967)</f>
        <v>131</v>
      </c>
    </row>
    <row r="4969" spans="1:7" x14ac:dyDescent="0.25">
      <c r="A4969" s="4" t="s">
        <v>5697</v>
      </c>
      <c r="B4969" s="5">
        <v>335693404581</v>
      </c>
      <c r="C4969" s="4" t="s">
        <v>13600</v>
      </c>
      <c r="D4969" s="4" t="s">
        <v>221</v>
      </c>
      <c r="E4969" s="6" t="s">
        <v>222</v>
      </c>
      <c r="F4969" s="5">
        <f>decoded[[#This Row],[FRT_DEC]]-B4968</f>
        <v>46</v>
      </c>
      <c r="G4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INFO]]))),G4968)</f>
        <v>131</v>
      </c>
    </row>
    <row r="4970" spans="1:7" x14ac:dyDescent="0.25">
      <c r="A4970" s="4" t="s">
        <v>5698</v>
      </c>
      <c r="B4970" s="5">
        <v>335693404596</v>
      </c>
      <c r="C4970" s="4" t="s">
        <v>13601</v>
      </c>
      <c r="D4970" s="4" t="s">
        <v>40</v>
      </c>
      <c r="E4970" s="6" t="s">
        <v>293</v>
      </c>
      <c r="F4970" s="5">
        <f>decoded[[#This Row],[FRT_DEC]]-B4969</f>
        <v>15</v>
      </c>
      <c r="G4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INFO]]))),G4969)</f>
        <v>131</v>
      </c>
    </row>
    <row r="4971" spans="1:7" x14ac:dyDescent="0.25">
      <c r="A4971" s="4" t="s">
        <v>5699</v>
      </c>
      <c r="B4971" s="5">
        <v>335693404602</v>
      </c>
      <c r="C4971" s="4" t="s">
        <v>13602</v>
      </c>
      <c r="D4971" s="4" t="s">
        <v>2045</v>
      </c>
      <c r="E4971" s="6" t="s">
        <v>8098</v>
      </c>
      <c r="F4971" s="5">
        <f>decoded[[#This Row],[FRT_DEC]]-B4970</f>
        <v>6</v>
      </c>
      <c r="G4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INFO]]))),G4970)</f>
        <v>131</v>
      </c>
    </row>
    <row r="4972" spans="1:7" x14ac:dyDescent="0.25">
      <c r="A4972" s="4" t="s">
        <v>5700</v>
      </c>
      <c r="B4972" s="5">
        <v>335693404605</v>
      </c>
      <c r="C4972" s="4" t="s">
        <v>13603</v>
      </c>
      <c r="D4972" s="4" t="s">
        <v>294</v>
      </c>
      <c r="E4972" s="6" t="s">
        <v>13604</v>
      </c>
      <c r="F4972" s="5">
        <f>decoded[[#This Row],[FRT_DEC]]-B4971</f>
        <v>3</v>
      </c>
      <c r="G4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INFO]]))),G4971)</f>
        <v>131</v>
      </c>
    </row>
    <row r="4973" spans="1:7" x14ac:dyDescent="0.25">
      <c r="A4973" s="4" t="s">
        <v>5701</v>
      </c>
      <c r="B4973" s="5">
        <v>335693404608</v>
      </c>
      <c r="C4973" s="4" t="s">
        <v>13605</v>
      </c>
      <c r="D4973" s="4" t="s">
        <v>7938</v>
      </c>
      <c r="E4973" s="6" t="s">
        <v>7991</v>
      </c>
      <c r="F4973" s="5">
        <f>decoded[[#This Row],[FRT_DEC]]-B4972</f>
        <v>3</v>
      </c>
      <c r="G4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INFO]]))),G4972)</f>
        <v>131</v>
      </c>
    </row>
    <row r="4974" spans="1:7" x14ac:dyDescent="0.25">
      <c r="A4974" s="4" t="s">
        <v>5702</v>
      </c>
      <c r="B4974" s="5">
        <v>335693405568</v>
      </c>
      <c r="C4974" s="4" t="s">
        <v>13606</v>
      </c>
      <c r="D4974" s="4" t="s">
        <v>7842</v>
      </c>
      <c r="E4974" s="6" t="s">
        <v>7993</v>
      </c>
      <c r="F4974" s="5">
        <f>decoded[[#This Row],[FRT_DEC]]-B4973</f>
        <v>960</v>
      </c>
      <c r="G4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INFO]]))),G4973)</f>
        <v>131</v>
      </c>
    </row>
    <row r="4975" spans="1:7" x14ac:dyDescent="0.25">
      <c r="A4975" s="4" t="s">
        <v>5703</v>
      </c>
      <c r="B4975" s="5">
        <v>335693405588</v>
      </c>
      <c r="C4975" s="4" t="s">
        <v>13607</v>
      </c>
      <c r="D4975" s="4" t="s">
        <v>1099</v>
      </c>
      <c r="E4975" s="6" t="s">
        <v>2081</v>
      </c>
      <c r="F4975" s="5">
        <f>decoded[[#This Row],[FRT_DEC]]-B4974</f>
        <v>20</v>
      </c>
      <c r="G4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INFO]]))),G4974)</f>
        <v>131</v>
      </c>
    </row>
    <row r="4976" spans="1:7" x14ac:dyDescent="0.25">
      <c r="A4976" s="4" t="s">
        <v>5704</v>
      </c>
      <c r="B4976" s="5">
        <v>335693405590</v>
      </c>
      <c r="C4976" s="4" t="s">
        <v>13608</v>
      </c>
      <c r="D4976" s="4" t="s">
        <v>1099</v>
      </c>
      <c r="E4976" s="6" t="s">
        <v>2089</v>
      </c>
      <c r="F4976" s="5">
        <f>decoded[[#This Row],[FRT_DEC]]-B4975</f>
        <v>2</v>
      </c>
      <c r="G4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INFO]]))),G4975)</f>
        <v>131</v>
      </c>
    </row>
    <row r="4977" spans="1:7" x14ac:dyDescent="0.25">
      <c r="A4977" s="4" t="s">
        <v>5705</v>
      </c>
      <c r="B4977" s="5">
        <v>335693405599</v>
      </c>
      <c r="C4977" s="4" t="s">
        <v>13609</v>
      </c>
      <c r="D4977" s="4" t="s">
        <v>72</v>
      </c>
      <c r="E4977" s="6" t="s">
        <v>2090</v>
      </c>
      <c r="F4977" s="5">
        <f>decoded[[#This Row],[FRT_DEC]]-B4976</f>
        <v>9</v>
      </c>
      <c r="G4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INFO]]))),G4976)</f>
        <v>131</v>
      </c>
    </row>
    <row r="4978" spans="1:7" x14ac:dyDescent="0.25">
      <c r="A4978" s="4" t="s">
        <v>5706</v>
      </c>
      <c r="B4978" s="5">
        <v>335693405614</v>
      </c>
      <c r="C4978" s="4" t="s">
        <v>13610</v>
      </c>
      <c r="D4978" s="4" t="s">
        <v>6</v>
      </c>
      <c r="E4978" s="6" t="s">
        <v>13611</v>
      </c>
      <c r="F4978" s="5">
        <f>decoded[[#This Row],[FRT_DEC]]-B4977</f>
        <v>15</v>
      </c>
      <c r="G4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INFO]]))),G4977)</f>
        <v>132</v>
      </c>
    </row>
    <row r="4979" spans="1:7" x14ac:dyDescent="0.25">
      <c r="A4979" s="4" t="s">
        <v>5707</v>
      </c>
      <c r="B4979" s="5">
        <v>335693405638</v>
      </c>
      <c r="C4979" s="4" t="s">
        <v>13612</v>
      </c>
      <c r="D4979" s="4" t="s">
        <v>72</v>
      </c>
      <c r="E4979" s="6" t="s">
        <v>2092</v>
      </c>
      <c r="F4979" s="5">
        <f>decoded[[#This Row],[FRT_DEC]]-B4978</f>
        <v>24</v>
      </c>
      <c r="G4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INFO]]))),G4978)</f>
        <v>132</v>
      </c>
    </row>
    <row r="4980" spans="1:7" x14ac:dyDescent="0.25">
      <c r="A4980" s="4" t="s">
        <v>5708</v>
      </c>
      <c r="B4980" s="5">
        <v>335693405660</v>
      </c>
      <c r="C4980" s="4" t="s">
        <v>13613</v>
      </c>
      <c r="D4980" s="4" t="s">
        <v>3671</v>
      </c>
      <c r="E4980" s="6" t="s">
        <v>13614</v>
      </c>
      <c r="F4980" s="5">
        <f>decoded[[#This Row],[FRT_DEC]]-B4979</f>
        <v>22</v>
      </c>
      <c r="G4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INFO]]))),G4979)</f>
        <v>132</v>
      </c>
    </row>
    <row r="4981" spans="1:7" x14ac:dyDescent="0.25">
      <c r="A4981" s="4" t="s">
        <v>5709</v>
      </c>
      <c r="B4981" s="5">
        <v>335693405663</v>
      </c>
      <c r="C4981" s="4" t="s">
        <v>13615</v>
      </c>
      <c r="D4981" s="4" t="s">
        <v>3671</v>
      </c>
      <c r="E4981" s="6" t="s">
        <v>7881</v>
      </c>
      <c r="F4981" s="5">
        <f>decoded[[#This Row],[FRT_DEC]]-B4980</f>
        <v>3</v>
      </c>
      <c r="G4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INFO]]))),G4980)</f>
        <v>132</v>
      </c>
    </row>
    <row r="4982" spans="1:7" x14ac:dyDescent="0.25">
      <c r="A4982" s="4" t="s">
        <v>5710</v>
      </c>
      <c r="B4982" s="5">
        <v>335693406589</v>
      </c>
      <c r="C4982" s="4" t="s">
        <v>13616</v>
      </c>
      <c r="D4982" s="4" t="s">
        <v>249</v>
      </c>
      <c r="E4982" s="6" t="s">
        <v>7861</v>
      </c>
      <c r="F4982" s="5">
        <f>decoded[[#This Row],[FRT_DEC]]-B4981</f>
        <v>926</v>
      </c>
      <c r="G4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INFO]]))),G4981)</f>
        <v>132</v>
      </c>
    </row>
    <row r="4983" spans="1:7" x14ac:dyDescent="0.25">
      <c r="A4983" s="4" t="s">
        <v>5711</v>
      </c>
      <c r="B4983" s="5">
        <v>335693406594</v>
      </c>
      <c r="C4983" s="4" t="s">
        <v>13617</v>
      </c>
      <c r="D4983" s="4" t="s">
        <v>7938</v>
      </c>
      <c r="E4983" s="6" t="s">
        <v>7998</v>
      </c>
      <c r="F4983" s="5">
        <f>decoded[[#This Row],[FRT_DEC]]-B4982</f>
        <v>5</v>
      </c>
      <c r="G4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INFO]]))),G4982)</f>
        <v>132</v>
      </c>
    </row>
    <row r="4984" spans="1:7" x14ac:dyDescent="0.25">
      <c r="A4984" s="4" t="s">
        <v>5712</v>
      </c>
      <c r="B4984" s="5">
        <v>335693410222</v>
      </c>
      <c r="C4984" s="4" t="s">
        <v>13618</v>
      </c>
      <c r="D4984" s="4" t="s">
        <v>5</v>
      </c>
      <c r="E4984" s="6" t="s">
        <v>13619</v>
      </c>
      <c r="F4984" s="5">
        <f>decoded[[#This Row],[FRT_DEC]]-B4983</f>
        <v>3628</v>
      </c>
      <c r="G4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INFO]]))),G4983)</f>
        <v>132</v>
      </c>
    </row>
    <row r="4985" spans="1:7" x14ac:dyDescent="0.25">
      <c r="A4985" s="4" t="s">
        <v>5713</v>
      </c>
      <c r="B4985" s="5">
        <v>335693410224</v>
      </c>
      <c r="C4985" s="4" t="s">
        <v>13620</v>
      </c>
      <c r="D4985" s="4" t="s">
        <v>5</v>
      </c>
      <c r="E4985" s="6" t="s">
        <v>7877</v>
      </c>
      <c r="F4985" s="5">
        <f>decoded[[#This Row],[FRT_DEC]]-B4984</f>
        <v>2</v>
      </c>
      <c r="G4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INFO]]))),G4984)</f>
        <v>132</v>
      </c>
    </row>
    <row r="4986" spans="1:7" x14ac:dyDescent="0.25">
      <c r="A4986" s="4" t="s">
        <v>5714</v>
      </c>
      <c r="B4986" s="5">
        <v>335693410226</v>
      </c>
      <c r="C4986" s="4" t="s">
        <v>13621</v>
      </c>
      <c r="D4986" s="4" t="s">
        <v>3686</v>
      </c>
      <c r="E4986" s="6" t="s">
        <v>13622</v>
      </c>
      <c r="F4986" s="5">
        <f>decoded[[#This Row],[FRT_DEC]]-B4985</f>
        <v>2</v>
      </c>
      <c r="G4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INFO]]))),G4985)</f>
        <v>132</v>
      </c>
    </row>
    <row r="4987" spans="1:7" x14ac:dyDescent="0.25">
      <c r="A4987" s="4" t="s">
        <v>5715</v>
      </c>
      <c r="B4987" s="5">
        <v>335693410229</v>
      </c>
      <c r="C4987" s="4" t="s">
        <v>13623</v>
      </c>
      <c r="D4987" s="4" t="s">
        <v>3686</v>
      </c>
      <c r="E4987" s="6" t="s">
        <v>7878</v>
      </c>
      <c r="F4987" s="5">
        <f>decoded[[#This Row],[FRT_DEC]]-B4986</f>
        <v>3</v>
      </c>
      <c r="G4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INFO]]))),G4986)</f>
        <v>132</v>
      </c>
    </row>
    <row r="4988" spans="1:7" x14ac:dyDescent="0.25">
      <c r="A4988" s="4" t="s">
        <v>5716</v>
      </c>
      <c r="B4988" s="5">
        <v>335693410236</v>
      </c>
      <c r="C4988" s="4" t="s">
        <v>13624</v>
      </c>
      <c r="D4988" s="4" t="s">
        <v>7842</v>
      </c>
      <c r="E4988" s="6" t="s">
        <v>8006</v>
      </c>
      <c r="F4988" s="5">
        <f>decoded[[#This Row],[FRT_DEC]]-B4987</f>
        <v>7</v>
      </c>
      <c r="G4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INFO]]))),G4987)</f>
        <v>132</v>
      </c>
    </row>
    <row r="4989" spans="1:7" x14ac:dyDescent="0.25">
      <c r="A4989" s="4" t="s">
        <v>5717</v>
      </c>
      <c r="B4989" s="5">
        <v>335693410248</v>
      </c>
      <c r="C4989" s="4" t="s">
        <v>13625</v>
      </c>
      <c r="D4989" s="4" t="s">
        <v>241</v>
      </c>
      <c r="E4989" s="6" t="s">
        <v>2110</v>
      </c>
      <c r="F4989" s="5">
        <f>decoded[[#This Row],[FRT_DEC]]-B4988</f>
        <v>12</v>
      </c>
      <c r="G4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INFO]]))),G4988)</f>
        <v>132</v>
      </c>
    </row>
    <row r="4990" spans="1:7" x14ac:dyDescent="0.25">
      <c r="A4990" s="4" t="s">
        <v>5718</v>
      </c>
      <c r="B4990" s="5">
        <v>335693410251</v>
      </c>
      <c r="C4990" s="4" t="s">
        <v>13626</v>
      </c>
      <c r="D4990" s="4" t="s">
        <v>243</v>
      </c>
      <c r="E4990" s="6" t="s">
        <v>3984</v>
      </c>
      <c r="F4990" s="5">
        <f>decoded[[#This Row],[FRT_DEC]]-B4989</f>
        <v>3</v>
      </c>
      <c r="G4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INFO]]))),G4989)</f>
        <v>132</v>
      </c>
    </row>
    <row r="4991" spans="1:7" x14ac:dyDescent="0.25">
      <c r="A4991" s="4" t="s">
        <v>5719</v>
      </c>
      <c r="B4991" s="5">
        <v>335693410256</v>
      </c>
      <c r="C4991" s="4" t="s">
        <v>13627</v>
      </c>
      <c r="D4991" s="4" t="s">
        <v>1099</v>
      </c>
      <c r="E4991" s="6" t="s">
        <v>2093</v>
      </c>
      <c r="F4991" s="5">
        <f>decoded[[#This Row],[FRT_DEC]]-B4990</f>
        <v>5</v>
      </c>
      <c r="G4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INFO]]))),G4990)</f>
        <v>132</v>
      </c>
    </row>
    <row r="4992" spans="1:7" x14ac:dyDescent="0.25">
      <c r="A4992" s="4" t="s">
        <v>5720</v>
      </c>
      <c r="B4992" s="5">
        <v>335693410261</v>
      </c>
      <c r="C4992" s="4" t="s">
        <v>13628</v>
      </c>
      <c r="D4992" s="4" t="s">
        <v>72</v>
      </c>
      <c r="E4992" s="6" t="s">
        <v>2094</v>
      </c>
      <c r="F4992" s="5">
        <f>decoded[[#This Row],[FRT_DEC]]-B4991</f>
        <v>5</v>
      </c>
      <c r="G4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INFO]]))),G4991)</f>
        <v>132</v>
      </c>
    </row>
    <row r="4993" spans="1:7" x14ac:dyDescent="0.25">
      <c r="A4993" s="4" t="s">
        <v>5721</v>
      </c>
      <c r="B4993" s="5">
        <v>335693410267</v>
      </c>
      <c r="C4993" s="4" t="s">
        <v>13629</v>
      </c>
      <c r="D4993" s="4" t="s">
        <v>72</v>
      </c>
      <c r="E4993" s="6" t="s">
        <v>2095</v>
      </c>
      <c r="F4993" s="5">
        <f>decoded[[#This Row],[FRT_DEC]]-B4992</f>
        <v>6</v>
      </c>
      <c r="G4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INFO]]))),G4992)</f>
        <v>132</v>
      </c>
    </row>
    <row r="4994" spans="1:7" x14ac:dyDescent="0.25">
      <c r="A4994" s="4" t="s">
        <v>5722</v>
      </c>
      <c r="B4994" s="5">
        <v>335693410278</v>
      </c>
      <c r="C4994" s="4" t="s">
        <v>13630</v>
      </c>
      <c r="D4994" s="4" t="s">
        <v>246</v>
      </c>
      <c r="E4994" s="6" t="s">
        <v>13631</v>
      </c>
      <c r="F4994" s="5">
        <f>decoded[[#This Row],[FRT_DEC]]-B4993</f>
        <v>11</v>
      </c>
      <c r="G4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INFO]]))),G4993)</f>
        <v>132</v>
      </c>
    </row>
    <row r="4995" spans="1:7" x14ac:dyDescent="0.25">
      <c r="A4995" s="4" t="s">
        <v>5723</v>
      </c>
      <c r="B4995" s="5">
        <v>335693410282</v>
      </c>
      <c r="C4995" s="4" t="s">
        <v>13632</v>
      </c>
      <c r="D4995" s="4" t="s">
        <v>7938</v>
      </c>
      <c r="E4995" s="6" t="s">
        <v>8012</v>
      </c>
      <c r="F4995" s="5">
        <f>decoded[[#This Row],[FRT_DEC]]-B4994</f>
        <v>4</v>
      </c>
      <c r="G4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INFO]]))),G4994)</f>
        <v>132</v>
      </c>
    </row>
    <row r="4996" spans="1:7" x14ac:dyDescent="0.25">
      <c r="A4996" s="4" t="s">
        <v>5724</v>
      </c>
      <c r="B4996" s="5">
        <v>335693410677</v>
      </c>
      <c r="C4996" s="4" t="s">
        <v>13633</v>
      </c>
      <c r="D4996" s="4" t="s">
        <v>7842</v>
      </c>
      <c r="E4996" s="6" t="s">
        <v>8130</v>
      </c>
      <c r="F4996" s="5">
        <f>decoded[[#This Row],[FRT_DEC]]-B4995</f>
        <v>395</v>
      </c>
      <c r="G4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INFO]]))),G4995)</f>
        <v>132</v>
      </c>
    </row>
    <row r="4997" spans="1:7" x14ac:dyDescent="0.25">
      <c r="A4997" s="4" t="s">
        <v>5725</v>
      </c>
      <c r="B4997" s="5">
        <v>335693410684</v>
      </c>
      <c r="C4997" s="4" t="s">
        <v>13634</v>
      </c>
      <c r="D4997" s="4" t="s">
        <v>1099</v>
      </c>
      <c r="E4997" s="6" t="s">
        <v>2096</v>
      </c>
      <c r="F4997" s="5">
        <f>decoded[[#This Row],[FRT_DEC]]-B4996</f>
        <v>7</v>
      </c>
      <c r="G4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INFO]]))),G4996)</f>
        <v>132</v>
      </c>
    </row>
    <row r="4998" spans="1:7" x14ac:dyDescent="0.25">
      <c r="A4998" s="4" t="s">
        <v>5726</v>
      </c>
      <c r="B4998" s="5">
        <v>335693410689</v>
      </c>
      <c r="C4998" s="4" t="s">
        <v>13635</v>
      </c>
      <c r="D4998" s="4" t="s">
        <v>72</v>
      </c>
      <c r="E4998" s="6" t="s">
        <v>2097</v>
      </c>
      <c r="F4998" s="5">
        <f>decoded[[#This Row],[FRT_DEC]]-B4997</f>
        <v>5</v>
      </c>
      <c r="G4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INFO]]))),G4997)</f>
        <v>132</v>
      </c>
    </row>
    <row r="4999" spans="1:7" x14ac:dyDescent="0.25">
      <c r="A4999" s="4" t="s">
        <v>5727</v>
      </c>
      <c r="B4999" s="5">
        <v>335693410701</v>
      </c>
      <c r="C4999" s="4" t="s">
        <v>13636</v>
      </c>
      <c r="D4999" s="4" t="s">
        <v>3672</v>
      </c>
      <c r="E4999" s="6" t="s">
        <v>3980</v>
      </c>
      <c r="F4999" s="5">
        <f>decoded[[#This Row],[FRT_DEC]]-B4998</f>
        <v>12</v>
      </c>
      <c r="G4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INFO]]))),G4998)</f>
        <v>132</v>
      </c>
    </row>
    <row r="5000" spans="1:7" x14ac:dyDescent="0.25">
      <c r="A5000" s="4" t="s">
        <v>5728</v>
      </c>
      <c r="B5000" s="5">
        <v>335693411428</v>
      </c>
      <c r="C5000" s="4" t="s">
        <v>13637</v>
      </c>
      <c r="D5000" s="4" t="s">
        <v>262</v>
      </c>
      <c r="E5000" s="6" t="s">
        <v>3981</v>
      </c>
      <c r="F5000" s="5">
        <f>decoded[[#This Row],[FRT_DEC]]-B4999</f>
        <v>727</v>
      </c>
      <c r="G5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INFO]]))),G4999)</f>
        <v>132</v>
      </c>
    </row>
    <row r="5001" spans="1:7" x14ac:dyDescent="0.25">
      <c r="A5001" s="4" t="s">
        <v>5729</v>
      </c>
      <c r="B5001" s="5">
        <v>335693411434</v>
      </c>
      <c r="C5001" s="4" t="s">
        <v>13638</v>
      </c>
      <c r="D5001" s="4" t="s">
        <v>7938</v>
      </c>
      <c r="E5001" s="6" t="s">
        <v>8136</v>
      </c>
      <c r="F5001" s="5">
        <f>decoded[[#This Row],[FRT_DEC]]-B5000</f>
        <v>6</v>
      </c>
      <c r="G5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INFO]]))),G5000)</f>
        <v>132</v>
      </c>
    </row>
    <row r="5002" spans="1:7" x14ac:dyDescent="0.25">
      <c r="A5002" s="4" t="s">
        <v>5730</v>
      </c>
      <c r="B5002" s="5">
        <v>335693412786</v>
      </c>
      <c r="C5002" s="4" t="s">
        <v>13639</v>
      </c>
      <c r="D5002" s="4" t="s">
        <v>84</v>
      </c>
      <c r="E5002" s="6" t="s">
        <v>3977</v>
      </c>
      <c r="F5002" s="5">
        <f>decoded[[#This Row],[FRT_DEC]]-B5001</f>
        <v>1352</v>
      </c>
      <c r="G5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INFO]]))),G5001)</f>
        <v>132</v>
      </c>
    </row>
    <row r="5003" spans="1:7" x14ac:dyDescent="0.25">
      <c r="A5003" s="4" t="s">
        <v>5731</v>
      </c>
      <c r="B5003" s="5">
        <v>335693412790</v>
      </c>
      <c r="C5003" s="4" t="s">
        <v>13640</v>
      </c>
      <c r="D5003" s="4" t="s">
        <v>3684</v>
      </c>
      <c r="E5003" s="6" t="s">
        <v>13641</v>
      </c>
      <c r="F5003" s="5">
        <f>decoded[[#This Row],[FRT_DEC]]-B5002</f>
        <v>4</v>
      </c>
      <c r="G5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INFO]]))),G5002)</f>
        <v>132</v>
      </c>
    </row>
    <row r="5004" spans="1:7" x14ac:dyDescent="0.25">
      <c r="A5004" s="4" t="s">
        <v>5732</v>
      </c>
      <c r="B5004" s="5">
        <v>335693412793</v>
      </c>
      <c r="C5004" s="4" t="s">
        <v>13642</v>
      </c>
      <c r="D5004" s="4" t="s">
        <v>3684</v>
      </c>
      <c r="E5004" s="6" t="s">
        <v>7879</v>
      </c>
      <c r="F5004" s="5">
        <f>decoded[[#This Row],[FRT_DEC]]-B5003</f>
        <v>3</v>
      </c>
      <c r="G5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INFO]]))),G5003)</f>
        <v>132</v>
      </c>
    </row>
    <row r="5005" spans="1:7" x14ac:dyDescent="0.25">
      <c r="A5005" s="4" t="s">
        <v>5733</v>
      </c>
      <c r="B5005" s="5">
        <v>335693412812</v>
      </c>
      <c r="C5005" s="4" t="s">
        <v>13643</v>
      </c>
      <c r="D5005" s="4" t="s">
        <v>85</v>
      </c>
      <c r="E5005" s="6" t="s">
        <v>263</v>
      </c>
      <c r="F5005" s="5">
        <f>decoded[[#This Row],[FRT_DEC]]-B5004</f>
        <v>19</v>
      </c>
      <c r="G5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INFO]]))),G5004)</f>
        <v>132</v>
      </c>
    </row>
    <row r="5006" spans="1:7" x14ac:dyDescent="0.25">
      <c r="A5006" s="4" t="s">
        <v>5734</v>
      </c>
      <c r="B5006" s="5">
        <v>335693412951</v>
      </c>
      <c r="C5006" s="4" t="s">
        <v>13644</v>
      </c>
      <c r="D5006" s="4" t="s">
        <v>87</v>
      </c>
      <c r="E5006" s="6" t="s">
        <v>3695</v>
      </c>
      <c r="F5006" s="5">
        <f>decoded[[#This Row],[FRT_DEC]]-B5005</f>
        <v>139</v>
      </c>
      <c r="G5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INFO]]))),G5005)</f>
        <v>132</v>
      </c>
    </row>
    <row r="5007" spans="1:7" x14ac:dyDescent="0.25">
      <c r="A5007" s="4" t="s">
        <v>5735</v>
      </c>
      <c r="B5007" s="5">
        <v>335693413120</v>
      </c>
      <c r="C5007" s="4" t="s">
        <v>13645</v>
      </c>
      <c r="D5007" s="4" t="s">
        <v>43</v>
      </c>
      <c r="E5007" s="6" t="s">
        <v>3982</v>
      </c>
      <c r="F5007" s="5">
        <f>decoded[[#This Row],[FRT_DEC]]-B5006</f>
        <v>169</v>
      </c>
      <c r="G5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INFO]]))),G5006)</f>
        <v>132</v>
      </c>
    </row>
    <row r="5008" spans="1:7" x14ac:dyDescent="0.25">
      <c r="A5008" s="4" t="s">
        <v>5736</v>
      </c>
      <c r="B5008" s="5">
        <v>335693413123</v>
      </c>
      <c r="C5008" s="4" t="s">
        <v>13646</v>
      </c>
      <c r="D5008" s="4" t="s">
        <v>3685</v>
      </c>
      <c r="E5008" s="6" t="s">
        <v>13647</v>
      </c>
      <c r="F5008" s="5">
        <f>decoded[[#This Row],[FRT_DEC]]-B5007</f>
        <v>3</v>
      </c>
      <c r="G5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INFO]]))),G5007)</f>
        <v>132</v>
      </c>
    </row>
    <row r="5009" spans="1:7" x14ac:dyDescent="0.25">
      <c r="A5009" s="4" t="s">
        <v>5737</v>
      </c>
      <c r="B5009" s="5">
        <v>335693413125</v>
      </c>
      <c r="C5009" s="4" t="s">
        <v>13648</v>
      </c>
      <c r="D5009" s="4" t="s">
        <v>3685</v>
      </c>
      <c r="E5009" s="6" t="s">
        <v>7880</v>
      </c>
      <c r="F5009" s="5">
        <f>decoded[[#This Row],[FRT_DEC]]-B5008</f>
        <v>2</v>
      </c>
      <c r="G5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INFO]]))),G5008)</f>
        <v>132</v>
      </c>
    </row>
    <row r="5010" spans="1:7" x14ac:dyDescent="0.25">
      <c r="A5010" s="4" t="s">
        <v>5738</v>
      </c>
      <c r="B5010" s="5">
        <v>335693413148</v>
      </c>
      <c r="C5010" s="4" t="s">
        <v>13649</v>
      </c>
      <c r="D5010" s="4" t="s">
        <v>7842</v>
      </c>
      <c r="E5010" s="6" t="s">
        <v>7845</v>
      </c>
      <c r="F5010" s="5">
        <f>decoded[[#This Row],[FRT_DEC]]-B5009</f>
        <v>23</v>
      </c>
      <c r="G5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INFO]]))),G5009)</f>
        <v>132</v>
      </c>
    </row>
    <row r="5011" spans="1:7" x14ac:dyDescent="0.25">
      <c r="A5011" s="4" t="s">
        <v>5739</v>
      </c>
      <c r="B5011" s="5">
        <v>335693413156</v>
      </c>
      <c r="C5011" s="4" t="s">
        <v>13650</v>
      </c>
      <c r="D5011" s="4" t="s">
        <v>7938</v>
      </c>
      <c r="E5011" s="6" t="s">
        <v>8149</v>
      </c>
      <c r="F5011" s="5">
        <f>decoded[[#This Row],[FRT_DEC]]-B5010</f>
        <v>8</v>
      </c>
      <c r="G5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INFO]]))),G5010)</f>
        <v>132</v>
      </c>
    </row>
    <row r="5012" spans="1:7" x14ac:dyDescent="0.25">
      <c r="A5012" s="4" t="s">
        <v>5740</v>
      </c>
      <c r="B5012" s="5">
        <v>335693413160</v>
      </c>
      <c r="C5012" s="4" t="s">
        <v>13651</v>
      </c>
      <c r="D5012" s="4" t="s">
        <v>7842</v>
      </c>
      <c r="E5012" s="6" t="s">
        <v>8151</v>
      </c>
      <c r="F5012" s="5">
        <f>decoded[[#This Row],[FRT_DEC]]-B5011</f>
        <v>4</v>
      </c>
      <c r="G5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INFO]]))),G5011)</f>
        <v>132</v>
      </c>
    </row>
    <row r="5013" spans="1:7" x14ac:dyDescent="0.25">
      <c r="A5013" s="4" t="s">
        <v>5741</v>
      </c>
      <c r="B5013" s="5">
        <v>335693413172</v>
      </c>
      <c r="C5013" s="4" t="s">
        <v>13652</v>
      </c>
      <c r="D5013" s="4" t="s">
        <v>1099</v>
      </c>
      <c r="E5013" s="6" t="s">
        <v>2098</v>
      </c>
      <c r="F5013" s="5">
        <f>decoded[[#This Row],[FRT_DEC]]-B5012</f>
        <v>12</v>
      </c>
      <c r="G5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INFO]]))),G5012)</f>
        <v>132</v>
      </c>
    </row>
    <row r="5014" spans="1:7" x14ac:dyDescent="0.25">
      <c r="A5014" s="4" t="s">
        <v>5742</v>
      </c>
      <c r="B5014" s="5">
        <v>335693413177</v>
      </c>
      <c r="C5014" s="4" t="s">
        <v>13653</v>
      </c>
      <c r="D5014" s="4" t="s">
        <v>72</v>
      </c>
      <c r="E5014" s="6" t="s">
        <v>2099</v>
      </c>
      <c r="F5014" s="5">
        <f>decoded[[#This Row],[FRT_DEC]]-B5013</f>
        <v>5</v>
      </c>
      <c r="G5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INFO]]))),G5013)</f>
        <v>132</v>
      </c>
    </row>
    <row r="5015" spans="1:7" x14ac:dyDescent="0.25">
      <c r="A5015" s="4" t="s">
        <v>5743</v>
      </c>
      <c r="B5015" s="5">
        <v>335693413198</v>
      </c>
      <c r="C5015" s="4" t="s">
        <v>13654</v>
      </c>
      <c r="D5015" s="4" t="s">
        <v>1099</v>
      </c>
      <c r="E5015" s="6" t="s">
        <v>2100</v>
      </c>
      <c r="F5015" s="5">
        <f>decoded[[#This Row],[FRT_DEC]]-B5014</f>
        <v>21</v>
      </c>
      <c r="G5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INFO]]))),G5014)</f>
        <v>132</v>
      </c>
    </row>
    <row r="5016" spans="1:7" x14ac:dyDescent="0.25">
      <c r="A5016" s="4" t="s">
        <v>5744</v>
      </c>
      <c r="B5016" s="5">
        <v>335693413204</v>
      </c>
      <c r="C5016" s="4" t="s">
        <v>13655</v>
      </c>
      <c r="D5016" s="4" t="s">
        <v>72</v>
      </c>
      <c r="E5016" s="6" t="s">
        <v>2101</v>
      </c>
      <c r="F5016" s="5">
        <f>decoded[[#This Row],[FRT_DEC]]-B5015</f>
        <v>6</v>
      </c>
      <c r="G5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INFO]]))),G5015)</f>
        <v>132</v>
      </c>
    </row>
    <row r="5017" spans="1:7" x14ac:dyDescent="0.25">
      <c r="A5017" s="4" t="s">
        <v>5745</v>
      </c>
      <c r="B5017" s="5">
        <v>335693413227</v>
      </c>
      <c r="C5017" s="4" t="s">
        <v>13656</v>
      </c>
      <c r="D5017" s="4" t="s">
        <v>1099</v>
      </c>
      <c r="E5017" s="6" t="s">
        <v>2102</v>
      </c>
      <c r="F5017" s="5">
        <f>decoded[[#This Row],[FRT_DEC]]-B5016</f>
        <v>23</v>
      </c>
      <c r="G5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INFO]]))),G5016)</f>
        <v>132</v>
      </c>
    </row>
    <row r="5018" spans="1:7" x14ac:dyDescent="0.25">
      <c r="A5018" s="4" t="s">
        <v>5746</v>
      </c>
      <c r="B5018" s="5">
        <v>335693413232</v>
      </c>
      <c r="C5018" s="4" t="s">
        <v>13657</v>
      </c>
      <c r="D5018" s="4" t="s">
        <v>72</v>
      </c>
      <c r="E5018" s="6" t="s">
        <v>2103</v>
      </c>
      <c r="F5018" s="5">
        <f>decoded[[#This Row],[FRT_DEC]]-B5017</f>
        <v>5</v>
      </c>
      <c r="G5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INFO]]))),G5017)</f>
        <v>132</v>
      </c>
    </row>
    <row r="5019" spans="1:7" x14ac:dyDescent="0.25">
      <c r="A5019" s="4" t="s">
        <v>5747</v>
      </c>
      <c r="B5019" s="5">
        <v>335693413247</v>
      </c>
      <c r="C5019" s="4" t="s">
        <v>13658</v>
      </c>
      <c r="D5019" s="4" t="s">
        <v>40</v>
      </c>
      <c r="E5019" s="6" t="s">
        <v>2042</v>
      </c>
      <c r="F5019" s="5">
        <f>decoded[[#This Row],[FRT_DEC]]-B5018</f>
        <v>15</v>
      </c>
      <c r="G5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INFO]]))),G5018)</f>
        <v>132</v>
      </c>
    </row>
    <row r="5020" spans="1:7" x14ac:dyDescent="0.25">
      <c r="A5020" s="4" t="s">
        <v>5748</v>
      </c>
      <c r="B5020" s="5">
        <v>335693413251</v>
      </c>
      <c r="C5020" s="4" t="s">
        <v>13659</v>
      </c>
      <c r="D5020" s="4" t="s">
        <v>2043</v>
      </c>
      <c r="E5020" s="6" t="s">
        <v>13660</v>
      </c>
      <c r="F5020" s="5">
        <f>decoded[[#This Row],[FRT_DEC]]-B5019</f>
        <v>4</v>
      </c>
      <c r="G5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INFO]]))),G5019)</f>
        <v>132</v>
      </c>
    </row>
    <row r="5021" spans="1:7" ht="30" x14ac:dyDescent="0.25">
      <c r="A5021" s="4" t="s">
        <v>5749</v>
      </c>
      <c r="B5021" s="5">
        <v>335693413280</v>
      </c>
      <c r="C5021" s="4" t="s">
        <v>13661</v>
      </c>
      <c r="D5021" s="4" t="s">
        <v>241</v>
      </c>
      <c r="E5021" s="6" t="s">
        <v>2111</v>
      </c>
      <c r="F5021" s="5">
        <f>decoded[[#This Row],[FRT_DEC]]-B5020</f>
        <v>29</v>
      </c>
      <c r="G5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INFO]]))),G5020)</f>
        <v>132</v>
      </c>
    </row>
    <row r="5022" spans="1:7" x14ac:dyDescent="0.25">
      <c r="A5022" s="4" t="s">
        <v>5750</v>
      </c>
      <c r="B5022" s="5">
        <v>335693413283</v>
      </c>
      <c r="C5022" s="4" t="s">
        <v>13662</v>
      </c>
      <c r="D5022" s="4" t="s">
        <v>243</v>
      </c>
      <c r="E5022" s="6" t="s">
        <v>3939</v>
      </c>
      <c r="F5022" s="5">
        <f>decoded[[#This Row],[FRT_DEC]]-B5021</f>
        <v>3</v>
      </c>
      <c r="G5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INFO]]))),G5021)</f>
        <v>132</v>
      </c>
    </row>
    <row r="5023" spans="1:7" x14ac:dyDescent="0.25">
      <c r="A5023" s="4" t="s">
        <v>5751</v>
      </c>
      <c r="B5023" s="5">
        <v>335693413327</v>
      </c>
      <c r="C5023" s="4" t="s">
        <v>13663</v>
      </c>
      <c r="D5023" s="4" t="s">
        <v>40</v>
      </c>
      <c r="E5023" s="6" t="s">
        <v>44</v>
      </c>
      <c r="F5023" s="5">
        <f>decoded[[#This Row],[FRT_DEC]]-B5022</f>
        <v>44</v>
      </c>
      <c r="G5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INFO]]))),G5022)</f>
        <v>132</v>
      </c>
    </row>
    <row r="5024" spans="1:7" x14ac:dyDescent="0.25">
      <c r="A5024" s="4" t="s">
        <v>5752</v>
      </c>
      <c r="B5024" s="5">
        <v>335693413334</v>
      </c>
      <c r="C5024" s="4" t="s">
        <v>13664</v>
      </c>
      <c r="D5024" s="4" t="s">
        <v>246</v>
      </c>
      <c r="E5024" s="6" t="s">
        <v>13665</v>
      </c>
      <c r="F5024" s="5">
        <f>decoded[[#This Row],[FRT_DEC]]-B5023</f>
        <v>7</v>
      </c>
      <c r="G5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INFO]]))),G5023)</f>
        <v>132</v>
      </c>
    </row>
    <row r="5025" spans="1:7" x14ac:dyDescent="0.25">
      <c r="A5025" s="4" t="s">
        <v>5753</v>
      </c>
      <c r="B5025" s="5">
        <v>335693413340</v>
      </c>
      <c r="C5025" s="4" t="s">
        <v>13666</v>
      </c>
      <c r="D5025" s="4" t="s">
        <v>1099</v>
      </c>
      <c r="E5025" s="6" t="s">
        <v>2104</v>
      </c>
      <c r="F5025" s="5">
        <f>decoded[[#This Row],[FRT_DEC]]-B5024</f>
        <v>6</v>
      </c>
      <c r="G5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INFO]]))),G5024)</f>
        <v>132</v>
      </c>
    </row>
    <row r="5026" spans="1:7" x14ac:dyDescent="0.25">
      <c r="A5026" s="4" t="s">
        <v>5754</v>
      </c>
      <c r="B5026" s="5">
        <v>335693413345</v>
      </c>
      <c r="C5026" s="4" t="s">
        <v>13667</v>
      </c>
      <c r="D5026" s="4" t="s">
        <v>1099</v>
      </c>
      <c r="E5026" s="6" t="s">
        <v>2105</v>
      </c>
      <c r="F5026" s="5">
        <f>decoded[[#This Row],[FRT_DEC]]-B5025</f>
        <v>5</v>
      </c>
      <c r="G5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INFO]]))),G5025)</f>
        <v>132</v>
      </c>
    </row>
    <row r="5027" spans="1:7" x14ac:dyDescent="0.25">
      <c r="A5027" s="4" t="s">
        <v>5755</v>
      </c>
      <c r="B5027" s="5">
        <v>335693413358</v>
      </c>
      <c r="C5027" s="4" t="s">
        <v>13668</v>
      </c>
      <c r="D5027" s="4" t="s">
        <v>72</v>
      </c>
      <c r="E5027" s="6" t="s">
        <v>2092</v>
      </c>
      <c r="F5027" s="5">
        <f>decoded[[#This Row],[FRT_DEC]]-B5026</f>
        <v>13</v>
      </c>
      <c r="G5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INFO]]))),G5026)</f>
        <v>132</v>
      </c>
    </row>
    <row r="5028" spans="1:7" x14ac:dyDescent="0.25">
      <c r="A5028" s="4" t="s">
        <v>5756</v>
      </c>
      <c r="B5028" s="5">
        <v>335693413691</v>
      </c>
      <c r="C5028" s="4" t="s">
        <v>13669</v>
      </c>
      <c r="D5028" s="4" t="s">
        <v>2045</v>
      </c>
      <c r="E5028" s="6" t="s">
        <v>8170</v>
      </c>
      <c r="F5028" s="5">
        <f>decoded[[#This Row],[FRT_DEC]]-B5027</f>
        <v>333</v>
      </c>
      <c r="G5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INFO]]))),G5027)</f>
        <v>132</v>
      </c>
    </row>
    <row r="5029" spans="1:7" x14ac:dyDescent="0.25">
      <c r="A5029" s="4" t="s">
        <v>5757</v>
      </c>
      <c r="B5029" s="5">
        <v>335693413865</v>
      </c>
      <c r="C5029" s="4" t="s">
        <v>13670</v>
      </c>
      <c r="D5029" s="4" t="s">
        <v>249</v>
      </c>
      <c r="E5029" s="6" t="s">
        <v>7149</v>
      </c>
      <c r="F5029" s="5">
        <f>decoded[[#This Row],[FRT_DEC]]-B5028</f>
        <v>174</v>
      </c>
      <c r="G5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INFO]]))),G5028)</f>
        <v>132</v>
      </c>
    </row>
    <row r="5030" spans="1:7" x14ac:dyDescent="0.25">
      <c r="A5030" s="4" t="s">
        <v>5758</v>
      </c>
      <c r="B5030" s="5">
        <v>335693413883</v>
      </c>
      <c r="C5030" s="4" t="s">
        <v>13671</v>
      </c>
      <c r="D5030" s="4" t="s">
        <v>1099</v>
      </c>
      <c r="E5030" s="6" t="s">
        <v>2093</v>
      </c>
      <c r="F5030" s="5">
        <f>decoded[[#This Row],[FRT_DEC]]-B5029</f>
        <v>18</v>
      </c>
      <c r="G5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INFO]]))),G5029)</f>
        <v>132</v>
      </c>
    </row>
    <row r="5031" spans="1:7" x14ac:dyDescent="0.25">
      <c r="A5031" s="4" t="s">
        <v>5759</v>
      </c>
      <c r="B5031" s="5">
        <v>335693413889</v>
      </c>
      <c r="C5031" s="4" t="s">
        <v>13672</v>
      </c>
      <c r="D5031" s="4" t="s">
        <v>1099</v>
      </c>
      <c r="E5031" s="6" t="s">
        <v>2106</v>
      </c>
      <c r="F5031" s="5">
        <f>decoded[[#This Row],[FRT_DEC]]-B5030</f>
        <v>6</v>
      </c>
      <c r="G5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INFO]]))),G5030)</f>
        <v>132</v>
      </c>
    </row>
    <row r="5032" spans="1:7" x14ac:dyDescent="0.25">
      <c r="A5032" s="4" t="s">
        <v>5760</v>
      </c>
      <c r="B5032" s="5">
        <v>335693413902</v>
      </c>
      <c r="C5032" s="4" t="s">
        <v>13673</v>
      </c>
      <c r="D5032" s="4" t="s">
        <v>40</v>
      </c>
      <c r="E5032" s="6" t="s">
        <v>328</v>
      </c>
      <c r="F5032" s="5">
        <f>decoded[[#This Row],[FRT_DEC]]-B5031</f>
        <v>13</v>
      </c>
      <c r="G5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INFO]]))),G5031)</f>
        <v>132</v>
      </c>
    </row>
    <row r="5033" spans="1:7" x14ac:dyDescent="0.25">
      <c r="A5033" s="4" t="s">
        <v>5761</v>
      </c>
      <c r="B5033" s="5">
        <v>335693413904</v>
      </c>
      <c r="C5033" s="4" t="s">
        <v>13674</v>
      </c>
      <c r="D5033" s="4" t="s">
        <v>330</v>
      </c>
      <c r="E5033" s="6" t="s">
        <v>13675</v>
      </c>
      <c r="F5033" s="5">
        <f>decoded[[#This Row],[FRT_DEC]]-B5032</f>
        <v>2</v>
      </c>
      <c r="G5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INFO]]))),G5032)</f>
        <v>132</v>
      </c>
    </row>
    <row r="5034" spans="1:7" x14ac:dyDescent="0.25">
      <c r="A5034" s="4" t="s">
        <v>5762</v>
      </c>
      <c r="B5034" s="5">
        <v>335693413935</v>
      </c>
      <c r="C5034" s="4" t="s">
        <v>13676</v>
      </c>
      <c r="D5034" s="4" t="s">
        <v>40</v>
      </c>
      <c r="E5034" s="6" t="s">
        <v>724</v>
      </c>
      <c r="F5034" s="5">
        <f>decoded[[#This Row],[FRT_DEC]]-B5033</f>
        <v>31</v>
      </c>
      <c r="G5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INFO]]))),G5033)</f>
        <v>132</v>
      </c>
    </row>
    <row r="5035" spans="1:7" x14ac:dyDescent="0.25">
      <c r="A5035" s="4" t="s">
        <v>5763</v>
      </c>
      <c r="B5035" s="5">
        <v>335693413949</v>
      </c>
      <c r="C5035" s="4" t="s">
        <v>13677</v>
      </c>
      <c r="D5035" s="4" t="s">
        <v>40</v>
      </c>
      <c r="E5035" s="6" t="s">
        <v>45</v>
      </c>
      <c r="F5035" s="5">
        <f>decoded[[#This Row],[FRT_DEC]]-B5034</f>
        <v>14</v>
      </c>
      <c r="G5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INFO]]))),G5034)</f>
        <v>132</v>
      </c>
    </row>
    <row r="5036" spans="1:7" x14ac:dyDescent="0.25">
      <c r="A5036" s="4" t="s">
        <v>5764</v>
      </c>
      <c r="B5036" s="5">
        <v>335693413952</v>
      </c>
      <c r="C5036" s="4" t="s">
        <v>13678</v>
      </c>
      <c r="D5036" s="4" t="s">
        <v>46</v>
      </c>
      <c r="E5036" s="6" t="s">
        <v>6961</v>
      </c>
      <c r="F5036" s="5">
        <f>decoded[[#This Row],[FRT_DEC]]-B5035</f>
        <v>3</v>
      </c>
      <c r="G5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INFO]]))),G5035)</f>
        <v>132</v>
      </c>
    </row>
    <row r="5037" spans="1:7" x14ac:dyDescent="0.25">
      <c r="A5037" s="4" t="s">
        <v>5765</v>
      </c>
      <c r="B5037" s="5">
        <v>335693413958</v>
      </c>
      <c r="C5037" s="4" t="s">
        <v>13679</v>
      </c>
      <c r="D5037" s="4" t="s">
        <v>72</v>
      </c>
      <c r="E5037" s="6" t="s">
        <v>3683</v>
      </c>
      <c r="F5037" s="5">
        <f>decoded[[#This Row],[FRT_DEC]]-B5036</f>
        <v>6</v>
      </c>
      <c r="G5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INFO]]))),G5036)</f>
        <v>132</v>
      </c>
    </row>
    <row r="5038" spans="1:7" x14ac:dyDescent="0.25">
      <c r="A5038" s="4" t="s">
        <v>5766</v>
      </c>
      <c r="B5038" s="5">
        <v>335693413963</v>
      </c>
      <c r="C5038" s="4" t="s">
        <v>13680</v>
      </c>
      <c r="D5038" s="4" t="s">
        <v>72</v>
      </c>
      <c r="E5038" s="6" t="s">
        <v>2088</v>
      </c>
      <c r="F5038" s="5">
        <f>decoded[[#This Row],[FRT_DEC]]-B5037</f>
        <v>5</v>
      </c>
      <c r="G5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INFO]]))),G5037)</f>
        <v>132</v>
      </c>
    </row>
    <row r="5039" spans="1:7" x14ac:dyDescent="0.25">
      <c r="A5039" s="4" t="s">
        <v>5767</v>
      </c>
      <c r="B5039" s="5">
        <v>335693413978</v>
      </c>
      <c r="C5039" s="4" t="s">
        <v>13681</v>
      </c>
      <c r="D5039" s="4" t="s">
        <v>72</v>
      </c>
      <c r="E5039" s="6" t="s">
        <v>2107</v>
      </c>
      <c r="F5039" s="5">
        <f>decoded[[#This Row],[FRT_DEC]]-B5038</f>
        <v>15</v>
      </c>
      <c r="G5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INFO]]))),G5038)</f>
        <v>132</v>
      </c>
    </row>
    <row r="5040" spans="1:7" x14ac:dyDescent="0.25">
      <c r="A5040" s="4" t="s">
        <v>5768</v>
      </c>
      <c r="B5040" s="5">
        <v>335693414734</v>
      </c>
      <c r="C5040" s="4" t="s">
        <v>13682</v>
      </c>
      <c r="D5040" s="4" t="s">
        <v>7938</v>
      </c>
      <c r="E5040" s="6" t="s">
        <v>8184</v>
      </c>
      <c r="F5040" s="5">
        <f>decoded[[#This Row],[FRT_DEC]]-B5039</f>
        <v>756</v>
      </c>
      <c r="G5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INFO]]))),G5039)</f>
        <v>132</v>
      </c>
    </row>
    <row r="5041" spans="1:7" x14ac:dyDescent="0.25">
      <c r="A5041" s="4" t="s">
        <v>5769</v>
      </c>
      <c r="B5041" s="5">
        <v>335693415220</v>
      </c>
      <c r="C5041" s="4" t="s">
        <v>13683</v>
      </c>
      <c r="D5041" s="4" t="s">
        <v>7842</v>
      </c>
      <c r="E5041" s="6" t="s">
        <v>7989</v>
      </c>
      <c r="F5041" s="5">
        <f>decoded[[#This Row],[FRT_DEC]]-B5040</f>
        <v>486</v>
      </c>
      <c r="G5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INFO]]))),G5040)</f>
        <v>132</v>
      </c>
    </row>
    <row r="5042" spans="1:7" x14ac:dyDescent="0.25">
      <c r="A5042" s="4" t="s">
        <v>5770</v>
      </c>
      <c r="B5042" s="5">
        <v>335693415228</v>
      </c>
      <c r="C5042" s="4" t="s">
        <v>13684</v>
      </c>
      <c r="D5042" s="4" t="s">
        <v>2044</v>
      </c>
      <c r="E5042" s="6" t="s">
        <v>3931</v>
      </c>
      <c r="F5042" s="5">
        <f>decoded[[#This Row],[FRT_DEC]]-B5041</f>
        <v>8</v>
      </c>
      <c r="G5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INFO]]))),G5041)</f>
        <v>132</v>
      </c>
    </row>
    <row r="5043" spans="1:7" x14ac:dyDescent="0.25">
      <c r="A5043" s="4" t="s">
        <v>5771</v>
      </c>
      <c r="B5043" s="5">
        <v>335693415233</v>
      </c>
      <c r="C5043" s="4" t="s">
        <v>13685</v>
      </c>
      <c r="D5043" s="4" t="s">
        <v>7938</v>
      </c>
      <c r="E5043" s="6" t="s">
        <v>7991</v>
      </c>
      <c r="F5043" s="5">
        <f>decoded[[#This Row],[FRT_DEC]]-B5042</f>
        <v>5</v>
      </c>
      <c r="G5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INFO]]))),G5042)</f>
        <v>132</v>
      </c>
    </row>
    <row r="5044" spans="1:7" x14ac:dyDescent="0.25">
      <c r="A5044" s="4" t="s">
        <v>5772</v>
      </c>
      <c r="B5044" s="5">
        <v>335693425721</v>
      </c>
      <c r="C5044" s="4" t="s">
        <v>13686</v>
      </c>
      <c r="D5044" s="4" t="s">
        <v>7842</v>
      </c>
      <c r="E5044" s="6" t="s">
        <v>7989</v>
      </c>
      <c r="F5044" s="5">
        <f>decoded[[#This Row],[FRT_DEC]]-B5043</f>
        <v>10488</v>
      </c>
      <c r="G5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INFO]]))),G5043)</f>
        <v>132</v>
      </c>
    </row>
    <row r="5045" spans="1:7" x14ac:dyDescent="0.25">
      <c r="A5045" s="4" t="s">
        <v>5773</v>
      </c>
      <c r="B5045" s="5">
        <v>335693425726</v>
      </c>
      <c r="C5045" s="4" t="s">
        <v>13687</v>
      </c>
      <c r="D5045" s="4" t="s">
        <v>292</v>
      </c>
      <c r="E5045" s="6" t="s">
        <v>13688</v>
      </c>
      <c r="F5045" s="5">
        <f>decoded[[#This Row],[FRT_DEC]]-B5044</f>
        <v>5</v>
      </c>
      <c r="G5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INFO]]))),G5044)</f>
        <v>132</v>
      </c>
    </row>
    <row r="5046" spans="1:7" x14ac:dyDescent="0.25">
      <c r="A5046" s="4" t="s">
        <v>5774</v>
      </c>
      <c r="B5046" s="5">
        <v>335693425730</v>
      </c>
      <c r="C5046" s="4" t="s">
        <v>13689</v>
      </c>
      <c r="D5046" s="4" t="s">
        <v>216</v>
      </c>
      <c r="E5046" s="6" t="s">
        <v>3970</v>
      </c>
      <c r="F5046" s="5">
        <f>decoded[[#This Row],[FRT_DEC]]-B5045</f>
        <v>4</v>
      </c>
      <c r="G5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INFO]]))),G5045)</f>
        <v>132</v>
      </c>
    </row>
    <row r="5047" spans="1:7" x14ac:dyDescent="0.25">
      <c r="A5047" s="4" t="s">
        <v>5775</v>
      </c>
      <c r="B5047" s="5">
        <v>335693425776</v>
      </c>
      <c r="C5047" s="4" t="s">
        <v>13690</v>
      </c>
      <c r="D5047" s="4" t="s">
        <v>221</v>
      </c>
      <c r="E5047" s="6" t="s">
        <v>222</v>
      </c>
      <c r="F5047" s="5">
        <f>decoded[[#This Row],[FRT_DEC]]-B5046</f>
        <v>46</v>
      </c>
      <c r="G5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INFO]]))),G5046)</f>
        <v>132</v>
      </c>
    </row>
    <row r="5048" spans="1:7" x14ac:dyDescent="0.25">
      <c r="A5048" s="4" t="s">
        <v>5776</v>
      </c>
      <c r="B5048" s="5">
        <v>335693425790</v>
      </c>
      <c r="C5048" s="4" t="s">
        <v>13691</v>
      </c>
      <c r="D5048" s="4" t="s">
        <v>40</v>
      </c>
      <c r="E5048" s="6" t="s">
        <v>293</v>
      </c>
      <c r="F5048" s="5">
        <f>decoded[[#This Row],[FRT_DEC]]-B5047</f>
        <v>14</v>
      </c>
      <c r="G5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INFO]]))),G5047)</f>
        <v>132</v>
      </c>
    </row>
    <row r="5049" spans="1:7" x14ac:dyDescent="0.25">
      <c r="A5049" s="4" t="s">
        <v>5777</v>
      </c>
      <c r="B5049" s="5">
        <v>335693425798</v>
      </c>
      <c r="C5049" s="4" t="s">
        <v>13692</v>
      </c>
      <c r="D5049" s="4" t="s">
        <v>2045</v>
      </c>
      <c r="E5049" s="6" t="s">
        <v>8199</v>
      </c>
      <c r="F5049" s="5">
        <f>decoded[[#This Row],[FRT_DEC]]-B5048</f>
        <v>8</v>
      </c>
      <c r="G5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INFO]]))),G5048)</f>
        <v>132</v>
      </c>
    </row>
    <row r="5050" spans="1:7" x14ac:dyDescent="0.25">
      <c r="A5050" s="4" t="s">
        <v>5778</v>
      </c>
      <c r="B5050" s="5">
        <v>335693425801</v>
      </c>
      <c r="C5050" s="4" t="s">
        <v>13693</v>
      </c>
      <c r="D5050" s="4" t="s">
        <v>294</v>
      </c>
      <c r="E5050" s="6" t="s">
        <v>13694</v>
      </c>
      <c r="F5050" s="5">
        <f>decoded[[#This Row],[FRT_DEC]]-B5049</f>
        <v>3</v>
      </c>
      <c r="G5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INFO]]))),G5049)</f>
        <v>132</v>
      </c>
    </row>
    <row r="5051" spans="1:7" x14ac:dyDescent="0.25">
      <c r="A5051" s="4" t="s">
        <v>5779</v>
      </c>
      <c r="B5051" s="5">
        <v>335693425805</v>
      </c>
      <c r="C5051" s="4" t="s">
        <v>13695</v>
      </c>
      <c r="D5051" s="4" t="s">
        <v>7938</v>
      </c>
      <c r="E5051" s="6" t="s">
        <v>7991</v>
      </c>
      <c r="F5051" s="5">
        <f>decoded[[#This Row],[FRT_DEC]]-B5050</f>
        <v>4</v>
      </c>
      <c r="G5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INFO]]))),G5050)</f>
        <v>132</v>
      </c>
    </row>
    <row r="5052" spans="1:7" x14ac:dyDescent="0.25">
      <c r="A5052" s="4" t="s">
        <v>5780</v>
      </c>
      <c r="B5052" s="5">
        <v>335693426762</v>
      </c>
      <c r="C5052" s="4" t="s">
        <v>13696</v>
      </c>
      <c r="D5052" s="4" t="s">
        <v>7842</v>
      </c>
      <c r="E5052" s="6" t="s">
        <v>7993</v>
      </c>
      <c r="F5052" s="5">
        <f>decoded[[#This Row],[FRT_DEC]]-B5051</f>
        <v>957</v>
      </c>
      <c r="G5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INFO]]))),G5051)</f>
        <v>132</v>
      </c>
    </row>
    <row r="5053" spans="1:7" x14ac:dyDescent="0.25">
      <c r="A5053" s="4" t="s">
        <v>5781</v>
      </c>
      <c r="B5053" s="5">
        <v>335693426781</v>
      </c>
      <c r="C5053" s="4" t="s">
        <v>13697</v>
      </c>
      <c r="D5053" s="4" t="s">
        <v>1099</v>
      </c>
      <c r="E5053" s="6" t="s">
        <v>2081</v>
      </c>
      <c r="F5053" s="5">
        <f>decoded[[#This Row],[FRT_DEC]]-B5052</f>
        <v>19</v>
      </c>
      <c r="G5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INFO]]))),G5052)</f>
        <v>132</v>
      </c>
    </row>
    <row r="5054" spans="1:7" x14ac:dyDescent="0.25">
      <c r="A5054" s="4" t="s">
        <v>5782</v>
      </c>
      <c r="B5054" s="5">
        <v>335693426784</v>
      </c>
      <c r="C5054" s="4" t="s">
        <v>13698</v>
      </c>
      <c r="D5054" s="4" t="s">
        <v>1099</v>
      </c>
      <c r="E5054" s="6" t="s">
        <v>2089</v>
      </c>
      <c r="F5054" s="5">
        <f>decoded[[#This Row],[FRT_DEC]]-B5053</f>
        <v>3</v>
      </c>
      <c r="G5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INFO]]))),G5053)</f>
        <v>132</v>
      </c>
    </row>
    <row r="5055" spans="1:7" x14ac:dyDescent="0.25">
      <c r="A5055" s="4" t="s">
        <v>5783</v>
      </c>
      <c r="B5055" s="5">
        <v>335693426792</v>
      </c>
      <c r="C5055" s="4" t="s">
        <v>13699</v>
      </c>
      <c r="D5055" s="4" t="s">
        <v>72</v>
      </c>
      <c r="E5055" s="6" t="s">
        <v>2090</v>
      </c>
      <c r="F5055" s="5">
        <f>decoded[[#This Row],[FRT_DEC]]-B5054</f>
        <v>8</v>
      </c>
      <c r="G5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INFO]]))),G5054)</f>
        <v>132</v>
      </c>
    </row>
    <row r="5056" spans="1:7" x14ac:dyDescent="0.25">
      <c r="A5056" s="4" t="s">
        <v>5784</v>
      </c>
      <c r="B5056" s="5">
        <v>335693426809</v>
      </c>
      <c r="C5056" s="4" t="s">
        <v>13700</v>
      </c>
      <c r="D5056" s="4" t="s">
        <v>6</v>
      </c>
      <c r="E5056" s="6" t="s">
        <v>13701</v>
      </c>
      <c r="F5056" s="5">
        <f>decoded[[#This Row],[FRT_DEC]]-B5055</f>
        <v>17</v>
      </c>
      <c r="G5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INFO]]))),G5055)</f>
        <v>133</v>
      </c>
    </row>
    <row r="5057" spans="1:7" x14ac:dyDescent="0.25">
      <c r="A5057" s="4" t="s">
        <v>5785</v>
      </c>
      <c r="B5057" s="5">
        <v>335693426833</v>
      </c>
      <c r="C5057" s="4" t="s">
        <v>13702</v>
      </c>
      <c r="D5057" s="4" t="s">
        <v>72</v>
      </c>
      <c r="E5057" s="6" t="s">
        <v>2092</v>
      </c>
      <c r="F5057" s="5">
        <f>decoded[[#This Row],[FRT_DEC]]-B5056</f>
        <v>24</v>
      </c>
      <c r="G5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INFO]]))),G5056)</f>
        <v>133</v>
      </c>
    </row>
    <row r="5058" spans="1:7" x14ac:dyDescent="0.25">
      <c r="A5058" s="4" t="s">
        <v>5786</v>
      </c>
      <c r="B5058" s="5">
        <v>335693426855</v>
      </c>
      <c r="C5058" s="4" t="s">
        <v>13703</v>
      </c>
      <c r="D5058" s="4" t="s">
        <v>3671</v>
      </c>
      <c r="E5058" s="6" t="s">
        <v>13704</v>
      </c>
      <c r="F5058" s="5">
        <f>decoded[[#This Row],[FRT_DEC]]-B5057</f>
        <v>22</v>
      </c>
      <c r="G5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INFO]]))),G5057)</f>
        <v>133</v>
      </c>
    </row>
    <row r="5059" spans="1:7" x14ac:dyDescent="0.25">
      <c r="A5059" s="4" t="s">
        <v>5787</v>
      </c>
      <c r="B5059" s="5">
        <v>335693426858</v>
      </c>
      <c r="C5059" s="4" t="s">
        <v>13705</v>
      </c>
      <c r="D5059" s="4" t="s">
        <v>3671</v>
      </c>
      <c r="E5059" s="6" t="s">
        <v>7881</v>
      </c>
      <c r="F5059" s="5">
        <f>decoded[[#This Row],[FRT_DEC]]-B5058</f>
        <v>3</v>
      </c>
      <c r="G5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INFO]]))),G5058)</f>
        <v>133</v>
      </c>
    </row>
    <row r="5060" spans="1:7" x14ac:dyDescent="0.25">
      <c r="A5060" s="4" t="s">
        <v>5788</v>
      </c>
      <c r="B5060" s="5">
        <v>335693427785</v>
      </c>
      <c r="C5060" s="4" t="s">
        <v>13706</v>
      </c>
      <c r="D5060" s="4" t="s">
        <v>249</v>
      </c>
      <c r="E5060" s="6" t="s">
        <v>7828</v>
      </c>
      <c r="F5060" s="5">
        <f>decoded[[#This Row],[FRT_DEC]]-B5059</f>
        <v>927</v>
      </c>
      <c r="G5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INFO]]))),G5059)</f>
        <v>133</v>
      </c>
    </row>
    <row r="5061" spans="1:7" x14ac:dyDescent="0.25">
      <c r="A5061" s="4" t="s">
        <v>5789</v>
      </c>
      <c r="B5061" s="5">
        <v>335693427789</v>
      </c>
      <c r="C5061" s="4" t="s">
        <v>13707</v>
      </c>
      <c r="D5061" s="4" t="s">
        <v>7938</v>
      </c>
      <c r="E5061" s="6" t="s">
        <v>7998</v>
      </c>
      <c r="F5061" s="5">
        <f>decoded[[#This Row],[FRT_DEC]]-B5060</f>
        <v>4</v>
      </c>
      <c r="G5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INFO]]))),G5060)</f>
        <v>133</v>
      </c>
    </row>
    <row r="5062" spans="1:7" x14ac:dyDescent="0.25">
      <c r="A5062" s="4" t="s">
        <v>5790</v>
      </c>
      <c r="B5062" s="5">
        <v>335693431417</v>
      </c>
      <c r="C5062" s="4" t="s">
        <v>13708</v>
      </c>
      <c r="D5062" s="4" t="s">
        <v>5</v>
      </c>
      <c r="E5062" s="6" t="s">
        <v>13709</v>
      </c>
      <c r="F5062" s="5">
        <f>decoded[[#This Row],[FRT_DEC]]-B5061</f>
        <v>3628</v>
      </c>
      <c r="G5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INFO]]))),G5061)</f>
        <v>133</v>
      </c>
    </row>
    <row r="5063" spans="1:7" x14ac:dyDescent="0.25">
      <c r="A5063" s="4" t="s">
        <v>5791</v>
      </c>
      <c r="B5063" s="5">
        <v>335693431421</v>
      </c>
      <c r="C5063" s="4" t="s">
        <v>13710</v>
      </c>
      <c r="D5063" s="4" t="s">
        <v>5</v>
      </c>
      <c r="E5063" s="6" t="s">
        <v>7877</v>
      </c>
      <c r="F5063" s="5">
        <f>decoded[[#This Row],[FRT_DEC]]-B5062</f>
        <v>4</v>
      </c>
      <c r="G5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INFO]]))),G5062)</f>
        <v>133</v>
      </c>
    </row>
    <row r="5064" spans="1:7" x14ac:dyDescent="0.25">
      <c r="A5064" s="4" t="s">
        <v>5792</v>
      </c>
      <c r="B5064" s="5">
        <v>335693431424</v>
      </c>
      <c r="C5064" s="4" t="s">
        <v>13711</v>
      </c>
      <c r="D5064" s="4" t="s">
        <v>3686</v>
      </c>
      <c r="E5064" s="6" t="s">
        <v>13712</v>
      </c>
      <c r="F5064" s="5">
        <f>decoded[[#This Row],[FRT_DEC]]-B5063</f>
        <v>3</v>
      </c>
      <c r="G5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INFO]]))),G5063)</f>
        <v>133</v>
      </c>
    </row>
    <row r="5065" spans="1:7" x14ac:dyDescent="0.25">
      <c r="A5065" s="4" t="s">
        <v>5793</v>
      </c>
      <c r="B5065" s="5">
        <v>335693431426</v>
      </c>
      <c r="C5065" s="4" t="s">
        <v>13713</v>
      </c>
      <c r="D5065" s="4" t="s">
        <v>3686</v>
      </c>
      <c r="E5065" s="6" t="s">
        <v>7878</v>
      </c>
      <c r="F5065" s="5">
        <f>decoded[[#This Row],[FRT_DEC]]-B5064</f>
        <v>2</v>
      </c>
      <c r="G5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INFO]]))),G5064)</f>
        <v>133</v>
      </c>
    </row>
    <row r="5066" spans="1:7" x14ac:dyDescent="0.25">
      <c r="A5066" s="4" t="s">
        <v>5794</v>
      </c>
      <c r="B5066" s="5">
        <v>335693431433</v>
      </c>
      <c r="C5066" s="4" t="s">
        <v>13714</v>
      </c>
      <c r="D5066" s="4" t="s">
        <v>7842</v>
      </c>
      <c r="E5066" s="6" t="s">
        <v>8006</v>
      </c>
      <c r="F5066" s="5">
        <f>decoded[[#This Row],[FRT_DEC]]-B5065</f>
        <v>7</v>
      </c>
      <c r="G5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INFO]]))),G5065)</f>
        <v>133</v>
      </c>
    </row>
    <row r="5067" spans="1:7" x14ac:dyDescent="0.25">
      <c r="A5067" s="4" t="s">
        <v>5795</v>
      </c>
      <c r="B5067" s="5">
        <v>335693431444</v>
      </c>
      <c r="C5067" s="4" t="s">
        <v>13715</v>
      </c>
      <c r="D5067" s="4" t="s">
        <v>241</v>
      </c>
      <c r="E5067" s="6" t="s">
        <v>2110</v>
      </c>
      <c r="F5067" s="5">
        <f>decoded[[#This Row],[FRT_DEC]]-B5066</f>
        <v>11</v>
      </c>
      <c r="G5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INFO]]))),G5066)</f>
        <v>133</v>
      </c>
    </row>
    <row r="5068" spans="1:7" x14ac:dyDescent="0.25">
      <c r="A5068" s="4" t="s">
        <v>5796</v>
      </c>
      <c r="B5068" s="5">
        <v>335693431446</v>
      </c>
      <c r="C5068" s="4" t="s">
        <v>13716</v>
      </c>
      <c r="D5068" s="4" t="s">
        <v>243</v>
      </c>
      <c r="E5068" s="6" t="s">
        <v>3984</v>
      </c>
      <c r="F5068" s="5">
        <f>decoded[[#This Row],[FRT_DEC]]-B5067</f>
        <v>2</v>
      </c>
      <c r="G5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INFO]]))),G5067)</f>
        <v>133</v>
      </c>
    </row>
    <row r="5069" spans="1:7" x14ac:dyDescent="0.25">
      <c r="A5069" s="4" t="s">
        <v>5797</v>
      </c>
      <c r="B5069" s="5">
        <v>335693431452</v>
      </c>
      <c r="C5069" s="4" t="s">
        <v>13717</v>
      </c>
      <c r="D5069" s="4" t="s">
        <v>1099</v>
      </c>
      <c r="E5069" s="6" t="s">
        <v>2093</v>
      </c>
      <c r="F5069" s="5">
        <f>decoded[[#This Row],[FRT_DEC]]-B5068</f>
        <v>6</v>
      </c>
      <c r="G5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INFO]]))),G5068)</f>
        <v>133</v>
      </c>
    </row>
    <row r="5070" spans="1:7" x14ac:dyDescent="0.25">
      <c r="A5070" s="4" t="s">
        <v>5798</v>
      </c>
      <c r="B5070" s="5">
        <v>335693431458</v>
      </c>
      <c r="C5070" s="4" t="s">
        <v>13718</v>
      </c>
      <c r="D5070" s="4" t="s">
        <v>72</v>
      </c>
      <c r="E5070" s="6" t="s">
        <v>2094</v>
      </c>
      <c r="F5070" s="5">
        <f>decoded[[#This Row],[FRT_DEC]]-B5069</f>
        <v>6</v>
      </c>
      <c r="G5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INFO]]))),G5069)</f>
        <v>133</v>
      </c>
    </row>
    <row r="5071" spans="1:7" x14ac:dyDescent="0.25">
      <c r="A5071" s="4" t="s">
        <v>5799</v>
      </c>
      <c r="B5071" s="5">
        <v>335693431464</v>
      </c>
      <c r="C5071" s="4" t="s">
        <v>13719</v>
      </c>
      <c r="D5071" s="4" t="s">
        <v>72</v>
      </c>
      <c r="E5071" s="6" t="s">
        <v>2095</v>
      </c>
      <c r="F5071" s="5">
        <f>decoded[[#This Row],[FRT_DEC]]-B5070</f>
        <v>6</v>
      </c>
      <c r="G5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INFO]]))),G5070)</f>
        <v>133</v>
      </c>
    </row>
    <row r="5072" spans="1:7" x14ac:dyDescent="0.25">
      <c r="A5072" s="4" t="s">
        <v>5800</v>
      </c>
      <c r="B5072" s="5">
        <v>335693431475</v>
      </c>
      <c r="C5072" s="4" t="s">
        <v>13720</v>
      </c>
      <c r="D5072" s="4" t="s">
        <v>246</v>
      </c>
      <c r="E5072" s="6" t="s">
        <v>13721</v>
      </c>
      <c r="F5072" s="5">
        <f>decoded[[#This Row],[FRT_DEC]]-B5071</f>
        <v>11</v>
      </c>
      <c r="G5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INFO]]))),G5071)</f>
        <v>133</v>
      </c>
    </row>
    <row r="5073" spans="1:7" x14ac:dyDescent="0.25">
      <c r="A5073" s="4" t="s">
        <v>5801</v>
      </c>
      <c r="B5073" s="5">
        <v>335693431480</v>
      </c>
      <c r="C5073" s="4" t="s">
        <v>13722</v>
      </c>
      <c r="D5073" s="4" t="s">
        <v>7938</v>
      </c>
      <c r="E5073" s="6" t="s">
        <v>8012</v>
      </c>
      <c r="F5073" s="5">
        <f>decoded[[#This Row],[FRT_DEC]]-B5072</f>
        <v>5</v>
      </c>
      <c r="G5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INFO]]))),G5072)</f>
        <v>133</v>
      </c>
    </row>
    <row r="5074" spans="1:7" x14ac:dyDescent="0.25">
      <c r="A5074" s="4" t="s">
        <v>5802</v>
      </c>
      <c r="B5074" s="5">
        <v>335693431873</v>
      </c>
      <c r="C5074" s="4" t="s">
        <v>13723</v>
      </c>
      <c r="D5074" s="4" t="s">
        <v>7842</v>
      </c>
      <c r="E5074" s="6" t="s">
        <v>8130</v>
      </c>
      <c r="F5074" s="5">
        <f>decoded[[#This Row],[FRT_DEC]]-B5073</f>
        <v>393</v>
      </c>
      <c r="G5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INFO]]))),G5073)</f>
        <v>133</v>
      </c>
    </row>
    <row r="5075" spans="1:7" x14ac:dyDescent="0.25">
      <c r="A5075" s="4" t="s">
        <v>5803</v>
      </c>
      <c r="B5075" s="5">
        <v>335693431880</v>
      </c>
      <c r="C5075" s="4" t="s">
        <v>13724</v>
      </c>
      <c r="D5075" s="4" t="s">
        <v>1099</v>
      </c>
      <c r="E5075" s="6" t="s">
        <v>2096</v>
      </c>
      <c r="F5075" s="5">
        <f>decoded[[#This Row],[FRT_DEC]]-B5074</f>
        <v>7</v>
      </c>
      <c r="G5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INFO]]))),G5074)</f>
        <v>133</v>
      </c>
    </row>
    <row r="5076" spans="1:7" x14ac:dyDescent="0.25">
      <c r="A5076" s="4" t="s">
        <v>5804</v>
      </c>
      <c r="B5076" s="5">
        <v>335693431885</v>
      </c>
      <c r="C5076" s="4" t="s">
        <v>13725</v>
      </c>
      <c r="D5076" s="4" t="s">
        <v>72</v>
      </c>
      <c r="E5076" s="6" t="s">
        <v>2097</v>
      </c>
      <c r="F5076" s="5">
        <f>decoded[[#This Row],[FRT_DEC]]-B5075</f>
        <v>5</v>
      </c>
      <c r="G5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INFO]]))),G5075)</f>
        <v>133</v>
      </c>
    </row>
    <row r="5077" spans="1:7" x14ac:dyDescent="0.25">
      <c r="A5077" s="4" t="s">
        <v>5805</v>
      </c>
      <c r="B5077" s="5">
        <v>335693431898</v>
      </c>
      <c r="C5077" s="4" t="s">
        <v>13726</v>
      </c>
      <c r="D5077" s="4" t="s">
        <v>3672</v>
      </c>
      <c r="E5077" s="6" t="s">
        <v>4008</v>
      </c>
      <c r="F5077" s="5">
        <f>decoded[[#This Row],[FRT_DEC]]-B5076</f>
        <v>13</v>
      </c>
      <c r="G5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INFO]]))),G5076)</f>
        <v>133</v>
      </c>
    </row>
    <row r="5078" spans="1:7" x14ac:dyDescent="0.25">
      <c r="A5078" s="4" t="s">
        <v>5806</v>
      </c>
      <c r="B5078" s="5">
        <v>335693432625</v>
      </c>
      <c r="C5078" s="4" t="s">
        <v>13727</v>
      </c>
      <c r="D5078" s="4" t="s">
        <v>262</v>
      </c>
      <c r="E5078" s="6" t="s">
        <v>4009</v>
      </c>
      <c r="F5078" s="5">
        <f>decoded[[#This Row],[FRT_DEC]]-B5077</f>
        <v>727</v>
      </c>
      <c r="G5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INFO]]))),G5077)</f>
        <v>133</v>
      </c>
    </row>
    <row r="5079" spans="1:7" x14ac:dyDescent="0.25">
      <c r="A5079" s="4" t="s">
        <v>5807</v>
      </c>
      <c r="B5079" s="5">
        <v>335693432630</v>
      </c>
      <c r="C5079" s="4" t="s">
        <v>13728</v>
      </c>
      <c r="D5079" s="4" t="s">
        <v>7938</v>
      </c>
      <c r="E5079" s="6" t="s">
        <v>8136</v>
      </c>
      <c r="F5079" s="5">
        <f>decoded[[#This Row],[FRT_DEC]]-B5078</f>
        <v>5</v>
      </c>
      <c r="G5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INFO]]))),G5078)</f>
        <v>133</v>
      </c>
    </row>
    <row r="5080" spans="1:7" x14ac:dyDescent="0.25">
      <c r="A5080" s="4" t="s">
        <v>5808</v>
      </c>
      <c r="B5080" s="5">
        <v>335693434000</v>
      </c>
      <c r="C5080" s="4" t="s">
        <v>13729</v>
      </c>
      <c r="D5080" s="4" t="s">
        <v>84</v>
      </c>
      <c r="E5080" s="6" t="s">
        <v>3977</v>
      </c>
      <c r="F5080" s="5">
        <f>decoded[[#This Row],[FRT_DEC]]-B5079</f>
        <v>1370</v>
      </c>
      <c r="G5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INFO]]))),G5079)</f>
        <v>133</v>
      </c>
    </row>
    <row r="5081" spans="1:7" x14ac:dyDescent="0.25">
      <c r="A5081" s="4" t="s">
        <v>5809</v>
      </c>
      <c r="B5081" s="5">
        <v>335693434002</v>
      </c>
      <c r="C5081" s="4" t="s">
        <v>13730</v>
      </c>
      <c r="D5081" s="4" t="s">
        <v>3684</v>
      </c>
      <c r="E5081" s="6" t="s">
        <v>13731</v>
      </c>
      <c r="F5081" s="5">
        <f>decoded[[#This Row],[FRT_DEC]]-B5080</f>
        <v>2</v>
      </c>
      <c r="G5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INFO]]))),G5080)</f>
        <v>133</v>
      </c>
    </row>
    <row r="5082" spans="1:7" x14ac:dyDescent="0.25">
      <c r="A5082" s="4" t="s">
        <v>5810</v>
      </c>
      <c r="B5082" s="5">
        <v>335693434004</v>
      </c>
      <c r="C5082" s="4" t="s">
        <v>13732</v>
      </c>
      <c r="D5082" s="4" t="s">
        <v>3684</v>
      </c>
      <c r="E5082" s="6" t="s">
        <v>7879</v>
      </c>
      <c r="F5082" s="5">
        <f>decoded[[#This Row],[FRT_DEC]]-B5081</f>
        <v>2</v>
      </c>
      <c r="G5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INFO]]))),G5081)</f>
        <v>133</v>
      </c>
    </row>
    <row r="5083" spans="1:7" x14ac:dyDescent="0.25">
      <c r="A5083" s="4" t="s">
        <v>5811</v>
      </c>
      <c r="B5083" s="5">
        <v>335693434027</v>
      </c>
      <c r="C5083" s="4" t="s">
        <v>13733</v>
      </c>
      <c r="D5083" s="4" t="s">
        <v>85</v>
      </c>
      <c r="E5083" s="6" t="s">
        <v>263</v>
      </c>
      <c r="F5083" s="5">
        <f>decoded[[#This Row],[FRT_DEC]]-B5082</f>
        <v>23</v>
      </c>
      <c r="G5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INFO]]))),G5082)</f>
        <v>133</v>
      </c>
    </row>
    <row r="5084" spans="1:7" x14ac:dyDescent="0.25">
      <c r="A5084" s="4" t="s">
        <v>5812</v>
      </c>
      <c r="B5084" s="5">
        <v>335693434168</v>
      </c>
      <c r="C5084" s="4" t="s">
        <v>13734</v>
      </c>
      <c r="D5084" s="4" t="s">
        <v>87</v>
      </c>
      <c r="E5084" s="6" t="s">
        <v>3695</v>
      </c>
      <c r="F5084" s="5">
        <f>decoded[[#This Row],[FRT_DEC]]-B5083</f>
        <v>141</v>
      </c>
      <c r="G5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INFO]]))),G5083)</f>
        <v>133</v>
      </c>
    </row>
    <row r="5085" spans="1:7" x14ac:dyDescent="0.25">
      <c r="A5085" s="4" t="s">
        <v>5813</v>
      </c>
      <c r="B5085" s="5">
        <v>335693434337</v>
      </c>
      <c r="C5085" s="4" t="s">
        <v>13735</v>
      </c>
      <c r="D5085" s="4" t="s">
        <v>43</v>
      </c>
      <c r="E5085" s="6" t="s">
        <v>6284</v>
      </c>
      <c r="F5085" s="5">
        <f>decoded[[#This Row],[FRT_DEC]]-B5084</f>
        <v>169</v>
      </c>
      <c r="G5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INFO]]))),G5084)</f>
        <v>133</v>
      </c>
    </row>
    <row r="5086" spans="1:7" x14ac:dyDescent="0.25">
      <c r="A5086" s="4" t="s">
        <v>5814</v>
      </c>
      <c r="B5086" s="5">
        <v>335693434339</v>
      </c>
      <c r="C5086" s="4" t="s">
        <v>13736</v>
      </c>
      <c r="D5086" s="4" t="s">
        <v>3685</v>
      </c>
      <c r="E5086" s="6" t="s">
        <v>13737</v>
      </c>
      <c r="F5086" s="5">
        <f>decoded[[#This Row],[FRT_DEC]]-B5085</f>
        <v>2</v>
      </c>
      <c r="G5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INFO]]))),G5085)</f>
        <v>133</v>
      </c>
    </row>
    <row r="5087" spans="1:7" x14ac:dyDescent="0.25">
      <c r="A5087" s="4" t="s">
        <v>5815</v>
      </c>
      <c r="B5087" s="5">
        <v>335693434341</v>
      </c>
      <c r="C5087" s="4" t="s">
        <v>13738</v>
      </c>
      <c r="D5087" s="4" t="s">
        <v>3685</v>
      </c>
      <c r="E5087" s="6" t="s">
        <v>7880</v>
      </c>
      <c r="F5087" s="5">
        <f>decoded[[#This Row],[FRT_DEC]]-B5086</f>
        <v>2</v>
      </c>
      <c r="G5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INFO]]))),G5086)</f>
        <v>133</v>
      </c>
    </row>
    <row r="5088" spans="1:7" x14ac:dyDescent="0.25">
      <c r="A5088" s="4" t="s">
        <v>5816</v>
      </c>
      <c r="B5088" s="5">
        <v>335693434355</v>
      </c>
      <c r="C5088" s="4" t="s">
        <v>13739</v>
      </c>
      <c r="D5088" s="4" t="s">
        <v>7842</v>
      </c>
      <c r="E5088" s="6" t="s">
        <v>7845</v>
      </c>
      <c r="F5088" s="5">
        <f>decoded[[#This Row],[FRT_DEC]]-B5087</f>
        <v>14</v>
      </c>
      <c r="G5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INFO]]))),G5087)</f>
        <v>133</v>
      </c>
    </row>
    <row r="5089" spans="1:7" x14ac:dyDescent="0.25">
      <c r="A5089" s="4" t="s">
        <v>5818</v>
      </c>
      <c r="B5089" s="5">
        <v>335693434364</v>
      </c>
      <c r="C5089" s="4" t="s">
        <v>13740</v>
      </c>
      <c r="D5089" s="4" t="s">
        <v>7938</v>
      </c>
      <c r="E5089" s="6" t="s">
        <v>8149</v>
      </c>
      <c r="F5089" s="5">
        <f>decoded[[#This Row],[FRT_DEC]]-B5088</f>
        <v>9</v>
      </c>
      <c r="G5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INFO]]))),G5088)</f>
        <v>133</v>
      </c>
    </row>
    <row r="5090" spans="1:7" x14ac:dyDescent="0.25">
      <c r="A5090" s="4" t="s">
        <v>5820</v>
      </c>
      <c r="B5090" s="5">
        <v>335693434366</v>
      </c>
      <c r="C5090" s="4" t="s">
        <v>13741</v>
      </c>
      <c r="D5090" s="4" t="s">
        <v>7842</v>
      </c>
      <c r="E5090" s="6" t="s">
        <v>8151</v>
      </c>
      <c r="F5090" s="5">
        <f>decoded[[#This Row],[FRT_DEC]]-B5089</f>
        <v>2</v>
      </c>
      <c r="G5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INFO]]))),G5089)</f>
        <v>133</v>
      </c>
    </row>
    <row r="5091" spans="1:7" x14ac:dyDescent="0.25">
      <c r="A5091" s="4" t="s">
        <v>5821</v>
      </c>
      <c r="B5091" s="5">
        <v>335693434381</v>
      </c>
      <c r="C5091" s="4" t="s">
        <v>13742</v>
      </c>
      <c r="D5091" s="4" t="s">
        <v>1099</v>
      </c>
      <c r="E5091" s="6" t="s">
        <v>2098</v>
      </c>
      <c r="F5091" s="5">
        <f>decoded[[#This Row],[FRT_DEC]]-B5090</f>
        <v>15</v>
      </c>
      <c r="G5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INFO]]))),G5090)</f>
        <v>133</v>
      </c>
    </row>
    <row r="5092" spans="1:7" x14ac:dyDescent="0.25">
      <c r="A5092" s="4" t="s">
        <v>5822</v>
      </c>
      <c r="B5092" s="5">
        <v>335693434386</v>
      </c>
      <c r="C5092" s="4" t="s">
        <v>13743</v>
      </c>
      <c r="D5092" s="4" t="s">
        <v>72</v>
      </c>
      <c r="E5092" s="6" t="s">
        <v>2099</v>
      </c>
      <c r="F5092" s="5">
        <f>decoded[[#This Row],[FRT_DEC]]-B5091</f>
        <v>5</v>
      </c>
      <c r="G5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INFO]]))),G5091)</f>
        <v>133</v>
      </c>
    </row>
    <row r="5093" spans="1:7" x14ac:dyDescent="0.25">
      <c r="A5093" s="4" t="s">
        <v>5823</v>
      </c>
      <c r="B5093" s="5">
        <v>335693434417</v>
      </c>
      <c r="C5093" s="4" t="s">
        <v>13744</v>
      </c>
      <c r="D5093" s="4" t="s">
        <v>1099</v>
      </c>
      <c r="E5093" s="6" t="s">
        <v>2100</v>
      </c>
      <c r="F5093" s="5">
        <f>decoded[[#This Row],[FRT_DEC]]-B5092</f>
        <v>31</v>
      </c>
      <c r="G5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INFO]]))),G5092)</f>
        <v>133</v>
      </c>
    </row>
    <row r="5094" spans="1:7" x14ac:dyDescent="0.25">
      <c r="A5094" s="4" t="s">
        <v>5824</v>
      </c>
      <c r="B5094" s="5">
        <v>335693434422</v>
      </c>
      <c r="C5094" s="4" t="s">
        <v>13745</v>
      </c>
      <c r="D5094" s="4" t="s">
        <v>72</v>
      </c>
      <c r="E5094" s="6" t="s">
        <v>2101</v>
      </c>
      <c r="F5094" s="5">
        <f>decoded[[#This Row],[FRT_DEC]]-B5093</f>
        <v>5</v>
      </c>
      <c r="G5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INFO]]))),G5093)</f>
        <v>133</v>
      </c>
    </row>
    <row r="5095" spans="1:7" x14ac:dyDescent="0.25">
      <c r="A5095" s="4" t="s">
        <v>5825</v>
      </c>
      <c r="B5095" s="5">
        <v>335693434444</v>
      </c>
      <c r="C5095" s="4" t="s">
        <v>13746</v>
      </c>
      <c r="D5095" s="4" t="s">
        <v>1099</v>
      </c>
      <c r="E5095" s="6" t="s">
        <v>2102</v>
      </c>
      <c r="F5095" s="5">
        <f>decoded[[#This Row],[FRT_DEC]]-B5094</f>
        <v>22</v>
      </c>
      <c r="G5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INFO]]))),G5094)</f>
        <v>133</v>
      </c>
    </row>
    <row r="5096" spans="1:7" x14ac:dyDescent="0.25">
      <c r="A5096" s="4" t="s">
        <v>5826</v>
      </c>
      <c r="B5096" s="5">
        <v>335693434449</v>
      </c>
      <c r="C5096" s="4" t="s">
        <v>13747</v>
      </c>
      <c r="D5096" s="4" t="s">
        <v>72</v>
      </c>
      <c r="E5096" s="6" t="s">
        <v>2103</v>
      </c>
      <c r="F5096" s="5">
        <f>decoded[[#This Row],[FRT_DEC]]-B5095</f>
        <v>5</v>
      </c>
      <c r="G5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INFO]]))),G5095)</f>
        <v>133</v>
      </c>
    </row>
    <row r="5097" spans="1:7" x14ac:dyDescent="0.25">
      <c r="A5097" s="4" t="s">
        <v>5827</v>
      </c>
      <c r="B5097" s="5">
        <v>335693434464</v>
      </c>
      <c r="C5097" s="4" t="s">
        <v>13748</v>
      </c>
      <c r="D5097" s="4" t="s">
        <v>40</v>
      </c>
      <c r="E5097" s="6" t="s">
        <v>2042</v>
      </c>
      <c r="F5097" s="5">
        <f>decoded[[#This Row],[FRT_DEC]]-B5096</f>
        <v>15</v>
      </c>
      <c r="G5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INFO]]))),G5096)</f>
        <v>133</v>
      </c>
    </row>
    <row r="5098" spans="1:7" x14ac:dyDescent="0.25">
      <c r="A5098" s="4" t="s">
        <v>5828</v>
      </c>
      <c r="B5098" s="5">
        <v>335693434469</v>
      </c>
      <c r="C5098" s="4" t="s">
        <v>13749</v>
      </c>
      <c r="D5098" s="4" t="s">
        <v>2043</v>
      </c>
      <c r="E5098" s="6" t="s">
        <v>13750</v>
      </c>
      <c r="F5098" s="5">
        <f>decoded[[#This Row],[FRT_DEC]]-B5097</f>
        <v>5</v>
      </c>
      <c r="G5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INFO]]))),G5097)</f>
        <v>133</v>
      </c>
    </row>
    <row r="5099" spans="1:7" ht="30" x14ac:dyDescent="0.25">
      <c r="A5099" s="4" t="s">
        <v>5829</v>
      </c>
      <c r="B5099" s="5">
        <v>335693434489</v>
      </c>
      <c r="C5099" s="4" t="s">
        <v>13751</v>
      </c>
      <c r="D5099" s="4" t="s">
        <v>241</v>
      </c>
      <c r="E5099" s="6" t="s">
        <v>2111</v>
      </c>
      <c r="F5099" s="5">
        <f>decoded[[#This Row],[FRT_DEC]]-B5098</f>
        <v>20</v>
      </c>
      <c r="G5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INFO]]))),G5098)</f>
        <v>133</v>
      </c>
    </row>
    <row r="5100" spans="1:7" x14ac:dyDescent="0.25">
      <c r="A5100" s="4" t="s">
        <v>5830</v>
      </c>
      <c r="B5100" s="5">
        <v>335693434492</v>
      </c>
      <c r="C5100" s="4" t="s">
        <v>13752</v>
      </c>
      <c r="D5100" s="4" t="s">
        <v>243</v>
      </c>
      <c r="E5100" s="6" t="s">
        <v>3939</v>
      </c>
      <c r="F5100" s="5">
        <f>decoded[[#This Row],[FRT_DEC]]-B5099</f>
        <v>3</v>
      </c>
      <c r="G5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INFO]]))),G5099)</f>
        <v>133</v>
      </c>
    </row>
    <row r="5101" spans="1:7" x14ac:dyDescent="0.25">
      <c r="A5101" s="4" t="s">
        <v>5831</v>
      </c>
      <c r="B5101" s="5">
        <v>335693434545</v>
      </c>
      <c r="C5101" s="4" t="s">
        <v>13753</v>
      </c>
      <c r="D5101" s="4" t="s">
        <v>40</v>
      </c>
      <c r="E5101" s="6" t="s">
        <v>44</v>
      </c>
      <c r="F5101" s="5">
        <f>decoded[[#This Row],[FRT_DEC]]-B5100</f>
        <v>53</v>
      </c>
      <c r="G5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INFO]]))),G5100)</f>
        <v>133</v>
      </c>
    </row>
    <row r="5102" spans="1:7" x14ac:dyDescent="0.25">
      <c r="A5102" s="4" t="s">
        <v>5832</v>
      </c>
      <c r="B5102" s="5">
        <v>335693434551</v>
      </c>
      <c r="C5102" s="4" t="s">
        <v>13754</v>
      </c>
      <c r="D5102" s="4" t="s">
        <v>246</v>
      </c>
      <c r="E5102" s="6" t="s">
        <v>13755</v>
      </c>
      <c r="F5102" s="5">
        <f>decoded[[#This Row],[FRT_DEC]]-B5101</f>
        <v>6</v>
      </c>
      <c r="G5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INFO]]))),G5101)</f>
        <v>133</v>
      </c>
    </row>
    <row r="5103" spans="1:7" x14ac:dyDescent="0.25">
      <c r="A5103" s="4" t="s">
        <v>5833</v>
      </c>
      <c r="B5103" s="5">
        <v>335693434557</v>
      </c>
      <c r="C5103" s="4" t="s">
        <v>13756</v>
      </c>
      <c r="D5103" s="4" t="s">
        <v>1099</v>
      </c>
      <c r="E5103" s="6" t="s">
        <v>2104</v>
      </c>
      <c r="F5103" s="5">
        <f>decoded[[#This Row],[FRT_DEC]]-B5102</f>
        <v>6</v>
      </c>
      <c r="G5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INFO]]))),G5102)</f>
        <v>133</v>
      </c>
    </row>
    <row r="5104" spans="1:7" x14ac:dyDescent="0.25">
      <c r="A5104" s="4" t="s">
        <v>5834</v>
      </c>
      <c r="B5104" s="5">
        <v>335693434562</v>
      </c>
      <c r="C5104" s="4" t="s">
        <v>13757</v>
      </c>
      <c r="D5104" s="4" t="s">
        <v>1099</v>
      </c>
      <c r="E5104" s="6" t="s">
        <v>2105</v>
      </c>
      <c r="F5104" s="5">
        <f>decoded[[#This Row],[FRT_DEC]]-B5103</f>
        <v>5</v>
      </c>
      <c r="G5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INFO]]))),G5103)</f>
        <v>133</v>
      </c>
    </row>
    <row r="5105" spans="1:7" x14ac:dyDescent="0.25">
      <c r="A5105" s="4" t="s">
        <v>5835</v>
      </c>
      <c r="B5105" s="5">
        <v>335693434577</v>
      </c>
      <c r="C5105" s="4" t="s">
        <v>13758</v>
      </c>
      <c r="D5105" s="4" t="s">
        <v>72</v>
      </c>
      <c r="E5105" s="6" t="s">
        <v>2092</v>
      </c>
      <c r="F5105" s="5">
        <f>decoded[[#This Row],[FRT_DEC]]-B5104</f>
        <v>15</v>
      </c>
      <c r="G5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INFO]]))),G5104)</f>
        <v>133</v>
      </c>
    </row>
    <row r="5106" spans="1:7" x14ac:dyDescent="0.25">
      <c r="A5106" s="4" t="s">
        <v>5836</v>
      </c>
      <c r="B5106" s="5">
        <v>335693434901</v>
      </c>
      <c r="C5106" s="4" t="s">
        <v>13759</v>
      </c>
      <c r="D5106" s="4" t="s">
        <v>2045</v>
      </c>
      <c r="E5106" s="6" t="s">
        <v>8267</v>
      </c>
      <c r="F5106" s="5">
        <f>decoded[[#This Row],[FRT_DEC]]-B5105</f>
        <v>324</v>
      </c>
      <c r="G5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INFO]]))),G5105)</f>
        <v>133</v>
      </c>
    </row>
    <row r="5107" spans="1:7" x14ac:dyDescent="0.25">
      <c r="A5107" s="4" t="s">
        <v>5837</v>
      </c>
      <c r="B5107" s="5">
        <v>335693435083</v>
      </c>
      <c r="C5107" s="4" t="s">
        <v>13760</v>
      </c>
      <c r="D5107" s="4" t="s">
        <v>249</v>
      </c>
      <c r="E5107" s="6" t="s">
        <v>7829</v>
      </c>
      <c r="F5107" s="5">
        <f>decoded[[#This Row],[FRT_DEC]]-B5106</f>
        <v>182</v>
      </c>
      <c r="G5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INFO]]))),G5106)</f>
        <v>133</v>
      </c>
    </row>
    <row r="5108" spans="1:7" x14ac:dyDescent="0.25">
      <c r="A5108" s="4" t="s">
        <v>5838</v>
      </c>
      <c r="B5108" s="5">
        <v>335693435101</v>
      </c>
      <c r="C5108" s="4" t="s">
        <v>13761</v>
      </c>
      <c r="D5108" s="4" t="s">
        <v>1099</v>
      </c>
      <c r="E5108" s="6" t="s">
        <v>2093</v>
      </c>
      <c r="F5108" s="5">
        <f>decoded[[#This Row],[FRT_DEC]]-B5107</f>
        <v>18</v>
      </c>
      <c r="G5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INFO]]))),G5107)</f>
        <v>133</v>
      </c>
    </row>
    <row r="5109" spans="1:7" x14ac:dyDescent="0.25">
      <c r="A5109" s="4" t="s">
        <v>5839</v>
      </c>
      <c r="B5109" s="5">
        <v>335693435109</v>
      </c>
      <c r="C5109" s="4" t="s">
        <v>13762</v>
      </c>
      <c r="D5109" s="4" t="s">
        <v>1099</v>
      </c>
      <c r="E5109" s="6" t="s">
        <v>2106</v>
      </c>
      <c r="F5109" s="5">
        <f>decoded[[#This Row],[FRT_DEC]]-B5108</f>
        <v>8</v>
      </c>
      <c r="G5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INFO]]))),G5108)</f>
        <v>133</v>
      </c>
    </row>
    <row r="5110" spans="1:7" x14ac:dyDescent="0.25">
      <c r="A5110" s="4" t="s">
        <v>5840</v>
      </c>
      <c r="B5110" s="5">
        <v>335693435121</v>
      </c>
      <c r="C5110" s="4" t="s">
        <v>13763</v>
      </c>
      <c r="D5110" s="4" t="s">
        <v>40</v>
      </c>
      <c r="E5110" s="6" t="s">
        <v>328</v>
      </c>
      <c r="F5110" s="5">
        <f>decoded[[#This Row],[FRT_DEC]]-B5109</f>
        <v>12</v>
      </c>
      <c r="G5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INFO]]))),G5109)</f>
        <v>133</v>
      </c>
    </row>
    <row r="5111" spans="1:7" x14ac:dyDescent="0.25">
      <c r="A5111" s="4" t="s">
        <v>5841</v>
      </c>
      <c r="B5111" s="5">
        <v>335693435124</v>
      </c>
      <c r="C5111" s="4" t="s">
        <v>13764</v>
      </c>
      <c r="D5111" s="4" t="s">
        <v>330</v>
      </c>
      <c r="E5111" s="6" t="s">
        <v>13765</v>
      </c>
      <c r="F5111" s="5">
        <f>decoded[[#This Row],[FRT_DEC]]-B5110</f>
        <v>3</v>
      </c>
      <c r="G5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INFO]]))),G5110)</f>
        <v>133</v>
      </c>
    </row>
    <row r="5112" spans="1:7" x14ac:dyDescent="0.25">
      <c r="A5112" s="4" t="s">
        <v>5842</v>
      </c>
      <c r="B5112" s="5">
        <v>335693435145</v>
      </c>
      <c r="C5112" s="4" t="s">
        <v>13766</v>
      </c>
      <c r="D5112" s="4" t="s">
        <v>40</v>
      </c>
      <c r="E5112" s="6" t="s">
        <v>724</v>
      </c>
      <c r="F5112" s="5">
        <f>decoded[[#This Row],[FRT_DEC]]-B5111</f>
        <v>21</v>
      </c>
      <c r="G5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INFO]]))),G5111)</f>
        <v>133</v>
      </c>
    </row>
    <row r="5113" spans="1:7" x14ac:dyDescent="0.25">
      <c r="A5113" s="4" t="s">
        <v>5843</v>
      </c>
      <c r="B5113" s="5">
        <v>335693435157</v>
      </c>
      <c r="C5113" s="4" t="s">
        <v>13767</v>
      </c>
      <c r="D5113" s="4" t="s">
        <v>40</v>
      </c>
      <c r="E5113" s="6" t="s">
        <v>45</v>
      </c>
      <c r="F5113" s="5">
        <f>decoded[[#This Row],[FRT_DEC]]-B5112</f>
        <v>12</v>
      </c>
      <c r="G5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INFO]]))),G5112)</f>
        <v>133</v>
      </c>
    </row>
    <row r="5114" spans="1:7" x14ac:dyDescent="0.25">
      <c r="A5114" s="4" t="s">
        <v>5844</v>
      </c>
      <c r="B5114" s="5">
        <v>335693435160</v>
      </c>
      <c r="C5114" s="4" t="s">
        <v>13768</v>
      </c>
      <c r="D5114" s="4" t="s">
        <v>46</v>
      </c>
      <c r="E5114" s="6" t="s">
        <v>6961</v>
      </c>
      <c r="F5114" s="5">
        <f>decoded[[#This Row],[FRT_DEC]]-B5113</f>
        <v>3</v>
      </c>
      <c r="G5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INFO]]))),G5113)</f>
        <v>133</v>
      </c>
    </row>
    <row r="5115" spans="1:7" x14ac:dyDescent="0.25">
      <c r="A5115" s="4" t="s">
        <v>5845</v>
      </c>
      <c r="B5115" s="5">
        <v>335693435175</v>
      </c>
      <c r="C5115" s="4" t="s">
        <v>13769</v>
      </c>
      <c r="D5115" s="4" t="s">
        <v>72</v>
      </c>
      <c r="E5115" s="6" t="s">
        <v>3683</v>
      </c>
      <c r="F5115" s="5">
        <f>decoded[[#This Row],[FRT_DEC]]-B5114</f>
        <v>15</v>
      </c>
      <c r="G5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INFO]]))),G5114)</f>
        <v>133</v>
      </c>
    </row>
    <row r="5116" spans="1:7" x14ac:dyDescent="0.25">
      <c r="A5116" s="4" t="s">
        <v>5846</v>
      </c>
      <c r="B5116" s="5">
        <v>335693435182</v>
      </c>
      <c r="C5116" s="4" t="s">
        <v>13770</v>
      </c>
      <c r="D5116" s="4" t="s">
        <v>72</v>
      </c>
      <c r="E5116" s="6" t="s">
        <v>2088</v>
      </c>
      <c r="F5116" s="5">
        <f>decoded[[#This Row],[FRT_DEC]]-B5115</f>
        <v>7</v>
      </c>
      <c r="G5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INFO]]))),G5115)</f>
        <v>133</v>
      </c>
    </row>
    <row r="5117" spans="1:7" x14ac:dyDescent="0.25">
      <c r="A5117" s="4" t="s">
        <v>5847</v>
      </c>
      <c r="B5117" s="5">
        <v>335693435197</v>
      </c>
      <c r="C5117" s="4" t="s">
        <v>13771</v>
      </c>
      <c r="D5117" s="4" t="s">
        <v>72</v>
      </c>
      <c r="E5117" s="6" t="s">
        <v>2107</v>
      </c>
      <c r="F5117" s="5">
        <f>decoded[[#This Row],[FRT_DEC]]-B5116</f>
        <v>15</v>
      </c>
      <c r="G5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INFO]]))),G5116)</f>
        <v>133</v>
      </c>
    </row>
    <row r="5118" spans="1:7" x14ac:dyDescent="0.25">
      <c r="A5118" s="4" t="s">
        <v>5848</v>
      </c>
      <c r="B5118" s="5">
        <v>335693435950</v>
      </c>
      <c r="C5118" s="4" t="s">
        <v>13772</v>
      </c>
      <c r="D5118" s="4" t="s">
        <v>7938</v>
      </c>
      <c r="E5118" s="6" t="s">
        <v>8184</v>
      </c>
      <c r="F5118" s="5">
        <f>decoded[[#This Row],[FRT_DEC]]-B5117</f>
        <v>753</v>
      </c>
      <c r="G5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INFO]]))),G5117)</f>
        <v>133</v>
      </c>
    </row>
    <row r="5119" spans="1:7" x14ac:dyDescent="0.25">
      <c r="A5119" s="4" t="s">
        <v>5849</v>
      </c>
      <c r="B5119" s="5">
        <v>335693436446</v>
      </c>
      <c r="C5119" s="4" t="s">
        <v>13773</v>
      </c>
      <c r="D5119" s="4" t="s">
        <v>7842</v>
      </c>
      <c r="E5119" s="6" t="s">
        <v>7989</v>
      </c>
      <c r="F5119" s="5">
        <f>decoded[[#This Row],[FRT_DEC]]-B5118</f>
        <v>496</v>
      </c>
      <c r="G5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INFO]]))),G5118)</f>
        <v>133</v>
      </c>
    </row>
    <row r="5120" spans="1:7" x14ac:dyDescent="0.25">
      <c r="A5120" s="4" t="s">
        <v>5850</v>
      </c>
      <c r="B5120" s="5">
        <v>335693436452</v>
      </c>
      <c r="C5120" s="4" t="s">
        <v>13774</v>
      </c>
      <c r="D5120" s="4" t="s">
        <v>2044</v>
      </c>
      <c r="E5120" s="6" t="s">
        <v>3931</v>
      </c>
      <c r="F5120" s="5">
        <f>decoded[[#This Row],[FRT_DEC]]-B5119</f>
        <v>6</v>
      </c>
      <c r="G5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INFO]]))),G5119)</f>
        <v>133</v>
      </c>
    </row>
    <row r="5121" spans="1:7" x14ac:dyDescent="0.25">
      <c r="A5121" s="4" t="s">
        <v>5851</v>
      </c>
      <c r="B5121" s="5">
        <v>335693436457</v>
      </c>
      <c r="C5121" s="4" t="s">
        <v>13775</v>
      </c>
      <c r="D5121" s="4" t="s">
        <v>7938</v>
      </c>
      <c r="E5121" s="6" t="s">
        <v>7991</v>
      </c>
      <c r="F5121" s="5">
        <f>decoded[[#This Row],[FRT_DEC]]-B5120</f>
        <v>5</v>
      </c>
      <c r="G5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INFO]]))),G5120)</f>
        <v>133</v>
      </c>
    </row>
    <row r="5122" spans="1:7" x14ac:dyDescent="0.25">
      <c r="A5122" s="4" t="s">
        <v>5852</v>
      </c>
      <c r="B5122" s="5">
        <v>335693442080</v>
      </c>
      <c r="C5122" s="4" t="s">
        <v>13776</v>
      </c>
      <c r="D5122" s="4" t="s">
        <v>7842</v>
      </c>
      <c r="E5122" s="6" t="s">
        <v>7845</v>
      </c>
      <c r="F5122" s="5">
        <f>decoded[[#This Row],[FRT_DEC]]-B5121</f>
        <v>5623</v>
      </c>
      <c r="G5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INFO]]))),G5121)</f>
        <v>133</v>
      </c>
    </row>
    <row r="5123" spans="1:7" x14ac:dyDescent="0.25">
      <c r="A5123" s="4" t="s">
        <v>5853</v>
      </c>
      <c r="B5123" s="5">
        <v>335693442088</v>
      </c>
      <c r="C5123" s="4" t="s">
        <v>13777</v>
      </c>
      <c r="D5123" s="4" t="s">
        <v>1099</v>
      </c>
      <c r="E5123" s="6" t="s">
        <v>2081</v>
      </c>
      <c r="F5123" s="5">
        <f>decoded[[#This Row],[FRT_DEC]]-B5122</f>
        <v>8</v>
      </c>
      <c r="G5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INFO]]))),G5122)</f>
        <v>133</v>
      </c>
    </row>
    <row r="5124" spans="1:7" x14ac:dyDescent="0.25">
      <c r="A5124" s="4" t="s">
        <v>5854</v>
      </c>
      <c r="B5124" s="5">
        <v>335693442091</v>
      </c>
      <c r="C5124" s="4" t="s">
        <v>13778</v>
      </c>
      <c r="D5124" s="4" t="s">
        <v>72</v>
      </c>
      <c r="E5124" s="6" t="s">
        <v>2082</v>
      </c>
      <c r="F5124" s="5">
        <f>decoded[[#This Row],[FRT_DEC]]-B5123</f>
        <v>3</v>
      </c>
      <c r="G5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INFO]]))),G5123)</f>
        <v>133</v>
      </c>
    </row>
    <row r="5125" spans="1:7" x14ac:dyDescent="0.25">
      <c r="A5125" s="4" t="s">
        <v>5855</v>
      </c>
      <c r="B5125" s="5">
        <v>335693442102</v>
      </c>
      <c r="C5125" s="4" t="s">
        <v>13779</v>
      </c>
      <c r="D5125" s="4" t="s">
        <v>7938</v>
      </c>
      <c r="E5125" s="6" t="s">
        <v>8149</v>
      </c>
      <c r="F5125" s="5">
        <f>decoded[[#This Row],[FRT_DEC]]-B5124</f>
        <v>11</v>
      </c>
      <c r="G5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INFO]]))),G5124)</f>
        <v>133</v>
      </c>
    </row>
    <row r="5126" spans="1:7" x14ac:dyDescent="0.25">
      <c r="A5126" s="4" t="s">
        <v>5857</v>
      </c>
      <c r="B5126" s="5">
        <v>335693442163</v>
      </c>
      <c r="C5126" s="4" t="s">
        <v>13780</v>
      </c>
      <c r="D5126" s="4" t="s">
        <v>84</v>
      </c>
      <c r="E5126" s="6" t="s">
        <v>3700</v>
      </c>
      <c r="F5126" s="5">
        <f>decoded[[#This Row],[FRT_DEC]]-B5125</f>
        <v>61</v>
      </c>
      <c r="G5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INFO]]))),G5125)</f>
        <v>133</v>
      </c>
    </row>
    <row r="5127" spans="1:7" x14ac:dyDescent="0.25">
      <c r="A5127" s="4" t="s">
        <v>5858</v>
      </c>
      <c r="B5127" s="5">
        <v>335693442165</v>
      </c>
      <c r="C5127" s="4" t="s">
        <v>13781</v>
      </c>
      <c r="D5127" s="4" t="s">
        <v>3684</v>
      </c>
      <c r="E5127" s="6" t="s">
        <v>13782</v>
      </c>
      <c r="F5127" s="5">
        <f>decoded[[#This Row],[FRT_DEC]]-B5126</f>
        <v>2</v>
      </c>
      <c r="G5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INFO]]))),G5126)</f>
        <v>133</v>
      </c>
    </row>
    <row r="5128" spans="1:7" x14ac:dyDescent="0.25">
      <c r="A5128" s="4" t="s">
        <v>5859</v>
      </c>
      <c r="B5128" s="5">
        <v>335693442167</v>
      </c>
      <c r="C5128" s="4" t="s">
        <v>13783</v>
      </c>
      <c r="D5128" s="4" t="s">
        <v>3684</v>
      </c>
      <c r="E5128" s="6" t="s">
        <v>7879</v>
      </c>
      <c r="F5128" s="5">
        <f>decoded[[#This Row],[FRT_DEC]]-B5127</f>
        <v>2</v>
      </c>
      <c r="G5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INFO]]))),G5127)</f>
        <v>133</v>
      </c>
    </row>
    <row r="5129" spans="1:7" x14ac:dyDescent="0.25">
      <c r="A5129" s="4" t="s">
        <v>5860</v>
      </c>
      <c r="B5129" s="5">
        <v>335693442175</v>
      </c>
      <c r="C5129" s="4" t="s">
        <v>13784</v>
      </c>
      <c r="D5129" s="4" t="s">
        <v>7842</v>
      </c>
      <c r="E5129" s="6" t="s">
        <v>7843</v>
      </c>
      <c r="F5129" s="5">
        <f>decoded[[#This Row],[FRT_DEC]]-B5128</f>
        <v>8</v>
      </c>
      <c r="G5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INFO]]))),G5128)</f>
        <v>133</v>
      </c>
    </row>
    <row r="5130" spans="1:7" x14ac:dyDescent="0.25">
      <c r="A5130" s="4" t="s">
        <v>5861</v>
      </c>
      <c r="B5130" s="5">
        <v>335693442184</v>
      </c>
      <c r="C5130" s="4" t="s">
        <v>13785</v>
      </c>
      <c r="D5130" s="4" t="s">
        <v>1099</v>
      </c>
      <c r="E5130" s="6" t="s">
        <v>2083</v>
      </c>
      <c r="F5130" s="5">
        <f>decoded[[#This Row],[FRT_DEC]]-B5129</f>
        <v>9</v>
      </c>
      <c r="G5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INFO]]))),G5129)</f>
        <v>133</v>
      </c>
    </row>
    <row r="5131" spans="1:7" x14ac:dyDescent="0.25">
      <c r="A5131" s="4" t="s">
        <v>5862</v>
      </c>
      <c r="B5131" s="5">
        <v>335693442189</v>
      </c>
      <c r="C5131" s="4" t="s">
        <v>13786</v>
      </c>
      <c r="D5131" s="4" t="s">
        <v>72</v>
      </c>
      <c r="E5131" s="6" t="s">
        <v>2084</v>
      </c>
      <c r="F5131" s="5">
        <f>decoded[[#This Row],[FRT_DEC]]-B5130</f>
        <v>5</v>
      </c>
      <c r="G5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INFO]]))),G5130)</f>
        <v>133</v>
      </c>
    </row>
    <row r="5132" spans="1:7" x14ac:dyDescent="0.25">
      <c r="A5132" s="4" t="s">
        <v>5863</v>
      </c>
      <c r="B5132" s="5">
        <v>335693442201</v>
      </c>
      <c r="C5132" s="4" t="s">
        <v>13787</v>
      </c>
      <c r="D5132" s="4" t="s">
        <v>7938</v>
      </c>
      <c r="E5132" s="6" t="s">
        <v>8848</v>
      </c>
      <c r="F5132" s="5">
        <f>decoded[[#This Row],[FRT_DEC]]-B5131</f>
        <v>12</v>
      </c>
      <c r="G5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INFO]]))),G5131)</f>
        <v>133</v>
      </c>
    </row>
    <row r="5133" spans="1:7" x14ac:dyDescent="0.25">
      <c r="A5133" s="4" t="s">
        <v>5864</v>
      </c>
      <c r="B5133" s="5">
        <v>335693442255</v>
      </c>
      <c r="C5133" s="4" t="s">
        <v>13788</v>
      </c>
      <c r="D5133" s="4" t="s">
        <v>85</v>
      </c>
      <c r="E5133" s="6" t="s">
        <v>209</v>
      </c>
      <c r="F5133" s="5">
        <f>decoded[[#This Row],[FRT_DEC]]-B5132</f>
        <v>54</v>
      </c>
      <c r="G5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INFO]]))),G5132)</f>
        <v>133</v>
      </c>
    </row>
    <row r="5134" spans="1:7" x14ac:dyDescent="0.25">
      <c r="A5134" s="4" t="s">
        <v>5865</v>
      </c>
      <c r="B5134" s="5">
        <v>335693442262</v>
      </c>
      <c r="C5134" s="4" t="s">
        <v>13789</v>
      </c>
      <c r="D5134" s="4" t="s">
        <v>7842</v>
      </c>
      <c r="E5134" s="6" t="s">
        <v>8851</v>
      </c>
      <c r="F5134" s="5">
        <f>decoded[[#This Row],[FRT_DEC]]-B5133</f>
        <v>7</v>
      </c>
      <c r="G5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INFO]]))),G5133)</f>
        <v>133</v>
      </c>
    </row>
    <row r="5135" spans="1:7" x14ac:dyDescent="0.25">
      <c r="A5135" s="4" t="s">
        <v>5866</v>
      </c>
      <c r="B5135" s="5">
        <v>335693442270</v>
      </c>
      <c r="C5135" s="4" t="s">
        <v>13790</v>
      </c>
      <c r="D5135" s="4" t="s">
        <v>1099</v>
      </c>
      <c r="E5135" s="6" t="s">
        <v>2085</v>
      </c>
      <c r="F5135" s="5">
        <f>decoded[[#This Row],[FRT_DEC]]-B5134</f>
        <v>8</v>
      </c>
      <c r="G5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INFO]]))),G5134)</f>
        <v>133</v>
      </c>
    </row>
    <row r="5136" spans="1:7" x14ac:dyDescent="0.25">
      <c r="A5136" s="4" t="s">
        <v>5867</v>
      </c>
      <c r="B5136" s="5">
        <v>335693442275</v>
      </c>
      <c r="C5136" s="4" t="s">
        <v>13791</v>
      </c>
      <c r="D5136" s="4" t="s">
        <v>72</v>
      </c>
      <c r="E5136" s="6" t="s">
        <v>2086</v>
      </c>
      <c r="F5136" s="5">
        <f>decoded[[#This Row],[FRT_DEC]]-B5135</f>
        <v>5</v>
      </c>
      <c r="G5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INFO]]))),G5135)</f>
        <v>133</v>
      </c>
    </row>
    <row r="5137" spans="1:7" x14ac:dyDescent="0.25">
      <c r="A5137" s="4" t="s">
        <v>5868</v>
      </c>
      <c r="B5137" s="5">
        <v>335693442287</v>
      </c>
      <c r="C5137" s="4" t="s">
        <v>13792</v>
      </c>
      <c r="D5137" s="4" t="s">
        <v>7938</v>
      </c>
      <c r="E5137" s="6" t="s">
        <v>8855</v>
      </c>
      <c r="F5137" s="5">
        <f>decoded[[#This Row],[FRT_DEC]]-B5136</f>
        <v>12</v>
      </c>
      <c r="G5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INFO]]))),G5136)</f>
        <v>133</v>
      </c>
    </row>
    <row r="5138" spans="1:7" x14ac:dyDescent="0.25">
      <c r="A5138" s="4" t="s">
        <v>5869</v>
      </c>
      <c r="B5138" s="5">
        <v>335693443566</v>
      </c>
      <c r="C5138" s="4" t="s">
        <v>13793</v>
      </c>
      <c r="D5138" s="4" t="s">
        <v>87</v>
      </c>
      <c r="E5138" s="6" t="s">
        <v>3697</v>
      </c>
      <c r="F5138" s="5">
        <f>decoded[[#This Row],[FRT_DEC]]-B5137</f>
        <v>1279</v>
      </c>
      <c r="G5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INFO]]))),G5137)</f>
        <v>133</v>
      </c>
    </row>
    <row r="5139" spans="1:7" x14ac:dyDescent="0.25">
      <c r="A5139" s="4" t="s">
        <v>5870</v>
      </c>
      <c r="B5139" s="5">
        <v>335693443575</v>
      </c>
      <c r="C5139" s="4" t="s">
        <v>13794</v>
      </c>
      <c r="D5139" s="4" t="s">
        <v>7842</v>
      </c>
      <c r="E5139" s="6" t="s">
        <v>8858</v>
      </c>
      <c r="F5139" s="5">
        <f>decoded[[#This Row],[FRT_DEC]]-B5138</f>
        <v>9</v>
      </c>
      <c r="G5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INFO]]))),G5138)</f>
        <v>133</v>
      </c>
    </row>
    <row r="5140" spans="1:7" x14ac:dyDescent="0.25">
      <c r="A5140" s="4" t="s">
        <v>5871</v>
      </c>
      <c r="B5140" s="5">
        <v>335693443581</v>
      </c>
      <c r="C5140" s="4" t="s">
        <v>13795</v>
      </c>
      <c r="D5140" s="4" t="s">
        <v>213</v>
      </c>
      <c r="E5140" s="6" t="s">
        <v>214</v>
      </c>
      <c r="F5140" s="5">
        <f>decoded[[#This Row],[FRT_DEC]]-B5139</f>
        <v>6</v>
      </c>
      <c r="G5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INFO]]))),G5139)</f>
        <v>133</v>
      </c>
    </row>
    <row r="5141" spans="1:7" x14ac:dyDescent="0.25">
      <c r="A5141" s="4" t="s">
        <v>5872</v>
      </c>
      <c r="B5141" s="5">
        <v>335693443584</v>
      </c>
      <c r="C5141" s="4" t="s">
        <v>13796</v>
      </c>
      <c r="D5141" s="4" t="s">
        <v>216</v>
      </c>
      <c r="E5141" s="6" t="s">
        <v>3970</v>
      </c>
      <c r="F5141" s="5">
        <f>decoded[[#This Row],[FRT_DEC]]-B5140</f>
        <v>3</v>
      </c>
      <c r="G5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INFO]]))),G5140)</f>
        <v>133</v>
      </c>
    </row>
    <row r="5142" spans="1:7" x14ac:dyDescent="0.25">
      <c r="A5142" s="4" t="s">
        <v>5873</v>
      </c>
      <c r="B5142" s="5">
        <v>335693443604</v>
      </c>
      <c r="C5142" s="4" t="s">
        <v>13797</v>
      </c>
      <c r="D5142" s="4" t="s">
        <v>221</v>
      </c>
      <c r="E5142" s="6" t="s">
        <v>222</v>
      </c>
      <c r="F5142" s="5">
        <f>decoded[[#This Row],[FRT_DEC]]-B5141</f>
        <v>20</v>
      </c>
      <c r="G5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INFO]]))),G5141)</f>
        <v>133</v>
      </c>
    </row>
    <row r="5143" spans="1:7" x14ac:dyDescent="0.25">
      <c r="A5143" s="4" t="s">
        <v>5874</v>
      </c>
      <c r="B5143" s="5">
        <v>335693443619</v>
      </c>
      <c r="C5143" s="4" t="s">
        <v>13798</v>
      </c>
      <c r="D5143" s="4" t="s">
        <v>40</v>
      </c>
      <c r="E5143" s="6" t="s">
        <v>41</v>
      </c>
      <c r="F5143" s="5">
        <f>decoded[[#This Row],[FRT_DEC]]-B5142</f>
        <v>15</v>
      </c>
      <c r="G5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INFO]]))),G5142)</f>
        <v>133</v>
      </c>
    </row>
    <row r="5144" spans="1:7" x14ac:dyDescent="0.25">
      <c r="A5144" s="4" t="s">
        <v>5875</v>
      </c>
      <c r="B5144" s="5">
        <v>335693443623</v>
      </c>
      <c r="C5144" s="4" t="s">
        <v>13799</v>
      </c>
      <c r="D5144" s="4" t="s">
        <v>42</v>
      </c>
      <c r="E5144" s="6" t="s">
        <v>13800</v>
      </c>
      <c r="F5144" s="5">
        <f>decoded[[#This Row],[FRT_DEC]]-B5143</f>
        <v>4</v>
      </c>
      <c r="G5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INFO]]))),G5143)</f>
        <v>133</v>
      </c>
    </row>
    <row r="5145" spans="1:7" x14ac:dyDescent="0.25">
      <c r="A5145" s="4" t="s">
        <v>5876</v>
      </c>
      <c r="B5145" s="5">
        <v>335693443629</v>
      </c>
      <c r="C5145" s="4" t="s">
        <v>13801</v>
      </c>
      <c r="D5145" s="4" t="s">
        <v>1099</v>
      </c>
      <c r="E5145" s="6" t="s">
        <v>2087</v>
      </c>
      <c r="F5145" s="5">
        <f>decoded[[#This Row],[FRT_DEC]]-B5144</f>
        <v>6</v>
      </c>
      <c r="G5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INFO]]))),G5144)</f>
        <v>133</v>
      </c>
    </row>
    <row r="5146" spans="1:7" x14ac:dyDescent="0.25">
      <c r="A5146" s="4" t="s">
        <v>5877</v>
      </c>
      <c r="B5146" s="5">
        <v>335693443656</v>
      </c>
      <c r="C5146" s="4" t="s">
        <v>13802</v>
      </c>
      <c r="D5146" s="4" t="s">
        <v>72</v>
      </c>
      <c r="E5146" s="6" t="s">
        <v>2088</v>
      </c>
      <c r="F5146" s="5">
        <f>decoded[[#This Row],[FRT_DEC]]-B5145</f>
        <v>27</v>
      </c>
      <c r="G5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INFO]]))),G5145)</f>
        <v>133</v>
      </c>
    </row>
    <row r="5147" spans="1:7" x14ac:dyDescent="0.25">
      <c r="A5147" s="4" t="s">
        <v>5878</v>
      </c>
      <c r="B5147" s="5">
        <v>335693443660</v>
      </c>
      <c r="C5147" s="4" t="s">
        <v>13803</v>
      </c>
      <c r="D5147" s="4" t="s">
        <v>7938</v>
      </c>
      <c r="E5147" s="6" t="s">
        <v>8868</v>
      </c>
      <c r="F5147" s="5">
        <f>decoded[[#This Row],[FRT_DEC]]-B5146</f>
        <v>4</v>
      </c>
      <c r="G5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INFO]]))),G5146)</f>
        <v>133</v>
      </c>
    </row>
    <row r="5148" spans="1:7" x14ac:dyDescent="0.25">
      <c r="A5148" s="4" t="s">
        <v>5879</v>
      </c>
      <c r="B5148" s="5">
        <v>335693443663</v>
      </c>
      <c r="C5148" s="4" t="s">
        <v>13804</v>
      </c>
      <c r="D5148" s="4" t="s">
        <v>7842</v>
      </c>
      <c r="E5148" s="6" t="s">
        <v>7993</v>
      </c>
      <c r="F5148" s="5">
        <f>decoded[[#This Row],[FRT_DEC]]-B5147</f>
        <v>3</v>
      </c>
      <c r="G5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INFO]]))),G5147)</f>
        <v>133</v>
      </c>
    </row>
    <row r="5149" spans="1:7" x14ac:dyDescent="0.25">
      <c r="A5149" s="4" t="s">
        <v>5880</v>
      </c>
      <c r="B5149" s="5">
        <v>335693443679</v>
      </c>
      <c r="C5149" s="4" t="s">
        <v>13805</v>
      </c>
      <c r="D5149" s="4" t="s">
        <v>1099</v>
      </c>
      <c r="E5149" s="6" t="s">
        <v>2089</v>
      </c>
      <c r="F5149" s="5">
        <f>decoded[[#This Row],[FRT_DEC]]-B5148</f>
        <v>16</v>
      </c>
      <c r="G5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INFO]]))),G5148)</f>
        <v>133</v>
      </c>
    </row>
    <row r="5150" spans="1:7" x14ac:dyDescent="0.25">
      <c r="A5150" s="4" t="s">
        <v>5881</v>
      </c>
      <c r="B5150" s="5">
        <v>335693443682</v>
      </c>
      <c r="C5150" s="4" t="s">
        <v>13806</v>
      </c>
      <c r="D5150" s="4" t="s">
        <v>1099</v>
      </c>
      <c r="E5150" s="6" t="s">
        <v>2089</v>
      </c>
      <c r="F5150" s="5">
        <f>decoded[[#This Row],[FRT_DEC]]-B5149</f>
        <v>3</v>
      </c>
      <c r="G5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INFO]]))),G5149)</f>
        <v>133</v>
      </c>
    </row>
    <row r="5151" spans="1:7" x14ac:dyDescent="0.25">
      <c r="A5151" s="4" t="s">
        <v>5882</v>
      </c>
      <c r="B5151" s="5">
        <v>335693443688</v>
      </c>
      <c r="C5151" s="4" t="s">
        <v>13807</v>
      </c>
      <c r="D5151" s="4" t="s">
        <v>72</v>
      </c>
      <c r="E5151" s="6" t="s">
        <v>2090</v>
      </c>
      <c r="F5151" s="5">
        <f>decoded[[#This Row],[FRT_DEC]]-B5150</f>
        <v>6</v>
      </c>
      <c r="G5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INFO]]))),G5150)</f>
        <v>133</v>
      </c>
    </row>
    <row r="5152" spans="1:7" x14ac:dyDescent="0.25">
      <c r="A5152" s="4" t="s">
        <v>5883</v>
      </c>
      <c r="B5152" s="5">
        <v>335693443692</v>
      </c>
      <c r="C5152" s="4" t="s">
        <v>13808</v>
      </c>
      <c r="D5152" s="4" t="s">
        <v>6</v>
      </c>
      <c r="E5152" s="6" t="s">
        <v>13809</v>
      </c>
      <c r="F5152" s="5">
        <f>decoded[[#This Row],[FRT_DEC]]-B5151</f>
        <v>4</v>
      </c>
      <c r="G5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INFO]]))),G5151)</f>
        <v>134</v>
      </c>
    </row>
    <row r="5153" spans="1:7" x14ac:dyDescent="0.25">
      <c r="A5153" s="4" t="s">
        <v>5884</v>
      </c>
      <c r="B5153" s="5">
        <v>335693443696</v>
      </c>
      <c r="C5153" s="4" t="s">
        <v>13810</v>
      </c>
      <c r="D5153" s="4" t="s">
        <v>72</v>
      </c>
      <c r="E5153" s="6" t="s">
        <v>2091</v>
      </c>
      <c r="F5153" s="5">
        <f>decoded[[#This Row],[FRT_DEC]]-B5152</f>
        <v>4</v>
      </c>
      <c r="G5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INFO]]))),G5152)</f>
        <v>134</v>
      </c>
    </row>
    <row r="5154" spans="1:7" x14ac:dyDescent="0.25">
      <c r="A5154" s="4" t="s">
        <v>5885</v>
      </c>
      <c r="B5154" s="5">
        <v>335693443707</v>
      </c>
      <c r="C5154" s="4" t="s">
        <v>13811</v>
      </c>
      <c r="D5154" s="4" t="s">
        <v>40</v>
      </c>
      <c r="E5154" s="6" t="s">
        <v>2042</v>
      </c>
      <c r="F5154" s="5">
        <f>decoded[[#This Row],[FRT_DEC]]-B5153</f>
        <v>11</v>
      </c>
      <c r="G5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INFO]]))),G5153)</f>
        <v>134</v>
      </c>
    </row>
    <row r="5155" spans="1:7" x14ac:dyDescent="0.25">
      <c r="A5155" s="4" t="s">
        <v>5886</v>
      </c>
      <c r="B5155" s="5">
        <v>335693443710</v>
      </c>
      <c r="C5155" s="4" t="s">
        <v>13812</v>
      </c>
      <c r="D5155" s="4" t="s">
        <v>2043</v>
      </c>
      <c r="E5155" s="6" t="s">
        <v>13813</v>
      </c>
      <c r="F5155" s="5">
        <f>decoded[[#This Row],[FRT_DEC]]-B5154</f>
        <v>3</v>
      </c>
      <c r="G5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INFO]]))),G5154)</f>
        <v>134</v>
      </c>
    </row>
    <row r="5156" spans="1:7" x14ac:dyDescent="0.25">
      <c r="A5156" s="4" t="s">
        <v>5887</v>
      </c>
      <c r="B5156" s="5">
        <v>335693443744</v>
      </c>
      <c r="C5156" s="4" t="s">
        <v>13814</v>
      </c>
      <c r="D5156" s="4" t="s">
        <v>7938</v>
      </c>
      <c r="E5156" s="6" t="s">
        <v>7998</v>
      </c>
      <c r="F5156" s="5">
        <f>decoded[[#This Row],[FRT_DEC]]-B5155</f>
        <v>34</v>
      </c>
      <c r="G5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INFO]]))),G5155)</f>
        <v>134</v>
      </c>
    </row>
    <row r="5157" spans="1:7" x14ac:dyDescent="0.25">
      <c r="A5157" s="4" t="s">
        <v>5888</v>
      </c>
      <c r="B5157" s="5">
        <v>335693444397</v>
      </c>
      <c r="C5157" s="4" t="s">
        <v>13815</v>
      </c>
      <c r="D5157" s="4" t="s">
        <v>7842</v>
      </c>
      <c r="E5157" s="6" t="s">
        <v>7989</v>
      </c>
      <c r="F5157" s="5">
        <f>decoded[[#This Row],[FRT_DEC]]-B5156</f>
        <v>653</v>
      </c>
      <c r="G5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INFO]]))),G5156)</f>
        <v>134</v>
      </c>
    </row>
    <row r="5158" spans="1:7" x14ac:dyDescent="0.25">
      <c r="A5158" s="4" t="s">
        <v>5889</v>
      </c>
      <c r="B5158" s="5">
        <v>335693444405</v>
      </c>
      <c r="C5158" s="4" t="s">
        <v>13816</v>
      </c>
      <c r="D5158" s="4" t="s">
        <v>2044</v>
      </c>
      <c r="E5158" s="6" t="s">
        <v>8882</v>
      </c>
      <c r="F5158" s="5">
        <f>decoded[[#This Row],[FRT_DEC]]-B5157</f>
        <v>8</v>
      </c>
      <c r="G5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INFO]]))),G5157)</f>
        <v>134</v>
      </c>
    </row>
    <row r="5159" spans="1:7" x14ac:dyDescent="0.25">
      <c r="A5159" s="4" t="s">
        <v>5890</v>
      </c>
      <c r="B5159" s="5">
        <v>335693444409</v>
      </c>
      <c r="C5159" s="4" t="s">
        <v>13817</v>
      </c>
      <c r="D5159" s="4" t="s">
        <v>7938</v>
      </c>
      <c r="E5159" s="6" t="s">
        <v>7991</v>
      </c>
      <c r="F5159" s="5">
        <f>decoded[[#This Row],[FRT_DEC]]-B5158</f>
        <v>4</v>
      </c>
      <c r="G5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INFO]]))),G5158)</f>
        <v>134</v>
      </c>
    </row>
    <row r="5160" spans="1:7" x14ac:dyDescent="0.25">
      <c r="A5160" s="4" t="s">
        <v>5891</v>
      </c>
      <c r="B5160" s="5">
        <v>335693444814</v>
      </c>
      <c r="C5160" s="4" t="s">
        <v>13818</v>
      </c>
      <c r="D5160" s="4" t="s">
        <v>43</v>
      </c>
      <c r="E5160" s="6" t="s">
        <v>2268</v>
      </c>
      <c r="F5160" s="5">
        <f>decoded[[#This Row],[FRT_DEC]]-B5159</f>
        <v>405</v>
      </c>
      <c r="G5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INFO]]))),G5159)</f>
        <v>134</v>
      </c>
    </row>
    <row r="5161" spans="1:7" x14ac:dyDescent="0.25">
      <c r="A5161" s="4" t="s">
        <v>5892</v>
      </c>
      <c r="B5161" s="5">
        <v>335693444817</v>
      </c>
      <c r="C5161" s="4" t="s">
        <v>13819</v>
      </c>
      <c r="D5161" s="4" t="s">
        <v>3685</v>
      </c>
      <c r="E5161" s="6" t="s">
        <v>13820</v>
      </c>
      <c r="F5161" s="5">
        <f>decoded[[#This Row],[FRT_DEC]]-B5160</f>
        <v>3</v>
      </c>
      <c r="G5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INFO]]))),G5160)</f>
        <v>134</v>
      </c>
    </row>
    <row r="5162" spans="1:7" x14ac:dyDescent="0.25">
      <c r="A5162" s="4" t="s">
        <v>5893</v>
      </c>
      <c r="B5162" s="5">
        <v>335693444819</v>
      </c>
      <c r="C5162" s="4" t="s">
        <v>13821</v>
      </c>
      <c r="D5162" s="4" t="s">
        <v>3685</v>
      </c>
      <c r="E5162" s="6" t="s">
        <v>7880</v>
      </c>
      <c r="F5162" s="5">
        <f>decoded[[#This Row],[FRT_DEC]]-B5161</f>
        <v>2</v>
      </c>
      <c r="G5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INFO]]))),G5161)</f>
        <v>134</v>
      </c>
    </row>
    <row r="5163" spans="1:7" x14ac:dyDescent="0.25">
      <c r="A5163" s="4" t="s">
        <v>5894</v>
      </c>
      <c r="B5163" s="5">
        <v>335693444834</v>
      </c>
      <c r="C5163" s="4" t="s">
        <v>13822</v>
      </c>
      <c r="D5163" s="4" t="s">
        <v>7842</v>
      </c>
      <c r="E5163" s="6" t="s">
        <v>8889</v>
      </c>
      <c r="F5163" s="5">
        <f>decoded[[#This Row],[FRT_DEC]]-B5162</f>
        <v>15</v>
      </c>
      <c r="G5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INFO]]))),G5162)</f>
        <v>134</v>
      </c>
    </row>
    <row r="5164" spans="1:7" x14ac:dyDescent="0.25">
      <c r="A5164" s="4" t="s">
        <v>5895</v>
      </c>
      <c r="B5164" s="5">
        <v>335693444857</v>
      </c>
      <c r="C5164" s="4" t="s">
        <v>13823</v>
      </c>
      <c r="D5164" s="4" t="s">
        <v>241</v>
      </c>
      <c r="E5164" s="6" t="s">
        <v>1052</v>
      </c>
      <c r="F5164" s="5">
        <f>decoded[[#This Row],[FRT_DEC]]-B5163</f>
        <v>23</v>
      </c>
      <c r="G5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INFO]]))),G5163)</f>
        <v>134</v>
      </c>
    </row>
    <row r="5165" spans="1:7" x14ac:dyDescent="0.25">
      <c r="A5165" s="4" t="s">
        <v>5896</v>
      </c>
      <c r="B5165" s="5">
        <v>335693444861</v>
      </c>
      <c r="C5165" s="4" t="s">
        <v>13824</v>
      </c>
      <c r="D5165" s="4" t="s">
        <v>243</v>
      </c>
      <c r="E5165" s="6" t="s">
        <v>3984</v>
      </c>
      <c r="F5165" s="5">
        <f>decoded[[#This Row],[FRT_DEC]]-B5164</f>
        <v>4</v>
      </c>
      <c r="G5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INFO]]))),G5164)</f>
        <v>134</v>
      </c>
    </row>
    <row r="5166" spans="1:7" x14ac:dyDescent="0.25">
      <c r="A5166" s="4" t="s">
        <v>5897</v>
      </c>
      <c r="B5166" s="5">
        <v>335693444871</v>
      </c>
      <c r="C5166" s="4" t="s">
        <v>13825</v>
      </c>
      <c r="D5166" s="4" t="s">
        <v>2045</v>
      </c>
      <c r="E5166" s="6" t="s">
        <v>8098</v>
      </c>
      <c r="F5166" s="5">
        <f>decoded[[#This Row],[FRT_DEC]]-B5165</f>
        <v>10</v>
      </c>
      <c r="G5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INFO]]))),G5165)</f>
        <v>134</v>
      </c>
    </row>
    <row r="5167" spans="1:7" x14ac:dyDescent="0.25">
      <c r="A5167" s="4" t="s">
        <v>5898</v>
      </c>
      <c r="B5167" s="5">
        <v>335693444874</v>
      </c>
      <c r="C5167" s="4" t="s">
        <v>13826</v>
      </c>
      <c r="D5167" s="4" t="s">
        <v>2045</v>
      </c>
      <c r="E5167" s="6" t="s">
        <v>8894</v>
      </c>
      <c r="F5167" s="5">
        <f>decoded[[#This Row],[FRT_DEC]]-B5166</f>
        <v>3</v>
      </c>
      <c r="G5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INFO]]))),G5166)</f>
        <v>134</v>
      </c>
    </row>
    <row r="5168" spans="1:7" x14ac:dyDescent="0.25">
      <c r="A5168" s="4" t="s">
        <v>5899</v>
      </c>
      <c r="B5168" s="5">
        <v>335693444918</v>
      </c>
      <c r="C5168" s="4" t="s">
        <v>13827</v>
      </c>
      <c r="D5168" s="4" t="s">
        <v>40</v>
      </c>
      <c r="E5168" s="6" t="s">
        <v>44</v>
      </c>
      <c r="F5168" s="5">
        <f>decoded[[#This Row],[FRT_DEC]]-B5167</f>
        <v>44</v>
      </c>
      <c r="G5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INFO]]))),G5167)</f>
        <v>134</v>
      </c>
    </row>
    <row r="5169" spans="1:7" x14ac:dyDescent="0.25">
      <c r="A5169" s="4" t="s">
        <v>5900</v>
      </c>
      <c r="B5169" s="5">
        <v>335693444924</v>
      </c>
      <c r="C5169" s="4" t="s">
        <v>13828</v>
      </c>
      <c r="D5169" s="4" t="s">
        <v>246</v>
      </c>
      <c r="E5169" s="6" t="s">
        <v>13829</v>
      </c>
      <c r="F5169" s="5">
        <f>decoded[[#This Row],[FRT_DEC]]-B5168</f>
        <v>6</v>
      </c>
      <c r="G5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INFO]]))),G5168)</f>
        <v>134</v>
      </c>
    </row>
    <row r="5170" spans="1:7" x14ac:dyDescent="0.25">
      <c r="A5170" s="4" t="s">
        <v>5901</v>
      </c>
      <c r="B5170" s="5">
        <v>335693444931</v>
      </c>
      <c r="C5170" s="4" t="s">
        <v>13830</v>
      </c>
      <c r="D5170" s="4" t="s">
        <v>1099</v>
      </c>
      <c r="E5170" s="6" t="s">
        <v>3699</v>
      </c>
      <c r="F5170" s="5">
        <f>decoded[[#This Row],[FRT_DEC]]-B5169</f>
        <v>7</v>
      </c>
      <c r="G5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INFO]]))),G5169)</f>
        <v>134</v>
      </c>
    </row>
    <row r="5171" spans="1:7" x14ac:dyDescent="0.25">
      <c r="A5171" s="4" t="s">
        <v>5902</v>
      </c>
      <c r="B5171" s="5">
        <v>335693444937</v>
      </c>
      <c r="C5171" s="4" t="s">
        <v>13831</v>
      </c>
      <c r="D5171" s="4" t="s">
        <v>72</v>
      </c>
      <c r="E5171" s="6" t="s">
        <v>2092</v>
      </c>
      <c r="F5171" s="5">
        <f>decoded[[#This Row],[FRT_DEC]]-B5170</f>
        <v>6</v>
      </c>
      <c r="G5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INFO]]))),G5170)</f>
        <v>134</v>
      </c>
    </row>
    <row r="5172" spans="1:7" x14ac:dyDescent="0.25">
      <c r="A5172" s="4" t="s">
        <v>5903</v>
      </c>
      <c r="B5172" s="5">
        <v>335693445275</v>
      </c>
      <c r="C5172" s="4" t="s">
        <v>13832</v>
      </c>
      <c r="D5172" s="4" t="s">
        <v>2045</v>
      </c>
      <c r="E5172" s="6" t="s">
        <v>8894</v>
      </c>
      <c r="F5172" s="5">
        <f>decoded[[#This Row],[FRT_DEC]]-B5171</f>
        <v>338</v>
      </c>
      <c r="G5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INFO]]))),G5171)</f>
        <v>134</v>
      </c>
    </row>
    <row r="5173" spans="1:7" x14ac:dyDescent="0.25">
      <c r="A5173" s="4" t="s">
        <v>5904</v>
      </c>
      <c r="B5173" s="5">
        <v>335693445287</v>
      </c>
      <c r="C5173" s="4" t="s">
        <v>13833</v>
      </c>
      <c r="D5173" s="4" t="s">
        <v>3671</v>
      </c>
      <c r="E5173" s="6" t="s">
        <v>13834</v>
      </c>
      <c r="F5173" s="5">
        <f>decoded[[#This Row],[FRT_DEC]]-B5172</f>
        <v>12</v>
      </c>
      <c r="G5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INFO]]))),G5172)</f>
        <v>134</v>
      </c>
    </row>
    <row r="5174" spans="1:7" x14ac:dyDescent="0.25">
      <c r="A5174" s="4" t="s">
        <v>5905</v>
      </c>
      <c r="B5174" s="5">
        <v>335693445290</v>
      </c>
      <c r="C5174" s="4" t="s">
        <v>13835</v>
      </c>
      <c r="D5174" s="4" t="s">
        <v>3671</v>
      </c>
      <c r="E5174" s="6" t="s">
        <v>7881</v>
      </c>
      <c r="F5174" s="5">
        <f>decoded[[#This Row],[FRT_DEC]]-B5173</f>
        <v>3</v>
      </c>
      <c r="G5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INFO]]))),G5173)</f>
        <v>134</v>
      </c>
    </row>
    <row r="5175" spans="1:7" x14ac:dyDescent="0.25">
      <c r="A5175" s="4" t="s">
        <v>5906</v>
      </c>
      <c r="B5175" s="5">
        <v>335693446367</v>
      </c>
      <c r="C5175" s="4" t="s">
        <v>13836</v>
      </c>
      <c r="D5175" s="4" t="s">
        <v>249</v>
      </c>
      <c r="E5175" s="6" t="s">
        <v>7884</v>
      </c>
      <c r="F5175" s="5">
        <f>decoded[[#This Row],[FRT_DEC]]-B5174</f>
        <v>1077</v>
      </c>
      <c r="G5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INFO]]))),G5174)</f>
        <v>134</v>
      </c>
    </row>
    <row r="5176" spans="1:7" x14ac:dyDescent="0.25">
      <c r="A5176" s="4" t="s">
        <v>5907</v>
      </c>
      <c r="B5176" s="5">
        <v>335693446371</v>
      </c>
      <c r="C5176" s="4" t="s">
        <v>13837</v>
      </c>
      <c r="D5176" s="4" t="s">
        <v>7938</v>
      </c>
      <c r="E5176" s="6" t="s">
        <v>8906</v>
      </c>
      <c r="F5176" s="5">
        <f>decoded[[#This Row],[FRT_DEC]]-B5175</f>
        <v>4</v>
      </c>
      <c r="G5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INFO]]))),G5175)</f>
        <v>134</v>
      </c>
    </row>
    <row r="5177" spans="1:7" x14ac:dyDescent="0.25">
      <c r="A5177" s="4" t="s">
        <v>5908</v>
      </c>
      <c r="B5177" s="5">
        <v>335693487579</v>
      </c>
      <c r="C5177" s="4" t="s">
        <v>13838</v>
      </c>
      <c r="D5177" s="4" t="s">
        <v>5</v>
      </c>
      <c r="E5177" s="6" t="s">
        <v>13839</v>
      </c>
      <c r="F5177" s="5">
        <f>decoded[[#This Row],[FRT_DEC]]-B5176</f>
        <v>41208</v>
      </c>
      <c r="G5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INFO]]))),G5176)</f>
        <v>134</v>
      </c>
    </row>
    <row r="5178" spans="1:7" x14ac:dyDescent="0.25">
      <c r="A5178" s="4" t="s">
        <v>5909</v>
      </c>
      <c r="B5178" s="5">
        <v>335693487582</v>
      </c>
      <c r="C5178" s="4" t="s">
        <v>13840</v>
      </c>
      <c r="D5178" s="4" t="s">
        <v>5</v>
      </c>
      <c r="E5178" s="6" t="s">
        <v>7877</v>
      </c>
      <c r="F5178" s="5">
        <f>decoded[[#This Row],[FRT_DEC]]-B5177</f>
        <v>3</v>
      </c>
      <c r="G5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INFO]]))),G5177)</f>
        <v>134</v>
      </c>
    </row>
    <row r="5179" spans="1:7" x14ac:dyDescent="0.25">
      <c r="A5179" s="4" t="s">
        <v>5910</v>
      </c>
      <c r="B5179" s="5">
        <v>335693487585</v>
      </c>
      <c r="C5179" s="4" t="s">
        <v>13841</v>
      </c>
      <c r="D5179" s="4" t="s">
        <v>3686</v>
      </c>
      <c r="E5179" s="6" t="s">
        <v>13842</v>
      </c>
      <c r="F5179" s="5">
        <f>decoded[[#This Row],[FRT_DEC]]-B5178</f>
        <v>3</v>
      </c>
      <c r="G5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INFO]]))),G5178)</f>
        <v>134</v>
      </c>
    </row>
    <row r="5180" spans="1:7" x14ac:dyDescent="0.25">
      <c r="A5180" s="4" t="s">
        <v>5911</v>
      </c>
      <c r="B5180" s="5">
        <v>335693487588</v>
      </c>
      <c r="C5180" s="4" t="s">
        <v>13843</v>
      </c>
      <c r="D5180" s="4" t="s">
        <v>3686</v>
      </c>
      <c r="E5180" s="6" t="s">
        <v>7878</v>
      </c>
      <c r="F5180" s="5">
        <f>decoded[[#This Row],[FRT_DEC]]-B5179</f>
        <v>3</v>
      </c>
      <c r="G5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INFO]]))),G5179)</f>
        <v>134</v>
      </c>
    </row>
    <row r="5181" spans="1:7" x14ac:dyDescent="0.25">
      <c r="A5181" s="4" t="s">
        <v>5912</v>
      </c>
      <c r="B5181" s="5">
        <v>335693487597</v>
      </c>
      <c r="C5181" s="4" t="s">
        <v>13844</v>
      </c>
      <c r="D5181" s="4" t="s">
        <v>7842</v>
      </c>
      <c r="E5181" s="6" t="s">
        <v>8006</v>
      </c>
      <c r="F5181" s="5">
        <f>decoded[[#This Row],[FRT_DEC]]-B5180</f>
        <v>9</v>
      </c>
      <c r="G5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INFO]]))),G5180)</f>
        <v>134</v>
      </c>
    </row>
    <row r="5182" spans="1:7" ht="30" x14ac:dyDescent="0.25">
      <c r="A5182" s="4" t="s">
        <v>5913</v>
      </c>
      <c r="B5182" s="5">
        <v>335693487607</v>
      </c>
      <c r="C5182" s="4" t="s">
        <v>13845</v>
      </c>
      <c r="D5182" s="4" t="s">
        <v>241</v>
      </c>
      <c r="E5182" s="6" t="s">
        <v>3997</v>
      </c>
      <c r="F5182" s="5">
        <f>decoded[[#This Row],[FRT_DEC]]-B5181</f>
        <v>10</v>
      </c>
      <c r="G5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INFO]]))),G5181)</f>
        <v>134</v>
      </c>
    </row>
    <row r="5183" spans="1:7" x14ac:dyDescent="0.25">
      <c r="A5183" s="4" t="s">
        <v>5914</v>
      </c>
      <c r="B5183" s="5">
        <v>335693487610</v>
      </c>
      <c r="C5183" s="4" t="s">
        <v>13846</v>
      </c>
      <c r="D5183" s="4" t="s">
        <v>243</v>
      </c>
      <c r="E5183" s="6" t="s">
        <v>3984</v>
      </c>
      <c r="F5183" s="5">
        <f>decoded[[#This Row],[FRT_DEC]]-B5182</f>
        <v>3</v>
      </c>
      <c r="G5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INFO]]))),G5182)</f>
        <v>134</v>
      </c>
    </row>
    <row r="5184" spans="1:7" x14ac:dyDescent="0.25">
      <c r="A5184" s="4" t="s">
        <v>5915</v>
      </c>
      <c r="B5184" s="5">
        <v>335693487615</v>
      </c>
      <c r="C5184" s="4" t="s">
        <v>13847</v>
      </c>
      <c r="D5184" s="4" t="s">
        <v>1099</v>
      </c>
      <c r="E5184" s="6" t="s">
        <v>2093</v>
      </c>
      <c r="F5184" s="5">
        <f>decoded[[#This Row],[FRT_DEC]]-B5183</f>
        <v>5</v>
      </c>
      <c r="G5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INFO]]))),G5183)</f>
        <v>134</v>
      </c>
    </row>
    <row r="5185" spans="1:7" x14ac:dyDescent="0.25">
      <c r="A5185" s="4" t="s">
        <v>5916</v>
      </c>
      <c r="B5185" s="5">
        <v>335693487620</v>
      </c>
      <c r="C5185" s="4" t="s">
        <v>13848</v>
      </c>
      <c r="D5185" s="4" t="s">
        <v>72</v>
      </c>
      <c r="E5185" s="6" t="s">
        <v>2094</v>
      </c>
      <c r="F5185" s="5">
        <f>decoded[[#This Row],[FRT_DEC]]-B5184</f>
        <v>5</v>
      </c>
      <c r="G5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INFO]]))),G5184)</f>
        <v>134</v>
      </c>
    </row>
    <row r="5186" spans="1:7" x14ac:dyDescent="0.25">
      <c r="A5186" s="4" t="s">
        <v>5917</v>
      </c>
      <c r="B5186" s="5">
        <v>335693487625</v>
      </c>
      <c r="C5186" s="4" t="s">
        <v>13849</v>
      </c>
      <c r="D5186" s="4" t="s">
        <v>72</v>
      </c>
      <c r="E5186" s="6" t="s">
        <v>2095</v>
      </c>
      <c r="F5186" s="5">
        <f>decoded[[#This Row],[FRT_DEC]]-B5185</f>
        <v>5</v>
      </c>
      <c r="G5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INFO]]))),G5185)</f>
        <v>134</v>
      </c>
    </row>
    <row r="5187" spans="1:7" x14ac:dyDescent="0.25">
      <c r="A5187" s="4" t="s">
        <v>5918</v>
      </c>
      <c r="B5187" s="5">
        <v>335693487636</v>
      </c>
      <c r="C5187" s="4" t="s">
        <v>13850</v>
      </c>
      <c r="D5187" s="4" t="s">
        <v>246</v>
      </c>
      <c r="E5187" s="6" t="s">
        <v>13851</v>
      </c>
      <c r="F5187" s="5">
        <f>decoded[[#This Row],[FRT_DEC]]-B5186</f>
        <v>11</v>
      </c>
      <c r="G5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INFO]]))),G5186)</f>
        <v>134</v>
      </c>
    </row>
    <row r="5188" spans="1:7" x14ac:dyDescent="0.25">
      <c r="A5188" s="4" t="s">
        <v>5919</v>
      </c>
      <c r="B5188" s="5">
        <v>335693487640</v>
      </c>
      <c r="C5188" s="4" t="s">
        <v>13852</v>
      </c>
      <c r="D5188" s="4" t="s">
        <v>7938</v>
      </c>
      <c r="E5188" s="6" t="s">
        <v>8012</v>
      </c>
      <c r="F5188" s="5">
        <f>decoded[[#This Row],[FRT_DEC]]-B5187</f>
        <v>4</v>
      </c>
      <c r="G5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INFO]]))),G5187)</f>
        <v>134</v>
      </c>
    </row>
    <row r="5189" spans="1:7" x14ac:dyDescent="0.25">
      <c r="A5189" s="4" t="s">
        <v>5920</v>
      </c>
      <c r="B5189" s="5">
        <v>335693488066</v>
      </c>
      <c r="C5189" s="4" t="s">
        <v>13853</v>
      </c>
      <c r="D5189" s="4" t="s">
        <v>7842</v>
      </c>
      <c r="E5189" s="6" t="s">
        <v>8130</v>
      </c>
      <c r="F5189" s="5">
        <f>decoded[[#This Row],[FRT_DEC]]-B5188</f>
        <v>426</v>
      </c>
      <c r="G5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INFO]]))),G5188)</f>
        <v>134</v>
      </c>
    </row>
    <row r="5190" spans="1:7" x14ac:dyDescent="0.25">
      <c r="A5190" s="4" t="s">
        <v>5921</v>
      </c>
      <c r="B5190" s="5">
        <v>335693488073</v>
      </c>
      <c r="C5190" s="4" t="s">
        <v>13854</v>
      </c>
      <c r="D5190" s="4" t="s">
        <v>1099</v>
      </c>
      <c r="E5190" s="6" t="s">
        <v>2096</v>
      </c>
      <c r="F5190" s="5">
        <f>decoded[[#This Row],[FRT_DEC]]-B5189</f>
        <v>7</v>
      </c>
      <c r="G5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INFO]]))),G5189)</f>
        <v>134</v>
      </c>
    </row>
    <row r="5191" spans="1:7" x14ac:dyDescent="0.25">
      <c r="A5191" s="4" t="s">
        <v>5922</v>
      </c>
      <c r="B5191" s="5">
        <v>335693488078</v>
      </c>
      <c r="C5191" s="4" t="s">
        <v>13855</v>
      </c>
      <c r="D5191" s="4" t="s">
        <v>72</v>
      </c>
      <c r="E5191" s="6" t="s">
        <v>2097</v>
      </c>
      <c r="F5191" s="5">
        <f>decoded[[#This Row],[FRT_DEC]]-B5190</f>
        <v>5</v>
      </c>
      <c r="G5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INFO]]))),G5190)</f>
        <v>134</v>
      </c>
    </row>
    <row r="5192" spans="1:7" x14ac:dyDescent="0.25">
      <c r="A5192" s="4" t="s">
        <v>5923</v>
      </c>
      <c r="B5192" s="5">
        <v>335693488090</v>
      </c>
      <c r="C5192" s="4" t="s">
        <v>13856</v>
      </c>
      <c r="D5192" s="4" t="s">
        <v>3672</v>
      </c>
      <c r="E5192" s="6" t="s">
        <v>4003</v>
      </c>
      <c r="F5192" s="5">
        <f>decoded[[#This Row],[FRT_DEC]]-B5191</f>
        <v>12</v>
      </c>
      <c r="G5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INFO]]))),G5191)</f>
        <v>134</v>
      </c>
    </row>
    <row r="5193" spans="1:7" x14ac:dyDescent="0.25">
      <c r="A5193" s="4" t="s">
        <v>5924</v>
      </c>
      <c r="B5193" s="5">
        <v>335693488254</v>
      </c>
      <c r="C5193" s="4" t="s">
        <v>13857</v>
      </c>
      <c r="D5193" s="4" t="s">
        <v>262</v>
      </c>
      <c r="E5193" s="6" t="s">
        <v>4004</v>
      </c>
      <c r="F5193" s="5">
        <f>decoded[[#This Row],[FRT_DEC]]-B5192</f>
        <v>164</v>
      </c>
      <c r="G5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INFO]]))),G5192)</f>
        <v>134</v>
      </c>
    </row>
    <row r="5194" spans="1:7" x14ac:dyDescent="0.25">
      <c r="A5194" s="4" t="s">
        <v>5925</v>
      </c>
      <c r="B5194" s="5">
        <v>335693488259</v>
      </c>
      <c r="C5194" s="4" t="s">
        <v>13858</v>
      </c>
      <c r="D5194" s="4" t="s">
        <v>7938</v>
      </c>
      <c r="E5194" s="6" t="s">
        <v>8136</v>
      </c>
      <c r="F5194" s="5">
        <f>decoded[[#This Row],[FRT_DEC]]-B5193</f>
        <v>5</v>
      </c>
      <c r="G5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INFO]]))),G5193)</f>
        <v>134</v>
      </c>
    </row>
    <row r="5195" spans="1:7" x14ac:dyDescent="0.25">
      <c r="A5195" s="4" t="s">
        <v>5926</v>
      </c>
      <c r="B5195" s="5">
        <v>335693489805</v>
      </c>
      <c r="C5195" s="4" t="s">
        <v>13859</v>
      </c>
      <c r="D5195" s="4" t="s">
        <v>84</v>
      </c>
      <c r="E5195" s="6" t="s">
        <v>4000</v>
      </c>
      <c r="F5195" s="5">
        <f>decoded[[#This Row],[FRT_DEC]]-B5194</f>
        <v>1546</v>
      </c>
      <c r="G5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INFO]]))),G5194)</f>
        <v>134</v>
      </c>
    </row>
    <row r="5196" spans="1:7" x14ac:dyDescent="0.25">
      <c r="A5196" s="4" t="s">
        <v>5927</v>
      </c>
      <c r="B5196" s="5">
        <v>335693489808</v>
      </c>
      <c r="C5196" s="4" t="s">
        <v>13860</v>
      </c>
      <c r="D5196" s="4" t="s">
        <v>3684</v>
      </c>
      <c r="E5196" s="6" t="s">
        <v>13861</v>
      </c>
      <c r="F5196" s="5">
        <f>decoded[[#This Row],[FRT_DEC]]-B5195</f>
        <v>3</v>
      </c>
      <c r="G5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INFO]]))),G5195)</f>
        <v>134</v>
      </c>
    </row>
    <row r="5197" spans="1:7" x14ac:dyDescent="0.25">
      <c r="A5197" s="4" t="s">
        <v>5928</v>
      </c>
      <c r="B5197" s="5">
        <v>335693489810</v>
      </c>
      <c r="C5197" s="4" t="s">
        <v>13862</v>
      </c>
      <c r="D5197" s="4" t="s">
        <v>3684</v>
      </c>
      <c r="E5197" s="6" t="s">
        <v>7879</v>
      </c>
      <c r="F5197" s="5">
        <f>decoded[[#This Row],[FRT_DEC]]-B5196</f>
        <v>2</v>
      </c>
      <c r="G5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INFO]]))),G5196)</f>
        <v>134</v>
      </c>
    </row>
    <row r="5198" spans="1:7" x14ac:dyDescent="0.25">
      <c r="A5198" s="4" t="s">
        <v>5929</v>
      </c>
      <c r="B5198" s="5">
        <v>335693489833</v>
      </c>
      <c r="C5198" s="4" t="s">
        <v>13863</v>
      </c>
      <c r="D5198" s="4" t="s">
        <v>85</v>
      </c>
      <c r="E5198" s="6" t="s">
        <v>263</v>
      </c>
      <c r="F5198" s="5">
        <f>decoded[[#This Row],[FRT_DEC]]-B5197</f>
        <v>23</v>
      </c>
      <c r="G5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INFO]]))),G5197)</f>
        <v>134</v>
      </c>
    </row>
    <row r="5199" spans="1:7" x14ac:dyDescent="0.25">
      <c r="A5199" s="4" t="s">
        <v>5930</v>
      </c>
      <c r="B5199" s="5">
        <v>335693489973</v>
      </c>
      <c r="C5199" s="4" t="s">
        <v>13864</v>
      </c>
      <c r="D5199" s="4" t="s">
        <v>87</v>
      </c>
      <c r="E5199" s="6" t="s">
        <v>3695</v>
      </c>
      <c r="F5199" s="5">
        <f>decoded[[#This Row],[FRT_DEC]]-B5198</f>
        <v>140</v>
      </c>
      <c r="G5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INFO]]))),G5198)</f>
        <v>134</v>
      </c>
    </row>
    <row r="5200" spans="1:7" x14ac:dyDescent="0.25">
      <c r="A5200" s="4" t="s">
        <v>5931</v>
      </c>
      <c r="B5200" s="5">
        <v>335693490366</v>
      </c>
      <c r="C5200" s="4" t="s">
        <v>13865</v>
      </c>
      <c r="D5200" s="4" t="s">
        <v>7842</v>
      </c>
      <c r="E5200" s="6" t="s">
        <v>7845</v>
      </c>
      <c r="F5200" s="5">
        <f>decoded[[#This Row],[FRT_DEC]]-B5199</f>
        <v>393</v>
      </c>
      <c r="G5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INFO]]))),G5199)</f>
        <v>134</v>
      </c>
    </row>
    <row r="5201" spans="1:7" x14ac:dyDescent="0.25">
      <c r="A5201" s="4" t="s">
        <v>5932</v>
      </c>
      <c r="B5201" s="5">
        <v>335693490373</v>
      </c>
      <c r="C5201" s="4" t="s">
        <v>13866</v>
      </c>
      <c r="D5201" s="4" t="s">
        <v>7938</v>
      </c>
      <c r="E5201" s="6" t="s">
        <v>8149</v>
      </c>
      <c r="F5201" s="5">
        <f>decoded[[#This Row],[FRT_DEC]]-B5200</f>
        <v>7</v>
      </c>
      <c r="G5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INFO]]))),G5200)</f>
        <v>134</v>
      </c>
    </row>
    <row r="5202" spans="1:7" x14ac:dyDescent="0.25">
      <c r="A5202" s="4" t="s">
        <v>5933</v>
      </c>
      <c r="B5202" s="5">
        <v>335693490376</v>
      </c>
      <c r="C5202" s="4" t="s">
        <v>13867</v>
      </c>
      <c r="D5202" s="4" t="s">
        <v>7842</v>
      </c>
      <c r="E5202" s="6" t="s">
        <v>9929</v>
      </c>
      <c r="F5202" s="5">
        <f>decoded[[#This Row],[FRT_DEC]]-B5201</f>
        <v>3</v>
      </c>
      <c r="G5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INFO]]))),G5201)</f>
        <v>134</v>
      </c>
    </row>
    <row r="5203" spans="1:7" x14ac:dyDescent="0.25">
      <c r="A5203" s="4" t="s">
        <v>5934</v>
      </c>
      <c r="B5203" s="5">
        <v>335693490455</v>
      </c>
      <c r="C5203" s="4" t="s">
        <v>13868</v>
      </c>
      <c r="D5203" s="4" t="s">
        <v>1099</v>
      </c>
      <c r="E5203" s="6" t="s">
        <v>2098</v>
      </c>
      <c r="F5203" s="5">
        <f>decoded[[#This Row],[FRT_DEC]]-B5202</f>
        <v>79</v>
      </c>
      <c r="G5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INFO]]))),G5202)</f>
        <v>134</v>
      </c>
    </row>
    <row r="5204" spans="1:7" x14ac:dyDescent="0.25">
      <c r="A5204" s="4" t="s">
        <v>5935</v>
      </c>
      <c r="B5204" s="5">
        <v>335693490460</v>
      </c>
      <c r="C5204" s="4" t="s">
        <v>13869</v>
      </c>
      <c r="D5204" s="4" t="s">
        <v>72</v>
      </c>
      <c r="E5204" s="6" t="s">
        <v>2099</v>
      </c>
      <c r="F5204" s="5">
        <f>decoded[[#This Row],[FRT_DEC]]-B5203</f>
        <v>5</v>
      </c>
      <c r="G5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INFO]]))),G5203)</f>
        <v>134</v>
      </c>
    </row>
    <row r="5205" spans="1:7" x14ac:dyDescent="0.25">
      <c r="A5205" s="4" t="s">
        <v>5936</v>
      </c>
      <c r="B5205" s="5">
        <v>335693490543</v>
      </c>
      <c r="C5205" s="4" t="s">
        <v>13870</v>
      </c>
      <c r="D5205" s="4" t="s">
        <v>1099</v>
      </c>
      <c r="E5205" s="6" t="s">
        <v>2100</v>
      </c>
      <c r="F5205" s="5">
        <f>decoded[[#This Row],[FRT_DEC]]-B5204</f>
        <v>83</v>
      </c>
      <c r="G5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INFO]]))),G5204)</f>
        <v>134</v>
      </c>
    </row>
    <row r="5206" spans="1:7" x14ac:dyDescent="0.25">
      <c r="A5206" s="4" t="s">
        <v>5937</v>
      </c>
      <c r="B5206" s="5">
        <v>335693490585</v>
      </c>
      <c r="C5206" s="4" t="s">
        <v>13871</v>
      </c>
      <c r="D5206" s="4" t="s">
        <v>72</v>
      </c>
      <c r="E5206" s="6" t="s">
        <v>2101</v>
      </c>
      <c r="F5206" s="5">
        <f>decoded[[#This Row],[FRT_DEC]]-B5205</f>
        <v>42</v>
      </c>
      <c r="G5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INFO]]))),G5205)</f>
        <v>134</v>
      </c>
    </row>
    <row r="5207" spans="1:7" x14ac:dyDescent="0.25">
      <c r="A5207" s="4" t="s">
        <v>5938</v>
      </c>
      <c r="B5207" s="5">
        <v>335693490670</v>
      </c>
      <c r="C5207" s="4" t="s">
        <v>13872</v>
      </c>
      <c r="D5207" s="4" t="s">
        <v>1099</v>
      </c>
      <c r="E5207" s="6" t="s">
        <v>2102</v>
      </c>
      <c r="F5207" s="5">
        <f>decoded[[#This Row],[FRT_DEC]]-B5206</f>
        <v>85</v>
      </c>
      <c r="G5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INFO]]))),G5206)</f>
        <v>134</v>
      </c>
    </row>
    <row r="5208" spans="1:7" x14ac:dyDescent="0.25">
      <c r="A5208" s="4" t="s">
        <v>5939</v>
      </c>
      <c r="B5208" s="5">
        <v>335693490714</v>
      </c>
      <c r="C5208" s="4" t="s">
        <v>13873</v>
      </c>
      <c r="D5208" s="4" t="s">
        <v>72</v>
      </c>
      <c r="E5208" s="6" t="s">
        <v>2103</v>
      </c>
      <c r="F5208" s="5">
        <f>decoded[[#This Row],[FRT_DEC]]-B5207</f>
        <v>44</v>
      </c>
      <c r="G5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INFO]]))),G5207)</f>
        <v>134</v>
      </c>
    </row>
    <row r="5209" spans="1:7" x14ac:dyDescent="0.25">
      <c r="A5209" s="4" t="s">
        <v>5940</v>
      </c>
      <c r="B5209" s="5">
        <v>335693490743</v>
      </c>
      <c r="C5209" s="4" t="s">
        <v>13874</v>
      </c>
      <c r="D5209" s="4" t="s">
        <v>264</v>
      </c>
      <c r="E5209" s="6" t="s">
        <v>13875</v>
      </c>
      <c r="F5209" s="5">
        <f>decoded[[#This Row],[FRT_DEC]]-B5208</f>
        <v>29</v>
      </c>
      <c r="G5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INFO]]))),G5208)</f>
        <v>134</v>
      </c>
    </row>
    <row r="5210" spans="1:7" x14ac:dyDescent="0.25">
      <c r="A5210" s="4" t="s">
        <v>5941</v>
      </c>
      <c r="B5210" s="5">
        <v>335693490754</v>
      </c>
      <c r="C5210" s="4" t="s">
        <v>13876</v>
      </c>
      <c r="D5210" s="4" t="s">
        <v>40</v>
      </c>
      <c r="E5210" s="6" t="s">
        <v>328</v>
      </c>
      <c r="F5210" s="5">
        <f>decoded[[#This Row],[FRT_DEC]]-B5209</f>
        <v>11</v>
      </c>
      <c r="G5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INFO]]))),G5209)</f>
        <v>134</v>
      </c>
    </row>
    <row r="5211" spans="1:7" x14ac:dyDescent="0.25">
      <c r="A5211" s="4" t="s">
        <v>5942</v>
      </c>
      <c r="B5211" s="5">
        <v>335693490757</v>
      </c>
      <c r="C5211" s="4" t="s">
        <v>13877</v>
      </c>
      <c r="D5211" s="4" t="s">
        <v>330</v>
      </c>
      <c r="E5211" s="6" t="s">
        <v>13878</v>
      </c>
      <c r="F5211" s="5">
        <f>decoded[[#This Row],[FRT_DEC]]-B5210</f>
        <v>3</v>
      </c>
      <c r="G5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INFO]]))),G5210)</f>
        <v>134</v>
      </c>
    </row>
    <row r="5212" spans="1:7" x14ac:dyDescent="0.25">
      <c r="A5212" s="4" t="s">
        <v>5943</v>
      </c>
      <c r="B5212" s="5">
        <v>335693490835</v>
      </c>
      <c r="C5212" s="4" t="s">
        <v>13879</v>
      </c>
      <c r="D5212" s="4" t="s">
        <v>40</v>
      </c>
      <c r="E5212" s="6" t="s">
        <v>2042</v>
      </c>
      <c r="F5212" s="5">
        <f>decoded[[#This Row],[FRT_DEC]]-B5211</f>
        <v>78</v>
      </c>
      <c r="G5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INFO]]))),G5211)</f>
        <v>134</v>
      </c>
    </row>
    <row r="5213" spans="1:7" x14ac:dyDescent="0.25">
      <c r="A5213" s="4" t="s">
        <v>5944</v>
      </c>
      <c r="B5213" s="5">
        <v>335693490837</v>
      </c>
      <c r="C5213" s="4" t="s">
        <v>13880</v>
      </c>
      <c r="D5213" s="4" t="s">
        <v>2043</v>
      </c>
      <c r="E5213" s="6" t="s">
        <v>13813</v>
      </c>
      <c r="F5213" s="5">
        <f>decoded[[#This Row],[FRT_DEC]]-B5212</f>
        <v>2</v>
      </c>
      <c r="G5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INFO]]))),G5212)</f>
        <v>134</v>
      </c>
    </row>
    <row r="5214" spans="1:7" x14ac:dyDescent="0.25">
      <c r="A5214" s="4" t="s">
        <v>5945</v>
      </c>
      <c r="B5214" s="5">
        <v>335693490925</v>
      </c>
      <c r="C5214" s="4" t="s">
        <v>13881</v>
      </c>
      <c r="D5214" s="4" t="s">
        <v>7938</v>
      </c>
      <c r="E5214" s="6" t="s">
        <v>8952</v>
      </c>
      <c r="F5214" s="5">
        <f>decoded[[#This Row],[FRT_DEC]]-B5213</f>
        <v>88</v>
      </c>
      <c r="G5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INFO]]))),G5213)</f>
        <v>134</v>
      </c>
    </row>
    <row r="5215" spans="1:7" x14ac:dyDescent="0.25">
      <c r="A5215" s="4" t="s">
        <v>5946</v>
      </c>
      <c r="B5215" s="5">
        <v>335693491553</v>
      </c>
      <c r="C5215" s="4" t="s">
        <v>13882</v>
      </c>
      <c r="D5215" s="4" t="s">
        <v>7842</v>
      </c>
      <c r="E5215" s="6" t="s">
        <v>7989</v>
      </c>
      <c r="F5215" s="5">
        <f>decoded[[#This Row],[FRT_DEC]]-B5214</f>
        <v>628</v>
      </c>
      <c r="G5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INFO]]))),G5214)</f>
        <v>134</v>
      </c>
    </row>
    <row r="5216" spans="1:7" x14ac:dyDescent="0.25">
      <c r="A5216" s="4" t="s">
        <v>5947</v>
      </c>
      <c r="B5216" s="5">
        <v>335693491598</v>
      </c>
      <c r="C5216" s="4" t="s">
        <v>13883</v>
      </c>
      <c r="D5216" s="4" t="s">
        <v>2044</v>
      </c>
      <c r="E5216" s="6" t="s">
        <v>2046</v>
      </c>
      <c r="F5216" s="5">
        <f>decoded[[#This Row],[FRT_DEC]]-B5215</f>
        <v>45</v>
      </c>
      <c r="G5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INFO]]))),G5215)</f>
        <v>134</v>
      </c>
    </row>
    <row r="5217" spans="1:7" x14ac:dyDescent="0.25">
      <c r="A5217" s="4" t="s">
        <v>5948</v>
      </c>
      <c r="B5217" s="5">
        <v>335693491627</v>
      </c>
      <c r="C5217" s="4" t="s">
        <v>13884</v>
      </c>
      <c r="D5217" s="4" t="s">
        <v>7938</v>
      </c>
      <c r="E5217" s="6" t="s">
        <v>7991</v>
      </c>
      <c r="F5217" s="5">
        <f>decoded[[#This Row],[FRT_DEC]]-B5216</f>
        <v>29</v>
      </c>
      <c r="G5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INFO]]))),G5216)</f>
        <v>134</v>
      </c>
    </row>
    <row r="5218" spans="1:7" x14ac:dyDescent="0.25">
      <c r="A5218" s="4" t="s">
        <v>5949</v>
      </c>
      <c r="B5218" s="5">
        <v>335693491751</v>
      </c>
      <c r="C5218" s="4" t="s">
        <v>13885</v>
      </c>
      <c r="D5218" s="4" t="s">
        <v>7842</v>
      </c>
      <c r="E5218" s="6" t="s">
        <v>7945</v>
      </c>
      <c r="F5218" s="5">
        <f>decoded[[#This Row],[FRT_DEC]]-B5217</f>
        <v>124</v>
      </c>
      <c r="G5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INFO]]))),G5217)</f>
        <v>134</v>
      </c>
    </row>
    <row r="5219" spans="1:7" x14ac:dyDescent="0.25">
      <c r="A5219" s="4" t="s">
        <v>5950</v>
      </c>
      <c r="B5219" s="5">
        <v>335693491757</v>
      </c>
      <c r="C5219" s="4" t="s">
        <v>13886</v>
      </c>
      <c r="D5219" s="4" t="s">
        <v>7938</v>
      </c>
      <c r="E5219" s="6" t="s">
        <v>7947</v>
      </c>
      <c r="F5219" s="5">
        <f>decoded[[#This Row],[FRT_DEC]]-B5218</f>
        <v>6</v>
      </c>
      <c r="G5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INFO]]))),G5218)</f>
        <v>134</v>
      </c>
    </row>
    <row r="5220" spans="1:7" x14ac:dyDescent="0.25">
      <c r="A5220" s="4" t="s">
        <v>5951</v>
      </c>
      <c r="B5220" s="5">
        <v>335693529897</v>
      </c>
      <c r="C5220" s="4" t="s">
        <v>13887</v>
      </c>
      <c r="D5220" s="4" t="s">
        <v>43</v>
      </c>
      <c r="E5220" s="6" t="s">
        <v>3676</v>
      </c>
      <c r="F5220" s="5">
        <f>decoded[[#This Row],[FRT_DEC]]-B5219</f>
        <v>38140</v>
      </c>
      <c r="G5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INFO]]))),G5219)</f>
        <v>134</v>
      </c>
    </row>
    <row r="5221" spans="1:7" x14ac:dyDescent="0.25">
      <c r="A5221" s="4" t="s">
        <v>5952</v>
      </c>
      <c r="B5221" s="5">
        <v>335693529901</v>
      </c>
      <c r="C5221" s="4" t="s">
        <v>13888</v>
      </c>
      <c r="D5221" s="4" t="s">
        <v>3685</v>
      </c>
      <c r="E5221" s="6" t="s">
        <v>13889</v>
      </c>
      <c r="F5221" s="5">
        <f>decoded[[#This Row],[FRT_DEC]]-B5220</f>
        <v>4</v>
      </c>
      <c r="G5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INFO]]))),G5220)</f>
        <v>134</v>
      </c>
    </row>
    <row r="5222" spans="1:7" x14ac:dyDescent="0.25">
      <c r="A5222" s="4" t="s">
        <v>5953</v>
      </c>
      <c r="B5222" s="5">
        <v>335693529903</v>
      </c>
      <c r="C5222" s="4" t="s">
        <v>13890</v>
      </c>
      <c r="D5222" s="4" t="s">
        <v>3685</v>
      </c>
      <c r="E5222" s="6" t="s">
        <v>7880</v>
      </c>
      <c r="F5222" s="5">
        <f>decoded[[#This Row],[FRT_DEC]]-B5221</f>
        <v>2</v>
      </c>
      <c r="G5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INFO]]))),G5221)</f>
        <v>134</v>
      </c>
    </row>
    <row r="5223" spans="1:7" x14ac:dyDescent="0.25">
      <c r="A5223" s="4" t="s">
        <v>5954</v>
      </c>
      <c r="B5223" s="5">
        <v>335693529918</v>
      </c>
      <c r="C5223" s="4" t="s">
        <v>13891</v>
      </c>
      <c r="D5223" s="4" t="s">
        <v>7842</v>
      </c>
      <c r="E5223" s="6" t="s">
        <v>8889</v>
      </c>
      <c r="F5223" s="5">
        <f>decoded[[#This Row],[FRT_DEC]]-B5222</f>
        <v>15</v>
      </c>
      <c r="G5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INFO]]))),G5222)</f>
        <v>134</v>
      </c>
    </row>
    <row r="5224" spans="1:7" ht="30" x14ac:dyDescent="0.25">
      <c r="A5224" s="4" t="s">
        <v>5955</v>
      </c>
      <c r="B5224" s="5">
        <v>335693529932</v>
      </c>
      <c r="C5224" s="4" t="s">
        <v>13892</v>
      </c>
      <c r="D5224" s="4" t="s">
        <v>241</v>
      </c>
      <c r="E5224" s="6" t="s">
        <v>4001</v>
      </c>
      <c r="F5224" s="5">
        <f>decoded[[#This Row],[FRT_DEC]]-B5223</f>
        <v>14</v>
      </c>
      <c r="G5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INFO]]))),G5223)</f>
        <v>134</v>
      </c>
    </row>
    <row r="5225" spans="1:7" x14ac:dyDescent="0.25">
      <c r="A5225" s="4" t="s">
        <v>5956</v>
      </c>
      <c r="B5225" s="5">
        <v>335693529935</v>
      </c>
      <c r="C5225" s="4" t="s">
        <v>13893</v>
      </c>
      <c r="D5225" s="4" t="s">
        <v>243</v>
      </c>
      <c r="E5225" s="6" t="s">
        <v>3939</v>
      </c>
      <c r="F5225" s="5">
        <f>decoded[[#This Row],[FRT_DEC]]-B5224</f>
        <v>3</v>
      </c>
      <c r="G5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INFO]]))),G5224)</f>
        <v>134</v>
      </c>
    </row>
    <row r="5226" spans="1:7" x14ac:dyDescent="0.25">
      <c r="A5226" s="4" t="s">
        <v>5957</v>
      </c>
      <c r="B5226" s="5">
        <v>335693529945</v>
      </c>
      <c r="C5226" s="4" t="s">
        <v>13894</v>
      </c>
      <c r="D5226" s="4" t="s">
        <v>264</v>
      </c>
      <c r="E5226" s="6" t="s">
        <v>13895</v>
      </c>
      <c r="F5226" s="5">
        <f>decoded[[#This Row],[FRT_DEC]]-B5225</f>
        <v>10</v>
      </c>
      <c r="G5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INFO]]))),G5225)</f>
        <v>134</v>
      </c>
    </row>
    <row r="5227" spans="1:7" x14ac:dyDescent="0.25">
      <c r="A5227" s="4" t="s">
        <v>5958</v>
      </c>
      <c r="B5227" s="5">
        <v>335693530005</v>
      </c>
      <c r="C5227" s="4" t="s">
        <v>13896</v>
      </c>
      <c r="D5227" s="4" t="s">
        <v>40</v>
      </c>
      <c r="E5227" s="6" t="s">
        <v>44</v>
      </c>
      <c r="F5227" s="5">
        <f>decoded[[#This Row],[FRT_DEC]]-B5226</f>
        <v>60</v>
      </c>
      <c r="G5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INFO]]))),G5226)</f>
        <v>134</v>
      </c>
    </row>
    <row r="5228" spans="1:7" x14ac:dyDescent="0.25">
      <c r="A5228" s="4" t="s">
        <v>5959</v>
      </c>
      <c r="B5228" s="5">
        <v>335693530013</v>
      </c>
      <c r="C5228" s="4" t="s">
        <v>13897</v>
      </c>
      <c r="D5228" s="4" t="s">
        <v>246</v>
      </c>
      <c r="E5228" s="6" t="s">
        <v>13898</v>
      </c>
      <c r="F5228" s="5">
        <f>decoded[[#This Row],[FRT_DEC]]-B5227</f>
        <v>8</v>
      </c>
      <c r="G5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INFO]]))),G5227)</f>
        <v>134</v>
      </c>
    </row>
    <row r="5229" spans="1:7" x14ac:dyDescent="0.25">
      <c r="A5229" s="4" t="s">
        <v>5960</v>
      </c>
      <c r="B5229" s="5">
        <v>335693530019</v>
      </c>
      <c r="C5229" s="4" t="s">
        <v>13899</v>
      </c>
      <c r="D5229" s="4" t="s">
        <v>1099</v>
      </c>
      <c r="E5229" s="6" t="s">
        <v>2104</v>
      </c>
      <c r="F5229" s="5">
        <f>decoded[[#This Row],[FRT_DEC]]-B5228</f>
        <v>6</v>
      </c>
      <c r="G5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INFO]]))),G5228)</f>
        <v>134</v>
      </c>
    </row>
    <row r="5230" spans="1:7" x14ac:dyDescent="0.25">
      <c r="A5230" s="4" t="s">
        <v>5961</v>
      </c>
      <c r="B5230" s="5">
        <v>335693530024</v>
      </c>
      <c r="C5230" s="4" t="s">
        <v>13900</v>
      </c>
      <c r="D5230" s="4" t="s">
        <v>1099</v>
      </c>
      <c r="E5230" s="6" t="s">
        <v>2105</v>
      </c>
      <c r="F5230" s="5">
        <f>decoded[[#This Row],[FRT_DEC]]-B5229</f>
        <v>5</v>
      </c>
      <c r="G5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INFO]]))),G5229)</f>
        <v>134</v>
      </c>
    </row>
    <row r="5231" spans="1:7" x14ac:dyDescent="0.25">
      <c r="A5231" s="4" t="s">
        <v>5962</v>
      </c>
      <c r="B5231" s="5">
        <v>335693530037</v>
      </c>
      <c r="C5231" s="4" t="s">
        <v>13901</v>
      </c>
      <c r="D5231" s="4" t="s">
        <v>72</v>
      </c>
      <c r="E5231" s="6" t="s">
        <v>2092</v>
      </c>
      <c r="F5231" s="5">
        <f>decoded[[#This Row],[FRT_DEC]]-B5230</f>
        <v>13</v>
      </c>
      <c r="G5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INFO]]))),G5230)</f>
        <v>134</v>
      </c>
    </row>
    <row r="5232" spans="1:7" x14ac:dyDescent="0.25">
      <c r="A5232" s="4" t="s">
        <v>5963</v>
      </c>
      <c r="B5232" s="5">
        <v>335693530058</v>
      </c>
      <c r="C5232" s="4" t="s">
        <v>13902</v>
      </c>
      <c r="D5232" s="4" t="s">
        <v>3671</v>
      </c>
      <c r="E5232" s="6" t="s">
        <v>13903</v>
      </c>
      <c r="F5232" s="5">
        <f>decoded[[#This Row],[FRT_DEC]]-B5231</f>
        <v>21</v>
      </c>
      <c r="G5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INFO]]))),G5231)</f>
        <v>134</v>
      </c>
    </row>
    <row r="5233" spans="1:7" x14ac:dyDescent="0.25">
      <c r="A5233" s="4" t="s">
        <v>5964</v>
      </c>
      <c r="B5233" s="5">
        <v>335693530061</v>
      </c>
      <c r="C5233" s="4" t="s">
        <v>13904</v>
      </c>
      <c r="D5233" s="4" t="s">
        <v>3671</v>
      </c>
      <c r="E5233" s="6" t="s">
        <v>7881</v>
      </c>
      <c r="F5233" s="5">
        <f>decoded[[#This Row],[FRT_DEC]]-B5232</f>
        <v>3</v>
      </c>
      <c r="G5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INFO]]))),G5232)</f>
        <v>134</v>
      </c>
    </row>
    <row r="5234" spans="1:7" x14ac:dyDescent="0.25">
      <c r="A5234" s="4" t="s">
        <v>5965</v>
      </c>
      <c r="B5234" s="5">
        <v>335693530893</v>
      </c>
      <c r="C5234" s="4" t="s">
        <v>13905</v>
      </c>
      <c r="D5234" s="4" t="s">
        <v>249</v>
      </c>
      <c r="E5234" s="6" t="s">
        <v>7884</v>
      </c>
      <c r="F5234" s="5">
        <f>decoded[[#This Row],[FRT_DEC]]-B5233</f>
        <v>832</v>
      </c>
      <c r="G5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INFO]]))),G5233)</f>
        <v>134</v>
      </c>
    </row>
    <row r="5235" spans="1:7" x14ac:dyDescent="0.25">
      <c r="A5235" s="4" t="s">
        <v>5966</v>
      </c>
      <c r="B5235" s="5">
        <v>335693530899</v>
      </c>
      <c r="C5235" s="4" t="s">
        <v>13906</v>
      </c>
      <c r="D5235" s="4" t="s">
        <v>7938</v>
      </c>
      <c r="E5235" s="6" t="s">
        <v>8906</v>
      </c>
      <c r="F5235" s="5">
        <f>decoded[[#This Row],[FRT_DEC]]-B5234</f>
        <v>6</v>
      </c>
      <c r="G5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INFO]]))),G5234)</f>
        <v>134</v>
      </c>
    </row>
    <row r="5236" spans="1:7" x14ac:dyDescent="0.25">
      <c r="A5236" s="4" t="s">
        <v>5967</v>
      </c>
      <c r="B5236" s="5">
        <v>335693532079</v>
      </c>
      <c r="C5236" s="4" t="s">
        <v>13907</v>
      </c>
      <c r="D5236" s="4" t="s">
        <v>5</v>
      </c>
      <c r="E5236" s="6" t="s">
        <v>13908</v>
      </c>
      <c r="F5236" s="5">
        <f>decoded[[#This Row],[FRT_DEC]]-B5235</f>
        <v>1180</v>
      </c>
      <c r="G5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INFO]]))),G5235)</f>
        <v>134</v>
      </c>
    </row>
    <row r="5237" spans="1:7" x14ac:dyDescent="0.25">
      <c r="A5237" s="4" t="s">
        <v>5968</v>
      </c>
      <c r="B5237" s="5">
        <v>335693532081</v>
      </c>
      <c r="C5237" s="4" t="s">
        <v>13909</v>
      </c>
      <c r="D5237" s="4" t="s">
        <v>5</v>
      </c>
      <c r="E5237" s="6" t="s">
        <v>7877</v>
      </c>
      <c r="F5237" s="5">
        <f>decoded[[#This Row],[FRT_DEC]]-B5236</f>
        <v>2</v>
      </c>
      <c r="G5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INFO]]))),G5236)</f>
        <v>134</v>
      </c>
    </row>
    <row r="5238" spans="1:7" x14ac:dyDescent="0.25">
      <c r="A5238" s="4" t="s">
        <v>5969</v>
      </c>
      <c r="B5238" s="5">
        <v>335693532084</v>
      </c>
      <c r="C5238" s="4" t="s">
        <v>13910</v>
      </c>
      <c r="D5238" s="4" t="s">
        <v>3686</v>
      </c>
      <c r="E5238" s="6" t="s">
        <v>13911</v>
      </c>
      <c r="F5238" s="5">
        <f>decoded[[#This Row],[FRT_DEC]]-B5237</f>
        <v>3</v>
      </c>
      <c r="G5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INFO]]))),G5237)</f>
        <v>134</v>
      </c>
    </row>
    <row r="5239" spans="1:7" x14ac:dyDescent="0.25">
      <c r="A5239" s="4" t="s">
        <v>5970</v>
      </c>
      <c r="B5239" s="5">
        <v>335693532087</v>
      </c>
      <c r="C5239" s="4" t="s">
        <v>13912</v>
      </c>
      <c r="D5239" s="4" t="s">
        <v>3686</v>
      </c>
      <c r="E5239" s="6" t="s">
        <v>7878</v>
      </c>
      <c r="F5239" s="5">
        <f>decoded[[#This Row],[FRT_DEC]]-B5238</f>
        <v>3</v>
      </c>
      <c r="G5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INFO]]))),G5238)</f>
        <v>134</v>
      </c>
    </row>
    <row r="5240" spans="1:7" x14ac:dyDescent="0.25">
      <c r="A5240" s="4" t="s">
        <v>5971</v>
      </c>
      <c r="B5240" s="5">
        <v>335693532095</v>
      </c>
      <c r="C5240" s="4" t="s">
        <v>13913</v>
      </c>
      <c r="D5240" s="4" t="s">
        <v>7842</v>
      </c>
      <c r="E5240" s="6" t="s">
        <v>8006</v>
      </c>
      <c r="F5240" s="5">
        <f>decoded[[#This Row],[FRT_DEC]]-B5239</f>
        <v>8</v>
      </c>
      <c r="G5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INFO]]))),G5239)</f>
        <v>134</v>
      </c>
    </row>
    <row r="5241" spans="1:7" ht="30" x14ac:dyDescent="0.25">
      <c r="A5241" s="4" t="s">
        <v>5972</v>
      </c>
      <c r="B5241" s="5">
        <v>335693532105</v>
      </c>
      <c r="C5241" s="4" t="s">
        <v>13914</v>
      </c>
      <c r="D5241" s="4" t="s">
        <v>241</v>
      </c>
      <c r="E5241" s="6" t="s">
        <v>2109</v>
      </c>
      <c r="F5241" s="5">
        <f>decoded[[#This Row],[FRT_DEC]]-B5240</f>
        <v>10</v>
      </c>
      <c r="G5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INFO]]))),G5240)</f>
        <v>134</v>
      </c>
    </row>
    <row r="5242" spans="1:7" x14ac:dyDescent="0.25">
      <c r="A5242" s="4" t="s">
        <v>5973</v>
      </c>
      <c r="B5242" s="5">
        <v>335693532109</v>
      </c>
      <c r="C5242" s="4" t="s">
        <v>13915</v>
      </c>
      <c r="D5242" s="4" t="s">
        <v>243</v>
      </c>
      <c r="E5242" s="6" t="s">
        <v>3937</v>
      </c>
      <c r="F5242" s="5">
        <f>decoded[[#This Row],[FRT_DEC]]-B5241</f>
        <v>4</v>
      </c>
      <c r="G5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INFO]]))),G5241)</f>
        <v>134</v>
      </c>
    </row>
    <row r="5243" spans="1:7" x14ac:dyDescent="0.25">
      <c r="A5243" s="4" t="s">
        <v>5974</v>
      </c>
      <c r="B5243" s="5">
        <v>335693532127</v>
      </c>
      <c r="C5243" s="4" t="s">
        <v>13916</v>
      </c>
      <c r="D5243" s="4" t="s">
        <v>1099</v>
      </c>
      <c r="E5243" s="6" t="s">
        <v>2093</v>
      </c>
      <c r="F5243" s="5">
        <f>decoded[[#This Row],[FRT_DEC]]-B5242</f>
        <v>18</v>
      </c>
      <c r="G5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INFO]]))),G5242)</f>
        <v>134</v>
      </c>
    </row>
    <row r="5244" spans="1:7" x14ac:dyDescent="0.25">
      <c r="A5244" s="4" t="s">
        <v>5975</v>
      </c>
      <c r="B5244" s="5">
        <v>335693532132</v>
      </c>
      <c r="C5244" s="4" t="s">
        <v>13917</v>
      </c>
      <c r="D5244" s="4" t="s">
        <v>1099</v>
      </c>
      <c r="E5244" s="6" t="s">
        <v>2106</v>
      </c>
      <c r="F5244" s="5">
        <f>decoded[[#This Row],[FRT_DEC]]-B5243</f>
        <v>5</v>
      </c>
      <c r="G5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INFO]]))),G5243)</f>
        <v>134</v>
      </c>
    </row>
    <row r="5245" spans="1:7" x14ac:dyDescent="0.25">
      <c r="A5245" s="4" t="s">
        <v>5976</v>
      </c>
      <c r="B5245" s="5">
        <v>335693532151</v>
      </c>
      <c r="C5245" s="4" t="s">
        <v>13918</v>
      </c>
      <c r="D5245" s="4" t="s">
        <v>40</v>
      </c>
      <c r="E5245" s="6" t="s">
        <v>724</v>
      </c>
      <c r="F5245" s="5">
        <f>decoded[[#This Row],[FRT_DEC]]-B5244</f>
        <v>19</v>
      </c>
      <c r="G5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INFO]]))),G5244)</f>
        <v>134</v>
      </c>
    </row>
    <row r="5246" spans="1:7" x14ac:dyDescent="0.25">
      <c r="A5246" s="4" t="s">
        <v>5977</v>
      </c>
      <c r="B5246" s="5">
        <v>335693532161</v>
      </c>
      <c r="C5246" s="4" t="s">
        <v>13919</v>
      </c>
      <c r="D5246" s="4" t="s">
        <v>40</v>
      </c>
      <c r="E5246" s="6" t="s">
        <v>45</v>
      </c>
      <c r="F5246" s="5">
        <f>decoded[[#This Row],[FRT_DEC]]-B5245</f>
        <v>10</v>
      </c>
      <c r="G5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INFO]]))),G5245)</f>
        <v>134</v>
      </c>
    </row>
    <row r="5247" spans="1:7" x14ac:dyDescent="0.25">
      <c r="A5247" s="4" t="s">
        <v>5978</v>
      </c>
      <c r="B5247" s="5">
        <v>335693532164</v>
      </c>
      <c r="C5247" s="4" t="s">
        <v>13920</v>
      </c>
      <c r="D5247" s="4" t="s">
        <v>46</v>
      </c>
      <c r="E5247" s="6" t="s">
        <v>4002</v>
      </c>
      <c r="F5247" s="5">
        <f>decoded[[#This Row],[FRT_DEC]]-B5246</f>
        <v>3</v>
      </c>
      <c r="G5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INFO]]))),G5246)</f>
        <v>134</v>
      </c>
    </row>
    <row r="5248" spans="1:7" x14ac:dyDescent="0.25">
      <c r="A5248" s="4" t="s">
        <v>5979</v>
      </c>
      <c r="B5248" s="5">
        <v>335693532170</v>
      </c>
      <c r="C5248" s="4" t="s">
        <v>13921</v>
      </c>
      <c r="D5248" s="4" t="s">
        <v>72</v>
      </c>
      <c r="E5248" s="6" t="s">
        <v>3683</v>
      </c>
      <c r="F5248" s="5">
        <f>decoded[[#This Row],[FRT_DEC]]-B5247</f>
        <v>6</v>
      </c>
      <c r="G5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INFO]]))),G5247)</f>
        <v>134</v>
      </c>
    </row>
    <row r="5249" spans="1:7" x14ac:dyDescent="0.25">
      <c r="A5249" s="4" t="s">
        <v>5980</v>
      </c>
      <c r="B5249" s="5">
        <v>335693532175</v>
      </c>
      <c r="C5249" s="4" t="s">
        <v>13922</v>
      </c>
      <c r="D5249" s="4" t="s">
        <v>72</v>
      </c>
      <c r="E5249" s="6" t="s">
        <v>2088</v>
      </c>
      <c r="F5249" s="5">
        <f>decoded[[#This Row],[FRT_DEC]]-B5248</f>
        <v>5</v>
      </c>
      <c r="G5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INFO]]))),G5248)</f>
        <v>134</v>
      </c>
    </row>
    <row r="5250" spans="1:7" x14ac:dyDescent="0.25">
      <c r="A5250" s="4" t="s">
        <v>5981</v>
      </c>
      <c r="B5250" s="5">
        <v>335693532188</v>
      </c>
      <c r="C5250" s="4" t="s">
        <v>13923</v>
      </c>
      <c r="D5250" s="4" t="s">
        <v>72</v>
      </c>
      <c r="E5250" s="6" t="s">
        <v>2107</v>
      </c>
      <c r="F5250" s="5">
        <f>decoded[[#This Row],[FRT_DEC]]-B5249</f>
        <v>13</v>
      </c>
      <c r="G5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INFO]]))),G5249)</f>
        <v>134</v>
      </c>
    </row>
    <row r="5251" spans="1:7" x14ac:dyDescent="0.25">
      <c r="A5251" s="4" t="s">
        <v>5982</v>
      </c>
      <c r="B5251" s="5">
        <v>335693532948</v>
      </c>
      <c r="C5251" s="4" t="s">
        <v>13924</v>
      </c>
      <c r="D5251" s="4" t="s">
        <v>7938</v>
      </c>
      <c r="E5251" s="6" t="s">
        <v>8012</v>
      </c>
      <c r="F5251" s="5">
        <f>decoded[[#This Row],[FRT_DEC]]-B5250</f>
        <v>760</v>
      </c>
      <c r="G5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INFO]]))),G5250)</f>
        <v>134</v>
      </c>
    </row>
    <row r="5252" spans="1:7" x14ac:dyDescent="0.25">
      <c r="A5252" s="4" t="s">
        <v>5983</v>
      </c>
      <c r="B5252" s="5">
        <v>335693552765</v>
      </c>
      <c r="C5252" s="4" t="s">
        <v>13925</v>
      </c>
      <c r="D5252" s="4" t="s">
        <v>7842</v>
      </c>
      <c r="E5252" s="6" t="s">
        <v>7936</v>
      </c>
      <c r="F5252" s="5">
        <f>decoded[[#This Row],[FRT_DEC]]-B5251</f>
        <v>19817</v>
      </c>
      <c r="G5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INFO]]))),G5251)</f>
        <v>134</v>
      </c>
    </row>
    <row r="5253" spans="1:7" x14ac:dyDescent="0.25">
      <c r="A5253" s="4" t="s">
        <v>5984</v>
      </c>
      <c r="B5253" s="5">
        <v>335693553532</v>
      </c>
      <c r="C5253" s="4" t="s">
        <v>13926</v>
      </c>
      <c r="D5253" s="4" t="s">
        <v>7938</v>
      </c>
      <c r="E5253" s="6" t="s">
        <v>7939</v>
      </c>
      <c r="F5253" s="5">
        <f>decoded[[#This Row],[FRT_DEC]]-B5252</f>
        <v>767</v>
      </c>
      <c r="G5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INFO]]))),G5252)</f>
        <v>134</v>
      </c>
    </row>
    <row r="5254" spans="1:7" x14ac:dyDescent="0.25">
      <c r="A5254" s="4" t="s">
        <v>5985</v>
      </c>
      <c r="B5254" s="5">
        <v>335693572766</v>
      </c>
      <c r="C5254" s="4" t="s">
        <v>13927</v>
      </c>
      <c r="D5254" s="4" t="s">
        <v>7842</v>
      </c>
      <c r="E5254" s="6" t="s">
        <v>7936</v>
      </c>
      <c r="F5254" s="5">
        <f>decoded[[#This Row],[FRT_DEC]]-B5253</f>
        <v>19234</v>
      </c>
      <c r="G5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INFO]]))),G5253)</f>
        <v>134</v>
      </c>
    </row>
    <row r="5255" spans="1:7" x14ac:dyDescent="0.25">
      <c r="A5255" s="4" t="s">
        <v>5986</v>
      </c>
      <c r="B5255" s="5">
        <v>335693573514</v>
      </c>
      <c r="C5255" s="4" t="s">
        <v>13928</v>
      </c>
      <c r="D5255" s="4" t="s">
        <v>7938</v>
      </c>
      <c r="E5255" s="6" t="s">
        <v>7939</v>
      </c>
      <c r="F5255" s="5">
        <f>decoded[[#This Row],[FRT_DEC]]-B5254</f>
        <v>748</v>
      </c>
      <c r="G5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INFO]]))),G5254)</f>
        <v>134</v>
      </c>
    </row>
    <row r="5256" spans="1:7" x14ac:dyDescent="0.25">
      <c r="A5256" s="4" t="s">
        <v>5987</v>
      </c>
      <c r="B5256" s="5">
        <v>335693591697</v>
      </c>
      <c r="C5256" s="4" t="s">
        <v>13929</v>
      </c>
      <c r="D5256" s="4" t="s">
        <v>7842</v>
      </c>
      <c r="E5256" s="6" t="s">
        <v>7945</v>
      </c>
      <c r="F5256" s="5">
        <f>decoded[[#This Row],[FRT_DEC]]-B5255</f>
        <v>18183</v>
      </c>
      <c r="G5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INFO]]))),G5255)</f>
        <v>134</v>
      </c>
    </row>
    <row r="5257" spans="1:7" x14ac:dyDescent="0.25">
      <c r="A5257" s="4" t="s">
        <v>5988</v>
      </c>
      <c r="B5257" s="5">
        <v>335693591704</v>
      </c>
      <c r="C5257" s="4" t="s">
        <v>13930</v>
      </c>
      <c r="D5257" s="4" t="s">
        <v>7938</v>
      </c>
      <c r="E5257" s="6" t="s">
        <v>7947</v>
      </c>
      <c r="F5257" s="5">
        <f>decoded[[#This Row],[FRT_DEC]]-B5256</f>
        <v>7</v>
      </c>
      <c r="G5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INFO]]))),G5256)</f>
        <v>134</v>
      </c>
    </row>
    <row r="5258" spans="1:7" x14ac:dyDescent="0.25">
      <c r="A5258" s="4" t="s">
        <v>5989</v>
      </c>
      <c r="B5258" s="5">
        <v>335693592766</v>
      </c>
      <c r="C5258" s="4" t="s">
        <v>13931</v>
      </c>
      <c r="D5258" s="4" t="s">
        <v>7842</v>
      </c>
      <c r="E5258" s="6" t="s">
        <v>7936</v>
      </c>
      <c r="F5258" s="5">
        <f>decoded[[#This Row],[FRT_DEC]]-B5257</f>
        <v>1062</v>
      </c>
      <c r="G5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INFO]]))),G5257)</f>
        <v>134</v>
      </c>
    </row>
    <row r="5259" spans="1:7" x14ac:dyDescent="0.25">
      <c r="A5259" s="4" t="s">
        <v>5990</v>
      </c>
      <c r="B5259" s="5">
        <v>335693593520</v>
      </c>
      <c r="C5259" s="4" t="s">
        <v>13932</v>
      </c>
      <c r="D5259" s="4" t="s">
        <v>7938</v>
      </c>
      <c r="E5259" s="6" t="s">
        <v>7939</v>
      </c>
      <c r="F5259" s="5">
        <f>decoded[[#This Row],[FRT_DEC]]-B5258</f>
        <v>754</v>
      </c>
      <c r="G5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INFO]]))),G5258)</f>
        <v>134</v>
      </c>
    </row>
    <row r="5260" spans="1:7" x14ac:dyDescent="0.25">
      <c r="A5260" s="4" t="s">
        <v>5991</v>
      </c>
      <c r="B5260" s="5">
        <v>335693612766</v>
      </c>
      <c r="C5260" s="4" t="s">
        <v>13933</v>
      </c>
      <c r="D5260" s="4" t="s">
        <v>7842</v>
      </c>
      <c r="E5260" s="6" t="s">
        <v>7936</v>
      </c>
      <c r="F5260" s="5">
        <f>decoded[[#This Row],[FRT_DEC]]-B5259</f>
        <v>19246</v>
      </c>
      <c r="G5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INFO]]))),G5259)</f>
        <v>134</v>
      </c>
    </row>
    <row r="5261" spans="1:7" x14ac:dyDescent="0.25">
      <c r="A5261" s="4" t="s">
        <v>5992</v>
      </c>
      <c r="B5261" s="5">
        <v>335693613517</v>
      </c>
      <c r="C5261" s="4" t="s">
        <v>13934</v>
      </c>
      <c r="D5261" s="4" t="s">
        <v>7938</v>
      </c>
      <c r="E5261" s="6" t="s">
        <v>7939</v>
      </c>
      <c r="F5261" s="5">
        <f>decoded[[#This Row],[FRT_DEC]]-B5260</f>
        <v>751</v>
      </c>
      <c r="G5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INFO]]))),G5260)</f>
        <v>134</v>
      </c>
    </row>
    <row r="5262" spans="1:7" x14ac:dyDescent="0.25">
      <c r="A5262" s="4" t="s">
        <v>5993</v>
      </c>
      <c r="B5262" s="5">
        <v>335693632765</v>
      </c>
      <c r="C5262" s="4" t="s">
        <v>13935</v>
      </c>
      <c r="D5262" s="4" t="s">
        <v>7842</v>
      </c>
      <c r="E5262" s="6" t="s">
        <v>7936</v>
      </c>
      <c r="F5262" s="5">
        <f>decoded[[#This Row],[FRT_DEC]]-B5261</f>
        <v>19248</v>
      </c>
      <c r="G5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INFO]]))),G5261)</f>
        <v>134</v>
      </c>
    </row>
    <row r="5263" spans="1:7" x14ac:dyDescent="0.25">
      <c r="A5263" s="4" t="s">
        <v>5994</v>
      </c>
      <c r="B5263" s="5">
        <v>335693633531</v>
      </c>
      <c r="C5263" s="4" t="s">
        <v>13936</v>
      </c>
      <c r="D5263" s="4" t="s">
        <v>7938</v>
      </c>
      <c r="E5263" s="6" t="s">
        <v>7939</v>
      </c>
      <c r="F5263" s="5">
        <f>decoded[[#This Row],[FRT_DEC]]-B5262</f>
        <v>766</v>
      </c>
      <c r="G5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INFO]]))),G5262)</f>
        <v>134</v>
      </c>
    </row>
    <row r="5264" spans="1:7" x14ac:dyDescent="0.25">
      <c r="A5264" s="4" t="s">
        <v>5995</v>
      </c>
      <c r="B5264" s="5">
        <v>335693652765</v>
      </c>
      <c r="C5264" s="4" t="s">
        <v>13937</v>
      </c>
      <c r="D5264" s="4" t="s">
        <v>7842</v>
      </c>
      <c r="E5264" s="6" t="s">
        <v>7936</v>
      </c>
      <c r="F5264" s="5">
        <f>decoded[[#This Row],[FRT_DEC]]-B5263</f>
        <v>19234</v>
      </c>
      <c r="G5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INFO]]))),G5263)</f>
        <v>134</v>
      </c>
    </row>
    <row r="5265" spans="1:7" x14ac:dyDescent="0.25">
      <c r="A5265" s="4" t="s">
        <v>5996</v>
      </c>
      <c r="B5265" s="5">
        <v>335693653514</v>
      </c>
      <c r="C5265" s="4" t="s">
        <v>13938</v>
      </c>
      <c r="D5265" s="4" t="s">
        <v>7938</v>
      </c>
      <c r="E5265" s="6" t="s">
        <v>7939</v>
      </c>
      <c r="F5265" s="5">
        <f>decoded[[#This Row],[FRT_DEC]]-B5264</f>
        <v>749</v>
      </c>
      <c r="G5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INFO]]))),G5264)</f>
        <v>134</v>
      </c>
    </row>
    <row r="5266" spans="1:7" x14ac:dyDescent="0.25">
      <c r="A5266" s="4" t="s">
        <v>5997</v>
      </c>
      <c r="B5266" s="5">
        <v>335693665742</v>
      </c>
      <c r="C5266" s="4" t="s">
        <v>13939</v>
      </c>
      <c r="D5266" s="4" t="s">
        <v>7842</v>
      </c>
      <c r="E5266" s="6" t="s">
        <v>7989</v>
      </c>
      <c r="F5266" s="5">
        <f>decoded[[#This Row],[FRT_DEC]]-B5265</f>
        <v>12228</v>
      </c>
      <c r="G5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INFO]]))),G5265)</f>
        <v>134</v>
      </c>
    </row>
    <row r="5267" spans="1:7" x14ac:dyDescent="0.25">
      <c r="A5267" s="4" t="s">
        <v>5998</v>
      </c>
      <c r="B5267" s="5">
        <v>335693665784</v>
      </c>
      <c r="C5267" s="4" t="s">
        <v>13940</v>
      </c>
      <c r="D5267" s="4" t="s">
        <v>7938</v>
      </c>
      <c r="E5267" s="6" t="s">
        <v>7991</v>
      </c>
      <c r="F5267" s="5">
        <f>decoded[[#This Row],[FRT_DEC]]-B5266</f>
        <v>42</v>
      </c>
      <c r="G5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INFO]]))),G5266)</f>
        <v>134</v>
      </c>
    </row>
    <row r="5268" spans="1:7" x14ac:dyDescent="0.25">
      <c r="A5268" s="4" t="s">
        <v>5999</v>
      </c>
      <c r="B5268" s="5">
        <v>335693665786</v>
      </c>
      <c r="C5268" s="4" t="s">
        <v>13941</v>
      </c>
      <c r="D5268" s="4" t="s">
        <v>7842</v>
      </c>
      <c r="E5268" s="6" t="s">
        <v>7993</v>
      </c>
      <c r="F5268" s="5">
        <f>decoded[[#This Row],[FRT_DEC]]-B5267</f>
        <v>2</v>
      </c>
      <c r="G5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INFO]]))),G5267)</f>
        <v>134</v>
      </c>
    </row>
    <row r="5269" spans="1:7" x14ac:dyDescent="0.25">
      <c r="A5269" s="4" t="s">
        <v>6000</v>
      </c>
      <c r="B5269" s="5">
        <v>335693665805</v>
      </c>
      <c r="C5269" s="4" t="s">
        <v>13942</v>
      </c>
      <c r="D5269" s="4" t="s">
        <v>1099</v>
      </c>
      <c r="E5269" s="6" t="s">
        <v>2081</v>
      </c>
      <c r="F5269" s="5">
        <f>decoded[[#This Row],[FRT_DEC]]-B5268</f>
        <v>19</v>
      </c>
      <c r="G5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INFO]]))),G5268)</f>
        <v>134</v>
      </c>
    </row>
    <row r="5270" spans="1:7" x14ac:dyDescent="0.25">
      <c r="A5270" s="4" t="s">
        <v>6001</v>
      </c>
      <c r="B5270" s="5">
        <v>335693665810</v>
      </c>
      <c r="C5270" s="4" t="s">
        <v>13943</v>
      </c>
      <c r="D5270" s="4" t="s">
        <v>1099</v>
      </c>
      <c r="E5270" s="6" t="s">
        <v>2089</v>
      </c>
      <c r="F5270" s="5">
        <f>decoded[[#This Row],[FRT_DEC]]-B5269</f>
        <v>5</v>
      </c>
      <c r="G5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INFO]]))),G5269)</f>
        <v>134</v>
      </c>
    </row>
    <row r="5271" spans="1:7" x14ac:dyDescent="0.25">
      <c r="A5271" s="4" t="s">
        <v>6002</v>
      </c>
      <c r="B5271" s="5">
        <v>335693665817</v>
      </c>
      <c r="C5271" s="4" t="s">
        <v>13944</v>
      </c>
      <c r="D5271" s="4" t="s">
        <v>72</v>
      </c>
      <c r="E5271" s="6" t="s">
        <v>7893</v>
      </c>
      <c r="F5271" s="5">
        <f>decoded[[#This Row],[FRT_DEC]]-B5270</f>
        <v>7</v>
      </c>
      <c r="G5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INFO]]))),G5270)</f>
        <v>134</v>
      </c>
    </row>
    <row r="5272" spans="1:7" x14ac:dyDescent="0.25">
      <c r="A5272" s="4" t="s">
        <v>6003</v>
      </c>
      <c r="B5272" s="5">
        <v>335693666869</v>
      </c>
      <c r="C5272" s="4" t="s">
        <v>13945</v>
      </c>
      <c r="D5272" s="4" t="s">
        <v>7938</v>
      </c>
      <c r="E5272" s="6" t="s">
        <v>7998</v>
      </c>
      <c r="F5272" s="5">
        <f>decoded[[#This Row],[FRT_DEC]]-B5271</f>
        <v>1052</v>
      </c>
      <c r="G5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INFO]]))),G5271)</f>
        <v>134</v>
      </c>
    </row>
    <row r="5273" spans="1:7" x14ac:dyDescent="0.25">
      <c r="A5273" s="4" t="s">
        <v>6004</v>
      </c>
      <c r="B5273" s="5">
        <v>335693670899</v>
      </c>
      <c r="C5273" s="4" t="s">
        <v>13946</v>
      </c>
      <c r="D5273" s="4" t="s">
        <v>5</v>
      </c>
      <c r="E5273" s="6" t="s">
        <v>13947</v>
      </c>
      <c r="F5273" s="5">
        <f>decoded[[#This Row],[FRT_DEC]]-B5272</f>
        <v>4030</v>
      </c>
      <c r="G5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INFO]]))),G5272)</f>
        <v>134</v>
      </c>
    </row>
    <row r="5274" spans="1:7" x14ac:dyDescent="0.25">
      <c r="A5274" s="4" t="s">
        <v>6005</v>
      </c>
      <c r="B5274" s="5">
        <v>335693670902</v>
      </c>
      <c r="C5274" s="4" t="s">
        <v>13948</v>
      </c>
      <c r="D5274" s="4" t="s">
        <v>5</v>
      </c>
      <c r="E5274" s="6" t="s">
        <v>7877</v>
      </c>
      <c r="F5274" s="5">
        <f>decoded[[#This Row],[FRT_DEC]]-B5273</f>
        <v>3</v>
      </c>
      <c r="G5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INFO]]))),G5273)</f>
        <v>134</v>
      </c>
    </row>
    <row r="5275" spans="1:7" x14ac:dyDescent="0.25">
      <c r="A5275" s="4" t="s">
        <v>6006</v>
      </c>
      <c r="B5275" s="5">
        <v>335693670904</v>
      </c>
      <c r="C5275" s="4" t="s">
        <v>13949</v>
      </c>
      <c r="D5275" s="4" t="s">
        <v>3686</v>
      </c>
      <c r="E5275" s="6" t="s">
        <v>13950</v>
      </c>
      <c r="F5275" s="5">
        <f>decoded[[#This Row],[FRT_DEC]]-B5274</f>
        <v>2</v>
      </c>
      <c r="G5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INFO]]))),G5274)</f>
        <v>134</v>
      </c>
    </row>
    <row r="5276" spans="1:7" x14ac:dyDescent="0.25">
      <c r="A5276" s="4" t="s">
        <v>6007</v>
      </c>
      <c r="B5276" s="5">
        <v>335693670907</v>
      </c>
      <c r="C5276" s="4" t="s">
        <v>13951</v>
      </c>
      <c r="D5276" s="4" t="s">
        <v>3686</v>
      </c>
      <c r="E5276" s="6" t="s">
        <v>7878</v>
      </c>
      <c r="F5276" s="5">
        <f>decoded[[#This Row],[FRT_DEC]]-B5275</f>
        <v>3</v>
      </c>
      <c r="G5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INFO]]))),G5275)</f>
        <v>134</v>
      </c>
    </row>
    <row r="5277" spans="1:7" x14ac:dyDescent="0.25">
      <c r="A5277" s="4" t="s">
        <v>6008</v>
      </c>
      <c r="B5277" s="5">
        <v>335693670916</v>
      </c>
      <c r="C5277" s="4" t="s">
        <v>13952</v>
      </c>
      <c r="D5277" s="4" t="s">
        <v>7842</v>
      </c>
      <c r="E5277" s="6" t="s">
        <v>8006</v>
      </c>
      <c r="F5277" s="5">
        <f>decoded[[#This Row],[FRT_DEC]]-B5276</f>
        <v>9</v>
      </c>
      <c r="G5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INFO]]))),G5276)</f>
        <v>134</v>
      </c>
    </row>
    <row r="5278" spans="1:7" x14ac:dyDescent="0.25">
      <c r="A5278" s="4" t="s">
        <v>6009</v>
      </c>
      <c r="B5278" s="5">
        <v>335693670939</v>
      </c>
      <c r="C5278" s="4" t="s">
        <v>13953</v>
      </c>
      <c r="D5278" s="4" t="s">
        <v>1099</v>
      </c>
      <c r="E5278" s="6" t="s">
        <v>7894</v>
      </c>
      <c r="F5278" s="5">
        <f>decoded[[#This Row],[FRT_DEC]]-B5277</f>
        <v>23</v>
      </c>
      <c r="G5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INFO]]))),G5277)</f>
        <v>134</v>
      </c>
    </row>
    <row r="5279" spans="1:7" x14ac:dyDescent="0.25">
      <c r="A5279" s="4" t="s">
        <v>6010</v>
      </c>
      <c r="B5279" s="5">
        <v>335693670958</v>
      </c>
      <c r="C5279" s="4" t="s">
        <v>13954</v>
      </c>
      <c r="D5279" s="4" t="s">
        <v>72</v>
      </c>
      <c r="E5279" s="6" t="s">
        <v>3683</v>
      </c>
      <c r="F5279" s="5">
        <f>decoded[[#This Row],[FRT_DEC]]-B5278</f>
        <v>19</v>
      </c>
      <c r="G5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INFO]]))),G5278)</f>
        <v>134</v>
      </c>
    </row>
    <row r="5280" spans="1:7" x14ac:dyDescent="0.25">
      <c r="A5280" s="4" t="s">
        <v>6011</v>
      </c>
      <c r="B5280" s="5">
        <v>335693670962</v>
      </c>
      <c r="C5280" s="4" t="s">
        <v>13955</v>
      </c>
      <c r="D5280" s="4" t="s">
        <v>72</v>
      </c>
      <c r="E5280" s="6" t="s">
        <v>2088</v>
      </c>
      <c r="F5280" s="5">
        <f>decoded[[#This Row],[FRT_DEC]]-B5279</f>
        <v>4</v>
      </c>
      <c r="G5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INFO]]))),G5279)</f>
        <v>134</v>
      </c>
    </row>
    <row r="5281" spans="1:7" x14ac:dyDescent="0.25">
      <c r="A5281" s="4" t="s">
        <v>6012</v>
      </c>
      <c r="B5281" s="5">
        <v>335693670975</v>
      </c>
      <c r="C5281" s="4" t="s">
        <v>13956</v>
      </c>
      <c r="D5281" s="4" t="s">
        <v>72</v>
      </c>
      <c r="E5281" s="6" t="s">
        <v>2107</v>
      </c>
      <c r="F5281" s="5">
        <f>decoded[[#This Row],[FRT_DEC]]-B5280</f>
        <v>13</v>
      </c>
      <c r="G5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INFO]]))),G5280)</f>
        <v>134</v>
      </c>
    </row>
    <row r="5282" spans="1:7" x14ac:dyDescent="0.25">
      <c r="A5282" s="4" t="s">
        <v>6013</v>
      </c>
      <c r="B5282" s="5">
        <v>335693671353</v>
      </c>
      <c r="C5282" s="4" t="s">
        <v>13957</v>
      </c>
      <c r="D5282" s="4" t="s">
        <v>7938</v>
      </c>
      <c r="E5282" s="6" t="s">
        <v>8012</v>
      </c>
      <c r="F5282" s="5">
        <f>decoded[[#This Row],[FRT_DEC]]-B5281</f>
        <v>378</v>
      </c>
      <c r="G5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INFO]]))),G5281)</f>
        <v>134</v>
      </c>
    </row>
    <row r="5283" spans="1:7" x14ac:dyDescent="0.25">
      <c r="A5283" s="4" t="s">
        <v>6014</v>
      </c>
      <c r="B5283" s="5">
        <v>335693672765</v>
      </c>
      <c r="C5283" s="4" t="s">
        <v>13958</v>
      </c>
      <c r="D5283" s="4" t="s">
        <v>7842</v>
      </c>
      <c r="E5283" s="6" t="s">
        <v>7936</v>
      </c>
      <c r="F5283" s="5">
        <f>decoded[[#This Row],[FRT_DEC]]-B5282</f>
        <v>1412</v>
      </c>
      <c r="G5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INFO]]))),G5282)</f>
        <v>134</v>
      </c>
    </row>
    <row r="5284" spans="1:7" x14ac:dyDescent="0.25">
      <c r="A5284" s="4" t="s">
        <v>6015</v>
      </c>
      <c r="B5284" s="5">
        <v>335693673506</v>
      </c>
      <c r="C5284" s="4" t="s">
        <v>13959</v>
      </c>
      <c r="D5284" s="4" t="s">
        <v>7938</v>
      </c>
      <c r="E5284" s="6" t="s">
        <v>7939</v>
      </c>
      <c r="F5284" s="5">
        <f>decoded[[#This Row],[FRT_DEC]]-B5283</f>
        <v>741</v>
      </c>
      <c r="G5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INFO]]))),G5283)</f>
        <v>134</v>
      </c>
    </row>
    <row r="5285" spans="1:7" x14ac:dyDescent="0.25">
      <c r="A5285" s="4" t="s">
        <v>6016</v>
      </c>
      <c r="B5285" s="5">
        <v>335693691697</v>
      </c>
      <c r="C5285" s="4" t="s">
        <v>13960</v>
      </c>
      <c r="D5285" s="4" t="s">
        <v>7842</v>
      </c>
      <c r="E5285" s="6" t="s">
        <v>7945</v>
      </c>
      <c r="F5285" s="5">
        <f>decoded[[#This Row],[FRT_DEC]]-B5284</f>
        <v>18191</v>
      </c>
      <c r="G5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INFO]]))),G5284)</f>
        <v>134</v>
      </c>
    </row>
    <row r="5286" spans="1:7" x14ac:dyDescent="0.25">
      <c r="A5286" s="4" t="s">
        <v>6017</v>
      </c>
      <c r="B5286" s="5">
        <v>335693691703</v>
      </c>
      <c r="C5286" s="4" t="s">
        <v>13961</v>
      </c>
      <c r="D5286" s="4" t="s">
        <v>7938</v>
      </c>
      <c r="E5286" s="6" t="s">
        <v>7947</v>
      </c>
      <c r="F5286" s="5">
        <f>decoded[[#This Row],[FRT_DEC]]-B5285</f>
        <v>6</v>
      </c>
      <c r="G5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INFO]]))),G5285)</f>
        <v>134</v>
      </c>
    </row>
    <row r="5287" spans="1:7" x14ac:dyDescent="0.25">
      <c r="A5287" s="4" t="s">
        <v>6018</v>
      </c>
      <c r="B5287" s="5">
        <v>335693692765</v>
      </c>
      <c r="C5287" s="4" t="s">
        <v>13962</v>
      </c>
      <c r="D5287" s="4" t="s">
        <v>7842</v>
      </c>
      <c r="E5287" s="6" t="s">
        <v>7936</v>
      </c>
      <c r="F5287" s="5">
        <f>decoded[[#This Row],[FRT_DEC]]-B5286</f>
        <v>1062</v>
      </c>
      <c r="G5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INFO]]))),G5286)</f>
        <v>134</v>
      </c>
    </row>
    <row r="5288" spans="1:7" x14ac:dyDescent="0.25">
      <c r="A5288" s="4" t="s">
        <v>6019</v>
      </c>
      <c r="B5288" s="5">
        <v>335693693522</v>
      </c>
      <c r="C5288" s="4" t="s">
        <v>13963</v>
      </c>
      <c r="D5288" s="4" t="s">
        <v>7938</v>
      </c>
      <c r="E5288" s="6" t="s">
        <v>7939</v>
      </c>
      <c r="F5288" s="5">
        <f>decoded[[#This Row],[FRT_DEC]]-B5287</f>
        <v>757</v>
      </c>
      <c r="G5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INFO]]))),G5287)</f>
        <v>134</v>
      </c>
    </row>
    <row r="5289" spans="1:7" x14ac:dyDescent="0.25">
      <c r="A5289" s="4" t="s">
        <v>6020</v>
      </c>
      <c r="B5289" s="5">
        <v>335693712765</v>
      </c>
      <c r="C5289" s="4" t="s">
        <v>13964</v>
      </c>
      <c r="D5289" s="4" t="s">
        <v>7842</v>
      </c>
      <c r="E5289" s="6" t="s">
        <v>7936</v>
      </c>
      <c r="F5289" s="5">
        <f>decoded[[#This Row],[FRT_DEC]]-B5288</f>
        <v>19243</v>
      </c>
      <c r="G5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INFO]]))),G5288)</f>
        <v>134</v>
      </c>
    </row>
    <row r="5290" spans="1:7" x14ac:dyDescent="0.25">
      <c r="A5290" s="4" t="s">
        <v>6021</v>
      </c>
      <c r="B5290" s="5">
        <v>335693713503</v>
      </c>
      <c r="C5290" s="4" t="s">
        <v>13965</v>
      </c>
      <c r="D5290" s="4" t="s">
        <v>7938</v>
      </c>
      <c r="E5290" s="6" t="s">
        <v>7939</v>
      </c>
      <c r="F5290" s="5">
        <f>decoded[[#This Row],[FRT_DEC]]-B5289</f>
        <v>738</v>
      </c>
      <c r="G5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INFO]]))),G5289)</f>
        <v>134</v>
      </c>
    </row>
    <row r="5291" spans="1:7" x14ac:dyDescent="0.25">
      <c r="A5291" s="4" t="s">
        <v>6022</v>
      </c>
      <c r="B5291" s="5">
        <v>335693732766</v>
      </c>
      <c r="C5291" s="4" t="s">
        <v>13966</v>
      </c>
      <c r="D5291" s="4" t="s">
        <v>7842</v>
      </c>
      <c r="E5291" s="6" t="s">
        <v>7936</v>
      </c>
      <c r="F5291" s="5">
        <f>decoded[[#This Row],[FRT_DEC]]-B5290</f>
        <v>19263</v>
      </c>
      <c r="G5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INFO]]))),G5290)</f>
        <v>134</v>
      </c>
    </row>
    <row r="5292" spans="1:7" x14ac:dyDescent="0.25">
      <c r="A5292" s="4" t="s">
        <v>6023</v>
      </c>
      <c r="B5292" s="5">
        <v>335693733611</v>
      </c>
      <c r="C5292" s="4" t="s">
        <v>13967</v>
      </c>
      <c r="D5292" s="4" t="s">
        <v>7938</v>
      </c>
      <c r="E5292" s="6" t="s">
        <v>7939</v>
      </c>
      <c r="F5292" s="5">
        <f>decoded[[#This Row],[FRT_DEC]]-B5291</f>
        <v>845</v>
      </c>
      <c r="G5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INFO]]))),G5291)</f>
        <v>134</v>
      </c>
    </row>
    <row r="5293" spans="1:7" x14ac:dyDescent="0.25">
      <c r="A5293" s="4" t="s">
        <v>6024</v>
      </c>
      <c r="B5293" s="5">
        <v>335693752766</v>
      </c>
      <c r="C5293" s="4" t="s">
        <v>13968</v>
      </c>
      <c r="D5293" s="4" t="s">
        <v>7842</v>
      </c>
      <c r="E5293" s="6" t="s">
        <v>7936</v>
      </c>
      <c r="F5293" s="5">
        <f>decoded[[#This Row],[FRT_DEC]]-B5292</f>
        <v>19155</v>
      </c>
      <c r="G5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INFO]]))),G5292)</f>
        <v>134</v>
      </c>
    </row>
    <row r="5294" spans="1:7" x14ac:dyDescent="0.25">
      <c r="A5294" s="4" t="s">
        <v>6025</v>
      </c>
      <c r="B5294" s="5">
        <v>335693753519</v>
      </c>
      <c r="C5294" s="4" t="s">
        <v>13969</v>
      </c>
      <c r="D5294" s="4" t="s">
        <v>7938</v>
      </c>
      <c r="E5294" s="6" t="s">
        <v>7939</v>
      </c>
      <c r="F5294" s="5">
        <f>decoded[[#This Row],[FRT_DEC]]-B5293</f>
        <v>753</v>
      </c>
      <c r="G5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INFO]]))),G5293)</f>
        <v>134</v>
      </c>
    </row>
    <row r="5295" spans="1:7" x14ac:dyDescent="0.25">
      <c r="A5295" s="4" t="s">
        <v>6026</v>
      </c>
      <c r="B5295" s="5">
        <v>335693772765</v>
      </c>
      <c r="C5295" s="4" t="s">
        <v>13970</v>
      </c>
      <c r="D5295" s="4" t="s">
        <v>7842</v>
      </c>
      <c r="E5295" s="6" t="s">
        <v>7936</v>
      </c>
      <c r="F5295" s="5">
        <f>decoded[[#This Row],[FRT_DEC]]-B5294</f>
        <v>19246</v>
      </c>
      <c r="G5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INFO]]))),G5294)</f>
        <v>134</v>
      </c>
    </row>
    <row r="5296" spans="1:7" x14ac:dyDescent="0.25">
      <c r="A5296" s="4" t="s">
        <v>6027</v>
      </c>
      <c r="B5296" s="5">
        <v>335693773514</v>
      </c>
      <c r="C5296" s="4" t="s">
        <v>13971</v>
      </c>
      <c r="D5296" s="4" t="s">
        <v>7938</v>
      </c>
      <c r="E5296" s="6" t="s">
        <v>7939</v>
      </c>
      <c r="F5296" s="5">
        <f>decoded[[#This Row],[FRT_DEC]]-B5295</f>
        <v>749</v>
      </c>
      <c r="G5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INFO]]))),G5295)</f>
        <v>134</v>
      </c>
    </row>
    <row r="5297" spans="1:7" x14ac:dyDescent="0.25">
      <c r="A5297" s="4" t="s">
        <v>6028</v>
      </c>
      <c r="B5297" s="5">
        <v>335693791697</v>
      </c>
      <c r="C5297" s="4" t="s">
        <v>13972</v>
      </c>
      <c r="D5297" s="4" t="s">
        <v>7842</v>
      </c>
      <c r="E5297" s="6" t="s">
        <v>7945</v>
      </c>
      <c r="F5297" s="5">
        <f>decoded[[#This Row],[FRT_DEC]]-B5296</f>
        <v>18183</v>
      </c>
      <c r="G5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INFO]]))),G5296)</f>
        <v>134</v>
      </c>
    </row>
    <row r="5298" spans="1:7" x14ac:dyDescent="0.25">
      <c r="A5298" s="4" t="s">
        <v>6029</v>
      </c>
      <c r="B5298" s="5">
        <v>335693791705</v>
      </c>
      <c r="C5298" s="4" t="s">
        <v>13973</v>
      </c>
      <c r="D5298" s="4" t="s">
        <v>7938</v>
      </c>
      <c r="E5298" s="6" t="s">
        <v>7947</v>
      </c>
      <c r="F5298" s="5">
        <f>decoded[[#This Row],[FRT_DEC]]-B5297</f>
        <v>8</v>
      </c>
      <c r="G5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INFO]]))),G5297)</f>
        <v>134</v>
      </c>
    </row>
    <row r="5299" spans="1:7" x14ac:dyDescent="0.25">
      <c r="A5299" s="4" t="s">
        <v>6030</v>
      </c>
      <c r="B5299" s="5">
        <v>335693792765</v>
      </c>
      <c r="C5299" s="4" t="s">
        <v>13974</v>
      </c>
      <c r="D5299" s="4" t="s">
        <v>7842</v>
      </c>
      <c r="E5299" s="6" t="s">
        <v>7936</v>
      </c>
      <c r="F5299" s="5">
        <f>decoded[[#This Row],[FRT_DEC]]-B5298</f>
        <v>1060</v>
      </c>
      <c r="G5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INFO]]))),G5298)</f>
        <v>134</v>
      </c>
    </row>
    <row r="5300" spans="1:7" x14ac:dyDescent="0.25">
      <c r="A5300" s="4" t="s">
        <v>6031</v>
      </c>
      <c r="B5300" s="5">
        <v>335693793517</v>
      </c>
      <c r="C5300" s="4" t="s">
        <v>13975</v>
      </c>
      <c r="D5300" s="4" t="s">
        <v>7938</v>
      </c>
      <c r="E5300" s="6" t="s">
        <v>7939</v>
      </c>
      <c r="F5300" s="5">
        <f>decoded[[#This Row],[FRT_DEC]]-B5299</f>
        <v>752</v>
      </c>
      <c r="G5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INFO]]))),G5299)</f>
        <v>134</v>
      </c>
    </row>
    <row r="5301" spans="1:7" x14ac:dyDescent="0.25">
      <c r="A5301" s="4" t="s">
        <v>6032</v>
      </c>
      <c r="B5301" s="5">
        <v>335693812765</v>
      </c>
      <c r="C5301" s="4" t="s">
        <v>13976</v>
      </c>
      <c r="D5301" s="4" t="s">
        <v>7842</v>
      </c>
      <c r="E5301" s="6" t="s">
        <v>7936</v>
      </c>
      <c r="F5301" s="5">
        <f>decoded[[#This Row],[FRT_DEC]]-B5300</f>
        <v>19248</v>
      </c>
      <c r="G5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INFO]]))),G5300)</f>
        <v>134</v>
      </c>
    </row>
    <row r="5302" spans="1:7" x14ac:dyDescent="0.25">
      <c r="A5302" s="4" t="s">
        <v>6033</v>
      </c>
      <c r="B5302" s="5">
        <v>335693813590</v>
      </c>
      <c r="C5302" s="4" t="s">
        <v>13977</v>
      </c>
      <c r="D5302" s="4" t="s">
        <v>7938</v>
      </c>
      <c r="E5302" s="6" t="s">
        <v>7939</v>
      </c>
      <c r="F5302" s="5">
        <f>decoded[[#This Row],[FRT_DEC]]-B5301</f>
        <v>825</v>
      </c>
      <c r="G5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INFO]]))),G5301)</f>
        <v>134</v>
      </c>
    </row>
    <row r="5303" spans="1:7" x14ac:dyDescent="0.25">
      <c r="A5303" s="4" t="s">
        <v>6034</v>
      </c>
      <c r="B5303" s="5">
        <v>335693832766</v>
      </c>
      <c r="C5303" s="4" t="s">
        <v>13978</v>
      </c>
      <c r="D5303" s="4" t="s">
        <v>7842</v>
      </c>
      <c r="E5303" s="6" t="s">
        <v>7936</v>
      </c>
      <c r="F5303" s="5">
        <f>decoded[[#This Row],[FRT_DEC]]-B5302</f>
        <v>19176</v>
      </c>
      <c r="G5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INFO]]))),G5302)</f>
        <v>134</v>
      </c>
    </row>
    <row r="5304" spans="1:7" x14ac:dyDescent="0.25">
      <c r="A5304" s="4" t="s">
        <v>6035</v>
      </c>
      <c r="B5304" s="5">
        <v>335693833523</v>
      </c>
      <c r="C5304" s="4" t="s">
        <v>13979</v>
      </c>
      <c r="D5304" s="4" t="s">
        <v>7938</v>
      </c>
      <c r="E5304" s="6" t="s">
        <v>7939</v>
      </c>
      <c r="F5304" s="5">
        <f>decoded[[#This Row],[FRT_DEC]]-B5303</f>
        <v>757</v>
      </c>
      <c r="G5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INFO]]))),G5303)</f>
        <v>134</v>
      </c>
    </row>
    <row r="5305" spans="1:7" x14ac:dyDescent="0.25">
      <c r="A5305" s="4" t="s">
        <v>6036</v>
      </c>
      <c r="B5305" s="5">
        <v>335693852765</v>
      </c>
      <c r="C5305" s="4" t="s">
        <v>13980</v>
      </c>
      <c r="D5305" s="4" t="s">
        <v>7842</v>
      </c>
      <c r="E5305" s="6" t="s">
        <v>7936</v>
      </c>
      <c r="F5305" s="5">
        <f>decoded[[#This Row],[FRT_DEC]]-B5304</f>
        <v>19242</v>
      </c>
      <c r="G5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INFO]]))),G5304)</f>
        <v>134</v>
      </c>
    </row>
    <row r="5306" spans="1:7" x14ac:dyDescent="0.25">
      <c r="A5306" s="4" t="s">
        <v>6037</v>
      </c>
      <c r="B5306" s="5">
        <v>335693853519</v>
      </c>
      <c r="C5306" s="4" t="s">
        <v>13981</v>
      </c>
      <c r="D5306" s="4" t="s">
        <v>7938</v>
      </c>
      <c r="E5306" s="6" t="s">
        <v>7939</v>
      </c>
      <c r="F5306" s="5">
        <f>decoded[[#This Row],[FRT_DEC]]-B5305</f>
        <v>754</v>
      </c>
      <c r="G5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INFO]]))),G5305)</f>
        <v>134</v>
      </c>
    </row>
    <row r="5307" spans="1:7" x14ac:dyDescent="0.25">
      <c r="A5307" s="4" t="s">
        <v>6038</v>
      </c>
      <c r="B5307" s="5">
        <v>335693872765</v>
      </c>
      <c r="C5307" s="4" t="s">
        <v>13982</v>
      </c>
      <c r="D5307" s="4" t="s">
        <v>7842</v>
      </c>
      <c r="E5307" s="6" t="s">
        <v>7936</v>
      </c>
      <c r="F5307" s="5">
        <f>decoded[[#This Row],[FRT_DEC]]-B5306</f>
        <v>19246</v>
      </c>
      <c r="G5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INFO]]))),G5306)</f>
        <v>134</v>
      </c>
    </row>
    <row r="5308" spans="1:7" x14ac:dyDescent="0.25">
      <c r="A5308" s="4" t="s">
        <v>6039</v>
      </c>
      <c r="B5308" s="5">
        <v>335693873513</v>
      </c>
      <c r="C5308" s="4" t="s">
        <v>13983</v>
      </c>
      <c r="D5308" s="4" t="s">
        <v>7938</v>
      </c>
      <c r="E5308" s="6" t="s">
        <v>7939</v>
      </c>
      <c r="F5308" s="5">
        <f>decoded[[#This Row],[FRT_DEC]]-B5307</f>
        <v>748</v>
      </c>
      <c r="G5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INFO]]))),G5307)</f>
        <v>134</v>
      </c>
    </row>
    <row r="5309" spans="1:7" x14ac:dyDescent="0.25">
      <c r="A5309" s="4" t="s">
        <v>6040</v>
      </c>
      <c r="B5309" s="5">
        <v>335693891711</v>
      </c>
      <c r="C5309" s="4" t="s">
        <v>13984</v>
      </c>
      <c r="D5309" s="4" t="s">
        <v>7842</v>
      </c>
      <c r="E5309" s="6" t="s">
        <v>7945</v>
      </c>
      <c r="F5309" s="5">
        <f>decoded[[#This Row],[FRT_DEC]]-B5308</f>
        <v>18198</v>
      </c>
      <c r="G5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INFO]]))),G5308)</f>
        <v>134</v>
      </c>
    </row>
    <row r="5310" spans="1:7" x14ac:dyDescent="0.25">
      <c r="A5310" s="4" t="s">
        <v>6041</v>
      </c>
      <c r="B5310" s="5">
        <v>335693891718</v>
      </c>
      <c r="C5310" s="4" t="s">
        <v>13985</v>
      </c>
      <c r="D5310" s="4" t="s">
        <v>7938</v>
      </c>
      <c r="E5310" s="6" t="s">
        <v>7947</v>
      </c>
      <c r="F5310" s="5">
        <f>decoded[[#This Row],[FRT_DEC]]-B5309</f>
        <v>7</v>
      </c>
      <c r="G5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INFO]]))),G5309)</f>
        <v>134</v>
      </c>
    </row>
    <row r="5311" spans="1:7" x14ac:dyDescent="0.25">
      <c r="A5311" s="4" t="s">
        <v>6042</v>
      </c>
      <c r="B5311" s="5">
        <v>335693892765</v>
      </c>
      <c r="C5311" s="4" t="s">
        <v>13986</v>
      </c>
      <c r="D5311" s="4" t="s">
        <v>7842</v>
      </c>
      <c r="E5311" s="6" t="s">
        <v>7936</v>
      </c>
      <c r="F5311" s="5">
        <f>decoded[[#This Row],[FRT_DEC]]-B5310</f>
        <v>1047</v>
      </c>
      <c r="G5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INFO]]))),G5310)</f>
        <v>134</v>
      </c>
    </row>
    <row r="5312" spans="1:7" x14ac:dyDescent="0.25">
      <c r="A5312" s="4" t="s">
        <v>6043</v>
      </c>
      <c r="B5312" s="5">
        <v>335693893597</v>
      </c>
      <c r="C5312" s="4" t="s">
        <v>13987</v>
      </c>
      <c r="D5312" s="4" t="s">
        <v>7938</v>
      </c>
      <c r="E5312" s="6" t="s">
        <v>7939</v>
      </c>
      <c r="F5312" s="5">
        <f>decoded[[#This Row],[FRT_DEC]]-B5311</f>
        <v>832</v>
      </c>
      <c r="G5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INFO]]))),G5311)</f>
        <v>134</v>
      </c>
    </row>
    <row r="5313" spans="1:7" x14ac:dyDescent="0.25">
      <c r="A5313" s="4" t="s">
        <v>6044</v>
      </c>
      <c r="B5313" s="5">
        <v>335693912767</v>
      </c>
      <c r="C5313" s="4" t="s">
        <v>13988</v>
      </c>
      <c r="D5313" s="4" t="s">
        <v>7842</v>
      </c>
      <c r="E5313" s="6" t="s">
        <v>7936</v>
      </c>
      <c r="F5313" s="5">
        <f>decoded[[#This Row],[FRT_DEC]]-B5312</f>
        <v>19170</v>
      </c>
      <c r="G5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INFO]]))),G5312)</f>
        <v>134</v>
      </c>
    </row>
    <row r="5314" spans="1:7" x14ac:dyDescent="0.25">
      <c r="A5314" s="4" t="s">
        <v>6045</v>
      </c>
      <c r="B5314" s="5">
        <v>335693913507</v>
      </c>
      <c r="C5314" s="4" t="s">
        <v>13989</v>
      </c>
      <c r="D5314" s="4" t="s">
        <v>7938</v>
      </c>
      <c r="E5314" s="6" t="s">
        <v>7939</v>
      </c>
      <c r="F5314" s="5">
        <f>decoded[[#This Row],[FRT_DEC]]-B5313</f>
        <v>740</v>
      </c>
      <c r="G5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INFO]]))),G5313)</f>
        <v>134</v>
      </c>
    </row>
    <row r="5315" spans="1:7" x14ac:dyDescent="0.25">
      <c r="A5315" s="4" t="s">
        <v>6046</v>
      </c>
      <c r="B5315" s="5">
        <v>335693932766</v>
      </c>
      <c r="C5315" s="4" t="s">
        <v>13990</v>
      </c>
      <c r="D5315" s="4" t="s">
        <v>7842</v>
      </c>
      <c r="E5315" s="6" t="s">
        <v>7936</v>
      </c>
      <c r="F5315" s="5">
        <f>decoded[[#This Row],[FRT_DEC]]-B5314</f>
        <v>19259</v>
      </c>
      <c r="G5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INFO]]))),G5314)</f>
        <v>134</v>
      </c>
    </row>
    <row r="5316" spans="1:7" x14ac:dyDescent="0.25">
      <c r="A5316" s="4" t="s">
        <v>6047</v>
      </c>
      <c r="B5316" s="5">
        <v>335693933532</v>
      </c>
      <c r="C5316" s="4" t="s">
        <v>13991</v>
      </c>
      <c r="D5316" s="4" t="s">
        <v>7938</v>
      </c>
      <c r="E5316" s="6" t="s">
        <v>7939</v>
      </c>
      <c r="F5316" s="5">
        <f>decoded[[#This Row],[FRT_DEC]]-B5315</f>
        <v>766</v>
      </c>
      <c r="G5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INFO]]))),G5315)</f>
        <v>134</v>
      </c>
    </row>
    <row r="5317" spans="1:7" x14ac:dyDescent="0.25">
      <c r="A5317" s="4" t="s">
        <v>6048</v>
      </c>
      <c r="B5317" s="5">
        <v>335693952767</v>
      </c>
      <c r="C5317" s="4" t="s">
        <v>13992</v>
      </c>
      <c r="D5317" s="4" t="s">
        <v>7842</v>
      </c>
      <c r="E5317" s="6" t="s">
        <v>7936</v>
      </c>
      <c r="F5317" s="5">
        <f>decoded[[#This Row],[FRT_DEC]]-B5316</f>
        <v>19235</v>
      </c>
      <c r="G5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INFO]]))),G5316)</f>
        <v>134</v>
      </c>
    </row>
    <row r="5318" spans="1:7" x14ac:dyDescent="0.25">
      <c r="A5318" s="4" t="s">
        <v>6049</v>
      </c>
      <c r="B5318" s="5">
        <v>335693953518</v>
      </c>
      <c r="C5318" s="4" t="s">
        <v>13993</v>
      </c>
      <c r="D5318" s="4" t="s">
        <v>7938</v>
      </c>
      <c r="E5318" s="6" t="s">
        <v>7939</v>
      </c>
      <c r="F5318" s="5">
        <f>decoded[[#This Row],[FRT_DEC]]-B5317</f>
        <v>751</v>
      </c>
      <c r="G5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INFO]]))),G5317)</f>
        <v>134</v>
      </c>
    </row>
    <row r="5319" spans="1:7" x14ac:dyDescent="0.25">
      <c r="A5319" s="4" t="s">
        <v>6050</v>
      </c>
      <c r="B5319" s="5">
        <v>335693972765</v>
      </c>
      <c r="C5319" s="4" t="s">
        <v>13994</v>
      </c>
      <c r="D5319" s="4" t="s">
        <v>7842</v>
      </c>
      <c r="E5319" s="6" t="s">
        <v>7936</v>
      </c>
      <c r="F5319" s="5">
        <f>decoded[[#This Row],[FRT_DEC]]-B5318</f>
        <v>19247</v>
      </c>
      <c r="G5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INFO]]))),G5318)</f>
        <v>134</v>
      </c>
    </row>
    <row r="5320" spans="1:7" x14ac:dyDescent="0.25">
      <c r="A5320" s="4" t="s">
        <v>6051</v>
      </c>
      <c r="B5320" s="5">
        <v>335693973515</v>
      </c>
      <c r="C5320" s="4" t="s">
        <v>13995</v>
      </c>
      <c r="D5320" s="4" t="s">
        <v>7938</v>
      </c>
      <c r="E5320" s="6" t="s">
        <v>7939</v>
      </c>
      <c r="F5320" s="5">
        <f>decoded[[#This Row],[FRT_DEC]]-B5319</f>
        <v>750</v>
      </c>
      <c r="G5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INFO]]))),G5319)</f>
        <v>134</v>
      </c>
    </row>
    <row r="5321" spans="1:7" x14ac:dyDescent="0.25">
      <c r="A5321" s="4" t="s">
        <v>6052</v>
      </c>
      <c r="B5321" s="5">
        <v>335693991698</v>
      </c>
      <c r="C5321" s="4" t="s">
        <v>13996</v>
      </c>
      <c r="D5321" s="4" t="s">
        <v>7842</v>
      </c>
      <c r="E5321" s="6" t="s">
        <v>7945</v>
      </c>
      <c r="F5321" s="5">
        <f>decoded[[#This Row],[FRT_DEC]]-B5320</f>
        <v>18183</v>
      </c>
      <c r="G5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INFO]]))),G5320)</f>
        <v>134</v>
      </c>
    </row>
    <row r="5322" spans="1:7" x14ac:dyDescent="0.25">
      <c r="A5322" s="4" t="s">
        <v>6053</v>
      </c>
      <c r="B5322" s="5">
        <v>335693991704</v>
      </c>
      <c r="C5322" s="4" t="s">
        <v>13997</v>
      </c>
      <c r="D5322" s="4" t="s">
        <v>7938</v>
      </c>
      <c r="E5322" s="6" t="s">
        <v>7947</v>
      </c>
      <c r="F5322" s="5">
        <f>decoded[[#This Row],[FRT_DEC]]-B5321</f>
        <v>6</v>
      </c>
      <c r="G5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INFO]]))),G5321)</f>
        <v>134</v>
      </c>
    </row>
    <row r="5323" spans="1:7" x14ac:dyDescent="0.25">
      <c r="A5323" s="4" t="s">
        <v>6054</v>
      </c>
      <c r="B5323" s="5">
        <v>335693992766</v>
      </c>
      <c r="C5323" s="4" t="s">
        <v>13998</v>
      </c>
      <c r="D5323" s="4" t="s">
        <v>7842</v>
      </c>
      <c r="E5323" s="6" t="s">
        <v>7936</v>
      </c>
      <c r="F5323" s="5">
        <f>decoded[[#This Row],[FRT_DEC]]-B5322</f>
        <v>1062</v>
      </c>
      <c r="G5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INFO]]))),G5322)</f>
        <v>134</v>
      </c>
    </row>
    <row r="5324" spans="1:7" x14ac:dyDescent="0.25">
      <c r="A5324" s="4" t="s">
        <v>6055</v>
      </c>
      <c r="B5324" s="5">
        <v>335693993531</v>
      </c>
      <c r="C5324" s="4" t="s">
        <v>13999</v>
      </c>
      <c r="D5324" s="4" t="s">
        <v>7938</v>
      </c>
      <c r="E5324" s="6" t="s">
        <v>7939</v>
      </c>
      <c r="F5324" s="5">
        <f>decoded[[#This Row],[FRT_DEC]]-B5323</f>
        <v>765</v>
      </c>
      <c r="G5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INFO]]))),G5323)</f>
        <v>134</v>
      </c>
    </row>
    <row r="5325" spans="1:7" x14ac:dyDescent="0.25">
      <c r="A5325" s="4" t="s">
        <v>6056</v>
      </c>
      <c r="B5325" s="5">
        <v>335694012766</v>
      </c>
      <c r="C5325" s="4" t="s">
        <v>14000</v>
      </c>
      <c r="D5325" s="4" t="s">
        <v>7842</v>
      </c>
      <c r="E5325" s="6" t="s">
        <v>7936</v>
      </c>
      <c r="F5325" s="5">
        <f>decoded[[#This Row],[FRT_DEC]]-B5324</f>
        <v>19235</v>
      </c>
      <c r="G5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INFO]]))),G5324)</f>
        <v>134</v>
      </c>
    </row>
    <row r="5326" spans="1:7" x14ac:dyDescent="0.25">
      <c r="A5326" s="4" t="s">
        <v>6057</v>
      </c>
      <c r="B5326" s="5">
        <v>335694013506</v>
      </c>
      <c r="C5326" s="4" t="s">
        <v>14001</v>
      </c>
      <c r="D5326" s="4" t="s">
        <v>7938</v>
      </c>
      <c r="E5326" s="6" t="s">
        <v>7939</v>
      </c>
      <c r="F5326" s="5">
        <f>decoded[[#This Row],[FRT_DEC]]-B5325</f>
        <v>740</v>
      </c>
      <c r="G5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INFO]]))),G5325)</f>
        <v>134</v>
      </c>
    </row>
    <row r="5327" spans="1:7" x14ac:dyDescent="0.25">
      <c r="A5327" s="4" t="s">
        <v>6058</v>
      </c>
      <c r="B5327" s="5">
        <v>335694032765</v>
      </c>
      <c r="C5327" s="4" t="s">
        <v>14002</v>
      </c>
      <c r="D5327" s="4" t="s">
        <v>7842</v>
      </c>
      <c r="E5327" s="6" t="s">
        <v>7936</v>
      </c>
      <c r="F5327" s="5">
        <f>decoded[[#This Row],[FRT_DEC]]-B5326</f>
        <v>19259</v>
      </c>
      <c r="G5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INFO]]))),G5326)</f>
        <v>134</v>
      </c>
    </row>
    <row r="5328" spans="1:7" x14ac:dyDescent="0.25">
      <c r="A5328" s="4" t="s">
        <v>6059</v>
      </c>
      <c r="B5328" s="5">
        <v>335694033533</v>
      </c>
      <c r="C5328" s="4" t="s">
        <v>14003</v>
      </c>
      <c r="D5328" s="4" t="s">
        <v>7938</v>
      </c>
      <c r="E5328" s="6" t="s">
        <v>7939</v>
      </c>
      <c r="F5328" s="5">
        <f>decoded[[#This Row],[FRT_DEC]]-B5327</f>
        <v>768</v>
      </c>
      <c r="G5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INFO]]))),G5327)</f>
        <v>134</v>
      </c>
    </row>
    <row r="5329" spans="1:7" x14ac:dyDescent="0.25">
      <c r="A5329" s="4" t="s">
        <v>6060</v>
      </c>
      <c r="B5329" s="5">
        <v>335694052780</v>
      </c>
      <c r="C5329" s="4" t="s">
        <v>14004</v>
      </c>
      <c r="D5329" s="4" t="s">
        <v>7842</v>
      </c>
      <c r="E5329" s="6" t="s">
        <v>7936</v>
      </c>
      <c r="F5329" s="5">
        <f>decoded[[#This Row],[FRT_DEC]]-B5328</f>
        <v>19247</v>
      </c>
      <c r="G5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INFO]]))),G5328)</f>
        <v>134</v>
      </c>
    </row>
    <row r="5330" spans="1:7" x14ac:dyDescent="0.25">
      <c r="A5330" s="4" t="s">
        <v>6061</v>
      </c>
      <c r="B5330" s="5">
        <v>335694053527</v>
      </c>
      <c r="C5330" s="4" t="s">
        <v>14005</v>
      </c>
      <c r="D5330" s="4" t="s">
        <v>7938</v>
      </c>
      <c r="E5330" s="6" t="s">
        <v>7939</v>
      </c>
      <c r="F5330" s="5">
        <f>decoded[[#This Row],[FRT_DEC]]-B5329</f>
        <v>747</v>
      </c>
      <c r="G5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INFO]]))),G5329)</f>
        <v>134</v>
      </c>
    </row>
    <row r="5331" spans="1:7" x14ac:dyDescent="0.25">
      <c r="A5331" s="4" t="s">
        <v>6062</v>
      </c>
      <c r="B5331" s="5">
        <v>335694072766</v>
      </c>
      <c r="C5331" s="4" t="s">
        <v>14006</v>
      </c>
      <c r="D5331" s="4" t="s">
        <v>7842</v>
      </c>
      <c r="E5331" s="6" t="s">
        <v>7936</v>
      </c>
      <c r="F5331" s="5">
        <f>decoded[[#This Row],[FRT_DEC]]-B5330</f>
        <v>19239</v>
      </c>
      <c r="G5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INFO]]))),G5330)</f>
        <v>134</v>
      </c>
    </row>
    <row r="5332" spans="1:7" x14ac:dyDescent="0.25">
      <c r="A5332" s="4" t="s">
        <v>6063</v>
      </c>
      <c r="B5332" s="5">
        <v>335694073532</v>
      </c>
      <c r="C5332" s="4" t="s">
        <v>14007</v>
      </c>
      <c r="D5332" s="4" t="s">
        <v>7938</v>
      </c>
      <c r="E5332" s="6" t="s">
        <v>7939</v>
      </c>
      <c r="F5332" s="5">
        <f>decoded[[#This Row],[FRT_DEC]]-B5331</f>
        <v>766</v>
      </c>
      <c r="G5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INFO]]))),G5331)</f>
        <v>134</v>
      </c>
    </row>
    <row r="5333" spans="1:7" x14ac:dyDescent="0.25">
      <c r="A5333" s="4" t="s">
        <v>6064</v>
      </c>
      <c r="B5333" s="5">
        <v>335694091697</v>
      </c>
      <c r="C5333" s="4" t="s">
        <v>14008</v>
      </c>
      <c r="D5333" s="4" t="s">
        <v>7842</v>
      </c>
      <c r="E5333" s="6" t="s">
        <v>7945</v>
      </c>
      <c r="F5333" s="5">
        <f>decoded[[#This Row],[FRT_DEC]]-B5332</f>
        <v>18165</v>
      </c>
      <c r="G5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INFO]]))),G5332)</f>
        <v>134</v>
      </c>
    </row>
    <row r="5334" spans="1:7" x14ac:dyDescent="0.25">
      <c r="A5334" s="4" t="s">
        <v>6065</v>
      </c>
      <c r="B5334" s="5">
        <v>335694091705</v>
      </c>
      <c r="C5334" s="4" t="s">
        <v>14009</v>
      </c>
      <c r="D5334" s="4" t="s">
        <v>7938</v>
      </c>
      <c r="E5334" s="6" t="s">
        <v>7947</v>
      </c>
      <c r="F5334" s="5">
        <f>decoded[[#This Row],[FRT_DEC]]-B5333</f>
        <v>8</v>
      </c>
      <c r="G5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INFO]]))),G5333)</f>
        <v>134</v>
      </c>
    </row>
    <row r="5335" spans="1:7" x14ac:dyDescent="0.25">
      <c r="A5335" s="4" t="s">
        <v>6066</v>
      </c>
      <c r="B5335" s="5">
        <v>335694092766</v>
      </c>
      <c r="C5335" s="4" t="s">
        <v>14010</v>
      </c>
      <c r="D5335" s="4" t="s">
        <v>7842</v>
      </c>
      <c r="E5335" s="6" t="s">
        <v>7936</v>
      </c>
      <c r="F5335" s="5">
        <f>decoded[[#This Row],[FRT_DEC]]-B5334</f>
        <v>1061</v>
      </c>
      <c r="G5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INFO]]))),G5334)</f>
        <v>134</v>
      </c>
    </row>
    <row r="5336" spans="1:7" x14ac:dyDescent="0.25">
      <c r="A5336" s="4" t="s">
        <v>6067</v>
      </c>
      <c r="B5336" s="5">
        <v>335694093503</v>
      </c>
      <c r="C5336" s="4" t="s">
        <v>14011</v>
      </c>
      <c r="D5336" s="4" t="s">
        <v>7938</v>
      </c>
      <c r="E5336" s="6" t="s">
        <v>7939</v>
      </c>
      <c r="F5336" s="5">
        <f>decoded[[#This Row],[FRT_DEC]]-B5335</f>
        <v>737</v>
      </c>
      <c r="G5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INFO]]))),G5335)</f>
        <v>134</v>
      </c>
    </row>
    <row r="5337" spans="1:7" x14ac:dyDescent="0.25">
      <c r="A5337" s="4" t="s">
        <v>6068</v>
      </c>
      <c r="B5337" s="5">
        <v>335694112765</v>
      </c>
      <c r="C5337" s="4" t="s">
        <v>14012</v>
      </c>
      <c r="D5337" s="4" t="s">
        <v>7842</v>
      </c>
      <c r="E5337" s="6" t="s">
        <v>7936</v>
      </c>
      <c r="F5337" s="5">
        <f>decoded[[#This Row],[FRT_DEC]]-B5336</f>
        <v>19262</v>
      </c>
      <c r="G5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INFO]]))),G5336)</f>
        <v>134</v>
      </c>
    </row>
    <row r="5338" spans="1:7" x14ac:dyDescent="0.25">
      <c r="A5338" s="4" t="s">
        <v>6069</v>
      </c>
      <c r="B5338" s="5">
        <v>335694113521</v>
      </c>
      <c r="C5338" s="4" t="s">
        <v>14013</v>
      </c>
      <c r="D5338" s="4" t="s">
        <v>7938</v>
      </c>
      <c r="E5338" s="6" t="s">
        <v>7939</v>
      </c>
      <c r="F5338" s="5">
        <f>decoded[[#This Row],[FRT_DEC]]-B5337</f>
        <v>756</v>
      </c>
      <c r="G5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INFO]]))),G5337)</f>
        <v>134</v>
      </c>
    </row>
    <row r="5339" spans="1:7" x14ac:dyDescent="0.25">
      <c r="A5339" s="4" t="s">
        <v>6070</v>
      </c>
      <c r="B5339" s="5">
        <v>335694132766</v>
      </c>
      <c r="C5339" s="4" t="s">
        <v>14014</v>
      </c>
      <c r="D5339" s="4" t="s">
        <v>7842</v>
      </c>
      <c r="E5339" s="6" t="s">
        <v>7936</v>
      </c>
      <c r="F5339" s="5">
        <f>decoded[[#This Row],[FRT_DEC]]-B5338</f>
        <v>19245</v>
      </c>
      <c r="G5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INFO]]))),G5338)</f>
        <v>134</v>
      </c>
    </row>
    <row r="5340" spans="1:7" x14ac:dyDescent="0.25">
      <c r="A5340" s="4" t="s">
        <v>6071</v>
      </c>
      <c r="B5340" s="5">
        <v>335694133509</v>
      </c>
      <c r="C5340" s="4" t="s">
        <v>14015</v>
      </c>
      <c r="D5340" s="4" t="s">
        <v>7938</v>
      </c>
      <c r="E5340" s="6" t="s">
        <v>7939</v>
      </c>
      <c r="F5340" s="5">
        <f>decoded[[#This Row],[FRT_DEC]]-B5339</f>
        <v>743</v>
      </c>
      <c r="G5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INFO]]))),G5339)</f>
        <v>134</v>
      </c>
    </row>
    <row r="5341" spans="1:7" x14ac:dyDescent="0.25">
      <c r="A5341" s="4" t="s">
        <v>6072</v>
      </c>
      <c r="B5341" s="5">
        <v>335694152765</v>
      </c>
      <c r="C5341" s="4" t="s">
        <v>14016</v>
      </c>
      <c r="D5341" s="4" t="s">
        <v>7842</v>
      </c>
      <c r="E5341" s="6" t="s">
        <v>7936</v>
      </c>
      <c r="F5341" s="5">
        <f>decoded[[#This Row],[FRT_DEC]]-B5340</f>
        <v>19256</v>
      </c>
      <c r="G5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INFO]]))),G5340)</f>
        <v>134</v>
      </c>
    </row>
    <row r="5342" spans="1:7" x14ac:dyDescent="0.25">
      <c r="A5342" s="4" t="s">
        <v>6073</v>
      </c>
      <c r="B5342" s="5">
        <v>335694153528</v>
      </c>
      <c r="C5342" s="4" t="s">
        <v>14017</v>
      </c>
      <c r="D5342" s="4" t="s">
        <v>7938</v>
      </c>
      <c r="E5342" s="6" t="s">
        <v>7939</v>
      </c>
      <c r="F5342" s="5">
        <f>decoded[[#This Row],[FRT_DEC]]-B5341</f>
        <v>763</v>
      </c>
      <c r="G5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INFO]]))),G5341)</f>
        <v>134</v>
      </c>
    </row>
    <row r="5343" spans="1:7" x14ac:dyDescent="0.25">
      <c r="A5343" s="4" t="s">
        <v>6074</v>
      </c>
      <c r="B5343" s="5">
        <v>335694172765</v>
      </c>
      <c r="C5343" s="4" t="s">
        <v>14018</v>
      </c>
      <c r="D5343" s="4" t="s">
        <v>7842</v>
      </c>
      <c r="E5343" s="6" t="s">
        <v>7936</v>
      </c>
      <c r="F5343" s="5">
        <f>decoded[[#This Row],[FRT_DEC]]-B5342</f>
        <v>19237</v>
      </c>
      <c r="G5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INFO]]))),G5342)</f>
        <v>134</v>
      </c>
    </row>
    <row r="5344" spans="1:7" x14ac:dyDescent="0.25">
      <c r="A5344" s="4" t="s">
        <v>6075</v>
      </c>
      <c r="B5344" s="5">
        <v>335694173518</v>
      </c>
      <c r="C5344" s="4" t="s">
        <v>14019</v>
      </c>
      <c r="D5344" s="4" t="s">
        <v>7938</v>
      </c>
      <c r="E5344" s="6" t="s">
        <v>7939</v>
      </c>
      <c r="F5344" s="5">
        <f>decoded[[#This Row],[FRT_DEC]]-B5343</f>
        <v>753</v>
      </c>
      <c r="G5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INFO]]))),G5343)</f>
        <v>134</v>
      </c>
    </row>
    <row r="5345" spans="1:7" x14ac:dyDescent="0.25">
      <c r="A5345" s="4" t="s">
        <v>6076</v>
      </c>
      <c r="B5345" s="5">
        <v>335694191697</v>
      </c>
      <c r="C5345" s="4" t="s">
        <v>14020</v>
      </c>
      <c r="D5345" s="4" t="s">
        <v>7842</v>
      </c>
      <c r="E5345" s="6" t="s">
        <v>7945</v>
      </c>
      <c r="F5345" s="5">
        <f>decoded[[#This Row],[FRT_DEC]]-B5344</f>
        <v>18179</v>
      </c>
      <c r="G5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INFO]]))),G5344)</f>
        <v>134</v>
      </c>
    </row>
    <row r="5346" spans="1:7" x14ac:dyDescent="0.25">
      <c r="A5346" s="4" t="s">
        <v>6077</v>
      </c>
      <c r="B5346" s="5">
        <v>335694191703</v>
      </c>
      <c r="C5346" s="4" t="s">
        <v>14021</v>
      </c>
      <c r="D5346" s="4" t="s">
        <v>7938</v>
      </c>
      <c r="E5346" s="6" t="s">
        <v>7947</v>
      </c>
      <c r="F5346" s="5">
        <f>decoded[[#This Row],[FRT_DEC]]-B5345</f>
        <v>6</v>
      </c>
      <c r="G5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INFO]]))),G5345)</f>
        <v>134</v>
      </c>
    </row>
    <row r="5347" spans="1:7" x14ac:dyDescent="0.25">
      <c r="A5347" s="4" t="s">
        <v>6078</v>
      </c>
      <c r="B5347" s="5">
        <v>335694192765</v>
      </c>
      <c r="C5347" s="4" t="s">
        <v>14022</v>
      </c>
      <c r="D5347" s="4" t="s">
        <v>7842</v>
      </c>
      <c r="E5347" s="6" t="s">
        <v>7936</v>
      </c>
      <c r="F5347" s="5">
        <f>decoded[[#This Row],[FRT_DEC]]-B5346</f>
        <v>1062</v>
      </c>
      <c r="G5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INFO]]))),G5346)</f>
        <v>134</v>
      </c>
    </row>
    <row r="5348" spans="1:7" x14ac:dyDescent="0.25">
      <c r="A5348" s="4" t="s">
        <v>6079</v>
      </c>
      <c r="B5348" s="5">
        <v>335694193518</v>
      </c>
      <c r="C5348" s="4" t="s">
        <v>14023</v>
      </c>
      <c r="D5348" s="4" t="s">
        <v>7938</v>
      </c>
      <c r="E5348" s="6" t="s">
        <v>7939</v>
      </c>
      <c r="F5348" s="5">
        <f>decoded[[#This Row],[FRT_DEC]]-B5347</f>
        <v>753</v>
      </c>
      <c r="G5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INFO]]))),G5347)</f>
        <v>134</v>
      </c>
    </row>
    <row r="5349" spans="1:7" x14ac:dyDescent="0.25">
      <c r="A5349" s="4" t="s">
        <v>6080</v>
      </c>
      <c r="B5349" s="5">
        <v>335694212765</v>
      </c>
      <c r="C5349" s="4" t="s">
        <v>14024</v>
      </c>
      <c r="D5349" s="4" t="s">
        <v>7842</v>
      </c>
      <c r="E5349" s="6" t="s">
        <v>7936</v>
      </c>
      <c r="F5349" s="5">
        <f>decoded[[#This Row],[FRT_DEC]]-B5348</f>
        <v>19247</v>
      </c>
      <c r="G5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INFO]]))),G5348)</f>
        <v>134</v>
      </c>
    </row>
    <row r="5350" spans="1:7" x14ac:dyDescent="0.25">
      <c r="A5350" s="4" t="s">
        <v>6081</v>
      </c>
      <c r="B5350" s="5">
        <v>335694213503</v>
      </c>
      <c r="C5350" s="4" t="s">
        <v>14025</v>
      </c>
      <c r="D5350" s="4" t="s">
        <v>7938</v>
      </c>
      <c r="E5350" s="6" t="s">
        <v>7939</v>
      </c>
      <c r="F5350" s="5">
        <f>decoded[[#This Row],[FRT_DEC]]-B5349</f>
        <v>738</v>
      </c>
      <c r="G5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INFO]]))),G5349)</f>
        <v>134</v>
      </c>
    </row>
    <row r="5351" spans="1:7" x14ac:dyDescent="0.25">
      <c r="A5351" s="4" t="s">
        <v>6082</v>
      </c>
      <c r="B5351" s="5">
        <v>335694232765</v>
      </c>
      <c r="C5351" s="4" t="s">
        <v>14026</v>
      </c>
      <c r="D5351" s="4" t="s">
        <v>7842</v>
      </c>
      <c r="E5351" s="6" t="s">
        <v>7936</v>
      </c>
      <c r="F5351" s="5">
        <f>decoded[[#This Row],[FRT_DEC]]-B5350</f>
        <v>19262</v>
      </c>
      <c r="G5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INFO]]))),G5350)</f>
        <v>134</v>
      </c>
    </row>
    <row r="5352" spans="1:7" x14ac:dyDescent="0.25">
      <c r="A5352" s="4" t="s">
        <v>6083</v>
      </c>
      <c r="B5352" s="5">
        <v>335694233531</v>
      </c>
      <c r="C5352" s="4" t="s">
        <v>14027</v>
      </c>
      <c r="D5352" s="4" t="s">
        <v>7938</v>
      </c>
      <c r="E5352" s="6" t="s">
        <v>7939</v>
      </c>
      <c r="F5352" s="5">
        <f>decoded[[#This Row],[FRT_DEC]]-B5351</f>
        <v>766</v>
      </c>
      <c r="G5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INFO]]))),G5351)</f>
        <v>134</v>
      </c>
    </row>
    <row r="5353" spans="1:7" x14ac:dyDescent="0.25">
      <c r="A5353" s="4" t="s">
        <v>6084</v>
      </c>
      <c r="B5353" s="5">
        <v>335694252765</v>
      </c>
      <c r="C5353" s="4" t="s">
        <v>14028</v>
      </c>
      <c r="D5353" s="4" t="s">
        <v>7842</v>
      </c>
      <c r="E5353" s="6" t="s">
        <v>7936</v>
      </c>
      <c r="F5353" s="5">
        <f>decoded[[#This Row],[FRT_DEC]]-B5352</f>
        <v>19234</v>
      </c>
      <c r="G5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INFO]]))),G5352)</f>
        <v>134</v>
      </c>
    </row>
    <row r="5354" spans="1:7" x14ac:dyDescent="0.25">
      <c r="A5354" s="4" t="s">
        <v>6085</v>
      </c>
      <c r="B5354" s="5">
        <v>335694253512</v>
      </c>
      <c r="C5354" s="4" t="s">
        <v>14029</v>
      </c>
      <c r="D5354" s="4" t="s">
        <v>7938</v>
      </c>
      <c r="E5354" s="6" t="s">
        <v>7939</v>
      </c>
      <c r="F5354" s="5">
        <f>decoded[[#This Row],[FRT_DEC]]-B5353</f>
        <v>747</v>
      </c>
      <c r="G5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INFO]]))),G5353)</f>
        <v>134</v>
      </c>
    </row>
    <row r="5355" spans="1:7" x14ac:dyDescent="0.25">
      <c r="A5355" s="4" t="s">
        <v>6086</v>
      </c>
      <c r="B5355" s="5">
        <v>335694272765</v>
      </c>
      <c r="C5355" s="4" t="s">
        <v>14030</v>
      </c>
      <c r="D5355" s="4" t="s">
        <v>7842</v>
      </c>
      <c r="E5355" s="6" t="s">
        <v>7936</v>
      </c>
      <c r="F5355" s="5">
        <f>decoded[[#This Row],[FRT_DEC]]-B5354</f>
        <v>19253</v>
      </c>
      <c r="G5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INFO]]))),G5354)</f>
        <v>134</v>
      </c>
    </row>
    <row r="5356" spans="1:7" x14ac:dyDescent="0.25">
      <c r="A5356" s="4" t="s">
        <v>6087</v>
      </c>
      <c r="B5356" s="5">
        <v>335694273556</v>
      </c>
      <c r="C5356" s="4" t="s">
        <v>14031</v>
      </c>
      <c r="D5356" s="4" t="s">
        <v>7938</v>
      </c>
      <c r="E5356" s="6" t="s">
        <v>7939</v>
      </c>
      <c r="F5356" s="5">
        <f>decoded[[#This Row],[FRT_DEC]]-B5355</f>
        <v>791</v>
      </c>
      <c r="G5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INFO]]))),G5355)</f>
        <v>134</v>
      </c>
    </row>
    <row r="5357" spans="1:7" x14ac:dyDescent="0.25">
      <c r="A5357" s="4" t="s">
        <v>6088</v>
      </c>
      <c r="B5357" s="5">
        <v>335694273559</v>
      </c>
      <c r="C5357" s="4" t="s">
        <v>14032</v>
      </c>
      <c r="D5357" s="4" t="s">
        <v>7842</v>
      </c>
      <c r="E5357" s="6" t="s">
        <v>7989</v>
      </c>
      <c r="F5357" s="5">
        <f>decoded[[#This Row],[FRT_DEC]]-B5356</f>
        <v>3</v>
      </c>
      <c r="G5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INFO]]))),G5356)</f>
        <v>134</v>
      </c>
    </row>
    <row r="5358" spans="1:7" x14ac:dyDescent="0.25">
      <c r="A5358" s="4" t="s">
        <v>6089</v>
      </c>
      <c r="B5358" s="5">
        <v>335694273565</v>
      </c>
      <c r="C5358" s="4" t="s">
        <v>14033</v>
      </c>
      <c r="D5358" s="4" t="s">
        <v>292</v>
      </c>
      <c r="E5358" s="6" t="s">
        <v>14034</v>
      </c>
      <c r="F5358" s="5">
        <f>decoded[[#This Row],[FRT_DEC]]-B5357</f>
        <v>6</v>
      </c>
      <c r="G5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INFO]]))),G5357)</f>
        <v>134</v>
      </c>
    </row>
    <row r="5359" spans="1:7" x14ac:dyDescent="0.25">
      <c r="A5359" s="4" t="s">
        <v>6090</v>
      </c>
      <c r="B5359" s="5">
        <v>335694273569</v>
      </c>
      <c r="C5359" s="4" t="s">
        <v>14035</v>
      </c>
      <c r="D5359" s="4" t="s">
        <v>216</v>
      </c>
      <c r="E5359" s="6" t="s">
        <v>3970</v>
      </c>
      <c r="F5359" s="5">
        <f>decoded[[#This Row],[FRT_DEC]]-B5358</f>
        <v>4</v>
      </c>
      <c r="G5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INFO]]))),G5358)</f>
        <v>134</v>
      </c>
    </row>
    <row r="5360" spans="1:7" x14ac:dyDescent="0.25">
      <c r="A5360" s="4" t="s">
        <v>6091</v>
      </c>
      <c r="B5360" s="5">
        <v>335694273616</v>
      </c>
      <c r="C5360" s="4" t="s">
        <v>14036</v>
      </c>
      <c r="D5360" s="4" t="s">
        <v>221</v>
      </c>
      <c r="E5360" s="6" t="s">
        <v>222</v>
      </c>
      <c r="F5360" s="5">
        <f>decoded[[#This Row],[FRT_DEC]]-B5359</f>
        <v>47</v>
      </c>
      <c r="G5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INFO]]))),G5359)</f>
        <v>134</v>
      </c>
    </row>
    <row r="5361" spans="1:7" x14ac:dyDescent="0.25">
      <c r="A5361" s="4" t="s">
        <v>6092</v>
      </c>
      <c r="B5361" s="5">
        <v>335694273632</v>
      </c>
      <c r="C5361" s="4" t="s">
        <v>14037</v>
      </c>
      <c r="D5361" s="4" t="s">
        <v>40</v>
      </c>
      <c r="E5361" s="6" t="s">
        <v>293</v>
      </c>
      <c r="F5361" s="5">
        <f>decoded[[#This Row],[FRT_DEC]]-B5360</f>
        <v>16</v>
      </c>
      <c r="G5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INFO]]))),G5360)</f>
        <v>134</v>
      </c>
    </row>
    <row r="5362" spans="1:7" x14ac:dyDescent="0.25">
      <c r="A5362" s="4" t="s">
        <v>6093</v>
      </c>
      <c r="B5362" s="5">
        <v>335694273641</v>
      </c>
      <c r="C5362" s="4" t="s">
        <v>14038</v>
      </c>
      <c r="D5362" s="4" t="s">
        <v>2045</v>
      </c>
      <c r="E5362" s="6" t="s">
        <v>8098</v>
      </c>
      <c r="F5362" s="5">
        <f>decoded[[#This Row],[FRT_DEC]]-B5361</f>
        <v>9</v>
      </c>
      <c r="G5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INFO]]))),G5361)</f>
        <v>134</v>
      </c>
    </row>
    <row r="5363" spans="1:7" x14ac:dyDescent="0.25">
      <c r="A5363" s="4" t="s">
        <v>6094</v>
      </c>
      <c r="B5363" s="5">
        <v>335694273644</v>
      </c>
      <c r="C5363" s="4" t="s">
        <v>14039</v>
      </c>
      <c r="D5363" s="4" t="s">
        <v>294</v>
      </c>
      <c r="E5363" s="6" t="s">
        <v>14040</v>
      </c>
      <c r="F5363" s="5">
        <f>decoded[[#This Row],[FRT_DEC]]-B5362</f>
        <v>3</v>
      </c>
      <c r="G5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INFO]]))),G5362)</f>
        <v>134</v>
      </c>
    </row>
    <row r="5364" spans="1:7" x14ac:dyDescent="0.25">
      <c r="A5364" s="4" t="s">
        <v>6095</v>
      </c>
      <c r="B5364" s="5">
        <v>335694273647</v>
      </c>
      <c r="C5364" s="4" t="s">
        <v>14041</v>
      </c>
      <c r="D5364" s="4" t="s">
        <v>7938</v>
      </c>
      <c r="E5364" s="6" t="s">
        <v>7991</v>
      </c>
      <c r="F5364" s="5">
        <f>decoded[[#This Row],[FRT_DEC]]-B5363</f>
        <v>3</v>
      </c>
      <c r="G5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INFO]]))),G5363)</f>
        <v>134</v>
      </c>
    </row>
    <row r="5365" spans="1:7" x14ac:dyDescent="0.25">
      <c r="A5365" s="4" t="s">
        <v>6096</v>
      </c>
      <c r="B5365" s="5">
        <v>335694274602</v>
      </c>
      <c r="C5365" s="4" t="s">
        <v>14042</v>
      </c>
      <c r="D5365" s="4" t="s">
        <v>7842</v>
      </c>
      <c r="E5365" s="6" t="s">
        <v>7993</v>
      </c>
      <c r="F5365" s="5">
        <f>decoded[[#This Row],[FRT_DEC]]-B5364</f>
        <v>955</v>
      </c>
      <c r="G5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INFO]]))),G5364)</f>
        <v>134</v>
      </c>
    </row>
    <row r="5366" spans="1:7" x14ac:dyDescent="0.25">
      <c r="A5366" s="4" t="s">
        <v>6097</v>
      </c>
      <c r="B5366" s="5">
        <v>335694274620</v>
      </c>
      <c r="C5366" s="4" t="s">
        <v>14043</v>
      </c>
      <c r="D5366" s="4" t="s">
        <v>1099</v>
      </c>
      <c r="E5366" s="6" t="s">
        <v>2081</v>
      </c>
      <c r="F5366" s="5">
        <f>decoded[[#This Row],[FRT_DEC]]-B5365</f>
        <v>18</v>
      </c>
      <c r="G5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INFO]]))),G5365)</f>
        <v>134</v>
      </c>
    </row>
    <row r="5367" spans="1:7" x14ac:dyDescent="0.25">
      <c r="A5367" s="4" t="s">
        <v>6098</v>
      </c>
      <c r="B5367" s="5">
        <v>335694274623</v>
      </c>
      <c r="C5367" s="4" t="s">
        <v>14044</v>
      </c>
      <c r="D5367" s="4" t="s">
        <v>1099</v>
      </c>
      <c r="E5367" s="6" t="s">
        <v>2089</v>
      </c>
      <c r="F5367" s="5">
        <f>decoded[[#This Row],[FRT_DEC]]-B5366</f>
        <v>3</v>
      </c>
      <c r="G5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INFO]]))),G5366)</f>
        <v>134</v>
      </c>
    </row>
    <row r="5368" spans="1:7" x14ac:dyDescent="0.25">
      <c r="A5368" s="4" t="s">
        <v>6099</v>
      </c>
      <c r="B5368" s="5">
        <v>335694274633</v>
      </c>
      <c r="C5368" s="4" t="s">
        <v>14045</v>
      </c>
      <c r="D5368" s="4" t="s">
        <v>72</v>
      </c>
      <c r="E5368" s="6" t="s">
        <v>2090</v>
      </c>
      <c r="F5368" s="5">
        <f>decoded[[#This Row],[FRT_DEC]]-B5367</f>
        <v>10</v>
      </c>
      <c r="G5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INFO]]))),G5367)</f>
        <v>134</v>
      </c>
    </row>
    <row r="5369" spans="1:7" x14ac:dyDescent="0.25">
      <c r="A5369" s="4" t="s">
        <v>6100</v>
      </c>
      <c r="B5369" s="5">
        <v>335694274648</v>
      </c>
      <c r="C5369" s="4" t="s">
        <v>14046</v>
      </c>
      <c r="D5369" s="4" t="s">
        <v>6</v>
      </c>
      <c r="E5369" s="6" t="s">
        <v>14047</v>
      </c>
      <c r="F5369" s="5">
        <f>decoded[[#This Row],[FRT_DEC]]-B5368</f>
        <v>15</v>
      </c>
      <c r="G5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INFO]]))),G5368)</f>
        <v>135</v>
      </c>
    </row>
    <row r="5370" spans="1:7" x14ac:dyDescent="0.25">
      <c r="A5370" s="4" t="s">
        <v>6101</v>
      </c>
      <c r="B5370" s="5">
        <v>335694274673</v>
      </c>
      <c r="C5370" s="4" t="s">
        <v>14048</v>
      </c>
      <c r="D5370" s="4" t="s">
        <v>72</v>
      </c>
      <c r="E5370" s="6" t="s">
        <v>2092</v>
      </c>
      <c r="F5370" s="5">
        <f>decoded[[#This Row],[FRT_DEC]]-B5369</f>
        <v>25</v>
      </c>
      <c r="G5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INFO]]))),G5369)</f>
        <v>135</v>
      </c>
    </row>
    <row r="5371" spans="1:7" x14ac:dyDescent="0.25">
      <c r="A5371" s="4" t="s">
        <v>6102</v>
      </c>
      <c r="B5371" s="5">
        <v>335694274695</v>
      </c>
      <c r="C5371" s="4" t="s">
        <v>14049</v>
      </c>
      <c r="D5371" s="4" t="s">
        <v>3671</v>
      </c>
      <c r="E5371" s="6" t="s">
        <v>14050</v>
      </c>
      <c r="F5371" s="5">
        <f>decoded[[#This Row],[FRT_DEC]]-B5370</f>
        <v>22</v>
      </c>
      <c r="G5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INFO]]))),G5370)</f>
        <v>135</v>
      </c>
    </row>
    <row r="5372" spans="1:7" x14ac:dyDescent="0.25">
      <c r="A5372" s="4" t="s">
        <v>6103</v>
      </c>
      <c r="B5372" s="5">
        <v>335694274697</v>
      </c>
      <c r="C5372" s="4" t="s">
        <v>14051</v>
      </c>
      <c r="D5372" s="4" t="s">
        <v>3671</v>
      </c>
      <c r="E5372" s="6" t="s">
        <v>7881</v>
      </c>
      <c r="F5372" s="5">
        <f>decoded[[#This Row],[FRT_DEC]]-B5371</f>
        <v>2</v>
      </c>
      <c r="G5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INFO]]))),G5371)</f>
        <v>135</v>
      </c>
    </row>
    <row r="5373" spans="1:7" x14ac:dyDescent="0.25">
      <c r="A5373" s="4" t="s">
        <v>6104</v>
      </c>
      <c r="B5373" s="5">
        <v>335694275625</v>
      </c>
      <c r="C5373" s="4" t="s">
        <v>14052</v>
      </c>
      <c r="D5373" s="4" t="s">
        <v>249</v>
      </c>
      <c r="E5373" s="6" t="s">
        <v>4018</v>
      </c>
      <c r="F5373" s="5">
        <f>decoded[[#This Row],[FRT_DEC]]-B5372</f>
        <v>928</v>
      </c>
      <c r="G5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INFO]]))),G5372)</f>
        <v>135</v>
      </c>
    </row>
    <row r="5374" spans="1:7" x14ac:dyDescent="0.25">
      <c r="A5374" s="4" t="s">
        <v>6105</v>
      </c>
      <c r="B5374" s="5">
        <v>335694275630</v>
      </c>
      <c r="C5374" s="4" t="s">
        <v>14053</v>
      </c>
      <c r="D5374" s="4" t="s">
        <v>7938</v>
      </c>
      <c r="E5374" s="6" t="s">
        <v>7998</v>
      </c>
      <c r="F5374" s="5">
        <f>decoded[[#This Row],[FRT_DEC]]-B5373</f>
        <v>5</v>
      </c>
      <c r="G5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INFO]]))),G5373)</f>
        <v>135</v>
      </c>
    </row>
    <row r="5375" spans="1:7" x14ac:dyDescent="0.25">
      <c r="A5375" s="4" t="s">
        <v>6106</v>
      </c>
      <c r="B5375" s="5">
        <v>335694279257</v>
      </c>
      <c r="C5375" s="4" t="s">
        <v>14054</v>
      </c>
      <c r="D5375" s="4" t="s">
        <v>5</v>
      </c>
      <c r="E5375" s="6" t="s">
        <v>14055</v>
      </c>
      <c r="F5375" s="5">
        <f>decoded[[#This Row],[FRT_DEC]]-B5374</f>
        <v>3627</v>
      </c>
      <c r="G5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INFO]]))),G5374)</f>
        <v>135</v>
      </c>
    </row>
    <row r="5376" spans="1:7" x14ac:dyDescent="0.25">
      <c r="A5376" s="4" t="s">
        <v>6107</v>
      </c>
      <c r="B5376" s="5">
        <v>335694279260</v>
      </c>
      <c r="C5376" s="4" t="s">
        <v>14056</v>
      </c>
      <c r="D5376" s="4" t="s">
        <v>5</v>
      </c>
      <c r="E5376" s="6" t="s">
        <v>7877</v>
      </c>
      <c r="F5376" s="5">
        <f>decoded[[#This Row],[FRT_DEC]]-B5375</f>
        <v>3</v>
      </c>
      <c r="G5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INFO]]))),G5375)</f>
        <v>135</v>
      </c>
    </row>
    <row r="5377" spans="1:7" x14ac:dyDescent="0.25">
      <c r="A5377" s="4" t="s">
        <v>6108</v>
      </c>
      <c r="B5377" s="5">
        <v>335694279263</v>
      </c>
      <c r="C5377" s="4" t="s">
        <v>14057</v>
      </c>
      <c r="D5377" s="4" t="s">
        <v>3686</v>
      </c>
      <c r="E5377" s="6" t="s">
        <v>14058</v>
      </c>
      <c r="F5377" s="5">
        <f>decoded[[#This Row],[FRT_DEC]]-B5376</f>
        <v>3</v>
      </c>
      <c r="G5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INFO]]))),G5376)</f>
        <v>135</v>
      </c>
    </row>
    <row r="5378" spans="1:7" x14ac:dyDescent="0.25">
      <c r="A5378" s="4" t="s">
        <v>6109</v>
      </c>
      <c r="B5378" s="5">
        <v>335694279265</v>
      </c>
      <c r="C5378" s="4" t="s">
        <v>14059</v>
      </c>
      <c r="D5378" s="4" t="s">
        <v>3686</v>
      </c>
      <c r="E5378" s="6" t="s">
        <v>7878</v>
      </c>
      <c r="F5378" s="5">
        <f>decoded[[#This Row],[FRT_DEC]]-B5377</f>
        <v>2</v>
      </c>
      <c r="G5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INFO]]))),G5377)</f>
        <v>135</v>
      </c>
    </row>
    <row r="5379" spans="1:7" x14ac:dyDescent="0.25">
      <c r="A5379" s="4" t="s">
        <v>6110</v>
      </c>
      <c r="B5379" s="5">
        <v>335694279273</v>
      </c>
      <c r="C5379" s="4" t="s">
        <v>14060</v>
      </c>
      <c r="D5379" s="4" t="s">
        <v>7842</v>
      </c>
      <c r="E5379" s="6" t="s">
        <v>8006</v>
      </c>
      <c r="F5379" s="5">
        <f>decoded[[#This Row],[FRT_DEC]]-B5378</f>
        <v>8</v>
      </c>
      <c r="G5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INFO]]))),G5378)</f>
        <v>135</v>
      </c>
    </row>
    <row r="5380" spans="1:7" x14ac:dyDescent="0.25">
      <c r="A5380" s="4" t="s">
        <v>6111</v>
      </c>
      <c r="B5380" s="5">
        <v>335694279283</v>
      </c>
      <c r="C5380" s="4" t="s">
        <v>14061</v>
      </c>
      <c r="D5380" s="4" t="s">
        <v>241</v>
      </c>
      <c r="E5380" s="6" t="s">
        <v>2110</v>
      </c>
      <c r="F5380" s="5">
        <f>decoded[[#This Row],[FRT_DEC]]-B5379</f>
        <v>10</v>
      </c>
      <c r="G5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INFO]]))),G5379)</f>
        <v>135</v>
      </c>
    </row>
    <row r="5381" spans="1:7" x14ac:dyDescent="0.25">
      <c r="A5381" s="4" t="s">
        <v>6112</v>
      </c>
      <c r="B5381" s="5">
        <v>335694279286</v>
      </c>
      <c r="C5381" s="4" t="s">
        <v>14062</v>
      </c>
      <c r="D5381" s="4" t="s">
        <v>243</v>
      </c>
      <c r="E5381" s="6" t="s">
        <v>3984</v>
      </c>
      <c r="F5381" s="5">
        <f>decoded[[#This Row],[FRT_DEC]]-B5380</f>
        <v>3</v>
      </c>
      <c r="G5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INFO]]))),G5380)</f>
        <v>135</v>
      </c>
    </row>
    <row r="5382" spans="1:7" x14ac:dyDescent="0.25">
      <c r="A5382" s="4" t="s">
        <v>6113</v>
      </c>
      <c r="B5382" s="5">
        <v>335694279292</v>
      </c>
      <c r="C5382" s="4" t="s">
        <v>14063</v>
      </c>
      <c r="D5382" s="4" t="s">
        <v>1099</v>
      </c>
      <c r="E5382" s="6" t="s">
        <v>2093</v>
      </c>
      <c r="F5382" s="5">
        <f>decoded[[#This Row],[FRT_DEC]]-B5381</f>
        <v>6</v>
      </c>
      <c r="G5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INFO]]))),G5381)</f>
        <v>135</v>
      </c>
    </row>
    <row r="5383" spans="1:7" x14ac:dyDescent="0.25">
      <c r="A5383" s="4" t="s">
        <v>6114</v>
      </c>
      <c r="B5383" s="5">
        <v>335694279297</v>
      </c>
      <c r="C5383" s="4" t="s">
        <v>14064</v>
      </c>
      <c r="D5383" s="4" t="s">
        <v>72</v>
      </c>
      <c r="E5383" s="6" t="s">
        <v>2094</v>
      </c>
      <c r="F5383" s="5">
        <f>decoded[[#This Row],[FRT_DEC]]-B5382</f>
        <v>5</v>
      </c>
      <c r="G5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INFO]]))),G5382)</f>
        <v>135</v>
      </c>
    </row>
    <row r="5384" spans="1:7" x14ac:dyDescent="0.25">
      <c r="A5384" s="4" t="s">
        <v>6115</v>
      </c>
      <c r="B5384" s="5">
        <v>335694279303</v>
      </c>
      <c r="C5384" s="4" t="s">
        <v>14065</v>
      </c>
      <c r="D5384" s="4" t="s">
        <v>72</v>
      </c>
      <c r="E5384" s="6" t="s">
        <v>2095</v>
      </c>
      <c r="F5384" s="5">
        <f>decoded[[#This Row],[FRT_DEC]]-B5383</f>
        <v>6</v>
      </c>
      <c r="G5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INFO]]))),G5383)</f>
        <v>135</v>
      </c>
    </row>
    <row r="5385" spans="1:7" x14ac:dyDescent="0.25">
      <c r="A5385" s="4" t="s">
        <v>6116</v>
      </c>
      <c r="B5385" s="5">
        <v>335694279314</v>
      </c>
      <c r="C5385" s="4" t="s">
        <v>14066</v>
      </c>
      <c r="D5385" s="4" t="s">
        <v>246</v>
      </c>
      <c r="E5385" s="6" t="s">
        <v>14067</v>
      </c>
      <c r="F5385" s="5">
        <f>decoded[[#This Row],[FRT_DEC]]-B5384</f>
        <v>11</v>
      </c>
      <c r="G5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INFO]]))),G5384)</f>
        <v>135</v>
      </c>
    </row>
    <row r="5386" spans="1:7" x14ac:dyDescent="0.25">
      <c r="A5386" s="4" t="s">
        <v>6117</v>
      </c>
      <c r="B5386" s="5">
        <v>335694279318</v>
      </c>
      <c r="C5386" s="4" t="s">
        <v>14068</v>
      </c>
      <c r="D5386" s="4" t="s">
        <v>7938</v>
      </c>
      <c r="E5386" s="6" t="s">
        <v>8012</v>
      </c>
      <c r="F5386" s="5">
        <f>decoded[[#This Row],[FRT_DEC]]-B5385</f>
        <v>4</v>
      </c>
      <c r="G5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INFO]]))),G5385)</f>
        <v>135</v>
      </c>
    </row>
    <row r="5387" spans="1:7" x14ac:dyDescent="0.25">
      <c r="A5387" s="4" t="s">
        <v>6118</v>
      </c>
      <c r="B5387" s="5">
        <v>335694279713</v>
      </c>
      <c r="C5387" s="4" t="s">
        <v>14069</v>
      </c>
      <c r="D5387" s="4" t="s">
        <v>7842</v>
      </c>
      <c r="E5387" s="6" t="s">
        <v>8130</v>
      </c>
      <c r="F5387" s="5">
        <f>decoded[[#This Row],[FRT_DEC]]-B5386</f>
        <v>395</v>
      </c>
      <c r="G5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INFO]]))),G5386)</f>
        <v>135</v>
      </c>
    </row>
    <row r="5388" spans="1:7" x14ac:dyDescent="0.25">
      <c r="A5388" s="4" t="s">
        <v>6119</v>
      </c>
      <c r="B5388" s="5">
        <v>335694279720</v>
      </c>
      <c r="C5388" s="4" t="s">
        <v>14070</v>
      </c>
      <c r="D5388" s="4" t="s">
        <v>1099</v>
      </c>
      <c r="E5388" s="6" t="s">
        <v>2096</v>
      </c>
      <c r="F5388" s="5">
        <f>decoded[[#This Row],[FRT_DEC]]-B5387</f>
        <v>7</v>
      </c>
      <c r="G5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INFO]]))),G5387)</f>
        <v>135</v>
      </c>
    </row>
    <row r="5389" spans="1:7" x14ac:dyDescent="0.25">
      <c r="A5389" s="4" t="s">
        <v>6120</v>
      </c>
      <c r="B5389" s="5">
        <v>335694279726</v>
      </c>
      <c r="C5389" s="4" t="s">
        <v>14071</v>
      </c>
      <c r="D5389" s="4" t="s">
        <v>72</v>
      </c>
      <c r="E5389" s="6" t="s">
        <v>2097</v>
      </c>
      <c r="F5389" s="5">
        <f>decoded[[#This Row],[FRT_DEC]]-B5388</f>
        <v>6</v>
      </c>
      <c r="G5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INFO]]))),G5388)</f>
        <v>135</v>
      </c>
    </row>
    <row r="5390" spans="1:7" x14ac:dyDescent="0.25">
      <c r="A5390" s="4" t="s">
        <v>6121</v>
      </c>
      <c r="B5390" s="5">
        <v>335694279738</v>
      </c>
      <c r="C5390" s="4" t="s">
        <v>14072</v>
      </c>
      <c r="D5390" s="4" t="s">
        <v>3672</v>
      </c>
      <c r="E5390" s="6" t="s">
        <v>3987</v>
      </c>
      <c r="F5390" s="5">
        <f>decoded[[#This Row],[FRT_DEC]]-B5389</f>
        <v>12</v>
      </c>
      <c r="G5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INFO]]))),G5389)</f>
        <v>135</v>
      </c>
    </row>
    <row r="5391" spans="1:7" x14ac:dyDescent="0.25">
      <c r="A5391" s="4" t="s">
        <v>6122</v>
      </c>
      <c r="B5391" s="5">
        <v>335694280478</v>
      </c>
      <c r="C5391" s="4" t="s">
        <v>14073</v>
      </c>
      <c r="D5391" s="4" t="s">
        <v>262</v>
      </c>
      <c r="E5391" s="6" t="s">
        <v>3988</v>
      </c>
      <c r="F5391" s="5">
        <f>decoded[[#This Row],[FRT_DEC]]-B5390</f>
        <v>740</v>
      </c>
      <c r="G5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INFO]]))),G5390)</f>
        <v>135</v>
      </c>
    </row>
    <row r="5392" spans="1:7" x14ac:dyDescent="0.25">
      <c r="A5392" s="4" t="s">
        <v>6123</v>
      </c>
      <c r="B5392" s="5">
        <v>335694280483</v>
      </c>
      <c r="C5392" s="4" t="s">
        <v>14074</v>
      </c>
      <c r="D5392" s="4" t="s">
        <v>7938</v>
      </c>
      <c r="E5392" s="6" t="s">
        <v>8136</v>
      </c>
      <c r="F5392" s="5">
        <f>decoded[[#This Row],[FRT_DEC]]-B5391</f>
        <v>5</v>
      </c>
      <c r="G5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INFO]]))),G5391)</f>
        <v>135</v>
      </c>
    </row>
    <row r="5393" spans="1:7" x14ac:dyDescent="0.25">
      <c r="A5393" s="4" t="s">
        <v>6124</v>
      </c>
      <c r="B5393" s="5">
        <v>335694281832</v>
      </c>
      <c r="C5393" s="4" t="s">
        <v>14075</v>
      </c>
      <c r="D5393" s="4" t="s">
        <v>84</v>
      </c>
      <c r="E5393" s="6" t="s">
        <v>3977</v>
      </c>
      <c r="F5393" s="5">
        <f>decoded[[#This Row],[FRT_DEC]]-B5392</f>
        <v>1349</v>
      </c>
      <c r="G5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INFO]]))),G5392)</f>
        <v>135</v>
      </c>
    </row>
    <row r="5394" spans="1:7" x14ac:dyDescent="0.25">
      <c r="A5394" s="4" t="s">
        <v>6125</v>
      </c>
      <c r="B5394" s="5">
        <v>335694281834</v>
      </c>
      <c r="C5394" s="4" t="s">
        <v>14076</v>
      </c>
      <c r="D5394" s="4" t="s">
        <v>3684</v>
      </c>
      <c r="E5394" s="6" t="s">
        <v>14077</v>
      </c>
      <c r="F5394" s="5">
        <f>decoded[[#This Row],[FRT_DEC]]-B5393</f>
        <v>2</v>
      </c>
      <c r="G5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INFO]]))),G5393)</f>
        <v>135</v>
      </c>
    </row>
    <row r="5395" spans="1:7" x14ac:dyDescent="0.25">
      <c r="A5395" s="4" t="s">
        <v>6126</v>
      </c>
      <c r="B5395" s="5">
        <v>335694281837</v>
      </c>
      <c r="C5395" s="4" t="s">
        <v>14078</v>
      </c>
      <c r="D5395" s="4" t="s">
        <v>3684</v>
      </c>
      <c r="E5395" s="6" t="s">
        <v>7879</v>
      </c>
      <c r="F5395" s="5">
        <f>decoded[[#This Row],[FRT_DEC]]-B5394</f>
        <v>3</v>
      </c>
      <c r="G5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INFO]]))),G5394)</f>
        <v>135</v>
      </c>
    </row>
    <row r="5396" spans="1:7" x14ac:dyDescent="0.25">
      <c r="A5396" s="4" t="s">
        <v>6127</v>
      </c>
      <c r="B5396" s="5">
        <v>335694281863</v>
      </c>
      <c r="C5396" s="4" t="s">
        <v>14079</v>
      </c>
      <c r="D5396" s="4" t="s">
        <v>85</v>
      </c>
      <c r="E5396" s="6" t="s">
        <v>263</v>
      </c>
      <c r="F5396" s="5">
        <f>decoded[[#This Row],[FRT_DEC]]-B5395</f>
        <v>26</v>
      </c>
      <c r="G5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INFO]]))),G5395)</f>
        <v>135</v>
      </c>
    </row>
    <row r="5397" spans="1:7" x14ac:dyDescent="0.25">
      <c r="A5397" s="4" t="s">
        <v>6128</v>
      </c>
      <c r="B5397" s="5">
        <v>335694282000</v>
      </c>
      <c r="C5397" s="4" t="s">
        <v>14080</v>
      </c>
      <c r="D5397" s="4" t="s">
        <v>87</v>
      </c>
      <c r="E5397" s="6" t="s">
        <v>3695</v>
      </c>
      <c r="F5397" s="5">
        <f>decoded[[#This Row],[FRT_DEC]]-B5396</f>
        <v>137</v>
      </c>
      <c r="G5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INFO]]))),G5396)</f>
        <v>135</v>
      </c>
    </row>
    <row r="5398" spans="1:7" x14ac:dyDescent="0.25">
      <c r="A5398" s="4" t="s">
        <v>6129</v>
      </c>
      <c r="B5398" s="5">
        <v>335694282169</v>
      </c>
      <c r="C5398" s="4" t="s">
        <v>14081</v>
      </c>
      <c r="D5398" s="4" t="s">
        <v>43</v>
      </c>
      <c r="E5398" s="6" t="s">
        <v>3938</v>
      </c>
      <c r="F5398" s="5">
        <f>decoded[[#This Row],[FRT_DEC]]-B5397</f>
        <v>169</v>
      </c>
      <c r="G5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INFO]]))),G5397)</f>
        <v>135</v>
      </c>
    </row>
    <row r="5399" spans="1:7" x14ac:dyDescent="0.25">
      <c r="A5399" s="4" t="s">
        <v>6130</v>
      </c>
      <c r="B5399" s="5">
        <v>335694282171</v>
      </c>
      <c r="C5399" s="4" t="s">
        <v>14082</v>
      </c>
      <c r="D5399" s="4" t="s">
        <v>3685</v>
      </c>
      <c r="E5399" s="6" t="s">
        <v>14083</v>
      </c>
      <c r="F5399" s="5">
        <f>decoded[[#This Row],[FRT_DEC]]-B5398</f>
        <v>2</v>
      </c>
      <c r="G5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INFO]]))),G5398)</f>
        <v>135</v>
      </c>
    </row>
    <row r="5400" spans="1:7" x14ac:dyDescent="0.25">
      <c r="A5400" s="4" t="s">
        <v>6131</v>
      </c>
      <c r="B5400" s="5">
        <v>335694282174</v>
      </c>
      <c r="C5400" s="4" t="s">
        <v>14084</v>
      </c>
      <c r="D5400" s="4" t="s">
        <v>3685</v>
      </c>
      <c r="E5400" s="6" t="s">
        <v>7880</v>
      </c>
      <c r="F5400" s="5">
        <f>decoded[[#This Row],[FRT_DEC]]-B5399</f>
        <v>3</v>
      </c>
      <c r="G5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INFO]]))),G5399)</f>
        <v>135</v>
      </c>
    </row>
    <row r="5401" spans="1:7" x14ac:dyDescent="0.25">
      <c r="A5401" s="4" t="s">
        <v>6132</v>
      </c>
      <c r="B5401" s="5">
        <v>335694282188</v>
      </c>
      <c r="C5401" s="4" t="s">
        <v>14085</v>
      </c>
      <c r="D5401" s="4" t="s">
        <v>7842</v>
      </c>
      <c r="E5401" s="6" t="s">
        <v>7845</v>
      </c>
      <c r="F5401" s="5">
        <f>decoded[[#This Row],[FRT_DEC]]-B5400</f>
        <v>14</v>
      </c>
      <c r="G5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INFO]]))),G5400)</f>
        <v>135</v>
      </c>
    </row>
    <row r="5402" spans="1:7" x14ac:dyDescent="0.25">
      <c r="A5402" s="4" t="s">
        <v>6133</v>
      </c>
      <c r="B5402" s="5">
        <v>335694282196</v>
      </c>
      <c r="C5402" s="4" t="s">
        <v>14086</v>
      </c>
      <c r="D5402" s="4" t="s">
        <v>7938</v>
      </c>
      <c r="E5402" s="6" t="s">
        <v>8149</v>
      </c>
      <c r="F5402" s="5">
        <f>decoded[[#This Row],[FRT_DEC]]-B5401</f>
        <v>8</v>
      </c>
      <c r="G5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INFO]]))),G5401)</f>
        <v>135</v>
      </c>
    </row>
    <row r="5403" spans="1:7" x14ac:dyDescent="0.25">
      <c r="A5403" s="4" t="s">
        <v>6134</v>
      </c>
      <c r="B5403" s="5">
        <v>335694282201</v>
      </c>
      <c r="C5403" s="4" t="s">
        <v>14087</v>
      </c>
      <c r="D5403" s="4" t="s">
        <v>7842</v>
      </c>
      <c r="E5403" s="6" t="s">
        <v>8151</v>
      </c>
      <c r="F5403" s="5">
        <f>decoded[[#This Row],[FRT_DEC]]-B5402</f>
        <v>5</v>
      </c>
      <c r="G5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INFO]]))),G5402)</f>
        <v>135</v>
      </c>
    </row>
    <row r="5404" spans="1:7" x14ac:dyDescent="0.25">
      <c r="A5404" s="4" t="s">
        <v>6135</v>
      </c>
      <c r="B5404" s="5">
        <v>335694282213</v>
      </c>
      <c r="C5404" s="4" t="s">
        <v>14088</v>
      </c>
      <c r="D5404" s="4" t="s">
        <v>1099</v>
      </c>
      <c r="E5404" s="6" t="s">
        <v>2098</v>
      </c>
      <c r="F5404" s="5">
        <f>decoded[[#This Row],[FRT_DEC]]-B5403</f>
        <v>12</v>
      </c>
      <c r="G5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INFO]]))),G5403)</f>
        <v>135</v>
      </c>
    </row>
    <row r="5405" spans="1:7" x14ac:dyDescent="0.25">
      <c r="A5405" s="4" t="s">
        <v>6136</v>
      </c>
      <c r="B5405" s="5">
        <v>335694282228</v>
      </c>
      <c r="C5405" s="4" t="s">
        <v>14089</v>
      </c>
      <c r="D5405" s="4" t="s">
        <v>72</v>
      </c>
      <c r="E5405" s="6" t="s">
        <v>2099</v>
      </c>
      <c r="F5405" s="5">
        <f>decoded[[#This Row],[FRT_DEC]]-B5404</f>
        <v>15</v>
      </c>
      <c r="G5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INFO]]))),G5404)</f>
        <v>135</v>
      </c>
    </row>
    <row r="5406" spans="1:7" x14ac:dyDescent="0.25">
      <c r="A5406" s="4" t="s">
        <v>6137</v>
      </c>
      <c r="B5406" s="5">
        <v>335694282249</v>
      </c>
      <c r="C5406" s="4" t="s">
        <v>14090</v>
      </c>
      <c r="D5406" s="4" t="s">
        <v>1099</v>
      </c>
      <c r="E5406" s="6" t="s">
        <v>2100</v>
      </c>
      <c r="F5406" s="5">
        <f>decoded[[#This Row],[FRT_DEC]]-B5405</f>
        <v>21</v>
      </c>
      <c r="G5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INFO]]))),G5405)</f>
        <v>135</v>
      </c>
    </row>
    <row r="5407" spans="1:7" x14ac:dyDescent="0.25">
      <c r="A5407" s="4" t="s">
        <v>6138</v>
      </c>
      <c r="B5407" s="5">
        <v>335694282254</v>
      </c>
      <c r="C5407" s="4" t="s">
        <v>14091</v>
      </c>
      <c r="D5407" s="4" t="s">
        <v>72</v>
      </c>
      <c r="E5407" s="6" t="s">
        <v>2101</v>
      </c>
      <c r="F5407" s="5">
        <f>decoded[[#This Row],[FRT_DEC]]-B5406</f>
        <v>5</v>
      </c>
      <c r="G5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INFO]]))),G5406)</f>
        <v>135</v>
      </c>
    </row>
    <row r="5408" spans="1:7" x14ac:dyDescent="0.25">
      <c r="A5408" s="4" t="s">
        <v>6139</v>
      </c>
      <c r="B5408" s="5">
        <v>335694282276</v>
      </c>
      <c r="C5408" s="4" t="s">
        <v>14092</v>
      </c>
      <c r="D5408" s="4" t="s">
        <v>1099</v>
      </c>
      <c r="E5408" s="6" t="s">
        <v>2102</v>
      </c>
      <c r="F5408" s="5">
        <f>decoded[[#This Row],[FRT_DEC]]-B5407</f>
        <v>22</v>
      </c>
      <c r="G5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INFO]]))),G5407)</f>
        <v>135</v>
      </c>
    </row>
    <row r="5409" spans="1:7" x14ac:dyDescent="0.25">
      <c r="A5409" s="4" t="s">
        <v>6140</v>
      </c>
      <c r="B5409" s="5">
        <v>335694282281</v>
      </c>
      <c r="C5409" s="4" t="s">
        <v>14093</v>
      </c>
      <c r="D5409" s="4" t="s">
        <v>72</v>
      </c>
      <c r="E5409" s="6" t="s">
        <v>2103</v>
      </c>
      <c r="F5409" s="5">
        <f>decoded[[#This Row],[FRT_DEC]]-B5408</f>
        <v>5</v>
      </c>
      <c r="G5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INFO]]))),G5408)</f>
        <v>135</v>
      </c>
    </row>
    <row r="5410" spans="1:7" x14ac:dyDescent="0.25">
      <c r="A5410" s="4" t="s">
        <v>6141</v>
      </c>
      <c r="B5410" s="5">
        <v>335694282297</v>
      </c>
      <c r="C5410" s="4" t="s">
        <v>14094</v>
      </c>
      <c r="D5410" s="4" t="s">
        <v>40</v>
      </c>
      <c r="E5410" s="6" t="s">
        <v>2042</v>
      </c>
      <c r="F5410" s="5">
        <f>decoded[[#This Row],[FRT_DEC]]-B5409</f>
        <v>16</v>
      </c>
      <c r="G5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INFO]]))),G5409)</f>
        <v>135</v>
      </c>
    </row>
    <row r="5411" spans="1:7" x14ac:dyDescent="0.25">
      <c r="A5411" s="4" t="s">
        <v>6142</v>
      </c>
      <c r="B5411" s="5">
        <v>335694282300</v>
      </c>
      <c r="C5411" s="4" t="s">
        <v>14095</v>
      </c>
      <c r="D5411" s="4" t="s">
        <v>2043</v>
      </c>
      <c r="E5411" s="6" t="s">
        <v>14096</v>
      </c>
      <c r="F5411" s="5">
        <f>decoded[[#This Row],[FRT_DEC]]-B5410</f>
        <v>3</v>
      </c>
      <c r="G5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INFO]]))),G5410)</f>
        <v>135</v>
      </c>
    </row>
    <row r="5412" spans="1:7" ht="30" x14ac:dyDescent="0.25">
      <c r="A5412" s="4" t="s">
        <v>6143</v>
      </c>
      <c r="B5412" s="5">
        <v>335694282321</v>
      </c>
      <c r="C5412" s="4" t="s">
        <v>14097</v>
      </c>
      <c r="D5412" s="4" t="s">
        <v>241</v>
      </c>
      <c r="E5412" s="6" t="s">
        <v>2111</v>
      </c>
      <c r="F5412" s="5">
        <f>decoded[[#This Row],[FRT_DEC]]-B5411</f>
        <v>21</v>
      </c>
      <c r="G5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INFO]]))),G5411)</f>
        <v>135</v>
      </c>
    </row>
    <row r="5413" spans="1:7" x14ac:dyDescent="0.25">
      <c r="A5413" s="4" t="s">
        <v>6144</v>
      </c>
      <c r="B5413" s="5">
        <v>335694282324</v>
      </c>
      <c r="C5413" s="4" t="s">
        <v>14098</v>
      </c>
      <c r="D5413" s="4" t="s">
        <v>243</v>
      </c>
      <c r="E5413" s="6" t="s">
        <v>3939</v>
      </c>
      <c r="F5413" s="5">
        <f>decoded[[#This Row],[FRT_DEC]]-B5412</f>
        <v>3</v>
      </c>
      <c r="G5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INFO]]))),G5412)</f>
        <v>135</v>
      </c>
    </row>
    <row r="5414" spans="1:7" x14ac:dyDescent="0.25">
      <c r="A5414" s="4" t="s">
        <v>6145</v>
      </c>
      <c r="B5414" s="5">
        <v>335694282377</v>
      </c>
      <c r="C5414" s="4" t="s">
        <v>14099</v>
      </c>
      <c r="D5414" s="4" t="s">
        <v>40</v>
      </c>
      <c r="E5414" s="6" t="s">
        <v>44</v>
      </c>
      <c r="F5414" s="5">
        <f>decoded[[#This Row],[FRT_DEC]]-B5413</f>
        <v>53</v>
      </c>
      <c r="G5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INFO]]))),G5413)</f>
        <v>135</v>
      </c>
    </row>
    <row r="5415" spans="1:7" x14ac:dyDescent="0.25">
      <c r="A5415" s="4" t="s">
        <v>6146</v>
      </c>
      <c r="B5415" s="5">
        <v>335694282383</v>
      </c>
      <c r="C5415" s="4" t="s">
        <v>14100</v>
      </c>
      <c r="D5415" s="4" t="s">
        <v>246</v>
      </c>
      <c r="E5415" s="6" t="s">
        <v>14101</v>
      </c>
      <c r="F5415" s="5">
        <f>decoded[[#This Row],[FRT_DEC]]-B5414</f>
        <v>6</v>
      </c>
      <c r="G5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INFO]]))),G5414)</f>
        <v>135</v>
      </c>
    </row>
    <row r="5416" spans="1:7" x14ac:dyDescent="0.25">
      <c r="A5416" s="4" t="s">
        <v>6147</v>
      </c>
      <c r="B5416" s="5">
        <v>335694282389</v>
      </c>
      <c r="C5416" s="4" t="s">
        <v>14102</v>
      </c>
      <c r="D5416" s="4" t="s">
        <v>1099</v>
      </c>
      <c r="E5416" s="6" t="s">
        <v>2104</v>
      </c>
      <c r="F5416" s="5">
        <f>decoded[[#This Row],[FRT_DEC]]-B5415</f>
        <v>6</v>
      </c>
      <c r="G5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INFO]]))),G5415)</f>
        <v>135</v>
      </c>
    </row>
    <row r="5417" spans="1:7" x14ac:dyDescent="0.25">
      <c r="A5417" s="4" t="s">
        <v>6148</v>
      </c>
      <c r="B5417" s="5">
        <v>335694282396</v>
      </c>
      <c r="C5417" s="4" t="s">
        <v>14103</v>
      </c>
      <c r="D5417" s="4" t="s">
        <v>1099</v>
      </c>
      <c r="E5417" s="6" t="s">
        <v>2105</v>
      </c>
      <c r="F5417" s="5">
        <f>decoded[[#This Row],[FRT_DEC]]-B5416</f>
        <v>7</v>
      </c>
      <c r="G5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INFO]]))),G5416)</f>
        <v>135</v>
      </c>
    </row>
    <row r="5418" spans="1:7" x14ac:dyDescent="0.25">
      <c r="A5418" s="4" t="s">
        <v>6149</v>
      </c>
      <c r="B5418" s="5">
        <v>335694282409</v>
      </c>
      <c r="C5418" s="4" t="s">
        <v>14104</v>
      </c>
      <c r="D5418" s="4" t="s">
        <v>72</v>
      </c>
      <c r="E5418" s="6" t="s">
        <v>2092</v>
      </c>
      <c r="F5418" s="5">
        <f>decoded[[#This Row],[FRT_DEC]]-B5417</f>
        <v>13</v>
      </c>
      <c r="G5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INFO]]))),G5417)</f>
        <v>135</v>
      </c>
    </row>
    <row r="5419" spans="1:7" x14ac:dyDescent="0.25">
      <c r="A5419" s="4" t="s">
        <v>6150</v>
      </c>
      <c r="B5419" s="5">
        <v>335694282741</v>
      </c>
      <c r="C5419" s="4" t="s">
        <v>14105</v>
      </c>
      <c r="D5419" s="4" t="s">
        <v>2045</v>
      </c>
      <c r="E5419" s="6" t="s">
        <v>8170</v>
      </c>
      <c r="F5419" s="5">
        <f>decoded[[#This Row],[FRT_DEC]]-B5418</f>
        <v>332</v>
      </c>
      <c r="G5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INFO]]))),G5418)</f>
        <v>135</v>
      </c>
    </row>
    <row r="5420" spans="1:7" x14ac:dyDescent="0.25">
      <c r="A5420" s="4" t="s">
        <v>6151</v>
      </c>
      <c r="B5420" s="5">
        <v>335694282914</v>
      </c>
      <c r="C5420" s="4" t="s">
        <v>14106</v>
      </c>
      <c r="D5420" s="4" t="s">
        <v>249</v>
      </c>
      <c r="E5420" s="6" t="s">
        <v>7798</v>
      </c>
      <c r="F5420" s="5">
        <f>decoded[[#This Row],[FRT_DEC]]-B5419</f>
        <v>173</v>
      </c>
      <c r="G5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INFO]]))),G5419)</f>
        <v>135</v>
      </c>
    </row>
    <row r="5421" spans="1:7" x14ac:dyDescent="0.25">
      <c r="A5421" s="4" t="s">
        <v>6152</v>
      </c>
      <c r="B5421" s="5">
        <v>335694282934</v>
      </c>
      <c r="C5421" s="4" t="s">
        <v>14107</v>
      </c>
      <c r="D5421" s="4" t="s">
        <v>1099</v>
      </c>
      <c r="E5421" s="6" t="s">
        <v>2093</v>
      </c>
      <c r="F5421" s="5">
        <f>decoded[[#This Row],[FRT_DEC]]-B5420</f>
        <v>20</v>
      </c>
      <c r="G5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INFO]]))),G5420)</f>
        <v>135</v>
      </c>
    </row>
    <row r="5422" spans="1:7" x14ac:dyDescent="0.25">
      <c r="A5422" s="4" t="s">
        <v>6153</v>
      </c>
      <c r="B5422" s="5">
        <v>335694282940</v>
      </c>
      <c r="C5422" s="4" t="s">
        <v>14108</v>
      </c>
      <c r="D5422" s="4" t="s">
        <v>1099</v>
      </c>
      <c r="E5422" s="6" t="s">
        <v>2106</v>
      </c>
      <c r="F5422" s="5">
        <f>decoded[[#This Row],[FRT_DEC]]-B5421</f>
        <v>6</v>
      </c>
      <c r="G5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INFO]]))),G5421)</f>
        <v>135</v>
      </c>
    </row>
    <row r="5423" spans="1:7" x14ac:dyDescent="0.25">
      <c r="A5423" s="4" t="s">
        <v>6154</v>
      </c>
      <c r="B5423" s="5">
        <v>335694282952</v>
      </c>
      <c r="C5423" s="4" t="s">
        <v>14109</v>
      </c>
      <c r="D5423" s="4" t="s">
        <v>40</v>
      </c>
      <c r="E5423" s="6" t="s">
        <v>328</v>
      </c>
      <c r="F5423" s="5">
        <f>decoded[[#This Row],[FRT_DEC]]-B5422</f>
        <v>12</v>
      </c>
      <c r="G5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INFO]]))),G5422)</f>
        <v>135</v>
      </c>
    </row>
    <row r="5424" spans="1:7" x14ac:dyDescent="0.25">
      <c r="A5424" s="4" t="s">
        <v>6155</v>
      </c>
      <c r="B5424" s="5">
        <v>335694282955</v>
      </c>
      <c r="C5424" s="4" t="s">
        <v>14110</v>
      </c>
      <c r="D5424" s="4" t="s">
        <v>330</v>
      </c>
      <c r="E5424" s="6" t="s">
        <v>14111</v>
      </c>
      <c r="F5424" s="5">
        <f>decoded[[#This Row],[FRT_DEC]]-B5423</f>
        <v>3</v>
      </c>
      <c r="G5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INFO]]))),G5423)</f>
        <v>135</v>
      </c>
    </row>
    <row r="5425" spans="1:7" x14ac:dyDescent="0.25">
      <c r="A5425" s="4" t="s">
        <v>6156</v>
      </c>
      <c r="B5425" s="5">
        <v>335694282976</v>
      </c>
      <c r="C5425" s="4" t="s">
        <v>14112</v>
      </c>
      <c r="D5425" s="4" t="s">
        <v>40</v>
      </c>
      <c r="E5425" s="6" t="s">
        <v>724</v>
      </c>
      <c r="F5425" s="5">
        <f>decoded[[#This Row],[FRT_DEC]]-B5424</f>
        <v>21</v>
      </c>
      <c r="G5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INFO]]))),G5424)</f>
        <v>135</v>
      </c>
    </row>
    <row r="5426" spans="1:7" x14ac:dyDescent="0.25">
      <c r="A5426" s="4" t="s">
        <v>6157</v>
      </c>
      <c r="B5426" s="5">
        <v>335694282997</v>
      </c>
      <c r="C5426" s="4" t="s">
        <v>14113</v>
      </c>
      <c r="D5426" s="4" t="s">
        <v>40</v>
      </c>
      <c r="E5426" s="6" t="s">
        <v>45</v>
      </c>
      <c r="F5426" s="5">
        <f>decoded[[#This Row],[FRT_DEC]]-B5425</f>
        <v>21</v>
      </c>
      <c r="G5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INFO]]))),G5425)</f>
        <v>135</v>
      </c>
    </row>
    <row r="5427" spans="1:7" x14ac:dyDescent="0.25">
      <c r="A5427" s="4" t="s">
        <v>6158</v>
      </c>
      <c r="B5427" s="5">
        <v>335694283001</v>
      </c>
      <c r="C5427" s="4" t="s">
        <v>14114</v>
      </c>
      <c r="D5427" s="4" t="s">
        <v>46</v>
      </c>
      <c r="E5427" s="6" t="s">
        <v>6961</v>
      </c>
      <c r="F5427" s="5">
        <f>decoded[[#This Row],[FRT_DEC]]-B5426</f>
        <v>4</v>
      </c>
      <c r="G5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INFO]]))),G5426)</f>
        <v>135</v>
      </c>
    </row>
    <row r="5428" spans="1:7" x14ac:dyDescent="0.25">
      <c r="A5428" s="4" t="s">
        <v>6159</v>
      </c>
      <c r="B5428" s="5">
        <v>335694283010</v>
      </c>
      <c r="C5428" s="4" t="s">
        <v>14115</v>
      </c>
      <c r="D5428" s="4" t="s">
        <v>72</v>
      </c>
      <c r="E5428" s="6" t="s">
        <v>3683</v>
      </c>
      <c r="F5428" s="5">
        <f>decoded[[#This Row],[FRT_DEC]]-B5427</f>
        <v>9</v>
      </c>
      <c r="G5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INFO]]))),G5427)</f>
        <v>135</v>
      </c>
    </row>
    <row r="5429" spans="1:7" x14ac:dyDescent="0.25">
      <c r="A5429" s="4" t="s">
        <v>6160</v>
      </c>
      <c r="B5429" s="5">
        <v>335694283014</v>
      </c>
      <c r="C5429" s="4" t="s">
        <v>14116</v>
      </c>
      <c r="D5429" s="4" t="s">
        <v>72</v>
      </c>
      <c r="E5429" s="6" t="s">
        <v>2088</v>
      </c>
      <c r="F5429" s="5">
        <f>decoded[[#This Row],[FRT_DEC]]-B5428</f>
        <v>4</v>
      </c>
      <c r="G5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INFO]]))),G5428)</f>
        <v>135</v>
      </c>
    </row>
    <row r="5430" spans="1:7" x14ac:dyDescent="0.25">
      <c r="A5430" s="4" t="s">
        <v>6161</v>
      </c>
      <c r="B5430" s="5">
        <v>335694283029</v>
      </c>
      <c r="C5430" s="4" t="s">
        <v>14117</v>
      </c>
      <c r="D5430" s="4" t="s">
        <v>72</v>
      </c>
      <c r="E5430" s="6" t="s">
        <v>2107</v>
      </c>
      <c r="F5430" s="5">
        <f>decoded[[#This Row],[FRT_DEC]]-B5429</f>
        <v>15</v>
      </c>
      <c r="G5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INFO]]))),G5429)</f>
        <v>135</v>
      </c>
    </row>
    <row r="5431" spans="1:7" x14ac:dyDescent="0.25">
      <c r="A5431" s="4" t="s">
        <v>6162</v>
      </c>
      <c r="B5431" s="5">
        <v>335694283781</v>
      </c>
      <c r="C5431" s="4" t="s">
        <v>14118</v>
      </c>
      <c r="D5431" s="4" t="s">
        <v>7938</v>
      </c>
      <c r="E5431" s="6" t="s">
        <v>8184</v>
      </c>
      <c r="F5431" s="5">
        <f>decoded[[#This Row],[FRT_DEC]]-B5430</f>
        <v>752</v>
      </c>
      <c r="G5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INFO]]))),G5430)</f>
        <v>135</v>
      </c>
    </row>
    <row r="5432" spans="1:7" x14ac:dyDescent="0.25">
      <c r="A5432" s="4" t="s">
        <v>6163</v>
      </c>
      <c r="B5432" s="5">
        <v>335694284273</v>
      </c>
      <c r="C5432" s="4" t="s">
        <v>14119</v>
      </c>
      <c r="D5432" s="4" t="s">
        <v>7842</v>
      </c>
      <c r="E5432" s="6" t="s">
        <v>7989</v>
      </c>
      <c r="F5432" s="5">
        <f>decoded[[#This Row],[FRT_DEC]]-B5431</f>
        <v>492</v>
      </c>
      <c r="G5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INFO]]))),G5431)</f>
        <v>135</v>
      </c>
    </row>
    <row r="5433" spans="1:7" x14ac:dyDescent="0.25">
      <c r="A5433" s="4" t="s">
        <v>6164</v>
      </c>
      <c r="B5433" s="5">
        <v>335694284280</v>
      </c>
      <c r="C5433" s="4" t="s">
        <v>14120</v>
      </c>
      <c r="D5433" s="4" t="s">
        <v>2044</v>
      </c>
      <c r="E5433" s="6" t="s">
        <v>3931</v>
      </c>
      <c r="F5433" s="5">
        <f>decoded[[#This Row],[FRT_DEC]]-B5432</f>
        <v>7</v>
      </c>
      <c r="G5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INFO]]))),G5432)</f>
        <v>135</v>
      </c>
    </row>
    <row r="5434" spans="1:7" x14ac:dyDescent="0.25">
      <c r="A5434" s="4" t="s">
        <v>6165</v>
      </c>
      <c r="B5434" s="5">
        <v>335694284285</v>
      </c>
      <c r="C5434" s="4" t="s">
        <v>14121</v>
      </c>
      <c r="D5434" s="4" t="s">
        <v>7938</v>
      </c>
      <c r="E5434" s="6" t="s">
        <v>7991</v>
      </c>
      <c r="F5434" s="5">
        <f>decoded[[#This Row],[FRT_DEC]]-B5433</f>
        <v>5</v>
      </c>
      <c r="G5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INFO]]))),G5433)</f>
        <v>135</v>
      </c>
    </row>
    <row r="5435" spans="1:7" x14ac:dyDescent="0.25">
      <c r="A5435" s="4" t="s">
        <v>6166</v>
      </c>
      <c r="B5435" s="5">
        <v>335694291697</v>
      </c>
      <c r="C5435" s="4" t="s">
        <v>14122</v>
      </c>
      <c r="D5435" s="4" t="s">
        <v>7842</v>
      </c>
      <c r="E5435" s="6" t="s">
        <v>7945</v>
      </c>
      <c r="F5435" s="5">
        <f>decoded[[#This Row],[FRT_DEC]]-B5434</f>
        <v>7412</v>
      </c>
      <c r="G5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INFO]]))),G5434)</f>
        <v>135</v>
      </c>
    </row>
    <row r="5436" spans="1:7" x14ac:dyDescent="0.25">
      <c r="A5436" s="4" t="s">
        <v>6167</v>
      </c>
      <c r="B5436" s="5">
        <v>335694291704</v>
      </c>
      <c r="C5436" s="4" t="s">
        <v>14123</v>
      </c>
      <c r="D5436" s="4" t="s">
        <v>7938</v>
      </c>
      <c r="E5436" s="6" t="s">
        <v>7947</v>
      </c>
      <c r="F5436" s="5">
        <f>decoded[[#This Row],[FRT_DEC]]-B5435</f>
        <v>7</v>
      </c>
      <c r="G5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INFO]]))),G5435)</f>
        <v>135</v>
      </c>
    </row>
    <row r="5437" spans="1:7" x14ac:dyDescent="0.25">
      <c r="A5437" s="4" t="s">
        <v>6168</v>
      </c>
      <c r="B5437" s="5">
        <v>335694292766</v>
      </c>
      <c r="C5437" s="4" t="s">
        <v>14124</v>
      </c>
      <c r="D5437" s="4" t="s">
        <v>7842</v>
      </c>
      <c r="E5437" s="6" t="s">
        <v>7936</v>
      </c>
      <c r="F5437" s="5">
        <f>decoded[[#This Row],[FRT_DEC]]-B5436</f>
        <v>1062</v>
      </c>
      <c r="G5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INFO]]))),G5436)</f>
        <v>135</v>
      </c>
    </row>
    <row r="5438" spans="1:7" x14ac:dyDescent="0.25">
      <c r="A5438" s="4" t="s">
        <v>6169</v>
      </c>
      <c r="B5438" s="5">
        <v>335694293505</v>
      </c>
      <c r="C5438" s="4" t="s">
        <v>14125</v>
      </c>
      <c r="D5438" s="4" t="s">
        <v>7938</v>
      </c>
      <c r="E5438" s="6" t="s">
        <v>7939</v>
      </c>
      <c r="F5438" s="5">
        <f>decoded[[#This Row],[FRT_DEC]]-B5437</f>
        <v>739</v>
      </c>
      <c r="G5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INFO]]))),G5437)</f>
        <v>135</v>
      </c>
    </row>
    <row r="5439" spans="1:7" x14ac:dyDescent="0.25">
      <c r="A5439" s="4" t="s">
        <v>6170</v>
      </c>
      <c r="B5439" s="5">
        <v>335694294722</v>
      </c>
      <c r="C5439" s="4" t="s">
        <v>14126</v>
      </c>
      <c r="D5439" s="4" t="s">
        <v>7842</v>
      </c>
      <c r="E5439" s="6" t="s">
        <v>7989</v>
      </c>
      <c r="F5439" s="5">
        <f>decoded[[#This Row],[FRT_DEC]]-B5438</f>
        <v>1217</v>
      </c>
      <c r="G5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INFO]]))),G5438)</f>
        <v>135</v>
      </c>
    </row>
    <row r="5440" spans="1:7" x14ac:dyDescent="0.25">
      <c r="A5440" s="4" t="s">
        <v>6171</v>
      </c>
      <c r="B5440" s="5">
        <v>335694294728</v>
      </c>
      <c r="C5440" s="4" t="s">
        <v>14127</v>
      </c>
      <c r="D5440" s="4" t="s">
        <v>292</v>
      </c>
      <c r="E5440" s="6" t="s">
        <v>14128</v>
      </c>
      <c r="F5440" s="5">
        <f>decoded[[#This Row],[FRT_DEC]]-B5439</f>
        <v>6</v>
      </c>
      <c r="G5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INFO]]))),G5439)</f>
        <v>135</v>
      </c>
    </row>
    <row r="5441" spans="1:7" x14ac:dyDescent="0.25">
      <c r="A5441" s="4" t="s">
        <v>6172</v>
      </c>
      <c r="B5441" s="5">
        <v>335694294730</v>
      </c>
      <c r="C5441" s="4" t="s">
        <v>14129</v>
      </c>
      <c r="D5441" s="4" t="s">
        <v>216</v>
      </c>
      <c r="E5441" s="6" t="s">
        <v>3970</v>
      </c>
      <c r="F5441" s="5">
        <f>decoded[[#This Row],[FRT_DEC]]-B5440</f>
        <v>2</v>
      </c>
      <c r="G5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INFO]]))),G5440)</f>
        <v>135</v>
      </c>
    </row>
    <row r="5442" spans="1:7" x14ac:dyDescent="0.25">
      <c r="A5442" s="4" t="s">
        <v>6173</v>
      </c>
      <c r="B5442" s="5">
        <v>335694294779</v>
      </c>
      <c r="C5442" s="4" t="s">
        <v>14130</v>
      </c>
      <c r="D5442" s="4" t="s">
        <v>221</v>
      </c>
      <c r="E5442" s="6" t="s">
        <v>222</v>
      </c>
      <c r="F5442" s="5">
        <f>decoded[[#This Row],[FRT_DEC]]-B5441</f>
        <v>49</v>
      </c>
      <c r="G5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INFO]]))),G5441)</f>
        <v>135</v>
      </c>
    </row>
    <row r="5443" spans="1:7" x14ac:dyDescent="0.25">
      <c r="A5443" s="4" t="s">
        <v>6174</v>
      </c>
      <c r="B5443" s="5">
        <v>335694294793</v>
      </c>
      <c r="C5443" s="4" t="s">
        <v>14131</v>
      </c>
      <c r="D5443" s="4" t="s">
        <v>40</v>
      </c>
      <c r="E5443" s="6" t="s">
        <v>293</v>
      </c>
      <c r="F5443" s="5">
        <f>decoded[[#This Row],[FRT_DEC]]-B5442</f>
        <v>14</v>
      </c>
      <c r="G5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INFO]]))),G5442)</f>
        <v>135</v>
      </c>
    </row>
    <row r="5444" spans="1:7" x14ac:dyDescent="0.25">
      <c r="A5444" s="4" t="s">
        <v>6175</v>
      </c>
      <c r="B5444" s="5">
        <v>335694294799</v>
      </c>
      <c r="C5444" s="4" t="s">
        <v>14132</v>
      </c>
      <c r="D5444" s="4" t="s">
        <v>2045</v>
      </c>
      <c r="E5444" s="6" t="s">
        <v>8199</v>
      </c>
      <c r="F5444" s="5">
        <f>decoded[[#This Row],[FRT_DEC]]-B5443</f>
        <v>6</v>
      </c>
      <c r="G5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INFO]]))),G5443)</f>
        <v>135</v>
      </c>
    </row>
    <row r="5445" spans="1:7" x14ac:dyDescent="0.25">
      <c r="A5445" s="4" t="s">
        <v>6176</v>
      </c>
      <c r="B5445" s="5">
        <v>335694294802</v>
      </c>
      <c r="C5445" s="4" t="s">
        <v>14133</v>
      </c>
      <c r="D5445" s="4" t="s">
        <v>294</v>
      </c>
      <c r="E5445" s="6" t="s">
        <v>14134</v>
      </c>
      <c r="F5445" s="5">
        <f>decoded[[#This Row],[FRT_DEC]]-B5444</f>
        <v>3</v>
      </c>
      <c r="G5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INFO]]))),G5444)</f>
        <v>135</v>
      </c>
    </row>
    <row r="5446" spans="1:7" x14ac:dyDescent="0.25">
      <c r="A5446" s="4" t="s">
        <v>6177</v>
      </c>
      <c r="B5446" s="5">
        <v>335694294806</v>
      </c>
      <c r="C5446" s="4" t="s">
        <v>14135</v>
      </c>
      <c r="D5446" s="4" t="s">
        <v>7938</v>
      </c>
      <c r="E5446" s="6" t="s">
        <v>7991</v>
      </c>
      <c r="F5446" s="5">
        <f>decoded[[#This Row],[FRT_DEC]]-B5445</f>
        <v>4</v>
      </c>
      <c r="G5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INFO]]))),G5445)</f>
        <v>135</v>
      </c>
    </row>
    <row r="5447" spans="1:7" x14ac:dyDescent="0.25">
      <c r="A5447" s="4" t="s">
        <v>6178</v>
      </c>
      <c r="B5447" s="5">
        <v>335694295766</v>
      </c>
      <c r="C5447" s="4" t="s">
        <v>14136</v>
      </c>
      <c r="D5447" s="4" t="s">
        <v>7842</v>
      </c>
      <c r="E5447" s="6" t="s">
        <v>7993</v>
      </c>
      <c r="F5447" s="5">
        <f>decoded[[#This Row],[FRT_DEC]]-B5446</f>
        <v>960</v>
      </c>
      <c r="G5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INFO]]))),G5446)</f>
        <v>135</v>
      </c>
    </row>
    <row r="5448" spans="1:7" x14ac:dyDescent="0.25">
      <c r="A5448" s="4" t="s">
        <v>6179</v>
      </c>
      <c r="B5448" s="5">
        <v>335694295784</v>
      </c>
      <c r="C5448" s="4" t="s">
        <v>14137</v>
      </c>
      <c r="D5448" s="4" t="s">
        <v>1099</v>
      </c>
      <c r="E5448" s="6" t="s">
        <v>2081</v>
      </c>
      <c r="F5448" s="5">
        <f>decoded[[#This Row],[FRT_DEC]]-B5447</f>
        <v>18</v>
      </c>
      <c r="G5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INFO]]))),G5447)</f>
        <v>135</v>
      </c>
    </row>
    <row r="5449" spans="1:7" x14ac:dyDescent="0.25">
      <c r="A5449" s="4" t="s">
        <v>6180</v>
      </c>
      <c r="B5449" s="5">
        <v>335694295789</v>
      </c>
      <c r="C5449" s="4" t="s">
        <v>14138</v>
      </c>
      <c r="D5449" s="4" t="s">
        <v>1099</v>
      </c>
      <c r="E5449" s="6" t="s">
        <v>2089</v>
      </c>
      <c r="F5449" s="5">
        <f>decoded[[#This Row],[FRT_DEC]]-B5448</f>
        <v>5</v>
      </c>
      <c r="G5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INFO]]))),G5448)</f>
        <v>135</v>
      </c>
    </row>
    <row r="5450" spans="1:7" x14ac:dyDescent="0.25">
      <c r="A5450" s="4" t="s">
        <v>6181</v>
      </c>
      <c r="B5450" s="5">
        <v>335694295797</v>
      </c>
      <c r="C5450" s="4" t="s">
        <v>14139</v>
      </c>
      <c r="D5450" s="4" t="s">
        <v>72</v>
      </c>
      <c r="E5450" s="6" t="s">
        <v>2090</v>
      </c>
      <c r="F5450" s="5">
        <f>decoded[[#This Row],[FRT_DEC]]-B5449</f>
        <v>8</v>
      </c>
      <c r="G5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INFO]]))),G5449)</f>
        <v>135</v>
      </c>
    </row>
    <row r="5451" spans="1:7" x14ac:dyDescent="0.25">
      <c r="A5451" s="4" t="s">
        <v>6182</v>
      </c>
      <c r="B5451" s="5">
        <v>335694295812</v>
      </c>
      <c r="C5451" s="4" t="s">
        <v>14140</v>
      </c>
      <c r="D5451" s="4" t="s">
        <v>6</v>
      </c>
      <c r="E5451" s="6" t="s">
        <v>14141</v>
      </c>
      <c r="F5451" s="5">
        <f>decoded[[#This Row],[FRT_DEC]]-B5450</f>
        <v>15</v>
      </c>
      <c r="G5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INFO]]))),G5450)</f>
        <v>136</v>
      </c>
    </row>
    <row r="5452" spans="1:7" x14ac:dyDescent="0.25">
      <c r="A5452" s="4" t="s">
        <v>6183</v>
      </c>
      <c r="B5452" s="5">
        <v>335694295836</v>
      </c>
      <c r="C5452" s="4" t="s">
        <v>14142</v>
      </c>
      <c r="D5452" s="4" t="s">
        <v>72</v>
      </c>
      <c r="E5452" s="6" t="s">
        <v>2092</v>
      </c>
      <c r="F5452" s="5">
        <f>decoded[[#This Row],[FRT_DEC]]-B5451</f>
        <v>24</v>
      </c>
      <c r="G5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INFO]]))),G5451)</f>
        <v>136</v>
      </c>
    </row>
    <row r="5453" spans="1:7" x14ac:dyDescent="0.25">
      <c r="A5453" s="4" t="s">
        <v>6184</v>
      </c>
      <c r="B5453" s="5">
        <v>335694295873</v>
      </c>
      <c r="C5453" s="4" t="s">
        <v>14143</v>
      </c>
      <c r="D5453" s="4" t="s">
        <v>3671</v>
      </c>
      <c r="E5453" s="6" t="s">
        <v>14144</v>
      </c>
      <c r="F5453" s="5">
        <f>decoded[[#This Row],[FRT_DEC]]-B5452</f>
        <v>37</v>
      </c>
      <c r="G5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INFO]]))),G5452)</f>
        <v>136</v>
      </c>
    </row>
    <row r="5454" spans="1:7" x14ac:dyDescent="0.25">
      <c r="A5454" s="4" t="s">
        <v>6185</v>
      </c>
      <c r="B5454" s="5">
        <v>335694295876</v>
      </c>
      <c r="C5454" s="4" t="s">
        <v>14145</v>
      </c>
      <c r="D5454" s="4" t="s">
        <v>3671</v>
      </c>
      <c r="E5454" s="6" t="s">
        <v>7881</v>
      </c>
      <c r="F5454" s="5">
        <f>decoded[[#This Row],[FRT_DEC]]-B5453</f>
        <v>3</v>
      </c>
      <c r="G5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INFO]]))),G5453)</f>
        <v>136</v>
      </c>
    </row>
    <row r="5455" spans="1:7" x14ac:dyDescent="0.25">
      <c r="A5455" s="4" t="s">
        <v>6186</v>
      </c>
      <c r="B5455" s="5">
        <v>335694296787</v>
      </c>
      <c r="C5455" s="4" t="s">
        <v>14146</v>
      </c>
      <c r="D5455" s="4" t="s">
        <v>249</v>
      </c>
      <c r="E5455" s="6" t="s">
        <v>7871</v>
      </c>
      <c r="F5455" s="5">
        <f>decoded[[#This Row],[FRT_DEC]]-B5454</f>
        <v>911</v>
      </c>
      <c r="G5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INFO]]))),G5454)</f>
        <v>136</v>
      </c>
    </row>
    <row r="5456" spans="1:7" x14ac:dyDescent="0.25">
      <c r="A5456" s="4" t="s">
        <v>6187</v>
      </c>
      <c r="B5456" s="5">
        <v>335694296793</v>
      </c>
      <c r="C5456" s="4" t="s">
        <v>14147</v>
      </c>
      <c r="D5456" s="4" t="s">
        <v>7938</v>
      </c>
      <c r="E5456" s="6" t="s">
        <v>7998</v>
      </c>
      <c r="F5456" s="5">
        <f>decoded[[#This Row],[FRT_DEC]]-B5455</f>
        <v>6</v>
      </c>
      <c r="G5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INFO]]))),G5455)</f>
        <v>136</v>
      </c>
    </row>
    <row r="5457" spans="1:7" x14ac:dyDescent="0.25">
      <c r="A5457" s="4" t="s">
        <v>6188</v>
      </c>
      <c r="B5457" s="5">
        <v>335694300419</v>
      </c>
      <c r="C5457" s="4" t="s">
        <v>14148</v>
      </c>
      <c r="D5457" s="4" t="s">
        <v>5</v>
      </c>
      <c r="E5457" s="6" t="s">
        <v>14149</v>
      </c>
      <c r="F5457" s="5">
        <f>decoded[[#This Row],[FRT_DEC]]-B5456</f>
        <v>3626</v>
      </c>
      <c r="G5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INFO]]))),G5456)</f>
        <v>136</v>
      </c>
    </row>
    <row r="5458" spans="1:7" x14ac:dyDescent="0.25">
      <c r="A5458" s="4" t="s">
        <v>6189</v>
      </c>
      <c r="B5458" s="5">
        <v>335694300422</v>
      </c>
      <c r="C5458" s="4" t="s">
        <v>14150</v>
      </c>
      <c r="D5458" s="4" t="s">
        <v>5</v>
      </c>
      <c r="E5458" s="6" t="s">
        <v>7877</v>
      </c>
      <c r="F5458" s="5">
        <f>decoded[[#This Row],[FRT_DEC]]-B5457</f>
        <v>3</v>
      </c>
      <c r="G5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INFO]]))),G5457)</f>
        <v>136</v>
      </c>
    </row>
    <row r="5459" spans="1:7" x14ac:dyDescent="0.25">
      <c r="A5459" s="4" t="s">
        <v>6190</v>
      </c>
      <c r="B5459" s="5">
        <v>335694300424</v>
      </c>
      <c r="C5459" s="4" t="s">
        <v>14151</v>
      </c>
      <c r="D5459" s="4" t="s">
        <v>3686</v>
      </c>
      <c r="E5459" s="6" t="s">
        <v>14152</v>
      </c>
      <c r="F5459" s="5">
        <f>decoded[[#This Row],[FRT_DEC]]-B5458</f>
        <v>2</v>
      </c>
      <c r="G5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INFO]]))),G5458)</f>
        <v>136</v>
      </c>
    </row>
    <row r="5460" spans="1:7" x14ac:dyDescent="0.25">
      <c r="A5460" s="4" t="s">
        <v>6191</v>
      </c>
      <c r="B5460" s="5">
        <v>335694300427</v>
      </c>
      <c r="C5460" s="4" t="s">
        <v>14153</v>
      </c>
      <c r="D5460" s="4" t="s">
        <v>3686</v>
      </c>
      <c r="E5460" s="6" t="s">
        <v>7878</v>
      </c>
      <c r="F5460" s="5">
        <f>decoded[[#This Row],[FRT_DEC]]-B5459</f>
        <v>3</v>
      </c>
      <c r="G5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INFO]]))),G5459)</f>
        <v>136</v>
      </c>
    </row>
    <row r="5461" spans="1:7" x14ac:dyDescent="0.25">
      <c r="A5461" s="4" t="s">
        <v>6192</v>
      </c>
      <c r="B5461" s="5">
        <v>335694300434</v>
      </c>
      <c r="C5461" s="4" t="s">
        <v>14154</v>
      </c>
      <c r="D5461" s="4" t="s">
        <v>7842</v>
      </c>
      <c r="E5461" s="6" t="s">
        <v>8006</v>
      </c>
      <c r="F5461" s="5">
        <f>decoded[[#This Row],[FRT_DEC]]-B5460</f>
        <v>7</v>
      </c>
      <c r="G5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INFO]]))),G5460)</f>
        <v>136</v>
      </c>
    </row>
    <row r="5462" spans="1:7" x14ac:dyDescent="0.25">
      <c r="A5462" s="4" t="s">
        <v>6193</v>
      </c>
      <c r="B5462" s="5">
        <v>335694300445</v>
      </c>
      <c r="C5462" s="4" t="s">
        <v>14155</v>
      </c>
      <c r="D5462" s="4" t="s">
        <v>241</v>
      </c>
      <c r="E5462" s="6" t="s">
        <v>2110</v>
      </c>
      <c r="F5462" s="5">
        <f>decoded[[#This Row],[FRT_DEC]]-B5461</f>
        <v>11</v>
      </c>
      <c r="G5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INFO]]))),G5461)</f>
        <v>136</v>
      </c>
    </row>
    <row r="5463" spans="1:7" x14ac:dyDescent="0.25">
      <c r="A5463" s="4" t="s">
        <v>6194</v>
      </c>
      <c r="B5463" s="5">
        <v>335694300449</v>
      </c>
      <c r="C5463" s="4" t="s">
        <v>14156</v>
      </c>
      <c r="D5463" s="4" t="s">
        <v>243</v>
      </c>
      <c r="E5463" s="6" t="s">
        <v>3984</v>
      </c>
      <c r="F5463" s="5">
        <f>decoded[[#This Row],[FRT_DEC]]-B5462</f>
        <v>4</v>
      </c>
      <c r="G5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INFO]]))),G5462)</f>
        <v>136</v>
      </c>
    </row>
    <row r="5464" spans="1:7" x14ac:dyDescent="0.25">
      <c r="A5464" s="4" t="s">
        <v>6195</v>
      </c>
      <c r="B5464" s="5">
        <v>335694300454</v>
      </c>
      <c r="C5464" s="4" t="s">
        <v>14157</v>
      </c>
      <c r="D5464" s="4" t="s">
        <v>1099</v>
      </c>
      <c r="E5464" s="6" t="s">
        <v>2093</v>
      </c>
      <c r="F5464" s="5">
        <f>decoded[[#This Row],[FRT_DEC]]-B5463</f>
        <v>5</v>
      </c>
      <c r="G5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INFO]]))),G5463)</f>
        <v>136</v>
      </c>
    </row>
    <row r="5465" spans="1:7" x14ac:dyDescent="0.25">
      <c r="A5465" s="4" t="s">
        <v>6196</v>
      </c>
      <c r="B5465" s="5">
        <v>335694300459</v>
      </c>
      <c r="C5465" s="4" t="s">
        <v>14158</v>
      </c>
      <c r="D5465" s="4" t="s">
        <v>72</v>
      </c>
      <c r="E5465" s="6" t="s">
        <v>2094</v>
      </c>
      <c r="F5465" s="5">
        <f>decoded[[#This Row],[FRT_DEC]]-B5464</f>
        <v>5</v>
      </c>
      <c r="G5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INFO]]))),G5464)</f>
        <v>136</v>
      </c>
    </row>
    <row r="5466" spans="1:7" x14ac:dyDescent="0.25">
      <c r="A5466" s="4" t="s">
        <v>6197</v>
      </c>
      <c r="B5466" s="5">
        <v>335694300465</v>
      </c>
      <c r="C5466" s="4" t="s">
        <v>14159</v>
      </c>
      <c r="D5466" s="4" t="s">
        <v>72</v>
      </c>
      <c r="E5466" s="6" t="s">
        <v>2095</v>
      </c>
      <c r="F5466" s="5">
        <f>decoded[[#This Row],[FRT_DEC]]-B5465</f>
        <v>6</v>
      </c>
      <c r="G5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INFO]]))),G5465)</f>
        <v>136</v>
      </c>
    </row>
    <row r="5467" spans="1:7" x14ac:dyDescent="0.25">
      <c r="A5467" s="4" t="s">
        <v>6198</v>
      </c>
      <c r="B5467" s="5">
        <v>335694300476</v>
      </c>
      <c r="C5467" s="4" t="s">
        <v>14160</v>
      </c>
      <c r="D5467" s="4" t="s">
        <v>246</v>
      </c>
      <c r="E5467" s="6" t="s">
        <v>14161</v>
      </c>
      <c r="F5467" s="5">
        <f>decoded[[#This Row],[FRT_DEC]]-B5466</f>
        <v>11</v>
      </c>
      <c r="G5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INFO]]))),G5466)</f>
        <v>136</v>
      </c>
    </row>
    <row r="5468" spans="1:7" x14ac:dyDescent="0.25">
      <c r="A5468" s="4" t="s">
        <v>6199</v>
      </c>
      <c r="B5468" s="5">
        <v>335694300480</v>
      </c>
      <c r="C5468" s="4" t="s">
        <v>14162</v>
      </c>
      <c r="D5468" s="4" t="s">
        <v>7938</v>
      </c>
      <c r="E5468" s="6" t="s">
        <v>8012</v>
      </c>
      <c r="F5468" s="5">
        <f>decoded[[#This Row],[FRT_DEC]]-B5467</f>
        <v>4</v>
      </c>
      <c r="G5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INFO]]))),G5467)</f>
        <v>136</v>
      </c>
    </row>
    <row r="5469" spans="1:7" x14ac:dyDescent="0.25">
      <c r="A5469" s="4" t="s">
        <v>6200</v>
      </c>
      <c r="B5469" s="5">
        <v>335694300875</v>
      </c>
      <c r="C5469" s="4" t="s">
        <v>14163</v>
      </c>
      <c r="D5469" s="4" t="s">
        <v>7842</v>
      </c>
      <c r="E5469" s="6" t="s">
        <v>8130</v>
      </c>
      <c r="F5469" s="5">
        <f>decoded[[#This Row],[FRT_DEC]]-B5468</f>
        <v>395</v>
      </c>
      <c r="G5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INFO]]))),G5468)</f>
        <v>136</v>
      </c>
    </row>
    <row r="5470" spans="1:7" x14ac:dyDescent="0.25">
      <c r="A5470" s="4" t="s">
        <v>6201</v>
      </c>
      <c r="B5470" s="5">
        <v>335694300883</v>
      </c>
      <c r="C5470" s="4" t="s">
        <v>14164</v>
      </c>
      <c r="D5470" s="4" t="s">
        <v>1099</v>
      </c>
      <c r="E5470" s="6" t="s">
        <v>2096</v>
      </c>
      <c r="F5470" s="5">
        <f>decoded[[#This Row],[FRT_DEC]]-B5469</f>
        <v>8</v>
      </c>
      <c r="G5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INFO]]))),G5469)</f>
        <v>136</v>
      </c>
    </row>
    <row r="5471" spans="1:7" x14ac:dyDescent="0.25">
      <c r="A5471" s="4" t="s">
        <v>6202</v>
      </c>
      <c r="B5471" s="5">
        <v>335694300888</v>
      </c>
      <c r="C5471" s="4" t="s">
        <v>14165</v>
      </c>
      <c r="D5471" s="4" t="s">
        <v>72</v>
      </c>
      <c r="E5471" s="6" t="s">
        <v>2097</v>
      </c>
      <c r="F5471" s="5">
        <f>decoded[[#This Row],[FRT_DEC]]-B5470</f>
        <v>5</v>
      </c>
      <c r="G5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INFO]]))),G5470)</f>
        <v>136</v>
      </c>
    </row>
    <row r="5472" spans="1:7" x14ac:dyDescent="0.25">
      <c r="A5472" s="4" t="s">
        <v>6203</v>
      </c>
      <c r="B5472" s="5">
        <v>335694300900</v>
      </c>
      <c r="C5472" s="4" t="s">
        <v>14166</v>
      </c>
      <c r="D5472" s="4" t="s">
        <v>3672</v>
      </c>
      <c r="E5472" s="6" t="s">
        <v>3995</v>
      </c>
      <c r="F5472" s="5">
        <f>decoded[[#This Row],[FRT_DEC]]-B5471</f>
        <v>12</v>
      </c>
      <c r="G5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INFO]]))),G5471)</f>
        <v>136</v>
      </c>
    </row>
    <row r="5473" spans="1:7" x14ac:dyDescent="0.25">
      <c r="A5473" s="4" t="s">
        <v>6204</v>
      </c>
      <c r="B5473" s="5">
        <v>335694301638</v>
      </c>
      <c r="C5473" s="4" t="s">
        <v>14167</v>
      </c>
      <c r="D5473" s="4" t="s">
        <v>262</v>
      </c>
      <c r="E5473" s="6" t="s">
        <v>3996</v>
      </c>
      <c r="F5473" s="5">
        <f>decoded[[#This Row],[FRT_DEC]]-B5472</f>
        <v>738</v>
      </c>
      <c r="G5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INFO]]))),G5472)</f>
        <v>136</v>
      </c>
    </row>
    <row r="5474" spans="1:7" x14ac:dyDescent="0.25">
      <c r="A5474" s="4" t="s">
        <v>6205</v>
      </c>
      <c r="B5474" s="5">
        <v>335694301643</v>
      </c>
      <c r="C5474" s="4" t="s">
        <v>14168</v>
      </c>
      <c r="D5474" s="4" t="s">
        <v>7938</v>
      </c>
      <c r="E5474" s="6" t="s">
        <v>8136</v>
      </c>
      <c r="F5474" s="5">
        <f>decoded[[#This Row],[FRT_DEC]]-B5473</f>
        <v>5</v>
      </c>
      <c r="G5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INFO]]))),G5473)</f>
        <v>136</v>
      </c>
    </row>
    <row r="5475" spans="1:7" x14ac:dyDescent="0.25">
      <c r="A5475" s="4" t="s">
        <v>6206</v>
      </c>
      <c r="B5475" s="5">
        <v>335694302976</v>
      </c>
      <c r="C5475" s="4" t="s">
        <v>14169</v>
      </c>
      <c r="D5475" s="4" t="s">
        <v>84</v>
      </c>
      <c r="E5475" s="6" t="s">
        <v>3977</v>
      </c>
      <c r="F5475" s="5">
        <f>decoded[[#This Row],[FRT_DEC]]-B5474</f>
        <v>1333</v>
      </c>
      <c r="G5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INFO]]))),G5474)</f>
        <v>136</v>
      </c>
    </row>
    <row r="5476" spans="1:7" x14ac:dyDescent="0.25">
      <c r="A5476" s="4" t="s">
        <v>6207</v>
      </c>
      <c r="B5476" s="5">
        <v>335694302979</v>
      </c>
      <c r="C5476" s="4" t="s">
        <v>14170</v>
      </c>
      <c r="D5476" s="4" t="s">
        <v>3684</v>
      </c>
      <c r="E5476" s="6" t="s">
        <v>14171</v>
      </c>
      <c r="F5476" s="5">
        <f>decoded[[#This Row],[FRT_DEC]]-B5475</f>
        <v>3</v>
      </c>
      <c r="G5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INFO]]))),G5475)</f>
        <v>136</v>
      </c>
    </row>
    <row r="5477" spans="1:7" x14ac:dyDescent="0.25">
      <c r="A5477" s="4" t="s">
        <v>6208</v>
      </c>
      <c r="B5477" s="5">
        <v>335694302983</v>
      </c>
      <c r="C5477" s="4" t="s">
        <v>14172</v>
      </c>
      <c r="D5477" s="4" t="s">
        <v>3684</v>
      </c>
      <c r="E5477" s="6" t="s">
        <v>7879</v>
      </c>
      <c r="F5477" s="5">
        <f>decoded[[#This Row],[FRT_DEC]]-B5476</f>
        <v>4</v>
      </c>
      <c r="G5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INFO]]))),G5476)</f>
        <v>136</v>
      </c>
    </row>
    <row r="5478" spans="1:7" x14ac:dyDescent="0.25">
      <c r="A5478" s="4" t="s">
        <v>6209</v>
      </c>
      <c r="B5478" s="5">
        <v>335694303006</v>
      </c>
      <c r="C5478" s="4" t="s">
        <v>14173</v>
      </c>
      <c r="D5478" s="4" t="s">
        <v>85</v>
      </c>
      <c r="E5478" s="6" t="s">
        <v>263</v>
      </c>
      <c r="F5478" s="5">
        <f>decoded[[#This Row],[FRT_DEC]]-B5477</f>
        <v>23</v>
      </c>
      <c r="G5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INFO]]))),G5477)</f>
        <v>136</v>
      </c>
    </row>
    <row r="5479" spans="1:7" x14ac:dyDescent="0.25">
      <c r="A5479" s="4" t="s">
        <v>6210</v>
      </c>
      <c r="B5479" s="5">
        <v>335694303144</v>
      </c>
      <c r="C5479" s="4" t="s">
        <v>14174</v>
      </c>
      <c r="D5479" s="4" t="s">
        <v>87</v>
      </c>
      <c r="E5479" s="6" t="s">
        <v>3695</v>
      </c>
      <c r="F5479" s="5">
        <f>decoded[[#This Row],[FRT_DEC]]-B5478</f>
        <v>138</v>
      </c>
      <c r="G5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INFO]]))),G5478)</f>
        <v>136</v>
      </c>
    </row>
    <row r="5480" spans="1:7" x14ac:dyDescent="0.25">
      <c r="A5480" s="4" t="s">
        <v>6211</v>
      </c>
      <c r="B5480" s="5">
        <v>335694303313</v>
      </c>
      <c r="C5480" s="4" t="s">
        <v>14175</v>
      </c>
      <c r="D5480" s="4" t="s">
        <v>43</v>
      </c>
      <c r="E5480" s="6" t="s">
        <v>6570</v>
      </c>
      <c r="F5480" s="5">
        <f>decoded[[#This Row],[FRT_DEC]]-B5479</f>
        <v>169</v>
      </c>
      <c r="G5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INFO]]))),G5479)</f>
        <v>136</v>
      </c>
    </row>
    <row r="5481" spans="1:7" x14ac:dyDescent="0.25">
      <c r="A5481" s="4" t="s">
        <v>6212</v>
      </c>
      <c r="B5481" s="5">
        <v>335694303316</v>
      </c>
      <c r="C5481" s="4" t="s">
        <v>14176</v>
      </c>
      <c r="D5481" s="4" t="s">
        <v>3685</v>
      </c>
      <c r="E5481" s="6" t="s">
        <v>14177</v>
      </c>
      <c r="F5481" s="5">
        <f>decoded[[#This Row],[FRT_DEC]]-B5480</f>
        <v>3</v>
      </c>
      <c r="G5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INFO]]))),G5480)</f>
        <v>136</v>
      </c>
    </row>
    <row r="5482" spans="1:7" x14ac:dyDescent="0.25">
      <c r="A5482" s="4" t="s">
        <v>6213</v>
      </c>
      <c r="B5482" s="5">
        <v>335694303318</v>
      </c>
      <c r="C5482" s="4" t="s">
        <v>14178</v>
      </c>
      <c r="D5482" s="4" t="s">
        <v>3685</v>
      </c>
      <c r="E5482" s="6" t="s">
        <v>7880</v>
      </c>
      <c r="F5482" s="5">
        <f>decoded[[#This Row],[FRT_DEC]]-B5481</f>
        <v>2</v>
      </c>
      <c r="G5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INFO]]))),G5481)</f>
        <v>136</v>
      </c>
    </row>
    <row r="5483" spans="1:7" x14ac:dyDescent="0.25">
      <c r="A5483" s="4" t="s">
        <v>6214</v>
      </c>
      <c r="B5483" s="5">
        <v>335694303333</v>
      </c>
      <c r="C5483" s="4" t="s">
        <v>14179</v>
      </c>
      <c r="D5483" s="4" t="s">
        <v>7842</v>
      </c>
      <c r="E5483" s="6" t="s">
        <v>7845</v>
      </c>
      <c r="F5483" s="5">
        <f>decoded[[#This Row],[FRT_DEC]]-B5482</f>
        <v>15</v>
      </c>
      <c r="G5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INFO]]))),G5482)</f>
        <v>136</v>
      </c>
    </row>
    <row r="5484" spans="1:7" x14ac:dyDescent="0.25">
      <c r="A5484" s="4" t="s">
        <v>6215</v>
      </c>
      <c r="B5484" s="5">
        <v>335694303342</v>
      </c>
      <c r="C5484" s="4" t="s">
        <v>14180</v>
      </c>
      <c r="D5484" s="4" t="s">
        <v>7938</v>
      </c>
      <c r="E5484" s="6" t="s">
        <v>8149</v>
      </c>
      <c r="F5484" s="5">
        <f>decoded[[#This Row],[FRT_DEC]]-B5483</f>
        <v>9</v>
      </c>
      <c r="G5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INFO]]))),G5483)</f>
        <v>136</v>
      </c>
    </row>
    <row r="5485" spans="1:7" x14ac:dyDescent="0.25">
      <c r="A5485" s="4" t="s">
        <v>6216</v>
      </c>
      <c r="B5485" s="5">
        <v>335694303346</v>
      </c>
      <c r="C5485" s="4" t="s">
        <v>14181</v>
      </c>
      <c r="D5485" s="4" t="s">
        <v>7842</v>
      </c>
      <c r="E5485" s="6" t="s">
        <v>8151</v>
      </c>
      <c r="F5485" s="5">
        <f>decoded[[#This Row],[FRT_DEC]]-B5484</f>
        <v>4</v>
      </c>
      <c r="G5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INFO]]))),G5484)</f>
        <v>136</v>
      </c>
    </row>
    <row r="5486" spans="1:7" x14ac:dyDescent="0.25">
      <c r="A5486" s="4" t="s">
        <v>6217</v>
      </c>
      <c r="B5486" s="5">
        <v>335694303358</v>
      </c>
      <c r="C5486" s="4" t="s">
        <v>14182</v>
      </c>
      <c r="D5486" s="4" t="s">
        <v>1099</v>
      </c>
      <c r="E5486" s="6" t="s">
        <v>2098</v>
      </c>
      <c r="F5486" s="5">
        <f>decoded[[#This Row],[FRT_DEC]]-B5485</f>
        <v>12</v>
      </c>
      <c r="G5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INFO]]))),G5485)</f>
        <v>136</v>
      </c>
    </row>
    <row r="5487" spans="1:7" x14ac:dyDescent="0.25">
      <c r="A5487" s="4" t="s">
        <v>6218</v>
      </c>
      <c r="B5487" s="5">
        <v>335694303363</v>
      </c>
      <c r="C5487" s="4" t="s">
        <v>14183</v>
      </c>
      <c r="D5487" s="4" t="s">
        <v>72</v>
      </c>
      <c r="E5487" s="6" t="s">
        <v>2099</v>
      </c>
      <c r="F5487" s="5">
        <f>decoded[[#This Row],[FRT_DEC]]-B5486</f>
        <v>5</v>
      </c>
      <c r="G5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INFO]]))),G5486)</f>
        <v>136</v>
      </c>
    </row>
    <row r="5488" spans="1:7" x14ac:dyDescent="0.25">
      <c r="A5488" s="4" t="s">
        <v>6219</v>
      </c>
      <c r="B5488" s="5">
        <v>335694303384</v>
      </c>
      <c r="C5488" s="4" t="s">
        <v>14184</v>
      </c>
      <c r="D5488" s="4" t="s">
        <v>1099</v>
      </c>
      <c r="E5488" s="6" t="s">
        <v>2100</v>
      </c>
      <c r="F5488" s="5">
        <f>decoded[[#This Row],[FRT_DEC]]-B5487</f>
        <v>21</v>
      </c>
      <c r="G5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INFO]]))),G5487)</f>
        <v>136</v>
      </c>
    </row>
    <row r="5489" spans="1:7" x14ac:dyDescent="0.25">
      <c r="A5489" s="4" t="s">
        <v>6220</v>
      </c>
      <c r="B5489" s="5">
        <v>335694303390</v>
      </c>
      <c r="C5489" s="4" t="s">
        <v>14185</v>
      </c>
      <c r="D5489" s="4" t="s">
        <v>72</v>
      </c>
      <c r="E5489" s="6" t="s">
        <v>2101</v>
      </c>
      <c r="F5489" s="5">
        <f>decoded[[#This Row],[FRT_DEC]]-B5488</f>
        <v>6</v>
      </c>
      <c r="G5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INFO]]))),G5488)</f>
        <v>136</v>
      </c>
    </row>
    <row r="5490" spans="1:7" x14ac:dyDescent="0.25">
      <c r="A5490" s="4" t="s">
        <v>6221</v>
      </c>
      <c r="B5490" s="5">
        <v>335694303411</v>
      </c>
      <c r="C5490" s="4" t="s">
        <v>14186</v>
      </c>
      <c r="D5490" s="4" t="s">
        <v>1099</v>
      </c>
      <c r="E5490" s="6" t="s">
        <v>2102</v>
      </c>
      <c r="F5490" s="5">
        <f>decoded[[#This Row],[FRT_DEC]]-B5489</f>
        <v>21</v>
      </c>
      <c r="G5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INFO]]))),G5489)</f>
        <v>136</v>
      </c>
    </row>
    <row r="5491" spans="1:7" x14ac:dyDescent="0.25">
      <c r="A5491" s="4" t="s">
        <v>6222</v>
      </c>
      <c r="B5491" s="5">
        <v>335694303427</v>
      </c>
      <c r="C5491" s="4" t="s">
        <v>14187</v>
      </c>
      <c r="D5491" s="4" t="s">
        <v>72</v>
      </c>
      <c r="E5491" s="6" t="s">
        <v>2103</v>
      </c>
      <c r="F5491" s="5">
        <f>decoded[[#This Row],[FRT_DEC]]-B5490</f>
        <v>16</v>
      </c>
      <c r="G5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INFO]]))),G5490)</f>
        <v>136</v>
      </c>
    </row>
    <row r="5492" spans="1:7" x14ac:dyDescent="0.25">
      <c r="A5492" s="4" t="s">
        <v>6223</v>
      </c>
      <c r="B5492" s="5">
        <v>335694303442</v>
      </c>
      <c r="C5492" s="4" t="s">
        <v>14188</v>
      </c>
      <c r="D5492" s="4" t="s">
        <v>40</v>
      </c>
      <c r="E5492" s="6" t="s">
        <v>2042</v>
      </c>
      <c r="F5492" s="5">
        <f>decoded[[#This Row],[FRT_DEC]]-B5491</f>
        <v>15</v>
      </c>
      <c r="G5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INFO]]))),G5491)</f>
        <v>136</v>
      </c>
    </row>
    <row r="5493" spans="1:7" x14ac:dyDescent="0.25">
      <c r="A5493" s="4" t="s">
        <v>6224</v>
      </c>
      <c r="B5493" s="5">
        <v>335694303445</v>
      </c>
      <c r="C5493" s="4" t="s">
        <v>14189</v>
      </c>
      <c r="D5493" s="4" t="s">
        <v>2043</v>
      </c>
      <c r="E5493" s="6" t="s">
        <v>14190</v>
      </c>
      <c r="F5493" s="5">
        <f>decoded[[#This Row],[FRT_DEC]]-B5492</f>
        <v>3</v>
      </c>
      <c r="G5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INFO]]))),G5492)</f>
        <v>136</v>
      </c>
    </row>
    <row r="5494" spans="1:7" ht="30" x14ac:dyDescent="0.25">
      <c r="A5494" s="4" t="s">
        <v>6225</v>
      </c>
      <c r="B5494" s="5">
        <v>335694303466</v>
      </c>
      <c r="C5494" s="4" t="s">
        <v>14191</v>
      </c>
      <c r="D5494" s="4" t="s">
        <v>241</v>
      </c>
      <c r="E5494" s="6" t="s">
        <v>2111</v>
      </c>
      <c r="F5494" s="5">
        <f>decoded[[#This Row],[FRT_DEC]]-B5493</f>
        <v>21</v>
      </c>
      <c r="G5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INFO]]))),G5493)</f>
        <v>136</v>
      </c>
    </row>
    <row r="5495" spans="1:7" x14ac:dyDescent="0.25">
      <c r="A5495" s="4" t="s">
        <v>6226</v>
      </c>
      <c r="B5495" s="5">
        <v>335694303469</v>
      </c>
      <c r="C5495" s="4" t="s">
        <v>14192</v>
      </c>
      <c r="D5495" s="4" t="s">
        <v>243</v>
      </c>
      <c r="E5495" s="6" t="s">
        <v>3939</v>
      </c>
      <c r="F5495" s="5">
        <f>decoded[[#This Row],[FRT_DEC]]-B5494</f>
        <v>3</v>
      </c>
      <c r="G5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INFO]]))),G5494)</f>
        <v>136</v>
      </c>
    </row>
    <row r="5496" spans="1:7" x14ac:dyDescent="0.25">
      <c r="A5496" s="4" t="s">
        <v>6227</v>
      </c>
      <c r="B5496" s="5">
        <v>335694303512</v>
      </c>
      <c r="C5496" s="4" t="s">
        <v>14193</v>
      </c>
      <c r="D5496" s="4" t="s">
        <v>40</v>
      </c>
      <c r="E5496" s="6" t="s">
        <v>44</v>
      </c>
      <c r="F5496" s="5">
        <f>decoded[[#This Row],[FRT_DEC]]-B5495</f>
        <v>43</v>
      </c>
      <c r="G5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INFO]]))),G5495)</f>
        <v>136</v>
      </c>
    </row>
    <row r="5497" spans="1:7" x14ac:dyDescent="0.25">
      <c r="A5497" s="4" t="s">
        <v>6228</v>
      </c>
      <c r="B5497" s="5">
        <v>335694303518</v>
      </c>
      <c r="C5497" s="4" t="s">
        <v>14194</v>
      </c>
      <c r="D5497" s="4" t="s">
        <v>246</v>
      </c>
      <c r="E5497" s="6" t="s">
        <v>14195</v>
      </c>
      <c r="F5497" s="5">
        <f>decoded[[#This Row],[FRT_DEC]]-B5496</f>
        <v>6</v>
      </c>
      <c r="G5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INFO]]))),G5496)</f>
        <v>136</v>
      </c>
    </row>
    <row r="5498" spans="1:7" x14ac:dyDescent="0.25">
      <c r="A5498" s="4" t="s">
        <v>6229</v>
      </c>
      <c r="B5498" s="5">
        <v>335694303526</v>
      </c>
      <c r="C5498" s="4" t="s">
        <v>14196</v>
      </c>
      <c r="D5498" s="4" t="s">
        <v>1099</v>
      </c>
      <c r="E5498" s="6" t="s">
        <v>2104</v>
      </c>
      <c r="F5498" s="5">
        <f>decoded[[#This Row],[FRT_DEC]]-B5497</f>
        <v>8</v>
      </c>
      <c r="G5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INFO]]))),G5497)</f>
        <v>136</v>
      </c>
    </row>
    <row r="5499" spans="1:7" x14ac:dyDescent="0.25">
      <c r="A5499" s="4" t="s">
        <v>6230</v>
      </c>
      <c r="B5499" s="5">
        <v>335694303531</v>
      </c>
      <c r="C5499" s="4" t="s">
        <v>14197</v>
      </c>
      <c r="D5499" s="4" t="s">
        <v>1099</v>
      </c>
      <c r="E5499" s="6" t="s">
        <v>2105</v>
      </c>
      <c r="F5499" s="5">
        <f>decoded[[#This Row],[FRT_DEC]]-B5498</f>
        <v>5</v>
      </c>
      <c r="G5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INFO]]))),G5498)</f>
        <v>136</v>
      </c>
    </row>
    <row r="5500" spans="1:7" x14ac:dyDescent="0.25">
      <c r="A5500" s="4" t="s">
        <v>6231</v>
      </c>
      <c r="B5500" s="5">
        <v>335694303544</v>
      </c>
      <c r="C5500" s="4" t="s">
        <v>14198</v>
      </c>
      <c r="D5500" s="4" t="s">
        <v>72</v>
      </c>
      <c r="E5500" s="6" t="s">
        <v>2092</v>
      </c>
      <c r="F5500" s="5">
        <f>decoded[[#This Row],[FRT_DEC]]-B5499</f>
        <v>13</v>
      </c>
      <c r="G5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INFO]]))),G5499)</f>
        <v>136</v>
      </c>
    </row>
    <row r="5501" spans="1:7" x14ac:dyDescent="0.25">
      <c r="A5501" s="4" t="s">
        <v>6232</v>
      </c>
      <c r="B5501" s="5">
        <v>335694303877</v>
      </c>
      <c r="C5501" s="4" t="s">
        <v>14199</v>
      </c>
      <c r="D5501" s="4" t="s">
        <v>2045</v>
      </c>
      <c r="E5501" s="6" t="s">
        <v>8267</v>
      </c>
      <c r="F5501" s="5">
        <f>decoded[[#This Row],[FRT_DEC]]-B5500</f>
        <v>333</v>
      </c>
      <c r="G5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INFO]]))),G5500)</f>
        <v>136</v>
      </c>
    </row>
    <row r="5502" spans="1:7" x14ac:dyDescent="0.25">
      <c r="A5502" s="4" t="s">
        <v>6233</v>
      </c>
      <c r="B5502" s="5">
        <v>335694304051</v>
      </c>
      <c r="C5502" s="4" t="s">
        <v>14200</v>
      </c>
      <c r="D5502" s="4" t="s">
        <v>249</v>
      </c>
      <c r="E5502" s="6" t="s">
        <v>7857</v>
      </c>
      <c r="F5502" s="5">
        <f>decoded[[#This Row],[FRT_DEC]]-B5501</f>
        <v>174</v>
      </c>
      <c r="G5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INFO]]))),G5501)</f>
        <v>136</v>
      </c>
    </row>
    <row r="5503" spans="1:7" x14ac:dyDescent="0.25">
      <c r="A5503" s="4" t="s">
        <v>6234</v>
      </c>
      <c r="B5503" s="5">
        <v>335694304078</v>
      </c>
      <c r="C5503" s="4" t="s">
        <v>14201</v>
      </c>
      <c r="D5503" s="4" t="s">
        <v>1099</v>
      </c>
      <c r="E5503" s="6" t="s">
        <v>2093</v>
      </c>
      <c r="F5503" s="5">
        <f>decoded[[#This Row],[FRT_DEC]]-B5502</f>
        <v>27</v>
      </c>
      <c r="G5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INFO]]))),G5502)</f>
        <v>136</v>
      </c>
    </row>
    <row r="5504" spans="1:7" x14ac:dyDescent="0.25">
      <c r="A5504" s="4" t="s">
        <v>6235</v>
      </c>
      <c r="B5504" s="5">
        <v>335694304084</v>
      </c>
      <c r="C5504" s="4" t="s">
        <v>14202</v>
      </c>
      <c r="D5504" s="4" t="s">
        <v>1099</v>
      </c>
      <c r="E5504" s="6" t="s">
        <v>2106</v>
      </c>
      <c r="F5504" s="5">
        <f>decoded[[#This Row],[FRT_DEC]]-B5503</f>
        <v>6</v>
      </c>
      <c r="G5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INFO]]))),G5503)</f>
        <v>136</v>
      </c>
    </row>
    <row r="5505" spans="1:7" x14ac:dyDescent="0.25">
      <c r="A5505" s="4" t="s">
        <v>6236</v>
      </c>
      <c r="B5505" s="5">
        <v>335694304097</v>
      </c>
      <c r="C5505" s="4" t="s">
        <v>14203</v>
      </c>
      <c r="D5505" s="4" t="s">
        <v>40</v>
      </c>
      <c r="E5505" s="6" t="s">
        <v>328</v>
      </c>
      <c r="F5505" s="5">
        <f>decoded[[#This Row],[FRT_DEC]]-B5504</f>
        <v>13</v>
      </c>
      <c r="G5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INFO]]))),G5504)</f>
        <v>136</v>
      </c>
    </row>
    <row r="5506" spans="1:7" x14ac:dyDescent="0.25">
      <c r="A5506" s="4" t="s">
        <v>6237</v>
      </c>
      <c r="B5506" s="5">
        <v>335694304099</v>
      </c>
      <c r="C5506" s="4" t="s">
        <v>14204</v>
      </c>
      <c r="D5506" s="4" t="s">
        <v>330</v>
      </c>
      <c r="E5506" s="6" t="s">
        <v>14205</v>
      </c>
      <c r="F5506" s="5">
        <f>decoded[[#This Row],[FRT_DEC]]-B5505</f>
        <v>2</v>
      </c>
      <c r="G5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INFO]]))),G5505)</f>
        <v>136</v>
      </c>
    </row>
    <row r="5507" spans="1:7" x14ac:dyDescent="0.25">
      <c r="A5507" s="4" t="s">
        <v>6238</v>
      </c>
      <c r="B5507" s="5">
        <v>335694304120</v>
      </c>
      <c r="C5507" s="4" t="s">
        <v>14206</v>
      </c>
      <c r="D5507" s="4" t="s">
        <v>40</v>
      </c>
      <c r="E5507" s="6" t="s">
        <v>724</v>
      </c>
      <c r="F5507" s="5">
        <f>decoded[[#This Row],[FRT_DEC]]-B5506</f>
        <v>21</v>
      </c>
      <c r="G5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INFO]]))),G5506)</f>
        <v>136</v>
      </c>
    </row>
    <row r="5508" spans="1:7" x14ac:dyDescent="0.25">
      <c r="A5508" s="4" t="s">
        <v>6239</v>
      </c>
      <c r="B5508" s="5">
        <v>335694304133</v>
      </c>
      <c r="C5508" s="4" t="s">
        <v>14207</v>
      </c>
      <c r="D5508" s="4" t="s">
        <v>40</v>
      </c>
      <c r="E5508" s="6" t="s">
        <v>45</v>
      </c>
      <c r="F5508" s="5">
        <f>decoded[[#This Row],[FRT_DEC]]-B5507</f>
        <v>13</v>
      </c>
      <c r="G5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INFO]]))),G5507)</f>
        <v>136</v>
      </c>
    </row>
    <row r="5509" spans="1:7" x14ac:dyDescent="0.25">
      <c r="A5509" s="4" t="s">
        <v>6240</v>
      </c>
      <c r="B5509" s="5">
        <v>335694304138</v>
      </c>
      <c r="C5509" s="4" t="s">
        <v>14208</v>
      </c>
      <c r="D5509" s="4" t="s">
        <v>46</v>
      </c>
      <c r="E5509" s="6" t="s">
        <v>6961</v>
      </c>
      <c r="F5509" s="5">
        <f>decoded[[#This Row],[FRT_DEC]]-B5508</f>
        <v>5</v>
      </c>
      <c r="G5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INFO]]))),G5508)</f>
        <v>136</v>
      </c>
    </row>
    <row r="5510" spans="1:7" x14ac:dyDescent="0.25">
      <c r="A5510" s="4" t="s">
        <v>6241</v>
      </c>
      <c r="B5510" s="5">
        <v>335694304144</v>
      </c>
      <c r="C5510" s="4" t="s">
        <v>14209</v>
      </c>
      <c r="D5510" s="4" t="s">
        <v>72</v>
      </c>
      <c r="E5510" s="6" t="s">
        <v>3683</v>
      </c>
      <c r="F5510" s="5">
        <f>decoded[[#This Row],[FRT_DEC]]-B5509</f>
        <v>6</v>
      </c>
      <c r="G5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INFO]]))),G5509)</f>
        <v>136</v>
      </c>
    </row>
    <row r="5511" spans="1:7" x14ac:dyDescent="0.25">
      <c r="A5511" s="4" t="s">
        <v>6242</v>
      </c>
      <c r="B5511" s="5">
        <v>335694304149</v>
      </c>
      <c r="C5511" s="4" t="s">
        <v>14210</v>
      </c>
      <c r="D5511" s="4" t="s">
        <v>72</v>
      </c>
      <c r="E5511" s="6" t="s">
        <v>2088</v>
      </c>
      <c r="F5511" s="5">
        <f>decoded[[#This Row],[FRT_DEC]]-B5510</f>
        <v>5</v>
      </c>
      <c r="G5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INFO]]))),G5510)</f>
        <v>136</v>
      </c>
    </row>
    <row r="5512" spans="1:7" x14ac:dyDescent="0.25">
      <c r="A5512" s="4" t="s">
        <v>6243</v>
      </c>
      <c r="B5512" s="5">
        <v>335694304163</v>
      </c>
      <c r="C5512" s="4" t="s">
        <v>14211</v>
      </c>
      <c r="D5512" s="4" t="s">
        <v>72</v>
      </c>
      <c r="E5512" s="6" t="s">
        <v>2107</v>
      </c>
      <c r="F5512" s="5">
        <f>decoded[[#This Row],[FRT_DEC]]-B5511</f>
        <v>14</v>
      </c>
      <c r="G5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INFO]]))),G5511)</f>
        <v>136</v>
      </c>
    </row>
    <row r="5513" spans="1:7" x14ac:dyDescent="0.25">
      <c r="A5513" s="4" t="s">
        <v>6244</v>
      </c>
      <c r="B5513" s="5">
        <v>335694304923</v>
      </c>
      <c r="C5513" s="4" t="s">
        <v>14212</v>
      </c>
      <c r="D5513" s="4" t="s">
        <v>7938</v>
      </c>
      <c r="E5513" s="6" t="s">
        <v>8184</v>
      </c>
      <c r="F5513" s="5">
        <f>decoded[[#This Row],[FRT_DEC]]-B5512</f>
        <v>760</v>
      </c>
      <c r="G5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INFO]]))),G5512)</f>
        <v>136</v>
      </c>
    </row>
    <row r="5514" spans="1:7" x14ac:dyDescent="0.25">
      <c r="A5514" s="4" t="s">
        <v>6245</v>
      </c>
      <c r="B5514" s="5">
        <v>335694305419</v>
      </c>
      <c r="C5514" s="4" t="s">
        <v>14213</v>
      </c>
      <c r="D5514" s="4" t="s">
        <v>7842</v>
      </c>
      <c r="E5514" s="6" t="s">
        <v>7989</v>
      </c>
      <c r="F5514" s="5">
        <f>decoded[[#This Row],[FRT_DEC]]-B5513</f>
        <v>496</v>
      </c>
      <c r="G5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INFO]]))),G5513)</f>
        <v>136</v>
      </c>
    </row>
    <row r="5515" spans="1:7" x14ac:dyDescent="0.25">
      <c r="A5515" s="4" t="s">
        <v>6246</v>
      </c>
      <c r="B5515" s="5">
        <v>335694305426</v>
      </c>
      <c r="C5515" s="4" t="s">
        <v>14214</v>
      </c>
      <c r="D5515" s="4" t="s">
        <v>2044</v>
      </c>
      <c r="E5515" s="6" t="s">
        <v>3931</v>
      </c>
      <c r="F5515" s="5">
        <f>decoded[[#This Row],[FRT_DEC]]-B5514</f>
        <v>7</v>
      </c>
      <c r="G5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INFO]]))),G5514)</f>
        <v>136</v>
      </c>
    </row>
    <row r="5516" spans="1:7" x14ac:dyDescent="0.25">
      <c r="A5516" s="4" t="s">
        <v>6247</v>
      </c>
      <c r="B5516" s="5">
        <v>335694305433</v>
      </c>
      <c r="C5516" s="4" t="s">
        <v>14215</v>
      </c>
      <c r="D5516" s="4" t="s">
        <v>7938</v>
      </c>
      <c r="E5516" s="6" t="s">
        <v>7991</v>
      </c>
      <c r="F5516" s="5">
        <f>decoded[[#This Row],[FRT_DEC]]-B5515</f>
        <v>7</v>
      </c>
      <c r="G5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INFO]]))),G5515)</f>
        <v>136</v>
      </c>
    </row>
    <row r="5517" spans="1:7" x14ac:dyDescent="0.25">
      <c r="A5517" s="4" t="s">
        <v>6248</v>
      </c>
      <c r="B5517" s="5">
        <v>335694312766</v>
      </c>
      <c r="C5517" s="4" t="s">
        <v>14216</v>
      </c>
      <c r="D5517" s="4" t="s">
        <v>7842</v>
      </c>
      <c r="E5517" s="6" t="s">
        <v>7936</v>
      </c>
      <c r="F5517" s="5">
        <f>decoded[[#This Row],[FRT_DEC]]-B5516</f>
        <v>7333</v>
      </c>
      <c r="G5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INFO]]))),G5516)</f>
        <v>136</v>
      </c>
    </row>
    <row r="5518" spans="1:7" x14ac:dyDescent="0.25">
      <c r="A5518" s="4" t="s">
        <v>6249</v>
      </c>
      <c r="B5518" s="5">
        <v>335694313527</v>
      </c>
      <c r="C5518" s="4" t="s">
        <v>14217</v>
      </c>
      <c r="D5518" s="4" t="s">
        <v>7938</v>
      </c>
      <c r="E5518" s="6" t="s">
        <v>7939</v>
      </c>
      <c r="F5518" s="5">
        <f>decoded[[#This Row],[FRT_DEC]]-B5517</f>
        <v>761</v>
      </c>
      <c r="G5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INFO]]))),G5517)</f>
        <v>136</v>
      </c>
    </row>
    <row r="5519" spans="1:7" x14ac:dyDescent="0.25">
      <c r="A5519" s="4" t="s">
        <v>6250</v>
      </c>
      <c r="B5519" s="5">
        <v>335694316089</v>
      </c>
      <c r="C5519" s="4" t="s">
        <v>14218</v>
      </c>
      <c r="D5519" s="4" t="s">
        <v>7842</v>
      </c>
      <c r="E5519" s="6" t="s">
        <v>7989</v>
      </c>
      <c r="F5519" s="5">
        <f>decoded[[#This Row],[FRT_DEC]]-B5518</f>
        <v>2562</v>
      </c>
      <c r="G5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INFO]]))),G5518)</f>
        <v>136</v>
      </c>
    </row>
    <row r="5520" spans="1:7" x14ac:dyDescent="0.25">
      <c r="A5520" s="4" t="s">
        <v>6251</v>
      </c>
      <c r="B5520" s="5">
        <v>335694316095</v>
      </c>
      <c r="C5520" s="4" t="s">
        <v>14219</v>
      </c>
      <c r="D5520" s="4" t="s">
        <v>292</v>
      </c>
      <c r="E5520" s="6" t="s">
        <v>14220</v>
      </c>
      <c r="F5520" s="5">
        <f>decoded[[#This Row],[FRT_DEC]]-B5519</f>
        <v>6</v>
      </c>
      <c r="G5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INFO]]))),G5519)</f>
        <v>136</v>
      </c>
    </row>
    <row r="5521" spans="1:7" x14ac:dyDescent="0.25">
      <c r="A5521" s="4" t="s">
        <v>6252</v>
      </c>
      <c r="B5521" s="5">
        <v>335694316098</v>
      </c>
      <c r="C5521" s="4" t="s">
        <v>14221</v>
      </c>
      <c r="D5521" s="4" t="s">
        <v>216</v>
      </c>
      <c r="E5521" s="6" t="s">
        <v>3970</v>
      </c>
      <c r="F5521" s="5">
        <f>decoded[[#This Row],[FRT_DEC]]-B5520</f>
        <v>3</v>
      </c>
      <c r="G5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INFO]]))),G5520)</f>
        <v>136</v>
      </c>
    </row>
    <row r="5522" spans="1:7" x14ac:dyDescent="0.25">
      <c r="A5522" s="4" t="s">
        <v>6253</v>
      </c>
      <c r="B5522" s="5">
        <v>335694316144</v>
      </c>
      <c r="C5522" s="4" t="s">
        <v>14222</v>
      </c>
      <c r="D5522" s="4" t="s">
        <v>221</v>
      </c>
      <c r="E5522" s="6" t="s">
        <v>222</v>
      </c>
      <c r="F5522" s="5">
        <f>decoded[[#This Row],[FRT_DEC]]-B5521</f>
        <v>46</v>
      </c>
      <c r="G5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INFO]]))),G5521)</f>
        <v>136</v>
      </c>
    </row>
    <row r="5523" spans="1:7" x14ac:dyDescent="0.25">
      <c r="A5523" s="4" t="s">
        <v>6254</v>
      </c>
      <c r="B5523" s="5">
        <v>335694316160</v>
      </c>
      <c r="C5523" s="4" t="s">
        <v>14223</v>
      </c>
      <c r="D5523" s="4" t="s">
        <v>40</v>
      </c>
      <c r="E5523" s="6" t="s">
        <v>293</v>
      </c>
      <c r="F5523" s="5">
        <f>decoded[[#This Row],[FRT_DEC]]-B5522</f>
        <v>16</v>
      </c>
      <c r="G5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INFO]]))),G5522)</f>
        <v>136</v>
      </c>
    </row>
    <row r="5524" spans="1:7" x14ac:dyDescent="0.25">
      <c r="A5524" s="4" t="s">
        <v>6255</v>
      </c>
      <c r="B5524" s="5">
        <v>335694316166</v>
      </c>
      <c r="C5524" s="4" t="s">
        <v>14224</v>
      </c>
      <c r="D5524" s="4" t="s">
        <v>2045</v>
      </c>
      <c r="E5524" s="6" t="s">
        <v>8098</v>
      </c>
      <c r="F5524" s="5">
        <f>decoded[[#This Row],[FRT_DEC]]-B5523</f>
        <v>6</v>
      </c>
      <c r="G5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INFO]]))),G5523)</f>
        <v>136</v>
      </c>
    </row>
    <row r="5525" spans="1:7" x14ac:dyDescent="0.25">
      <c r="A5525" s="4" t="s">
        <v>6256</v>
      </c>
      <c r="B5525" s="5">
        <v>335694316169</v>
      </c>
      <c r="C5525" s="4" t="s">
        <v>14225</v>
      </c>
      <c r="D5525" s="4" t="s">
        <v>294</v>
      </c>
      <c r="E5525" s="6" t="s">
        <v>14226</v>
      </c>
      <c r="F5525" s="5">
        <f>decoded[[#This Row],[FRT_DEC]]-B5524</f>
        <v>3</v>
      </c>
      <c r="G5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INFO]]))),G5524)</f>
        <v>136</v>
      </c>
    </row>
    <row r="5526" spans="1:7" x14ac:dyDescent="0.25">
      <c r="A5526" s="4" t="s">
        <v>6257</v>
      </c>
      <c r="B5526" s="5">
        <v>335694316172</v>
      </c>
      <c r="C5526" s="4" t="s">
        <v>14227</v>
      </c>
      <c r="D5526" s="4" t="s">
        <v>7938</v>
      </c>
      <c r="E5526" s="6" t="s">
        <v>7991</v>
      </c>
      <c r="F5526" s="5">
        <f>decoded[[#This Row],[FRT_DEC]]-B5525</f>
        <v>3</v>
      </c>
      <c r="G5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INFO]]))),G5525)</f>
        <v>136</v>
      </c>
    </row>
    <row r="5527" spans="1:7" x14ac:dyDescent="0.25">
      <c r="A5527" s="4" t="s">
        <v>6258</v>
      </c>
      <c r="B5527" s="5">
        <v>335694317130</v>
      </c>
      <c r="C5527" s="4" t="s">
        <v>14228</v>
      </c>
      <c r="D5527" s="4" t="s">
        <v>7842</v>
      </c>
      <c r="E5527" s="6" t="s">
        <v>7993</v>
      </c>
      <c r="F5527" s="5">
        <f>decoded[[#This Row],[FRT_DEC]]-B5526</f>
        <v>958</v>
      </c>
      <c r="G5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INFO]]))),G5526)</f>
        <v>136</v>
      </c>
    </row>
    <row r="5528" spans="1:7" x14ac:dyDescent="0.25">
      <c r="A5528" s="4" t="s">
        <v>6259</v>
      </c>
      <c r="B5528" s="5">
        <v>335694317148</v>
      </c>
      <c r="C5528" s="4" t="s">
        <v>14229</v>
      </c>
      <c r="D5528" s="4" t="s">
        <v>1099</v>
      </c>
      <c r="E5528" s="6" t="s">
        <v>2081</v>
      </c>
      <c r="F5528" s="5">
        <f>decoded[[#This Row],[FRT_DEC]]-B5527</f>
        <v>18</v>
      </c>
      <c r="G5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INFO]]))),G5527)</f>
        <v>136</v>
      </c>
    </row>
    <row r="5529" spans="1:7" x14ac:dyDescent="0.25">
      <c r="A5529" s="4" t="s">
        <v>6260</v>
      </c>
      <c r="B5529" s="5">
        <v>335694317152</v>
      </c>
      <c r="C5529" s="4" t="s">
        <v>14230</v>
      </c>
      <c r="D5529" s="4" t="s">
        <v>1099</v>
      </c>
      <c r="E5529" s="6" t="s">
        <v>2089</v>
      </c>
      <c r="F5529" s="5">
        <f>decoded[[#This Row],[FRT_DEC]]-B5528</f>
        <v>4</v>
      </c>
      <c r="G5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INFO]]))),G5528)</f>
        <v>136</v>
      </c>
    </row>
    <row r="5530" spans="1:7" x14ac:dyDescent="0.25">
      <c r="A5530" s="4" t="s">
        <v>6261</v>
      </c>
      <c r="B5530" s="5">
        <v>335694317161</v>
      </c>
      <c r="C5530" s="4" t="s">
        <v>14231</v>
      </c>
      <c r="D5530" s="4" t="s">
        <v>72</v>
      </c>
      <c r="E5530" s="6" t="s">
        <v>2090</v>
      </c>
      <c r="F5530" s="5">
        <f>decoded[[#This Row],[FRT_DEC]]-B5529</f>
        <v>9</v>
      </c>
      <c r="G5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INFO]]))),G5529)</f>
        <v>136</v>
      </c>
    </row>
    <row r="5531" spans="1:7" x14ac:dyDescent="0.25">
      <c r="A5531" s="4" t="s">
        <v>6262</v>
      </c>
      <c r="B5531" s="5">
        <v>335694317176</v>
      </c>
      <c r="C5531" s="4" t="s">
        <v>14232</v>
      </c>
      <c r="D5531" s="4" t="s">
        <v>6</v>
      </c>
      <c r="E5531" s="6" t="s">
        <v>14233</v>
      </c>
      <c r="F5531" s="5">
        <f>decoded[[#This Row],[FRT_DEC]]-B5530</f>
        <v>15</v>
      </c>
      <c r="G5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INFO]]))),G5530)</f>
        <v>137</v>
      </c>
    </row>
    <row r="5532" spans="1:7" x14ac:dyDescent="0.25">
      <c r="A5532" s="4" t="s">
        <v>6263</v>
      </c>
      <c r="B5532" s="5">
        <v>335694317200</v>
      </c>
      <c r="C5532" s="4" t="s">
        <v>14234</v>
      </c>
      <c r="D5532" s="4" t="s">
        <v>72</v>
      </c>
      <c r="E5532" s="6" t="s">
        <v>2092</v>
      </c>
      <c r="F5532" s="5">
        <f>decoded[[#This Row],[FRT_DEC]]-B5531</f>
        <v>24</v>
      </c>
      <c r="G5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INFO]]))),G5531)</f>
        <v>137</v>
      </c>
    </row>
    <row r="5533" spans="1:7" x14ac:dyDescent="0.25">
      <c r="A5533" s="4" t="s">
        <v>6264</v>
      </c>
      <c r="B5533" s="5">
        <v>335694317223</v>
      </c>
      <c r="C5533" s="4" t="s">
        <v>14235</v>
      </c>
      <c r="D5533" s="4" t="s">
        <v>3671</v>
      </c>
      <c r="E5533" s="6" t="s">
        <v>14236</v>
      </c>
      <c r="F5533" s="5">
        <f>decoded[[#This Row],[FRT_DEC]]-B5532</f>
        <v>23</v>
      </c>
      <c r="G5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INFO]]))),G5532)</f>
        <v>137</v>
      </c>
    </row>
    <row r="5534" spans="1:7" x14ac:dyDescent="0.25">
      <c r="A5534" s="4" t="s">
        <v>6265</v>
      </c>
      <c r="B5534" s="5">
        <v>335694317226</v>
      </c>
      <c r="C5534" s="4" t="s">
        <v>14237</v>
      </c>
      <c r="D5534" s="4" t="s">
        <v>3671</v>
      </c>
      <c r="E5534" s="6" t="s">
        <v>7881</v>
      </c>
      <c r="F5534" s="5">
        <f>decoded[[#This Row],[FRT_DEC]]-B5533</f>
        <v>3</v>
      </c>
      <c r="G5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INFO]]))),G5533)</f>
        <v>137</v>
      </c>
    </row>
    <row r="5535" spans="1:7" x14ac:dyDescent="0.25">
      <c r="A5535" s="4" t="s">
        <v>6266</v>
      </c>
      <c r="B5535" s="5">
        <v>335694318153</v>
      </c>
      <c r="C5535" s="4" t="s">
        <v>14238</v>
      </c>
      <c r="D5535" s="4" t="s">
        <v>249</v>
      </c>
      <c r="E5535" s="6" t="s">
        <v>7872</v>
      </c>
      <c r="F5535" s="5">
        <f>decoded[[#This Row],[FRT_DEC]]-B5534</f>
        <v>927</v>
      </c>
      <c r="G5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INFO]]))),G5534)</f>
        <v>137</v>
      </c>
    </row>
    <row r="5536" spans="1:7" x14ac:dyDescent="0.25">
      <c r="A5536" s="4" t="s">
        <v>6267</v>
      </c>
      <c r="B5536" s="5">
        <v>335694318158</v>
      </c>
      <c r="C5536" s="4" t="s">
        <v>14239</v>
      </c>
      <c r="D5536" s="4" t="s">
        <v>7938</v>
      </c>
      <c r="E5536" s="6" t="s">
        <v>7998</v>
      </c>
      <c r="F5536" s="5">
        <f>decoded[[#This Row],[FRT_DEC]]-B5535</f>
        <v>5</v>
      </c>
      <c r="G5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INFO]]))),G5535)</f>
        <v>137</v>
      </c>
    </row>
    <row r="5537" spans="1:7" x14ac:dyDescent="0.25">
      <c r="A5537" s="4" t="s">
        <v>6268</v>
      </c>
      <c r="B5537" s="5">
        <v>335694321786</v>
      </c>
      <c r="C5537" s="4" t="s">
        <v>14240</v>
      </c>
      <c r="D5537" s="4" t="s">
        <v>5</v>
      </c>
      <c r="E5537" s="6" t="s">
        <v>14241</v>
      </c>
      <c r="F5537" s="5">
        <f>decoded[[#This Row],[FRT_DEC]]-B5536</f>
        <v>3628</v>
      </c>
      <c r="G5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INFO]]))),G5536)</f>
        <v>137</v>
      </c>
    </row>
    <row r="5538" spans="1:7" x14ac:dyDescent="0.25">
      <c r="A5538" s="4" t="s">
        <v>6269</v>
      </c>
      <c r="B5538" s="5">
        <v>335694321788</v>
      </c>
      <c r="C5538" s="4" t="s">
        <v>14242</v>
      </c>
      <c r="D5538" s="4" t="s">
        <v>5</v>
      </c>
      <c r="E5538" s="6" t="s">
        <v>7877</v>
      </c>
      <c r="F5538" s="5">
        <f>decoded[[#This Row],[FRT_DEC]]-B5537</f>
        <v>2</v>
      </c>
      <c r="G5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INFO]]))),G5537)</f>
        <v>137</v>
      </c>
    </row>
    <row r="5539" spans="1:7" x14ac:dyDescent="0.25">
      <c r="A5539" s="4" t="s">
        <v>6270</v>
      </c>
      <c r="B5539" s="5">
        <v>335694321791</v>
      </c>
      <c r="C5539" s="4" t="s">
        <v>14243</v>
      </c>
      <c r="D5539" s="4" t="s">
        <v>3686</v>
      </c>
      <c r="E5539" s="6" t="s">
        <v>14244</v>
      </c>
      <c r="F5539" s="5">
        <f>decoded[[#This Row],[FRT_DEC]]-B5538</f>
        <v>3</v>
      </c>
      <c r="G5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INFO]]))),G5538)</f>
        <v>137</v>
      </c>
    </row>
    <row r="5540" spans="1:7" x14ac:dyDescent="0.25">
      <c r="A5540" s="4" t="s">
        <v>6271</v>
      </c>
      <c r="B5540" s="5">
        <v>335694321793</v>
      </c>
      <c r="C5540" s="4" t="s">
        <v>14245</v>
      </c>
      <c r="D5540" s="4" t="s">
        <v>3686</v>
      </c>
      <c r="E5540" s="6" t="s">
        <v>7878</v>
      </c>
      <c r="F5540" s="5">
        <f>decoded[[#This Row],[FRT_DEC]]-B5539</f>
        <v>2</v>
      </c>
      <c r="G5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INFO]]))),G5539)</f>
        <v>137</v>
      </c>
    </row>
    <row r="5541" spans="1:7" x14ac:dyDescent="0.25">
      <c r="A5541" s="4" t="s">
        <v>6272</v>
      </c>
      <c r="B5541" s="5">
        <v>335694321801</v>
      </c>
      <c r="C5541" s="4" t="s">
        <v>14246</v>
      </c>
      <c r="D5541" s="4" t="s">
        <v>7842</v>
      </c>
      <c r="E5541" s="6" t="s">
        <v>8006</v>
      </c>
      <c r="F5541" s="5">
        <f>decoded[[#This Row],[FRT_DEC]]-B5540</f>
        <v>8</v>
      </c>
      <c r="G5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INFO]]))),G5540)</f>
        <v>137</v>
      </c>
    </row>
    <row r="5542" spans="1:7" x14ac:dyDescent="0.25">
      <c r="A5542" s="4" t="s">
        <v>6273</v>
      </c>
      <c r="B5542" s="5">
        <v>335694321812</v>
      </c>
      <c r="C5542" s="4" t="s">
        <v>14247</v>
      </c>
      <c r="D5542" s="4" t="s">
        <v>241</v>
      </c>
      <c r="E5542" s="6" t="s">
        <v>2110</v>
      </c>
      <c r="F5542" s="5">
        <f>decoded[[#This Row],[FRT_DEC]]-B5541</f>
        <v>11</v>
      </c>
      <c r="G5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INFO]]))),G5541)</f>
        <v>137</v>
      </c>
    </row>
    <row r="5543" spans="1:7" x14ac:dyDescent="0.25">
      <c r="A5543" s="4" t="s">
        <v>6274</v>
      </c>
      <c r="B5543" s="5">
        <v>335694321814</v>
      </c>
      <c r="C5543" s="4" t="s">
        <v>14248</v>
      </c>
      <c r="D5543" s="4" t="s">
        <v>243</v>
      </c>
      <c r="E5543" s="6" t="s">
        <v>3984</v>
      </c>
      <c r="F5543" s="5">
        <f>decoded[[#This Row],[FRT_DEC]]-B5542</f>
        <v>2</v>
      </c>
      <c r="G5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INFO]]))),G5542)</f>
        <v>137</v>
      </c>
    </row>
    <row r="5544" spans="1:7" x14ac:dyDescent="0.25">
      <c r="A5544" s="4" t="s">
        <v>6275</v>
      </c>
      <c r="B5544" s="5">
        <v>335694321821</v>
      </c>
      <c r="C5544" s="4" t="s">
        <v>14249</v>
      </c>
      <c r="D5544" s="4" t="s">
        <v>1099</v>
      </c>
      <c r="E5544" s="6" t="s">
        <v>2093</v>
      </c>
      <c r="F5544" s="5">
        <f>decoded[[#This Row],[FRT_DEC]]-B5543</f>
        <v>7</v>
      </c>
      <c r="G5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INFO]]))),G5543)</f>
        <v>137</v>
      </c>
    </row>
    <row r="5545" spans="1:7" x14ac:dyDescent="0.25">
      <c r="A5545" s="4" t="s">
        <v>6276</v>
      </c>
      <c r="B5545" s="5">
        <v>335694321826</v>
      </c>
      <c r="C5545" s="4" t="s">
        <v>14250</v>
      </c>
      <c r="D5545" s="4" t="s">
        <v>72</v>
      </c>
      <c r="E5545" s="6" t="s">
        <v>2094</v>
      </c>
      <c r="F5545" s="5">
        <f>decoded[[#This Row],[FRT_DEC]]-B5544</f>
        <v>5</v>
      </c>
      <c r="G5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INFO]]))),G5544)</f>
        <v>137</v>
      </c>
    </row>
    <row r="5546" spans="1:7" x14ac:dyDescent="0.25">
      <c r="A5546" s="4" t="s">
        <v>6277</v>
      </c>
      <c r="B5546" s="5">
        <v>335694321832</v>
      </c>
      <c r="C5546" s="4" t="s">
        <v>14251</v>
      </c>
      <c r="D5546" s="4" t="s">
        <v>72</v>
      </c>
      <c r="E5546" s="6" t="s">
        <v>2095</v>
      </c>
      <c r="F5546" s="5">
        <f>decoded[[#This Row],[FRT_DEC]]-B5545</f>
        <v>6</v>
      </c>
      <c r="G5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INFO]]))),G5545)</f>
        <v>137</v>
      </c>
    </row>
    <row r="5547" spans="1:7" x14ac:dyDescent="0.25">
      <c r="A5547" s="4" t="s">
        <v>6278</v>
      </c>
      <c r="B5547" s="5">
        <v>335694321843</v>
      </c>
      <c r="C5547" s="4" t="s">
        <v>14252</v>
      </c>
      <c r="D5547" s="4" t="s">
        <v>246</v>
      </c>
      <c r="E5547" s="6" t="s">
        <v>14253</v>
      </c>
      <c r="F5547" s="5">
        <f>decoded[[#This Row],[FRT_DEC]]-B5546</f>
        <v>11</v>
      </c>
      <c r="G5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INFO]]))),G5546)</f>
        <v>137</v>
      </c>
    </row>
    <row r="5548" spans="1:7" x14ac:dyDescent="0.25">
      <c r="A5548" s="4" t="s">
        <v>6279</v>
      </c>
      <c r="B5548" s="5">
        <v>335694321847</v>
      </c>
      <c r="C5548" s="4" t="s">
        <v>14254</v>
      </c>
      <c r="D5548" s="4" t="s">
        <v>7938</v>
      </c>
      <c r="E5548" s="6" t="s">
        <v>8012</v>
      </c>
      <c r="F5548" s="5">
        <f>decoded[[#This Row],[FRT_DEC]]-B5547</f>
        <v>4</v>
      </c>
      <c r="G5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INFO]]))),G5547)</f>
        <v>137</v>
      </c>
    </row>
    <row r="5549" spans="1:7" x14ac:dyDescent="0.25">
      <c r="A5549" s="4" t="s">
        <v>6280</v>
      </c>
      <c r="B5549" s="5">
        <v>335694322241</v>
      </c>
      <c r="C5549" s="4" t="s">
        <v>14255</v>
      </c>
      <c r="D5549" s="4" t="s">
        <v>7842</v>
      </c>
      <c r="E5549" s="6" t="s">
        <v>8130</v>
      </c>
      <c r="F5549" s="5">
        <f>decoded[[#This Row],[FRT_DEC]]-B5548</f>
        <v>394</v>
      </c>
      <c r="G5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INFO]]))),G5548)</f>
        <v>137</v>
      </c>
    </row>
    <row r="5550" spans="1:7" x14ac:dyDescent="0.25">
      <c r="A5550" s="4" t="s">
        <v>6281</v>
      </c>
      <c r="B5550" s="5">
        <v>335694322248</v>
      </c>
      <c r="C5550" s="4" t="s">
        <v>14256</v>
      </c>
      <c r="D5550" s="4" t="s">
        <v>1099</v>
      </c>
      <c r="E5550" s="6" t="s">
        <v>2096</v>
      </c>
      <c r="F5550" s="5">
        <f>decoded[[#This Row],[FRT_DEC]]-B5549</f>
        <v>7</v>
      </c>
      <c r="G5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INFO]]))),G5549)</f>
        <v>137</v>
      </c>
    </row>
    <row r="5551" spans="1:7" x14ac:dyDescent="0.25">
      <c r="A5551" s="4" t="s">
        <v>6282</v>
      </c>
      <c r="B5551" s="5">
        <v>335694322255</v>
      </c>
      <c r="C5551" s="4" t="s">
        <v>14257</v>
      </c>
      <c r="D5551" s="4" t="s">
        <v>72</v>
      </c>
      <c r="E5551" s="6" t="s">
        <v>2097</v>
      </c>
      <c r="F5551" s="5">
        <f>decoded[[#This Row],[FRT_DEC]]-B5550</f>
        <v>7</v>
      </c>
      <c r="G5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INFO]]))),G5550)</f>
        <v>137</v>
      </c>
    </row>
    <row r="5552" spans="1:7" x14ac:dyDescent="0.25">
      <c r="A5552" s="4" t="s">
        <v>6283</v>
      </c>
      <c r="B5552" s="5">
        <v>335694322267</v>
      </c>
      <c r="C5552" s="4" t="s">
        <v>14258</v>
      </c>
      <c r="D5552" s="4" t="s">
        <v>3672</v>
      </c>
      <c r="E5552" s="6" t="s">
        <v>4025</v>
      </c>
      <c r="F5552" s="5">
        <f>decoded[[#This Row],[FRT_DEC]]-B5551</f>
        <v>12</v>
      </c>
      <c r="G5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INFO]]))),G5551)</f>
        <v>137</v>
      </c>
    </row>
    <row r="5553" spans="1:7" x14ac:dyDescent="0.25">
      <c r="A5553" s="4" t="s">
        <v>6285</v>
      </c>
      <c r="B5553" s="5">
        <v>335694322993</v>
      </c>
      <c r="C5553" s="4" t="s">
        <v>14259</v>
      </c>
      <c r="D5553" s="4" t="s">
        <v>262</v>
      </c>
      <c r="E5553" s="6" t="s">
        <v>4026</v>
      </c>
      <c r="F5553" s="5">
        <f>decoded[[#This Row],[FRT_DEC]]-B5552</f>
        <v>726</v>
      </c>
      <c r="G5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INFO]]))),G5552)</f>
        <v>137</v>
      </c>
    </row>
    <row r="5554" spans="1:7" x14ac:dyDescent="0.25">
      <c r="A5554" s="4" t="s">
        <v>6286</v>
      </c>
      <c r="B5554" s="5">
        <v>335694322998</v>
      </c>
      <c r="C5554" s="4" t="s">
        <v>14260</v>
      </c>
      <c r="D5554" s="4" t="s">
        <v>7938</v>
      </c>
      <c r="E5554" s="6" t="s">
        <v>8136</v>
      </c>
      <c r="F5554" s="5">
        <f>decoded[[#This Row],[FRT_DEC]]-B5553</f>
        <v>5</v>
      </c>
      <c r="G5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INFO]]))),G5553)</f>
        <v>137</v>
      </c>
    </row>
    <row r="5555" spans="1:7" x14ac:dyDescent="0.25">
      <c r="A5555" s="4" t="s">
        <v>6287</v>
      </c>
      <c r="B5555" s="5">
        <v>335694324367</v>
      </c>
      <c r="C5555" s="4" t="s">
        <v>14261</v>
      </c>
      <c r="D5555" s="4" t="s">
        <v>84</v>
      </c>
      <c r="E5555" s="6" t="s">
        <v>3977</v>
      </c>
      <c r="F5555" s="5">
        <f>decoded[[#This Row],[FRT_DEC]]-B5554</f>
        <v>1369</v>
      </c>
      <c r="G5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INFO]]))),G5554)</f>
        <v>137</v>
      </c>
    </row>
    <row r="5556" spans="1:7" x14ac:dyDescent="0.25">
      <c r="A5556" s="4" t="s">
        <v>6288</v>
      </c>
      <c r="B5556" s="5">
        <v>335694324370</v>
      </c>
      <c r="C5556" s="4" t="s">
        <v>14262</v>
      </c>
      <c r="D5556" s="4" t="s">
        <v>3684</v>
      </c>
      <c r="E5556" s="6" t="s">
        <v>14263</v>
      </c>
      <c r="F5556" s="5">
        <f>decoded[[#This Row],[FRT_DEC]]-B5555</f>
        <v>3</v>
      </c>
      <c r="G5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INFO]]))),G5555)</f>
        <v>137</v>
      </c>
    </row>
    <row r="5557" spans="1:7" x14ac:dyDescent="0.25">
      <c r="A5557" s="4" t="s">
        <v>6289</v>
      </c>
      <c r="B5557" s="5">
        <v>335694324372</v>
      </c>
      <c r="C5557" s="4" t="s">
        <v>14264</v>
      </c>
      <c r="D5557" s="4" t="s">
        <v>3684</v>
      </c>
      <c r="E5557" s="6" t="s">
        <v>7879</v>
      </c>
      <c r="F5557" s="5">
        <f>decoded[[#This Row],[FRT_DEC]]-B5556</f>
        <v>2</v>
      </c>
      <c r="G5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INFO]]))),G5556)</f>
        <v>137</v>
      </c>
    </row>
    <row r="5558" spans="1:7" x14ac:dyDescent="0.25">
      <c r="A5558" s="4" t="s">
        <v>6290</v>
      </c>
      <c r="B5558" s="5">
        <v>335694324393</v>
      </c>
      <c r="C5558" s="4" t="s">
        <v>14265</v>
      </c>
      <c r="D5558" s="4" t="s">
        <v>85</v>
      </c>
      <c r="E5558" s="6" t="s">
        <v>263</v>
      </c>
      <c r="F5558" s="5">
        <f>decoded[[#This Row],[FRT_DEC]]-B5557</f>
        <v>21</v>
      </c>
      <c r="G5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INFO]]))),G5557)</f>
        <v>137</v>
      </c>
    </row>
    <row r="5559" spans="1:7" x14ac:dyDescent="0.25">
      <c r="A5559" s="4" t="s">
        <v>6291</v>
      </c>
      <c r="B5559" s="5">
        <v>335694324535</v>
      </c>
      <c r="C5559" s="4" t="s">
        <v>14266</v>
      </c>
      <c r="D5559" s="4" t="s">
        <v>87</v>
      </c>
      <c r="E5559" s="6" t="s">
        <v>3695</v>
      </c>
      <c r="F5559" s="5">
        <f>decoded[[#This Row],[FRT_DEC]]-B5558</f>
        <v>142</v>
      </c>
      <c r="G5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INFO]]))),G5558)</f>
        <v>137</v>
      </c>
    </row>
    <row r="5560" spans="1:7" x14ac:dyDescent="0.25">
      <c r="A5560" s="4" t="s">
        <v>6292</v>
      </c>
      <c r="B5560" s="5">
        <v>335694324701</v>
      </c>
      <c r="C5560" s="4" t="s">
        <v>14267</v>
      </c>
      <c r="D5560" s="4" t="s">
        <v>43</v>
      </c>
      <c r="E5560" s="6" t="s">
        <v>4014</v>
      </c>
      <c r="F5560" s="5">
        <f>decoded[[#This Row],[FRT_DEC]]-B5559</f>
        <v>166</v>
      </c>
      <c r="G5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INFO]]))),G5559)</f>
        <v>137</v>
      </c>
    </row>
    <row r="5561" spans="1:7" x14ac:dyDescent="0.25">
      <c r="A5561" s="4" t="s">
        <v>6293</v>
      </c>
      <c r="B5561" s="5">
        <v>335694324703</v>
      </c>
      <c r="C5561" s="4" t="s">
        <v>14268</v>
      </c>
      <c r="D5561" s="4" t="s">
        <v>3685</v>
      </c>
      <c r="E5561" s="6" t="s">
        <v>14269</v>
      </c>
      <c r="F5561" s="5">
        <f>decoded[[#This Row],[FRT_DEC]]-B5560</f>
        <v>2</v>
      </c>
      <c r="G5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INFO]]))),G5560)</f>
        <v>137</v>
      </c>
    </row>
    <row r="5562" spans="1:7" x14ac:dyDescent="0.25">
      <c r="A5562" s="4" t="s">
        <v>6294</v>
      </c>
      <c r="B5562" s="5">
        <v>335694324706</v>
      </c>
      <c r="C5562" s="4" t="s">
        <v>14270</v>
      </c>
      <c r="D5562" s="4" t="s">
        <v>3685</v>
      </c>
      <c r="E5562" s="6" t="s">
        <v>7880</v>
      </c>
      <c r="F5562" s="5">
        <f>decoded[[#This Row],[FRT_DEC]]-B5561</f>
        <v>3</v>
      </c>
      <c r="G5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INFO]]))),G5561)</f>
        <v>137</v>
      </c>
    </row>
    <row r="5563" spans="1:7" x14ac:dyDescent="0.25">
      <c r="A5563" s="4" t="s">
        <v>6295</v>
      </c>
      <c r="B5563" s="5">
        <v>335694324720</v>
      </c>
      <c r="C5563" s="4" t="s">
        <v>14271</v>
      </c>
      <c r="D5563" s="4" t="s">
        <v>7842</v>
      </c>
      <c r="E5563" s="6" t="s">
        <v>7845</v>
      </c>
      <c r="F5563" s="5">
        <f>decoded[[#This Row],[FRT_DEC]]-B5562</f>
        <v>14</v>
      </c>
      <c r="G5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INFO]]))),G5562)</f>
        <v>137</v>
      </c>
    </row>
    <row r="5564" spans="1:7" x14ac:dyDescent="0.25">
      <c r="A5564" s="4" t="s">
        <v>6296</v>
      </c>
      <c r="B5564" s="5">
        <v>335694324727</v>
      </c>
      <c r="C5564" s="4" t="s">
        <v>14272</v>
      </c>
      <c r="D5564" s="4" t="s">
        <v>7938</v>
      </c>
      <c r="E5564" s="6" t="s">
        <v>8149</v>
      </c>
      <c r="F5564" s="5">
        <f>decoded[[#This Row],[FRT_DEC]]-B5563</f>
        <v>7</v>
      </c>
      <c r="G5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INFO]]))),G5563)</f>
        <v>137</v>
      </c>
    </row>
    <row r="5565" spans="1:7" x14ac:dyDescent="0.25">
      <c r="A5565" s="4" t="s">
        <v>6297</v>
      </c>
      <c r="B5565" s="5">
        <v>335694324732</v>
      </c>
      <c r="C5565" s="4" t="s">
        <v>14273</v>
      </c>
      <c r="D5565" s="4" t="s">
        <v>7842</v>
      </c>
      <c r="E5565" s="6" t="s">
        <v>8151</v>
      </c>
      <c r="F5565" s="5">
        <f>decoded[[#This Row],[FRT_DEC]]-B5564</f>
        <v>5</v>
      </c>
      <c r="G5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INFO]]))),G5564)</f>
        <v>137</v>
      </c>
    </row>
    <row r="5566" spans="1:7" x14ac:dyDescent="0.25">
      <c r="A5566" s="4" t="s">
        <v>6298</v>
      </c>
      <c r="B5566" s="5">
        <v>335694324744</v>
      </c>
      <c r="C5566" s="4" t="s">
        <v>14274</v>
      </c>
      <c r="D5566" s="4" t="s">
        <v>1099</v>
      </c>
      <c r="E5566" s="6" t="s">
        <v>2098</v>
      </c>
      <c r="F5566" s="5">
        <f>decoded[[#This Row],[FRT_DEC]]-B5565</f>
        <v>12</v>
      </c>
      <c r="G5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INFO]]))),G5565)</f>
        <v>137</v>
      </c>
    </row>
    <row r="5567" spans="1:7" x14ac:dyDescent="0.25">
      <c r="A5567" s="4" t="s">
        <v>6299</v>
      </c>
      <c r="B5567" s="5">
        <v>335694324750</v>
      </c>
      <c r="C5567" s="4" t="s">
        <v>14275</v>
      </c>
      <c r="D5567" s="4" t="s">
        <v>72</v>
      </c>
      <c r="E5567" s="6" t="s">
        <v>2099</v>
      </c>
      <c r="F5567" s="5">
        <f>decoded[[#This Row],[FRT_DEC]]-B5566</f>
        <v>6</v>
      </c>
      <c r="G5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INFO]]))),G5566)</f>
        <v>137</v>
      </c>
    </row>
    <row r="5568" spans="1:7" x14ac:dyDescent="0.25">
      <c r="A5568" s="4" t="s">
        <v>6300</v>
      </c>
      <c r="B5568" s="5">
        <v>335694324780</v>
      </c>
      <c r="C5568" s="4" t="s">
        <v>14276</v>
      </c>
      <c r="D5568" s="4" t="s">
        <v>1099</v>
      </c>
      <c r="E5568" s="6" t="s">
        <v>2100</v>
      </c>
      <c r="F5568" s="5">
        <f>decoded[[#This Row],[FRT_DEC]]-B5567</f>
        <v>30</v>
      </c>
      <c r="G5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INFO]]))),G5567)</f>
        <v>137</v>
      </c>
    </row>
    <row r="5569" spans="1:7" x14ac:dyDescent="0.25">
      <c r="A5569" s="4" t="s">
        <v>6301</v>
      </c>
      <c r="B5569" s="5">
        <v>335694324786</v>
      </c>
      <c r="C5569" s="4" t="s">
        <v>14277</v>
      </c>
      <c r="D5569" s="4" t="s">
        <v>72</v>
      </c>
      <c r="E5569" s="6" t="s">
        <v>2101</v>
      </c>
      <c r="F5569" s="5">
        <f>decoded[[#This Row],[FRT_DEC]]-B5568</f>
        <v>6</v>
      </c>
      <c r="G5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INFO]]))),G5568)</f>
        <v>137</v>
      </c>
    </row>
    <row r="5570" spans="1:7" x14ac:dyDescent="0.25">
      <c r="A5570" s="4" t="s">
        <v>6302</v>
      </c>
      <c r="B5570" s="5">
        <v>335694324807</v>
      </c>
      <c r="C5570" s="4" t="s">
        <v>14278</v>
      </c>
      <c r="D5570" s="4" t="s">
        <v>1099</v>
      </c>
      <c r="E5570" s="6" t="s">
        <v>2102</v>
      </c>
      <c r="F5570" s="5">
        <f>decoded[[#This Row],[FRT_DEC]]-B5569</f>
        <v>21</v>
      </c>
      <c r="G5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INFO]]))),G5569)</f>
        <v>137</v>
      </c>
    </row>
    <row r="5571" spans="1:7" x14ac:dyDescent="0.25">
      <c r="A5571" s="4" t="s">
        <v>6303</v>
      </c>
      <c r="B5571" s="5">
        <v>335694324813</v>
      </c>
      <c r="C5571" s="4" t="s">
        <v>14279</v>
      </c>
      <c r="D5571" s="4" t="s">
        <v>72</v>
      </c>
      <c r="E5571" s="6" t="s">
        <v>2103</v>
      </c>
      <c r="F5571" s="5">
        <f>decoded[[#This Row],[FRT_DEC]]-B5570</f>
        <v>6</v>
      </c>
      <c r="G5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INFO]]))),G5570)</f>
        <v>137</v>
      </c>
    </row>
    <row r="5572" spans="1:7" x14ac:dyDescent="0.25">
      <c r="A5572" s="4" t="s">
        <v>6304</v>
      </c>
      <c r="B5572" s="5">
        <v>335694324829</v>
      </c>
      <c r="C5572" s="4" t="s">
        <v>14280</v>
      </c>
      <c r="D5572" s="4" t="s">
        <v>40</v>
      </c>
      <c r="E5572" s="6" t="s">
        <v>2042</v>
      </c>
      <c r="F5572" s="5">
        <f>decoded[[#This Row],[FRT_DEC]]-B5571</f>
        <v>16</v>
      </c>
      <c r="G5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INFO]]))),G5571)</f>
        <v>137</v>
      </c>
    </row>
    <row r="5573" spans="1:7" x14ac:dyDescent="0.25">
      <c r="A5573" s="4" t="s">
        <v>6305</v>
      </c>
      <c r="B5573" s="5">
        <v>335694324832</v>
      </c>
      <c r="C5573" s="4" t="s">
        <v>14281</v>
      </c>
      <c r="D5573" s="4" t="s">
        <v>2043</v>
      </c>
      <c r="E5573" s="6" t="s">
        <v>14282</v>
      </c>
      <c r="F5573" s="5">
        <f>decoded[[#This Row],[FRT_DEC]]-B5572</f>
        <v>3</v>
      </c>
      <c r="G5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INFO]]))),G5572)</f>
        <v>137</v>
      </c>
    </row>
    <row r="5574" spans="1:7" ht="30" x14ac:dyDescent="0.25">
      <c r="A5574" s="4" t="s">
        <v>6306</v>
      </c>
      <c r="B5574" s="5">
        <v>335694324853</v>
      </c>
      <c r="C5574" s="4" t="s">
        <v>14283</v>
      </c>
      <c r="D5574" s="4" t="s">
        <v>241</v>
      </c>
      <c r="E5574" s="6" t="s">
        <v>2111</v>
      </c>
      <c r="F5574" s="5">
        <f>decoded[[#This Row],[FRT_DEC]]-B5573</f>
        <v>21</v>
      </c>
      <c r="G5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INFO]]))),G5573)</f>
        <v>137</v>
      </c>
    </row>
    <row r="5575" spans="1:7" x14ac:dyDescent="0.25">
      <c r="A5575" s="4" t="s">
        <v>6307</v>
      </c>
      <c r="B5575" s="5">
        <v>335694324856</v>
      </c>
      <c r="C5575" s="4" t="s">
        <v>14284</v>
      </c>
      <c r="D5575" s="4" t="s">
        <v>243</v>
      </c>
      <c r="E5575" s="6" t="s">
        <v>3939</v>
      </c>
      <c r="F5575" s="5">
        <f>decoded[[#This Row],[FRT_DEC]]-B5574</f>
        <v>3</v>
      </c>
      <c r="G5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INFO]]))),G5574)</f>
        <v>137</v>
      </c>
    </row>
    <row r="5576" spans="1:7" x14ac:dyDescent="0.25">
      <c r="A5576" s="4" t="s">
        <v>6308</v>
      </c>
      <c r="B5576" s="5">
        <v>335694324909</v>
      </c>
      <c r="C5576" s="4" t="s">
        <v>14285</v>
      </c>
      <c r="D5576" s="4" t="s">
        <v>40</v>
      </c>
      <c r="E5576" s="6" t="s">
        <v>44</v>
      </c>
      <c r="F5576" s="5">
        <f>decoded[[#This Row],[FRT_DEC]]-B5575</f>
        <v>53</v>
      </c>
      <c r="G5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INFO]]))),G5575)</f>
        <v>137</v>
      </c>
    </row>
    <row r="5577" spans="1:7" x14ac:dyDescent="0.25">
      <c r="A5577" s="4" t="s">
        <v>6309</v>
      </c>
      <c r="B5577" s="5">
        <v>335694324915</v>
      </c>
      <c r="C5577" s="4" t="s">
        <v>14286</v>
      </c>
      <c r="D5577" s="4" t="s">
        <v>246</v>
      </c>
      <c r="E5577" s="6" t="s">
        <v>14287</v>
      </c>
      <c r="F5577" s="5">
        <f>decoded[[#This Row],[FRT_DEC]]-B5576</f>
        <v>6</v>
      </c>
      <c r="G5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INFO]]))),G5576)</f>
        <v>137</v>
      </c>
    </row>
    <row r="5578" spans="1:7" x14ac:dyDescent="0.25">
      <c r="A5578" s="4" t="s">
        <v>6310</v>
      </c>
      <c r="B5578" s="5">
        <v>335694324921</v>
      </c>
      <c r="C5578" s="4" t="s">
        <v>14288</v>
      </c>
      <c r="D5578" s="4" t="s">
        <v>1099</v>
      </c>
      <c r="E5578" s="6" t="s">
        <v>2104</v>
      </c>
      <c r="F5578" s="5">
        <f>decoded[[#This Row],[FRT_DEC]]-B5577</f>
        <v>6</v>
      </c>
      <c r="G5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INFO]]))),G5577)</f>
        <v>137</v>
      </c>
    </row>
    <row r="5579" spans="1:7" x14ac:dyDescent="0.25">
      <c r="A5579" s="4" t="s">
        <v>6311</v>
      </c>
      <c r="B5579" s="5">
        <v>335694324928</v>
      </c>
      <c r="C5579" s="4" t="s">
        <v>14289</v>
      </c>
      <c r="D5579" s="4" t="s">
        <v>1099</v>
      </c>
      <c r="E5579" s="6" t="s">
        <v>2105</v>
      </c>
      <c r="F5579" s="5">
        <f>decoded[[#This Row],[FRT_DEC]]-B5578</f>
        <v>7</v>
      </c>
      <c r="G5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INFO]]))),G5578)</f>
        <v>137</v>
      </c>
    </row>
    <row r="5580" spans="1:7" x14ac:dyDescent="0.25">
      <c r="A5580" s="4" t="s">
        <v>6312</v>
      </c>
      <c r="B5580" s="5">
        <v>335694324941</v>
      </c>
      <c r="C5580" s="4" t="s">
        <v>14290</v>
      </c>
      <c r="D5580" s="4" t="s">
        <v>72</v>
      </c>
      <c r="E5580" s="6" t="s">
        <v>2092</v>
      </c>
      <c r="F5580" s="5">
        <f>decoded[[#This Row],[FRT_DEC]]-B5579</f>
        <v>13</v>
      </c>
      <c r="G5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INFO]]))),G5579)</f>
        <v>137</v>
      </c>
    </row>
    <row r="5581" spans="1:7" x14ac:dyDescent="0.25">
      <c r="A5581" s="4" t="s">
        <v>6313</v>
      </c>
      <c r="B5581" s="5">
        <v>335694325275</v>
      </c>
      <c r="C5581" s="4" t="s">
        <v>14291</v>
      </c>
      <c r="D5581" s="4" t="s">
        <v>2045</v>
      </c>
      <c r="E5581" s="6" t="s">
        <v>8170</v>
      </c>
      <c r="F5581" s="5">
        <f>decoded[[#This Row],[FRT_DEC]]-B5580</f>
        <v>334</v>
      </c>
      <c r="G5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INFO]]))),G5580)</f>
        <v>137</v>
      </c>
    </row>
    <row r="5582" spans="1:7" x14ac:dyDescent="0.25">
      <c r="A5582" s="4" t="s">
        <v>6314</v>
      </c>
      <c r="B5582" s="5">
        <v>335694325447</v>
      </c>
      <c r="C5582" s="4" t="s">
        <v>14292</v>
      </c>
      <c r="D5582" s="4" t="s">
        <v>249</v>
      </c>
      <c r="E5582" s="6" t="s">
        <v>9727</v>
      </c>
      <c r="F5582" s="5">
        <f>decoded[[#This Row],[FRT_DEC]]-B5581</f>
        <v>172</v>
      </c>
      <c r="G5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INFO]]))),G5581)</f>
        <v>137</v>
      </c>
    </row>
    <row r="5583" spans="1:7" x14ac:dyDescent="0.25">
      <c r="A5583" s="4" t="s">
        <v>6315</v>
      </c>
      <c r="B5583" s="5">
        <v>335694325467</v>
      </c>
      <c r="C5583" s="4" t="s">
        <v>14293</v>
      </c>
      <c r="D5583" s="4" t="s">
        <v>1099</v>
      </c>
      <c r="E5583" s="6" t="s">
        <v>2093</v>
      </c>
      <c r="F5583" s="5">
        <f>decoded[[#This Row],[FRT_DEC]]-B5582</f>
        <v>20</v>
      </c>
      <c r="G5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INFO]]))),G5582)</f>
        <v>137</v>
      </c>
    </row>
    <row r="5584" spans="1:7" x14ac:dyDescent="0.25">
      <c r="A5584" s="4" t="s">
        <v>6316</v>
      </c>
      <c r="B5584" s="5">
        <v>335694325473</v>
      </c>
      <c r="C5584" s="4" t="s">
        <v>14294</v>
      </c>
      <c r="D5584" s="4" t="s">
        <v>1099</v>
      </c>
      <c r="E5584" s="6" t="s">
        <v>2106</v>
      </c>
      <c r="F5584" s="5">
        <f>decoded[[#This Row],[FRT_DEC]]-B5583</f>
        <v>6</v>
      </c>
      <c r="G5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INFO]]))),G5583)</f>
        <v>137</v>
      </c>
    </row>
    <row r="5585" spans="1:7" x14ac:dyDescent="0.25">
      <c r="A5585" s="4" t="s">
        <v>6317</v>
      </c>
      <c r="B5585" s="5">
        <v>335694325485</v>
      </c>
      <c r="C5585" s="4" t="s">
        <v>14295</v>
      </c>
      <c r="D5585" s="4" t="s">
        <v>40</v>
      </c>
      <c r="E5585" s="6" t="s">
        <v>328</v>
      </c>
      <c r="F5585" s="5">
        <f>decoded[[#This Row],[FRT_DEC]]-B5584</f>
        <v>12</v>
      </c>
      <c r="G5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INFO]]))),G5584)</f>
        <v>137</v>
      </c>
    </row>
    <row r="5586" spans="1:7" x14ac:dyDescent="0.25">
      <c r="A5586" s="4" t="s">
        <v>6318</v>
      </c>
      <c r="B5586" s="5">
        <v>335694325488</v>
      </c>
      <c r="C5586" s="4" t="s">
        <v>14296</v>
      </c>
      <c r="D5586" s="4" t="s">
        <v>330</v>
      </c>
      <c r="E5586" s="6" t="s">
        <v>14297</v>
      </c>
      <c r="F5586" s="5">
        <f>decoded[[#This Row],[FRT_DEC]]-B5585</f>
        <v>3</v>
      </c>
      <c r="G5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INFO]]))),G5585)</f>
        <v>137</v>
      </c>
    </row>
    <row r="5587" spans="1:7" x14ac:dyDescent="0.25">
      <c r="A5587" s="4" t="s">
        <v>6319</v>
      </c>
      <c r="B5587" s="5">
        <v>335694325509</v>
      </c>
      <c r="C5587" s="4" t="s">
        <v>14298</v>
      </c>
      <c r="D5587" s="4" t="s">
        <v>40</v>
      </c>
      <c r="E5587" s="6" t="s">
        <v>724</v>
      </c>
      <c r="F5587" s="5">
        <f>decoded[[#This Row],[FRT_DEC]]-B5586</f>
        <v>21</v>
      </c>
      <c r="G5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INFO]]))),G5586)</f>
        <v>137</v>
      </c>
    </row>
    <row r="5588" spans="1:7" x14ac:dyDescent="0.25">
      <c r="A5588" s="4" t="s">
        <v>6320</v>
      </c>
      <c r="B5588" s="5">
        <v>335694325531</v>
      </c>
      <c r="C5588" s="4" t="s">
        <v>14299</v>
      </c>
      <c r="D5588" s="4" t="s">
        <v>40</v>
      </c>
      <c r="E5588" s="6" t="s">
        <v>45</v>
      </c>
      <c r="F5588" s="5">
        <f>decoded[[#This Row],[FRT_DEC]]-B5587</f>
        <v>22</v>
      </c>
      <c r="G5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INFO]]))),G5587)</f>
        <v>137</v>
      </c>
    </row>
    <row r="5589" spans="1:7" x14ac:dyDescent="0.25">
      <c r="A5589" s="4" t="s">
        <v>6321</v>
      </c>
      <c r="B5589" s="5">
        <v>335694325534</v>
      </c>
      <c r="C5589" s="4" t="s">
        <v>14300</v>
      </c>
      <c r="D5589" s="4" t="s">
        <v>46</v>
      </c>
      <c r="E5589" s="6" t="s">
        <v>6961</v>
      </c>
      <c r="F5589" s="5">
        <f>decoded[[#This Row],[FRT_DEC]]-B5588</f>
        <v>3</v>
      </c>
      <c r="G5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INFO]]))),G5588)</f>
        <v>137</v>
      </c>
    </row>
    <row r="5590" spans="1:7" x14ac:dyDescent="0.25">
      <c r="A5590" s="4" t="s">
        <v>6322</v>
      </c>
      <c r="B5590" s="5">
        <v>335694325542</v>
      </c>
      <c r="C5590" s="4" t="s">
        <v>14301</v>
      </c>
      <c r="D5590" s="4" t="s">
        <v>72</v>
      </c>
      <c r="E5590" s="6" t="s">
        <v>3683</v>
      </c>
      <c r="F5590" s="5">
        <f>decoded[[#This Row],[FRT_DEC]]-B5589</f>
        <v>8</v>
      </c>
      <c r="G5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INFO]]))),G5589)</f>
        <v>137</v>
      </c>
    </row>
    <row r="5591" spans="1:7" x14ac:dyDescent="0.25">
      <c r="A5591" s="4" t="s">
        <v>6323</v>
      </c>
      <c r="B5591" s="5">
        <v>335694325547</v>
      </c>
      <c r="C5591" s="4" t="s">
        <v>14302</v>
      </c>
      <c r="D5591" s="4" t="s">
        <v>72</v>
      </c>
      <c r="E5591" s="6" t="s">
        <v>2088</v>
      </c>
      <c r="F5591" s="5">
        <f>decoded[[#This Row],[FRT_DEC]]-B5590</f>
        <v>5</v>
      </c>
      <c r="G5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INFO]]))),G5590)</f>
        <v>137</v>
      </c>
    </row>
    <row r="5592" spans="1:7" x14ac:dyDescent="0.25">
      <c r="A5592" s="4" t="s">
        <v>6324</v>
      </c>
      <c r="B5592" s="5">
        <v>335694325562</v>
      </c>
      <c r="C5592" s="4" t="s">
        <v>14303</v>
      </c>
      <c r="D5592" s="4" t="s">
        <v>72</v>
      </c>
      <c r="E5592" s="6" t="s">
        <v>2107</v>
      </c>
      <c r="F5592" s="5">
        <f>decoded[[#This Row],[FRT_DEC]]-B5591</f>
        <v>15</v>
      </c>
      <c r="G5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INFO]]))),G5591)</f>
        <v>137</v>
      </c>
    </row>
    <row r="5593" spans="1:7" x14ac:dyDescent="0.25">
      <c r="A5593" s="4" t="s">
        <v>6325</v>
      </c>
      <c r="B5593" s="5">
        <v>335694326305</v>
      </c>
      <c r="C5593" s="4" t="s">
        <v>14304</v>
      </c>
      <c r="D5593" s="4" t="s">
        <v>7938</v>
      </c>
      <c r="E5593" s="6" t="s">
        <v>8184</v>
      </c>
      <c r="F5593" s="5">
        <f>decoded[[#This Row],[FRT_DEC]]-B5592</f>
        <v>743</v>
      </c>
      <c r="G5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INFO]]))),G5592)</f>
        <v>137</v>
      </c>
    </row>
    <row r="5594" spans="1:7" x14ac:dyDescent="0.25">
      <c r="A5594" s="4" t="s">
        <v>6326</v>
      </c>
      <c r="B5594" s="5">
        <v>335694326799</v>
      </c>
      <c r="C5594" s="4" t="s">
        <v>14305</v>
      </c>
      <c r="D5594" s="4" t="s">
        <v>7842</v>
      </c>
      <c r="E5594" s="6" t="s">
        <v>7989</v>
      </c>
      <c r="F5594" s="5">
        <f>decoded[[#This Row],[FRT_DEC]]-B5593</f>
        <v>494</v>
      </c>
      <c r="G5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INFO]]))),G5593)</f>
        <v>137</v>
      </c>
    </row>
    <row r="5595" spans="1:7" x14ac:dyDescent="0.25">
      <c r="A5595" s="4" t="s">
        <v>6327</v>
      </c>
      <c r="B5595" s="5">
        <v>335694326805</v>
      </c>
      <c r="C5595" s="4" t="s">
        <v>14306</v>
      </c>
      <c r="D5595" s="4" t="s">
        <v>2044</v>
      </c>
      <c r="E5595" s="6" t="s">
        <v>3931</v>
      </c>
      <c r="F5595" s="5">
        <f>decoded[[#This Row],[FRT_DEC]]-B5594</f>
        <v>6</v>
      </c>
      <c r="G5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INFO]]))),G5594)</f>
        <v>137</v>
      </c>
    </row>
    <row r="5596" spans="1:7" x14ac:dyDescent="0.25">
      <c r="A5596" s="4" t="s">
        <v>6328</v>
      </c>
      <c r="B5596" s="5">
        <v>335694326810</v>
      </c>
      <c r="C5596" s="4" t="s">
        <v>14307</v>
      </c>
      <c r="D5596" s="4" t="s">
        <v>7938</v>
      </c>
      <c r="E5596" s="6" t="s">
        <v>7991</v>
      </c>
      <c r="F5596" s="5">
        <f>decoded[[#This Row],[FRT_DEC]]-B5595</f>
        <v>5</v>
      </c>
      <c r="G5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INFO]]))),G5595)</f>
        <v>137</v>
      </c>
    </row>
    <row r="5597" spans="1:7" x14ac:dyDescent="0.25">
      <c r="A5597" s="4" t="s">
        <v>6329</v>
      </c>
      <c r="B5597" s="5">
        <v>335694332765</v>
      </c>
      <c r="C5597" s="4" t="s">
        <v>14308</v>
      </c>
      <c r="D5597" s="4" t="s">
        <v>7842</v>
      </c>
      <c r="E5597" s="6" t="s">
        <v>7936</v>
      </c>
      <c r="F5597" s="5">
        <f>decoded[[#This Row],[FRT_DEC]]-B5596</f>
        <v>5955</v>
      </c>
      <c r="G5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INFO]]))),G5596)</f>
        <v>137</v>
      </c>
    </row>
    <row r="5598" spans="1:7" x14ac:dyDescent="0.25">
      <c r="A5598" s="4" t="s">
        <v>6330</v>
      </c>
      <c r="B5598" s="5">
        <v>335694333593</v>
      </c>
      <c r="C5598" s="4" t="s">
        <v>14309</v>
      </c>
      <c r="D5598" s="4" t="s">
        <v>7938</v>
      </c>
      <c r="E5598" s="6" t="s">
        <v>7939</v>
      </c>
      <c r="F5598" s="5">
        <f>decoded[[#This Row],[FRT_DEC]]-B5597</f>
        <v>828</v>
      </c>
      <c r="G5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INFO]]))),G5597)</f>
        <v>137</v>
      </c>
    </row>
    <row r="5599" spans="1:7" x14ac:dyDescent="0.25">
      <c r="A5599" s="4" t="s">
        <v>6331</v>
      </c>
      <c r="B5599" s="5">
        <v>335694337553</v>
      </c>
      <c r="C5599" s="4" t="s">
        <v>14310</v>
      </c>
      <c r="D5599" s="4" t="s">
        <v>7842</v>
      </c>
      <c r="E5599" s="6" t="s">
        <v>7989</v>
      </c>
      <c r="F5599" s="5">
        <f>decoded[[#This Row],[FRT_DEC]]-B5598</f>
        <v>3960</v>
      </c>
      <c r="G5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INFO]]))),G5598)</f>
        <v>137</v>
      </c>
    </row>
    <row r="5600" spans="1:7" x14ac:dyDescent="0.25">
      <c r="A5600" s="4" t="s">
        <v>6332</v>
      </c>
      <c r="B5600" s="5">
        <v>335694337559</v>
      </c>
      <c r="C5600" s="4" t="s">
        <v>14311</v>
      </c>
      <c r="D5600" s="4" t="s">
        <v>292</v>
      </c>
      <c r="E5600" s="6" t="s">
        <v>14312</v>
      </c>
      <c r="F5600" s="5">
        <f>decoded[[#This Row],[FRT_DEC]]-B5599</f>
        <v>6</v>
      </c>
      <c r="G5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INFO]]))),G5599)</f>
        <v>137</v>
      </c>
    </row>
    <row r="5601" spans="1:7" x14ac:dyDescent="0.25">
      <c r="A5601" s="4" t="s">
        <v>6333</v>
      </c>
      <c r="B5601" s="5">
        <v>335694337561</v>
      </c>
      <c r="C5601" s="4" t="s">
        <v>14313</v>
      </c>
      <c r="D5601" s="4" t="s">
        <v>216</v>
      </c>
      <c r="E5601" s="6" t="s">
        <v>3970</v>
      </c>
      <c r="F5601" s="5">
        <f>decoded[[#This Row],[FRT_DEC]]-B5600</f>
        <v>2</v>
      </c>
      <c r="G5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INFO]]))),G5600)</f>
        <v>137</v>
      </c>
    </row>
    <row r="5602" spans="1:7" x14ac:dyDescent="0.25">
      <c r="A5602" s="4" t="s">
        <v>6334</v>
      </c>
      <c r="B5602" s="5">
        <v>335694337608</v>
      </c>
      <c r="C5602" s="4" t="s">
        <v>14314</v>
      </c>
      <c r="D5602" s="4" t="s">
        <v>221</v>
      </c>
      <c r="E5602" s="6" t="s">
        <v>222</v>
      </c>
      <c r="F5602" s="5">
        <f>decoded[[#This Row],[FRT_DEC]]-B5601</f>
        <v>47</v>
      </c>
      <c r="G5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INFO]]))),G5601)</f>
        <v>137</v>
      </c>
    </row>
    <row r="5603" spans="1:7" x14ac:dyDescent="0.25">
      <c r="A5603" s="4" t="s">
        <v>6335</v>
      </c>
      <c r="B5603" s="5">
        <v>335694337623</v>
      </c>
      <c r="C5603" s="4" t="s">
        <v>14315</v>
      </c>
      <c r="D5603" s="4" t="s">
        <v>40</v>
      </c>
      <c r="E5603" s="6" t="s">
        <v>293</v>
      </c>
      <c r="F5603" s="5">
        <f>decoded[[#This Row],[FRT_DEC]]-B5602</f>
        <v>15</v>
      </c>
      <c r="G5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INFO]]))),G5602)</f>
        <v>137</v>
      </c>
    </row>
    <row r="5604" spans="1:7" x14ac:dyDescent="0.25">
      <c r="A5604" s="4" t="s">
        <v>6336</v>
      </c>
      <c r="B5604" s="5">
        <v>335694337630</v>
      </c>
      <c r="C5604" s="4" t="s">
        <v>14316</v>
      </c>
      <c r="D5604" s="4" t="s">
        <v>2045</v>
      </c>
      <c r="E5604" s="6" t="s">
        <v>8199</v>
      </c>
      <c r="F5604" s="5">
        <f>decoded[[#This Row],[FRT_DEC]]-B5603</f>
        <v>7</v>
      </c>
      <c r="G5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INFO]]))),G5603)</f>
        <v>137</v>
      </c>
    </row>
    <row r="5605" spans="1:7" x14ac:dyDescent="0.25">
      <c r="A5605" s="4" t="s">
        <v>6337</v>
      </c>
      <c r="B5605" s="5">
        <v>335694337633</v>
      </c>
      <c r="C5605" s="4" t="s">
        <v>14317</v>
      </c>
      <c r="D5605" s="4" t="s">
        <v>294</v>
      </c>
      <c r="E5605" s="6" t="s">
        <v>14318</v>
      </c>
      <c r="F5605" s="5">
        <f>decoded[[#This Row],[FRT_DEC]]-B5604</f>
        <v>3</v>
      </c>
      <c r="G5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INFO]]))),G5604)</f>
        <v>137</v>
      </c>
    </row>
    <row r="5606" spans="1:7" x14ac:dyDescent="0.25">
      <c r="A5606" s="4" t="s">
        <v>6338</v>
      </c>
      <c r="B5606" s="5">
        <v>335694337637</v>
      </c>
      <c r="C5606" s="4" t="s">
        <v>14319</v>
      </c>
      <c r="D5606" s="4" t="s">
        <v>7938</v>
      </c>
      <c r="E5606" s="6" t="s">
        <v>7991</v>
      </c>
      <c r="F5606" s="5">
        <f>decoded[[#This Row],[FRT_DEC]]-B5605</f>
        <v>4</v>
      </c>
      <c r="G5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INFO]]))),G5605)</f>
        <v>137</v>
      </c>
    </row>
    <row r="5607" spans="1:7" x14ac:dyDescent="0.25">
      <c r="A5607" s="4" t="s">
        <v>6339</v>
      </c>
      <c r="B5607" s="5">
        <v>335694338594</v>
      </c>
      <c r="C5607" s="4" t="s">
        <v>14320</v>
      </c>
      <c r="D5607" s="4" t="s">
        <v>7842</v>
      </c>
      <c r="E5607" s="6" t="s">
        <v>7993</v>
      </c>
      <c r="F5607" s="5">
        <f>decoded[[#This Row],[FRT_DEC]]-B5606</f>
        <v>957</v>
      </c>
      <c r="G5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INFO]]))),G5606)</f>
        <v>137</v>
      </c>
    </row>
    <row r="5608" spans="1:7" x14ac:dyDescent="0.25">
      <c r="A5608" s="4" t="s">
        <v>6340</v>
      </c>
      <c r="B5608" s="5">
        <v>335694338613</v>
      </c>
      <c r="C5608" s="4" t="s">
        <v>14321</v>
      </c>
      <c r="D5608" s="4" t="s">
        <v>1099</v>
      </c>
      <c r="E5608" s="6" t="s">
        <v>2081</v>
      </c>
      <c r="F5608" s="5">
        <f>decoded[[#This Row],[FRT_DEC]]-B5607</f>
        <v>19</v>
      </c>
      <c r="G5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INFO]]))),G5607)</f>
        <v>137</v>
      </c>
    </row>
    <row r="5609" spans="1:7" x14ac:dyDescent="0.25">
      <c r="A5609" s="4" t="s">
        <v>6341</v>
      </c>
      <c r="B5609" s="5">
        <v>335694338616</v>
      </c>
      <c r="C5609" s="4" t="s">
        <v>14322</v>
      </c>
      <c r="D5609" s="4" t="s">
        <v>1099</v>
      </c>
      <c r="E5609" s="6" t="s">
        <v>2089</v>
      </c>
      <c r="F5609" s="5">
        <f>decoded[[#This Row],[FRT_DEC]]-B5608</f>
        <v>3</v>
      </c>
      <c r="G5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INFO]]))),G5608)</f>
        <v>137</v>
      </c>
    </row>
    <row r="5610" spans="1:7" x14ac:dyDescent="0.25">
      <c r="A5610" s="4" t="s">
        <v>6342</v>
      </c>
      <c r="B5610" s="5">
        <v>335694338624</v>
      </c>
      <c r="C5610" s="4" t="s">
        <v>14323</v>
      </c>
      <c r="D5610" s="4" t="s">
        <v>72</v>
      </c>
      <c r="E5610" s="6" t="s">
        <v>2090</v>
      </c>
      <c r="F5610" s="5">
        <f>decoded[[#This Row],[FRT_DEC]]-B5609</f>
        <v>8</v>
      </c>
      <c r="G5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INFO]]))),G5609)</f>
        <v>137</v>
      </c>
    </row>
    <row r="5611" spans="1:7" x14ac:dyDescent="0.25">
      <c r="A5611" s="4" t="s">
        <v>6343</v>
      </c>
      <c r="B5611" s="5">
        <v>335694338641</v>
      </c>
      <c r="C5611" s="4" t="s">
        <v>14324</v>
      </c>
      <c r="D5611" s="4" t="s">
        <v>6</v>
      </c>
      <c r="E5611" s="6" t="s">
        <v>14325</v>
      </c>
      <c r="F5611" s="5">
        <f>decoded[[#This Row],[FRT_DEC]]-B5610</f>
        <v>17</v>
      </c>
      <c r="G5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INFO]]))),G5610)</f>
        <v>138</v>
      </c>
    </row>
    <row r="5612" spans="1:7" x14ac:dyDescent="0.25">
      <c r="A5612" s="4" t="s">
        <v>6344</v>
      </c>
      <c r="B5612" s="5">
        <v>335694338665</v>
      </c>
      <c r="C5612" s="4" t="s">
        <v>14326</v>
      </c>
      <c r="D5612" s="4" t="s">
        <v>72</v>
      </c>
      <c r="E5612" s="6" t="s">
        <v>2092</v>
      </c>
      <c r="F5612" s="5">
        <f>decoded[[#This Row],[FRT_DEC]]-B5611</f>
        <v>24</v>
      </c>
      <c r="G5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INFO]]))),G5611)</f>
        <v>138</v>
      </c>
    </row>
    <row r="5613" spans="1:7" x14ac:dyDescent="0.25">
      <c r="A5613" s="4" t="s">
        <v>6345</v>
      </c>
      <c r="B5613" s="5">
        <v>335694338688</v>
      </c>
      <c r="C5613" s="4" t="s">
        <v>14327</v>
      </c>
      <c r="D5613" s="4" t="s">
        <v>3671</v>
      </c>
      <c r="E5613" s="6" t="s">
        <v>14328</v>
      </c>
      <c r="F5613" s="5">
        <f>decoded[[#This Row],[FRT_DEC]]-B5612</f>
        <v>23</v>
      </c>
      <c r="G5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INFO]]))),G5612)</f>
        <v>138</v>
      </c>
    </row>
    <row r="5614" spans="1:7" x14ac:dyDescent="0.25">
      <c r="A5614" s="4" t="s">
        <v>6346</v>
      </c>
      <c r="B5614" s="5">
        <v>335694338690</v>
      </c>
      <c r="C5614" s="4" t="s">
        <v>14329</v>
      </c>
      <c r="D5614" s="4" t="s">
        <v>3671</v>
      </c>
      <c r="E5614" s="6" t="s">
        <v>7881</v>
      </c>
      <c r="F5614" s="5">
        <f>decoded[[#This Row],[FRT_DEC]]-B5613</f>
        <v>2</v>
      </c>
      <c r="G5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INFO]]))),G5613)</f>
        <v>138</v>
      </c>
    </row>
    <row r="5615" spans="1:7" x14ac:dyDescent="0.25">
      <c r="A5615" s="4" t="s">
        <v>6347</v>
      </c>
      <c r="B5615" s="5">
        <v>335694339617</v>
      </c>
      <c r="C5615" s="4" t="s">
        <v>14330</v>
      </c>
      <c r="D5615" s="4" t="s">
        <v>249</v>
      </c>
      <c r="E5615" s="6" t="s">
        <v>5316</v>
      </c>
      <c r="F5615" s="5">
        <f>decoded[[#This Row],[FRT_DEC]]-B5614</f>
        <v>927</v>
      </c>
      <c r="G5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INFO]]))),G5614)</f>
        <v>138</v>
      </c>
    </row>
    <row r="5616" spans="1:7" x14ac:dyDescent="0.25">
      <c r="A5616" s="4" t="s">
        <v>6348</v>
      </c>
      <c r="B5616" s="5">
        <v>335694339621</v>
      </c>
      <c r="C5616" s="4" t="s">
        <v>14331</v>
      </c>
      <c r="D5616" s="4" t="s">
        <v>7938</v>
      </c>
      <c r="E5616" s="6" t="s">
        <v>7998</v>
      </c>
      <c r="F5616" s="5">
        <f>decoded[[#This Row],[FRT_DEC]]-B5615</f>
        <v>4</v>
      </c>
      <c r="G5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INFO]]))),G5615)</f>
        <v>138</v>
      </c>
    </row>
    <row r="5617" spans="1:7" x14ac:dyDescent="0.25">
      <c r="A5617" s="4" t="s">
        <v>6349</v>
      </c>
      <c r="B5617" s="5">
        <v>335694343249</v>
      </c>
      <c r="C5617" s="4" t="s">
        <v>14332</v>
      </c>
      <c r="D5617" s="4" t="s">
        <v>5</v>
      </c>
      <c r="E5617" s="6" t="s">
        <v>14333</v>
      </c>
      <c r="F5617" s="5">
        <f>decoded[[#This Row],[FRT_DEC]]-B5616</f>
        <v>3628</v>
      </c>
      <c r="G5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INFO]]))),G5616)</f>
        <v>138</v>
      </c>
    </row>
    <row r="5618" spans="1:7" x14ac:dyDescent="0.25">
      <c r="A5618" s="4" t="s">
        <v>6350</v>
      </c>
      <c r="B5618" s="5">
        <v>335694343253</v>
      </c>
      <c r="C5618" s="4" t="s">
        <v>14334</v>
      </c>
      <c r="D5618" s="4" t="s">
        <v>5</v>
      </c>
      <c r="E5618" s="6" t="s">
        <v>7877</v>
      </c>
      <c r="F5618" s="5">
        <f>decoded[[#This Row],[FRT_DEC]]-B5617</f>
        <v>4</v>
      </c>
      <c r="G5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INFO]]))),G5617)</f>
        <v>138</v>
      </c>
    </row>
    <row r="5619" spans="1:7" x14ac:dyDescent="0.25">
      <c r="A5619" s="4" t="s">
        <v>6351</v>
      </c>
      <c r="B5619" s="5">
        <v>335694343256</v>
      </c>
      <c r="C5619" s="4" t="s">
        <v>14335</v>
      </c>
      <c r="D5619" s="4" t="s">
        <v>3686</v>
      </c>
      <c r="E5619" s="6" t="s">
        <v>14336</v>
      </c>
      <c r="F5619" s="5">
        <f>decoded[[#This Row],[FRT_DEC]]-B5618</f>
        <v>3</v>
      </c>
      <c r="G5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INFO]]))),G5618)</f>
        <v>138</v>
      </c>
    </row>
    <row r="5620" spans="1:7" x14ac:dyDescent="0.25">
      <c r="A5620" s="4" t="s">
        <v>6352</v>
      </c>
      <c r="B5620" s="5">
        <v>335694343258</v>
      </c>
      <c r="C5620" s="4" t="s">
        <v>14337</v>
      </c>
      <c r="D5620" s="4" t="s">
        <v>3686</v>
      </c>
      <c r="E5620" s="6" t="s">
        <v>7878</v>
      </c>
      <c r="F5620" s="5">
        <f>decoded[[#This Row],[FRT_DEC]]-B5619</f>
        <v>2</v>
      </c>
      <c r="G5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INFO]]))),G5619)</f>
        <v>138</v>
      </c>
    </row>
    <row r="5621" spans="1:7" x14ac:dyDescent="0.25">
      <c r="A5621" s="4" t="s">
        <v>6353</v>
      </c>
      <c r="B5621" s="5">
        <v>335694343266</v>
      </c>
      <c r="C5621" s="4" t="s">
        <v>14338</v>
      </c>
      <c r="D5621" s="4" t="s">
        <v>7842</v>
      </c>
      <c r="E5621" s="6" t="s">
        <v>8006</v>
      </c>
      <c r="F5621" s="5">
        <f>decoded[[#This Row],[FRT_DEC]]-B5620</f>
        <v>8</v>
      </c>
      <c r="G5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INFO]]))),G5620)</f>
        <v>138</v>
      </c>
    </row>
    <row r="5622" spans="1:7" x14ac:dyDescent="0.25">
      <c r="A5622" s="4" t="s">
        <v>6354</v>
      </c>
      <c r="B5622" s="5">
        <v>335694343277</v>
      </c>
      <c r="C5622" s="4" t="s">
        <v>14339</v>
      </c>
      <c r="D5622" s="4" t="s">
        <v>241</v>
      </c>
      <c r="E5622" s="6" t="s">
        <v>2110</v>
      </c>
      <c r="F5622" s="5">
        <f>decoded[[#This Row],[FRT_DEC]]-B5621</f>
        <v>11</v>
      </c>
      <c r="G5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INFO]]))),G5621)</f>
        <v>138</v>
      </c>
    </row>
    <row r="5623" spans="1:7" x14ac:dyDescent="0.25">
      <c r="A5623" s="4" t="s">
        <v>6355</v>
      </c>
      <c r="B5623" s="5">
        <v>335694343279</v>
      </c>
      <c r="C5623" s="4" t="s">
        <v>14340</v>
      </c>
      <c r="D5623" s="4" t="s">
        <v>243</v>
      </c>
      <c r="E5623" s="6" t="s">
        <v>3984</v>
      </c>
      <c r="F5623" s="5">
        <f>decoded[[#This Row],[FRT_DEC]]-B5622</f>
        <v>2</v>
      </c>
      <c r="G5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INFO]]))),G5622)</f>
        <v>138</v>
      </c>
    </row>
    <row r="5624" spans="1:7" x14ac:dyDescent="0.25">
      <c r="A5624" s="4" t="s">
        <v>6356</v>
      </c>
      <c r="B5624" s="5">
        <v>335694343285</v>
      </c>
      <c r="C5624" s="4" t="s">
        <v>14341</v>
      </c>
      <c r="D5624" s="4" t="s">
        <v>1099</v>
      </c>
      <c r="E5624" s="6" t="s">
        <v>2093</v>
      </c>
      <c r="F5624" s="5">
        <f>decoded[[#This Row],[FRT_DEC]]-B5623</f>
        <v>6</v>
      </c>
      <c r="G5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INFO]]))),G5623)</f>
        <v>138</v>
      </c>
    </row>
    <row r="5625" spans="1:7" x14ac:dyDescent="0.25">
      <c r="A5625" s="4" t="s">
        <v>6357</v>
      </c>
      <c r="B5625" s="5">
        <v>335694343291</v>
      </c>
      <c r="C5625" s="4" t="s">
        <v>14342</v>
      </c>
      <c r="D5625" s="4" t="s">
        <v>72</v>
      </c>
      <c r="E5625" s="6" t="s">
        <v>2094</v>
      </c>
      <c r="F5625" s="5">
        <f>decoded[[#This Row],[FRT_DEC]]-B5624</f>
        <v>6</v>
      </c>
      <c r="G5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INFO]]))),G5624)</f>
        <v>138</v>
      </c>
    </row>
    <row r="5626" spans="1:7" x14ac:dyDescent="0.25">
      <c r="A5626" s="4" t="s">
        <v>6358</v>
      </c>
      <c r="B5626" s="5">
        <v>335694343297</v>
      </c>
      <c r="C5626" s="4" t="s">
        <v>14343</v>
      </c>
      <c r="D5626" s="4" t="s">
        <v>72</v>
      </c>
      <c r="E5626" s="6" t="s">
        <v>2095</v>
      </c>
      <c r="F5626" s="5">
        <f>decoded[[#This Row],[FRT_DEC]]-B5625</f>
        <v>6</v>
      </c>
      <c r="G5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INFO]]))),G5625)</f>
        <v>138</v>
      </c>
    </row>
    <row r="5627" spans="1:7" x14ac:dyDescent="0.25">
      <c r="A5627" s="4" t="s">
        <v>6359</v>
      </c>
      <c r="B5627" s="5">
        <v>335694343308</v>
      </c>
      <c r="C5627" s="4" t="s">
        <v>14344</v>
      </c>
      <c r="D5627" s="4" t="s">
        <v>246</v>
      </c>
      <c r="E5627" s="6" t="s">
        <v>14345</v>
      </c>
      <c r="F5627" s="5">
        <f>decoded[[#This Row],[FRT_DEC]]-B5626</f>
        <v>11</v>
      </c>
      <c r="G5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INFO]]))),G5626)</f>
        <v>138</v>
      </c>
    </row>
    <row r="5628" spans="1:7" x14ac:dyDescent="0.25">
      <c r="A5628" s="4" t="s">
        <v>6360</v>
      </c>
      <c r="B5628" s="5">
        <v>335694343312</v>
      </c>
      <c r="C5628" s="4" t="s">
        <v>14346</v>
      </c>
      <c r="D5628" s="4" t="s">
        <v>7938</v>
      </c>
      <c r="E5628" s="6" t="s">
        <v>8012</v>
      </c>
      <c r="F5628" s="5">
        <f>decoded[[#This Row],[FRT_DEC]]-B5627</f>
        <v>4</v>
      </c>
      <c r="G5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INFO]]))),G5627)</f>
        <v>138</v>
      </c>
    </row>
    <row r="5629" spans="1:7" x14ac:dyDescent="0.25">
      <c r="A5629" s="4" t="s">
        <v>6361</v>
      </c>
      <c r="B5629" s="5">
        <v>335694343705</v>
      </c>
      <c r="C5629" s="4" t="s">
        <v>14347</v>
      </c>
      <c r="D5629" s="4" t="s">
        <v>7842</v>
      </c>
      <c r="E5629" s="6" t="s">
        <v>8130</v>
      </c>
      <c r="F5629" s="5">
        <f>decoded[[#This Row],[FRT_DEC]]-B5628</f>
        <v>393</v>
      </c>
      <c r="G5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INFO]]))),G5628)</f>
        <v>138</v>
      </c>
    </row>
    <row r="5630" spans="1:7" x14ac:dyDescent="0.25">
      <c r="A5630" s="4" t="s">
        <v>6362</v>
      </c>
      <c r="B5630" s="5">
        <v>335694343712</v>
      </c>
      <c r="C5630" s="4" t="s">
        <v>14348</v>
      </c>
      <c r="D5630" s="4" t="s">
        <v>1099</v>
      </c>
      <c r="E5630" s="6" t="s">
        <v>2096</v>
      </c>
      <c r="F5630" s="5">
        <f>decoded[[#This Row],[FRT_DEC]]-B5629</f>
        <v>7</v>
      </c>
      <c r="G5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INFO]]))),G5629)</f>
        <v>138</v>
      </c>
    </row>
    <row r="5631" spans="1:7" x14ac:dyDescent="0.25">
      <c r="A5631" s="4" t="s">
        <v>6363</v>
      </c>
      <c r="B5631" s="5">
        <v>335694343717</v>
      </c>
      <c r="C5631" s="4" t="s">
        <v>14349</v>
      </c>
      <c r="D5631" s="4" t="s">
        <v>72</v>
      </c>
      <c r="E5631" s="6" t="s">
        <v>2097</v>
      </c>
      <c r="F5631" s="5">
        <f>decoded[[#This Row],[FRT_DEC]]-B5630</f>
        <v>5</v>
      </c>
      <c r="G5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INFO]]))),G5630)</f>
        <v>138</v>
      </c>
    </row>
    <row r="5632" spans="1:7" x14ac:dyDescent="0.25">
      <c r="A5632" s="4" t="s">
        <v>6364</v>
      </c>
      <c r="B5632" s="5">
        <v>335694343730</v>
      </c>
      <c r="C5632" s="4" t="s">
        <v>14350</v>
      </c>
      <c r="D5632" s="4" t="s">
        <v>3672</v>
      </c>
      <c r="E5632" s="6" t="s">
        <v>4021</v>
      </c>
      <c r="F5632" s="5">
        <f>decoded[[#This Row],[FRT_DEC]]-B5631</f>
        <v>13</v>
      </c>
      <c r="G5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INFO]]))),G5631)</f>
        <v>138</v>
      </c>
    </row>
    <row r="5633" spans="1:7" x14ac:dyDescent="0.25">
      <c r="A5633" s="4" t="s">
        <v>6365</v>
      </c>
      <c r="B5633" s="5">
        <v>335694344477</v>
      </c>
      <c r="C5633" s="4" t="s">
        <v>14351</v>
      </c>
      <c r="D5633" s="4" t="s">
        <v>262</v>
      </c>
      <c r="E5633" s="6" t="s">
        <v>4022</v>
      </c>
      <c r="F5633" s="5">
        <f>decoded[[#This Row],[FRT_DEC]]-B5632</f>
        <v>747</v>
      </c>
      <c r="G5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INFO]]))),G5632)</f>
        <v>138</v>
      </c>
    </row>
    <row r="5634" spans="1:7" x14ac:dyDescent="0.25">
      <c r="A5634" s="4" t="s">
        <v>6366</v>
      </c>
      <c r="B5634" s="5">
        <v>335694344482</v>
      </c>
      <c r="C5634" s="4" t="s">
        <v>14352</v>
      </c>
      <c r="D5634" s="4" t="s">
        <v>7938</v>
      </c>
      <c r="E5634" s="6" t="s">
        <v>8136</v>
      </c>
      <c r="F5634" s="5">
        <f>decoded[[#This Row],[FRT_DEC]]-B5633</f>
        <v>5</v>
      </c>
      <c r="G5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INFO]]))),G5633)</f>
        <v>138</v>
      </c>
    </row>
    <row r="5635" spans="1:7" x14ac:dyDescent="0.25">
      <c r="A5635" s="4" t="s">
        <v>6367</v>
      </c>
      <c r="B5635" s="5">
        <v>335694345820</v>
      </c>
      <c r="C5635" s="4" t="s">
        <v>14353</v>
      </c>
      <c r="D5635" s="4" t="s">
        <v>84</v>
      </c>
      <c r="E5635" s="6" t="s">
        <v>3977</v>
      </c>
      <c r="F5635" s="5">
        <f>decoded[[#This Row],[FRT_DEC]]-B5634</f>
        <v>1338</v>
      </c>
      <c r="G5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INFO]]))),G5634)</f>
        <v>138</v>
      </c>
    </row>
    <row r="5636" spans="1:7" x14ac:dyDescent="0.25">
      <c r="A5636" s="4" t="s">
        <v>6368</v>
      </c>
      <c r="B5636" s="5">
        <v>335694345823</v>
      </c>
      <c r="C5636" s="4" t="s">
        <v>14354</v>
      </c>
      <c r="D5636" s="4" t="s">
        <v>3684</v>
      </c>
      <c r="E5636" s="6" t="s">
        <v>14355</v>
      </c>
      <c r="F5636" s="5">
        <f>decoded[[#This Row],[FRT_DEC]]-B5635</f>
        <v>3</v>
      </c>
      <c r="G5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INFO]]))),G5635)</f>
        <v>138</v>
      </c>
    </row>
    <row r="5637" spans="1:7" x14ac:dyDescent="0.25">
      <c r="A5637" s="4" t="s">
        <v>6369</v>
      </c>
      <c r="B5637" s="5">
        <v>335694345825</v>
      </c>
      <c r="C5637" s="4" t="s">
        <v>14356</v>
      </c>
      <c r="D5637" s="4" t="s">
        <v>3684</v>
      </c>
      <c r="E5637" s="6" t="s">
        <v>7879</v>
      </c>
      <c r="F5637" s="5">
        <f>decoded[[#This Row],[FRT_DEC]]-B5636</f>
        <v>2</v>
      </c>
      <c r="G5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INFO]]))),G5636)</f>
        <v>138</v>
      </c>
    </row>
    <row r="5638" spans="1:7" x14ac:dyDescent="0.25">
      <c r="A5638" s="4" t="s">
        <v>6370</v>
      </c>
      <c r="B5638" s="5">
        <v>335694345849</v>
      </c>
      <c r="C5638" s="4" t="s">
        <v>14357</v>
      </c>
      <c r="D5638" s="4" t="s">
        <v>85</v>
      </c>
      <c r="E5638" s="6" t="s">
        <v>263</v>
      </c>
      <c r="F5638" s="5">
        <f>decoded[[#This Row],[FRT_DEC]]-B5637</f>
        <v>24</v>
      </c>
      <c r="G5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INFO]]))),G5637)</f>
        <v>138</v>
      </c>
    </row>
    <row r="5639" spans="1:7" x14ac:dyDescent="0.25">
      <c r="A5639" s="4" t="s">
        <v>6371</v>
      </c>
      <c r="B5639" s="5">
        <v>335694345988</v>
      </c>
      <c r="C5639" s="4" t="s">
        <v>14358</v>
      </c>
      <c r="D5639" s="4" t="s">
        <v>87</v>
      </c>
      <c r="E5639" s="6" t="s">
        <v>3695</v>
      </c>
      <c r="F5639" s="5">
        <f>decoded[[#This Row],[FRT_DEC]]-B5638</f>
        <v>139</v>
      </c>
      <c r="G5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INFO]]))),G5638)</f>
        <v>138</v>
      </c>
    </row>
    <row r="5640" spans="1:7" x14ac:dyDescent="0.25">
      <c r="A5640" s="4" t="s">
        <v>6372</v>
      </c>
      <c r="B5640" s="5">
        <v>335694346156</v>
      </c>
      <c r="C5640" s="4" t="s">
        <v>14359</v>
      </c>
      <c r="D5640" s="4" t="s">
        <v>43</v>
      </c>
      <c r="E5640" s="6" t="s">
        <v>3702</v>
      </c>
      <c r="F5640" s="5">
        <f>decoded[[#This Row],[FRT_DEC]]-B5639</f>
        <v>168</v>
      </c>
      <c r="G5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INFO]]))),G5639)</f>
        <v>138</v>
      </c>
    </row>
    <row r="5641" spans="1:7" x14ac:dyDescent="0.25">
      <c r="A5641" s="4" t="s">
        <v>6373</v>
      </c>
      <c r="B5641" s="5">
        <v>335694346158</v>
      </c>
      <c r="C5641" s="4" t="s">
        <v>14360</v>
      </c>
      <c r="D5641" s="4" t="s">
        <v>3685</v>
      </c>
      <c r="E5641" s="6" t="s">
        <v>14361</v>
      </c>
      <c r="F5641" s="5">
        <f>decoded[[#This Row],[FRT_DEC]]-B5640</f>
        <v>2</v>
      </c>
      <c r="G5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INFO]]))),G5640)</f>
        <v>138</v>
      </c>
    </row>
    <row r="5642" spans="1:7" x14ac:dyDescent="0.25">
      <c r="A5642" s="4" t="s">
        <v>6374</v>
      </c>
      <c r="B5642" s="5">
        <v>335694346161</v>
      </c>
      <c r="C5642" s="4" t="s">
        <v>14362</v>
      </c>
      <c r="D5642" s="4" t="s">
        <v>3685</v>
      </c>
      <c r="E5642" s="6" t="s">
        <v>7880</v>
      </c>
      <c r="F5642" s="5">
        <f>decoded[[#This Row],[FRT_DEC]]-B5641</f>
        <v>3</v>
      </c>
      <c r="G5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INFO]]))),G5641)</f>
        <v>138</v>
      </c>
    </row>
    <row r="5643" spans="1:7" x14ac:dyDescent="0.25">
      <c r="A5643" s="4" t="s">
        <v>6375</v>
      </c>
      <c r="B5643" s="5">
        <v>335694346174</v>
      </c>
      <c r="C5643" s="4" t="s">
        <v>14363</v>
      </c>
      <c r="D5643" s="4" t="s">
        <v>7842</v>
      </c>
      <c r="E5643" s="6" t="s">
        <v>7845</v>
      </c>
      <c r="F5643" s="5">
        <f>decoded[[#This Row],[FRT_DEC]]-B5642</f>
        <v>13</v>
      </c>
      <c r="G5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INFO]]))),G5642)</f>
        <v>138</v>
      </c>
    </row>
    <row r="5644" spans="1:7" x14ac:dyDescent="0.25">
      <c r="A5644" s="4" t="s">
        <v>6376</v>
      </c>
      <c r="B5644" s="5">
        <v>335694346183</v>
      </c>
      <c r="C5644" s="4" t="s">
        <v>14364</v>
      </c>
      <c r="D5644" s="4" t="s">
        <v>7938</v>
      </c>
      <c r="E5644" s="6" t="s">
        <v>8149</v>
      </c>
      <c r="F5644" s="5">
        <f>decoded[[#This Row],[FRT_DEC]]-B5643</f>
        <v>9</v>
      </c>
      <c r="G5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INFO]]))),G5643)</f>
        <v>138</v>
      </c>
    </row>
    <row r="5645" spans="1:7" x14ac:dyDescent="0.25">
      <c r="A5645" s="4" t="s">
        <v>6377</v>
      </c>
      <c r="B5645" s="5">
        <v>335694346186</v>
      </c>
      <c r="C5645" s="4" t="s">
        <v>14365</v>
      </c>
      <c r="D5645" s="4" t="s">
        <v>7842</v>
      </c>
      <c r="E5645" s="6" t="s">
        <v>8151</v>
      </c>
      <c r="F5645" s="5">
        <f>decoded[[#This Row],[FRT_DEC]]-B5644</f>
        <v>3</v>
      </c>
      <c r="G5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INFO]]))),G5644)</f>
        <v>138</v>
      </c>
    </row>
    <row r="5646" spans="1:7" x14ac:dyDescent="0.25">
      <c r="A5646" s="4" t="s">
        <v>6378</v>
      </c>
      <c r="B5646" s="5">
        <v>335694346200</v>
      </c>
      <c r="C5646" s="4" t="s">
        <v>14366</v>
      </c>
      <c r="D5646" s="4" t="s">
        <v>1099</v>
      </c>
      <c r="E5646" s="6" t="s">
        <v>2098</v>
      </c>
      <c r="F5646" s="5">
        <f>decoded[[#This Row],[FRT_DEC]]-B5645</f>
        <v>14</v>
      </c>
      <c r="G5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INFO]]))),G5645)</f>
        <v>138</v>
      </c>
    </row>
    <row r="5647" spans="1:7" x14ac:dyDescent="0.25">
      <c r="A5647" s="4" t="s">
        <v>6379</v>
      </c>
      <c r="B5647" s="5">
        <v>335694346206</v>
      </c>
      <c r="C5647" s="4" t="s">
        <v>14367</v>
      </c>
      <c r="D5647" s="4" t="s">
        <v>72</v>
      </c>
      <c r="E5647" s="6" t="s">
        <v>2099</v>
      </c>
      <c r="F5647" s="5">
        <f>decoded[[#This Row],[FRT_DEC]]-B5646</f>
        <v>6</v>
      </c>
      <c r="G5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INFO]]))),G5646)</f>
        <v>138</v>
      </c>
    </row>
    <row r="5648" spans="1:7" x14ac:dyDescent="0.25">
      <c r="A5648" s="4" t="s">
        <v>6380</v>
      </c>
      <c r="B5648" s="5">
        <v>335694346236</v>
      </c>
      <c r="C5648" s="4" t="s">
        <v>14368</v>
      </c>
      <c r="D5648" s="4" t="s">
        <v>1099</v>
      </c>
      <c r="E5648" s="6" t="s">
        <v>2100</v>
      </c>
      <c r="F5648" s="5">
        <f>decoded[[#This Row],[FRT_DEC]]-B5647</f>
        <v>30</v>
      </c>
      <c r="G5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INFO]]))),G5647)</f>
        <v>138</v>
      </c>
    </row>
    <row r="5649" spans="1:7" x14ac:dyDescent="0.25">
      <c r="A5649" s="4" t="s">
        <v>6381</v>
      </c>
      <c r="B5649" s="5">
        <v>335694346241</v>
      </c>
      <c r="C5649" s="4" t="s">
        <v>14369</v>
      </c>
      <c r="D5649" s="4" t="s">
        <v>72</v>
      </c>
      <c r="E5649" s="6" t="s">
        <v>2101</v>
      </c>
      <c r="F5649" s="5">
        <f>decoded[[#This Row],[FRT_DEC]]-B5648</f>
        <v>5</v>
      </c>
      <c r="G5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INFO]]))),G5648)</f>
        <v>138</v>
      </c>
    </row>
    <row r="5650" spans="1:7" x14ac:dyDescent="0.25">
      <c r="A5650" s="4" t="s">
        <v>6382</v>
      </c>
      <c r="B5650" s="5">
        <v>335694346263</v>
      </c>
      <c r="C5650" s="4" t="s">
        <v>14370</v>
      </c>
      <c r="D5650" s="4" t="s">
        <v>1099</v>
      </c>
      <c r="E5650" s="6" t="s">
        <v>2102</v>
      </c>
      <c r="F5650" s="5">
        <f>decoded[[#This Row],[FRT_DEC]]-B5649</f>
        <v>22</v>
      </c>
      <c r="G5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INFO]]))),G5649)</f>
        <v>138</v>
      </c>
    </row>
    <row r="5651" spans="1:7" x14ac:dyDescent="0.25">
      <c r="A5651" s="4" t="s">
        <v>6383</v>
      </c>
      <c r="B5651" s="5">
        <v>335694346268</v>
      </c>
      <c r="C5651" s="4" t="s">
        <v>14371</v>
      </c>
      <c r="D5651" s="4" t="s">
        <v>72</v>
      </c>
      <c r="E5651" s="6" t="s">
        <v>2103</v>
      </c>
      <c r="F5651" s="5">
        <f>decoded[[#This Row],[FRT_DEC]]-B5650</f>
        <v>5</v>
      </c>
      <c r="G5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INFO]]))),G5650)</f>
        <v>138</v>
      </c>
    </row>
    <row r="5652" spans="1:7" x14ac:dyDescent="0.25">
      <c r="A5652" s="4" t="s">
        <v>6384</v>
      </c>
      <c r="B5652" s="5">
        <v>335694346282</v>
      </c>
      <c r="C5652" s="4" t="s">
        <v>14372</v>
      </c>
      <c r="D5652" s="4" t="s">
        <v>40</v>
      </c>
      <c r="E5652" s="6" t="s">
        <v>2042</v>
      </c>
      <c r="F5652" s="5">
        <f>decoded[[#This Row],[FRT_DEC]]-B5651</f>
        <v>14</v>
      </c>
      <c r="G5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INFO]]))),G5651)</f>
        <v>138</v>
      </c>
    </row>
    <row r="5653" spans="1:7" x14ac:dyDescent="0.25">
      <c r="A5653" s="4" t="s">
        <v>6385</v>
      </c>
      <c r="B5653" s="5">
        <v>335694346287</v>
      </c>
      <c r="C5653" s="4" t="s">
        <v>14373</v>
      </c>
      <c r="D5653" s="4" t="s">
        <v>2043</v>
      </c>
      <c r="E5653" s="6" t="s">
        <v>14374</v>
      </c>
      <c r="F5653" s="5">
        <f>decoded[[#This Row],[FRT_DEC]]-B5652</f>
        <v>5</v>
      </c>
      <c r="G5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INFO]]))),G5652)</f>
        <v>138</v>
      </c>
    </row>
    <row r="5654" spans="1:7" ht="30" x14ac:dyDescent="0.25">
      <c r="A5654" s="4" t="s">
        <v>6386</v>
      </c>
      <c r="B5654" s="5">
        <v>335694346308</v>
      </c>
      <c r="C5654" s="4" t="s">
        <v>14375</v>
      </c>
      <c r="D5654" s="4" t="s">
        <v>241</v>
      </c>
      <c r="E5654" s="6" t="s">
        <v>2111</v>
      </c>
      <c r="F5654" s="5">
        <f>decoded[[#This Row],[FRT_DEC]]-B5653</f>
        <v>21</v>
      </c>
      <c r="G5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INFO]]))),G5653)</f>
        <v>138</v>
      </c>
    </row>
    <row r="5655" spans="1:7" x14ac:dyDescent="0.25">
      <c r="A5655" s="4" t="s">
        <v>6387</v>
      </c>
      <c r="B5655" s="5">
        <v>335694346311</v>
      </c>
      <c r="C5655" s="4" t="s">
        <v>14376</v>
      </c>
      <c r="D5655" s="4" t="s">
        <v>243</v>
      </c>
      <c r="E5655" s="6" t="s">
        <v>3939</v>
      </c>
      <c r="F5655" s="5">
        <f>decoded[[#This Row],[FRT_DEC]]-B5654</f>
        <v>3</v>
      </c>
      <c r="G5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INFO]]))),G5654)</f>
        <v>138</v>
      </c>
    </row>
    <row r="5656" spans="1:7" x14ac:dyDescent="0.25">
      <c r="A5656" s="4" t="s">
        <v>6388</v>
      </c>
      <c r="B5656" s="5">
        <v>335694346364</v>
      </c>
      <c r="C5656" s="4" t="s">
        <v>14377</v>
      </c>
      <c r="D5656" s="4" t="s">
        <v>40</v>
      </c>
      <c r="E5656" s="6" t="s">
        <v>44</v>
      </c>
      <c r="F5656" s="5">
        <f>decoded[[#This Row],[FRT_DEC]]-B5655</f>
        <v>53</v>
      </c>
      <c r="G5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INFO]]))),G5655)</f>
        <v>138</v>
      </c>
    </row>
    <row r="5657" spans="1:7" x14ac:dyDescent="0.25">
      <c r="A5657" s="4" t="s">
        <v>6389</v>
      </c>
      <c r="B5657" s="5">
        <v>335694346370</v>
      </c>
      <c r="C5657" s="4" t="s">
        <v>14378</v>
      </c>
      <c r="D5657" s="4" t="s">
        <v>246</v>
      </c>
      <c r="E5657" s="6" t="s">
        <v>14379</v>
      </c>
      <c r="F5657" s="5">
        <f>decoded[[#This Row],[FRT_DEC]]-B5656</f>
        <v>6</v>
      </c>
      <c r="G5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INFO]]))),G5656)</f>
        <v>138</v>
      </c>
    </row>
    <row r="5658" spans="1:7" x14ac:dyDescent="0.25">
      <c r="A5658" s="4" t="s">
        <v>6390</v>
      </c>
      <c r="B5658" s="5">
        <v>335694346376</v>
      </c>
      <c r="C5658" s="4" t="s">
        <v>14380</v>
      </c>
      <c r="D5658" s="4" t="s">
        <v>1099</v>
      </c>
      <c r="E5658" s="6" t="s">
        <v>2104</v>
      </c>
      <c r="F5658" s="5">
        <f>decoded[[#This Row],[FRT_DEC]]-B5657</f>
        <v>6</v>
      </c>
      <c r="G5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INFO]]))),G5657)</f>
        <v>138</v>
      </c>
    </row>
    <row r="5659" spans="1:7" x14ac:dyDescent="0.25">
      <c r="A5659" s="4" t="s">
        <v>6391</v>
      </c>
      <c r="B5659" s="5">
        <v>335694346381</v>
      </c>
      <c r="C5659" s="4" t="s">
        <v>14381</v>
      </c>
      <c r="D5659" s="4" t="s">
        <v>1099</v>
      </c>
      <c r="E5659" s="6" t="s">
        <v>2105</v>
      </c>
      <c r="F5659" s="5">
        <f>decoded[[#This Row],[FRT_DEC]]-B5658</f>
        <v>5</v>
      </c>
      <c r="G5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INFO]]))),G5658)</f>
        <v>138</v>
      </c>
    </row>
    <row r="5660" spans="1:7" x14ac:dyDescent="0.25">
      <c r="A5660" s="4" t="s">
        <v>6392</v>
      </c>
      <c r="B5660" s="5">
        <v>335694346396</v>
      </c>
      <c r="C5660" s="4" t="s">
        <v>14382</v>
      </c>
      <c r="D5660" s="4" t="s">
        <v>72</v>
      </c>
      <c r="E5660" s="6" t="s">
        <v>2092</v>
      </c>
      <c r="F5660" s="5">
        <f>decoded[[#This Row],[FRT_DEC]]-B5659</f>
        <v>15</v>
      </c>
      <c r="G5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INFO]]))),G5659)</f>
        <v>138</v>
      </c>
    </row>
    <row r="5661" spans="1:7" x14ac:dyDescent="0.25">
      <c r="A5661" s="4" t="s">
        <v>6393</v>
      </c>
      <c r="B5661" s="5">
        <v>335694346719</v>
      </c>
      <c r="C5661" s="4" t="s">
        <v>14383</v>
      </c>
      <c r="D5661" s="4" t="s">
        <v>2045</v>
      </c>
      <c r="E5661" s="6" t="s">
        <v>8267</v>
      </c>
      <c r="F5661" s="5">
        <f>decoded[[#This Row],[FRT_DEC]]-B5660</f>
        <v>323</v>
      </c>
      <c r="G5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INFO]]))),G5660)</f>
        <v>138</v>
      </c>
    </row>
    <row r="5662" spans="1:7" x14ac:dyDescent="0.25">
      <c r="A5662" s="4" t="s">
        <v>6394</v>
      </c>
      <c r="B5662" s="5">
        <v>335694346901</v>
      </c>
      <c r="C5662" s="4" t="s">
        <v>14384</v>
      </c>
      <c r="D5662" s="4" t="s">
        <v>249</v>
      </c>
      <c r="E5662" s="6" t="s">
        <v>7870</v>
      </c>
      <c r="F5662" s="5">
        <f>decoded[[#This Row],[FRT_DEC]]-B5661</f>
        <v>182</v>
      </c>
      <c r="G5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INFO]]))),G5661)</f>
        <v>138</v>
      </c>
    </row>
    <row r="5663" spans="1:7" x14ac:dyDescent="0.25">
      <c r="A5663" s="4" t="s">
        <v>6395</v>
      </c>
      <c r="B5663" s="5">
        <v>335694346920</v>
      </c>
      <c r="C5663" s="4" t="s">
        <v>14385</v>
      </c>
      <c r="D5663" s="4" t="s">
        <v>1099</v>
      </c>
      <c r="E5663" s="6" t="s">
        <v>2093</v>
      </c>
      <c r="F5663" s="5">
        <f>decoded[[#This Row],[FRT_DEC]]-B5662</f>
        <v>19</v>
      </c>
      <c r="G5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INFO]]))),G5662)</f>
        <v>138</v>
      </c>
    </row>
    <row r="5664" spans="1:7" x14ac:dyDescent="0.25">
      <c r="A5664" s="4" t="s">
        <v>6396</v>
      </c>
      <c r="B5664" s="5">
        <v>335694346927</v>
      </c>
      <c r="C5664" s="4" t="s">
        <v>14386</v>
      </c>
      <c r="D5664" s="4" t="s">
        <v>1099</v>
      </c>
      <c r="E5664" s="6" t="s">
        <v>2106</v>
      </c>
      <c r="F5664" s="5">
        <f>decoded[[#This Row],[FRT_DEC]]-B5663</f>
        <v>7</v>
      </c>
      <c r="G5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INFO]]))),G5663)</f>
        <v>138</v>
      </c>
    </row>
    <row r="5665" spans="1:7" x14ac:dyDescent="0.25">
      <c r="A5665" s="4" t="s">
        <v>6397</v>
      </c>
      <c r="B5665" s="5">
        <v>335694346940</v>
      </c>
      <c r="C5665" s="4" t="s">
        <v>14387</v>
      </c>
      <c r="D5665" s="4" t="s">
        <v>40</v>
      </c>
      <c r="E5665" s="6" t="s">
        <v>328</v>
      </c>
      <c r="F5665" s="5">
        <f>decoded[[#This Row],[FRT_DEC]]-B5664</f>
        <v>13</v>
      </c>
      <c r="G5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INFO]]))),G5664)</f>
        <v>138</v>
      </c>
    </row>
    <row r="5666" spans="1:7" x14ac:dyDescent="0.25">
      <c r="A5666" s="4" t="s">
        <v>6398</v>
      </c>
      <c r="B5666" s="5">
        <v>335694346942</v>
      </c>
      <c r="C5666" s="4" t="s">
        <v>14388</v>
      </c>
      <c r="D5666" s="4" t="s">
        <v>330</v>
      </c>
      <c r="E5666" s="6" t="s">
        <v>14389</v>
      </c>
      <c r="F5666" s="5">
        <f>decoded[[#This Row],[FRT_DEC]]-B5665</f>
        <v>2</v>
      </c>
      <c r="G5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INFO]]))),G5665)</f>
        <v>138</v>
      </c>
    </row>
    <row r="5667" spans="1:7" x14ac:dyDescent="0.25">
      <c r="A5667" s="4" t="s">
        <v>6399</v>
      </c>
      <c r="B5667" s="5">
        <v>335694346963</v>
      </c>
      <c r="C5667" s="4" t="s">
        <v>14390</v>
      </c>
      <c r="D5667" s="4" t="s">
        <v>40</v>
      </c>
      <c r="E5667" s="6" t="s">
        <v>724</v>
      </c>
      <c r="F5667" s="5">
        <f>decoded[[#This Row],[FRT_DEC]]-B5666</f>
        <v>21</v>
      </c>
      <c r="G5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INFO]]))),G5666)</f>
        <v>138</v>
      </c>
    </row>
    <row r="5668" spans="1:7" x14ac:dyDescent="0.25">
      <c r="A5668" s="4" t="s">
        <v>6400</v>
      </c>
      <c r="B5668" s="5">
        <v>335694346975</v>
      </c>
      <c r="C5668" s="4" t="s">
        <v>14391</v>
      </c>
      <c r="D5668" s="4" t="s">
        <v>40</v>
      </c>
      <c r="E5668" s="6" t="s">
        <v>45</v>
      </c>
      <c r="F5668" s="5">
        <f>decoded[[#This Row],[FRT_DEC]]-B5667</f>
        <v>12</v>
      </c>
      <c r="G5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INFO]]))),G5667)</f>
        <v>138</v>
      </c>
    </row>
    <row r="5669" spans="1:7" x14ac:dyDescent="0.25">
      <c r="A5669" s="4" t="s">
        <v>6401</v>
      </c>
      <c r="B5669" s="5">
        <v>335694346988</v>
      </c>
      <c r="C5669" s="4" t="s">
        <v>14392</v>
      </c>
      <c r="D5669" s="4" t="s">
        <v>46</v>
      </c>
      <c r="E5669" s="6" t="s">
        <v>6961</v>
      </c>
      <c r="F5669" s="5">
        <f>decoded[[#This Row],[FRT_DEC]]-B5668</f>
        <v>13</v>
      </c>
      <c r="G5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INFO]]))),G5668)</f>
        <v>138</v>
      </c>
    </row>
    <row r="5670" spans="1:7" x14ac:dyDescent="0.25">
      <c r="A5670" s="4" t="s">
        <v>6402</v>
      </c>
      <c r="B5670" s="5">
        <v>335694346994</v>
      </c>
      <c r="C5670" s="4" t="s">
        <v>14393</v>
      </c>
      <c r="D5670" s="4" t="s">
        <v>72</v>
      </c>
      <c r="E5670" s="6" t="s">
        <v>3683</v>
      </c>
      <c r="F5670" s="5">
        <f>decoded[[#This Row],[FRT_DEC]]-B5669</f>
        <v>6</v>
      </c>
      <c r="G5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INFO]]))),G5669)</f>
        <v>138</v>
      </c>
    </row>
    <row r="5671" spans="1:7" x14ac:dyDescent="0.25">
      <c r="A5671" s="4" t="s">
        <v>6403</v>
      </c>
      <c r="B5671" s="5">
        <v>335694347000</v>
      </c>
      <c r="C5671" s="4" t="s">
        <v>14394</v>
      </c>
      <c r="D5671" s="4" t="s">
        <v>72</v>
      </c>
      <c r="E5671" s="6" t="s">
        <v>2088</v>
      </c>
      <c r="F5671" s="5">
        <f>decoded[[#This Row],[FRT_DEC]]-B5670</f>
        <v>6</v>
      </c>
      <c r="G5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INFO]]))),G5670)</f>
        <v>138</v>
      </c>
    </row>
    <row r="5672" spans="1:7" x14ac:dyDescent="0.25">
      <c r="A5672" s="4" t="s">
        <v>6404</v>
      </c>
      <c r="B5672" s="5">
        <v>335694347015</v>
      </c>
      <c r="C5672" s="4" t="s">
        <v>14395</v>
      </c>
      <c r="D5672" s="4" t="s">
        <v>72</v>
      </c>
      <c r="E5672" s="6" t="s">
        <v>2107</v>
      </c>
      <c r="F5672" s="5">
        <f>decoded[[#This Row],[FRT_DEC]]-B5671</f>
        <v>15</v>
      </c>
      <c r="G5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INFO]]))),G5671)</f>
        <v>138</v>
      </c>
    </row>
    <row r="5673" spans="1:7" x14ac:dyDescent="0.25">
      <c r="A5673" s="4" t="s">
        <v>6405</v>
      </c>
      <c r="B5673" s="5">
        <v>335694347840</v>
      </c>
      <c r="C5673" s="4" t="s">
        <v>14396</v>
      </c>
      <c r="D5673" s="4" t="s">
        <v>7938</v>
      </c>
      <c r="E5673" s="6" t="s">
        <v>8184</v>
      </c>
      <c r="F5673" s="5">
        <f>decoded[[#This Row],[FRT_DEC]]-B5672</f>
        <v>825</v>
      </c>
      <c r="G5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INFO]]))),G5672)</f>
        <v>138</v>
      </c>
    </row>
    <row r="5674" spans="1:7" x14ac:dyDescent="0.25">
      <c r="A5674" s="4" t="s">
        <v>6406</v>
      </c>
      <c r="B5674" s="5">
        <v>335694348337</v>
      </c>
      <c r="C5674" s="4" t="s">
        <v>14397</v>
      </c>
      <c r="D5674" s="4" t="s">
        <v>7842</v>
      </c>
      <c r="E5674" s="6" t="s">
        <v>7989</v>
      </c>
      <c r="F5674" s="5">
        <f>decoded[[#This Row],[FRT_DEC]]-B5673</f>
        <v>497</v>
      </c>
      <c r="G5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INFO]]))),G5673)</f>
        <v>138</v>
      </c>
    </row>
    <row r="5675" spans="1:7" x14ac:dyDescent="0.25">
      <c r="A5675" s="4" t="s">
        <v>6407</v>
      </c>
      <c r="B5675" s="5">
        <v>335694348343</v>
      </c>
      <c r="C5675" s="4" t="s">
        <v>14398</v>
      </c>
      <c r="D5675" s="4" t="s">
        <v>2044</v>
      </c>
      <c r="E5675" s="6" t="s">
        <v>3931</v>
      </c>
      <c r="F5675" s="5">
        <f>decoded[[#This Row],[FRT_DEC]]-B5674</f>
        <v>6</v>
      </c>
      <c r="G5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INFO]]))),G5674)</f>
        <v>138</v>
      </c>
    </row>
    <row r="5676" spans="1:7" x14ac:dyDescent="0.25">
      <c r="A5676" s="4" t="s">
        <v>6408</v>
      </c>
      <c r="B5676" s="5">
        <v>335694348348</v>
      </c>
      <c r="C5676" s="4" t="s">
        <v>14399</v>
      </c>
      <c r="D5676" s="4" t="s">
        <v>7938</v>
      </c>
      <c r="E5676" s="6" t="s">
        <v>7991</v>
      </c>
      <c r="F5676" s="5">
        <f>decoded[[#This Row],[FRT_DEC]]-B5675</f>
        <v>5</v>
      </c>
      <c r="G5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INFO]]))),G5675)</f>
        <v>138</v>
      </c>
    </row>
    <row r="5677" spans="1:7" x14ac:dyDescent="0.25">
      <c r="A5677" s="4" t="s">
        <v>6409</v>
      </c>
      <c r="B5677" s="5">
        <v>335694352766</v>
      </c>
      <c r="C5677" s="4" t="s">
        <v>14400</v>
      </c>
      <c r="D5677" s="4" t="s">
        <v>7842</v>
      </c>
      <c r="E5677" s="6" t="s">
        <v>7936</v>
      </c>
      <c r="F5677" s="5">
        <f>decoded[[#This Row],[FRT_DEC]]-B5676</f>
        <v>4418</v>
      </c>
      <c r="G5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INFO]]))),G5676)</f>
        <v>138</v>
      </c>
    </row>
    <row r="5678" spans="1:7" x14ac:dyDescent="0.25">
      <c r="A5678" s="4" t="s">
        <v>6410</v>
      </c>
      <c r="B5678" s="5">
        <v>335694353512</v>
      </c>
      <c r="C5678" s="4" t="s">
        <v>14401</v>
      </c>
      <c r="D5678" s="4" t="s">
        <v>7938</v>
      </c>
      <c r="E5678" s="6" t="s">
        <v>7939</v>
      </c>
      <c r="F5678" s="5">
        <f>decoded[[#This Row],[FRT_DEC]]-B5677</f>
        <v>746</v>
      </c>
      <c r="G5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INFO]]))),G5677)</f>
        <v>138</v>
      </c>
    </row>
    <row r="5679" spans="1:7" x14ac:dyDescent="0.25">
      <c r="A5679" s="4" t="s">
        <v>6411</v>
      </c>
      <c r="B5679" s="5">
        <v>335694358786</v>
      </c>
      <c r="C5679" s="4" t="s">
        <v>14402</v>
      </c>
      <c r="D5679" s="4" t="s">
        <v>7842</v>
      </c>
      <c r="E5679" s="6" t="s">
        <v>7989</v>
      </c>
      <c r="F5679" s="5">
        <f>decoded[[#This Row],[FRT_DEC]]-B5678</f>
        <v>5274</v>
      </c>
      <c r="G5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INFO]]))),G5678)</f>
        <v>138</v>
      </c>
    </row>
    <row r="5680" spans="1:7" x14ac:dyDescent="0.25">
      <c r="A5680" s="4" t="s">
        <v>6412</v>
      </c>
      <c r="B5680" s="5">
        <v>335694358791</v>
      </c>
      <c r="C5680" s="4" t="s">
        <v>14403</v>
      </c>
      <c r="D5680" s="4" t="s">
        <v>292</v>
      </c>
      <c r="E5680" s="6" t="s">
        <v>14404</v>
      </c>
      <c r="F5680" s="5">
        <f>decoded[[#This Row],[FRT_DEC]]-B5679</f>
        <v>5</v>
      </c>
      <c r="G5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INFO]]))),G5679)</f>
        <v>138</v>
      </c>
    </row>
    <row r="5681" spans="1:7" x14ac:dyDescent="0.25">
      <c r="A5681" s="4" t="s">
        <v>6413</v>
      </c>
      <c r="B5681" s="5">
        <v>335694358794</v>
      </c>
      <c r="C5681" s="4" t="s">
        <v>14405</v>
      </c>
      <c r="D5681" s="4" t="s">
        <v>216</v>
      </c>
      <c r="E5681" s="6" t="s">
        <v>3970</v>
      </c>
      <c r="F5681" s="5">
        <f>decoded[[#This Row],[FRT_DEC]]-B5680</f>
        <v>3</v>
      </c>
      <c r="G5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INFO]]))),G5680)</f>
        <v>138</v>
      </c>
    </row>
    <row r="5682" spans="1:7" x14ac:dyDescent="0.25">
      <c r="A5682" s="4" t="s">
        <v>6414</v>
      </c>
      <c r="B5682" s="5">
        <v>335694358840</v>
      </c>
      <c r="C5682" s="4" t="s">
        <v>14406</v>
      </c>
      <c r="D5682" s="4" t="s">
        <v>221</v>
      </c>
      <c r="E5682" s="6" t="s">
        <v>222</v>
      </c>
      <c r="F5682" s="5">
        <f>decoded[[#This Row],[FRT_DEC]]-B5681</f>
        <v>46</v>
      </c>
      <c r="G5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INFO]]))),G5681)</f>
        <v>138</v>
      </c>
    </row>
    <row r="5683" spans="1:7" x14ac:dyDescent="0.25">
      <c r="A5683" s="4" t="s">
        <v>6415</v>
      </c>
      <c r="B5683" s="5">
        <v>335694358855</v>
      </c>
      <c r="C5683" s="4" t="s">
        <v>14407</v>
      </c>
      <c r="D5683" s="4" t="s">
        <v>40</v>
      </c>
      <c r="E5683" s="6" t="s">
        <v>293</v>
      </c>
      <c r="F5683" s="5">
        <f>decoded[[#This Row],[FRT_DEC]]-B5682</f>
        <v>15</v>
      </c>
      <c r="G5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INFO]]))),G5682)</f>
        <v>138</v>
      </c>
    </row>
    <row r="5684" spans="1:7" x14ac:dyDescent="0.25">
      <c r="A5684" s="4" t="s">
        <v>6416</v>
      </c>
      <c r="B5684" s="5">
        <v>335694358861</v>
      </c>
      <c r="C5684" s="4" t="s">
        <v>14408</v>
      </c>
      <c r="D5684" s="4" t="s">
        <v>2045</v>
      </c>
      <c r="E5684" s="6" t="s">
        <v>8098</v>
      </c>
      <c r="F5684" s="5">
        <f>decoded[[#This Row],[FRT_DEC]]-B5683</f>
        <v>6</v>
      </c>
      <c r="G5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INFO]]))),G5683)</f>
        <v>138</v>
      </c>
    </row>
    <row r="5685" spans="1:7" x14ac:dyDescent="0.25">
      <c r="A5685" s="4" t="s">
        <v>6417</v>
      </c>
      <c r="B5685" s="5">
        <v>335694358865</v>
      </c>
      <c r="C5685" s="4" t="s">
        <v>14409</v>
      </c>
      <c r="D5685" s="4" t="s">
        <v>294</v>
      </c>
      <c r="E5685" s="6" t="s">
        <v>14410</v>
      </c>
      <c r="F5685" s="5">
        <f>decoded[[#This Row],[FRT_DEC]]-B5684</f>
        <v>4</v>
      </c>
      <c r="G5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INFO]]))),G5684)</f>
        <v>138</v>
      </c>
    </row>
    <row r="5686" spans="1:7" x14ac:dyDescent="0.25">
      <c r="A5686" s="4" t="s">
        <v>6418</v>
      </c>
      <c r="B5686" s="5">
        <v>335694358869</v>
      </c>
      <c r="C5686" s="4" t="s">
        <v>14411</v>
      </c>
      <c r="D5686" s="4" t="s">
        <v>7938</v>
      </c>
      <c r="E5686" s="6" t="s">
        <v>7991</v>
      </c>
      <c r="F5686" s="5">
        <f>decoded[[#This Row],[FRT_DEC]]-B5685</f>
        <v>4</v>
      </c>
      <c r="G5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INFO]]))),G5685)</f>
        <v>138</v>
      </c>
    </row>
    <row r="5687" spans="1:7" x14ac:dyDescent="0.25">
      <c r="A5687" s="4" t="s">
        <v>6419</v>
      </c>
      <c r="B5687" s="5">
        <v>335694360904</v>
      </c>
      <c r="C5687" s="4" t="s">
        <v>14412</v>
      </c>
      <c r="D5687" s="4" t="s">
        <v>7842</v>
      </c>
      <c r="E5687" s="6" t="s">
        <v>7993</v>
      </c>
      <c r="F5687" s="5">
        <f>decoded[[#This Row],[FRT_DEC]]-B5686</f>
        <v>2035</v>
      </c>
      <c r="G5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INFO]]))),G5686)</f>
        <v>138</v>
      </c>
    </row>
    <row r="5688" spans="1:7" x14ac:dyDescent="0.25">
      <c r="A5688" s="4" t="s">
        <v>6420</v>
      </c>
      <c r="B5688" s="5">
        <v>335694360922</v>
      </c>
      <c r="C5688" s="4" t="s">
        <v>14413</v>
      </c>
      <c r="D5688" s="4" t="s">
        <v>1099</v>
      </c>
      <c r="E5688" s="6" t="s">
        <v>2081</v>
      </c>
      <c r="F5688" s="5">
        <f>decoded[[#This Row],[FRT_DEC]]-B5687</f>
        <v>18</v>
      </c>
      <c r="G5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INFO]]))),G5687)</f>
        <v>138</v>
      </c>
    </row>
    <row r="5689" spans="1:7" x14ac:dyDescent="0.25">
      <c r="A5689" s="4" t="s">
        <v>6421</v>
      </c>
      <c r="B5689" s="5">
        <v>335694360925</v>
      </c>
      <c r="C5689" s="4" t="s">
        <v>14414</v>
      </c>
      <c r="D5689" s="4" t="s">
        <v>1099</v>
      </c>
      <c r="E5689" s="6" t="s">
        <v>2089</v>
      </c>
      <c r="F5689" s="5">
        <f>decoded[[#This Row],[FRT_DEC]]-B5688</f>
        <v>3</v>
      </c>
      <c r="G5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INFO]]))),G5688)</f>
        <v>138</v>
      </c>
    </row>
    <row r="5690" spans="1:7" x14ac:dyDescent="0.25">
      <c r="A5690" s="4" t="s">
        <v>6422</v>
      </c>
      <c r="B5690" s="5">
        <v>335694360933</v>
      </c>
      <c r="C5690" s="4" t="s">
        <v>14415</v>
      </c>
      <c r="D5690" s="4" t="s">
        <v>72</v>
      </c>
      <c r="E5690" s="6" t="s">
        <v>2090</v>
      </c>
      <c r="F5690" s="5">
        <f>decoded[[#This Row],[FRT_DEC]]-B5689</f>
        <v>8</v>
      </c>
      <c r="G5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INFO]]))),G5689)</f>
        <v>138</v>
      </c>
    </row>
    <row r="5691" spans="1:7" x14ac:dyDescent="0.25">
      <c r="A5691" s="4" t="s">
        <v>6423</v>
      </c>
      <c r="B5691" s="5">
        <v>335694360948</v>
      </c>
      <c r="C5691" s="4" t="s">
        <v>14416</v>
      </c>
      <c r="D5691" s="4" t="s">
        <v>6</v>
      </c>
      <c r="E5691" s="6" t="s">
        <v>14417</v>
      </c>
      <c r="F5691" s="5">
        <f>decoded[[#This Row],[FRT_DEC]]-B5690</f>
        <v>15</v>
      </c>
      <c r="G5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INFO]]))),G5690)</f>
        <v>139</v>
      </c>
    </row>
    <row r="5692" spans="1:7" x14ac:dyDescent="0.25">
      <c r="A5692" s="4" t="s">
        <v>6424</v>
      </c>
      <c r="B5692" s="5">
        <v>335694360988</v>
      </c>
      <c r="C5692" s="4" t="s">
        <v>14418</v>
      </c>
      <c r="D5692" s="4" t="s">
        <v>72</v>
      </c>
      <c r="E5692" s="6" t="s">
        <v>2092</v>
      </c>
      <c r="F5692" s="5">
        <f>decoded[[#This Row],[FRT_DEC]]-B5691</f>
        <v>40</v>
      </c>
      <c r="G5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INFO]]))),G5691)</f>
        <v>139</v>
      </c>
    </row>
    <row r="5693" spans="1:7" x14ac:dyDescent="0.25">
      <c r="A5693" s="4" t="s">
        <v>6425</v>
      </c>
      <c r="B5693" s="5">
        <v>335694361011</v>
      </c>
      <c r="C5693" s="4" t="s">
        <v>14419</v>
      </c>
      <c r="D5693" s="4" t="s">
        <v>3671</v>
      </c>
      <c r="E5693" s="6" t="s">
        <v>14420</v>
      </c>
      <c r="F5693" s="5">
        <f>decoded[[#This Row],[FRT_DEC]]-B5692</f>
        <v>23</v>
      </c>
      <c r="G5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INFO]]))),G5692)</f>
        <v>139</v>
      </c>
    </row>
    <row r="5694" spans="1:7" x14ac:dyDescent="0.25">
      <c r="A5694" s="4" t="s">
        <v>6426</v>
      </c>
      <c r="B5694" s="5">
        <v>335694361014</v>
      </c>
      <c r="C5694" s="4" t="s">
        <v>14421</v>
      </c>
      <c r="D5694" s="4" t="s">
        <v>3671</v>
      </c>
      <c r="E5694" s="6" t="s">
        <v>7881</v>
      </c>
      <c r="F5694" s="5">
        <f>decoded[[#This Row],[FRT_DEC]]-B5693</f>
        <v>3</v>
      </c>
      <c r="G5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INFO]]))),G5693)</f>
        <v>139</v>
      </c>
    </row>
    <row r="5695" spans="1:7" x14ac:dyDescent="0.25">
      <c r="A5695" s="4" t="s">
        <v>6427</v>
      </c>
      <c r="B5695" s="5">
        <v>335694361927</v>
      </c>
      <c r="C5695" s="4" t="s">
        <v>14422</v>
      </c>
      <c r="D5695" s="4" t="s">
        <v>249</v>
      </c>
      <c r="E5695" s="6" t="s">
        <v>7874</v>
      </c>
      <c r="F5695" s="5">
        <f>decoded[[#This Row],[FRT_DEC]]-B5694</f>
        <v>913</v>
      </c>
      <c r="G5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INFO]]))),G5694)</f>
        <v>139</v>
      </c>
    </row>
    <row r="5696" spans="1:7" x14ac:dyDescent="0.25">
      <c r="A5696" s="4" t="s">
        <v>6428</v>
      </c>
      <c r="B5696" s="5">
        <v>335694361932</v>
      </c>
      <c r="C5696" s="4" t="s">
        <v>14423</v>
      </c>
      <c r="D5696" s="4" t="s">
        <v>7938</v>
      </c>
      <c r="E5696" s="6" t="s">
        <v>7998</v>
      </c>
      <c r="F5696" s="5">
        <f>decoded[[#This Row],[FRT_DEC]]-B5695</f>
        <v>5</v>
      </c>
      <c r="G5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INFO]]))),G5695)</f>
        <v>139</v>
      </c>
    </row>
    <row r="5697" spans="1:7" x14ac:dyDescent="0.25">
      <c r="A5697" s="4" t="s">
        <v>6429</v>
      </c>
      <c r="B5697" s="5">
        <v>335694365560</v>
      </c>
      <c r="C5697" s="4" t="s">
        <v>14424</v>
      </c>
      <c r="D5697" s="4" t="s">
        <v>5</v>
      </c>
      <c r="E5697" s="6" t="s">
        <v>14425</v>
      </c>
      <c r="F5697" s="5">
        <f>decoded[[#This Row],[FRT_DEC]]-B5696</f>
        <v>3628</v>
      </c>
      <c r="G5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INFO]]))),G5696)</f>
        <v>139</v>
      </c>
    </row>
    <row r="5698" spans="1:7" x14ac:dyDescent="0.25">
      <c r="A5698" s="4" t="s">
        <v>6430</v>
      </c>
      <c r="B5698" s="5">
        <v>335694365562</v>
      </c>
      <c r="C5698" s="4" t="s">
        <v>14426</v>
      </c>
      <c r="D5698" s="4" t="s">
        <v>5</v>
      </c>
      <c r="E5698" s="6" t="s">
        <v>7877</v>
      </c>
      <c r="F5698" s="5">
        <f>decoded[[#This Row],[FRT_DEC]]-B5697</f>
        <v>2</v>
      </c>
      <c r="G5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INFO]]))),G5697)</f>
        <v>139</v>
      </c>
    </row>
    <row r="5699" spans="1:7" x14ac:dyDescent="0.25">
      <c r="A5699" s="4" t="s">
        <v>6432</v>
      </c>
      <c r="B5699" s="5">
        <v>335694365566</v>
      </c>
      <c r="C5699" s="4" t="s">
        <v>14427</v>
      </c>
      <c r="D5699" s="4" t="s">
        <v>3686</v>
      </c>
      <c r="E5699" s="6" t="s">
        <v>14428</v>
      </c>
      <c r="F5699" s="5">
        <f>decoded[[#This Row],[FRT_DEC]]-B5698</f>
        <v>4</v>
      </c>
      <c r="G5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INFO]]))),G5698)</f>
        <v>139</v>
      </c>
    </row>
    <row r="5700" spans="1:7" x14ac:dyDescent="0.25">
      <c r="A5700" s="4" t="s">
        <v>6434</v>
      </c>
      <c r="B5700" s="5">
        <v>335694365568</v>
      </c>
      <c r="C5700" s="4" t="s">
        <v>14429</v>
      </c>
      <c r="D5700" s="4" t="s">
        <v>3686</v>
      </c>
      <c r="E5700" s="6" t="s">
        <v>7878</v>
      </c>
      <c r="F5700" s="5">
        <f>decoded[[#This Row],[FRT_DEC]]-B5699</f>
        <v>2</v>
      </c>
      <c r="G5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INFO]]))),G5699)</f>
        <v>139</v>
      </c>
    </row>
    <row r="5701" spans="1:7" x14ac:dyDescent="0.25">
      <c r="A5701" s="4" t="s">
        <v>6435</v>
      </c>
      <c r="B5701" s="5">
        <v>335694365577</v>
      </c>
      <c r="C5701" s="4" t="s">
        <v>14430</v>
      </c>
      <c r="D5701" s="4" t="s">
        <v>7842</v>
      </c>
      <c r="E5701" s="6" t="s">
        <v>8006</v>
      </c>
      <c r="F5701" s="5">
        <f>decoded[[#This Row],[FRT_DEC]]-B5700</f>
        <v>9</v>
      </c>
      <c r="G5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INFO]]))),G5700)</f>
        <v>139</v>
      </c>
    </row>
    <row r="5702" spans="1:7" x14ac:dyDescent="0.25">
      <c r="A5702" s="4" t="s">
        <v>6436</v>
      </c>
      <c r="B5702" s="5">
        <v>335694365587</v>
      </c>
      <c r="C5702" s="4" t="s">
        <v>14431</v>
      </c>
      <c r="D5702" s="4" t="s">
        <v>241</v>
      </c>
      <c r="E5702" s="6" t="s">
        <v>2110</v>
      </c>
      <c r="F5702" s="5">
        <f>decoded[[#This Row],[FRT_DEC]]-B5701</f>
        <v>10</v>
      </c>
      <c r="G5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INFO]]))),G5701)</f>
        <v>139</v>
      </c>
    </row>
    <row r="5703" spans="1:7" x14ac:dyDescent="0.25">
      <c r="A5703" s="4" t="s">
        <v>6437</v>
      </c>
      <c r="B5703" s="5">
        <v>335694365590</v>
      </c>
      <c r="C5703" s="4" t="s">
        <v>14432</v>
      </c>
      <c r="D5703" s="4" t="s">
        <v>243</v>
      </c>
      <c r="E5703" s="6" t="s">
        <v>3984</v>
      </c>
      <c r="F5703" s="5">
        <f>decoded[[#This Row],[FRT_DEC]]-B5702</f>
        <v>3</v>
      </c>
      <c r="G5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INFO]]))),G5702)</f>
        <v>139</v>
      </c>
    </row>
    <row r="5704" spans="1:7" x14ac:dyDescent="0.25">
      <c r="A5704" s="4" t="s">
        <v>6438</v>
      </c>
      <c r="B5704" s="5">
        <v>335694365595</v>
      </c>
      <c r="C5704" s="4" t="s">
        <v>14433</v>
      </c>
      <c r="D5704" s="4" t="s">
        <v>1099</v>
      </c>
      <c r="E5704" s="6" t="s">
        <v>2093</v>
      </c>
      <c r="F5704" s="5">
        <f>decoded[[#This Row],[FRT_DEC]]-B5703</f>
        <v>5</v>
      </c>
      <c r="G5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INFO]]))),G5703)</f>
        <v>139</v>
      </c>
    </row>
    <row r="5705" spans="1:7" x14ac:dyDescent="0.25">
      <c r="A5705" s="4" t="s">
        <v>6439</v>
      </c>
      <c r="B5705" s="5">
        <v>335694365600</v>
      </c>
      <c r="C5705" s="4" t="s">
        <v>14434</v>
      </c>
      <c r="D5705" s="4" t="s">
        <v>72</v>
      </c>
      <c r="E5705" s="6" t="s">
        <v>2094</v>
      </c>
      <c r="F5705" s="5">
        <f>decoded[[#This Row],[FRT_DEC]]-B5704</f>
        <v>5</v>
      </c>
      <c r="G5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INFO]]))),G5704)</f>
        <v>139</v>
      </c>
    </row>
    <row r="5706" spans="1:7" x14ac:dyDescent="0.25">
      <c r="A5706" s="4" t="s">
        <v>6440</v>
      </c>
      <c r="B5706" s="5">
        <v>335694365607</v>
      </c>
      <c r="C5706" s="4" t="s">
        <v>14435</v>
      </c>
      <c r="D5706" s="4" t="s">
        <v>72</v>
      </c>
      <c r="E5706" s="6" t="s">
        <v>2095</v>
      </c>
      <c r="F5706" s="5">
        <f>decoded[[#This Row],[FRT_DEC]]-B5705</f>
        <v>7</v>
      </c>
      <c r="G5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INFO]]))),G5705)</f>
        <v>139</v>
      </c>
    </row>
    <row r="5707" spans="1:7" x14ac:dyDescent="0.25">
      <c r="A5707" s="4" t="s">
        <v>6441</v>
      </c>
      <c r="B5707" s="5">
        <v>335694365618</v>
      </c>
      <c r="C5707" s="4" t="s">
        <v>14436</v>
      </c>
      <c r="D5707" s="4" t="s">
        <v>246</v>
      </c>
      <c r="E5707" s="6" t="s">
        <v>14437</v>
      </c>
      <c r="F5707" s="5">
        <f>decoded[[#This Row],[FRT_DEC]]-B5706</f>
        <v>11</v>
      </c>
      <c r="G5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INFO]]))),G5706)</f>
        <v>139</v>
      </c>
    </row>
    <row r="5708" spans="1:7" x14ac:dyDescent="0.25">
      <c r="A5708" s="4" t="s">
        <v>6442</v>
      </c>
      <c r="B5708" s="5">
        <v>335694365622</v>
      </c>
      <c r="C5708" s="4" t="s">
        <v>14438</v>
      </c>
      <c r="D5708" s="4" t="s">
        <v>7938</v>
      </c>
      <c r="E5708" s="6" t="s">
        <v>8012</v>
      </c>
      <c r="F5708" s="5">
        <f>decoded[[#This Row],[FRT_DEC]]-B5707</f>
        <v>4</v>
      </c>
      <c r="G5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INFO]]))),G5707)</f>
        <v>139</v>
      </c>
    </row>
    <row r="5709" spans="1:7" x14ac:dyDescent="0.25">
      <c r="A5709" s="4" t="s">
        <v>6443</v>
      </c>
      <c r="B5709" s="5">
        <v>335694366014</v>
      </c>
      <c r="C5709" s="4" t="s">
        <v>14439</v>
      </c>
      <c r="D5709" s="4" t="s">
        <v>7842</v>
      </c>
      <c r="E5709" s="6" t="s">
        <v>8130</v>
      </c>
      <c r="F5709" s="5">
        <f>decoded[[#This Row],[FRT_DEC]]-B5708</f>
        <v>392</v>
      </c>
      <c r="G5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INFO]]))),G5708)</f>
        <v>139</v>
      </c>
    </row>
    <row r="5710" spans="1:7" x14ac:dyDescent="0.25">
      <c r="A5710" s="4" t="s">
        <v>6444</v>
      </c>
      <c r="B5710" s="5">
        <v>335694366022</v>
      </c>
      <c r="C5710" s="4" t="s">
        <v>14440</v>
      </c>
      <c r="D5710" s="4" t="s">
        <v>1099</v>
      </c>
      <c r="E5710" s="6" t="s">
        <v>2096</v>
      </c>
      <c r="F5710" s="5">
        <f>decoded[[#This Row],[FRT_DEC]]-B5709</f>
        <v>8</v>
      </c>
      <c r="G5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INFO]]))),G5709)</f>
        <v>139</v>
      </c>
    </row>
    <row r="5711" spans="1:7" x14ac:dyDescent="0.25">
      <c r="A5711" s="4" t="s">
        <v>6445</v>
      </c>
      <c r="B5711" s="5">
        <v>335694366027</v>
      </c>
      <c r="C5711" s="4" t="s">
        <v>14441</v>
      </c>
      <c r="D5711" s="4" t="s">
        <v>72</v>
      </c>
      <c r="E5711" s="6" t="s">
        <v>2097</v>
      </c>
      <c r="F5711" s="5">
        <f>decoded[[#This Row],[FRT_DEC]]-B5710</f>
        <v>5</v>
      </c>
      <c r="G5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INFO]]))),G5710)</f>
        <v>139</v>
      </c>
    </row>
    <row r="5712" spans="1:7" x14ac:dyDescent="0.25">
      <c r="A5712" s="4" t="s">
        <v>6446</v>
      </c>
      <c r="B5712" s="5">
        <v>335694366039</v>
      </c>
      <c r="C5712" s="4" t="s">
        <v>14442</v>
      </c>
      <c r="D5712" s="4" t="s">
        <v>3672</v>
      </c>
      <c r="E5712" s="6" t="s">
        <v>4032</v>
      </c>
      <c r="F5712" s="5">
        <f>decoded[[#This Row],[FRT_DEC]]-B5711</f>
        <v>12</v>
      </c>
      <c r="G5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INFO]]))),G5711)</f>
        <v>139</v>
      </c>
    </row>
    <row r="5713" spans="1:7" x14ac:dyDescent="0.25">
      <c r="A5713" s="4" t="s">
        <v>6447</v>
      </c>
      <c r="B5713" s="5">
        <v>335694366778</v>
      </c>
      <c r="C5713" s="4" t="s">
        <v>14443</v>
      </c>
      <c r="D5713" s="4" t="s">
        <v>262</v>
      </c>
      <c r="E5713" s="6" t="s">
        <v>4033</v>
      </c>
      <c r="F5713" s="5">
        <f>decoded[[#This Row],[FRT_DEC]]-B5712</f>
        <v>739</v>
      </c>
      <c r="G5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INFO]]))),G5712)</f>
        <v>139</v>
      </c>
    </row>
    <row r="5714" spans="1:7" x14ac:dyDescent="0.25">
      <c r="A5714" s="4" t="s">
        <v>6448</v>
      </c>
      <c r="B5714" s="5">
        <v>335694366783</v>
      </c>
      <c r="C5714" s="4" t="s">
        <v>14444</v>
      </c>
      <c r="D5714" s="4" t="s">
        <v>7938</v>
      </c>
      <c r="E5714" s="6" t="s">
        <v>8136</v>
      </c>
      <c r="F5714" s="5">
        <f>decoded[[#This Row],[FRT_DEC]]-B5713</f>
        <v>5</v>
      </c>
      <c r="G5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INFO]]))),G5713)</f>
        <v>139</v>
      </c>
    </row>
    <row r="5715" spans="1:7" x14ac:dyDescent="0.25">
      <c r="A5715" s="4" t="s">
        <v>6449</v>
      </c>
      <c r="B5715" s="5">
        <v>335694368124</v>
      </c>
      <c r="C5715" s="4" t="s">
        <v>14445</v>
      </c>
      <c r="D5715" s="4" t="s">
        <v>84</v>
      </c>
      <c r="E5715" s="6" t="s">
        <v>3977</v>
      </c>
      <c r="F5715" s="5">
        <f>decoded[[#This Row],[FRT_DEC]]-B5714</f>
        <v>1341</v>
      </c>
      <c r="G5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INFO]]))),G5714)</f>
        <v>139</v>
      </c>
    </row>
    <row r="5716" spans="1:7" x14ac:dyDescent="0.25">
      <c r="A5716" s="4" t="s">
        <v>6450</v>
      </c>
      <c r="B5716" s="5">
        <v>335694368127</v>
      </c>
      <c r="C5716" s="4" t="s">
        <v>14446</v>
      </c>
      <c r="D5716" s="4" t="s">
        <v>3684</v>
      </c>
      <c r="E5716" s="6" t="s">
        <v>14447</v>
      </c>
      <c r="F5716" s="5">
        <f>decoded[[#This Row],[FRT_DEC]]-B5715</f>
        <v>3</v>
      </c>
      <c r="G5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INFO]]))),G5715)</f>
        <v>139</v>
      </c>
    </row>
    <row r="5717" spans="1:7" x14ac:dyDescent="0.25">
      <c r="A5717" s="4" t="s">
        <v>6451</v>
      </c>
      <c r="B5717" s="5">
        <v>335694368130</v>
      </c>
      <c r="C5717" s="4" t="s">
        <v>14448</v>
      </c>
      <c r="D5717" s="4" t="s">
        <v>3684</v>
      </c>
      <c r="E5717" s="6" t="s">
        <v>7879</v>
      </c>
      <c r="F5717" s="5">
        <f>decoded[[#This Row],[FRT_DEC]]-B5716</f>
        <v>3</v>
      </c>
      <c r="G5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INFO]]))),G5716)</f>
        <v>139</v>
      </c>
    </row>
    <row r="5718" spans="1:7" x14ac:dyDescent="0.25">
      <c r="A5718" s="4" t="s">
        <v>6452</v>
      </c>
      <c r="B5718" s="5">
        <v>335694368149</v>
      </c>
      <c r="C5718" s="4" t="s">
        <v>14449</v>
      </c>
      <c r="D5718" s="4" t="s">
        <v>85</v>
      </c>
      <c r="E5718" s="6" t="s">
        <v>263</v>
      </c>
      <c r="F5718" s="5">
        <f>decoded[[#This Row],[FRT_DEC]]-B5717</f>
        <v>19</v>
      </c>
      <c r="G5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INFO]]))),G5717)</f>
        <v>139</v>
      </c>
    </row>
    <row r="5719" spans="1:7" x14ac:dyDescent="0.25">
      <c r="A5719" s="4" t="s">
        <v>6453</v>
      </c>
      <c r="B5719" s="5">
        <v>335694368288</v>
      </c>
      <c r="C5719" s="4" t="s">
        <v>14450</v>
      </c>
      <c r="D5719" s="4" t="s">
        <v>87</v>
      </c>
      <c r="E5719" s="6" t="s">
        <v>3695</v>
      </c>
      <c r="F5719" s="5">
        <f>decoded[[#This Row],[FRT_DEC]]-B5718</f>
        <v>139</v>
      </c>
      <c r="G5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INFO]]))),G5718)</f>
        <v>139</v>
      </c>
    </row>
    <row r="5720" spans="1:7" x14ac:dyDescent="0.25">
      <c r="A5720" s="4" t="s">
        <v>6454</v>
      </c>
      <c r="B5720" s="5">
        <v>335694368458</v>
      </c>
      <c r="C5720" s="4" t="s">
        <v>14451</v>
      </c>
      <c r="D5720" s="4" t="s">
        <v>43</v>
      </c>
      <c r="E5720" s="6" t="s">
        <v>4027</v>
      </c>
      <c r="F5720" s="5">
        <f>decoded[[#This Row],[FRT_DEC]]-B5719</f>
        <v>170</v>
      </c>
      <c r="G5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INFO]]))),G5719)</f>
        <v>139</v>
      </c>
    </row>
    <row r="5721" spans="1:7" x14ac:dyDescent="0.25">
      <c r="A5721" s="4" t="s">
        <v>6455</v>
      </c>
      <c r="B5721" s="5">
        <v>335694368460</v>
      </c>
      <c r="C5721" s="4" t="s">
        <v>14452</v>
      </c>
      <c r="D5721" s="4" t="s">
        <v>3685</v>
      </c>
      <c r="E5721" s="6" t="s">
        <v>14453</v>
      </c>
      <c r="F5721" s="5">
        <f>decoded[[#This Row],[FRT_DEC]]-B5720</f>
        <v>2</v>
      </c>
      <c r="G5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INFO]]))),G5720)</f>
        <v>139</v>
      </c>
    </row>
    <row r="5722" spans="1:7" x14ac:dyDescent="0.25">
      <c r="A5722" s="4" t="s">
        <v>6456</v>
      </c>
      <c r="B5722" s="5">
        <v>335694368463</v>
      </c>
      <c r="C5722" s="4" t="s">
        <v>14454</v>
      </c>
      <c r="D5722" s="4" t="s">
        <v>3685</v>
      </c>
      <c r="E5722" s="6" t="s">
        <v>7880</v>
      </c>
      <c r="F5722" s="5">
        <f>decoded[[#This Row],[FRT_DEC]]-B5721</f>
        <v>3</v>
      </c>
      <c r="G5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INFO]]))),G5721)</f>
        <v>139</v>
      </c>
    </row>
    <row r="5723" spans="1:7" x14ac:dyDescent="0.25">
      <c r="A5723" s="4" t="s">
        <v>6457</v>
      </c>
      <c r="B5723" s="5">
        <v>335694368477</v>
      </c>
      <c r="C5723" s="4" t="s">
        <v>14455</v>
      </c>
      <c r="D5723" s="4" t="s">
        <v>7842</v>
      </c>
      <c r="E5723" s="6" t="s">
        <v>7845</v>
      </c>
      <c r="F5723" s="5">
        <f>decoded[[#This Row],[FRT_DEC]]-B5722</f>
        <v>14</v>
      </c>
      <c r="G5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INFO]]))),G5722)</f>
        <v>139</v>
      </c>
    </row>
    <row r="5724" spans="1:7" x14ac:dyDescent="0.25">
      <c r="A5724" s="4" t="s">
        <v>6458</v>
      </c>
      <c r="B5724" s="5">
        <v>335694368485</v>
      </c>
      <c r="C5724" s="4" t="s">
        <v>14456</v>
      </c>
      <c r="D5724" s="4" t="s">
        <v>7938</v>
      </c>
      <c r="E5724" s="6" t="s">
        <v>8149</v>
      </c>
      <c r="F5724" s="5">
        <f>decoded[[#This Row],[FRT_DEC]]-B5723</f>
        <v>8</v>
      </c>
      <c r="G5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INFO]]))),G5723)</f>
        <v>139</v>
      </c>
    </row>
    <row r="5725" spans="1:7" x14ac:dyDescent="0.25">
      <c r="A5725" s="4" t="s">
        <v>6459</v>
      </c>
      <c r="B5725" s="5">
        <v>335694368488</v>
      </c>
      <c r="C5725" s="4" t="s">
        <v>14457</v>
      </c>
      <c r="D5725" s="4" t="s">
        <v>7842</v>
      </c>
      <c r="E5725" s="6" t="s">
        <v>8151</v>
      </c>
      <c r="F5725" s="5">
        <f>decoded[[#This Row],[FRT_DEC]]-B5724</f>
        <v>3</v>
      </c>
      <c r="G5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INFO]]))),G5724)</f>
        <v>139</v>
      </c>
    </row>
    <row r="5726" spans="1:7" x14ac:dyDescent="0.25">
      <c r="A5726" s="4" t="s">
        <v>6460</v>
      </c>
      <c r="B5726" s="5">
        <v>335694368500</v>
      </c>
      <c r="C5726" s="4" t="s">
        <v>14458</v>
      </c>
      <c r="D5726" s="4" t="s">
        <v>1099</v>
      </c>
      <c r="E5726" s="6" t="s">
        <v>2098</v>
      </c>
      <c r="F5726" s="5">
        <f>decoded[[#This Row],[FRT_DEC]]-B5725</f>
        <v>12</v>
      </c>
      <c r="G5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INFO]]))),G5725)</f>
        <v>139</v>
      </c>
    </row>
    <row r="5727" spans="1:7" x14ac:dyDescent="0.25">
      <c r="A5727" s="4" t="s">
        <v>6461</v>
      </c>
      <c r="B5727" s="5">
        <v>335694368507</v>
      </c>
      <c r="C5727" s="4" t="s">
        <v>14459</v>
      </c>
      <c r="D5727" s="4" t="s">
        <v>72</v>
      </c>
      <c r="E5727" s="6" t="s">
        <v>2099</v>
      </c>
      <c r="F5727" s="5">
        <f>decoded[[#This Row],[FRT_DEC]]-B5726</f>
        <v>7</v>
      </c>
      <c r="G5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INFO]]))),G5726)</f>
        <v>139</v>
      </c>
    </row>
    <row r="5728" spans="1:7" x14ac:dyDescent="0.25">
      <c r="A5728" s="4" t="s">
        <v>6462</v>
      </c>
      <c r="B5728" s="5">
        <v>335694368528</v>
      </c>
      <c r="C5728" s="4" t="s">
        <v>14460</v>
      </c>
      <c r="D5728" s="4" t="s">
        <v>1099</v>
      </c>
      <c r="E5728" s="6" t="s">
        <v>2100</v>
      </c>
      <c r="F5728" s="5">
        <f>decoded[[#This Row],[FRT_DEC]]-B5727</f>
        <v>21</v>
      </c>
      <c r="G5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INFO]]))),G5727)</f>
        <v>139</v>
      </c>
    </row>
    <row r="5729" spans="1:7" x14ac:dyDescent="0.25">
      <c r="A5729" s="4" t="s">
        <v>6463</v>
      </c>
      <c r="B5729" s="5">
        <v>335694368543</v>
      </c>
      <c r="C5729" s="4" t="s">
        <v>14461</v>
      </c>
      <c r="D5729" s="4" t="s">
        <v>72</v>
      </c>
      <c r="E5729" s="6" t="s">
        <v>2101</v>
      </c>
      <c r="F5729" s="5">
        <f>decoded[[#This Row],[FRT_DEC]]-B5728</f>
        <v>15</v>
      </c>
      <c r="G5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INFO]]))),G5728)</f>
        <v>139</v>
      </c>
    </row>
    <row r="5730" spans="1:7" x14ac:dyDescent="0.25">
      <c r="A5730" s="4" t="s">
        <v>6464</v>
      </c>
      <c r="B5730" s="5">
        <v>335694368565</v>
      </c>
      <c r="C5730" s="4" t="s">
        <v>14462</v>
      </c>
      <c r="D5730" s="4" t="s">
        <v>1099</v>
      </c>
      <c r="E5730" s="6" t="s">
        <v>2102</v>
      </c>
      <c r="F5730" s="5">
        <f>decoded[[#This Row],[FRT_DEC]]-B5729</f>
        <v>22</v>
      </c>
      <c r="G5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INFO]]))),G5729)</f>
        <v>139</v>
      </c>
    </row>
    <row r="5731" spans="1:7" x14ac:dyDescent="0.25">
      <c r="A5731" s="4" t="s">
        <v>6465</v>
      </c>
      <c r="B5731" s="5">
        <v>335694368570</v>
      </c>
      <c r="C5731" s="4" t="s">
        <v>14463</v>
      </c>
      <c r="D5731" s="4" t="s">
        <v>72</v>
      </c>
      <c r="E5731" s="6" t="s">
        <v>2103</v>
      </c>
      <c r="F5731" s="5">
        <f>decoded[[#This Row],[FRT_DEC]]-B5730</f>
        <v>5</v>
      </c>
      <c r="G5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INFO]]))),G5730)</f>
        <v>139</v>
      </c>
    </row>
    <row r="5732" spans="1:7" x14ac:dyDescent="0.25">
      <c r="A5732" s="4" t="s">
        <v>6466</v>
      </c>
      <c r="B5732" s="5">
        <v>335694368585</v>
      </c>
      <c r="C5732" s="4" t="s">
        <v>14464</v>
      </c>
      <c r="D5732" s="4" t="s">
        <v>40</v>
      </c>
      <c r="E5732" s="6" t="s">
        <v>2042</v>
      </c>
      <c r="F5732" s="5">
        <f>decoded[[#This Row],[FRT_DEC]]-B5731</f>
        <v>15</v>
      </c>
      <c r="G5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INFO]]))),G5731)</f>
        <v>139</v>
      </c>
    </row>
    <row r="5733" spans="1:7" x14ac:dyDescent="0.25">
      <c r="A5733" s="4" t="s">
        <v>6467</v>
      </c>
      <c r="B5733" s="5">
        <v>335694368587</v>
      </c>
      <c r="C5733" s="4" t="s">
        <v>14465</v>
      </c>
      <c r="D5733" s="4" t="s">
        <v>2043</v>
      </c>
      <c r="E5733" s="6" t="s">
        <v>14466</v>
      </c>
      <c r="F5733" s="5">
        <f>decoded[[#This Row],[FRT_DEC]]-B5732</f>
        <v>2</v>
      </c>
      <c r="G5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INFO]]))),G5732)</f>
        <v>139</v>
      </c>
    </row>
    <row r="5734" spans="1:7" ht="30" x14ac:dyDescent="0.25">
      <c r="A5734" s="4" t="s">
        <v>6468</v>
      </c>
      <c r="B5734" s="5">
        <v>335694368610</v>
      </c>
      <c r="C5734" s="4" t="s">
        <v>14467</v>
      </c>
      <c r="D5734" s="4" t="s">
        <v>241</v>
      </c>
      <c r="E5734" s="6" t="s">
        <v>2111</v>
      </c>
      <c r="F5734" s="5">
        <f>decoded[[#This Row],[FRT_DEC]]-B5733</f>
        <v>23</v>
      </c>
      <c r="G5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INFO]]))),G5733)</f>
        <v>139</v>
      </c>
    </row>
    <row r="5735" spans="1:7" x14ac:dyDescent="0.25">
      <c r="A5735" s="4" t="s">
        <v>6469</v>
      </c>
      <c r="B5735" s="5">
        <v>335694368613</v>
      </c>
      <c r="C5735" s="4" t="s">
        <v>14468</v>
      </c>
      <c r="D5735" s="4" t="s">
        <v>243</v>
      </c>
      <c r="E5735" s="6" t="s">
        <v>3939</v>
      </c>
      <c r="F5735" s="5">
        <f>decoded[[#This Row],[FRT_DEC]]-B5734</f>
        <v>3</v>
      </c>
      <c r="G5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INFO]]))),G5734)</f>
        <v>139</v>
      </c>
    </row>
    <row r="5736" spans="1:7" x14ac:dyDescent="0.25">
      <c r="A5736" s="4" t="s">
        <v>6470</v>
      </c>
      <c r="B5736" s="5">
        <v>335694368657</v>
      </c>
      <c r="C5736" s="4" t="s">
        <v>14469</v>
      </c>
      <c r="D5736" s="4" t="s">
        <v>40</v>
      </c>
      <c r="E5736" s="6" t="s">
        <v>44</v>
      </c>
      <c r="F5736" s="5">
        <f>decoded[[#This Row],[FRT_DEC]]-B5735</f>
        <v>44</v>
      </c>
      <c r="G5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INFO]]))),G5735)</f>
        <v>139</v>
      </c>
    </row>
    <row r="5737" spans="1:7" x14ac:dyDescent="0.25">
      <c r="A5737" s="4" t="s">
        <v>6471</v>
      </c>
      <c r="B5737" s="5">
        <v>335694368672</v>
      </c>
      <c r="C5737" s="4" t="s">
        <v>14470</v>
      </c>
      <c r="D5737" s="4" t="s">
        <v>246</v>
      </c>
      <c r="E5737" s="6" t="s">
        <v>14471</v>
      </c>
      <c r="F5737" s="5">
        <f>decoded[[#This Row],[FRT_DEC]]-B5736</f>
        <v>15</v>
      </c>
      <c r="G5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INFO]]))),G5736)</f>
        <v>139</v>
      </c>
    </row>
    <row r="5738" spans="1:7" x14ac:dyDescent="0.25">
      <c r="A5738" s="4" t="s">
        <v>6472</v>
      </c>
      <c r="B5738" s="5">
        <v>335694368678</v>
      </c>
      <c r="C5738" s="4" t="s">
        <v>14472</v>
      </c>
      <c r="D5738" s="4" t="s">
        <v>1099</v>
      </c>
      <c r="E5738" s="6" t="s">
        <v>2104</v>
      </c>
      <c r="F5738" s="5">
        <f>decoded[[#This Row],[FRT_DEC]]-B5737</f>
        <v>6</v>
      </c>
      <c r="G5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INFO]]))),G5737)</f>
        <v>139</v>
      </c>
    </row>
    <row r="5739" spans="1:7" x14ac:dyDescent="0.25">
      <c r="A5739" s="4" t="s">
        <v>6473</v>
      </c>
      <c r="B5739" s="5">
        <v>335694368683</v>
      </c>
      <c r="C5739" s="4" t="s">
        <v>14473</v>
      </c>
      <c r="D5739" s="4" t="s">
        <v>1099</v>
      </c>
      <c r="E5739" s="6" t="s">
        <v>2105</v>
      </c>
      <c r="F5739" s="5">
        <f>decoded[[#This Row],[FRT_DEC]]-B5738</f>
        <v>5</v>
      </c>
      <c r="G5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INFO]]))),G5738)</f>
        <v>139</v>
      </c>
    </row>
    <row r="5740" spans="1:7" x14ac:dyDescent="0.25">
      <c r="A5740" s="4" t="s">
        <v>6474</v>
      </c>
      <c r="B5740" s="5">
        <v>335694368697</v>
      </c>
      <c r="C5740" s="4" t="s">
        <v>14474</v>
      </c>
      <c r="D5740" s="4" t="s">
        <v>72</v>
      </c>
      <c r="E5740" s="6" t="s">
        <v>2092</v>
      </c>
      <c r="F5740" s="5">
        <f>decoded[[#This Row],[FRT_DEC]]-B5739</f>
        <v>14</v>
      </c>
      <c r="G5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INFO]]))),G5739)</f>
        <v>139</v>
      </c>
    </row>
    <row r="5741" spans="1:7" x14ac:dyDescent="0.25">
      <c r="A5741" s="4" t="s">
        <v>6475</v>
      </c>
      <c r="B5741" s="5">
        <v>335694369022</v>
      </c>
      <c r="C5741" s="4" t="s">
        <v>14475</v>
      </c>
      <c r="D5741" s="4" t="s">
        <v>2045</v>
      </c>
      <c r="E5741" s="6" t="s">
        <v>8170</v>
      </c>
      <c r="F5741" s="5">
        <f>decoded[[#This Row],[FRT_DEC]]-B5740</f>
        <v>325</v>
      </c>
      <c r="G5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INFO]]))),G5740)</f>
        <v>139</v>
      </c>
    </row>
    <row r="5742" spans="1:7" x14ac:dyDescent="0.25">
      <c r="A5742" s="4" t="s">
        <v>6476</v>
      </c>
      <c r="B5742" s="5">
        <v>335694369203</v>
      </c>
      <c r="C5742" s="4" t="s">
        <v>14476</v>
      </c>
      <c r="D5742" s="4" t="s">
        <v>249</v>
      </c>
      <c r="E5742" s="6" t="s">
        <v>7859</v>
      </c>
      <c r="F5742" s="5">
        <f>decoded[[#This Row],[FRT_DEC]]-B5741</f>
        <v>181</v>
      </c>
      <c r="G5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INFO]]))),G5741)</f>
        <v>139</v>
      </c>
    </row>
    <row r="5743" spans="1:7" x14ac:dyDescent="0.25">
      <c r="A5743" s="4" t="s">
        <v>6477</v>
      </c>
      <c r="B5743" s="5">
        <v>335694369221</v>
      </c>
      <c r="C5743" s="4" t="s">
        <v>14477</v>
      </c>
      <c r="D5743" s="4" t="s">
        <v>1099</v>
      </c>
      <c r="E5743" s="6" t="s">
        <v>2093</v>
      </c>
      <c r="F5743" s="5">
        <f>decoded[[#This Row],[FRT_DEC]]-B5742</f>
        <v>18</v>
      </c>
      <c r="G5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INFO]]))),G5742)</f>
        <v>139</v>
      </c>
    </row>
    <row r="5744" spans="1:7" x14ac:dyDescent="0.25">
      <c r="A5744" s="4" t="s">
        <v>6478</v>
      </c>
      <c r="B5744" s="5">
        <v>335694369227</v>
      </c>
      <c r="C5744" s="4" t="s">
        <v>14478</v>
      </c>
      <c r="D5744" s="4" t="s">
        <v>1099</v>
      </c>
      <c r="E5744" s="6" t="s">
        <v>2106</v>
      </c>
      <c r="F5744" s="5">
        <f>decoded[[#This Row],[FRT_DEC]]-B5743</f>
        <v>6</v>
      </c>
      <c r="G5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INFO]]))),G5743)</f>
        <v>139</v>
      </c>
    </row>
    <row r="5745" spans="1:7" x14ac:dyDescent="0.25">
      <c r="A5745" s="4" t="s">
        <v>6479</v>
      </c>
      <c r="B5745" s="5">
        <v>335694369241</v>
      </c>
      <c r="C5745" s="4" t="s">
        <v>14479</v>
      </c>
      <c r="D5745" s="4" t="s">
        <v>40</v>
      </c>
      <c r="E5745" s="6" t="s">
        <v>328</v>
      </c>
      <c r="F5745" s="5">
        <f>decoded[[#This Row],[FRT_DEC]]-B5744</f>
        <v>14</v>
      </c>
      <c r="G5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INFO]]))),G5744)</f>
        <v>139</v>
      </c>
    </row>
    <row r="5746" spans="1:7" x14ac:dyDescent="0.25">
      <c r="A5746" s="4" t="s">
        <v>6480</v>
      </c>
      <c r="B5746" s="5">
        <v>335694369244</v>
      </c>
      <c r="C5746" s="4" t="s">
        <v>14480</v>
      </c>
      <c r="D5746" s="4" t="s">
        <v>330</v>
      </c>
      <c r="E5746" s="6" t="s">
        <v>14481</v>
      </c>
      <c r="F5746" s="5">
        <f>decoded[[#This Row],[FRT_DEC]]-B5745</f>
        <v>3</v>
      </c>
      <c r="G5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INFO]]))),G5745)</f>
        <v>139</v>
      </c>
    </row>
    <row r="5747" spans="1:7" x14ac:dyDescent="0.25">
      <c r="A5747" s="4" t="s">
        <v>6481</v>
      </c>
      <c r="B5747" s="5">
        <v>335694369265</v>
      </c>
      <c r="C5747" s="4" t="s">
        <v>14482</v>
      </c>
      <c r="D5747" s="4" t="s">
        <v>40</v>
      </c>
      <c r="E5747" s="6" t="s">
        <v>724</v>
      </c>
      <c r="F5747" s="5">
        <f>decoded[[#This Row],[FRT_DEC]]-B5746</f>
        <v>21</v>
      </c>
      <c r="G5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INFO]]))),G5746)</f>
        <v>139</v>
      </c>
    </row>
    <row r="5748" spans="1:7" x14ac:dyDescent="0.25">
      <c r="A5748" s="4" t="s">
        <v>6482</v>
      </c>
      <c r="B5748" s="5">
        <v>335694369277</v>
      </c>
      <c r="C5748" s="4" t="s">
        <v>14483</v>
      </c>
      <c r="D5748" s="4" t="s">
        <v>40</v>
      </c>
      <c r="E5748" s="6" t="s">
        <v>45</v>
      </c>
      <c r="F5748" s="5">
        <f>decoded[[#This Row],[FRT_DEC]]-B5747</f>
        <v>12</v>
      </c>
      <c r="G5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INFO]]))),G5747)</f>
        <v>139</v>
      </c>
    </row>
    <row r="5749" spans="1:7" x14ac:dyDescent="0.25">
      <c r="A5749" s="4" t="s">
        <v>6483</v>
      </c>
      <c r="B5749" s="5">
        <v>335694369281</v>
      </c>
      <c r="C5749" s="4" t="s">
        <v>14484</v>
      </c>
      <c r="D5749" s="4" t="s">
        <v>46</v>
      </c>
      <c r="E5749" s="6" t="s">
        <v>6961</v>
      </c>
      <c r="F5749" s="5">
        <f>decoded[[#This Row],[FRT_DEC]]-B5748</f>
        <v>4</v>
      </c>
      <c r="G5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INFO]]))),G5748)</f>
        <v>139</v>
      </c>
    </row>
    <row r="5750" spans="1:7" x14ac:dyDescent="0.25">
      <c r="A5750" s="4" t="s">
        <v>6484</v>
      </c>
      <c r="B5750" s="5">
        <v>335694369287</v>
      </c>
      <c r="C5750" s="4" t="s">
        <v>14485</v>
      </c>
      <c r="D5750" s="4" t="s">
        <v>72</v>
      </c>
      <c r="E5750" s="6" t="s">
        <v>3683</v>
      </c>
      <c r="F5750" s="5">
        <f>decoded[[#This Row],[FRT_DEC]]-B5749</f>
        <v>6</v>
      </c>
      <c r="G5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INFO]]))),G5749)</f>
        <v>139</v>
      </c>
    </row>
    <row r="5751" spans="1:7" x14ac:dyDescent="0.25">
      <c r="A5751" s="4" t="s">
        <v>6485</v>
      </c>
      <c r="B5751" s="5">
        <v>335694369292</v>
      </c>
      <c r="C5751" s="4" t="s">
        <v>14486</v>
      </c>
      <c r="D5751" s="4" t="s">
        <v>72</v>
      </c>
      <c r="E5751" s="6" t="s">
        <v>2088</v>
      </c>
      <c r="F5751" s="5">
        <f>decoded[[#This Row],[FRT_DEC]]-B5750</f>
        <v>5</v>
      </c>
      <c r="G5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INFO]]))),G5750)</f>
        <v>139</v>
      </c>
    </row>
    <row r="5752" spans="1:7" x14ac:dyDescent="0.25">
      <c r="A5752" s="4" t="s">
        <v>6486</v>
      </c>
      <c r="B5752" s="5">
        <v>335694369318</v>
      </c>
      <c r="C5752" s="4" t="s">
        <v>14487</v>
      </c>
      <c r="D5752" s="4" t="s">
        <v>72</v>
      </c>
      <c r="E5752" s="6" t="s">
        <v>2107</v>
      </c>
      <c r="F5752" s="5">
        <f>decoded[[#This Row],[FRT_DEC]]-B5751</f>
        <v>26</v>
      </c>
      <c r="G5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INFO]]))),G5751)</f>
        <v>139</v>
      </c>
    </row>
    <row r="5753" spans="1:7" x14ac:dyDescent="0.25">
      <c r="A5753" s="4" t="s">
        <v>6487</v>
      </c>
      <c r="B5753" s="5">
        <v>335694370149</v>
      </c>
      <c r="C5753" s="4" t="s">
        <v>14488</v>
      </c>
      <c r="D5753" s="4" t="s">
        <v>7938</v>
      </c>
      <c r="E5753" s="6" t="s">
        <v>8184</v>
      </c>
      <c r="F5753" s="5">
        <f>decoded[[#This Row],[FRT_DEC]]-B5752</f>
        <v>831</v>
      </c>
      <c r="G5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INFO]]))),G5752)</f>
        <v>139</v>
      </c>
    </row>
    <row r="5754" spans="1:7" x14ac:dyDescent="0.25">
      <c r="A5754" s="4" t="s">
        <v>6488</v>
      </c>
      <c r="B5754" s="5">
        <v>335694370645</v>
      </c>
      <c r="C5754" s="4" t="s">
        <v>14489</v>
      </c>
      <c r="D5754" s="4" t="s">
        <v>7842</v>
      </c>
      <c r="E5754" s="6" t="s">
        <v>7989</v>
      </c>
      <c r="F5754" s="5">
        <f>decoded[[#This Row],[FRT_DEC]]-B5753</f>
        <v>496</v>
      </c>
      <c r="G5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INFO]]))),G5753)</f>
        <v>139</v>
      </c>
    </row>
    <row r="5755" spans="1:7" x14ac:dyDescent="0.25">
      <c r="A5755" s="4" t="s">
        <v>6489</v>
      </c>
      <c r="B5755" s="5">
        <v>335694370651</v>
      </c>
      <c r="C5755" s="4" t="s">
        <v>14490</v>
      </c>
      <c r="D5755" s="4" t="s">
        <v>2044</v>
      </c>
      <c r="E5755" s="6" t="s">
        <v>3931</v>
      </c>
      <c r="F5755" s="5">
        <f>decoded[[#This Row],[FRT_DEC]]-B5754</f>
        <v>6</v>
      </c>
      <c r="G5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INFO]]))),G5754)</f>
        <v>139</v>
      </c>
    </row>
    <row r="5756" spans="1:7" x14ac:dyDescent="0.25">
      <c r="A5756" s="4" t="s">
        <v>6490</v>
      </c>
      <c r="B5756" s="5">
        <v>335694370656</v>
      </c>
      <c r="C5756" s="4" t="s">
        <v>14491</v>
      </c>
      <c r="D5756" s="4" t="s">
        <v>7938</v>
      </c>
      <c r="E5756" s="6" t="s">
        <v>7991</v>
      </c>
      <c r="F5756" s="5">
        <f>decoded[[#This Row],[FRT_DEC]]-B5755</f>
        <v>5</v>
      </c>
      <c r="G5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INFO]]))),G5755)</f>
        <v>139</v>
      </c>
    </row>
    <row r="5757" spans="1:7" x14ac:dyDescent="0.25">
      <c r="A5757" s="4" t="s">
        <v>6492</v>
      </c>
      <c r="B5757" s="5">
        <v>335694372766</v>
      </c>
      <c r="C5757" s="4" t="s">
        <v>14492</v>
      </c>
      <c r="D5757" s="4" t="s">
        <v>7842</v>
      </c>
      <c r="E5757" s="6" t="s">
        <v>7936</v>
      </c>
      <c r="F5757" s="5">
        <f>decoded[[#This Row],[FRT_DEC]]-B5756</f>
        <v>2110</v>
      </c>
      <c r="G5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INFO]]))),G5756)</f>
        <v>139</v>
      </c>
    </row>
    <row r="5758" spans="1:7" x14ac:dyDescent="0.25">
      <c r="A5758" s="4" t="s">
        <v>6494</v>
      </c>
      <c r="B5758" s="5">
        <v>335694373519</v>
      </c>
      <c r="C5758" s="4" t="s">
        <v>14493</v>
      </c>
      <c r="D5758" s="4" t="s">
        <v>7938</v>
      </c>
      <c r="E5758" s="6" t="s">
        <v>7939</v>
      </c>
      <c r="F5758" s="5">
        <f>decoded[[#This Row],[FRT_DEC]]-B5757</f>
        <v>753</v>
      </c>
      <c r="G5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INFO]]))),G5757)</f>
        <v>139</v>
      </c>
    </row>
    <row r="5759" spans="1:7" x14ac:dyDescent="0.25">
      <c r="A5759" s="4" t="s">
        <v>6495</v>
      </c>
      <c r="B5759" s="5">
        <v>335694381092</v>
      </c>
      <c r="C5759" s="4" t="s">
        <v>14494</v>
      </c>
      <c r="D5759" s="4" t="s">
        <v>7842</v>
      </c>
      <c r="E5759" s="6" t="s">
        <v>7989</v>
      </c>
      <c r="F5759" s="5">
        <f>decoded[[#This Row],[FRT_DEC]]-B5758</f>
        <v>7573</v>
      </c>
      <c r="G5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INFO]]))),G5758)</f>
        <v>139</v>
      </c>
    </row>
    <row r="5760" spans="1:7" x14ac:dyDescent="0.25">
      <c r="A5760" s="4" t="s">
        <v>6496</v>
      </c>
      <c r="B5760" s="5">
        <v>335694381097</v>
      </c>
      <c r="C5760" s="4" t="s">
        <v>14495</v>
      </c>
      <c r="D5760" s="4" t="s">
        <v>292</v>
      </c>
      <c r="E5760" s="6" t="s">
        <v>14496</v>
      </c>
      <c r="F5760" s="5">
        <f>decoded[[#This Row],[FRT_DEC]]-B5759</f>
        <v>5</v>
      </c>
      <c r="G5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INFO]]))),G5759)</f>
        <v>139</v>
      </c>
    </row>
    <row r="5761" spans="1:7" x14ac:dyDescent="0.25">
      <c r="A5761" s="4" t="s">
        <v>6497</v>
      </c>
      <c r="B5761" s="5">
        <v>335694381101</v>
      </c>
      <c r="C5761" s="4" t="s">
        <v>14497</v>
      </c>
      <c r="D5761" s="4" t="s">
        <v>216</v>
      </c>
      <c r="E5761" s="6" t="s">
        <v>3970</v>
      </c>
      <c r="F5761" s="5">
        <f>decoded[[#This Row],[FRT_DEC]]-B5760</f>
        <v>4</v>
      </c>
      <c r="G5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INFO]]))),G5760)</f>
        <v>139</v>
      </c>
    </row>
    <row r="5762" spans="1:7" x14ac:dyDescent="0.25">
      <c r="A5762" s="4" t="s">
        <v>6498</v>
      </c>
      <c r="B5762" s="5">
        <v>335694381147</v>
      </c>
      <c r="C5762" s="4" t="s">
        <v>14498</v>
      </c>
      <c r="D5762" s="4" t="s">
        <v>221</v>
      </c>
      <c r="E5762" s="6" t="s">
        <v>222</v>
      </c>
      <c r="F5762" s="5">
        <f>decoded[[#This Row],[FRT_DEC]]-B5761</f>
        <v>46</v>
      </c>
      <c r="G5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INFO]]))),G5761)</f>
        <v>139</v>
      </c>
    </row>
    <row r="5763" spans="1:7" x14ac:dyDescent="0.25">
      <c r="A5763" s="4" t="s">
        <v>6499</v>
      </c>
      <c r="B5763" s="5">
        <v>335694381161</v>
      </c>
      <c r="C5763" s="4" t="s">
        <v>14499</v>
      </c>
      <c r="D5763" s="4" t="s">
        <v>40</v>
      </c>
      <c r="E5763" s="6" t="s">
        <v>293</v>
      </c>
      <c r="F5763" s="5">
        <f>decoded[[#This Row],[FRT_DEC]]-B5762</f>
        <v>14</v>
      </c>
      <c r="G5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INFO]]))),G5762)</f>
        <v>139</v>
      </c>
    </row>
    <row r="5764" spans="1:7" x14ac:dyDescent="0.25">
      <c r="A5764" s="4" t="s">
        <v>6500</v>
      </c>
      <c r="B5764" s="5">
        <v>335694381167</v>
      </c>
      <c r="C5764" s="4" t="s">
        <v>14500</v>
      </c>
      <c r="D5764" s="4" t="s">
        <v>2045</v>
      </c>
      <c r="E5764" s="6" t="s">
        <v>8199</v>
      </c>
      <c r="F5764" s="5">
        <f>decoded[[#This Row],[FRT_DEC]]-B5763</f>
        <v>6</v>
      </c>
      <c r="G5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INFO]]))),G5763)</f>
        <v>139</v>
      </c>
    </row>
    <row r="5765" spans="1:7" x14ac:dyDescent="0.25">
      <c r="A5765" s="4" t="s">
        <v>6501</v>
      </c>
      <c r="B5765" s="5">
        <v>335694381170</v>
      </c>
      <c r="C5765" s="4" t="s">
        <v>14501</v>
      </c>
      <c r="D5765" s="4" t="s">
        <v>294</v>
      </c>
      <c r="E5765" s="6" t="s">
        <v>14502</v>
      </c>
      <c r="F5765" s="5">
        <f>decoded[[#This Row],[FRT_DEC]]-B5764</f>
        <v>3</v>
      </c>
      <c r="G5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INFO]]))),G5764)</f>
        <v>139</v>
      </c>
    </row>
    <row r="5766" spans="1:7" x14ac:dyDescent="0.25">
      <c r="A5766" s="4" t="s">
        <v>6502</v>
      </c>
      <c r="B5766" s="5">
        <v>335694381176</v>
      </c>
      <c r="C5766" s="4" t="s">
        <v>14503</v>
      </c>
      <c r="D5766" s="4" t="s">
        <v>7938</v>
      </c>
      <c r="E5766" s="6" t="s">
        <v>7991</v>
      </c>
      <c r="F5766" s="5">
        <f>decoded[[#This Row],[FRT_DEC]]-B5765</f>
        <v>6</v>
      </c>
      <c r="G5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INFO]]))),G5765)</f>
        <v>139</v>
      </c>
    </row>
    <row r="5767" spans="1:7" x14ac:dyDescent="0.25">
      <c r="A5767" s="4" t="s">
        <v>6503</v>
      </c>
      <c r="B5767" s="5">
        <v>335694382135</v>
      </c>
      <c r="C5767" s="4" t="s">
        <v>14504</v>
      </c>
      <c r="D5767" s="4" t="s">
        <v>7842</v>
      </c>
      <c r="E5767" s="6" t="s">
        <v>7993</v>
      </c>
      <c r="F5767" s="5">
        <f>decoded[[#This Row],[FRT_DEC]]-B5766</f>
        <v>959</v>
      </c>
      <c r="G5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INFO]]))),G5766)</f>
        <v>139</v>
      </c>
    </row>
    <row r="5768" spans="1:7" x14ac:dyDescent="0.25">
      <c r="A5768" s="4" t="s">
        <v>6504</v>
      </c>
      <c r="B5768" s="5">
        <v>335694382153</v>
      </c>
      <c r="C5768" s="4" t="s">
        <v>14505</v>
      </c>
      <c r="D5768" s="4" t="s">
        <v>1099</v>
      </c>
      <c r="E5768" s="6" t="s">
        <v>2081</v>
      </c>
      <c r="F5768" s="5">
        <f>decoded[[#This Row],[FRT_DEC]]-B5767</f>
        <v>18</v>
      </c>
      <c r="G5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INFO]]))),G5767)</f>
        <v>139</v>
      </c>
    </row>
    <row r="5769" spans="1:7" x14ac:dyDescent="0.25">
      <c r="A5769" s="4" t="s">
        <v>6505</v>
      </c>
      <c r="B5769" s="5">
        <v>335694382157</v>
      </c>
      <c r="C5769" s="4" t="s">
        <v>14506</v>
      </c>
      <c r="D5769" s="4" t="s">
        <v>1099</v>
      </c>
      <c r="E5769" s="6" t="s">
        <v>2089</v>
      </c>
      <c r="F5769" s="5">
        <f>decoded[[#This Row],[FRT_DEC]]-B5768</f>
        <v>4</v>
      </c>
      <c r="G5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INFO]]))),G5768)</f>
        <v>139</v>
      </c>
    </row>
    <row r="5770" spans="1:7" x14ac:dyDescent="0.25">
      <c r="A5770" s="4" t="s">
        <v>6506</v>
      </c>
      <c r="B5770" s="5">
        <v>335694382164</v>
      </c>
      <c r="C5770" s="4" t="s">
        <v>14507</v>
      </c>
      <c r="D5770" s="4" t="s">
        <v>72</v>
      </c>
      <c r="E5770" s="6" t="s">
        <v>2090</v>
      </c>
      <c r="F5770" s="5">
        <f>decoded[[#This Row],[FRT_DEC]]-B5769</f>
        <v>7</v>
      </c>
      <c r="G5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INFO]]))),G5769)</f>
        <v>139</v>
      </c>
    </row>
    <row r="5771" spans="1:7" x14ac:dyDescent="0.25">
      <c r="A5771" s="4" t="s">
        <v>6507</v>
      </c>
      <c r="B5771" s="5">
        <v>335694382179</v>
      </c>
      <c r="C5771" s="4" t="s">
        <v>14508</v>
      </c>
      <c r="D5771" s="4" t="s">
        <v>6</v>
      </c>
      <c r="E5771" s="6" t="s">
        <v>14509</v>
      </c>
      <c r="F5771" s="5">
        <f>decoded[[#This Row],[FRT_DEC]]-B5770</f>
        <v>15</v>
      </c>
      <c r="G5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INFO]]))),G5770)</f>
        <v>140</v>
      </c>
    </row>
    <row r="5772" spans="1:7" x14ac:dyDescent="0.25">
      <c r="A5772" s="4" t="s">
        <v>6508</v>
      </c>
      <c r="B5772" s="5">
        <v>335694382204</v>
      </c>
      <c r="C5772" s="4" t="s">
        <v>14510</v>
      </c>
      <c r="D5772" s="4" t="s">
        <v>72</v>
      </c>
      <c r="E5772" s="6" t="s">
        <v>2092</v>
      </c>
      <c r="F5772" s="5">
        <f>decoded[[#This Row],[FRT_DEC]]-B5771</f>
        <v>25</v>
      </c>
      <c r="G5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INFO]]))),G5771)</f>
        <v>140</v>
      </c>
    </row>
    <row r="5773" spans="1:7" x14ac:dyDescent="0.25">
      <c r="A5773" s="4" t="s">
        <v>6509</v>
      </c>
      <c r="B5773" s="5">
        <v>335694382227</v>
      </c>
      <c r="C5773" s="4" t="s">
        <v>14511</v>
      </c>
      <c r="D5773" s="4" t="s">
        <v>3671</v>
      </c>
      <c r="E5773" s="6" t="s">
        <v>14512</v>
      </c>
      <c r="F5773" s="5">
        <f>decoded[[#This Row],[FRT_DEC]]-B5772</f>
        <v>23</v>
      </c>
      <c r="G5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INFO]]))),G5772)</f>
        <v>140</v>
      </c>
    </row>
    <row r="5774" spans="1:7" x14ac:dyDescent="0.25">
      <c r="A5774" s="4" t="s">
        <v>6510</v>
      </c>
      <c r="B5774" s="5">
        <v>335694382231</v>
      </c>
      <c r="C5774" s="4" t="s">
        <v>14513</v>
      </c>
      <c r="D5774" s="4" t="s">
        <v>3671</v>
      </c>
      <c r="E5774" s="6" t="s">
        <v>7881</v>
      </c>
      <c r="F5774" s="5">
        <f>decoded[[#This Row],[FRT_DEC]]-B5773</f>
        <v>4</v>
      </c>
      <c r="G5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INFO]]))),G5773)</f>
        <v>140</v>
      </c>
    </row>
    <row r="5775" spans="1:7" x14ac:dyDescent="0.25">
      <c r="A5775" s="4" t="s">
        <v>6511</v>
      </c>
      <c r="B5775" s="5">
        <v>335694383157</v>
      </c>
      <c r="C5775" s="4" t="s">
        <v>14514</v>
      </c>
      <c r="D5775" s="4" t="s">
        <v>249</v>
      </c>
      <c r="E5775" s="6" t="s">
        <v>5302</v>
      </c>
      <c r="F5775" s="5">
        <f>decoded[[#This Row],[FRT_DEC]]-B5774</f>
        <v>926</v>
      </c>
      <c r="G5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INFO]]))),G5774)</f>
        <v>140</v>
      </c>
    </row>
    <row r="5776" spans="1:7" x14ac:dyDescent="0.25">
      <c r="A5776" s="4" t="s">
        <v>6512</v>
      </c>
      <c r="B5776" s="5">
        <v>335694383162</v>
      </c>
      <c r="C5776" s="4" t="s">
        <v>14515</v>
      </c>
      <c r="D5776" s="4" t="s">
        <v>7938</v>
      </c>
      <c r="E5776" s="6" t="s">
        <v>7998</v>
      </c>
      <c r="F5776" s="5">
        <f>decoded[[#This Row],[FRT_DEC]]-B5775</f>
        <v>5</v>
      </c>
      <c r="G5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INFO]]))),G5775)</f>
        <v>140</v>
      </c>
    </row>
    <row r="5777" spans="1:7" x14ac:dyDescent="0.25">
      <c r="A5777" s="4" t="s">
        <v>6513</v>
      </c>
      <c r="B5777" s="5">
        <v>335694386789</v>
      </c>
      <c r="C5777" s="4" t="s">
        <v>14516</v>
      </c>
      <c r="D5777" s="4" t="s">
        <v>5</v>
      </c>
      <c r="E5777" s="6" t="s">
        <v>14517</v>
      </c>
      <c r="F5777" s="5">
        <f>decoded[[#This Row],[FRT_DEC]]-B5776</f>
        <v>3627</v>
      </c>
      <c r="G5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INFO]]))),G5776)</f>
        <v>140</v>
      </c>
    </row>
    <row r="5778" spans="1:7" x14ac:dyDescent="0.25">
      <c r="A5778" s="4" t="s">
        <v>6514</v>
      </c>
      <c r="B5778" s="5">
        <v>335694386792</v>
      </c>
      <c r="C5778" s="4" t="s">
        <v>14518</v>
      </c>
      <c r="D5778" s="4" t="s">
        <v>5</v>
      </c>
      <c r="E5778" s="6" t="s">
        <v>7877</v>
      </c>
      <c r="F5778" s="5">
        <f>decoded[[#This Row],[FRT_DEC]]-B5777</f>
        <v>3</v>
      </c>
      <c r="G5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INFO]]))),G5777)</f>
        <v>140</v>
      </c>
    </row>
    <row r="5779" spans="1:7" x14ac:dyDescent="0.25">
      <c r="A5779" s="4" t="s">
        <v>6515</v>
      </c>
      <c r="B5779" s="5">
        <v>335694386794</v>
      </c>
      <c r="C5779" s="4" t="s">
        <v>14519</v>
      </c>
      <c r="D5779" s="4" t="s">
        <v>3686</v>
      </c>
      <c r="E5779" s="6" t="s">
        <v>14520</v>
      </c>
      <c r="F5779" s="5">
        <f>decoded[[#This Row],[FRT_DEC]]-B5778</f>
        <v>2</v>
      </c>
      <c r="G5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INFO]]))),G5778)</f>
        <v>140</v>
      </c>
    </row>
    <row r="5780" spans="1:7" x14ac:dyDescent="0.25">
      <c r="A5780" s="4" t="s">
        <v>6516</v>
      </c>
      <c r="B5780" s="5">
        <v>335694386798</v>
      </c>
      <c r="C5780" s="4" t="s">
        <v>14521</v>
      </c>
      <c r="D5780" s="4" t="s">
        <v>3686</v>
      </c>
      <c r="E5780" s="6" t="s">
        <v>7878</v>
      </c>
      <c r="F5780" s="5">
        <f>decoded[[#This Row],[FRT_DEC]]-B5779</f>
        <v>4</v>
      </c>
      <c r="G5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INFO]]))),G5779)</f>
        <v>140</v>
      </c>
    </row>
    <row r="5781" spans="1:7" x14ac:dyDescent="0.25">
      <c r="A5781" s="4" t="s">
        <v>6517</v>
      </c>
      <c r="B5781" s="5">
        <v>335694386806</v>
      </c>
      <c r="C5781" s="4" t="s">
        <v>14522</v>
      </c>
      <c r="D5781" s="4" t="s">
        <v>7842</v>
      </c>
      <c r="E5781" s="6" t="s">
        <v>8006</v>
      </c>
      <c r="F5781" s="5">
        <f>decoded[[#This Row],[FRT_DEC]]-B5780</f>
        <v>8</v>
      </c>
      <c r="G5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INFO]]))),G5780)</f>
        <v>140</v>
      </c>
    </row>
    <row r="5782" spans="1:7" x14ac:dyDescent="0.25">
      <c r="A5782" s="4" t="s">
        <v>6518</v>
      </c>
      <c r="B5782" s="5">
        <v>335694386816</v>
      </c>
      <c r="C5782" s="4" t="s">
        <v>14523</v>
      </c>
      <c r="D5782" s="4" t="s">
        <v>241</v>
      </c>
      <c r="E5782" s="6" t="s">
        <v>2110</v>
      </c>
      <c r="F5782" s="5">
        <f>decoded[[#This Row],[FRT_DEC]]-B5781</f>
        <v>10</v>
      </c>
      <c r="G5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INFO]]))),G5781)</f>
        <v>140</v>
      </c>
    </row>
    <row r="5783" spans="1:7" x14ac:dyDescent="0.25">
      <c r="A5783" s="4" t="s">
        <v>6519</v>
      </c>
      <c r="B5783" s="5">
        <v>335694386819</v>
      </c>
      <c r="C5783" s="4" t="s">
        <v>14524</v>
      </c>
      <c r="D5783" s="4" t="s">
        <v>243</v>
      </c>
      <c r="E5783" s="6" t="s">
        <v>3984</v>
      </c>
      <c r="F5783" s="5">
        <f>decoded[[#This Row],[FRT_DEC]]-B5782</f>
        <v>3</v>
      </c>
      <c r="G5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INFO]]))),G5782)</f>
        <v>140</v>
      </c>
    </row>
    <row r="5784" spans="1:7" x14ac:dyDescent="0.25">
      <c r="A5784" s="4" t="s">
        <v>6520</v>
      </c>
      <c r="B5784" s="5">
        <v>335694386824</v>
      </c>
      <c r="C5784" s="4" t="s">
        <v>14525</v>
      </c>
      <c r="D5784" s="4" t="s">
        <v>1099</v>
      </c>
      <c r="E5784" s="6" t="s">
        <v>2093</v>
      </c>
      <c r="F5784" s="5">
        <f>decoded[[#This Row],[FRT_DEC]]-B5783</f>
        <v>5</v>
      </c>
      <c r="G5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INFO]]))),G5783)</f>
        <v>140</v>
      </c>
    </row>
    <row r="5785" spans="1:7" x14ac:dyDescent="0.25">
      <c r="A5785" s="4" t="s">
        <v>6521</v>
      </c>
      <c r="B5785" s="5">
        <v>335694386829</v>
      </c>
      <c r="C5785" s="4" t="s">
        <v>14526</v>
      </c>
      <c r="D5785" s="4" t="s">
        <v>72</v>
      </c>
      <c r="E5785" s="6" t="s">
        <v>2094</v>
      </c>
      <c r="F5785" s="5">
        <f>decoded[[#This Row],[FRT_DEC]]-B5784</f>
        <v>5</v>
      </c>
      <c r="G5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INFO]]))),G5784)</f>
        <v>140</v>
      </c>
    </row>
    <row r="5786" spans="1:7" x14ac:dyDescent="0.25">
      <c r="A5786" s="4" t="s">
        <v>6522</v>
      </c>
      <c r="B5786" s="5">
        <v>335694386835</v>
      </c>
      <c r="C5786" s="4" t="s">
        <v>14527</v>
      </c>
      <c r="D5786" s="4" t="s">
        <v>72</v>
      </c>
      <c r="E5786" s="6" t="s">
        <v>2095</v>
      </c>
      <c r="F5786" s="5">
        <f>decoded[[#This Row],[FRT_DEC]]-B5785</f>
        <v>6</v>
      </c>
      <c r="G5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INFO]]))),G5785)</f>
        <v>140</v>
      </c>
    </row>
    <row r="5787" spans="1:7" x14ac:dyDescent="0.25">
      <c r="A5787" s="4" t="s">
        <v>6523</v>
      </c>
      <c r="B5787" s="5">
        <v>335694386848</v>
      </c>
      <c r="C5787" s="4" t="s">
        <v>14528</v>
      </c>
      <c r="D5787" s="4" t="s">
        <v>246</v>
      </c>
      <c r="E5787" s="6" t="s">
        <v>14529</v>
      </c>
      <c r="F5787" s="5">
        <f>decoded[[#This Row],[FRT_DEC]]-B5786</f>
        <v>13</v>
      </c>
      <c r="G5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INFO]]))),G5786)</f>
        <v>140</v>
      </c>
    </row>
    <row r="5788" spans="1:7" x14ac:dyDescent="0.25">
      <c r="A5788" s="4" t="s">
        <v>6524</v>
      </c>
      <c r="B5788" s="5">
        <v>335694386852</v>
      </c>
      <c r="C5788" s="4" t="s">
        <v>14530</v>
      </c>
      <c r="D5788" s="4" t="s">
        <v>7938</v>
      </c>
      <c r="E5788" s="6" t="s">
        <v>8012</v>
      </c>
      <c r="F5788" s="5">
        <f>decoded[[#This Row],[FRT_DEC]]-B5787</f>
        <v>4</v>
      </c>
      <c r="G5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INFO]]))),G5787)</f>
        <v>140</v>
      </c>
    </row>
    <row r="5789" spans="1:7" x14ac:dyDescent="0.25">
      <c r="A5789" s="4" t="s">
        <v>6525</v>
      </c>
      <c r="B5789" s="5">
        <v>335694387245</v>
      </c>
      <c r="C5789" s="4" t="s">
        <v>14531</v>
      </c>
      <c r="D5789" s="4" t="s">
        <v>7842</v>
      </c>
      <c r="E5789" s="6" t="s">
        <v>8130</v>
      </c>
      <c r="F5789" s="5">
        <f>decoded[[#This Row],[FRT_DEC]]-B5788</f>
        <v>393</v>
      </c>
      <c r="G5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INFO]]))),G5788)</f>
        <v>140</v>
      </c>
    </row>
    <row r="5790" spans="1:7" x14ac:dyDescent="0.25">
      <c r="A5790" s="4" t="s">
        <v>6526</v>
      </c>
      <c r="B5790" s="5">
        <v>335694387252</v>
      </c>
      <c r="C5790" s="4" t="s">
        <v>14532</v>
      </c>
      <c r="D5790" s="4" t="s">
        <v>1099</v>
      </c>
      <c r="E5790" s="6" t="s">
        <v>2096</v>
      </c>
      <c r="F5790" s="5">
        <f>decoded[[#This Row],[FRT_DEC]]-B5789</f>
        <v>7</v>
      </c>
      <c r="G5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INFO]]))),G5789)</f>
        <v>140</v>
      </c>
    </row>
    <row r="5791" spans="1:7" x14ac:dyDescent="0.25">
      <c r="A5791" s="4" t="s">
        <v>6527</v>
      </c>
      <c r="B5791" s="5">
        <v>335694387257</v>
      </c>
      <c r="C5791" s="4" t="s">
        <v>14533</v>
      </c>
      <c r="D5791" s="4" t="s">
        <v>72</v>
      </c>
      <c r="E5791" s="6" t="s">
        <v>2097</v>
      </c>
      <c r="F5791" s="5">
        <f>decoded[[#This Row],[FRT_DEC]]-B5790</f>
        <v>5</v>
      </c>
      <c r="G5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INFO]]))),G5790)</f>
        <v>140</v>
      </c>
    </row>
    <row r="5792" spans="1:7" x14ac:dyDescent="0.25">
      <c r="A5792" s="4" t="s">
        <v>6528</v>
      </c>
      <c r="B5792" s="5">
        <v>335694387269</v>
      </c>
      <c r="C5792" s="4" t="s">
        <v>14534</v>
      </c>
      <c r="D5792" s="4" t="s">
        <v>3672</v>
      </c>
      <c r="E5792" s="6" t="s">
        <v>7885</v>
      </c>
      <c r="F5792" s="5">
        <f>decoded[[#This Row],[FRT_DEC]]-B5791</f>
        <v>12</v>
      </c>
      <c r="G5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INFO]]))),G5791)</f>
        <v>140</v>
      </c>
    </row>
    <row r="5793" spans="1:7" x14ac:dyDescent="0.25">
      <c r="A5793" s="4" t="s">
        <v>6529</v>
      </c>
      <c r="B5793" s="5">
        <v>335694388014</v>
      </c>
      <c r="C5793" s="4" t="s">
        <v>14535</v>
      </c>
      <c r="D5793" s="4" t="s">
        <v>262</v>
      </c>
      <c r="E5793" s="6" t="s">
        <v>7886</v>
      </c>
      <c r="F5793" s="5">
        <f>decoded[[#This Row],[FRT_DEC]]-B5792</f>
        <v>745</v>
      </c>
      <c r="G5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INFO]]))),G5792)</f>
        <v>140</v>
      </c>
    </row>
    <row r="5794" spans="1:7" x14ac:dyDescent="0.25">
      <c r="A5794" s="4" t="s">
        <v>6530</v>
      </c>
      <c r="B5794" s="5">
        <v>335694388021</v>
      </c>
      <c r="C5794" s="4" t="s">
        <v>14536</v>
      </c>
      <c r="D5794" s="4" t="s">
        <v>7938</v>
      </c>
      <c r="E5794" s="6" t="s">
        <v>8136</v>
      </c>
      <c r="F5794" s="5">
        <f>decoded[[#This Row],[FRT_DEC]]-B5793</f>
        <v>7</v>
      </c>
      <c r="G5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INFO]]))),G5793)</f>
        <v>140</v>
      </c>
    </row>
    <row r="5795" spans="1:7" x14ac:dyDescent="0.25">
      <c r="A5795" s="4" t="s">
        <v>6531</v>
      </c>
      <c r="B5795" s="5">
        <v>335694389357</v>
      </c>
      <c r="C5795" s="4" t="s">
        <v>14537</v>
      </c>
      <c r="D5795" s="4" t="s">
        <v>84</v>
      </c>
      <c r="E5795" s="6" t="s">
        <v>3977</v>
      </c>
      <c r="F5795" s="5">
        <f>decoded[[#This Row],[FRT_DEC]]-B5794</f>
        <v>1336</v>
      </c>
      <c r="G5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INFO]]))),G5794)</f>
        <v>140</v>
      </c>
    </row>
    <row r="5796" spans="1:7" x14ac:dyDescent="0.25">
      <c r="A5796" s="4" t="s">
        <v>6532</v>
      </c>
      <c r="B5796" s="5">
        <v>335694389359</v>
      </c>
      <c r="C5796" s="4" t="s">
        <v>14538</v>
      </c>
      <c r="D5796" s="4" t="s">
        <v>3684</v>
      </c>
      <c r="E5796" s="6" t="s">
        <v>14539</v>
      </c>
      <c r="F5796" s="5">
        <f>decoded[[#This Row],[FRT_DEC]]-B5795</f>
        <v>2</v>
      </c>
      <c r="G5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INFO]]))),G5795)</f>
        <v>140</v>
      </c>
    </row>
    <row r="5797" spans="1:7" x14ac:dyDescent="0.25">
      <c r="A5797" s="4" t="s">
        <v>6533</v>
      </c>
      <c r="B5797" s="5">
        <v>335694389362</v>
      </c>
      <c r="C5797" s="4" t="s">
        <v>14540</v>
      </c>
      <c r="D5797" s="4" t="s">
        <v>3684</v>
      </c>
      <c r="E5797" s="6" t="s">
        <v>7879</v>
      </c>
      <c r="F5797" s="5">
        <f>decoded[[#This Row],[FRT_DEC]]-B5796</f>
        <v>3</v>
      </c>
      <c r="G5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INFO]]))),G5796)</f>
        <v>140</v>
      </c>
    </row>
    <row r="5798" spans="1:7" x14ac:dyDescent="0.25">
      <c r="A5798" s="4" t="s">
        <v>6534</v>
      </c>
      <c r="B5798" s="5">
        <v>335694389385</v>
      </c>
      <c r="C5798" s="4" t="s">
        <v>14541</v>
      </c>
      <c r="D5798" s="4" t="s">
        <v>85</v>
      </c>
      <c r="E5798" s="6" t="s">
        <v>263</v>
      </c>
      <c r="F5798" s="5">
        <f>decoded[[#This Row],[FRT_DEC]]-B5797</f>
        <v>23</v>
      </c>
      <c r="G5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INFO]]))),G5797)</f>
        <v>140</v>
      </c>
    </row>
    <row r="5799" spans="1:7" x14ac:dyDescent="0.25">
      <c r="A5799" s="4" t="s">
        <v>6535</v>
      </c>
      <c r="B5799" s="5">
        <v>335694389523</v>
      </c>
      <c r="C5799" s="4" t="s">
        <v>14542</v>
      </c>
      <c r="D5799" s="4" t="s">
        <v>87</v>
      </c>
      <c r="E5799" s="6" t="s">
        <v>3695</v>
      </c>
      <c r="F5799" s="5">
        <f>decoded[[#This Row],[FRT_DEC]]-B5798</f>
        <v>138</v>
      </c>
      <c r="G5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INFO]]))),G5798)</f>
        <v>140</v>
      </c>
    </row>
    <row r="5800" spans="1:7" x14ac:dyDescent="0.25">
      <c r="A5800" s="4" t="s">
        <v>6536</v>
      </c>
      <c r="B5800" s="5">
        <v>335694389691</v>
      </c>
      <c r="C5800" s="4" t="s">
        <v>14543</v>
      </c>
      <c r="D5800" s="4" t="s">
        <v>43</v>
      </c>
      <c r="E5800" s="6" t="s">
        <v>3958</v>
      </c>
      <c r="F5800" s="5">
        <f>decoded[[#This Row],[FRT_DEC]]-B5799</f>
        <v>168</v>
      </c>
      <c r="G5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INFO]]))),G5799)</f>
        <v>140</v>
      </c>
    </row>
    <row r="5801" spans="1:7" x14ac:dyDescent="0.25">
      <c r="A5801" s="4" t="s">
        <v>6537</v>
      </c>
      <c r="B5801" s="5">
        <v>335694389695</v>
      </c>
      <c r="C5801" s="4" t="s">
        <v>14544</v>
      </c>
      <c r="D5801" s="4" t="s">
        <v>3685</v>
      </c>
      <c r="E5801" s="6" t="s">
        <v>14545</v>
      </c>
      <c r="F5801" s="5">
        <f>decoded[[#This Row],[FRT_DEC]]-B5800</f>
        <v>4</v>
      </c>
      <c r="G5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INFO]]))),G5800)</f>
        <v>140</v>
      </c>
    </row>
    <row r="5802" spans="1:7" x14ac:dyDescent="0.25">
      <c r="A5802" s="4" t="s">
        <v>6538</v>
      </c>
      <c r="B5802" s="5">
        <v>335694389698</v>
      </c>
      <c r="C5802" s="4" t="s">
        <v>14546</v>
      </c>
      <c r="D5802" s="4" t="s">
        <v>3685</v>
      </c>
      <c r="E5802" s="6" t="s">
        <v>7880</v>
      </c>
      <c r="F5802" s="5">
        <f>decoded[[#This Row],[FRT_DEC]]-B5801</f>
        <v>3</v>
      </c>
      <c r="G5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INFO]]))),G5801)</f>
        <v>140</v>
      </c>
    </row>
    <row r="5803" spans="1:7" x14ac:dyDescent="0.25">
      <c r="A5803" s="4" t="s">
        <v>6539</v>
      </c>
      <c r="B5803" s="5">
        <v>335694389711</v>
      </c>
      <c r="C5803" s="4" t="s">
        <v>14547</v>
      </c>
      <c r="D5803" s="4" t="s">
        <v>7842</v>
      </c>
      <c r="E5803" s="6" t="s">
        <v>7845</v>
      </c>
      <c r="F5803" s="5">
        <f>decoded[[#This Row],[FRT_DEC]]-B5802</f>
        <v>13</v>
      </c>
      <c r="G5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INFO]]))),G5802)</f>
        <v>140</v>
      </c>
    </row>
    <row r="5804" spans="1:7" x14ac:dyDescent="0.25">
      <c r="A5804" s="4" t="s">
        <v>6540</v>
      </c>
      <c r="B5804" s="5">
        <v>335694389720</v>
      </c>
      <c r="C5804" s="4" t="s">
        <v>14548</v>
      </c>
      <c r="D5804" s="4" t="s">
        <v>7938</v>
      </c>
      <c r="E5804" s="6" t="s">
        <v>8149</v>
      </c>
      <c r="F5804" s="5">
        <f>decoded[[#This Row],[FRT_DEC]]-B5803</f>
        <v>9</v>
      </c>
      <c r="G5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INFO]]))),G5803)</f>
        <v>140</v>
      </c>
    </row>
    <row r="5805" spans="1:7" x14ac:dyDescent="0.25">
      <c r="A5805" s="4" t="s">
        <v>6541</v>
      </c>
      <c r="B5805" s="5">
        <v>335694389722</v>
      </c>
      <c r="C5805" s="4" t="s">
        <v>14549</v>
      </c>
      <c r="D5805" s="4" t="s">
        <v>7842</v>
      </c>
      <c r="E5805" s="6" t="s">
        <v>8151</v>
      </c>
      <c r="F5805" s="5">
        <f>decoded[[#This Row],[FRT_DEC]]-B5804</f>
        <v>2</v>
      </c>
      <c r="G5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INFO]]))),G5804)</f>
        <v>140</v>
      </c>
    </row>
    <row r="5806" spans="1:7" x14ac:dyDescent="0.25">
      <c r="A5806" s="4" t="s">
        <v>6542</v>
      </c>
      <c r="B5806" s="5">
        <v>335694389744</v>
      </c>
      <c r="C5806" s="4" t="s">
        <v>14550</v>
      </c>
      <c r="D5806" s="4" t="s">
        <v>1099</v>
      </c>
      <c r="E5806" s="6" t="s">
        <v>2098</v>
      </c>
      <c r="F5806" s="5">
        <f>decoded[[#This Row],[FRT_DEC]]-B5805</f>
        <v>22</v>
      </c>
      <c r="G5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INFO]]))),G5805)</f>
        <v>140</v>
      </c>
    </row>
    <row r="5807" spans="1:7" x14ac:dyDescent="0.25">
      <c r="A5807" s="4" t="s">
        <v>6543</v>
      </c>
      <c r="B5807" s="5">
        <v>335694389750</v>
      </c>
      <c r="C5807" s="4" t="s">
        <v>14551</v>
      </c>
      <c r="D5807" s="4" t="s">
        <v>72</v>
      </c>
      <c r="E5807" s="6" t="s">
        <v>2099</v>
      </c>
      <c r="F5807" s="5">
        <f>decoded[[#This Row],[FRT_DEC]]-B5806</f>
        <v>6</v>
      </c>
      <c r="G5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INFO]]))),G5806)</f>
        <v>140</v>
      </c>
    </row>
    <row r="5808" spans="1:7" x14ac:dyDescent="0.25">
      <c r="A5808" s="4" t="s">
        <v>6544</v>
      </c>
      <c r="B5808" s="5">
        <v>335694389773</v>
      </c>
      <c r="C5808" s="4" t="s">
        <v>14552</v>
      </c>
      <c r="D5808" s="4" t="s">
        <v>1099</v>
      </c>
      <c r="E5808" s="6" t="s">
        <v>2100</v>
      </c>
      <c r="F5808" s="5">
        <f>decoded[[#This Row],[FRT_DEC]]-B5807</f>
        <v>23</v>
      </c>
      <c r="G5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INFO]]))),G5807)</f>
        <v>140</v>
      </c>
    </row>
    <row r="5809" spans="1:7" x14ac:dyDescent="0.25">
      <c r="A5809" s="4" t="s">
        <v>6545</v>
      </c>
      <c r="B5809" s="5">
        <v>335694389778</v>
      </c>
      <c r="C5809" s="4" t="s">
        <v>14553</v>
      </c>
      <c r="D5809" s="4" t="s">
        <v>72</v>
      </c>
      <c r="E5809" s="6" t="s">
        <v>2101</v>
      </c>
      <c r="F5809" s="5">
        <f>decoded[[#This Row],[FRT_DEC]]-B5808</f>
        <v>5</v>
      </c>
      <c r="G5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INFO]]))),G5808)</f>
        <v>140</v>
      </c>
    </row>
    <row r="5810" spans="1:7" x14ac:dyDescent="0.25">
      <c r="A5810" s="4" t="s">
        <v>6546</v>
      </c>
      <c r="B5810" s="5">
        <v>335694389800</v>
      </c>
      <c r="C5810" s="4" t="s">
        <v>14554</v>
      </c>
      <c r="D5810" s="4" t="s">
        <v>1099</v>
      </c>
      <c r="E5810" s="6" t="s">
        <v>2102</v>
      </c>
      <c r="F5810" s="5">
        <f>decoded[[#This Row],[FRT_DEC]]-B5809</f>
        <v>22</v>
      </c>
      <c r="G5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INFO]]))),G5809)</f>
        <v>140</v>
      </c>
    </row>
    <row r="5811" spans="1:7" x14ac:dyDescent="0.25">
      <c r="A5811" s="4" t="s">
        <v>6547</v>
      </c>
      <c r="B5811" s="5">
        <v>335694389805</v>
      </c>
      <c r="C5811" s="4" t="s">
        <v>14555</v>
      </c>
      <c r="D5811" s="4" t="s">
        <v>72</v>
      </c>
      <c r="E5811" s="6" t="s">
        <v>2103</v>
      </c>
      <c r="F5811" s="5">
        <f>decoded[[#This Row],[FRT_DEC]]-B5810</f>
        <v>5</v>
      </c>
      <c r="G5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INFO]]))),G5810)</f>
        <v>140</v>
      </c>
    </row>
    <row r="5812" spans="1:7" x14ac:dyDescent="0.25">
      <c r="A5812" s="4" t="s">
        <v>6548</v>
      </c>
      <c r="B5812" s="5">
        <v>335694389819</v>
      </c>
      <c r="C5812" s="4" t="s">
        <v>14556</v>
      </c>
      <c r="D5812" s="4" t="s">
        <v>40</v>
      </c>
      <c r="E5812" s="6" t="s">
        <v>2042</v>
      </c>
      <c r="F5812" s="5">
        <f>decoded[[#This Row],[FRT_DEC]]-B5811</f>
        <v>14</v>
      </c>
      <c r="G5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INFO]]))),G5811)</f>
        <v>140</v>
      </c>
    </row>
    <row r="5813" spans="1:7" x14ac:dyDescent="0.25">
      <c r="A5813" s="4" t="s">
        <v>6549</v>
      </c>
      <c r="B5813" s="5">
        <v>335694389823</v>
      </c>
      <c r="C5813" s="4" t="s">
        <v>14557</v>
      </c>
      <c r="D5813" s="4" t="s">
        <v>2043</v>
      </c>
      <c r="E5813" s="6" t="s">
        <v>14558</v>
      </c>
      <c r="F5813" s="5">
        <f>decoded[[#This Row],[FRT_DEC]]-B5812</f>
        <v>4</v>
      </c>
      <c r="G5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INFO]]))),G5812)</f>
        <v>140</v>
      </c>
    </row>
    <row r="5814" spans="1:7" ht="30" x14ac:dyDescent="0.25">
      <c r="A5814" s="4" t="s">
        <v>6550</v>
      </c>
      <c r="B5814" s="5">
        <v>335694389844</v>
      </c>
      <c r="C5814" s="4" t="s">
        <v>14559</v>
      </c>
      <c r="D5814" s="4" t="s">
        <v>241</v>
      </c>
      <c r="E5814" s="6" t="s">
        <v>2111</v>
      </c>
      <c r="F5814" s="5">
        <f>decoded[[#This Row],[FRT_DEC]]-B5813</f>
        <v>21</v>
      </c>
      <c r="G5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INFO]]))),G5813)</f>
        <v>140</v>
      </c>
    </row>
    <row r="5815" spans="1:7" x14ac:dyDescent="0.25">
      <c r="A5815" s="4" t="s">
        <v>6551</v>
      </c>
      <c r="B5815" s="5">
        <v>335694389848</v>
      </c>
      <c r="C5815" s="4" t="s">
        <v>14560</v>
      </c>
      <c r="D5815" s="4" t="s">
        <v>243</v>
      </c>
      <c r="E5815" s="6" t="s">
        <v>3939</v>
      </c>
      <c r="F5815" s="5">
        <f>decoded[[#This Row],[FRT_DEC]]-B5814</f>
        <v>4</v>
      </c>
      <c r="G5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INFO]]))),G5814)</f>
        <v>140</v>
      </c>
    </row>
    <row r="5816" spans="1:7" x14ac:dyDescent="0.25">
      <c r="A5816" s="4" t="s">
        <v>6552</v>
      </c>
      <c r="B5816" s="5">
        <v>335694389901</v>
      </c>
      <c r="C5816" s="4" t="s">
        <v>14561</v>
      </c>
      <c r="D5816" s="4" t="s">
        <v>40</v>
      </c>
      <c r="E5816" s="6" t="s">
        <v>44</v>
      </c>
      <c r="F5816" s="5">
        <f>decoded[[#This Row],[FRT_DEC]]-B5815</f>
        <v>53</v>
      </c>
      <c r="G5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INFO]]))),G5815)</f>
        <v>140</v>
      </c>
    </row>
    <row r="5817" spans="1:7" x14ac:dyDescent="0.25">
      <c r="A5817" s="4" t="s">
        <v>6553</v>
      </c>
      <c r="B5817" s="5">
        <v>335694389907</v>
      </c>
      <c r="C5817" s="4" t="s">
        <v>14562</v>
      </c>
      <c r="D5817" s="4" t="s">
        <v>246</v>
      </c>
      <c r="E5817" s="6" t="s">
        <v>14563</v>
      </c>
      <c r="F5817" s="5">
        <f>decoded[[#This Row],[FRT_DEC]]-B5816</f>
        <v>6</v>
      </c>
      <c r="G5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INFO]]))),G5816)</f>
        <v>140</v>
      </c>
    </row>
    <row r="5818" spans="1:7" x14ac:dyDescent="0.25">
      <c r="A5818" s="4" t="s">
        <v>6554</v>
      </c>
      <c r="B5818" s="5">
        <v>335694389913</v>
      </c>
      <c r="C5818" s="4" t="s">
        <v>14564</v>
      </c>
      <c r="D5818" s="4" t="s">
        <v>1099</v>
      </c>
      <c r="E5818" s="6" t="s">
        <v>2104</v>
      </c>
      <c r="F5818" s="5">
        <f>decoded[[#This Row],[FRT_DEC]]-B5817</f>
        <v>6</v>
      </c>
      <c r="G5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INFO]]))),G5817)</f>
        <v>140</v>
      </c>
    </row>
    <row r="5819" spans="1:7" x14ac:dyDescent="0.25">
      <c r="A5819" s="4" t="s">
        <v>6555</v>
      </c>
      <c r="B5819" s="5">
        <v>335694389918</v>
      </c>
      <c r="C5819" s="4" t="s">
        <v>14565</v>
      </c>
      <c r="D5819" s="4" t="s">
        <v>1099</v>
      </c>
      <c r="E5819" s="6" t="s">
        <v>2105</v>
      </c>
      <c r="F5819" s="5">
        <f>decoded[[#This Row],[FRT_DEC]]-B5818</f>
        <v>5</v>
      </c>
      <c r="G5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INFO]]))),G5818)</f>
        <v>140</v>
      </c>
    </row>
    <row r="5820" spans="1:7" x14ac:dyDescent="0.25">
      <c r="A5820" s="4" t="s">
        <v>6556</v>
      </c>
      <c r="B5820" s="5">
        <v>335694389931</v>
      </c>
      <c r="C5820" s="4" t="s">
        <v>14566</v>
      </c>
      <c r="D5820" s="4" t="s">
        <v>72</v>
      </c>
      <c r="E5820" s="6" t="s">
        <v>2092</v>
      </c>
      <c r="F5820" s="5">
        <f>decoded[[#This Row],[FRT_DEC]]-B5819</f>
        <v>13</v>
      </c>
      <c r="G5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INFO]]))),G5819)</f>
        <v>140</v>
      </c>
    </row>
    <row r="5821" spans="1:7" x14ac:dyDescent="0.25">
      <c r="A5821" s="4" t="s">
        <v>6557</v>
      </c>
      <c r="B5821" s="5">
        <v>335694390264</v>
      </c>
      <c r="C5821" s="4" t="s">
        <v>14567</v>
      </c>
      <c r="D5821" s="4" t="s">
        <v>2045</v>
      </c>
      <c r="E5821" s="6" t="s">
        <v>8267</v>
      </c>
      <c r="F5821" s="5">
        <f>decoded[[#This Row],[FRT_DEC]]-B5820</f>
        <v>333</v>
      </c>
      <c r="G5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INFO]]))),G5820)</f>
        <v>140</v>
      </c>
    </row>
    <row r="5822" spans="1:7" x14ac:dyDescent="0.25">
      <c r="A5822" s="4" t="s">
        <v>6558</v>
      </c>
      <c r="B5822" s="5">
        <v>335694390439</v>
      </c>
      <c r="C5822" s="4" t="s">
        <v>14568</v>
      </c>
      <c r="D5822" s="4" t="s">
        <v>249</v>
      </c>
      <c r="E5822" s="6" t="s">
        <v>9634</v>
      </c>
      <c r="F5822" s="5">
        <f>decoded[[#This Row],[FRT_DEC]]-B5821</f>
        <v>175</v>
      </c>
      <c r="G5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INFO]]))),G5821)</f>
        <v>140</v>
      </c>
    </row>
    <row r="5823" spans="1:7" x14ac:dyDescent="0.25">
      <c r="A5823" s="4" t="s">
        <v>6559</v>
      </c>
      <c r="B5823" s="5">
        <v>335694390457</v>
      </c>
      <c r="C5823" s="4" t="s">
        <v>14569</v>
      </c>
      <c r="D5823" s="4" t="s">
        <v>1099</v>
      </c>
      <c r="E5823" s="6" t="s">
        <v>2093</v>
      </c>
      <c r="F5823" s="5">
        <f>decoded[[#This Row],[FRT_DEC]]-B5822</f>
        <v>18</v>
      </c>
      <c r="G5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INFO]]))),G5822)</f>
        <v>140</v>
      </c>
    </row>
    <row r="5824" spans="1:7" x14ac:dyDescent="0.25">
      <c r="A5824" s="4" t="s">
        <v>6560</v>
      </c>
      <c r="B5824" s="5">
        <v>335694390463</v>
      </c>
      <c r="C5824" s="4" t="s">
        <v>14570</v>
      </c>
      <c r="D5824" s="4" t="s">
        <v>1099</v>
      </c>
      <c r="E5824" s="6" t="s">
        <v>2106</v>
      </c>
      <c r="F5824" s="5">
        <f>decoded[[#This Row],[FRT_DEC]]-B5823</f>
        <v>6</v>
      </c>
      <c r="G5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INFO]]))),G5823)</f>
        <v>140</v>
      </c>
    </row>
    <row r="5825" spans="1:7" x14ac:dyDescent="0.25">
      <c r="A5825" s="4" t="s">
        <v>6561</v>
      </c>
      <c r="B5825" s="5">
        <v>335694390475</v>
      </c>
      <c r="C5825" s="4" t="s">
        <v>14571</v>
      </c>
      <c r="D5825" s="4" t="s">
        <v>40</v>
      </c>
      <c r="E5825" s="6" t="s">
        <v>328</v>
      </c>
      <c r="F5825" s="5">
        <f>decoded[[#This Row],[FRT_DEC]]-B5824</f>
        <v>12</v>
      </c>
      <c r="G5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INFO]]))),G5824)</f>
        <v>140</v>
      </c>
    </row>
    <row r="5826" spans="1:7" x14ac:dyDescent="0.25">
      <c r="A5826" s="4" t="s">
        <v>6562</v>
      </c>
      <c r="B5826" s="5">
        <v>335694390480</v>
      </c>
      <c r="C5826" s="4" t="s">
        <v>14572</v>
      </c>
      <c r="D5826" s="4" t="s">
        <v>330</v>
      </c>
      <c r="E5826" s="6" t="s">
        <v>14573</v>
      </c>
      <c r="F5826" s="5">
        <f>decoded[[#This Row],[FRT_DEC]]-B5825</f>
        <v>5</v>
      </c>
      <c r="G5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INFO]]))),G5825)</f>
        <v>140</v>
      </c>
    </row>
    <row r="5827" spans="1:7" x14ac:dyDescent="0.25">
      <c r="A5827" s="4" t="s">
        <v>6563</v>
      </c>
      <c r="B5827" s="5">
        <v>335694390501</v>
      </c>
      <c r="C5827" s="4" t="s">
        <v>14574</v>
      </c>
      <c r="D5827" s="4" t="s">
        <v>40</v>
      </c>
      <c r="E5827" s="6" t="s">
        <v>724</v>
      </c>
      <c r="F5827" s="5">
        <f>decoded[[#This Row],[FRT_DEC]]-B5826</f>
        <v>21</v>
      </c>
      <c r="G5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INFO]]))),G5826)</f>
        <v>140</v>
      </c>
    </row>
    <row r="5828" spans="1:7" x14ac:dyDescent="0.25">
      <c r="A5828" s="4" t="s">
        <v>6564</v>
      </c>
      <c r="B5828" s="5">
        <v>335694390522</v>
      </c>
      <c r="C5828" s="4" t="s">
        <v>14575</v>
      </c>
      <c r="D5828" s="4" t="s">
        <v>40</v>
      </c>
      <c r="E5828" s="6" t="s">
        <v>45</v>
      </c>
      <c r="F5828" s="5">
        <f>decoded[[#This Row],[FRT_DEC]]-B5827</f>
        <v>21</v>
      </c>
      <c r="G5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INFO]]))),G5827)</f>
        <v>140</v>
      </c>
    </row>
    <row r="5829" spans="1:7" x14ac:dyDescent="0.25">
      <c r="A5829" s="4" t="s">
        <v>6565</v>
      </c>
      <c r="B5829" s="5">
        <v>335694390526</v>
      </c>
      <c r="C5829" s="4" t="s">
        <v>14576</v>
      </c>
      <c r="D5829" s="4" t="s">
        <v>46</v>
      </c>
      <c r="E5829" s="6" t="s">
        <v>6961</v>
      </c>
      <c r="F5829" s="5">
        <f>decoded[[#This Row],[FRT_DEC]]-B5828</f>
        <v>4</v>
      </c>
      <c r="G5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INFO]]))),G5828)</f>
        <v>140</v>
      </c>
    </row>
    <row r="5830" spans="1:7" x14ac:dyDescent="0.25">
      <c r="A5830" s="4" t="s">
        <v>6566</v>
      </c>
      <c r="B5830" s="5">
        <v>335694390532</v>
      </c>
      <c r="C5830" s="4" t="s">
        <v>14577</v>
      </c>
      <c r="D5830" s="4" t="s">
        <v>72</v>
      </c>
      <c r="E5830" s="6" t="s">
        <v>3683</v>
      </c>
      <c r="F5830" s="5">
        <f>decoded[[#This Row],[FRT_DEC]]-B5829</f>
        <v>6</v>
      </c>
      <c r="G5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INFO]]))),G5829)</f>
        <v>140</v>
      </c>
    </row>
    <row r="5831" spans="1:7" x14ac:dyDescent="0.25">
      <c r="A5831" s="4" t="s">
        <v>6567</v>
      </c>
      <c r="B5831" s="5">
        <v>335694390537</v>
      </c>
      <c r="C5831" s="4" t="s">
        <v>14578</v>
      </c>
      <c r="D5831" s="4" t="s">
        <v>72</v>
      </c>
      <c r="E5831" s="6" t="s">
        <v>2088</v>
      </c>
      <c r="F5831" s="5">
        <f>decoded[[#This Row],[FRT_DEC]]-B5830</f>
        <v>5</v>
      </c>
      <c r="G5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INFO]]))),G5830)</f>
        <v>140</v>
      </c>
    </row>
    <row r="5832" spans="1:7" x14ac:dyDescent="0.25">
      <c r="A5832" s="4" t="s">
        <v>6568</v>
      </c>
      <c r="B5832" s="5">
        <v>335694390552</v>
      </c>
      <c r="C5832" s="4" t="s">
        <v>14579</v>
      </c>
      <c r="D5832" s="4" t="s">
        <v>72</v>
      </c>
      <c r="E5832" s="6" t="s">
        <v>2107</v>
      </c>
      <c r="F5832" s="5">
        <f>decoded[[#This Row],[FRT_DEC]]-B5831</f>
        <v>15</v>
      </c>
      <c r="G5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INFO]]))),G5831)</f>
        <v>140</v>
      </c>
    </row>
    <row r="5833" spans="1:7" x14ac:dyDescent="0.25">
      <c r="A5833" s="4" t="s">
        <v>6569</v>
      </c>
      <c r="B5833" s="5">
        <v>335694391306</v>
      </c>
      <c r="C5833" s="4" t="s">
        <v>14580</v>
      </c>
      <c r="D5833" s="4" t="s">
        <v>7938</v>
      </c>
      <c r="E5833" s="6" t="s">
        <v>8184</v>
      </c>
      <c r="F5833" s="5">
        <f>decoded[[#This Row],[FRT_DEC]]-B5832</f>
        <v>754</v>
      </c>
      <c r="G5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INFO]]))),G5832)</f>
        <v>140</v>
      </c>
    </row>
    <row r="5834" spans="1:7" x14ac:dyDescent="0.25">
      <c r="A5834" s="4" t="s">
        <v>6571</v>
      </c>
      <c r="B5834" s="5">
        <v>335694391812</v>
      </c>
      <c r="C5834" s="4" t="s">
        <v>14581</v>
      </c>
      <c r="D5834" s="4" t="s">
        <v>7842</v>
      </c>
      <c r="E5834" s="6" t="s">
        <v>7989</v>
      </c>
      <c r="F5834" s="5">
        <f>decoded[[#This Row],[FRT_DEC]]-B5833</f>
        <v>506</v>
      </c>
      <c r="G5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INFO]]))),G5833)</f>
        <v>140</v>
      </c>
    </row>
    <row r="5835" spans="1:7" x14ac:dyDescent="0.25">
      <c r="A5835" s="4" t="s">
        <v>6572</v>
      </c>
      <c r="B5835" s="5">
        <v>335694391818</v>
      </c>
      <c r="C5835" s="4" t="s">
        <v>14582</v>
      </c>
      <c r="D5835" s="4" t="s">
        <v>2044</v>
      </c>
      <c r="E5835" s="6" t="s">
        <v>3931</v>
      </c>
      <c r="F5835" s="5">
        <f>decoded[[#This Row],[FRT_DEC]]-B5834</f>
        <v>6</v>
      </c>
      <c r="G5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INFO]]))),G5834)</f>
        <v>140</v>
      </c>
    </row>
    <row r="5836" spans="1:7" x14ac:dyDescent="0.25">
      <c r="A5836" s="4" t="s">
        <v>6573</v>
      </c>
      <c r="B5836" s="5">
        <v>335694391823</v>
      </c>
      <c r="C5836" s="4" t="s">
        <v>14583</v>
      </c>
      <c r="D5836" s="4" t="s">
        <v>7938</v>
      </c>
      <c r="E5836" s="6" t="s">
        <v>7991</v>
      </c>
      <c r="F5836" s="5">
        <f>decoded[[#This Row],[FRT_DEC]]-B5835</f>
        <v>5</v>
      </c>
      <c r="G5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INFO]]))),G5835)</f>
        <v>140</v>
      </c>
    </row>
    <row r="5837" spans="1:7" x14ac:dyDescent="0.25">
      <c r="A5837" s="4" t="s">
        <v>6574</v>
      </c>
      <c r="B5837" s="5">
        <v>335694391827</v>
      </c>
      <c r="C5837" s="4" t="s">
        <v>14584</v>
      </c>
      <c r="D5837" s="4" t="s">
        <v>7842</v>
      </c>
      <c r="E5837" s="6" t="s">
        <v>7945</v>
      </c>
      <c r="F5837" s="5">
        <f>decoded[[#This Row],[FRT_DEC]]-B5836</f>
        <v>4</v>
      </c>
      <c r="G5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INFO]]))),G5836)</f>
        <v>140</v>
      </c>
    </row>
    <row r="5838" spans="1:7" x14ac:dyDescent="0.25">
      <c r="A5838" s="4" t="s">
        <v>6575</v>
      </c>
      <c r="B5838" s="5">
        <v>335694391834</v>
      </c>
      <c r="C5838" s="4" t="s">
        <v>14585</v>
      </c>
      <c r="D5838" s="4" t="s">
        <v>7938</v>
      </c>
      <c r="E5838" s="6" t="s">
        <v>7947</v>
      </c>
      <c r="F5838" s="5">
        <f>decoded[[#This Row],[FRT_DEC]]-B5837</f>
        <v>7</v>
      </c>
      <c r="G5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INFO]]))),G5837)</f>
        <v>140</v>
      </c>
    </row>
    <row r="5839" spans="1:7" x14ac:dyDescent="0.25">
      <c r="A5839" s="4" t="s">
        <v>6576</v>
      </c>
      <c r="B5839" s="5">
        <v>335694392766</v>
      </c>
      <c r="C5839" s="4" t="s">
        <v>14586</v>
      </c>
      <c r="D5839" s="4" t="s">
        <v>7842</v>
      </c>
      <c r="E5839" s="6" t="s">
        <v>7936</v>
      </c>
      <c r="F5839" s="5">
        <f>decoded[[#This Row],[FRT_DEC]]-B5838</f>
        <v>932</v>
      </c>
      <c r="G5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INFO]]))),G5838)</f>
        <v>140</v>
      </c>
    </row>
    <row r="5840" spans="1:7" x14ac:dyDescent="0.25">
      <c r="A5840" s="4" t="s">
        <v>6577</v>
      </c>
      <c r="B5840" s="5">
        <v>335694393519</v>
      </c>
      <c r="C5840" s="4" t="s">
        <v>14587</v>
      </c>
      <c r="D5840" s="4" t="s">
        <v>7938</v>
      </c>
      <c r="E5840" s="6" t="s">
        <v>7939</v>
      </c>
      <c r="F5840" s="5">
        <f>decoded[[#This Row],[FRT_DEC]]-B5839</f>
        <v>753</v>
      </c>
      <c r="G5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INFO]]))),G5839)</f>
        <v>140</v>
      </c>
    </row>
    <row r="5841" spans="1:7" x14ac:dyDescent="0.25">
      <c r="A5841" s="4" t="s">
        <v>6578</v>
      </c>
      <c r="B5841" s="5">
        <v>335694402254</v>
      </c>
      <c r="C5841" s="4" t="s">
        <v>14588</v>
      </c>
      <c r="D5841" s="4" t="s">
        <v>7842</v>
      </c>
      <c r="E5841" s="6" t="s">
        <v>7989</v>
      </c>
      <c r="F5841" s="5">
        <f>decoded[[#This Row],[FRT_DEC]]-B5840</f>
        <v>8735</v>
      </c>
      <c r="G5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INFO]]))),G5840)</f>
        <v>140</v>
      </c>
    </row>
    <row r="5842" spans="1:7" x14ac:dyDescent="0.25">
      <c r="A5842" s="4" t="s">
        <v>6579</v>
      </c>
      <c r="B5842" s="5">
        <v>335694402259</v>
      </c>
      <c r="C5842" s="4" t="s">
        <v>14589</v>
      </c>
      <c r="D5842" s="4" t="s">
        <v>292</v>
      </c>
      <c r="E5842" s="6" t="s">
        <v>14590</v>
      </c>
      <c r="F5842" s="5">
        <f>decoded[[#This Row],[FRT_DEC]]-B5841</f>
        <v>5</v>
      </c>
      <c r="G5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INFO]]))),G5841)</f>
        <v>140</v>
      </c>
    </row>
    <row r="5843" spans="1:7" x14ac:dyDescent="0.25">
      <c r="A5843" s="4" t="s">
        <v>6580</v>
      </c>
      <c r="B5843" s="5">
        <v>335694402263</v>
      </c>
      <c r="C5843" s="4" t="s">
        <v>14591</v>
      </c>
      <c r="D5843" s="4" t="s">
        <v>216</v>
      </c>
      <c r="E5843" s="6" t="s">
        <v>3970</v>
      </c>
      <c r="F5843" s="5">
        <f>decoded[[#This Row],[FRT_DEC]]-B5842</f>
        <v>4</v>
      </c>
      <c r="G5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INFO]]))),G5842)</f>
        <v>140</v>
      </c>
    </row>
    <row r="5844" spans="1:7" x14ac:dyDescent="0.25">
      <c r="A5844" s="4" t="s">
        <v>6581</v>
      </c>
      <c r="B5844" s="5">
        <v>335694402309</v>
      </c>
      <c r="C5844" s="4" t="s">
        <v>14592</v>
      </c>
      <c r="D5844" s="4" t="s">
        <v>221</v>
      </c>
      <c r="E5844" s="6" t="s">
        <v>222</v>
      </c>
      <c r="F5844" s="5">
        <f>decoded[[#This Row],[FRT_DEC]]-B5843</f>
        <v>46</v>
      </c>
      <c r="G5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INFO]]))),G5843)</f>
        <v>140</v>
      </c>
    </row>
    <row r="5845" spans="1:7" x14ac:dyDescent="0.25">
      <c r="A5845" s="4" t="s">
        <v>6583</v>
      </c>
      <c r="B5845" s="5">
        <v>335694402323</v>
      </c>
      <c r="C5845" s="4" t="s">
        <v>14593</v>
      </c>
      <c r="D5845" s="4" t="s">
        <v>40</v>
      </c>
      <c r="E5845" s="6" t="s">
        <v>293</v>
      </c>
      <c r="F5845" s="5">
        <f>decoded[[#This Row],[FRT_DEC]]-B5844</f>
        <v>14</v>
      </c>
      <c r="G5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INFO]]))),G5844)</f>
        <v>140</v>
      </c>
    </row>
    <row r="5846" spans="1:7" x14ac:dyDescent="0.25">
      <c r="A5846" s="4" t="s">
        <v>6584</v>
      </c>
      <c r="B5846" s="5">
        <v>335694402329</v>
      </c>
      <c r="C5846" s="4" t="s">
        <v>14594</v>
      </c>
      <c r="D5846" s="4" t="s">
        <v>2045</v>
      </c>
      <c r="E5846" s="6" t="s">
        <v>8098</v>
      </c>
      <c r="F5846" s="5">
        <f>decoded[[#This Row],[FRT_DEC]]-B5845</f>
        <v>6</v>
      </c>
      <c r="G5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INFO]]))),G5845)</f>
        <v>140</v>
      </c>
    </row>
    <row r="5847" spans="1:7" x14ac:dyDescent="0.25">
      <c r="A5847" s="4" t="s">
        <v>6585</v>
      </c>
      <c r="B5847" s="5">
        <v>335694402334</v>
      </c>
      <c r="C5847" s="4" t="s">
        <v>14595</v>
      </c>
      <c r="D5847" s="4" t="s">
        <v>294</v>
      </c>
      <c r="E5847" s="6" t="s">
        <v>14596</v>
      </c>
      <c r="F5847" s="5">
        <f>decoded[[#This Row],[FRT_DEC]]-B5846</f>
        <v>5</v>
      </c>
      <c r="G5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INFO]]))),G5846)</f>
        <v>140</v>
      </c>
    </row>
    <row r="5848" spans="1:7" x14ac:dyDescent="0.25">
      <c r="A5848" s="4" t="s">
        <v>6586</v>
      </c>
      <c r="B5848" s="5">
        <v>335694402338</v>
      </c>
      <c r="C5848" s="4" t="s">
        <v>14597</v>
      </c>
      <c r="D5848" s="4" t="s">
        <v>7938</v>
      </c>
      <c r="E5848" s="6" t="s">
        <v>7991</v>
      </c>
      <c r="F5848" s="5">
        <f>decoded[[#This Row],[FRT_DEC]]-B5847</f>
        <v>4</v>
      </c>
      <c r="G5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INFO]]))),G5847)</f>
        <v>140</v>
      </c>
    </row>
    <row r="5849" spans="1:7" x14ac:dyDescent="0.25">
      <c r="A5849" s="4" t="s">
        <v>6587</v>
      </c>
      <c r="B5849" s="5">
        <v>335694403295</v>
      </c>
      <c r="C5849" s="4" t="s">
        <v>14598</v>
      </c>
      <c r="D5849" s="4" t="s">
        <v>7842</v>
      </c>
      <c r="E5849" s="6" t="s">
        <v>7993</v>
      </c>
      <c r="F5849" s="5">
        <f>decoded[[#This Row],[FRT_DEC]]-B5848</f>
        <v>957</v>
      </c>
      <c r="G5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INFO]]))),G5848)</f>
        <v>140</v>
      </c>
    </row>
    <row r="5850" spans="1:7" x14ac:dyDescent="0.25">
      <c r="A5850" s="4" t="s">
        <v>6588</v>
      </c>
      <c r="B5850" s="5">
        <v>335694403313</v>
      </c>
      <c r="C5850" s="4" t="s">
        <v>14599</v>
      </c>
      <c r="D5850" s="4" t="s">
        <v>1099</v>
      </c>
      <c r="E5850" s="6" t="s">
        <v>2081</v>
      </c>
      <c r="F5850" s="5">
        <f>decoded[[#This Row],[FRT_DEC]]-B5849</f>
        <v>18</v>
      </c>
      <c r="G5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INFO]]))),G5849)</f>
        <v>140</v>
      </c>
    </row>
    <row r="5851" spans="1:7" x14ac:dyDescent="0.25">
      <c r="A5851" s="4" t="s">
        <v>6589</v>
      </c>
      <c r="B5851" s="5">
        <v>335694403316</v>
      </c>
      <c r="C5851" s="4" t="s">
        <v>14600</v>
      </c>
      <c r="D5851" s="4" t="s">
        <v>1099</v>
      </c>
      <c r="E5851" s="6" t="s">
        <v>2089</v>
      </c>
      <c r="F5851" s="5">
        <f>decoded[[#This Row],[FRT_DEC]]-B5850</f>
        <v>3</v>
      </c>
      <c r="G5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INFO]]))),G5850)</f>
        <v>140</v>
      </c>
    </row>
    <row r="5852" spans="1:7" x14ac:dyDescent="0.25">
      <c r="A5852" s="4" t="s">
        <v>6590</v>
      </c>
      <c r="B5852" s="5">
        <v>335694403324</v>
      </c>
      <c r="C5852" s="4" t="s">
        <v>14601</v>
      </c>
      <c r="D5852" s="4" t="s">
        <v>72</v>
      </c>
      <c r="E5852" s="6" t="s">
        <v>2090</v>
      </c>
      <c r="F5852" s="5">
        <f>decoded[[#This Row],[FRT_DEC]]-B5851</f>
        <v>8</v>
      </c>
      <c r="G5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INFO]]))),G5851)</f>
        <v>140</v>
      </c>
    </row>
    <row r="5853" spans="1:7" x14ac:dyDescent="0.25">
      <c r="A5853" s="4" t="s">
        <v>6591</v>
      </c>
      <c r="B5853" s="5">
        <v>335694403340</v>
      </c>
      <c r="C5853" s="4" t="s">
        <v>14602</v>
      </c>
      <c r="D5853" s="4" t="s">
        <v>6</v>
      </c>
      <c r="E5853" s="6" t="s">
        <v>14603</v>
      </c>
      <c r="F5853" s="5">
        <f>decoded[[#This Row],[FRT_DEC]]-B5852</f>
        <v>16</v>
      </c>
      <c r="G5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INFO]]))),G5852)</f>
        <v>141</v>
      </c>
    </row>
    <row r="5854" spans="1:7" x14ac:dyDescent="0.25">
      <c r="A5854" s="4" t="s">
        <v>6592</v>
      </c>
      <c r="B5854" s="5">
        <v>335694403365</v>
      </c>
      <c r="C5854" s="4" t="s">
        <v>14604</v>
      </c>
      <c r="D5854" s="4" t="s">
        <v>72</v>
      </c>
      <c r="E5854" s="6" t="s">
        <v>2092</v>
      </c>
      <c r="F5854" s="5">
        <f>decoded[[#This Row],[FRT_DEC]]-B5853</f>
        <v>25</v>
      </c>
      <c r="G5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INFO]]))),G5853)</f>
        <v>141</v>
      </c>
    </row>
    <row r="5855" spans="1:7" x14ac:dyDescent="0.25">
      <c r="A5855" s="4" t="s">
        <v>6593</v>
      </c>
      <c r="B5855" s="5">
        <v>335694403402</v>
      </c>
      <c r="C5855" s="4" t="s">
        <v>14605</v>
      </c>
      <c r="D5855" s="4" t="s">
        <v>3671</v>
      </c>
      <c r="E5855" s="6" t="s">
        <v>14606</v>
      </c>
      <c r="F5855" s="5">
        <f>decoded[[#This Row],[FRT_DEC]]-B5854</f>
        <v>37</v>
      </c>
      <c r="G5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INFO]]))),G5854)</f>
        <v>141</v>
      </c>
    </row>
    <row r="5856" spans="1:7" x14ac:dyDescent="0.25">
      <c r="A5856" s="4" t="s">
        <v>6594</v>
      </c>
      <c r="B5856" s="5">
        <v>335694403405</v>
      </c>
      <c r="C5856" s="4" t="s">
        <v>14607</v>
      </c>
      <c r="D5856" s="4" t="s">
        <v>3671</v>
      </c>
      <c r="E5856" s="6" t="s">
        <v>7881</v>
      </c>
      <c r="F5856" s="5">
        <f>decoded[[#This Row],[FRT_DEC]]-B5855</f>
        <v>3</v>
      </c>
      <c r="G5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INFO]]))),G5855)</f>
        <v>141</v>
      </c>
    </row>
    <row r="5857" spans="1:7" x14ac:dyDescent="0.25">
      <c r="A5857" s="4" t="s">
        <v>6595</v>
      </c>
      <c r="B5857" s="5">
        <v>335694404317</v>
      </c>
      <c r="C5857" s="4" t="s">
        <v>14608</v>
      </c>
      <c r="D5857" s="4" t="s">
        <v>249</v>
      </c>
      <c r="E5857" s="6" t="s">
        <v>6981</v>
      </c>
      <c r="F5857" s="5">
        <f>decoded[[#This Row],[FRT_DEC]]-B5856</f>
        <v>912</v>
      </c>
      <c r="G5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INFO]]))),G5856)</f>
        <v>141</v>
      </c>
    </row>
    <row r="5858" spans="1:7" x14ac:dyDescent="0.25">
      <c r="A5858" s="4" t="s">
        <v>6596</v>
      </c>
      <c r="B5858" s="5">
        <v>335694404322</v>
      </c>
      <c r="C5858" s="4" t="s">
        <v>14609</v>
      </c>
      <c r="D5858" s="4" t="s">
        <v>7938</v>
      </c>
      <c r="E5858" s="6" t="s">
        <v>7998</v>
      </c>
      <c r="F5858" s="5">
        <f>decoded[[#This Row],[FRT_DEC]]-B5857</f>
        <v>5</v>
      </c>
      <c r="G5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INFO]]))),G5857)</f>
        <v>141</v>
      </c>
    </row>
    <row r="5859" spans="1:7" x14ac:dyDescent="0.25">
      <c r="A5859" s="4" t="s">
        <v>6597</v>
      </c>
      <c r="B5859" s="5">
        <v>335694407949</v>
      </c>
      <c r="C5859" s="4" t="s">
        <v>14610</v>
      </c>
      <c r="D5859" s="4" t="s">
        <v>5</v>
      </c>
      <c r="E5859" s="6" t="s">
        <v>14611</v>
      </c>
      <c r="F5859" s="5">
        <f>decoded[[#This Row],[FRT_DEC]]-B5858</f>
        <v>3627</v>
      </c>
      <c r="G5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INFO]]))),G5858)</f>
        <v>141</v>
      </c>
    </row>
    <row r="5860" spans="1:7" x14ac:dyDescent="0.25">
      <c r="A5860" s="4" t="s">
        <v>6598</v>
      </c>
      <c r="B5860" s="5">
        <v>335694407952</v>
      </c>
      <c r="C5860" s="4" t="s">
        <v>14612</v>
      </c>
      <c r="D5860" s="4" t="s">
        <v>5</v>
      </c>
      <c r="E5860" s="6" t="s">
        <v>7877</v>
      </c>
      <c r="F5860" s="5">
        <f>decoded[[#This Row],[FRT_DEC]]-B5859</f>
        <v>3</v>
      </c>
      <c r="G5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INFO]]))),G5859)</f>
        <v>141</v>
      </c>
    </row>
    <row r="5861" spans="1:7" x14ac:dyDescent="0.25">
      <c r="A5861" s="4" t="s">
        <v>6599</v>
      </c>
      <c r="B5861" s="5">
        <v>335694407956</v>
      </c>
      <c r="C5861" s="4" t="s">
        <v>14613</v>
      </c>
      <c r="D5861" s="4" t="s">
        <v>3686</v>
      </c>
      <c r="E5861" s="6" t="s">
        <v>14614</v>
      </c>
      <c r="F5861" s="5">
        <f>decoded[[#This Row],[FRT_DEC]]-B5860</f>
        <v>4</v>
      </c>
      <c r="G5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INFO]]))),G5860)</f>
        <v>141</v>
      </c>
    </row>
    <row r="5862" spans="1:7" x14ac:dyDescent="0.25">
      <c r="A5862" s="4" t="s">
        <v>6600</v>
      </c>
      <c r="B5862" s="5">
        <v>335694407958</v>
      </c>
      <c r="C5862" s="4" t="s">
        <v>14615</v>
      </c>
      <c r="D5862" s="4" t="s">
        <v>3686</v>
      </c>
      <c r="E5862" s="6" t="s">
        <v>7878</v>
      </c>
      <c r="F5862" s="5">
        <f>decoded[[#This Row],[FRT_DEC]]-B5861</f>
        <v>2</v>
      </c>
      <c r="G5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INFO]]))),G5861)</f>
        <v>141</v>
      </c>
    </row>
    <row r="5863" spans="1:7" x14ac:dyDescent="0.25">
      <c r="A5863" s="4" t="s">
        <v>6601</v>
      </c>
      <c r="B5863" s="5">
        <v>335694407966</v>
      </c>
      <c r="C5863" s="4" t="s">
        <v>14616</v>
      </c>
      <c r="D5863" s="4" t="s">
        <v>7842</v>
      </c>
      <c r="E5863" s="6" t="s">
        <v>8006</v>
      </c>
      <c r="F5863" s="5">
        <f>decoded[[#This Row],[FRT_DEC]]-B5862</f>
        <v>8</v>
      </c>
      <c r="G5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INFO]]))),G5862)</f>
        <v>141</v>
      </c>
    </row>
    <row r="5864" spans="1:7" x14ac:dyDescent="0.25">
      <c r="A5864" s="4" t="s">
        <v>6602</v>
      </c>
      <c r="B5864" s="5">
        <v>335694407976</v>
      </c>
      <c r="C5864" s="4" t="s">
        <v>14617</v>
      </c>
      <c r="D5864" s="4" t="s">
        <v>241</v>
      </c>
      <c r="E5864" s="6" t="s">
        <v>2110</v>
      </c>
      <c r="F5864" s="5">
        <f>decoded[[#This Row],[FRT_DEC]]-B5863</f>
        <v>10</v>
      </c>
      <c r="G5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INFO]]))),G5863)</f>
        <v>141</v>
      </c>
    </row>
    <row r="5865" spans="1:7" x14ac:dyDescent="0.25">
      <c r="A5865" s="4" t="s">
        <v>6603</v>
      </c>
      <c r="B5865" s="5">
        <v>335694407978</v>
      </c>
      <c r="C5865" s="4" t="s">
        <v>14618</v>
      </c>
      <c r="D5865" s="4" t="s">
        <v>243</v>
      </c>
      <c r="E5865" s="6" t="s">
        <v>3984</v>
      </c>
      <c r="F5865" s="5">
        <f>decoded[[#This Row],[FRT_DEC]]-B5864</f>
        <v>2</v>
      </c>
      <c r="G5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INFO]]))),G5864)</f>
        <v>141</v>
      </c>
    </row>
    <row r="5866" spans="1:7" x14ac:dyDescent="0.25">
      <c r="A5866" s="4" t="s">
        <v>6604</v>
      </c>
      <c r="B5866" s="5">
        <v>335694407984</v>
      </c>
      <c r="C5866" s="4" t="s">
        <v>14619</v>
      </c>
      <c r="D5866" s="4" t="s">
        <v>1099</v>
      </c>
      <c r="E5866" s="6" t="s">
        <v>2093</v>
      </c>
      <c r="F5866" s="5">
        <f>decoded[[#This Row],[FRT_DEC]]-B5865</f>
        <v>6</v>
      </c>
      <c r="G5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INFO]]))),G5865)</f>
        <v>141</v>
      </c>
    </row>
    <row r="5867" spans="1:7" x14ac:dyDescent="0.25">
      <c r="A5867" s="4" t="s">
        <v>6605</v>
      </c>
      <c r="B5867" s="5">
        <v>335694407989</v>
      </c>
      <c r="C5867" s="4" t="s">
        <v>14620</v>
      </c>
      <c r="D5867" s="4" t="s">
        <v>72</v>
      </c>
      <c r="E5867" s="6" t="s">
        <v>2094</v>
      </c>
      <c r="F5867" s="5">
        <f>decoded[[#This Row],[FRT_DEC]]-B5866</f>
        <v>5</v>
      </c>
      <c r="G5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INFO]]))),G5866)</f>
        <v>141</v>
      </c>
    </row>
    <row r="5868" spans="1:7" x14ac:dyDescent="0.25">
      <c r="A5868" s="4" t="s">
        <v>6606</v>
      </c>
      <c r="B5868" s="5">
        <v>335694407996</v>
      </c>
      <c r="C5868" s="4" t="s">
        <v>14621</v>
      </c>
      <c r="D5868" s="4" t="s">
        <v>72</v>
      </c>
      <c r="E5868" s="6" t="s">
        <v>2095</v>
      </c>
      <c r="F5868" s="5">
        <f>decoded[[#This Row],[FRT_DEC]]-B5867</f>
        <v>7</v>
      </c>
      <c r="G5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INFO]]))),G5867)</f>
        <v>141</v>
      </c>
    </row>
    <row r="5869" spans="1:7" x14ac:dyDescent="0.25">
      <c r="A5869" s="4" t="s">
        <v>6607</v>
      </c>
      <c r="B5869" s="5">
        <v>335694408007</v>
      </c>
      <c r="C5869" s="4" t="s">
        <v>14622</v>
      </c>
      <c r="D5869" s="4" t="s">
        <v>246</v>
      </c>
      <c r="E5869" s="6" t="s">
        <v>14623</v>
      </c>
      <c r="F5869" s="5">
        <f>decoded[[#This Row],[FRT_DEC]]-B5868</f>
        <v>11</v>
      </c>
      <c r="G5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INFO]]))),G5868)</f>
        <v>141</v>
      </c>
    </row>
    <row r="5870" spans="1:7" x14ac:dyDescent="0.25">
      <c r="A5870" s="4" t="s">
        <v>6608</v>
      </c>
      <c r="B5870" s="5">
        <v>335694408011</v>
      </c>
      <c r="C5870" s="4" t="s">
        <v>14624</v>
      </c>
      <c r="D5870" s="4" t="s">
        <v>7938</v>
      </c>
      <c r="E5870" s="6" t="s">
        <v>8012</v>
      </c>
      <c r="F5870" s="5">
        <f>decoded[[#This Row],[FRT_DEC]]-B5869</f>
        <v>4</v>
      </c>
      <c r="G5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INFO]]))),G5869)</f>
        <v>141</v>
      </c>
    </row>
    <row r="5871" spans="1:7" x14ac:dyDescent="0.25">
      <c r="A5871" s="4" t="s">
        <v>6609</v>
      </c>
      <c r="B5871" s="5">
        <v>335694408405</v>
      </c>
      <c r="C5871" s="4" t="s">
        <v>14625</v>
      </c>
      <c r="D5871" s="4" t="s">
        <v>7842</v>
      </c>
      <c r="E5871" s="6" t="s">
        <v>8130</v>
      </c>
      <c r="F5871" s="5">
        <f>decoded[[#This Row],[FRT_DEC]]-B5870</f>
        <v>394</v>
      </c>
      <c r="G5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INFO]]))),G5870)</f>
        <v>141</v>
      </c>
    </row>
    <row r="5872" spans="1:7" x14ac:dyDescent="0.25">
      <c r="A5872" s="4" t="s">
        <v>6610</v>
      </c>
      <c r="B5872" s="5">
        <v>335694408412</v>
      </c>
      <c r="C5872" s="4" t="s">
        <v>14626</v>
      </c>
      <c r="D5872" s="4" t="s">
        <v>1099</v>
      </c>
      <c r="E5872" s="6" t="s">
        <v>2096</v>
      </c>
      <c r="F5872" s="5">
        <f>decoded[[#This Row],[FRT_DEC]]-B5871</f>
        <v>7</v>
      </c>
      <c r="G5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INFO]]))),G5871)</f>
        <v>141</v>
      </c>
    </row>
    <row r="5873" spans="1:7" x14ac:dyDescent="0.25">
      <c r="A5873" s="4" t="s">
        <v>6611</v>
      </c>
      <c r="B5873" s="5">
        <v>335694408418</v>
      </c>
      <c r="C5873" s="4" t="s">
        <v>14627</v>
      </c>
      <c r="D5873" s="4" t="s">
        <v>72</v>
      </c>
      <c r="E5873" s="6" t="s">
        <v>2097</v>
      </c>
      <c r="F5873" s="5">
        <f>decoded[[#This Row],[FRT_DEC]]-B5872</f>
        <v>6</v>
      </c>
      <c r="G5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INFO]]))),G5872)</f>
        <v>141</v>
      </c>
    </row>
    <row r="5874" spans="1:7" x14ac:dyDescent="0.25">
      <c r="A5874" s="4" t="s">
        <v>6612</v>
      </c>
      <c r="B5874" s="5">
        <v>335694408429</v>
      </c>
      <c r="C5874" s="4" t="s">
        <v>14628</v>
      </c>
      <c r="D5874" s="4" t="s">
        <v>3672</v>
      </c>
      <c r="E5874" s="6" t="s">
        <v>4008</v>
      </c>
      <c r="F5874" s="5">
        <f>decoded[[#This Row],[FRT_DEC]]-B5873</f>
        <v>11</v>
      </c>
      <c r="G5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INFO]]))),G5873)</f>
        <v>141</v>
      </c>
    </row>
    <row r="5875" spans="1:7" x14ac:dyDescent="0.25">
      <c r="A5875" s="4" t="s">
        <v>6613</v>
      </c>
      <c r="B5875" s="5">
        <v>335694409169</v>
      </c>
      <c r="C5875" s="4" t="s">
        <v>14629</v>
      </c>
      <c r="D5875" s="4" t="s">
        <v>262</v>
      </c>
      <c r="E5875" s="6" t="s">
        <v>4009</v>
      </c>
      <c r="F5875" s="5">
        <f>decoded[[#This Row],[FRT_DEC]]-B5874</f>
        <v>740</v>
      </c>
      <c r="G5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INFO]]))),G5874)</f>
        <v>141</v>
      </c>
    </row>
    <row r="5876" spans="1:7" x14ac:dyDescent="0.25">
      <c r="A5876" s="4" t="s">
        <v>6614</v>
      </c>
      <c r="B5876" s="5">
        <v>335694409174</v>
      </c>
      <c r="C5876" s="4" t="s">
        <v>14630</v>
      </c>
      <c r="D5876" s="4" t="s">
        <v>7938</v>
      </c>
      <c r="E5876" s="6" t="s">
        <v>8136</v>
      </c>
      <c r="F5876" s="5">
        <f>decoded[[#This Row],[FRT_DEC]]-B5875</f>
        <v>5</v>
      </c>
      <c r="G5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INFO]]))),G5875)</f>
        <v>141</v>
      </c>
    </row>
    <row r="5877" spans="1:7" x14ac:dyDescent="0.25">
      <c r="A5877" s="4" t="s">
        <v>6615</v>
      </c>
      <c r="B5877" s="5">
        <v>335694410514</v>
      </c>
      <c r="C5877" s="4" t="s">
        <v>14631</v>
      </c>
      <c r="D5877" s="4" t="s">
        <v>84</v>
      </c>
      <c r="E5877" s="6" t="s">
        <v>3977</v>
      </c>
      <c r="F5877" s="5">
        <f>decoded[[#This Row],[FRT_DEC]]-B5876</f>
        <v>1340</v>
      </c>
      <c r="G5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INFO]]))),G5876)</f>
        <v>141</v>
      </c>
    </row>
    <row r="5878" spans="1:7" x14ac:dyDescent="0.25">
      <c r="A5878" s="4" t="s">
        <v>6616</v>
      </c>
      <c r="B5878" s="5">
        <v>335694410517</v>
      </c>
      <c r="C5878" s="4" t="s">
        <v>14632</v>
      </c>
      <c r="D5878" s="4" t="s">
        <v>3684</v>
      </c>
      <c r="E5878" s="6" t="s">
        <v>14633</v>
      </c>
      <c r="F5878" s="5">
        <f>decoded[[#This Row],[FRT_DEC]]-B5877</f>
        <v>3</v>
      </c>
      <c r="G5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INFO]]))),G5877)</f>
        <v>141</v>
      </c>
    </row>
    <row r="5879" spans="1:7" x14ac:dyDescent="0.25">
      <c r="A5879" s="4" t="s">
        <v>6617</v>
      </c>
      <c r="B5879" s="5">
        <v>335694410519</v>
      </c>
      <c r="C5879" s="4" t="s">
        <v>14634</v>
      </c>
      <c r="D5879" s="4" t="s">
        <v>3684</v>
      </c>
      <c r="E5879" s="6" t="s">
        <v>7879</v>
      </c>
      <c r="F5879" s="5">
        <f>decoded[[#This Row],[FRT_DEC]]-B5878</f>
        <v>2</v>
      </c>
      <c r="G5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INFO]]))),G5878)</f>
        <v>141</v>
      </c>
    </row>
    <row r="5880" spans="1:7" x14ac:dyDescent="0.25">
      <c r="A5880" s="4" t="s">
        <v>6618</v>
      </c>
      <c r="B5880" s="5">
        <v>335694410539</v>
      </c>
      <c r="C5880" s="4" t="s">
        <v>14635</v>
      </c>
      <c r="D5880" s="4" t="s">
        <v>85</v>
      </c>
      <c r="E5880" s="6" t="s">
        <v>263</v>
      </c>
      <c r="F5880" s="5">
        <f>decoded[[#This Row],[FRT_DEC]]-B5879</f>
        <v>20</v>
      </c>
      <c r="G5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INFO]]))),G5879)</f>
        <v>141</v>
      </c>
    </row>
    <row r="5881" spans="1:7" x14ac:dyDescent="0.25">
      <c r="A5881" s="4" t="s">
        <v>6619</v>
      </c>
      <c r="B5881" s="5">
        <v>335694410677</v>
      </c>
      <c r="C5881" s="4" t="s">
        <v>14636</v>
      </c>
      <c r="D5881" s="4" t="s">
        <v>87</v>
      </c>
      <c r="E5881" s="6" t="s">
        <v>3695</v>
      </c>
      <c r="F5881" s="5">
        <f>decoded[[#This Row],[FRT_DEC]]-B5880</f>
        <v>138</v>
      </c>
      <c r="G5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INFO]]))),G5880)</f>
        <v>141</v>
      </c>
    </row>
    <row r="5882" spans="1:7" x14ac:dyDescent="0.25">
      <c r="A5882" s="4" t="s">
        <v>6620</v>
      </c>
      <c r="B5882" s="5">
        <v>335694410847</v>
      </c>
      <c r="C5882" s="4" t="s">
        <v>14637</v>
      </c>
      <c r="D5882" s="4" t="s">
        <v>43</v>
      </c>
      <c r="E5882" s="6" t="s">
        <v>6284</v>
      </c>
      <c r="F5882" s="5">
        <f>decoded[[#This Row],[FRT_DEC]]-B5881</f>
        <v>170</v>
      </c>
      <c r="G5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INFO]]))),G5881)</f>
        <v>141</v>
      </c>
    </row>
    <row r="5883" spans="1:7" x14ac:dyDescent="0.25">
      <c r="A5883" s="4" t="s">
        <v>6621</v>
      </c>
      <c r="B5883" s="5">
        <v>335694410850</v>
      </c>
      <c r="C5883" s="4" t="s">
        <v>14638</v>
      </c>
      <c r="D5883" s="4" t="s">
        <v>3685</v>
      </c>
      <c r="E5883" s="6" t="s">
        <v>14639</v>
      </c>
      <c r="F5883" s="5">
        <f>decoded[[#This Row],[FRT_DEC]]-B5882</f>
        <v>3</v>
      </c>
      <c r="G5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INFO]]))),G5882)</f>
        <v>141</v>
      </c>
    </row>
    <row r="5884" spans="1:7" x14ac:dyDescent="0.25">
      <c r="A5884" s="4" t="s">
        <v>6622</v>
      </c>
      <c r="B5884" s="5">
        <v>335694410852</v>
      </c>
      <c r="C5884" s="4" t="s">
        <v>14640</v>
      </c>
      <c r="D5884" s="4" t="s">
        <v>3685</v>
      </c>
      <c r="E5884" s="6" t="s">
        <v>7880</v>
      </c>
      <c r="F5884" s="5">
        <f>decoded[[#This Row],[FRT_DEC]]-B5883</f>
        <v>2</v>
      </c>
      <c r="G5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INFO]]))),G5883)</f>
        <v>141</v>
      </c>
    </row>
    <row r="5885" spans="1:7" x14ac:dyDescent="0.25">
      <c r="A5885" s="4" t="s">
        <v>6623</v>
      </c>
      <c r="B5885" s="5">
        <v>335694410866</v>
      </c>
      <c r="C5885" s="4" t="s">
        <v>14641</v>
      </c>
      <c r="D5885" s="4" t="s">
        <v>7842</v>
      </c>
      <c r="E5885" s="6" t="s">
        <v>7845</v>
      </c>
      <c r="F5885" s="5">
        <f>decoded[[#This Row],[FRT_DEC]]-B5884</f>
        <v>14</v>
      </c>
      <c r="G5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INFO]]))),G5884)</f>
        <v>141</v>
      </c>
    </row>
    <row r="5886" spans="1:7" x14ac:dyDescent="0.25">
      <c r="A5886" s="4" t="s">
        <v>6624</v>
      </c>
      <c r="B5886" s="5">
        <v>335694410874</v>
      </c>
      <c r="C5886" s="4" t="s">
        <v>14642</v>
      </c>
      <c r="D5886" s="4" t="s">
        <v>7938</v>
      </c>
      <c r="E5886" s="6" t="s">
        <v>8149</v>
      </c>
      <c r="F5886" s="5">
        <f>decoded[[#This Row],[FRT_DEC]]-B5885</f>
        <v>8</v>
      </c>
      <c r="G5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INFO]]))),G5885)</f>
        <v>141</v>
      </c>
    </row>
    <row r="5887" spans="1:7" x14ac:dyDescent="0.25">
      <c r="A5887" s="4" t="s">
        <v>6625</v>
      </c>
      <c r="B5887" s="5">
        <v>335694410877</v>
      </c>
      <c r="C5887" s="4" t="s">
        <v>14643</v>
      </c>
      <c r="D5887" s="4" t="s">
        <v>7842</v>
      </c>
      <c r="E5887" s="6" t="s">
        <v>8151</v>
      </c>
      <c r="F5887" s="5">
        <f>decoded[[#This Row],[FRT_DEC]]-B5886</f>
        <v>3</v>
      </c>
      <c r="G5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INFO]]))),G5886)</f>
        <v>141</v>
      </c>
    </row>
    <row r="5888" spans="1:7" x14ac:dyDescent="0.25">
      <c r="A5888" s="4" t="s">
        <v>6626</v>
      </c>
      <c r="B5888" s="5">
        <v>335694410890</v>
      </c>
      <c r="C5888" s="4" t="s">
        <v>14644</v>
      </c>
      <c r="D5888" s="4" t="s">
        <v>1099</v>
      </c>
      <c r="E5888" s="6" t="s">
        <v>2098</v>
      </c>
      <c r="F5888" s="5">
        <f>decoded[[#This Row],[FRT_DEC]]-B5887</f>
        <v>13</v>
      </c>
      <c r="G5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INFO]]))),G5887)</f>
        <v>141</v>
      </c>
    </row>
    <row r="5889" spans="1:7" x14ac:dyDescent="0.25">
      <c r="A5889" s="4" t="s">
        <v>6627</v>
      </c>
      <c r="B5889" s="5">
        <v>335694410896</v>
      </c>
      <c r="C5889" s="4" t="s">
        <v>14645</v>
      </c>
      <c r="D5889" s="4" t="s">
        <v>72</v>
      </c>
      <c r="E5889" s="6" t="s">
        <v>2099</v>
      </c>
      <c r="F5889" s="5">
        <f>decoded[[#This Row],[FRT_DEC]]-B5888</f>
        <v>6</v>
      </c>
      <c r="G5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INFO]]))),G5888)</f>
        <v>141</v>
      </c>
    </row>
    <row r="5890" spans="1:7" x14ac:dyDescent="0.25">
      <c r="A5890" s="4" t="s">
        <v>6628</v>
      </c>
      <c r="B5890" s="5">
        <v>335694410918</v>
      </c>
      <c r="C5890" s="4" t="s">
        <v>14646</v>
      </c>
      <c r="D5890" s="4" t="s">
        <v>1099</v>
      </c>
      <c r="E5890" s="6" t="s">
        <v>2100</v>
      </c>
      <c r="F5890" s="5">
        <f>decoded[[#This Row],[FRT_DEC]]-B5889</f>
        <v>22</v>
      </c>
      <c r="G5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INFO]]))),G5889)</f>
        <v>141</v>
      </c>
    </row>
    <row r="5891" spans="1:7" x14ac:dyDescent="0.25">
      <c r="A5891" s="4" t="s">
        <v>6629</v>
      </c>
      <c r="B5891" s="5">
        <v>335694410923</v>
      </c>
      <c r="C5891" s="4" t="s">
        <v>14647</v>
      </c>
      <c r="D5891" s="4" t="s">
        <v>72</v>
      </c>
      <c r="E5891" s="6" t="s">
        <v>2101</v>
      </c>
      <c r="F5891" s="5">
        <f>decoded[[#This Row],[FRT_DEC]]-B5890</f>
        <v>5</v>
      </c>
      <c r="G5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INFO]]))),G5890)</f>
        <v>141</v>
      </c>
    </row>
    <row r="5892" spans="1:7" x14ac:dyDescent="0.25">
      <c r="A5892" s="4" t="s">
        <v>6630</v>
      </c>
      <c r="B5892" s="5">
        <v>335694410945</v>
      </c>
      <c r="C5892" s="4" t="s">
        <v>14648</v>
      </c>
      <c r="D5892" s="4" t="s">
        <v>1099</v>
      </c>
      <c r="E5892" s="6" t="s">
        <v>2102</v>
      </c>
      <c r="F5892" s="5">
        <f>decoded[[#This Row],[FRT_DEC]]-B5891</f>
        <v>22</v>
      </c>
      <c r="G5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INFO]]))),G5891)</f>
        <v>141</v>
      </c>
    </row>
    <row r="5893" spans="1:7" x14ac:dyDescent="0.25">
      <c r="A5893" s="4" t="s">
        <v>6631</v>
      </c>
      <c r="B5893" s="5">
        <v>335694410950</v>
      </c>
      <c r="C5893" s="4" t="s">
        <v>14649</v>
      </c>
      <c r="D5893" s="4" t="s">
        <v>72</v>
      </c>
      <c r="E5893" s="6" t="s">
        <v>2103</v>
      </c>
      <c r="F5893" s="5">
        <f>decoded[[#This Row],[FRT_DEC]]-B5892</f>
        <v>5</v>
      </c>
      <c r="G5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INFO]]))),G5892)</f>
        <v>141</v>
      </c>
    </row>
    <row r="5894" spans="1:7" x14ac:dyDescent="0.25">
      <c r="A5894" s="4" t="s">
        <v>6632</v>
      </c>
      <c r="B5894" s="5">
        <v>335694410974</v>
      </c>
      <c r="C5894" s="4" t="s">
        <v>14650</v>
      </c>
      <c r="D5894" s="4" t="s">
        <v>40</v>
      </c>
      <c r="E5894" s="6" t="s">
        <v>2042</v>
      </c>
      <c r="F5894" s="5">
        <f>decoded[[#This Row],[FRT_DEC]]-B5893</f>
        <v>24</v>
      </c>
      <c r="G5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INFO]]))),G5893)</f>
        <v>141</v>
      </c>
    </row>
    <row r="5895" spans="1:7" x14ac:dyDescent="0.25">
      <c r="A5895" s="4" t="s">
        <v>6633</v>
      </c>
      <c r="B5895" s="5">
        <v>335694410978</v>
      </c>
      <c r="C5895" s="4" t="s">
        <v>14651</v>
      </c>
      <c r="D5895" s="4" t="s">
        <v>2043</v>
      </c>
      <c r="E5895" s="6" t="s">
        <v>14652</v>
      </c>
      <c r="F5895" s="5">
        <f>decoded[[#This Row],[FRT_DEC]]-B5894</f>
        <v>4</v>
      </c>
      <c r="G5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INFO]]))),G5894)</f>
        <v>141</v>
      </c>
    </row>
    <row r="5896" spans="1:7" ht="30" x14ac:dyDescent="0.25">
      <c r="A5896" s="4" t="s">
        <v>6634</v>
      </c>
      <c r="B5896" s="5">
        <v>335694411000</v>
      </c>
      <c r="C5896" s="4" t="s">
        <v>14653</v>
      </c>
      <c r="D5896" s="4" t="s">
        <v>241</v>
      </c>
      <c r="E5896" s="6" t="s">
        <v>2111</v>
      </c>
      <c r="F5896" s="5">
        <f>decoded[[#This Row],[FRT_DEC]]-B5895</f>
        <v>22</v>
      </c>
      <c r="G5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INFO]]))),G5895)</f>
        <v>141</v>
      </c>
    </row>
    <row r="5897" spans="1:7" x14ac:dyDescent="0.25">
      <c r="A5897" s="4" t="s">
        <v>6635</v>
      </c>
      <c r="B5897" s="5">
        <v>335694411003</v>
      </c>
      <c r="C5897" s="4" t="s">
        <v>14654</v>
      </c>
      <c r="D5897" s="4" t="s">
        <v>243</v>
      </c>
      <c r="E5897" s="6" t="s">
        <v>3939</v>
      </c>
      <c r="F5897" s="5">
        <f>decoded[[#This Row],[FRT_DEC]]-B5896</f>
        <v>3</v>
      </c>
      <c r="G5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INFO]]))),G5896)</f>
        <v>141</v>
      </c>
    </row>
    <row r="5898" spans="1:7" x14ac:dyDescent="0.25">
      <c r="A5898" s="4" t="s">
        <v>6636</v>
      </c>
      <c r="B5898" s="5">
        <v>335694411047</v>
      </c>
      <c r="C5898" s="4" t="s">
        <v>14655</v>
      </c>
      <c r="D5898" s="4" t="s">
        <v>40</v>
      </c>
      <c r="E5898" s="6" t="s">
        <v>44</v>
      </c>
      <c r="F5898" s="5">
        <f>decoded[[#This Row],[FRT_DEC]]-B5897</f>
        <v>44</v>
      </c>
      <c r="G5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INFO]]))),G5897)</f>
        <v>141</v>
      </c>
    </row>
    <row r="5899" spans="1:7" x14ac:dyDescent="0.25">
      <c r="A5899" s="4" t="s">
        <v>6637</v>
      </c>
      <c r="B5899" s="5">
        <v>335694411052</v>
      </c>
      <c r="C5899" s="4" t="s">
        <v>14656</v>
      </c>
      <c r="D5899" s="4" t="s">
        <v>246</v>
      </c>
      <c r="E5899" s="6" t="s">
        <v>14657</v>
      </c>
      <c r="F5899" s="5">
        <f>decoded[[#This Row],[FRT_DEC]]-B5898</f>
        <v>5</v>
      </c>
      <c r="G5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INFO]]))),G5898)</f>
        <v>141</v>
      </c>
    </row>
    <row r="5900" spans="1:7" x14ac:dyDescent="0.25">
      <c r="A5900" s="4" t="s">
        <v>6638</v>
      </c>
      <c r="B5900" s="5">
        <v>335694411059</v>
      </c>
      <c r="C5900" s="4" t="s">
        <v>14658</v>
      </c>
      <c r="D5900" s="4" t="s">
        <v>1099</v>
      </c>
      <c r="E5900" s="6" t="s">
        <v>2104</v>
      </c>
      <c r="F5900" s="5">
        <f>decoded[[#This Row],[FRT_DEC]]-B5899</f>
        <v>7</v>
      </c>
      <c r="G5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INFO]]))),G5899)</f>
        <v>141</v>
      </c>
    </row>
    <row r="5901" spans="1:7" x14ac:dyDescent="0.25">
      <c r="A5901" s="4" t="s">
        <v>6639</v>
      </c>
      <c r="B5901" s="5">
        <v>335694411064</v>
      </c>
      <c r="C5901" s="4" t="s">
        <v>14659</v>
      </c>
      <c r="D5901" s="4" t="s">
        <v>1099</v>
      </c>
      <c r="E5901" s="6" t="s">
        <v>2105</v>
      </c>
      <c r="F5901" s="5">
        <f>decoded[[#This Row],[FRT_DEC]]-B5900</f>
        <v>5</v>
      </c>
      <c r="G5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INFO]]))),G5900)</f>
        <v>141</v>
      </c>
    </row>
    <row r="5902" spans="1:7" x14ac:dyDescent="0.25">
      <c r="A5902" s="4" t="s">
        <v>6640</v>
      </c>
      <c r="B5902" s="5">
        <v>335694411077</v>
      </c>
      <c r="C5902" s="4" t="s">
        <v>14660</v>
      </c>
      <c r="D5902" s="4" t="s">
        <v>72</v>
      </c>
      <c r="E5902" s="6" t="s">
        <v>2092</v>
      </c>
      <c r="F5902" s="5">
        <f>decoded[[#This Row],[FRT_DEC]]-B5901</f>
        <v>13</v>
      </c>
      <c r="G5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INFO]]))),G5901)</f>
        <v>141</v>
      </c>
    </row>
    <row r="5903" spans="1:7" x14ac:dyDescent="0.25">
      <c r="A5903" s="4" t="s">
        <v>6641</v>
      </c>
      <c r="B5903" s="5">
        <v>335694411411</v>
      </c>
      <c r="C5903" s="4" t="s">
        <v>14661</v>
      </c>
      <c r="D5903" s="4" t="s">
        <v>2045</v>
      </c>
      <c r="E5903" s="6" t="s">
        <v>8170</v>
      </c>
      <c r="F5903" s="5">
        <f>decoded[[#This Row],[FRT_DEC]]-B5902</f>
        <v>334</v>
      </c>
      <c r="G5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INFO]]))),G5902)</f>
        <v>141</v>
      </c>
    </row>
    <row r="5904" spans="1:7" x14ac:dyDescent="0.25">
      <c r="A5904" s="4" t="s">
        <v>6642</v>
      </c>
      <c r="B5904" s="5">
        <v>335694411584</v>
      </c>
      <c r="C5904" s="4" t="s">
        <v>14662</v>
      </c>
      <c r="D5904" s="4" t="s">
        <v>249</v>
      </c>
      <c r="E5904" s="6" t="s">
        <v>7829</v>
      </c>
      <c r="F5904" s="5">
        <f>decoded[[#This Row],[FRT_DEC]]-B5903</f>
        <v>173</v>
      </c>
      <c r="G5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INFO]]))),G5903)</f>
        <v>141</v>
      </c>
    </row>
    <row r="5905" spans="1:7" x14ac:dyDescent="0.25">
      <c r="A5905" s="4" t="s">
        <v>6643</v>
      </c>
      <c r="B5905" s="5">
        <v>335694411602</v>
      </c>
      <c r="C5905" s="4" t="s">
        <v>14663</v>
      </c>
      <c r="D5905" s="4" t="s">
        <v>1099</v>
      </c>
      <c r="E5905" s="6" t="s">
        <v>2093</v>
      </c>
      <c r="F5905" s="5">
        <f>decoded[[#This Row],[FRT_DEC]]-B5904</f>
        <v>18</v>
      </c>
      <c r="G5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INFO]]))),G5904)</f>
        <v>141</v>
      </c>
    </row>
    <row r="5906" spans="1:7" x14ac:dyDescent="0.25">
      <c r="A5906" s="4" t="s">
        <v>6644</v>
      </c>
      <c r="B5906" s="5">
        <v>335694411617</v>
      </c>
      <c r="C5906" s="4" t="s">
        <v>14664</v>
      </c>
      <c r="D5906" s="4" t="s">
        <v>1099</v>
      </c>
      <c r="E5906" s="6" t="s">
        <v>2106</v>
      </c>
      <c r="F5906" s="5">
        <f>decoded[[#This Row],[FRT_DEC]]-B5905</f>
        <v>15</v>
      </c>
      <c r="G5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INFO]]))),G5905)</f>
        <v>141</v>
      </c>
    </row>
    <row r="5907" spans="1:7" x14ac:dyDescent="0.25">
      <c r="A5907" s="4" t="s">
        <v>6645</v>
      </c>
      <c r="B5907" s="5">
        <v>335694411631</v>
      </c>
      <c r="C5907" s="4" t="s">
        <v>14665</v>
      </c>
      <c r="D5907" s="4" t="s">
        <v>40</v>
      </c>
      <c r="E5907" s="6" t="s">
        <v>328</v>
      </c>
      <c r="F5907" s="5">
        <f>decoded[[#This Row],[FRT_DEC]]-B5906</f>
        <v>14</v>
      </c>
      <c r="G5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INFO]]))),G5906)</f>
        <v>141</v>
      </c>
    </row>
    <row r="5908" spans="1:7" x14ac:dyDescent="0.25">
      <c r="A5908" s="4" t="s">
        <v>6646</v>
      </c>
      <c r="B5908" s="5">
        <v>335694411634</v>
      </c>
      <c r="C5908" s="4" t="s">
        <v>14666</v>
      </c>
      <c r="D5908" s="4" t="s">
        <v>330</v>
      </c>
      <c r="E5908" s="6" t="s">
        <v>14667</v>
      </c>
      <c r="F5908" s="5">
        <f>decoded[[#This Row],[FRT_DEC]]-B5907</f>
        <v>3</v>
      </c>
      <c r="G5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INFO]]))),G5907)</f>
        <v>141</v>
      </c>
    </row>
    <row r="5909" spans="1:7" x14ac:dyDescent="0.25">
      <c r="A5909" s="4" t="s">
        <v>6647</v>
      </c>
      <c r="B5909" s="5">
        <v>335694411655</v>
      </c>
      <c r="C5909" s="4" t="s">
        <v>14668</v>
      </c>
      <c r="D5909" s="4" t="s">
        <v>40</v>
      </c>
      <c r="E5909" s="6" t="s">
        <v>724</v>
      </c>
      <c r="F5909" s="5">
        <f>decoded[[#This Row],[FRT_DEC]]-B5908</f>
        <v>21</v>
      </c>
      <c r="G5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INFO]]))),G5908)</f>
        <v>141</v>
      </c>
    </row>
    <row r="5910" spans="1:7" x14ac:dyDescent="0.25">
      <c r="A5910" s="4" t="s">
        <v>6648</v>
      </c>
      <c r="B5910" s="5">
        <v>335694411667</v>
      </c>
      <c r="C5910" s="4" t="s">
        <v>14669</v>
      </c>
      <c r="D5910" s="4" t="s">
        <v>40</v>
      </c>
      <c r="E5910" s="6" t="s">
        <v>45</v>
      </c>
      <c r="F5910" s="5">
        <f>decoded[[#This Row],[FRT_DEC]]-B5909</f>
        <v>12</v>
      </c>
      <c r="G5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INFO]]))),G5909)</f>
        <v>141</v>
      </c>
    </row>
    <row r="5911" spans="1:7" x14ac:dyDescent="0.25">
      <c r="A5911" s="4" t="s">
        <v>6649</v>
      </c>
      <c r="B5911" s="5">
        <v>335694411671</v>
      </c>
      <c r="C5911" s="4" t="s">
        <v>14670</v>
      </c>
      <c r="D5911" s="4" t="s">
        <v>46</v>
      </c>
      <c r="E5911" s="6" t="s">
        <v>6961</v>
      </c>
      <c r="F5911" s="5">
        <f>decoded[[#This Row],[FRT_DEC]]-B5910</f>
        <v>4</v>
      </c>
      <c r="G5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INFO]]))),G5910)</f>
        <v>141</v>
      </c>
    </row>
    <row r="5912" spans="1:7" x14ac:dyDescent="0.25">
      <c r="A5912" s="4" t="s">
        <v>6650</v>
      </c>
      <c r="B5912" s="5">
        <v>335694411677</v>
      </c>
      <c r="C5912" s="4" t="s">
        <v>14671</v>
      </c>
      <c r="D5912" s="4" t="s">
        <v>72</v>
      </c>
      <c r="E5912" s="6" t="s">
        <v>3683</v>
      </c>
      <c r="F5912" s="5">
        <f>decoded[[#This Row],[FRT_DEC]]-B5911</f>
        <v>6</v>
      </c>
      <c r="G5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INFO]]))),G5911)</f>
        <v>141</v>
      </c>
    </row>
    <row r="5913" spans="1:7" x14ac:dyDescent="0.25">
      <c r="A5913" s="4" t="s">
        <v>6651</v>
      </c>
      <c r="B5913" s="5">
        <v>335694411693</v>
      </c>
      <c r="C5913" s="4" t="s">
        <v>14672</v>
      </c>
      <c r="D5913" s="4" t="s">
        <v>72</v>
      </c>
      <c r="E5913" s="6" t="s">
        <v>2088</v>
      </c>
      <c r="F5913" s="5">
        <f>decoded[[#This Row],[FRT_DEC]]-B5912</f>
        <v>16</v>
      </c>
      <c r="G5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INFO]]))),G5912)</f>
        <v>141</v>
      </c>
    </row>
    <row r="5914" spans="1:7" x14ac:dyDescent="0.25">
      <c r="A5914" s="4" t="s">
        <v>6652</v>
      </c>
      <c r="B5914" s="5">
        <v>335694411710</v>
      </c>
      <c r="C5914" s="4" t="s">
        <v>14673</v>
      </c>
      <c r="D5914" s="4" t="s">
        <v>72</v>
      </c>
      <c r="E5914" s="6" t="s">
        <v>2107</v>
      </c>
      <c r="F5914" s="5">
        <f>decoded[[#This Row],[FRT_DEC]]-B5913</f>
        <v>17</v>
      </c>
      <c r="G5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INFO]]))),G5913)</f>
        <v>141</v>
      </c>
    </row>
    <row r="5915" spans="1:7" x14ac:dyDescent="0.25">
      <c r="A5915" s="4" t="s">
        <v>6653</v>
      </c>
      <c r="B5915" s="5">
        <v>335694412472</v>
      </c>
      <c r="C5915" s="4" t="s">
        <v>14674</v>
      </c>
      <c r="D5915" s="4" t="s">
        <v>7938</v>
      </c>
      <c r="E5915" s="6" t="s">
        <v>8184</v>
      </c>
      <c r="F5915" s="5">
        <f>decoded[[#This Row],[FRT_DEC]]-B5914</f>
        <v>762</v>
      </c>
      <c r="G5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INFO]]))),G5914)</f>
        <v>141</v>
      </c>
    </row>
    <row r="5916" spans="1:7" x14ac:dyDescent="0.25">
      <c r="A5916" s="4" t="s">
        <v>6654</v>
      </c>
      <c r="B5916" s="5">
        <v>335694412808</v>
      </c>
      <c r="C5916" s="4" t="s">
        <v>14675</v>
      </c>
      <c r="D5916" s="4" t="s">
        <v>7842</v>
      </c>
      <c r="E5916" s="6" t="s">
        <v>7936</v>
      </c>
      <c r="F5916" s="5">
        <f>decoded[[#This Row],[FRT_DEC]]-B5915</f>
        <v>336</v>
      </c>
      <c r="G5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INFO]]))),G5915)</f>
        <v>141</v>
      </c>
    </row>
    <row r="5917" spans="1:7" x14ac:dyDescent="0.25">
      <c r="A5917" s="4" t="s">
        <v>6655</v>
      </c>
      <c r="B5917" s="5">
        <v>335694413582</v>
      </c>
      <c r="C5917" s="4" t="s">
        <v>14676</v>
      </c>
      <c r="D5917" s="4" t="s">
        <v>7938</v>
      </c>
      <c r="E5917" s="6" t="s">
        <v>7939</v>
      </c>
      <c r="F5917" s="5">
        <f>decoded[[#This Row],[FRT_DEC]]-B5916</f>
        <v>774</v>
      </c>
      <c r="G5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INFO]]))),G5916)</f>
        <v>141</v>
      </c>
    </row>
    <row r="5918" spans="1:7" x14ac:dyDescent="0.25">
      <c r="A5918" s="4" t="s">
        <v>6656</v>
      </c>
      <c r="B5918" s="5">
        <v>335694413585</v>
      </c>
      <c r="C5918" s="4" t="s">
        <v>14677</v>
      </c>
      <c r="D5918" s="4" t="s">
        <v>7842</v>
      </c>
      <c r="E5918" s="6" t="s">
        <v>7989</v>
      </c>
      <c r="F5918" s="5">
        <f>decoded[[#This Row],[FRT_DEC]]-B5917</f>
        <v>3</v>
      </c>
      <c r="G5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INFO]]))),G5917)</f>
        <v>141</v>
      </c>
    </row>
    <row r="5919" spans="1:7" x14ac:dyDescent="0.25">
      <c r="A5919" s="4" t="s">
        <v>6657</v>
      </c>
      <c r="B5919" s="5">
        <v>335694413591</v>
      </c>
      <c r="C5919" s="4" t="s">
        <v>14678</v>
      </c>
      <c r="D5919" s="4" t="s">
        <v>2044</v>
      </c>
      <c r="E5919" s="6" t="s">
        <v>3931</v>
      </c>
      <c r="F5919" s="5">
        <f>decoded[[#This Row],[FRT_DEC]]-B5918</f>
        <v>6</v>
      </c>
      <c r="G5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INFO]]))),G5918)</f>
        <v>141</v>
      </c>
    </row>
    <row r="5920" spans="1:7" x14ac:dyDescent="0.25">
      <c r="A5920" s="4" t="s">
        <v>6658</v>
      </c>
      <c r="B5920" s="5">
        <v>335694413596</v>
      </c>
      <c r="C5920" s="4" t="s">
        <v>14679</v>
      </c>
      <c r="D5920" s="4" t="s">
        <v>7938</v>
      </c>
      <c r="E5920" s="6" t="s">
        <v>7991</v>
      </c>
      <c r="F5920" s="5">
        <f>decoded[[#This Row],[FRT_DEC]]-B5919</f>
        <v>5</v>
      </c>
      <c r="G5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INFO]]))),G5919)</f>
        <v>141</v>
      </c>
    </row>
    <row r="5921" spans="1:7" x14ac:dyDescent="0.25">
      <c r="A5921" s="4" t="s">
        <v>6659</v>
      </c>
      <c r="B5921" s="5">
        <v>335694424359</v>
      </c>
      <c r="C5921" s="4" t="s">
        <v>14680</v>
      </c>
      <c r="D5921" s="4" t="s">
        <v>7842</v>
      </c>
      <c r="E5921" s="6" t="s">
        <v>7989</v>
      </c>
      <c r="F5921" s="5">
        <f>decoded[[#This Row],[FRT_DEC]]-B5920</f>
        <v>10763</v>
      </c>
      <c r="G5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INFO]]))),G5920)</f>
        <v>141</v>
      </c>
    </row>
    <row r="5922" spans="1:7" x14ac:dyDescent="0.25">
      <c r="A5922" s="4" t="s">
        <v>6660</v>
      </c>
      <c r="B5922" s="5">
        <v>335694424365</v>
      </c>
      <c r="C5922" s="4" t="s">
        <v>14681</v>
      </c>
      <c r="D5922" s="4" t="s">
        <v>292</v>
      </c>
      <c r="E5922" s="6" t="s">
        <v>14682</v>
      </c>
      <c r="F5922" s="5">
        <f>decoded[[#This Row],[FRT_DEC]]-B5921</f>
        <v>6</v>
      </c>
      <c r="G5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INFO]]))),G5921)</f>
        <v>141</v>
      </c>
    </row>
    <row r="5923" spans="1:7" x14ac:dyDescent="0.25">
      <c r="A5923" s="4" t="s">
        <v>6661</v>
      </c>
      <c r="B5923" s="5">
        <v>335694424368</v>
      </c>
      <c r="C5923" s="4" t="s">
        <v>14683</v>
      </c>
      <c r="D5923" s="4" t="s">
        <v>216</v>
      </c>
      <c r="E5923" s="6" t="s">
        <v>3970</v>
      </c>
      <c r="F5923" s="5">
        <f>decoded[[#This Row],[FRT_DEC]]-B5922</f>
        <v>3</v>
      </c>
      <c r="G5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INFO]]))),G5922)</f>
        <v>141</v>
      </c>
    </row>
    <row r="5924" spans="1:7" x14ac:dyDescent="0.25">
      <c r="A5924" s="4" t="s">
        <v>6662</v>
      </c>
      <c r="B5924" s="5">
        <v>335694424429</v>
      </c>
      <c r="C5924" s="4" t="s">
        <v>14684</v>
      </c>
      <c r="D5924" s="4" t="s">
        <v>221</v>
      </c>
      <c r="E5924" s="6" t="s">
        <v>222</v>
      </c>
      <c r="F5924" s="5">
        <f>decoded[[#This Row],[FRT_DEC]]-B5923</f>
        <v>61</v>
      </c>
      <c r="G5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INFO]]))),G5923)</f>
        <v>141</v>
      </c>
    </row>
    <row r="5925" spans="1:7" x14ac:dyDescent="0.25">
      <c r="A5925" s="4" t="s">
        <v>6663</v>
      </c>
      <c r="B5925" s="5">
        <v>335694424444</v>
      </c>
      <c r="C5925" s="4" t="s">
        <v>14685</v>
      </c>
      <c r="D5925" s="4" t="s">
        <v>40</v>
      </c>
      <c r="E5925" s="6" t="s">
        <v>293</v>
      </c>
      <c r="F5925" s="5">
        <f>decoded[[#This Row],[FRT_DEC]]-B5924</f>
        <v>15</v>
      </c>
      <c r="G5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INFO]]))),G5924)</f>
        <v>141</v>
      </c>
    </row>
    <row r="5926" spans="1:7" x14ac:dyDescent="0.25">
      <c r="A5926" s="4" t="s">
        <v>6664</v>
      </c>
      <c r="B5926" s="5">
        <v>335694424450</v>
      </c>
      <c r="C5926" s="4" t="s">
        <v>14686</v>
      </c>
      <c r="D5926" s="4" t="s">
        <v>2045</v>
      </c>
      <c r="E5926" s="6" t="s">
        <v>8199</v>
      </c>
      <c r="F5926" s="5">
        <f>decoded[[#This Row],[FRT_DEC]]-B5925</f>
        <v>6</v>
      </c>
      <c r="G5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INFO]]))),G5925)</f>
        <v>141</v>
      </c>
    </row>
    <row r="5927" spans="1:7" x14ac:dyDescent="0.25">
      <c r="A5927" s="4" t="s">
        <v>6665</v>
      </c>
      <c r="B5927" s="5">
        <v>335694424453</v>
      </c>
      <c r="C5927" s="4" t="s">
        <v>14687</v>
      </c>
      <c r="D5927" s="4" t="s">
        <v>294</v>
      </c>
      <c r="E5927" s="6" t="s">
        <v>14688</v>
      </c>
      <c r="F5927" s="5">
        <f>decoded[[#This Row],[FRT_DEC]]-B5926</f>
        <v>3</v>
      </c>
      <c r="G5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INFO]]))),G5926)</f>
        <v>141</v>
      </c>
    </row>
    <row r="5928" spans="1:7" x14ac:dyDescent="0.25">
      <c r="A5928" s="4" t="s">
        <v>6666</v>
      </c>
      <c r="B5928" s="5">
        <v>335694424459</v>
      </c>
      <c r="C5928" s="4" t="s">
        <v>14689</v>
      </c>
      <c r="D5928" s="4" t="s">
        <v>7938</v>
      </c>
      <c r="E5928" s="6" t="s">
        <v>7991</v>
      </c>
      <c r="F5928" s="5">
        <f>decoded[[#This Row],[FRT_DEC]]-B5927</f>
        <v>6</v>
      </c>
      <c r="G5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INFO]]))),G5927)</f>
        <v>141</v>
      </c>
    </row>
    <row r="5929" spans="1:7" x14ac:dyDescent="0.25">
      <c r="A5929" s="4" t="s">
        <v>6667</v>
      </c>
      <c r="B5929" s="5">
        <v>335694425401</v>
      </c>
      <c r="C5929" s="4" t="s">
        <v>14690</v>
      </c>
      <c r="D5929" s="4" t="s">
        <v>7842</v>
      </c>
      <c r="E5929" s="6" t="s">
        <v>7993</v>
      </c>
      <c r="F5929" s="5">
        <f>decoded[[#This Row],[FRT_DEC]]-B5928</f>
        <v>942</v>
      </c>
      <c r="G5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INFO]]))),G5928)</f>
        <v>141</v>
      </c>
    </row>
    <row r="5930" spans="1:7" x14ac:dyDescent="0.25">
      <c r="A5930" s="4" t="s">
        <v>6668</v>
      </c>
      <c r="B5930" s="5">
        <v>335694425435</v>
      </c>
      <c r="C5930" s="4" t="s">
        <v>14691</v>
      </c>
      <c r="D5930" s="4" t="s">
        <v>1099</v>
      </c>
      <c r="E5930" s="6" t="s">
        <v>2081</v>
      </c>
      <c r="F5930" s="5">
        <f>decoded[[#This Row],[FRT_DEC]]-B5929</f>
        <v>34</v>
      </c>
      <c r="G5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INFO]]))),G5929)</f>
        <v>141</v>
      </c>
    </row>
    <row r="5931" spans="1:7" x14ac:dyDescent="0.25">
      <c r="A5931" s="4" t="s">
        <v>6669</v>
      </c>
      <c r="B5931" s="5">
        <v>335694425437</v>
      </c>
      <c r="C5931" s="4" t="s">
        <v>14692</v>
      </c>
      <c r="D5931" s="4" t="s">
        <v>1099</v>
      </c>
      <c r="E5931" s="6" t="s">
        <v>2089</v>
      </c>
      <c r="F5931" s="5">
        <f>decoded[[#This Row],[FRT_DEC]]-B5930</f>
        <v>2</v>
      </c>
      <c r="G5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INFO]]))),G5930)</f>
        <v>141</v>
      </c>
    </row>
    <row r="5932" spans="1:7" x14ac:dyDescent="0.25">
      <c r="A5932" s="4" t="s">
        <v>6670</v>
      </c>
      <c r="B5932" s="5">
        <v>335694425446</v>
      </c>
      <c r="C5932" s="4" t="s">
        <v>14693</v>
      </c>
      <c r="D5932" s="4" t="s">
        <v>72</v>
      </c>
      <c r="E5932" s="6" t="s">
        <v>2090</v>
      </c>
      <c r="F5932" s="5">
        <f>decoded[[#This Row],[FRT_DEC]]-B5931</f>
        <v>9</v>
      </c>
      <c r="G5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INFO]]))),G5931)</f>
        <v>141</v>
      </c>
    </row>
    <row r="5933" spans="1:7" x14ac:dyDescent="0.25">
      <c r="A5933" s="4" t="s">
        <v>6671</v>
      </c>
      <c r="B5933" s="5">
        <v>335694425460</v>
      </c>
      <c r="C5933" s="4" t="s">
        <v>14694</v>
      </c>
      <c r="D5933" s="4" t="s">
        <v>6</v>
      </c>
      <c r="E5933" s="6" t="s">
        <v>14695</v>
      </c>
      <c r="F5933" s="5">
        <f>decoded[[#This Row],[FRT_DEC]]-B5932</f>
        <v>14</v>
      </c>
      <c r="G5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INFO]]))),G5932)</f>
        <v>142</v>
      </c>
    </row>
    <row r="5934" spans="1:7" x14ac:dyDescent="0.25">
      <c r="A5934" s="4" t="s">
        <v>6672</v>
      </c>
      <c r="B5934" s="5">
        <v>335694425485</v>
      </c>
      <c r="C5934" s="4" t="s">
        <v>14696</v>
      </c>
      <c r="D5934" s="4" t="s">
        <v>72</v>
      </c>
      <c r="E5934" s="6" t="s">
        <v>2092</v>
      </c>
      <c r="F5934" s="5">
        <f>decoded[[#This Row],[FRT_DEC]]-B5933</f>
        <v>25</v>
      </c>
      <c r="G5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INFO]]))),G5933)</f>
        <v>142</v>
      </c>
    </row>
    <row r="5935" spans="1:7" x14ac:dyDescent="0.25">
      <c r="A5935" s="4" t="s">
        <v>6673</v>
      </c>
      <c r="B5935" s="5">
        <v>335694425509</v>
      </c>
      <c r="C5935" s="4" t="s">
        <v>14697</v>
      </c>
      <c r="D5935" s="4" t="s">
        <v>3671</v>
      </c>
      <c r="E5935" s="6" t="s">
        <v>14698</v>
      </c>
      <c r="F5935" s="5">
        <f>decoded[[#This Row],[FRT_DEC]]-B5934</f>
        <v>24</v>
      </c>
      <c r="G5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INFO]]))),G5934)</f>
        <v>142</v>
      </c>
    </row>
    <row r="5936" spans="1:7" x14ac:dyDescent="0.25">
      <c r="A5936" s="4" t="s">
        <v>6674</v>
      </c>
      <c r="B5936" s="5">
        <v>335694425511</v>
      </c>
      <c r="C5936" s="4" t="s">
        <v>14699</v>
      </c>
      <c r="D5936" s="4" t="s">
        <v>3671</v>
      </c>
      <c r="E5936" s="6" t="s">
        <v>7881</v>
      </c>
      <c r="F5936" s="5">
        <f>decoded[[#This Row],[FRT_DEC]]-B5935</f>
        <v>2</v>
      </c>
      <c r="G5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INFO]]))),G5935)</f>
        <v>142</v>
      </c>
    </row>
    <row r="5937" spans="1:7" x14ac:dyDescent="0.25">
      <c r="A5937" s="4" t="s">
        <v>6675</v>
      </c>
      <c r="B5937" s="5">
        <v>335694426423</v>
      </c>
      <c r="C5937" s="4" t="s">
        <v>14700</v>
      </c>
      <c r="D5937" s="4" t="s">
        <v>249</v>
      </c>
      <c r="E5937" s="6" t="s">
        <v>3956</v>
      </c>
      <c r="F5937" s="5">
        <f>decoded[[#This Row],[FRT_DEC]]-B5936</f>
        <v>912</v>
      </c>
      <c r="G5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INFO]]))),G5936)</f>
        <v>142</v>
      </c>
    </row>
    <row r="5938" spans="1:7" x14ac:dyDescent="0.25">
      <c r="A5938" s="4" t="s">
        <v>6676</v>
      </c>
      <c r="B5938" s="5">
        <v>335694426428</v>
      </c>
      <c r="C5938" s="4" t="s">
        <v>14701</v>
      </c>
      <c r="D5938" s="4" t="s">
        <v>7938</v>
      </c>
      <c r="E5938" s="6" t="s">
        <v>7998</v>
      </c>
      <c r="F5938" s="5">
        <f>decoded[[#This Row],[FRT_DEC]]-B5937</f>
        <v>5</v>
      </c>
      <c r="G5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INFO]]))),G5937)</f>
        <v>142</v>
      </c>
    </row>
    <row r="5939" spans="1:7" x14ac:dyDescent="0.25">
      <c r="A5939" s="4" t="s">
        <v>6677</v>
      </c>
      <c r="B5939" s="5">
        <v>335694430056</v>
      </c>
      <c r="C5939" s="4" t="s">
        <v>14702</v>
      </c>
      <c r="D5939" s="4" t="s">
        <v>5</v>
      </c>
      <c r="E5939" s="6" t="s">
        <v>14703</v>
      </c>
      <c r="F5939" s="5">
        <f>decoded[[#This Row],[FRT_DEC]]-B5938</f>
        <v>3628</v>
      </c>
      <c r="G5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INFO]]))),G5938)</f>
        <v>142</v>
      </c>
    </row>
    <row r="5940" spans="1:7" x14ac:dyDescent="0.25">
      <c r="A5940" s="4" t="s">
        <v>6678</v>
      </c>
      <c r="B5940" s="5">
        <v>335694430058</v>
      </c>
      <c r="C5940" s="4" t="s">
        <v>14704</v>
      </c>
      <c r="D5940" s="4" t="s">
        <v>5</v>
      </c>
      <c r="E5940" s="6" t="s">
        <v>7877</v>
      </c>
      <c r="F5940" s="5">
        <f>decoded[[#This Row],[FRT_DEC]]-B5939</f>
        <v>2</v>
      </c>
      <c r="G5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INFO]]))),G5939)</f>
        <v>142</v>
      </c>
    </row>
    <row r="5941" spans="1:7" x14ac:dyDescent="0.25">
      <c r="A5941" s="4" t="s">
        <v>6679</v>
      </c>
      <c r="B5941" s="5">
        <v>335694430060</v>
      </c>
      <c r="C5941" s="4" t="s">
        <v>14705</v>
      </c>
      <c r="D5941" s="4" t="s">
        <v>3686</v>
      </c>
      <c r="E5941" s="6" t="s">
        <v>14706</v>
      </c>
      <c r="F5941" s="5">
        <f>decoded[[#This Row],[FRT_DEC]]-B5940</f>
        <v>2</v>
      </c>
      <c r="G5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INFO]]))),G5940)</f>
        <v>142</v>
      </c>
    </row>
    <row r="5942" spans="1:7" x14ac:dyDescent="0.25">
      <c r="A5942" s="4" t="s">
        <v>6680</v>
      </c>
      <c r="B5942" s="5">
        <v>335694430064</v>
      </c>
      <c r="C5942" s="4" t="s">
        <v>14707</v>
      </c>
      <c r="D5942" s="4" t="s">
        <v>3686</v>
      </c>
      <c r="E5942" s="6" t="s">
        <v>7878</v>
      </c>
      <c r="F5942" s="5">
        <f>decoded[[#This Row],[FRT_DEC]]-B5941</f>
        <v>4</v>
      </c>
      <c r="G5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INFO]]))),G5941)</f>
        <v>142</v>
      </c>
    </row>
    <row r="5943" spans="1:7" x14ac:dyDescent="0.25">
      <c r="A5943" s="4" t="s">
        <v>6681</v>
      </c>
      <c r="B5943" s="5">
        <v>335694430072</v>
      </c>
      <c r="C5943" s="4" t="s">
        <v>14708</v>
      </c>
      <c r="D5943" s="4" t="s">
        <v>7842</v>
      </c>
      <c r="E5943" s="6" t="s">
        <v>8006</v>
      </c>
      <c r="F5943" s="5">
        <f>decoded[[#This Row],[FRT_DEC]]-B5942</f>
        <v>8</v>
      </c>
      <c r="G5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INFO]]))),G5942)</f>
        <v>142</v>
      </c>
    </row>
    <row r="5944" spans="1:7" x14ac:dyDescent="0.25">
      <c r="A5944" s="4" t="s">
        <v>6682</v>
      </c>
      <c r="B5944" s="5">
        <v>335694430082</v>
      </c>
      <c r="C5944" s="4" t="s">
        <v>14709</v>
      </c>
      <c r="D5944" s="4" t="s">
        <v>241</v>
      </c>
      <c r="E5944" s="6" t="s">
        <v>2110</v>
      </c>
      <c r="F5944" s="5">
        <f>decoded[[#This Row],[FRT_DEC]]-B5943</f>
        <v>10</v>
      </c>
      <c r="G5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INFO]]))),G5943)</f>
        <v>142</v>
      </c>
    </row>
    <row r="5945" spans="1:7" x14ac:dyDescent="0.25">
      <c r="A5945" s="4" t="s">
        <v>6683</v>
      </c>
      <c r="B5945" s="5">
        <v>335694430085</v>
      </c>
      <c r="C5945" s="4" t="s">
        <v>14710</v>
      </c>
      <c r="D5945" s="4" t="s">
        <v>243</v>
      </c>
      <c r="E5945" s="6" t="s">
        <v>3984</v>
      </c>
      <c r="F5945" s="5">
        <f>decoded[[#This Row],[FRT_DEC]]-B5944</f>
        <v>3</v>
      </c>
      <c r="G5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INFO]]))),G5944)</f>
        <v>142</v>
      </c>
    </row>
    <row r="5946" spans="1:7" x14ac:dyDescent="0.25">
      <c r="A5946" s="4" t="s">
        <v>6684</v>
      </c>
      <c r="B5946" s="5">
        <v>335694430090</v>
      </c>
      <c r="C5946" s="4" t="s">
        <v>14711</v>
      </c>
      <c r="D5946" s="4" t="s">
        <v>1099</v>
      </c>
      <c r="E5946" s="6" t="s">
        <v>2093</v>
      </c>
      <c r="F5946" s="5">
        <f>decoded[[#This Row],[FRT_DEC]]-B5945</f>
        <v>5</v>
      </c>
      <c r="G5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INFO]]))),G5945)</f>
        <v>142</v>
      </c>
    </row>
    <row r="5947" spans="1:7" x14ac:dyDescent="0.25">
      <c r="A5947" s="4" t="s">
        <v>6685</v>
      </c>
      <c r="B5947" s="5">
        <v>335694430095</v>
      </c>
      <c r="C5947" s="4" t="s">
        <v>14712</v>
      </c>
      <c r="D5947" s="4" t="s">
        <v>72</v>
      </c>
      <c r="E5947" s="6" t="s">
        <v>2094</v>
      </c>
      <c r="F5947" s="5">
        <f>decoded[[#This Row],[FRT_DEC]]-B5946</f>
        <v>5</v>
      </c>
      <c r="G5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INFO]]))),G5946)</f>
        <v>142</v>
      </c>
    </row>
    <row r="5948" spans="1:7" x14ac:dyDescent="0.25">
      <c r="A5948" s="4" t="s">
        <v>6686</v>
      </c>
      <c r="B5948" s="5">
        <v>335694430101</v>
      </c>
      <c r="C5948" s="4" t="s">
        <v>14713</v>
      </c>
      <c r="D5948" s="4" t="s">
        <v>72</v>
      </c>
      <c r="E5948" s="6" t="s">
        <v>2095</v>
      </c>
      <c r="F5948" s="5">
        <f>decoded[[#This Row],[FRT_DEC]]-B5947</f>
        <v>6</v>
      </c>
      <c r="G5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INFO]]))),G5947)</f>
        <v>142</v>
      </c>
    </row>
    <row r="5949" spans="1:7" x14ac:dyDescent="0.25">
      <c r="A5949" s="4" t="s">
        <v>6687</v>
      </c>
      <c r="B5949" s="5">
        <v>335694430114</v>
      </c>
      <c r="C5949" s="4" t="s">
        <v>14714</v>
      </c>
      <c r="D5949" s="4" t="s">
        <v>246</v>
      </c>
      <c r="E5949" s="6" t="s">
        <v>14715</v>
      </c>
      <c r="F5949" s="5">
        <f>decoded[[#This Row],[FRT_DEC]]-B5948</f>
        <v>13</v>
      </c>
      <c r="G5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INFO]]))),G5948)</f>
        <v>142</v>
      </c>
    </row>
    <row r="5950" spans="1:7" x14ac:dyDescent="0.25">
      <c r="A5950" s="4" t="s">
        <v>6688</v>
      </c>
      <c r="B5950" s="5">
        <v>335694430118</v>
      </c>
      <c r="C5950" s="4" t="s">
        <v>14716</v>
      </c>
      <c r="D5950" s="4" t="s">
        <v>7938</v>
      </c>
      <c r="E5950" s="6" t="s">
        <v>8012</v>
      </c>
      <c r="F5950" s="5">
        <f>decoded[[#This Row],[FRT_DEC]]-B5949</f>
        <v>4</v>
      </c>
      <c r="G5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INFO]]))),G5949)</f>
        <v>142</v>
      </c>
    </row>
    <row r="5951" spans="1:7" x14ac:dyDescent="0.25">
      <c r="A5951" s="4" t="s">
        <v>6689</v>
      </c>
      <c r="B5951" s="5">
        <v>335694430511</v>
      </c>
      <c r="C5951" s="4" t="s">
        <v>14717</v>
      </c>
      <c r="D5951" s="4" t="s">
        <v>7842</v>
      </c>
      <c r="E5951" s="6" t="s">
        <v>8130</v>
      </c>
      <c r="F5951" s="5">
        <f>decoded[[#This Row],[FRT_DEC]]-B5950</f>
        <v>393</v>
      </c>
      <c r="G5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INFO]]))),G5950)</f>
        <v>142</v>
      </c>
    </row>
    <row r="5952" spans="1:7" x14ac:dyDescent="0.25">
      <c r="A5952" s="4" t="s">
        <v>6690</v>
      </c>
      <c r="B5952" s="5">
        <v>335694430518</v>
      </c>
      <c r="C5952" s="4" t="s">
        <v>14718</v>
      </c>
      <c r="D5952" s="4" t="s">
        <v>1099</v>
      </c>
      <c r="E5952" s="6" t="s">
        <v>2096</v>
      </c>
      <c r="F5952" s="5">
        <f>decoded[[#This Row],[FRT_DEC]]-B5951</f>
        <v>7</v>
      </c>
      <c r="G5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INFO]]))),G5951)</f>
        <v>142</v>
      </c>
    </row>
    <row r="5953" spans="1:7" x14ac:dyDescent="0.25">
      <c r="A5953" s="4" t="s">
        <v>6691</v>
      </c>
      <c r="B5953" s="5">
        <v>335694430523</v>
      </c>
      <c r="C5953" s="4" t="s">
        <v>14719</v>
      </c>
      <c r="D5953" s="4" t="s">
        <v>72</v>
      </c>
      <c r="E5953" s="6" t="s">
        <v>2097</v>
      </c>
      <c r="F5953" s="5">
        <f>decoded[[#This Row],[FRT_DEC]]-B5952</f>
        <v>5</v>
      </c>
      <c r="G5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INFO]]))),G5952)</f>
        <v>142</v>
      </c>
    </row>
    <row r="5954" spans="1:7" x14ac:dyDescent="0.25">
      <c r="A5954" s="4" t="s">
        <v>6692</v>
      </c>
      <c r="B5954" s="5">
        <v>335694430535</v>
      </c>
      <c r="C5954" s="4" t="s">
        <v>14720</v>
      </c>
      <c r="D5954" s="4" t="s">
        <v>3672</v>
      </c>
      <c r="E5954" s="6" t="s">
        <v>3993</v>
      </c>
      <c r="F5954" s="5">
        <f>decoded[[#This Row],[FRT_DEC]]-B5953</f>
        <v>12</v>
      </c>
      <c r="G5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INFO]]))),G5953)</f>
        <v>142</v>
      </c>
    </row>
    <row r="5955" spans="1:7" x14ac:dyDescent="0.25">
      <c r="A5955" s="4" t="s">
        <v>6693</v>
      </c>
      <c r="B5955" s="5">
        <v>335694431284</v>
      </c>
      <c r="C5955" s="4" t="s">
        <v>14721</v>
      </c>
      <c r="D5955" s="4" t="s">
        <v>262</v>
      </c>
      <c r="E5955" s="6" t="s">
        <v>3994</v>
      </c>
      <c r="F5955" s="5">
        <f>decoded[[#This Row],[FRT_DEC]]-B5954</f>
        <v>749</v>
      </c>
      <c r="G5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INFO]]))),G5954)</f>
        <v>142</v>
      </c>
    </row>
    <row r="5956" spans="1:7" x14ac:dyDescent="0.25">
      <c r="A5956" s="4" t="s">
        <v>6694</v>
      </c>
      <c r="B5956" s="5">
        <v>335694431290</v>
      </c>
      <c r="C5956" s="4" t="s">
        <v>14722</v>
      </c>
      <c r="D5956" s="4" t="s">
        <v>7938</v>
      </c>
      <c r="E5956" s="6" t="s">
        <v>8136</v>
      </c>
      <c r="F5956" s="5">
        <f>decoded[[#This Row],[FRT_DEC]]-B5955</f>
        <v>6</v>
      </c>
      <c r="G5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INFO]]))),G5955)</f>
        <v>142</v>
      </c>
    </row>
    <row r="5957" spans="1:7" x14ac:dyDescent="0.25">
      <c r="A5957" s="4" t="s">
        <v>6695</v>
      </c>
      <c r="B5957" s="5">
        <v>335694432635</v>
      </c>
      <c r="C5957" s="4" t="s">
        <v>14723</v>
      </c>
      <c r="D5957" s="4" t="s">
        <v>84</v>
      </c>
      <c r="E5957" s="6" t="s">
        <v>3977</v>
      </c>
      <c r="F5957" s="5">
        <f>decoded[[#This Row],[FRT_DEC]]-B5956</f>
        <v>1345</v>
      </c>
      <c r="G5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INFO]]))),G5956)</f>
        <v>142</v>
      </c>
    </row>
    <row r="5958" spans="1:7" x14ac:dyDescent="0.25">
      <c r="A5958" s="4" t="s">
        <v>6696</v>
      </c>
      <c r="B5958" s="5">
        <v>335694432638</v>
      </c>
      <c r="C5958" s="4" t="s">
        <v>14724</v>
      </c>
      <c r="D5958" s="4" t="s">
        <v>3684</v>
      </c>
      <c r="E5958" s="6" t="s">
        <v>14725</v>
      </c>
      <c r="F5958" s="5">
        <f>decoded[[#This Row],[FRT_DEC]]-B5957</f>
        <v>3</v>
      </c>
      <c r="G5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INFO]]))),G5957)</f>
        <v>142</v>
      </c>
    </row>
    <row r="5959" spans="1:7" x14ac:dyDescent="0.25">
      <c r="A5959" s="4" t="s">
        <v>6697</v>
      </c>
      <c r="B5959" s="5">
        <v>335694432644</v>
      </c>
      <c r="C5959" s="4" t="s">
        <v>14726</v>
      </c>
      <c r="D5959" s="4" t="s">
        <v>3684</v>
      </c>
      <c r="E5959" s="6" t="s">
        <v>7879</v>
      </c>
      <c r="F5959" s="5">
        <f>decoded[[#This Row],[FRT_DEC]]-B5958</f>
        <v>6</v>
      </c>
      <c r="G5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INFO]]))),G5958)</f>
        <v>142</v>
      </c>
    </row>
    <row r="5960" spans="1:7" x14ac:dyDescent="0.25">
      <c r="A5960" s="4" t="s">
        <v>6698</v>
      </c>
      <c r="B5960" s="5">
        <v>335694432663</v>
      </c>
      <c r="C5960" s="4" t="s">
        <v>14727</v>
      </c>
      <c r="D5960" s="4" t="s">
        <v>85</v>
      </c>
      <c r="E5960" s="6" t="s">
        <v>263</v>
      </c>
      <c r="F5960" s="5">
        <f>decoded[[#This Row],[FRT_DEC]]-B5959</f>
        <v>19</v>
      </c>
      <c r="G5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INFO]]))),G5959)</f>
        <v>142</v>
      </c>
    </row>
    <row r="5961" spans="1:7" x14ac:dyDescent="0.25">
      <c r="A5961" s="4" t="s">
        <v>6699</v>
      </c>
      <c r="B5961" s="5">
        <v>335694432802</v>
      </c>
      <c r="C5961" s="4" t="s">
        <v>14728</v>
      </c>
      <c r="D5961" s="4" t="s">
        <v>87</v>
      </c>
      <c r="E5961" s="6" t="s">
        <v>3695</v>
      </c>
      <c r="F5961" s="5">
        <f>decoded[[#This Row],[FRT_DEC]]-B5960</f>
        <v>139</v>
      </c>
      <c r="G5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INFO]]))),G5960)</f>
        <v>142</v>
      </c>
    </row>
    <row r="5962" spans="1:7" x14ac:dyDescent="0.25">
      <c r="A5962" s="4" t="s">
        <v>6700</v>
      </c>
      <c r="B5962" s="5">
        <v>335694432970</v>
      </c>
      <c r="C5962" s="4" t="s">
        <v>14729</v>
      </c>
      <c r="D5962" s="4" t="s">
        <v>43</v>
      </c>
      <c r="E5962" s="6" t="s">
        <v>4005</v>
      </c>
      <c r="F5962" s="5">
        <f>decoded[[#This Row],[FRT_DEC]]-B5961</f>
        <v>168</v>
      </c>
      <c r="G5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INFO]]))),G5961)</f>
        <v>142</v>
      </c>
    </row>
    <row r="5963" spans="1:7" x14ac:dyDescent="0.25">
      <c r="A5963" s="4" t="s">
        <v>6701</v>
      </c>
      <c r="B5963" s="5">
        <v>335694432974</v>
      </c>
      <c r="C5963" s="4" t="s">
        <v>14730</v>
      </c>
      <c r="D5963" s="4" t="s">
        <v>3685</v>
      </c>
      <c r="E5963" s="6" t="s">
        <v>14731</v>
      </c>
      <c r="F5963" s="5">
        <f>decoded[[#This Row],[FRT_DEC]]-B5962</f>
        <v>4</v>
      </c>
      <c r="G5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INFO]]))),G5962)</f>
        <v>142</v>
      </c>
    </row>
    <row r="5964" spans="1:7" x14ac:dyDescent="0.25">
      <c r="A5964" s="4" t="s">
        <v>6702</v>
      </c>
      <c r="B5964" s="5">
        <v>335694432976</v>
      </c>
      <c r="C5964" s="4" t="s">
        <v>14732</v>
      </c>
      <c r="D5964" s="4" t="s">
        <v>3685</v>
      </c>
      <c r="E5964" s="6" t="s">
        <v>7880</v>
      </c>
      <c r="F5964" s="5">
        <f>decoded[[#This Row],[FRT_DEC]]-B5963</f>
        <v>2</v>
      </c>
      <c r="G5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INFO]]))),G5963)</f>
        <v>142</v>
      </c>
    </row>
    <row r="5965" spans="1:7" x14ac:dyDescent="0.25">
      <c r="A5965" s="4" t="s">
        <v>6703</v>
      </c>
      <c r="B5965" s="5">
        <v>335694432991</v>
      </c>
      <c r="C5965" s="4" t="s">
        <v>14733</v>
      </c>
      <c r="D5965" s="4" t="s">
        <v>7842</v>
      </c>
      <c r="E5965" s="6" t="s">
        <v>7845</v>
      </c>
      <c r="F5965" s="5">
        <f>decoded[[#This Row],[FRT_DEC]]-B5964</f>
        <v>15</v>
      </c>
      <c r="G5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INFO]]))),G5964)</f>
        <v>142</v>
      </c>
    </row>
    <row r="5966" spans="1:7" x14ac:dyDescent="0.25">
      <c r="A5966" s="4" t="s">
        <v>6704</v>
      </c>
      <c r="B5966" s="5">
        <v>335694432998</v>
      </c>
      <c r="C5966" s="4" t="s">
        <v>14734</v>
      </c>
      <c r="D5966" s="4" t="s">
        <v>7938</v>
      </c>
      <c r="E5966" s="6" t="s">
        <v>8149</v>
      </c>
      <c r="F5966" s="5">
        <f>decoded[[#This Row],[FRT_DEC]]-B5965</f>
        <v>7</v>
      </c>
      <c r="G5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INFO]]))),G5965)</f>
        <v>142</v>
      </c>
    </row>
    <row r="5967" spans="1:7" x14ac:dyDescent="0.25">
      <c r="A5967" s="4" t="s">
        <v>6705</v>
      </c>
      <c r="B5967" s="5">
        <v>335694433002</v>
      </c>
      <c r="C5967" s="4" t="s">
        <v>14735</v>
      </c>
      <c r="D5967" s="4" t="s">
        <v>7842</v>
      </c>
      <c r="E5967" s="6" t="s">
        <v>8151</v>
      </c>
      <c r="F5967" s="5">
        <f>decoded[[#This Row],[FRT_DEC]]-B5966</f>
        <v>4</v>
      </c>
      <c r="G5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INFO]]))),G5966)</f>
        <v>142</v>
      </c>
    </row>
    <row r="5968" spans="1:7" x14ac:dyDescent="0.25">
      <c r="A5968" s="4" t="s">
        <v>6706</v>
      </c>
      <c r="B5968" s="5">
        <v>335694433014</v>
      </c>
      <c r="C5968" s="4" t="s">
        <v>14736</v>
      </c>
      <c r="D5968" s="4" t="s">
        <v>1099</v>
      </c>
      <c r="E5968" s="6" t="s">
        <v>2098</v>
      </c>
      <c r="F5968" s="5">
        <f>decoded[[#This Row],[FRT_DEC]]-B5967</f>
        <v>12</v>
      </c>
      <c r="G5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INFO]]))),G5967)</f>
        <v>142</v>
      </c>
    </row>
    <row r="5969" spans="1:7" x14ac:dyDescent="0.25">
      <c r="A5969" s="4" t="s">
        <v>6707</v>
      </c>
      <c r="B5969" s="5">
        <v>335694433019</v>
      </c>
      <c r="C5969" s="4" t="s">
        <v>14737</v>
      </c>
      <c r="D5969" s="4" t="s">
        <v>72</v>
      </c>
      <c r="E5969" s="6" t="s">
        <v>2099</v>
      </c>
      <c r="F5969" s="5">
        <f>decoded[[#This Row],[FRT_DEC]]-B5968</f>
        <v>5</v>
      </c>
      <c r="G5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INFO]]))),G5968)</f>
        <v>142</v>
      </c>
    </row>
    <row r="5970" spans="1:7" x14ac:dyDescent="0.25">
      <c r="A5970" s="4" t="s">
        <v>6708</v>
      </c>
      <c r="B5970" s="5">
        <v>335694433051</v>
      </c>
      <c r="C5970" s="4" t="s">
        <v>14738</v>
      </c>
      <c r="D5970" s="4" t="s">
        <v>1099</v>
      </c>
      <c r="E5970" s="6" t="s">
        <v>2100</v>
      </c>
      <c r="F5970" s="5">
        <f>decoded[[#This Row],[FRT_DEC]]-B5969</f>
        <v>32</v>
      </c>
      <c r="G5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INFO]]))),G5969)</f>
        <v>142</v>
      </c>
    </row>
    <row r="5971" spans="1:7" x14ac:dyDescent="0.25">
      <c r="A5971" s="4" t="s">
        <v>6709</v>
      </c>
      <c r="B5971" s="5">
        <v>335694433056</v>
      </c>
      <c r="C5971" s="4" t="s">
        <v>14739</v>
      </c>
      <c r="D5971" s="4" t="s">
        <v>72</v>
      </c>
      <c r="E5971" s="6" t="s">
        <v>2101</v>
      </c>
      <c r="F5971" s="5">
        <f>decoded[[#This Row],[FRT_DEC]]-B5970</f>
        <v>5</v>
      </c>
      <c r="G5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INFO]]))),G5970)</f>
        <v>142</v>
      </c>
    </row>
    <row r="5972" spans="1:7" x14ac:dyDescent="0.25">
      <c r="A5972" s="4" t="s">
        <v>6710</v>
      </c>
      <c r="B5972" s="5">
        <v>335694433078</v>
      </c>
      <c r="C5972" s="4" t="s">
        <v>14740</v>
      </c>
      <c r="D5972" s="4" t="s">
        <v>1099</v>
      </c>
      <c r="E5972" s="6" t="s">
        <v>2102</v>
      </c>
      <c r="F5972" s="5">
        <f>decoded[[#This Row],[FRT_DEC]]-B5971</f>
        <v>22</v>
      </c>
      <c r="G5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INFO]]))),G5971)</f>
        <v>142</v>
      </c>
    </row>
    <row r="5973" spans="1:7" x14ac:dyDescent="0.25">
      <c r="A5973" s="4" t="s">
        <v>6711</v>
      </c>
      <c r="B5973" s="5">
        <v>335694433083</v>
      </c>
      <c r="C5973" s="4" t="s">
        <v>14741</v>
      </c>
      <c r="D5973" s="4" t="s">
        <v>72</v>
      </c>
      <c r="E5973" s="6" t="s">
        <v>2103</v>
      </c>
      <c r="F5973" s="5">
        <f>decoded[[#This Row],[FRT_DEC]]-B5972</f>
        <v>5</v>
      </c>
      <c r="G5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INFO]]))),G5972)</f>
        <v>142</v>
      </c>
    </row>
    <row r="5974" spans="1:7" x14ac:dyDescent="0.25">
      <c r="A5974" s="4" t="s">
        <v>6712</v>
      </c>
      <c r="B5974" s="5">
        <v>335694433098</v>
      </c>
      <c r="C5974" s="4" t="s">
        <v>14742</v>
      </c>
      <c r="D5974" s="4" t="s">
        <v>40</v>
      </c>
      <c r="E5974" s="6" t="s">
        <v>2042</v>
      </c>
      <c r="F5974" s="5">
        <f>decoded[[#This Row],[FRT_DEC]]-B5973</f>
        <v>15</v>
      </c>
      <c r="G5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INFO]]))),G5973)</f>
        <v>142</v>
      </c>
    </row>
    <row r="5975" spans="1:7" x14ac:dyDescent="0.25">
      <c r="A5975" s="4" t="s">
        <v>6713</v>
      </c>
      <c r="B5975" s="5">
        <v>335694433102</v>
      </c>
      <c r="C5975" s="4" t="s">
        <v>14743</v>
      </c>
      <c r="D5975" s="4" t="s">
        <v>2043</v>
      </c>
      <c r="E5975" s="6" t="s">
        <v>14744</v>
      </c>
      <c r="F5975" s="5">
        <f>decoded[[#This Row],[FRT_DEC]]-B5974</f>
        <v>4</v>
      </c>
      <c r="G5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INFO]]))),G5974)</f>
        <v>142</v>
      </c>
    </row>
    <row r="5976" spans="1:7" ht="30" x14ac:dyDescent="0.25">
      <c r="A5976" s="4" t="s">
        <v>6714</v>
      </c>
      <c r="B5976" s="5">
        <v>335694433123</v>
      </c>
      <c r="C5976" s="4" t="s">
        <v>14745</v>
      </c>
      <c r="D5976" s="4" t="s">
        <v>241</v>
      </c>
      <c r="E5976" s="6" t="s">
        <v>2111</v>
      </c>
      <c r="F5976" s="5">
        <f>decoded[[#This Row],[FRT_DEC]]-B5975</f>
        <v>21</v>
      </c>
      <c r="G5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INFO]]))),G5975)</f>
        <v>142</v>
      </c>
    </row>
    <row r="5977" spans="1:7" x14ac:dyDescent="0.25">
      <c r="A5977" s="4" t="s">
        <v>6715</v>
      </c>
      <c r="B5977" s="5">
        <v>335694433127</v>
      </c>
      <c r="C5977" s="4" t="s">
        <v>14746</v>
      </c>
      <c r="D5977" s="4" t="s">
        <v>243</v>
      </c>
      <c r="E5977" s="6" t="s">
        <v>3939</v>
      </c>
      <c r="F5977" s="5">
        <f>decoded[[#This Row],[FRT_DEC]]-B5976</f>
        <v>4</v>
      </c>
      <c r="G5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INFO]]))),G5976)</f>
        <v>142</v>
      </c>
    </row>
    <row r="5978" spans="1:7" x14ac:dyDescent="0.25">
      <c r="A5978" s="4" t="s">
        <v>6716</v>
      </c>
      <c r="B5978" s="5">
        <v>335694433179</v>
      </c>
      <c r="C5978" s="4" t="s">
        <v>14747</v>
      </c>
      <c r="D5978" s="4" t="s">
        <v>40</v>
      </c>
      <c r="E5978" s="6" t="s">
        <v>44</v>
      </c>
      <c r="F5978" s="5">
        <f>decoded[[#This Row],[FRT_DEC]]-B5977</f>
        <v>52</v>
      </c>
      <c r="G5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INFO]]))),G5977)</f>
        <v>142</v>
      </c>
    </row>
    <row r="5979" spans="1:7" x14ac:dyDescent="0.25">
      <c r="A5979" s="4" t="s">
        <v>6717</v>
      </c>
      <c r="B5979" s="5">
        <v>335694433185</v>
      </c>
      <c r="C5979" s="4" t="s">
        <v>14748</v>
      </c>
      <c r="D5979" s="4" t="s">
        <v>246</v>
      </c>
      <c r="E5979" s="6" t="s">
        <v>14749</v>
      </c>
      <c r="F5979" s="5">
        <f>decoded[[#This Row],[FRT_DEC]]-B5978</f>
        <v>6</v>
      </c>
      <c r="G5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INFO]]))),G5978)</f>
        <v>142</v>
      </c>
    </row>
    <row r="5980" spans="1:7" x14ac:dyDescent="0.25">
      <c r="A5980" s="4" t="s">
        <v>6718</v>
      </c>
      <c r="B5980" s="5">
        <v>335694433192</v>
      </c>
      <c r="C5980" s="4" t="s">
        <v>14750</v>
      </c>
      <c r="D5980" s="4" t="s">
        <v>1099</v>
      </c>
      <c r="E5980" s="6" t="s">
        <v>2104</v>
      </c>
      <c r="F5980" s="5">
        <f>decoded[[#This Row],[FRT_DEC]]-B5979</f>
        <v>7</v>
      </c>
      <c r="G5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INFO]]))),G5979)</f>
        <v>142</v>
      </c>
    </row>
    <row r="5981" spans="1:7" x14ac:dyDescent="0.25">
      <c r="A5981" s="4" t="s">
        <v>6719</v>
      </c>
      <c r="B5981" s="5">
        <v>335694433197</v>
      </c>
      <c r="C5981" s="4" t="s">
        <v>14751</v>
      </c>
      <c r="D5981" s="4" t="s">
        <v>1099</v>
      </c>
      <c r="E5981" s="6" t="s">
        <v>2105</v>
      </c>
      <c r="F5981" s="5">
        <f>decoded[[#This Row],[FRT_DEC]]-B5980</f>
        <v>5</v>
      </c>
      <c r="G5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INFO]]))),G5980)</f>
        <v>142</v>
      </c>
    </row>
    <row r="5982" spans="1:7" x14ac:dyDescent="0.25">
      <c r="A5982" s="4" t="s">
        <v>6720</v>
      </c>
      <c r="B5982" s="5">
        <v>335694433209</v>
      </c>
      <c r="C5982" s="4" t="s">
        <v>14752</v>
      </c>
      <c r="D5982" s="4" t="s">
        <v>72</v>
      </c>
      <c r="E5982" s="6" t="s">
        <v>2092</v>
      </c>
      <c r="F5982" s="5">
        <f>decoded[[#This Row],[FRT_DEC]]-B5981</f>
        <v>12</v>
      </c>
      <c r="G5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INFO]]))),G5981)</f>
        <v>142</v>
      </c>
    </row>
    <row r="5983" spans="1:7" x14ac:dyDescent="0.25">
      <c r="A5983" s="4" t="s">
        <v>6721</v>
      </c>
      <c r="B5983" s="5">
        <v>335694433533</v>
      </c>
      <c r="C5983" s="4" t="s">
        <v>14753</v>
      </c>
      <c r="D5983" s="4" t="s">
        <v>2045</v>
      </c>
      <c r="E5983" s="6" t="s">
        <v>8267</v>
      </c>
      <c r="F5983" s="5">
        <f>decoded[[#This Row],[FRT_DEC]]-B5982</f>
        <v>324</v>
      </c>
      <c r="G5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INFO]]))),G5982)</f>
        <v>142</v>
      </c>
    </row>
    <row r="5984" spans="1:7" x14ac:dyDescent="0.25">
      <c r="A5984" s="4" t="s">
        <v>6722</v>
      </c>
      <c r="B5984" s="5">
        <v>335694433717</v>
      </c>
      <c r="C5984" s="4" t="s">
        <v>14754</v>
      </c>
      <c r="D5984" s="4" t="s">
        <v>249</v>
      </c>
      <c r="E5984" s="6" t="s">
        <v>7867</v>
      </c>
      <c r="F5984" s="5">
        <f>decoded[[#This Row],[FRT_DEC]]-B5983</f>
        <v>184</v>
      </c>
      <c r="G5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INFO]]))),G5983)</f>
        <v>142</v>
      </c>
    </row>
    <row r="5985" spans="1:7" x14ac:dyDescent="0.25">
      <c r="A5985" s="4" t="s">
        <v>6723</v>
      </c>
      <c r="B5985" s="5">
        <v>335694433735</v>
      </c>
      <c r="C5985" s="4" t="s">
        <v>14755</v>
      </c>
      <c r="D5985" s="4" t="s">
        <v>1099</v>
      </c>
      <c r="E5985" s="6" t="s">
        <v>2093</v>
      </c>
      <c r="F5985" s="5">
        <f>decoded[[#This Row],[FRT_DEC]]-B5984</f>
        <v>18</v>
      </c>
      <c r="G5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INFO]]))),G5984)</f>
        <v>142</v>
      </c>
    </row>
    <row r="5986" spans="1:7" x14ac:dyDescent="0.25">
      <c r="A5986" s="4" t="s">
        <v>6724</v>
      </c>
      <c r="B5986" s="5">
        <v>335694433741</v>
      </c>
      <c r="C5986" s="4" t="s">
        <v>14756</v>
      </c>
      <c r="D5986" s="4" t="s">
        <v>1099</v>
      </c>
      <c r="E5986" s="6" t="s">
        <v>2106</v>
      </c>
      <c r="F5986" s="5">
        <f>decoded[[#This Row],[FRT_DEC]]-B5985</f>
        <v>6</v>
      </c>
      <c r="G5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INFO]]))),G5985)</f>
        <v>142</v>
      </c>
    </row>
    <row r="5987" spans="1:7" x14ac:dyDescent="0.25">
      <c r="A5987" s="4" t="s">
        <v>6725</v>
      </c>
      <c r="B5987" s="5">
        <v>335694433753</v>
      </c>
      <c r="C5987" s="4" t="s">
        <v>14757</v>
      </c>
      <c r="D5987" s="4" t="s">
        <v>40</v>
      </c>
      <c r="E5987" s="6" t="s">
        <v>328</v>
      </c>
      <c r="F5987" s="5">
        <f>decoded[[#This Row],[FRT_DEC]]-B5986</f>
        <v>12</v>
      </c>
      <c r="G5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INFO]]))),G5986)</f>
        <v>142</v>
      </c>
    </row>
    <row r="5988" spans="1:7" x14ac:dyDescent="0.25">
      <c r="A5988" s="4" t="s">
        <v>6726</v>
      </c>
      <c r="B5988" s="5">
        <v>335694433758</v>
      </c>
      <c r="C5988" s="4" t="s">
        <v>14758</v>
      </c>
      <c r="D5988" s="4" t="s">
        <v>330</v>
      </c>
      <c r="E5988" s="6" t="s">
        <v>14759</v>
      </c>
      <c r="F5988" s="5">
        <f>decoded[[#This Row],[FRT_DEC]]-B5987</f>
        <v>5</v>
      </c>
      <c r="G5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INFO]]))),G5987)</f>
        <v>142</v>
      </c>
    </row>
    <row r="5989" spans="1:7" x14ac:dyDescent="0.25">
      <c r="A5989" s="4" t="s">
        <v>6727</v>
      </c>
      <c r="B5989" s="5">
        <v>335694433779</v>
      </c>
      <c r="C5989" s="4" t="s">
        <v>14760</v>
      </c>
      <c r="D5989" s="4" t="s">
        <v>40</v>
      </c>
      <c r="E5989" s="6" t="s">
        <v>724</v>
      </c>
      <c r="F5989" s="5">
        <f>decoded[[#This Row],[FRT_DEC]]-B5988</f>
        <v>21</v>
      </c>
      <c r="G5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INFO]]))),G5988)</f>
        <v>142</v>
      </c>
    </row>
    <row r="5990" spans="1:7" x14ac:dyDescent="0.25">
      <c r="A5990" s="4" t="s">
        <v>6728</v>
      </c>
      <c r="B5990" s="5">
        <v>335694433791</v>
      </c>
      <c r="C5990" s="4" t="s">
        <v>14761</v>
      </c>
      <c r="D5990" s="4" t="s">
        <v>40</v>
      </c>
      <c r="E5990" s="6" t="s">
        <v>45</v>
      </c>
      <c r="F5990" s="5">
        <f>decoded[[#This Row],[FRT_DEC]]-B5989</f>
        <v>12</v>
      </c>
      <c r="G5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INFO]]))),G5989)</f>
        <v>142</v>
      </c>
    </row>
    <row r="5991" spans="1:7" x14ac:dyDescent="0.25">
      <c r="A5991" s="4" t="s">
        <v>6729</v>
      </c>
      <c r="B5991" s="5">
        <v>335694433803</v>
      </c>
      <c r="C5991" s="4" t="s">
        <v>14762</v>
      </c>
      <c r="D5991" s="4" t="s">
        <v>46</v>
      </c>
      <c r="E5991" s="6" t="s">
        <v>6961</v>
      </c>
      <c r="F5991" s="5">
        <f>decoded[[#This Row],[FRT_DEC]]-B5990</f>
        <v>12</v>
      </c>
      <c r="G5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INFO]]))),G5990)</f>
        <v>142</v>
      </c>
    </row>
    <row r="5992" spans="1:7" x14ac:dyDescent="0.25">
      <c r="A5992" s="4" t="s">
        <v>6730</v>
      </c>
      <c r="B5992" s="5">
        <v>335694433809</v>
      </c>
      <c r="C5992" s="4" t="s">
        <v>14763</v>
      </c>
      <c r="D5992" s="4" t="s">
        <v>72</v>
      </c>
      <c r="E5992" s="6" t="s">
        <v>3683</v>
      </c>
      <c r="F5992" s="5">
        <f>decoded[[#This Row],[FRT_DEC]]-B5991</f>
        <v>6</v>
      </c>
      <c r="G5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INFO]]))),G5991)</f>
        <v>142</v>
      </c>
    </row>
    <row r="5993" spans="1:7" x14ac:dyDescent="0.25">
      <c r="A5993" s="4" t="s">
        <v>6731</v>
      </c>
      <c r="B5993" s="5">
        <v>335694433814</v>
      </c>
      <c r="C5993" s="4" t="s">
        <v>14764</v>
      </c>
      <c r="D5993" s="4" t="s">
        <v>72</v>
      </c>
      <c r="E5993" s="6" t="s">
        <v>2088</v>
      </c>
      <c r="F5993" s="5">
        <f>decoded[[#This Row],[FRT_DEC]]-B5992</f>
        <v>5</v>
      </c>
      <c r="G5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INFO]]))),G5992)</f>
        <v>142</v>
      </c>
    </row>
    <row r="5994" spans="1:7" x14ac:dyDescent="0.25">
      <c r="A5994" s="4" t="s">
        <v>6732</v>
      </c>
      <c r="B5994" s="5">
        <v>335694433829</v>
      </c>
      <c r="C5994" s="4" t="s">
        <v>14765</v>
      </c>
      <c r="D5994" s="4" t="s">
        <v>72</v>
      </c>
      <c r="E5994" s="6" t="s">
        <v>2107</v>
      </c>
      <c r="F5994" s="5">
        <f>decoded[[#This Row],[FRT_DEC]]-B5993</f>
        <v>15</v>
      </c>
      <c r="G5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INFO]]))),G5993)</f>
        <v>142</v>
      </c>
    </row>
    <row r="5995" spans="1:7" x14ac:dyDescent="0.25">
      <c r="A5995" s="4" t="s">
        <v>6733</v>
      </c>
      <c r="B5995" s="5">
        <v>335694434582</v>
      </c>
      <c r="C5995" s="4" t="s">
        <v>14766</v>
      </c>
      <c r="D5995" s="4" t="s">
        <v>7938</v>
      </c>
      <c r="E5995" s="6" t="s">
        <v>8184</v>
      </c>
      <c r="F5995" s="5">
        <f>decoded[[#This Row],[FRT_DEC]]-B5994</f>
        <v>753</v>
      </c>
      <c r="G5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INFO]]))),G5994)</f>
        <v>142</v>
      </c>
    </row>
    <row r="5996" spans="1:7" x14ac:dyDescent="0.25">
      <c r="A5996" s="4" t="s">
        <v>6734</v>
      </c>
      <c r="B5996" s="5">
        <v>335694435078</v>
      </c>
      <c r="C5996" s="4" t="s">
        <v>14767</v>
      </c>
      <c r="D5996" s="4" t="s">
        <v>7842</v>
      </c>
      <c r="E5996" s="6" t="s">
        <v>7989</v>
      </c>
      <c r="F5996" s="5">
        <f>decoded[[#This Row],[FRT_DEC]]-B5995</f>
        <v>496</v>
      </c>
      <c r="G5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INFO]]))),G5995)</f>
        <v>142</v>
      </c>
    </row>
    <row r="5997" spans="1:7" x14ac:dyDescent="0.25">
      <c r="A5997" s="4" t="s">
        <v>6735</v>
      </c>
      <c r="B5997" s="5">
        <v>335694435084</v>
      </c>
      <c r="C5997" s="4" t="s">
        <v>14768</v>
      </c>
      <c r="D5997" s="4" t="s">
        <v>2044</v>
      </c>
      <c r="E5997" s="6" t="s">
        <v>3931</v>
      </c>
      <c r="F5997" s="5">
        <f>decoded[[#This Row],[FRT_DEC]]-B5996</f>
        <v>6</v>
      </c>
      <c r="G5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INFO]]))),G5996)</f>
        <v>142</v>
      </c>
    </row>
    <row r="5998" spans="1:7" x14ac:dyDescent="0.25">
      <c r="A5998" s="4" t="s">
        <v>6736</v>
      </c>
      <c r="B5998" s="5">
        <v>335694435090</v>
      </c>
      <c r="C5998" s="4" t="s">
        <v>14769</v>
      </c>
      <c r="D5998" s="4" t="s">
        <v>7938</v>
      </c>
      <c r="E5998" s="6" t="s">
        <v>7991</v>
      </c>
      <c r="F5998" s="5">
        <f>decoded[[#This Row],[FRT_DEC]]-B5997</f>
        <v>6</v>
      </c>
      <c r="G5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INFO]]))),G5997)</f>
        <v>142</v>
      </c>
    </row>
    <row r="5999" spans="1:7" x14ac:dyDescent="0.25">
      <c r="A5999" s="4" t="s">
        <v>6737</v>
      </c>
      <c r="B5999" s="5">
        <v>335694440919</v>
      </c>
      <c r="C5999" s="4" t="s">
        <v>14770</v>
      </c>
      <c r="D5999" s="4" t="s">
        <v>7842</v>
      </c>
      <c r="E5999" s="6" t="s">
        <v>7845</v>
      </c>
      <c r="F5999" s="5">
        <f>decoded[[#This Row],[FRT_DEC]]-B5998</f>
        <v>5829</v>
      </c>
      <c r="G5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INFO]]))),G5998)</f>
        <v>142</v>
      </c>
    </row>
    <row r="6000" spans="1:7" x14ac:dyDescent="0.25">
      <c r="A6000" s="4" t="s">
        <v>6738</v>
      </c>
      <c r="B6000" s="5">
        <v>335694440925</v>
      </c>
      <c r="C6000" s="4" t="s">
        <v>14771</v>
      </c>
      <c r="D6000" s="4" t="s">
        <v>1099</v>
      </c>
      <c r="E6000" s="6" t="s">
        <v>2081</v>
      </c>
      <c r="F6000" s="5">
        <f>decoded[[#This Row],[FRT_DEC]]-B5999</f>
        <v>6</v>
      </c>
      <c r="G6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INFO]]))),G5999)</f>
        <v>142</v>
      </c>
    </row>
    <row r="6001" spans="1:7" x14ac:dyDescent="0.25">
      <c r="A6001" s="4" t="s">
        <v>6739</v>
      </c>
      <c r="B6001" s="5">
        <v>335694440928</v>
      </c>
      <c r="C6001" s="4" t="s">
        <v>14772</v>
      </c>
      <c r="D6001" s="4" t="s">
        <v>72</v>
      </c>
      <c r="E6001" s="6" t="s">
        <v>2082</v>
      </c>
      <c r="F6001" s="5">
        <f>decoded[[#This Row],[FRT_DEC]]-B6000</f>
        <v>3</v>
      </c>
      <c r="G6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INFO]]))),G6000)</f>
        <v>142</v>
      </c>
    </row>
    <row r="6002" spans="1:7" x14ac:dyDescent="0.25">
      <c r="A6002" s="4" t="s">
        <v>6740</v>
      </c>
      <c r="B6002" s="5">
        <v>335694440941</v>
      </c>
      <c r="C6002" s="4" t="s">
        <v>14773</v>
      </c>
      <c r="D6002" s="4" t="s">
        <v>7938</v>
      </c>
      <c r="E6002" s="6" t="s">
        <v>8149</v>
      </c>
      <c r="F6002" s="5">
        <f>decoded[[#This Row],[FRT_DEC]]-B6001</f>
        <v>13</v>
      </c>
      <c r="G6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INFO]]))),G6001)</f>
        <v>142</v>
      </c>
    </row>
    <row r="6003" spans="1:7" x14ac:dyDescent="0.25">
      <c r="A6003" s="4" t="s">
        <v>6741</v>
      </c>
      <c r="B6003" s="5">
        <v>335694441018</v>
      </c>
      <c r="C6003" s="4" t="s">
        <v>14774</v>
      </c>
      <c r="D6003" s="4" t="s">
        <v>84</v>
      </c>
      <c r="E6003" s="6" t="s">
        <v>3700</v>
      </c>
      <c r="F6003" s="5">
        <f>decoded[[#This Row],[FRT_DEC]]-B6002</f>
        <v>77</v>
      </c>
      <c r="G6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INFO]]))),G6002)</f>
        <v>142</v>
      </c>
    </row>
    <row r="6004" spans="1:7" x14ac:dyDescent="0.25">
      <c r="A6004" s="4" t="s">
        <v>6742</v>
      </c>
      <c r="B6004" s="5">
        <v>335694441021</v>
      </c>
      <c r="C6004" s="4" t="s">
        <v>14775</v>
      </c>
      <c r="D6004" s="4" t="s">
        <v>3684</v>
      </c>
      <c r="E6004" s="6" t="s">
        <v>14776</v>
      </c>
      <c r="F6004" s="5">
        <f>decoded[[#This Row],[FRT_DEC]]-B6003</f>
        <v>3</v>
      </c>
      <c r="G6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INFO]]))),G6003)</f>
        <v>142</v>
      </c>
    </row>
    <row r="6005" spans="1:7" x14ac:dyDescent="0.25">
      <c r="A6005" s="4" t="s">
        <v>6743</v>
      </c>
      <c r="B6005" s="5">
        <v>335694441023</v>
      </c>
      <c r="C6005" s="4" t="s">
        <v>14777</v>
      </c>
      <c r="D6005" s="4" t="s">
        <v>3684</v>
      </c>
      <c r="E6005" s="6" t="s">
        <v>7879</v>
      </c>
      <c r="F6005" s="5">
        <f>decoded[[#This Row],[FRT_DEC]]-B6004</f>
        <v>2</v>
      </c>
      <c r="G6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INFO]]))),G6004)</f>
        <v>142</v>
      </c>
    </row>
    <row r="6006" spans="1:7" x14ac:dyDescent="0.25">
      <c r="A6006" s="4" t="s">
        <v>6744</v>
      </c>
      <c r="B6006" s="5">
        <v>335694441030</v>
      </c>
      <c r="C6006" s="4" t="s">
        <v>14778</v>
      </c>
      <c r="D6006" s="4" t="s">
        <v>7842</v>
      </c>
      <c r="E6006" s="6" t="s">
        <v>7843</v>
      </c>
      <c r="F6006" s="5">
        <f>decoded[[#This Row],[FRT_DEC]]-B6005</f>
        <v>7</v>
      </c>
      <c r="G6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INFO]]))),G6005)</f>
        <v>142</v>
      </c>
    </row>
    <row r="6007" spans="1:7" x14ac:dyDescent="0.25">
      <c r="A6007" s="4" t="s">
        <v>6745</v>
      </c>
      <c r="B6007" s="5">
        <v>335694441039</v>
      </c>
      <c r="C6007" s="4" t="s">
        <v>14779</v>
      </c>
      <c r="D6007" s="4" t="s">
        <v>1099</v>
      </c>
      <c r="E6007" s="6" t="s">
        <v>2083</v>
      </c>
      <c r="F6007" s="5">
        <f>decoded[[#This Row],[FRT_DEC]]-B6006</f>
        <v>9</v>
      </c>
      <c r="G6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INFO]]))),G6006)</f>
        <v>142</v>
      </c>
    </row>
    <row r="6008" spans="1:7" x14ac:dyDescent="0.25">
      <c r="A6008" s="4" t="s">
        <v>6746</v>
      </c>
      <c r="B6008" s="5">
        <v>335694441043</v>
      </c>
      <c r="C6008" s="4" t="s">
        <v>14780</v>
      </c>
      <c r="D6008" s="4" t="s">
        <v>72</v>
      </c>
      <c r="E6008" s="6" t="s">
        <v>2084</v>
      </c>
      <c r="F6008" s="5">
        <f>decoded[[#This Row],[FRT_DEC]]-B6007</f>
        <v>4</v>
      </c>
      <c r="G6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INFO]]))),G6007)</f>
        <v>142</v>
      </c>
    </row>
    <row r="6009" spans="1:7" x14ac:dyDescent="0.25">
      <c r="A6009" s="4" t="s">
        <v>6747</v>
      </c>
      <c r="B6009" s="5">
        <v>335694441056</v>
      </c>
      <c r="C6009" s="4" t="s">
        <v>14781</v>
      </c>
      <c r="D6009" s="4" t="s">
        <v>7938</v>
      </c>
      <c r="E6009" s="6" t="s">
        <v>8848</v>
      </c>
      <c r="F6009" s="5">
        <f>decoded[[#This Row],[FRT_DEC]]-B6008</f>
        <v>13</v>
      </c>
      <c r="G6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INFO]]))),G6008)</f>
        <v>142</v>
      </c>
    </row>
    <row r="6010" spans="1:7" x14ac:dyDescent="0.25">
      <c r="A6010" s="4" t="s">
        <v>6748</v>
      </c>
      <c r="B6010" s="5">
        <v>335694441110</v>
      </c>
      <c r="C6010" s="4" t="s">
        <v>14782</v>
      </c>
      <c r="D6010" s="4" t="s">
        <v>85</v>
      </c>
      <c r="E6010" s="6" t="s">
        <v>209</v>
      </c>
      <c r="F6010" s="5">
        <f>decoded[[#This Row],[FRT_DEC]]-B6009</f>
        <v>54</v>
      </c>
      <c r="G6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INFO]]))),G6009)</f>
        <v>142</v>
      </c>
    </row>
    <row r="6011" spans="1:7" x14ac:dyDescent="0.25">
      <c r="A6011" s="4" t="s">
        <v>6749</v>
      </c>
      <c r="B6011" s="5">
        <v>335694441118</v>
      </c>
      <c r="C6011" s="4" t="s">
        <v>14783</v>
      </c>
      <c r="D6011" s="4" t="s">
        <v>7842</v>
      </c>
      <c r="E6011" s="6" t="s">
        <v>8851</v>
      </c>
      <c r="F6011" s="5">
        <f>decoded[[#This Row],[FRT_DEC]]-B6010</f>
        <v>8</v>
      </c>
      <c r="G6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INFO]]))),G6010)</f>
        <v>142</v>
      </c>
    </row>
    <row r="6012" spans="1:7" x14ac:dyDescent="0.25">
      <c r="A6012" s="4" t="s">
        <v>6750</v>
      </c>
      <c r="B6012" s="5">
        <v>335694441125</v>
      </c>
      <c r="C6012" s="4" t="s">
        <v>14784</v>
      </c>
      <c r="D6012" s="4" t="s">
        <v>1099</v>
      </c>
      <c r="E6012" s="6" t="s">
        <v>2085</v>
      </c>
      <c r="F6012" s="5">
        <f>decoded[[#This Row],[FRT_DEC]]-B6011</f>
        <v>7</v>
      </c>
      <c r="G6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INFO]]))),G6011)</f>
        <v>142</v>
      </c>
    </row>
    <row r="6013" spans="1:7" x14ac:dyDescent="0.25">
      <c r="A6013" s="4" t="s">
        <v>6751</v>
      </c>
      <c r="B6013" s="5">
        <v>335694441130</v>
      </c>
      <c r="C6013" s="4" t="s">
        <v>14785</v>
      </c>
      <c r="D6013" s="4" t="s">
        <v>72</v>
      </c>
      <c r="E6013" s="6" t="s">
        <v>2086</v>
      </c>
      <c r="F6013" s="5">
        <f>decoded[[#This Row],[FRT_DEC]]-B6012</f>
        <v>5</v>
      </c>
      <c r="G6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INFO]]))),G6012)</f>
        <v>142</v>
      </c>
    </row>
    <row r="6014" spans="1:7" x14ac:dyDescent="0.25">
      <c r="A6014" s="4" t="s">
        <v>6752</v>
      </c>
      <c r="B6014" s="5">
        <v>335694441142</v>
      </c>
      <c r="C6014" s="4" t="s">
        <v>14786</v>
      </c>
      <c r="D6014" s="4" t="s">
        <v>7938</v>
      </c>
      <c r="E6014" s="6" t="s">
        <v>8855</v>
      </c>
      <c r="F6014" s="5">
        <f>decoded[[#This Row],[FRT_DEC]]-B6013</f>
        <v>12</v>
      </c>
      <c r="G6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INFO]]))),G6013)</f>
        <v>142</v>
      </c>
    </row>
    <row r="6015" spans="1:7" x14ac:dyDescent="0.25">
      <c r="A6015" s="4" t="s">
        <v>6753</v>
      </c>
      <c r="B6015" s="5">
        <v>335694442422</v>
      </c>
      <c r="C6015" s="4" t="s">
        <v>14787</v>
      </c>
      <c r="D6015" s="4" t="s">
        <v>87</v>
      </c>
      <c r="E6015" s="6" t="s">
        <v>3697</v>
      </c>
      <c r="F6015" s="5">
        <f>decoded[[#This Row],[FRT_DEC]]-B6014</f>
        <v>1280</v>
      </c>
      <c r="G6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INFO]]))),G6014)</f>
        <v>142</v>
      </c>
    </row>
    <row r="6016" spans="1:7" x14ac:dyDescent="0.25">
      <c r="A6016" s="4" t="s">
        <v>6754</v>
      </c>
      <c r="B6016" s="5">
        <v>335694442432</v>
      </c>
      <c r="C6016" s="4" t="s">
        <v>14788</v>
      </c>
      <c r="D6016" s="4" t="s">
        <v>7842</v>
      </c>
      <c r="E6016" s="6" t="s">
        <v>8858</v>
      </c>
      <c r="F6016" s="5">
        <f>decoded[[#This Row],[FRT_DEC]]-B6015</f>
        <v>10</v>
      </c>
      <c r="G6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INFO]]))),G6015)</f>
        <v>142</v>
      </c>
    </row>
    <row r="6017" spans="1:7" x14ac:dyDescent="0.25">
      <c r="A6017" s="4" t="s">
        <v>6755</v>
      </c>
      <c r="B6017" s="5">
        <v>335694442439</v>
      </c>
      <c r="C6017" s="4" t="s">
        <v>14789</v>
      </c>
      <c r="D6017" s="4" t="s">
        <v>213</v>
      </c>
      <c r="E6017" s="6" t="s">
        <v>214</v>
      </c>
      <c r="F6017" s="5">
        <f>decoded[[#This Row],[FRT_DEC]]-B6016</f>
        <v>7</v>
      </c>
      <c r="G6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INFO]]))),G6016)</f>
        <v>142</v>
      </c>
    </row>
    <row r="6018" spans="1:7" x14ac:dyDescent="0.25">
      <c r="A6018" s="4" t="s">
        <v>6756</v>
      </c>
      <c r="B6018" s="5">
        <v>335694442441</v>
      </c>
      <c r="C6018" s="4" t="s">
        <v>14790</v>
      </c>
      <c r="D6018" s="4" t="s">
        <v>216</v>
      </c>
      <c r="E6018" s="6" t="s">
        <v>3970</v>
      </c>
      <c r="F6018" s="5">
        <f>decoded[[#This Row],[FRT_DEC]]-B6017</f>
        <v>2</v>
      </c>
      <c r="G6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INFO]]))),G6017)</f>
        <v>142</v>
      </c>
    </row>
    <row r="6019" spans="1:7" x14ac:dyDescent="0.25">
      <c r="A6019" s="4" t="s">
        <v>6757</v>
      </c>
      <c r="B6019" s="5">
        <v>335694442461</v>
      </c>
      <c r="C6019" s="4" t="s">
        <v>14791</v>
      </c>
      <c r="D6019" s="4" t="s">
        <v>221</v>
      </c>
      <c r="E6019" s="6" t="s">
        <v>222</v>
      </c>
      <c r="F6019" s="5">
        <f>decoded[[#This Row],[FRT_DEC]]-B6018</f>
        <v>20</v>
      </c>
      <c r="G6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INFO]]))),G6018)</f>
        <v>142</v>
      </c>
    </row>
    <row r="6020" spans="1:7" x14ac:dyDescent="0.25">
      <c r="A6020" s="4" t="s">
        <v>6758</v>
      </c>
      <c r="B6020" s="5">
        <v>335694442476</v>
      </c>
      <c r="C6020" s="4" t="s">
        <v>14792</v>
      </c>
      <c r="D6020" s="4" t="s">
        <v>40</v>
      </c>
      <c r="E6020" s="6" t="s">
        <v>41</v>
      </c>
      <c r="F6020" s="5">
        <f>decoded[[#This Row],[FRT_DEC]]-B6019</f>
        <v>15</v>
      </c>
      <c r="G6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INFO]]))),G6019)</f>
        <v>142</v>
      </c>
    </row>
    <row r="6021" spans="1:7" x14ac:dyDescent="0.25">
      <c r="A6021" s="4" t="s">
        <v>6759</v>
      </c>
      <c r="B6021" s="5">
        <v>335694442479</v>
      </c>
      <c r="C6021" s="4" t="s">
        <v>14793</v>
      </c>
      <c r="D6021" s="4" t="s">
        <v>42</v>
      </c>
      <c r="E6021" s="6" t="s">
        <v>14794</v>
      </c>
      <c r="F6021" s="5">
        <f>decoded[[#This Row],[FRT_DEC]]-B6020</f>
        <v>3</v>
      </c>
      <c r="G6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INFO]]))),G6020)</f>
        <v>142</v>
      </c>
    </row>
    <row r="6022" spans="1:7" x14ac:dyDescent="0.25">
      <c r="A6022" s="4" t="s">
        <v>6760</v>
      </c>
      <c r="B6022" s="5">
        <v>335694442484</v>
      </c>
      <c r="C6022" s="4" t="s">
        <v>14795</v>
      </c>
      <c r="D6022" s="4" t="s">
        <v>1099</v>
      </c>
      <c r="E6022" s="6" t="s">
        <v>2087</v>
      </c>
      <c r="F6022" s="5">
        <f>decoded[[#This Row],[FRT_DEC]]-B6021</f>
        <v>5</v>
      </c>
      <c r="G6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INFO]]))),G6021)</f>
        <v>142</v>
      </c>
    </row>
    <row r="6023" spans="1:7" x14ac:dyDescent="0.25">
      <c r="A6023" s="4" t="s">
        <v>6761</v>
      </c>
      <c r="B6023" s="5">
        <v>335694442513</v>
      </c>
      <c r="C6023" s="4" t="s">
        <v>14796</v>
      </c>
      <c r="D6023" s="4" t="s">
        <v>72</v>
      </c>
      <c r="E6023" s="6" t="s">
        <v>2088</v>
      </c>
      <c r="F6023" s="5">
        <f>decoded[[#This Row],[FRT_DEC]]-B6022</f>
        <v>29</v>
      </c>
      <c r="G6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INFO]]))),G6022)</f>
        <v>142</v>
      </c>
    </row>
    <row r="6024" spans="1:7" x14ac:dyDescent="0.25">
      <c r="A6024" s="4" t="s">
        <v>6762</v>
      </c>
      <c r="B6024" s="5">
        <v>335694442517</v>
      </c>
      <c r="C6024" s="4" t="s">
        <v>14797</v>
      </c>
      <c r="D6024" s="4" t="s">
        <v>7938</v>
      </c>
      <c r="E6024" s="6" t="s">
        <v>8868</v>
      </c>
      <c r="F6024" s="5">
        <f>decoded[[#This Row],[FRT_DEC]]-B6023</f>
        <v>4</v>
      </c>
      <c r="G6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INFO]]))),G6023)</f>
        <v>142</v>
      </c>
    </row>
    <row r="6025" spans="1:7" x14ac:dyDescent="0.25">
      <c r="A6025" s="4" t="s">
        <v>6763</v>
      </c>
      <c r="B6025" s="5">
        <v>335694442520</v>
      </c>
      <c r="C6025" s="4" t="s">
        <v>14798</v>
      </c>
      <c r="D6025" s="4" t="s">
        <v>7842</v>
      </c>
      <c r="E6025" s="6" t="s">
        <v>7993</v>
      </c>
      <c r="F6025" s="5">
        <f>decoded[[#This Row],[FRT_DEC]]-B6024</f>
        <v>3</v>
      </c>
      <c r="G6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INFO]]))),G6024)</f>
        <v>142</v>
      </c>
    </row>
    <row r="6026" spans="1:7" x14ac:dyDescent="0.25">
      <c r="A6026" s="4" t="s">
        <v>6764</v>
      </c>
      <c r="B6026" s="5">
        <v>335694442536</v>
      </c>
      <c r="C6026" s="4" t="s">
        <v>14799</v>
      </c>
      <c r="D6026" s="4" t="s">
        <v>1099</v>
      </c>
      <c r="E6026" s="6" t="s">
        <v>2089</v>
      </c>
      <c r="F6026" s="5">
        <f>decoded[[#This Row],[FRT_DEC]]-B6025</f>
        <v>16</v>
      </c>
      <c r="G6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INFO]]))),G6025)</f>
        <v>142</v>
      </c>
    </row>
    <row r="6027" spans="1:7" x14ac:dyDescent="0.25">
      <c r="A6027" s="4" t="s">
        <v>6765</v>
      </c>
      <c r="B6027" s="5">
        <v>335694442539</v>
      </c>
      <c r="C6027" s="4" t="s">
        <v>14800</v>
      </c>
      <c r="D6027" s="4" t="s">
        <v>1099</v>
      </c>
      <c r="E6027" s="6" t="s">
        <v>2089</v>
      </c>
      <c r="F6027" s="5">
        <f>decoded[[#This Row],[FRT_DEC]]-B6026</f>
        <v>3</v>
      </c>
      <c r="G6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INFO]]))),G6026)</f>
        <v>142</v>
      </c>
    </row>
    <row r="6028" spans="1:7" x14ac:dyDescent="0.25">
      <c r="A6028" s="4" t="s">
        <v>6766</v>
      </c>
      <c r="B6028" s="5">
        <v>335694442544</v>
      </c>
      <c r="C6028" s="4" t="s">
        <v>14801</v>
      </c>
      <c r="D6028" s="4" t="s">
        <v>72</v>
      </c>
      <c r="E6028" s="6" t="s">
        <v>2090</v>
      </c>
      <c r="F6028" s="5">
        <f>decoded[[#This Row],[FRT_DEC]]-B6027</f>
        <v>5</v>
      </c>
      <c r="G6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INFO]]))),G6027)</f>
        <v>142</v>
      </c>
    </row>
    <row r="6029" spans="1:7" x14ac:dyDescent="0.25">
      <c r="A6029" s="4" t="s">
        <v>6767</v>
      </c>
      <c r="B6029" s="5">
        <v>335694442547</v>
      </c>
      <c r="C6029" s="4" t="s">
        <v>14802</v>
      </c>
      <c r="D6029" s="4" t="s">
        <v>6</v>
      </c>
      <c r="E6029" s="6" t="s">
        <v>14803</v>
      </c>
      <c r="F6029" s="5">
        <f>decoded[[#This Row],[FRT_DEC]]-B6028</f>
        <v>3</v>
      </c>
      <c r="G6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INFO]]))),G6028)</f>
        <v>143</v>
      </c>
    </row>
    <row r="6030" spans="1:7" x14ac:dyDescent="0.25">
      <c r="A6030" s="4" t="s">
        <v>6768</v>
      </c>
      <c r="B6030" s="5">
        <v>335694442553</v>
      </c>
      <c r="C6030" s="4" t="s">
        <v>14804</v>
      </c>
      <c r="D6030" s="4" t="s">
        <v>72</v>
      </c>
      <c r="E6030" s="6" t="s">
        <v>2091</v>
      </c>
      <c r="F6030" s="5">
        <f>decoded[[#This Row],[FRT_DEC]]-B6029</f>
        <v>6</v>
      </c>
      <c r="G6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INFO]]))),G6029)</f>
        <v>143</v>
      </c>
    </row>
    <row r="6031" spans="1:7" x14ac:dyDescent="0.25">
      <c r="A6031" s="4" t="s">
        <v>6769</v>
      </c>
      <c r="B6031" s="5">
        <v>335694442564</v>
      </c>
      <c r="C6031" s="4" t="s">
        <v>14805</v>
      </c>
      <c r="D6031" s="4" t="s">
        <v>40</v>
      </c>
      <c r="E6031" s="6" t="s">
        <v>2042</v>
      </c>
      <c r="F6031" s="5">
        <f>decoded[[#This Row],[FRT_DEC]]-B6030</f>
        <v>11</v>
      </c>
      <c r="G6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INFO]]))),G6030)</f>
        <v>143</v>
      </c>
    </row>
    <row r="6032" spans="1:7" x14ac:dyDescent="0.25">
      <c r="A6032" s="4" t="s">
        <v>6770</v>
      </c>
      <c r="B6032" s="5">
        <v>335694442567</v>
      </c>
      <c r="C6032" s="4" t="s">
        <v>14806</v>
      </c>
      <c r="D6032" s="4" t="s">
        <v>2043</v>
      </c>
      <c r="E6032" s="6" t="s">
        <v>14807</v>
      </c>
      <c r="F6032" s="5">
        <f>decoded[[#This Row],[FRT_DEC]]-B6031</f>
        <v>3</v>
      </c>
      <c r="G6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INFO]]))),G6031)</f>
        <v>143</v>
      </c>
    </row>
    <row r="6033" spans="1:7" x14ac:dyDescent="0.25">
      <c r="A6033" s="4" t="s">
        <v>6771</v>
      </c>
      <c r="B6033" s="5">
        <v>335694442601</v>
      </c>
      <c r="C6033" s="4" t="s">
        <v>14808</v>
      </c>
      <c r="D6033" s="4" t="s">
        <v>7938</v>
      </c>
      <c r="E6033" s="6" t="s">
        <v>7998</v>
      </c>
      <c r="F6033" s="5">
        <f>decoded[[#This Row],[FRT_DEC]]-B6032</f>
        <v>34</v>
      </c>
      <c r="G6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INFO]]))),G6032)</f>
        <v>143</v>
      </c>
    </row>
    <row r="6034" spans="1:7" x14ac:dyDescent="0.25">
      <c r="A6034" s="4" t="s">
        <v>6772</v>
      </c>
      <c r="B6034" s="5">
        <v>335694443209</v>
      </c>
      <c r="C6034" s="4" t="s">
        <v>14809</v>
      </c>
      <c r="D6034" s="4" t="s">
        <v>7842</v>
      </c>
      <c r="E6034" s="6" t="s">
        <v>7989</v>
      </c>
      <c r="F6034" s="5">
        <f>decoded[[#This Row],[FRT_DEC]]-B6033</f>
        <v>608</v>
      </c>
      <c r="G6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INFO]]))),G6033)</f>
        <v>143</v>
      </c>
    </row>
    <row r="6035" spans="1:7" x14ac:dyDescent="0.25">
      <c r="A6035" s="4" t="s">
        <v>6773</v>
      </c>
      <c r="B6035" s="5">
        <v>335694443216</v>
      </c>
      <c r="C6035" s="4" t="s">
        <v>14810</v>
      </c>
      <c r="D6035" s="4" t="s">
        <v>2044</v>
      </c>
      <c r="E6035" s="6" t="s">
        <v>8882</v>
      </c>
      <c r="F6035" s="5">
        <f>decoded[[#This Row],[FRT_DEC]]-B6034</f>
        <v>7</v>
      </c>
      <c r="G6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INFO]]))),G6034)</f>
        <v>143</v>
      </c>
    </row>
    <row r="6036" spans="1:7" x14ac:dyDescent="0.25">
      <c r="A6036" s="4" t="s">
        <v>6774</v>
      </c>
      <c r="B6036" s="5">
        <v>335694443219</v>
      </c>
      <c r="C6036" s="4" t="s">
        <v>14811</v>
      </c>
      <c r="D6036" s="4" t="s">
        <v>7938</v>
      </c>
      <c r="E6036" s="6" t="s">
        <v>7991</v>
      </c>
      <c r="F6036" s="5">
        <f>decoded[[#This Row],[FRT_DEC]]-B6035</f>
        <v>3</v>
      </c>
      <c r="G6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INFO]]))),G6035)</f>
        <v>143</v>
      </c>
    </row>
    <row r="6037" spans="1:7" x14ac:dyDescent="0.25">
      <c r="A6037" s="4" t="s">
        <v>6775</v>
      </c>
      <c r="B6037" s="5">
        <v>335694443669</v>
      </c>
      <c r="C6037" s="4" t="s">
        <v>14812</v>
      </c>
      <c r="D6037" s="4" t="s">
        <v>43</v>
      </c>
      <c r="E6037" s="6" t="s">
        <v>3963</v>
      </c>
      <c r="F6037" s="5">
        <f>decoded[[#This Row],[FRT_DEC]]-B6036</f>
        <v>450</v>
      </c>
      <c r="G6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INFO]]))),G6036)</f>
        <v>143</v>
      </c>
    </row>
    <row r="6038" spans="1:7" x14ac:dyDescent="0.25">
      <c r="A6038" s="4" t="s">
        <v>6776</v>
      </c>
      <c r="B6038" s="5">
        <v>335694443672</v>
      </c>
      <c r="C6038" s="4" t="s">
        <v>14813</v>
      </c>
      <c r="D6038" s="4" t="s">
        <v>3685</v>
      </c>
      <c r="E6038" s="6" t="s">
        <v>14814</v>
      </c>
      <c r="F6038" s="5">
        <f>decoded[[#This Row],[FRT_DEC]]-B6037</f>
        <v>3</v>
      </c>
      <c r="G6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INFO]]))),G6037)</f>
        <v>143</v>
      </c>
    </row>
    <row r="6039" spans="1:7" x14ac:dyDescent="0.25">
      <c r="A6039" s="4" t="s">
        <v>6777</v>
      </c>
      <c r="B6039" s="5">
        <v>335694443674</v>
      </c>
      <c r="C6039" s="4" t="s">
        <v>14815</v>
      </c>
      <c r="D6039" s="4" t="s">
        <v>3685</v>
      </c>
      <c r="E6039" s="6" t="s">
        <v>7880</v>
      </c>
      <c r="F6039" s="5">
        <f>decoded[[#This Row],[FRT_DEC]]-B6038</f>
        <v>2</v>
      </c>
      <c r="G6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INFO]]))),G6038)</f>
        <v>143</v>
      </c>
    </row>
    <row r="6040" spans="1:7" x14ac:dyDescent="0.25">
      <c r="A6040" s="4" t="s">
        <v>6778</v>
      </c>
      <c r="B6040" s="5">
        <v>335694443689</v>
      </c>
      <c r="C6040" s="4" t="s">
        <v>14816</v>
      </c>
      <c r="D6040" s="4" t="s">
        <v>7842</v>
      </c>
      <c r="E6040" s="6" t="s">
        <v>8889</v>
      </c>
      <c r="F6040" s="5">
        <f>decoded[[#This Row],[FRT_DEC]]-B6039</f>
        <v>15</v>
      </c>
      <c r="G6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INFO]]))),G6039)</f>
        <v>143</v>
      </c>
    </row>
    <row r="6041" spans="1:7" x14ac:dyDescent="0.25">
      <c r="A6041" s="4" t="s">
        <v>6779</v>
      </c>
      <c r="B6041" s="5">
        <v>335694443712</v>
      </c>
      <c r="C6041" s="4" t="s">
        <v>14817</v>
      </c>
      <c r="D6041" s="4" t="s">
        <v>241</v>
      </c>
      <c r="E6041" s="6" t="s">
        <v>1052</v>
      </c>
      <c r="F6041" s="5">
        <f>decoded[[#This Row],[FRT_DEC]]-B6040</f>
        <v>23</v>
      </c>
      <c r="G6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INFO]]))),G6040)</f>
        <v>143</v>
      </c>
    </row>
    <row r="6042" spans="1:7" x14ac:dyDescent="0.25">
      <c r="A6042" s="4" t="s">
        <v>6780</v>
      </c>
      <c r="B6042" s="5">
        <v>335694443715</v>
      </c>
      <c r="C6042" s="4" t="s">
        <v>14818</v>
      </c>
      <c r="D6042" s="4" t="s">
        <v>243</v>
      </c>
      <c r="E6042" s="6" t="s">
        <v>3984</v>
      </c>
      <c r="F6042" s="5">
        <f>decoded[[#This Row],[FRT_DEC]]-B6041</f>
        <v>3</v>
      </c>
      <c r="G6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INFO]]))),G6041)</f>
        <v>143</v>
      </c>
    </row>
    <row r="6043" spans="1:7" x14ac:dyDescent="0.25">
      <c r="A6043" s="4" t="s">
        <v>6781</v>
      </c>
      <c r="B6043" s="5">
        <v>335694443724</v>
      </c>
      <c r="C6043" s="4" t="s">
        <v>14819</v>
      </c>
      <c r="D6043" s="4" t="s">
        <v>2045</v>
      </c>
      <c r="E6043" s="6" t="s">
        <v>8098</v>
      </c>
      <c r="F6043" s="5">
        <f>decoded[[#This Row],[FRT_DEC]]-B6042</f>
        <v>9</v>
      </c>
      <c r="G6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INFO]]))),G6042)</f>
        <v>143</v>
      </c>
    </row>
    <row r="6044" spans="1:7" x14ac:dyDescent="0.25">
      <c r="A6044" s="4" t="s">
        <v>6782</v>
      </c>
      <c r="B6044" s="5">
        <v>335694443729</v>
      </c>
      <c r="C6044" s="4" t="s">
        <v>14820</v>
      </c>
      <c r="D6044" s="4" t="s">
        <v>2045</v>
      </c>
      <c r="E6044" s="6" t="s">
        <v>8894</v>
      </c>
      <c r="F6044" s="5">
        <f>decoded[[#This Row],[FRT_DEC]]-B6043</f>
        <v>5</v>
      </c>
      <c r="G6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INFO]]))),G6043)</f>
        <v>143</v>
      </c>
    </row>
    <row r="6045" spans="1:7" x14ac:dyDescent="0.25">
      <c r="A6045" s="4" t="s">
        <v>6783</v>
      </c>
      <c r="B6045" s="5">
        <v>335694443787</v>
      </c>
      <c r="C6045" s="4" t="s">
        <v>14821</v>
      </c>
      <c r="D6045" s="4" t="s">
        <v>40</v>
      </c>
      <c r="E6045" s="6" t="s">
        <v>44</v>
      </c>
      <c r="F6045" s="5">
        <f>decoded[[#This Row],[FRT_DEC]]-B6044</f>
        <v>58</v>
      </c>
      <c r="G6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INFO]]))),G6044)</f>
        <v>143</v>
      </c>
    </row>
    <row r="6046" spans="1:7" x14ac:dyDescent="0.25">
      <c r="A6046" s="4" t="s">
        <v>6784</v>
      </c>
      <c r="B6046" s="5">
        <v>335694443793</v>
      </c>
      <c r="C6046" s="4" t="s">
        <v>14822</v>
      </c>
      <c r="D6046" s="4" t="s">
        <v>246</v>
      </c>
      <c r="E6046" s="6" t="s">
        <v>14823</v>
      </c>
      <c r="F6046" s="5">
        <f>decoded[[#This Row],[FRT_DEC]]-B6045</f>
        <v>6</v>
      </c>
      <c r="G6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INFO]]))),G6045)</f>
        <v>143</v>
      </c>
    </row>
    <row r="6047" spans="1:7" x14ac:dyDescent="0.25">
      <c r="A6047" s="4" t="s">
        <v>6785</v>
      </c>
      <c r="B6047" s="5">
        <v>335694443801</v>
      </c>
      <c r="C6047" s="4" t="s">
        <v>14824</v>
      </c>
      <c r="D6047" s="4" t="s">
        <v>1099</v>
      </c>
      <c r="E6047" s="6" t="s">
        <v>3699</v>
      </c>
      <c r="F6047" s="5">
        <f>decoded[[#This Row],[FRT_DEC]]-B6046</f>
        <v>8</v>
      </c>
      <c r="G6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INFO]]))),G6046)</f>
        <v>143</v>
      </c>
    </row>
    <row r="6048" spans="1:7" x14ac:dyDescent="0.25">
      <c r="A6048" s="4" t="s">
        <v>6786</v>
      </c>
      <c r="B6048" s="5">
        <v>335694443807</v>
      </c>
      <c r="C6048" s="4" t="s">
        <v>14825</v>
      </c>
      <c r="D6048" s="4" t="s">
        <v>72</v>
      </c>
      <c r="E6048" s="6" t="s">
        <v>2092</v>
      </c>
      <c r="F6048" s="5">
        <f>decoded[[#This Row],[FRT_DEC]]-B6047</f>
        <v>6</v>
      </c>
      <c r="G6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INFO]]))),G6047)</f>
        <v>143</v>
      </c>
    </row>
    <row r="6049" spans="1:7" x14ac:dyDescent="0.25">
      <c r="A6049" s="4" t="s">
        <v>6787</v>
      </c>
      <c r="B6049" s="5">
        <v>335694444129</v>
      </c>
      <c r="C6049" s="4" t="s">
        <v>14826</v>
      </c>
      <c r="D6049" s="4" t="s">
        <v>2045</v>
      </c>
      <c r="E6049" s="6" t="s">
        <v>8894</v>
      </c>
      <c r="F6049" s="5">
        <f>decoded[[#This Row],[FRT_DEC]]-B6048</f>
        <v>322</v>
      </c>
      <c r="G6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INFO]]))),G6048)</f>
        <v>143</v>
      </c>
    </row>
    <row r="6050" spans="1:7" x14ac:dyDescent="0.25">
      <c r="A6050" s="4" t="s">
        <v>6788</v>
      </c>
      <c r="B6050" s="5">
        <v>335694444140</v>
      </c>
      <c r="C6050" s="4" t="s">
        <v>14827</v>
      </c>
      <c r="D6050" s="4" t="s">
        <v>3671</v>
      </c>
      <c r="E6050" s="6" t="s">
        <v>14828</v>
      </c>
      <c r="F6050" s="5">
        <f>decoded[[#This Row],[FRT_DEC]]-B6049</f>
        <v>11</v>
      </c>
      <c r="G6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INFO]]))),G6049)</f>
        <v>143</v>
      </c>
    </row>
    <row r="6051" spans="1:7" x14ac:dyDescent="0.25">
      <c r="A6051" s="4" t="s">
        <v>6789</v>
      </c>
      <c r="B6051" s="5">
        <v>335694444145</v>
      </c>
      <c r="C6051" s="4" t="s">
        <v>14829</v>
      </c>
      <c r="D6051" s="4" t="s">
        <v>3671</v>
      </c>
      <c r="E6051" s="6" t="s">
        <v>7881</v>
      </c>
      <c r="F6051" s="5">
        <f>decoded[[#This Row],[FRT_DEC]]-B6050</f>
        <v>5</v>
      </c>
      <c r="G6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INFO]]))),G6050)</f>
        <v>143</v>
      </c>
    </row>
    <row r="6052" spans="1:7" x14ac:dyDescent="0.25">
      <c r="A6052" s="4" t="s">
        <v>6790</v>
      </c>
      <c r="B6052" s="5">
        <v>335694445223</v>
      </c>
      <c r="C6052" s="4" t="s">
        <v>14830</v>
      </c>
      <c r="D6052" s="4" t="s">
        <v>249</v>
      </c>
      <c r="E6052" s="6" t="s">
        <v>7892</v>
      </c>
      <c r="F6052" s="5">
        <f>decoded[[#This Row],[FRT_DEC]]-B6051</f>
        <v>1078</v>
      </c>
      <c r="G6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INFO]]))),G6051)</f>
        <v>143</v>
      </c>
    </row>
    <row r="6053" spans="1:7" x14ac:dyDescent="0.25">
      <c r="A6053" s="4" t="s">
        <v>6791</v>
      </c>
      <c r="B6053" s="5">
        <v>335694445227</v>
      </c>
      <c r="C6053" s="4" t="s">
        <v>14831</v>
      </c>
      <c r="D6053" s="4" t="s">
        <v>7938</v>
      </c>
      <c r="E6053" s="6" t="s">
        <v>8906</v>
      </c>
      <c r="F6053" s="5">
        <f>decoded[[#This Row],[FRT_DEC]]-B6052</f>
        <v>4</v>
      </c>
      <c r="G6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INFO]]))),G6052)</f>
        <v>143</v>
      </c>
    </row>
    <row r="6054" spans="1:7" x14ac:dyDescent="0.25">
      <c r="A6054" s="4" t="s">
        <v>6792</v>
      </c>
      <c r="B6054" s="5">
        <v>335694486436</v>
      </c>
      <c r="C6054" s="4" t="s">
        <v>14832</v>
      </c>
      <c r="D6054" s="4" t="s">
        <v>5</v>
      </c>
      <c r="E6054" s="6" t="s">
        <v>14833</v>
      </c>
      <c r="F6054" s="5">
        <f>decoded[[#This Row],[FRT_DEC]]-B6053</f>
        <v>41209</v>
      </c>
      <c r="G6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INFO]]))),G6053)</f>
        <v>143</v>
      </c>
    </row>
    <row r="6055" spans="1:7" x14ac:dyDescent="0.25">
      <c r="A6055" s="4" t="s">
        <v>6793</v>
      </c>
      <c r="B6055" s="5">
        <v>335694486439</v>
      </c>
      <c r="C6055" s="4" t="s">
        <v>14834</v>
      </c>
      <c r="D6055" s="4" t="s">
        <v>5</v>
      </c>
      <c r="E6055" s="6" t="s">
        <v>7877</v>
      </c>
      <c r="F6055" s="5">
        <f>decoded[[#This Row],[FRT_DEC]]-B6054</f>
        <v>3</v>
      </c>
      <c r="G6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INFO]]))),G6054)</f>
        <v>143</v>
      </c>
    </row>
    <row r="6056" spans="1:7" x14ac:dyDescent="0.25">
      <c r="A6056" s="4" t="s">
        <v>6794</v>
      </c>
      <c r="B6056" s="5">
        <v>335694486441</v>
      </c>
      <c r="C6056" s="4" t="s">
        <v>14835</v>
      </c>
      <c r="D6056" s="4" t="s">
        <v>3686</v>
      </c>
      <c r="E6056" s="6" t="s">
        <v>14836</v>
      </c>
      <c r="F6056" s="5">
        <f>decoded[[#This Row],[FRT_DEC]]-B6055</f>
        <v>2</v>
      </c>
      <c r="G6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INFO]]))),G6055)</f>
        <v>143</v>
      </c>
    </row>
    <row r="6057" spans="1:7" x14ac:dyDescent="0.25">
      <c r="A6057" s="4" t="s">
        <v>6795</v>
      </c>
      <c r="B6057" s="5">
        <v>335694486444</v>
      </c>
      <c r="C6057" s="4" t="s">
        <v>14837</v>
      </c>
      <c r="D6057" s="4" t="s">
        <v>3686</v>
      </c>
      <c r="E6057" s="6" t="s">
        <v>7878</v>
      </c>
      <c r="F6057" s="5">
        <f>decoded[[#This Row],[FRT_DEC]]-B6056</f>
        <v>3</v>
      </c>
      <c r="G6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INFO]]))),G6056)</f>
        <v>143</v>
      </c>
    </row>
    <row r="6058" spans="1:7" x14ac:dyDescent="0.25">
      <c r="A6058" s="4" t="s">
        <v>6796</v>
      </c>
      <c r="B6058" s="5">
        <v>335694486453</v>
      </c>
      <c r="C6058" s="4" t="s">
        <v>14838</v>
      </c>
      <c r="D6058" s="4" t="s">
        <v>7842</v>
      </c>
      <c r="E6058" s="6" t="s">
        <v>8006</v>
      </c>
      <c r="F6058" s="5">
        <f>decoded[[#This Row],[FRT_DEC]]-B6057</f>
        <v>9</v>
      </c>
      <c r="G6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INFO]]))),G6057)</f>
        <v>143</v>
      </c>
    </row>
    <row r="6059" spans="1:7" ht="30" x14ac:dyDescent="0.25">
      <c r="A6059" s="4" t="s">
        <v>6797</v>
      </c>
      <c r="B6059" s="5">
        <v>335694486464</v>
      </c>
      <c r="C6059" s="4" t="s">
        <v>14839</v>
      </c>
      <c r="D6059" s="4" t="s">
        <v>241</v>
      </c>
      <c r="E6059" s="6" t="s">
        <v>3997</v>
      </c>
      <c r="F6059" s="5">
        <f>decoded[[#This Row],[FRT_DEC]]-B6058</f>
        <v>11</v>
      </c>
      <c r="G6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INFO]]))),G6058)</f>
        <v>143</v>
      </c>
    </row>
    <row r="6060" spans="1:7" x14ac:dyDescent="0.25">
      <c r="A6060" s="4" t="s">
        <v>6798</v>
      </c>
      <c r="B6060" s="5">
        <v>335694486466</v>
      </c>
      <c r="C6060" s="4" t="s">
        <v>14840</v>
      </c>
      <c r="D6060" s="4" t="s">
        <v>243</v>
      </c>
      <c r="E6060" s="6" t="s">
        <v>3984</v>
      </c>
      <c r="F6060" s="5">
        <f>decoded[[#This Row],[FRT_DEC]]-B6059</f>
        <v>2</v>
      </c>
      <c r="G6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INFO]]))),G6059)</f>
        <v>143</v>
      </c>
    </row>
    <row r="6061" spans="1:7" x14ac:dyDescent="0.25">
      <c r="A6061" s="4" t="s">
        <v>6799</v>
      </c>
      <c r="B6061" s="5">
        <v>335694486471</v>
      </c>
      <c r="C6061" s="4" t="s">
        <v>14841</v>
      </c>
      <c r="D6061" s="4" t="s">
        <v>1099</v>
      </c>
      <c r="E6061" s="6" t="s">
        <v>2093</v>
      </c>
      <c r="F6061" s="5">
        <f>decoded[[#This Row],[FRT_DEC]]-B6060</f>
        <v>5</v>
      </c>
      <c r="G6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INFO]]))),G6060)</f>
        <v>143</v>
      </c>
    </row>
    <row r="6062" spans="1:7" x14ac:dyDescent="0.25">
      <c r="A6062" s="4" t="s">
        <v>6800</v>
      </c>
      <c r="B6062" s="5">
        <v>335694486476</v>
      </c>
      <c r="C6062" s="4" t="s">
        <v>14842</v>
      </c>
      <c r="D6062" s="4" t="s">
        <v>72</v>
      </c>
      <c r="E6062" s="6" t="s">
        <v>2094</v>
      </c>
      <c r="F6062" s="5">
        <f>decoded[[#This Row],[FRT_DEC]]-B6061</f>
        <v>5</v>
      </c>
      <c r="G6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INFO]]))),G6061)</f>
        <v>143</v>
      </c>
    </row>
    <row r="6063" spans="1:7" x14ac:dyDescent="0.25">
      <c r="A6063" s="4" t="s">
        <v>6801</v>
      </c>
      <c r="B6063" s="5">
        <v>335694486480</v>
      </c>
      <c r="C6063" s="4" t="s">
        <v>14843</v>
      </c>
      <c r="D6063" s="4" t="s">
        <v>72</v>
      </c>
      <c r="E6063" s="6" t="s">
        <v>2095</v>
      </c>
      <c r="F6063" s="5">
        <f>decoded[[#This Row],[FRT_DEC]]-B6062</f>
        <v>4</v>
      </c>
      <c r="G6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INFO]]))),G6062)</f>
        <v>143</v>
      </c>
    </row>
    <row r="6064" spans="1:7" x14ac:dyDescent="0.25">
      <c r="A6064" s="4" t="s">
        <v>6802</v>
      </c>
      <c r="B6064" s="5">
        <v>335694486491</v>
      </c>
      <c r="C6064" s="4" t="s">
        <v>14844</v>
      </c>
      <c r="D6064" s="4" t="s">
        <v>246</v>
      </c>
      <c r="E6064" s="6" t="s">
        <v>14845</v>
      </c>
      <c r="F6064" s="5">
        <f>decoded[[#This Row],[FRT_DEC]]-B6063</f>
        <v>11</v>
      </c>
      <c r="G6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INFO]]))),G6063)</f>
        <v>143</v>
      </c>
    </row>
    <row r="6065" spans="1:7" x14ac:dyDescent="0.25">
      <c r="A6065" s="4" t="s">
        <v>6803</v>
      </c>
      <c r="B6065" s="5">
        <v>335694486496</v>
      </c>
      <c r="C6065" s="4" t="s">
        <v>14846</v>
      </c>
      <c r="D6065" s="4" t="s">
        <v>7938</v>
      </c>
      <c r="E6065" s="6" t="s">
        <v>8012</v>
      </c>
      <c r="F6065" s="5">
        <f>decoded[[#This Row],[FRT_DEC]]-B6064</f>
        <v>5</v>
      </c>
      <c r="G6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INFO]]))),G6064)</f>
        <v>143</v>
      </c>
    </row>
    <row r="6066" spans="1:7" x14ac:dyDescent="0.25">
      <c r="A6066" s="4" t="s">
        <v>6804</v>
      </c>
      <c r="B6066" s="5">
        <v>335694486923</v>
      </c>
      <c r="C6066" s="4" t="s">
        <v>14847</v>
      </c>
      <c r="D6066" s="4" t="s">
        <v>7842</v>
      </c>
      <c r="E6066" s="6" t="s">
        <v>8130</v>
      </c>
      <c r="F6066" s="5">
        <f>decoded[[#This Row],[FRT_DEC]]-B6065</f>
        <v>427</v>
      </c>
      <c r="G6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INFO]]))),G6065)</f>
        <v>143</v>
      </c>
    </row>
    <row r="6067" spans="1:7" x14ac:dyDescent="0.25">
      <c r="A6067" s="4" t="s">
        <v>6805</v>
      </c>
      <c r="B6067" s="5">
        <v>335694486930</v>
      </c>
      <c r="C6067" s="4" t="s">
        <v>14848</v>
      </c>
      <c r="D6067" s="4" t="s">
        <v>1099</v>
      </c>
      <c r="E6067" s="6" t="s">
        <v>2096</v>
      </c>
      <c r="F6067" s="5">
        <f>decoded[[#This Row],[FRT_DEC]]-B6066</f>
        <v>7</v>
      </c>
      <c r="G6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INFO]]))),G6066)</f>
        <v>143</v>
      </c>
    </row>
    <row r="6068" spans="1:7" x14ac:dyDescent="0.25">
      <c r="A6068" s="4" t="s">
        <v>6806</v>
      </c>
      <c r="B6068" s="5">
        <v>335694486936</v>
      </c>
      <c r="C6068" s="4" t="s">
        <v>14849</v>
      </c>
      <c r="D6068" s="4" t="s">
        <v>72</v>
      </c>
      <c r="E6068" s="6" t="s">
        <v>2097</v>
      </c>
      <c r="F6068" s="5">
        <f>decoded[[#This Row],[FRT_DEC]]-B6067</f>
        <v>6</v>
      </c>
      <c r="G6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INFO]]))),G6067)</f>
        <v>143</v>
      </c>
    </row>
    <row r="6069" spans="1:7" x14ac:dyDescent="0.25">
      <c r="A6069" s="4" t="s">
        <v>6807</v>
      </c>
      <c r="B6069" s="5">
        <v>335694486947</v>
      </c>
      <c r="C6069" s="4" t="s">
        <v>14850</v>
      </c>
      <c r="D6069" s="4" t="s">
        <v>3672</v>
      </c>
      <c r="E6069" s="6" t="s">
        <v>5571</v>
      </c>
      <c r="F6069" s="5">
        <f>decoded[[#This Row],[FRT_DEC]]-B6068</f>
        <v>11</v>
      </c>
      <c r="G60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INFO]]))),G6068)</f>
        <v>143</v>
      </c>
    </row>
    <row r="6070" spans="1:7" x14ac:dyDescent="0.25">
      <c r="A6070" s="4" t="s">
        <v>6808</v>
      </c>
      <c r="B6070" s="5">
        <v>335694487115</v>
      </c>
      <c r="C6070" s="4" t="s">
        <v>14851</v>
      </c>
      <c r="D6070" s="4" t="s">
        <v>262</v>
      </c>
      <c r="E6070" s="6" t="s">
        <v>5573</v>
      </c>
      <c r="F6070" s="5">
        <f>decoded[[#This Row],[FRT_DEC]]-B6069</f>
        <v>168</v>
      </c>
      <c r="G60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INFO]]))),G6069)</f>
        <v>143</v>
      </c>
    </row>
    <row r="6071" spans="1:7" x14ac:dyDescent="0.25">
      <c r="A6071" s="4" t="s">
        <v>6809</v>
      </c>
      <c r="B6071" s="5">
        <v>335694487120</v>
      </c>
      <c r="C6071" s="4" t="s">
        <v>14852</v>
      </c>
      <c r="D6071" s="4" t="s">
        <v>7938</v>
      </c>
      <c r="E6071" s="6" t="s">
        <v>8136</v>
      </c>
      <c r="F6071" s="5">
        <f>decoded[[#This Row],[FRT_DEC]]-B6070</f>
        <v>5</v>
      </c>
      <c r="G60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INFO]]))),G6070)</f>
        <v>143</v>
      </c>
    </row>
    <row r="6072" spans="1:7" x14ac:dyDescent="0.25">
      <c r="A6072" s="4" t="s">
        <v>6810</v>
      </c>
      <c r="B6072" s="5">
        <v>335694488667</v>
      </c>
      <c r="C6072" s="4" t="s">
        <v>14853</v>
      </c>
      <c r="D6072" s="4" t="s">
        <v>84</v>
      </c>
      <c r="E6072" s="6" t="s">
        <v>4000</v>
      </c>
      <c r="F6072" s="5">
        <f>decoded[[#This Row],[FRT_DEC]]-B6071</f>
        <v>1547</v>
      </c>
      <c r="G60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INFO]]))),G6071)</f>
        <v>143</v>
      </c>
    </row>
    <row r="6073" spans="1:7" x14ac:dyDescent="0.25">
      <c r="A6073" s="4" t="s">
        <v>6811</v>
      </c>
      <c r="B6073" s="5">
        <v>335694488669</v>
      </c>
      <c r="C6073" s="4" t="s">
        <v>14854</v>
      </c>
      <c r="D6073" s="4" t="s">
        <v>3684</v>
      </c>
      <c r="E6073" s="6" t="s">
        <v>14855</v>
      </c>
      <c r="F6073" s="5">
        <f>decoded[[#This Row],[FRT_DEC]]-B6072</f>
        <v>2</v>
      </c>
      <c r="G60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INFO]]))),G6072)</f>
        <v>143</v>
      </c>
    </row>
    <row r="6074" spans="1:7" x14ac:dyDescent="0.25">
      <c r="A6074" s="4" t="s">
        <v>6812</v>
      </c>
      <c r="B6074" s="5">
        <v>335694488676</v>
      </c>
      <c r="C6074" s="4" t="s">
        <v>14856</v>
      </c>
      <c r="D6074" s="4" t="s">
        <v>3684</v>
      </c>
      <c r="E6074" s="6" t="s">
        <v>7879</v>
      </c>
      <c r="F6074" s="5">
        <f>decoded[[#This Row],[FRT_DEC]]-B6073</f>
        <v>7</v>
      </c>
      <c r="G60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INFO]]))),G6073)</f>
        <v>143</v>
      </c>
    </row>
    <row r="6075" spans="1:7" x14ac:dyDescent="0.25">
      <c r="A6075" s="4" t="s">
        <v>6813</v>
      </c>
      <c r="B6075" s="5">
        <v>335694488696</v>
      </c>
      <c r="C6075" s="4" t="s">
        <v>14857</v>
      </c>
      <c r="D6075" s="4" t="s">
        <v>85</v>
      </c>
      <c r="E6075" s="6" t="s">
        <v>263</v>
      </c>
      <c r="F6075" s="5">
        <f>decoded[[#This Row],[FRT_DEC]]-B6074</f>
        <v>20</v>
      </c>
      <c r="G60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INFO]]))),G6074)</f>
        <v>143</v>
      </c>
    </row>
    <row r="6076" spans="1:7" x14ac:dyDescent="0.25">
      <c r="A6076" s="4" t="s">
        <v>6814</v>
      </c>
      <c r="B6076" s="5">
        <v>335694488834</v>
      </c>
      <c r="C6076" s="4" t="s">
        <v>14858</v>
      </c>
      <c r="D6076" s="4" t="s">
        <v>87</v>
      </c>
      <c r="E6076" s="6" t="s">
        <v>3695</v>
      </c>
      <c r="F6076" s="5">
        <f>decoded[[#This Row],[FRT_DEC]]-B6075</f>
        <v>138</v>
      </c>
      <c r="G60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INFO]]))),G6075)</f>
        <v>143</v>
      </c>
    </row>
    <row r="6077" spans="1:7" x14ac:dyDescent="0.25">
      <c r="A6077" s="4" t="s">
        <v>6815</v>
      </c>
      <c r="B6077" s="5">
        <v>335694489214</v>
      </c>
      <c r="C6077" s="4" t="s">
        <v>14859</v>
      </c>
      <c r="D6077" s="4" t="s">
        <v>7842</v>
      </c>
      <c r="E6077" s="6" t="s">
        <v>7845</v>
      </c>
      <c r="F6077" s="5">
        <f>decoded[[#This Row],[FRT_DEC]]-B6076</f>
        <v>380</v>
      </c>
      <c r="G60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INFO]]))),G6076)</f>
        <v>143</v>
      </c>
    </row>
    <row r="6078" spans="1:7" x14ac:dyDescent="0.25">
      <c r="A6078" s="4" t="s">
        <v>6816</v>
      </c>
      <c r="B6078" s="5">
        <v>335694489256</v>
      </c>
      <c r="C6078" s="4" t="s">
        <v>14860</v>
      </c>
      <c r="D6078" s="4" t="s">
        <v>7938</v>
      </c>
      <c r="E6078" s="6" t="s">
        <v>8149</v>
      </c>
      <c r="F6078" s="5">
        <f>decoded[[#This Row],[FRT_DEC]]-B6077</f>
        <v>42</v>
      </c>
      <c r="G60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INFO]]))),G6077)</f>
        <v>143</v>
      </c>
    </row>
    <row r="6079" spans="1:7" x14ac:dyDescent="0.25">
      <c r="A6079" s="4" t="s">
        <v>6817</v>
      </c>
      <c r="B6079" s="5">
        <v>335694489260</v>
      </c>
      <c r="C6079" s="4" t="s">
        <v>14861</v>
      </c>
      <c r="D6079" s="4" t="s">
        <v>7842</v>
      </c>
      <c r="E6079" s="6" t="s">
        <v>9929</v>
      </c>
      <c r="F6079" s="5">
        <f>decoded[[#This Row],[FRT_DEC]]-B6078</f>
        <v>4</v>
      </c>
      <c r="G60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INFO]]))),G6078)</f>
        <v>143</v>
      </c>
    </row>
    <row r="6080" spans="1:7" x14ac:dyDescent="0.25">
      <c r="A6080" s="4" t="s">
        <v>6818</v>
      </c>
      <c r="B6080" s="5">
        <v>335694489340</v>
      </c>
      <c r="C6080" s="4" t="s">
        <v>14862</v>
      </c>
      <c r="D6080" s="4" t="s">
        <v>1099</v>
      </c>
      <c r="E6080" s="6" t="s">
        <v>2098</v>
      </c>
      <c r="F6080" s="5">
        <f>decoded[[#This Row],[FRT_DEC]]-B6079</f>
        <v>80</v>
      </c>
      <c r="G60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INFO]]))),G6079)</f>
        <v>143</v>
      </c>
    </row>
    <row r="6081" spans="1:7" x14ac:dyDescent="0.25">
      <c r="A6081" s="4" t="s">
        <v>6819</v>
      </c>
      <c r="B6081" s="5">
        <v>335694489344</v>
      </c>
      <c r="C6081" s="4" t="s">
        <v>14863</v>
      </c>
      <c r="D6081" s="4" t="s">
        <v>72</v>
      </c>
      <c r="E6081" s="6" t="s">
        <v>2099</v>
      </c>
      <c r="F6081" s="5">
        <f>decoded[[#This Row],[FRT_DEC]]-B6080</f>
        <v>4</v>
      </c>
      <c r="G60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INFO]]))),G6080)</f>
        <v>143</v>
      </c>
    </row>
    <row r="6082" spans="1:7" x14ac:dyDescent="0.25">
      <c r="A6082" s="4" t="s">
        <v>6820</v>
      </c>
      <c r="B6082" s="5">
        <v>335694489427</v>
      </c>
      <c r="C6082" s="4" t="s">
        <v>14864</v>
      </c>
      <c r="D6082" s="4" t="s">
        <v>1099</v>
      </c>
      <c r="E6082" s="6" t="s">
        <v>2100</v>
      </c>
      <c r="F6082" s="5">
        <f>decoded[[#This Row],[FRT_DEC]]-B6081</f>
        <v>83</v>
      </c>
      <c r="G60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INFO]]))),G6081)</f>
        <v>143</v>
      </c>
    </row>
    <row r="6083" spans="1:7" x14ac:dyDescent="0.25">
      <c r="A6083" s="4" t="s">
        <v>6821</v>
      </c>
      <c r="B6083" s="5">
        <v>335694489470</v>
      </c>
      <c r="C6083" s="4" t="s">
        <v>14865</v>
      </c>
      <c r="D6083" s="4" t="s">
        <v>72</v>
      </c>
      <c r="E6083" s="6" t="s">
        <v>2101</v>
      </c>
      <c r="F6083" s="5">
        <f>decoded[[#This Row],[FRT_DEC]]-B6082</f>
        <v>43</v>
      </c>
      <c r="G60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INFO]]))),G6082)</f>
        <v>143</v>
      </c>
    </row>
    <row r="6084" spans="1:7" x14ac:dyDescent="0.25">
      <c r="A6084" s="4" t="s">
        <v>6822</v>
      </c>
      <c r="B6084" s="5">
        <v>335694489553</v>
      </c>
      <c r="C6084" s="4" t="s">
        <v>14866</v>
      </c>
      <c r="D6084" s="4" t="s">
        <v>1099</v>
      </c>
      <c r="E6084" s="6" t="s">
        <v>2102</v>
      </c>
      <c r="F6084" s="5">
        <f>decoded[[#This Row],[FRT_DEC]]-B6083</f>
        <v>83</v>
      </c>
      <c r="G60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INFO]]))),G6083)</f>
        <v>143</v>
      </c>
    </row>
    <row r="6085" spans="1:7" x14ac:dyDescent="0.25">
      <c r="A6085" s="4" t="s">
        <v>6823</v>
      </c>
      <c r="B6085" s="5">
        <v>335694489597</v>
      </c>
      <c r="C6085" s="4" t="s">
        <v>14867</v>
      </c>
      <c r="D6085" s="4" t="s">
        <v>72</v>
      </c>
      <c r="E6085" s="6" t="s">
        <v>2103</v>
      </c>
      <c r="F6085" s="5">
        <f>decoded[[#This Row],[FRT_DEC]]-B6084</f>
        <v>44</v>
      </c>
      <c r="G60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INFO]]))),G6084)</f>
        <v>143</v>
      </c>
    </row>
    <row r="6086" spans="1:7" x14ac:dyDescent="0.25">
      <c r="A6086" s="4" t="s">
        <v>6824</v>
      </c>
      <c r="B6086" s="5">
        <v>335694489627</v>
      </c>
      <c r="C6086" s="4" t="s">
        <v>14868</v>
      </c>
      <c r="D6086" s="4" t="s">
        <v>264</v>
      </c>
      <c r="E6086" s="6" t="s">
        <v>14869</v>
      </c>
      <c r="F6086" s="5">
        <f>decoded[[#This Row],[FRT_DEC]]-B6085</f>
        <v>30</v>
      </c>
      <c r="G60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INFO]]))),G6085)</f>
        <v>143</v>
      </c>
    </row>
    <row r="6087" spans="1:7" x14ac:dyDescent="0.25">
      <c r="A6087" s="4" t="s">
        <v>6825</v>
      </c>
      <c r="B6087" s="5">
        <v>335694489639</v>
      </c>
      <c r="C6087" s="4" t="s">
        <v>14870</v>
      </c>
      <c r="D6087" s="4" t="s">
        <v>40</v>
      </c>
      <c r="E6087" s="6" t="s">
        <v>328</v>
      </c>
      <c r="F6087" s="5">
        <f>decoded[[#This Row],[FRT_DEC]]-B6086</f>
        <v>12</v>
      </c>
      <c r="G60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INFO]]))),G6086)</f>
        <v>143</v>
      </c>
    </row>
    <row r="6088" spans="1:7" x14ac:dyDescent="0.25">
      <c r="A6088" s="4" t="s">
        <v>6826</v>
      </c>
      <c r="B6088" s="5">
        <v>335694489681</v>
      </c>
      <c r="C6088" s="4" t="s">
        <v>14871</v>
      </c>
      <c r="D6088" s="4" t="s">
        <v>330</v>
      </c>
      <c r="E6088" s="6" t="s">
        <v>14872</v>
      </c>
      <c r="F6088" s="5">
        <f>decoded[[#This Row],[FRT_DEC]]-B6087</f>
        <v>42</v>
      </c>
      <c r="G60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INFO]]))),G6087)</f>
        <v>143</v>
      </c>
    </row>
    <row r="6089" spans="1:7" x14ac:dyDescent="0.25">
      <c r="A6089" s="4" t="s">
        <v>6827</v>
      </c>
      <c r="B6089" s="5">
        <v>335694489719</v>
      </c>
      <c r="C6089" s="4" t="s">
        <v>14873</v>
      </c>
      <c r="D6089" s="4" t="s">
        <v>40</v>
      </c>
      <c r="E6089" s="6" t="s">
        <v>2042</v>
      </c>
      <c r="F6089" s="5">
        <f>decoded[[#This Row],[FRT_DEC]]-B6088</f>
        <v>38</v>
      </c>
      <c r="G60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INFO]]))),G6088)</f>
        <v>143</v>
      </c>
    </row>
    <row r="6090" spans="1:7" x14ac:dyDescent="0.25">
      <c r="A6090" s="4" t="s">
        <v>6828</v>
      </c>
      <c r="B6090" s="5">
        <v>335694489721</v>
      </c>
      <c r="C6090" s="4" t="s">
        <v>14874</v>
      </c>
      <c r="D6090" s="4" t="s">
        <v>2043</v>
      </c>
      <c r="E6090" s="6" t="s">
        <v>14807</v>
      </c>
      <c r="F6090" s="5">
        <f>decoded[[#This Row],[FRT_DEC]]-B6089</f>
        <v>2</v>
      </c>
      <c r="G60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INFO]]))),G6089)</f>
        <v>143</v>
      </c>
    </row>
    <row r="6091" spans="1:7" x14ac:dyDescent="0.25">
      <c r="A6091" s="4" t="s">
        <v>6829</v>
      </c>
      <c r="B6091" s="5">
        <v>335694489835</v>
      </c>
      <c r="C6091" s="4" t="s">
        <v>14875</v>
      </c>
      <c r="D6091" s="4" t="s">
        <v>7938</v>
      </c>
      <c r="E6091" s="6" t="s">
        <v>8952</v>
      </c>
      <c r="F6091" s="5">
        <f>decoded[[#This Row],[FRT_DEC]]-B6090</f>
        <v>114</v>
      </c>
      <c r="G60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INFO]]))),G6090)</f>
        <v>143</v>
      </c>
    </row>
    <row r="6092" spans="1:7" x14ac:dyDescent="0.25">
      <c r="A6092" s="4" t="s">
        <v>6830</v>
      </c>
      <c r="B6092" s="5">
        <v>335694490431</v>
      </c>
      <c r="C6092" s="4" t="s">
        <v>14876</v>
      </c>
      <c r="D6092" s="4" t="s">
        <v>7842</v>
      </c>
      <c r="E6092" s="6" t="s">
        <v>7989</v>
      </c>
      <c r="F6092" s="5">
        <f>decoded[[#This Row],[FRT_DEC]]-B6091</f>
        <v>596</v>
      </c>
      <c r="G60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INFO]]))),G6091)</f>
        <v>143</v>
      </c>
    </row>
    <row r="6093" spans="1:7" x14ac:dyDescent="0.25">
      <c r="A6093" s="4" t="s">
        <v>6831</v>
      </c>
      <c r="B6093" s="5">
        <v>335694490477</v>
      </c>
      <c r="C6093" s="4" t="s">
        <v>14877</v>
      </c>
      <c r="D6093" s="4" t="s">
        <v>2044</v>
      </c>
      <c r="E6093" s="6" t="s">
        <v>2046</v>
      </c>
      <c r="F6093" s="5">
        <f>decoded[[#This Row],[FRT_DEC]]-B6092</f>
        <v>46</v>
      </c>
      <c r="G60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INFO]]))),G6092)</f>
        <v>143</v>
      </c>
    </row>
    <row r="6094" spans="1:7" x14ac:dyDescent="0.25">
      <c r="A6094" s="4" t="s">
        <v>6832</v>
      </c>
      <c r="B6094" s="5">
        <v>335694490506</v>
      </c>
      <c r="C6094" s="4" t="s">
        <v>14878</v>
      </c>
      <c r="D6094" s="4" t="s">
        <v>7938</v>
      </c>
      <c r="E6094" s="6" t="s">
        <v>7991</v>
      </c>
      <c r="F6094" s="5">
        <f>decoded[[#This Row],[FRT_DEC]]-B6093</f>
        <v>29</v>
      </c>
      <c r="G60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INFO]]))),G6093)</f>
        <v>143</v>
      </c>
    </row>
    <row r="6095" spans="1:7" x14ac:dyDescent="0.25">
      <c r="A6095" s="4" t="s">
        <v>6833</v>
      </c>
      <c r="B6095" s="5">
        <v>335694491690</v>
      </c>
      <c r="C6095" s="4" t="s">
        <v>14879</v>
      </c>
      <c r="D6095" s="4" t="s">
        <v>7842</v>
      </c>
      <c r="E6095" s="6" t="s">
        <v>7945</v>
      </c>
      <c r="F6095" s="5">
        <f>decoded[[#This Row],[FRT_DEC]]-B6094</f>
        <v>1184</v>
      </c>
      <c r="G60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INFO]]))),G6094)</f>
        <v>143</v>
      </c>
    </row>
    <row r="6096" spans="1:7" x14ac:dyDescent="0.25">
      <c r="A6096" s="4" t="s">
        <v>6834</v>
      </c>
      <c r="B6096" s="5">
        <v>335694491696</v>
      </c>
      <c r="C6096" s="4" t="s">
        <v>14880</v>
      </c>
      <c r="D6096" s="4" t="s">
        <v>7938</v>
      </c>
      <c r="E6096" s="6" t="s">
        <v>7947</v>
      </c>
      <c r="F6096" s="5">
        <f>decoded[[#This Row],[FRT_DEC]]-B6095</f>
        <v>6</v>
      </c>
      <c r="G60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INFO]]))),G6095)</f>
        <v>143</v>
      </c>
    </row>
    <row r="6097" spans="1:7" x14ac:dyDescent="0.25">
      <c r="A6097" s="4" t="s">
        <v>6835</v>
      </c>
      <c r="B6097" s="5">
        <v>335694528746</v>
      </c>
      <c r="C6097" s="4" t="s">
        <v>14881</v>
      </c>
      <c r="D6097" s="4" t="s">
        <v>43</v>
      </c>
      <c r="E6097" s="6" t="s">
        <v>3964</v>
      </c>
      <c r="F6097" s="5">
        <f>decoded[[#This Row],[FRT_DEC]]-B6096</f>
        <v>37050</v>
      </c>
      <c r="G60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INFO]]))),G6096)</f>
        <v>143</v>
      </c>
    </row>
    <row r="6098" spans="1:7" x14ac:dyDescent="0.25">
      <c r="A6098" s="4" t="s">
        <v>6836</v>
      </c>
      <c r="B6098" s="5">
        <v>335694528749</v>
      </c>
      <c r="C6098" s="4" t="s">
        <v>14882</v>
      </c>
      <c r="D6098" s="4" t="s">
        <v>3685</v>
      </c>
      <c r="E6098" s="6" t="s">
        <v>14883</v>
      </c>
      <c r="F6098" s="5">
        <f>decoded[[#This Row],[FRT_DEC]]-B6097</f>
        <v>3</v>
      </c>
      <c r="G60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INFO]]))),G6097)</f>
        <v>143</v>
      </c>
    </row>
    <row r="6099" spans="1:7" x14ac:dyDescent="0.25">
      <c r="A6099" s="4" t="s">
        <v>6837</v>
      </c>
      <c r="B6099" s="5">
        <v>335694528751</v>
      </c>
      <c r="C6099" s="4" t="s">
        <v>14884</v>
      </c>
      <c r="D6099" s="4" t="s">
        <v>3685</v>
      </c>
      <c r="E6099" s="6" t="s">
        <v>7880</v>
      </c>
      <c r="F6099" s="5">
        <f>decoded[[#This Row],[FRT_DEC]]-B6098</f>
        <v>2</v>
      </c>
      <c r="G60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INFO]]))),G6098)</f>
        <v>143</v>
      </c>
    </row>
    <row r="6100" spans="1:7" x14ac:dyDescent="0.25">
      <c r="A6100" s="4" t="s">
        <v>6838</v>
      </c>
      <c r="B6100" s="5">
        <v>335694528767</v>
      </c>
      <c r="C6100" s="4" t="s">
        <v>14885</v>
      </c>
      <c r="D6100" s="4" t="s">
        <v>7842</v>
      </c>
      <c r="E6100" s="6" t="s">
        <v>8889</v>
      </c>
      <c r="F6100" s="5">
        <f>decoded[[#This Row],[FRT_DEC]]-B6099</f>
        <v>16</v>
      </c>
      <c r="G61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INFO]]))),G6099)</f>
        <v>143</v>
      </c>
    </row>
    <row r="6101" spans="1:7" ht="30" x14ac:dyDescent="0.25">
      <c r="A6101" s="4" t="s">
        <v>6839</v>
      </c>
      <c r="B6101" s="5">
        <v>335694528781</v>
      </c>
      <c r="C6101" s="4" t="s">
        <v>14886</v>
      </c>
      <c r="D6101" s="4" t="s">
        <v>241</v>
      </c>
      <c r="E6101" s="6" t="s">
        <v>4001</v>
      </c>
      <c r="F6101" s="5">
        <f>decoded[[#This Row],[FRT_DEC]]-B6100</f>
        <v>14</v>
      </c>
      <c r="G61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INFO]]))),G6100)</f>
        <v>143</v>
      </c>
    </row>
    <row r="6102" spans="1:7" x14ac:dyDescent="0.25">
      <c r="A6102" s="4" t="s">
        <v>6840</v>
      </c>
      <c r="B6102" s="5">
        <v>335694528784</v>
      </c>
      <c r="C6102" s="4" t="s">
        <v>14887</v>
      </c>
      <c r="D6102" s="4" t="s">
        <v>243</v>
      </c>
      <c r="E6102" s="6" t="s">
        <v>3939</v>
      </c>
      <c r="F6102" s="5">
        <f>decoded[[#This Row],[FRT_DEC]]-B6101</f>
        <v>3</v>
      </c>
      <c r="G61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INFO]]))),G6101)</f>
        <v>143</v>
      </c>
    </row>
    <row r="6103" spans="1:7" x14ac:dyDescent="0.25">
      <c r="A6103" s="4" t="s">
        <v>6841</v>
      </c>
      <c r="B6103" s="5">
        <v>335694528795</v>
      </c>
      <c r="C6103" s="4" t="s">
        <v>14888</v>
      </c>
      <c r="D6103" s="4" t="s">
        <v>264</v>
      </c>
      <c r="E6103" s="6" t="s">
        <v>14889</v>
      </c>
      <c r="F6103" s="5">
        <f>decoded[[#This Row],[FRT_DEC]]-B6102</f>
        <v>11</v>
      </c>
      <c r="G61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INFO]]))),G6102)</f>
        <v>143</v>
      </c>
    </row>
    <row r="6104" spans="1:7" x14ac:dyDescent="0.25">
      <c r="A6104" s="4" t="s">
        <v>6842</v>
      </c>
      <c r="B6104" s="5">
        <v>335694528845</v>
      </c>
      <c r="C6104" s="4" t="s">
        <v>14890</v>
      </c>
      <c r="D6104" s="4" t="s">
        <v>40</v>
      </c>
      <c r="E6104" s="6" t="s">
        <v>44</v>
      </c>
      <c r="F6104" s="5">
        <f>decoded[[#This Row],[FRT_DEC]]-B6103</f>
        <v>50</v>
      </c>
      <c r="G61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INFO]]))),G6103)</f>
        <v>143</v>
      </c>
    </row>
    <row r="6105" spans="1:7" x14ac:dyDescent="0.25">
      <c r="A6105" s="4" t="s">
        <v>6843</v>
      </c>
      <c r="B6105" s="5">
        <v>335694528851</v>
      </c>
      <c r="C6105" s="4" t="s">
        <v>14891</v>
      </c>
      <c r="D6105" s="4" t="s">
        <v>246</v>
      </c>
      <c r="E6105" s="6" t="s">
        <v>14892</v>
      </c>
      <c r="F6105" s="5">
        <f>decoded[[#This Row],[FRT_DEC]]-B6104</f>
        <v>6</v>
      </c>
      <c r="G61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INFO]]))),G6104)</f>
        <v>143</v>
      </c>
    </row>
    <row r="6106" spans="1:7" x14ac:dyDescent="0.25">
      <c r="A6106" s="4" t="s">
        <v>6844</v>
      </c>
      <c r="B6106" s="5">
        <v>335694528866</v>
      </c>
      <c r="C6106" s="4" t="s">
        <v>14893</v>
      </c>
      <c r="D6106" s="4" t="s">
        <v>1099</v>
      </c>
      <c r="E6106" s="6" t="s">
        <v>2104</v>
      </c>
      <c r="F6106" s="5">
        <f>decoded[[#This Row],[FRT_DEC]]-B6105</f>
        <v>15</v>
      </c>
      <c r="G61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INFO]]))),G6105)</f>
        <v>143</v>
      </c>
    </row>
    <row r="6107" spans="1:7" x14ac:dyDescent="0.25">
      <c r="A6107" s="4" t="s">
        <v>6845</v>
      </c>
      <c r="B6107" s="5">
        <v>335694528873</v>
      </c>
      <c r="C6107" s="4" t="s">
        <v>14894</v>
      </c>
      <c r="D6107" s="4" t="s">
        <v>1099</v>
      </c>
      <c r="E6107" s="6" t="s">
        <v>2105</v>
      </c>
      <c r="F6107" s="5">
        <f>decoded[[#This Row],[FRT_DEC]]-B6106</f>
        <v>7</v>
      </c>
      <c r="G61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INFO]]))),G6106)</f>
        <v>143</v>
      </c>
    </row>
    <row r="6108" spans="1:7" x14ac:dyDescent="0.25">
      <c r="A6108" s="4" t="s">
        <v>6846</v>
      </c>
      <c r="B6108" s="5">
        <v>335694528886</v>
      </c>
      <c r="C6108" s="4" t="s">
        <v>14895</v>
      </c>
      <c r="D6108" s="4" t="s">
        <v>72</v>
      </c>
      <c r="E6108" s="6" t="s">
        <v>2092</v>
      </c>
      <c r="F6108" s="5">
        <f>decoded[[#This Row],[FRT_DEC]]-B6107</f>
        <v>13</v>
      </c>
      <c r="G61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INFO]]))),G6107)</f>
        <v>143</v>
      </c>
    </row>
    <row r="6109" spans="1:7" x14ac:dyDescent="0.25">
      <c r="A6109" s="4" t="s">
        <v>6847</v>
      </c>
      <c r="B6109" s="5">
        <v>335694528907</v>
      </c>
      <c r="C6109" s="4" t="s">
        <v>14896</v>
      </c>
      <c r="D6109" s="4" t="s">
        <v>3671</v>
      </c>
      <c r="E6109" s="6" t="s">
        <v>14897</v>
      </c>
      <c r="F6109" s="5">
        <f>decoded[[#This Row],[FRT_DEC]]-B6108</f>
        <v>21</v>
      </c>
      <c r="G61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INFO]]))),G6108)</f>
        <v>143</v>
      </c>
    </row>
    <row r="6110" spans="1:7" x14ac:dyDescent="0.25">
      <c r="A6110" s="4" t="s">
        <v>6848</v>
      </c>
      <c r="B6110" s="5">
        <v>335694528909</v>
      </c>
      <c r="C6110" s="4" t="s">
        <v>14898</v>
      </c>
      <c r="D6110" s="4" t="s">
        <v>3671</v>
      </c>
      <c r="E6110" s="6" t="s">
        <v>7881</v>
      </c>
      <c r="F6110" s="5">
        <f>decoded[[#This Row],[FRT_DEC]]-B6109</f>
        <v>2</v>
      </c>
      <c r="G61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INFO]]))),G6109)</f>
        <v>143</v>
      </c>
    </row>
    <row r="6111" spans="1:7" x14ac:dyDescent="0.25">
      <c r="A6111" s="4" t="s">
        <v>6849</v>
      </c>
      <c r="B6111" s="5">
        <v>335694529749</v>
      </c>
      <c r="C6111" s="4" t="s">
        <v>14899</v>
      </c>
      <c r="D6111" s="4" t="s">
        <v>249</v>
      </c>
      <c r="E6111" s="6" t="s">
        <v>7892</v>
      </c>
      <c r="F6111" s="5">
        <f>decoded[[#This Row],[FRT_DEC]]-B6110</f>
        <v>840</v>
      </c>
      <c r="G61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INFO]]))),G6110)</f>
        <v>143</v>
      </c>
    </row>
    <row r="6112" spans="1:7" x14ac:dyDescent="0.25">
      <c r="A6112" s="4" t="s">
        <v>6850</v>
      </c>
      <c r="B6112" s="5">
        <v>335694529753</v>
      </c>
      <c r="C6112" s="4" t="s">
        <v>14900</v>
      </c>
      <c r="D6112" s="4" t="s">
        <v>7938</v>
      </c>
      <c r="E6112" s="6" t="s">
        <v>8906</v>
      </c>
      <c r="F6112" s="5">
        <f>decoded[[#This Row],[FRT_DEC]]-B6111</f>
        <v>4</v>
      </c>
      <c r="G61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INFO]]))),G6111)</f>
        <v>143</v>
      </c>
    </row>
    <row r="6113" spans="1:7" x14ac:dyDescent="0.25">
      <c r="A6113" s="4" t="s">
        <v>6851</v>
      </c>
      <c r="B6113" s="5">
        <v>335694530935</v>
      </c>
      <c r="C6113" s="4" t="s">
        <v>14901</v>
      </c>
      <c r="D6113" s="4" t="s">
        <v>5</v>
      </c>
      <c r="E6113" s="6" t="s">
        <v>14902</v>
      </c>
      <c r="F6113" s="5">
        <f>decoded[[#This Row],[FRT_DEC]]-B6112</f>
        <v>1182</v>
      </c>
      <c r="G61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INFO]]))),G6112)</f>
        <v>143</v>
      </c>
    </row>
    <row r="6114" spans="1:7" x14ac:dyDescent="0.25">
      <c r="A6114" s="4" t="s">
        <v>6852</v>
      </c>
      <c r="B6114" s="5">
        <v>335694530938</v>
      </c>
      <c r="C6114" s="4" t="s">
        <v>14903</v>
      </c>
      <c r="D6114" s="4" t="s">
        <v>5</v>
      </c>
      <c r="E6114" s="6" t="s">
        <v>7877</v>
      </c>
      <c r="F6114" s="5">
        <f>decoded[[#This Row],[FRT_DEC]]-B6113</f>
        <v>3</v>
      </c>
      <c r="G61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INFO]]))),G6113)</f>
        <v>143</v>
      </c>
    </row>
    <row r="6115" spans="1:7" x14ac:dyDescent="0.25">
      <c r="A6115" s="4" t="s">
        <v>6853</v>
      </c>
      <c r="B6115" s="5">
        <v>335694530941</v>
      </c>
      <c r="C6115" s="4" t="s">
        <v>14904</v>
      </c>
      <c r="D6115" s="4" t="s">
        <v>3686</v>
      </c>
      <c r="E6115" s="6" t="s">
        <v>14905</v>
      </c>
      <c r="F6115" s="5">
        <f>decoded[[#This Row],[FRT_DEC]]-B6114</f>
        <v>3</v>
      </c>
      <c r="G61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INFO]]))),G6114)</f>
        <v>143</v>
      </c>
    </row>
    <row r="6116" spans="1:7" x14ac:dyDescent="0.25">
      <c r="A6116" s="4" t="s">
        <v>6854</v>
      </c>
      <c r="B6116" s="5">
        <v>335694530944</v>
      </c>
      <c r="C6116" s="4" t="s">
        <v>14906</v>
      </c>
      <c r="D6116" s="4" t="s">
        <v>3686</v>
      </c>
      <c r="E6116" s="6" t="s">
        <v>7878</v>
      </c>
      <c r="F6116" s="5">
        <f>decoded[[#This Row],[FRT_DEC]]-B6115</f>
        <v>3</v>
      </c>
      <c r="G61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INFO]]))),G6115)</f>
        <v>143</v>
      </c>
    </row>
    <row r="6117" spans="1:7" x14ac:dyDescent="0.25">
      <c r="A6117" s="4" t="s">
        <v>6855</v>
      </c>
      <c r="B6117" s="5">
        <v>335694530951</v>
      </c>
      <c r="C6117" s="4" t="s">
        <v>14907</v>
      </c>
      <c r="D6117" s="4" t="s">
        <v>7842</v>
      </c>
      <c r="E6117" s="6" t="s">
        <v>8006</v>
      </c>
      <c r="F6117" s="5">
        <f>decoded[[#This Row],[FRT_DEC]]-B6116</f>
        <v>7</v>
      </c>
      <c r="G61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INFO]]))),G6116)</f>
        <v>143</v>
      </c>
    </row>
    <row r="6118" spans="1:7" ht="30" x14ac:dyDescent="0.25">
      <c r="A6118" s="4" t="s">
        <v>6856</v>
      </c>
      <c r="B6118" s="5">
        <v>335694530962</v>
      </c>
      <c r="C6118" s="4" t="s">
        <v>14908</v>
      </c>
      <c r="D6118" s="4" t="s">
        <v>241</v>
      </c>
      <c r="E6118" s="6" t="s">
        <v>2109</v>
      </c>
      <c r="F6118" s="5">
        <f>decoded[[#This Row],[FRT_DEC]]-B6117</f>
        <v>11</v>
      </c>
      <c r="G61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INFO]]))),G6117)</f>
        <v>143</v>
      </c>
    </row>
    <row r="6119" spans="1:7" x14ac:dyDescent="0.25">
      <c r="A6119" s="4" t="s">
        <v>6857</v>
      </c>
      <c r="B6119" s="5">
        <v>335694530964</v>
      </c>
      <c r="C6119" s="4" t="s">
        <v>14909</v>
      </c>
      <c r="D6119" s="4" t="s">
        <v>243</v>
      </c>
      <c r="E6119" s="6" t="s">
        <v>3937</v>
      </c>
      <c r="F6119" s="5">
        <f>decoded[[#This Row],[FRT_DEC]]-B6118</f>
        <v>2</v>
      </c>
      <c r="G61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INFO]]))),G6118)</f>
        <v>143</v>
      </c>
    </row>
    <row r="6120" spans="1:7" x14ac:dyDescent="0.25">
      <c r="A6120" s="4" t="s">
        <v>6858</v>
      </c>
      <c r="B6120" s="5">
        <v>335694530981</v>
      </c>
      <c r="C6120" s="4" t="s">
        <v>14910</v>
      </c>
      <c r="D6120" s="4" t="s">
        <v>1099</v>
      </c>
      <c r="E6120" s="6" t="s">
        <v>2093</v>
      </c>
      <c r="F6120" s="5">
        <f>decoded[[#This Row],[FRT_DEC]]-B6119</f>
        <v>17</v>
      </c>
      <c r="G61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INFO]]))),G6119)</f>
        <v>143</v>
      </c>
    </row>
    <row r="6121" spans="1:7" x14ac:dyDescent="0.25">
      <c r="A6121" s="4" t="s">
        <v>6859</v>
      </c>
      <c r="B6121" s="5">
        <v>335694530988</v>
      </c>
      <c r="C6121" s="4" t="s">
        <v>14911</v>
      </c>
      <c r="D6121" s="4" t="s">
        <v>1099</v>
      </c>
      <c r="E6121" s="6" t="s">
        <v>2106</v>
      </c>
      <c r="F6121" s="5">
        <f>decoded[[#This Row],[FRT_DEC]]-B6120</f>
        <v>7</v>
      </c>
      <c r="G61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INFO]]))),G6120)</f>
        <v>143</v>
      </c>
    </row>
    <row r="6122" spans="1:7" x14ac:dyDescent="0.25">
      <c r="A6122" s="4" t="s">
        <v>6860</v>
      </c>
      <c r="B6122" s="5">
        <v>335694531007</v>
      </c>
      <c r="C6122" s="4" t="s">
        <v>14912</v>
      </c>
      <c r="D6122" s="4" t="s">
        <v>40</v>
      </c>
      <c r="E6122" s="6" t="s">
        <v>724</v>
      </c>
      <c r="F6122" s="5">
        <f>decoded[[#This Row],[FRT_DEC]]-B6121</f>
        <v>19</v>
      </c>
      <c r="G61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INFO]]))),G6121)</f>
        <v>143</v>
      </c>
    </row>
    <row r="6123" spans="1:7" x14ac:dyDescent="0.25">
      <c r="A6123" s="4" t="s">
        <v>6861</v>
      </c>
      <c r="B6123" s="5">
        <v>335694531017</v>
      </c>
      <c r="C6123" s="4" t="s">
        <v>14913</v>
      </c>
      <c r="D6123" s="4" t="s">
        <v>40</v>
      </c>
      <c r="E6123" s="6" t="s">
        <v>45</v>
      </c>
      <c r="F6123" s="5">
        <f>decoded[[#This Row],[FRT_DEC]]-B6122</f>
        <v>10</v>
      </c>
      <c r="G61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INFO]]))),G6122)</f>
        <v>143</v>
      </c>
    </row>
    <row r="6124" spans="1:7" x14ac:dyDescent="0.25">
      <c r="A6124" s="4" t="s">
        <v>6862</v>
      </c>
      <c r="B6124" s="5">
        <v>335694531020</v>
      </c>
      <c r="C6124" s="4" t="s">
        <v>14914</v>
      </c>
      <c r="D6124" s="4" t="s">
        <v>46</v>
      </c>
      <c r="E6124" s="6" t="s">
        <v>4002</v>
      </c>
      <c r="F6124" s="5">
        <f>decoded[[#This Row],[FRT_DEC]]-B6123</f>
        <v>3</v>
      </c>
      <c r="G61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INFO]]))),G6123)</f>
        <v>143</v>
      </c>
    </row>
    <row r="6125" spans="1:7" x14ac:dyDescent="0.25">
      <c r="A6125" s="4" t="s">
        <v>6863</v>
      </c>
      <c r="B6125" s="5">
        <v>335694531026</v>
      </c>
      <c r="C6125" s="4" t="s">
        <v>14915</v>
      </c>
      <c r="D6125" s="4" t="s">
        <v>72</v>
      </c>
      <c r="E6125" s="6" t="s">
        <v>3683</v>
      </c>
      <c r="F6125" s="5">
        <f>decoded[[#This Row],[FRT_DEC]]-B6124</f>
        <v>6</v>
      </c>
      <c r="G61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INFO]]))),G6124)</f>
        <v>143</v>
      </c>
    </row>
    <row r="6126" spans="1:7" x14ac:dyDescent="0.25">
      <c r="A6126" s="4" t="s">
        <v>6864</v>
      </c>
      <c r="B6126" s="5">
        <v>335694531030</v>
      </c>
      <c r="C6126" s="4" t="s">
        <v>14916</v>
      </c>
      <c r="D6126" s="4" t="s">
        <v>72</v>
      </c>
      <c r="E6126" s="6" t="s">
        <v>2088</v>
      </c>
      <c r="F6126" s="5">
        <f>decoded[[#This Row],[FRT_DEC]]-B6125</f>
        <v>4</v>
      </c>
      <c r="G61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INFO]]))),G6125)</f>
        <v>143</v>
      </c>
    </row>
    <row r="6127" spans="1:7" x14ac:dyDescent="0.25">
      <c r="A6127" s="4" t="s">
        <v>6865</v>
      </c>
      <c r="B6127" s="5">
        <v>335694531043</v>
      </c>
      <c r="C6127" s="4" t="s">
        <v>14917</v>
      </c>
      <c r="D6127" s="4" t="s">
        <v>72</v>
      </c>
      <c r="E6127" s="6" t="s">
        <v>2107</v>
      </c>
      <c r="F6127" s="5">
        <f>decoded[[#This Row],[FRT_DEC]]-B6126</f>
        <v>13</v>
      </c>
      <c r="G61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INFO]]))),G6126)</f>
        <v>143</v>
      </c>
    </row>
    <row r="6128" spans="1:7" x14ac:dyDescent="0.25">
      <c r="A6128" s="4" t="s">
        <v>6866</v>
      </c>
      <c r="B6128" s="5">
        <v>335694531816</v>
      </c>
      <c r="C6128" s="4" t="s">
        <v>14918</v>
      </c>
      <c r="D6128" s="4" t="s">
        <v>7938</v>
      </c>
      <c r="E6128" s="6" t="s">
        <v>8012</v>
      </c>
      <c r="F6128" s="5">
        <f>decoded[[#This Row],[FRT_DEC]]-B6127</f>
        <v>773</v>
      </c>
      <c r="G61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INFO]]))),G6127)</f>
        <v>143</v>
      </c>
    </row>
    <row r="6129" spans="1:7" x14ac:dyDescent="0.25">
      <c r="A6129" s="4" t="s">
        <v>6867</v>
      </c>
      <c r="B6129" s="5">
        <v>335694532333</v>
      </c>
      <c r="C6129" s="4" t="s">
        <v>14919</v>
      </c>
      <c r="D6129" s="4" t="s">
        <v>7842</v>
      </c>
      <c r="E6129" s="6" t="s">
        <v>7989</v>
      </c>
      <c r="F6129" s="5">
        <f>decoded[[#This Row],[FRT_DEC]]-B6128</f>
        <v>517</v>
      </c>
      <c r="G61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INFO]]))),G6128)</f>
        <v>143</v>
      </c>
    </row>
    <row r="6130" spans="1:7" x14ac:dyDescent="0.25">
      <c r="A6130" s="4" t="s">
        <v>6868</v>
      </c>
      <c r="B6130" s="5">
        <v>335694532338</v>
      </c>
      <c r="C6130" s="4" t="s">
        <v>14920</v>
      </c>
      <c r="D6130" s="4" t="s">
        <v>292</v>
      </c>
      <c r="E6130" s="6" t="s">
        <v>14921</v>
      </c>
      <c r="F6130" s="5">
        <f>decoded[[#This Row],[FRT_DEC]]-B6129</f>
        <v>5</v>
      </c>
      <c r="G61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INFO]]))),G6129)</f>
        <v>143</v>
      </c>
    </row>
    <row r="6131" spans="1:7" x14ac:dyDescent="0.25">
      <c r="A6131" s="4" t="s">
        <v>6869</v>
      </c>
      <c r="B6131" s="5">
        <v>335694532341</v>
      </c>
      <c r="C6131" s="4" t="s">
        <v>14922</v>
      </c>
      <c r="D6131" s="4" t="s">
        <v>216</v>
      </c>
      <c r="E6131" s="6" t="s">
        <v>3970</v>
      </c>
      <c r="F6131" s="5">
        <f>decoded[[#This Row],[FRT_DEC]]-B6130</f>
        <v>3</v>
      </c>
      <c r="G61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INFO]]))),G6130)</f>
        <v>143</v>
      </c>
    </row>
    <row r="6132" spans="1:7" x14ac:dyDescent="0.25">
      <c r="A6132" s="4" t="s">
        <v>6870</v>
      </c>
      <c r="B6132" s="5">
        <v>335694532388</v>
      </c>
      <c r="C6132" s="4" t="s">
        <v>14923</v>
      </c>
      <c r="D6132" s="4" t="s">
        <v>221</v>
      </c>
      <c r="E6132" s="6" t="s">
        <v>222</v>
      </c>
      <c r="F6132" s="5">
        <f>decoded[[#This Row],[FRT_DEC]]-B6131</f>
        <v>47</v>
      </c>
      <c r="G61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INFO]]))),G6131)</f>
        <v>143</v>
      </c>
    </row>
    <row r="6133" spans="1:7" x14ac:dyDescent="0.25">
      <c r="A6133" s="4" t="s">
        <v>6871</v>
      </c>
      <c r="B6133" s="5">
        <v>335694532403</v>
      </c>
      <c r="C6133" s="4" t="s">
        <v>14924</v>
      </c>
      <c r="D6133" s="4" t="s">
        <v>40</v>
      </c>
      <c r="E6133" s="6" t="s">
        <v>293</v>
      </c>
      <c r="F6133" s="5">
        <f>decoded[[#This Row],[FRT_DEC]]-B6132</f>
        <v>15</v>
      </c>
      <c r="G61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INFO]]))),G6132)</f>
        <v>143</v>
      </c>
    </row>
    <row r="6134" spans="1:7" x14ac:dyDescent="0.25">
      <c r="A6134" s="4" t="s">
        <v>6872</v>
      </c>
      <c r="B6134" s="5">
        <v>335694532412</v>
      </c>
      <c r="C6134" s="4" t="s">
        <v>14925</v>
      </c>
      <c r="D6134" s="4" t="s">
        <v>2045</v>
      </c>
      <c r="E6134" s="6" t="s">
        <v>8098</v>
      </c>
      <c r="F6134" s="5">
        <f>decoded[[#This Row],[FRT_DEC]]-B6133</f>
        <v>9</v>
      </c>
      <c r="G61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INFO]]))),G6133)</f>
        <v>143</v>
      </c>
    </row>
    <row r="6135" spans="1:7" x14ac:dyDescent="0.25">
      <c r="A6135" s="4" t="s">
        <v>6873</v>
      </c>
      <c r="B6135" s="5">
        <v>335694532417</v>
      </c>
      <c r="C6135" s="4" t="s">
        <v>14926</v>
      </c>
      <c r="D6135" s="4" t="s">
        <v>294</v>
      </c>
      <c r="E6135" s="6" t="s">
        <v>14927</v>
      </c>
      <c r="F6135" s="5">
        <f>decoded[[#This Row],[FRT_DEC]]-B6134</f>
        <v>5</v>
      </c>
      <c r="G61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INFO]]))),G6134)</f>
        <v>143</v>
      </c>
    </row>
    <row r="6136" spans="1:7" x14ac:dyDescent="0.25">
      <c r="A6136" s="4" t="s">
        <v>6874</v>
      </c>
      <c r="B6136" s="5">
        <v>335694532420</v>
      </c>
      <c r="C6136" s="4" t="s">
        <v>14928</v>
      </c>
      <c r="D6136" s="4" t="s">
        <v>7938</v>
      </c>
      <c r="E6136" s="6" t="s">
        <v>7991</v>
      </c>
      <c r="F6136" s="5">
        <f>decoded[[#This Row],[FRT_DEC]]-B6135</f>
        <v>3</v>
      </c>
      <c r="G61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INFO]]))),G6135)</f>
        <v>143</v>
      </c>
    </row>
    <row r="6137" spans="1:7" x14ac:dyDescent="0.25">
      <c r="A6137" s="4" t="s">
        <v>6875</v>
      </c>
      <c r="B6137" s="5">
        <v>335694532765</v>
      </c>
      <c r="C6137" s="4" t="s">
        <v>14929</v>
      </c>
      <c r="D6137" s="4" t="s">
        <v>7842</v>
      </c>
      <c r="E6137" s="6" t="s">
        <v>7936</v>
      </c>
      <c r="F6137" s="5">
        <f>decoded[[#This Row],[FRT_DEC]]-B6136</f>
        <v>345</v>
      </c>
      <c r="G61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INFO]]))),G6136)</f>
        <v>143</v>
      </c>
    </row>
    <row r="6138" spans="1:7" x14ac:dyDescent="0.25">
      <c r="A6138" s="4" t="s">
        <v>6876</v>
      </c>
      <c r="B6138" s="5">
        <v>335694532770</v>
      </c>
      <c r="C6138" s="4" t="s">
        <v>14930</v>
      </c>
      <c r="D6138" s="4" t="s">
        <v>7938</v>
      </c>
      <c r="E6138" s="6" t="s">
        <v>7939</v>
      </c>
      <c r="F6138" s="5">
        <f>decoded[[#This Row],[FRT_DEC]]-B6137</f>
        <v>5</v>
      </c>
      <c r="G61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INFO]]))),G6137)</f>
        <v>143</v>
      </c>
    </row>
    <row r="6139" spans="1:7" x14ac:dyDescent="0.25">
      <c r="A6139" s="4" t="s">
        <v>6877</v>
      </c>
      <c r="B6139" s="5">
        <v>335694533375</v>
      </c>
      <c r="C6139" s="4" t="s">
        <v>14931</v>
      </c>
      <c r="D6139" s="4" t="s">
        <v>7842</v>
      </c>
      <c r="E6139" s="6" t="s">
        <v>7993</v>
      </c>
      <c r="F6139" s="5">
        <f>decoded[[#This Row],[FRT_DEC]]-B6138</f>
        <v>605</v>
      </c>
      <c r="G61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INFO]]))),G6138)</f>
        <v>143</v>
      </c>
    </row>
    <row r="6140" spans="1:7" x14ac:dyDescent="0.25">
      <c r="A6140" s="4" t="s">
        <v>6878</v>
      </c>
      <c r="B6140" s="5">
        <v>335694533394</v>
      </c>
      <c r="C6140" s="4" t="s">
        <v>14932</v>
      </c>
      <c r="D6140" s="4" t="s">
        <v>1099</v>
      </c>
      <c r="E6140" s="6" t="s">
        <v>2081</v>
      </c>
      <c r="F6140" s="5">
        <f>decoded[[#This Row],[FRT_DEC]]-B6139</f>
        <v>19</v>
      </c>
      <c r="G61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INFO]]))),G6139)</f>
        <v>143</v>
      </c>
    </row>
    <row r="6141" spans="1:7" x14ac:dyDescent="0.25">
      <c r="A6141" s="4" t="s">
        <v>6879</v>
      </c>
      <c r="B6141" s="5">
        <v>335694533397</v>
      </c>
      <c r="C6141" s="4" t="s">
        <v>14933</v>
      </c>
      <c r="D6141" s="4" t="s">
        <v>1099</v>
      </c>
      <c r="E6141" s="6" t="s">
        <v>2089</v>
      </c>
      <c r="F6141" s="5">
        <f>decoded[[#This Row],[FRT_DEC]]-B6140</f>
        <v>3</v>
      </c>
      <c r="G61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INFO]]))),G6140)</f>
        <v>143</v>
      </c>
    </row>
    <row r="6142" spans="1:7" x14ac:dyDescent="0.25">
      <c r="A6142" s="4" t="s">
        <v>6880</v>
      </c>
      <c r="B6142" s="5">
        <v>335694533407</v>
      </c>
      <c r="C6142" s="4" t="s">
        <v>14934</v>
      </c>
      <c r="D6142" s="4" t="s">
        <v>72</v>
      </c>
      <c r="E6142" s="6" t="s">
        <v>2090</v>
      </c>
      <c r="F6142" s="5">
        <f>decoded[[#This Row],[FRT_DEC]]-B6141</f>
        <v>10</v>
      </c>
      <c r="G61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INFO]]))),G6141)</f>
        <v>143</v>
      </c>
    </row>
    <row r="6143" spans="1:7" x14ac:dyDescent="0.25">
      <c r="A6143" s="4" t="s">
        <v>6881</v>
      </c>
      <c r="B6143" s="5">
        <v>335694533422</v>
      </c>
      <c r="C6143" s="4" t="s">
        <v>14935</v>
      </c>
      <c r="D6143" s="4" t="s">
        <v>6</v>
      </c>
      <c r="E6143" s="6" t="s">
        <v>14936</v>
      </c>
      <c r="F6143" s="5">
        <f>decoded[[#This Row],[FRT_DEC]]-B6142</f>
        <v>15</v>
      </c>
      <c r="G61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INFO]]))),G6142)</f>
        <v>144</v>
      </c>
    </row>
    <row r="6144" spans="1:7" x14ac:dyDescent="0.25">
      <c r="A6144" s="4" t="s">
        <v>6882</v>
      </c>
      <c r="B6144" s="5">
        <v>335694533446</v>
      </c>
      <c r="C6144" s="4" t="s">
        <v>14937</v>
      </c>
      <c r="D6144" s="4" t="s">
        <v>72</v>
      </c>
      <c r="E6144" s="6" t="s">
        <v>2092</v>
      </c>
      <c r="F6144" s="5">
        <f>decoded[[#This Row],[FRT_DEC]]-B6143</f>
        <v>24</v>
      </c>
      <c r="G61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INFO]]))),G6143)</f>
        <v>144</v>
      </c>
    </row>
    <row r="6145" spans="1:7" x14ac:dyDescent="0.25">
      <c r="A6145" s="4" t="s">
        <v>6883</v>
      </c>
      <c r="B6145" s="5">
        <v>335694533469</v>
      </c>
      <c r="C6145" s="4" t="s">
        <v>14938</v>
      </c>
      <c r="D6145" s="4" t="s">
        <v>3671</v>
      </c>
      <c r="E6145" s="6" t="s">
        <v>14939</v>
      </c>
      <c r="F6145" s="5">
        <f>decoded[[#This Row],[FRT_DEC]]-B6144</f>
        <v>23</v>
      </c>
      <c r="G61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INFO]]))),G6144)</f>
        <v>144</v>
      </c>
    </row>
    <row r="6146" spans="1:7" x14ac:dyDescent="0.25">
      <c r="A6146" s="4" t="s">
        <v>6884</v>
      </c>
      <c r="B6146" s="5">
        <v>335694533471</v>
      </c>
      <c r="C6146" s="4" t="s">
        <v>14940</v>
      </c>
      <c r="D6146" s="4" t="s">
        <v>3671</v>
      </c>
      <c r="E6146" s="6" t="s">
        <v>7881</v>
      </c>
      <c r="F6146" s="5">
        <f>decoded[[#This Row],[FRT_DEC]]-B6145</f>
        <v>2</v>
      </c>
      <c r="G61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INFO]]))),G6145)</f>
        <v>144</v>
      </c>
    </row>
    <row r="6147" spans="1:7" x14ac:dyDescent="0.25">
      <c r="A6147" s="4" t="s">
        <v>6885</v>
      </c>
      <c r="B6147" s="5">
        <v>335694534397</v>
      </c>
      <c r="C6147" s="4" t="s">
        <v>14941</v>
      </c>
      <c r="D6147" s="4" t="s">
        <v>249</v>
      </c>
      <c r="E6147" s="6" t="s">
        <v>3965</v>
      </c>
      <c r="F6147" s="5">
        <f>decoded[[#This Row],[FRT_DEC]]-B6146</f>
        <v>926</v>
      </c>
      <c r="G61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INFO]]))),G6146)</f>
        <v>144</v>
      </c>
    </row>
    <row r="6148" spans="1:7" x14ac:dyDescent="0.25">
      <c r="A6148" s="4" t="s">
        <v>6886</v>
      </c>
      <c r="B6148" s="5">
        <v>335694534401</v>
      </c>
      <c r="C6148" s="4" t="s">
        <v>14942</v>
      </c>
      <c r="D6148" s="4" t="s">
        <v>7938</v>
      </c>
      <c r="E6148" s="6" t="s">
        <v>7998</v>
      </c>
      <c r="F6148" s="5">
        <f>decoded[[#This Row],[FRT_DEC]]-B6147</f>
        <v>4</v>
      </c>
      <c r="G61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INFO]]))),G6147)</f>
        <v>144</v>
      </c>
    </row>
    <row r="6149" spans="1:7" x14ac:dyDescent="0.25">
      <c r="A6149" s="4" t="s">
        <v>6887</v>
      </c>
      <c r="B6149" s="5">
        <v>335694538029</v>
      </c>
      <c r="C6149" s="4" t="s">
        <v>14943</v>
      </c>
      <c r="D6149" s="4" t="s">
        <v>5</v>
      </c>
      <c r="E6149" s="6" t="s">
        <v>14944</v>
      </c>
      <c r="F6149" s="5">
        <f>decoded[[#This Row],[FRT_DEC]]-B6148</f>
        <v>3628</v>
      </c>
      <c r="G61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INFO]]))),G6148)</f>
        <v>144</v>
      </c>
    </row>
    <row r="6150" spans="1:7" x14ac:dyDescent="0.25">
      <c r="A6150" s="4" t="s">
        <v>6888</v>
      </c>
      <c r="B6150" s="5">
        <v>335694538032</v>
      </c>
      <c r="C6150" s="4" t="s">
        <v>14945</v>
      </c>
      <c r="D6150" s="4" t="s">
        <v>5</v>
      </c>
      <c r="E6150" s="6" t="s">
        <v>7877</v>
      </c>
      <c r="F6150" s="5">
        <f>decoded[[#This Row],[FRT_DEC]]-B6149</f>
        <v>3</v>
      </c>
      <c r="G61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INFO]]))),G6149)</f>
        <v>144</v>
      </c>
    </row>
    <row r="6151" spans="1:7" x14ac:dyDescent="0.25">
      <c r="A6151" s="4" t="s">
        <v>6889</v>
      </c>
      <c r="B6151" s="5">
        <v>335694538034</v>
      </c>
      <c r="C6151" s="4" t="s">
        <v>14946</v>
      </c>
      <c r="D6151" s="4" t="s">
        <v>3686</v>
      </c>
      <c r="E6151" s="6" t="s">
        <v>14947</v>
      </c>
      <c r="F6151" s="5">
        <f>decoded[[#This Row],[FRT_DEC]]-B6150</f>
        <v>2</v>
      </c>
      <c r="G61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INFO]]))),G6150)</f>
        <v>144</v>
      </c>
    </row>
    <row r="6152" spans="1:7" x14ac:dyDescent="0.25">
      <c r="A6152" s="4" t="s">
        <v>6890</v>
      </c>
      <c r="B6152" s="5">
        <v>335694538037</v>
      </c>
      <c r="C6152" s="4" t="s">
        <v>14948</v>
      </c>
      <c r="D6152" s="4" t="s">
        <v>3686</v>
      </c>
      <c r="E6152" s="6" t="s">
        <v>7878</v>
      </c>
      <c r="F6152" s="5">
        <f>decoded[[#This Row],[FRT_DEC]]-B6151</f>
        <v>3</v>
      </c>
      <c r="G61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INFO]]))),G6151)</f>
        <v>144</v>
      </c>
    </row>
    <row r="6153" spans="1:7" x14ac:dyDescent="0.25">
      <c r="A6153" s="4" t="s">
        <v>6891</v>
      </c>
      <c r="B6153" s="5">
        <v>335694538044</v>
      </c>
      <c r="C6153" s="4" t="s">
        <v>14949</v>
      </c>
      <c r="D6153" s="4" t="s">
        <v>7842</v>
      </c>
      <c r="E6153" s="6" t="s">
        <v>8006</v>
      </c>
      <c r="F6153" s="5">
        <f>decoded[[#This Row],[FRT_DEC]]-B6152</f>
        <v>7</v>
      </c>
      <c r="G61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INFO]]))),G6152)</f>
        <v>144</v>
      </c>
    </row>
    <row r="6154" spans="1:7" x14ac:dyDescent="0.25">
      <c r="A6154" s="4" t="s">
        <v>6892</v>
      </c>
      <c r="B6154" s="5">
        <v>335694538055</v>
      </c>
      <c r="C6154" s="4" t="s">
        <v>14950</v>
      </c>
      <c r="D6154" s="4" t="s">
        <v>241</v>
      </c>
      <c r="E6154" s="6" t="s">
        <v>2110</v>
      </c>
      <c r="F6154" s="5">
        <f>decoded[[#This Row],[FRT_DEC]]-B6153</f>
        <v>11</v>
      </c>
      <c r="G61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INFO]]))),G6153)</f>
        <v>144</v>
      </c>
    </row>
    <row r="6155" spans="1:7" x14ac:dyDescent="0.25">
      <c r="A6155" s="4" t="s">
        <v>6893</v>
      </c>
      <c r="B6155" s="5">
        <v>335694538058</v>
      </c>
      <c r="C6155" s="4" t="s">
        <v>14951</v>
      </c>
      <c r="D6155" s="4" t="s">
        <v>243</v>
      </c>
      <c r="E6155" s="6" t="s">
        <v>3984</v>
      </c>
      <c r="F6155" s="5">
        <f>decoded[[#This Row],[FRT_DEC]]-B6154</f>
        <v>3</v>
      </c>
      <c r="G61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INFO]]))),G6154)</f>
        <v>144</v>
      </c>
    </row>
    <row r="6156" spans="1:7" x14ac:dyDescent="0.25">
      <c r="A6156" s="4" t="s">
        <v>6894</v>
      </c>
      <c r="B6156" s="5">
        <v>335694538064</v>
      </c>
      <c r="C6156" s="4" t="s">
        <v>14952</v>
      </c>
      <c r="D6156" s="4" t="s">
        <v>1099</v>
      </c>
      <c r="E6156" s="6" t="s">
        <v>2093</v>
      </c>
      <c r="F6156" s="5">
        <f>decoded[[#This Row],[FRT_DEC]]-B6155</f>
        <v>6</v>
      </c>
      <c r="G61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INFO]]))),G6155)</f>
        <v>144</v>
      </c>
    </row>
    <row r="6157" spans="1:7" x14ac:dyDescent="0.25">
      <c r="A6157" s="4" t="s">
        <v>6895</v>
      </c>
      <c r="B6157" s="5">
        <v>335694538069</v>
      </c>
      <c r="C6157" s="4" t="s">
        <v>14953</v>
      </c>
      <c r="D6157" s="4" t="s">
        <v>72</v>
      </c>
      <c r="E6157" s="6" t="s">
        <v>2094</v>
      </c>
      <c r="F6157" s="5">
        <f>decoded[[#This Row],[FRT_DEC]]-B6156</f>
        <v>5</v>
      </c>
      <c r="G61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INFO]]))),G6156)</f>
        <v>144</v>
      </c>
    </row>
    <row r="6158" spans="1:7" x14ac:dyDescent="0.25">
      <c r="A6158" s="4" t="s">
        <v>6896</v>
      </c>
      <c r="B6158" s="5">
        <v>335694538075</v>
      </c>
      <c r="C6158" s="4" t="s">
        <v>14954</v>
      </c>
      <c r="D6158" s="4" t="s">
        <v>72</v>
      </c>
      <c r="E6158" s="6" t="s">
        <v>2095</v>
      </c>
      <c r="F6158" s="5">
        <f>decoded[[#This Row],[FRT_DEC]]-B6157</f>
        <v>6</v>
      </c>
      <c r="G61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INFO]]))),G6157)</f>
        <v>144</v>
      </c>
    </row>
    <row r="6159" spans="1:7" x14ac:dyDescent="0.25">
      <c r="A6159" s="4" t="s">
        <v>6897</v>
      </c>
      <c r="B6159" s="5">
        <v>335694538086</v>
      </c>
      <c r="C6159" s="4" t="s">
        <v>14955</v>
      </c>
      <c r="D6159" s="4" t="s">
        <v>246</v>
      </c>
      <c r="E6159" s="6" t="s">
        <v>14956</v>
      </c>
      <c r="F6159" s="5">
        <f>decoded[[#This Row],[FRT_DEC]]-B6158</f>
        <v>11</v>
      </c>
      <c r="G61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INFO]]))),G6158)</f>
        <v>144</v>
      </c>
    </row>
    <row r="6160" spans="1:7" x14ac:dyDescent="0.25">
      <c r="A6160" s="4" t="s">
        <v>6898</v>
      </c>
      <c r="B6160" s="5">
        <v>335694538090</v>
      </c>
      <c r="C6160" s="4" t="s">
        <v>14957</v>
      </c>
      <c r="D6160" s="4" t="s">
        <v>7938</v>
      </c>
      <c r="E6160" s="6" t="s">
        <v>8012</v>
      </c>
      <c r="F6160" s="5">
        <f>decoded[[#This Row],[FRT_DEC]]-B6159</f>
        <v>4</v>
      </c>
      <c r="G61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INFO]]))),G6159)</f>
        <v>144</v>
      </c>
    </row>
    <row r="6161" spans="1:7" x14ac:dyDescent="0.25">
      <c r="A6161" s="4" t="s">
        <v>6899</v>
      </c>
      <c r="B6161" s="5">
        <v>335694538485</v>
      </c>
      <c r="C6161" s="4" t="s">
        <v>14958</v>
      </c>
      <c r="D6161" s="4" t="s">
        <v>7842</v>
      </c>
      <c r="E6161" s="6" t="s">
        <v>8130</v>
      </c>
      <c r="F6161" s="5">
        <f>decoded[[#This Row],[FRT_DEC]]-B6160</f>
        <v>395</v>
      </c>
      <c r="G61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INFO]]))),G6160)</f>
        <v>144</v>
      </c>
    </row>
    <row r="6162" spans="1:7" x14ac:dyDescent="0.25">
      <c r="A6162" s="4" t="s">
        <v>6900</v>
      </c>
      <c r="B6162" s="5">
        <v>335694538492</v>
      </c>
      <c r="C6162" s="4" t="s">
        <v>14959</v>
      </c>
      <c r="D6162" s="4" t="s">
        <v>1099</v>
      </c>
      <c r="E6162" s="6" t="s">
        <v>2096</v>
      </c>
      <c r="F6162" s="5">
        <f>decoded[[#This Row],[FRT_DEC]]-B6161</f>
        <v>7</v>
      </c>
      <c r="G61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INFO]]))),G6161)</f>
        <v>144</v>
      </c>
    </row>
    <row r="6163" spans="1:7" x14ac:dyDescent="0.25">
      <c r="A6163" s="4" t="s">
        <v>6901</v>
      </c>
      <c r="B6163" s="5">
        <v>335694538498</v>
      </c>
      <c r="C6163" s="4" t="s">
        <v>14960</v>
      </c>
      <c r="D6163" s="4" t="s">
        <v>72</v>
      </c>
      <c r="E6163" s="6" t="s">
        <v>2097</v>
      </c>
      <c r="F6163" s="5">
        <f>decoded[[#This Row],[FRT_DEC]]-B6162</f>
        <v>6</v>
      </c>
      <c r="G61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INFO]]))),G6162)</f>
        <v>144</v>
      </c>
    </row>
    <row r="6164" spans="1:7" x14ac:dyDescent="0.25">
      <c r="A6164" s="4" t="s">
        <v>6902</v>
      </c>
      <c r="B6164" s="5">
        <v>335694538510</v>
      </c>
      <c r="C6164" s="4" t="s">
        <v>14961</v>
      </c>
      <c r="D6164" s="4" t="s">
        <v>3672</v>
      </c>
      <c r="E6164" s="6" t="s">
        <v>4029</v>
      </c>
      <c r="F6164" s="5">
        <f>decoded[[#This Row],[FRT_DEC]]-B6163</f>
        <v>12</v>
      </c>
      <c r="G61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INFO]]))),G6163)</f>
        <v>144</v>
      </c>
    </row>
    <row r="6165" spans="1:7" x14ac:dyDescent="0.25">
      <c r="A6165" s="4" t="s">
        <v>6903</v>
      </c>
      <c r="B6165" s="5">
        <v>335694539250</v>
      </c>
      <c r="C6165" s="4" t="s">
        <v>14962</v>
      </c>
      <c r="D6165" s="4" t="s">
        <v>262</v>
      </c>
      <c r="E6165" s="6" t="s">
        <v>4030</v>
      </c>
      <c r="F6165" s="5">
        <f>decoded[[#This Row],[FRT_DEC]]-B6164</f>
        <v>740</v>
      </c>
      <c r="G61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INFO]]))),G6164)</f>
        <v>144</v>
      </c>
    </row>
    <row r="6166" spans="1:7" x14ac:dyDescent="0.25">
      <c r="A6166" s="4" t="s">
        <v>6904</v>
      </c>
      <c r="B6166" s="5">
        <v>335694539255</v>
      </c>
      <c r="C6166" s="4" t="s">
        <v>14963</v>
      </c>
      <c r="D6166" s="4" t="s">
        <v>7938</v>
      </c>
      <c r="E6166" s="6" t="s">
        <v>8136</v>
      </c>
      <c r="F6166" s="5">
        <f>decoded[[#This Row],[FRT_DEC]]-B6165</f>
        <v>5</v>
      </c>
      <c r="G61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INFO]]))),G6165)</f>
        <v>144</v>
      </c>
    </row>
    <row r="6167" spans="1:7" x14ac:dyDescent="0.25">
      <c r="A6167" s="4" t="s">
        <v>6905</v>
      </c>
      <c r="B6167" s="5">
        <v>335694540747</v>
      </c>
      <c r="C6167" s="4" t="s">
        <v>14964</v>
      </c>
      <c r="D6167" s="4" t="s">
        <v>84</v>
      </c>
      <c r="E6167" s="6" t="s">
        <v>7887</v>
      </c>
      <c r="F6167" s="5">
        <f>decoded[[#This Row],[FRT_DEC]]-B6166</f>
        <v>1492</v>
      </c>
      <c r="G61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INFO]]))),G6166)</f>
        <v>144</v>
      </c>
    </row>
    <row r="6168" spans="1:7" x14ac:dyDescent="0.25">
      <c r="A6168" s="4" t="s">
        <v>6906</v>
      </c>
      <c r="B6168" s="5">
        <v>335694540750</v>
      </c>
      <c r="C6168" s="4" t="s">
        <v>14965</v>
      </c>
      <c r="D6168" s="4" t="s">
        <v>3684</v>
      </c>
      <c r="E6168" s="6" t="s">
        <v>14966</v>
      </c>
      <c r="F6168" s="5">
        <f>decoded[[#This Row],[FRT_DEC]]-B6167</f>
        <v>3</v>
      </c>
      <c r="G61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INFO]]))),G6167)</f>
        <v>144</v>
      </c>
    </row>
    <row r="6169" spans="1:7" x14ac:dyDescent="0.25">
      <c r="A6169" s="4" t="s">
        <v>6907</v>
      </c>
      <c r="B6169" s="5">
        <v>335694540752</v>
      </c>
      <c r="C6169" s="4" t="s">
        <v>14967</v>
      </c>
      <c r="D6169" s="4" t="s">
        <v>3684</v>
      </c>
      <c r="E6169" s="6" t="s">
        <v>7879</v>
      </c>
      <c r="F6169" s="5">
        <f>decoded[[#This Row],[FRT_DEC]]-B6168</f>
        <v>2</v>
      </c>
      <c r="G61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INFO]]))),G6168)</f>
        <v>144</v>
      </c>
    </row>
    <row r="6170" spans="1:7" x14ac:dyDescent="0.25">
      <c r="A6170" s="4" t="s">
        <v>6908</v>
      </c>
      <c r="B6170" s="5">
        <v>335694540777</v>
      </c>
      <c r="C6170" s="4" t="s">
        <v>14968</v>
      </c>
      <c r="D6170" s="4" t="s">
        <v>85</v>
      </c>
      <c r="E6170" s="6" t="s">
        <v>263</v>
      </c>
      <c r="F6170" s="5">
        <f>decoded[[#This Row],[FRT_DEC]]-B6169</f>
        <v>25</v>
      </c>
      <c r="G61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INFO]]))),G6169)</f>
        <v>144</v>
      </c>
    </row>
    <row r="6171" spans="1:7" x14ac:dyDescent="0.25">
      <c r="A6171" s="4" t="s">
        <v>6909</v>
      </c>
      <c r="B6171" s="5">
        <v>335694540916</v>
      </c>
      <c r="C6171" s="4" t="s">
        <v>14969</v>
      </c>
      <c r="D6171" s="4" t="s">
        <v>87</v>
      </c>
      <c r="E6171" s="6" t="s">
        <v>3695</v>
      </c>
      <c r="F6171" s="5">
        <f>decoded[[#This Row],[FRT_DEC]]-B6170</f>
        <v>139</v>
      </c>
      <c r="G61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INFO]]))),G6170)</f>
        <v>144</v>
      </c>
    </row>
    <row r="6172" spans="1:7" x14ac:dyDescent="0.25">
      <c r="A6172" s="4" t="s">
        <v>6910</v>
      </c>
      <c r="B6172" s="5">
        <v>335694541306</v>
      </c>
      <c r="C6172" s="4" t="s">
        <v>14970</v>
      </c>
      <c r="D6172" s="4" t="s">
        <v>7842</v>
      </c>
      <c r="E6172" s="6" t="s">
        <v>7845</v>
      </c>
      <c r="F6172" s="5">
        <f>decoded[[#This Row],[FRT_DEC]]-B6171</f>
        <v>390</v>
      </c>
      <c r="G61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INFO]]))),G6171)</f>
        <v>144</v>
      </c>
    </row>
    <row r="6173" spans="1:7" x14ac:dyDescent="0.25">
      <c r="A6173" s="4" t="s">
        <v>6911</v>
      </c>
      <c r="B6173" s="5">
        <v>335694541313</v>
      </c>
      <c r="C6173" s="4" t="s">
        <v>14971</v>
      </c>
      <c r="D6173" s="4" t="s">
        <v>7938</v>
      </c>
      <c r="E6173" s="6" t="s">
        <v>8149</v>
      </c>
      <c r="F6173" s="5">
        <f>decoded[[#This Row],[FRT_DEC]]-B6172</f>
        <v>7</v>
      </c>
      <c r="G61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INFO]]))),G6172)</f>
        <v>144</v>
      </c>
    </row>
    <row r="6174" spans="1:7" x14ac:dyDescent="0.25">
      <c r="A6174" s="4" t="s">
        <v>6912</v>
      </c>
      <c r="B6174" s="5">
        <v>335694541316</v>
      </c>
      <c r="C6174" s="4" t="s">
        <v>14972</v>
      </c>
      <c r="D6174" s="4" t="s">
        <v>7842</v>
      </c>
      <c r="E6174" s="6" t="s">
        <v>8937</v>
      </c>
      <c r="F6174" s="5">
        <f>decoded[[#This Row],[FRT_DEC]]-B6173</f>
        <v>3</v>
      </c>
      <c r="G61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INFO]]))),G6173)</f>
        <v>144</v>
      </c>
    </row>
    <row r="6175" spans="1:7" x14ac:dyDescent="0.25">
      <c r="A6175" s="4" t="s">
        <v>6913</v>
      </c>
      <c r="B6175" s="5">
        <v>335694541400</v>
      </c>
      <c r="C6175" s="4" t="s">
        <v>14973</v>
      </c>
      <c r="D6175" s="4" t="s">
        <v>1099</v>
      </c>
      <c r="E6175" s="6" t="s">
        <v>2098</v>
      </c>
      <c r="F6175" s="5">
        <f>decoded[[#This Row],[FRT_DEC]]-B6174</f>
        <v>84</v>
      </c>
      <c r="G61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INFO]]))),G6174)</f>
        <v>144</v>
      </c>
    </row>
    <row r="6176" spans="1:7" x14ac:dyDescent="0.25">
      <c r="A6176" s="4" t="s">
        <v>6914</v>
      </c>
      <c r="B6176" s="5">
        <v>335694541430</v>
      </c>
      <c r="C6176" s="4" t="s">
        <v>14974</v>
      </c>
      <c r="D6176" s="4" t="s">
        <v>72</v>
      </c>
      <c r="E6176" s="6" t="s">
        <v>2099</v>
      </c>
      <c r="F6176" s="5">
        <f>decoded[[#This Row],[FRT_DEC]]-B6175</f>
        <v>30</v>
      </c>
      <c r="G61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INFO]]))),G6175)</f>
        <v>144</v>
      </c>
    </row>
    <row r="6177" spans="1:7" x14ac:dyDescent="0.25">
      <c r="A6177" s="4" t="s">
        <v>6915</v>
      </c>
      <c r="B6177" s="5">
        <v>335694541514</v>
      </c>
      <c r="C6177" s="4" t="s">
        <v>14975</v>
      </c>
      <c r="D6177" s="4" t="s">
        <v>1099</v>
      </c>
      <c r="E6177" s="6" t="s">
        <v>2100</v>
      </c>
      <c r="F6177" s="5">
        <f>decoded[[#This Row],[FRT_DEC]]-B6176</f>
        <v>84</v>
      </c>
      <c r="G61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INFO]]))),G6176)</f>
        <v>144</v>
      </c>
    </row>
    <row r="6178" spans="1:7" x14ac:dyDescent="0.25">
      <c r="A6178" s="4" t="s">
        <v>6916</v>
      </c>
      <c r="B6178" s="5">
        <v>335694541519</v>
      </c>
      <c r="C6178" s="4" t="s">
        <v>14976</v>
      </c>
      <c r="D6178" s="4" t="s">
        <v>72</v>
      </c>
      <c r="E6178" s="6" t="s">
        <v>2101</v>
      </c>
      <c r="F6178" s="5">
        <f>decoded[[#This Row],[FRT_DEC]]-B6177</f>
        <v>5</v>
      </c>
      <c r="G61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INFO]]))),G6177)</f>
        <v>144</v>
      </c>
    </row>
    <row r="6179" spans="1:7" x14ac:dyDescent="0.25">
      <c r="A6179" s="4" t="s">
        <v>6917</v>
      </c>
      <c r="B6179" s="5">
        <v>335694541641</v>
      </c>
      <c r="C6179" s="4" t="s">
        <v>14977</v>
      </c>
      <c r="D6179" s="4" t="s">
        <v>1099</v>
      </c>
      <c r="E6179" s="6" t="s">
        <v>2102</v>
      </c>
      <c r="F6179" s="5">
        <f>decoded[[#This Row],[FRT_DEC]]-B6178</f>
        <v>122</v>
      </c>
      <c r="G61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INFO]]))),G6178)</f>
        <v>144</v>
      </c>
    </row>
    <row r="6180" spans="1:7" x14ac:dyDescent="0.25">
      <c r="A6180" s="4" t="s">
        <v>6918</v>
      </c>
      <c r="B6180" s="5">
        <v>335694541645</v>
      </c>
      <c r="C6180" s="4" t="s">
        <v>14978</v>
      </c>
      <c r="D6180" s="4" t="s">
        <v>72</v>
      </c>
      <c r="E6180" s="6" t="s">
        <v>2103</v>
      </c>
      <c r="F6180" s="5">
        <f>decoded[[#This Row],[FRT_DEC]]-B6179</f>
        <v>4</v>
      </c>
      <c r="G61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INFO]]))),G6179)</f>
        <v>144</v>
      </c>
    </row>
    <row r="6181" spans="1:7" x14ac:dyDescent="0.25">
      <c r="A6181" s="4" t="s">
        <v>6919</v>
      </c>
      <c r="B6181" s="5">
        <v>335694541724</v>
      </c>
      <c r="C6181" s="4" t="s">
        <v>14979</v>
      </c>
      <c r="D6181" s="4" t="s">
        <v>40</v>
      </c>
      <c r="E6181" s="6" t="s">
        <v>2042</v>
      </c>
      <c r="F6181" s="5">
        <f>decoded[[#This Row],[FRT_DEC]]-B6180</f>
        <v>79</v>
      </c>
      <c r="G61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INFO]]))),G6180)</f>
        <v>144</v>
      </c>
    </row>
    <row r="6182" spans="1:7" x14ac:dyDescent="0.25">
      <c r="A6182" s="4" t="s">
        <v>6920</v>
      </c>
      <c r="B6182" s="5">
        <v>335694541727</v>
      </c>
      <c r="C6182" s="4" t="s">
        <v>14980</v>
      </c>
      <c r="D6182" s="4" t="s">
        <v>2043</v>
      </c>
      <c r="E6182" s="6" t="s">
        <v>14981</v>
      </c>
      <c r="F6182" s="5">
        <f>decoded[[#This Row],[FRT_DEC]]-B6181</f>
        <v>3</v>
      </c>
      <c r="G61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INFO]]))),G6181)</f>
        <v>144</v>
      </c>
    </row>
    <row r="6183" spans="1:7" x14ac:dyDescent="0.25">
      <c r="A6183" s="4" t="s">
        <v>6921</v>
      </c>
      <c r="B6183" s="5">
        <v>335694541738</v>
      </c>
      <c r="C6183" s="4" t="s">
        <v>14982</v>
      </c>
      <c r="D6183" s="4" t="s">
        <v>7938</v>
      </c>
      <c r="E6183" s="6" t="s">
        <v>8952</v>
      </c>
      <c r="F6183" s="5">
        <f>decoded[[#This Row],[FRT_DEC]]-B6182</f>
        <v>11</v>
      </c>
      <c r="G61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INFO]]))),G6182)</f>
        <v>144</v>
      </c>
    </row>
    <row r="6184" spans="1:7" x14ac:dyDescent="0.25">
      <c r="A6184" s="4" t="s">
        <v>6922</v>
      </c>
      <c r="B6184" s="5">
        <v>335694542155</v>
      </c>
      <c r="C6184" s="4" t="s">
        <v>14983</v>
      </c>
      <c r="D6184" s="4" t="s">
        <v>7842</v>
      </c>
      <c r="E6184" s="6" t="s">
        <v>7989</v>
      </c>
      <c r="F6184" s="5">
        <f>decoded[[#This Row],[FRT_DEC]]-B6183</f>
        <v>417</v>
      </c>
      <c r="G61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INFO]]))),G6183)</f>
        <v>144</v>
      </c>
    </row>
    <row r="6185" spans="1:7" x14ac:dyDescent="0.25">
      <c r="A6185" s="4" t="s">
        <v>6923</v>
      </c>
      <c r="B6185" s="5">
        <v>335694542201</v>
      </c>
      <c r="C6185" s="4" t="s">
        <v>14984</v>
      </c>
      <c r="D6185" s="4" t="s">
        <v>2044</v>
      </c>
      <c r="E6185" s="6" t="s">
        <v>14985</v>
      </c>
      <c r="F6185" s="5">
        <f>decoded[[#This Row],[FRT_DEC]]-B6184</f>
        <v>46</v>
      </c>
      <c r="G61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INFO]]))),G6184)</f>
        <v>144</v>
      </c>
    </row>
    <row r="6186" spans="1:7" x14ac:dyDescent="0.25">
      <c r="A6186" s="4" t="s">
        <v>6924</v>
      </c>
      <c r="B6186" s="5">
        <v>335694542230</v>
      </c>
      <c r="C6186" s="4" t="s">
        <v>14986</v>
      </c>
      <c r="D6186" s="4" t="s">
        <v>7938</v>
      </c>
      <c r="E6186" s="6" t="s">
        <v>7991</v>
      </c>
      <c r="F6186" s="5">
        <f>decoded[[#This Row],[FRT_DEC]]-B6185</f>
        <v>29</v>
      </c>
      <c r="G61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INFO]]))),G6185)</f>
        <v>144</v>
      </c>
    </row>
    <row r="6187" spans="1:7" x14ac:dyDescent="0.25">
      <c r="A6187" s="4" t="s">
        <v>6925</v>
      </c>
      <c r="B6187" s="5">
        <v>335694582139</v>
      </c>
      <c r="C6187" s="4" t="s">
        <v>14987</v>
      </c>
      <c r="D6187" s="4" t="s">
        <v>43</v>
      </c>
      <c r="E6187" s="6" t="s">
        <v>3674</v>
      </c>
      <c r="F6187" s="5">
        <f>decoded[[#This Row],[FRT_DEC]]-B6186</f>
        <v>39909</v>
      </c>
      <c r="G61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INFO]]))),G6186)</f>
        <v>144</v>
      </c>
    </row>
    <row r="6188" spans="1:7" x14ac:dyDescent="0.25">
      <c r="A6188" s="4" t="s">
        <v>6926</v>
      </c>
      <c r="B6188" s="5">
        <v>335694582141</v>
      </c>
      <c r="C6188" s="4" t="s">
        <v>14988</v>
      </c>
      <c r="D6188" s="4" t="s">
        <v>3685</v>
      </c>
      <c r="E6188" s="6" t="s">
        <v>14989</v>
      </c>
      <c r="F6188" s="5">
        <f>decoded[[#This Row],[FRT_DEC]]-B6187</f>
        <v>2</v>
      </c>
      <c r="G61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INFO]]))),G6187)</f>
        <v>144</v>
      </c>
    </row>
    <row r="6189" spans="1:7" x14ac:dyDescent="0.25">
      <c r="A6189" s="4" t="s">
        <v>6927</v>
      </c>
      <c r="B6189" s="5">
        <v>335694582144</v>
      </c>
      <c r="C6189" s="4" t="s">
        <v>14990</v>
      </c>
      <c r="D6189" s="4" t="s">
        <v>3685</v>
      </c>
      <c r="E6189" s="6" t="s">
        <v>7880</v>
      </c>
      <c r="F6189" s="5">
        <f>decoded[[#This Row],[FRT_DEC]]-B6188</f>
        <v>3</v>
      </c>
      <c r="G61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INFO]]))),G6188)</f>
        <v>144</v>
      </c>
    </row>
    <row r="6190" spans="1:7" x14ac:dyDescent="0.25">
      <c r="A6190" s="4" t="s">
        <v>6928</v>
      </c>
      <c r="B6190" s="5">
        <v>335694582159</v>
      </c>
      <c r="C6190" s="4" t="s">
        <v>14991</v>
      </c>
      <c r="D6190" s="4" t="s">
        <v>7842</v>
      </c>
      <c r="E6190" s="6" t="s">
        <v>8889</v>
      </c>
      <c r="F6190" s="5">
        <f>decoded[[#This Row],[FRT_DEC]]-B6189</f>
        <v>15</v>
      </c>
      <c r="G61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INFO]]))),G6189)</f>
        <v>144</v>
      </c>
    </row>
    <row r="6191" spans="1:7" ht="30" x14ac:dyDescent="0.25">
      <c r="A6191" s="4" t="s">
        <v>6929</v>
      </c>
      <c r="B6191" s="5">
        <v>335694582174</v>
      </c>
      <c r="C6191" s="4" t="s">
        <v>14992</v>
      </c>
      <c r="D6191" s="4" t="s">
        <v>241</v>
      </c>
      <c r="E6191" s="6" t="s">
        <v>2080</v>
      </c>
      <c r="F6191" s="5">
        <f>decoded[[#This Row],[FRT_DEC]]-B6190</f>
        <v>15</v>
      </c>
      <c r="G61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INFO]]))),G6190)</f>
        <v>144</v>
      </c>
    </row>
    <row r="6192" spans="1:7" x14ac:dyDescent="0.25">
      <c r="A6192" s="4" t="s">
        <v>6930</v>
      </c>
      <c r="B6192" s="5">
        <v>335694582178</v>
      </c>
      <c r="C6192" s="4" t="s">
        <v>14993</v>
      </c>
      <c r="D6192" s="4" t="s">
        <v>243</v>
      </c>
      <c r="E6192" s="6" t="s">
        <v>3974</v>
      </c>
      <c r="F6192" s="5">
        <f>decoded[[#This Row],[FRT_DEC]]-B6191</f>
        <v>4</v>
      </c>
      <c r="G61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INFO]]))),G6191)</f>
        <v>144</v>
      </c>
    </row>
    <row r="6193" spans="1:7" x14ac:dyDescent="0.25">
      <c r="A6193" s="4" t="s">
        <v>6931</v>
      </c>
      <c r="B6193" s="5">
        <v>335694582208</v>
      </c>
      <c r="C6193" s="4" t="s">
        <v>14994</v>
      </c>
      <c r="D6193" s="4" t="s">
        <v>264</v>
      </c>
      <c r="E6193" s="6" t="s">
        <v>14995</v>
      </c>
      <c r="F6193" s="5">
        <f>decoded[[#This Row],[FRT_DEC]]-B6192</f>
        <v>30</v>
      </c>
      <c r="G61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INFO]]))),G6192)</f>
        <v>144</v>
      </c>
    </row>
    <row r="6194" spans="1:7" x14ac:dyDescent="0.25">
      <c r="A6194" s="4" t="s">
        <v>6932</v>
      </c>
      <c r="B6194" s="5">
        <v>335694582269</v>
      </c>
      <c r="C6194" s="4" t="s">
        <v>14996</v>
      </c>
      <c r="D6194" s="4" t="s">
        <v>40</v>
      </c>
      <c r="E6194" s="6" t="s">
        <v>44</v>
      </c>
      <c r="F6194" s="5">
        <f>decoded[[#This Row],[FRT_DEC]]-B6193</f>
        <v>61</v>
      </c>
      <c r="G61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INFO]]))),G6193)</f>
        <v>144</v>
      </c>
    </row>
    <row r="6195" spans="1:7" x14ac:dyDescent="0.25">
      <c r="A6195" s="4" t="s">
        <v>6933</v>
      </c>
      <c r="B6195" s="5">
        <v>335694582274</v>
      </c>
      <c r="C6195" s="4" t="s">
        <v>14997</v>
      </c>
      <c r="D6195" s="4" t="s">
        <v>246</v>
      </c>
      <c r="E6195" s="6" t="s">
        <v>14998</v>
      </c>
      <c r="F6195" s="5">
        <f>decoded[[#This Row],[FRT_DEC]]-B6194</f>
        <v>5</v>
      </c>
      <c r="G61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INFO]]))),G6194)</f>
        <v>144</v>
      </c>
    </row>
    <row r="6196" spans="1:7" x14ac:dyDescent="0.25">
      <c r="A6196" s="4" t="s">
        <v>6934</v>
      </c>
      <c r="B6196" s="5">
        <v>335694582281</v>
      </c>
      <c r="C6196" s="4" t="s">
        <v>14999</v>
      </c>
      <c r="D6196" s="4" t="s">
        <v>1099</v>
      </c>
      <c r="E6196" s="6" t="s">
        <v>2104</v>
      </c>
      <c r="F6196" s="5">
        <f>decoded[[#This Row],[FRT_DEC]]-B6195</f>
        <v>7</v>
      </c>
      <c r="G61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INFO]]))),G6195)</f>
        <v>144</v>
      </c>
    </row>
    <row r="6197" spans="1:7" x14ac:dyDescent="0.25">
      <c r="A6197" s="4" t="s">
        <v>6935</v>
      </c>
      <c r="B6197" s="5">
        <v>335694582286</v>
      </c>
      <c r="C6197" s="4" t="s">
        <v>15000</v>
      </c>
      <c r="D6197" s="4" t="s">
        <v>1099</v>
      </c>
      <c r="E6197" s="6" t="s">
        <v>2105</v>
      </c>
      <c r="F6197" s="5">
        <f>decoded[[#This Row],[FRT_DEC]]-B6196</f>
        <v>5</v>
      </c>
      <c r="G61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INFO]]))),G6196)</f>
        <v>144</v>
      </c>
    </row>
    <row r="6198" spans="1:7" x14ac:dyDescent="0.25">
      <c r="A6198" s="4" t="s">
        <v>6936</v>
      </c>
      <c r="B6198" s="5">
        <v>335694582300</v>
      </c>
      <c r="C6198" s="4" t="s">
        <v>15001</v>
      </c>
      <c r="D6198" s="4" t="s">
        <v>72</v>
      </c>
      <c r="E6198" s="6" t="s">
        <v>2092</v>
      </c>
      <c r="F6198" s="5">
        <f>decoded[[#This Row],[FRT_DEC]]-B6197</f>
        <v>14</v>
      </c>
      <c r="G61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INFO]]))),G6197)</f>
        <v>144</v>
      </c>
    </row>
    <row r="6199" spans="1:7" x14ac:dyDescent="0.25">
      <c r="A6199" s="4" t="s">
        <v>6937</v>
      </c>
      <c r="B6199" s="5">
        <v>335694582624</v>
      </c>
      <c r="C6199" s="4" t="s">
        <v>15002</v>
      </c>
      <c r="D6199" s="4" t="s">
        <v>2045</v>
      </c>
      <c r="E6199" s="6" t="s">
        <v>8170</v>
      </c>
      <c r="F6199" s="5">
        <f>decoded[[#This Row],[FRT_DEC]]-B6198</f>
        <v>324</v>
      </c>
      <c r="G61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INFO]]))),G6198)</f>
        <v>144</v>
      </c>
    </row>
    <row r="6200" spans="1:7" x14ac:dyDescent="0.25">
      <c r="A6200" s="4" t="s">
        <v>6938</v>
      </c>
      <c r="B6200" s="5">
        <v>335694582646</v>
      </c>
      <c r="C6200" s="4" t="s">
        <v>15003</v>
      </c>
      <c r="D6200" s="4" t="s">
        <v>3671</v>
      </c>
      <c r="E6200" s="6" t="s">
        <v>15004</v>
      </c>
      <c r="F6200" s="5">
        <f>decoded[[#This Row],[FRT_DEC]]-B6199</f>
        <v>22</v>
      </c>
      <c r="G62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INFO]]))),G6199)</f>
        <v>144</v>
      </c>
    </row>
    <row r="6201" spans="1:7" x14ac:dyDescent="0.25">
      <c r="A6201" s="4" t="s">
        <v>6939</v>
      </c>
      <c r="B6201" s="5">
        <v>335694582648</v>
      </c>
      <c r="C6201" s="4" t="s">
        <v>15005</v>
      </c>
      <c r="D6201" s="4" t="s">
        <v>3671</v>
      </c>
      <c r="E6201" s="6" t="s">
        <v>7881</v>
      </c>
      <c r="F6201" s="5">
        <f>decoded[[#This Row],[FRT_DEC]]-B6200</f>
        <v>2</v>
      </c>
      <c r="G62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INFO]]))),G6200)</f>
        <v>144</v>
      </c>
    </row>
    <row r="6202" spans="1:7" x14ac:dyDescent="0.25">
      <c r="A6202" s="4" t="s">
        <v>6940</v>
      </c>
      <c r="B6202" s="5">
        <v>335694583155</v>
      </c>
      <c r="C6202" s="4" t="s">
        <v>15006</v>
      </c>
      <c r="D6202" s="4" t="s">
        <v>249</v>
      </c>
      <c r="E6202" s="6" t="s">
        <v>4028</v>
      </c>
      <c r="F6202" s="5">
        <f>decoded[[#This Row],[FRT_DEC]]-B6201</f>
        <v>507</v>
      </c>
      <c r="G62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INFO]]))),G6201)</f>
        <v>144</v>
      </c>
    </row>
    <row r="6203" spans="1:7" x14ac:dyDescent="0.25">
      <c r="A6203" s="4" t="s">
        <v>6941</v>
      </c>
      <c r="B6203" s="5">
        <v>335694583159</v>
      </c>
      <c r="C6203" s="4" t="s">
        <v>15007</v>
      </c>
      <c r="D6203" s="4" t="s">
        <v>7938</v>
      </c>
      <c r="E6203" s="6" t="s">
        <v>8906</v>
      </c>
      <c r="F6203" s="5">
        <f>decoded[[#This Row],[FRT_DEC]]-B6202</f>
        <v>4</v>
      </c>
      <c r="G62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INFO]]))),G6202)</f>
        <v>144</v>
      </c>
    </row>
    <row r="6204" spans="1:7" x14ac:dyDescent="0.25">
      <c r="A6204" s="4" t="s">
        <v>6942</v>
      </c>
      <c r="B6204" s="5">
        <v>335694591715</v>
      </c>
      <c r="C6204" s="4" t="s">
        <v>15008</v>
      </c>
      <c r="D6204" s="4" t="s">
        <v>7842</v>
      </c>
      <c r="E6204" s="6" t="s">
        <v>7945</v>
      </c>
      <c r="F6204" s="5">
        <f>decoded[[#This Row],[FRT_DEC]]-B6203</f>
        <v>8556</v>
      </c>
      <c r="G62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INFO]]))),G6203)</f>
        <v>144</v>
      </c>
    </row>
    <row r="6205" spans="1:7" x14ac:dyDescent="0.25">
      <c r="A6205" s="4" t="s">
        <v>6943</v>
      </c>
      <c r="B6205" s="5">
        <v>335694591722</v>
      </c>
      <c r="C6205" s="4" t="s">
        <v>15009</v>
      </c>
      <c r="D6205" s="4" t="s">
        <v>7938</v>
      </c>
      <c r="E6205" s="6" t="s">
        <v>7947</v>
      </c>
      <c r="F6205" s="5">
        <f>decoded[[#This Row],[FRT_DEC]]-B6204</f>
        <v>7</v>
      </c>
      <c r="G62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INFO]]))),G6204)</f>
        <v>144</v>
      </c>
    </row>
    <row r="6206" spans="1:7" x14ac:dyDescent="0.25">
      <c r="A6206" s="4" t="s">
        <v>6944</v>
      </c>
      <c r="B6206" s="5">
        <v>335694624367</v>
      </c>
      <c r="C6206" s="4" t="s">
        <v>15010</v>
      </c>
      <c r="D6206" s="4" t="s">
        <v>5</v>
      </c>
      <c r="E6206" s="6" t="s">
        <v>15011</v>
      </c>
      <c r="F6206" s="5">
        <f>decoded[[#This Row],[FRT_DEC]]-B6205</f>
        <v>32645</v>
      </c>
      <c r="G62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INFO]]))),G6205)</f>
        <v>144</v>
      </c>
    </row>
    <row r="6207" spans="1:7" x14ac:dyDescent="0.25">
      <c r="A6207" s="4" t="s">
        <v>6945</v>
      </c>
      <c r="B6207" s="5">
        <v>335694624370</v>
      </c>
      <c r="C6207" s="4" t="s">
        <v>15012</v>
      </c>
      <c r="D6207" s="4" t="s">
        <v>5</v>
      </c>
      <c r="E6207" s="6" t="s">
        <v>7877</v>
      </c>
      <c r="F6207" s="5">
        <f>decoded[[#This Row],[FRT_DEC]]-B6206</f>
        <v>3</v>
      </c>
      <c r="G62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INFO]]))),G6206)</f>
        <v>144</v>
      </c>
    </row>
    <row r="6208" spans="1:7" x14ac:dyDescent="0.25">
      <c r="A6208" s="4" t="s">
        <v>6946</v>
      </c>
      <c r="B6208" s="5">
        <v>335694624372</v>
      </c>
      <c r="C6208" s="4" t="s">
        <v>15013</v>
      </c>
      <c r="D6208" s="4" t="s">
        <v>3686</v>
      </c>
      <c r="E6208" s="6" t="s">
        <v>15014</v>
      </c>
      <c r="F6208" s="5">
        <f>decoded[[#This Row],[FRT_DEC]]-B6207</f>
        <v>2</v>
      </c>
      <c r="G62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INFO]]))),G6207)</f>
        <v>144</v>
      </c>
    </row>
    <row r="6209" spans="1:7" x14ac:dyDescent="0.25">
      <c r="A6209" s="4" t="s">
        <v>6947</v>
      </c>
      <c r="B6209" s="5">
        <v>335694624374</v>
      </c>
      <c r="C6209" s="4" t="s">
        <v>15015</v>
      </c>
      <c r="D6209" s="4" t="s">
        <v>3686</v>
      </c>
      <c r="E6209" s="6" t="s">
        <v>7878</v>
      </c>
      <c r="F6209" s="5">
        <f>decoded[[#This Row],[FRT_DEC]]-B6208</f>
        <v>2</v>
      </c>
      <c r="G62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INFO]]))),G6208)</f>
        <v>144</v>
      </c>
    </row>
    <row r="6210" spans="1:7" x14ac:dyDescent="0.25">
      <c r="A6210" s="4" t="s">
        <v>6948</v>
      </c>
      <c r="B6210" s="5">
        <v>335694624383</v>
      </c>
      <c r="C6210" s="4" t="s">
        <v>15016</v>
      </c>
      <c r="D6210" s="4" t="s">
        <v>7842</v>
      </c>
      <c r="E6210" s="6" t="s">
        <v>8006</v>
      </c>
      <c r="F6210" s="5">
        <f>decoded[[#This Row],[FRT_DEC]]-B6209</f>
        <v>9</v>
      </c>
      <c r="G62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INFO]]))),G6209)</f>
        <v>144</v>
      </c>
    </row>
    <row r="6211" spans="1:7" ht="30" x14ac:dyDescent="0.25">
      <c r="A6211" s="4" t="s">
        <v>6949</v>
      </c>
      <c r="B6211" s="5">
        <v>335694624394</v>
      </c>
      <c r="C6211" s="4" t="s">
        <v>15017</v>
      </c>
      <c r="D6211" s="4" t="s">
        <v>241</v>
      </c>
      <c r="E6211" s="6" t="s">
        <v>4001</v>
      </c>
      <c r="F6211" s="5">
        <f>decoded[[#This Row],[FRT_DEC]]-B6210</f>
        <v>11</v>
      </c>
      <c r="G62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INFO]]))),G6210)</f>
        <v>144</v>
      </c>
    </row>
    <row r="6212" spans="1:7" x14ac:dyDescent="0.25">
      <c r="A6212" s="4" t="s">
        <v>6950</v>
      </c>
      <c r="B6212" s="5">
        <v>335694624398</v>
      </c>
      <c r="C6212" s="4" t="s">
        <v>15018</v>
      </c>
      <c r="D6212" s="4" t="s">
        <v>243</v>
      </c>
      <c r="E6212" s="6" t="s">
        <v>4838</v>
      </c>
      <c r="F6212" s="5">
        <f>decoded[[#This Row],[FRT_DEC]]-B6211</f>
        <v>4</v>
      </c>
      <c r="G62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INFO]]))),G6211)</f>
        <v>144</v>
      </c>
    </row>
    <row r="6213" spans="1:7" x14ac:dyDescent="0.25">
      <c r="A6213" s="4" t="s">
        <v>6951</v>
      </c>
      <c r="B6213" s="5">
        <v>335694624404</v>
      </c>
      <c r="C6213" s="4" t="s">
        <v>15019</v>
      </c>
      <c r="D6213" s="4" t="s">
        <v>1099</v>
      </c>
      <c r="E6213" s="6" t="s">
        <v>2093</v>
      </c>
      <c r="F6213" s="5">
        <f>decoded[[#This Row],[FRT_DEC]]-B6212</f>
        <v>6</v>
      </c>
      <c r="G62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INFO]]))),G6212)</f>
        <v>144</v>
      </c>
    </row>
    <row r="6214" spans="1:7" x14ac:dyDescent="0.25">
      <c r="A6214" s="4" t="s">
        <v>6952</v>
      </c>
      <c r="B6214" s="5">
        <v>335694624408</v>
      </c>
      <c r="C6214" s="4" t="s">
        <v>15020</v>
      </c>
      <c r="D6214" s="4" t="s">
        <v>72</v>
      </c>
      <c r="E6214" s="6" t="s">
        <v>2094</v>
      </c>
      <c r="F6214" s="5">
        <f>decoded[[#This Row],[FRT_DEC]]-B6213</f>
        <v>4</v>
      </c>
      <c r="G62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INFO]]))),G6213)</f>
        <v>144</v>
      </c>
    </row>
    <row r="6215" spans="1:7" x14ac:dyDescent="0.25">
      <c r="A6215" s="4" t="s">
        <v>6954</v>
      </c>
      <c r="B6215" s="5">
        <v>335694624412</v>
      </c>
      <c r="C6215" s="4" t="s">
        <v>15021</v>
      </c>
      <c r="D6215" s="4" t="s">
        <v>72</v>
      </c>
      <c r="E6215" s="6" t="s">
        <v>2095</v>
      </c>
      <c r="F6215" s="5">
        <f>decoded[[#This Row],[FRT_DEC]]-B6214</f>
        <v>4</v>
      </c>
      <c r="G62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INFO]]))),G6214)</f>
        <v>144</v>
      </c>
    </row>
    <row r="6216" spans="1:7" x14ac:dyDescent="0.25">
      <c r="A6216" s="4" t="s">
        <v>6955</v>
      </c>
      <c r="B6216" s="5">
        <v>335694624423</v>
      </c>
      <c r="C6216" s="4" t="s">
        <v>15022</v>
      </c>
      <c r="D6216" s="4" t="s">
        <v>246</v>
      </c>
      <c r="E6216" s="6" t="s">
        <v>15023</v>
      </c>
      <c r="F6216" s="5">
        <f>decoded[[#This Row],[FRT_DEC]]-B6215</f>
        <v>11</v>
      </c>
      <c r="G62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INFO]]))),G6215)</f>
        <v>144</v>
      </c>
    </row>
    <row r="6217" spans="1:7" x14ac:dyDescent="0.25">
      <c r="A6217" s="4" t="s">
        <v>6956</v>
      </c>
      <c r="B6217" s="5">
        <v>335694624427</v>
      </c>
      <c r="C6217" s="4" t="s">
        <v>15024</v>
      </c>
      <c r="D6217" s="4" t="s">
        <v>7938</v>
      </c>
      <c r="E6217" s="6" t="s">
        <v>8012</v>
      </c>
      <c r="F6217" s="5">
        <f>decoded[[#This Row],[FRT_DEC]]-B6216</f>
        <v>4</v>
      </c>
      <c r="G62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INFO]]))),G6216)</f>
        <v>144</v>
      </c>
    </row>
    <row r="6218" spans="1:7" x14ac:dyDescent="0.25">
      <c r="A6218" s="4" t="s">
        <v>6957</v>
      </c>
      <c r="B6218" s="5">
        <v>335694624854</v>
      </c>
      <c r="C6218" s="4" t="s">
        <v>15025</v>
      </c>
      <c r="D6218" s="4" t="s">
        <v>7842</v>
      </c>
      <c r="E6218" s="6" t="s">
        <v>8130</v>
      </c>
      <c r="F6218" s="5">
        <f>decoded[[#This Row],[FRT_DEC]]-B6217</f>
        <v>427</v>
      </c>
      <c r="G62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INFO]]))),G6217)</f>
        <v>144</v>
      </c>
    </row>
    <row r="6219" spans="1:7" x14ac:dyDescent="0.25">
      <c r="A6219" s="4" t="s">
        <v>6958</v>
      </c>
      <c r="B6219" s="5">
        <v>335694624862</v>
      </c>
      <c r="C6219" s="4" t="s">
        <v>15026</v>
      </c>
      <c r="D6219" s="4" t="s">
        <v>1099</v>
      </c>
      <c r="E6219" s="6" t="s">
        <v>2096</v>
      </c>
      <c r="F6219" s="5">
        <f>decoded[[#This Row],[FRT_DEC]]-B6218</f>
        <v>8</v>
      </c>
      <c r="G62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INFO]]))),G6218)</f>
        <v>144</v>
      </c>
    </row>
    <row r="6220" spans="1:7" x14ac:dyDescent="0.25">
      <c r="A6220" s="4" t="s">
        <v>6959</v>
      </c>
      <c r="B6220" s="5">
        <v>335694624867</v>
      </c>
      <c r="C6220" s="4" t="s">
        <v>15027</v>
      </c>
      <c r="D6220" s="4" t="s">
        <v>72</v>
      </c>
      <c r="E6220" s="6" t="s">
        <v>2097</v>
      </c>
      <c r="F6220" s="5">
        <f>decoded[[#This Row],[FRT_DEC]]-B6219</f>
        <v>5</v>
      </c>
      <c r="G62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INFO]]))),G6219)</f>
        <v>144</v>
      </c>
    </row>
    <row r="6221" spans="1:7" x14ac:dyDescent="0.25">
      <c r="A6221" s="4" t="s">
        <v>6960</v>
      </c>
      <c r="B6221" s="5">
        <v>335694624879</v>
      </c>
      <c r="C6221" s="4" t="s">
        <v>15028</v>
      </c>
      <c r="D6221" s="4" t="s">
        <v>3672</v>
      </c>
      <c r="E6221" s="6" t="s">
        <v>4029</v>
      </c>
      <c r="F6221" s="5">
        <f>decoded[[#This Row],[FRT_DEC]]-B6220</f>
        <v>12</v>
      </c>
      <c r="G62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INFO]]))),G6220)</f>
        <v>144</v>
      </c>
    </row>
    <row r="6222" spans="1:7" x14ac:dyDescent="0.25">
      <c r="A6222" s="4" t="s">
        <v>6962</v>
      </c>
      <c r="B6222" s="5">
        <v>335694625037</v>
      </c>
      <c r="C6222" s="4" t="s">
        <v>15029</v>
      </c>
      <c r="D6222" s="4" t="s">
        <v>262</v>
      </c>
      <c r="E6222" s="6" t="s">
        <v>4030</v>
      </c>
      <c r="F6222" s="5">
        <f>decoded[[#This Row],[FRT_DEC]]-B6221</f>
        <v>158</v>
      </c>
      <c r="G62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INFO]]))),G6221)</f>
        <v>144</v>
      </c>
    </row>
    <row r="6223" spans="1:7" x14ac:dyDescent="0.25">
      <c r="A6223" s="4" t="s">
        <v>6963</v>
      </c>
      <c r="B6223" s="5">
        <v>335694625042</v>
      </c>
      <c r="C6223" s="4" t="s">
        <v>15030</v>
      </c>
      <c r="D6223" s="4" t="s">
        <v>7938</v>
      </c>
      <c r="E6223" s="6" t="s">
        <v>8136</v>
      </c>
      <c r="F6223" s="5">
        <f>decoded[[#This Row],[FRT_DEC]]-B6222</f>
        <v>5</v>
      </c>
      <c r="G62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INFO]]))),G6222)</f>
        <v>144</v>
      </c>
    </row>
    <row r="6224" spans="1:7" x14ac:dyDescent="0.25">
      <c r="A6224" s="4" t="s">
        <v>6964</v>
      </c>
      <c r="B6224" s="5">
        <v>335694626571</v>
      </c>
      <c r="C6224" s="4" t="s">
        <v>15031</v>
      </c>
      <c r="D6224" s="4" t="s">
        <v>84</v>
      </c>
      <c r="E6224" s="6" t="s">
        <v>5025</v>
      </c>
      <c r="F6224" s="5">
        <f>decoded[[#This Row],[FRT_DEC]]-B6223</f>
        <v>1529</v>
      </c>
      <c r="G62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INFO]]))),G6223)</f>
        <v>144</v>
      </c>
    </row>
    <row r="6225" spans="1:7" x14ac:dyDescent="0.25">
      <c r="A6225" s="4" t="s">
        <v>6965</v>
      </c>
      <c r="B6225" s="5">
        <v>335694626574</v>
      </c>
      <c r="C6225" s="4" t="s">
        <v>15032</v>
      </c>
      <c r="D6225" s="4" t="s">
        <v>3684</v>
      </c>
      <c r="E6225" s="6" t="s">
        <v>15033</v>
      </c>
      <c r="F6225" s="5">
        <f>decoded[[#This Row],[FRT_DEC]]-B6224</f>
        <v>3</v>
      </c>
      <c r="G62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INFO]]))),G6224)</f>
        <v>144</v>
      </c>
    </row>
    <row r="6226" spans="1:7" x14ac:dyDescent="0.25">
      <c r="A6226" s="4" t="s">
        <v>6966</v>
      </c>
      <c r="B6226" s="5">
        <v>335694626577</v>
      </c>
      <c r="C6226" s="4" t="s">
        <v>15034</v>
      </c>
      <c r="D6226" s="4" t="s">
        <v>3684</v>
      </c>
      <c r="E6226" s="6" t="s">
        <v>7879</v>
      </c>
      <c r="F6226" s="5">
        <f>decoded[[#This Row],[FRT_DEC]]-B6225</f>
        <v>3</v>
      </c>
      <c r="G62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INFO]]))),G6225)</f>
        <v>144</v>
      </c>
    </row>
    <row r="6227" spans="1:7" x14ac:dyDescent="0.25">
      <c r="A6227" s="4" t="s">
        <v>6967</v>
      </c>
      <c r="B6227" s="5">
        <v>335694626601</v>
      </c>
      <c r="C6227" s="4" t="s">
        <v>15035</v>
      </c>
      <c r="D6227" s="4" t="s">
        <v>85</v>
      </c>
      <c r="E6227" s="6" t="s">
        <v>263</v>
      </c>
      <c r="F6227" s="5">
        <f>decoded[[#This Row],[FRT_DEC]]-B6226</f>
        <v>24</v>
      </c>
      <c r="G62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INFO]]))),G6226)</f>
        <v>144</v>
      </c>
    </row>
    <row r="6228" spans="1:7" x14ac:dyDescent="0.25">
      <c r="A6228" s="4" t="s">
        <v>6968</v>
      </c>
      <c r="B6228" s="5">
        <v>335694626739</v>
      </c>
      <c r="C6228" s="4" t="s">
        <v>15036</v>
      </c>
      <c r="D6228" s="4" t="s">
        <v>87</v>
      </c>
      <c r="E6228" s="6" t="s">
        <v>3695</v>
      </c>
      <c r="F6228" s="5">
        <f>decoded[[#This Row],[FRT_DEC]]-B6227</f>
        <v>138</v>
      </c>
      <c r="G62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INFO]]))),G6227)</f>
        <v>144</v>
      </c>
    </row>
    <row r="6229" spans="1:7" x14ac:dyDescent="0.25">
      <c r="A6229" s="4" t="s">
        <v>6969</v>
      </c>
      <c r="B6229" s="5">
        <v>335694627136</v>
      </c>
      <c r="C6229" s="4" t="s">
        <v>15037</v>
      </c>
      <c r="D6229" s="4" t="s">
        <v>7842</v>
      </c>
      <c r="E6229" s="6" t="s">
        <v>7845</v>
      </c>
      <c r="F6229" s="5">
        <f>decoded[[#This Row],[FRT_DEC]]-B6228</f>
        <v>397</v>
      </c>
      <c r="G62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INFO]]))),G6228)</f>
        <v>144</v>
      </c>
    </row>
    <row r="6230" spans="1:7" x14ac:dyDescent="0.25">
      <c r="A6230" s="4" t="s">
        <v>6970</v>
      </c>
      <c r="B6230" s="5">
        <v>335694627170</v>
      </c>
      <c r="C6230" s="4" t="s">
        <v>15038</v>
      </c>
      <c r="D6230" s="4" t="s">
        <v>7938</v>
      </c>
      <c r="E6230" s="6" t="s">
        <v>8149</v>
      </c>
      <c r="F6230" s="5">
        <f>decoded[[#This Row],[FRT_DEC]]-B6229</f>
        <v>34</v>
      </c>
      <c r="G62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INFO]]))),G6229)</f>
        <v>144</v>
      </c>
    </row>
    <row r="6231" spans="1:7" x14ac:dyDescent="0.25">
      <c r="A6231" s="4" t="s">
        <v>6971</v>
      </c>
      <c r="B6231" s="5">
        <v>335694627172</v>
      </c>
      <c r="C6231" s="4" t="s">
        <v>15039</v>
      </c>
      <c r="D6231" s="4" t="s">
        <v>7842</v>
      </c>
      <c r="E6231" s="6" t="s">
        <v>9929</v>
      </c>
      <c r="F6231" s="5">
        <f>decoded[[#This Row],[FRT_DEC]]-B6230</f>
        <v>2</v>
      </c>
      <c r="G62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INFO]]))),G6230)</f>
        <v>144</v>
      </c>
    </row>
    <row r="6232" spans="1:7" x14ac:dyDescent="0.25">
      <c r="A6232" s="4" t="s">
        <v>6972</v>
      </c>
      <c r="B6232" s="5">
        <v>335694627220</v>
      </c>
      <c r="C6232" s="4" t="s">
        <v>15040</v>
      </c>
      <c r="D6232" s="4" t="s">
        <v>1099</v>
      </c>
      <c r="E6232" s="6" t="s">
        <v>2098</v>
      </c>
      <c r="F6232" s="5">
        <f>decoded[[#This Row],[FRT_DEC]]-B6231</f>
        <v>48</v>
      </c>
      <c r="G62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INFO]]))),G6231)</f>
        <v>144</v>
      </c>
    </row>
    <row r="6233" spans="1:7" x14ac:dyDescent="0.25">
      <c r="A6233" s="4" t="s">
        <v>6973</v>
      </c>
      <c r="B6233" s="5">
        <v>335694627291</v>
      </c>
      <c r="C6233" s="4" t="s">
        <v>15041</v>
      </c>
      <c r="D6233" s="4" t="s">
        <v>72</v>
      </c>
      <c r="E6233" s="6" t="s">
        <v>2099</v>
      </c>
      <c r="F6233" s="5">
        <f>decoded[[#This Row],[FRT_DEC]]-B6232</f>
        <v>71</v>
      </c>
      <c r="G62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INFO]]))),G6232)</f>
        <v>144</v>
      </c>
    </row>
    <row r="6234" spans="1:7" x14ac:dyDescent="0.25">
      <c r="A6234" s="4" t="s">
        <v>6974</v>
      </c>
      <c r="B6234" s="5">
        <v>335694627373</v>
      </c>
      <c r="C6234" s="4" t="s">
        <v>15042</v>
      </c>
      <c r="D6234" s="4" t="s">
        <v>1099</v>
      </c>
      <c r="E6234" s="6" t="s">
        <v>2100</v>
      </c>
      <c r="F6234" s="5">
        <f>decoded[[#This Row],[FRT_DEC]]-B6233</f>
        <v>82</v>
      </c>
      <c r="G62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INFO]]))),G6233)</f>
        <v>144</v>
      </c>
    </row>
    <row r="6235" spans="1:7" x14ac:dyDescent="0.25">
      <c r="A6235" s="4" t="s">
        <v>6975</v>
      </c>
      <c r="B6235" s="5">
        <v>335694627378</v>
      </c>
      <c r="C6235" s="4" t="s">
        <v>15043</v>
      </c>
      <c r="D6235" s="4" t="s">
        <v>72</v>
      </c>
      <c r="E6235" s="6" t="s">
        <v>2101</v>
      </c>
      <c r="F6235" s="5">
        <f>decoded[[#This Row],[FRT_DEC]]-B6234</f>
        <v>5</v>
      </c>
      <c r="G62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INFO]]))),G6234)</f>
        <v>144</v>
      </c>
    </row>
    <row r="6236" spans="1:7" x14ac:dyDescent="0.25">
      <c r="A6236" s="4" t="s">
        <v>6976</v>
      </c>
      <c r="B6236" s="5">
        <v>335694627464</v>
      </c>
      <c r="C6236" s="4" t="s">
        <v>15044</v>
      </c>
      <c r="D6236" s="4" t="s">
        <v>1099</v>
      </c>
      <c r="E6236" s="6" t="s">
        <v>2102</v>
      </c>
      <c r="F6236" s="5">
        <f>decoded[[#This Row],[FRT_DEC]]-B6235</f>
        <v>86</v>
      </c>
      <c r="G62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INFO]]))),G6235)</f>
        <v>144</v>
      </c>
    </row>
    <row r="6237" spans="1:7" x14ac:dyDescent="0.25">
      <c r="A6237" s="4" t="s">
        <v>6977</v>
      </c>
      <c r="B6237" s="5">
        <v>335694627468</v>
      </c>
      <c r="C6237" s="4" t="s">
        <v>15045</v>
      </c>
      <c r="D6237" s="4" t="s">
        <v>72</v>
      </c>
      <c r="E6237" s="6" t="s">
        <v>2103</v>
      </c>
      <c r="F6237" s="5">
        <f>decoded[[#This Row],[FRT_DEC]]-B6236</f>
        <v>4</v>
      </c>
      <c r="G62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INFO]]))),G6236)</f>
        <v>144</v>
      </c>
    </row>
    <row r="6238" spans="1:7" x14ac:dyDescent="0.25">
      <c r="A6238" s="4" t="s">
        <v>6978</v>
      </c>
      <c r="B6238" s="5">
        <v>335694627472</v>
      </c>
      <c r="C6238" s="4" t="s">
        <v>15046</v>
      </c>
      <c r="D6238" s="4" t="s">
        <v>264</v>
      </c>
      <c r="E6238" s="6" t="s">
        <v>15047</v>
      </c>
      <c r="F6238" s="5">
        <f>decoded[[#This Row],[FRT_DEC]]-B6237</f>
        <v>4</v>
      </c>
      <c r="G62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INFO]]))),G6237)</f>
        <v>144</v>
      </c>
    </row>
    <row r="6239" spans="1:7" x14ac:dyDescent="0.25">
      <c r="A6239" s="4" t="s">
        <v>6979</v>
      </c>
      <c r="B6239" s="5">
        <v>335694627585</v>
      </c>
      <c r="C6239" s="4" t="s">
        <v>15048</v>
      </c>
      <c r="D6239" s="4" t="s">
        <v>40</v>
      </c>
      <c r="E6239" s="6" t="s">
        <v>328</v>
      </c>
      <c r="F6239" s="5">
        <f>decoded[[#This Row],[FRT_DEC]]-B6238</f>
        <v>113</v>
      </c>
      <c r="G62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INFO]]))),G6238)</f>
        <v>144</v>
      </c>
    </row>
    <row r="6240" spans="1:7" x14ac:dyDescent="0.25">
      <c r="A6240" s="4" t="s">
        <v>6980</v>
      </c>
      <c r="B6240" s="5">
        <v>335694627589</v>
      </c>
      <c r="C6240" s="4" t="s">
        <v>15049</v>
      </c>
      <c r="D6240" s="4" t="s">
        <v>330</v>
      </c>
      <c r="E6240" s="6" t="s">
        <v>15050</v>
      </c>
      <c r="F6240" s="5">
        <f>decoded[[#This Row],[FRT_DEC]]-B6239</f>
        <v>4</v>
      </c>
      <c r="G62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INFO]]))),G6239)</f>
        <v>144</v>
      </c>
    </row>
    <row r="6241" spans="1:7" x14ac:dyDescent="0.25">
      <c r="A6241" s="4" t="s">
        <v>6982</v>
      </c>
      <c r="B6241" s="5">
        <v>335694627597</v>
      </c>
      <c r="C6241" s="4" t="s">
        <v>15051</v>
      </c>
      <c r="D6241" s="4" t="s">
        <v>2045</v>
      </c>
      <c r="E6241" s="6" t="s">
        <v>8199</v>
      </c>
      <c r="F6241" s="5">
        <f>decoded[[#This Row],[FRT_DEC]]-B6240</f>
        <v>8</v>
      </c>
      <c r="G62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INFO]]))),G6240)</f>
        <v>144</v>
      </c>
    </row>
    <row r="6242" spans="1:7" x14ac:dyDescent="0.25">
      <c r="A6242" s="4" t="s">
        <v>6983</v>
      </c>
      <c r="B6242" s="5">
        <v>335694627599</v>
      </c>
      <c r="C6242" s="4" t="s">
        <v>15052</v>
      </c>
      <c r="D6242" s="4" t="s">
        <v>2045</v>
      </c>
      <c r="E6242" s="6" t="s">
        <v>15053</v>
      </c>
      <c r="F6242" s="5">
        <f>decoded[[#This Row],[FRT_DEC]]-B6241</f>
        <v>2</v>
      </c>
      <c r="G62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INFO]]))),G6241)</f>
        <v>144</v>
      </c>
    </row>
    <row r="6243" spans="1:7" x14ac:dyDescent="0.25">
      <c r="A6243" s="4" t="s">
        <v>6984</v>
      </c>
      <c r="B6243" s="5">
        <v>335694627674</v>
      </c>
      <c r="C6243" s="4" t="s">
        <v>15054</v>
      </c>
      <c r="D6243" s="4" t="s">
        <v>40</v>
      </c>
      <c r="E6243" s="6" t="s">
        <v>2042</v>
      </c>
      <c r="F6243" s="5">
        <f>decoded[[#This Row],[FRT_DEC]]-B6242</f>
        <v>75</v>
      </c>
      <c r="G62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INFO]]))),G6242)</f>
        <v>144</v>
      </c>
    </row>
    <row r="6244" spans="1:7" x14ac:dyDescent="0.25">
      <c r="A6244" s="4" t="s">
        <v>6985</v>
      </c>
      <c r="B6244" s="5">
        <v>335694627677</v>
      </c>
      <c r="C6244" s="4" t="s">
        <v>15055</v>
      </c>
      <c r="D6244" s="4" t="s">
        <v>2043</v>
      </c>
      <c r="E6244" s="6" t="s">
        <v>14981</v>
      </c>
      <c r="F6244" s="5">
        <f>decoded[[#This Row],[FRT_DEC]]-B6243</f>
        <v>3</v>
      </c>
      <c r="G62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INFO]]))),G6243)</f>
        <v>144</v>
      </c>
    </row>
    <row r="6245" spans="1:7" x14ac:dyDescent="0.25">
      <c r="A6245" s="4" t="s">
        <v>6986</v>
      </c>
      <c r="B6245" s="5">
        <v>335694627755</v>
      </c>
      <c r="C6245" s="4" t="s">
        <v>15056</v>
      </c>
      <c r="D6245" s="4" t="s">
        <v>7938</v>
      </c>
      <c r="E6245" s="6" t="s">
        <v>8952</v>
      </c>
      <c r="F6245" s="5">
        <f>decoded[[#This Row],[FRT_DEC]]-B6244</f>
        <v>78</v>
      </c>
      <c r="G62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INFO]]))),G6244)</f>
        <v>144</v>
      </c>
    </row>
    <row r="6246" spans="1:7" x14ac:dyDescent="0.25">
      <c r="A6246" s="4" t="s">
        <v>6987</v>
      </c>
      <c r="B6246" s="5">
        <v>335694628386</v>
      </c>
      <c r="C6246" s="4" t="s">
        <v>15057</v>
      </c>
      <c r="D6246" s="4" t="s">
        <v>7842</v>
      </c>
      <c r="E6246" s="6" t="s">
        <v>7989</v>
      </c>
      <c r="F6246" s="5">
        <f>decoded[[#This Row],[FRT_DEC]]-B6245</f>
        <v>631</v>
      </c>
      <c r="G62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INFO]]))),G6245)</f>
        <v>144</v>
      </c>
    </row>
    <row r="6247" spans="1:7" x14ac:dyDescent="0.25">
      <c r="A6247" s="4" t="s">
        <v>6988</v>
      </c>
      <c r="B6247" s="5">
        <v>335694628394</v>
      </c>
      <c r="C6247" s="4" t="s">
        <v>15058</v>
      </c>
      <c r="D6247" s="4" t="s">
        <v>2044</v>
      </c>
      <c r="E6247" s="6" t="s">
        <v>8882</v>
      </c>
      <c r="F6247" s="5">
        <f>decoded[[#This Row],[FRT_DEC]]-B6246</f>
        <v>8</v>
      </c>
      <c r="G62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INFO]]))),G6246)</f>
        <v>144</v>
      </c>
    </row>
    <row r="6248" spans="1:7" x14ac:dyDescent="0.25">
      <c r="A6248" s="4" t="s">
        <v>6989</v>
      </c>
      <c r="B6248" s="5">
        <v>335694628397</v>
      </c>
      <c r="C6248" s="4" t="s">
        <v>15059</v>
      </c>
      <c r="D6248" s="4" t="s">
        <v>7938</v>
      </c>
      <c r="E6248" s="6" t="s">
        <v>7991</v>
      </c>
      <c r="F6248" s="5">
        <f>decoded[[#This Row],[FRT_DEC]]-B6247</f>
        <v>3</v>
      </c>
      <c r="G62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INFO]]))),G6247)</f>
        <v>144</v>
      </c>
    </row>
    <row r="6249" spans="1:7" x14ac:dyDescent="0.25">
      <c r="A6249" s="4" t="s">
        <v>6990</v>
      </c>
      <c r="B6249" s="5">
        <v>335694629930</v>
      </c>
      <c r="C6249" s="4" t="s">
        <v>15060</v>
      </c>
      <c r="D6249" s="4" t="s">
        <v>43</v>
      </c>
      <c r="E6249" s="6" t="s">
        <v>3674</v>
      </c>
      <c r="F6249" s="5">
        <f>decoded[[#This Row],[FRT_DEC]]-B6248</f>
        <v>1533</v>
      </c>
      <c r="G62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INFO]]))),G6248)</f>
        <v>144</v>
      </c>
    </row>
    <row r="6250" spans="1:7" x14ac:dyDescent="0.25">
      <c r="A6250" s="4" t="s">
        <v>6991</v>
      </c>
      <c r="B6250" s="5">
        <v>335694629933</v>
      </c>
      <c r="C6250" s="4" t="s">
        <v>15061</v>
      </c>
      <c r="D6250" s="4" t="s">
        <v>3685</v>
      </c>
      <c r="E6250" s="6" t="s">
        <v>15062</v>
      </c>
      <c r="F6250" s="5">
        <f>decoded[[#This Row],[FRT_DEC]]-B6249</f>
        <v>3</v>
      </c>
      <c r="G62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INFO]]))),G6249)</f>
        <v>144</v>
      </c>
    </row>
    <row r="6251" spans="1:7" x14ac:dyDescent="0.25">
      <c r="A6251" s="4" t="s">
        <v>6992</v>
      </c>
      <c r="B6251" s="5">
        <v>335694629935</v>
      </c>
      <c r="C6251" s="4" t="s">
        <v>15063</v>
      </c>
      <c r="D6251" s="4" t="s">
        <v>3685</v>
      </c>
      <c r="E6251" s="6" t="s">
        <v>7880</v>
      </c>
      <c r="F6251" s="5">
        <f>decoded[[#This Row],[FRT_DEC]]-B6250</f>
        <v>2</v>
      </c>
      <c r="G62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INFO]]))),G6250)</f>
        <v>144</v>
      </c>
    </row>
    <row r="6252" spans="1:7" x14ac:dyDescent="0.25">
      <c r="A6252" s="4" t="s">
        <v>6993</v>
      </c>
      <c r="B6252" s="5">
        <v>335694629951</v>
      </c>
      <c r="C6252" s="4" t="s">
        <v>15064</v>
      </c>
      <c r="D6252" s="4" t="s">
        <v>7842</v>
      </c>
      <c r="E6252" s="6" t="s">
        <v>8889</v>
      </c>
      <c r="F6252" s="5">
        <f>decoded[[#This Row],[FRT_DEC]]-B6251</f>
        <v>16</v>
      </c>
      <c r="G62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INFO]]))),G6251)</f>
        <v>144</v>
      </c>
    </row>
    <row r="6253" spans="1:7" ht="30" x14ac:dyDescent="0.25">
      <c r="A6253" s="4" t="s">
        <v>6994</v>
      </c>
      <c r="B6253" s="5">
        <v>335694629963</v>
      </c>
      <c r="C6253" s="4" t="s">
        <v>15065</v>
      </c>
      <c r="D6253" s="4" t="s">
        <v>241</v>
      </c>
      <c r="E6253" s="6" t="s">
        <v>3959</v>
      </c>
      <c r="F6253" s="5">
        <f>decoded[[#This Row],[FRT_DEC]]-B6252</f>
        <v>12</v>
      </c>
      <c r="G62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INFO]]))),G6252)</f>
        <v>144</v>
      </c>
    </row>
    <row r="6254" spans="1:7" x14ac:dyDescent="0.25">
      <c r="A6254" s="4" t="s">
        <v>6995</v>
      </c>
      <c r="B6254" s="5">
        <v>335694629967</v>
      </c>
      <c r="C6254" s="4" t="s">
        <v>15066</v>
      </c>
      <c r="D6254" s="4" t="s">
        <v>243</v>
      </c>
      <c r="E6254" s="6" t="s">
        <v>3939</v>
      </c>
      <c r="F6254" s="5">
        <f>decoded[[#This Row],[FRT_DEC]]-B6253</f>
        <v>4</v>
      </c>
      <c r="G62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INFO]]))),G6253)</f>
        <v>144</v>
      </c>
    </row>
    <row r="6255" spans="1:7" x14ac:dyDescent="0.25">
      <c r="A6255" s="4" t="s">
        <v>6996</v>
      </c>
      <c r="B6255" s="5">
        <v>335694629997</v>
      </c>
      <c r="C6255" s="4" t="s">
        <v>15067</v>
      </c>
      <c r="D6255" s="4" t="s">
        <v>264</v>
      </c>
      <c r="E6255" s="6" t="s">
        <v>15068</v>
      </c>
      <c r="F6255" s="5">
        <f>decoded[[#This Row],[FRT_DEC]]-B6254</f>
        <v>30</v>
      </c>
      <c r="G62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INFO]]))),G6254)</f>
        <v>144</v>
      </c>
    </row>
    <row r="6256" spans="1:7" x14ac:dyDescent="0.25">
      <c r="A6256" s="4" t="s">
        <v>6997</v>
      </c>
      <c r="B6256" s="5">
        <v>335694630023</v>
      </c>
      <c r="C6256" s="4" t="s">
        <v>15069</v>
      </c>
      <c r="D6256" s="4" t="s">
        <v>40</v>
      </c>
      <c r="E6256" s="6" t="s">
        <v>44</v>
      </c>
      <c r="F6256" s="5">
        <f>decoded[[#This Row],[FRT_DEC]]-B6255</f>
        <v>26</v>
      </c>
      <c r="G62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INFO]]))),G6255)</f>
        <v>144</v>
      </c>
    </row>
    <row r="6257" spans="1:7" x14ac:dyDescent="0.25">
      <c r="A6257" s="4" t="s">
        <v>6998</v>
      </c>
      <c r="B6257" s="5">
        <v>335694630029</v>
      </c>
      <c r="C6257" s="4" t="s">
        <v>15070</v>
      </c>
      <c r="D6257" s="4" t="s">
        <v>246</v>
      </c>
      <c r="E6257" s="6" t="s">
        <v>15071</v>
      </c>
      <c r="F6257" s="5">
        <f>decoded[[#This Row],[FRT_DEC]]-B6256</f>
        <v>6</v>
      </c>
      <c r="G62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INFO]]))),G6256)</f>
        <v>144</v>
      </c>
    </row>
    <row r="6258" spans="1:7" x14ac:dyDescent="0.25">
      <c r="A6258" s="4" t="s">
        <v>6999</v>
      </c>
      <c r="B6258" s="5">
        <v>335694630035</v>
      </c>
      <c r="C6258" s="4" t="s">
        <v>15072</v>
      </c>
      <c r="D6258" s="4" t="s">
        <v>1099</v>
      </c>
      <c r="E6258" s="6" t="s">
        <v>2104</v>
      </c>
      <c r="F6258" s="5">
        <f>decoded[[#This Row],[FRT_DEC]]-B6257</f>
        <v>6</v>
      </c>
      <c r="G62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INFO]]))),G6257)</f>
        <v>144</v>
      </c>
    </row>
    <row r="6259" spans="1:7" x14ac:dyDescent="0.25">
      <c r="A6259" s="4" t="s">
        <v>7000</v>
      </c>
      <c r="B6259" s="5">
        <v>335694630040</v>
      </c>
      <c r="C6259" s="4" t="s">
        <v>15073</v>
      </c>
      <c r="D6259" s="4" t="s">
        <v>1099</v>
      </c>
      <c r="E6259" s="6" t="s">
        <v>2105</v>
      </c>
      <c r="F6259" s="5">
        <f>decoded[[#This Row],[FRT_DEC]]-B6258</f>
        <v>5</v>
      </c>
      <c r="G62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INFO]]))),G6258)</f>
        <v>144</v>
      </c>
    </row>
    <row r="6260" spans="1:7" x14ac:dyDescent="0.25">
      <c r="A6260" s="4" t="s">
        <v>7001</v>
      </c>
      <c r="B6260" s="5">
        <v>335694630062</v>
      </c>
      <c r="C6260" s="4" t="s">
        <v>15074</v>
      </c>
      <c r="D6260" s="4" t="s">
        <v>72</v>
      </c>
      <c r="E6260" s="6" t="s">
        <v>2092</v>
      </c>
      <c r="F6260" s="5">
        <f>decoded[[#This Row],[FRT_DEC]]-B6259</f>
        <v>22</v>
      </c>
      <c r="G62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INFO]]))),G6259)</f>
        <v>144</v>
      </c>
    </row>
    <row r="6261" spans="1:7" x14ac:dyDescent="0.25">
      <c r="A6261" s="4" t="s">
        <v>7002</v>
      </c>
      <c r="B6261" s="5">
        <v>335694630396</v>
      </c>
      <c r="C6261" s="4" t="s">
        <v>15075</v>
      </c>
      <c r="D6261" s="4" t="s">
        <v>2045</v>
      </c>
      <c r="E6261" s="6" t="s">
        <v>15053</v>
      </c>
      <c r="F6261" s="5">
        <f>decoded[[#This Row],[FRT_DEC]]-B6260</f>
        <v>334</v>
      </c>
      <c r="G62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INFO]]))),G6260)</f>
        <v>144</v>
      </c>
    </row>
    <row r="6262" spans="1:7" x14ac:dyDescent="0.25">
      <c r="A6262" s="4" t="s">
        <v>7003</v>
      </c>
      <c r="B6262" s="5">
        <v>335694630408</v>
      </c>
      <c r="C6262" s="4" t="s">
        <v>15076</v>
      </c>
      <c r="D6262" s="4" t="s">
        <v>3671</v>
      </c>
      <c r="E6262" s="6" t="s">
        <v>15077</v>
      </c>
      <c r="F6262" s="5">
        <f>decoded[[#This Row],[FRT_DEC]]-B6261</f>
        <v>12</v>
      </c>
      <c r="G62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INFO]]))),G6261)</f>
        <v>144</v>
      </c>
    </row>
    <row r="6263" spans="1:7" x14ac:dyDescent="0.25">
      <c r="A6263" s="4" t="s">
        <v>7004</v>
      </c>
      <c r="B6263" s="5">
        <v>335694630411</v>
      </c>
      <c r="C6263" s="4" t="s">
        <v>15078</v>
      </c>
      <c r="D6263" s="4" t="s">
        <v>3671</v>
      </c>
      <c r="E6263" s="6" t="s">
        <v>7881</v>
      </c>
      <c r="F6263" s="5">
        <f>decoded[[#This Row],[FRT_DEC]]-B6262</f>
        <v>3</v>
      </c>
      <c r="G62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INFO]]))),G6262)</f>
        <v>144</v>
      </c>
    </row>
    <row r="6264" spans="1:7" x14ac:dyDescent="0.25">
      <c r="A6264" s="4" t="s">
        <v>7005</v>
      </c>
      <c r="B6264" s="5">
        <v>335694630937</v>
      </c>
      <c r="C6264" s="4" t="s">
        <v>15079</v>
      </c>
      <c r="D6264" s="4" t="s">
        <v>249</v>
      </c>
      <c r="E6264" s="6" t="s">
        <v>4028</v>
      </c>
      <c r="F6264" s="5">
        <f>decoded[[#This Row],[FRT_DEC]]-B6263</f>
        <v>526</v>
      </c>
      <c r="G62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INFO]]))),G6263)</f>
        <v>144</v>
      </c>
    </row>
    <row r="6265" spans="1:7" x14ac:dyDescent="0.25">
      <c r="A6265" s="4" t="s">
        <v>7006</v>
      </c>
      <c r="B6265" s="5">
        <v>335694630941</v>
      </c>
      <c r="C6265" s="4" t="s">
        <v>15080</v>
      </c>
      <c r="D6265" s="4" t="s">
        <v>7938</v>
      </c>
      <c r="E6265" s="6" t="s">
        <v>8906</v>
      </c>
      <c r="F6265" s="5">
        <f>decoded[[#This Row],[FRT_DEC]]-B6264</f>
        <v>4</v>
      </c>
      <c r="G62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INFO]]))),G6264)</f>
        <v>144</v>
      </c>
    </row>
    <row r="6266" spans="1:7" x14ac:dyDescent="0.25">
      <c r="A6266" s="4" t="s">
        <v>7007</v>
      </c>
      <c r="B6266" s="5">
        <v>335694673243</v>
      </c>
      <c r="C6266" s="4" t="s">
        <v>15081</v>
      </c>
      <c r="D6266" s="4" t="s">
        <v>5</v>
      </c>
      <c r="E6266" s="6" t="s">
        <v>15082</v>
      </c>
      <c r="F6266" s="5">
        <f>decoded[[#This Row],[FRT_DEC]]-B6265</f>
        <v>42302</v>
      </c>
      <c r="G62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INFO]]))),G6265)</f>
        <v>144</v>
      </c>
    </row>
    <row r="6267" spans="1:7" x14ac:dyDescent="0.25">
      <c r="A6267" s="4" t="s">
        <v>7008</v>
      </c>
      <c r="B6267" s="5">
        <v>335694673245</v>
      </c>
      <c r="C6267" s="4" t="s">
        <v>15083</v>
      </c>
      <c r="D6267" s="4" t="s">
        <v>5</v>
      </c>
      <c r="E6267" s="6" t="s">
        <v>7877</v>
      </c>
      <c r="F6267" s="5">
        <f>decoded[[#This Row],[FRT_DEC]]-B6266</f>
        <v>2</v>
      </c>
      <c r="G62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INFO]]))),G6266)</f>
        <v>144</v>
      </c>
    </row>
    <row r="6268" spans="1:7" x14ac:dyDescent="0.25">
      <c r="A6268" s="4" t="s">
        <v>7009</v>
      </c>
      <c r="B6268" s="5">
        <v>335694673249</v>
      </c>
      <c r="C6268" s="4" t="s">
        <v>15084</v>
      </c>
      <c r="D6268" s="4" t="s">
        <v>3686</v>
      </c>
      <c r="E6268" s="6" t="s">
        <v>15085</v>
      </c>
      <c r="F6268" s="5">
        <f>decoded[[#This Row],[FRT_DEC]]-B6267</f>
        <v>4</v>
      </c>
      <c r="G62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INFO]]))),G6267)</f>
        <v>144</v>
      </c>
    </row>
    <row r="6269" spans="1:7" x14ac:dyDescent="0.25">
      <c r="A6269" s="4" t="s">
        <v>7010</v>
      </c>
      <c r="B6269" s="5">
        <v>335694673252</v>
      </c>
      <c r="C6269" s="4" t="s">
        <v>15086</v>
      </c>
      <c r="D6269" s="4" t="s">
        <v>3686</v>
      </c>
      <c r="E6269" s="6" t="s">
        <v>7878</v>
      </c>
      <c r="F6269" s="5">
        <f>decoded[[#This Row],[FRT_DEC]]-B6268</f>
        <v>3</v>
      </c>
      <c r="G62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INFO]]))),G6268)</f>
        <v>144</v>
      </c>
    </row>
    <row r="6270" spans="1:7" x14ac:dyDescent="0.25">
      <c r="A6270" s="4" t="s">
        <v>7011</v>
      </c>
      <c r="B6270" s="5">
        <v>335694673260</v>
      </c>
      <c r="C6270" s="4" t="s">
        <v>15087</v>
      </c>
      <c r="D6270" s="4" t="s">
        <v>7842</v>
      </c>
      <c r="E6270" s="6" t="s">
        <v>8006</v>
      </c>
      <c r="F6270" s="5">
        <f>decoded[[#This Row],[FRT_DEC]]-B6269</f>
        <v>8</v>
      </c>
      <c r="G62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INFO]]))),G6269)</f>
        <v>144</v>
      </c>
    </row>
    <row r="6271" spans="1:7" ht="30" x14ac:dyDescent="0.25">
      <c r="A6271" s="4" t="s">
        <v>7012</v>
      </c>
      <c r="B6271" s="5">
        <v>335694673271</v>
      </c>
      <c r="C6271" s="4" t="s">
        <v>15088</v>
      </c>
      <c r="D6271" s="4" t="s">
        <v>241</v>
      </c>
      <c r="E6271" s="6" t="s">
        <v>3959</v>
      </c>
      <c r="F6271" s="5">
        <f>decoded[[#This Row],[FRT_DEC]]-B6270</f>
        <v>11</v>
      </c>
      <c r="G62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INFO]]))),G6270)</f>
        <v>144</v>
      </c>
    </row>
    <row r="6272" spans="1:7" x14ac:dyDescent="0.25">
      <c r="A6272" s="4" t="s">
        <v>7013</v>
      </c>
      <c r="B6272" s="5">
        <v>335694673273</v>
      </c>
      <c r="C6272" s="4" t="s">
        <v>15089</v>
      </c>
      <c r="D6272" s="4" t="s">
        <v>243</v>
      </c>
      <c r="E6272" s="6" t="s">
        <v>3974</v>
      </c>
      <c r="F6272" s="5">
        <f>decoded[[#This Row],[FRT_DEC]]-B6271</f>
        <v>2</v>
      </c>
      <c r="G62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INFO]]))),G6271)</f>
        <v>144</v>
      </c>
    </row>
    <row r="6273" spans="1:7" x14ac:dyDescent="0.25">
      <c r="A6273" s="4" t="s">
        <v>7014</v>
      </c>
      <c r="B6273" s="5">
        <v>335694673278</v>
      </c>
      <c r="C6273" s="4" t="s">
        <v>15090</v>
      </c>
      <c r="D6273" s="4" t="s">
        <v>1099</v>
      </c>
      <c r="E6273" s="6" t="s">
        <v>2093</v>
      </c>
      <c r="F6273" s="5">
        <f>decoded[[#This Row],[FRT_DEC]]-B6272</f>
        <v>5</v>
      </c>
      <c r="G62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INFO]]))),G6272)</f>
        <v>144</v>
      </c>
    </row>
    <row r="6274" spans="1:7" x14ac:dyDescent="0.25">
      <c r="A6274" s="4" t="s">
        <v>7015</v>
      </c>
      <c r="B6274" s="5">
        <v>335694673283</v>
      </c>
      <c r="C6274" s="4" t="s">
        <v>15091</v>
      </c>
      <c r="D6274" s="4" t="s">
        <v>72</v>
      </c>
      <c r="E6274" s="6" t="s">
        <v>2094</v>
      </c>
      <c r="F6274" s="5">
        <f>decoded[[#This Row],[FRT_DEC]]-B6273</f>
        <v>5</v>
      </c>
      <c r="G62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INFO]]))),G6273)</f>
        <v>144</v>
      </c>
    </row>
    <row r="6275" spans="1:7" x14ac:dyDescent="0.25">
      <c r="A6275" s="4" t="s">
        <v>7016</v>
      </c>
      <c r="B6275" s="5">
        <v>335694673288</v>
      </c>
      <c r="C6275" s="4" t="s">
        <v>15092</v>
      </c>
      <c r="D6275" s="4" t="s">
        <v>72</v>
      </c>
      <c r="E6275" s="6" t="s">
        <v>2095</v>
      </c>
      <c r="F6275" s="5">
        <f>decoded[[#This Row],[FRT_DEC]]-B6274</f>
        <v>5</v>
      </c>
      <c r="G62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INFO]]))),G6274)</f>
        <v>144</v>
      </c>
    </row>
    <row r="6276" spans="1:7" x14ac:dyDescent="0.25">
      <c r="A6276" s="4" t="s">
        <v>7017</v>
      </c>
      <c r="B6276" s="5">
        <v>335694673299</v>
      </c>
      <c r="C6276" s="4" t="s">
        <v>15093</v>
      </c>
      <c r="D6276" s="4" t="s">
        <v>246</v>
      </c>
      <c r="E6276" s="6" t="s">
        <v>15094</v>
      </c>
      <c r="F6276" s="5">
        <f>decoded[[#This Row],[FRT_DEC]]-B6275</f>
        <v>11</v>
      </c>
      <c r="G62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INFO]]))),G6275)</f>
        <v>144</v>
      </c>
    </row>
    <row r="6277" spans="1:7" x14ac:dyDescent="0.25">
      <c r="A6277" s="4" t="s">
        <v>7018</v>
      </c>
      <c r="B6277" s="5">
        <v>335694673303</v>
      </c>
      <c r="C6277" s="4" t="s">
        <v>15095</v>
      </c>
      <c r="D6277" s="4" t="s">
        <v>7938</v>
      </c>
      <c r="E6277" s="6" t="s">
        <v>8012</v>
      </c>
      <c r="F6277" s="5">
        <f>decoded[[#This Row],[FRT_DEC]]-B6276</f>
        <v>4</v>
      </c>
      <c r="G62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INFO]]))),G6276)</f>
        <v>144</v>
      </c>
    </row>
    <row r="6278" spans="1:7" x14ac:dyDescent="0.25">
      <c r="A6278" s="4" t="s">
        <v>7019</v>
      </c>
      <c r="B6278" s="5">
        <v>335694673729</v>
      </c>
      <c r="C6278" s="4" t="s">
        <v>15096</v>
      </c>
      <c r="D6278" s="4" t="s">
        <v>7842</v>
      </c>
      <c r="E6278" s="6" t="s">
        <v>8130</v>
      </c>
      <c r="F6278" s="5">
        <f>decoded[[#This Row],[FRT_DEC]]-B6277</f>
        <v>426</v>
      </c>
      <c r="G62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INFO]]))),G6277)</f>
        <v>144</v>
      </c>
    </row>
    <row r="6279" spans="1:7" x14ac:dyDescent="0.25">
      <c r="A6279" s="4" t="s">
        <v>7020</v>
      </c>
      <c r="B6279" s="5">
        <v>335694673736</v>
      </c>
      <c r="C6279" s="4" t="s">
        <v>15097</v>
      </c>
      <c r="D6279" s="4" t="s">
        <v>1099</v>
      </c>
      <c r="E6279" s="6" t="s">
        <v>2096</v>
      </c>
      <c r="F6279" s="5">
        <f>decoded[[#This Row],[FRT_DEC]]-B6278</f>
        <v>7</v>
      </c>
      <c r="G62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INFO]]))),G6278)</f>
        <v>144</v>
      </c>
    </row>
    <row r="6280" spans="1:7" x14ac:dyDescent="0.25">
      <c r="A6280" s="4" t="s">
        <v>7021</v>
      </c>
      <c r="B6280" s="5">
        <v>335694673741</v>
      </c>
      <c r="C6280" s="4" t="s">
        <v>15098</v>
      </c>
      <c r="D6280" s="4" t="s">
        <v>72</v>
      </c>
      <c r="E6280" s="6" t="s">
        <v>2097</v>
      </c>
      <c r="F6280" s="5">
        <f>decoded[[#This Row],[FRT_DEC]]-B6279</f>
        <v>5</v>
      </c>
      <c r="G62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INFO]]))),G6279)</f>
        <v>144</v>
      </c>
    </row>
    <row r="6281" spans="1:7" x14ac:dyDescent="0.25">
      <c r="A6281" s="4" t="s">
        <v>7022</v>
      </c>
      <c r="B6281" s="5">
        <v>335694673753</v>
      </c>
      <c r="C6281" s="4" t="s">
        <v>15099</v>
      </c>
      <c r="D6281" s="4" t="s">
        <v>3672</v>
      </c>
      <c r="E6281" s="6" t="s">
        <v>4029</v>
      </c>
      <c r="F6281" s="5">
        <f>decoded[[#This Row],[FRT_DEC]]-B6280</f>
        <v>12</v>
      </c>
      <c r="G62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INFO]]))),G6280)</f>
        <v>144</v>
      </c>
    </row>
    <row r="6282" spans="1:7" x14ac:dyDescent="0.25">
      <c r="A6282" s="4" t="s">
        <v>7023</v>
      </c>
      <c r="B6282" s="5">
        <v>335694673902</v>
      </c>
      <c r="C6282" s="4" t="s">
        <v>15100</v>
      </c>
      <c r="D6282" s="4" t="s">
        <v>262</v>
      </c>
      <c r="E6282" s="6" t="s">
        <v>4030</v>
      </c>
      <c r="F6282" s="5">
        <f>decoded[[#This Row],[FRT_DEC]]-B6281</f>
        <v>149</v>
      </c>
      <c r="G62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INFO]]))),G6281)</f>
        <v>144</v>
      </c>
    </row>
    <row r="6283" spans="1:7" x14ac:dyDescent="0.25">
      <c r="A6283" s="4" t="s">
        <v>7024</v>
      </c>
      <c r="B6283" s="5">
        <v>335694673907</v>
      </c>
      <c r="C6283" s="4" t="s">
        <v>15101</v>
      </c>
      <c r="D6283" s="4" t="s">
        <v>7938</v>
      </c>
      <c r="E6283" s="6" t="s">
        <v>8136</v>
      </c>
      <c r="F6283" s="5">
        <f>decoded[[#This Row],[FRT_DEC]]-B6282</f>
        <v>5</v>
      </c>
      <c r="G62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INFO]]))),G6282)</f>
        <v>144</v>
      </c>
    </row>
    <row r="6284" spans="1:7" x14ac:dyDescent="0.25">
      <c r="A6284" s="4" t="s">
        <v>7025</v>
      </c>
      <c r="B6284" s="5">
        <v>335694675461</v>
      </c>
      <c r="C6284" s="4" t="s">
        <v>15102</v>
      </c>
      <c r="D6284" s="4" t="s">
        <v>84</v>
      </c>
      <c r="E6284" s="6" t="s">
        <v>4934</v>
      </c>
      <c r="F6284" s="5">
        <f>decoded[[#This Row],[FRT_DEC]]-B6283</f>
        <v>1554</v>
      </c>
      <c r="G62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INFO]]))),G6283)</f>
        <v>144</v>
      </c>
    </row>
    <row r="6285" spans="1:7" x14ac:dyDescent="0.25">
      <c r="A6285" s="4" t="s">
        <v>7026</v>
      </c>
      <c r="B6285" s="5">
        <v>335694675464</v>
      </c>
      <c r="C6285" s="4" t="s">
        <v>15103</v>
      </c>
      <c r="D6285" s="4" t="s">
        <v>3684</v>
      </c>
      <c r="E6285" s="6" t="s">
        <v>15104</v>
      </c>
      <c r="F6285" s="5">
        <f>decoded[[#This Row],[FRT_DEC]]-B6284</f>
        <v>3</v>
      </c>
      <c r="G62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INFO]]))),G6284)</f>
        <v>144</v>
      </c>
    </row>
    <row r="6286" spans="1:7" x14ac:dyDescent="0.25">
      <c r="A6286" s="4" t="s">
        <v>7027</v>
      </c>
      <c r="B6286" s="5">
        <v>335694675466</v>
      </c>
      <c r="C6286" s="4" t="s">
        <v>15105</v>
      </c>
      <c r="D6286" s="4" t="s">
        <v>3684</v>
      </c>
      <c r="E6286" s="6" t="s">
        <v>7879</v>
      </c>
      <c r="F6286" s="5">
        <f>decoded[[#This Row],[FRT_DEC]]-B6285</f>
        <v>2</v>
      </c>
      <c r="G62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INFO]]))),G6285)</f>
        <v>144</v>
      </c>
    </row>
    <row r="6287" spans="1:7" x14ac:dyDescent="0.25">
      <c r="A6287" s="4" t="s">
        <v>7028</v>
      </c>
      <c r="B6287" s="5">
        <v>335694675490</v>
      </c>
      <c r="C6287" s="4" t="s">
        <v>15106</v>
      </c>
      <c r="D6287" s="4" t="s">
        <v>85</v>
      </c>
      <c r="E6287" s="6" t="s">
        <v>263</v>
      </c>
      <c r="F6287" s="5">
        <f>decoded[[#This Row],[FRT_DEC]]-B6286</f>
        <v>24</v>
      </c>
      <c r="G62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INFO]]))),G6286)</f>
        <v>144</v>
      </c>
    </row>
    <row r="6288" spans="1:7" x14ac:dyDescent="0.25">
      <c r="A6288" s="4" t="s">
        <v>7029</v>
      </c>
      <c r="B6288" s="5">
        <v>335694675628</v>
      </c>
      <c r="C6288" s="4" t="s">
        <v>15107</v>
      </c>
      <c r="D6288" s="4" t="s">
        <v>87</v>
      </c>
      <c r="E6288" s="6" t="s">
        <v>3695</v>
      </c>
      <c r="F6288" s="5">
        <f>decoded[[#This Row],[FRT_DEC]]-B6287</f>
        <v>138</v>
      </c>
      <c r="G62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INFO]]))),G6287)</f>
        <v>144</v>
      </c>
    </row>
    <row r="6289" spans="1:7" x14ac:dyDescent="0.25">
      <c r="A6289" s="4" t="s">
        <v>7030</v>
      </c>
      <c r="B6289" s="5">
        <v>335694676028</v>
      </c>
      <c r="C6289" s="4" t="s">
        <v>15108</v>
      </c>
      <c r="D6289" s="4" t="s">
        <v>7842</v>
      </c>
      <c r="E6289" s="6" t="s">
        <v>7845</v>
      </c>
      <c r="F6289" s="5">
        <f>decoded[[#This Row],[FRT_DEC]]-B6288</f>
        <v>400</v>
      </c>
      <c r="G62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INFO]]))),G6288)</f>
        <v>144</v>
      </c>
    </row>
    <row r="6290" spans="1:7" x14ac:dyDescent="0.25">
      <c r="A6290" s="4" t="s">
        <v>7031</v>
      </c>
      <c r="B6290" s="5">
        <v>335694676069</v>
      </c>
      <c r="C6290" s="4" t="s">
        <v>15109</v>
      </c>
      <c r="D6290" s="4" t="s">
        <v>7938</v>
      </c>
      <c r="E6290" s="6" t="s">
        <v>8149</v>
      </c>
      <c r="F6290" s="5">
        <f>decoded[[#This Row],[FRT_DEC]]-B6289</f>
        <v>41</v>
      </c>
      <c r="G62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INFO]]))),G6289)</f>
        <v>144</v>
      </c>
    </row>
    <row r="6291" spans="1:7" x14ac:dyDescent="0.25">
      <c r="A6291" s="4" t="s">
        <v>7032</v>
      </c>
      <c r="B6291" s="5">
        <v>335694676071</v>
      </c>
      <c r="C6291" s="4" t="s">
        <v>15110</v>
      </c>
      <c r="D6291" s="4" t="s">
        <v>7842</v>
      </c>
      <c r="E6291" s="6" t="s">
        <v>9929</v>
      </c>
      <c r="F6291" s="5">
        <f>decoded[[#This Row],[FRT_DEC]]-B6290</f>
        <v>2</v>
      </c>
      <c r="G62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INFO]]))),G6290)</f>
        <v>144</v>
      </c>
    </row>
    <row r="6292" spans="1:7" x14ac:dyDescent="0.25">
      <c r="A6292" s="4" t="s">
        <v>7033</v>
      </c>
      <c r="B6292" s="5">
        <v>335694676148</v>
      </c>
      <c r="C6292" s="4" t="s">
        <v>15111</v>
      </c>
      <c r="D6292" s="4" t="s">
        <v>1099</v>
      </c>
      <c r="E6292" s="6" t="s">
        <v>2098</v>
      </c>
      <c r="F6292" s="5">
        <f>decoded[[#This Row],[FRT_DEC]]-B6291</f>
        <v>77</v>
      </c>
      <c r="G62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INFO]]))),G6291)</f>
        <v>144</v>
      </c>
    </row>
    <row r="6293" spans="1:7" x14ac:dyDescent="0.25">
      <c r="A6293" s="4" t="s">
        <v>7034</v>
      </c>
      <c r="B6293" s="5">
        <v>335694676152</v>
      </c>
      <c r="C6293" s="4" t="s">
        <v>15112</v>
      </c>
      <c r="D6293" s="4" t="s">
        <v>72</v>
      </c>
      <c r="E6293" s="6" t="s">
        <v>2099</v>
      </c>
      <c r="F6293" s="5">
        <f>decoded[[#This Row],[FRT_DEC]]-B6292</f>
        <v>4</v>
      </c>
      <c r="G62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INFO]]))),G6292)</f>
        <v>144</v>
      </c>
    </row>
    <row r="6294" spans="1:7" x14ac:dyDescent="0.25">
      <c r="A6294" s="4" t="s">
        <v>7035</v>
      </c>
      <c r="B6294" s="5">
        <v>335694676235</v>
      </c>
      <c r="C6294" s="4" t="s">
        <v>15113</v>
      </c>
      <c r="D6294" s="4" t="s">
        <v>1099</v>
      </c>
      <c r="E6294" s="6" t="s">
        <v>2100</v>
      </c>
      <c r="F6294" s="5">
        <f>decoded[[#This Row],[FRT_DEC]]-B6293</f>
        <v>83</v>
      </c>
      <c r="G62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INFO]]))),G6293)</f>
        <v>144</v>
      </c>
    </row>
    <row r="6295" spans="1:7" x14ac:dyDescent="0.25">
      <c r="A6295" s="4" t="s">
        <v>7036</v>
      </c>
      <c r="B6295" s="5">
        <v>335694676279</v>
      </c>
      <c r="C6295" s="4" t="s">
        <v>15114</v>
      </c>
      <c r="D6295" s="4" t="s">
        <v>72</v>
      </c>
      <c r="E6295" s="6" t="s">
        <v>2101</v>
      </c>
      <c r="F6295" s="5">
        <f>decoded[[#This Row],[FRT_DEC]]-B6294</f>
        <v>44</v>
      </c>
      <c r="G62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INFO]]))),G6294)</f>
        <v>144</v>
      </c>
    </row>
    <row r="6296" spans="1:7" x14ac:dyDescent="0.25">
      <c r="A6296" s="4" t="s">
        <v>7037</v>
      </c>
      <c r="B6296" s="5">
        <v>335694676363</v>
      </c>
      <c r="C6296" s="4" t="s">
        <v>15115</v>
      </c>
      <c r="D6296" s="4" t="s">
        <v>1099</v>
      </c>
      <c r="E6296" s="6" t="s">
        <v>2102</v>
      </c>
      <c r="F6296" s="5">
        <f>decoded[[#This Row],[FRT_DEC]]-B6295</f>
        <v>84</v>
      </c>
      <c r="G62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INFO]]))),G6295)</f>
        <v>144</v>
      </c>
    </row>
    <row r="6297" spans="1:7" x14ac:dyDescent="0.25">
      <c r="A6297" s="4" t="s">
        <v>7038</v>
      </c>
      <c r="B6297" s="5">
        <v>335694676407</v>
      </c>
      <c r="C6297" s="4" t="s">
        <v>15116</v>
      </c>
      <c r="D6297" s="4" t="s">
        <v>72</v>
      </c>
      <c r="E6297" s="6" t="s">
        <v>2103</v>
      </c>
      <c r="F6297" s="5">
        <f>decoded[[#This Row],[FRT_DEC]]-B6296</f>
        <v>44</v>
      </c>
      <c r="G62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INFO]]))),G6296)</f>
        <v>144</v>
      </c>
    </row>
    <row r="6298" spans="1:7" x14ac:dyDescent="0.25">
      <c r="A6298" s="4" t="s">
        <v>7039</v>
      </c>
      <c r="B6298" s="5">
        <v>335694676436</v>
      </c>
      <c r="C6298" s="4" t="s">
        <v>15117</v>
      </c>
      <c r="D6298" s="4" t="s">
        <v>264</v>
      </c>
      <c r="E6298" s="6" t="s">
        <v>15118</v>
      </c>
      <c r="F6298" s="5">
        <f>decoded[[#This Row],[FRT_DEC]]-B6297</f>
        <v>29</v>
      </c>
      <c r="G62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INFO]]))),G6297)</f>
        <v>144</v>
      </c>
    </row>
    <row r="6299" spans="1:7" x14ac:dyDescent="0.25">
      <c r="A6299" s="4" t="s">
        <v>7040</v>
      </c>
      <c r="B6299" s="5">
        <v>335694676448</v>
      </c>
      <c r="C6299" s="4" t="s">
        <v>15119</v>
      </c>
      <c r="D6299" s="4" t="s">
        <v>40</v>
      </c>
      <c r="E6299" s="6" t="s">
        <v>328</v>
      </c>
      <c r="F6299" s="5">
        <f>decoded[[#This Row],[FRT_DEC]]-B6298</f>
        <v>12</v>
      </c>
      <c r="G62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INFO]]))),G6298)</f>
        <v>144</v>
      </c>
    </row>
    <row r="6300" spans="1:7" x14ac:dyDescent="0.25">
      <c r="A6300" s="4" t="s">
        <v>7041</v>
      </c>
      <c r="B6300" s="5">
        <v>335694676490</v>
      </c>
      <c r="C6300" s="4" t="s">
        <v>15120</v>
      </c>
      <c r="D6300" s="4" t="s">
        <v>330</v>
      </c>
      <c r="E6300" s="6" t="s">
        <v>15050</v>
      </c>
      <c r="F6300" s="5">
        <f>decoded[[#This Row],[FRT_DEC]]-B6299</f>
        <v>42</v>
      </c>
      <c r="G63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INFO]]))),G6299)</f>
        <v>144</v>
      </c>
    </row>
    <row r="6301" spans="1:7" x14ac:dyDescent="0.25">
      <c r="A6301" s="4" t="s">
        <v>7042</v>
      </c>
      <c r="B6301" s="5">
        <v>335694676523</v>
      </c>
      <c r="C6301" s="4" t="s">
        <v>15121</v>
      </c>
      <c r="D6301" s="4" t="s">
        <v>2045</v>
      </c>
      <c r="E6301" s="6" t="s">
        <v>8098</v>
      </c>
      <c r="F6301" s="5">
        <f>decoded[[#This Row],[FRT_DEC]]-B6300</f>
        <v>33</v>
      </c>
      <c r="G63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INFO]]))),G6300)</f>
        <v>144</v>
      </c>
    </row>
    <row r="6302" spans="1:7" x14ac:dyDescent="0.25">
      <c r="A6302" s="4" t="s">
        <v>7043</v>
      </c>
      <c r="B6302" s="5">
        <v>335694676526</v>
      </c>
      <c r="C6302" s="4" t="s">
        <v>15122</v>
      </c>
      <c r="D6302" s="4" t="s">
        <v>2045</v>
      </c>
      <c r="E6302" s="6" t="s">
        <v>8894</v>
      </c>
      <c r="F6302" s="5">
        <f>decoded[[#This Row],[FRT_DEC]]-B6301</f>
        <v>3</v>
      </c>
      <c r="G63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INFO]]))),G6301)</f>
        <v>144</v>
      </c>
    </row>
    <row r="6303" spans="1:7" x14ac:dyDescent="0.25">
      <c r="A6303" s="4" t="s">
        <v>7044</v>
      </c>
      <c r="B6303" s="5">
        <v>335694676614</v>
      </c>
      <c r="C6303" s="4" t="s">
        <v>15123</v>
      </c>
      <c r="D6303" s="4" t="s">
        <v>40</v>
      </c>
      <c r="E6303" s="6" t="s">
        <v>2042</v>
      </c>
      <c r="F6303" s="5">
        <f>decoded[[#This Row],[FRT_DEC]]-B6302</f>
        <v>88</v>
      </c>
      <c r="G63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INFO]]))),G6302)</f>
        <v>144</v>
      </c>
    </row>
    <row r="6304" spans="1:7" x14ac:dyDescent="0.25">
      <c r="A6304" s="4" t="s">
        <v>7045</v>
      </c>
      <c r="B6304" s="5">
        <v>335694676617</v>
      </c>
      <c r="C6304" s="4" t="s">
        <v>15124</v>
      </c>
      <c r="D6304" s="4" t="s">
        <v>2043</v>
      </c>
      <c r="E6304" s="6" t="s">
        <v>14981</v>
      </c>
      <c r="F6304" s="5">
        <f>decoded[[#This Row],[FRT_DEC]]-B6303</f>
        <v>3</v>
      </c>
      <c r="G63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INFO]]))),G6303)</f>
        <v>144</v>
      </c>
    </row>
    <row r="6305" spans="1:7" x14ac:dyDescent="0.25">
      <c r="A6305" s="4" t="s">
        <v>7046</v>
      </c>
      <c r="B6305" s="5">
        <v>335694676654</v>
      </c>
      <c r="C6305" s="4" t="s">
        <v>15125</v>
      </c>
      <c r="D6305" s="4" t="s">
        <v>7938</v>
      </c>
      <c r="E6305" s="6" t="s">
        <v>8952</v>
      </c>
      <c r="F6305" s="5">
        <f>decoded[[#This Row],[FRT_DEC]]-B6304</f>
        <v>37</v>
      </c>
      <c r="G63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INFO]]))),G6304)</f>
        <v>144</v>
      </c>
    </row>
    <row r="6306" spans="1:7" x14ac:dyDescent="0.25">
      <c r="A6306" s="4" t="s">
        <v>7047</v>
      </c>
      <c r="B6306" s="5">
        <v>335694677335</v>
      </c>
      <c r="C6306" s="4" t="s">
        <v>15126</v>
      </c>
      <c r="D6306" s="4" t="s">
        <v>7842</v>
      </c>
      <c r="E6306" s="6" t="s">
        <v>7989</v>
      </c>
      <c r="F6306" s="5">
        <f>decoded[[#This Row],[FRT_DEC]]-B6305</f>
        <v>681</v>
      </c>
      <c r="G63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INFO]]))),G6305)</f>
        <v>144</v>
      </c>
    </row>
    <row r="6307" spans="1:7" x14ac:dyDescent="0.25">
      <c r="A6307" s="4" t="s">
        <v>7048</v>
      </c>
      <c r="B6307" s="5">
        <v>335694677367</v>
      </c>
      <c r="C6307" s="4" t="s">
        <v>15127</v>
      </c>
      <c r="D6307" s="4" t="s">
        <v>2044</v>
      </c>
      <c r="E6307" s="6" t="s">
        <v>2046</v>
      </c>
      <c r="F6307" s="5">
        <f>decoded[[#This Row],[FRT_DEC]]-B6306</f>
        <v>32</v>
      </c>
      <c r="G63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INFO]]))),G6306)</f>
        <v>144</v>
      </c>
    </row>
    <row r="6308" spans="1:7" x14ac:dyDescent="0.25">
      <c r="A6308" s="4" t="s">
        <v>7049</v>
      </c>
      <c r="B6308" s="5">
        <v>335694677371</v>
      </c>
      <c r="C6308" s="4" t="s">
        <v>15128</v>
      </c>
      <c r="D6308" s="4" t="s">
        <v>7938</v>
      </c>
      <c r="E6308" s="6" t="s">
        <v>7991</v>
      </c>
      <c r="F6308" s="5">
        <f>decoded[[#This Row],[FRT_DEC]]-B6307</f>
        <v>4</v>
      </c>
      <c r="G63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INFO]]))),G6307)</f>
        <v>144</v>
      </c>
    </row>
    <row r="6309" spans="1:7" x14ac:dyDescent="0.25">
      <c r="A6309" s="4" t="s">
        <v>7050</v>
      </c>
      <c r="B6309" s="5">
        <v>335694691695</v>
      </c>
      <c r="C6309" s="4" t="s">
        <v>15129</v>
      </c>
      <c r="D6309" s="4" t="s">
        <v>7842</v>
      </c>
      <c r="E6309" s="6" t="s">
        <v>7945</v>
      </c>
      <c r="F6309" s="5">
        <f>decoded[[#This Row],[FRT_DEC]]-B6308</f>
        <v>14324</v>
      </c>
      <c r="G63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INFO]]))),G6308)</f>
        <v>144</v>
      </c>
    </row>
    <row r="6310" spans="1:7" x14ac:dyDescent="0.25">
      <c r="A6310" s="4" t="s">
        <v>7051</v>
      </c>
      <c r="B6310" s="5">
        <v>335694691702</v>
      </c>
      <c r="C6310" s="4" t="s">
        <v>15130</v>
      </c>
      <c r="D6310" s="4" t="s">
        <v>7938</v>
      </c>
      <c r="E6310" s="6" t="s">
        <v>7947</v>
      </c>
      <c r="F6310" s="5">
        <f>decoded[[#This Row],[FRT_DEC]]-B6309</f>
        <v>7</v>
      </c>
      <c r="G63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INFO]]))),G6309)</f>
        <v>144</v>
      </c>
    </row>
    <row r="6311" spans="1:7" x14ac:dyDescent="0.25">
      <c r="A6311" s="4" t="s">
        <v>7052</v>
      </c>
      <c r="B6311" s="5">
        <v>335694716616</v>
      </c>
      <c r="C6311" s="4" t="s">
        <v>15131</v>
      </c>
      <c r="D6311" s="4" t="s">
        <v>43</v>
      </c>
      <c r="E6311" s="6" t="s">
        <v>3674</v>
      </c>
      <c r="F6311" s="5">
        <f>decoded[[#This Row],[FRT_DEC]]-B6310</f>
        <v>24914</v>
      </c>
      <c r="G63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INFO]]))),G6310)</f>
        <v>144</v>
      </c>
    </row>
    <row r="6312" spans="1:7" x14ac:dyDescent="0.25">
      <c r="A6312" s="4" t="s">
        <v>7053</v>
      </c>
      <c r="B6312" s="5">
        <v>335694716619</v>
      </c>
      <c r="C6312" s="4" t="s">
        <v>15132</v>
      </c>
      <c r="D6312" s="4" t="s">
        <v>3685</v>
      </c>
      <c r="E6312" s="6" t="s">
        <v>15133</v>
      </c>
      <c r="F6312" s="5">
        <f>decoded[[#This Row],[FRT_DEC]]-B6311</f>
        <v>3</v>
      </c>
      <c r="G63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INFO]]))),G6311)</f>
        <v>144</v>
      </c>
    </row>
    <row r="6313" spans="1:7" x14ac:dyDescent="0.25">
      <c r="A6313" s="4" t="s">
        <v>7054</v>
      </c>
      <c r="B6313" s="5">
        <v>335694716621</v>
      </c>
      <c r="C6313" s="4" t="s">
        <v>15134</v>
      </c>
      <c r="D6313" s="4" t="s">
        <v>3685</v>
      </c>
      <c r="E6313" s="6" t="s">
        <v>7880</v>
      </c>
      <c r="F6313" s="5">
        <f>decoded[[#This Row],[FRT_DEC]]-B6312</f>
        <v>2</v>
      </c>
      <c r="G63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INFO]]))),G6312)</f>
        <v>144</v>
      </c>
    </row>
    <row r="6314" spans="1:7" x14ac:dyDescent="0.25">
      <c r="A6314" s="4" t="s">
        <v>7055</v>
      </c>
      <c r="B6314" s="5">
        <v>335694716637</v>
      </c>
      <c r="C6314" s="4" t="s">
        <v>15135</v>
      </c>
      <c r="D6314" s="4" t="s">
        <v>7842</v>
      </c>
      <c r="E6314" s="6" t="s">
        <v>8889</v>
      </c>
      <c r="F6314" s="5">
        <f>decoded[[#This Row],[FRT_DEC]]-B6313</f>
        <v>16</v>
      </c>
      <c r="G63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INFO]]))),G6313)</f>
        <v>144</v>
      </c>
    </row>
    <row r="6315" spans="1:7" ht="30" x14ac:dyDescent="0.25">
      <c r="A6315" s="4" t="s">
        <v>7056</v>
      </c>
      <c r="B6315" s="5">
        <v>335694716649</v>
      </c>
      <c r="C6315" s="4" t="s">
        <v>15136</v>
      </c>
      <c r="D6315" s="4" t="s">
        <v>241</v>
      </c>
      <c r="E6315" s="6" t="s">
        <v>3959</v>
      </c>
      <c r="F6315" s="5">
        <f>decoded[[#This Row],[FRT_DEC]]-B6314</f>
        <v>12</v>
      </c>
      <c r="G63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INFO]]))),G6314)</f>
        <v>144</v>
      </c>
    </row>
    <row r="6316" spans="1:7" x14ac:dyDescent="0.25">
      <c r="A6316" s="4" t="s">
        <v>7057</v>
      </c>
      <c r="B6316" s="5">
        <v>335694716651</v>
      </c>
      <c r="C6316" s="4" t="s">
        <v>15137</v>
      </c>
      <c r="D6316" s="4" t="s">
        <v>243</v>
      </c>
      <c r="E6316" s="6" t="s">
        <v>15138</v>
      </c>
      <c r="F6316" s="5">
        <f>decoded[[#This Row],[FRT_DEC]]-B6315</f>
        <v>2</v>
      </c>
      <c r="G63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INFO]]))),G6315)</f>
        <v>144</v>
      </c>
    </row>
    <row r="6317" spans="1:7" x14ac:dyDescent="0.25">
      <c r="A6317" s="4" t="s">
        <v>7058</v>
      </c>
      <c r="B6317" s="5">
        <v>335694716686</v>
      </c>
      <c r="C6317" s="4" t="s">
        <v>15139</v>
      </c>
      <c r="D6317" s="4" t="s">
        <v>264</v>
      </c>
      <c r="E6317" s="6" t="s">
        <v>15140</v>
      </c>
      <c r="F6317" s="5">
        <f>decoded[[#This Row],[FRT_DEC]]-B6316</f>
        <v>35</v>
      </c>
      <c r="G63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INFO]]))),G6316)</f>
        <v>144</v>
      </c>
    </row>
    <row r="6318" spans="1:7" x14ac:dyDescent="0.25">
      <c r="A6318" s="4" t="s">
        <v>7059</v>
      </c>
      <c r="B6318" s="5">
        <v>335694716738</v>
      </c>
      <c r="C6318" s="4" t="s">
        <v>15141</v>
      </c>
      <c r="D6318" s="4" t="s">
        <v>40</v>
      </c>
      <c r="E6318" s="6" t="s">
        <v>44</v>
      </c>
      <c r="F6318" s="5">
        <f>decoded[[#This Row],[FRT_DEC]]-B6317</f>
        <v>52</v>
      </c>
      <c r="G63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INFO]]))),G6317)</f>
        <v>144</v>
      </c>
    </row>
    <row r="6319" spans="1:7" x14ac:dyDescent="0.25">
      <c r="A6319" s="4" t="s">
        <v>7060</v>
      </c>
      <c r="B6319" s="5">
        <v>335694716744</v>
      </c>
      <c r="C6319" s="4" t="s">
        <v>15142</v>
      </c>
      <c r="D6319" s="4" t="s">
        <v>246</v>
      </c>
      <c r="E6319" s="6" t="s">
        <v>15143</v>
      </c>
      <c r="F6319" s="5">
        <f>decoded[[#This Row],[FRT_DEC]]-B6318</f>
        <v>6</v>
      </c>
      <c r="G63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INFO]]))),G6318)</f>
        <v>144</v>
      </c>
    </row>
    <row r="6320" spans="1:7" x14ac:dyDescent="0.25">
      <c r="A6320" s="4" t="s">
        <v>7061</v>
      </c>
      <c r="B6320" s="5">
        <v>335694716750</v>
      </c>
      <c r="C6320" s="4" t="s">
        <v>15144</v>
      </c>
      <c r="D6320" s="4" t="s">
        <v>1099</v>
      </c>
      <c r="E6320" s="6" t="s">
        <v>2104</v>
      </c>
      <c r="F6320" s="5">
        <f>decoded[[#This Row],[FRT_DEC]]-B6319</f>
        <v>6</v>
      </c>
      <c r="G63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INFO]]))),G6319)</f>
        <v>144</v>
      </c>
    </row>
    <row r="6321" spans="1:7" x14ac:dyDescent="0.25">
      <c r="A6321" s="4" t="s">
        <v>7062</v>
      </c>
      <c r="B6321" s="5">
        <v>335694716755</v>
      </c>
      <c r="C6321" s="4" t="s">
        <v>15145</v>
      </c>
      <c r="D6321" s="4" t="s">
        <v>1099</v>
      </c>
      <c r="E6321" s="6" t="s">
        <v>2105</v>
      </c>
      <c r="F6321" s="5">
        <f>decoded[[#This Row],[FRT_DEC]]-B6320</f>
        <v>5</v>
      </c>
      <c r="G63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INFO]]))),G6320)</f>
        <v>144</v>
      </c>
    </row>
    <row r="6322" spans="1:7" x14ac:dyDescent="0.25">
      <c r="A6322" s="4" t="s">
        <v>7063</v>
      </c>
      <c r="B6322" s="5">
        <v>335694716768</v>
      </c>
      <c r="C6322" s="4" t="s">
        <v>15146</v>
      </c>
      <c r="D6322" s="4" t="s">
        <v>72</v>
      </c>
      <c r="E6322" s="6" t="s">
        <v>2092</v>
      </c>
      <c r="F6322" s="5">
        <f>decoded[[#This Row],[FRT_DEC]]-B6321</f>
        <v>13</v>
      </c>
      <c r="G63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INFO]]))),G6321)</f>
        <v>144</v>
      </c>
    </row>
    <row r="6323" spans="1:7" x14ac:dyDescent="0.25">
      <c r="A6323" s="4" t="s">
        <v>7064</v>
      </c>
      <c r="B6323" s="5">
        <v>335694716852</v>
      </c>
      <c r="C6323" s="4" t="s">
        <v>15147</v>
      </c>
      <c r="D6323" s="4" t="s">
        <v>2045</v>
      </c>
      <c r="E6323" s="6" t="s">
        <v>8894</v>
      </c>
      <c r="F6323" s="5">
        <f>decoded[[#This Row],[FRT_DEC]]-B6322</f>
        <v>84</v>
      </c>
      <c r="G63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INFO]]))),G6322)</f>
        <v>144</v>
      </c>
    </row>
    <row r="6324" spans="1:7" x14ac:dyDescent="0.25">
      <c r="A6324" s="4" t="s">
        <v>7065</v>
      </c>
      <c r="B6324" s="5">
        <v>335694716866</v>
      </c>
      <c r="C6324" s="4" t="s">
        <v>15148</v>
      </c>
      <c r="D6324" s="4" t="s">
        <v>3671</v>
      </c>
      <c r="E6324" s="6" t="s">
        <v>15149</v>
      </c>
      <c r="F6324" s="5">
        <f>decoded[[#This Row],[FRT_DEC]]-B6323</f>
        <v>14</v>
      </c>
      <c r="G63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INFO]]))),G6323)</f>
        <v>144</v>
      </c>
    </row>
    <row r="6325" spans="1:7" x14ac:dyDescent="0.25">
      <c r="A6325" s="4" t="s">
        <v>7066</v>
      </c>
      <c r="B6325" s="5">
        <v>335694716869</v>
      </c>
      <c r="C6325" s="4" t="s">
        <v>15150</v>
      </c>
      <c r="D6325" s="4" t="s">
        <v>3671</v>
      </c>
      <c r="E6325" s="6" t="s">
        <v>7881</v>
      </c>
      <c r="F6325" s="5">
        <f>decoded[[#This Row],[FRT_DEC]]-B6324</f>
        <v>3</v>
      </c>
      <c r="G63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INFO]]))),G6324)</f>
        <v>144</v>
      </c>
    </row>
    <row r="6326" spans="1:7" x14ac:dyDescent="0.25">
      <c r="A6326" s="4" t="s">
        <v>7067</v>
      </c>
      <c r="B6326" s="5">
        <v>335694717625</v>
      </c>
      <c r="C6326" s="4" t="s">
        <v>15151</v>
      </c>
      <c r="D6326" s="4" t="s">
        <v>249</v>
      </c>
      <c r="E6326" s="6" t="s">
        <v>4028</v>
      </c>
      <c r="F6326" s="5">
        <f>decoded[[#This Row],[FRT_DEC]]-B6325</f>
        <v>756</v>
      </c>
      <c r="G63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INFO]]))),G6325)</f>
        <v>144</v>
      </c>
    </row>
    <row r="6327" spans="1:7" x14ac:dyDescent="0.25">
      <c r="A6327" s="4" t="s">
        <v>7068</v>
      </c>
      <c r="B6327" s="5">
        <v>335694717629</v>
      </c>
      <c r="C6327" s="4" t="s">
        <v>15152</v>
      </c>
      <c r="D6327" s="4" t="s">
        <v>7938</v>
      </c>
      <c r="E6327" s="6" t="s">
        <v>8906</v>
      </c>
      <c r="F6327" s="5">
        <f>decoded[[#This Row],[FRT_DEC]]-B6326</f>
        <v>4</v>
      </c>
      <c r="G63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INFO]]))),G6326)</f>
        <v>144</v>
      </c>
    </row>
    <row r="6328" spans="1:7" x14ac:dyDescent="0.25">
      <c r="A6328" s="4" t="s">
        <v>7069</v>
      </c>
      <c r="B6328" s="5">
        <v>335694722118</v>
      </c>
      <c r="C6328" s="4" t="s">
        <v>15153</v>
      </c>
      <c r="D6328" s="4" t="s">
        <v>5</v>
      </c>
      <c r="E6328" s="6" t="s">
        <v>15154</v>
      </c>
      <c r="F6328" s="5">
        <f>decoded[[#This Row],[FRT_DEC]]-B6327</f>
        <v>4489</v>
      </c>
      <c r="G63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INFO]]))),G6327)</f>
        <v>144</v>
      </c>
    </row>
    <row r="6329" spans="1:7" x14ac:dyDescent="0.25">
      <c r="A6329" s="4" t="s">
        <v>7070</v>
      </c>
      <c r="B6329" s="5">
        <v>335694722120</v>
      </c>
      <c r="C6329" s="4" t="s">
        <v>15155</v>
      </c>
      <c r="D6329" s="4" t="s">
        <v>5</v>
      </c>
      <c r="E6329" s="6" t="s">
        <v>7877</v>
      </c>
      <c r="F6329" s="5">
        <f>decoded[[#This Row],[FRT_DEC]]-B6328</f>
        <v>2</v>
      </c>
      <c r="G63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INFO]]))),G6328)</f>
        <v>144</v>
      </c>
    </row>
    <row r="6330" spans="1:7" x14ac:dyDescent="0.25">
      <c r="A6330" s="4" t="s">
        <v>7071</v>
      </c>
      <c r="B6330" s="5">
        <v>335694722122</v>
      </c>
      <c r="C6330" s="4" t="s">
        <v>15156</v>
      </c>
      <c r="D6330" s="4" t="s">
        <v>3686</v>
      </c>
      <c r="E6330" s="6" t="s">
        <v>15157</v>
      </c>
      <c r="F6330" s="5">
        <f>decoded[[#This Row],[FRT_DEC]]-B6329</f>
        <v>2</v>
      </c>
      <c r="G63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INFO]]))),G6329)</f>
        <v>144</v>
      </c>
    </row>
    <row r="6331" spans="1:7" x14ac:dyDescent="0.25">
      <c r="A6331" s="4" t="s">
        <v>7072</v>
      </c>
      <c r="B6331" s="5">
        <v>335694722126</v>
      </c>
      <c r="C6331" s="4" t="s">
        <v>15158</v>
      </c>
      <c r="D6331" s="4" t="s">
        <v>3686</v>
      </c>
      <c r="E6331" s="6" t="s">
        <v>7878</v>
      </c>
      <c r="F6331" s="5">
        <f>decoded[[#This Row],[FRT_DEC]]-B6330</f>
        <v>4</v>
      </c>
      <c r="G63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INFO]]))),G6330)</f>
        <v>144</v>
      </c>
    </row>
    <row r="6332" spans="1:7" x14ac:dyDescent="0.25">
      <c r="A6332" s="4" t="s">
        <v>7073</v>
      </c>
      <c r="B6332" s="5">
        <v>335694722135</v>
      </c>
      <c r="C6332" s="4" t="s">
        <v>15159</v>
      </c>
      <c r="D6332" s="4" t="s">
        <v>7842</v>
      </c>
      <c r="E6332" s="6" t="s">
        <v>8006</v>
      </c>
      <c r="F6332" s="5">
        <f>decoded[[#This Row],[FRT_DEC]]-B6331</f>
        <v>9</v>
      </c>
      <c r="G63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INFO]]))),G6331)</f>
        <v>144</v>
      </c>
    </row>
    <row r="6333" spans="1:7" ht="30" x14ac:dyDescent="0.25">
      <c r="A6333" s="4" t="s">
        <v>7074</v>
      </c>
      <c r="B6333" s="5">
        <v>335694722145</v>
      </c>
      <c r="C6333" s="4" t="s">
        <v>15160</v>
      </c>
      <c r="D6333" s="4" t="s">
        <v>241</v>
      </c>
      <c r="E6333" s="6" t="s">
        <v>3959</v>
      </c>
      <c r="F6333" s="5">
        <f>decoded[[#This Row],[FRT_DEC]]-B6332</f>
        <v>10</v>
      </c>
      <c r="G63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INFO]]))),G6332)</f>
        <v>144</v>
      </c>
    </row>
    <row r="6334" spans="1:7" x14ac:dyDescent="0.25">
      <c r="A6334" s="4" t="s">
        <v>7075</v>
      </c>
      <c r="B6334" s="5">
        <v>335694722147</v>
      </c>
      <c r="C6334" s="4" t="s">
        <v>15161</v>
      </c>
      <c r="D6334" s="4" t="s">
        <v>243</v>
      </c>
      <c r="E6334" s="6" t="s">
        <v>15162</v>
      </c>
      <c r="F6334" s="5">
        <f>decoded[[#This Row],[FRT_DEC]]-B6333</f>
        <v>2</v>
      </c>
      <c r="G63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INFO]]))),G6333)</f>
        <v>144</v>
      </c>
    </row>
    <row r="6335" spans="1:7" x14ac:dyDescent="0.25">
      <c r="A6335" s="4" t="s">
        <v>7076</v>
      </c>
      <c r="B6335" s="5">
        <v>335694722153</v>
      </c>
      <c r="C6335" s="4" t="s">
        <v>15163</v>
      </c>
      <c r="D6335" s="4" t="s">
        <v>1099</v>
      </c>
      <c r="E6335" s="6" t="s">
        <v>2093</v>
      </c>
      <c r="F6335" s="5">
        <f>decoded[[#This Row],[FRT_DEC]]-B6334</f>
        <v>6</v>
      </c>
      <c r="G63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INFO]]))),G6334)</f>
        <v>144</v>
      </c>
    </row>
    <row r="6336" spans="1:7" x14ac:dyDescent="0.25">
      <c r="A6336" s="4" t="s">
        <v>7077</v>
      </c>
      <c r="B6336" s="5">
        <v>335694722157</v>
      </c>
      <c r="C6336" s="4" t="s">
        <v>15164</v>
      </c>
      <c r="D6336" s="4" t="s">
        <v>72</v>
      </c>
      <c r="E6336" s="6" t="s">
        <v>2094</v>
      </c>
      <c r="F6336" s="5">
        <f>decoded[[#This Row],[FRT_DEC]]-B6335</f>
        <v>4</v>
      </c>
      <c r="G63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INFO]]))),G6335)</f>
        <v>144</v>
      </c>
    </row>
    <row r="6337" spans="1:7" x14ac:dyDescent="0.25">
      <c r="A6337" s="4" t="s">
        <v>7078</v>
      </c>
      <c r="B6337" s="5">
        <v>335694722161</v>
      </c>
      <c r="C6337" s="4" t="s">
        <v>15165</v>
      </c>
      <c r="D6337" s="4" t="s">
        <v>72</v>
      </c>
      <c r="E6337" s="6" t="s">
        <v>2095</v>
      </c>
      <c r="F6337" s="5">
        <f>decoded[[#This Row],[FRT_DEC]]-B6336</f>
        <v>4</v>
      </c>
      <c r="G63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INFO]]))),G6336)</f>
        <v>144</v>
      </c>
    </row>
    <row r="6338" spans="1:7" x14ac:dyDescent="0.25">
      <c r="A6338" s="4" t="s">
        <v>7079</v>
      </c>
      <c r="B6338" s="5">
        <v>335694722174</v>
      </c>
      <c r="C6338" s="4" t="s">
        <v>15166</v>
      </c>
      <c r="D6338" s="4" t="s">
        <v>246</v>
      </c>
      <c r="E6338" s="6" t="s">
        <v>15167</v>
      </c>
      <c r="F6338" s="5">
        <f>decoded[[#This Row],[FRT_DEC]]-B6337</f>
        <v>13</v>
      </c>
      <c r="G63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INFO]]))),G6337)</f>
        <v>144</v>
      </c>
    </row>
    <row r="6339" spans="1:7" x14ac:dyDescent="0.25">
      <c r="A6339" s="4" t="s">
        <v>7080</v>
      </c>
      <c r="B6339" s="5">
        <v>335694722178</v>
      </c>
      <c r="C6339" s="4" t="s">
        <v>15168</v>
      </c>
      <c r="D6339" s="4" t="s">
        <v>7938</v>
      </c>
      <c r="E6339" s="6" t="s">
        <v>8012</v>
      </c>
      <c r="F6339" s="5">
        <f>decoded[[#This Row],[FRT_DEC]]-B6338</f>
        <v>4</v>
      </c>
      <c r="G63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INFO]]))),G6338)</f>
        <v>144</v>
      </c>
    </row>
    <row r="6340" spans="1:7" x14ac:dyDescent="0.25">
      <c r="A6340" s="4" t="s">
        <v>7081</v>
      </c>
      <c r="B6340" s="5">
        <v>335694722604</v>
      </c>
      <c r="C6340" s="4" t="s">
        <v>15169</v>
      </c>
      <c r="D6340" s="4" t="s">
        <v>7842</v>
      </c>
      <c r="E6340" s="6" t="s">
        <v>8130</v>
      </c>
      <c r="F6340" s="5">
        <f>decoded[[#This Row],[FRT_DEC]]-B6339</f>
        <v>426</v>
      </c>
      <c r="G63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INFO]]))),G6339)</f>
        <v>144</v>
      </c>
    </row>
    <row r="6341" spans="1:7" x14ac:dyDescent="0.25">
      <c r="A6341" s="4" t="s">
        <v>7082</v>
      </c>
      <c r="B6341" s="5">
        <v>335694722611</v>
      </c>
      <c r="C6341" s="4" t="s">
        <v>15170</v>
      </c>
      <c r="D6341" s="4" t="s">
        <v>1099</v>
      </c>
      <c r="E6341" s="6" t="s">
        <v>2096</v>
      </c>
      <c r="F6341" s="5">
        <f>decoded[[#This Row],[FRT_DEC]]-B6340</f>
        <v>7</v>
      </c>
      <c r="G63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INFO]]))),G6340)</f>
        <v>144</v>
      </c>
    </row>
    <row r="6342" spans="1:7" x14ac:dyDescent="0.25">
      <c r="A6342" s="4" t="s">
        <v>7083</v>
      </c>
      <c r="B6342" s="5">
        <v>335694722616</v>
      </c>
      <c r="C6342" s="4" t="s">
        <v>15171</v>
      </c>
      <c r="D6342" s="4" t="s">
        <v>72</v>
      </c>
      <c r="E6342" s="6" t="s">
        <v>2097</v>
      </c>
      <c r="F6342" s="5">
        <f>decoded[[#This Row],[FRT_DEC]]-B6341</f>
        <v>5</v>
      </c>
      <c r="G63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INFO]]))),G6341)</f>
        <v>144</v>
      </c>
    </row>
    <row r="6343" spans="1:7" x14ac:dyDescent="0.25">
      <c r="A6343" s="4" t="s">
        <v>7085</v>
      </c>
      <c r="B6343" s="5">
        <v>335694722628</v>
      </c>
      <c r="C6343" s="4" t="s">
        <v>15172</v>
      </c>
      <c r="D6343" s="4" t="s">
        <v>3672</v>
      </c>
      <c r="E6343" s="6" t="s">
        <v>4029</v>
      </c>
      <c r="F6343" s="5">
        <f>decoded[[#This Row],[FRT_DEC]]-B6342</f>
        <v>12</v>
      </c>
      <c r="G63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INFO]]))),G6342)</f>
        <v>144</v>
      </c>
    </row>
    <row r="6344" spans="1:7" x14ac:dyDescent="0.25">
      <c r="A6344" s="4" t="s">
        <v>7086</v>
      </c>
      <c r="B6344" s="5">
        <v>335694722785</v>
      </c>
      <c r="C6344" s="4" t="s">
        <v>15173</v>
      </c>
      <c r="D6344" s="4" t="s">
        <v>262</v>
      </c>
      <c r="E6344" s="6" t="s">
        <v>4030</v>
      </c>
      <c r="F6344" s="5">
        <f>decoded[[#This Row],[FRT_DEC]]-B6343</f>
        <v>157</v>
      </c>
      <c r="G63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INFO]]))),G6343)</f>
        <v>144</v>
      </c>
    </row>
    <row r="6345" spans="1:7" x14ac:dyDescent="0.25">
      <c r="A6345" s="4" t="s">
        <v>7087</v>
      </c>
      <c r="B6345" s="5">
        <v>335694722792</v>
      </c>
      <c r="C6345" s="4" t="s">
        <v>15174</v>
      </c>
      <c r="D6345" s="4" t="s">
        <v>7938</v>
      </c>
      <c r="E6345" s="6" t="s">
        <v>8136</v>
      </c>
      <c r="F6345" s="5">
        <f>decoded[[#This Row],[FRT_DEC]]-B6344</f>
        <v>7</v>
      </c>
      <c r="G63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INFO]]))),G6344)</f>
        <v>144</v>
      </c>
    </row>
    <row r="6346" spans="1:7" x14ac:dyDescent="0.25">
      <c r="A6346" s="4" t="s">
        <v>7088</v>
      </c>
      <c r="B6346" s="5">
        <v>335694724307</v>
      </c>
      <c r="C6346" s="4" t="s">
        <v>15175</v>
      </c>
      <c r="D6346" s="4" t="s">
        <v>84</v>
      </c>
      <c r="E6346" s="6" t="s">
        <v>15176</v>
      </c>
      <c r="F6346" s="5">
        <f>decoded[[#This Row],[FRT_DEC]]-B6345</f>
        <v>1515</v>
      </c>
      <c r="G63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INFO]]))),G6345)</f>
        <v>144</v>
      </c>
    </row>
    <row r="6347" spans="1:7" x14ac:dyDescent="0.25">
      <c r="A6347" s="4" t="s">
        <v>7089</v>
      </c>
      <c r="B6347" s="5">
        <v>335694724310</v>
      </c>
      <c r="C6347" s="4" t="s">
        <v>15177</v>
      </c>
      <c r="D6347" s="4" t="s">
        <v>3684</v>
      </c>
      <c r="E6347" s="6" t="s">
        <v>15178</v>
      </c>
      <c r="F6347" s="5">
        <f>decoded[[#This Row],[FRT_DEC]]-B6346</f>
        <v>3</v>
      </c>
      <c r="G63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INFO]]))),G6346)</f>
        <v>144</v>
      </c>
    </row>
    <row r="6348" spans="1:7" x14ac:dyDescent="0.25">
      <c r="A6348" s="4" t="s">
        <v>7090</v>
      </c>
      <c r="B6348" s="5">
        <v>335694724312</v>
      </c>
      <c r="C6348" s="4" t="s">
        <v>15179</v>
      </c>
      <c r="D6348" s="4" t="s">
        <v>3684</v>
      </c>
      <c r="E6348" s="6" t="s">
        <v>7879</v>
      </c>
      <c r="F6348" s="5">
        <f>decoded[[#This Row],[FRT_DEC]]-B6347</f>
        <v>2</v>
      </c>
      <c r="G63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INFO]]))),G6347)</f>
        <v>144</v>
      </c>
    </row>
    <row r="6349" spans="1:7" x14ac:dyDescent="0.25">
      <c r="A6349" s="4" t="s">
        <v>7091</v>
      </c>
      <c r="B6349" s="5">
        <v>335694724336</v>
      </c>
      <c r="C6349" s="4" t="s">
        <v>15180</v>
      </c>
      <c r="D6349" s="4" t="s">
        <v>85</v>
      </c>
      <c r="E6349" s="6" t="s">
        <v>263</v>
      </c>
      <c r="F6349" s="5">
        <f>decoded[[#This Row],[FRT_DEC]]-B6348</f>
        <v>24</v>
      </c>
      <c r="G63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INFO]]))),G6348)</f>
        <v>144</v>
      </c>
    </row>
    <row r="6350" spans="1:7" x14ac:dyDescent="0.25">
      <c r="A6350" s="4" t="s">
        <v>7092</v>
      </c>
      <c r="B6350" s="5">
        <v>335694724474</v>
      </c>
      <c r="C6350" s="4" t="s">
        <v>15181</v>
      </c>
      <c r="D6350" s="4" t="s">
        <v>87</v>
      </c>
      <c r="E6350" s="6" t="s">
        <v>3695</v>
      </c>
      <c r="F6350" s="5">
        <f>decoded[[#This Row],[FRT_DEC]]-B6349</f>
        <v>138</v>
      </c>
      <c r="G63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INFO]]))),G6349)</f>
        <v>144</v>
      </c>
    </row>
    <row r="6351" spans="1:7" x14ac:dyDescent="0.25">
      <c r="A6351" s="4" t="s">
        <v>7093</v>
      </c>
      <c r="B6351" s="5">
        <v>335694724852</v>
      </c>
      <c r="C6351" s="4" t="s">
        <v>15182</v>
      </c>
      <c r="D6351" s="4" t="s">
        <v>7842</v>
      </c>
      <c r="E6351" s="6" t="s">
        <v>7845</v>
      </c>
      <c r="F6351" s="5">
        <f>decoded[[#This Row],[FRT_DEC]]-B6350</f>
        <v>378</v>
      </c>
      <c r="G63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INFO]]))),G6350)</f>
        <v>144</v>
      </c>
    </row>
    <row r="6352" spans="1:7" x14ac:dyDescent="0.25">
      <c r="A6352" s="4" t="s">
        <v>7094</v>
      </c>
      <c r="B6352" s="5">
        <v>335694724860</v>
      </c>
      <c r="C6352" s="4" t="s">
        <v>15183</v>
      </c>
      <c r="D6352" s="4" t="s">
        <v>7938</v>
      </c>
      <c r="E6352" s="6" t="s">
        <v>8149</v>
      </c>
      <c r="F6352" s="5">
        <f>decoded[[#This Row],[FRT_DEC]]-B6351</f>
        <v>8</v>
      </c>
      <c r="G63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INFO]]))),G6351)</f>
        <v>144</v>
      </c>
    </row>
    <row r="6353" spans="1:7" x14ac:dyDescent="0.25">
      <c r="A6353" s="4" t="s">
        <v>7095</v>
      </c>
      <c r="B6353" s="5">
        <v>335694724863</v>
      </c>
      <c r="C6353" s="4" t="s">
        <v>15184</v>
      </c>
      <c r="D6353" s="4" t="s">
        <v>7842</v>
      </c>
      <c r="E6353" s="6" t="s">
        <v>9929</v>
      </c>
      <c r="F6353" s="5">
        <f>decoded[[#This Row],[FRT_DEC]]-B6352</f>
        <v>3</v>
      </c>
      <c r="G63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INFO]]))),G6352)</f>
        <v>144</v>
      </c>
    </row>
    <row r="6354" spans="1:7" x14ac:dyDescent="0.25">
      <c r="A6354" s="4" t="s">
        <v>7096</v>
      </c>
      <c r="B6354" s="5">
        <v>335694724938</v>
      </c>
      <c r="C6354" s="4" t="s">
        <v>15185</v>
      </c>
      <c r="D6354" s="4" t="s">
        <v>1099</v>
      </c>
      <c r="E6354" s="6" t="s">
        <v>2098</v>
      </c>
      <c r="F6354" s="5">
        <f>decoded[[#This Row],[FRT_DEC]]-B6353</f>
        <v>75</v>
      </c>
      <c r="G63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INFO]]))),G6353)</f>
        <v>144</v>
      </c>
    </row>
    <row r="6355" spans="1:7" x14ac:dyDescent="0.25">
      <c r="A6355" s="4" t="s">
        <v>7097</v>
      </c>
      <c r="B6355" s="5">
        <v>335694724942</v>
      </c>
      <c r="C6355" s="4" t="s">
        <v>15186</v>
      </c>
      <c r="D6355" s="4" t="s">
        <v>72</v>
      </c>
      <c r="E6355" s="6" t="s">
        <v>2099</v>
      </c>
      <c r="F6355" s="5">
        <f>decoded[[#This Row],[FRT_DEC]]-B6354</f>
        <v>4</v>
      </c>
      <c r="G63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INFO]]))),G6354)</f>
        <v>144</v>
      </c>
    </row>
    <row r="6356" spans="1:7" x14ac:dyDescent="0.25">
      <c r="A6356" s="4" t="s">
        <v>7098</v>
      </c>
      <c r="B6356" s="5">
        <v>335694725025</v>
      </c>
      <c r="C6356" s="4" t="s">
        <v>15187</v>
      </c>
      <c r="D6356" s="4" t="s">
        <v>1099</v>
      </c>
      <c r="E6356" s="6" t="s">
        <v>2100</v>
      </c>
      <c r="F6356" s="5">
        <f>decoded[[#This Row],[FRT_DEC]]-B6355</f>
        <v>83</v>
      </c>
      <c r="G63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INFO]]))),G6355)</f>
        <v>144</v>
      </c>
    </row>
    <row r="6357" spans="1:7" x14ac:dyDescent="0.25">
      <c r="A6357" s="4" t="s">
        <v>7099</v>
      </c>
      <c r="B6357" s="5">
        <v>335694725030</v>
      </c>
      <c r="C6357" s="4" t="s">
        <v>15188</v>
      </c>
      <c r="D6357" s="4" t="s">
        <v>72</v>
      </c>
      <c r="E6357" s="6" t="s">
        <v>2101</v>
      </c>
      <c r="F6357" s="5">
        <f>decoded[[#This Row],[FRT_DEC]]-B6356</f>
        <v>5</v>
      </c>
      <c r="G63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INFO]]))),G6356)</f>
        <v>144</v>
      </c>
    </row>
    <row r="6358" spans="1:7" x14ac:dyDescent="0.25">
      <c r="A6358" s="4" t="s">
        <v>7100</v>
      </c>
      <c r="B6358" s="5">
        <v>335694725152</v>
      </c>
      <c r="C6358" s="4" t="s">
        <v>15189</v>
      </c>
      <c r="D6358" s="4" t="s">
        <v>1099</v>
      </c>
      <c r="E6358" s="6" t="s">
        <v>2102</v>
      </c>
      <c r="F6358" s="5">
        <f>decoded[[#This Row],[FRT_DEC]]-B6357</f>
        <v>122</v>
      </c>
      <c r="G63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INFO]]))),G6357)</f>
        <v>144</v>
      </c>
    </row>
    <row r="6359" spans="1:7" x14ac:dyDescent="0.25">
      <c r="A6359" s="4" t="s">
        <v>7101</v>
      </c>
      <c r="B6359" s="5">
        <v>335694725158</v>
      </c>
      <c r="C6359" s="4" t="s">
        <v>15190</v>
      </c>
      <c r="D6359" s="4" t="s">
        <v>72</v>
      </c>
      <c r="E6359" s="6" t="s">
        <v>2103</v>
      </c>
      <c r="F6359" s="5">
        <f>decoded[[#This Row],[FRT_DEC]]-B6358</f>
        <v>6</v>
      </c>
      <c r="G63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INFO]]))),G6358)</f>
        <v>144</v>
      </c>
    </row>
    <row r="6360" spans="1:7" x14ac:dyDescent="0.25">
      <c r="A6360" s="4" t="s">
        <v>7102</v>
      </c>
      <c r="B6360" s="5">
        <v>335694725162</v>
      </c>
      <c r="C6360" s="4" t="s">
        <v>15191</v>
      </c>
      <c r="D6360" s="4" t="s">
        <v>264</v>
      </c>
      <c r="E6360" s="6" t="s">
        <v>15192</v>
      </c>
      <c r="F6360" s="5">
        <f>decoded[[#This Row],[FRT_DEC]]-B6359</f>
        <v>4</v>
      </c>
      <c r="G63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INFO]]))),G6359)</f>
        <v>144</v>
      </c>
    </row>
    <row r="6361" spans="1:7" x14ac:dyDescent="0.25">
      <c r="A6361" s="4" t="s">
        <v>7103</v>
      </c>
      <c r="B6361" s="5">
        <v>335694725238</v>
      </c>
      <c r="C6361" s="4" t="s">
        <v>15193</v>
      </c>
      <c r="D6361" s="4" t="s">
        <v>40</v>
      </c>
      <c r="E6361" s="6" t="s">
        <v>328</v>
      </c>
      <c r="F6361" s="5">
        <f>decoded[[#This Row],[FRT_DEC]]-B6360</f>
        <v>76</v>
      </c>
      <c r="G63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INFO]]))),G6360)</f>
        <v>144</v>
      </c>
    </row>
    <row r="6362" spans="1:7" x14ac:dyDescent="0.25">
      <c r="A6362" s="4" t="s">
        <v>7104</v>
      </c>
      <c r="B6362" s="5">
        <v>335694725240</v>
      </c>
      <c r="C6362" s="4" t="s">
        <v>15194</v>
      </c>
      <c r="D6362" s="4" t="s">
        <v>330</v>
      </c>
      <c r="E6362" s="6" t="s">
        <v>15050</v>
      </c>
      <c r="F6362" s="5">
        <f>decoded[[#This Row],[FRT_DEC]]-B6361</f>
        <v>2</v>
      </c>
      <c r="G63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INFO]]))),G6361)</f>
        <v>144</v>
      </c>
    </row>
    <row r="6363" spans="1:7" x14ac:dyDescent="0.25">
      <c r="A6363" s="4" t="s">
        <v>7105</v>
      </c>
      <c r="B6363" s="5">
        <v>335694725317</v>
      </c>
      <c r="C6363" s="4" t="s">
        <v>15195</v>
      </c>
      <c r="D6363" s="4" t="s">
        <v>40</v>
      </c>
      <c r="E6363" s="6" t="s">
        <v>2042</v>
      </c>
      <c r="F6363" s="5">
        <f>decoded[[#This Row],[FRT_DEC]]-B6362</f>
        <v>77</v>
      </c>
      <c r="G63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INFO]]))),G6362)</f>
        <v>144</v>
      </c>
    </row>
    <row r="6364" spans="1:7" x14ac:dyDescent="0.25">
      <c r="A6364" s="4" t="s">
        <v>7106</v>
      </c>
      <c r="B6364" s="5">
        <v>335694725320</v>
      </c>
      <c r="C6364" s="4" t="s">
        <v>15196</v>
      </c>
      <c r="D6364" s="4" t="s">
        <v>2043</v>
      </c>
      <c r="E6364" s="6" t="s">
        <v>14981</v>
      </c>
      <c r="F6364" s="5">
        <f>decoded[[#This Row],[FRT_DEC]]-B6363</f>
        <v>3</v>
      </c>
      <c r="G63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INFO]]))),G6363)</f>
        <v>144</v>
      </c>
    </row>
    <row r="6365" spans="1:7" x14ac:dyDescent="0.25">
      <c r="A6365" s="4" t="s">
        <v>7107</v>
      </c>
      <c r="B6365" s="5">
        <v>335694725368</v>
      </c>
      <c r="C6365" s="4" t="s">
        <v>15197</v>
      </c>
      <c r="D6365" s="4" t="s">
        <v>7938</v>
      </c>
      <c r="E6365" s="6" t="s">
        <v>8952</v>
      </c>
      <c r="F6365" s="5">
        <f>decoded[[#This Row],[FRT_DEC]]-B6364</f>
        <v>48</v>
      </c>
      <c r="G63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INFO]]))),G6364)</f>
        <v>144</v>
      </c>
    </row>
    <row r="6366" spans="1:7" x14ac:dyDescent="0.25">
      <c r="A6366" s="4" t="s">
        <v>7108</v>
      </c>
      <c r="B6366" s="5">
        <v>335694726039</v>
      </c>
      <c r="C6366" s="4" t="s">
        <v>15198</v>
      </c>
      <c r="D6366" s="4" t="s">
        <v>7842</v>
      </c>
      <c r="E6366" s="6" t="s">
        <v>7989</v>
      </c>
      <c r="F6366" s="5">
        <f>decoded[[#This Row],[FRT_DEC]]-B6365</f>
        <v>671</v>
      </c>
      <c r="G63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INFO]]))),G6365)</f>
        <v>144</v>
      </c>
    </row>
    <row r="6367" spans="1:7" x14ac:dyDescent="0.25">
      <c r="A6367" s="4" t="s">
        <v>7109</v>
      </c>
      <c r="B6367" s="5">
        <v>335694726044</v>
      </c>
      <c r="C6367" s="4" t="s">
        <v>15199</v>
      </c>
      <c r="D6367" s="4" t="s">
        <v>2044</v>
      </c>
      <c r="E6367" s="6" t="s">
        <v>2046</v>
      </c>
      <c r="F6367" s="5">
        <f>decoded[[#This Row],[FRT_DEC]]-B6366</f>
        <v>5</v>
      </c>
      <c r="G63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INFO]]))),G6366)</f>
        <v>144</v>
      </c>
    </row>
    <row r="6368" spans="1:7" x14ac:dyDescent="0.25">
      <c r="A6368" s="4" t="s">
        <v>7110</v>
      </c>
      <c r="B6368" s="5">
        <v>335694726087</v>
      </c>
      <c r="C6368" s="4" t="s">
        <v>15200</v>
      </c>
      <c r="D6368" s="4" t="s">
        <v>7938</v>
      </c>
      <c r="E6368" s="6" t="s">
        <v>7991</v>
      </c>
      <c r="F6368" s="5">
        <f>decoded[[#This Row],[FRT_DEC]]-B6367</f>
        <v>43</v>
      </c>
      <c r="G63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INFO]]))),G6367)</f>
        <v>144</v>
      </c>
    </row>
    <row r="6369" spans="1:7" x14ac:dyDescent="0.25">
      <c r="A6369" s="4" t="s">
        <v>7111</v>
      </c>
      <c r="B6369" s="5">
        <v>335694764217</v>
      </c>
      <c r="C6369" s="4" t="s">
        <v>15201</v>
      </c>
      <c r="D6369" s="4" t="s">
        <v>43</v>
      </c>
      <c r="E6369" s="6" t="s">
        <v>3674</v>
      </c>
      <c r="F6369" s="5">
        <f>decoded[[#This Row],[FRT_DEC]]-B6368</f>
        <v>38130</v>
      </c>
      <c r="G63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INFO]]))),G6368)</f>
        <v>144</v>
      </c>
    </row>
    <row r="6370" spans="1:7" x14ac:dyDescent="0.25">
      <c r="A6370" s="4" t="s">
        <v>7112</v>
      </c>
      <c r="B6370" s="5">
        <v>335694764220</v>
      </c>
      <c r="C6370" s="4" t="s">
        <v>15202</v>
      </c>
      <c r="D6370" s="4" t="s">
        <v>3685</v>
      </c>
      <c r="E6370" s="6" t="s">
        <v>15203</v>
      </c>
      <c r="F6370" s="5">
        <f>decoded[[#This Row],[FRT_DEC]]-B6369</f>
        <v>3</v>
      </c>
      <c r="G63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INFO]]))),G6369)</f>
        <v>144</v>
      </c>
    </row>
    <row r="6371" spans="1:7" x14ac:dyDescent="0.25">
      <c r="A6371" s="4" t="s">
        <v>7113</v>
      </c>
      <c r="B6371" s="5">
        <v>335694764222</v>
      </c>
      <c r="C6371" s="4" t="s">
        <v>15204</v>
      </c>
      <c r="D6371" s="4" t="s">
        <v>3685</v>
      </c>
      <c r="E6371" s="6" t="s">
        <v>7880</v>
      </c>
      <c r="F6371" s="5">
        <f>decoded[[#This Row],[FRT_DEC]]-B6370</f>
        <v>2</v>
      </c>
      <c r="G63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INFO]]))),G6370)</f>
        <v>144</v>
      </c>
    </row>
    <row r="6372" spans="1:7" x14ac:dyDescent="0.25">
      <c r="A6372" s="4" t="s">
        <v>7114</v>
      </c>
      <c r="B6372" s="5">
        <v>335694764237</v>
      </c>
      <c r="C6372" s="4" t="s">
        <v>15205</v>
      </c>
      <c r="D6372" s="4" t="s">
        <v>7842</v>
      </c>
      <c r="E6372" s="6" t="s">
        <v>8889</v>
      </c>
      <c r="F6372" s="5">
        <f>decoded[[#This Row],[FRT_DEC]]-B6371</f>
        <v>15</v>
      </c>
      <c r="G63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INFO]]))),G6371)</f>
        <v>144</v>
      </c>
    </row>
    <row r="6373" spans="1:7" ht="30" x14ac:dyDescent="0.25">
      <c r="A6373" s="4" t="s">
        <v>7115</v>
      </c>
      <c r="B6373" s="5">
        <v>335694764250</v>
      </c>
      <c r="C6373" s="4" t="s">
        <v>15206</v>
      </c>
      <c r="D6373" s="4" t="s">
        <v>241</v>
      </c>
      <c r="E6373" s="6" t="s">
        <v>3959</v>
      </c>
      <c r="F6373" s="5">
        <f>decoded[[#This Row],[FRT_DEC]]-B6372</f>
        <v>13</v>
      </c>
      <c r="G63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INFO]]))),G6372)</f>
        <v>144</v>
      </c>
    </row>
    <row r="6374" spans="1:7" x14ac:dyDescent="0.25">
      <c r="A6374" s="4" t="s">
        <v>7116</v>
      </c>
      <c r="B6374" s="5">
        <v>335694764253</v>
      </c>
      <c r="C6374" s="4" t="s">
        <v>15207</v>
      </c>
      <c r="D6374" s="4" t="s">
        <v>243</v>
      </c>
      <c r="E6374" s="6" t="s">
        <v>15208</v>
      </c>
      <c r="F6374" s="5">
        <f>decoded[[#This Row],[FRT_DEC]]-B6373</f>
        <v>3</v>
      </c>
      <c r="G63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INFO]]))),G6373)</f>
        <v>144</v>
      </c>
    </row>
    <row r="6375" spans="1:7" x14ac:dyDescent="0.25">
      <c r="A6375" s="4" t="s">
        <v>7117</v>
      </c>
      <c r="B6375" s="5">
        <v>335694764266</v>
      </c>
      <c r="C6375" s="4" t="s">
        <v>15209</v>
      </c>
      <c r="D6375" s="4" t="s">
        <v>264</v>
      </c>
      <c r="E6375" s="6" t="s">
        <v>15210</v>
      </c>
      <c r="F6375" s="5">
        <f>decoded[[#This Row],[FRT_DEC]]-B6374</f>
        <v>13</v>
      </c>
      <c r="G63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INFO]]))),G6374)</f>
        <v>144</v>
      </c>
    </row>
    <row r="6376" spans="1:7" x14ac:dyDescent="0.25">
      <c r="A6376" s="4" t="s">
        <v>7118</v>
      </c>
      <c r="B6376" s="5">
        <v>335694764317</v>
      </c>
      <c r="C6376" s="4" t="s">
        <v>15211</v>
      </c>
      <c r="D6376" s="4" t="s">
        <v>40</v>
      </c>
      <c r="E6376" s="6" t="s">
        <v>44</v>
      </c>
      <c r="F6376" s="5">
        <f>decoded[[#This Row],[FRT_DEC]]-B6375</f>
        <v>51</v>
      </c>
      <c r="G63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INFO]]))),G6375)</f>
        <v>144</v>
      </c>
    </row>
    <row r="6377" spans="1:7" x14ac:dyDescent="0.25">
      <c r="A6377" s="4" t="s">
        <v>7119</v>
      </c>
      <c r="B6377" s="5">
        <v>335694764323</v>
      </c>
      <c r="C6377" s="4" t="s">
        <v>15212</v>
      </c>
      <c r="D6377" s="4" t="s">
        <v>246</v>
      </c>
      <c r="E6377" s="6" t="s">
        <v>15213</v>
      </c>
      <c r="F6377" s="5">
        <f>decoded[[#This Row],[FRT_DEC]]-B6376</f>
        <v>6</v>
      </c>
      <c r="G63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INFO]]))),G6376)</f>
        <v>144</v>
      </c>
    </row>
    <row r="6378" spans="1:7" x14ac:dyDescent="0.25">
      <c r="A6378" s="4" t="s">
        <v>7120</v>
      </c>
      <c r="B6378" s="5">
        <v>335694764329</v>
      </c>
      <c r="C6378" s="4" t="s">
        <v>15214</v>
      </c>
      <c r="D6378" s="4" t="s">
        <v>1099</v>
      </c>
      <c r="E6378" s="6" t="s">
        <v>2104</v>
      </c>
      <c r="F6378" s="5">
        <f>decoded[[#This Row],[FRT_DEC]]-B6377</f>
        <v>6</v>
      </c>
      <c r="G63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INFO]]))),G6377)</f>
        <v>144</v>
      </c>
    </row>
    <row r="6379" spans="1:7" x14ac:dyDescent="0.25">
      <c r="A6379" s="4" t="s">
        <v>7121</v>
      </c>
      <c r="B6379" s="5">
        <v>335694764344</v>
      </c>
      <c r="C6379" s="4" t="s">
        <v>15215</v>
      </c>
      <c r="D6379" s="4" t="s">
        <v>1099</v>
      </c>
      <c r="E6379" s="6" t="s">
        <v>2105</v>
      </c>
      <c r="F6379" s="5">
        <f>decoded[[#This Row],[FRT_DEC]]-B6378</f>
        <v>15</v>
      </c>
      <c r="G63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INFO]]))),G6378)</f>
        <v>144</v>
      </c>
    </row>
    <row r="6380" spans="1:7" x14ac:dyDescent="0.25">
      <c r="A6380" s="4" t="s">
        <v>7122</v>
      </c>
      <c r="B6380" s="5">
        <v>335694764358</v>
      </c>
      <c r="C6380" s="4" t="s">
        <v>15216</v>
      </c>
      <c r="D6380" s="4" t="s">
        <v>72</v>
      </c>
      <c r="E6380" s="6" t="s">
        <v>2092</v>
      </c>
      <c r="F6380" s="5">
        <f>decoded[[#This Row],[FRT_DEC]]-B6379</f>
        <v>14</v>
      </c>
      <c r="G63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INFO]]))),G6379)</f>
        <v>144</v>
      </c>
    </row>
    <row r="6381" spans="1:7" x14ac:dyDescent="0.25">
      <c r="A6381" s="4" t="s">
        <v>7123</v>
      </c>
      <c r="B6381" s="5">
        <v>335694764379</v>
      </c>
      <c r="C6381" s="4" t="s">
        <v>15217</v>
      </c>
      <c r="D6381" s="4" t="s">
        <v>3671</v>
      </c>
      <c r="E6381" s="6" t="s">
        <v>15218</v>
      </c>
      <c r="F6381" s="5">
        <f>decoded[[#This Row],[FRT_DEC]]-B6380</f>
        <v>21</v>
      </c>
      <c r="G63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INFO]]))),G6380)</f>
        <v>144</v>
      </c>
    </row>
    <row r="6382" spans="1:7" x14ac:dyDescent="0.25">
      <c r="A6382" s="4" t="s">
        <v>7124</v>
      </c>
      <c r="B6382" s="5">
        <v>335694764382</v>
      </c>
      <c r="C6382" s="4" t="s">
        <v>15219</v>
      </c>
      <c r="D6382" s="4" t="s">
        <v>3671</v>
      </c>
      <c r="E6382" s="6" t="s">
        <v>7881</v>
      </c>
      <c r="F6382" s="5">
        <f>decoded[[#This Row],[FRT_DEC]]-B6381</f>
        <v>3</v>
      </c>
      <c r="G63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INFO]]))),G6381)</f>
        <v>144</v>
      </c>
    </row>
    <row r="6383" spans="1:7" x14ac:dyDescent="0.25">
      <c r="A6383" s="4" t="s">
        <v>7125</v>
      </c>
      <c r="B6383" s="5">
        <v>335694765223</v>
      </c>
      <c r="C6383" s="4" t="s">
        <v>15220</v>
      </c>
      <c r="D6383" s="4" t="s">
        <v>249</v>
      </c>
      <c r="E6383" s="6" t="s">
        <v>4028</v>
      </c>
      <c r="F6383" s="5">
        <f>decoded[[#This Row],[FRT_DEC]]-B6382</f>
        <v>841</v>
      </c>
      <c r="G63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INFO]]))),G6382)</f>
        <v>144</v>
      </c>
    </row>
    <row r="6384" spans="1:7" x14ac:dyDescent="0.25">
      <c r="A6384" s="4" t="s">
        <v>7126</v>
      </c>
      <c r="B6384" s="5">
        <v>335694765227</v>
      </c>
      <c r="C6384" s="4" t="s">
        <v>15221</v>
      </c>
      <c r="D6384" s="4" t="s">
        <v>7938</v>
      </c>
      <c r="E6384" s="6" t="s">
        <v>8906</v>
      </c>
      <c r="F6384" s="5">
        <f>decoded[[#This Row],[FRT_DEC]]-B6383</f>
        <v>4</v>
      </c>
      <c r="G63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INFO]]))),G6383)</f>
        <v>144</v>
      </c>
    </row>
    <row r="6385" spans="1:7" x14ac:dyDescent="0.25">
      <c r="A6385" s="4" t="s">
        <v>7127</v>
      </c>
      <c r="B6385" s="5">
        <v>335694766542</v>
      </c>
      <c r="C6385" s="4" t="s">
        <v>15222</v>
      </c>
      <c r="D6385" s="4" t="s">
        <v>5</v>
      </c>
      <c r="E6385" s="6" t="s">
        <v>15223</v>
      </c>
      <c r="F6385" s="5">
        <f>decoded[[#This Row],[FRT_DEC]]-B6384</f>
        <v>1315</v>
      </c>
      <c r="G63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INFO]]))),G6384)</f>
        <v>144</v>
      </c>
    </row>
    <row r="6386" spans="1:7" x14ac:dyDescent="0.25">
      <c r="A6386" s="4" t="s">
        <v>7128</v>
      </c>
      <c r="B6386" s="5">
        <v>335694766544</v>
      </c>
      <c r="C6386" s="4" t="s">
        <v>15224</v>
      </c>
      <c r="D6386" s="4" t="s">
        <v>5</v>
      </c>
      <c r="E6386" s="6" t="s">
        <v>7877</v>
      </c>
      <c r="F6386" s="5">
        <f>decoded[[#This Row],[FRT_DEC]]-B6385</f>
        <v>2</v>
      </c>
      <c r="G63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INFO]]))),G6385)</f>
        <v>144</v>
      </c>
    </row>
    <row r="6387" spans="1:7" x14ac:dyDescent="0.25">
      <c r="A6387" s="4" t="s">
        <v>7129</v>
      </c>
      <c r="B6387" s="5">
        <v>335694766548</v>
      </c>
      <c r="C6387" s="4" t="s">
        <v>15225</v>
      </c>
      <c r="D6387" s="4" t="s">
        <v>3686</v>
      </c>
      <c r="E6387" s="6" t="s">
        <v>15226</v>
      </c>
      <c r="F6387" s="5">
        <f>decoded[[#This Row],[FRT_DEC]]-B6386</f>
        <v>4</v>
      </c>
      <c r="G63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INFO]]))),G6386)</f>
        <v>144</v>
      </c>
    </row>
    <row r="6388" spans="1:7" x14ac:dyDescent="0.25">
      <c r="A6388" s="4" t="s">
        <v>7130</v>
      </c>
      <c r="B6388" s="5">
        <v>335694766551</v>
      </c>
      <c r="C6388" s="4" t="s">
        <v>15227</v>
      </c>
      <c r="D6388" s="4" t="s">
        <v>3686</v>
      </c>
      <c r="E6388" s="6" t="s">
        <v>7878</v>
      </c>
      <c r="F6388" s="5">
        <f>decoded[[#This Row],[FRT_DEC]]-B6387</f>
        <v>3</v>
      </c>
      <c r="G63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INFO]]))),G6387)</f>
        <v>144</v>
      </c>
    </row>
    <row r="6389" spans="1:7" x14ac:dyDescent="0.25">
      <c r="A6389" s="4" t="s">
        <v>7131</v>
      </c>
      <c r="B6389" s="5">
        <v>335694766558</v>
      </c>
      <c r="C6389" s="4" t="s">
        <v>15228</v>
      </c>
      <c r="D6389" s="4" t="s">
        <v>7842</v>
      </c>
      <c r="E6389" s="6" t="s">
        <v>8006</v>
      </c>
      <c r="F6389" s="5">
        <f>decoded[[#This Row],[FRT_DEC]]-B6388</f>
        <v>7</v>
      </c>
      <c r="G63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INFO]]))),G6388)</f>
        <v>144</v>
      </c>
    </row>
    <row r="6390" spans="1:7" ht="30" x14ac:dyDescent="0.25">
      <c r="A6390" s="4" t="s">
        <v>7132</v>
      </c>
      <c r="B6390" s="5">
        <v>335694766568</v>
      </c>
      <c r="C6390" s="4" t="s">
        <v>15229</v>
      </c>
      <c r="D6390" s="4" t="s">
        <v>241</v>
      </c>
      <c r="E6390" s="6" t="s">
        <v>7888</v>
      </c>
      <c r="F6390" s="5">
        <f>decoded[[#This Row],[FRT_DEC]]-B6389</f>
        <v>10</v>
      </c>
      <c r="G63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INFO]]))),G6389)</f>
        <v>144</v>
      </c>
    </row>
    <row r="6391" spans="1:7" x14ac:dyDescent="0.25">
      <c r="A6391" s="4" t="s">
        <v>7133</v>
      </c>
      <c r="B6391" s="5">
        <v>335694766571</v>
      </c>
      <c r="C6391" s="4" t="s">
        <v>15230</v>
      </c>
      <c r="D6391" s="4" t="s">
        <v>243</v>
      </c>
      <c r="E6391" s="6" t="s">
        <v>15231</v>
      </c>
      <c r="F6391" s="5">
        <f>decoded[[#This Row],[FRT_DEC]]-B6390</f>
        <v>3</v>
      </c>
      <c r="G63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INFO]]))),G6390)</f>
        <v>144</v>
      </c>
    </row>
    <row r="6392" spans="1:7" x14ac:dyDescent="0.25">
      <c r="A6392" s="4" t="s">
        <v>7134</v>
      </c>
      <c r="B6392" s="5">
        <v>335694766576</v>
      </c>
      <c r="C6392" s="4" t="s">
        <v>15232</v>
      </c>
      <c r="D6392" s="4" t="s">
        <v>1099</v>
      </c>
      <c r="E6392" s="6" t="s">
        <v>2093</v>
      </c>
      <c r="F6392" s="5">
        <f>decoded[[#This Row],[FRT_DEC]]-B6391</f>
        <v>5</v>
      </c>
      <c r="G63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INFO]]))),G6391)</f>
        <v>144</v>
      </c>
    </row>
    <row r="6393" spans="1:7" x14ac:dyDescent="0.25">
      <c r="A6393" s="4" t="s">
        <v>7135</v>
      </c>
      <c r="B6393" s="5">
        <v>335694766581</v>
      </c>
      <c r="C6393" s="4" t="s">
        <v>15233</v>
      </c>
      <c r="D6393" s="4" t="s">
        <v>72</v>
      </c>
      <c r="E6393" s="6" t="s">
        <v>2094</v>
      </c>
      <c r="F6393" s="5">
        <f>decoded[[#This Row],[FRT_DEC]]-B6392</f>
        <v>5</v>
      </c>
      <c r="G63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INFO]]))),G6392)</f>
        <v>144</v>
      </c>
    </row>
    <row r="6394" spans="1:7" x14ac:dyDescent="0.25">
      <c r="A6394" s="4" t="s">
        <v>7136</v>
      </c>
      <c r="B6394" s="5">
        <v>335694766586</v>
      </c>
      <c r="C6394" s="4" t="s">
        <v>15234</v>
      </c>
      <c r="D6394" s="4" t="s">
        <v>72</v>
      </c>
      <c r="E6394" s="6" t="s">
        <v>2095</v>
      </c>
      <c r="F6394" s="5">
        <f>decoded[[#This Row],[FRT_DEC]]-B6393</f>
        <v>5</v>
      </c>
      <c r="G63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INFO]]))),G6393)</f>
        <v>144</v>
      </c>
    </row>
    <row r="6395" spans="1:7" x14ac:dyDescent="0.25">
      <c r="A6395" s="4" t="s">
        <v>7137</v>
      </c>
      <c r="B6395" s="5">
        <v>335694766597</v>
      </c>
      <c r="C6395" s="4" t="s">
        <v>15235</v>
      </c>
      <c r="D6395" s="4" t="s">
        <v>246</v>
      </c>
      <c r="E6395" s="6" t="s">
        <v>15236</v>
      </c>
      <c r="F6395" s="5">
        <f>decoded[[#This Row],[FRT_DEC]]-B6394</f>
        <v>11</v>
      </c>
      <c r="G63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INFO]]))),G6394)</f>
        <v>144</v>
      </c>
    </row>
    <row r="6396" spans="1:7" x14ac:dyDescent="0.25">
      <c r="A6396" s="4" t="s">
        <v>7138</v>
      </c>
      <c r="B6396" s="5">
        <v>335694766601</v>
      </c>
      <c r="C6396" s="4" t="s">
        <v>15237</v>
      </c>
      <c r="D6396" s="4" t="s">
        <v>7938</v>
      </c>
      <c r="E6396" s="6" t="s">
        <v>8012</v>
      </c>
      <c r="F6396" s="5">
        <f>decoded[[#This Row],[FRT_DEC]]-B6395</f>
        <v>4</v>
      </c>
      <c r="G63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INFO]]))),G6395)</f>
        <v>144</v>
      </c>
    </row>
    <row r="6397" spans="1:7" x14ac:dyDescent="0.25">
      <c r="A6397" s="4" t="s">
        <v>7139</v>
      </c>
      <c r="B6397" s="5">
        <v>335694767029</v>
      </c>
      <c r="C6397" s="4" t="s">
        <v>15238</v>
      </c>
      <c r="D6397" s="4" t="s">
        <v>7842</v>
      </c>
      <c r="E6397" s="6" t="s">
        <v>8130</v>
      </c>
      <c r="F6397" s="5">
        <f>decoded[[#This Row],[FRT_DEC]]-B6396</f>
        <v>428</v>
      </c>
      <c r="G63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INFO]]))),G6396)</f>
        <v>144</v>
      </c>
    </row>
    <row r="6398" spans="1:7" x14ac:dyDescent="0.25">
      <c r="A6398" s="4" t="s">
        <v>7140</v>
      </c>
      <c r="B6398" s="5">
        <v>335694767036</v>
      </c>
      <c r="C6398" s="4" t="s">
        <v>15239</v>
      </c>
      <c r="D6398" s="4" t="s">
        <v>1099</v>
      </c>
      <c r="E6398" s="6" t="s">
        <v>2096</v>
      </c>
      <c r="F6398" s="5">
        <f>decoded[[#This Row],[FRT_DEC]]-B6397</f>
        <v>7</v>
      </c>
      <c r="G63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INFO]]))),G6397)</f>
        <v>144</v>
      </c>
    </row>
    <row r="6399" spans="1:7" x14ac:dyDescent="0.25">
      <c r="A6399" s="4" t="s">
        <v>7141</v>
      </c>
      <c r="B6399" s="5">
        <v>335694767041</v>
      </c>
      <c r="C6399" s="4" t="s">
        <v>15240</v>
      </c>
      <c r="D6399" s="4" t="s">
        <v>72</v>
      </c>
      <c r="E6399" s="6" t="s">
        <v>2097</v>
      </c>
      <c r="F6399" s="5">
        <f>decoded[[#This Row],[FRT_DEC]]-B6398</f>
        <v>5</v>
      </c>
      <c r="G63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INFO]]))),G6398)</f>
        <v>144</v>
      </c>
    </row>
    <row r="6400" spans="1:7" x14ac:dyDescent="0.25">
      <c r="A6400" s="4" t="s">
        <v>7142</v>
      </c>
      <c r="B6400" s="5">
        <v>335694767053</v>
      </c>
      <c r="C6400" s="4" t="s">
        <v>15241</v>
      </c>
      <c r="D6400" s="4" t="s">
        <v>3672</v>
      </c>
      <c r="E6400" s="6" t="s">
        <v>4029</v>
      </c>
      <c r="F6400" s="5">
        <f>decoded[[#This Row],[FRT_DEC]]-B6399</f>
        <v>12</v>
      </c>
      <c r="G64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INFO]]))),G6399)</f>
        <v>144</v>
      </c>
    </row>
    <row r="6401" spans="1:7" x14ac:dyDescent="0.25">
      <c r="A6401" s="4" t="s">
        <v>7143</v>
      </c>
      <c r="B6401" s="5">
        <v>335694767202</v>
      </c>
      <c r="C6401" s="4" t="s">
        <v>15242</v>
      </c>
      <c r="D6401" s="4" t="s">
        <v>262</v>
      </c>
      <c r="E6401" s="6" t="s">
        <v>4030</v>
      </c>
      <c r="F6401" s="5">
        <f>decoded[[#This Row],[FRT_DEC]]-B6400</f>
        <v>149</v>
      </c>
      <c r="G64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INFO]]))),G6400)</f>
        <v>144</v>
      </c>
    </row>
    <row r="6402" spans="1:7" x14ac:dyDescent="0.25">
      <c r="A6402" s="4" t="s">
        <v>7144</v>
      </c>
      <c r="B6402" s="5">
        <v>335694767207</v>
      </c>
      <c r="C6402" s="4" t="s">
        <v>15243</v>
      </c>
      <c r="D6402" s="4" t="s">
        <v>7938</v>
      </c>
      <c r="E6402" s="6" t="s">
        <v>8136</v>
      </c>
      <c r="F6402" s="5">
        <f>decoded[[#This Row],[FRT_DEC]]-B6401</f>
        <v>5</v>
      </c>
      <c r="G64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INFO]]))),G6401)</f>
        <v>144</v>
      </c>
    </row>
    <row r="6403" spans="1:7" x14ac:dyDescent="0.25">
      <c r="A6403" s="4" t="s">
        <v>7145</v>
      </c>
      <c r="B6403" s="5">
        <v>335694768733</v>
      </c>
      <c r="C6403" s="4" t="s">
        <v>15244</v>
      </c>
      <c r="D6403" s="4" t="s">
        <v>84</v>
      </c>
      <c r="E6403" s="6" t="s">
        <v>4013</v>
      </c>
      <c r="F6403" s="5">
        <f>decoded[[#This Row],[FRT_DEC]]-B6402</f>
        <v>1526</v>
      </c>
      <c r="G64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INFO]]))),G6402)</f>
        <v>144</v>
      </c>
    </row>
    <row r="6404" spans="1:7" x14ac:dyDescent="0.25">
      <c r="A6404" s="4" t="s">
        <v>7146</v>
      </c>
      <c r="B6404" s="5">
        <v>335694768736</v>
      </c>
      <c r="C6404" s="4" t="s">
        <v>15245</v>
      </c>
      <c r="D6404" s="4" t="s">
        <v>3684</v>
      </c>
      <c r="E6404" s="6" t="s">
        <v>15246</v>
      </c>
      <c r="F6404" s="5">
        <f>decoded[[#This Row],[FRT_DEC]]-B6403</f>
        <v>3</v>
      </c>
      <c r="G64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INFO]]))),G6403)</f>
        <v>144</v>
      </c>
    </row>
    <row r="6405" spans="1:7" x14ac:dyDescent="0.25">
      <c r="A6405" s="4" t="s">
        <v>7147</v>
      </c>
      <c r="B6405" s="5">
        <v>335694768739</v>
      </c>
      <c r="C6405" s="4" t="s">
        <v>15247</v>
      </c>
      <c r="D6405" s="4" t="s">
        <v>3684</v>
      </c>
      <c r="E6405" s="6" t="s">
        <v>7879</v>
      </c>
      <c r="F6405" s="5">
        <f>decoded[[#This Row],[FRT_DEC]]-B6404</f>
        <v>3</v>
      </c>
      <c r="G64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INFO]]))),G6404)</f>
        <v>144</v>
      </c>
    </row>
    <row r="6406" spans="1:7" x14ac:dyDescent="0.25">
      <c r="A6406" s="4" t="s">
        <v>7148</v>
      </c>
      <c r="B6406" s="5">
        <v>335694768762</v>
      </c>
      <c r="C6406" s="4" t="s">
        <v>15248</v>
      </c>
      <c r="D6406" s="4" t="s">
        <v>85</v>
      </c>
      <c r="E6406" s="6" t="s">
        <v>263</v>
      </c>
      <c r="F6406" s="5">
        <f>decoded[[#This Row],[FRT_DEC]]-B6405</f>
        <v>23</v>
      </c>
      <c r="G64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INFO]]))),G6405)</f>
        <v>144</v>
      </c>
    </row>
    <row r="6407" spans="1:7" x14ac:dyDescent="0.25">
      <c r="A6407" s="4" t="s">
        <v>7150</v>
      </c>
      <c r="B6407" s="5">
        <v>335694768900</v>
      </c>
      <c r="C6407" s="4" t="s">
        <v>15249</v>
      </c>
      <c r="D6407" s="4" t="s">
        <v>87</v>
      </c>
      <c r="E6407" s="6" t="s">
        <v>3695</v>
      </c>
      <c r="F6407" s="5">
        <f>decoded[[#This Row],[FRT_DEC]]-B6406</f>
        <v>138</v>
      </c>
      <c r="G64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INFO]]))),G6406)</f>
        <v>144</v>
      </c>
    </row>
    <row r="6408" spans="1:7" x14ac:dyDescent="0.25">
      <c r="A6408" s="4" t="s">
        <v>7151</v>
      </c>
      <c r="B6408" s="5">
        <v>335694768985</v>
      </c>
      <c r="C6408" s="4" t="s">
        <v>15250</v>
      </c>
      <c r="D6408" s="4" t="s">
        <v>43</v>
      </c>
      <c r="E6408" s="6" t="s">
        <v>3674</v>
      </c>
      <c r="F6408" s="5">
        <f>decoded[[#This Row],[FRT_DEC]]-B6407</f>
        <v>85</v>
      </c>
      <c r="G64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INFO]]))),G6407)</f>
        <v>144</v>
      </c>
    </row>
    <row r="6409" spans="1:7" x14ac:dyDescent="0.25">
      <c r="A6409" s="4" t="s">
        <v>7152</v>
      </c>
      <c r="B6409" s="5">
        <v>335694768987</v>
      </c>
      <c r="C6409" s="4" t="s">
        <v>15251</v>
      </c>
      <c r="D6409" s="4" t="s">
        <v>3685</v>
      </c>
      <c r="E6409" s="6" t="s">
        <v>15252</v>
      </c>
      <c r="F6409" s="5">
        <f>decoded[[#This Row],[FRT_DEC]]-B6408</f>
        <v>2</v>
      </c>
      <c r="G64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INFO]]))),G6408)</f>
        <v>144</v>
      </c>
    </row>
    <row r="6410" spans="1:7" x14ac:dyDescent="0.25">
      <c r="A6410" s="4" t="s">
        <v>7153</v>
      </c>
      <c r="B6410" s="5">
        <v>335694768990</v>
      </c>
      <c r="C6410" s="4" t="s">
        <v>15253</v>
      </c>
      <c r="D6410" s="4" t="s">
        <v>3685</v>
      </c>
      <c r="E6410" s="6" t="s">
        <v>7880</v>
      </c>
      <c r="F6410" s="5">
        <f>decoded[[#This Row],[FRT_DEC]]-B6409</f>
        <v>3</v>
      </c>
      <c r="G64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INFO]]))),G6409)</f>
        <v>144</v>
      </c>
    </row>
    <row r="6411" spans="1:7" x14ac:dyDescent="0.25">
      <c r="A6411" s="4" t="s">
        <v>7154</v>
      </c>
      <c r="B6411" s="5">
        <v>335694769004</v>
      </c>
      <c r="C6411" s="4" t="s">
        <v>15254</v>
      </c>
      <c r="D6411" s="4" t="s">
        <v>7842</v>
      </c>
      <c r="E6411" s="6" t="s">
        <v>7845</v>
      </c>
      <c r="F6411" s="5">
        <f>decoded[[#This Row],[FRT_DEC]]-B6410</f>
        <v>14</v>
      </c>
      <c r="G64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INFO]]))),G6410)</f>
        <v>144</v>
      </c>
    </row>
    <row r="6412" spans="1:7" x14ac:dyDescent="0.25">
      <c r="A6412" s="4" t="s">
        <v>7155</v>
      </c>
      <c r="B6412" s="5">
        <v>335694769011</v>
      </c>
      <c r="C6412" s="4" t="s">
        <v>15255</v>
      </c>
      <c r="D6412" s="4" t="s">
        <v>7938</v>
      </c>
      <c r="E6412" s="6" t="s">
        <v>8149</v>
      </c>
      <c r="F6412" s="5">
        <f>decoded[[#This Row],[FRT_DEC]]-B6411</f>
        <v>7</v>
      </c>
      <c r="G64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INFO]]))),G6411)</f>
        <v>144</v>
      </c>
    </row>
    <row r="6413" spans="1:7" x14ac:dyDescent="0.25">
      <c r="A6413" s="4" t="s">
        <v>7156</v>
      </c>
      <c r="B6413" s="5">
        <v>335694769023</v>
      </c>
      <c r="C6413" s="4" t="s">
        <v>15256</v>
      </c>
      <c r="D6413" s="4" t="s">
        <v>7842</v>
      </c>
      <c r="E6413" s="6" t="s">
        <v>8151</v>
      </c>
      <c r="F6413" s="5">
        <f>decoded[[#This Row],[FRT_DEC]]-B6412</f>
        <v>12</v>
      </c>
      <c r="G64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INFO]]))),G6412)</f>
        <v>144</v>
      </c>
    </row>
    <row r="6414" spans="1:7" x14ac:dyDescent="0.25">
      <c r="A6414" s="4" t="s">
        <v>7157</v>
      </c>
      <c r="B6414" s="5">
        <v>335694769036</v>
      </c>
      <c r="C6414" s="4" t="s">
        <v>15257</v>
      </c>
      <c r="D6414" s="4" t="s">
        <v>1099</v>
      </c>
      <c r="E6414" s="6" t="s">
        <v>2098</v>
      </c>
      <c r="F6414" s="5">
        <f>decoded[[#This Row],[FRT_DEC]]-B6413</f>
        <v>13</v>
      </c>
      <c r="G64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INFO]]))),G6413)</f>
        <v>144</v>
      </c>
    </row>
    <row r="6415" spans="1:7" x14ac:dyDescent="0.25">
      <c r="A6415" s="4" t="s">
        <v>7158</v>
      </c>
      <c r="B6415" s="5">
        <v>335694769043</v>
      </c>
      <c r="C6415" s="4" t="s">
        <v>15258</v>
      </c>
      <c r="D6415" s="4" t="s">
        <v>72</v>
      </c>
      <c r="E6415" s="6" t="s">
        <v>2099</v>
      </c>
      <c r="F6415" s="5">
        <f>decoded[[#This Row],[FRT_DEC]]-B6414</f>
        <v>7</v>
      </c>
      <c r="G64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INFO]]))),G6414)</f>
        <v>144</v>
      </c>
    </row>
    <row r="6416" spans="1:7" x14ac:dyDescent="0.25">
      <c r="A6416" s="4" t="s">
        <v>7159</v>
      </c>
      <c r="B6416" s="5">
        <v>335694769064</v>
      </c>
      <c r="C6416" s="4" t="s">
        <v>15259</v>
      </c>
      <c r="D6416" s="4" t="s">
        <v>1099</v>
      </c>
      <c r="E6416" s="6" t="s">
        <v>2100</v>
      </c>
      <c r="F6416" s="5">
        <f>decoded[[#This Row],[FRT_DEC]]-B6415</f>
        <v>21</v>
      </c>
      <c r="G64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INFO]]))),G6415)</f>
        <v>144</v>
      </c>
    </row>
    <row r="6417" spans="1:7" x14ac:dyDescent="0.25">
      <c r="A6417" s="4" t="s">
        <v>7160</v>
      </c>
      <c r="B6417" s="5">
        <v>335694769069</v>
      </c>
      <c r="C6417" s="4" t="s">
        <v>15260</v>
      </c>
      <c r="D6417" s="4" t="s">
        <v>72</v>
      </c>
      <c r="E6417" s="6" t="s">
        <v>2101</v>
      </c>
      <c r="F6417" s="5">
        <f>decoded[[#This Row],[FRT_DEC]]-B6416</f>
        <v>5</v>
      </c>
      <c r="G64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INFO]]))),G6416)</f>
        <v>144</v>
      </c>
    </row>
    <row r="6418" spans="1:7" x14ac:dyDescent="0.25">
      <c r="A6418" s="4" t="s">
        <v>7161</v>
      </c>
      <c r="B6418" s="5">
        <v>335694769091</v>
      </c>
      <c r="C6418" s="4" t="s">
        <v>15261</v>
      </c>
      <c r="D6418" s="4" t="s">
        <v>1099</v>
      </c>
      <c r="E6418" s="6" t="s">
        <v>2102</v>
      </c>
      <c r="F6418" s="5">
        <f>decoded[[#This Row],[FRT_DEC]]-B6417</f>
        <v>22</v>
      </c>
      <c r="G64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INFO]]))),G6417)</f>
        <v>144</v>
      </c>
    </row>
    <row r="6419" spans="1:7" x14ac:dyDescent="0.25">
      <c r="A6419" s="4" t="s">
        <v>7162</v>
      </c>
      <c r="B6419" s="5">
        <v>335694769096</v>
      </c>
      <c r="C6419" s="4" t="s">
        <v>15262</v>
      </c>
      <c r="D6419" s="4" t="s">
        <v>72</v>
      </c>
      <c r="E6419" s="6" t="s">
        <v>2103</v>
      </c>
      <c r="F6419" s="5">
        <f>decoded[[#This Row],[FRT_DEC]]-B6418</f>
        <v>5</v>
      </c>
      <c r="G64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INFO]]))),G6418)</f>
        <v>144</v>
      </c>
    </row>
    <row r="6420" spans="1:7" x14ac:dyDescent="0.25">
      <c r="A6420" s="4" t="s">
        <v>7163</v>
      </c>
      <c r="B6420" s="5">
        <v>335694769110</v>
      </c>
      <c r="C6420" s="4" t="s">
        <v>15263</v>
      </c>
      <c r="D6420" s="4" t="s">
        <v>40</v>
      </c>
      <c r="E6420" s="6" t="s">
        <v>2042</v>
      </c>
      <c r="F6420" s="5">
        <f>decoded[[#This Row],[FRT_DEC]]-B6419</f>
        <v>14</v>
      </c>
      <c r="G64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INFO]]))),G6419)</f>
        <v>144</v>
      </c>
    </row>
    <row r="6421" spans="1:7" x14ac:dyDescent="0.25">
      <c r="A6421" s="4" t="s">
        <v>7164</v>
      </c>
      <c r="B6421" s="5">
        <v>335694769112</v>
      </c>
      <c r="C6421" s="4" t="s">
        <v>15264</v>
      </c>
      <c r="D6421" s="4" t="s">
        <v>2043</v>
      </c>
      <c r="E6421" s="6" t="s">
        <v>14981</v>
      </c>
      <c r="F6421" s="5">
        <f>decoded[[#This Row],[FRT_DEC]]-B6420</f>
        <v>2</v>
      </c>
      <c r="G64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INFO]]))),G6420)</f>
        <v>144</v>
      </c>
    </row>
    <row r="6422" spans="1:7" ht="30" x14ac:dyDescent="0.25">
      <c r="A6422" s="4" t="s">
        <v>7165</v>
      </c>
      <c r="B6422" s="5">
        <v>335694769133</v>
      </c>
      <c r="C6422" s="4" t="s">
        <v>15265</v>
      </c>
      <c r="D6422" s="4" t="s">
        <v>241</v>
      </c>
      <c r="E6422" s="6" t="s">
        <v>15266</v>
      </c>
      <c r="F6422" s="5">
        <f>decoded[[#This Row],[FRT_DEC]]-B6421</f>
        <v>21</v>
      </c>
      <c r="G64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INFO]]))),G6421)</f>
        <v>144</v>
      </c>
    </row>
    <row r="6423" spans="1:7" x14ac:dyDescent="0.25">
      <c r="A6423" s="4" t="s">
        <v>7166</v>
      </c>
      <c r="B6423" s="5">
        <v>335694769137</v>
      </c>
      <c r="C6423" s="4" t="s">
        <v>15267</v>
      </c>
      <c r="D6423" s="4" t="s">
        <v>243</v>
      </c>
      <c r="E6423" s="6" t="s">
        <v>3937</v>
      </c>
      <c r="F6423" s="5">
        <f>decoded[[#This Row],[FRT_DEC]]-B6422</f>
        <v>4</v>
      </c>
      <c r="G64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INFO]]))),G6422)</f>
        <v>144</v>
      </c>
    </row>
    <row r="6424" spans="1:7" x14ac:dyDescent="0.25">
      <c r="A6424" s="4" t="s">
        <v>7167</v>
      </c>
      <c r="B6424" s="5">
        <v>335694769176</v>
      </c>
      <c r="C6424" s="4" t="s">
        <v>15268</v>
      </c>
      <c r="D6424" s="4" t="s">
        <v>40</v>
      </c>
      <c r="E6424" s="6" t="s">
        <v>44</v>
      </c>
      <c r="F6424" s="5">
        <f>decoded[[#This Row],[FRT_DEC]]-B6423</f>
        <v>39</v>
      </c>
      <c r="G64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INFO]]))),G6423)</f>
        <v>144</v>
      </c>
    </row>
    <row r="6425" spans="1:7" x14ac:dyDescent="0.25">
      <c r="A6425" s="4" t="s">
        <v>7168</v>
      </c>
      <c r="B6425" s="5">
        <v>335694769181</v>
      </c>
      <c r="C6425" s="4" t="s">
        <v>15269</v>
      </c>
      <c r="D6425" s="4" t="s">
        <v>246</v>
      </c>
      <c r="E6425" s="6" t="s">
        <v>15270</v>
      </c>
      <c r="F6425" s="5">
        <f>decoded[[#This Row],[FRT_DEC]]-B6424</f>
        <v>5</v>
      </c>
      <c r="G64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INFO]]))),G6424)</f>
        <v>144</v>
      </c>
    </row>
    <row r="6426" spans="1:7" x14ac:dyDescent="0.25">
      <c r="A6426" s="4" t="s">
        <v>7169</v>
      </c>
      <c r="B6426" s="5">
        <v>335694769202</v>
      </c>
      <c r="C6426" s="4" t="s">
        <v>15271</v>
      </c>
      <c r="D6426" s="4" t="s">
        <v>1099</v>
      </c>
      <c r="E6426" s="6" t="s">
        <v>2104</v>
      </c>
      <c r="F6426" s="5">
        <f>decoded[[#This Row],[FRT_DEC]]-B6425</f>
        <v>21</v>
      </c>
      <c r="G64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INFO]]))),G6425)</f>
        <v>144</v>
      </c>
    </row>
    <row r="6427" spans="1:7" x14ac:dyDescent="0.25">
      <c r="A6427" s="4" t="s">
        <v>7170</v>
      </c>
      <c r="B6427" s="5">
        <v>335694769207</v>
      </c>
      <c r="C6427" s="4" t="s">
        <v>15272</v>
      </c>
      <c r="D6427" s="4" t="s">
        <v>1099</v>
      </c>
      <c r="E6427" s="6" t="s">
        <v>2105</v>
      </c>
      <c r="F6427" s="5">
        <f>decoded[[#This Row],[FRT_DEC]]-B6426</f>
        <v>5</v>
      </c>
      <c r="G64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INFO]]))),G6426)</f>
        <v>144</v>
      </c>
    </row>
    <row r="6428" spans="1:7" x14ac:dyDescent="0.25">
      <c r="A6428" s="4" t="s">
        <v>7171</v>
      </c>
      <c r="B6428" s="5">
        <v>335694769219</v>
      </c>
      <c r="C6428" s="4" t="s">
        <v>15273</v>
      </c>
      <c r="D6428" s="4" t="s">
        <v>1099</v>
      </c>
      <c r="E6428" s="6" t="s">
        <v>2106</v>
      </c>
      <c r="F6428" s="5">
        <f>decoded[[#This Row],[FRT_DEC]]-B6427</f>
        <v>12</v>
      </c>
      <c r="G64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INFO]]))),G6427)</f>
        <v>144</v>
      </c>
    </row>
    <row r="6429" spans="1:7" x14ac:dyDescent="0.25">
      <c r="A6429" s="4" t="s">
        <v>7172</v>
      </c>
      <c r="B6429" s="5">
        <v>335694769241</v>
      </c>
      <c r="C6429" s="4" t="s">
        <v>15274</v>
      </c>
      <c r="D6429" s="4" t="s">
        <v>40</v>
      </c>
      <c r="E6429" s="6" t="s">
        <v>724</v>
      </c>
      <c r="F6429" s="5">
        <f>decoded[[#This Row],[FRT_DEC]]-B6428</f>
        <v>22</v>
      </c>
      <c r="G64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INFO]]))),G6428)</f>
        <v>144</v>
      </c>
    </row>
    <row r="6430" spans="1:7" x14ac:dyDescent="0.25">
      <c r="A6430" s="4" t="s">
        <v>7173</v>
      </c>
      <c r="B6430" s="5">
        <v>335694769252</v>
      </c>
      <c r="C6430" s="4" t="s">
        <v>15275</v>
      </c>
      <c r="D6430" s="4" t="s">
        <v>40</v>
      </c>
      <c r="E6430" s="6" t="s">
        <v>45</v>
      </c>
      <c r="F6430" s="5">
        <f>decoded[[#This Row],[FRT_DEC]]-B6429</f>
        <v>11</v>
      </c>
      <c r="G64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INFO]]))),G6429)</f>
        <v>144</v>
      </c>
    </row>
    <row r="6431" spans="1:7" x14ac:dyDescent="0.25">
      <c r="A6431" s="4" t="s">
        <v>7174</v>
      </c>
      <c r="B6431" s="5">
        <v>335694769256</v>
      </c>
      <c r="C6431" s="4" t="s">
        <v>15276</v>
      </c>
      <c r="D6431" s="4" t="s">
        <v>46</v>
      </c>
      <c r="E6431" s="6" t="s">
        <v>15277</v>
      </c>
      <c r="F6431" s="5">
        <f>decoded[[#This Row],[FRT_DEC]]-B6430</f>
        <v>4</v>
      </c>
      <c r="G64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INFO]]))),G6430)</f>
        <v>144</v>
      </c>
    </row>
    <row r="6432" spans="1:7" x14ac:dyDescent="0.25">
      <c r="A6432" s="4" t="s">
        <v>7175</v>
      </c>
      <c r="B6432" s="5">
        <v>335694769262</v>
      </c>
      <c r="C6432" s="4" t="s">
        <v>15278</v>
      </c>
      <c r="D6432" s="4" t="s">
        <v>72</v>
      </c>
      <c r="E6432" s="6" t="s">
        <v>3683</v>
      </c>
      <c r="F6432" s="5">
        <f>decoded[[#This Row],[FRT_DEC]]-B6431</f>
        <v>6</v>
      </c>
      <c r="G64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INFO]]))),G6431)</f>
        <v>144</v>
      </c>
    </row>
    <row r="6433" spans="1:7" x14ac:dyDescent="0.25">
      <c r="A6433" s="4" t="s">
        <v>7176</v>
      </c>
      <c r="B6433" s="5">
        <v>335694769267</v>
      </c>
      <c r="C6433" s="4" t="s">
        <v>15279</v>
      </c>
      <c r="D6433" s="4" t="s">
        <v>72</v>
      </c>
      <c r="E6433" s="6" t="s">
        <v>2088</v>
      </c>
      <c r="F6433" s="5">
        <f>decoded[[#This Row],[FRT_DEC]]-B6432</f>
        <v>5</v>
      </c>
      <c r="G64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INFO]]))),G6432)</f>
        <v>144</v>
      </c>
    </row>
    <row r="6434" spans="1:7" x14ac:dyDescent="0.25">
      <c r="A6434" s="4" t="s">
        <v>7177</v>
      </c>
      <c r="B6434" s="5">
        <v>335694769292</v>
      </c>
      <c r="C6434" s="4" t="s">
        <v>15280</v>
      </c>
      <c r="D6434" s="4" t="s">
        <v>72</v>
      </c>
      <c r="E6434" s="6" t="s">
        <v>2107</v>
      </c>
      <c r="F6434" s="5">
        <f>decoded[[#This Row],[FRT_DEC]]-B6433</f>
        <v>25</v>
      </c>
      <c r="G64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INFO]]))),G6433)</f>
        <v>144</v>
      </c>
    </row>
    <row r="6435" spans="1:7" x14ac:dyDescent="0.25">
      <c r="A6435" s="4" t="s">
        <v>7178</v>
      </c>
      <c r="B6435" s="5">
        <v>335694770054</v>
      </c>
      <c r="C6435" s="4" t="s">
        <v>15281</v>
      </c>
      <c r="D6435" s="4" t="s">
        <v>7938</v>
      </c>
      <c r="E6435" s="6" t="s">
        <v>8184</v>
      </c>
      <c r="F6435" s="5">
        <f>decoded[[#This Row],[FRT_DEC]]-B6434</f>
        <v>762</v>
      </c>
      <c r="G64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INFO]]))),G6434)</f>
        <v>144</v>
      </c>
    </row>
    <row r="6436" spans="1:7" x14ac:dyDescent="0.25">
      <c r="A6436" s="4" t="s">
        <v>7179</v>
      </c>
      <c r="B6436" s="5">
        <v>335694770550</v>
      </c>
      <c r="C6436" s="4" t="s">
        <v>15282</v>
      </c>
      <c r="D6436" s="4" t="s">
        <v>7842</v>
      </c>
      <c r="E6436" s="6" t="s">
        <v>7989</v>
      </c>
      <c r="F6436" s="5">
        <f>decoded[[#This Row],[FRT_DEC]]-B6435</f>
        <v>496</v>
      </c>
      <c r="G64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INFO]]))),G6435)</f>
        <v>144</v>
      </c>
    </row>
    <row r="6437" spans="1:7" x14ac:dyDescent="0.25">
      <c r="A6437" s="4" t="s">
        <v>7180</v>
      </c>
      <c r="B6437" s="5">
        <v>335694770556</v>
      </c>
      <c r="C6437" s="4" t="s">
        <v>15283</v>
      </c>
      <c r="D6437" s="4" t="s">
        <v>2044</v>
      </c>
      <c r="E6437" s="6" t="s">
        <v>3931</v>
      </c>
      <c r="F6437" s="5">
        <f>decoded[[#This Row],[FRT_DEC]]-B6436</f>
        <v>6</v>
      </c>
      <c r="G64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INFO]]))),G6436)</f>
        <v>144</v>
      </c>
    </row>
    <row r="6438" spans="1:7" x14ac:dyDescent="0.25">
      <c r="A6438" s="4" t="s">
        <v>7181</v>
      </c>
      <c r="B6438" s="5">
        <v>335694770561</v>
      </c>
      <c r="C6438" s="4" t="s">
        <v>15284</v>
      </c>
      <c r="D6438" s="4" t="s">
        <v>7938</v>
      </c>
      <c r="E6438" s="6" t="s">
        <v>7991</v>
      </c>
      <c r="F6438" s="5">
        <f>decoded[[#This Row],[FRT_DEC]]-B6437</f>
        <v>5</v>
      </c>
      <c r="G64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INFO]]))),G6437)</f>
        <v>144</v>
      </c>
    </row>
    <row r="6439" spans="1:7" x14ac:dyDescent="0.25">
      <c r="A6439" s="4" t="s">
        <v>7182</v>
      </c>
      <c r="B6439" s="5">
        <v>335694772766</v>
      </c>
      <c r="C6439" s="4" t="s">
        <v>15285</v>
      </c>
      <c r="D6439" s="4" t="s">
        <v>7842</v>
      </c>
      <c r="E6439" s="6" t="s">
        <v>7936</v>
      </c>
      <c r="F6439" s="5">
        <f>decoded[[#This Row],[FRT_DEC]]-B6438</f>
        <v>2205</v>
      </c>
      <c r="G64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INFO]]))),G6438)</f>
        <v>144</v>
      </c>
    </row>
    <row r="6440" spans="1:7" x14ac:dyDescent="0.25">
      <c r="A6440" s="4" t="s">
        <v>7183</v>
      </c>
      <c r="B6440" s="5">
        <v>335694773521</v>
      </c>
      <c r="C6440" s="4" t="s">
        <v>15286</v>
      </c>
      <c r="D6440" s="4" t="s">
        <v>7938</v>
      </c>
      <c r="E6440" s="6" t="s">
        <v>7939</v>
      </c>
      <c r="F6440" s="5">
        <f>decoded[[#This Row],[FRT_DEC]]-B6439</f>
        <v>755</v>
      </c>
      <c r="G64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INFO]]))),G6439)</f>
        <v>144</v>
      </c>
    </row>
    <row r="6441" spans="1:7" x14ac:dyDescent="0.25">
      <c r="A6441" s="4" t="s">
        <v>7184</v>
      </c>
      <c r="B6441" s="5">
        <v>335694775061</v>
      </c>
      <c r="C6441" s="4" t="s">
        <v>15287</v>
      </c>
      <c r="D6441" s="4" t="s">
        <v>7842</v>
      </c>
      <c r="E6441" s="6" t="s">
        <v>7845</v>
      </c>
      <c r="F6441" s="5">
        <f>decoded[[#This Row],[FRT_DEC]]-B6440</f>
        <v>1540</v>
      </c>
      <c r="G64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INFO]]))),G6440)</f>
        <v>144</v>
      </c>
    </row>
    <row r="6442" spans="1:7" x14ac:dyDescent="0.25">
      <c r="A6442" s="4" t="s">
        <v>7185</v>
      </c>
      <c r="B6442" s="5">
        <v>335694775067</v>
      </c>
      <c r="C6442" s="4" t="s">
        <v>15288</v>
      </c>
      <c r="D6442" s="4" t="s">
        <v>1099</v>
      </c>
      <c r="E6442" s="6" t="s">
        <v>2081</v>
      </c>
      <c r="F6442" s="5">
        <f>decoded[[#This Row],[FRT_DEC]]-B6441</f>
        <v>6</v>
      </c>
      <c r="G64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INFO]]))),G6441)</f>
        <v>144</v>
      </c>
    </row>
    <row r="6443" spans="1:7" x14ac:dyDescent="0.25">
      <c r="A6443" s="4" t="s">
        <v>7186</v>
      </c>
      <c r="B6443" s="5">
        <v>335694775072</v>
      </c>
      <c r="C6443" s="4" t="s">
        <v>15289</v>
      </c>
      <c r="D6443" s="4" t="s">
        <v>72</v>
      </c>
      <c r="E6443" s="6" t="s">
        <v>2082</v>
      </c>
      <c r="F6443" s="5">
        <f>decoded[[#This Row],[FRT_DEC]]-B6442</f>
        <v>5</v>
      </c>
      <c r="G64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INFO]]))),G6442)</f>
        <v>144</v>
      </c>
    </row>
    <row r="6444" spans="1:7" x14ac:dyDescent="0.25">
      <c r="A6444" s="4" t="s">
        <v>7187</v>
      </c>
      <c r="B6444" s="5">
        <v>335694775083</v>
      </c>
      <c r="C6444" s="4" t="s">
        <v>15290</v>
      </c>
      <c r="D6444" s="4" t="s">
        <v>7938</v>
      </c>
      <c r="E6444" s="6" t="s">
        <v>8149</v>
      </c>
      <c r="F6444" s="5">
        <f>decoded[[#This Row],[FRT_DEC]]-B6443</f>
        <v>11</v>
      </c>
      <c r="G64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INFO]]))),G6443)</f>
        <v>144</v>
      </c>
    </row>
    <row r="6445" spans="1:7" x14ac:dyDescent="0.25">
      <c r="A6445" s="4" t="s">
        <v>7188</v>
      </c>
      <c r="B6445" s="5">
        <v>335694775143</v>
      </c>
      <c r="C6445" s="4" t="s">
        <v>15291</v>
      </c>
      <c r="D6445" s="4" t="s">
        <v>84</v>
      </c>
      <c r="E6445" s="6" t="s">
        <v>3700</v>
      </c>
      <c r="F6445" s="5">
        <f>decoded[[#This Row],[FRT_DEC]]-B6444</f>
        <v>60</v>
      </c>
      <c r="G64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INFO]]))),G6444)</f>
        <v>144</v>
      </c>
    </row>
    <row r="6446" spans="1:7" x14ac:dyDescent="0.25">
      <c r="A6446" s="4" t="s">
        <v>7189</v>
      </c>
      <c r="B6446" s="5">
        <v>335694775145</v>
      </c>
      <c r="C6446" s="4" t="s">
        <v>15292</v>
      </c>
      <c r="D6446" s="4" t="s">
        <v>3684</v>
      </c>
      <c r="E6446" s="6" t="s">
        <v>15293</v>
      </c>
      <c r="F6446" s="5">
        <f>decoded[[#This Row],[FRT_DEC]]-B6445</f>
        <v>2</v>
      </c>
      <c r="G64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INFO]]))),G6445)</f>
        <v>144</v>
      </c>
    </row>
    <row r="6447" spans="1:7" x14ac:dyDescent="0.25">
      <c r="A6447" s="4" t="s">
        <v>7190</v>
      </c>
      <c r="B6447" s="5">
        <v>335694775147</v>
      </c>
      <c r="C6447" s="4" t="s">
        <v>15294</v>
      </c>
      <c r="D6447" s="4" t="s">
        <v>3684</v>
      </c>
      <c r="E6447" s="6" t="s">
        <v>7879</v>
      </c>
      <c r="F6447" s="5">
        <f>decoded[[#This Row],[FRT_DEC]]-B6446</f>
        <v>2</v>
      </c>
      <c r="G64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INFO]]))),G6446)</f>
        <v>144</v>
      </c>
    </row>
    <row r="6448" spans="1:7" x14ac:dyDescent="0.25">
      <c r="A6448" s="4" t="s">
        <v>7191</v>
      </c>
      <c r="B6448" s="5">
        <v>335694775155</v>
      </c>
      <c r="C6448" s="4" t="s">
        <v>15295</v>
      </c>
      <c r="D6448" s="4" t="s">
        <v>7842</v>
      </c>
      <c r="E6448" s="6" t="s">
        <v>7843</v>
      </c>
      <c r="F6448" s="5">
        <f>decoded[[#This Row],[FRT_DEC]]-B6447</f>
        <v>8</v>
      </c>
      <c r="G64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INFO]]))),G6447)</f>
        <v>144</v>
      </c>
    </row>
    <row r="6449" spans="1:7" x14ac:dyDescent="0.25">
      <c r="A6449" s="4" t="s">
        <v>7192</v>
      </c>
      <c r="B6449" s="5">
        <v>335694775163</v>
      </c>
      <c r="C6449" s="4" t="s">
        <v>15296</v>
      </c>
      <c r="D6449" s="4" t="s">
        <v>1099</v>
      </c>
      <c r="E6449" s="6" t="s">
        <v>2083</v>
      </c>
      <c r="F6449" s="5">
        <f>decoded[[#This Row],[FRT_DEC]]-B6448</f>
        <v>8</v>
      </c>
      <c r="G64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INFO]]))),G6448)</f>
        <v>144</v>
      </c>
    </row>
    <row r="6450" spans="1:7" x14ac:dyDescent="0.25">
      <c r="A6450" s="4" t="s">
        <v>7193</v>
      </c>
      <c r="B6450" s="5">
        <v>335694775169</v>
      </c>
      <c r="C6450" s="4" t="s">
        <v>15297</v>
      </c>
      <c r="D6450" s="4" t="s">
        <v>72</v>
      </c>
      <c r="E6450" s="6" t="s">
        <v>2084</v>
      </c>
      <c r="F6450" s="5">
        <f>decoded[[#This Row],[FRT_DEC]]-B6449</f>
        <v>6</v>
      </c>
      <c r="G64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INFO]]))),G6449)</f>
        <v>144</v>
      </c>
    </row>
    <row r="6451" spans="1:7" x14ac:dyDescent="0.25">
      <c r="A6451" s="4" t="s">
        <v>7194</v>
      </c>
      <c r="B6451" s="5">
        <v>335694775181</v>
      </c>
      <c r="C6451" s="4" t="s">
        <v>15298</v>
      </c>
      <c r="D6451" s="4" t="s">
        <v>7938</v>
      </c>
      <c r="E6451" s="6" t="s">
        <v>8848</v>
      </c>
      <c r="F6451" s="5">
        <f>decoded[[#This Row],[FRT_DEC]]-B6450</f>
        <v>12</v>
      </c>
      <c r="G64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INFO]]))),G6450)</f>
        <v>144</v>
      </c>
    </row>
    <row r="6452" spans="1:7" x14ac:dyDescent="0.25">
      <c r="A6452" s="4" t="s">
        <v>7195</v>
      </c>
      <c r="B6452" s="5">
        <v>335694775221</v>
      </c>
      <c r="C6452" s="4" t="s">
        <v>15299</v>
      </c>
      <c r="D6452" s="4" t="s">
        <v>85</v>
      </c>
      <c r="E6452" s="6" t="s">
        <v>209</v>
      </c>
      <c r="F6452" s="5">
        <f>decoded[[#This Row],[FRT_DEC]]-B6451</f>
        <v>40</v>
      </c>
      <c r="G64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INFO]]))),G6451)</f>
        <v>144</v>
      </c>
    </row>
    <row r="6453" spans="1:7" x14ac:dyDescent="0.25">
      <c r="A6453" s="4" t="s">
        <v>7196</v>
      </c>
      <c r="B6453" s="5">
        <v>335694775229</v>
      </c>
      <c r="C6453" s="4" t="s">
        <v>15300</v>
      </c>
      <c r="D6453" s="4" t="s">
        <v>7842</v>
      </c>
      <c r="E6453" s="6" t="s">
        <v>8851</v>
      </c>
      <c r="F6453" s="5">
        <f>decoded[[#This Row],[FRT_DEC]]-B6452</f>
        <v>8</v>
      </c>
      <c r="G64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INFO]]))),G6452)</f>
        <v>144</v>
      </c>
    </row>
    <row r="6454" spans="1:7" x14ac:dyDescent="0.25">
      <c r="A6454" s="4" t="s">
        <v>7197</v>
      </c>
      <c r="B6454" s="5">
        <v>335694775236</v>
      </c>
      <c r="C6454" s="4" t="s">
        <v>15301</v>
      </c>
      <c r="D6454" s="4" t="s">
        <v>1099</v>
      </c>
      <c r="E6454" s="6" t="s">
        <v>2085</v>
      </c>
      <c r="F6454" s="5">
        <f>decoded[[#This Row],[FRT_DEC]]-B6453</f>
        <v>7</v>
      </c>
      <c r="G64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INFO]]))),G6453)</f>
        <v>144</v>
      </c>
    </row>
    <row r="6455" spans="1:7" x14ac:dyDescent="0.25">
      <c r="A6455" s="4" t="s">
        <v>7198</v>
      </c>
      <c r="B6455" s="5">
        <v>335694775241</v>
      </c>
      <c r="C6455" s="4" t="s">
        <v>15302</v>
      </c>
      <c r="D6455" s="4" t="s">
        <v>72</v>
      </c>
      <c r="E6455" s="6" t="s">
        <v>2086</v>
      </c>
      <c r="F6455" s="5">
        <f>decoded[[#This Row],[FRT_DEC]]-B6454</f>
        <v>5</v>
      </c>
      <c r="G64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INFO]]))),G6454)</f>
        <v>144</v>
      </c>
    </row>
    <row r="6456" spans="1:7" x14ac:dyDescent="0.25">
      <c r="A6456" s="4" t="s">
        <v>7199</v>
      </c>
      <c r="B6456" s="5">
        <v>335694775253</v>
      </c>
      <c r="C6456" s="4" t="s">
        <v>15303</v>
      </c>
      <c r="D6456" s="4" t="s">
        <v>7938</v>
      </c>
      <c r="E6456" s="6" t="s">
        <v>8855</v>
      </c>
      <c r="F6456" s="5">
        <f>decoded[[#This Row],[FRT_DEC]]-B6455</f>
        <v>12</v>
      </c>
      <c r="G64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INFO]]))),G6455)</f>
        <v>144</v>
      </c>
    </row>
    <row r="6457" spans="1:7" x14ac:dyDescent="0.25">
      <c r="A6457" s="4" t="s">
        <v>7200</v>
      </c>
      <c r="B6457" s="5">
        <v>335694776533</v>
      </c>
      <c r="C6457" s="4" t="s">
        <v>15304</v>
      </c>
      <c r="D6457" s="4" t="s">
        <v>87</v>
      </c>
      <c r="E6457" s="6" t="s">
        <v>3697</v>
      </c>
      <c r="F6457" s="5">
        <f>decoded[[#This Row],[FRT_DEC]]-B6456</f>
        <v>1280</v>
      </c>
      <c r="G64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INFO]]))),G6456)</f>
        <v>144</v>
      </c>
    </row>
    <row r="6458" spans="1:7" x14ac:dyDescent="0.25">
      <c r="A6458" s="4" t="s">
        <v>7201</v>
      </c>
      <c r="B6458" s="5">
        <v>335694776543</v>
      </c>
      <c r="C6458" s="4" t="s">
        <v>15305</v>
      </c>
      <c r="D6458" s="4" t="s">
        <v>7842</v>
      </c>
      <c r="E6458" s="6" t="s">
        <v>8858</v>
      </c>
      <c r="F6458" s="5">
        <f>decoded[[#This Row],[FRT_DEC]]-B6457</f>
        <v>10</v>
      </c>
      <c r="G64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INFO]]))),G6457)</f>
        <v>144</v>
      </c>
    </row>
    <row r="6459" spans="1:7" x14ac:dyDescent="0.25">
      <c r="A6459" s="4" t="s">
        <v>7202</v>
      </c>
      <c r="B6459" s="5">
        <v>335694776549</v>
      </c>
      <c r="C6459" s="4" t="s">
        <v>15306</v>
      </c>
      <c r="D6459" s="4" t="s">
        <v>213</v>
      </c>
      <c r="E6459" s="6" t="s">
        <v>214</v>
      </c>
      <c r="F6459" s="5">
        <f>decoded[[#This Row],[FRT_DEC]]-B6458</f>
        <v>6</v>
      </c>
      <c r="G64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INFO]]))),G6458)</f>
        <v>144</v>
      </c>
    </row>
    <row r="6460" spans="1:7" x14ac:dyDescent="0.25">
      <c r="A6460" s="4" t="s">
        <v>7203</v>
      </c>
      <c r="B6460" s="5">
        <v>335694776551</v>
      </c>
      <c r="C6460" s="4" t="s">
        <v>15307</v>
      </c>
      <c r="D6460" s="4" t="s">
        <v>216</v>
      </c>
      <c r="E6460" s="6" t="s">
        <v>3970</v>
      </c>
      <c r="F6460" s="5">
        <f>decoded[[#This Row],[FRT_DEC]]-B6459</f>
        <v>2</v>
      </c>
      <c r="G64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INFO]]))),G6459)</f>
        <v>144</v>
      </c>
    </row>
    <row r="6461" spans="1:7" x14ac:dyDescent="0.25">
      <c r="A6461" s="4" t="s">
        <v>7204</v>
      </c>
      <c r="B6461" s="5">
        <v>335694776572</v>
      </c>
      <c r="C6461" s="4" t="s">
        <v>15308</v>
      </c>
      <c r="D6461" s="4" t="s">
        <v>221</v>
      </c>
      <c r="E6461" s="6" t="s">
        <v>222</v>
      </c>
      <c r="F6461" s="5">
        <f>decoded[[#This Row],[FRT_DEC]]-B6460</f>
        <v>21</v>
      </c>
      <c r="G64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INFO]]))),G6460)</f>
        <v>144</v>
      </c>
    </row>
    <row r="6462" spans="1:7" x14ac:dyDescent="0.25">
      <c r="A6462" s="4" t="s">
        <v>7205</v>
      </c>
      <c r="B6462" s="5">
        <v>335694776586</v>
      </c>
      <c r="C6462" s="4" t="s">
        <v>15309</v>
      </c>
      <c r="D6462" s="4" t="s">
        <v>40</v>
      </c>
      <c r="E6462" s="6" t="s">
        <v>41</v>
      </c>
      <c r="F6462" s="5">
        <f>decoded[[#This Row],[FRT_DEC]]-B6461</f>
        <v>14</v>
      </c>
      <c r="G64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INFO]]))),G6461)</f>
        <v>144</v>
      </c>
    </row>
    <row r="6463" spans="1:7" x14ac:dyDescent="0.25">
      <c r="A6463" s="4" t="s">
        <v>7206</v>
      </c>
      <c r="B6463" s="5">
        <v>335694776589</v>
      </c>
      <c r="C6463" s="4" t="s">
        <v>15310</v>
      </c>
      <c r="D6463" s="4" t="s">
        <v>42</v>
      </c>
      <c r="E6463" s="6" t="s">
        <v>15311</v>
      </c>
      <c r="F6463" s="5">
        <f>decoded[[#This Row],[FRT_DEC]]-B6462</f>
        <v>3</v>
      </c>
      <c r="G64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INFO]]))),G6462)</f>
        <v>144</v>
      </c>
    </row>
    <row r="6464" spans="1:7" x14ac:dyDescent="0.25">
      <c r="A6464" s="4" t="s">
        <v>7207</v>
      </c>
      <c r="B6464" s="5">
        <v>335694776618</v>
      </c>
      <c r="C6464" s="4" t="s">
        <v>15312</v>
      </c>
      <c r="D6464" s="4" t="s">
        <v>1099</v>
      </c>
      <c r="E6464" s="6" t="s">
        <v>2087</v>
      </c>
      <c r="F6464" s="5">
        <f>decoded[[#This Row],[FRT_DEC]]-B6463</f>
        <v>29</v>
      </c>
      <c r="G64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INFO]]))),G6463)</f>
        <v>144</v>
      </c>
    </row>
    <row r="6465" spans="1:7" x14ac:dyDescent="0.25">
      <c r="A6465" s="4" t="s">
        <v>7208</v>
      </c>
      <c r="B6465" s="5">
        <v>335694776623</v>
      </c>
      <c r="C6465" s="4" t="s">
        <v>15313</v>
      </c>
      <c r="D6465" s="4" t="s">
        <v>72</v>
      </c>
      <c r="E6465" s="6" t="s">
        <v>2088</v>
      </c>
      <c r="F6465" s="5">
        <f>decoded[[#This Row],[FRT_DEC]]-B6464</f>
        <v>5</v>
      </c>
      <c r="G64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INFO]]))),G6464)</f>
        <v>144</v>
      </c>
    </row>
    <row r="6466" spans="1:7" x14ac:dyDescent="0.25">
      <c r="A6466" s="4" t="s">
        <v>7209</v>
      </c>
      <c r="B6466" s="5">
        <v>335694776627</v>
      </c>
      <c r="C6466" s="4" t="s">
        <v>15314</v>
      </c>
      <c r="D6466" s="4" t="s">
        <v>7938</v>
      </c>
      <c r="E6466" s="6" t="s">
        <v>8868</v>
      </c>
      <c r="F6466" s="5">
        <f>decoded[[#This Row],[FRT_DEC]]-B6465</f>
        <v>4</v>
      </c>
      <c r="G64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INFO]]))),G6465)</f>
        <v>144</v>
      </c>
    </row>
    <row r="6467" spans="1:7" x14ac:dyDescent="0.25">
      <c r="A6467" s="4" t="s">
        <v>7210</v>
      </c>
      <c r="B6467" s="5">
        <v>335694776630</v>
      </c>
      <c r="C6467" s="4" t="s">
        <v>15315</v>
      </c>
      <c r="D6467" s="4" t="s">
        <v>7842</v>
      </c>
      <c r="E6467" s="6" t="s">
        <v>7993</v>
      </c>
      <c r="F6467" s="5">
        <f>decoded[[#This Row],[FRT_DEC]]-B6466</f>
        <v>3</v>
      </c>
      <c r="G64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INFO]]))),G6466)</f>
        <v>144</v>
      </c>
    </row>
    <row r="6468" spans="1:7" x14ac:dyDescent="0.25">
      <c r="A6468" s="4" t="s">
        <v>7211</v>
      </c>
      <c r="B6468" s="5">
        <v>335694776646</v>
      </c>
      <c r="C6468" s="4" t="s">
        <v>15316</v>
      </c>
      <c r="D6468" s="4" t="s">
        <v>1099</v>
      </c>
      <c r="E6468" s="6" t="s">
        <v>2089</v>
      </c>
      <c r="F6468" s="5">
        <f>decoded[[#This Row],[FRT_DEC]]-B6467</f>
        <v>16</v>
      </c>
      <c r="G64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INFO]]))),G6467)</f>
        <v>144</v>
      </c>
    </row>
    <row r="6469" spans="1:7" x14ac:dyDescent="0.25">
      <c r="A6469" s="4" t="s">
        <v>7212</v>
      </c>
      <c r="B6469" s="5">
        <v>335694776649</v>
      </c>
      <c r="C6469" s="4" t="s">
        <v>15317</v>
      </c>
      <c r="D6469" s="4" t="s">
        <v>1099</v>
      </c>
      <c r="E6469" s="6" t="s">
        <v>2089</v>
      </c>
      <c r="F6469" s="5">
        <f>decoded[[#This Row],[FRT_DEC]]-B6468</f>
        <v>3</v>
      </c>
      <c r="G64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INFO]]))),G6468)</f>
        <v>144</v>
      </c>
    </row>
    <row r="6470" spans="1:7" x14ac:dyDescent="0.25">
      <c r="A6470" s="4" t="s">
        <v>7213</v>
      </c>
      <c r="B6470" s="5">
        <v>335694776654</v>
      </c>
      <c r="C6470" s="4" t="s">
        <v>15318</v>
      </c>
      <c r="D6470" s="4" t="s">
        <v>72</v>
      </c>
      <c r="E6470" s="6" t="s">
        <v>2090</v>
      </c>
      <c r="F6470" s="5">
        <f>decoded[[#This Row],[FRT_DEC]]-B6469</f>
        <v>5</v>
      </c>
      <c r="G64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INFO]]))),G6469)</f>
        <v>144</v>
      </c>
    </row>
    <row r="6471" spans="1:7" x14ac:dyDescent="0.25">
      <c r="A6471" s="4" t="s">
        <v>7214</v>
      </c>
      <c r="B6471" s="5">
        <v>335694776659</v>
      </c>
      <c r="C6471" s="4" t="s">
        <v>15319</v>
      </c>
      <c r="D6471" s="4" t="s">
        <v>6</v>
      </c>
      <c r="E6471" s="6" t="s">
        <v>15320</v>
      </c>
      <c r="F6471" s="5">
        <f>decoded[[#This Row],[FRT_DEC]]-B6470</f>
        <v>5</v>
      </c>
      <c r="G64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INFO]]))),G6470)</f>
        <v>145</v>
      </c>
    </row>
    <row r="6472" spans="1:7" x14ac:dyDescent="0.25">
      <c r="A6472" s="4" t="s">
        <v>7215</v>
      </c>
      <c r="B6472" s="5">
        <v>335694776663</v>
      </c>
      <c r="C6472" s="4" t="s">
        <v>15321</v>
      </c>
      <c r="D6472" s="4" t="s">
        <v>72</v>
      </c>
      <c r="E6472" s="6" t="s">
        <v>2091</v>
      </c>
      <c r="F6472" s="5">
        <f>decoded[[#This Row],[FRT_DEC]]-B6471</f>
        <v>4</v>
      </c>
      <c r="G64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INFO]]))),G6471)</f>
        <v>145</v>
      </c>
    </row>
    <row r="6473" spans="1:7" x14ac:dyDescent="0.25">
      <c r="A6473" s="4" t="s">
        <v>7216</v>
      </c>
      <c r="B6473" s="5">
        <v>335694776674</v>
      </c>
      <c r="C6473" s="4" t="s">
        <v>15322</v>
      </c>
      <c r="D6473" s="4" t="s">
        <v>40</v>
      </c>
      <c r="E6473" s="6" t="s">
        <v>2042</v>
      </c>
      <c r="F6473" s="5">
        <f>decoded[[#This Row],[FRT_DEC]]-B6472</f>
        <v>11</v>
      </c>
      <c r="G64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INFO]]))),G6472)</f>
        <v>145</v>
      </c>
    </row>
    <row r="6474" spans="1:7" x14ac:dyDescent="0.25">
      <c r="A6474" s="4" t="s">
        <v>7217</v>
      </c>
      <c r="B6474" s="5">
        <v>335694776677</v>
      </c>
      <c r="C6474" s="4" t="s">
        <v>15323</v>
      </c>
      <c r="D6474" s="4" t="s">
        <v>2043</v>
      </c>
      <c r="E6474" s="6" t="s">
        <v>15324</v>
      </c>
      <c r="F6474" s="5">
        <f>decoded[[#This Row],[FRT_DEC]]-B6473</f>
        <v>3</v>
      </c>
      <c r="G64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INFO]]))),G6473)</f>
        <v>145</v>
      </c>
    </row>
    <row r="6475" spans="1:7" x14ac:dyDescent="0.25">
      <c r="A6475" s="4" t="s">
        <v>7218</v>
      </c>
      <c r="B6475" s="5">
        <v>335694776711</v>
      </c>
      <c r="C6475" s="4" t="s">
        <v>15325</v>
      </c>
      <c r="D6475" s="4" t="s">
        <v>7938</v>
      </c>
      <c r="E6475" s="6" t="s">
        <v>7998</v>
      </c>
      <c r="F6475" s="5">
        <f>decoded[[#This Row],[FRT_DEC]]-B6474</f>
        <v>34</v>
      </c>
      <c r="G64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INFO]]))),G6474)</f>
        <v>145</v>
      </c>
    </row>
    <row r="6476" spans="1:7" x14ac:dyDescent="0.25">
      <c r="A6476" s="4" t="s">
        <v>7219</v>
      </c>
      <c r="B6476" s="5">
        <v>335694777309</v>
      </c>
      <c r="C6476" s="4" t="s">
        <v>15326</v>
      </c>
      <c r="D6476" s="4" t="s">
        <v>7842</v>
      </c>
      <c r="E6476" s="6" t="s">
        <v>7989</v>
      </c>
      <c r="F6476" s="5">
        <f>decoded[[#This Row],[FRT_DEC]]-B6475</f>
        <v>598</v>
      </c>
      <c r="G64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INFO]]))),G6475)</f>
        <v>145</v>
      </c>
    </row>
    <row r="6477" spans="1:7" x14ac:dyDescent="0.25">
      <c r="A6477" s="4" t="s">
        <v>7220</v>
      </c>
      <c r="B6477" s="5">
        <v>335694777316</v>
      </c>
      <c r="C6477" s="4" t="s">
        <v>15327</v>
      </c>
      <c r="D6477" s="4" t="s">
        <v>2044</v>
      </c>
      <c r="E6477" s="6" t="s">
        <v>8882</v>
      </c>
      <c r="F6477" s="5">
        <f>decoded[[#This Row],[FRT_DEC]]-B6476</f>
        <v>7</v>
      </c>
      <c r="G64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INFO]]))),G6476)</f>
        <v>145</v>
      </c>
    </row>
    <row r="6478" spans="1:7" x14ac:dyDescent="0.25">
      <c r="A6478" s="4" t="s">
        <v>7221</v>
      </c>
      <c r="B6478" s="5">
        <v>335694777321</v>
      </c>
      <c r="C6478" s="4" t="s">
        <v>15328</v>
      </c>
      <c r="D6478" s="4" t="s">
        <v>7938</v>
      </c>
      <c r="E6478" s="6" t="s">
        <v>7991</v>
      </c>
      <c r="F6478" s="5">
        <f>decoded[[#This Row],[FRT_DEC]]-B6477</f>
        <v>5</v>
      </c>
      <c r="G64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INFO]]))),G6477)</f>
        <v>145</v>
      </c>
    </row>
    <row r="6479" spans="1:7" x14ac:dyDescent="0.25">
      <c r="A6479" s="4" t="s">
        <v>7222</v>
      </c>
      <c r="B6479" s="5">
        <v>335694777780</v>
      </c>
      <c r="C6479" s="4" t="s">
        <v>15329</v>
      </c>
      <c r="D6479" s="4" t="s">
        <v>43</v>
      </c>
      <c r="E6479" s="6" t="s">
        <v>5856</v>
      </c>
      <c r="F6479" s="5">
        <f>decoded[[#This Row],[FRT_DEC]]-B6478</f>
        <v>459</v>
      </c>
      <c r="G64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INFO]]))),G6478)</f>
        <v>145</v>
      </c>
    </row>
    <row r="6480" spans="1:7" x14ac:dyDescent="0.25">
      <c r="A6480" s="4" t="s">
        <v>7223</v>
      </c>
      <c r="B6480" s="5">
        <v>335694777783</v>
      </c>
      <c r="C6480" s="4" t="s">
        <v>15330</v>
      </c>
      <c r="D6480" s="4" t="s">
        <v>3685</v>
      </c>
      <c r="E6480" s="6" t="s">
        <v>15331</v>
      </c>
      <c r="F6480" s="5">
        <f>decoded[[#This Row],[FRT_DEC]]-B6479</f>
        <v>3</v>
      </c>
      <c r="G64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INFO]]))),G6479)</f>
        <v>145</v>
      </c>
    </row>
    <row r="6481" spans="1:7" x14ac:dyDescent="0.25">
      <c r="A6481" s="4" t="s">
        <v>7224</v>
      </c>
      <c r="B6481" s="5">
        <v>335694777786</v>
      </c>
      <c r="C6481" s="4" t="s">
        <v>15332</v>
      </c>
      <c r="D6481" s="4" t="s">
        <v>3685</v>
      </c>
      <c r="E6481" s="6" t="s">
        <v>7880</v>
      </c>
      <c r="F6481" s="5">
        <f>decoded[[#This Row],[FRT_DEC]]-B6480</f>
        <v>3</v>
      </c>
      <c r="G64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INFO]]))),G6480)</f>
        <v>145</v>
      </c>
    </row>
    <row r="6482" spans="1:7" x14ac:dyDescent="0.25">
      <c r="A6482" s="4" t="s">
        <v>7225</v>
      </c>
      <c r="B6482" s="5">
        <v>335694777814</v>
      </c>
      <c r="C6482" s="4" t="s">
        <v>15333</v>
      </c>
      <c r="D6482" s="4" t="s">
        <v>7842</v>
      </c>
      <c r="E6482" s="6" t="s">
        <v>8889</v>
      </c>
      <c r="F6482" s="5">
        <f>decoded[[#This Row],[FRT_DEC]]-B6481</f>
        <v>28</v>
      </c>
      <c r="G64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INFO]]))),G6481)</f>
        <v>145</v>
      </c>
    </row>
    <row r="6483" spans="1:7" x14ac:dyDescent="0.25">
      <c r="A6483" s="4" t="s">
        <v>7226</v>
      </c>
      <c r="B6483" s="5">
        <v>335694777838</v>
      </c>
      <c r="C6483" s="4" t="s">
        <v>15334</v>
      </c>
      <c r="D6483" s="4" t="s">
        <v>241</v>
      </c>
      <c r="E6483" s="6" t="s">
        <v>1052</v>
      </c>
      <c r="F6483" s="5">
        <f>decoded[[#This Row],[FRT_DEC]]-B6482</f>
        <v>24</v>
      </c>
      <c r="G64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INFO]]))),G6482)</f>
        <v>145</v>
      </c>
    </row>
    <row r="6484" spans="1:7" x14ac:dyDescent="0.25">
      <c r="A6484" s="4" t="s">
        <v>7227</v>
      </c>
      <c r="B6484" s="5">
        <v>335694777840</v>
      </c>
      <c r="C6484" s="4" t="s">
        <v>15335</v>
      </c>
      <c r="D6484" s="4" t="s">
        <v>243</v>
      </c>
      <c r="E6484" s="6" t="s">
        <v>3974</v>
      </c>
      <c r="F6484" s="5">
        <f>decoded[[#This Row],[FRT_DEC]]-B6483</f>
        <v>2</v>
      </c>
      <c r="G64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INFO]]))),G6483)</f>
        <v>145</v>
      </c>
    </row>
    <row r="6485" spans="1:7" x14ac:dyDescent="0.25">
      <c r="A6485" s="4" t="s">
        <v>7228</v>
      </c>
      <c r="B6485" s="5">
        <v>335694777854</v>
      </c>
      <c r="C6485" s="4" t="s">
        <v>15336</v>
      </c>
      <c r="D6485" s="4" t="s">
        <v>2045</v>
      </c>
      <c r="E6485" s="6" t="s">
        <v>8098</v>
      </c>
      <c r="F6485" s="5">
        <f>decoded[[#This Row],[FRT_DEC]]-B6484</f>
        <v>14</v>
      </c>
      <c r="G64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INFO]]))),G6484)</f>
        <v>145</v>
      </c>
    </row>
    <row r="6486" spans="1:7" x14ac:dyDescent="0.25">
      <c r="A6486" s="4" t="s">
        <v>7229</v>
      </c>
      <c r="B6486" s="5">
        <v>335694777857</v>
      </c>
      <c r="C6486" s="4" t="s">
        <v>15337</v>
      </c>
      <c r="D6486" s="4" t="s">
        <v>2045</v>
      </c>
      <c r="E6486" s="6" t="s">
        <v>8894</v>
      </c>
      <c r="F6486" s="5">
        <f>decoded[[#This Row],[FRT_DEC]]-B6485</f>
        <v>3</v>
      </c>
      <c r="G64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INFO]]))),G6485)</f>
        <v>145</v>
      </c>
    </row>
    <row r="6487" spans="1:7" x14ac:dyDescent="0.25">
      <c r="A6487" s="4" t="s">
        <v>7230</v>
      </c>
      <c r="B6487" s="5">
        <v>335694777901</v>
      </c>
      <c r="C6487" s="4" t="s">
        <v>15338</v>
      </c>
      <c r="D6487" s="4" t="s">
        <v>40</v>
      </c>
      <c r="E6487" s="6" t="s">
        <v>44</v>
      </c>
      <c r="F6487" s="5">
        <f>decoded[[#This Row],[FRT_DEC]]-B6486</f>
        <v>44</v>
      </c>
      <c r="G64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INFO]]))),G6486)</f>
        <v>145</v>
      </c>
    </row>
    <row r="6488" spans="1:7" x14ac:dyDescent="0.25">
      <c r="A6488" s="4" t="s">
        <v>7231</v>
      </c>
      <c r="B6488" s="5">
        <v>335694777907</v>
      </c>
      <c r="C6488" s="4" t="s">
        <v>15339</v>
      </c>
      <c r="D6488" s="4" t="s">
        <v>246</v>
      </c>
      <c r="E6488" s="6" t="s">
        <v>15340</v>
      </c>
      <c r="F6488" s="5">
        <f>decoded[[#This Row],[FRT_DEC]]-B6487</f>
        <v>6</v>
      </c>
      <c r="G64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INFO]]))),G6487)</f>
        <v>145</v>
      </c>
    </row>
    <row r="6489" spans="1:7" x14ac:dyDescent="0.25">
      <c r="A6489" s="4" t="s">
        <v>7232</v>
      </c>
      <c r="B6489" s="5">
        <v>335694777914</v>
      </c>
      <c r="C6489" s="4" t="s">
        <v>15341</v>
      </c>
      <c r="D6489" s="4" t="s">
        <v>1099</v>
      </c>
      <c r="E6489" s="6" t="s">
        <v>3699</v>
      </c>
      <c r="F6489" s="5">
        <f>decoded[[#This Row],[FRT_DEC]]-B6488</f>
        <v>7</v>
      </c>
      <c r="G64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INFO]]))),G6488)</f>
        <v>145</v>
      </c>
    </row>
    <row r="6490" spans="1:7" x14ac:dyDescent="0.25">
      <c r="A6490" s="4" t="s">
        <v>7233</v>
      </c>
      <c r="B6490" s="5">
        <v>335694777920</v>
      </c>
      <c r="C6490" s="4" t="s">
        <v>15342</v>
      </c>
      <c r="D6490" s="4" t="s">
        <v>72</v>
      </c>
      <c r="E6490" s="6" t="s">
        <v>2092</v>
      </c>
      <c r="F6490" s="5">
        <f>decoded[[#This Row],[FRT_DEC]]-B6489</f>
        <v>6</v>
      </c>
      <c r="G64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INFO]]))),G6489)</f>
        <v>145</v>
      </c>
    </row>
    <row r="6491" spans="1:7" x14ac:dyDescent="0.25">
      <c r="A6491" s="4" t="s">
        <v>7234</v>
      </c>
      <c r="B6491" s="5">
        <v>335694778253</v>
      </c>
      <c r="C6491" s="4" t="s">
        <v>15343</v>
      </c>
      <c r="D6491" s="4" t="s">
        <v>2045</v>
      </c>
      <c r="E6491" s="6" t="s">
        <v>8894</v>
      </c>
      <c r="F6491" s="5">
        <f>decoded[[#This Row],[FRT_DEC]]-B6490</f>
        <v>333</v>
      </c>
      <c r="G64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INFO]]))),G6490)</f>
        <v>145</v>
      </c>
    </row>
    <row r="6492" spans="1:7" x14ac:dyDescent="0.25">
      <c r="A6492" s="4" t="s">
        <v>7235</v>
      </c>
      <c r="B6492" s="5">
        <v>335694778266</v>
      </c>
      <c r="C6492" s="4" t="s">
        <v>15344</v>
      </c>
      <c r="D6492" s="4" t="s">
        <v>3671</v>
      </c>
      <c r="E6492" s="6" t="s">
        <v>15345</v>
      </c>
      <c r="F6492" s="5">
        <f>decoded[[#This Row],[FRT_DEC]]-B6491</f>
        <v>13</v>
      </c>
      <c r="G64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INFO]]))),G6491)</f>
        <v>145</v>
      </c>
    </row>
    <row r="6493" spans="1:7" x14ac:dyDescent="0.25">
      <c r="A6493" s="4" t="s">
        <v>7236</v>
      </c>
      <c r="B6493" s="5">
        <v>335694778269</v>
      </c>
      <c r="C6493" s="4" t="s">
        <v>15346</v>
      </c>
      <c r="D6493" s="4" t="s">
        <v>3671</v>
      </c>
      <c r="E6493" s="6" t="s">
        <v>7881</v>
      </c>
      <c r="F6493" s="5">
        <f>decoded[[#This Row],[FRT_DEC]]-B6492</f>
        <v>3</v>
      </c>
      <c r="G64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INFO]]))),G6492)</f>
        <v>145</v>
      </c>
    </row>
    <row r="6494" spans="1:7" x14ac:dyDescent="0.25">
      <c r="A6494" s="4" t="s">
        <v>7237</v>
      </c>
      <c r="B6494" s="5">
        <v>335694779372</v>
      </c>
      <c r="C6494" s="4" t="s">
        <v>15347</v>
      </c>
      <c r="D6494" s="4" t="s">
        <v>249</v>
      </c>
      <c r="E6494" s="6" t="s">
        <v>3986</v>
      </c>
      <c r="F6494" s="5">
        <f>decoded[[#This Row],[FRT_DEC]]-B6493</f>
        <v>1103</v>
      </c>
      <c r="G64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INFO]]))),G6493)</f>
        <v>145</v>
      </c>
    </row>
    <row r="6495" spans="1:7" x14ac:dyDescent="0.25">
      <c r="A6495" s="4" t="s">
        <v>7238</v>
      </c>
      <c r="B6495" s="5">
        <v>335694779376</v>
      </c>
      <c r="C6495" s="4" t="s">
        <v>15348</v>
      </c>
      <c r="D6495" s="4" t="s">
        <v>7938</v>
      </c>
      <c r="E6495" s="6" t="s">
        <v>8906</v>
      </c>
      <c r="F6495" s="5">
        <f>decoded[[#This Row],[FRT_DEC]]-B6494</f>
        <v>4</v>
      </c>
      <c r="G64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INFO]]))),G6494)</f>
        <v>145</v>
      </c>
    </row>
    <row r="6496" spans="1:7" x14ac:dyDescent="0.25">
      <c r="A6496" s="4" t="s">
        <v>7239</v>
      </c>
      <c r="B6496" s="5">
        <v>335694791688</v>
      </c>
      <c r="C6496" s="4" t="s">
        <v>15349</v>
      </c>
      <c r="D6496" s="4" t="s">
        <v>7842</v>
      </c>
      <c r="E6496" s="6" t="s">
        <v>7945</v>
      </c>
      <c r="F6496" s="5">
        <f>decoded[[#This Row],[FRT_DEC]]-B6495</f>
        <v>12312</v>
      </c>
      <c r="G64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INFO]]))),G6495)</f>
        <v>145</v>
      </c>
    </row>
    <row r="6497" spans="1:7" x14ac:dyDescent="0.25">
      <c r="A6497" s="4" t="s">
        <v>7240</v>
      </c>
      <c r="B6497" s="5">
        <v>335694791694</v>
      </c>
      <c r="C6497" s="4" t="s">
        <v>15350</v>
      </c>
      <c r="D6497" s="4" t="s">
        <v>7938</v>
      </c>
      <c r="E6497" s="6" t="s">
        <v>7947</v>
      </c>
      <c r="F6497" s="5">
        <f>decoded[[#This Row],[FRT_DEC]]-B6496</f>
        <v>6</v>
      </c>
      <c r="G64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INFO]]))),G6496)</f>
        <v>145</v>
      </c>
    </row>
    <row r="6498" spans="1:7" x14ac:dyDescent="0.25">
      <c r="A6498" s="4" t="s">
        <v>7241</v>
      </c>
      <c r="B6498" s="5">
        <v>335694821864</v>
      </c>
      <c r="C6498" s="4" t="s">
        <v>15351</v>
      </c>
      <c r="D6498" s="4" t="s">
        <v>5</v>
      </c>
      <c r="E6498" s="6" t="s">
        <v>15352</v>
      </c>
      <c r="F6498" s="5">
        <f>decoded[[#This Row],[FRT_DEC]]-B6497</f>
        <v>30170</v>
      </c>
      <c r="G64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INFO]]))),G6497)</f>
        <v>145</v>
      </c>
    </row>
    <row r="6499" spans="1:7" x14ac:dyDescent="0.25">
      <c r="A6499" s="4" t="s">
        <v>7242</v>
      </c>
      <c r="B6499" s="5">
        <v>335694821868</v>
      </c>
      <c r="C6499" s="4" t="s">
        <v>15353</v>
      </c>
      <c r="D6499" s="4" t="s">
        <v>5</v>
      </c>
      <c r="E6499" s="6" t="s">
        <v>7877</v>
      </c>
      <c r="F6499" s="5">
        <f>decoded[[#This Row],[FRT_DEC]]-B6498</f>
        <v>4</v>
      </c>
      <c r="G64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INFO]]))),G6498)</f>
        <v>145</v>
      </c>
    </row>
    <row r="6500" spans="1:7" x14ac:dyDescent="0.25">
      <c r="A6500" s="4" t="s">
        <v>7243</v>
      </c>
      <c r="B6500" s="5">
        <v>335694821871</v>
      </c>
      <c r="C6500" s="4" t="s">
        <v>15354</v>
      </c>
      <c r="D6500" s="4" t="s">
        <v>3686</v>
      </c>
      <c r="E6500" s="6" t="s">
        <v>15355</v>
      </c>
      <c r="F6500" s="5">
        <f>decoded[[#This Row],[FRT_DEC]]-B6499</f>
        <v>3</v>
      </c>
      <c r="G65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INFO]]))),G6499)</f>
        <v>145</v>
      </c>
    </row>
    <row r="6501" spans="1:7" x14ac:dyDescent="0.25">
      <c r="A6501" s="4" t="s">
        <v>7244</v>
      </c>
      <c r="B6501" s="5">
        <v>335694821873</v>
      </c>
      <c r="C6501" s="4" t="s">
        <v>15356</v>
      </c>
      <c r="D6501" s="4" t="s">
        <v>3686</v>
      </c>
      <c r="E6501" s="6" t="s">
        <v>7878</v>
      </c>
      <c r="F6501" s="5">
        <f>decoded[[#This Row],[FRT_DEC]]-B6500</f>
        <v>2</v>
      </c>
      <c r="G65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INFO]]))),G6500)</f>
        <v>145</v>
      </c>
    </row>
    <row r="6502" spans="1:7" x14ac:dyDescent="0.25">
      <c r="A6502" s="4" t="s">
        <v>7245</v>
      </c>
      <c r="B6502" s="5">
        <v>335694821882</v>
      </c>
      <c r="C6502" s="4" t="s">
        <v>15357</v>
      </c>
      <c r="D6502" s="4" t="s">
        <v>7842</v>
      </c>
      <c r="E6502" s="6" t="s">
        <v>8006</v>
      </c>
      <c r="F6502" s="5">
        <f>decoded[[#This Row],[FRT_DEC]]-B6501</f>
        <v>9</v>
      </c>
      <c r="G65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INFO]]))),G6501)</f>
        <v>145</v>
      </c>
    </row>
    <row r="6503" spans="1:7" ht="30" x14ac:dyDescent="0.25">
      <c r="A6503" s="4" t="s">
        <v>7246</v>
      </c>
      <c r="B6503" s="5">
        <v>335694821893</v>
      </c>
      <c r="C6503" s="4" t="s">
        <v>15358</v>
      </c>
      <c r="D6503" s="4" t="s">
        <v>241</v>
      </c>
      <c r="E6503" s="6" t="s">
        <v>3997</v>
      </c>
      <c r="F6503" s="5">
        <f>decoded[[#This Row],[FRT_DEC]]-B6502</f>
        <v>11</v>
      </c>
      <c r="G65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INFO]]))),G6502)</f>
        <v>145</v>
      </c>
    </row>
    <row r="6504" spans="1:7" x14ac:dyDescent="0.25">
      <c r="A6504" s="4" t="s">
        <v>7247</v>
      </c>
      <c r="B6504" s="5">
        <v>335694821895</v>
      </c>
      <c r="C6504" s="4" t="s">
        <v>15359</v>
      </c>
      <c r="D6504" s="4" t="s">
        <v>243</v>
      </c>
      <c r="E6504" s="6" t="s">
        <v>3974</v>
      </c>
      <c r="F6504" s="5">
        <f>decoded[[#This Row],[FRT_DEC]]-B6503</f>
        <v>2</v>
      </c>
      <c r="G65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INFO]]))),G6503)</f>
        <v>145</v>
      </c>
    </row>
    <row r="6505" spans="1:7" x14ac:dyDescent="0.25">
      <c r="A6505" s="4" t="s">
        <v>7248</v>
      </c>
      <c r="B6505" s="5">
        <v>335694821900</v>
      </c>
      <c r="C6505" s="4" t="s">
        <v>15360</v>
      </c>
      <c r="D6505" s="4" t="s">
        <v>1099</v>
      </c>
      <c r="E6505" s="6" t="s">
        <v>2093</v>
      </c>
      <c r="F6505" s="5">
        <f>decoded[[#This Row],[FRT_DEC]]-B6504</f>
        <v>5</v>
      </c>
      <c r="G65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INFO]]))),G6504)</f>
        <v>145</v>
      </c>
    </row>
    <row r="6506" spans="1:7" x14ac:dyDescent="0.25">
      <c r="A6506" s="4" t="s">
        <v>7249</v>
      </c>
      <c r="B6506" s="5">
        <v>335694821907</v>
      </c>
      <c r="C6506" s="4" t="s">
        <v>15361</v>
      </c>
      <c r="D6506" s="4" t="s">
        <v>72</v>
      </c>
      <c r="E6506" s="6" t="s">
        <v>2094</v>
      </c>
      <c r="F6506" s="5">
        <f>decoded[[#This Row],[FRT_DEC]]-B6505</f>
        <v>7</v>
      </c>
      <c r="G65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INFO]]))),G6505)</f>
        <v>145</v>
      </c>
    </row>
    <row r="6507" spans="1:7" x14ac:dyDescent="0.25">
      <c r="A6507" s="4" t="s">
        <v>7250</v>
      </c>
      <c r="B6507" s="5">
        <v>335694821910</v>
      </c>
      <c r="C6507" s="4" t="s">
        <v>15362</v>
      </c>
      <c r="D6507" s="4" t="s">
        <v>72</v>
      </c>
      <c r="E6507" s="6" t="s">
        <v>2095</v>
      </c>
      <c r="F6507" s="5">
        <f>decoded[[#This Row],[FRT_DEC]]-B6506</f>
        <v>3</v>
      </c>
      <c r="G65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INFO]]))),G6506)</f>
        <v>145</v>
      </c>
    </row>
    <row r="6508" spans="1:7" x14ac:dyDescent="0.25">
      <c r="A6508" s="4" t="s">
        <v>7251</v>
      </c>
      <c r="B6508" s="5">
        <v>335694821921</v>
      </c>
      <c r="C6508" s="4" t="s">
        <v>15363</v>
      </c>
      <c r="D6508" s="4" t="s">
        <v>246</v>
      </c>
      <c r="E6508" s="6" t="s">
        <v>15364</v>
      </c>
      <c r="F6508" s="5">
        <f>decoded[[#This Row],[FRT_DEC]]-B6507</f>
        <v>11</v>
      </c>
      <c r="G65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INFO]]))),G6507)</f>
        <v>145</v>
      </c>
    </row>
    <row r="6509" spans="1:7" x14ac:dyDescent="0.25">
      <c r="A6509" s="4" t="s">
        <v>7252</v>
      </c>
      <c r="B6509" s="5">
        <v>335694821926</v>
      </c>
      <c r="C6509" s="4" t="s">
        <v>15365</v>
      </c>
      <c r="D6509" s="4" t="s">
        <v>7938</v>
      </c>
      <c r="E6509" s="6" t="s">
        <v>8012</v>
      </c>
      <c r="F6509" s="5">
        <f>decoded[[#This Row],[FRT_DEC]]-B6508</f>
        <v>5</v>
      </c>
      <c r="G65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INFO]]))),G6508)</f>
        <v>145</v>
      </c>
    </row>
    <row r="6510" spans="1:7" x14ac:dyDescent="0.25">
      <c r="A6510" s="4" t="s">
        <v>7253</v>
      </c>
      <c r="B6510" s="5">
        <v>335694822350</v>
      </c>
      <c r="C6510" s="4" t="s">
        <v>15366</v>
      </c>
      <c r="D6510" s="4" t="s">
        <v>7842</v>
      </c>
      <c r="E6510" s="6" t="s">
        <v>8130</v>
      </c>
      <c r="F6510" s="5">
        <f>decoded[[#This Row],[FRT_DEC]]-B6509</f>
        <v>424</v>
      </c>
      <c r="G65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INFO]]))),G6509)</f>
        <v>145</v>
      </c>
    </row>
    <row r="6511" spans="1:7" x14ac:dyDescent="0.25">
      <c r="A6511" s="4" t="s">
        <v>7254</v>
      </c>
      <c r="B6511" s="5">
        <v>335694822357</v>
      </c>
      <c r="C6511" s="4" t="s">
        <v>15367</v>
      </c>
      <c r="D6511" s="4" t="s">
        <v>1099</v>
      </c>
      <c r="E6511" s="6" t="s">
        <v>2096</v>
      </c>
      <c r="F6511" s="5">
        <f>decoded[[#This Row],[FRT_DEC]]-B6510</f>
        <v>7</v>
      </c>
      <c r="G65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INFO]]))),G6510)</f>
        <v>145</v>
      </c>
    </row>
    <row r="6512" spans="1:7" x14ac:dyDescent="0.25">
      <c r="A6512" s="4" t="s">
        <v>7255</v>
      </c>
      <c r="B6512" s="5">
        <v>335694822362</v>
      </c>
      <c r="C6512" s="4" t="s">
        <v>15368</v>
      </c>
      <c r="D6512" s="4" t="s">
        <v>72</v>
      </c>
      <c r="E6512" s="6" t="s">
        <v>2097</v>
      </c>
      <c r="F6512" s="5">
        <f>decoded[[#This Row],[FRT_DEC]]-B6511</f>
        <v>5</v>
      </c>
      <c r="G65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INFO]]))),G6511)</f>
        <v>145</v>
      </c>
    </row>
    <row r="6513" spans="1:7" x14ac:dyDescent="0.25">
      <c r="A6513" s="4" t="s">
        <v>7256</v>
      </c>
      <c r="B6513" s="5">
        <v>335694822375</v>
      </c>
      <c r="C6513" s="4" t="s">
        <v>15369</v>
      </c>
      <c r="D6513" s="4" t="s">
        <v>3672</v>
      </c>
      <c r="E6513" s="6" t="s">
        <v>3987</v>
      </c>
      <c r="F6513" s="5">
        <f>decoded[[#This Row],[FRT_DEC]]-B6512</f>
        <v>13</v>
      </c>
      <c r="G65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INFO]]))),G6512)</f>
        <v>145</v>
      </c>
    </row>
    <row r="6514" spans="1:7" x14ac:dyDescent="0.25">
      <c r="A6514" s="4" t="s">
        <v>7257</v>
      </c>
      <c r="B6514" s="5">
        <v>335694822528</v>
      </c>
      <c r="C6514" s="4" t="s">
        <v>15370</v>
      </c>
      <c r="D6514" s="4" t="s">
        <v>262</v>
      </c>
      <c r="E6514" s="6" t="s">
        <v>3988</v>
      </c>
      <c r="F6514" s="5">
        <f>decoded[[#This Row],[FRT_DEC]]-B6513</f>
        <v>153</v>
      </c>
      <c r="G65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INFO]]))),G6513)</f>
        <v>145</v>
      </c>
    </row>
    <row r="6515" spans="1:7" x14ac:dyDescent="0.25">
      <c r="A6515" s="4" t="s">
        <v>7258</v>
      </c>
      <c r="B6515" s="5">
        <v>335694822533</v>
      </c>
      <c r="C6515" s="4" t="s">
        <v>15371</v>
      </c>
      <c r="D6515" s="4" t="s">
        <v>7938</v>
      </c>
      <c r="E6515" s="6" t="s">
        <v>8136</v>
      </c>
      <c r="F6515" s="5">
        <f>decoded[[#This Row],[FRT_DEC]]-B6514</f>
        <v>5</v>
      </c>
      <c r="G65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INFO]]))),G6514)</f>
        <v>145</v>
      </c>
    </row>
    <row r="6516" spans="1:7" x14ac:dyDescent="0.25">
      <c r="A6516" s="4" t="s">
        <v>7259</v>
      </c>
      <c r="B6516" s="5">
        <v>335694824057</v>
      </c>
      <c r="C6516" s="4" t="s">
        <v>15372</v>
      </c>
      <c r="D6516" s="4" t="s">
        <v>84</v>
      </c>
      <c r="E6516" s="6" t="s">
        <v>7928</v>
      </c>
      <c r="F6516" s="5">
        <f>decoded[[#This Row],[FRT_DEC]]-B6515</f>
        <v>1524</v>
      </c>
      <c r="G65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INFO]]))),G6515)</f>
        <v>145</v>
      </c>
    </row>
    <row r="6517" spans="1:7" x14ac:dyDescent="0.25">
      <c r="A6517" s="4" t="s">
        <v>7260</v>
      </c>
      <c r="B6517" s="5">
        <v>335694824059</v>
      </c>
      <c r="C6517" s="4" t="s">
        <v>15373</v>
      </c>
      <c r="D6517" s="4" t="s">
        <v>3684</v>
      </c>
      <c r="E6517" s="6" t="s">
        <v>15374</v>
      </c>
      <c r="F6517" s="5">
        <f>decoded[[#This Row],[FRT_DEC]]-B6516</f>
        <v>2</v>
      </c>
      <c r="G65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INFO]]))),G6516)</f>
        <v>145</v>
      </c>
    </row>
    <row r="6518" spans="1:7" x14ac:dyDescent="0.25">
      <c r="A6518" s="4" t="s">
        <v>7261</v>
      </c>
      <c r="B6518" s="5">
        <v>335694824066</v>
      </c>
      <c r="C6518" s="4" t="s">
        <v>15375</v>
      </c>
      <c r="D6518" s="4" t="s">
        <v>3684</v>
      </c>
      <c r="E6518" s="6" t="s">
        <v>7879</v>
      </c>
      <c r="F6518" s="5">
        <f>decoded[[#This Row],[FRT_DEC]]-B6517</f>
        <v>7</v>
      </c>
      <c r="G65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INFO]]))),G6517)</f>
        <v>145</v>
      </c>
    </row>
    <row r="6519" spans="1:7" x14ac:dyDescent="0.25">
      <c r="A6519" s="4" t="s">
        <v>7262</v>
      </c>
      <c r="B6519" s="5">
        <v>335694824086</v>
      </c>
      <c r="C6519" s="4" t="s">
        <v>15376</v>
      </c>
      <c r="D6519" s="4" t="s">
        <v>85</v>
      </c>
      <c r="E6519" s="6" t="s">
        <v>263</v>
      </c>
      <c r="F6519" s="5">
        <f>decoded[[#This Row],[FRT_DEC]]-B6518</f>
        <v>20</v>
      </c>
      <c r="G65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INFO]]))),G6518)</f>
        <v>145</v>
      </c>
    </row>
    <row r="6520" spans="1:7" x14ac:dyDescent="0.25">
      <c r="A6520" s="4" t="s">
        <v>7263</v>
      </c>
      <c r="B6520" s="5">
        <v>335694824225</v>
      </c>
      <c r="C6520" s="4" t="s">
        <v>15377</v>
      </c>
      <c r="D6520" s="4" t="s">
        <v>87</v>
      </c>
      <c r="E6520" s="6" t="s">
        <v>3695</v>
      </c>
      <c r="F6520" s="5">
        <f>decoded[[#This Row],[FRT_DEC]]-B6519</f>
        <v>139</v>
      </c>
      <c r="G65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INFO]]))),G6519)</f>
        <v>145</v>
      </c>
    </row>
    <row r="6521" spans="1:7" x14ac:dyDescent="0.25">
      <c r="A6521" s="4" t="s">
        <v>7264</v>
      </c>
      <c r="B6521" s="5">
        <v>335694824607</v>
      </c>
      <c r="C6521" s="4" t="s">
        <v>15378</v>
      </c>
      <c r="D6521" s="4" t="s">
        <v>7842</v>
      </c>
      <c r="E6521" s="6" t="s">
        <v>7845</v>
      </c>
      <c r="F6521" s="5">
        <f>decoded[[#This Row],[FRT_DEC]]-B6520</f>
        <v>382</v>
      </c>
      <c r="G65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INFO]]))),G6520)</f>
        <v>145</v>
      </c>
    </row>
    <row r="6522" spans="1:7" x14ac:dyDescent="0.25">
      <c r="A6522" s="4" t="s">
        <v>7265</v>
      </c>
      <c r="B6522" s="5">
        <v>335694824677</v>
      </c>
      <c r="C6522" s="4" t="s">
        <v>15379</v>
      </c>
      <c r="D6522" s="4" t="s">
        <v>7938</v>
      </c>
      <c r="E6522" s="6" t="s">
        <v>8149</v>
      </c>
      <c r="F6522" s="5">
        <f>decoded[[#This Row],[FRT_DEC]]-B6521</f>
        <v>70</v>
      </c>
      <c r="G65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INFO]]))),G6521)</f>
        <v>145</v>
      </c>
    </row>
    <row r="6523" spans="1:7" x14ac:dyDescent="0.25">
      <c r="A6523" s="4" t="s">
        <v>7266</v>
      </c>
      <c r="B6523" s="5">
        <v>335694824680</v>
      </c>
      <c r="C6523" s="4" t="s">
        <v>15380</v>
      </c>
      <c r="D6523" s="4" t="s">
        <v>7842</v>
      </c>
      <c r="E6523" s="6" t="s">
        <v>9929</v>
      </c>
      <c r="F6523" s="5">
        <f>decoded[[#This Row],[FRT_DEC]]-B6522</f>
        <v>3</v>
      </c>
      <c r="G65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INFO]]))),G6522)</f>
        <v>145</v>
      </c>
    </row>
    <row r="6524" spans="1:7" x14ac:dyDescent="0.25">
      <c r="A6524" s="4" t="s">
        <v>7267</v>
      </c>
      <c r="B6524" s="5">
        <v>335694824691</v>
      </c>
      <c r="C6524" s="4" t="s">
        <v>15381</v>
      </c>
      <c r="D6524" s="4" t="s">
        <v>1099</v>
      </c>
      <c r="E6524" s="6" t="s">
        <v>2098</v>
      </c>
      <c r="F6524" s="5">
        <f>decoded[[#This Row],[FRT_DEC]]-B6523</f>
        <v>11</v>
      </c>
      <c r="G65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INFO]]))),G6523)</f>
        <v>145</v>
      </c>
    </row>
    <row r="6525" spans="1:7" x14ac:dyDescent="0.25">
      <c r="A6525" s="4" t="s">
        <v>7268</v>
      </c>
      <c r="B6525" s="5">
        <v>335694824734</v>
      </c>
      <c r="C6525" s="4" t="s">
        <v>15382</v>
      </c>
      <c r="D6525" s="4" t="s">
        <v>72</v>
      </c>
      <c r="E6525" s="6" t="s">
        <v>2099</v>
      </c>
      <c r="F6525" s="5">
        <f>decoded[[#This Row],[FRT_DEC]]-B6524</f>
        <v>43</v>
      </c>
      <c r="G65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INFO]]))),G6524)</f>
        <v>145</v>
      </c>
    </row>
    <row r="6526" spans="1:7" x14ac:dyDescent="0.25">
      <c r="A6526" s="4" t="s">
        <v>7269</v>
      </c>
      <c r="B6526" s="5">
        <v>335694824817</v>
      </c>
      <c r="C6526" s="4" t="s">
        <v>15383</v>
      </c>
      <c r="D6526" s="4" t="s">
        <v>1099</v>
      </c>
      <c r="E6526" s="6" t="s">
        <v>2100</v>
      </c>
      <c r="F6526" s="5">
        <f>decoded[[#This Row],[FRT_DEC]]-B6525</f>
        <v>83</v>
      </c>
      <c r="G65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INFO]]))),G6525)</f>
        <v>145</v>
      </c>
    </row>
    <row r="6527" spans="1:7" x14ac:dyDescent="0.25">
      <c r="A6527" s="4" t="s">
        <v>7270</v>
      </c>
      <c r="B6527" s="5">
        <v>335694824848</v>
      </c>
      <c r="C6527" s="4" t="s">
        <v>15384</v>
      </c>
      <c r="D6527" s="4" t="s">
        <v>72</v>
      </c>
      <c r="E6527" s="6" t="s">
        <v>2101</v>
      </c>
      <c r="F6527" s="5">
        <f>decoded[[#This Row],[FRT_DEC]]-B6526</f>
        <v>31</v>
      </c>
      <c r="G65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INFO]]))),G6526)</f>
        <v>145</v>
      </c>
    </row>
    <row r="6528" spans="1:7" x14ac:dyDescent="0.25">
      <c r="A6528" s="4" t="s">
        <v>7271</v>
      </c>
      <c r="B6528" s="5">
        <v>335694824945</v>
      </c>
      <c r="C6528" s="4" t="s">
        <v>15385</v>
      </c>
      <c r="D6528" s="4" t="s">
        <v>1099</v>
      </c>
      <c r="E6528" s="6" t="s">
        <v>2102</v>
      </c>
      <c r="F6528" s="5">
        <f>decoded[[#This Row],[FRT_DEC]]-B6527</f>
        <v>97</v>
      </c>
      <c r="G65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INFO]]))),G6527)</f>
        <v>145</v>
      </c>
    </row>
    <row r="6529" spans="1:7" x14ac:dyDescent="0.25">
      <c r="A6529" s="4" t="s">
        <v>7272</v>
      </c>
      <c r="B6529" s="5">
        <v>335694824974</v>
      </c>
      <c r="C6529" s="4" t="s">
        <v>15386</v>
      </c>
      <c r="D6529" s="4" t="s">
        <v>72</v>
      </c>
      <c r="E6529" s="6" t="s">
        <v>2103</v>
      </c>
      <c r="F6529" s="5">
        <f>decoded[[#This Row],[FRT_DEC]]-B6528</f>
        <v>29</v>
      </c>
      <c r="G65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INFO]]))),G6528)</f>
        <v>145</v>
      </c>
    </row>
    <row r="6530" spans="1:7" x14ac:dyDescent="0.25">
      <c r="A6530" s="4" t="s">
        <v>7273</v>
      </c>
      <c r="B6530" s="5">
        <v>335694824978</v>
      </c>
      <c r="C6530" s="4" t="s">
        <v>15387</v>
      </c>
      <c r="D6530" s="4" t="s">
        <v>264</v>
      </c>
      <c r="E6530" s="6" t="s">
        <v>15388</v>
      </c>
      <c r="F6530" s="5">
        <f>decoded[[#This Row],[FRT_DEC]]-B6529</f>
        <v>4</v>
      </c>
      <c r="G65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INFO]]))),G6529)</f>
        <v>145</v>
      </c>
    </row>
    <row r="6531" spans="1:7" x14ac:dyDescent="0.25">
      <c r="A6531" s="4" t="s">
        <v>7274</v>
      </c>
      <c r="B6531" s="5">
        <v>335694825056</v>
      </c>
      <c r="C6531" s="4" t="s">
        <v>15389</v>
      </c>
      <c r="D6531" s="4" t="s">
        <v>40</v>
      </c>
      <c r="E6531" s="6" t="s">
        <v>328</v>
      </c>
      <c r="F6531" s="5">
        <f>decoded[[#This Row],[FRT_DEC]]-B6530</f>
        <v>78</v>
      </c>
      <c r="G65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INFO]]))),G6530)</f>
        <v>145</v>
      </c>
    </row>
    <row r="6532" spans="1:7" x14ac:dyDescent="0.25">
      <c r="A6532" s="4" t="s">
        <v>7275</v>
      </c>
      <c r="B6532" s="5">
        <v>335694825059</v>
      </c>
      <c r="C6532" s="4" t="s">
        <v>15390</v>
      </c>
      <c r="D6532" s="4" t="s">
        <v>330</v>
      </c>
      <c r="E6532" s="6" t="s">
        <v>15391</v>
      </c>
      <c r="F6532" s="5">
        <f>decoded[[#This Row],[FRT_DEC]]-B6531</f>
        <v>3</v>
      </c>
      <c r="G65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INFO]]))),G6531)</f>
        <v>145</v>
      </c>
    </row>
    <row r="6533" spans="1:7" x14ac:dyDescent="0.25">
      <c r="A6533" s="4" t="s">
        <v>7276</v>
      </c>
      <c r="B6533" s="5">
        <v>335694825071</v>
      </c>
      <c r="C6533" s="4" t="s">
        <v>15392</v>
      </c>
      <c r="D6533" s="4" t="s">
        <v>40</v>
      </c>
      <c r="E6533" s="6" t="s">
        <v>2042</v>
      </c>
      <c r="F6533" s="5">
        <f>decoded[[#This Row],[FRT_DEC]]-B6532</f>
        <v>12</v>
      </c>
      <c r="G65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INFO]]))),G6532)</f>
        <v>145</v>
      </c>
    </row>
    <row r="6534" spans="1:7" x14ac:dyDescent="0.25">
      <c r="A6534" s="4" t="s">
        <v>7277</v>
      </c>
      <c r="B6534" s="5">
        <v>335694825114</v>
      </c>
      <c r="C6534" s="4" t="s">
        <v>15393</v>
      </c>
      <c r="D6534" s="4" t="s">
        <v>2043</v>
      </c>
      <c r="E6534" s="6" t="s">
        <v>15324</v>
      </c>
      <c r="F6534" s="5">
        <f>decoded[[#This Row],[FRT_DEC]]-B6533</f>
        <v>43</v>
      </c>
      <c r="G65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INFO]]))),G6533)</f>
        <v>145</v>
      </c>
    </row>
    <row r="6535" spans="1:7" x14ac:dyDescent="0.25">
      <c r="A6535" s="4" t="s">
        <v>7278</v>
      </c>
      <c r="B6535" s="5">
        <v>335694825153</v>
      </c>
      <c r="C6535" s="4" t="s">
        <v>15394</v>
      </c>
      <c r="D6535" s="4" t="s">
        <v>7938</v>
      </c>
      <c r="E6535" s="6" t="s">
        <v>8952</v>
      </c>
      <c r="F6535" s="5">
        <f>decoded[[#This Row],[FRT_DEC]]-B6534</f>
        <v>39</v>
      </c>
      <c r="G65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INFO]]))),G6534)</f>
        <v>145</v>
      </c>
    </row>
    <row r="6536" spans="1:7" x14ac:dyDescent="0.25">
      <c r="A6536" s="4" t="s">
        <v>7279</v>
      </c>
      <c r="B6536" s="5">
        <v>335694825785</v>
      </c>
      <c r="C6536" s="4" t="s">
        <v>15395</v>
      </c>
      <c r="D6536" s="4" t="s">
        <v>7842</v>
      </c>
      <c r="E6536" s="6" t="s">
        <v>7989</v>
      </c>
      <c r="F6536" s="5">
        <f>decoded[[#This Row],[FRT_DEC]]-B6535</f>
        <v>632</v>
      </c>
      <c r="G65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INFO]]))),G6535)</f>
        <v>145</v>
      </c>
    </row>
    <row r="6537" spans="1:7" x14ac:dyDescent="0.25">
      <c r="A6537" s="4" t="s">
        <v>7280</v>
      </c>
      <c r="B6537" s="5">
        <v>335694825856</v>
      </c>
      <c r="C6537" s="4" t="s">
        <v>15396</v>
      </c>
      <c r="D6537" s="4" t="s">
        <v>2044</v>
      </c>
      <c r="E6537" s="6" t="s">
        <v>8882</v>
      </c>
      <c r="F6537" s="5">
        <f>decoded[[#This Row],[FRT_DEC]]-B6536</f>
        <v>71</v>
      </c>
      <c r="G65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INFO]]))),G6536)</f>
        <v>145</v>
      </c>
    </row>
    <row r="6538" spans="1:7" x14ac:dyDescent="0.25">
      <c r="A6538" s="4" t="s">
        <v>7281</v>
      </c>
      <c r="B6538" s="5">
        <v>335694825859</v>
      </c>
      <c r="C6538" s="4" t="s">
        <v>15397</v>
      </c>
      <c r="D6538" s="4" t="s">
        <v>7938</v>
      </c>
      <c r="E6538" s="6" t="s">
        <v>7991</v>
      </c>
      <c r="F6538" s="5">
        <f>decoded[[#This Row],[FRT_DEC]]-B6537</f>
        <v>3</v>
      </c>
      <c r="G65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INFO]]))),G6537)</f>
        <v>145</v>
      </c>
    </row>
    <row r="6539" spans="1:7" x14ac:dyDescent="0.25">
      <c r="A6539" s="4" t="s">
        <v>7282</v>
      </c>
      <c r="B6539" s="5">
        <v>335694827614</v>
      </c>
      <c r="C6539" s="4" t="s">
        <v>15398</v>
      </c>
      <c r="D6539" s="4" t="s">
        <v>43</v>
      </c>
      <c r="E6539" s="6" t="s">
        <v>3938</v>
      </c>
      <c r="F6539" s="5">
        <f>decoded[[#This Row],[FRT_DEC]]-B6538</f>
        <v>1755</v>
      </c>
      <c r="G65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INFO]]))),G6538)</f>
        <v>145</v>
      </c>
    </row>
    <row r="6540" spans="1:7" x14ac:dyDescent="0.25">
      <c r="A6540" s="4" t="s">
        <v>7283</v>
      </c>
      <c r="B6540" s="5">
        <v>335694827617</v>
      </c>
      <c r="C6540" s="4" t="s">
        <v>15399</v>
      </c>
      <c r="D6540" s="4" t="s">
        <v>3685</v>
      </c>
      <c r="E6540" s="6" t="s">
        <v>15400</v>
      </c>
      <c r="F6540" s="5">
        <f>decoded[[#This Row],[FRT_DEC]]-B6539</f>
        <v>3</v>
      </c>
      <c r="G65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INFO]]))),G6539)</f>
        <v>145</v>
      </c>
    </row>
    <row r="6541" spans="1:7" x14ac:dyDescent="0.25">
      <c r="A6541" s="4" t="s">
        <v>7284</v>
      </c>
      <c r="B6541" s="5">
        <v>335694827621</v>
      </c>
      <c r="C6541" s="4" t="s">
        <v>15401</v>
      </c>
      <c r="D6541" s="4" t="s">
        <v>3685</v>
      </c>
      <c r="E6541" s="6" t="s">
        <v>7880</v>
      </c>
      <c r="F6541" s="5">
        <f>decoded[[#This Row],[FRT_DEC]]-B6540</f>
        <v>4</v>
      </c>
      <c r="G65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INFO]]))),G6540)</f>
        <v>145</v>
      </c>
    </row>
    <row r="6542" spans="1:7" x14ac:dyDescent="0.25">
      <c r="A6542" s="4" t="s">
        <v>7285</v>
      </c>
      <c r="B6542" s="5">
        <v>335694827645</v>
      </c>
      <c r="C6542" s="4" t="s">
        <v>15402</v>
      </c>
      <c r="D6542" s="4" t="s">
        <v>7842</v>
      </c>
      <c r="E6542" s="6" t="s">
        <v>8889</v>
      </c>
      <c r="F6542" s="5">
        <f>decoded[[#This Row],[FRT_DEC]]-B6541</f>
        <v>24</v>
      </c>
      <c r="G65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INFO]]))),G6541)</f>
        <v>145</v>
      </c>
    </row>
    <row r="6543" spans="1:7" ht="30" x14ac:dyDescent="0.25">
      <c r="A6543" s="4" t="s">
        <v>7286</v>
      </c>
      <c r="B6543" s="5">
        <v>335694827659</v>
      </c>
      <c r="C6543" s="4" t="s">
        <v>15403</v>
      </c>
      <c r="D6543" s="4" t="s">
        <v>241</v>
      </c>
      <c r="E6543" s="6" t="s">
        <v>4001</v>
      </c>
      <c r="F6543" s="5">
        <f>decoded[[#This Row],[FRT_DEC]]-B6542</f>
        <v>14</v>
      </c>
      <c r="G65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INFO]]))),G6542)</f>
        <v>145</v>
      </c>
    </row>
    <row r="6544" spans="1:7" x14ac:dyDescent="0.25">
      <c r="A6544" s="4" t="s">
        <v>7287</v>
      </c>
      <c r="B6544" s="5">
        <v>335694827661</v>
      </c>
      <c r="C6544" s="4" t="s">
        <v>15404</v>
      </c>
      <c r="D6544" s="4" t="s">
        <v>243</v>
      </c>
      <c r="E6544" s="6" t="s">
        <v>3939</v>
      </c>
      <c r="F6544" s="5">
        <f>decoded[[#This Row],[FRT_DEC]]-B6543</f>
        <v>2</v>
      </c>
      <c r="G65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INFO]]))),G6543)</f>
        <v>145</v>
      </c>
    </row>
    <row r="6545" spans="1:7" x14ac:dyDescent="0.25">
      <c r="A6545" s="4" t="s">
        <v>7288</v>
      </c>
      <c r="B6545" s="5">
        <v>335694827674</v>
      </c>
      <c r="C6545" s="4" t="s">
        <v>15405</v>
      </c>
      <c r="D6545" s="4" t="s">
        <v>2045</v>
      </c>
      <c r="E6545" s="6" t="s">
        <v>8098</v>
      </c>
      <c r="F6545" s="5">
        <f>decoded[[#This Row],[FRT_DEC]]-B6544</f>
        <v>13</v>
      </c>
      <c r="G65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INFO]]))),G6544)</f>
        <v>145</v>
      </c>
    </row>
    <row r="6546" spans="1:7" x14ac:dyDescent="0.25">
      <c r="A6546" s="4" t="s">
        <v>7289</v>
      </c>
      <c r="B6546" s="5">
        <v>335694827677</v>
      </c>
      <c r="C6546" s="4" t="s">
        <v>15406</v>
      </c>
      <c r="D6546" s="4" t="s">
        <v>2045</v>
      </c>
      <c r="E6546" s="6" t="s">
        <v>8894</v>
      </c>
      <c r="F6546" s="5">
        <f>decoded[[#This Row],[FRT_DEC]]-B6545</f>
        <v>3</v>
      </c>
      <c r="G65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INFO]]))),G6545)</f>
        <v>145</v>
      </c>
    </row>
    <row r="6547" spans="1:7" x14ac:dyDescent="0.25">
      <c r="A6547" s="4" t="s">
        <v>7290</v>
      </c>
      <c r="B6547" s="5">
        <v>335694827696</v>
      </c>
      <c r="C6547" s="4" t="s">
        <v>15407</v>
      </c>
      <c r="D6547" s="4" t="s">
        <v>264</v>
      </c>
      <c r="E6547" s="6" t="s">
        <v>15408</v>
      </c>
      <c r="F6547" s="5">
        <f>decoded[[#This Row],[FRT_DEC]]-B6546</f>
        <v>19</v>
      </c>
      <c r="G65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INFO]]))),G6546)</f>
        <v>145</v>
      </c>
    </row>
    <row r="6548" spans="1:7" x14ac:dyDescent="0.25">
      <c r="A6548" s="4" t="s">
        <v>7291</v>
      </c>
      <c r="B6548" s="5">
        <v>335694827723</v>
      </c>
      <c r="C6548" s="4" t="s">
        <v>15409</v>
      </c>
      <c r="D6548" s="4" t="s">
        <v>40</v>
      </c>
      <c r="E6548" s="6" t="s">
        <v>44</v>
      </c>
      <c r="F6548" s="5">
        <f>decoded[[#This Row],[FRT_DEC]]-B6547</f>
        <v>27</v>
      </c>
      <c r="G65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INFO]]))),G6547)</f>
        <v>145</v>
      </c>
    </row>
    <row r="6549" spans="1:7" x14ac:dyDescent="0.25">
      <c r="A6549" s="4" t="s">
        <v>7292</v>
      </c>
      <c r="B6549" s="5">
        <v>335694827728</v>
      </c>
      <c r="C6549" s="4" t="s">
        <v>15410</v>
      </c>
      <c r="D6549" s="4" t="s">
        <v>246</v>
      </c>
      <c r="E6549" s="6" t="s">
        <v>15411</v>
      </c>
      <c r="F6549" s="5">
        <f>decoded[[#This Row],[FRT_DEC]]-B6548</f>
        <v>5</v>
      </c>
      <c r="G65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INFO]]))),G6548)</f>
        <v>145</v>
      </c>
    </row>
    <row r="6550" spans="1:7" x14ac:dyDescent="0.25">
      <c r="A6550" s="4" t="s">
        <v>7293</v>
      </c>
      <c r="B6550" s="5">
        <v>335694827735</v>
      </c>
      <c r="C6550" s="4" t="s">
        <v>15412</v>
      </c>
      <c r="D6550" s="4" t="s">
        <v>1099</v>
      </c>
      <c r="E6550" s="6" t="s">
        <v>2104</v>
      </c>
      <c r="F6550" s="5">
        <f>decoded[[#This Row],[FRT_DEC]]-B6549</f>
        <v>7</v>
      </c>
      <c r="G65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INFO]]))),G6549)</f>
        <v>145</v>
      </c>
    </row>
    <row r="6551" spans="1:7" x14ac:dyDescent="0.25">
      <c r="A6551" s="4" t="s">
        <v>7294</v>
      </c>
      <c r="B6551" s="5">
        <v>335694827740</v>
      </c>
      <c r="C6551" s="4" t="s">
        <v>15413</v>
      </c>
      <c r="D6551" s="4" t="s">
        <v>1099</v>
      </c>
      <c r="E6551" s="6" t="s">
        <v>2105</v>
      </c>
      <c r="F6551" s="5">
        <f>decoded[[#This Row],[FRT_DEC]]-B6550</f>
        <v>5</v>
      </c>
      <c r="G65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INFO]]))),G6550)</f>
        <v>145</v>
      </c>
    </row>
    <row r="6552" spans="1:7" x14ac:dyDescent="0.25">
      <c r="A6552" s="4" t="s">
        <v>7295</v>
      </c>
      <c r="B6552" s="5">
        <v>335694827753</v>
      </c>
      <c r="C6552" s="4" t="s">
        <v>15414</v>
      </c>
      <c r="D6552" s="4" t="s">
        <v>72</v>
      </c>
      <c r="E6552" s="6" t="s">
        <v>2092</v>
      </c>
      <c r="F6552" s="5">
        <f>decoded[[#This Row],[FRT_DEC]]-B6551</f>
        <v>13</v>
      </c>
      <c r="G65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INFO]]))),G6551)</f>
        <v>145</v>
      </c>
    </row>
    <row r="6553" spans="1:7" x14ac:dyDescent="0.25">
      <c r="A6553" s="4" t="s">
        <v>7296</v>
      </c>
      <c r="B6553" s="5">
        <v>335694827837</v>
      </c>
      <c r="C6553" s="4" t="s">
        <v>15415</v>
      </c>
      <c r="D6553" s="4" t="s">
        <v>2045</v>
      </c>
      <c r="E6553" s="6" t="s">
        <v>8894</v>
      </c>
      <c r="F6553" s="5">
        <f>decoded[[#This Row],[FRT_DEC]]-B6552</f>
        <v>84</v>
      </c>
      <c r="G65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INFO]]))),G6552)</f>
        <v>145</v>
      </c>
    </row>
    <row r="6554" spans="1:7" x14ac:dyDescent="0.25">
      <c r="A6554" s="4" t="s">
        <v>7297</v>
      </c>
      <c r="B6554" s="5">
        <v>335694827850</v>
      </c>
      <c r="C6554" s="4" t="s">
        <v>15416</v>
      </c>
      <c r="D6554" s="4" t="s">
        <v>3671</v>
      </c>
      <c r="E6554" s="6" t="s">
        <v>15417</v>
      </c>
      <c r="F6554" s="5">
        <f>decoded[[#This Row],[FRT_DEC]]-B6553</f>
        <v>13</v>
      </c>
      <c r="G65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INFO]]))),G6553)</f>
        <v>145</v>
      </c>
    </row>
    <row r="6555" spans="1:7" x14ac:dyDescent="0.25">
      <c r="A6555" s="4" t="s">
        <v>7298</v>
      </c>
      <c r="B6555" s="5">
        <v>335694827854</v>
      </c>
      <c r="C6555" s="4" t="s">
        <v>15418</v>
      </c>
      <c r="D6555" s="4" t="s">
        <v>3671</v>
      </c>
      <c r="E6555" s="6" t="s">
        <v>7881</v>
      </c>
      <c r="F6555" s="5">
        <f>decoded[[#This Row],[FRT_DEC]]-B6554</f>
        <v>4</v>
      </c>
      <c r="G65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INFO]]))),G6554)</f>
        <v>145</v>
      </c>
    </row>
    <row r="6556" spans="1:7" x14ac:dyDescent="0.25">
      <c r="A6556" s="4" t="s">
        <v>7299</v>
      </c>
      <c r="B6556" s="5">
        <v>335694828619</v>
      </c>
      <c r="C6556" s="4" t="s">
        <v>15419</v>
      </c>
      <c r="D6556" s="4" t="s">
        <v>249</v>
      </c>
      <c r="E6556" s="6" t="s">
        <v>3986</v>
      </c>
      <c r="F6556" s="5">
        <f>decoded[[#This Row],[FRT_DEC]]-B6555</f>
        <v>765</v>
      </c>
      <c r="G65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INFO]]))),G6555)</f>
        <v>145</v>
      </c>
    </row>
    <row r="6557" spans="1:7" x14ac:dyDescent="0.25">
      <c r="A6557" s="4" t="s">
        <v>7300</v>
      </c>
      <c r="B6557" s="5">
        <v>335694828623</v>
      </c>
      <c r="C6557" s="4" t="s">
        <v>15420</v>
      </c>
      <c r="D6557" s="4" t="s">
        <v>7938</v>
      </c>
      <c r="E6557" s="6" t="s">
        <v>8906</v>
      </c>
      <c r="F6557" s="5">
        <f>decoded[[#This Row],[FRT_DEC]]-B6556</f>
        <v>4</v>
      </c>
      <c r="G65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INFO]]))),G6556)</f>
        <v>145</v>
      </c>
    </row>
    <row r="6558" spans="1:7" x14ac:dyDescent="0.25">
      <c r="A6558" s="4" t="s">
        <v>7301</v>
      </c>
      <c r="B6558" s="5">
        <v>335694833112</v>
      </c>
      <c r="C6558" s="4" t="s">
        <v>15421</v>
      </c>
      <c r="D6558" s="4" t="s">
        <v>5</v>
      </c>
      <c r="E6558" s="6" t="s">
        <v>15422</v>
      </c>
      <c r="F6558" s="5">
        <f>decoded[[#This Row],[FRT_DEC]]-B6557</f>
        <v>4489</v>
      </c>
      <c r="G65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INFO]]))),G6557)</f>
        <v>145</v>
      </c>
    </row>
    <row r="6559" spans="1:7" x14ac:dyDescent="0.25">
      <c r="A6559" s="4" t="s">
        <v>7302</v>
      </c>
      <c r="B6559" s="5">
        <v>335694833114</v>
      </c>
      <c r="C6559" s="4" t="s">
        <v>15423</v>
      </c>
      <c r="D6559" s="4" t="s">
        <v>5</v>
      </c>
      <c r="E6559" s="6" t="s">
        <v>7877</v>
      </c>
      <c r="F6559" s="5">
        <f>decoded[[#This Row],[FRT_DEC]]-B6558</f>
        <v>2</v>
      </c>
      <c r="G65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INFO]]))),G6558)</f>
        <v>145</v>
      </c>
    </row>
    <row r="6560" spans="1:7" x14ac:dyDescent="0.25">
      <c r="A6560" s="4" t="s">
        <v>7303</v>
      </c>
      <c r="B6560" s="5">
        <v>335694833116</v>
      </c>
      <c r="C6560" s="4" t="s">
        <v>15424</v>
      </c>
      <c r="D6560" s="4" t="s">
        <v>3686</v>
      </c>
      <c r="E6560" s="6" t="s">
        <v>15425</v>
      </c>
      <c r="F6560" s="5">
        <f>decoded[[#This Row],[FRT_DEC]]-B6559</f>
        <v>2</v>
      </c>
      <c r="G65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INFO]]))),G6559)</f>
        <v>145</v>
      </c>
    </row>
    <row r="6561" spans="1:7" x14ac:dyDescent="0.25">
      <c r="A6561" s="4" t="s">
        <v>7304</v>
      </c>
      <c r="B6561" s="5">
        <v>335694833119</v>
      </c>
      <c r="C6561" s="4" t="s">
        <v>15426</v>
      </c>
      <c r="D6561" s="4" t="s">
        <v>3686</v>
      </c>
      <c r="E6561" s="6" t="s">
        <v>7878</v>
      </c>
      <c r="F6561" s="5">
        <f>decoded[[#This Row],[FRT_DEC]]-B6560</f>
        <v>3</v>
      </c>
      <c r="G65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INFO]]))),G6560)</f>
        <v>145</v>
      </c>
    </row>
    <row r="6562" spans="1:7" x14ac:dyDescent="0.25">
      <c r="A6562" s="4" t="s">
        <v>7305</v>
      </c>
      <c r="B6562" s="5">
        <v>335694833129</v>
      </c>
      <c r="C6562" s="4" t="s">
        <v>15427</v>
      </c>
      <c r="D6562" s="4" t="s">
        <v>7842</v>
      </c>
      <c r="E6562" s="6" t="s">
        <v>8006</v>
      </c>
      <c r="F6562" s="5">
        <f>decoded[[#This Row],[FRT_DEC]]-B6561</f>
        <v>10</v>
      </c>
      <c r="G65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INFO]]))),G6561)</f>
        <v>145</v>
      </c>
    </row>
    <row r="6563" spans="1:7" ht="30" x14ac:dyDescent="0.25">
      <c r="A6563" s="4" t="s">
        <v>7306</v>
      </c>
      <c r="B6563" s="5">
        <v>335694833139</v>
      </c>
      <c r="C6563" s="4" t="s">
        <v>15428</v>
      </c>
      <c r="D6563" s="4" t="s">
        <v>241</v>
      </c>
      <c r="E6563" s="6" t="s">
        <v>4001</v>
      </c>
      <c r="F6563" s="5">
        <f>decoded[[#This Row],[FRT_DEC]]-B6562</f>
        <v>10</v>
      </c>
      <c r="G65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INFO]]))),G6562)</f>
        <v>145</v>
      </c>
    </row>
    <row r="6564" spans="1:7" x14ac:dyDescent="0.25">
      <c r="A6564" s="4" t="s">
        <v>7307</v>
      </c>
      <c r="B6564" s="5">
        <v>335694833141</v>
      </c>
      <c r="C6564" s="4" t="s">
        <v>15429</v>
      </c>
      <c r="D6564" s="4" t="s">
        <v>243</v>
      </c>
      <c r="E6564" s="6" t="s">
        <v>3939</v>
      </c>
      <c r="F6564" s="5">
        <f>decoded[[#This Row],[FRT_DEC]]-B6563</f>
        <v>2</v>
      </c>
      <c r="G65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INFO]]))),G6563)</f>
        <v>145</v>
      </c>
    </row>
    <row r="6565" spans="1:7" x14ac:dyDescent="0.25">
      <c r="A6565" s="4" t="s">
        <v>7308</v>
      </c>
      <c r="B6565" s="5">
        <v>335694833147</v>
      </c>
      <c r="C6565" s="4" t="s">
        <v>15430</v>
      </c>
      <c r="D6565" s="4" t="s">
        <v>1099</v>
      </c>
      <c r="E6565" s="6" t="s">
        <v>2093</v>
      </c>
      <c r="F6565" s="5">
        <f>decoded[[#This Row],[FRT_DEC]]-B6564</f>
        <v>6</v>
      </c>
      <c r="G65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INFO]]))),G6564)</f>
        <v>145</v>
      </c>
    </row>
    <row r="6566" spans="1:7" x14ac:dyDescent="0.25">
      <c r="A6566" s="4" t="s">
        <v>7309</v>
      </c>
      <c r="B6566" s="5">
        <v>335694833152</v>
      </c>
      <c r="C6566" s="4" t="s">
        <v>15431</v>
      </c>
      <c r="D6566" s="4" t="s">
        <v>72</v>
      </c>
      <c r="E6566" s="6" t="s">
        <v>2094</v>
      </c>
      <c r="F6566" s="5">
        <f>decoded[[#This Row],[FRT_DEC]]-B6565</f>
        <v>5</v>
      </c>
      <c r="G65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INFO]]))),G6565)</f>
        <v>145</v>
      </c>
    </row>
    <row r="6567" spans="1:7" x14ac:dyDescent="0.25">
      <c r="A6567" s="4" t="s">
        <v>7310</v>
      </c>
      <c r="B6567" s="5">
        <v>335694833155</v>
      </c>
      <c r="C6567" s="4" t="s">
        <v>15432</v>
      </c>
      <c r="D6567" s="4" t="s">
        <v>72</v>
      </c>
      <c r="E6567" s="6" t="s">
        <v>2095</v>
      </c>
      <c r="F6567" s="5">
        <f>decoded[[#This Row],[FRT_DEC]]-B6566</f>
        <v>3</v>
      </c>
      <c r="G65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INFO]]))),G6566)</f>
        <v>145</v>
      </c>
    </row>
    <row r="6568" spans="1:7" x14ac:dyDescent="0.25">
      <c r="A6568" s="4" t="s">
        <v>7311</v>
      </c>
      <c r="B6568" s="5">
        <v>335694833166</v>
      </c>
      <c r="C6568" s="4" t="s">
        <v>15433</v>
      </c>
      <c r="D6568" s="4" t="s">
        <v>246</v>
      </c>
      <c r="E6568" s="6" t="s">
        <v>15434</v>
      </c>
      <c r="F6568" s="5">
        <f>decoded[[#This Row],[FRT_DEC]]-B6567</f>
        <v>11</v>
      </c>
      <c r="G65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INFO]]))),G6567)</f>
        <v>145</v>
      </c>
    </row>
    <row r="6569" spans="1:7" x14ac:dyDescent="0.25">
      <c r="A6569" s="4" t="s">
        <v>7312</v>
      </c>
      <c r="B6569" s="5">
        <v>335694833172</v>
      </c>
      <c r="C6569" s="4" t="s">
        <v>15435</v>
      </c>
      <c r="D6569" s="4" t="s">
        <v>7938</v>
      </c>
      <c r="E6569" s="6" t="s">
        <v>8012</v>
      </c>
      <c r="F6569" s="5">
        <f>decoded[[#This Row],[FRT_DEC]]-B6568</f>
        <v>6</v>
      </c>
      <c r="G65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INFO]]))),G6568)</f>
        <v>145</v>
      </c>
    </row>
    <row r="6570" spans="1:7" x14ac:dyDescent="0.25">
      <c r="A6570" s="4" t="s">
        <v>7313</v>
      </c>
      <c r="B6570" s="5">
        <v>335694833598</v>
      </c>
      <c r="C6570" s="4" t="s">
        <v>15436</v>
      </c>
      <c r="D6570" s="4" t="s">
        <v>7842</v>
      </c>
      <c r="E6570" s="6" t="s">
        <v>8130</v>
      </c>
      <c r="F6570" s="5">
        <f>decoded[[#This Row],[FRT_DEC]]-B6569</f>
        <v>426</v>
      </c>
      <c r="G65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INFO]]))),G6569)</f>
        <v>145</v>
      </c>
    </row>
    <row r="6571" spans="1:7" x14ac:dyDescent="0.25">
      <c r="A6571" s="4" t="s">
        <v>7314</v>
      </c>
      <c r="B6571" s="5">
        <v>335694833605</v>
      </c>
      <c r="C6571" s="4" t="s">
        <v>15437</v>
      </c>
      <c r="D6571" s="4" t="s">
        <v>1099</v>
      </c>
      <c r="E6571" s="6" t="s">
        <v>2096</v>
      </c>
      <c r="F6571" s="5">
        <f>decoded[[#This Row],[FRT_DEC]]-B6570</f>
        <v>7</v>
      </c>
      <c r="G65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INFO]]))),G6570)</f>
        <v>145</v>
      </c>
    </row>
    <row r="6572" spans="1:7" x14ac:dyDescent="0.25">
      <c r="A6572" s="4" t="s">
        <v>7315</v>
      </c>
      <c r="B6572" s="5">
        <v>335694833610</v>
      </c>
      <c r="C6572" s="4" t="s">
        <v>15438</v>
      </c>
      <c r="D6572" s="4" t="s">
        <v>72</v>
      </c>
      <c r="E6572" s="6" t="s">
        <v>2097</v>
      </c>
      <c r="F6572" s="5">
        <f>decoded[[#This Row],[FRT_DEC]]-B6571</f>
        <v>5</v>
      </c>
      <c r="G65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INFO]]))),G6571)</f>
        <v>145</v>
      </c>
    </row>
    <row r="6573" spans="1:7" x14ac:dyDescent="0.25">
      <c r="A6573" s="4" t="s">
        <v>7316</v>
      </c>
      <c r="B6573" s="5">
        <v>335694833622</v>
      </c>
      <c r="C6573" s="4" t="s">
        <v>15439</v>
      </c>
      <c r="D6573" s="4" t="s">
        <v>3672</v>
      </c>
      <c r="E6573" s="6" t="s">
        <v>3987</v>
      </c>
      <c r="F6573" s="5">
        <f>decoded[[#This Row],[FRT_DEC]]-B6572</f>
        <v>12</v>
      </c>
      <c r="G65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INFO]]))),G6572)</f>
        <v>145</v>
      </c>
    </row>
    <row r="6574" spans="1:7" x14ac:dyDescent="0.25">
      <c r="A6574" s="4" t="s">
        <v>7317</v>
      </c>
      <c r="B6574" s="5">
        <v>335694833779</v>
      </c>
      <c r="C6574" s="4" t="s">
        <v>15440</v>
      </c>
      <c r="D6574" s="4" t="s">
        <v>262</v>
      </c>
      <c r="E6574" s="6" t="s">
        <v>3988</v>
      </c>
      <c r="F6574" s="5">
        <f>decoded[[#This Row],[FRT_DEC]]-B6573</f>
        <v>157</v>
      </c>
      <c r="G65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INFO]]))),G6573)</f>
        <v>145</v>
      </c>
    </row>
    <row r="6575" spans="1:7" x14ac:dyDescent="0.25">
      <c r="A6575" s="4" t="s">
        <v>7318</v>
      </c>
      <c r="B6575" s="5">
        <v>335694833785</v>
      </c>
      <c r="C6575" s="4" t="s">
        <v>15441</v>
      </c>
      <c r="D6575" s="4" t="s">
        <v>7938</v>
      </c>
      <c r="E6575" s="6" t="s">
        <v>8136</v>
      </c>
      <c r="F6575" s="5">
        <f>decoded[[#This Row],[FRT_DEC]]-B6574</f>
        <v>6</v>
      </c>
      <c r="G65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INFO]]))),G6574)</f>
        <v>145</v>
      </c>
    </row>
    <row r="6576" spans="1:7" x14ac:dyDescent="0.25">
      <c r="A6576" s="4" t="s">
        <v>7319</v>
      </c>
      <c r="B6576" s="5">
        <v>335694835313</v>
      </c>
      <c r="C6576" s="4" t="s">
        <v>15442</v>
      </c>
      <c r="D6576" s="4" t="s">
        <v>84</v>
      </c>
      <c r="E6576" s="6" t="s">
        <v>4013</v>
      </c>
      <c r="F6576" s="5">
        <f>decoded[[#This Row],[FRT_DEC]]-B6575</f>
        <v>1528</v>
      </c>
      <c r="G65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INFO]]))),G6575)</f>
        <v>145</v>
      </c>
    </row>
    <row r="6577" spans="1:7" x14ac:dyDescent="0.25">
      <c r="A6577" s="4" t="s">
        <v>7320</v>
      </c>
      <c r="B6577" s="5">
        <v>335694835315</v>
      </c>
      <c r="C6577" s="4" t="s">
        <v>15443</v>
      </c>
      <c r="D6577" s="4" t="s">
        <v>3684</v>
      </c>
      <c r="E6577" s="6" t="s">
        <v>15444</v>
      </c>
      <c r="F6577" s="5">
        <f>decoded[[#This Row],[FRT_DEC]]-B6576</f>
        <v>2</v>
      </c>
      <c r="G65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INFO]]))),G6576)</f>
        <v>145</v>
      </c>
    </row>
    <row r="6578" spans="1:7" x14ac:dyDescent="0.25">
      <c r="A6578" s="4" t="s">
        <v>7321</v>
      </c>
      <c r="B6578" s="5">
        <v>335694835318</v>
      </c>
      <c r="C6578" s="4" t="s">
        <v>15445</v>
      </c>
      <c r="D6578" s="4" t="s">
        <v>3684</v>
      </c>
      <c r="E6578" s="6" t="s">
        <v>7879</v>
      </c>
      <c r="F6578" s="5">
        <f>decoded[[#This Row],[FRT_DEC]]-B6577</f>
        <v>3</v>
      </c>
      <c r="G65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INFO]]))),G6577)</f>
        <v>145</v>
      </c>
    </row>
    <row r="6579" spans="1:7" x14ac:dyDescent="0.25">
      <c r="A6579" s="4" t="s">
        <v>7322</v>
      </c>
      <c r="B6579" s="5">
        <v>335694835338</v>
      </c>
      <c r="C6579" s="4" t="s">
        <v>15446</v>
      </c>
      <c r="D6579" s="4" t="s">
        <v>85</v>
      </c>
      <c r="E6579" s="6" t="s">
        <v>263</v>
      </c>
      <c r="F6579" s="5">
        <f>decoded[[#This Row],[FRT_DEC]]-B6578</f>
        <v>20</v>
      </c>
      <c r="G65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INFO]]))),G6578)</f>
        <v>145</v>
      </c>
    </row>
    <row r="6580" spans="1:7" x14ac:dyDescent="0.25">
      <c r="A6580" s="4" t="s">
        <v>7323</v>
      </c>
      <c r="B6580" s="5">
        <v>335694835479</v>
      </c>
      <c r="C6580" s="4" t="s">
        <v>15447</v>
      </c>
      <c r="D6580" s="4" t="s">
        <v>87</v>
      </c>
      <c r="E6580" s="6" t="s">
        <v>3695</v>
      </c>
      <c r="F6580" s="5">
        <f>decoded[[#This Row],[FRT_DEC]]-B6579</f>
        <v>141</v>
      </c>
      <c r="G65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INFO]]))),G6579)</f>
        <v>145</v>
      </c>
    </row>
    <row r="6581" spans="1:7" x14ac:dyDescent="0.25">
      <c r="A6581" s="4" t="s">
        <v>7324</v>
      </c>
      <c r="B6581" s="5">
        <v>335694835562</v>
      </c>
      <c r="C6581" s="4" t="s">
        <v>15448</v>
      </c>
      <c r="D6581" s="4" t="s">
        <v>43</v>
      </c>
      <c r="E6581" s="6" t="s">
        <v>3938</v>
      </c>
      <c r="F6581" s="5">
        <f>decoded[[#This Row],[FRT_DEC]]-B6580</f>
        <v>83</v>
      </c>
      <c r="G65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INFO]]))),G6580)</f>
        <v>145</v>
      </c>
    </row>
    <row r="6582" spans="1:7" x14ac:dyDescent="0.25">
      <c r="A6582" s="4" t="s">
        <v>7325</v>
      </c>
      <c r="B6582" s="5">
        <v>335694835564</v>
      </c>
      <c r="C6582" s="4" t="s">
        <v>15449</v>
      </c>
      <c r="D6582" s="4" t="s">
        <v>3685</v>
      </c>
      <c r="E6582" s="6" t="s">
        <v>15450</v>
      </c>
      <c r="F6582" s="5">
        <f>decoded[[#This Row],[FRT_DEC]]-B6581</f>
        <v>2</v>
      </c>
      <c r="G65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INFO]]))),G6581)</f>
        <v>145</v>
      </c>
    </row>
    <row r="6583" spans="1:7" x14ac:dyDescent="0.25">
      <c r="A6583" s="4" t="s">
        <v>7326</v>
      </c>
      <c r="B6583" s="5">
        <v>335694835568</v>
      </c>
      <c r="C6583" s="4" t="s">
        <v>15451</v>
      </c>
      <c r="D6583" s="4" t="s">
        <v>3685</v>
      </c>
      <c r="E6583" s="6" t="s">
        <v>7880</v>
      </c>
      <c r="F6583" s="5">
        <f>decoded[[#This Row],[FRT_DEC]]-B6582</f>
        <v>4</v>
      </c>
      <c r="G65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INFO]]))),G6582)</f>
        <v>145</v>
      </c>
    </row>
    <row r="6584" spans="1:7" x14ac:dyDescent="0.25">
      <c r="A6584" s="4" t="s">
        <v>7327</v>
      </c>
      <c r="B6584" s="5">
        <v>335694835582</v>
      </c>
      <c r="C6584" s="4" t="s">
        <v>15452</v>
      </c>
      <c r="D6584" s="4" t="s">
        <v>7842</v>
      </c>
      <c r="E6584" s="6" t="s">
        <v>7845</v>
      </c>
      <c r="F6584" s="5">
        <f>decoded[[#This Row],[FRT_DEC]]-B6583</f>
        <v>14</v>
      </c>
      <c r="G65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INFO]]))),G6583)</f>
        <v>145</v>
      </c>
    </row>
    <row r="6585" spans="1:7" x14ac:dyDescent="0.25">
      <c r="A6585" s="4" t="s">
        <v>7328</v>
      </c>
      <c r="B6585" s="5">
        <v>335694835589</v>
      </c>
      <c r="C6585" s="4" t="s">
        <v>15453</v>
      </c>
      <c r="D6585" s="4" t="s">
        <v>7938</v>
      </c>
      <c r="E6585" s="6" t="s">
        <v>8149</v>
      </c>
      <c r="F6585" s="5">
        <f>decoded[[#This Row],[FRT_DEC]]-B6584</f>
        <v>7</v>
      </c>
      <c r="G65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INFO]]))),G6584)</f>
        <v>145</v>
      </c>
    </row>
    <row r="6586" spans="1:7" x14ac:dyDescent="0.25">
      <c r="A6586" s="4" t="s">
        <v>7329</v>
      </c>
      <c r="B6586" s="5">
        <v>335694835593</v>
      </c>
      <c r="C6586" s="4" t="s">
        <v>15454</v>
      </c>
      <c r="D6586" s="4" t="s">
        <v>7842</v>
      </c>
      <c r="E6586" s="6" t="s">
        <v>8151</v>
      </c>
      <c r="F6586" s="5">
        <f>decoded[[#This Row],[FRT_DEC]]-B6585</f>
        <v>4</v>
      </c>
      <c r="G65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INFO]]))),G6585)</f>
        <v>145</v>
      </c>
    </row>
    <row r="6587" spans="1:7" x14ac:dyDescent="0.25">
      <c r="A6587" s="4" t="s">
        <v>7330</v>
      </c>
      <c r="B6587" s="5">
        <v>335694835605</v>
      </c>
      <c r="C6587" s="4" t="s">
        <v>15455</v>
      </c>
      <c r="D6587" s="4" t="s">
        <v>1099</v>
      </c>
      <c r="E6587" s="6" t="s">
        <v>2098</v>
      </c>
      <c r="F6587" s="5">
        <f>decoded[[#This Row],[FRT_DEC]]-B6586</f>
        <v>12</v>
      </c>
      <c r="G65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INFO]]))),G6586)</f>
        <v>145</v>
      </c>
    </row>
    <row r="6588" spans="1:7" x14ac:dyDescent="0.25">
      <c r="A6588" s="4" t="s">
        <v>7331</v>
      </c>
      <c r="B6588" s="5">
        <v>335694835610</v>
      </c>
      <c r="C6588" s="4" t="s">
        <v>15456</v>
      </c>
      <c r="D6588" s="4" t="s">
        <v>72</v>
      </c>
      <c r="E6588" s="6" t="s">
        <v>2099</v>
      </c>
      <c r="F6588" s="5">
        <f>decoded[[#This Row],[FRT_DEC]]-B6587</f>
        <v>5</v>
      </c>
      <c r="G65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INFO]]))),G6587)</f>
        <v>145</v>
      </c>
    </row>
    <row r="6589" spans="1:7" x14ac:dyDescent="0.25">
      <c r="A6589" s="4" t="s">
        <v>7332</v>
      </c>
      <c r="B6589" s="5">
        <v>335694835631</v>
      </c>
      <c r="C6589" s="4" t="s">
        <v>15457</v>
      </c>
      <c r="D6589" s="4" t="s">
        <v>1099</v>
      </c>
      <c r="E6589" s="6" t="s">
        <v>2100</v>
      </c>
      <c r="F6589" s="5">
        <f>decoded[[#This Row],[FRT_DEC]]-B6588</f>
        <v>21</v>
      </c>
      <c r="G65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INFO]]))),G6588)</f>
        <v>145</v>
      </c>
    </row>
    <row r="6590" spans="1:7" x14ac:dyDescent="0.25">
      <c r="A6590" s="4" t="s">
        <v>7333</v>
      </c>
      <c r="B6590" s="5">
        <v>335694835639</v>
      </c>
      <c r="C6590" s="4" t="s">
        <v>15458</v>
      </c>
      <c r="D6590" s="4" t="s">
        <v>72</v>
      </c>
      <c r="E6590" s="6" t="s">
        <v>2101</v>
      </c>
      <c r="F6590" s="5">
        <f>decoded[[#This Row],[FRT_DEC]]-B6589</f>
        <v>8</v>
      </c>
      <c r="G65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INFO]]))),G6589)</f>
        <v>145</v>
      </c>
    </row>
    <row r="6591" spans="1:7" x14ac:dyDescent="0.25">
      <c r="A6591" s="4" t="s">
        <v>7334</v>
      </c>
      <c r="B6591" s="5">
        <v>335694835660</v>
      </c>
      <c r="C6591" s="4" t="s">
        <v>15459</v>
      </c>
      <c r="D6591" s="4" t="s">
        <v>1099</v>
      </c>
      <c r="E6591" s="6" t="s">
        <v>2102</v>
      </c>
      <c r="F6591" s="5">
        <f>decoded[[#This Row],[FRT_DEC]]-B6590</f>
        <v>21</v>
      </c>
      <c r="G65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INFO]]))),G6590)</f>
        <v>145</v>
      </c>
    </row>
    <row r="6592" spans="1:7" x14ac:dyDescent="0.25">
      <c r="A6592" s="4" t="s">
        <v>7335</v>
      </c>
      <c r="B6592" s="5">
        <v>335694835666</v>
      </c>
      <c r="C6592" s="4" t="s">
        <v>15460</v>
      </c>
      <c r="D6592" s="4" t="s">
        <v>72</v>
      </c>
      <c r="E6592" s="6" t="s">
        <v>2103</v>
      </c>
      <c r="F6592" s="5">
        <f>decoded[[#This Row],[FRT_DEC]]-B6591</f>
        <v>6</v>
      </c>
      <c r="G65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INFO]]))),G6591)</f>
        <v>145</v>
      </c>
    </row>
    <row r="6593" spans="1:7" x14ac:dyDescent="0.25">
      <c r="A6593" s="4" t="s">
        <v>7336</v>
      </c>
      <c r="B6593" s="5">
        <v>335694835670</v>
      </c>
      <c r="C6593" s="4" t="s">
        <v>15461</v>
      </c>
      <c r="D6593" s="4" t="s">
        <v>264</v>
      </c>
      <c r="E6593" s="6" t="s">
        <v>15462</v>
      </c>
      <c r="F6593" s="5">
        <f>decoded[[#This Row],[FRT_DEC]]-B6592</f>
        <v>4</v>
      </c>
      <c r="G65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INFO]]))),G6592)</f>
        <v>145</v>
      </c>
    </row>
    <row r="6594" spans="1:7" x14ac:dyDescent="0.25">
      <c r="A6594" s="4" t="s">
        <v>7337</v>
      </c>
      <c r="B6594" s="5">
        <v>335694835693</v>
      </c>
      <c r="C6594" s="4" t="s">
        <v>15463</v>
      </c>
      <c r="D6594" s="4" t="s">
        <v>40</v>
      </c>
      <c r="E6594" s="6" t="s">
        <v>328</v>
      </c>
      <c r="F6594" s="5">
        <f>decoded[[#This Row],[FRT_DEC]]-B6593</f>
        <v>23</v>
      </c>
      <c r="G65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INFO]]))),G6593)</f>
        <v>145</v>
      </c>
    </row>
    <row r="6595" spans="1:7" x14ac:dyDescent="0.25">
      <c r="A6595" s="4" t="s">
        <v>7338</v>
      </c>
      <c r="B6595" s="5">
        <v>335694835696</v>
      </c>
      <c r="C6595" s="4" t="s">
        <v>15464</v>
      </c>
      <c r="D6595" s="4" t="s">
        <v>330</v>
      </c>
      <c r="E6595" s="6" t="s">
        <v>15391</v>
      </c>
      <c r="F6595" s="5">
        <f>decoded[[#This Row],[FRT_DEC]]-B6594</f>
        <v>3</v>
      </c>
      <c r="G65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INFO]]))),G6594)</f>
        <v>145</v>
      </c>
    </row>
    <row r="6596" spans="1:7" x14ac:dyDescent="0.25">
      <c r="A6596" s="4" t="s">
        <v>7339</v>
      </c>
      <c r="B6596" s="5">
        <v>335694835710</v>
      </c>
      <c r="C6596" s="4" t="s">
        <v>15465</v>
      </c>
      <c r="D6596" s="4" t="s">
        <v>40</v>
      </c>
      <c r="E6596" s="6" t="s">
        <v>2042</v>
      </c>
      <c r="F6596" s="5">
        <f>decoded[[#This Row],[FRT_DEC]]-B6595</f>
        <v>14</v>
      </c>
      <c r="G65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INFO]]))),G6595)</f>
        <v>145</v>
      </c>
    </row>
    <row r="6597" spans="1:7" x14ac:dyDescent="0.25">
      <c r="A6597" s="4" t="s">
        <v>7340</v>
      </c>
      <c r="B6597" s="5">
        <v>335694835714</v>
      </c>
      <c r="C6597" s="4" t="s">
        <v>15466</v>
      </c>
      <c r="D6597" s="4" t="s">
        <v>2043</v>
      </c>
      <c r="E6597" s="6" t="s">
        <v>15324</v>
      </c>
      <c r="F6597" s="5">
        <f>decoded[[#This Row],[FRT_DEC]]-B6596</f>
        <v>4</v>
      </c>
      <c r="G65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INFO]]))),G6596)</f>
        <v>145</v>
      </c>
    </row>
    <row r="6598" spans="1:7" ht="30" x14ac:dyDescent="0.25">
      <c r="A6598" s="4" t="s">
        <v>7341</v>
      </c>
      <c r="B6598" s="5">
        <v>335694835733</v>
      </c>
      <c r="C6598" s="4" t="s">
        <v>15467</v>
      </c>
      <c r="D6598" s="4" t="s">
        <v>241</v>
      </c>
      <c r="E6598" s="6" t="s">
        <v>3954</v>
      </c>
      <c r="F6598" s="5">
        <f>decoded[[#This Row],[FRT_DEC]]-B6597</f>
        <v>19</v>
      </c>
      <c r="G65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INFO]]))),G6597)</f>
        <v>145</v>
      </c>
    </row>
    <row r="6599" spans="1:7" x14ac:dyDescent="0.25">
      <c r="A6599" s="4" t="s">
        <v>7342</v>
      </c>
      <c r="B6599" s="5">
        <v>335694835737</v>
      </c>
      <c r="C6599" s="4" t="s">
        <v>15468</v>
      </c>
      <c r="D6599" s="4" t="s">
        <v>243</v>
      </c>
      <c r="E6599" s="6" t="s">
        <v>3937</v>
      </c>
      <c r="F6599" s="5">
        <f>decoded[[#This Row],[FRT_DEC]]-B6598</f>
        <v>4</v>
      </c>
      <c r="G65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INFO]]))),G6598)</f>
        <v>145</v>
      </c>
    </row>
    <row r="6600" spans="1:7" x14ac:dyDescent="0.25">
      <c r="A6600" s="4" t="s">
        <v>7343</v>
      </c>
      <c r="B6600" s="5">
        <v>335694835766</v>
      </c>
      <c r="C6600" s="4" t="s">
        <v>15469</v>
      </c>
      <c r="D6600" s="4" t="s">
        <v>40</v>
      </c>
      <c r="E6600" s="6" t="s">
        <v>44</v>
      </c>
      <c r="F6600" s="5">
        <f>decoded[[#This Row],[FRT_DEC]]-B6599</f>
        <v>29</v>
      </c>
      <c r="G66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INFO]]))),G6599)</f>
        <v>145</v>
      </c>
    </row>
    <row r="6601" spans="1:7" x14ac:dyDescent="0.25">
      <c r="A6601" s="4" t="s">
        <v>7344</v>
      </c>
      <c r="B6601" s="5">
        <v>335694835771</v>
      </c>
      <c r="C6601" s="4" t="s">
        <v>15470</v>
      </c>
      <c r="D6601" s="4" t="s">
        <v>246</v>
      </c>
      <c r="E6601" s="6" t="s">
        <v>15471</v>
      </c>
      <c r="F6601" s="5">
        <f>decoded[[#This Row],[FRT_DEC]]-B6600</f>
        <v>5</v>
      </c>
      <c r="G66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INFO]]))),G6600)</f>
        <v>145</v>
      </c>
    </row>
    <row r="6602" spans="1:7" x14ac:dyDescent="0.25">
      <c r="A6602" s="4" t="s">
        <v>7345</v>
      </c>
      <c r="B6602" s="5">
        <v>335694835792</v>
      </c>
      <c r="C6602" s="4" t="s">
        <v>15472</v>
      </c>
      <c r="D6602" s="4" t="s">
        <v>1099</v>
      </c>
      <c r="E6602" s="6" t="s">
        <v>2104</v>
      </c>
      <c r="F6602" s="5">
        <f>decoded[[#This Row],[FRT_DEC]]-B6601</f>
        <v>21</v>
      </c>
      <c r="G66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INFO]]))),G6601)</f>
        <v>145</v>
      </c>
    </row>
    <row r="6603" spans="1:7" x14ac:dyDescent="0.25">
      <c r="A6603" s="4" t="s">
        <v>7346</v>
      </c>
      <c r="B6603" s="5">
        <v>335694835797</v>
      </c>
      <c r="C6603" s="4" t="s">
        <v>15473</v>
      </c>
      <c r="D6603" s="4" t="s">
        <v>1099</v>
      </c>
      <c r="E6603" s="6" t="s">
        <v>2105</v>
      </c>
      <c r="F6603" s="5">
        <f>decoded[[#This Row],[FRT_DEC]]-B6602</f>
        <v>5</v>
      </c>
      <c r="G66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INFO]]))),G6602)</f>
        <v>145</v>
      </c>
    </row>
    <row r="6604" spans="1:7" x14ac:dyDescent="0.25">
      <c r="A6604" s="4" t="s">
        <v>7347</v>
      </c>
      <c r="B6604" s="5">
        <v>335694835821</v>
      </c>
      <c r="C6604" s="4" t="s">
        <v>15474</v>
      </c>
      <c r="D6604" s="4" t="s">
        <v>1099</v>
      </c>
      <c r="E6604" s="6" t="s">
        <v>2106</v>
      </c>
      <c r="F6604" s="5">
        <f>decoded[[#This Row],[FRT_DEC]]-B6603</f>
        <v>24</v>
      </c>
      <c r="G66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INFO]]))),G6603)</f>
        <v>145</v>
      </c>
    </row>
    <row r="6605" spans="1:7" x14ac:dyDescent="0.25">
      <c r="A6605" s="4" t="s">
        <v>7348</v>
      </c>
      <c r="B6605" s="5">
        <v>335694835840</v>
      </c>
      <c r="C6605" s="4" t="s">
        <v>15475</v>
      </c>
      <c r="D6605" s="4" t="s">
        <v>40</v>
      </c>
      <c r="E6605" s="6" t="s">
        <v>724</v>
      </c>
      <c r="F6605" s="5">
        <f>decoded[[#This Row],[FRT_DEC]]-B6604</f>
        <v>19</v>
      </c>
      <c r="G66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INFO]]))),G6604)</f>
        <v>145</v>
      </c>
    </row>
    <row r="6606" spans="1:7" x14ac:dyDescent="0.25">
      <c r="A6606" s="4" t="s">
        <v>7349</v>
      </c>
      <c r="B6606" s="5">
        <v>335694835853</v>
      </c>
      <c r="C6606" s="4" t="s">
        <v>15476</v>
      </c>
      <c r="D6606" s="4" t="s">
        <v>40</v>
      </c>
      <c r="E6606" s="6" t="s">
        <v>45</v>
      </c>
      <c r="F6606" s="5">
        <f>decoded[[#This Row],[FRT_DEC]]-B6605</f>
        <v>13</v>
      </c>
      <c r="G66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INFO]]))),G6605)</f>
        <v>145</v>
      </c>
    </row>
    <row r="6607" spans="1:7" x14ac:dyDescent="0.25">
      <c r="A6607" s="4" t="s">
        <v>7350</v>
      </c>
      <c r="B6607" s="5">
        <v>335694835856</v>
      </c>
      <c r="C6607" s="4" t="s">
        <v>15477</v>
      </c>
      <c r="D6607" s="4" t="s">
        <v>46</v>
      </c>
      <c r="E6607" s="6" t="s">
        <v>15478</v>
      </c>
      <c r="F6607" s="5">
        <f>decoded[[#This Row],[FRT_DEC]]-B6606</f>
        <v>3</v>
      </c>
      <c r="G66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INFO]]))),G6606)</f>
        <v>145</v>
      </c>
    </row>
    <row r="6608" spans="1:7" x14ac:dyDescent="0.25">
      <c r="A6608" s="4" t="s">
        <v>7351</v>
      </c>
      <c r="B6608" s="5">
        <v>335694835862</v>
      </c>
      <c r="C6608" s="4" t="s">
        <v>15479</v>
      </c>
      <c r="D6608" s="4" t="s">
        <v>72</v>
      </c>
      <c r="E6608" s="6" t="s">
        <v>3683</v>
      </c>
      <c r="F6608" s="5">
        <f>decoded[[#This Row],[FRT_DEC]]-B6607</f>
        <v>6</v>
      </c>
      <c r="G66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INFO]]))),G6607)</f>
        <v>145</v>
      </c>
    </row>
    <row r="6609" spans="1:7" x14ac:dyDescent="0.25">
      <c r="A6609" s="4" t="s">
        <v>7352</v>
      </c>
      <c r="B6609" s="5">
        <v>335694835867</v>
      </c>
      <c r="C6609" s="4" t="s">
        <v>15480</v>
      </c>
      <c r="D6609" s="4" t="s">
        <v>72</v>
      </c>
      <c r="E6609" s="6" t="s">
        <v>2088</v>
      </c>
      <c r="F6609" s="5">
        <f>decoded[[#This Row],[FRT_DEC]]-B6608</f>
        <v>5</v>
      </c>
      <c r="G66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INFO]]))),G6608)</f>
        <v>145</v>
      </c>
    </row>
    <row r="6610" spans="1:7" x14ac:dyDescent="0.25">
      <c r="A6610" s="4" t="s">
        <v>7353</v>
      </c>
      <c r="B6610" s="5">
        <v>335694835882</v>
      </c>
      <c r="C6610" s="4" t="s">
        <v>15481</v>
      </c>
      <c r="D6610" s="4" t="s">
        <v>72</v>
      </c>
      <c r="E6610" s="6" t="s">
        <v>2107</v>
      </c>
      <c r="F6610" s="5">
        <f>decoded[[#This Row],[FRT_DEC]]-B6609</f>
        <v>15</v>
      </c>
      <c r="G66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INFO]]))),G6609)</f>
        <v>145</v>
      </c>
    </row>
    <row r="6611" spans="1:7" x14ac:dyDescent="0.25">
      <c r="A6611" s="4" t="s">
        <v>7354</v>
      </c>
      <c r="B6611" s="5">
        <v>335694836633</v>
      </c>
      <c r="C6611" s="4" t="s">
        <v>15482</v>
      </c>
      <c r="D6611" s="4" t="s">
        <v>7938</v>
      </c>
      <c r="E6611" s="6" t="s">
        <v>8184</v>
      </c>
      <c r="F6611" s="5">
        <f>decoded[[#This Row],[FRT_DEC]]-B6610</f>
        <v>751</v>
      </c>
      <c r="G66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INFO]]))),G6610)</f>
        <v>145</v>
      </c>
    </row>
    <row r="6612" spans="1:7" x14ac:dyDescent="0.25">
      <c r="A6612" s="4" t="s">
        <v>7355</v>
      </c>
      <c r="B6612" s="5">
        <v>335694837287</v>
      </c>
      <c r="C6612" s="4" t="s">
        <v>15483</v>
      </c>
      <c r="D6612" s="4" t="s">
        <v>7842</v>
      </c>
      <c r="E6612" s="6" t="s">
        <v>7989</v>
      </c>
      <c r="F6612" s="5">
        <f>decoded[[#This Row],[FRT_DEC]]-B6611</f>
        <v>654</v>
      </c>
      <c r="G66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INFO]]))),G6611)</f>
        <v>145</v>
      </c>
    </row>
    <row r="6613" spans="1:7" x14ac:dyDescent="0.25">
      <c r="A6613" s="4" t="s">
        <v>7356</v>
      </c>
      <c r="B6613" s="5">
        <v>335694837294</v>
      </c>
      <c r="C6613" s="4" t="s">
        <v>15484</v>
      </c>
      <c r="D6613" s="4" t="s">
        <v>2044</v>
      </c>
      <c r="E6613" s="6" t="s">
        <v>3931</v>
      </c>
      <c r="F6613" s="5">
        <f>decoded[[#This Row],[FRT_DEC]]-B6612</f>
        <v>7</v>
      </c>
      <c r="G66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INFO]]))),G6612)</f>
        <v>145</v>
      </c>
    </row>
    <row r="6614" spans="1:7" x14ac:dyDescent="0.25">
      <c r="A6614" s="4" t="s">
        <v>7357</v>
      </c>
      <c r="B6614" s="5">
        <v>335694837299</v>
      </c>
      <c r="C6614" s="4" t="s">
        <v>15485</v>
      </c>
      <c r="D6614" s="4" t="s">
        <v>7938</v>
      </c>
      <c r="E6614" s="6" t="s">
        <v>7991</v>
      </c>
      <c r="F6614" s="5">
        <f>decoded[[#This Row],[FRT_DEC]]-B6613</f>
        <v>5</v>
      </c>
      <c r="G66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INFO]]))),G6613)</f>
        <v>145</v>
      </c>
    </row>
    <row r="6615" spans="1:7" x14ac:dyDescent="0.25">
      <c r="A6615" s="4" t="s">
        <v>7358</v>
      </c>
      <c r="B6615" s="5">
        <v>335694852766</v>
      </c>
      <c r="C6615" s="4" t="s">
        <v>15486</v>
      </c>
      <c r="D6615" s="4" t="s">
        <v>7842</v>
      </c>
      <c r="E6615" s="6" t="s">
        <v>7936</v>
      </c>
      <c r="F6615" s="5">
        <f>decoded[[#This Row],[FRT_DEC]]-B6614</f>
        <v>15467</v>
      </c>
      <c r="G66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INFO]]))),G6614)</f>
        <v>145</v>
      </c>
    </row>
    <row r="6616" spans="1:7" x14ac:dyDescent="0.25">
      <c r="A6616" s="4" t="s">
        <v>7359</v>
      </c>
      <c r="B6616" s="5">
        <v>335694853501</v>
      </c>
      <c r="C6616" s="4" t="s">
        <v>15487</v>
      </c>
      <c r="D6616" s="4" t="s">
        <v>7938</v>
      </c>
      <c r="E6616" s="6" t="s">
        <v>7939</v>
      </c>
      <c r="F6616" s="5">
        <f>decoded[[#This Row],[FRT_DEC]]-B6615</f>
        <v>735</v>
      </c>
      <c r="G66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INFO]]))),G6615)</f>
        <v>145</v>
      </c>
    </row>
    <row r="6617" spans="1:7" x14ac:dyDescent="0.25">
      <c r="A6617" s="4" t="s">
        <v>7360</v>
      </c>
      <c r="B6617" s="5">
        <v>335694872766</v>
      </c>
      <c r="C6617" s="4" t="s">
        <v>15488</v>
      </c>
      <c r="D6617" s="4" t="s">
        <v>7842</v>
      </c>
      <c r="E6617" s="6" t="s">
        <v>7936</v>
      </c>
      <c r="F6617" s="5">
        <f>decoded[[#This Row],[FRT_DEC]]-B6616</f>
        <v>19265</v>
      </c>
      <c r="G66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INFO]]))),G6616)</f>
        <v>145</v>
      </c>
    </row>
    <row r="6618" spans="1:7" x14ac:dyDescent="0.25">
      <c r="A6618" s="4" t="s">
        <v>7361</v>
      </c>
      <c r="B6618" s="5">
        <v>335694873519</v>
      </c>
      <c r="C6618" s="4" t="s">
        <v>15489</v>
      </c>
      <c r="D6618" s="4" t="s">
        <v>7938</v>
      </c>
      <c r="E6618" s="6" t="s">
        <v>7939</v>
      </c>
      <c r="F6618" s="5">
        <f>decoded[[#This Row],[FRT_DEC]]-B6617</f>
        <v>753</v>
      </c>
      <c r="G66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INFO]]))),G6617)</f>
        <v>145</v>
      </c>
    </row>
    <row r="6619" spans="1:7" x14ac:dyDescent="0.25">
      <c r="A6619" s="4" t="s">
        <v>7362</v>
      </c>
      <c r="B6619" s="5">
        <v>335694891697</v>
      </c>
      <c r="C6619" s="4" t="s">
        <v>15490</v>
      </c>
      <c r="D6619" s="4" t="s">
        <v>7842</v>
      </c>
      <c r="E6619" s="6" t="s">
        <v>7945</v>
      </c>
      <c r="F6619" s="5">
        <f>decoded[[#This Row],[FRT_DEC]]-B6618</f>
        <v>18178</v>
      </c>
      <c r="G66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INFO]]))),G6618)</f>
        <v>145</v>
      </c>
    </row>
    <row r="6620" spans="1:7" x14ac:dyDescent="0.25">
      <c r="A6620" s="4" t="s">
        <v>7363</v>
      </c>
      <c r="B6620" s="5">
        <v>335694891704</v>
      </c>
      <c r="C6620" s="4" t="s">
        <v>15491</v>
      </c>
      <c r="D6620" s="4" t="s">
        <v>7938</v>
      </c>
      <c r="E6620" s="6" t="s">
        <v>7947</v>
      </c>
      <c r="F6620" s="5">
        <f>decoded[[#This Row],[FRT_DEC]]-B6619</f>
        <v>7</v>
      </c>
      <c r="G66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INFO]]))),G6619)</f>
        <v>145</v>
      </c>
    </row>
    <row r="6621" spans="1:7" x14ac:dyDescent="0.25">
      <c r="A6621" s="4" t="s">
        <v>7364</v>
      </c>
      <c r="B6621" s="5">
        <v>335694892765</v>
      </c>
      <c r="C6621" s="4" t="s">
        <v>15492</v>
      </c>
      <c r="D6621" s="4" t="s">
        <v>7842</v>
      </c>
      <c r="E6621" s="6" t="s">
        <v>7936</v>
      </c>
      <c r="F6621" s="5">
        <f>decoded[[#This Row],[FRT_DEC]]-B6620</f>
        <v>1061</v>
      </c>
      <c r="G66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INFO]]))),G6620)</f>
        <v>145</v>
      </c>
    </row>
    <row r="6622" spans="1:7" x14ac:dyDescent="0.25">
      <c r="A6622" s="4" t="s">
        <v>7365</v>
      </c>
      <c r="B6622" s="5">
        <v>335694893518</v>
      </c>
      <c r="C6622" s="4" t="s">
        <v>15493</v>
      </c>
      <c r="D6622" s="4" t="s">
        <v>7938</v>
      </c>
      <c r="E6622" s="6" t="s">
        <v>7939</v>
      </c>
      <c r="F6622" s="5">
        <f>decoded[[#This Row],[FRT_DEC]]-B6621</f>
        <v>753</v>
      </c>
      <c r="G66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INFO]]))),G6621)</f>
        <v>145</v>
      </c>
    </row>
    <row r="6623" spans="1:7" x14ac:dyDescent="0.25">
      <c r="A6623" s="4" t="s">
        <v>7366</v>
      </c>
      <c r="B6623" s="5">
        <v>335694912772</v>
      </c>
      <c r="C6623" s="4" t="s">
        <v>15494</v>
      </c>
      <c r="D6623" s="4" t="s">
        <v>7842</v>
      </c>
      <c r="E6623" s="6" t="s">
        <v>7936</v>
      </c>
      <c r="F6623" s="5">
        <f>decoded[[#This Row],[FRT_DEC]]-B6622</f>
        <v>19254</v>
      </c>
      <c r="G66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INFO]]))),G6622)</f>
        <v>145</v>
      </c>
    </row>
    <row r="6624" spans="1:7" x14ac:dyDescent="0.25">
      <c r="A6624" s="4" t="s">
        <v>7367</v>
      </c>
      <c r="B6624" s="5">
        <v>335694913521</v>
      </c>
      <c r="C6624" s="4" t="s">
        <v>15495</v>
      </c>
      <c r="D6624" s="4" t="s">
        <v>7938</v>
      </c>
      <c r="E6624" s="6" t="s">
        <v>7939</v>
      </c>
      <c r="F6624" s="5">
        <f>decoded[[#This Row],[FRT_DEC]]-B6623</f>
        <v>749</v>
      </c>
      <c r="G66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INFO]]))),G6623)</f>
        <v>145</v>
      </c>
    </row>
    <row r="6625" spans="1:7" x14ac:dyDescent="0.25">
      <c r="A6625" s="4" t="s">
        <v>7368</v>
      </c>
      <c r="B6625" s="5">
        <v>335694932766</v>
      </c>
      <c r="C6625" s="4" t="s">
        <v>15496</v>
      </c>
      <c r="D6625" s="4" t="s">
        <v>7842</v>
      </c>
      <c r="E6625" s="6" t="s">
        <v>7936</v>
      </c>
      <c r="F6625" s="5">
        <f>decoded[[#This Row],[FRT_DEC]]-B6624</f>
        <v>19245</v>
      </c>
      <c r="G66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INFO]]))),G6624)</f>
        <v>145</v>
      </c>
    </row>
    <row r="6626" spans="1:7" x14ac:dyDescent="0.25">
      <c r="A6626" s="4" t="s">
        <v>7369</v>
      </c>
      <c r="B6626" s="5">
        <v>335694933515</v>
      </c>
      <c r="C6626" s="4" t="s">
        <v>15497</v>
      </c>
      <c r="D6626" s="4" t="s">
        <v>7938</v>
      </c>
      <c r="E6626" s="6" t="s">
        <v>7939</v>
      </c>
      <c r="F6626" s="5">
        <f>decoded[[#This Row],[FRT_DEC]]-B6625</f>
        <v>749</v>
      </c>
      <c r="G66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INFO]]))),G6625)</f>
        <v>145</v>
      </c>
    </row>
    <row r="6627" spans="1:7" x14ac:dyDescent="0.25">
      <c r="A6627" s="4" t="s">
        <v>7370</v>
      </c>
      <c r="B6627" s="5">
        <v>335694936086</v>
      </c>
      <c r="C6627" s="4" t="s">
        <v>15498</v>
      </c>
      <c r="D6627" s="4" t="s">
        <v>7842</v>
      </c>
      <c r="E6627" s="6" t="s">
        <v>7989</v>
      </c>
      <c r="F6627" s="5">
        <f>decoded[[#This Row],[FRT_DEC]]-B6626</f>
        <v>2571</v>
      </c>
      <c r="G66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INFO]]))),G6626)</f>
        <v>145</v>
      </c>
    </row>
    <row r="6628" spans="1:7" x14ac:dyDescent="0.25">
      <c r="A6628" s="4" t="s">
        <v>7371</v>
      </c>
      <c r="B6628" s="5">
        <v>335694936142</v>
      </c>
      <c r="C6628" s="4" t="s">
        <v>15499</v>
      </c>
      <c r="D6628" s="4" t="s">
        <v>7938</v>
      </c>
      <c r="E6628" s="6" t="s">
        <v>7991</v>
      </c>
      <c r="F6628" s="5">
        <f>decoded[[#This Row],[FRT_DEC]]-B6627</f>
        <v>56</v>
      </c>
      <c r="G66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INFO]]))),G6627)</f>
        <v>145</v>
      </c>
    </row>
    <row r="6629" spans="1:7" x14ac:dyDescent="0.25">
      <c r="A6629" s="4" t="s">
        <v>7372</v>
      </c>
      <c r="B6629" s="5">
        <v>335694936145</v>
      </c>
      <c r="C6629" s="4" t="s">
        <v>15500</v>
      </c>
      <c r="D6629" s="4" t="s">
        <v>7842</v>
      </c>
      <c r="E6629" s="6" t="s">
        <v>7993</v>
      </c>
      <c r="F6629" s="5">
        <f>decoded[[#This Row],[FRT_DEC]]-B6628</f>
        <v>3</v>
      </c>
      <c r="G66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INFO]]))),G6628)</f>
        <v>145</v>
      </c>
    </row>
    <row r="6630" spans="1:7" x14ac:dyDescent="0.25">
      <c r="A6630" s="4" t="s">
        <v>7373</v>
      </c>
      <c r="B6630" s="5">
        <v>335694936164</v>
      </c>
      <c r="C6630" s="4" t="s">
        <v>15501</v>
      </c>
      <c r="D6630" s="4" t="s">
        <v>1099</v>
      </c>
      <c r="E6630" s="6" t="s">
        <v>2081</v>
      </c>
      <c r="F6630" s="5">
        <f>decoded[[#This Row],[FRT_DEC]]-B6629</f>
        <v>19</v>
      </c>
      <c r="G66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INFO]]))),G6629)</f>
        <v>145</v>
      </c>
    </row>
    <row r="6631" spans="1:7" x14ac:dyDescent="0.25">
      <c r="A6631" s="4" t="s">
        <v>7374</v>
      </c>
      <c r="B6631" s="5">
        <v>335694936167</v>
      </c>
      <c r="C6631" s="4" t="s">
        <v>15502</v>
      </c>
      <c r="D6631" s="4" t="s">
        <v>1099</v>
      </c>
      <c r="E6631" s="6" t="s">
        <v>2089</v>
      </c>
      <c r="F6631" s="5">
        <f>decoded[[#This Row],[FRT_DEC]]-B6630</f>
        <v>3</v>
      </c>
      <c r="G66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INFO]]))),G6630)</f>
        <v>145</v>
      </c>
    </row>
    <row r="6632" spans="1:7" x14ac:dyDescent="0.25">
      <c r="A6632" s="4" t="s">
        <v>7375</v>
      </c>
      <c r="B6632" s="5">
        <v>335694936176</v>
      </c>
      <c r="C6632" s="4" t="s">
        <v>15503</v>
      </c>
      <c r="D6632" s="4" t="s">
        <v>72</v>
      </c>
      <c r="E6632" s="6" t="s">
        <v>7893</v>
      </c>
      <c r="F6632" s="5">
        <f>decoded[[#This Row],[FRT_DEC]]-B6631</f>
        <v>9</v>
      </c>
      <c r="G66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INFO]]))),G6631)</f>
        <v>145</v>
      </c>
    </row>
    <row r="6633" spans="1:7" x14ac:dyDescent="0.25">
      <c r="A6633" s="4" t="s">
        <v>7376</v>
      </c>
      <c r="B6633" s="5">
        <v>335694937227</v>
      </c>
      <c r="C6633" s="4" t="s">
        <v>15504</v>
      </c>
      <c r="D6633" s="4" t="s">
        <v>7938</v>
      </c>
      <c r="E6633" s="6" t="s">
        <v>7998</v>
      </c>
      <c r="F6633" s="5">
        <f>decoded[[#This Row],[FRT_DEC]]-B6632</f>
        <v>1051</v>
      </c>
      <c r="G66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INFO]]))),G6632)</f>
        <v>145</v>
      </c>
    </row>
    <row r="6634" spans="1:7" x14ac:dyDescent="0.25">
      <c r="A6634" s="4" t="s">
        <v>7377</v>
      </c>
      <c r="B6634" s="5">
        <v>335694941258</v>
      </c>
      <c r="C6634" s="4" t="s">
        <v>15505</v>
      </c>
      <c r="D6634" s="4" t="s">
        <v>5</v>
      </c>
      <c r="E6634" s="6" t="s">
        <v>15506</v>
      </c>
      <c r="F6634" s="5">
        <f>decoded[[#This Row],[FRT_DEC]]-B6633</f>
        <v>4031</v>
      </c>
      <c r="G66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INFO]]))),G6633)</f>
        <v>145</v>
      </c>
    </row>
    <row r="6635" spans="1:7" x14ac:dyDescent="0.25">
      <c r="A6635" s="4" t="s">
        <v>7378</v>
      </c>
      <c r="B6635" s="5">
        <v>335694941260</v>
      </c>
      <c r="C6635" s="4" t="s">
        <v>15507</v>
      </c>
      <c r="D6635" s="4" t="s">
        <v>5</v>
      </c>
      <c r="E6635" s="6" t="s">
        <v>7877</v>
      </c>
      <c r="F6635" s="5">
        <f>decoded[[#This Row],[FRT_DEC]]-B6634</f>
        <v>2</v>
      </c>
      <c r="G66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INFO]]))),G6634)</f>
        <v>145</v>
      </c>
    </row>
    <row r="6636" spans="1:7" x14ac:dyDescent="0.25">
      <c r="A6636" s="4" t="s">
        <v>7379</v>
      </c>
      <c r="B6636" s="5">
        <v>335694941262</v>
      </c>
      <c r="C6636" s="4" t="s">
        <v>15508</v>
      </c>
      <c r="D6636" s="4" t="s">
        <v>3686</v>
      </c>
      <c r="E6636" s="6" t="s">
        <v>15509</v>
      </c>
      <c r="F6636" s="5">
        <f>decoded[[#This Row],[FRT_DEC]]-B6635</f>
        <v>2</v>
      </c>
      <c r="G66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INFO]]))),G6635)</f>
        <v>145</v>
      </c>
    </row>
    <row r="6637" spans="1:7" x14ac:dyDescent="0.25">
      <c r="A6637" s="4" t="s">
        <v>7380</v>
      </c>
      <c r="B6637" s="5">
        <v>335694941265</v>
      </c>
      <c r="C6637" s="4" t="s">
        <v>15510</v>
      </c>
      <c r="D6637" s="4" t="s">
        <v>3686</v>
      </c>
      <c r="E6637" s="6" t="s">
        <v>7878</v>
      </c>
      <c r="F6637" s="5">
        <f>decoded[[#This Row],[FRT_DEC]]-B6636</f>
        <v>3</v>
      </c>
      <c r="G66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INFO]]))),G6636)</f>
        <v>145</v>
      </c>
    </row>
    <row r="6638" spans="1:7" x14ac:dyDescent="0.25">
      <c r="A6638" s="4" t="s">
        <v>7381</v>
      </c>
      <c r="B6638" s="5">
        <v>335694941272</v>
      </c>
      <c r="C6638" s="4" t="s">
        <v>15511</v>
      </c>
      <c r="D6638" s="4" t="s">
        <v>7842</v>
      </c>
      <c r="E6638" s="6" t="s">
        <v>8006</v>
      </c>
      <c r="F6638" s="5">
        <f>decoded[[#This Row],[FRT_DEC]]-B6637</f>
        <v>7</v>
      </c>
      <c r="G66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INFO]]))),G6637)</f>
        <v>145</v>
      </c>
    </row>
    <row r="6639" spans="1:7" x14ac:dyDescent="0.25">
      <c r="A6639" s="4" t="s">
        <v>7382</v>
      </c>
      <c r="B6639" s="5">
        <v>335694941296</v>
      </c>
      <c r="C6639" s="4" t="s">
        <v>15512</v>
      </c>
      <c r="D6639" s="4" t="s">
        <v>1099</v>
      </c>
      <c r="E6639" s="6" t="s">
        <v>7894</v>
      </c>
      <c r="F6639" s="5">
        <f>decoded[[#This Row],[FRT_DEC]]-B6638</f>
        <v>24</v>
      </c>
      <c r="G66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INFO]]))),G6638)</f>
        <v>145</v>
      </c>
    </row>
    <row r="6640" spans="1:7" x14ac:dyDescent="0.25">
      <c r="A6640" s="4" t="s">
        <v>7383</v>
      </c>
      <c r="B6640" s="5">
        <v>335694941315</v>
      </c>
      <c r="C6640" s="4" t="s">
        <v>15513</v>
      </c>
      <c r="D6640" s="4" t="s">
        <v>72</v>
      </c>
      <c r="E6640" s="6" t="s">
        <v>3683</v>
      </c>
      <c r="F6640" s="5">
        <f>decoded[[#This Row],[FRT_DEC]]-B6639</f>
        <v>19</v>
      </c>
      <c r="G66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INFO]]))),G6639)</f>
        <v>145</v>
      </c>
    </row>
    <row r="6641" spans="1:7" x14ac:dyDescent="0.25">
      <c r="A6641" s="4" t="s">
        <v>7384</v>
      </c>
      <c r="B6641" s="5">
        <v>335694941320</v>
      </c>
      <c r="C6641" s="4" t="s">
        <v>15514</v>
      </c>
      <c r="D6641" s="4" t="s">
        <v>72</v>
      </c>
      <c r="E6641" s="6" t="s">
        <v>2088</v>
      </c>
      <c r="F6641" s="5">
        <f>decoded[[#This Row],[FRT_DEC]]-B6640</f>
        <v>5</v>
      </c>
      <c r="G66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INFO]]))),G6640)</f>
        <v>145</v>
      </c>
    </row>
    <row r="6642" spans="1:7" x14ac:dyDescent="0.25">
      <c r="A6642" s="4" t="s">
        <v>7385</v>
      </c>
      <c r="B6642" s="5">
        <v>335694941333</v>
      </c>
      <c r="C6642" s="4" t="s">
        <v>15515</v>
      </c>
      <c r="D6642" s="4" t="s">
        <v>72</v>
      </c>
      <c r="E6642" s="6" t="s">
        <v>2107</v>
      </c>
      <c r="F6642" s="5">
        <f>decoded[[#This Row],[FRT_DEC]]-B6641</f>
        <v>13</v>
      </c>
      <c r="G66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INFO]]))),G6641)</f>
        <v>145</v>
      </c>
    </row>
    <row r="6643" spans="1:7" x14ac:dyDescent="0.25">
      <c r="A6643" s="4" t="s">
        <v>7386</v>
      </c>
      <c r="B6643" s="5">
        <v>335694941674</v>
      </c>
      <c r="C6643" s="4" t="s">
        <v>15516</v>
      </c>
      <c r="D6643" s="4" t="s">
        <v>7938</v>
      </c>
      <c r="E6643" s="6" t="s">
        <v>8012</v>
      </c>
      <c r="F6643" s="5">
        <f>decoded[[#This Row],[FRT_DEC]]-B6642</f>
        <v>341</v>
      </c>
      <c r="G66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INFO]]))),G6642)</f>
        <v>145</v>
      </c>
    </row>
    <row r="6644" spans="1:7" x14ac:dyDescent="0.25">
      <c r="A6644" s="4" t="s">
        <v>7387</v>
      </c>
      <c r="B6644" s="5">
        <v>335694952765</v>
      </c>
      <c r="C6644" s="4" t="s">
        <v>15517</v>
      </c>
      <c r="D6644" s="4" t="s">
        <v>7842</v>
      </c>
      <c r="E6644" s="6" t="s">
        <v>7936</v>
      </c>
      <c r="F6644" s="5">
        <f>decoded[[#This Row],[FRT_DEC]]-B6643</f>
        <v>11091</v>
      </c>
      <c r="G66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INFO]]))),G6643)</f>
        <v>145</v>
      </c>
    </row>
    <row r="6645" spans="1:7" x14ac:dyDescent="0.25">
      <c r="A6645" s="4" t="s">
        <v>7388</v>
      </c>
      <c r="B6645" s="5">
        <v>335694953520</v>
      </c>
      <c r="C6645" s="4" t="s">
        <v>15518</v>
      </c>
      <c r="D6645" s="4" t="s">
        <v>7938</v>
      </c>
      <c r="E6645" s="6" t="s">
        <v>7939</v>
      </c>
      <c r="F6645" s="5">
        <f>decoded[[#This Row],[FRT_DEC]]-B6644</f>
        <v>755</v>
      </c>
      <c r="G66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INFO]]))),G6644)</f>
        <v>145</v>
      </c>
    </row>
    <row r="6646" spans="1:7" x14ac:dyDescent="0.25">
      <c r="A6646" s="4" t="s">
        <v>7389</v>
      </c>
      <c r="B6646" s="5">
        <v>335694972765</v>
      </c>
      <c r="C6646" s="4" t="s">
        <v>15519</v>
      </c>
      <c r="D6646" s="4" t="s">
        <v>7842</v>
      </c>
      <c r="E6646" s="6" t="s">
        <v>7936</v>
      </c>
      <c r="F6646" s="5">
        <f>decoded[[#This Row],[FRT_DEC]]-B6645</f>
        <v>19245</v>
      </c>
      <c r="G66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INFO]]))),G6645)</f>
        <v>145</v>
      </c>
    </row>
    <row r="6647" spans="1:7" x14ac:dyDescent="0.25">
      <c r="A6647" s="4" t="s">
        <v>7390</v>
      </c>
      <c r="B6647" s="5">
        <v>335694973519</v>
      </c>
      <c r="C6647" s="4" t="s">
        <v>15520</v>
      </c>
      <c r="D6647" s="4" t="s">
        <v>7938</v>
      </c>
      <c r="E6647" s="6" t="s">
        <v>7939</v>
      </c>
      <c r="F6647" s="5">
        <f>decoded[[#This Row],[FRT_DEC]]-B6646</f>
        <v>754</v>
      </c>
      <c r="G66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INFO]]))),G6646)</f>
        <v>145</v>
      </c>
    </row>
    <row r="6648" spans="1:7" x14ac:dyDescent="0.25">
      <c r="A6648" s="4" t="s">
        <v>7391</v>
      </c>
      <c r="B6648" s="5">
        <v>335694991697</v>
      </c>
      <c r="C6648" s="4" t="s">
        <v>15521</v>
      </c>
      <c r="D6648" s="4" t="s">
        <v>7842</v>
      </c>
      <c r="E6648" s="6" t="s">
        <v>7945</v>
      </c>
      <c r="F6648" s="5">
        <f>decoded[[#This Row],[FRT_DEC]]-B6647</f>
        <v>18178</v>
      </c>
      <c r="G66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INFO]]))),G6647)</f>
        <v>145</v>
      </c>
    </row>
    <row r="6649" spans="1:7" x14ac:dyDescent="0.25">
      <c r="A6649" s="4" t="s">
        <v>7392</v>
      </c>
      <c r="B6649" s="5">
        <v>335694991704</v>
      </c>
      <c r="C6649" s="4" t="s">
        <v>15522</v>
      </c>
      <c r="D6649" s="4" t="s">
        <v>7938</v>
      </c>
      <c r="E6649" s="6" t="s">
        <v>7947</v>
      </c>
      <c r="F6649" s="5">
        <f>decoded[[#This Row],[FRT_DEC]]-B6648</f>
        <v>7</v>
      </c>
      <c r="G66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INFO]]))),G6648)</f>
        <v>145</v>
      </c>
    </row>
    <row r="6650" spans="1:7" x14ac:dyDescent="0.25">
      <c r="A6650" s="4" t="s">
        <v>7393</v>
      </c>
      <c r="B6650" s="5">
        <v>335694992765</v>
      </c>
      <c r="C6650" s="4" t="s">
        <v>15523</v>
      </c>
      <c r="D6650" s="4" t="s">
        <v>7842</v>
      </c>
      <c r="E6650" s="6" t="s">
        <v>7936</v>
      </c>
      <c r="F6650" s="5">
        <f>decoded[[#This Row],[FRT_DEC]]-B6649</f>
        <v>1061</v>
      </c>
      <c r="G66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INFO]]))),G6649)</f>
        <v>145</v>
      </c>
    </row>
    <row r="6651" spans="1:7" x14ac:dyDescent="0.25">
      <c r="A6651" s="4" t="s">
        <v>7394</v>
      </c>
      <c r="B6651" s="5">
        <v>335694993522</v>
      </c>
      <c r="C6651" s="4" t="s">
        <v>15524</v>
      </c>
      <c r="D6651" s="4" t="s">
        <v>7938</v>
      </c>
      <c r="E6651" s="6" t="s">
        <v>7939</v>
      </c>
      <c r="F6651" s="5">
        <f>decoded[[#This Row],[FRT_DEC]]-B6650</f>
        <v>757</v>
      </c>
      <c r="G66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INFO]]))),G6650)</f>
        <v>145</v>
      </c>
    </row>
    <row r="6652" spans="1:7" x14ac:dyDescent="0.25">
      <c r="A6652" s="4" t="s">
        <v>7395</v>
      </c>
      <c r="B6652" s="5">
        <v>335695012765</v>
      </c>
      <c r="C6652" s="4" t="s">
        <v>15525</v>
      </c>
      <c r="D6652" s="4" t="s">
        <v>7842</v>
      </c>
      <c r="E6652" s="6" t="s">
        <v>7936</v>
      </c>
      <c r="F6652" s="5">
        <f>decoded[[#This Row],[FRT_DEC]]-B6651</f>
        <v>19243</v>
      </c>
      <c r="G66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INFO]]))),G6651)</f>
        <v>145</v>
      </c>
    </row>
    <row r="6653" spans="1:7" x14ac:dyDescent="0.25">
      <c r="A6653" s="4" t="s">
        <v>7396</v>
      </c>
      <c r="B6653" s="5">
        <v>335695013506</v>
      </c>
      <c r="C6653" s="4" t="s">
        <v>15526</v>
      </c>
      <c r="D6653" s="4" t="s">
        <v>7938</v>
      </c>
      <c r="E6653" s="6" t="s">
        <v>7939</v>
      </c>
      <c r="F6653" s="5">
        <f>decoded[[#This Row],[FRT_DEC]]-B6652</f>
        <v>741</v>
      </c>
      <c r="G66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INFO]]))),G6652)</f>
        <v>145</v>
      </c>
    </row>
    <row r="6654" spans="1:7" x14ac:dyDescent="0.25">
      <c r="A6654" s="4" t="s">
        <v>7397</v>
      </c>
      <c r="B6654" s="5">
        <v>335695032765</v>
      </c>
      <c r="C6654" s="4" t="s">
        <v>15527</v>
      </c>
      <c r="D6654" s="4" t="s">
        <v>7842</v>
      </c>
      <c r="E6654" s="6" t="s">
        <v>7936</v>
      </c>
      <c r="F6654" s="5">
        <f>decoded[[#This Row],[FRT_DEC]]-B6653</f>
        <v>19259</v>
      </c>
      <c r="G66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INFO]]))),G6653)</f>
        <v>145</v>
      </c>
    </row>
    <row r="6655" spans="1:7" x14ac:dyDescent="0.25">
      <c r="A6655" s="4" t="s">
        <v>7398</v>
      </c>
      <c r="B6655" s="5">
        <v>335695033608</v>
      </c>
      <c r="C6655" s="4" t="s">
        <v>15528</v>
      </c>
      <c r="D6655" s="4" t="s">
        <v>7938</v>
      </c>
      <c r="E6655" s="6" t="s">
        <v>7939</v>
      </c>
      <c r="F6655" s="5">
        <f>decoded[[#This Row],[FRT_DEC]]-B6654</f>
        <v>843</v>
      </c>
      <c r="G66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INFO]]))),G6654)</f>
        <v>145</v>
      </c>
    </row>
    <row r="6656" spans="1:7" x14ac:dyDescent="0.25">
      <c r="A6656" s="4" t="s">
        <v>7399</v>
      </c>
      <c r="B6656" s="5">
        <v>335695052781</v>
      </c>
      <c r="C6656" s="4" t="s">
        <v>15529</v>
      </c>
      <c r="D6656" s="4" t="s">
        <v>7842</v>
      </c>
      <c r="E6656" s="6" t="s">
        <v>7936</v>
      </c>
      <c r="F6656" s="5">
        <f>decoded[[#This Row],[FRT_DEC]]-B6655</f>
        <v>19173</v>
      </c>
      <c r="G66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INFO]]))),G6655)</f>
        <v>145</v>
      </c>
    </row>
    <row r="6657" spans="1:7" x14ac:dyDescent="0.25">
      <c r="A6657" s="4" t="s">
        <v>7400</v>
      </c>
      <c r="B6657" s="5">
        <v>335695053535</v>
      </c>
      <c r="C6657" s="4" t="s">
        <v>15530</v>
      </c>
      <c r="D6657" s="4" t="s">
        <v>7938</v>
      </c>
      <c r="E6657" s="6" t="s">
        <v>7939</v>
      </c>
      <c r="F6657" s="5">
        <f>decoded[[#This Row],[FRT_DEC]]-B6656</f>
        <v>754</v>
      </c>
      <c r="G66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INFO]]))),G6656)</f>
        <v>145</v>
      </c>
    </row>
    <row r="6658" spans="1:7" x14ac:dyDescent="0.25">
      <c r="A6658" s="4" t="s">
        <v>7401</v>
      </c>
      <c r="B6658" s="5">
        <v>335695072765</v>
      </c>
      <c r="C6658" s="4" t="s">
        <v>15531</v>
      </c>
      <c r="D6658" s="4" t="s">
        <v>7842</v>
      </c>
      <c r="E6658" s="6" t="s">
        <v>7936</v>
      </c>
      <c r="F6658" s="5">
        <f>decoded[[#This Row],[FRT_DEC]]-B6657</f>
        <v>19230</v>
      </c>
      <c r="G66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INFO]]))),G6657)</f>
        <v>145</v>
      </c>
    </row>
    <row r="6659" spans="1:7" x14ac:dyDescent="0.25">
      <c r="A6659" s="4" t="s">
        <v>7402</v>
      </c>
      <c r="B6659" s="5">
        <v>335695073515</v>
      </c>
      <c r="C6659" s="4" t="s">
        <v>15532</v>
      </c>
      <c r="D6659" s="4" t="s">
        <v>7938</v>
      </c>
      <c r="E6659" s="6" t="s">
        <v>7939</v>
      </c>
      <c r="F6659" s="5">
        <f>decoded[[#This Row],[FRT_DEC]]-B6658</f>
        <v>750</v>
      </c>
      <c r="G66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INFO]]))),G6658)</f>
        <v>145</v>
      </c>
    </row>
    <row r="6660" spans="1:7" x14ac:dyDescent="0.25">
      <c r="A6660" s="4" t="s">
        <v>7403</v>
      </c>
      <c r="B6660" s="5">
        <v>335695091697</v>
      </c>
      <c r="C6660" s="4" t="s">
        <v>15533</v>
      </c>
      <c r="D6660" s="4" t="s">
        <v>7842</v>
      </c>
      <c r="E6660" s="6" t="s">
        <v>7945</v>
      </c>
      <c r="F6660" s="5">
        <f>decoded[[#This Row],[FRT_DEC]]-B6659</f>
        <v>18182</v>
      </c>
      <c r="G66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INFO]]))),G6659)</f>
        <v>145</v>
      </c>
    </row>
    <row r="6661" spans="1:7" x14ac:dyDescent="0.25">
      <c r="A6661" s="4" t="s">
        <v>7404</v>
      </c>
      <c r="B6661" s="5">
        <v>335695091704</v>
      </c>
      <c r="C6661" s="4" t="s">
        <v>15534</v>
      </c>
      <c r="D6661" s="4" t="s">
        <v>7938</v>
      </c>
      <c r="E6661" s="6" t="s">
        <v>7947</v>
      </c>
      <c r="F6661" s="5">
        <f>decoded[[#This Row],[FRT_DEC]]-B6660</f>
        <v>7</v>
      </c>
      <c r="G66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INFO]]))),G6660)</f>
        <v>145</v>
      </c>
    </row>
    <row r="6662" spans="1:7" x14ac:dyDescent="0.25">
      <c r="A6662" s="4" t="s">
        <v>7405</v>
      </c>
      <c r="B6662" s="5">
        <v>335695092766</v>
      </c>
      <c r="C6662" s="4" t="s">
        <v>15535</v>
      </c>
      <c r="D6662" s="4" t="s">
        <v>7842</v>
      </c>
      <c r="E6662" s="6" t="s">
        <v>7936</v>
      </c>
      <c r="F6662" s="5">
        <f>decoded[[#This Row],[FRT_DEC]]-B6661</f>
        <v>1062</v>
      </c>
      <c r="G66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INFO]]))),G6661)</f>
        <v>145</v>
      </c>
    </row>
    <row r="6663" spans="1:7" x14ac:dyDescent="0.25">
      <c r="A6663" s="4" t="s">
        <v>7406</v>
      </c>
      <c r="B6663" s="5">
        <v>335695093534</v>
      </c>
      <c r="C6663" s="4" t="s">
        <v>15536</v>
      </c>
      <c r="D6663" s="4" t="s">
        <v>7938</v>
      </c>
      <c r="E6663" s="6" t="s">
        <v>7939</v>
      </c>
      <c r="F6663" s="5">
        <f>decoded[[#This Row],[FRT_DEC]]-B6662</f>
        <v>768</v>
      </c>
      <c r="G66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INFO]]))),G6662)</f>
        <v>145</v>
      </c>
    </row>
    <row r="6664" spans="1:7" x14ac:dyDescent="0.25">
      <c r="A6664" s="4" t="s">
        <v>7407</v>
      </c>
      <c r="B6664" s="5">
        <v>335695112766</v>
      </c>
      <c r="C6664" s="4" t="s">
        <v>15537</v>
      </c>
      <c r="D6664" s="4" t="s">
        <v>7842</v>
      </c>
      <c r="E6664" s="6" t="s">
        <v>7936</v>
      </c>
      <c r="F6664" s="5">
        <f>decoded[[#This Row],[FRT_DEC]]-B6663</f>
        <v>19232</v>
      </c>
      <c r="G66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INFO]]))),G6663)</f>
        <v>145</v>
      </c>
    </row>
    <row r="6665" spans="1:7" x14ac:dyDescent="0.25">
      <c r="A6665" s="4" t="s">
        <v>7408</v>
      </c>
      <c r="B6665" s="5">
        <v>335695113515</v>
      </c>
      <c r="C6665" s="4" t="s">
        <v>15538</v>
      </c>
      <c r="D6665" s="4" t="s">
        <v>7938</v>
      </c>
      <c r="E6665" s="6" t="s">
        <v>7939</v>
      </c>
      <c r="F6665" s="5">
        <f>decoded[[#This Row],[FRT_DEC]]-B6664</f>
        <v>749</v>
      </c>
      <c r="G66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INFO]]))),G6664)</f>
        <v>145</v>
      </c>
    </row>
    <row r="6666" spans="1:7" x14ac:dyDescent="0.25">
      <c r="A6666" s="4" t="s">
        <v>7409</v>
      </c>
      <c r="B6666" s="5">
        <v>335695132766</v>
      </c>
      <c r="C6666" s="4" t="s">
        <v>15539</v>
      </c>
      <c r="D6666" s="4" t="s">
        <v>7842</v>
      </c>
      <c r="E6666" s="6" t="s">
        <v>7936</v>
      </c>
      <c r="F6666" s="5">
        <f>decoded[[#This Row],[FRT_DEC]]-B6665</f>
        <v>19251</v>
      </c>
      <c r="G66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INFO]]))),G6665)</f>
        <v>145</v>
      </c>
    </row>
    <row r="6667" spans="1:7" x14ac:dyDescent="0.25">
      <c r="A6667" s="4" t="s">
        <v>7410</v>
      </c>
      <c r="B6667" s="5">
        <v>335695133527</v>
      </c>
      <c r="C6667" s="4" t="s">
        <v>15540</v>
      </c>
      <c r="D6667" s="4" t="s">
        <v>7938</v>
      </c>
      <c r="E6667" s="6" t="s">
        <v>7939</v>
      </c>
      <c r="F6667" s="5">
        <f>decoded[[#This Row],[FRT_DEC]]-B6666</f>
        <v>761</v>
      </c>
      <c r="G66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INFO]]))),G6666)</f>
        <v>145</v>
      </c>
    </row>
    <row r="6668" spans="1:7" x14ac:dyDescent="0.25">
      <c r="A6668" s="4" t="s">
        <v>7411</v>
      </c>
      <c r="B6668" s="5">
        <v>335695152765</v>
      </c>
      <c r="C6668" s="4" t="s">
        <v>15541</v>
      </c>
      <c r="D6668" s="4" t="s">
        <v>7842</v>
      </c>
      <c r="E6668" s="6" t="s">
        <v>7936</v>
      </c>
      <c r="F6668" s="5">
        <f>decoded[[#This Row],[FRT_DEC]]-B6667</f>
        <v>19238</v>
      </c>
      <c r="G66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INFO]]))),G6667)</f>
        <v>145</v>
      </c>
    </row>
    <row r="6669" spans="1:7" x14ac:dyDescent="0.25">
      <c r="A6669" s="4" t="s">
        <v>7412</v>
      </c>
      <c r="B6669" s="5">
        <v>335695153591</v>
      </c>
      <c r="C6669" s="4" t="s">
        <v>15542</v>
      </c>
      <c r="D6669" s="4" t="s">
        <v>7938</v>
      </c>
      <c r="E6669" s="6" t="s">
        <v>7939</v>
      </c>
      <c r="F6669" s="5">
        <f>decoded[[#This Row],[FRT_DEC]]-B6668</f>
        <v>826</v>
      </c>
      <c r="G66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INFO]]))),G6668)</f>
        <v>145</v>
      </c>
    </row>
    <row r="6670" spans="1:7" x14ac:dyDescent="0.25">
      <c r="A6670" s="4" t="s">
        <v>7413</v>
      </c>
      <c r="B6670" s="5">
        <v>335695172765</v>
      </c>
      <c r="C6670" s="4" t="s">
        <v>15543</v>
      </c>
      <c r="D6670" s="4" t="s">
        <v>7842</v>
      </c>
      <c r="E6670" s="6" t="s">
        <v>7936</v>
      </c>
      <c r="F6670" s="5">
        <f>decoded[[#This Row],[FRT_DEC]]-B6669</f>
        <v>19174</v>
      </c>
      <c r="G66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INFO]]))),G6669)</f>
        <v>145</v>
      </c>
    </row>
    <row r="6671" spans="1:7" x14ac:dyDescent="0.25">
      <c r="A6671" s="4" t="s">
        <v>7414</v>
      </c>
      <c r="B6671" s="5">
        <v>335695173502</v>
      </c>
      <c r="C6671" s="4" t="s">
        <v>15544</v>
      </c>
      <c r="D6671" s="4" t="s">
        <v>7938</v>
      </c>
      <c r="E6671" s="6" t="s">
        <v>7939</v>
      </c>
      <c r="F6671" s="5">
        <f>decoded[[#This Row],[FRT_DEC]]-B6670</f>
        <v>737</v>
      </c>
      <c r="G66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INFO]]))),G6670)</f>
        <v>145</v>
      </c>
    </row>
    <row r="6672" spans="1:7" x14ac:dyDescent="0.25">
      <c r="A6672" s="4" t="s">
        <v>7415</v>
      </c>
      <c r="B6672" s="5">
        <v>335695191697</v>
      </c>
      <c r="C6672" s="4" t="s">
        <v>15545</v>
      </c>
      <c r="D6672" s="4" t="s">
        <v>7842</v>
      </c>
      <c r="E6672" s="6" t="s">
        <v>7945</v>
      </c>
      <c r="F6672" s="5">
        <f>decoded[[#This Row],[FRT_DEC]]-B6671</f>
        <v>18195</v>
      </c>
      <c r="G66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INFO]]))),G6671)</f>
        <v>145</v>
      </c>
    </row>
    <row r="6673" spans="1:7" x14ac:dyDescent="0.25">
      <c r="A6673" s="4" t="s">
        <v>7416</v>
      </c>
      <c r="B6673" s="5">
        <v>335695191703</v>
      </c>
      <c r="C6673" s="4" t="s">
        <v>15546</v>
      </c>
      <c r="D6673" s="4" t="s">
        <v>7938</v>
      </c>
      <c r="E6673" s="6" t="s">
        <v>7947</v>
      </c>
      <c r="F6673" s="5">
        <f>decoded[[#This Row],[FRT_DEC]]-B6672</f>
        <v>6</v>
      </c>
      <c r="G66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INFO]]))),G6672)</f>
        <v>145</v>
      </c>
    </row>
    <row r="6674" spans="1:7" x14ac:dyDescent="0.25">
      <c r="A6674" s="4" t="s">
        <v>7417</v>
      </c>
      <c r="B6674" s="5">
        <v>335695192765</v>
      </c>
      <c r="C6674" s="4" t="s">
        <v>15547</v>
      </c>
      <c r="D6674" s="4" t="s">
        <v>7842</v>
      </c>
      <c r="E6674" s="6" t="s">
        <v>7936</v>
      </c>
      <c r="F6674" s="5">
        <f>decoded[[#This Row],[FRT_DEC]]-B6673</f>
        <v>1062</v>
      </c>
      <c r="G66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INFO]]))),G6673)</f>
        <v>145</v>
      </c>
    </row>
    <row r="6675" spans="1:7" x14ac:dyDescent="0.25">
      <c r="A6675" s="4" t="s">
        <v>7418</v>
      </c>
      <c r="B6675" s="5">
        <v>335695193514</v>
      </c>
      <c r="C6675" s="4" t="s">
        <v>15548</v>
      </c>
      <c r="D6675" s="4" t="s">
        <v>7938</v>
      </c>
      <c r="E6675" s="6" t="s">
        <v>7939</v>
      </c>
      <c r="F6675" s="5">
        <f>decoded[[#This Row],[FRT_DEC]]-B6674</f>
        <v>749</v>
      </c>
      <c r="G66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INFO]]))),G6674)</f>
        <v>145</v>
      </c>
    </row>
    <row r="6676" spans="1:7" x14ac:dyDescent="0.25">
      <c r="A6676" s="4" t="s">
        <v>7419</v>
      </c>
      <c r="B6676" s="5">
        <v>335695212765</v>
      </c>
      <c r="C6676" s="4" t="s">
        <v>15549</v>
      </c>
      <c r="D6676" s="4" t="s">
        <v>7842</v>
      </c>
      <c r="E6676" s="6" t="s">
        <v>7936</v>
      </c>
      <c r="F6676" s="5">
        <f>decoded[[#This Row],[FRT_DEC]]-B6675</f>
        <v>19251</v>
      </c>
      <c r="G66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INFO]]))),G6675)</f>
        <v>145</v>
      </c>
    </row>
    <row r="6677" spans="1:7" x14ac:dyDescent="0.25">
      <c r="A6677" s="4" t="s">
        <v>7420</v>
      </c>
      <c r="B6677" s="5">
        <v>335695213519</v>
      </c>
      <c r="C6677" s="4" t="s">
        <v>15550</v>
      </c>
      <c r="D6677" s="4" t="s">
        <v>7938</v>
      </c>
      <c r="E6677" s="6" t="s">
        <v>7939</v>
      </c>
      <c r="F6677" s="5">
        <f>decoded[[#This Row],[FRT_DEC]]-B6676</f>
        <v>754</v>
      </c>
      <c r="G66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INFO]]))),G6676)</f>
        <v>145</v>
      </c>
    </row>
    <row r="6678" spans="1:7" x14ac:dyDescent="0.25">
      <c r="A6678" s="4" t="s">
        <v>7421</v>
      </c>
      <c r="B6678" s="5">
        <v>335695232765</v>
      </c>
      <c r="C6678" s="4" t="s">
        <v>15551</v>
      </c>
      <c r="D6678" s="4" t="s">
        <v>7842</v>
      </c>
      <c r="E6678" s="6" t="s">
        <v>7936</v>
      </c>
      <c r="F6678" s="5">
        <f>decoded[[#This Row],[FRT_DEC]]-B6677</f>
        <v>19246</v>
      </c>
      <c r="G66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INFO]]))),G6677)</f>
        <v>145</v>
      </c>
    </row>
    <row r="6679" spans="1:7" x14ac:dyDescent="0.25">
      <c r="A6679" s="4" t="s">
        <v>7422</v>
      </c>
      <c r="B6679" s="5">
        <v>335695233513</v>
      </c>
      <c r="C6679" s="4" t="s">
        <v>15552</v>
      </c>
      <c r="D6679" s="4" t="s">
        <v>7938</v>
      </c>
      <c r="E6679" s="6" t="s">
        <v>7939</v>
      </c>
      <c r="F6679" s="5">
        <f>decoded[[#This Row],[FRT_DEC]]-B6678</f>
        <v>748</v>
      </c>
      <c r="G66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INFO]]))),G6678)</f>
        <v>145</v>
      </c>
    </row>
    <row r="6680" spans="1:7" x14ac:dyDescent="0.25">
      <c r="A6680" s="4" t="s">
        <v>7423</v>
      </c>
      <c r="B6680" s="5">
        <v>335695252765</v>
      </c>
      <c r="C6680" s="4" t="s">
        <v>15553</v>
      </c>
      <c r="D6680" s="4" t="s">
        <v>7842</v>
      </c>
      <c r="E6680" s="6" t="s">
        <v>7936</v>
      </c>
      <c r="F6680" s="5">
        <f>decoded[[#This Row],[FRT_DEC]]-B6679</f>
        <v>19252</v>
      </c>
      <c r="G66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INFO]]))),G6679)</f>
        <v>145</v>
      </c>
    </row>
    <row r="6681" spans="1:7" x14ac:dyDescent="0.25">
      <c r="A6681" s="4" t="s">
        <v>7424</v>
      </c>
      <c r="B6681" s="5">
        <v>335695253507</v>
      </c>
      <c r="C6681" s="4" t="s">
        <v>15554</v>
      </c>
      <c r="D6681" s="4" t="s">
        <v>7938</v>
      </c>
      <c r="E6681" s="6" t="s">
        <v>7939</v>
      </c>
      <c r="F6681" s="5">
        <f>decoded[[#This Row],[FRT_DEC]]-B6680</f>
        <v>742</v>
      </c>
      <c r="G66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INFO]]))),G6680)</f>
        <v>145</v>
      </c>
    </row>
    <row r="6682" spans="1:7" x14ac:dyDescent="0.25">
      <c r="A6682" s="4" t="s">
        <v>7425</v>
      </c>
      <c r="B6682" s="5">
        <v>335695272772</v>
      </c>
      <c r="C6682" s="4" t="s">
        <v>15555</v>
      </c>
      <c r="D6682" s="4" t="s">
        <v>7842</v>
      </c>
      <c r="E6682" s="6" t="s">
        <v>7936</v>
      </c>
      <c r="F6682" s="5">
        <f>decoded[[#This Row],[FRT_DEC]]-B6681</f>
        <v>19265</v>
      </c>
      <c r="G66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INFO]]))),G6681)</f>
        <v>145</v>
      </c>
    </row>
    <row r="6683" spans="1:7" x14ac:dyDescent="0.25">
      <c r="A6683" s="4" t="s">
        <v>7426</v>
      </c>
      <c r="B6683" s="5">
        <v>335695273521</v>
      </c>
      <c r="C6683" s="4" t="s">
        <v>15556</v>
      </c>
      <c r="D6683" s="4" t="s">
        <v>7938</v>
      </c>
      <c r="E6683" s="6" t="s">
        <v>7939</v>
      </c>
      <c r="F6683" s="5">
        <f>decoded[[#This Row],[FRT_DEC]]-B6682</f>
        <v>749</v>
      </c>
      <c r="G66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INFO]]))),G6682)</f>
        <v>145</v>
      </c>
    </row>
    <row r="6684" spans="1:7" x14ac:dyDescent="0.25">
      <c r="A6684" s="4" t="s">
        <v>7427</v>
      </c>
      <c r="B6684" s="5">
        <v>335695291697</v>
      </c>
      <c r="C6684" s="4" t="s">
        <v>15557</v>
      </c>
      <c r="D6684" s="4" t="s">
        <v>7842</v>
      </c>
      <c r="E6684" s="6" t="s">
        <v>7945</v>
      </c>
      <c r="F6684" s="5">
        <f>decoded[[#This Row],[FRT_DEC]]-B6683</f>
        <v>18176</v>
      </c>
      <c r="G66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INFO]]))),G6683)</f>
        <v>145</v>
      </c>
    </row>
    <row r="6685" spans="1:7" x14ac:dyDescent="0.25">
      <c r="A6685" s="4" t="s">
        <v>7428</v>
      </c>
      <c r="B6685" s="5">
        <v>335695291704</v>
      </c>
      <c r="C6685" s="4" t="s">
        <v>15558</v>
      </c>
      <c r="D6685" s="4" t="s">
        <v>7938</v>
      </c>
      <c r="E6685" s="6" t="s">
        <v>7947</v>
      </c>
      <c r="F6685" s="5">
        <f>decoded[[#This Row],[FRT_DEC]]-B6684</f>
        <v>7</v>
      </c>
      <c r="G66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INFO]]))),G6684)</f>
        <v>145</v>
      </c>
    </row>
    <row r="6686" spans="1:7" x14ac:dyDescent="0.25">
      <c r="A6686" s="4" t="s">
        <v>7429</v>
      </c>
      <c r="B6686" s="5">
        <v>335695292766</v>
      </c>
      <c r="C6686" s="4" t="s">
        <v>15559</v>
      </c>
      <c r="D6686" s="4" t="s">
        <v>7842</v>
      </c>
      <c r="E6686" s="6" t="s">
        <v>7936</v>
      </c>
      <c r="F6686" s="5">
        <f>decoded[[#This Row],[FRT_DEC]]-B6685</f>
        <v>1062</v>
      </c>
      <c r="G66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INFO]]))),G6685)</f>
        <v>145</v>
      </c>
    </row>
    <row r="6687" spans="1:7" x14ac:dyDescent="0.25">
      <c r="A6687" s="4" t="s">
        <v>7430</v>
      </c>
      <c r="B6687" s="5">
        <v>335695293518</v>
      </c>
      <c r="C6687" s="4" t="s">
        <v>15560</v>
      </c>
      <c r="D6687" s="4" t="s">
        <v>7938</v>
      </c>
      <c r="E6687" s="6" t="s">
        <v>7939</v>
      </c>
      <c r="F6687" s="5">
        <f>decoded[[#This Row],[FRT_DEC]]-B6686</f>
        <v>752</v>
      </c>
      <c r="G66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INFO]]))),G6686)</f>
        <v>145</v>
      </c>
    </row>
    <row r="6688" spans="1:7" x14ac:dyDescent="0.25">
      <c r="A6688" s="4" t="s">
        <v>7431</v>
      </c>
      <c r="B6688" s="5">
        <v>335695312765</v>
      </c>
      <c r="C6688" s="4" t="s">
        <v>15561</v>
      </c>
      <c r="D6688" s="4" t="s">
        <v>7842</v>
      </c>
      <c r="E6688" s="6" t="s">
        <v>7936</v>
      </c>
      <c r="F6688" s="5">
        <f>decoded[[#This Row],[FRT_DEC]]-B6687</f>
        <v>19247</v>
      </c>
      <c r="G66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INFO]]))),G6687)</f>
        <v>145</v>
      </c>
    </row>
    <row r="6689" spans="1:7" x14ac:dyDescent="0.25">
      <c r="A6689" s="4" t="s">
        <v>7433</v>
      </c>
      <c r="B6689" s="5">
        <v>335695313518</v>
      </c>
      <c r="C6689" s="4" t="s">
        <v>15562</v>
      </c>
      <c r="D6689" s="4" t="s">
        <v>7938</v>
      </c>
      <c r="E6689" s="6" t="s">
        <v>7939</v>
      </c>
      <c r="F6689" s="5">
        <f>decoded[[#This Row],[FRT_DEC]]-B6688</f>
        <v>753</v>
      </c>
      <c r="G66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INFO]]))),G6688)</f>
        <v>145</v>
      </c>
    </row>
    <row r="6690" spans="1:7" x14ac:dyDescent="0.25">
      <c r="A6690" s="4" t="s">
        <v>7434</v>
      </c>
      <c r="B6690" s="5">
        <v>335695332765</v>
      </c>
      <c r="C6690" s="4" t="s">
        <v>15563</v>
      </c>
      <c r="D6690" s="4" t="s">
        <v>7842</v>
      </c>
      <c r="E6690" s="6" t="s">
        <v>7936</v>
      </c>
      <c r="F6690" s="5">
        <f>decoded[[#This Row],[FRT_DEC]]-B6689</f>
        <v>19247</v>
      </c>
      <c r="G66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INFO]]))),G6689)</f>
        <v>145</v>
      </c>
    </row>
    <row r="6691" spans="1:7" x14ac:dyDescent="0.25">
      <c r="A6691" s="4" t="s">
        <v>7435</v>
      </c>
      <c r="B6691" s="5">
        <v>335695333512</v>
      </c>
      <c r="C6691" s="4" t="s">
        <v>15564</v>
      </c>
      <c r="D6691" s="4" t="s">
        <v>7938</v>
      </c>
      <c r="E6691" s="6" t="s">
        <v>7939</v>
      </c>
      <c r="F6691" s="5">
        <f>decoded[[#This Row],[FRT_DEC]]-B6690</f>
        <v>747</v>
      </c>
      <c r="G66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INFO]]))),G6690)</f>
        <v>145</v>
      </c>
    </row>
    <row r="6692" spans="1:7" x14ac:dyDescent="0.25">
      <c r="A6692" s="4" t="s">
        <v>7436</v>
      </c>
      <c r="B6692" s="5">
        <v>335695352765</v>
      </c>
      <c r="C6692" s="4" t="s">
        <v>15565</v>
      </c>
      <c r="D6692" s="4" t="s">
        <v>7842</v>
      </c>
      <c r="E6692" s="6" t="s">
        <v>7936</v>
      </c>
      <c r="F6692" s="5">
        <f>decoded[[#This Row],[FRT_DEC]]-B6691</f>
        <v>19253</v>
      </c>
      <c r="G66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INFO]]))),G6691)</f>
        <v>145</v>
      </c>
    </row>
    <row r="6693" spans="1:7" x14ac:dyDescent="0.25">
      <c r="A6693" s="4" t="s">
        <v>7437</v>
      </c>
      <c r="B6693" s="5">
        <v>335695353508</v>
      </c>
      <c r="C6693" s="4" t="s">
        <v>15566</v>
      </c>
      <c r="D6693" s="4" t="s">
        <v>7938</v>
      </c>
      <c r="E6693" s="6" t="s">
        <v>7939</v>
      </c>
      <c r="F6693" s="5">
        <f>decoded[[#This Row],[FRT_DEC]]-B6692</f>
        <v>743</v>
      </c>
      <c r="G66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INFO]]))),G6692)</f>
        <v>145</v>
      </c>
    </row>
    <row r="6694" spans="1:7" x14ac:dyDescent="0.25">
      <c r="A6694" s="4" t="s">
        <v>7438</v>
      </c>
      <c r="B6694" s="5">
        <v>335695372766</v>
      </c>
      <c r="C6694" s="4" t="s">
        <v>15567</v>
      </c>
      <c r="D6694" s="4" t="s">
        <v>7842</v>
      </c>
      <c r="E6694" s="6" t="s">
        <v>7936</v>
      </c>
      <c r="F6694" s="5">
        <f>decoded[[#This Row],[FRT_DEC]]-B6693</f>
        <v>19258</v>
      </c>
      <c r="G66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INFO]]))),G6693)</f>
        <v>145</v>
      </c>
    </row>
    <row r="6695" spans="1:7" x14ac:dyDescent="0.25">
      <c r="A6695" s="4" t="s">
        <v>7439</v>
      </c>
      <c r="B6695" s="5">
        <v>335695373510</v>
      </c>
      <c r="C6695" s="4" t="s">
        <v>15568</v>
      </c>
      <c r="D6695" s="4" t="s">
        <v>7938</v>
      </c>
      <c r="E6695" s="6" t="s">
        <v>7939</v>
      </c>
      <c r="F6695" s="5">
        <f>decoded[[#This Row],[FRT_DEC]]-B6694</f>
        <v>744</v>
      </c>
      <c r="G66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INFO]]))),G6694)</f>
        <v>145</v>
      </c>
    </row>
    <row r="6696" spans="1:7" x14ac:dyDescent="0.25">
      <c r="A6696" s="4" t="s">
        <v>7440</v>
      </c>
      <c r="B6696" s="5">
        <v>335695391697</v>
      </c>
      <c r="C6696" s="4" t="s">
        <v>15569</v>
      </c>
      <c r="D6696" s="4" t="s">
        <v>7842</v>
      </c>
      <c r="E6696" s="6" t="s">
        <v>7945</v>
      </c>
      <c r="F6696" s="5">
        <f>decoded[[#This Row],[FRT_DEC]]-B6695</f>
        <v>18187</v>
      </c>
      <c r="G66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INFO]]))),G6695)</f>
        <v>145</v>
      </c>
    </row>
    <row r="6697" spans="1:7" x14ac:dyDescent="0.25">
      <c r="A6697" s="4" t="s">
        <v>7441</v>
      </c>
      <c r="B6697" s="5">
        <v>335695391703</v>
      </c>
      <c r="C6697" s="4" t="s">
        <v>15570</v>
      </c>
      <c r="D6697" s="4" t="s">
        <v>7938</v>
      </c>
      <c r="E6697" s="6" t="s">
        <v>7947</v>
      </c>
      <c r="F6697" s="5">
        <f>decoded[[#This Row],[FRT_DEC]]-B6696</f>
        <v>6</v>
      </c>
      <c r="G66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INFO]]))),G6696)</f>
        <v>145</v>
      </c>
    </row>
    <row r="6698" spans="1:7" x14ac:dyDescent="0.25">
      <c r="A6698" s="4" t="s">
        <v>7442</v>
      </c>
      <c r="B6698" s="5">
        <v>335695392767</v>
      </c>
      <c r="C6698" s="4" t="s">
        <v>15571</v>
      </c>
      <c r="D6698" s="4" t="s">
        <v>7842</v>
      </c>
      <c r="E6698" s="6" t="s">
        <v>7936</v>
      </c>
      <c r="F6698" s="5">
        <f>decoded[[#This Row],[FRT_DEC]]-B6697</f>
        <v>1064</v>
      </c>
      <c r="G66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INFO]]))),G6697)</f>
        <v>145</v>
      </c>
    </row>
    <row r="6699" spans="1:7" x14ac:dyDescent="0.25">
      <c r="A6699" s="4" t="s">
        <v>7443</v>
      </c>
      <c r="B6699" s="5">
        <v>335695393505</v>
      </c>
      <c r="C6699" s="4" t="s">
        <v>15572</v>
      </c>
      <c r="D6699" s="4" t="s">
        <v>7938</v>
      </c>
      <c r="E6699" s="6" t="s">
        <v>7939</v>
      </c>
      <c r="F6699" s="5">
        <f>decoded[[#This Row],[FRT_DEC]]-B6698</f>
        <v>738</v>
      </c>
      <c r="G66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INFO]]))),G6698)</f>
        <v>145</v>
      </c>
    </row>
    <row r="6700" spans="1:7" x14ac:dyDescent="0.25">
      <c r="A6700" s="4" t="s">
        <v>7444</v>
      </c>
      <c r="B6700" s="5">
        <v>335695412766</v>
      </c>
      <c r="C6700" s="4" t="s">
        <v>15573</v>
      </c>
      <c r="D6700" s="4" t="s">
        <v>7842</v>
      </c>
      <c r="E6700" s="6" t="s">
        <v>7936</v>
      </c>
      <c r="F6700" s="5">
        <f>decoded[[#This Row],[FRT_DEC]]-B6699</f>
        <v>19261</v>
      </c>
      <c r="G67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INFO]]))),G6699)</f>
        <v>145</v>
      </c>
    </row>
    <row r="6701" spans="1:7" x14ac:dyDescent="0.25">
      <c r="A6701" s="4" t="s">
        <v>7445</v>
      </c>
      <c r="B6701" s="5">
        <v>335695413518</v>
      </c>
      <c r="C6701" s="4" t="s">
        <v>15574</v>
      </c>
      <c r="D6701" s="4" t="s">
        <v>7938</v>
      </c>
      <c r="E6701" s="6" t="s">
        <v>7939</v>
      </c>
      <c r="F6701" s="5">
        <f>decoded[[#This Row],[FRT_DEC]]-B6700</f>
        <v>752</v>
      </c>
      <c r="G67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INFO]]))),G6700)</f>
        <v>145</v>
      </c>
    </row>
    <row r="6702" spans="1:7" x14ac:dyDescent="0.25">
      <c r="A6702" s="4" t="s">
        <v>7446</v>
      </c>
      <c r="B6702" s="5">
        <v>335695432765</v>
      </c>
      <c r="C6702" s="4" t="s">
        <v>15575</v>
      </c>
      <c r="D6702" s="4" t="s">
        <v>7842</v>
      </c>
      <c r="E6702" s="6" t="s">
        <v>7936</v>
      </c>
      <c r="F6702" s="5">
        <f>decoded[[#This Row],[FRT_DEC]]-B6701</f>
        <v>19247</v>
      </c>
      <c r="G67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INFO]]))),G6701)</f>
        <v>145</v>
      </c>
    </row>
    <row r="6703" spans="1:7" x14ac:dyDescent="0.25">
      <c r="A6703" s="4" t="s">
        <v>7447</v>
      </c>
      <c r="B6703" s="5">
        <v>335695433514</v>
      </c>
      <c r="C6703" s="4" t="s">
        <v>15576</v>
      </c>
      <c r="D6703" s="4" t="s">
        <v>7938</v>
      </c>
      <c r="E6703" s="6" t="s">
        <v>7939</v>
      </c>
      <c r="F6703" s="5">
        <f>decoded[[#This Row],[FRT_DEC]]-B6702</f>
        <v>749</v>
      </c>
      <c r="G67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INFO]]))),G6702)</f>
        <v>145</v>
      </c>
    </row>
    <row r="6704" spans="1:7" x14ac:dyDescent="0.25">
      <c r="A6704" s="4" t="s">
        <v>7448</v>
      </c>
      <c r="B6704" s="5">
        <v>335695452768</v>
      </c>
      <c r="C6704" s="4" t="s">
        <v>15577</v>
      </c>
      <c r="D6704" s="4" t="s">
        <v>7842</v>
      </c>
      <c r="E6704" s="6" t="s">
        <v>7936</v>
      </c>
      <c r="F6704" s="5">
        <f>decoded[[#This Row],[FRT_DEC]]-B6703</f>
        <v>19254</v>
      </c>
      <c r="G67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INFO]]))),G6703)</f>
        <v>145</v>
      </c>
    </row>
    <row r="6705" spans="1:7" x14ac:dyDescent="0.25">
      <c r="A6705" s="4" t="s">
        <v>7449</v>
      </c>
      <c r="B6705" s="5">
        <v>335695453521</v>
      </c>
      <c r="C6705" s="4" t="s">
        <v>15578</v>
      </c>
      <c r="D6705" s="4" t="s">
        <v>7938</v>
      </c>
      <c r="E6705" s="6" t="s">
        <v>7939</v>
      </c>
      <c r="F6705" s="5">
        <f>decoded[[#This Row],[FRT_DEC]]-B6704</f>
        <v>753</v>
      </c>
      <c r="G67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INFO]]))),G6704)</f>
        <v>145</v>
      </c>
    </row>
    <row r="6706" spans="1:7" x14ac:dyDescent="0.25">
      <c r="A6706" s="4" t="s">
        <v>7450</v>
      </c>
      <c r="B6706" s="5">
        <v>335695472766</v>
      </c>
      <c r="C6706" s="4" t="s">
        <v>15579</v>
      </c>
      <c r="D6706" s="4" t="s">
        <v>7842</v>
      </c>
      <c r="E6706" s="6" t="s">
        <v>7936</v>
      </c>
      <c r="F6706" s="5">
        <f>decoded[[#This Row],[FRT_DEC]]-B6705</f>
        <v>19245</v>
      </c>
      <c r="G67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INFO]]))),G6705)</f>
        <v>145</v>
      </c>
    </row>
    <row r="6707" spans="1:7" x14ac:dyDescent="0.25">
      <c r="A6707" s="4" t="s">
        <v>7451</v>
      </c>
      <c r="B6707" s="5">
        <v>335695473505</v>
      </c>
      <c r="C6707" s="4" t="s">
        <v>15580</v>
      </c>
      <c r="D6707" s="4" t="s">
        <v>7938</v>
      </c>
      <c r="E6707" s="6" t="s">
        <v>7939</v>
      </c>
      <c r="F6707" s="5">
        <f>decoded[[#This Row],[FRT_DEC]]-B6706</f>
        <v>739</v>
      </c>
      <c r="G67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INFO]]))),G6706)</f>
        <v>145</v>
      </c>
    </row>
    <row r="6708" spans="1:7" x14ac:dyDescent="0.25">
      <c r="A6708" s="4" t="s">
        <v>7452</v>
      </c>
      <c r="B6708" s="5">
        <v>335695491697</v>
      </c>
      <c r="C6708" s="4" t="s">
        <v>15581</v>
      </c>
      <c r="D6708" s="4" t="s">
        <v>7842</v>
      </c>
      <c r="E6708" s="6" t="s">
        <v>7945</v>
      </c>
      <c r="F6708" s="5">
        <f>decoded[[#This Row],[FRT_DEC]]-B6707</f>
        <v>18192</v>
      </c>
      <c r="G67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INFO]]))),G6707)</f>
        <v>145</v>
      </c>
    </row>
    <row r="6709" spans="1:7" x14ac:dyDescent="0.25">
      <c r="A6709" s="4" t="s">
        <v>7453</v>
      </c>
      <c r="B6709" s="5">
        <v>335695491706</v>
      </c>
      <c r="C6709" s="4" t="s">
        <v>15582</v>
      </c>
      <c r="D6709" s="4" t="s">
        <v>7938</v>
      </c>
      <c r="E6709" s="6" t="s">
        <v>7947</v>
      </c>
      <c r="F6709" s="5">
        <f>decoded[[#This Row],[FRT_DEC]]-B6708</f>
        <v>9</v>
      </c>
      <c r="G67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INFO]]))),G6708)</f>
        <v>145</v>
      </c>
    </row>
    <row r="6710" spans="1:7" x14ac:dyDescent="0.25">
      <c r="A6710" s="4" t="s">
        <v>7454</v>
      </c>
      <c r="B6710" s="5">
        <v>335695492775</v>
      </c>
      <c r="C6710" s="4" t="s">
        <v>15583</v>
      </c>
      <c r="D6710" s="4" t="s">
        <v>7842</v>
      </c>
      <c r="E6710" s="6" t="s">
        <v>7936</v>
      </c>
      <c r="F6710" s="5">
        <f>decoded[[#This Row],[FRT_DEC]]-B6709</f>
        <v>1069</v>
      </c>
      <c r="G67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INFO]]))),G6709)</f>
        <v>145</v>
      </c>
    </row>
    <row r="6711" spans="1:7" x14ac:dyDescent="0.25">
      <c r="A6711" s="4" t="s">
        <v>7455</v>
      </c>
      <c r="B6711" s="5">
        <v>335695493519</v>
      </c>
      <c r="C6711" s="4" t="s">
        <v>15584</v>
      </c>
      <c r="D6711" s="4" t="s">
        <v>7938</v>
      </c>
      <c r="E6711" s="6" t="s">
        <v>7939</v>
      </c>
      <c r="F6711" s="5">
        <f>decoded[[#This Row],[FRT_DEC]]-B6710</f>
        <v>744</v>
      </c>
      <c r="G67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INFO]]))),G6710)</f>
        <v>145</v>
      </c>
    </row>
    <row r="6712" spans="1:7" x14ac:dyDescent="0.25">
      <c r="A6712" s="4" t="s">
        <v>7456</v>
      </c>
      <c r="B6712" s="5">
        <v>335695512766</v>
      </c>
      <c r="C6712" s="4" t="s">
        <v>15585</v>
      </c>
      <c r="D6712" s="4" t="s">
        <v>7842</v>
      </c>
      <c r="E6712" s="6" t="s">
        <v>7936</v>
      </c>
      <c r="F6712" s="5">
        <f>decoded[[#This Row],[FRT_DEC]]-B6711</f>
        <v>19247</v>
      </c>
      <c r="G67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INFO]]))),G6711)</f>
        <v>145</v>
      </c>
    </row>
    <row r="6713" spans="1:7" x14ac:dyDescent="0.25">
      <c r="A6713" s="4" t="s">
        <v>7457</v>
      </c>
      <c r="B6713" s="5">
        <v>335695513519</v>
      </c>
      <c r="C6713" s="4" t="s">
        <v>15586</v>
      </c>
      <c r="D6713" s="4" t="s">
        <v>7938</v>
      </c>
      <c r="E6713" s="6" t="s">
        <v>7939</v>
      </c>
      <c r="F6713" s="5">
        <f>decoded[[#This Row],[FRT_DEC]]-B6712</f>
        <v>753</v>
      </c>
      <c r="G67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INFO]]))),G6712)</f>
        <v>145</v>
      </c>
    </row>
    <row r="6714" spans="1:7" x14ac:dyDescent="0.25">
      <c r="A6714" s="4" t="s">
        <v>7458</v>
      </c>
      <c r="B6714" s="5">
        <v>335695532780</v>
      </c>
      <c r="C6714" s="4" t="s">
        <v>15587</v>
      </c>
      <c r="D6714" s="4" t="s">
        <v>7842</v>
      </c>
      <c r="E6714" s="6" t="s">
        <v>7936</v>
      </c>
      <c r="F6714" s="5">
        <f>decoded[[#This Row],[FRT_DEC]]-B6713</f>
        <v>19261</v>
      </c>
      <c r="G67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INFO]]))),G6713)</f>
        <v>145</v>
      </c>
    </row>
    <row r="6715" spans="1:7" x14ac:dyDescent="0.25">
      <c r="A6715" s="4" t="s">
        <v>7459</v>
      </c>
      <c r="B6715" s="5">
        <v>335695533520</v>
      </c>
      <c r="C6715" s="4" t="s">
        <v>15588</v>
      </c>
      <c r="D6715" s="4" t="s">
        <v>7938</v>
      </c>
      <c r="E6715" s="6" t="s">
        <v>7939</v>
      </c>
      <c r="F6715" s="5">
        <f>decoded[[#This Row],[FRT_DEC]]-B6714</f>
        <v>740</v>
      </c>
      <c r="G67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INFO]]))),G6714)</f>
        <v>145</v>
      </c>
    </row>
    <row r="6716" spans="1:7" x14ac:dyDescent="0.25">
      <c r="A6716" s="4" t="s">
        <v>7460</v>
      </c>
      <c r="B6716" s="5">
        <v>335695552766</v>
      </c>
      <c r="C6716" s="4" t="s">
        <v>15589</v>
      </c>
      <c r="D6716" s="4" t="s">
        <v>7842</v>
      </c>
      <c r="E6716" s="6" t="s">
        <v>7936</v>
      </c>
      <c r="F6716" s="5">
        <f>decoded[[#This Row],[FRT_DEC]]-B6715</f>
        <v>19246</v>
      </c>
      <c r="G67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INFO]]))),G6715)</f>
        <v>145</v>
      </c>
    </row>
    <row r="6717" spans="1:7" x14ac:dyDescent="0.25">
      <c r="A6717" s="4" t="s">
        <v>7461</v>
      </c>
      <c r="B6717" s="5">
        <v>335695553508</v>
      </c>
      <c r="C6717" s="4" t="s">
        <v>15590</v>
      </c>
      <c r="D6717" s="4" t="s">
        <v>7938</v>
      </c>
      <c r="E6717" s="6" t="s">
        <v>7939</v>
      </c>
      <c r="F6717" s="5">
        <f>decoded[[#This Row],[FRT_DEC]]-B6716</f>
        <v>742</v>
      </c>
      <c r="G67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INFO]]))),G6716)</f>
        <v>145</v>
      </c>
    </row>
    <row r="6718" spans="1:7" x14ac:dyDescent="0.25">
      <c r="A6718" s="4" t="s">
        <v>7462</v>
      </c>
      <c r="B6718" s="5">
        <v>335695572765</v>
      </c>
      <c r="C6718" s="4" t="s">
        <v>15591</v>
      </c>
      <c r="D6718" s="4" t="s">
        <v>7842</v>
      </c>
      <c r="E6718" s="6" t="s">
        <v>7936</v>
      </c>
      <c r="F6718" s="5">
        <f>decoded[[#This Row],[FRT_DEC]]-B6717</f>
        <v>19257</v>
      </c>
      <c r="G67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INFO]]))),G6717)</f>
        <v>145</v>
      </c>
    </row>
    <row r="6719" spans="1:7" x14ac:dyDescent="0.25">
      <c r="A6719" s="4" t="s">
        <v>7463</v>
      </c>
      <c r="B6719" s="5">
        <v>335695573533</v>
      </c>
      <c r="C6719" s="4" t="s">
        <v>15592</v>
      </c>
      <c r="D6719" s="4" t="s">
        <v>7938</v>
      </c>
      <c r="E6719" s="6" t="s">
        <v>7939</v>
      </c>
      <c r="F6719" s="5">
        <f>decoded[[#This Row],[FRT_DEC]]-B6718</f>
        <v>768</v>
      </c>
      <c r="G67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INFO]]))),G6718)</f>
        <v>145</v>
      </c>
    </row>
    <row r="6720" spans="1:7" x14ac:dyDescent="0.25">
      <c r="A6720" s="4" t="s">
        <v>7464</v>
      </c>
      <c r="B6720" s="5">
        <v>335695591697</v>
      </c>
      <c r="C6720" s="4" t="s">
        <v>15593</v>
      </c>
      <c r="D6720" s="4" t="s">
        <v>7842</v>
      </c>
      <c r="E6720" s="6" t="s">
        <v>7945</v>
      </c>
      <c r="F6720" s="5">
        <f>decoded[[#This Row],[FRT_DEC]]-B6719</f>
        <v>18164</v>
      </c>
      <c r="G67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INFO]]))),G6719)</f>
        <v>145</v>
      </c>
    </row>
    <row r="6721" spans="1:7" x14ac:dyDescent="0.25">
      <c r="A6721" s="4" t="s">
        <v>7465</v>
      </c>
      <c r="B6721" s="5">
        <v>335695591703</v>
      </c>
      <c r="C6721" s="4" t="s">
        <v>15594</v>
      </c>
      <c r="D6721" s="4" t="s">
        <v>7938</v>
      </c>
      <c r="E6721" s="6" t="s">
        <v>7947</v>
      </c>
      <c r="F6721" s="5">
        <f>decoded[[#This Row],[FRT_DEC]]-B6720</f>
        <v>6</v>
      </c>
      <c r="G67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INFO]]))),G6720)</f>
        <v>145</v>
      </c>
    </row>
    <row r="6722" spans="1:7" x14ac:dyDescent="0.25">
      <c r="A6722" s="4" t="s">
        <v>7466</v>
      </c>
      <c r="B6722" s="5">
        <v>335695592765</v>
      </c>
      <c r="C6722" s="4" t="s">
        <v>15595</v>
      </c>
      <c r="D6722" s="4" t="s">
        <v>7842</v>
      </c>
      <c r="E6722" s="6" t="s">
        <v>7936</v>
      </c>
      <c r="F6722" s="5">
        <f>decoded[[#This Row],[FRT_DEC]]-B6721</f>
        <v>1062</v>
      </c>
      <c r="G67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INFO]]))),G6721)</f>
        <v>145</v>
      </c>
    </row>
    <row r="6723" spans="1:7" x14ac:dyDescent="0.25">
      <c r="A6723" s="4" t="s">
        <v>7467</v>
      </c>
      <c r="B6723" s="5">
        <v>335695593518</v>
      </c>
      <c r="C6723" s="4" t="s">
        <v>15596</v>
      </c>
      <c r="D6723" s="4" t="s">
        <v>7938</v>
      </c>
      <c r="E6723" s="6" t="s">
        <v>7939</v>
      </c>
      <c r="F6723" s="5">
        <f>decoded[[#This Row],[FRT_DEC]]-B6722</f>
        <v>753</v>
      </c>
      <c r="G67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INFO]]))),G6722)</f>
        <v>145</v>
      </c>
    </row>
    <row r="6724" spans="1:7" x14ac:dyDescent="0.25">
      <c r="A6724" s="4" t="s">
        <v>7468</v>
      </c>
      <c r="B6724" s="5">
        <v>335695612766</v>
      </c>
      <c r="C6724" s="4" t="s">
        <v>15597</v>
      </c>
      <c r="D6724" s="4" t="s">
        <v>7842</v>
      </c>
      <c r="E6724" s="6" t="s">
        <v>7936</v>
      </c>
      <c r="F6724" s="5">
        <f>decoded[[#This Row],[FRT_DEC]]-B6723</f>
        <v>19248</v>
      </c>
      <c r="G67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INFO]]))),G6723)</f>
        <v>145</v>
      </c>
    </row>
    <row r="6725" spans="1:7" x14ac:dyDescent="0.25">
      <c r="A6725" s="4" t="s">
        <v>7469</v>
      </c>
      <c r="B6725" s="5">
        <v>335695613532</v>
      </c>
      <c r="C6725" s="4" t="s">
        <v>15598</v>
      </c>
      <c r="D6725" s="4" t="s">
        <v>7938</v>
      </c>
      <c r="E6725" s="6" t="s">
        <v>7939</v>
      </c>
      <c r="F6725" s="5">
        <f>decoded[[#This Row],[FRT_DEC]]-B6724</f>
        <v>766</v>
      </c>
      <c r="G67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INFO]]))),G6724)</f>
        <v>145</v>
      </c>
    </row>
    <row r="6726" spans="1:7" x14ac:dyDescent="0.25">
      <c r="A6726" s="4" t="s">
        <v>7470</v>
      </c>
      <c r="B6726" s="5">
        <v>335695632766</v>
      </c>
      <c r="C6726" s="4" t="s">
        <v>15599</v>
      </c>
      <c r="D6726" s="4" t="s">
        <v>7842</v>
      </c>
      <c r="E6726" s="6" t="s">
        <v>7936</v>
      </c>
      <c r="F6726" s="5">
        <f>decoded[[#This Row],[FRT_DEC]]-B6725</f>
        <v>19234</v>
      </c>
      <c r="G67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INFO]]))),G6725)</f>
        <v>145</v>
      </c>
    </row>
    <row r="6727" spans="1:7" x14ac:dyDescent="0.25">
      <c r="A6727" s="4" t="s">
        <v>7472</v>
      </c>
      <c r="B6727" s="5">
        <v>335695633517</v>
      </c>
      <c r="C6727" s="4" t="s">
        <v>15600</v>
      </c>
      <c r="D6727" s="4" t="s">
        <v>7938</v>
      </c>
      <c r="E6727" s="6" t="s">
        <v>7939</v>
      </c>
      <c r="F6727" s="5">
        <f>decoded[[#This Row],[FRT_DEC]]-B6726</f>
        <v>751</v>
      </c>
      <c r="G67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INFO]]))),G6726)</f>
        <v>145</v>
      </c>
    </row>
    <row r="6728" spans="1:7" x14ac:dyDescent="0.25">
      <c r="A6728" s="4" t="s">
        <v>7473</v>
      </c>
      <c r="B6728" s="5">
        <v>335695652766</v>
      </c>
      <c r="C6728" s="4" t="s">
        <v>15601</v>
      </c>
      <c r="D6728" s="4" t="s">
        <v>7842</v>
      </c>
      <c r="E6728" s="6" t="s">
        <v>7936</v>
      </c>
      <c r="F6728" s="5">
        <f>decoded[[#This Row],[FRT_DEC]]-B6727</f>
        <v>19249</v>
      </c>
      <c r="G67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INFO]]))),G6727)</f>
        <v>145</v>
      </c>
    </row>
    <row r="6729" spans="1:7" x14ac:dyDescent="0.25">
      <c r="A6729" s="4" t="s">
        <v>7474</v>
      </c>
      <c r="B6729" s="5">
        <v>335695653519</v>
      </c>
      <c r="C6729" s="4" t="s">
        <v>15602</v>
      </c>
      <c r="D6729" s="4" t="s">
        <v>7938</v>
      </c>
      <c r="E6729" s="6" t="s">
        <v>7939</v>
      </c>
      <c r="F6729" s="5">
        <f>decoded[[#This Row],[FRT_DEC]]-B6728</f>
        <v>753</v>
      </c>
      <c r="G67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INFO]]))),G6728)</f>
        <v>145</v>
      </c>
    </row>
    <row r="6730" spans="1:7" x14ac:dyDescent="0.25">
      <c r="A6730" s="4" t="s">
        <v>7475</v>
      </c>
      <c r="B6730" s="5">
        <v>335695672781</v>
      </c>
      <c r="C6730" s="4" t="s">
        <v>15603</v>
      </c>
      <c r="D6730" s="4" t="s">
        <v>7842</v>
      </c>
      <c r="E6730" s="6" t="s">
        <v>7936</v>
      </c>
      <c r="F6730" s="5">
        <f>decoded[[#This Row],[FRT_DEC]]-B6729</f>
        <v>19262</v>
      </c>
      <c r="G67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INFO]]))),G6729)</f>
        <v>145</v>
      </c>
    </row>
    <row r="6731" spans="1:7" x14ac:dyDescent="0.25">
      <c r="A6731" s="4" t="s">
        <v>7476</v>
      </c>
      <c r="B6731" s="5">
        <v>335695673520</v>
      </c>
      <c r="C6731" s="4" t="s">
        <v>15604</v>
      </c>
      <c r="D6731" s="4" t="s">
        <v>7938</v>
      </c>
      <c r="E6731" s="6" t="s">
        <v>7939</v>
      </c>
      <c r="F6731" s="5">
        <f>decoded[[#This Row],[FRT_DEC]]-B6730</f>
        <v>739</v>
      </c>
      <c r="G67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INFO]]))),G6730)</f>
        <v>145</v>
      </c>
    </row>
    <row r="6732" spans="1:7" x14ac:dyDescent="0.25">
      <c r="A6732" s="4" t="s">
        <v>7477</v>
      </c>
      <c r="B6732" s="5">
        <v>335695691698</v>
      </c>
      <c r="C6732" s="4" t="s">
        <v>15605</v>
      </c>
      <c r="D6732" s="4" t="s">
        <v>7842</v>
      </c>
      <c r="E6732" s="6" t="s">
        <v>7945</v>
      </c>
      <c r="F6732" s="5">
        <f>decoded[[#This Row],[FRT_DEC]]-B6731</f>
        <v>18178</v>
      </c>
      <c r="G67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INFO]]))),G6731)</f>
        <v>145</v>
      </c>
    </row>
    <row r="6733" spans="1:7" x14ac:dyDescent="0.25">
      <c r="A6733" s="4" t="s">
        <v>7478</v>
      </c>
      <c r="B6733" s="5">
        <v>335695691705</v>
      </c>
      <c r="C6733" s="4" t="s">
        <v>15606</v>
      </c>
      <c r="D6733" s="4" t="s">
        <v>7938</v>
      </c>
      <c r="E6733" s="6" t="s">
        <v>7947</v>
      </c>
      <c r="F6733" s="5">
        <f>decoded[[#This Row],[FRT_DEC]]-B6732</f>
        <v>7</v>
      </c>
      <c r="G67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INFO]]))),G6732)</f>
        <v>145</v>
      </c>
    </row>
    <row r="6734" spans="1:7" x14ac:dyDescent="0.25">
      <c r="A6734" s="4" t="s">
        <v>7479</v>
      </c>
      <c r="B6734" s="5">
        <v>335695692766</v>
      </c>
      <c r="C6734" s="4" t="s">
        <v>15607</v>
      </c>
      <c r="D6734" s="4" t="s">
        <v>7842</v>
      </c>
      <c r="E6734" s="6" t="s">
        <v>7936</v>
      </c>
      <c r="F6734" s="5">
        <f>decoded[[#This Row],[FRT_DEC]]-B6733</f>
        <v>1061</v>
      </c>
      <c r="G67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INFO]]))),G6733)</f>
        <v>145</v>
      </c>
    </row>
    <row r="6735" spans="1:7" x14ac:dyDescent="0.25">
      <c r="A6735" s="4" t="s">
        <v>7480</v>
      </c>
      <c r="B6735" s="5">
        <v>335695693530</v>
      </c>
      <c r="C6735" s="4" t="s">
        <v>15608</v>
      </c>
      <c r="D6735" s="4" t="s">
        <v>7938</v>
      </c>
      <c r="E6735" s="6" t="s">
        <v>7939</v>
      </c>
      <c r="F6735" s="5">
        <f>decoded[[#This Row],[FRT_DEC]]-B6734</f>
        <v>764</v>
      </c>
      <c r="G67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INFO]]))),G6734)</f>
        <v>145</v>
      </c>
    </row>
    <row r="6736" spans="1:7" x14ac:dyDescent="0.25">
      <c r="A6736" s="4" t="s">
        <v>7481</v>
      </c>
      <c r="B6736" s="5">
        <v>335695712765</v>
      </c>
      <c r="C6736" s="4" t="s">
        <v>15609</v>
      </c>
      <c r="D6736" s="4" t="s">
        <v>7842</v>
      </c>
      <c r="E6736" s="6" t="s">
        <v>7936</v>
      </c>
      <c r="F6736" s="5">
        <f>decoded[[#This Row],[FRT_DEC]]-B6735</f>
        <v>19235</v>
      </c>
      <c r="G67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INFO]]))),G6735)</f>
        <v>145</v>
      </c>
    </row>
    <row r="6737" spans="1:7" x14ac:dyDescent="0.25">
      <c r="A6737" s="4" t="s">
        <v>7482</v>
      </c>
      <c r="B6737" s="5">
        <v>335695713514</v>
      </c>
      <c r="C6737" s="4" t="s">
        <v>15610</v>
      </c>
      <c r="D6737" s="4" t="s">
        <v>7938</v>
      </c>
      <c r="E6737" s="6" t="s">
        <v>7939</v>
      </c>
      <c r="F6737" s="5">
        <f>decoded[[#This Row],[FRT_DEC]]-B6736</f>
        <v>749</v>
      </c>
      <c r="G67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INFO]]))),G6736)</f>
        <v>145</v>
      </c>
    </row>
    <row r="6738" spans="1:7" x14ac:dyDescent="0.25">
      <c r="A6738" s="4" t="s">
        <v>7483</v>
      </c>
      <c r="B6738" s="5">
        <v>335695732765</v>
      </c>
      <c r="C6738" s="4" t="s">
        <v>15611</v>
      </c>
      <c r="D6738" s="4" t="s">
        <v>7842</v>
      </c>
      <c r="E6738" s="6" t="s">
        <v>7936</v>
      </c>
      <c r="F6738" s="5">
        <f>decoded[[#This Row],[FRT_DEC]]-B6737</f>
        <v>19251</v>
      </c>
      <c r="G67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INFO]]))),G6737)</f>
        <v>145</v>
      </c>
    </row>
    <row r="6739" spans="1:7" x14ac:dyDescent="0.25">
      <c r="A6739" s="4" t="s">
        <v>7484</v>
      </c>
      <c r="B6739" s="5">
        <v>335695733519</v>
      </c>
      <c r="C6739" s="4" t="s">
        <v>15612</v>
      </c>
      <c r="D6739" s="4" t="s">
        <v>7938</v>
      </c>
      <c r="E6739" s="6" t="s">
        <v>7939</v>
      </c>
      <c r="F6739" s="5">
        <f>decoded[[#This Row],[FRT_DEC]]-B6738</f>
        <v>754</v>
      </c>
      <c r="G67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INFO]]))),G6738)</f>
        <v>145</v>
      </c>
    </row>
    <row r="6740" spans="1:7" x14ac:dyDescent="0.25">
      <c r="A6740" s="4" t="s">
        <v>7485</v>
      </c>
      <c r="B6740" s="5">
        <v>335695752766</v>
      </c>
      <c r="C6740" s="4" t="s">
        <v>15613</v>
      </c>
      <c r="D6740" s="4" t="s">
        <v>7842</v>
      </c>
      <c r="E6740" s="6" t="s">
        <v>7936</v>
      </c>
      <c r="F6740" s="5">
        <f>decoded[[#This Row],[FRT_DEC]]-B6739</f>
        <v>19247</v>
      </c>
      <c r="G67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INFO]]))),G6739)</f>
        <v>145</v>
      </c>
    </row>
    <row r="6741" spans="1:7" x14ac:dyDescent="0.25">
      <c r="A6741" s="4" t="s">
        <v>7486</v>
      </c>
      <c r="B6741" s="5">
        <v>335695753592</v>
      </c>
      <c r="C6741" s="4" t="s">
        <v>15614</v>
      </c>
      <c r="D6741" s="4" t="s">
        <v>7938</v>
      </c>
      <c r="E6741" s="6" t="s">
        <v>7939</v>
      </c>
      <c r="F6741" s="5">
        <f>decoded[[#This Row],[FRT_DEC]]-B6740</f>
        <v>826</v>
      </c>
      <c r="G67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INFO]]))),G6740)</f>
        <v>145</v>
      </c>
    </row>
    <row r="6742" spans="1:7" x14ac:dyDescent="0.25">
      <c r="A6742" s="4" t="s">
        <v>7487</v>
      </c>
      <c r="B6742" s="5">
        <v>335695772765</v>
      </c>
      <c r="C6742" s="4" t="s">
        <v>15615</v>
      </c>
      <c r="D6742" s="4" t="s">
        <v>7842</v>
      </c>
      <c r="E6742" s="6" t="s">
        <v>7936</v>
      </c>
      <c r="F6742" s="5">
        <f>decoded[[#This Row],[FRT_DEC]]-B6741</f>
        <v>19173</v>
      </c>
      <c r="G67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INFO]]))),G6741)</f>
        <v>145</v>
      </c>
    </row>
    <row r="6743" spans="1:7" x14ac:dyDescent="0.25">
      <c r="A6743" s="4" t="s">
        <v>7488</v>
      </c>
      <c r="B6743" s="5">
        <v>335695773505</v>
      </c>
      <c r="C6743" s="4" t="s">
        <v>15616</v>
      </c>
      <c r="D6743" s="4" t="s">
        <v>7938</v>
      </c>
      <c r="E6743" s="6" t="s">
        <v>7939</v>
      </c>
      <c r="F6743" s="5">
        <f>decoded[[#This Row],[FRT_DEC]]-B6742</f>
        <v>740</v>
      </c>
      <c r="G67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INFO]]))),G6742)</f>
        <v>145</v>
      </c>
    </row>
    <row r="6744" spans="1:7" x14ac:dyDescent="0.25">
      <c r="A6744" s="4" t="s">
        <v>7489</v>
      </c>
      <c r="B6744" s="5">
        <v>335695791697</v>
      </c>
      <c r="C6744" s="4" t="s">
        <v>15617</v>
      </c>
      <c r="D6744" s="4" t="s">
        <v>7842</v>
      </c>
      <c r="E6744" s="6" t="s">
        <v>7945</v>
      </c>
      <c r="F6744" s="5">
        <f>decoded[[#This Row],[FRT_DEC]]-B6743</f>
        <v>18192</v>
      </c>
      <c r="G67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INFO]]))),G6743)</f>
        <v>145</v>
      </c>
    </row>
    <row r="6745" spans="1:7" x14ac:dyDescent="0.25">
      <c r="A6745" s="4" t="s">
        <v>7490</v>
      </c>
      <c r="B6745" s="5">
        <v>335695791703</v>
      </c>
      <c r="C6745" s="4" t="s">
        <v>15618</v>
      </c>
      <c r="D6745" s="4" t="s">
        <v>7938</v>
      </c>
      <c r="E6745" s="6" t="s">
        <v>7947</v>
      </c>
      <c r="F6745" s="5">
        <f>decoded[[#This Row],[FRT_DEC]]-B6744</f>
        <v>6</v>
      </c>
      <c r="G67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INFO]]))),G6744)</f>
        <v>145</v>
      </c>
    </row>
    <row r="6746" spans="1:7" x14ac:dyDescent="0.25">
      <c r="A6746" s="4" t="s">
        <v>7491</v>
      </c>
      <c r="B6746" s="5">
        <v>335695792770</v>
      </c>
      <c r="C6746" s="4" t="s">
        <v>15619</v>
      </c>
      <c r="D6746" s="4" t="s">
        <v>7842</v>
      </c>
      <c r="E6746" s="6" t="s">
        <v>7936</v>
      </c>
      <c r="F6746" s="5">
        <f>decoded[[#This Row],[FRT_DEC]]-B6745</f>
        <v>1067</v>
      </c>
      <c r="G67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INFO]]))),G6745)</f>
        <v>145</v>
      </c>
    </row>
    <row r="6747" spans="1:7" x14ac:dyDescent="0.25">
      <c r="A6747" s="4" t="s">
        <v>7492</v>
      </c>
      <c r="B6747" s="5">
        <v>335695793510</v>
      </c>
      <c r="C6747" s="4" t="s">
        <v>15620</v>
      </c>
      <c r="D6747" s="4" t="s">
        <v>7938</v>
      </c>
      <c r="E6747" s="6" t="s">
        <v>7939</v>
      </c>
      <c r="F6747" s="5">
        <f>decoded[[#This Row],[FRT_DEC]]-B6746</f>
        <v>740</v>
      </c>
      <c r="G67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INFO]]))),G6746)</f>
        <v>145</v>
      </c>
    </row>
    <row r="6748" spans="1:7" x14ac:dyDescent="0.25">
      <c r="A6748" s="4" t="s">
        <v>7493</v>
      </c>
      <c r="B6748" s="5">
        <v>335695812766</v>
      </c>
      <c r="C6748" s="4" t="s">
        <v>15621</v>
      </c>
      <c r="D6748" s="4" t="s">
        <v>7842</v>
      </c>
      <c r="E6748" s="6" t="s">
        <v>7936</v>
      </c>
      <c r="F6748" s="5">
        <f>decoded[[#This Row],[FRT_DEC]]-B6747</f>
        <v>19256</v>
      </c>
      <c r="G67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INFO]]))),G6747)</f>
        <v>145</v>
      </c>
    </row>
    <row r="6749" spans="1:7" x14ac:dyDescent="0.25">
      <c r="A6749" s="4" t="s">
        <v>7494</v>
      </c>
      <c r="B6749" s="5">
        <v>335695813513</v>
      </c>
      <c r="C6749" s="4" t="s">
        <v>15622</v>
      </c>
      <c r="D6749" s="4" t="s">
        <v>7938</v>
      </c>
      <c r="E6749" s="6" t="s">
        <v>7939</v>
      </c>
      <c r="F6749" s="5">
        <f>decoded[[#This Row],[FRT_DEC]]-B6748</f>
        <v>747</v>
      </c>
      <c r="G67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INFO]]))),G6748)</f>
        <v>145</v>
      </c>
    </row>
    <row r="6750" spans="1:7" x14ac:dyDescent="0.25">
      <c r="A6750" s="4" t="s">
        <v>7495</v>
      </c>
      <c r="B6750" s="5">
        <v>335695832778</v>
      </c>
      <c r="C6750" s="4" t="s">
        <v>15623</v>
      </c>
      <c r="D6750" s="4" t="s">
        <v>7842</v>
      </c>
      <c r="E6750" s="6" t="s">
        <v>7936</v>
      </c>
      <c r="F6750" s="5">
        <f>decoded[[#This Row],[FRT_DEC]]-B6749</f>
        <v>19265</v>
      </c>
      <c r="G67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INFO]]))),G6749)</f>
        <v>145</v>
      </c>
    </row>
    <row r="6751" spans="1:7" x14ac:dyDescent="0.25">
      <c r="A6751" s="4" t="s">
        <v>7496</v>
      </c>
      <c r="B6751" s="5">
        <v>335695833520</v>
      </c>
      <c r="C6751" s="4" t="s">
        <v>15624</v>
      </c>
      <c r="D6751" s="4" t="s">
        <v>7938</v>
      </c>
      <c r="E6751" s="6" t="s">
        <v>7939</v>
      </c>
      <c r="F6751" s="5">
        <f>decoded[[#This Row],[FRT_DEC]]-B6750</f>
        <v>742</v>
      </c>
      <c r="G67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INFO]]))),G6750)</f>
        <v>145</v>
      </c>
    </row>
    <row r="6752" spans="1:7" x14ac:dyDescent="0.25">
      <c r="A6752" s="4" t="s">
        <v>7497</v>
      </c>
      <c r="B6752" s="5">
        <v>335695852766</v>
      </c>
      <c r="C6752" s="4" t="s">
        <v>15625</v>
      </c>
      <c r="D6752" s="4" t="s">
        <v>7842</v>
      </c>
      <c r="E6752" s="6" t="s">
        <v>7936</v>
      </c>
      <c r="F6752" s="5">
        <f>decoded[[#This Row],[FRT_DEC]]-B6751</f>
        <v>19246</v>
      </c>
      <c r="G67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INFO]]))),G6751)</f>
        <v>145</v>
      </c>
    </row>
    <row r="6753" spans="1:7" x14ac:dyDescent="0.25">
      <c r="A6753" s="4" t="s">
        <v>7499</v>
      </c>
      <c r="B6753" s="5">
        <v>335695853506</v>
      </c>
      <c r="C6753" s="4" t="s">
        <v>15626</v>
      </c>
      <c r="D6753" s="4" t="s">
        <v>7938</v>
      </c>
      <c r="E6753" s="6" t="s">
        <v>7939</v>
      </c>
      <c r="F6753" s="5">
        <f>decoded[[#This Row],[FRT_DEC]]-B6752</f>
        <v>740</v>
      </c>
      <c r="G67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INFO]]))),G6752)</f>
        <v>145</v>
      </c>
    </row>
    <row r="6754" spans="1:7" x14ac:dyDescent="0.25">
      <c r="A6754" s="4" t="s">
        <v>7500</v>
      </c>
      <c r="B6754" s="5">
        <v>335695872780</v>
      </c>
      <c r="C6754" s="4" t="s">
        <v>15627</v>
      </c>
      <c r="D6754" s="4" t="s">
        <v>7842</v>
      </c>
      <c r="E6754" s="6" t="s">
        <v>7936</v>
      </c>
      <c r="F6754" s="5">
        <f>decoded[[#This Row],[FRT_DEC]]-B6753</f>
        <v>19274</v>
      </c>
      <c r="G67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INFO]]))),G6753)</f>
        <v>145</v>
      </c>
    </row>
    <row r="6755" spans="1:7" x14ac:dyDescent="0.25">
      <c r="A6755" s="4" t="s">
        <v>7501</v>
      </c>
      <c r="B6755" s="5">
        <v>335695873530</v>
      </c>
      <c r="C6755" s="4" t="s">
        <v>15628</v>
      </c>
      <c r="D6755" s="4" t="s">
        <v>7938</v>
      </c>
      <c r="E6755" s="6" t="s">
        <v>7939</v>
      </c>
      <c r="F6755" s="5">
        <f>decoded[[#This Row],[FRT_DEC]]-B6754</f>
        <v>750</v>
      </c>
      <c r="G67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INFO]]))),G6754)</f>
        <v>145</v>
      </c>
    </row>
    <row r="6756" spans="1:7" x14ac:dyDescent="0.25">
      <c r="A6756" s="4" t="s">
        <v>7502</v>
      </c>
      <c r="B6756" s="5">
        <v>335695891697</v>
      </c>
      <c r="C6756" s="4" t="s">
        <v>15629</v>
      </c>
      <c r="D6756" s="4" t="s">
        <v>7842</v>
      </c>
      <c r="E6756" s="6" t="s">
        <v>7945</v>
      </c>
      <c r="F6756" s="5">
        <f>decoded[[#This Row],[FRT_DEC]]-B6755</f>
        <v>18167</v>
      </c>
      <c r="G67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INFO]]))),G6755)</f>
        <v>145</v>
      </c>
    </row>
    <row r="6757" spans="1:7" x14ac:dyDescent="0.25">
      <c r="A6757" s="4" t="s">
        <v>7503</v>
      </c>
      <c r="B6757" s="5">
        <v>335695891704</v>
      </c>
      <c r="C6757" s="4" t="s">
        <v>15630</v>
      </c>
      <c r="D6757" s="4" t="s">
        <v>7938</v>
      </c>
      <c r="E6757" s="6" t="s">
        <v>7947</v>
      </c>
      <c r="F6757" s="5">
        <f>decoded[[#This Row],[FRT_DEC]]-B6756</f>
        <v>7</v>
      </c>
      <c r="G67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INFO]]))),G6756)</f>
        <v>145</v>
      </c>
    </row>
    <row r="6758" spans="1:7" x14ac:dyDescent="0.25">
      <c r="A6758" s="4" t="s">
        <v>7504</v>
      </c>
      <c r="B6758" s="5">
        <v>335695892765</v>
      </c>
      <c r="C6758" s="4" t="s">
        <v>15631</v>
      </c>
      <c r="D6758" s="4" t="s">
        <v>7842</v>
      </c>
      <c r="E6758" s="6" t="s">
        <v>7936</v>
      </c>
      <c r="F6758" s="5">
        <f>decoded[[#This Row],[FRT_DEC]]-B6757</f>
        <v>1061</v>
      </c>
      <c r="G67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INFO]]))),G6757)</f>
        <v>145</v>
      </c>
    </row>
    <row r="6759" spans="1:7" x14ac:dyDescent="0.25">
      <c r="A6759" s="4" t="s">
        <v>7505</v>
      </c>
      <c r="B6759" s="5">
        <v>335695893517</v>
      </c>
      <c r="C6759" s="4" t="s">
        <v>15632</v>
      </c>
      <c r="D6759" s="4" t="s">
        <v>7938</v>
      </c>
      <c r="E6759" s="6" t="s">
        <v>7939</v>
      </c>
      <c r="F6759" s="5">
        <f>decoded[[#This Row],[FRT_DEC]]-B6758</f>
        <v>752</v>
      </c>
      <c r="G67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INFO]]))),G6758)</f>
        <v>145</v>
      </c>
    </row>
    <row r="6760" spans="1:7" x14ac:dyDescent="0.25">
      <c r="A6760" s="4" t="s">
        <v>7506</v>
      </c>
      <c r="B6760" s="5">
        <v>335695912765</v>
      </c>
      <c r="C6760" s="4" t="s">
        <v>15633</v>
      </c>
      <c r="D6760" s="4" t="s">
        <v>7842</v>
      </c>
      <c r="E6760" s="6" t="s">
        <v>7936</v>
      </c>
      <c r="F6760" s="5">
        <f>decoded[[#This Row],[FRT_DEC]]-B6759</f>
        <v>19248</v>
      </c>
      <c r="G67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INFO]]))),G6759)</f>
        <v>145</v>
      </c>
    </row>
    <row r="6761" spans="1:7" x14ac:dyDescent="0.25">
      <c r="A6761" s="4" t="s">
        <v>7507</v>
      </c>
      <c r="B6761" s="5">
        <v>335695913525</v>
      </c>
      <c r="C6761" s="4" t="s">
        <v>15634</v>
      </c>
      <c r="D6761" s="4" t="s">
        <v>7938</v>
      </c>
      <c r="E6761" s="6" t="s">
        <v>7939</v>
      </c>
      <c r="F6761" s="5">
        <f>decoded[[#This Row],[FRT_DEC]]-B6760</f>
        <v>760</v>
      </c>
      <c r="G67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INFO]]))),G6760)</f>
        <v>145</v>
      </c>
    </row>
    <row r="6762" spans="1:7" x14ac:dyDescent="0.25">
      <c r="A6762" s="4" t="s">
        <v>7508</v>
      </c>
      <c r="B6762" s="5">
        <v>335695932765</v>
      </c>
      <c r="C6762" s="4" t="s">
        <v>15635</v>
      </c>
      <c r="D6762" s="4" t="s">
        <v>7842</v>
      </c>
      <c r="E6762" s="6" t="s">
        <v>7936</v>
      </c>
      <c r="F6762" s="5">
        <f>decoded[[#This Row],[FRT_DEC]]-B6761</f>
        <v>19240</v>
      </c>
      <c r="G67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INFO]]))),G6761)</f>
        <v>145</v>
      </c>
    </row>
    <row r="6763" spans="1:7" x14ac:dyDescent="0.25">
      <c r="A6763" s="4" t="s">
        <v>7509</v>
      </c>
      <c r="B6763" s="5">
        <v>335695933517</v>
      </c>
      <c r="C6763" s="4" t="s">
        <v>15636</v>
      </c>
      <c r="D6763" s="4" t="s">
        <v>7938</v>
      </c>
      <c r="E6763" s="6" t="s">
        <v>7939</v>
      </c>
      <c r="F6763" s="5">
        <f>decoded[[#This Row],[FRT_DEC]]-B6762</f>
        <v>752</v>
      </c>
      <c r="G67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INFO]]))),G6762)</f>
        <v>145</v>
      </c>
    </row>
    <row r="6764" spans="1:7" x14ac:dyDescent="0.25">
      <c r="A6764" s="4" t="s">
        <v>7510</v>
      </c>
      <c r="B6764" s="5">
        <v>335695952765</v>
      </c>
      <c r="C6764" s="4" t="s">
        <v>15637</v>
      </c>
      <c r="D6764" s="4" t="s">
        <v>7842</v>
      </c>
      <c r="E6764" s="6" t="s">
        <v>7936</v>
      </c>
      <c r="F6764" s="5">
        <f>decoded[[#This Row],[FRT_DEC]]-B6763</f>
        <v>19248</v>
      </c>
      <c r="G67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INFO]]))),G6763)</f>
        <v>145</v>
      </c>
    </row>
    <row r="6765" spans="1:7" x14ac:dyDescent="0.25">
      <c r="A6765" s="4" t="s">
        <v>7511</v>
      </c>
      <c r="B6765" s="5">
        <v>335695953519</v>
      </c>
      <c r="C6765" s="4" t="s">
        <v>15638</v>
      </c>
      <c r="D6765" s="4" t="s">
        <v>7938</v>
      </c>
      <c r="E6765" s="6" t="s">
        <v>7939</v>
      </c>
      <c r="F6765" s="5">
        <f>decoded[[#This Row],[FRT_DEC]]-B6764</f>
        <v>754</v>
      </c>
      <c r="G67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INFO]]))),G6764)</f>
        <v>145</v>
      </c>
    </row>
    <row r="6766" spans="1:7" x14ac:dyDescent="0.25">
      <c r="A6766" s="4" t="s">
        <v>7512</v>
      </c>
      <c r="B6766" s="5">
        <v>335695972766</v>
      </c>
      <c r="C6766" s="4" t="s">
        <v>15639</v>
      </c>
      <c r="D6766" s="4" t="s">
        <v>7842</v>
      </c>
      <c r="E6766" s="6" t="s">
        <v>7936</v>
      </c>
      <c r="F6766" s="5">
        <f>decoded[[#This Row],[FRT_DEC]]-B6765</f>
        <v>19247</v>
      </c>
      <c r="G67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INFO]]))),G6765)</f>
        <v>145</v>
      </c>
    </row>
    <row r="6767" spans="1:7" x14ac:dyDescent="0.25">
      <c r="A6767" s="4" t="s">
        <v>7513</v>
      </c>
      <c r="B6767" s="5">
        <v>335695973506</v>
      </c>
      <c r="C6767" s="4" t="s">
        <v>15640</v>
      </c>
      <c r="D6767" s="4" t="s">
        <v>7938</v>
      </c>
      <c r="E6767" s="6" t="s">
        <v>7939</v>
      </c>
      <c r="F6767" s="5">
        <f>decoded[[#This Row],[FRT_DEC]]-B6766</f>
        <v>740</v>
      </c>
      <c r="G67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INFO]]))),G6766)</f>
        <v>145</v>
      </c>
    </row>
    <row r="6768" spans="1:7" x14ac:dyDescent="0.25">
      <c r="A6768" s="4" t="s">
        <v>7514</v>
      </c>
      <c r="B6768" s="5">
        <v>335695991697</v>
      </c>
      <c r="C6768" s="4" t="s">
        <v>15641</v>
      </c>
      <c r="D6768" s="4" t="s">
        <v>7842</v>
      </c>
      <c r="E6768" s="6" t="s">
        <v>7945</v>
      </c>
      <c r="F6768" s="5">
        <f>decoded[[#This Row],[FRT_DEC]]-B6767</f>
        <v>18191</v>
      </c>
      <c r="G67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INFO]]))),G6767)</f>
        <v>145</v>
      </c>
    </row>
    <row r="6769" spans="1:7" x14ac:dyDescent="0.25">
      <c r="A6769" s="4" t="s">
        <v>7515</v>
      </c>
      <c r="B6769" s="5">
        <v>335695991704</v>
      </c>
      <c r="C6769" s="4" t="s">
        <v>15642</v>
      </c>
      <c r="D6769" s="4" t="s">
        <v>7938</v>
      </c>
      <c r="E6769" s="6" t="s">
        <v>7947</v>
      </c>
      <c r="F6769" s="5">
        <f>decoded[[#This Row],[FRT_DEC]]-B6768</f>
        <v>7</v>
      </c>
      <c r="G67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INFO]]))),G6768)</f>
        <v>145</v>
      </c>
    </row>
    <row r="6770" spans="1:7" x14ac:dyDescent="0.25">
      <c r="A6770" s="4" t="s">
        <v>7516</v>
      </c>
      <c r="B6770" s="5">
        <v>335695992765</v>
      </c>
      <c r="C6770" s="4" t="s">
        <v>15643</v>
      </c>
      <c r="D6770" s="4" t="s">
        <v>7842</v>
      </c>
      <c r="E6770" s="6" t="s">
        <v>7936</v>
      </c>
      <c r="F6770" s="5">
        <f>decoded[[#This Row],[FRT_DEC]]-B6769</f>
        <v>1061</v>
      </c>
      <c r="G67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INFO]]))),G6769)</f>
        <v>145</v>
      </c>
    </row>
    <row r="6771" spans="1:7" x14ac:dyDescent="0.25">
      <c r="A6771" s="4" t="s">
        <v>7517</v>
      </c>
      <c r="B6771" s="5">
        <v>335695993608</v>
      </c>
      <c r="C6771" s="4" t="s">
        <v>15644</v>
      </c>
      <c r="D6771" s="4" t="s">
        <v>7938</v>
      </c>
      <c r="E6771" s="6" t="s">
        <v>7939</v>
      </c>
      <c r="F6771" s="5">
        <f>decoded[[#This Row],[FRT_DEC]]-B6770</f>
        <v>843</v>
      </c>
      <c r="G67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INFO]]))),G6770)</f>
        <v>145</v>
      </c>
    </row>
    <row r="6772" spans="1:7" x14ac:dyDescent="0.25">
      <c r="A6772" s="4" t="s">
        <v>7518</v>
      </c>
      <c r="B6772" s="5">
        <v>335696012766</v>
      </c>
      <c r="C6772" s="4" t="s">
        <v>15645</v>
      </c>
      <c r="D6772" s="4" t="s">
        <v>7842</v>
      </c>
      <c r="E6772" s="6" t="s">
        <v>7936</v>
      </c>
      <c r="F6772" s="5">
        <f>decoded[[#This Row],[FRT_DEC]]-B6771</f>
        <v>19158</v>
      </c>
      <c r="G67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INFO]]))),G6771)</f>
        <v>145</v>
      </c>
    </row>
    <row r="6773" spans="1:7" x14ac:dyDescent="0.25">
      <c r="A6773" s="4" t="s">
        <v>7519</v>
      </c>
      <c r="B6773" s="5">
        <v>335696013511</v>
      </c>
      <c r="C6773" s="4" t="s">
        <v>15646</v>
      </c>
      <c r="D6773" s="4" t="s">
        <v>7938</v>
      </c>
      <c r="E6773" s="6" t="s">
        <v>7939</v>
      </c>
      <c r="F6773" s="5">
        <f>decoded[[#This Row],[FRT_DEC]]-B6772</f>
        <v>745</v>
      </c>
      <c r="G67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INFO]]))),G6772)</f>
        <v>145</v>
      </c>
    </row>
    <row r="6774" spans="1:7" x14ac:dyDescent="0.25">
      <c r="A6774" s="4" t="s">
        <v>7520</v>
      </c>
      <c r="B6774" s="5">
        <v>335696032766</v>
      </c>
      <c r="C6774" s="4" t="s">
        <v>15647</v>
      </c>
      <c r="D6774" s="4" t="s">
        <v>7842</v>
      </c>
      <c r="E6774" s="6" t="s">
        <v>7936</v>
      </c>
      <c r="F6774" s="5">
        <f>decoded[[#This Row],[FRT_DEC]]-B6773</f>
        <v>19255</v>
      </c>
      <c r="G67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INFO]]))),G6773)</f>
        <v>145</v>
      </c>
    </row>
    <row r="6775" spans="1:7" x14ac:dyDescent="0.25">
      <c r="A6775" s="4" t="s">
        <v>7521</v>
      </c>
      <c r="B6775" s="5">
        <v>335696033517</v>
      </c>
      <c r="C6775" s="4" t="s">
        <v>15648</v>
      </c>
      <c r="D6775" s="4" t="s">
        <v>7938</v>
      </c>
      <c r="E6775" s="6" t="s">
        <v>7939</v>
      </c>
      <c r="F6775" s="5">
        <f>decoded[[#This Row],[FRT_DEC]]-B6774</f>
        <v>751</v>
      </c>
      <c r="G67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INFO]]))),G6774)</f>
        <v>145</v>
      </c>
    </row>
    <row r="6776" spans="1:7" x14ac:dyDescent="0.25">
      <c r="A6776" s="4" t="s">
        <v>7522</v>
      </c>
      <c r="B6776" s="5">
        <v>335696052766</v>
      </c>
      <c r="C6776" s="4" t="s">
        <v>15649</v>
      </c>
      <c r="D6776" s="4" t="s">
        <v>7842</v>
      </c>
      <c r="E6776" s="6" t="s">
        <v>7936</v>
      </c>
      <c r="F6776" s="5">
        <f>decoded[[#This Row],[FRT_DEC]]-B6775</f>
        <v>19249</v>
      </c>
      <c r="G67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INFO]]))),G6775)</f>
        <v>145</v>
      </c>
    </row>
    <row r="6777" spans="1:7" x14ac:dyDescent="0.25">
      <c r="A6777" s="4" t="s">
        <v>7523</v>
      </c>
      <c r="B6777" s="5">
        <v>335696053505</v>
      </c>
      <c r="C6777" s="4" t="s">
        <v>15650</v>
      </c>
      <c r="D6777" s="4" t="s">
        <v>7938</v>
      </c>
      <c r="E6777" s="6" t="s">
        <v>7939</v>
      </c>
      <c r="F6777" s="5">
        <f>decoded[[#This Row],[FRT_DEC]]-B6776</f>
        <v>739</v>
      </c>
      <c r="G67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INFO]]))),G6776)</f>
        <v>145</v>
      </c>
    </row>
    <row r="6778" spans="1:7" x14ac:dyDescent="0.25">
      <c r="A6778" s="4" t="s">
        <v>7524</v>
      </c>
      <c r="B6778" s="5">
        <v>335696072766</v>
      </c>
      <c r="C6778" s="4" t="s">
        <v>15651</v>
      </c>
      <c r="D6778" s="4" t="s">
        <v>7842</v>
      </c>
      <c r="E6778" s="6" t="s">
        <v>7936</v>
      </c>
      <c r="F6778" s="5">
        <f>decoded[[#This Row],[FRT_DEC]]-B6777</f>
        <v>19261</v>
      </c>
      <c r="G67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INFO]]))),G6777)</f>
        <v>145</v>
      </c>
    </row>
    <row r="6779" spans="1:7" x14ac:dyDescent="0.25">
      <c r="A6779" s="4" t="s">
        <v>7525</v>
      </c>
      <c r="B6779" s="5">
        <v>335696073521</v>
      </c>
      <c r="C6779" s="4" t="s">
        <v>15652</v>
      </c>
      <c r="D6779" s="4" t="s">
        <v>7938</v>
      </c>
      <c r="E6779" s="6" t="s">
        <v>7939</v>
      </c>
      <c r="F6779" s="5">
        <f>decoded[[#This Row],[FRT_DEC]]-B6778</f>
        <v>755</v>
      </c>
      <c r="G67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INFO]]))),G6778)</f>
        <v>145</v>
      </c>
    </row>
    <row r="6780" spans="1:7" x14ac:dyDescent="0.25">
      <c r="A6780" s="4" t="s">
        <v>7526</v>
      </c>
      <c r="B6780" s="5">
        <v>335696091697</v>
      </c>
      <c r="C6780" s="4" t="s">
        <v>15653</v>
      </c>
      <c r="D6780" s="4" t="s">
        <v>7842</v>
      </c>
      <c r="E6780" s="6" t="s">
        <v>7945</v>
      </c>
      <c r="F6780" s="5">
        <f>decoded[[#This Row],[FRT_DEC]]-B6779</f>
        <v>18176</v>
      </c>
      <c r="G67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INFO]]))),G6779)</f>
        <v>145</v>
      </c>
    </row>
    <row r="6781" spans="1:7" x14ac:dyDescent="0.25">
      <c r="A6781" s="4" t="s">
        <v>7527</v>
      </c>
      <c r="B6781" s="5">
        <v>335696091705</v>
      </c>
      <c r="C6781" s="4" t="s">
        <v>15654</v>
      </c>
      <c r="D6781" s="4" t="s">
        <v>7938</v>
      </c>
      <c r="E6781" s="6" t="s">
        <v>7947</v>
      </c>
      <c r="F6781" s="5">
        <f>decoded[[#This Row],[FRT_DEC]]-B6780</f>
        <v>8</v>
      </c>
      <c r="G67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INFO]]))),G6780)</f>
        <v>145</v>
      </c>
    </row>
    <row r="6782" spans="1:7" x14ac:dyDescent="0.25">
      <c r="A6782" s="4" t="s">
        <v>7528</v>
      </c>
      <c r="B6782" s="5">
        <v>335696092769</v>
      </c>
      <c r="C6782" s="4" t="s">
        <v>15655</v>
      </c>
      <c r="D6782" s="4" t="s">
        <v>7842</v>
      </c>
      <c r="E6782" s="6" t="s">
        <v>7936</v>
      </c>
      <c r="F6782" s="5">
        <f>decoded[[#This Row],[FRT_DEC]]-B6781</f>
        <v>1064</v>
      </c>
      <c r="G67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INFO]]))),G6781)</f>
        <v>145</v>
      </c>
    </row>
    <row r="6783" spans="1:7" x14ac:dyDescent="0.25">
      <c r="A6783" s="4" t="s">
        <v>7529</v>
      </c>
      <c r="B6783" s="5">
        <v>335696093508</v>
      </c>
      <c r="C6783" s="4" t="s">
        <v>15656</v>
      </c>
      <c r="D6783" s="4" t="s">
        <v>7938</v>
      </c>
      <c r="E6783" s="6" t="s">
        <v>7939</v>
      </c>
      <c r="F6783" s="5">
        <f>decoded[[#This Row],[FRT_DEC]]-B6782</f>
        <v>739</v>
      </c>
      <c r="G67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INFO]]))),G6782)</f>
        <v>145</v>
      </c>
    </row>
    <row r="6784" spans="1:7" x14ac:dyDescent="0.25">
      <c r="A6784" s="4" t="s">
        <v>7530</v>
      </c>
      <c r="B6784" s="5">
        <v>335696112765</v>
      </c>
      <c r="C6784" s="4" t="s">
        <v>15657</v>
      </c>
      <c r="D6784" s="4" t="s">
        <v>7842</v>
      </c>
      <c r="E6784" s="6" t="s">
        <v>7936</v>
      </c>
      <c r="F6784" s="5">
        <f>decoded[[#This Row],[FRT_DEC]]-B6783</f>
        <v>19257</v>
      </c>
      <c r="G67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INFO]]))),G6783)</f>
        <v>145</v>
      </c>
    </row>
    <row r="6785" spans="1:7" x14ac:dyDescent="0.25">
      <c r="A6785" s="4" t="s">
        <v>7531</v>
      </c>
      <c r="B6785" s="5">
        <v>335696113508</v>
      </c>
      <c r="C6785" s="4" t="s">
        <v>15658</v>
      </c>
      <c r="D6785" s="4" t="s">
        <v>7938</v>
      </c>
      <c r="E6785" s="6" t="s">
        <v>7939</v>
      </c>
      <c r="F6785" s="5">
        <f>decoded[[#This Row],[FRT_DEC]]-B6784</f>
        <v>743</v>
      </c>
      <c r="G67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INFO]]))),G6784)</f>
        <v>145</v>
      </c>
    </row>
    <row r="6786" spans="1:7" x14ac:dyDescent="0.25">
      <c r="A6786" s="4" t="s">
        <v>7532</v>
      </c>
      <c r="B6786" s="5">
        <v>335696132778</v>
      </c>
      <c r="C6786" s="4" t="s">
        <v>15659</v>
      </c>
      <c r="D6786" s="4" t="s">
        <v>7842</v>
      </c>
      <c r="E6786" s="6" t="s">
        <v>7936</v>
      </c>
      <c r="F6786" s="5">
        <f>decoded[[#This Row],[FRT_DEC]]-B6785</f>
        <v>19270</v>
      </c>
      <c r="G67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INFO]]))),G6785)</f>
        <v>145</v>
      </c>
    </row>
    <row r="6787" spans="1:7" x14ac:dyDescent="0.25">
      <c r="A6787" s="4" t="s">
        <v>7533</v>
      </c>
      <c r="B6787" s="5">
        <v>335696133529</v>
      </c>
      <c r="C6787" s="4" t="s">
        <v>15660</v>
      </c>
      <c r="D6787" s="4" t="s">
        <v>7938</v>
      </c>
      <c r="E6787" s="6" t="s">
        <v>7939</v>
      </c>
      <c r="F6787" s="5">
        <f>decoded[[#This Row],[FRT_DEC]]-B6786</f>
        <v>751</v>
      </c>
      <c r="G67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INFO]]))),G6786)</f>
        <v>145</v>
      </c>
    </row>
    <row r="6788" spans="1:7" x14ac:dyDescent="0.25">
      <c r="A6788" s="4" t="s">
        <v>7534</v>
      </c>
      <c r="B6788" s="5">
        <v>335696152766</v>
      </c>
      <c r="C6788" s="4" t="s">
        <v>15661</v>
      </c>
      <c r="D6788" s="4" t="s">
        <v>7842</v>
      </c>
      <c r="E6788" s="6" t="s">
        <v>7936</v>
      </c>
      <c r="F6788" s="5">
        <f>decoded[[#This Row],[FRT_DEC]]-B6787</f>
        <v>19237</v>
      </c>
      <c r="G67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INFO]]))),G6787)</f>
        <v>145</v>
      </c>
    </row>
    <row r="6789" spans="1:7" x14ac:dyDescent="0.25">
      <c r="A6789" s="4" t="s">
        <v>7535</v>
      </c>
      <c r="B6789" s="5">
        <v>335696153517</v>
      </c>
      <c r="C6789" s="4" t="s">
        <v>15662</v>
      </c>
      <c r="D6789" s="4" t="s">
        <v>7938</v>
      </c>
      <c r="E6789" s="6" t="s">
        <v>7939</v>
      </c>
      <c r="F6789" s="5">
        <f>decoded[[#This Row],[FRT_DEC]]-B6788</f>
        <v>751</v>
      </c>
      <c r="G67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INFO]]))),G6788)</f>
        <v>145</v>
      </c>
    </row>
    <row r="6790" spans="1:7" x14ac:dyDescent="0.25">
      <c r="A6790" s="4" t="s">
        <v>7536</v>
      </c>
      <c r="B6790" s="5">
        <v>335696172765</v>
      </c>
      <c r="C6790" s="4" t="s">
        <v>15663</v>
      </c>
      <c r="D6790" s="4" t="s">
        <v>7842</v>
      </c>
      <c r="E6790" s="6" t="s">
        <v>7936</v>
      </c>
      <c r="F6790" s="5">
        <f>decoded[[#This Row],[FRT_DEC]]-B6789</f>
        <v>19248</v>
      </c>
      <c r="G67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INFO]]))),G6789)</f>
        <v>145</v>
      </c>
    </row>
    <row r="6791" spans="1:7" x14ac:dyDescent="0.25">
      <c r="A6791" s="4" t="s">
        <v>7537</v>
      </c>
      <c r="B6791" s="5">
        <v>335696173533</v>
      </c>
      <c r="C6791" s="4" t="s">
        <v>15664</v>
      </c>
      <c r="D6791" s="4" t="s">
        <v>7938</v>
      </c>
      <c r="E6791" s="6" t="s">
        <v>7939</v>
      </c>
      <c r="F6791" s="5">
        <f>decoded[[#This Row],[FRT_DEC]]-B6790</f>
        <v>768</v>
      </c>
      <c r="G67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INFO]]))),G6790)</f>
        <v>145</v>
      </c>
    </row>
    <row r="6792" spans="1:7" x14ac:dyDescent="0.25">
      <c r="A6792" s="4" t="s">
        <v>7538</v>
      </c>
      <c r="B6792" s="5">
        <v>335696191697</v>
      </c>
      <c r="C6792" s="4" t="s">
        <v>15665</v>
      </c>
      <c r="D6792" s="4" t="s">
        <v>7842</v>
      </c>
      <c r="E6792" s="6" t="s">
        <v>7945</v>
      </c>
      <c r="F6792" s="5">
        <f>decoded[[#This Row],[FRT_DEC]]-B6791</f>
        <v>18164</v>
      </c>
      <c r="G67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INFO]]))),G6791)</f>
        <v>145</v>
      </c>
    </row>
    <row r="6793" spans="1:7" x14ac:dyDescent="0.25">
      <c r="A6793" s="4" t="s">
        <v>7539</v>
      </c>
      <c r="B6793" s="5">
        <v>335696191705</v>
      </c>
      <c r="C6793" s="4" t="s">
        <v>15666</v>
      </c>
      <c r="D6793" s="4" t="s">
        <v>7938</v>
      </c>
      <c r="E6793" s="6" t="s">
        <v>7947</v>
      </c>
      <c r="F6793" s="5">
        <f>decoded[[#This Row],[FRT_DEC]]-B6792</f>
        <v>8</v>
      </c>
      <c r="G67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INFO]]))),G6792)</f>
        <v>145</v>
      </c>
    </row>
    <row r="6794" spans="1:7" x14ac:dyDescent="0.25">
      <c r="A6794" s="4" t="s">
        <v>7540</v>
      </c>
      <c r="B6794" s="5">
        <v>335696192765</v>
      </c>
      <c r="C6794" s="4" t="s">
        <v>15667</v>
      </c>
      <c r="D6794" s="4" t="s">
        <v>7842</v>
      </c>
      <c r="E6794" s="6" t="s">
        <v>7936</v>
      </c>
      <c r="F6794" s="5">
        <f>decoded[[#This Row],[FRT_DEC]]-B6793</f>
        <v>1060</v>
      </c>
      <c r="G67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INFO]]))),G6793)</f>
        <v>145</v>
      </c>
    </row>
    <row r="6795" spans="1:7" x14ac:dyDescent="0.25">
      <c r="A6795" s="4" t="s">
        <v>7541</v>
      </c>
      <c r="B6795" s="5">
        <v>335696193509</v>
      </c>
      <c r="C6795" s="4" t="s">
        <v>15668</v>
      </c>
      <c r="D6795" s="4" t="s">
        <v>7938</v>
      </c>
      <c r="E6795" s="6" t="s">
        <v>7939</v>
      </c>
      <c r="F6795" s="5">
        <f>decoded[[#This Row],[FRT_DEC]]-B6794</f>
        <v>744</v>
      </c>
      <c r="G67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INFO]]))),G6794)</f>
        <v>145</v>
      </c>
    </row>
    <row r="6796" spans="1:7" x14ac:dyDescent="0.25">
      <c r="A6796" s="4" t="s">
        <v>7542</v>
      </c>
      <c r="B6796" s="5">
        <v>335696212766</v>
      </c>
      <c r="C6796" s="4" t="s">
        <v>15669</v>
      </c>
      <c r="D6796" s="4" t="s">
        <v>7842</v>
      </c>
      <c r="E6796" s="6" t="s">
        <v>7936</v>
      </c>
      <c r="F6796" s="5">
        <f>decoded[[#This Row],[FRT_DEC]]-B6795</f>
        <v>19257</v>
      </c>
      <c r="G67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INFO]]))),G6795)</f>
        <v>145</v>
      </c>
    </row>
    <row r="6797" spans="1:7" x14ac:dyDescent="0.25">
      <c r="A6797" s="4" t="s">
        <v>7543</v>
      </c>
      <c r="B6797" s="5">
        <v>335696213533</v>
      </c>
      <c r="C6797" s="4" t="s">
        <v>15670</v>
      </c>
      <c r="D6797" s="4" t="s">
        <v>7938</v>
      </c>
      <c r="E6797" s="6" t="s">
        <v>7939</v>
      </c>
      <c r="F6797" s="5">
        <f>decoded[[#This Row],[FRT_DEC]]-B6796</f>
        <v>767</v>
      </c>
      <c r="G67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INFO]]))),G6796)</f>
        <v>145</v>
      </c>
    </row>
    <row r="6798" spans="1:7" x14ac:dyDescent="0.25">
      <c r="A6798" s="4" t="s">
        <v>7544</v>
      </c>
      <c r="B6798" s="5">
        <v>335696232780</v>
      </c>
      <c r="C6798" s="4" t="s">
        <v>15671</v>
      </c>
      <c r="D6798" s="4" t="s">
        <v>7842</v>
      </c>
      <c r="E6798" s="6" t="s">
        <v>7936</v>
      </c>
      <c r="F6798" s="5">
        <f>decoded[[#This Row],[FRT_DEC]]-B6797</f>
        <v>19247</v>
      </c>
      <c r="G67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INFO]]))),G6797)</f>
        <v>145</v>
      </c>
    </row>
    <row r="6799" spans="1:7" x14ac:dyDescent="0.25">
      <c r="A6799" s="4" t="s">
        <v>7545</v>
      </c>
      <c r="B6799" s="5">
        <v>335696233529</v>
      </c>
      <c r="C6799" s="4" t="s">
        <v>15672</v>
      </c>
      <c r="D6799" s="4" t="s">
        <v>7938</v>
      </c>
      <c r="E6799" s="6" t="s">
        <v>7939</v>
      </c>
      <c r="F6799" s="5">
        <f>decoded[[#This Row],[FRT_DEC]]-B6798</f>
        <v>749</v>
      </c>
      <c r="G67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INFO]]))),G6798)</f>
        <v>145</v>
      </c>
    </row>
    <row r="6800" spans="1:7" x14ac:dyDescent="0.25">
      <c r="A6800" s="4" t="s">
        <v>7546</v>
      </c>
      <c r="B6800" s="5">
        <v>335696252765</v>
      </c>
      <c r="C6800" s="4" t="s">
        <v>15673</v>
      </c>
      <c r="D6800" s="4" t="s">
        <v>7842</v>
      </c>
      <c r="E6800" s="6" t="s">
        <v>7936</v>
      </c>
      <c r="F6800" s="5">
        <f>decoded[[#This Row],[FRT_DEC]]-B6799</f>
        <v>19236</v>
      </c>
      <c r="G68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INFO]]))),G6799)</f>
        <v>145</v>
      </c>
    </row>
    <row r="6801" spans="1:7" x14ac:dyDescent="0.25">
      <c r="A6801" s="4" t="s">
        <v>7547</v>
      </c>
      <c r="B6801" s="5">
        <v>335696253533</v>
      </c>
      <c r="C6801" s="4" t="s">
        <v>15674</v>
      </c>
      <c r="D6801" s="4" t="s">
        <v>7938</v>
      </c>
      <c r="E6801" s="6" t="s">
        <v>7939</v>
      </c>
      <c r="F6801" s="5">
        <f>decoded[[#This Row],[FRT_DEC]]-B6800</f>
        <v>768</v>
      </c>
      <c r="G68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INFO]]))),G6800)</f>
        <v>145</v>
      </c>
    </row>
    <row r="6802" spans="1:7" x14ac:dyDescent="0.25">
      <c r="A6802" s="4" t="s">
        <v>7548</v>
      </c>
      <c r="B6802" s="5">
        <v>335696272765</v>
      </c>
      <c r="C6802" s="4" t="s">
        <v>15675</v>
      </c>
      <c r="D6802" s="4" t="s">
        <v>7842</v>
      </c>
      <c r="E6802" s="6" t="s">
        <v>7936</v>
      </c>
      <c r="F6802" s="5">
        <f>decoded[[#This Row],[FRT_DEC]]-B6801</f>
        <v>19232</v>
      </c>
      <c r="G68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INFO]]))),G6801)</f>
        <v>145</v>
      </c>
    </row>
    <row r="6803" spans="1:7" x14ac:dyDescent="0.25">
      <c r="A6803" s="4" t="s">
        <v>7549</v>
      </c>
      <c r="B6803" s="5">
        <v>335696273502</v>
      </c>
      <c r="C6803" s="4" t="s">
        <v>15676</v>
      </c>
      <c r="D6803" s="4" t="s">
        <v>7938</v>
      </c>
      <c r="E6803" s="6" t="s">
        <v>7939</v>
      </c>
      <c r="F6803" s="5">
        <f>decoded[[#This Row],[FRT_DEC]]-B6802</f>
        <v>737</v>
      </c>
      <c r="G68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INFO]]))),G6802)</f>
        <v>145</v>
      </c>
    </row>
    <row r="6804" spans="1:7" x14ac:dyDescent="0.25">
      <c r="A6804" s="4" t="s">
        <v>7550</v>
      </c>
      <c r="B6804" s="5">
        <v>335696291697</v>
      </c>
      <c r="C6804" s="4" t="s">
        <v>15677</v>
      </c>
      <c r="D6804" s="4" t="s">
        <v>7842</v>
      </c>
      <c r="E6804" s="6" t="s">
        <v>7945</v>
      </c>
      <c r="F6804" s="5">
        <f>decoded[[#This Row],[FRT_DEC]]-B6803</f>
        <v>18195</v>
      </c>
      <c r="G68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INFO]]))),G6803)</f>
        <v>145</v>
      </c>
    </row>
    <row r="6805" spans="1:7" x14ac:dyDescent="0.25">
      <c r="A6805" s="4" t="s">
        <v>7551</v>
      </c>
      <c r="B6805" s="5">
        <v>335696291704</v>
      </c>
      <c r="C6805" s="4" t="s">
        <v>15678</v>
      </c>
      <c r="D6805" s="4" t="s">
        <v>7938</v>
      </c>
      <c r="E6805" s="6" t="s">
        <v>7947</v>
      </c>
      <c r="F6805" s="5">
        <f>decoded[[#This Row],[FRT_DEC]]-B6804</f>
        <v>7</v>
      </c>
      <c r="G68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INFO]]))),G6804)</f>
        <v>145</v>
      </c>
    </row>
    <row r="6806" spans="1:7" x14ac:dyDescent="0.25">
      <c r="A6806" s="4" t="s">
        <v>7552</v>
      </c>
      <c r="B6806" s="5">
        <v>335696292766</v>
      </c>
      <c r="C6806" s="4" t="s">
        <v>15679</v>
      </c>
      <c r="D6806" s="4" t="s">
        <v>7842</v>
      </c>
      <c r="E6806" s="6" t="s">
        <v>7936</v>
      </c>
      <c r="F6806" s="5">
        <f>decoded[[#This Row],[FRT_DEC]]-B6805</f>
        <v>1062</v>
      </c>
      <c r="G68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INFO]]))),G6805)</f>
        <v>145</v>
      </c>
    </row>
    <row r="6807" spans="1:7" x14ac:dyDescent="0.25">
      <c r="A6807" s="4" t="s">
        <v>7553</v>
      </c>
      <c r="B6807" s="5">
        <v>335696293523</v>
      </c>
      <c r="C6807" s="4" t="s">
        <v>15680</v>
      </c>
      <c r="D6807" s="4" t="s">
        <v>7938</v>
      </c>
      <c r="E6807" s="6" t="s">
        <v>7939</v>
      </c>
      <c r="F6807" s="5">
        <f>decoded[[#This Row],[FRT_DEC]]-B6806</f>
        <v>757</v>
      </c>
      <c r="G68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INFO]]))),G6806)</f>
        <v>145</v>
      </c>
    </row>
    <row r="6808" spans="1:7" x14ac:dyDescent="0.25">
      <c r="A6808" s="4" t="s">
        <v>7554</v>
      </c>
      <c r="B6808" s="5">
        <v>335696312766</v>
      </c>
      <c r="C6808" s="4" t="s">
        <v>15681</v>
      </c>
      <c r="D6808" s="4" t="s">
        <v>7842</v>
      </c>
      <c r="E6808" s="6" t="s">
        <v>7936</v>
      </c>
      <c r="F6808" s="5">
        <f>decoded[[#This Row],[FRT_DEC]]-B6807</f>
        <v>19243</v>
      </c>
      <c r="G68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INFO]]))),G6807)</f>
        <v>145</v>
      </c>
    </row>
    <row r="6809" spans="1:7" x14ac:dyDescent="0.25">
      <c r="A6809" s="4" t="s">
        <v>7555</v>
      </c>
      <c r="B6809" s="5">
        <v>335696313519</v>
      </c>
      <c r="C6809" s="4" t="s">
        <v>15682</v>
      </c>
      <c r="D6809" s="4" t="s">
        <v>7938</v>
      </c>
      <c r="E6809" s="6" t="s">
        <v>7939</v>
      </c>
      <c r="F6809" s="5">
        <f>decoded[[#This Row],[FRT_DEC]]-B6808</f>
        <v>753</v>
      </c>
      <c r="G68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INFO]]))),G6808)</f>
        <v>145</v>
      </c>
    </row>
    <row r="6810" spans="1:7" x14ac:dyDescent="0.25">
      <c r="A6810" s="4" t="s">
        <v>7556</v>
      </c>
      <c r="B6810" s="5">
        <v>335696332766</v>
      </c>
      <c r="C6810" s="4" t="s">
        <v>15683</v>
      </c>
      <c r="D6810" s="4" t="s">
        <v>7842</v>
      </c>
      <c r="E6810" s="6" t="s">
        <v>7936</v>
      </c>
      <c r="F6810" s="5">
        <f>decoded[[#This Row],[FRT_DEC]]-B6809</f>
        <v>19247</v>
      </c>
      <c r="G68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INFO]]))),G6809)</f>
        <v>145</v>
      </c>
    </row>
    <row r="6811" spans="1:7" x14ac:dyDescent="0.25">
      <c r="A6811" s="4" t="s">
        <v>7557</v>
      </c>
      <c r="B6811" s="5">
        <v>335696333532</v>
      </c>
      <c r="C6811" s="4" t="s">
        <v>15684</v>
      </c>
      <c r="D6811" s="4" t="s">
        <v>7938</v>
      </c>
      <c r="E6811" s="6" t="s">
        <v>7939</v>
      </c>
      <c r="F6811" s="5">
        <f>decoded[[#This Row],[FRT_DEC]]-B6810</f>
        <v>766</v>
      </c>
      <c r="G68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INFO]]))),G6810)</f>
        <v>145</v>
      </c>
    </row>
    <row r="6812" spans="1:7" x14ac:dyDescent="0.25">
      <c r="A6812" s="4" t="s">
        <v>7558</v>
      </c>
      <c r="B6812" s="5">
        <v>335696352766</v>
      </c>
      <c r="C6812" s="4" t="s">
        <v>15685</v>
      </c>
      <c r="D6812" s="4" t="s">
        <v>7842</v>
      </c>
      <c r="E6812" s="6" t="s">
        <v>7936</v>
      </c>
      <c r="F6812" s="5">
        <f>decoded[[#This Row],[FRT_DEC]]-B6811</f>
        <v>19234</v>
      </c>
      <c r="G68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INFO]]))),G6811)</f>
        <v>145</v>
      </c>
    </row>
    <row r="6813" spans="1:7" x14ac:dyDescent="0.25">
      <c r="A6813" s="4" t="s">
        <v>7559</v>
      </c>
      <c r="B6813" s="5">
        <v>335696353518</v>
      </c>
      <c r="C6813" s="4" t="s">
        <v>15686</v>
      </c>
      <c r="D6813" s="4" t="s">
        <v>7938</v>
      </c>
      <c r="E6813" s="6" t="s">
        <v>7939</v>
      </c>
      <c r="F6813" s="5">
        <f>decoded[[#This Row],[FRT_DEC]]-B6812</f>
        <v>752</v>
      </c>
      <c r="G68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INFO]]))),G6812)</f>
        <v>145</v>
      </c>
    </row>
    <row r="6814" spans="1:7" x14ac:dyDescent="0.25">
      <c r="A6814" s="4" t="s">
        <v>7560</v>
      </c>
      <c r="B6814" s="5">
        <v>335696372766</v>
      </c>
      <c r="C6814" s="4" t="s">
        <v>15687</v>
      </c>
      <c r="D6814" s="4" t="s">
        <v>7842</v>
      </c>
      <c r="E6814" s="6" t="s">
        <v>7936</v>
      </c>
      <c r="F6814" s="5">
        <f>decoded[[#This Row],[FRT_DEC]]-B6813</f>
        <v>19248</v>
      </c>
      <c r="G68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INFO]]))),G6813)</f>
        <v>145</v>
      </c>
    </row>
    <row r="6815" spans="1:7" x14ac:dyDescent="0.25">
      <c r="A6815" s="4" t="s">
        <v>7561</v>
      </c>
      <c r="B6815" s="5">
        <v>335696373533</v>
      </c>
      <c r="C6815" s="4" t="s">
        <v>15688</v>
      </c>
      <c r="D6815" s="4" t="s">
        <v>7938</v>
      </c>
      <c r="E6815" s="6" t="s">
        <v>7939</v>
      </c>
      <c r="F6815" s="5">
        <f>decoded[[#This Row],[FRT_DEC]]-B6814</f>
        <v>767</v>
      </c>
      <c r="G68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INFO]]))),G6814)</f>
        <v>145</v>
      </c>
    </row>
    <row r="6816" spans="1:7" x14ac:dyDescent="0.25">
      <c r="A6816" s="4" t="s">
        <v>7562</v>
      </c>
      <c r="B6816" s="5">
        <v>335696391698</v>
      </c>
      <c r="C6816" s="4" t="s">
        <v>15689</v>
      </c>
      <c r="D6816" s="4" t="s">
        <v>7842</v>
      </c>
      <c r="E6816" s="6" t="s">
        <v>7945</v>
      </c>
      <c r="F6816" s="5">
        <f>decoded[[#This Row],[FRT_DEC]]-B6815</f>
        <v>18165</v>
      </c>
      <c r="G68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INFO]]))),G6815)</f>
        <v>145</v>
      </c>
    </row>
    <row r="6817" spans="1:7" x14ac:dyDescent="0.25">
      <c r="A6817" s="4" t="s">
        <v>7563</v>
      </c>
      <c r="B6817" s="5">
        <v>335696391704</v>
      </c>
      <c r="C6817" s="4" t="s">
        <v>15690</v>
      </c>
      <c r="D6817" s="4" t="s">
        <v>7938</v>
      </c>
      <c r="E6817" s="6" t="s">
        <v>7947</v>
      </c>
      <c r="F6817" s="5">
        <f>decoded[[#This Row],[FRT_DEC]]-B6816</f>
        <v>6</v>
      </c>
      <c r="G68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INFO]]))),G6816)</f>
        <v>145</v>
      </c>
    </row>
    <row r="6818" spans="1:7" x14ac:dyDescent="0.25">
      <c r="A6818" s="4" t="s">
        <v>7564</v>
      </c>
      <c r="B6818" s="5">
        <v>335696392766</v>
      </c>
      <c r="C6818" s="4" t="s">
        <v>15691</v>
      </c>
      <c r="D6818" s="4" t="s">
        <v>7842</v>
      </c>
      <c r="E6818" s="6" t="s">
        <v>7936</v>
      </c>
      <c r="F6818" s="5">
        <f>decoded[[#This Row],[FRT_DEC]]-B6817</f>
        <v>1062</v>
      </c>
      <c r="G68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INFO]]))),G6817)</f>
        <v>145</v>
      </c>
    </row>
    <row r="6819" spans="1:7" x14ac:dyDescent="0.25">
      <c r="A6819" s="4" t="s">
        <v>7565</v>
      </c>
      <c r="B6819" s="5">
        <v>335696393517</v>
      </c>
      <c r="C6819" s="4" t="s">
        <v>15692</v>
      </c>
      <c r="D6819" s="4" t="s">
        <v>7938</v>
      </c>
      <c r="E6819" s="6" t="s">
        <v>7939</v>
      </c>
      <c r="F6819" s="5">
        <f>decoded[[#This Row],[FRT_DEC]]-B6818</f>
        <v>751</v>
      </c>
      <c r="G68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INFO]]))),G6818)</f>
        <v>145</v>
      </c>
    </row>
    <row r="6820" spans="1:7" x14ac:dyDescent="0.25">
      <c r="A6820" s="4" t="s">
        <v>7566</v>
      </c>
      <c r="B6820" s="5">
        <v>335696412766</v>
      </c>
      <c r="C6820" s="4" t="s">
        <v>15693</v>
      </c>
      <c r="D6820" s="4" t="s">
        <v>7842</v>
      </c>
      <c r="E6820" s="6" t="s">
        <v>7936</v>
      </c>
      <c r="F6820" s="5">
        <f>decoded[[#This Row],[FRT_DEC]]-B6819</f>
        <v>19249</v>
      </c>
      <c r="G68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INFO]]))),G6819)</f>
        <v>145</v>
      </c>
    </row>
    <row r="6821" spans="1:7" x14ac:dyDescent="0.25">
      <c r="A6821" s="4" t="s">
        <v>7567</v>
      </c>
      <c r="B6821" s="5">
        <v>335696413535</v>
      </c>
      <c r="C6821" s="4" t="s">
        <v>15694</v>
      </c>
      <c r="D6821" s="4" t="s">
        <v>7938</v>
      </c>
      <c r="E6821" s="6" t="s">
        <v>7939</v>
      </c>
      <c r="F6821" s="5">
        <f>decoded[[#This Row],[FRT_DEC]]-B6820</f>
        <v>769</v>
      </c>
      <c r="G68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INFO]]))),G6820)</f>
        <v>145</v>
      </c>
    </row>
    <row r="6822" spans="1:7" x14ac:dyDescent="0.25">
      <c r="A6822" s="4" t="s">
        <v>7568</v>
      </c>
      <c r="B6822" s="5">
        <v>335696432765</v>
      </c>
      <c r="C6822" s="4" t="s">
        <v>15695</v>
      </c>
      <c r="D6822" s="4" t="s">
        <v>7842</v>
      </c>
      <c r="E6822" s="6" t="s">
        <v>7936</v>
      </c>
      <c r="F6822" s="5">
        <f>decoded[[#This Row],[FRT_DEC]]-B6821</f>
        <v>19230</v>
      </c>
      <c r="G68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INFO]]))),G6821)</f>
        <v>145</v>
      </c>
    </row>
    <row r="6823" spans="1:7" x14ac:dyDescent="0.25">
      <c r="A6823" s="4" t="s">
        <v>7569</v>
      </c>
      <c r="B6823" s="5">
        <v>335696433593</v>
      </c>
      <c r="C6823" s="4" t="s">
        <v>15696</v>
      </c>
      <c r="D6823" s="4" t="s">
        <v>7938</v>
      </c>
      <c r="E6823" s="6" t="s">
        <v>7939</v>
      </c>
      <c r="F6823" s="5">
        <f>decoded[[#This Row],[FRT_DEC]]-B6822</f>
        <v>828</v>
      </c>
      <c r="G68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INFO]]))),G6822)</f>
        <v>145</v>
      </c>
    </row>
    <row r="6824" spans="1:7" x14ac:dyDescent="0.25">
      <c r="A6824" s="4" t="s">
        <v>7570</v>
      </c>
      <c r="B6824" s="5">
        <v>335696452765</v>
      </c>
      <c r="C6824" s="4" t="s">
        <v>15697</v>
      </c>
      <c r="D6824" s="4" t="s">
        <v>7842</v>
      </c>
      <c r="E6824" s="6" t="s">
        <v>7936</v>
      </c>
      <c r="F6824" s="5">
        <f>decoded[[#This Row],[FRT_DEC]]-B6823</f>
        <v>19172</v>
      </c>
      <c r="G68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INFO]]))),G6823)</f>
        <v>145</v>
      </c>
    </row>
    <row r="6825" spans="1:7" x14ac:dyDescent="0.25">
      <c r="A6825" s="4" t="s">
        <v>7571</v>
      </c>
      <c r="B6825" s="5">
        <v>335696453518</v>
      </c>
      <c r="C6825" s="4" t="s">
        <v>15698</v>
      </c>
      <c r="D6825" s="4" t="s">
        <v>7938</v>
      </c>
      <c r="E6825" s="6" t="s">
        <v>7939</v>
      </c>
      <c r="F6825" s="5">
        <f>decoded[[#This Row],[FRT_DEC]]-B6824</f>
        <v>753</v>
      </c>
      <c r="G68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INFO]]))),G6824)</f>
        <v>145</v>
      </c>
    </row>
    <row r="6826" spans="1:7" x14ac:dyDescent="0.25">
      <c r="A6826" s="4" t="s">
        <v>7572</v>
      </c>
      <c r="B6826" s="5">
        <v>335696472765</v>
      </c>
      <c r="C6826" s="4" t="s">
        <v>15699</v>
      </c>
      <c r="D6826" s="4" t="s">
        <v>7842</v>
      </c>
      <c r="E6826" s="6" t="s">
        <v>7936</v>
      </c>
      <c r="F6826" s="5">
        <f>decoded[[#This Row],[FRT_DEC]]-B6825</f>
        <v>19247</v>
      </c>
      <c r="G68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INFO]]))),G6825)</f>
        <v>145</v>
      </c>
    </row>
    <row r="6827" spans="1:7" x14ac:dyDescent="0.25">
      <c r="A6827" s="4" t="s">
        <v>7573</v>
      </c>
      <c r="B6827" s="5">
        <v>335696473535</v>
      </c>
      <c r="C6827" s="4" t="s">
        <v>15700</v>
      </c>
      <c r="D6827" s="4" t="s">
        <v>7938</v>
      </c>
      <c r="E6827" s="6" t="s">
        <v>7939</v>
      </c>
      <c r="F6827" s="5">
        <f>decoded[[#This Row],[FRT_DEC]]-B6826</f>
        <v>770</v>
      </c>
      <c r="G68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INFO]]))),G6826)</f>
        <v>145</v>
      </c>
    </row>
    <row r="6828" spans="1:7" x14ac:dyDescent="0.25">
      <c r="A6828" s="4" t="s">
        <v>7574</v>
      </c>
      <c r="B6828" s="5">
        <v>335696491697</v>
      </c>
      <c r="C6828" s="4" t="s">
        <v>15701</v>
      </c>
      <c r="D6828" s="4" t="s">
        <v>7842</v>
      </c>
      <c r="E6828" s="6" t="s">
        <v>7945</v>
      </c>
      <c r="F6828" s="5">
        <f>decoded[[#This Row],[FRT_DEC]]-B6827</f>
        <v>18162</v>
      </c>
      <c r="G68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INFO]]))),G6827)</f>
        <v>145</v>
      </c>
    </row>
    <row r="6829" spans="1:7" x14ac:dyDescent="0.25">
      <c r="A6829" s="4" t="s">
        <v>7575</v>
      </c>
      <c r="B6829" s="5">
        <v>335696491704</v>
      </c>
      <c r="C6829" s="4" t="s">
        <v>15702</v>
      </c>
      <c r="D6829" s="4" t="s">
        <v>7938</v>
      </c>
      <c r="E6829" s="6" t="s">
        <v>7947</v>
      </c>
      <c r="F6829" s="5">
        <f>decoded[[#This Row],[FRT_DEC]]-B6828</f>
        <v>7</v>
      </c>
      <c r="G68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INFO]]))),G6828)</f>
        <v>145</v>
      </c>
    </row>
    <row r="6830" spans="1:7" x14ac:dyDescent="0.25">
      <c r="A6830" s="4" t="s">
        <v>7576</v>
      </c>
      <c r="B6830" s="5">
        <v>335696492766</v>
      </c>
      <c r="C6830" s="4" t="s">
        <v>15703</v>
      </c>
      <c r="D6830" s="4" t="s">
        <v>7842</v>
      </c>
      <c r="E6830" s="6" t="s">
        <v>7936</v>
      </c>
      <c r="F6830" s="5">
        <f>decoded[[#This Row],[FRT_DEC]]-B6829</f>
        <v>1062</v>
      </c>
      <c r="G68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INFO]]))),G6829)</f>
        <v>145</v>
      </c>
    </row>
    <row r="6831" spans="1:7" x14ac:dyDescent="0.25">
      <c r="A6831" s="4" t="s">
        <v>7577</v>
      </c>
      <c r="B6831" s="5">
        <v>335696493506</v>
      </c>
      <c r="C6831" s="4" t="s">
        <v>15704</v>
      </c>
      <c r="D6831" s="4" t="s">
        <v>7938</v>
      </c>
      <c r="E6831" s="6" t="s">
        <v>7939</v>
      </c>
      <c r="F6831" s="5">
        <f>decoded[[#This Row],[FRT_DEC]]-B6830</f>
        <v>740</v>
      </c>
      <c r="G68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INFO]]))),G6830)</f>
        <v>145</v>
      </c>
    </row>
    <row r="6832" spans="1:7" x14ac:dyDescent="0.25">
      <c r="A6832" s="4" t="s">
        <v>7578</v>
      </c>
      <c r="B6832" s="5">
        <v>335696512765</v>
      </c>
      <c r="C6832" s="4" t="s">
        <v>15705</v>
      </c>
      <c r="D6832" s="4" t="s">
        <v>7842</v>
      </c>
      <c r="E6832" s="6" t="s">
        <v>7936</v>
      </c>
      <c r="F6832" s="5">
        <f>decoded[[#This Row],[FRT_DEC]]-B6831</f>
        <v>19259</v>
      </c>
      <c r="G68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INFO]]))),G6831)</f>
        <v>145</v>
      </c>
    </row>
    <row r="6833" spans="1:7" x14ac:dyDescent="0.25">
      <c r="A6833" s="4" t="s">
        <v>7579</v>
      </c>
      <c r="B6833" s="5">
        <v>335696513520</v>
      </c>
      <c r="C6833" s="4" t="s">
        <v>15706</v>
      </c>
      <c r="D6833" s="4" t="s">
        <v>7938</v>
      </c>
      <c r="E6833" s="6" t="s">
        <v>7939</v>
      </c>
      <c r="F6833" s="5">
        <f>decoded[[#This Row],[FRT_DEC]]-B6832</f>
        <v>755</v>
      </c>
      <c r="G68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INFO]]))),G6832)</f>
        <v>145</v>
      </c>
    </row>
    <row r="6834" spans="1:7" x14ac:dyDescent="0.25">
      <c r="A6834" s="4" t="s">
        <v>7580</v>
      </c>
      <c r="B6834" s="5">
        <v>335696532781</v>
      </c>
      <c r="C6834" s="4" t="s">
        <v>15707</v>
      </c>
      <c r="D6834" s="4" t="s">
        <v>7842</v>
      </c>
      <c r="E6834" s="6" t="s">
        <v>7936</v>
      </c>
      <c r="F6834" s="5">
        <f>decoded[[#This Row],[FRT_DEC]]-B6833</f>
        <v>19261</v>
      </c>
      <c r="G68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INFO]]))),G6833)</f>
        <v>145</v>
      </c>
    </row>
    <row r="6835" spans="1:7" x14ac:dyDescent="0.25">
      <c r="A6835" s="4" t="s">
        <v>7581</v>
      </c>
      <c r="B6835" s="5">
        <v>335696533535</v>
      </c>
      <c r="C6835" s="4" t="s">
        <v>15708</v>
      </c>
      <c r="D6835" s="4" t="s">
        <v>7938</v>
      </c>
      <c r="E6835" s="6" t="s">
        <v>7939</v>
      </c>
      <c r="F6835" s="5">
        <f>decoded[[#This Row],[FRT_DEC]]-B6834</f>
        <v>754</v>
      </c>
      <c r="G68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INFO]]))),G6834)</f>
        <v>145</v>
      </c>
    </row>
    <row r="6836" spans="1:7" x14ac:dyDescent="0.25">
      <c r="A6836" s="4" t="s">
        <v>7582</v>
      </c>
      <c r="B6836" s="5">
        <v>335696552765</v>
      </c>
      <c r="C6836" s="4" t="s">
        <v>15709</v>
      </c>
      <c r="D6836" s="4" t="s">
        <v>7842</v>
      </c>
      <c r="E6836" s="6" t="s">
        <v>7936</v>
      </c>
      <c r="F6836" s="5">
        <f>decoded[[#This Row],[FRT_DEC]]-B6835</f>
        <v>19230</v>
      </c>
      <c r="G68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INFO]]))),G6835)</f>
        <v>145</v>
      </c>
    </row>
    <row r="6837" spans="1:7" x14ac:dyDescent="0.25">
      <c r="A6837" s="4" t="s">
        <v>7583</v>
      </c>
      <c r="B6837" s="5">
        <v>335696553534</v>
      </c>
      <c r="C6837" s="4" t="s">
        <v>15710</v>
      </c>
      <c r="D6837" s="4" t="s">
        <v>7938</v>
      </c>
      <c r="E6837" s="6" t="s">
        <v>7939</v>
      </c>
      <c r="F6837" s="5">
        <f>decoded[[#This Row],[FRT_DEC]]-B6836</f>
        <v>769</v>
      </c>
      <c r="G68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INFO]]))),G6836)</f>
        <v>145</v>
      </c>
    </row>
    <row r="6838" spans="1:7" x14ac:dyDescent="0.25">
      <c r="A6838" s="4" t="s">
        <v>7584</v>
      </c>
      <c r="B6838" s="5">
        <v>335696572765</v>
      </c>
      <c r="C6838" s="4" t="s">
        <v>15711</v>
      </c>
      <c r="D6838" s="4" t="s">
        <v>7842</v>
      </c>
      <c r="E6838" s="6" t="s">
        <v>7936</v>
      </c>
      <c r="F6838" s="5">
        <f>decoded[[#This Row],[FRT_DEC]]-B6837</f>
        <v>19231</v>
      </c>
      <c r="G68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INFO]]))),G6837)</f>
        <v>145</v>
      </c>
    </row>
    <row r="6839" spans="1:7" x14ac:dyDescent="0.25">
      <c r="A6839" s="4" t="s">
        <v>7585</v>
      </c>
      <c r="B6839" s="5">
        <v>335696573504</v>
      </c>
      <c r="C6839" s="4" t="s">
        <v>15712</v>
      </c>
      <c r="D6839" s="4" t="s">
        <v>7938</v>
      </c>
      <c r="E6839" s="6" t="s">
        <v>7939</v>
      </c>
      <c r="F6839" s="5">
        <f>decoded[[#This Row],[FRT_DEC]]-B6838</f>
        <v>739</v>
      </c>
      <c r="G68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INFO]]))),G6838)</f>
        <v>145</v>
      </c>
    </row>
    <row r="6840" spans="1:7" x14ac:dyDescent="0.25">
      <c r="A6840" s="4" t="s">
        <v>7586</v>
      </c>
      <c r="B6840" s="5">
        <v>335696591698</v>
      </c>
      <c r="C6840" s="4" t="s">
        <v>15713</v>
      </c>
      <c r="D6840" s="4" t="s">
        <v>7842</v>
      </c>
      <c r="E6840" s="6" t="s">
        <v>7945</v>
      </c>
      <c r="F6840" s="5">
        <f>decoded[[#This Row],[FRT_DEC]]-B6839</f>
        <v>18194</v>
      </c>
      <c r="G68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INFO]]))),G6839)</f>
        <v>145</v>
      </c>
    </row>
    <row r="6841" spans="1:7" x14ac:dyDescent="0.25">
      <c r="A6841" s="4" t="s">
        <v>7587</v>
      </c>
      <c r="B6841" s="5">
        <v>335696591704</v>
      </c>
      <c r="C6841" s="4" t="s">
        <v>15714</v>
      </c>
      <c r="D6841" s="4" t="s">
        <v>7938</v>
      </c>
      <c r="E6841" s="6" t="s">
        <v>7947</v>
      </c>
      <c r="F6841" s="5">
        <f>decoded[[#This Row],[FRT_DEC]]-B6840</f>
        <v>6</v>
      </c>
      <c r="G68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INFO]]))),G6840)</f>
        <v>145</v>
      </c>
    </row>
    <row r="6842" spans="1:7" x14ac:dyDescent="0.25">
      <c r="A6842" s="4" t="s">
        <v>7588</v>
      </c>
      <c r="B6842" s="5">
        <v>335696592766</v>
      </c>
      <c r="C6842" s="4" t="s">
        <v>15715</v>
      </c>
      <c r="D6842" s="4" t="s">
        <v>7842</v>
      </c>
      <c r="E6842" s="6" t="s">
        <v>7936</v>
      </c>
      <c r="F6842" s="5">
        <f>decoded[[#This Row],[FRT_DEC]]-B6841</f>
        <v>1062</v>
      </c>
      <c r="G68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INFO]]))),G6841)</f>
        <v>145</v>
      </c>
    </row>
    <row r="6843" spans="1:7" x14ac:dyDescent="0.25">
      <c r="A6843" s="4" t="s">
        <v>7589</v>
      </c>
      <c r="B6843" s="5">
        <v>335696593517</v>
      </c>
      <c r="C6843" s="4" t="s">
        <v>15716</v>
      </c>
      <c r="D6843" s="4" t="s">
        <v>7938</v>
      </c>
      <c r="E6843" s="6" t="s">
        <v>7939</v>
      </c>
      <c r="F6843" s="5">
        <f>decoded[[#This Row],[FRT_DEC]]-B6842</f>
        <v>751</v>
      </c>
      <c r="G68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INFO]]))),G6842)</f>
        <v>145</v>
      </c>
    </row>
    <row r="6844" spans="1:7" x14ac:dyDescent="0.25">
      <c r="A6844" s="4" t="s">
        <v>7590</v>
      </c>
      <c r="B6844" s="5">
        <v>335696612765</v>
      </c>
      <c r="C6844" s="4" t="s">
        <v>15717</v>
      </c>
      <c r="D6844" s="4" t="s">
        <v>7842</v>
      </c>
      <c r="E6844" s="6" t="s">
        <v>7936</v>
      </c>
      <c r="F6844" s="5">
        <f>decoded[[#This Row],[FRT_DEC]]-B6843</f>
        <v>19248</v>
      </c>
      <c r="G68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INFO]]))),G6843)</f>
        <v>145</v>
      </c>
    </row>
    <row r="6845" spans="1:7" x14ac:dyDescent="0.25">
      <c r="A6845" s="4" t="s">
        <v>7591</v>
      </c>
      <c r="B6845" s="5">
        <v>335696613514</v>
      </c>
      <c r="C6845" s="4" t="s">
        <v>15718</v>
      </c>
      <c r="D6845" s="4" t="s">
        <v>7938</v>
      </c>
      <c r="E6845" s="6" t="s">
        <v>7939</v>
      </c>
      <c r="F6845" s="5">
        <f>decoded[[#This Row],[FRT_DEC]]-B6844</f>
        <v>749</v>
      </c>
      <c r="G68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INFO]]))),G6844)</f>
        <v>145</v>
      </c>
    </row>
    <row r="6846" spans="1:7" x14ac:dyDescent="0.25">
      <c r="A6846" s="4" t="s">
        <v>7592</v>
      </c>
      <c r="B6846" s="5">
        <v>335696632766</v>
      </c>
      <c r="C6846" s="4" t="s">
        <v>15719</v>
      </c>
      <c r="D6846" s="4" t="s">
        <v>7842</v>
      </c>
      <c r="E6846" s="6" t="s">
        <v>7936</v>
      </c>
      <c r="F6846" s="5">
        <f>decoded[[#This Row],[FRT_DEC]]-B6845</f>
        <v>19252</v>
      </c>
      <c r="G68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INFO]]))),G6845)</f>
        <v>145</v>
      </c>
    </row>
    <row r="6847" spans="1:7" x14ac:dyDescent="0.25">
      <c r="A6847" s="4" t="s">
        <v>7593</v>
      </c>
      <c r="B6847" s="5">
        <v>335696633534</v>
      </c>
      <c r="C6847" s="4" t="s">
        <v>15720</v>
      </c>
      <c r="D6847" s="4" t="s">
        <v>7938</v>
      </c>
      <c r="E6847" s="6" t="s">
        <v>7939</v>
      </c>
      <c r="F6847" s="5">
        <f>decoded[[#This Row],[FRT_DEC]]-B6846</f>
        <v>768</v>
      </c>
      <c r="G68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INFO]]))),G6846)</f>
        <v>145</v>
      </c>
    </row>
    <row r="6848" spans="1:7" x14ac:dyDescent="0.25">
      <c r="A6848" s="4" t="s">
        <v>7594</v>
      </c>
      <c r="B6848" s="5">
        <v>335696652765</v>
      </c>
      <c r="C6848" s="4" t="s">
        <v>15721</v>
      </c>
      <c r="D6848" s="4" t="s">
        <v>7842</v>
      </c>
      <c r="E6848" s="6" t="s">
        <v>7936</v>
      </c>
      <c r="F6848" s="5">
        <f>decoded[[#This Row],[FRT_DEC]]-B6847</f>
        <v>19231</v>
      </c>
      <c r="G68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INFO]]))),G6847)</f>
        <v>145</v>
      </c>
    </row>
    <row r="6849" spans="1:7" x14ac:dyDescent="0.25">
      <c r="A6849" s="4" t="s">
        <v>7595</v>
      </c>
      <c r="B6849" s="5">
        <v>335696653518</v>
      </c>
      <c r="C6849" s="4" t="s">
        <v>15722</v>
      </c>
      <c r="D6849" s="4" t="s">
        <v>7938</v>
      </c>
      <c r="E6849" s="6" t="s">
        <v>7939</v>
      </c>
      <c r="F6849" s="5">
        <f>decoded[[#This Row],[FRT_DEC]]-B6848</f>
        <v>753</v>
      </c>
      <c r="G68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INFO]]))),G6848)</f>
        <v>145</v>
      </c>
    </row>
    <row r="6850" spans="1:7" x14ac:dyDescent="0.25">
      <c r="A6850" s="4" t="s">
        <v>7596</v>
      </c>
      <c r="B6850" s="5">
        <v>335696672767</v>
      </c>
      <c r="C6850" s="4" t="s">
        <v>15723</v>
      </c>
      <c r="D6850" s="4" t="s">
        <v>7842</v>
      </c>
      <c r="E6850" s="6" t="s">
        <v>7936</v>
      </c>
      <c r="F6850" s="5">
        <f>decoded[[#This Row],[FRT_DEC]]-B6849</f>
        <v>19249</v>
      </c>
      <c r="G68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INFO]]))),G6849)</f>
        <v>145</v>
      </c>
    </row>
    <row r="6851" spans="1:7" x14ac:dyDescent="0.25">
      <c r="A6851" s="4" t="s">
        <v>7597</v>
      </c>
      <c r="B6851" s="5">
        <v>335696673520</v>
      </c>
      <c r="C6851" s="4" t="s">
        <v>15724</v>
      </c>
      <c r="D6851" s="4" t="s">
        <v>7938</v>
      </c>
      <c r="E6851" s="6" t="s">
        <v>7939</v>
      </c>
      <c r="F6851" s="5">
        <f>decoded[[#This Row],[FRT_DEC]]-B6850</f>
        <v>753</v>
      </c>
      <c r="G68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INFO]]))),G6850)</f>
        <v>145</v>
      </c>
    </row>
    <row r="6852" spans="1:7" x14ac:dyDescent="0.25">
      <c r="A6852" s="4" t="s">
        <v>7598</v>
      </c>
      <c r="B6852" s="5">
        <v>335696691710</v>
      </c>
      <c r="C6852" s="4" t="s">
        <v>15725</v>
      </c>
      <c r="D6852" s="4" t="s">
        <v>7842</v>
      </c>
      <c r="E6852" s="6" t="s">
        <v>7945</v>
      </c>
      <c r="F6852" s="5">
        <f>decoded[[#This Row],[FRT_DEC]]-B6851</f>
        <v>18190</v>
      </c>
      <c r="G68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INFO]]))),G6851)</f>
        <v>145</v>
      </c>
    </row>
    <row r="6853" spans="1:7" x14ac:dyDescent="0.25">
      <c r="A6853" s="4" t="s">
        <v>7599</v>
      </c>
      <c r="B6853" s="5">
        <v>335696691717</v>
      </c>
      <c r="C6853" s="4" t="s">
        <v>15726</v>
      </c>
      <c r="D6853" s="4" t="s">
        <v>7938</v>
      </c>
      <c r="E6853" s="6" t="s">
        <v>7947</v>
      </c>
      <c r="F6853" s="5">
        <f>decoded[[#This Row],[FRT_DEC]]-B6852</f>
        <v>7</v>
      </c>
      <c r="G68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INFO]]))),G6852)</f>
        <v>145</v>
      </c>
    </row>
    <row r="6854" spans="1:7" x14ac:dyDescent="0.25">
      <c r="A6854" s="4" t="s">
        <v>7600</v>
      </c>
      <c r="B6854" s="5">
        <v>335696692767</v>
      </c>
      <c r="C6854" s="4" t="s">
        <v>15727</v>
      </c>
      <c r="D6854" s="4" t="s">
        <v>7842</v>
      </c>
      <c r="E6854" s="6" t="s">
        <v>7936</v>
      </c>
      <c r="F6854" s="5">
        <f>decoded[[#This Row],[FRT_DEC]]-B6853</f>
        <v>1050</v>
      </c>
      <c r="G68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INFO]]))),G6853)</f>
        <v>145</v>
      </c>
    </row>
    <row r="6855" spans="1:7" x14ac:dyDescent="0.25">
      <c r="A6855" s="4" t="s">
        <v>7601</v>
      </c>
      <c r="B6855" s="5">
        <v>335696693510</v>
      </c>
      <c r="C6855" s="4" t="s">
        <v>15728</v>
      </c>
      <c r="D6855" s="4" t="s">
        <v>7938</v>
      </c>
      <c r="E6855" s="6" t="s">
        <v>7939</v>
      </c>
      <c r="F6855" s="5">
        <f>decoded[[#This Row],[FRT_DEC]]-B6854</f>
        <v>743</v>
      </c>
      <c r="G68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INFO]]))),G6854)</f>
        <v>145</v>
      </c>
    </row>
    <row r="6856" spans="1:7" x14ac:dyDescent="0.25">
      <c r="A6856" s="4" t="s">
        <v>7602</v>
      </c>
      <c r="B6856" s="5">
        <v>335696712765</v>
      </c>
      <c r="C6856" s="4" t="s">
        <v>15729</v>
      </c>
      <c r="D6856" s="4" t="s">
        <v>7842</v>
      </c>
      <c r="E6856" s="6" t="s">
        <v>7936</v>
      </c>
      <c r="F6856" s="5">
        <f>decoded[[#This Row],[FRT_DEC]]-B6855</f>
        <v>19255</v>
      </c>
      <c r="G68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INFO]]))),G6855)</f>
        <v>145</v>
      </c>
    </row>
    <row r="6857" spans="1:7" x14ac:dyDescent="0.25">
      <c r="A6857" s="4" t="s">
        <v>7603</v>
      </c>
      <c r="B6857" s="5">
        <v>335696713532</v>
      </c>
      <c r="C6857" s="4" t="s">
        <v>15730</v>
      </c>
      <c r="D6857" s="4" t="s">
        <v>7938</v>
      </c>
      <c r="E6857" s="6" t="s">
        <v>7939</v>
      </c>
      <c r="F6857" s="5">
        <f>decoded[[#This Row],[FRT_DEC]]-B6856</f>
        <v>767</v>
      </c>
      <c r="G68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INFO]]))),G6856)</f>
        <v>145</v>
      </c>
    </row>
    <row r="6858" spans="1:7" x14ac:dyDescent="0.25">
      <c r="A6858" s="4" t="s">
        <v>7604</v>
      </c>
      <c r="B6858" s="5">
        <v>335696732766</v>
      </c>
      <c r="C6858" s="4" t="s">
        <v>15731</v>
      </c>
      <c r="D6858" s="4" t="s">
        <v>7842</v>
      </c>
      <c r="E6858" s="6" t="s">
        <v>7936</v>
      </c>
      <c r="F6858" s="5">
        <f>decoded[[#This Row],[FRT_DEC]]-B6857</f>
        <v>19234</v>
      </c>
      <c r="G68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INFO]]))),G6857)</f>
        <v>145</v>
      </c>
    </row>
    <row r="6859" spans="1:7" x14ac:dyDescent="0.25">
      <c r="A6859" s="4" t="s">
        <v>7605</v>
      </c>
      <c r="B6859" s="5">
        <v>335696733515</v>
      </c>
      <c r="C6859" s="4" t="s">
        <v>15732</v>
      </c>
      <c r="D6859" s="4" t="s">
        <v>7938</v>
      </c>
      <c r="E6859" s="6" t="s">
        <v>7939</v>
      </c>
      <c r="F6859" s="5">
        <f>decoded[[#This Row],[FRT_DEC]]-B6858</f>
        <v>749</v>
      </c>
      <c r="G68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INFO]]))),G6858)</f>
        <v>145</v>
      </c>
    </row>
    <row r="6860" spans="1:7" x14ac:dyDescent="0.25">
      <c r="A6860" s="4" t="s">
        <v>7606</v>
      </c>
      <c r="B6860" s="5">
        <v>335696752766</v>
      </c>
      <c r="C6860" s="4" t="s">
        <v>15733</v>
      </c>
      <c r="D6860" s="4" t="s">
        <v>7842</v>
      </c>
      <c r="E6860" s="6" t="s">
        <v>7936</v>
      </c>
      <c r="F6860" s="5">
        <f>decoded[[#This Row],[FRT_DEC]]-B6859</f>
        <v>19251</v>
      </c>
      <c r="G68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INFO]]))),G6859)</f>
        <v>145</v>
      </c>
    </row>
    <row r="6861" spans="1:7" x14ac:dyDescent="0.25">
      <c r="A6861" s="4" t="s">
        <v>7607</v>
      </c>
      <c r="B6861" s="5">
        <v>335696753590</v>
      </c>
      <c r="C6861" s="4" t="s">
        <v>15734</v>
      </c>
      <c r="D6861" s="4" t="s">
        <v>7938</v>
      </c>
      <c r="E6861" s="6" t="s">
        <v>7939</v>
      </c>
      <c r="F6861" s="5">
        <f>decoded[[#This Row],[FRT_DEC]]-B6860</f>
        <v>824</v>
      </c>
      <c r="G68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INFO]]))),G6860)</f>
        <v>145</v>
      </c>
    </row>
    <row r="6862" spans="1:7" x14ac:dyDescent="0.25">
      <c r="A6862" s="4" t="s">
        <v>7608</v>
      </c>
      <c r="B6862" s="5">
        <v>335696772766</v>
      </c>
      <c r="C6862" s="4" t="s">
        <v>15735</v>
      </c>
      <c r="D6862" s="4" t="s">
        <v>7842</v>
      </c>
      <c r="E6862" s="6" t="s">
        <v>7936</v>
      </c>
      <c r="F6862" s="5">
        <f>decoded[[#This Row],[FRT_DEC]]-B6861</f>
        <v>19176</v>
      </c>
      <c r="G68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INFO]]))),G6861)</f>
        <v>145</v>
      </c>
    </row>
    <row r="6863" spans="1:7" x14ac:dyDescent="0.25">
      <c r="A6863" s="4" t="s">
        <v>7609</v>
      </c>
      <c r="B6863" s="5">
        <v>335696773530</v>
      </c>
      <c r="C6863" s="4" t="s">
        <v>15736</v>
      </c>
      <c r="D6863" s="4" t="s">
        <v>7938</v>
      </c>
      <c r="E6863" s="6" t="s">
        <v>7939</v>
      </c>
      <c r="F6863" s="5">
        <f>decoded[[#This Row],[FRT_DEC]]-B6862</f>
        <v>764</v>
      </c>
      <c r="G68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INFO]]))),G6862)</f>
        <v>145</v>
      </c>
    </row>
    <row r="6864" spans="1:7" x14ac:dyDescent="0.25">
      <c r="A6864" s="4" t="s">
        <v>7610</v>
      </c>
      <c r="B6864" s="5">
        <v>335696778496</v>
      </c>
      <c r="C6864" s="4" t="s">
        <v>15737</v>
      </c>
      <c r="D6864" s="4" t="s">
        <v>7842</v>
      </c>
      <c r="E6864" s="6" t="s">
        <v>7989</v>
      </c>
      <c r="F6864" s="5">
        <f>decoded[[#This Row],[FRT_DEC]]-B6863</f>
        <v>4966</v>
      </c>
      <c r="G68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INFO]]))),G6863)</f>
        <v>145</v>
      </c>
    </row>
    <row r="6865" spans="1:7" x14ac:dyDescent="0.25">
      <c r="A6865" s="4" t="s">
        <v>7611</v>
      </c>
      <c r="B6865" s="5">
        <v>335696778538</v>
      </c>
      <c r="C6865" s="4" t="s">
        <v>15738</v>
      </c>
      <c r="D6865" s="4" t="s">
        <v>7938</v>
      </c>
      <c r="E6865" s="6" t="s">
        <v>7991</v>
      </c>
      <c r="F6865" s="5">
        <f>decoded[[#This Row],[FRT_DEC]]-B6864</f>
        <v>42</v>
      </c>
      <c r="G68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INFO]]))),G6864)</f>
        <v>145</v>
      </c>
    </row>
    <row r="6866" spans="1:7" x14ac:dyDescent="0.25">
      <c r="A6866" s="4" t="s">
        <v>7612</v>
      </c>
      <c r="B6866" s="5">
        <v>335696778541</v>
      </c>
      <c r="C6866" s="4" t="s">
        <v>15739</v>
      </c>
      <c r="D6866" s="4" t="s">
        <v>7842</v>
      </c>
      <c r="E6866" s="6" t="s">
        <v>7993</v>
      </c>
      <c r="F6866" s="5">
        <f>decoded[[#This Row],[FRT_DEC]]-B6865</f>
        <v>3</v>
      </c>
      <c r="G68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INFO]]))),G6865)</f>
        <v>145</v>
      </c>
    </row>
    <row r="6867" spans="1:7" x14ac:dyDescent="0.25">
      <c r="A6867" s="4" t="s">
        <v>7613</v>
      </c>
      <c r="B6867" s="5">
        <v>335696778559</v>
      </c>
      <c r="C6867" s="4" t="s">
        <v>15740</v>
      </c>
      <c r="D6867" s="4" t="s">
        <v>1099</v>
      </c>
      <c r="E6867" s="6" t="s">
        <v>2081</v>
      </c>
      <c r="F6867" s="5">
        <f>decoded[[#This Row],[FRT_DEC]]-B6866</f>
        <v>18</v>
      </c>
      <c r="G68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INFO]]))),G6866)</f>
        <v>145</v>
      </c>
    </row>
    <row r="6868" spans="1:7" x14ac:dyDescent="0.25">
      <c r="A6868" s="4" t="s">
        <v>7614</v>
      </c>
      <c r="B6868" s="5">
        <v>335696778563</v>
      </c>
      <c r="C6868" s="4" t="s">
        <v>15741</v>
      </c>
      <c r="D6868" s="4" t="s">
        <v>1099</v>
      </c>
      <c r="E6868" s="6" t="s">
        <v>2089</v>
      </c>
      <c r="F6868" s="5">
        <f>decoded[[#This Row],[FRT_DEC]]-B6867</f>
        <v>4</v>
      </c>
      <c r="G68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INFO]]))),G6867)</f>
        <v>145</v>
      </c>
    </row>
    <row r="6869" spans="1:7" x14ac:dyDescent="0.25">
      <c r="A6869" s="4" t="s">
        <v>7615</v>
      </c>
      <c r="B6869" s="5">
        <v>335696778572</v>
      </c>
      <c r="C6869" s="4" t="s">
        <v>15742</v>
      </c>
      <c r="D6869" s="4" t="s">
        <v>72</v>
      </c>
      <c r="E6869" s="6" t="s">
        <v>7893</v>
      </c>
      <c r="F6869" s="5">
        <f>decoded[[#This Row],[FRT_DEC]]-B6868</f>
        <v>9</v>
      </c>
      <c r="G68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INFO]]))),G6868)</f>
        <v>145</v>
      </c>
    </row>
    <row r="6870" spans="1:7" x14ac:dyDescent="0.25">
      <c r="A6870" s="4" t="s">
        <v>7616</v>
      </c>
      <c r="B6870" s="5">
        <v>335696779623</v>
      </c>
      <c r="C6870" s="4" t="s">
        <v>15743</v>
      </c>
      <c r="D6870" s="4" t="s">
        <v>7938</v>
      </c>
      <c r="E6870" s="6" t="s">
        <v>7998</v>
      </c>
      <c r="F6870" s="5">
        <f>decoded[[#This Row],[FRT_DEC]]-B6869</f>
        <v>1051</v>
      </c>
      <c r="G68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INFO]]))),G6869)</f>
        <v>145</v>
      </c>
    </row>
    <row r="6871" spans="1:7" x14ac:dyDescent="0.25">
      <c r="A6871" s="4" t="s">
        <v>7617</v>
      </c>
      <c r="B6871" s="5">
        <v>335696783654</v>
      </c>
      <c r="C6871" s="4" t="s">
        <v>15744</v>
      </c>
      <c r="D6871" s="4" t="s">
        <v>5</v>
      </c>
      <c r="E6871" s="6" t="s">
        <v>15745</v>
      </c>
      <c r="F6871" s="5">
        <f>decoded[[#This Row],[FRT_DEC]]-B6870</f>
        <v>4031</v>
      </c>
      <c r="G68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INFO]]))),G6870)</f>
        <v>145</v>
      </c>
    </row>
    <row r="6872" spans="1:7" x14ac:dyDescent="0.25">
      <c r="A6872" s="4" t="s">
        <v>7618</v>
      </c>
      <c r="B6872" s="5">
        <v>335696783656</v>
      </c>
      <c r="C6872" s="4" t="s">
        <v>15746</v>
      </c>
      <c r="D6872" s="4" t="s">
        <v>5</v>
      </c>
      <c r="E6872" s="6" t="s">
        <v>7877</v>
      </c>
      <c r="F6872" s="5">
        <f>decoded[[#This Row],[FRT_DEC]]-B6871</f>
        <v>2</v>
      </c>
      <c r="G68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INFO]]))),G6871)</f>
        <v>145</v>
      </c>
    </row>
    <row r="6873" spans="1:7" x14ac:dyDescent="0.25">
      <c r="A6873" s="4" t="s">
        <v>7619</v>
      </c>
      <c r="B6873" s="5">
        <v>335696783658</v>
      </c>
      <c r="C6873" s="4" t="s">
        <v>15747</v>
      </c>
      <c r="D6873" s="4" t="s">
        <v>3686</v>
      </c>
      <c r="E6873" s="6" t="s">
        <v>15748</v>
      </c>
      <c r="F6873" s="5">
        <f>decoded[[#This Row],[FRT_DEC]]-B6872</f>
        <v>2</v>
      </c>
      <c r="G68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INFO]]))),G6872)</f>
        <v>145</v>
      </c>
    </row>
    <row r="6874" spans="1:7" x14ac:dyDescent="0.25">
      <c r="A6874" s="4" t="s">
        <v>7620</v>
      </c>
      <c r="B6874" s="5">
        <v>335696783661</v>
      </c>
      <c r="C6874" s="4" t="s">
        <v>15749</v>
      </c>
      <c r="D6874" s="4" t="s">
        <v>3686</v>
      </c>
      <c r="E6874" s="6" t="s">
        <v>7878</v>
      </c>
      <c r="F6874" s="5">
        <f>decoded[[#This Row],[FRT_DEC]]-B6873</f>
        <v>3</v>
      </c>
      <c r="G68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INFO]]))),G6873)</f>
        <v>145</v>
      </c>
    </row>
    <row r="6875" spans="1:7" x14ac:dyDescent="0.25">
      <c r="A6875" s="4" t="s">
        <v>7621</v>
      </c>
      <c r="B6875" s="5">
        <v>335696783669</v>
      </c>
      <c r="C6875" s="4" t="s">
        <v>15750</v>
      </c>
      <c r="D6875" s="4" t="s">
        <v>7842</v>
      </c>
      <c r="E6875" s="6" t="s">
        <v>8006</v>
      </c>
      <c r="F6875" s="5">
        <f>decoded[[#This Row],[FRT_DEC]]-B6874</f>
        <v>8</v>
      </c>
      <c r="G68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INFO]]))),G6874)</f>
        <v>145</v>
      </c>
    </row>
    <row r="6876" spans="1:7" x14ac:dyDescent="0.25">
      <c r="A6876" s="4" t="s">
        <v>7622</v>
      </c>
      <c r="B6876" s="5">
        <v>335696783693</v>
      </c>
      <c r="C6876" s="4" t="s">
        <v>15751</v>
      </c>
      <c r="D6876" s="4" t="s">
        <v>1099</v>
      </c>
      <c r="E6876" s="6" t="s">
        <v>7894</v>
      </c>
      <c r="F6876" s="5">
        <f>decoded[[#This Row],[FRT_DEC]]-B6875</f>
        <v>24</v>
      </c>
      <c r="G68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INFO]]))),G6875)</f>
        <v>145</v>
      </c>
    </row>
    <row r="6877" spans="1:7" x14ac:dyDescent="0.25">
      <c r="A6877" s="4" t="s">
        <v>7623</v>
      </c>
      <c r="B6877" s="5">
        <v>335696783713</v>
      </c>
      <c r="C6877" s="4" t="s">
        <v>15752</v>
      </c>
      <c r="D6877" s="4" t="s">
        <v>72</v>
      </c>
      <c r="E6877" s="6" t="s">
        <v>3683</v>
      </c>
      <c r="F6877" s="5">
        <f>decoded[[#This Row],[FRT_DEC]]-B6876</f>
        <v>20</v>
      </c>
      <c r="G68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INFO]]))),G6876)</f>
        <v>145</v>
      </c>
    </row>
    <row r="6878" spans="1:7" x14ac:dyDescent="0.25">
      <c r="A6878" s="4" t="s">
        <v>7624</v>
      </c>
      <c r="B6878" s="5">
        <v>335696783717</v>
      </c>
      <c r="C6878" s="4" t="s">
        <v>15753</v>
      </c>
      <c r="D6878" s="4" t="s">
        <v>72</v>
      </c>
      <c r="E6878" s="6" t="s">
        <v>2088</v>
      </c>
      <c r="F6878" s="5">
        <f>decoded[[#This Row],[FRT_DEC]]-B6877</f>
        <v>4</v>
      </c>
      <c r="G68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INFO]]))),G6877)</f>
        <v>145</v>
      </c>
    </row>
    <row r="6879" spans="1:7" x14ac:dyDescent="0.25">
      <c r="A6879" s="4" t="s">
        <v>7625</v>
      </c>
      <c r="B6879" s="5">
        <v>335696783730</v>
      </c>
      <c r="C6879" s="4" t="s">
        <v>15754</v>
      </c>
      <c r="D6879" s="4" t="s">
        <v>72</v>
      </c>
      <c r="E6879" s="6" t="s">
        <v>2107</v>
      </c>
      <c r="F6879" s="5">
        <f>decoded[[#This Row],[FRT_DEC]]-B6878</f>
        <v>13</v>
      </c>
      <c r="G68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INFO]]))),G6878)</f>
        <v>145</v>
      </c>
    </row>
    <row r="6880" spans="1:7" x14ac:dyDescent="0.25">
      <c r="A6880" s="4" t="s">
        <v>7626</v>
      </c>
      <c r="B6880" s="5">
        <v>335696784072</v>
      </c>
      <c r="C6880" s="4" t="s">
        <v>15755</v>
      </c>
      <c r="D6880" s="4" t="s">
        <v>7938</v>
      </c>
      <c r="E6880" s="6" t="s">
        <v>8012</v>
      </c>
      <c r="F6880" s="5">
        <f>decoded[[#This Row],[FRT_DEC]]-B6879</f>
        <v>342</v>
      </c>
      <c r="G68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INFO]]))),G6879)</f>
        <v>145</v>
      </c>
    </row>
    <row r="6881" spans="1:7" x14ac:dyDescent="0.25">
      <c r="A6881" s="4" t="s">
        <v>7628</v>
      </c>
      <c r="B6881" s="5">
        <v>335696791711</v>
      </c>
      <c r="C6881" s="4" t="s">
        <v>15756</v>
      </c>
      <c r="D6881" s="4" t="s">
        <v>7842</v>
      </c>
      <c r="E6881" s="6" t="s">
        <v>7945</v>
      </c>
      <c r="F6881" s="5">
        <f>decoded[[#This Row],[FRT_DEC]]-B6880</f>
        <v>7639</v>
      </c>
      <c r="G68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INFO]]))),G6880)</f>
        <v>145</v>
      </c>
    </row>
    <row r="6882" spans="1:7" x14ac:dyDescent="0.25">
      <c r="A6882" s="4" t="s">
        <v>7629</v>
      </c>
      <c r="B6882" s="5">
        <v>335696791718</v>
      </c>
      <c r="C6882" s="4" t="s">
        <v>15757</v>
      </c>
      <c r="D6882" s="4" t="s">
        <v>7938</v>
      </c>
      <c r="E6882" s="6" t="s">
        <v>7947</v>
      </c>
      <c r="F6882" s="5">
        <f>decoded[[#This Row],[FRT_DEC]]-B6881</f>
        <v>7</v>
      </c>
      <c r="G68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INFO]]))),G6881)</f>
        <v>145</v>
      </c>
    </row>
    <row r="6883" spans="1:7" x14ac:dyDescent="0.25">
      <c r="A6883" s="4" t="s">
        <v>7630</v>
      </c>
      <c r="B6883" s="5">
        <v>335696792765</v>
      </c>
      <c r="C6883" s="4" t="s">
        <v>15758</v>
      </c>
      <c r="D6883" s="4" t="s">
        <v>7842</v>
      </c>
      <c r="E6883" s="6" t="s">
        <v>7936</v>
      </c>
      <c r="F6883" s="5">
        <f>decoded[[#This Row],[FRT_DEC]]-B6882</f>
        <v>1047</v>
      </c>
      <c r="G68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INFO]]))),G6882)</f>
        <v>145</v>
      </c>
    </row>
    <row r="6884" spans="1:7" x14ac:dyDescent="0.25">
      <c r="A6884" s="4" t="s">
        <v>7631</v>
      </c>
      <c r="B6884" s="5">
        <v>335696793510</v>
      </c>
      <c r="C6884" s="4" t="s">
        <v>15759</v>
      </c>
      <c r="D6884" s="4" t="s">
        <v>7938</v>
      </c>
      <c r="E6884" s="6" t="s">
        <v>7939</v>
      </c>
      <c r="F6884" s="5">
        <f>decoded[[#This Row],[FRT_DEC]]-B6883</f>
        <v>745</v>
      </c>
      <c r="G68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INFO]]))),G6883)</f>
        <v>145</v>
      </c>
    </row>
    <row r="6885" spans="1:7" x14ac:dyDescent="0.25">
      <c r="A6885" s="4" t="s">
        <v>7632</v>
      </c>
      <c r="B6885" s="5">
        <v>335696812766</v>
      </c>
      <c r="C6885" s="4" t="s">
        <v>15760</v>
      </c>
      <c r="D6885" s="4" t="s">
        <v>7842</v>
      </c>
      <c r="E6885" s="6" t="s">
        <v>7936</v>
      </c>
      <c r="F6885" s="5">
        <f>decoded[[#This Row],[FRT_DEC]]-B6884</f>
        <v>19256</v>
      </c>
      <c r="G68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INFO]]))),G6884)</f>
        <v>145</v>
      </c>
    </row>
    <row r="6886" spans="1:7" x14ac:dyDescent="0.25">
      <c r="A6886" s="4" t="s">
        <v>7633</v>
      </c>
      <c r="B6886" s="5">
        <v>335696813510</v>
      </c>
      <c r="C6886" s="4" t="s">
        <v>15761</v>
      </c>
      <c r="D6886" s="4" t="s">
        <v>7938</v>
      </c>
      <c r="E6886" s="6" t="s">
        <v>7939</v>
      </c>
      <c r="F6886" s="5">
        <f>decoded[[#This Row],[FRT_DEC]]-B6885</f>
        <v>744</v>
      </c>
      <c r="G68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INFO]]))),G6885)</f>
        <v>145</v>
      </c>
    </row>
    <row r="6887" spans="1:7" x14ac:dyDescent="0.25">
      <c r="A6887" s="4" t="s">
        <v>7634</v>
      </c>
      <c r="B6887" s="5">
        <v>335696832766</v>
      </c>
      <c r="C6887" s="4" t="s">
        <v>15762</v>
      </c>
      <c r="D6887" s="4" t="s">
        <v>7842</v>
      </c>
      <c r="E6887" s="6" t="s">
        <v>7936</v>
      </c>
      <c r="F6887" s="5">
        <f>decoded[[#This Row],[FRT_DEC]]-B6886</f>
        <v>19256</v>
      </c>
      <c r="G68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INFO]]))),G6886)</f>
        <v>145</v>
      </c>
    </row>
    <row r="6888" spans="1:7" x14ac:dyDescent="0.25">
      <c r="A6888" s="4" t="s">
        <v>7635</v>
      </c>
      <c r="B6888" s="5">
        <v>335696833503</v>
      </c>
      <c r="C6888" s="4" t="s">
        <v>15763</v>
      </c>
      <c r="D6888" s="4" t="s">
        <v>7938</v>
      </c>
      <c r="E6888" s="6" t="s">
        <v>7939</v>
      </c>
      <c r="F6888" s="5">
        <f>decoded[[#This Row],[FRT_DEC]]-B6887</f>
        <v>737</v>
      </c>
      <c r="G68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INFO]]))),G6887)</f>
        <v>145</v>
      </c>
    </row>
    <row r="6889" spans="1:7" x14ac:dyDescent="0.25">
      <c r="A6889" s="4" t="s">
        <v>7636</v>
      </c>
      <c r="B6889" s="5">
        <v>335696852765</v>
      </c>
      <c r="C6889" s="4" t="s">
        <v>15764</v>
      </c>
      <c r="D6889" s="4" t="s">
        <v>7842</v>
      </c>
      <c r="E6889" s="6" t="s">
        <v>7936</v>
      </c>
      <c r="F6889" s="5">
        <f>decoded[[#This Row],[FRT_DEC]]-B6888</f>
        <v>19262</v>
      </c>
      <c r="G68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INFO]]))),G6888)</f>
        <v>145</v>
      </c>
    </row>
    <row r="6890" spans="1:7" x14ac:dyDescent="0.25">
      <c r="A6890" s="4" t="s">
        <v>7637</v>
      </c>
      <c r="B6890" s="5">
        <v>335696853515</v>
      </c>
      <c r="C6890" s="4" t="s">
        <v>15765</v>
      </c>
      <c r="D6890" s="4" t="s">
        <v>7938</v>
      </c>
      <c r="E6890" s="6" t="s">
        <v>7939</v>
      </c>
      <c r="F6890" s="5">
        <f>decoded[[#This Row],[FRT_DEC]]-B6889</f>
        <v>750</v>
      </c>
      <c r="G68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INFO]]))),G6889)</f>
        <v>145</v>
      </c>
    </row>
    <row r="6891" spans="1:7" x14ac:dyDescent="0.25">
      <c r="A6891" s="4" t="s">
        <v>7638</v>
      </c>
      <c r="B6891" s="5">
        <v>335696872765</v>
      </c>
      <c r="C6891" s="4" t="s">
        <v>15766</v>
      </c>
      <c r="D6891" s="4" t="s">
        <v>7842</v>
      </c>
      <c r="E6891" s="6" t="s">
        <v>7936</v>
      </c>
      <c r="F6891" s="5">
        <f>decoded[[#This Row],[FRT_DEC]]-B6890</f>
        <v>19250</v>
      </c>
      <c r="G68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INFO]]))),G6890)</f>
        <v>145</v>
      </c>
    </row>
    <row r="6892" spans="1:7" x14ac:dyDescent="0.25">
      <c r="A6892" s="4" t="s">
        <v>7639</v>
      </c>
      <c r="B6892" s="5">
        <v>335696873518</v>
      </c>
      <c r="C6892" s="4" t="s">
        <v>15767</v>
      </c>
      <c r="D6892" s="4" t="s">
        <v>7938</v>
      </c>
      <c r="E6892" s="6" t="s">
        <v>7939</v>
      </c>
      <c r="F6892" s="5">
        <f>decoded[[#This Row],[FRT_DEC]]-B6891</f>
        <v>753</v>
      </c>
      <c r="G68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INFO]]))),G6891)</f>
        <v>145</v>
      </c>
    </row>
    <row r="6893" spans="1:7" x14ac:dyDescent="0.25">
      <c r="A6893" s="4" t="s">
        <v>7640</v>
      </c>
      <c r="B6893" s="5">
        <v>335696891697</v>
      </c>
      <c r="C6893" s="4" t="s">
        <v>15768</v>
      </c>
      <c r="D6893" s="4" t="s">
        <v>7842</v>
      </c>
      <c r="E6893" s="6" t="s">
        <v>7945</v>
      </c>
      <c r="F6893" s="5">
        <f>decoded[[#This Row],[FRT_DEC]]-B6892</f>
        <v>18179</v>
      </c>
      <c r="G68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INFO]]))),G6892)</f>
        <v>145</v>
      </c>
    </row>
    <row r="6894" spans="1:7" x14ac:dyDescent="0.25">
      <c r="A6894" s="4" t="s">
        <v>7641</v>
      </c>
      <c r="B6894" s="5">
        <v>335696891703</v>
      </c>
      <c r="C6894" s="4" t="s">
        <v>15769</v>
      </c>
      <c r="D6894" s="4" t="s">
        <v>7938</v>
      </c>
      <c r="E6894" s="6" t="s">
        <v>7947</v>
      </c>
      <c r="F6894" s="5">
        <f>decoded[[#This Row],[FRT_DEC]]-B6893</f>
        <v>6</v>
      </c>
      <c r="G68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INFO]]))),G6893)</f>
        <v>145</v>
      </c>
    </row>
    <row r="6895" spans="1:7" x14ac:dyDescent="0.25">
      <c r="A6895" s="4" t="s">
        <v>7642</v>
      </c>
      <c r="B6895" s="5">
        <v>335696892765</v>
      </c>
      <c r="C6895" s="4" t="s">
        <v>15770</v>
      </c>
      <c r="D6895" s="4" t="s">
        <v>7842</v>
      </c>
      <c r="E6895" s="6" t="s">
        <v>7936</v>
      </c>
      <c r="F6895" s="5">
        <f>decoded[[#This Row],[FRT_DEC]]-B6894</f>
        <v>1062</v>
      </c>
      <c r="G68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INFO]]))),G6894)</f>
        <v>145</v>
      </c>
    </row>
    <row r="6896" spans="1:7" x14ac:dyDescent="0.25">
      <c r="A6896" s="4" t="s">
        <v>7643</v>
      </c>
      <c r="B6896" s="5">
        <v>335696893512</v>
      </c>
      <c r="C6896" s="4" t="s">
        <v>15771</v>
      </c>
      <c r="D6896" s="4" t="s">
        <v>7938</v>
      </c>
      <c r="E6896" s="6" t="s">
        <v>7939</v>
      </c>
      <c r="F6896" s="5">
        <f>decoded[[#This Row],[FRT_DEC]]-B6895</f>
        <v>747</v>
      </c>
      <c r="G68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INFO]]))),G6895)</f>
        <v>145</v>
      </c>
    </row>
    <row r="6897" spans="1:7" x14ac:dyDescent="0.25">
      <c r="A6897" s="4" t="s">
        <v>7644</v>
      </c>
      <c r="B6897" s="5">
        <v>335696912765</v>
      </c>
      <c r="C6897" s="4" t="s">
        <v>15772</v>
      </c>
      <c r="D6897" s="4" t="s">
        <v>7842</v>
      </c>
      <c r="E6897" s="6" t="s">
        <v>7936</v>
      </c>
      <c r="F6897" s="5">
        <f>decoded[[#This Row],[FRT_DEC]]-B6896</f>
        <v>19253</v>
      </c>
      <c r="G68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INFO]]))),G6896)</f>
        <v>145</v>
      </c>
    </row>
    <row r="6898" spans="1:7" x14ac:dyDescent="0.25">
      <c r="A6898" s="4" t="s">
        <v>7645</v>
      </c>
      <c r="B6898" s="5">
        <v>335696913508</v>
      </c>
      <c r="C6898" s="4" t="s">
        <v>15773</v>
      </c>
      <c r="D6898" s="4" t="s">
        <v>7938</v>
      </c>
      <c r="E6898" s="6" t="s">
        <v>7939</v>
      </c>
      <c r="F6898" s="5">
        <f>decoded[[#This Row],[FRT_DEC]]-B6897</f>
        <v>743</v>
      </c>
      <c r="G68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INFO]]))),G6897)</f>
        <v>145</v>
      </c>
    </row>
    <row r="6899" spans="1:7" x14ac:dyDescent="0.25">
      <c r="A6899" s="4" t="s">
        <v>7646</v>
      </c>
      <c r="B6899" s="5">
        <v>335696932765</v>
      </c>
      <c r="C6899" s="4" t="s">
        <v>15774</v>
      </c>
      <c r="D6899" s="4" t="s">
        <v>7842</v>
      </c>
      <c r="E6899" s="6" t="s">
        <v>7936</v>
      </c>
      <c r="F6899" s="5">
        <f>decoded[[#This Row],[FRT_DEC]]-B6898</f>
        <v>19257</v>
      </c>
      <c r="G68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INFO]]))),G6898)</f>
        <v>145</v>
      </c>
    </row>
    <row r="6900" spans="1:7" x14ac:dyDescent="0.25">
      <c r="A6900" s="4" t="s">
        <v>7647</v>
      </c>
      <c r="B6900" s="5">
        <v>335696933518</v>
      </c>
      <c r="C6900" s="4" t="s">
        <v>15775</v>
      </c>
      <c r="D6900" s="4" t="s">
        <v>7938</v>
      </c>
      <c r="E6900" s="6" t="s">
        <v>7939</v>
      </c>
      <c r="F6900" s="5">
        <f>decoded[[#This Row],[FRT_DEC]]-B6899</f>
        <v>753</v>
      </c>
      <c r="G69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INFO]]))),G6899)</f>
        <v>145</v>
      </c>
    </row>
    <row r="6901" spans="1:7" x14ac:dyDescent="0.25">
      <c r="A6901" s="4" t="s">
        <v>7648</v>
      </c>
      <c r="B6901" s="5">
        <v>335696952765</v>
      </c>
      <c r="C6901" s="4" t="s">
        <v>15776</v>
      </c>
      <c r="D6901" s="4" t="s">
        <v>7842</v>
      </c>
      <c r="E6901" s="6" t="s">
        <v>7936</v>
      </c>
      <c r="F6901" s="5">
        <f>decoded[[#This Row],[FRT_DEC]]-B6900</f>
        <v>19247</v>
      </c>
      <c r="G69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INFO]]))),G6900)</f>
        <v>145</v>
      </c>
    </row>
    <row r="6902" spans="1:7" x14ac:dyDescent="0.25">
      <c r="A6902" s="4" t="s">
        <v>7649</v>
      </c>
      <c r="B6902" s="5">
        <v>335696953505</v>
      </c>
      <c r="C6902" s="4" t="s">
        <v>15777</v>
      </c>
      <c r="D6902" s="4" t="s">
        <v>7938</v>
      </c>
      <c r="E6902" s="6" t="s">
        <v>7939</v>
      </c>
      <c r="F6902" s="5">
        <f>decoded[[#This Row],[FRT_DEC]]-B6901</f>
        <v>740</v>
      </c>
      <c r="G69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INFO]]))),G6901)</f>
        <v>145</v>
      </c>
    </row>
    <row r="6903" spans="1:7" x14ac:dyDescent="0.25">
      <c r="A6903" s="4" t="s">
        <v>7650</v>
      </c>
      <c r="B6903" s="5">
        <v>335696972766</v>
      </c>
      <c r="C6903" s="4" t="s">
        <v>15778</v>
      </c>
      <c r="D6903" s="4" t="s">
        <v>7842</v>
      </c>
      <c r="E6903" s="6" t="s">
        <v>7936</v>
      </c>
      <c r="F6903" s="5">
        <f>decoded[[#This Row],[FRT_DEC]]-B6902</f>
        <v>19261</v>
      </c>
      <c r="G69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INFO]]))),G6902)</f>
        <v>145</v>
      </c>
    </row>
    <row r="6904" spans="1:7" x14ac:dyDescent="0.25">
      <c r="A6904" s="4" t="s">
        <v>7651</v>
      </c>
      <c r="B6904" s="5">
        <v>335696973507</v>
      </c>
      <c r="C6904" s="4" t="s">
        <v>15779</v>
      </c>
      <c r="D6904" s="4" t="s">
        <v>7938</v>
      </c>
      <c r="E6904" s="6" t="s">
        <v>7939</v>
      </c>
      <c r="F6904" s="5">
        <f>decoded[[#This Row],[FRT_DEC]]-B6903</f>
        <v>741</v>
      </c>
      <c r="G69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INFO]]))),G6903)</f>
        <v>145</v>
      </c>
    </row>
    <row r="6905" spans="1:7" x14ac:dyDescent="0.25">
      <c r="A6905" s="4" t="s">
        <v>7652</v>
      </c>
      <c r="B6905" s="5">
        <v>335696991697</v>
      </c>
      <c r="C6905" s="4" t="s">
        <v>15780</v>
      </c>
      <c r="D6905" s="4" t="s">
        <v>7842</v>
      </c>
      <c r="E6905" s="6" t="s">
        <v>7945</v>
      </c>
      <c r="F6905" s="5">
        <f>decoded[[#This Row],[FRT_DEC]]-B6904</f>
        <v>18190</v>
      </c>
      <c r="G69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INFO]]))),G6904)</f>
        <v>145</v>
      </c>
    </row>
    <row r="6906" spans="1:7" x14ac:dyDescent="0.25">
      <c r="A6906" s="4" t="s">
        <v>7653</v>
      </c>
      <c r="B6906" s="5">
        <v>335696991703</v>
      </c>
      <c r="C6906" s="4" t="s">
        <v>15781</v>
      </c>
      <c r="D6906" s="4" t="s">
        <v>7938</v>
      </c>
      <c r="E6906" s="6" t="s">
        <v>7947</v>
      </c>
      <c r="F6906" s="5">
        <f>decoded[[#This Row],[FRT_DEC]]-B6905</f>
        <v>6</v>
      </c>
      <c r="G69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INFO]]))),G6905)</f>
        <v>145</v>
      </c>
    </row>
    <row r="6907" spans="1:7" x14ac:dyDescent="0.25">
      <c r="A6907" s="4" t="s">
        <v>7654</v>
      </c>
      <c r="B6907" s="5">
        <v>335696992765</v>
      </c>
      <c r="C6907" s="4" t="s">
        <v>15782</v>
      </c>
      <c r="D6907" s="4" t="s">
        <v>7842</v>
      </c>
      <c r="E6907" s="6" t="s">
        <v>7936</v>
      </c>
      <c r="F6907" s="5">
        <f>decoded[[#This Row],[FRT_DEC]]-B6906</f>
        <v>1062</v>
      </c>
      <c r="G69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INFO]]))),G6906)</f>
        <v>145</v>
      </c>
    </row>
    <row r="6908" spans="1:7" x14ac:dyDescent="0.25">
      <c r="A6908" s="4" t="s">
        <v>7655</v>
      </c>
      <c r="B6908" s="5">
        <v>335696993507</v>
      </c>
      <c r="C6908" s="4" t="s">
        <v>15783</v>
      </c>
      <c r="D6908" s="4" t="s">
        <v>7938</v>
      </c>
      <c r="E6908" s="6" t="s">
        <v>7939</v>
      </c>
      <c r="F6908" s="5">
        <f>decoded[[#This Row],[FRT_DEC]]-B6907</f>
        <v>742</v>
      </c>
      <c r="G69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INFO]]))),G6907)</f>
        <v>145</v>
      </c>
    </row>
    <row r="6909" spans="1:7" x14ac:dyDescent="0.25">
      <c r="A6909" s="4" t="s">
        <v>7656</v>
      </c>
      <c r="B6909" s="5">
        <v>335697012765</v>
      </c>
      <c r="C6909" s="4" t="s">
        <v>15784</v>
      </c>
      <c r="D6909" s="4" t="s">
        <v>7842</v>
      </c>
      <c r="E6909" s="6" t="s">
        <v>7936</v>
      </c>
      <c r="F6909" s="5">
        <f>decoded[[#This Row],[FRT_DEC]]-B6908</f>
        <v>19258</v>
      </c>
      <c r="G69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INFO]]))),G6908)</f>
        <v>145</v>
      </c>
    </row>
    <row r="6910" spans="1:7" x14ac:dyDescent="0.25">
      <c r="A6910" s="4" t="s">
        <v>7657</v>
      </c>
      <c r="B6910" s="5">
        <v>335697013507</v>
      </c>
      <c r="C6910" s="4" t="s">
        <v>15785</v>
      </c>
      <c r="D6910" s="4" t="s">
        <v>7938</v>
      </c>
      <c r="E6910" s="6" t="s">
        <v>7939</v>
      </c>
      <c r="F6910" s="5">
        <f>decoded[[#This Row],[FRT_DEC]]-B6909</f>
        <v>742</v>
      </c>
      <c r="G69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INFO]]))),G6909)</f>
        <v>145</v>
      </c>
    </row>
    <row r="6911" spans="1:7" x14ac:dyDescent="0.25">
      <c r="A6911" s="4" t="s">
        <v>7658</v>
      </c>
      <c r="B6911" s="5">
        <v>335697032765</v>
      </c>
      <c r="C6911" s="4" t="s">
        <v>15786</v>
      </c>
      <c r="D6911" s="4" t="s">
        <v>7842</v>
      </c>
      <c r="E6911" s="6" t="s">
        <v>7936</v>
      </c>
      <c r="F6911" s="5">
        <f>decoded[[#This Row],[FRT_DEC]]-B6910</f>
        <v>19258</v>
      </c>
      <c r="G69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INFO]]))),G6910)</f>
        <v>145</v>
      </c>
    </row>
    <row r="6912" spans="1:7" x14ac:dyDescent="0.25">
      <c r="A6912" s="4" t="s">
        <v>7659</v>
      </c>
      <c r="B6912" s="5">
        <v>335697033502</v>
      </c>
      <c r="C6912" s="4" t="s">
        <v>15787</v>
      </c>
      <c r="D6912" s="4" t="s">
        <v>7938</v>
      </c>
      <c r="E6912" s="6" t="s">
        <v>7939</v>
      </c>
      <c r="F6912" s="5">
        <f>decoded[[#This Row],[FRT_DEC]]-B6911</f>
        <v>737</v>
      </c>
      <c r="G69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INFO]]))),G6911)</f>
        <v>145</v>
      </c>
    </row>
    <row r="6913" spans="1:7" x14ac:dyDescent="0.25">
      <c r="A6913" s="4" t="s">
        <v>7660</v>
      </c>
      <c r="B6913" s="5">
        <v>335697052765</v>
      </c>
      <c r="C6913" s="4" t="s">
        <v>15788</v>
      </c>
      <c r="D6913" s="4" t="s">
        <v>7842</v>
      </c>
      <c r="E6913" s="6" t="s">
        <v>7936</v>
      </c>
      <c r="F6913" s="5">
        <f>decoded[[#This Row],[FRT_DEC]]-B6912</f>
        <v>19263</v>
      </c>
      <c r="G69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INFO]]))),G6912)</f>
        <v>145</v>
      </c>
    </row>
    <row r="6914" spans="1:7" x14ac:dyDescent="0.25">
      <c r="A6914" s="4" t="s">
        <v>7661</v>
      </c>
      <c r="B6914" s="5">
        <v>335697053508</v>
      </c>
      <c r="C6914" s="4" t="s">
        <v>15789</v>
      </c>
      <c r="D6914" s="4" t="s">
        <v>7938</v>
      </c>
      <c r="E6914" s="6" t="s">
        <v>7939</v>
      </c>
      <c r="F6914" s="5">
        <f>decoded[[#This Row],[FRT_DEC]]-B6913</f>
        <v>743</v>
      </c>
      <c r="G69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INFO]]))),G6913)</f>
        <v>145</v>
      </c>
    </row>
    <row r="6915" spans="1:7" x14ac:dyDescent="0.25">
      <c r="A6915" s="4" t="s">
        <v>7662</v>
      </c>
      <c r="B6915" s="5">
        <v>335697072765</v>
      </c>
      <c r="C6915" s="4" t="s">
        <v>15790</v>
      </c>
      <c r="D6915" s="4" t="s">
        <v>7842</v>
      </c>
      <c r="E6915" s="6" t="s">
        <v>7936</v>
      </c>
      <c r="F6915" s="5">
        <f>decoded[[#This Row],[FRT_DEC]]-B6914</f>
        <v>19257</v>
      </c>
      <c r="G69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INFO]]))),G6914)</f>
        <v>145</v>
      </c>
    </row>
    <row r="6916" spans="1:7" x14ac:dyDescent="0.25">
      <c r="A6916" s="4" t="s">
        <v>7663</v>
      </c>
      <c r="B6916" s="5">
        <v>335697073518</v>
      </c>
      <c r="C6916" s="4" t="s">
        <v>15791</v>
      </c>
      <c r="D6916" s="4" t="s">
        <v>7938</v>
      </c>
      <c r="E6916" s="6" t="s">
        <v>7939</v>
      </c>
      <c r="F6916" s="5">
        <f>decoded[[#This Row],[FRT_DEC]]-B6915</f>
        <v>753</v>
      </c>
      <c r="G69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INFO]]))),G6915)</f>
        <v>145</v>
      </c>
    </row>
    <row r="6917" spans="1:7" x14ac:dyDescent="0.25">
      <c r="A6917" s="4" t="s">
        <v>7664</v>
      </c>
      <c r="B6917" s="5">
        <v>335697091697</v>
      </c>
      <c r="C6917" s="4" t="s">
        <v>15792</v>
      </c>
      <c r="D6917" s="4" t="s">
        <v>7842</v>
      </c>
      <c r="E6917" s="6" t="s">
        <v>7945</v>
      </c>
      <c r="F6917" s="5">
        <f>decoded[[#This Row],[FRT_DEC]]-B6916</f>
        <v>18179</v>
      </c>
      <c r="G69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INFO]]))),G6916)</f>
        <v>145</v>
      </c>
    </row>
    <row r="6918" spans="1:7" x14ac:dyDescent="0.25">
      <c r="A6918" s="4" t="s">
        <v>7665</v>
      </c>
      <c r="B6918" s="5">
        <v>335697091705</v>
      </c>
      <c r="C6918" s="4" t="s">
        <v>15793</v>
      </c>
      <c r="D6918" s="4" t="s">
        <v>7938</v>
      </c>
      <c r="E6918" s="6" t="s">
        <v>7947</v>
      </c>
      <c r="F6918" s="5">
        <f>decoded[[#This Row],[FRT_DEC]]-B6917</f>
        <v>8</v>
      </c>
      <c r="G69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INFO]]))),G6917)</f>
        <v>145</v>
      </c>
    </row>
    <row r="6919" spans="1:7" x14ac:dyDescent="0.25">
      <c r="A6919" s="4" t="s">
        <v>7667</v>
      </c>
      <c r="B6919" s="5">
        <v>335697092765</v>
      </c>
      <c r="C6919" s="4" t="s">
        <v>15794</v>
      </c>
      <c r="D6919" s="4" t="s">
        <v>7842</v>
      </c>
      <c r="E6919" s="6" t="s">
        <v>7936</v>
      </c>
      <c r="F6919" s="5">
        <f>decoded[[#This Row],[FRT_DEC]]-B6918</f>
        <v>1060</v>
      </c>
      <c r="G69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INFO]]))),G6918)</f>
        <v>145</v>
      </c>
    </row>
    <row r="6920" spans="1:7" x14ac:dyDescent="0.25">
      <c r="A6920" s="4" t="s">
        <v>7668</v>
      </c>
      <c r="B6920" s="5">
        <v>335697093513</v>
      </c>
      <c r="C6920" s="4" t="s">
        <v>15795</v>
      </c>
      <c r="D6920" s="4" t="s">
        <v>7938</v>
      </c>
      <c r="E6920" s="6" t="s">
        <v>7939</v>
      </c>
      <c r="F6920" s="5">
        <f>decoded[[#This Row],[FRT_DEC]]-B6919</f>
        <v>748</v>
      </c>
      <c r="G69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INFO]]))),G6919)</f>
        <v>145</v>
      </c>
    </row>
    <row r="6921" spans="1:7" x14ac:dyDescent="0.25">
      <c r="A6921" s="4" t="s">
        <v>7669</v>
      </c>
      <c r="B6921" s="5">
        <v>335697112772</v>
      </c>
      <c r="C6921" s="4" t="s">
        <v>15796</v>
      </c>
      <c r="D6921" s="4" t="s">
        <v>7842</v>
      </c>
      <c r="E6921" s="6" t="s">
        <v>7936</v>
      </c>
      <c r="F6921" s="5">
        <f>decoded[[#This Row],[FRT_DEC]]-B6920</f>
        <v>19259</v>
      </c>
      <c r="G69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INFO]]))),G6920)</f>
        <v>145</v>
      </c>
    </row>
    <row r="6922" spans="1:7" x14ac:dyDescent="0.25">
      <c r="A6922" s="4" t="s">
        <v>7670</v>
      </c>
      <c r="B6922" s="5">
        <v>335697113525</v>
      </c>
      <c r="C6922" s="4" t="s">
        <v>15797</v>
      </c>
      <c r="D6922" s="4" t="s">
        <v>7938</v>
      </c>
      <c r="E6922" s="6" t="s">
        <v>7939</v>
      </c>
      <c r="F6922" s="5">
        <f>decoded[[#This Row],[FRT_DEC]]-B6921</f>
        <v>753</v>
      </c>
      <c r="G69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INFO]]))),G6921)</f>
        <v>145</v>
      </c>
    </row>
    <row r="6923" spans="1:7" x14ac:dyDescent="0.25">
      <c r="A6923" s="4" t="s">
        <v>7671</v>
      </c>
      <c r="B6923" s="5">
        <v>335697132766</v>
      </c>
      <c r="C6923" s="4" t="s">
        <v>15798</v>
      </c>
      <c r="D6923" s="4" t="s">
        <v>7842</v>
      </c>
      <c r="E6923" s="6" t="s">
        <v>7936</v>
      </c>
      <c r="F6923" s="5">
        <f>decoded[[#This Row],[FRT_DEC]]-B6922</f>
        <v>19241</v>
      </c>
      <c r="G69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INFO]]))),G6922)</f>
        <v>145</v>
      </c>
    </row>
    <row r="6924" spans="1:7" x14ac:dyDescent="0.25">
      <c r="A6924" s="4" t="s">
        <v>7672</v>
      </c>
      <c r="B6924" s="5">
        <v>335697133591</v>
      </c>
      <c r="C6924" s="4" t="s">
        <v>15799</v>
      </c>
      <c r="D6924" s="4" t="s">
        <v>7938</v>
      </c>
      <c r="E6924" s="6" t="s">
        <v>7939</v>
      </c>
      <c r="F6924" s="5">
        <f>decoded[[#This Row],[FRT_DEC]]-B6923</f>
        <v>825</v>
      </c>
      <c r="G69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INFO]]))),G6923)</f>
        <v>145</v>
      </c>
    </row>
    <row r="6925" spans="1:7" x14ac:dyDescent="0.25">
      <c r="A6925" s="4" t="s">
        <v>7673</v>
      </c>
      <c r="B6925" s="5">
        <v>335697152766</v>
      </c>
      <c r="C6925" s="4" t="s">
        <v>15800</v>
      </c>
      <c r="D6925" s="4" t="s">
        <v>7842</v>
      </c>
      <c r="E6925" s="6" t="s">
        <v>7936</v>
      </c>
      <c r="F6925" s="5">
        <f>decoded[[#This Row],[FRT_DEC]]-B6924</f>
        <v>19175</v>
      </c>
      <c r="G69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INFO]]))),G6924)</f>
        <v>145</v>
      </c>
    </row>
    <row r="6926" spans="1:7" x14ac:dyDescent="0.25">
      <c r="A6926" s="4" t="s">
        <v>7674</v>
      </c>
      <c r="B6926" s="5">
        <v>335697153509</v>
      </c>
      <c r="C6926" s="4" t="s">
        <v>15801</v>
      </c>
      <c r="D6926" s="4" t="s">
        <v>7938</v>
      </c>
      <c r="E6926" s="6" t="s">
        <v>7939</v>
      </c>
      <c r="F6926" s="5">
        <f>decoded[[#This Row],[FRT_DEC]]-B6925</f>
        <v>743</v>
      </c>
      <c r="G69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INFO]]))),G6925)</f>
        <v>145</v>
      </c>
    </row>
    <row r="6927" spans="1:7" x14ac:dyDescent="0.25">
      <c r="A6927" s="4" t="s">
        <v>7675</v>
      </c>
      <c r="B6927" s="5">
        <v>335697172766</v>
      </c>
      <c r="C6927" s="4" t="s">
        <v>15802</v>
      </c>
      <c r="D6927" s="4" t="s">
        <v>7842</v>
      </c>
      <c r="E6927" s="6" t="s">
        <v>7936</v>
      </c>
      <c r="F6927" s="5">
        <f>decoded[[#This Row],[FRT_DEC]]-B6926</f>
        <v>19257</v>
      </c>
      <c r="G69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INFO]]))),G6926)</f>
        <v>145</v>
      </c>
    </row>
    <row r="6928" spans="1:7" x14ac:dyDescent="0.25">
      <c r="A6928" s="4" t="s">
        <v>7676</v>
      </c>
      <c r="B6928" s="5">
        <v>335697173519</v>
      </c>
      <c r="C6928" s="4" t="s">
        <v>15803</v>
      </c>
      <c r="D6928" s="4" t="s">
        <v>7938</v>
      </c>
      <c r="E6928" s="6" t="s">
        <v>7939</v>
      </c>
      <c r="F6928" s="5">
        <f>decoded[[#This Row],[FRT_DEC]]-B6927</f>
        <v>753</v>
      </c>
      <c r="G69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INFO]]))),G6927)</f>
        <v>145</v>
      </c>
    </row>
    <row r="6929" spans="1:7" x14ac:dyDescent="0.25">
      <c r="A6929" s="4" t="s">
        <v>7677</v>
      </c>
      <c r="B6929" s="5">
        <v>335697191697</v>
      </c>
      <c r="C6929" s="4" t="s">
        <v>15804</v>
      </c>
      <c r="D6929" s="4" t="s">
        <v>7842</v>
      </c>
      <c r="E6929" s="6" t="s">
        <v>7945</v>
      </c>
      <c r="F6929" s="5">
        <f>decoded[[#This Row],[FRT_DEC]]-B6928</f>
        <v>18178</v>
      </c>
      <c r="G69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INFO]]))),G6928)</f>
        <v>145</v>
      </c>
    </row>
    <row r="6930" spans="1:7" x14ac:dyDescent="0.25">
      <c r="A6930" s="4" t="s">
        <v>7678</v>
      </c>
      <c r="B6930" s="5">
        <v>335697191703</v>
      </c>
      <c r="C6930" s="4" t="s">
        <v>15805</v>
      </c>
      <c r="D6930" s="4" t="s">
        <v>7938</v>
      </c>
      <c r="E6930" s="6" t="s">
        <v>7947</v>
      </c>
      <c r="F6930" s="5">
        <f>decoded[[#This Row],[FRT_DEC]]-B6929</f>
        <v>6</v>
      </c>
      <c r="G69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INFO]]))),G6929)</f>
        <v>145</v>
      </c>
    </row>
    <row r="6931" spans="1:7" x14ac:dyDescent="0.25">
      <c r="A6931" s="4" t="s">
        <v>7679</v>
      </c>
      <c r="B6931" s="5">
        <v>335697192765</v>
      </c>
      <c r="C6931" s="4" t="s">
        <v>15806</v>
      </c>
      <c r="D6931" s="4" t="s">
        <v>7842</v>
      </c>
      <c r="E6931" s="6" t="s">
        <v>7936</v>
      </c>
      <c r="F6931" s="5">
        <f>decoded[[#This Row],[FRT_DEC]]-B6930</f>
        <v>1062</v>
      </c>
      <c r="G69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INFO]]))),G6930)</f>
        <v>145</v>
      </c>
    </row>
    <row r="6932" spans="1:7" x14ac:dyDescent="0.25">
      <c r="A6932" s="4" t="s">
        <v>7680</v>
      </c>
      <c r="B6932" s="5">
        <v>335697193507</v>
      </c>
      <c r="C6932" s="4" t="s">
        <v>15807</v>
      </c>
      <c r="D6932" s="4" t="s">
        <v>7938</v>
      </c>
      <c r="E6932" s="6" t="s">
        <v>7939</v>
      </c>
      <c r="F6932" s="5">
        <f>decoded[[#This Row],[FRT_DEC]]-B6931</f>
        <v>742</v>
      </c>
      <c r="G69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INFO]]))),G6931)</f>
        <v>145</v>
      </c>
    </row>
    <row r="6933" spans="1:7" x14ac:dyDescent="0.25">
      <c r="A6933" s="4" t="s">
        <v>7681</v>
      </c>
      <c r="B6933" s="5">
        <v>335697212766</v>
      </c>
      <c r="C6933" s="4" t="s">
        <v>15808</v>
      </c>
      <c r="D6933" s="4" t="s">
        <v>7842</v>
      </c>
      <c r="E6933" s="6" t="s">
        <v>7936</v>
      </c>
      <c r="F6933" s="5">
        <f>decoded[[#This Row],[FRT_DEC]]-B6932</f>
        <v>19259</v>
      </c>
      <c r="G69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INFO]]))),G6932)</f>
        <v>145</v>
      </c>
    </row>
    <row r="6934" spans="1:7" x14ac:dyDescent="0.25">
      <c r="A6934" s="4" t="s">
        <v>7682</v>
      </c>
      <c r="B6934" s="5">
        <v>335697213597</v>
      </c>
      <c r="C6934" s="4" t="s">
        <v>15809</v>
      </c>
      <c r="D6934" s="4" t="s">
        <v>7938</v>
      </c>
      <c r="E6934" s="6" t="s">
        <v>7939</v>
      </c>
      <c r="F6934" s="5">
        <f>decoded[[#This Row],[FRT_DEC]]-B6933</f>
        <v>831</v>
      </c>
      <c r="G69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INFO]]))),G6933)</f>
        <v>145</v>
      </c>
    </row>
    <row r="6935" spans="1:7" x14ac:dyDescent="0.25">
      <c r="A6935" s="4" t="s">
        <v>7683</v>
      </c>
      <c r="B6935" s="5">
        <v>335697232766</v>
      </c>
      <c r="C6935" s="4" t="s">
        <v>15810</v>
      </c>
      <c r="D6935" s="4" t="s">
        <v>7842</v>
      </c>
      <c r="E6935" s="6" t="s">
        <v>7936</v>
      </c>
      <c r="F6935" s="5">
        <f>decoded[[#This Row],[FRT_DEC]]-B6934</f>
        <v>19169</v>
      </c>
      <c r="G69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INFO]]))),G6934)</f>
        <v>145</v>
      </c>
    </row>
    <row r="6936" spans="1:7" x14ac:dyDescent="0.25">
      <c r="A6936" s="4" t="s">
        <v>7684</v>
      </c>
      <c r="B6936" s="5">
        <v>335697233519</v>
      </c>
      <c r="C6936" s="4" t="s">
        <v>15811</v>
      </c>
      <c r="D6936" s="4" t="s">
        <v>7938</v>
      </c>
      <c r="E6936" s="6" t="s">
        <v>7939</v>
      </c>
      <c r="F6936" s="5">
        <f>decoded[[#This Row],[FRT_DEC]]-B6935</f>
        <v>753</v>
      </c>
      <c r="G69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INFO]]))),G6935)</f>
        <v>145</v>
      </c>
    </row>
    <row r="6937" spans="1:7" x14ac:dyDescent="0.25">
      <c r="A6937" s="4" t="s">
        <v>7685</v>
      </c>
      <c r="B6937" s="5">
        <v>335697252766</v>
      </c>
      <c r="C6937" s="4" t="s">
        <v>15812</v>
      </c>
      <c r="D6937" s="4" t="s">
        <v>7842</v>
      </c>
      <c r="E6937" s="6" t="s">
        <v>7936</v>
      </c>
      <c r="F6937" s="5">
        <f>decoded[[#This Row],[FRT_DEC]]-B6936</f>
        <v>19247</v>
      </c>
      <c r="G69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INFO]]))),G6936)</f>
        <v>145</v>
      </c>
    </row>
    <row r="6938" spans="1:7" x14ac:dyDescent="0.25">
      <c r="A6938" s="4" t="s">
        <v>7686</v>
      </c>
      <c r="B6938" s="5">
        <v>335697253531</v>
      </c>
      <c r="C6938" s="4" t="s">
        <v>15813</v>
      </c>
      <c r="D6938" s="4" t="s">
        <v>7938</v>
      </c>
      <c r="E6938" s="6" t="s">
        <v>7939</v>
      </c>
      <c r="F6938" s="5">
        <f>decoded[[#This Row],[FRT_DEC]]-B6937</f>
        <v>765</v>
      </c>
      <c r="G69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INFO]]))),G6937)</f>
        <v>145</v>
      </c>
    </row>
    <row r="6939" spans="1:7" x14ac:dyDescent="0.25">
      <c r="A6939" s="4" t="s">
        <v>7687</v>
      </c>
      <c r="B6939" s="5">
        <v>335697272766</v>
      </c>
      <c r="C6939" s="4" t="s">
        <v>15814</v>
      </c>
      <c r="D6939" s="4" t="s">
        <v>7842</v>
      </c>
      <c r="E6939" s="6" t="s">
        <v>7936</v>
      </c>
      <c r="F6939" s="5">
        <f>decoded[[#This Row],[FRT_DEC]]-B6938</f>
        <v>19235</v>
      </c>
      <c r="G69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INFO]]))),G6938)</f>
        <v>145</v>
      </c>
    </row>
    <row r="6940" spans="1:7" x14ac:dyDescent="0.25">
      <c r="A6940" s="4" t="s">
        <v>7688</v>
      </c>
      <c r="B6940" s="5">
        <v>335697273518</v>
      </c>
      <c r="C6940" s="4" t="s">
        <v>15815</v>
      </c>
      <c r="D6940" s="4" t="s">
        <v>7938</v>
      </c>
      <c r="E6940" s="6" t="s">
        <v>7939</v>
      </c>
      <c r="F6940" s="5">
        <f>decoded[[#This Row],[FRT_DEC]]-B6939</f>
        <v>752</v>
      </c>
      <c r="G69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INFO]]))),G6939)</f>
        <v>145</v>
      </c>
    </row>
    <row r="6941" spans="1:7" x14ac:dyDescent="0.25">
      <c r="A6941" s="4" t="s">
        <v>7689</v>
      </c>
      <c r="B6941" s="5">
        <v>335697291697</v>
      </c>
      <c r="C6941" s="4" t="s">
        <v>15816</v>
      </c>
      <c r="D6941" s="4" t="s">
        <v>7842</v>
      </c>
      <c r="E6941" s="6" t="s">
        <v>7945</v>
      </c>
      <c r="F6941" s="5">
        <f>decoded[[#This Row],[FRT_DEC]]-B6940</f>
        <v>18179</v>
      </c>
      <c r="G69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INFO]]))),G6940)</f>
        <v>145</v>
      </c>
    </row>
    <row r="6942" spans="1:7" x14ac:dyDescent="0.25">
      <c r="A6942" s="4" t="s">
        <v>7690</v>
      </c>
      <c r="B6942" s="5">
        <v>335697291704</v>
      </c>
      <c r="C6942" s="4" t="s">
        <v>15817</v>
      </c>
      <c r="D6942" s="4" t="s">
        <v>7938</v>
      </c>
      <c r="E6942" s="6" t="s">
        <v>7947</v>
      </c>
      <c r="F6942" s="5">
        <f>decoded[[#This Row],[FRT_DEC]]-B6941</f>
        <v>7</v>
      </c>
      <c r="G69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INFO]]))),G6941)</f>
        <v>145</v>
      </c>
    </row>
    <row r="6943" spans="1:7" x14ac:dyDescent="0.25">
      <c r="A6943" s="4" t="s">
        <v>7691</v>
      </c>
      <c r="B6943" s="5">
        <v>335697292765</v>
      </c>
      <c r="C6943" s="4" t="s">
        <v>15818</v>
      </c>
      <c r="D6943" s="4" t="s">
        <v>7842</v>
      </c>
      <c r="E6943" s="6" t="s">
        <v>7936</v>
      </c>
      <c r="F6943" s="5">
        <f>decoded[[#This Row],[FRT_DEC]]-B6942</f>
        <v>1061</v>
      </c>
      <c r="G69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INFO]]))),G6942)</f>
        <v>145</v>
      </c>
    </row>
    <row r="6944" spans="1:7" x14ac:dyDescent="0.25">
      <c r="A6944" s="4" t="s">
        <v>7692</v>
      </c>
      <c r="B6944" s="5">
        <v>335697293533</v>
      </c>
      <c r="C6944" s="4" t="s">
        <v>15819</v>
      </c>
      <c r="D6944" s="4" t="s">
        <v>7938</v>
      </c>
      <c r="E6944" s="6" t="s">
        <v>7939</v>
      </c>
      <c r="F6944" s="5">
        <f>decoded[[#This Row],[FRT_DEC]]-B6943</f>
        <v>768</v>
      </c>
      <c r="G69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INFO]]))),G6943)</f>
        <v>145</v>
      </c>
    </row>
    <row r="6945" spans="1:7" x14ac:dyDescent="0.25">
      <c r="A6945" s="4" t="s">
        <v>7694</v>
      </c>
      <c r="B6945" s="5">
        <v>335697312766</v>
      </c>
      <c r="C6945" s="4" t="s">
        <v>15820</v>
      </c>
      <c r="D6945" s="4" t="s">
        <v>7842</v>
      </c>
      <c r="E6945" s="6" t="s">
        <v>7936</v>
      </c>
      <c r="F6945" s="5">
        <f>decoded[[#This Row],[FRT_DEC]]-B6944</f>
        <v>19233</v>
      </c>
      <c r="G69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INFO]]))),G6944)</f>
        <v>145</v>
      </c>
    </row>
    <row r="6946" spans="1:7" x14ac:dyDescent="0.25">
      <c r="A6946" s="4" t="s">
        <v>7695</v>
      </c>
      <c r="B6946" s="5">
        <v>335697313519</v>
      </c>
      <c r="C6946" s="4" t="s">
        <v>15821</v>
      </c>
      <c r="D6946" s="4" t="s">
        <v>7938</v>
      </c>
      <c r="E6946" s="6" t="s">
        <v>7939</v>
      </c>
      <c r="F6946" s="5">
        <f>decoded[[#This Row],[FRT_DEC]]-B6945</f>
        <v>753</v>
      </c>
      <c r="G69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INFO]]))),G6945)</f>
        <v>145</v>
      </c>
    </row>
    <row r="6947" spans="1:7" x14ac:dyDescent="0.25">
      <c r="A6947" s="4" t="s">
        <v>7696</v>
      </c>
      <c r="B6947" s="5">
        <v>335697332765</v>
      </c>
      <c r="C6947" s="4" t="s">
        <v>15822</v>
      </c>
      <c r="D6947" s="4" t="s">
        <v>7842</v>
      </c>
      <c r="E6947" s="6" t="s">
        <v>7936</v>
      </c>
      <c r="F6947" s="5">
        <f>decoded[[#This Row],[FRT_DEC]]-B6946</f>
        <v>19246</v>
      </c>
      <c r="G69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INFO]]))),G6946)</f>
        <v>145</v>
      </c>
    </row>
    <row r="6948" spans="1:7" x14ac:dyDescent="0.25">
      <c r="A6948" s="4" t="s">
        <v>7697</v>
      </c>
      <c r="B6948" s="5">
        <v>335697333534</v>
      </c>
      <c r="C6948" s="4" t="s">
        <v>15823</v>
      </c>
      <c r="D6948" s="4" t="s">
        <v>7938</v>
      </c>
      <c r="E6948" s="6" t="s">
        <v>7939</v>
      </c>
      <c r="F6948" s="5">
        <f>decoded[[#This Row],[FRT_DEC]]-B6947</f>
        <v>769</v>
      </c>
      <c r="G69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INFO]]))),G6947)</f>
        <v>145</v>
      </c>
    </row>
    <row r="6949" spans="1:7" x14ac:dyDescent="0.25">
      <c r="A6949" s="4" t="s">
        <v>7698</v>
      </c>
      <c r="B6949" s="5">
        <v>335697352765</v>
      </c>
      <c r="C6949" s="4" t="s">
        <v>15824</v>
      </c>
      <c r="D6949" s="4" t="s">
        <v>7842</v>
      </c>
      <c r="E6949" s="6" t="s">
        <v>7936</v>
      </c>
      <c r="F6949" s="5">
        <f>decoded[[#This Row],[FRT_DEC]]-B6948</f>
        <v>19231</v>
      </c>
      <c r="G69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INFO]]))),G6948)</f>
        <v>145</v>
      </c>
    </row>
    <row r="6950" spans="1:7" x14ac:dyDescent="0.25">
      <c r="A6950" s="4" t="s">
        <v>7699</v>
      </c>
      <c r="B6950" s="5">
        <v>335697353517</v>
      </c>
      <c r="C6950" s="4" t="s">
        <v>15825</v>
      </c>
      <c r="D6950" s="4" t="s">
        <v>7938</v>
      </c>
      <c r="E6950" s="6" t="s">
        <v>7939</v>
      </c>
      <c r="F6950" s="5">
        <f>decoded[[#This Row],[FRT_DEC]]-B6949</f>
        <v>752</v>
      </c>
      <c r="G69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INFO]]))),G6949)</f>
        <v>145</v>
      </c>
    </row>
    <row r="6951" spans="1:7" x14ac:dyDescent="0.25">
      <c r="A6951" s="4" t="s">
        <v>7700</v>
      </c>
      <c r="B6951" s="5">
        <v>335697372765</v>
      </c>
      <c r="C6951" s="4" t="s">
        <v>15826</v>
      </c>
      <c r="D6951" s="4" t="s">
        <v>7842</v>
      </c>
      <c r="E6951" s="6" t="s">
        <v>7936</v>
      </c>
      <c r="F6951" s="5">
        <f>decoded[[#This Row],[FRT_DEC]]-B6950</f>
        <v>19248</v>
      </c>
      <c r="G69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INFO]]))),G6950)</f>
        <v>145</v>
      </c>
    </row>
    <row r="6952" spans="1:7" x14ac:dyDescent="0.25">
      <c r="A6952" s="4" t="s">
        <v>7701</v>
      </c>
      <c r="B6952" s="5">
        <v>335697373527</v>
      </c>
      <c r="C6952" s="4" t="s">
        <v>15827</v>
      </c>
      <c r="D6952" s="4" t="s">
        <v>7938</v>
      </c>
      <c r="E6952" s="6" t="s">
        <v>7939</v>
      </c>
      <c r="F6952" s="5">
        <f>decoded[[#This Row],[FRT_DEC]]-B6951</f>
        <v>762</v>
      </c>
      <c r="G69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INFO]]))),G6951)</f>
        <v>145</v>
      </c>
    </row>
    <row r="6953" spans="1:7" x14ac:dyDescent="0.25">
      <c r="A6953" s="4" t="s">
        <v>7702</v>
      </c>
      <c r="B6953" s="5">
        <v>335697391711</v>
      </c>
      <c r="C6953" s="4" t="s">
        <v>15828</v>
      </c>
      <c r="D6953" s="4" t="s">
        <v>7842</v>
      </c>
      <c r="E6953" s="6" t="s">
        <v>7945</v>
      </c>
      <c r="F6953" s="5">
        <f>decoded[[#This Row],[FRT_DEC]]-B6952</f>
        <v>18184</v>
      </c>
      <c r="G69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INFO]]))),G6952)</f>
        <v>145</v>
      </c>
    </row>
    <row r="6954" spans="1:7" x14ac:dyDescent="0.25">
      <c r="A6954" s="4" t="s">
        <v>7703</v>
      </c>
      <c r="B6954" s="5">
        <v>335697391718</v>
      </c>
      <c r="C6954" s="4" t="s">
        <v>15829</v>
      </c>
      <c r="D6954" s="4" t="s">
        <v>7938</v>
      </c>
      <c r="E6954" s="6" t="s">
        <v>7947</v>
      </c>
      <c r="F6954" s="5">
        <f>decoded[[#This Row],[FRT_DEC]]-B6953</f>
        <v>7</v>
      </c>
      <c r="G69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INFO]]))),G6953)</f>
        <v>145</v>
      </c>
    </row>
    <row r="6955" spans="1:7" x14ac:dyDescent="0.25">
      <c r="A6955" s="4" t="s">
        <v>7704</v>
      </c>
      <c r="B6955" s="5">
        <v>335697392767</v>
      </c>
      <c r="C6955" s="4" t="s">
        <v>15830</v>
      </c>
      <c r="D6955" s="4" t="s">
        <v>7842</v>
      </c>
      <c r="E6955" s="6" t="s">
        <v>7936</v>
      </c>
      <c r="F6955" s="5">
        <f>decoded[[#This Row],[FRT_DEC]]-B6954</f>
        <v>1049</v>
      </c>
      <c r="G69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INFO]]))),G6954)</f>
        <v>145</v>
      </c>
    </row>
    <row r="6956" spans="1:7" x14ac:dyDescent="0.25">
      <c r="A6956" s="4" t="s">
        <v>7705</v>
      </c>
      <c r="B6956" s="5">
        <v>335697393606</v>
      </c>
      <c r="C6956" s="4" t="s">
        <v>15831</v>
      </c>
      <c r="D6956" s="4" t="s">
        <v>7938</v>
      </c>
      <c r="E6956" s="6" t="s">
        <v>7939</v>
      </c>
      <c r="F6956" s="5">
        <f>decoded[[#This Row],[FRT_DEC]]-B6955</f>
        <v>839</v>
      </c>
      <c r="G69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INFO]]))),G6955)</f>
        <v>145</v>
      </c>
    </row>
    <row r="6957" spans="1:7" x14ac:dyDescent="0.25">
      <c r="A6957" s="4" t="s">
        <v>7706</v>
      </c>
      <c r="B6957" s="5">
        <v>335697412766</v>
      </c>
      <c r="C6957" s="4" t="s">
        <v>15832</v>
      </c>
      <c r="D6957" s="4" t="s">
        <v>7842</v>
      </c>
      <c r="E6957" s="6" t="s">
        <v>7936</v>
      </c>
      <c r="F6957" s="5">
        <f>decoded[[#This Row],[FRT_DEC]]-B6956</f>
        <v>19160</v>
      </c>
      <c r="G69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INFO]]))),G6956)</f>
        <v>145</v>
      </c>
    </row>
    <row r="6958" spans="1:7" x14ac:dyDescent="0.25">
      <c r="A6958" s="4" t="s">
        <v>7707</v>
      </c>
      <c r="B6958" s="5">
        <v>335697413592</v>
      </c>
      <c r="C6958" s="4" t="s">
        <v>15833</v>
      </c>
      <c r="D6958" s="4" t="s">
        <v>7938</v>
      </c>
      <c r="E6958" s="6" t="s">
        <v>7939</v>
      </c>
      <c r="F6958" s="5">
        <f>decoded[[#This Row],[FRT_DEC]]-B6957</f>
        <v>826</v>
      </c>
      <c r="G69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INFO]]))),G6957)</f>
        <v>145</v>
      </c>
    </row>
    <row r="6959" spans="1:7" x14ac:dyDescent="0.25">
      <c r="A6959" s="4" t="s">
        <v>7708</v>
      </c>
      <c r="B6959" s="5">
        <v>335697432765</v>
      </c>
      <c r="C6959" s="4" t="s">
        <v>15834</v>
      </c>
      <c r="D6959" s="4" t="s">
        <v>7842</v>
      </c>
      <c r="E6959" s="6" t="s">
        <v>7936</v>
      </c>
      <c r="F6959" s="5">
        <f>decoded[[#This Row],[FRT_DEC]]-B6958</f>
        <v>19173</v>
      </c>
      <c r="G69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INFO]]))),G6958)</f>
        <v>145</v>
      </c>
    </row>
    <row r="6960" spans="1:7" x14ac:dyDescent="0.25">
      <c r="A6960" s="4" t="s">
        <v>7709</v>
      </c>
      <c r="B6960" s="5">
        <v>335697433513</v>
      </c>
      <c r="C6960" s="4" t="s">
        <v>15835</v>
      </c>
      <c r="D6960" s="4" t="s">
        <v>7938</v>
      </c>
      <c r="E6960" s="6" t="s">
        <v>7939</v>
      </c>
      <c r="F6960" s="5">
        <f>decoded[[#This Row],[FRT_DEC]]-B6959</f>
        <v>748</v>
      </c>
      <c r="G69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INFO]]))),G6959)</f>
        <v>145</v>
      </c>
    </row>
    <row r="6961" spans="1:7" x14ac:dyDescent="0.25">
      <c r="A6961" s="4" t="s">
        <v>7710</v>
      </c>
      <c r="B6961" s="5">
        <v>335697452777</v>
      </c>
      <c r="C6961" s="4" t="s">
        <v>15836</v>
      </c>
      <c r="D6961" s="4" t="s">
        <v>7842</v>
      </c>
      <c r="E6961" s="6" t="s">
        <v>7936</v>
      </c>
      <c r="F6961" s="5">
        <f>decoded[[#This Row],[FRT_DEC]]-B6960</f>
        <v>19264</v>
      </c>
      <c r="G69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INFO]]))),G6960)</f>
        <v>145</v>
      </c>
    </row>
    <row r="6962" spans="1:7" x14ac:dyDescent="0.25">
      <c r="A6962" s="4" t="s">
        <v>7711</v>
      </c>
      <c r="B6962" s="5">
        <v>335697453518</v>
      </c>
      <c r="C6962" s="4" t="s">
        <v>15837</v>
      </c>
      <c r="D6962" s="4" t="s">
        <v>7938</v>
      </c>
      <c r="E6962" s="6" t="s">
        <v>7939</v>
      </c>
      <c r="F6962" s="5">
        <f>decoded[[#This Row],[FRT_DEC]]-B6961</f>
        <v>741</v>
      </c>
      <c r="G69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INFO]]))),G6961)</f>
        <v>145</v>
      </c>
    </row>
    <row r="6963" spans="1:7" x14ac:dyDescent="0.25">
      <c r="A6963" s="4" t="s">
        <v>7712</v>
      </c>
      <c r="B6963" s="5">
        <v>335697472765</v>
      </c>
      <c r="C6963" s="4" t="s">
        <v>15838</v>
      </c>
      <c r="D6963" s="4" t="s">
        <v>7842</v>
      </c>
      <c r="E6963" s="6" t="s">
        <v>7936</v>
      </c>
      <c r="F6963" s="5">
        <f>decoded[[#This Row],[FRT_DEC]]-B6962</f>
        <v>19247</v>
      </c>
      <c r="G69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INFO]]))),G6962)</f>
        <v>145</v>
      </c>
    </row>
    <row r="6964" spans="1:7" x14ac:dyDescent="0.25">
      <c r="A6964" s="4" t="s">
        <v>7713</v>
      </c>
      <c r="B6964" s="5">
        <v>335697473504</v>
      </c>
      <c r="C6964" s="4" t="s">
        <v>15839</v>
      </c>
      <c r="D6964" s="4" t="s">
        <v>7938</v>
      </c>
      <c r="E6964" s="6" t="s">
        <v>7939</v>
      </c>
      <c r="F6964" s="5">
        <f>decoded[[#This Row],[FRT_DEC]]-B6963</f>
        <v>739</v>
      </c>
      <c r="G69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INFO]]))),G6963)</f>
        <v>145</v>
      </c>
    </row>
    <row r="6965" spans="1:7" x14ac:dyDescent="0.25">
      <c r="A6965" s="4" t="s">
        <v>7714</v>
      </c>
      <c r="B6965" s="5">
        <v>335697491698</v>
      </c>
      <c r="C6965" s="4" t="s">
        <v>15840</v>
      </c>
      <c r="D6965" s="4" t="s">
        <v>7842</v>
      </c>
      <c r="E6965" s="6" t="s">
        <v>7945</v>
      </c>
      <c r="F6965" s="5">
        <f>decoded[[#This Row],[FRT_DEC]]-B6964</f>
        <v>18194</v>
      </c>
      <c r="G69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INFO]]))),G6964)</f>
        <v>145</v>
      </c>
    </row>
    <row r="6966" spans="1:7" x14ac:dyDescent="0.25">
      <c r="A6966" s="4" t="s">
        <v>7715</v>
      </c>
      <c r="B6966" s="5">
        <v>335697491705</v>
      </c>
      <c r="C6966" s="4" t="s">
        <v>15841</v>
      </c>
      <c r="D6966" s="4" t="s">
        <v>7938</v>
      </c>
      <c r="E6966" s="6" t="s">
        <v>7947</v>
      </c>
      <c r="F6966" s="5">
        <f>decoded[[#This Row],[FRT_DEC]]-B6965</f>
        <v>7</v>
      </c>
      <c r="G69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INFO]]))),G6965)</f>
        <v>145</v>
      </c>
    </row>
    <row r="6967" spans="1:7" x14ac:dyDescent="0.25">
      <c r="A6967" s="4" t="s">
        <v>7716</v>
      </c>
      <c r="B6967" s="5">
        <v>335697492780</v>
      </c>
      <c r="C6967" s="4" t="s">
        <v>15842</v>
      </c>
      <c r="D6967" s="4" t="s">
        <v>7842</v>
      </c>
      <c r="E6967" s="6" t="s">
        <v>7936</v>
      </c>
      <c r="F6967" s="5">
        <f>decoded[[#This Row],[FRT_DEC]]-B6966</f>
        <v>1075</v>
      </c>
      <c r="G69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INFO]]))),G6966)</f>
        <v>145</v>
      </c>
    </row>
    <row r="6968" spans="1:7" x14ac:dyDescent="0.25">
      <c r="A6968" s="4" t="s">
        <v>7717</v>
      </c>
      <c r="B6968" s="5">
        <v>335697493533</v>
      </c>
      <c r="C6968" s="4" t="s">
        <v>15843</v>
      </c>
      <c r="D6968" s="4" t="s">
        <v>7938</v>
      </c>
      <c r="E6968" s="6" t="s">
        <v>7939</v>
      </c>
      <c r="F6968" s="5">
        <f>decoded[[#This Row],[FRT_DEC]]-B6967</f>
        <v>753</v>
      </c>
      <c r="G69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INFO]]))),G6967)</f>
        <v>145</v>
      </c>
    </row>
    <row r="6969" spans="1:7" x14ac:dyDescent="0.25">
      <c r="A6969" s="4" t="s">
        <v>7718</v>
      </c>
      <c r="B6969" s="5">
        <v>335697512766</v>
      </c>
      <c r="C6969" s="4" t="s">
        <v>15844</v>
      </c>
      <c r="D6969" s="4" t="s">
        <v>7842</v>
      </c>
      <c r="E6969" s="6" t="s">
        <v>7936</v>
      </c>
      <c r="F6969" s="5">
        <f>decoded[[#This Row],[FRT_DEC]]-B6968</f>
        <v>19233</v>
      </c>
      <c r="G696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INFO]]))),G6968)</f>
        <v>145</v>
      </c>
    </row>
    <row r="6970" spans="1:7" x14ac:dyDescent="0.25">
      <c r="A6970" s="4" t="s">
        <v>7719</v>
      </c>
      <c r="B6970" s="5">
        <v>335697513506</v>
      </c>
      <c r="C6970" s="4" t="s">
        <v>15845</v>
      </c>
      <c r="D6970" s="4" t="s">
        <v>7938</v>
      </c>
      <c r="E6970" s="6" t="s">
        <v>7939</v>
      </c>
      <c r="F6970" s="5">
        <f>decoded[[#This Row],[FRT_DEC]]-B6969</f>
        <v>740</v>
      </c>
      <c r="G697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INFO]]))),G6969)</f>
        <v>145</v>
      </c>
    </row>
    <row r="6971" spans="1:7" x14ac:dyDescent="0.25">
      <c r="A6971" s="4" t="s">
        <v>7720</v>
      </c>
      <c r="B6971" s="5">
        <v>335697532766</v>
      </c>
      <c r="C6971" s="4" t="s">
        <v>15846</v>
      </c>
      <c r="D6971" s="4" t="s">
        <v>7842</v>
      </c>
      <c r="E6971" s="6" t="s">
        <v>7936</v>
      </c>
      <c r="F6971" s="5">
        <f>decoded[[#This Row],[FRT_DEC]]-B6970</f>
        <v>19260</v>
      </c>
      <c r="G697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INFO]]))),G6970)</f>
        <v>145</v>
      </c>
    </row>
    <row r="6972" spans="1:7" x14ac:dyDescent="0.25">
      <c r="A6972" s="4" t="s">
        <v>7721</v>
      </c>
      <c r="B6972" s="5">
        <v>335697533530</v>
      </c>
      <c r="C6972" s="4" t="s">
        <v>15847</v>
      </c>
      <c r="D6972" s="4" t="s">
        <v>7938</v>
      </c>
      <c r="E6972" s="6" t="s">
        <v>7939</v>
      </c>
      <c r="F6972" s="5">
        <f>decoded[[#This Row],[FRT_DEC]]-B6971</f>
        <v>764</v>
      </c>
      <c r="G697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INFO]]))),G6971)</f>
        <v>145</v>
      </c>
    </row>
    <row r="6973" spans="1:7" x14ac:dyDescent="0.25">
      <c r="A6973" s="4" t="s">
        <v>7722</v>
      </c>
      <c r="B6973" s="5">
        <v>335697539305</v>
      </c>
      <c r="C6973" s="4" t="s">
        <v>15848</v>
      </c>
      <c r="D6973" s="4" t="s">
        <v>7842</v>
      </c>
      <c r="E6973" s="6" t="s">
        <v>15849</v>
      </c>
      <c r="F6973" s="5">
        <f>decoded[[#This Row],[FRT_DEC]]-B6972</f>
        <v>5775</v>
      </c>
      <c r="G697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INFO]]))),G6972)</f>
        <v>145</v>
      </c>
    </row>
    <row r="6974" spans="1:7" x14ac:dyDescent="0.25">
      <c r="A6974" s="4" t="s">
        <v>7723</v>
      </c>
      <c r="B6974" s="5">
        <v>335697539360</v>
      </c>
      <c r="C6974" s="4" t="s">
        <v>15850</v>
      </c>
      <c r="D6974" s="4" t="s">
        <v>7938</v>
      </c>
      <c r="E6974" s="6" t="s">
        <v>15851</v>
      </c>
      <c r="F6974" s="5">
        <f>decoded[[#This Row],[FRT_DEC]]-B6973</f>
        <v>55</v>
      </c>
      <c r="G697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INFO]]))),G6973)</f>
        <v>145</v>
      </c>
    </row>
    <row r="6975" spans="1:7" x14ac:dyDescent="0.25">
      <c r="A6975" s="4" t="s">
        <v>7724</v>
      </c>
      <c r="B6975" s="5">
        <v>335697552766</v>
      </c>
      <c r="C6975" s="4" t="s">
        <v>15852</v>
      </c>
      <c r="D6975" s="4" t="s">
        <v>7842</v>
      </c>
      <c r="E6975" s="6" t="s">
        <v>7936</v>
      </c>
      <c r="F6975" s="5">
        <f>decoded[[#This Row],[FRT_DEC]]-B6974</f>
        <v>13406</v>
      </c>
      <c r="G697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INFO]]))),G6974)</f>
        <v>145</v>
      </c>
    </row>
    <row r="6976" spans="1:7" x14ac:dyDescent="0.25">
      <c r="A6976" s="4" t="s">
        <v>7725</v>
      </c>
      <c r="B6976" s="5">
        <v>335697553517</v>
      </c>
      <c r="C6976" s="4" t="s">
        <v>15853</v>
      </c>
      <c r="D6976" s="4" t="s">
        <v>7938</v>
      </c>
      <c r="E6976" s="6" t="s">
        <v>7939</v>
      </c>
      <c r="F6976" s="5">
        <f>decoded[[#This Row],[FRT_DEC]]-B6975</f>
        <v>751</v>
      </c>
      <c r="G697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INFO]]))),G6975)</f>
        <v>145</v>
      </c>
    </row>
    <row r="6977" spans="1:7" x14ac:dyDescent="0.25">
      <c r="A6977" s="4" t="s">
        <v>7726</v>
      </c>
      <c r="B6977" s="5">
        <v>335697572765</v>
      </c>
      <c r="C6977" s="4" t="s">
        <v>15854</v>
      </c>
      <c r="D6977" s="4" t="s">
        <v>7842</v>
      </c>
      <c r="E6977" s="6" t="s">
        <v>7936</v>
      </c>
      <c r="F6977" s="5">
        <f>decoded[[#This Row],[FRT_DEC]]-B6976</f>
        <v>19248</v>
      </c>
      <c r="G697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INFO]]))),G6976)</f>
        <v>145</v>
      </c>
    </row>
    <row r="6978" spans="1:7" x14ac:dyDescent="0.25">
      <c r="A6978" s="4" t="s">
        <v>7727</v>
      </c>
      <c r="B6978" s="5">
        <v>335697573525</v>
      </c>
      <c r="C6978" s="4" t="s">
        <v>15855</v>
      </c>
      <c r="D6978" s="4" t="s">
        <v>7938</v>
      </c>
      <c r="E6978" s="6" t="s">
        <v>7939</v>
      </c>
      <c r="F6978" s="5">
        <f>decoded[[#This Row],[FRT_DEC]]-B6977</f>
        <v>760</v>
      </c>
      <c r="G697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INFO]]))),G6977)</f>
        <v>145</v>
      </c>
    </row>
    <row r="6979" spans="1:7" x14ac:dyDescent="0.25">
      <c r="A6979" s="4" t="s">
        <v>7728</v>
      </c>
      <c r="B6979" s="5">
        <v>335697591698</v>
      </c>
      <c r="C6979" s="4" t="s">
        <v>15856</v>
      </c>
      <c r="D6979" s="4" t="s">
        <v>7842</v>
      </c>
      <c r="E6979" s="6" t="s">
        <v>7945</v>
      </c>
      <c r="F6979" s="5">
        <f>decoded[[#This Row],[FRT_DEC]]-B6978</f>
        <v>18173</v>
      </c>
      <c r="G697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INFO]]))),G6978)</f>
        <v>145</v>
      </c>
    </row>
    <row r="6980" spans="1:7" x14ac:dyDescent="0.25">
      <c r="A6980" s="4" t="s">
        <v>7729</v>
      </c>
      <c r="B6980" s="5">
        <v>335697591704</v>
      </c>
      <c r="C6980" s="4" t="s">
        <v>15857</v>
      </c>
      <c r="D6980" s="4" t="s">
        <v>7938</v>
      </c>
      <c r="E6980" s="6" t="s">
        <v>7947</v>
      </c>
      <c r="F6980" s="5">
        <f>decoded[[#This Row],[FRT_DEC]]-B6979</f>
        <v>6</v>
      </c>
      <c r="G698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INFO]]))),G6979)</f>
        <v>145</v>
      </c>
    </row>
    <row r="6981" spans="1:7" x14ac:dyDescent="0.25">
      <c r="A6981" s="4" t="s">
        <v>7730</v>
      </c>
      <c r="B6981" s="5">
        <v>335697592779</v>
      </c>
      <c r="C6981" s="4" t="s">
        <v>15858</v>
      </c>
      <c r="D6981" s="4" t="s">
        <v>7842</v>
      </c>
      <c r="E6981" s="6" t="s">
        <v>7936</v>
      </c>
      <c r="F6981" s="5">
        <f>decoded[[#This Row],[FRT_DEC]]-B6980</f>
        <v>1075</v>
      </c>
      <c r="G698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INFO]]))),G6980)</f>
        <v>145</v>
      </c>
    </row>
    <row r="6982" spans="1:7" x14ac:dyDescent="0.25">
      <c r="A6982" s="4" t="s">
        <v>7731</v>
      </c>
      <c r="B6982" s="5">
        <v>335697593529</v>
      </c>
      <c r="C6982" s="4" t="s">
        <v>15859</v>
      </c>
      <c r="D6982" s="4" t="s">
        <v>7938</v>
      </c>
      <c r="E6982" s="6" t="s">
        <v>7939</v>
      </c>
      <c r="F6982" s="5">
        <f>decoded[[#This Row],[FRT_DEC]]-B6981</f>
        <v>750</v>
      </c>
      <c r="G698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INFO]]))),G6981)</f>
        <v>145</v>
      </c>
    </row>
    <row r="6983" spans="1:7" x14ac:dyDescent="0.25">
      <c r="A6983" s="4" t="s">
        <v>7733</v>
      </c>
      <c r="B6983" s="5">
        <v>335697612765</v>
      </c>
      <c r="C6983" s="4" t="s">
        <v>15860</v>
      </c>
      <c r="D6983" s="4" t="s">
        <v>7842</v>
      </c>
      <c r="E6983" s="6" t="s">
        <v>7936</v>
      </c>
      <c r="F6983" s="5">
        <f>decoded[[#This Row],[FRT_DEC]]-B6982</f>
        <v>19236</v>
      </c>
      <c r="G698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INFO]]))),G6982)</f>
        <v>145</v>
      </c>
    </row>
    <row r="6984" spans="1:7" x14ac:dyDescent="0.25">
      <c r="A6984" s="4" t="s">
        <v>7734</v>
      </c>
      <c r="B6984" s="5">
        <v>335697613520</v>
      </c>
      <c r="C6984" s="4" t="s">
        <v>15861</v>
      </c>
      <c r="D6984" s="4" t="s">
        <v>7938</v>
      </c>
      <c r="E6984" s="6" t="s">
        <v>7939</v>
      </c>
      <c r="F6984" s="5">
        <f>decoded[[#This Row],[FRT_DEC]]-B6983</f>
        <v>755</v>
      </c>
      <c r="G698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INFO]]))),G6983)</f>
        <v>145</v>
      </c>
    </row>
    <row r="6985" spans="1:7" x14ac:dyDescent="0.25">
      <c r="A6985" s="4" t="s">
        <v>7735</v>
      </c>
      <c r="B6985" s="5">
        <v>335697632765</v>
      </c>
      <c r="C6985" s="4" t="s">
        <v>15862</v>
      </c>
      <c r="D6985" s="4" t="s">
        <v>7842</v>
      </c>
      <c r="E6985" s="6" t="s">
        <v>7936</v>
      </c>
      <c r="F6985" s="5">
        <f>decoded[[#This Row],[FRT_DEC]]-B6984</f>
        <v>19245</v>
      </c>
      <c r="G698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INFO]]))),G6984)</f>
        <v>145</v>
      </c>
    </row>
    <row r="6986" spans="1:7" x14ac:dyDescent="0.25">
      <c r="A6986" s="4" t="s">
        <v>7736</v>
      </c>
      <c r="B6986" s="5">
        <v>335697633507</v>
      </c>
      <c r="C6986" s="4" t="s">
        <v>15863</v>
      </c>
      <c r="D6986" s="4" t="s">
        <v>7938</v>
      </c>
      <c r="E6986" s="6" t="s">
        <v>7939</v>
      </c>
      <c r="F6986" s="5">
        <f>decoded[[#This Row],[FRT_DEC]]-B6985</f>
        <v>742</v>
      </c>
      <c r="G698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INFO]]))),G6985)</f>
        <v>145</v>
      </c>
    </row>
    <row r="6987" spans="1:7" x14ac:dyDescent="0.25">
      <c r="A6987" s="4" t="s">
        <v>7737</v>
      </c>
      <c r="B6987" s="5">
        <v>335697652765</v>
      </c>
      <c r="C6987" s="4" t="s">
        <v>15864</v>
      </c>
      <c r="D6987" s="4" t="s">
        <v>7842</v>
      </c>
      <c r="E6987" s="6" t="s">
        <v>7936</v>
      </c>
      <c r="F6987" s="5">
        <f>decoded[[#This Row],[FRT_DEC]]-B6986</f>
        <v>19258</v>
      </c>
      <c r="G698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INFO]]))),G6986)</f>
        <v>145</v>
      </c>
    </row>
    <row r="6988" spans="1:7" x14ac:dyDescent="0.25">
      <c r="A6988" s="4" t="s">
        <v>7738</v>
      </c>
      <c r="B6988" s="5">
        <v>335697653524</v>
      </c>
      <c r="C6988" s="4" t="s">
        <v>15865</v>
      </c>
      <c r="D6988" s="4" t="s">
        <v>7938</v>
      </c>
      <c r="E6988" s="6" t="s">
        <v>7939</v>
      </c>
      <c r="F6988" s="5">
        <f>decoded[[#This Row],[FRT_DEC]]-B6987</f>
        <v>759</v>
      </c>
      <c r="G698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INFO]]))),G6987)</f>
        <v>145</v>
      </c>
    </row>
    <row r="6989" spans="1:7" x14ac:dyDescent="0.25">
      <c r="A6989" s="4" t="s">
        <v>7739</v>
      </c>
      <c r="B6989" s="5">
        <v>335697672765</v>
      </c>
      <c r="C6989" s="4" t="s">
        <v>15866</v>
      </c>
      <c r="D6989" s="4" t="s">
        <v>7842</v>
      </c>
      <c r="E6989" s="6" t="s">
        <v>7936</v>
      </c>
      <c r="F6989" s="5">
        <f>decoded[[#This Row],[FRT_DEC]]-B6988</f>
        <v>19241</v>
      </c>
      <c r="G698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INFO]]))),G6988)</f>
        <v>145</v>
      </c>
    </row>
    <row r="6990" spans="1:7" x14ac:dyDescent="0.25">
      <c r="A6990" s="4" t="s">
        <v>7740</v>
      </c>
      <c r="B6990" s="5">
        <v>335697673506</v>
      </c>
      <c r="C6990" s="4" t="s">
        <v>15867</v>
      </c>
      <c r="D6990" s="4" t="s">
        <v>7938</v>
      </c>
      <c r="E6990" s="6" t="s">
        <v>7939</v>
      </c>
      <c r="F6990" s="5">
        <f>decoded[[#This Row],[FRT_DEC]]-B6989</f>
        <v>741</v>
      </c>
      <c r="G699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INFO]]))),G6989)</f>
        <v>145</v>
      </c>
    </row>
    <row r="6991" spans="1:7" x14ac:dyDescent="0.25">
      <c r="A6991" s="4" t="s">
        <v>7741</v>
      </c>
      <c r="B6991" s="5">
        <v>335697691697</v>
      </c>
      <c r="C6991" s="4" t="s">
        <v>15868</v>
      </c>
      <c r="D6991" s="4" t="s">
        <v>7842</v>
      </c>
      <c r="E6991" s="6" t="s">
        <v>7945</v>
      </c>
      <c r="F6991" s="5">
        <f>decoded[[#This Row],[FRT_DEC]]-B6990</f>
        <v>18191</v>
      </c>
      <c r="G699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INFO]]))),G6990)</f>
        <v>145</v>
      </c>
    </row>
    <row r="6992" spans="1:7" x14ac:dyDescent="0.25">
      <c r="A6992" s="4" t="s">
        <v>7742</v>
      </c>
      <c r="B6992" s="5">
        <v>335697691703</v>
      </c>
      <c r="C6992" s="4" t="s">
        <v>15869</v>
      </c>
      <c r="D6992" s="4" t="s">
        <v>7938</v>
      </c>
      <c r="E6992" s="6" t="s">
        <v>7947</v>
      </c>
      <c r="F6992" s="5">
        <f>decoded[[#This Row],[FRT_DEC]]-B6991</f>
        <v>6</v>
      </c>
      <c r="G699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INFO]]))),G6991)</f>
        <v>145</v>
      </c>
    </row>
    <row r="6993" spans="1:7" x14ac:dyDescent="0.25">
      <c r="A6993" s="4" t="s">
        <v>7743</v>
      </c>
      <c r="B6993" s="5">
        <v>335697692765</v>
      </c>
      <c r="C6993" s="4" t="s">
        <v>15870</v>
      </c>
      <c r="D6993" s="4" t="s">
        <v>7842</v>
      </c>
      <c r="E6993" s="6" t="s">
        <v>7936</v>
      </c>
      <c r="F6993" s="5">
        <f>decoded[[#This Row],[FRT_DEC]]-B6992</f>
        <v>1062</v>
      </c>
      <c r="G699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INFO]]))),G6992)</f>
        <v>145</v>
      </c>
    </row>
    <row r="6994" spans="1:7" x14ac:dyDescent="0.25">
      <c r="A6994" s="4" t="s">
        <v>7744</v>
      </c>
      <c r="B6994" s="5">
        <v>335697693533</v>
      </c>
      <c r="C6994" s="4" t="s">
        <v>15871</v>
      </c>
      <c r="D6994" s="4" t="s">
        <v>7938</v>
      </c>
      <c r="E6994" s="6" t="s">
        <v>7939</v>
      </c>
      <c r="F6994" s="5">
        <f>decoded[[#This Row],[FRT_DEC]]-B6993</f>
        <v>768</v>
      </c>
      <c r="G699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INFO]]))),G6993)</f>
        <v>145</v>
      </c>
    </row>
    <row r="6995" spans="1:7" x14ac:dyDescent="0.25">
      <c r="A6995" s="4" t="s">
        <v>7745</v>
      </c>
      <c r="B6995" s="5">
        <v>335697712765</v>
      </c>
      <c r="C6995" s="4" t="s">
        <v>15872</v>
      </c>
      <c r="D6995" s="4" t="s">
        <v>7842</v>
      </c>
      <c r="E6995" s="6" t="s">
        <v>7936</v>
      </c>
      <c r="F6995" s="5">
        <f>decoded[[#This Row],[FRT_DEC]]-B6994</f>
        <v>19232</v>
      </c>
      <c r="G699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INFO]]))),G6994)</f>
        <v>145</v>
      </c>
    </row>
    <row r="6996" spans="1:7" x14ac:dyDescent="0.25">
      <c r="A6996" s="4" t="s">
        <v>7746</v>
      </c>
      <c r="B6996" s="5">
        <v>335697713502</v>
      </c>
      <c r="C6996" s="4" t="s">
        <v>15873</v>
      </c>
      <c r="D6996" s="4" t="s">
        <v>7938</v>
      </c>
      <c r="E6996" s="6" t="s">
        <v>7939</v>
      </c>
      <c r="F6996" s="5">
        <f>decoded[[#This Row],[FRT_DEC]]-B6995</f>
        <v>737</v>
      </c>
      <c r="G699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INFO]]))),G6995)</f>
        <v>145</v>
      </c>
    </row>
    <row r="6997" spans="1:7" x14ac:dyDescent="0.25">
      <c r="A6997" s="4" t="s">
        <v>7747</v>
      </c>
      <c r="B6997" s="5">
        <v>335697732765</v>
      </c>
      <c r="C6997" s="4" t="s">
        <v>15874</v>
      </c>
      <c r="D6997" s="4" t="s">
        <v>7842</v>
      </c>
      <c r="E6997" s="6" t="s">
        <v>7936</v>
      </c>
      <c r="F6997" s="5">
        <f>decoded[[#This Row],[FRT_DEC]]-B6996</f>
        <v>19263</v>
      </c>
      <c r="G699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INFO]]))),G6996)</f>
        <v>145</v>
      </c>
    </row>
    <row r="6998" spans="1:7" x14ac:dyDescent="0.25">
      <c r="A6998" s="4" t="s">
        <v>7748</v>
      </c>
      <c r="B6998" s="5">
        <v>335697733506</v>
      </c>
      <c r="C6998" s="4" t="s">
        <v>15875</v>
      </c>
      <c r="D6998" s="4" t="s">
        <v>7938</v>
      </c>
      <c r="E6998" s="6" t="s">
        <v>7939</v>
      </c>
      <c r="F6998" s="5">
        <f>decoded[[#This Row],[FRT_DEC]]-B6997</f>
        <v>741</v>
      </c>
      <c r="G699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INFO]]))),G6997)</f>
        <v>145</v>
      </c>
    </row>
    <row r="6999" spans="1:7" x14ac:dyDescent="0.25">
      <c r="A6999" s="4" t="s">
        <v>7749</v>
      </c>
      <c r="B6999" s="5">
        <v>335697752765</v>
      </c>
      <c r="C6999" s="4" t="s">
        <v>15876</v>
      </c>
      <c r="D6999" s="4" t="s">
        <v>7842</v>
      </c>
      <c r="E6999" s="6" t="s">
        <v>7936</v>
      </c>
      <c r="F6999" s="5">
        <f>decoded[[#This Row],[FRT_DEC]]-B6998</f>
        <v>19259</v>
      </c>
      <c r="G699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INFO]]))),G6998)</f>
        <v>145</v>
      </c>
    </row>
    <row r="7000" spans="1:7" x14ac:dyDescent="0.25">
      <c r="A7000" s="4" t="s">
        <v>7750</v>
      </c>
      <c r="B7000" s="5">
        <v>335697753503</v>
      </c>
      <c r="C7000" s="4" t="s">
        <v>15877</v>
      </c>
      <c r="D7000" s="4" t="s">
        <v>7938</v>
      </c>
      <c r="E7000" s="6" t="s">
        <v>7939</v>
      </c>
      <c r="F7000" s="5">
        <f>decoded[[#This Row],[FRT_DEC]]-B6999</f>
        <v>738</v>
      </c>
      <c r="G700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INFO]]))),G6999)</f>
        <v>145</v>
      </c>
    </row>
    <row r="7001" spans="1:7" x14ac:dyDescent="0.25">
      <c r="A7001" s="4" t="s">
        <v>7751</v>
      </c>
      <c r="B7001" s="5">
        <v>335697772766</v>
      </c>
      <c r="C7001" s="4" t="s">
        <v>15878</v>
      </c>
      <c r="D7001" s="4" t="s">
        <v>7842</v>
      </c>
      <c r="E7001" s="6" t="s">
        <v>7936</v>
      </c>
      <c r="F7001" s="5">
        <f>decoded[[#This Row],[FRT_DEC]]-B7000</f>
        <v>19263</v>
      </c>
      <c r="G700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INFO]]))),G7000)</f>
        <v>145</v>
      </c>
    </row>
    <row r="7002" spans="1:7" x14ac:dyDescent="0.25">
      <c r="A7002" s="4" t="s">
        <v>7752</v>
      </c>
      <c r="B7002" s="5">
        <v>335697773515</v>
      </c>
      <c r="C7002" s="4" t="s">
        <v>15879</v>
      </c>
      <c r="D7002" s="4" t="s">
        <v>7938</v>
      </c>
      <c r="E7002" s="6" t="s">
        <v>7939</v>
      </c>
      <c r="F7002" s="5">
        <f>decoded[[#This Row],[FRT_DEC]]-B7001</f>
        <v>749</v>
      </c>
      <c r="G700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INFO]]))),G7001)</f>
        <v>145</v>
      </c>
    </row>
    <row r="7003" spans="1:7" x14ac:dyDescent="0.25">
      <c r="A7003" s="4" t="s">
        <v>7753</v>
      </c>
      <c r="B7003" s="5">
        <v>335697791711</v>
      </c>
      <c r="C7003" s="4" t="s">
        <v>15880</v>
      </c>
      <c r="D7003" s="4" t="s">
        <v>7842</v>
      </c>
      <c r="E7003" s="6" t="s">
        <v>7945</v>
      </c>
      <c r="F7003" s="5">
        <f>decoded[[#This Row],[FRT_DEC]]-B7002</f>
        <v>18196</v>
      </c>
      <c r="G700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INFO]]))),G7002)</f>
        <v>145</v>
      </c>
    </row>
    <row r="7004" spans="1:7" x14ac:dyDescent="0.25">
      <c r="A7004" s="4" t="s">
        <v>7754</v>
      </c>
      <c r="B7004" s="5">
        <v>335697791718</v>
      </c>
      <c r="C7004" s="4" t="s">
        <v>15881</v>
      </c>
      <c r="D7004" s="4" t="s">
        <v>7938</v>
      </c>
      <c r="E7004" s="6" t="s">
        <v>7947</v>
      </c>
      <c r="F7004" s="5">
        <f>decoded[[#This Row],[FRT_DEC]]-B7003</f>
        <v>7</v>
      </c>
      <c r="G700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INFO]]))),G7003)</f>
        <v>145</v>
      </c>
    </row>
    <row r="7005" spans="1:7" x14ac:dyDescent="0.25">
      <c r="A7005" s="4" t="s">
        <v>7755</v>
      </c>
      <c r="B7005" s="5">
        <v>335697792766</v>
      </c>
      <c r="C7005" s="4" t="s">
        <v>15882</v>
      </c>
      <c r="D7005" s="4" t="s">
        <v>7842</v>
      </c>
      <c r="E7005" s="6" t="s">
        <v>7936</v>
      </c>
      <c r="F7005" s="5">
        <f>decoded[[#This Row],[FRT_DEC]]-B7004</f>
        <v>1048</v>
      </c>
      <c r="G700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INFO]]))),G7004)</f>
        <v>145</v>
      </c>
    </row>
    <row r="7006" spans="1:7" x14ac:dyDescent="0.25">
      <c r="A7006" s="4" t="s">
        <v>7756</v>
      </c>
      <c r="B7006" s="5">
        <v>335697793519</v>
      </c>
      <c r="C7006" s="4" t="s">
        <v>15883</v>
      </c>
      <c r="D7006" s="4" t="s">
        <v>7938</v>
      </c>
      <c r="E7006" s="6" t="s">
        <v>7939</v>
      </c>
      <c r="F7006" s="5">
        <f>decoded[[#This Row],[FRT_DEC]]-B7005</f>
        <v>753</v>
      </c>
      <c r="G700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INFO]]))),G7005)</f>
        <v>145</v>
      </c>
    </row>
    <row r="7007" spans="1:7" x14ac:dyDescent="0.25">
      <c r="A7007" s="4" t="s">
        <v>7757</v>
      </c>
      <c r="B7007" s="5">
        <v>335697812765</v>
      </c>
      <c r="C7007" s="4" t="s">
        <v>15884</v>
      </c>
      <c r="D7007" s="4" t="s">
        <v>7842</v>
      </c>
      <c r="E7007" s="6" t="s">
        <v>7936</v>
      </c>
      <c r="F7007" s="5">
        <f>decoded[[#This Row],[FRT_DEC]]-B7006</f>
        <v>19246</v>
      </c>
      <c r="G700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INFO]]))),G7006)</f>
        <v>145</v>
      </c>
    </row>
    <row r="7008" spans="1:7" x14ac:dyDescent="0.25">
      <c r="A7008" s="4" t="s">
        <v>7758</v>
      </c>
      <c r="B7008" s="5">
        <v>335697813517</v>
      </c>
      <c r="C7008" s="4" t="s">
        <v>15885</v>
      </c>
      <c r="D7008" s="4" t="s">
        <v>7938</v>
      </c>
      <c r="E7008" s="6" t="s">
        <v>7939</v>
      </c>
      <c r="F7008" s="5">
        <f>decoded[[#This Row],[FRT_DEC]]-B7007</f>
        <v>752</v>
      </c>
      <c r="G700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INFO]]))),G7007)</f>
        <v>145</v>
      </c>
    </row>
    <row r="7009" spans="1:7" x14ac:dyDescent="0.25">
      <c r="A7009" s="4" t="s">
        <v>7760</v>
      </c>
      <c r="B7009" s="5">
        <v>335697832765</v>
      </c>
      <c r="C7009" s="4" t="s">
        <v>15886</v>
      </c>
      <c r="D7009" s="4" t="s">
        <v>7842</v>
      </c>
      <c r="E7009" s="6" t="s">
        <v>7936</v>
      </c>
      <c r="F7009" s="5">
        <f>decoded[[#This Row],[FRT_DEC]]-B7008</f>
        <v>19248</v>
      </c>
      <c r="G700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INFO]]))),G7008)</f>
        <v>145</v>
      </c>
    </row>
    <row r="7010" spans="1:7" x14ac:dyDescent="0.25">
      <c r="A7010" s="4" t="s">
        <v>7761</v>
      </c>
      <c r="B7010" s="5">
        <v>335697833600</v>
      </c>
      <c r="C7010" s="4" t="s">
        <v>15887</v>
      </c>
      <c r="D7010" s="4" t="s">
        <v>7938</v>
      </c>
      <c r="E7010" s="6" t="s">
        <v>7939</v>
      </c>
      <c r="F7010" s="5">
        <f>decoded[[#This Row],[FRT_DEC]]-B7009</f>
        <v>835</v>
      </c>
      <c r="G701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INFO]]))),G7009)</f>
        <v>145</v>
      </c>
    </row>
    <row r="7011" spans="1:7" x14ac:dyDescent="0.25">
      <c r="A7011" s="4" t="s">
        <v>7762</v>
      </c>
      <c r="B7011" s="5">
        <v>335697852766</v>
      </c>
      <c r="C7011" s="4" t="s">
        <v>15888</v>
      </c>
      <c r="D7011" s="4" t="s">
        <v>7842</v>
      </c>
      <c r="E7011" s="6" t="s">
        <v>7936</v>
      </c>
      <c r="F7011" s="5">
        <f>decoded[[#This Row],[FRT_DEC]]-B7010</f>
        <v>19166</v>
      </c>
      <c r="G701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INFO]]))),G7010)</f>
        <v>145</v>
      </c>
    </row>
    <row r="7012" spans="1:7" x14ac:dyDescent="0.25">
      <c r="A7012" s="4" t="s">
        <v>7763</v>
      </c>
      <c r="B7012" s="5">
        <v>335697853510</v>
      </c>
      <c r="C7012" s="4" t="s">
        <v>15889</v>
      </c>
      <c r="D7012" s="4" t="s">
        <v>7938</v>
      </c>
      <c r="E7012" s="6" t="s">
        <v>7939</v>
      </c>
      <c r="F7012" s="5">
        <f>decoded[[#This Row],[FRT_DEC]]-B7011</f>
        <v>744</v>
      </c>
      <c r="G701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INFO]]))),G7011)</f>
        <v>145</v>
      </c>
    </row>
    <row r="7013" spans="1:7" x14ac:dyDescent="0.25">
      <c r="A7013" s="4" t="s">
        <v>7764</v>
      </c>
      <c r="B7013" s="5">
        <v>335697872766</v>
      </c>
      <c r="C7013" s="4" t="s">
        <v>15890</v>
      </c>
      <c r="D7013" s="4" t="s">
        <v>7842</v>
      </c>
      <c r="E7013" s="6" t="s">
        <v>7936</v>
      </c>
      <c r="F7013" s="5">
        <f>decoded[[#This Row],[FRT_DEC]]-B7012</f>
        <v>19256</v>
      </c>
      <c r="G701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INFO]]))),G7012)</f>
        <v>145</v>
      </c>
    </row>
    <row r="7014" spans="1:7" x14ac:dyDescent="0.25">
      <c r="A7014" s="4" t="s">
        <v>7765</v>
      </c>
      <c r="B7014" s="5">
        <v>335697873533</v>
      </c>
      <c r="C7014" s="4" t="s">
        <v>15891</v>
      </c>
      <c r="D7014" s="4" t="s">
        <v>7938</v>
      </c>
      <c r="E7014" s="6" t="s">
        <v>7939</v>
      </c>
      <c r="F7014" s="5">
        <f>decoded[[#This Row],[FRT_DEC]]-B7013</f>
        <v>767</v>
      </c>
      <c r="G701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INFO]]))),G7013)</f>
        <v>145</v>
      </c>
    </row>
    <row r="7015" spans="1:7" x14ac:dyDescent="0.25">
      <c r="A7015" s="4" t="s">
        <v>7766</v>
      </c>
      <c r="B7015" s="5">
        <v>335697891703</v>
      </c>
      <c r="C7015" s="4" t="s">
        <v>15892</v>
      </c>
      <c r="D7015" s="4" t="s">
        <v>7842</v>
      </c>
      <c r="E7015" s="6" t="s">
        <v>7945</v>
      </c>
      <c r="F7015" s="5">
        <f>decoded[[#This Row],[FRT_DEC]]-B7014</f>
        <v>18170</v>
      </c>
      <c r="G701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INFO]]))),G7014)</f>
        <v>145</v>
      </c>
    </row>
    <row r="7016" spans="1:7" x14ac:dyDescent="0.25">
      <c r="A7016" s="4" t="s">
        <v>7767</v>
      </c>
      <c r="B7016" s="5">
        <v>335697891712</v>
      </c>
      <c r="C7016" s="4" t="s">
        <v>15893</v>
      </c>
      <c r="D7016" s="4" t="s">
        <v>7938</v>
      </c>
      <c r="E7016" s="6" t="s">
        <v>7947</v>
      </c>
      <c r="F7016" s="5">
        <f>decoded[[#This Row],[FRT_DEC]]-B7015</f>
        <v>9</v>
      </c>
      <c r="G701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INFO]]))),G7015)</f>
        <v>145</v>
      </c>
    </row>
    <row r="7017" spans="1:7" x14ac:dyDescent="0.25">
      <c r="A7017" s="4" t="s">
        <v>7768</v>
      </c>
      <c r="B7017" s="5">
        <v>335697892766</v>
      </c>
      <c r="C7017" s="4" t="s">
        <v>15894</v>
      </c>
      <c r="D7017" s="4" t="s">
        <v>7842</v>
      </c>
      <c r="E7017" s="6" t="s">
        <v>7936</v>
      </c>
      <c r="F7017" s="5">
        <f>decoded[[#This Row],[FRT_DEC]]-B7016</f>
        <v>1054</v>
      </c>
      <c r="G701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INFO]]))),G7016)</f>
        <v>145</v>
      </c>
    </row>
    <row r="7018" spans="1:7" x14ac:dyDescent="0.25">
      <c r="A7018" s="4" t="s">
        <v>7769</v>
      </c>
      <c r="B7018" s="5">
        <v>335697893515</v>
      </c>
      <c r="C7018" s="4" t="s">
        <v>15895</v>
      </c>
      <c r="D7018" s="4" t="s">
        <v>7938</v>
      </c>
      <c r="E7018" s="6" t="s">
        <v>7939</v>
      </c>
      <c r="F7018" s="5">
        <f>decoded[[#This Row],[FRT_DEC]]-B7017</f>
        <v>749</v>
      </c>
      <c r="G701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INFO]]))),G7017)</f>
        <v>145</v>
      </c>
    </row>
    <row r="7019" spans="1:7" x14ac:dyDescent="0.25">
      <c r="A7019" s="4" t="s">
        <v>7770</v>
      </c>
      <c r="B7019" s="5">
        <v>335697912766</v>
      </c>
      <c r="C7019" s="4" t="s">
        <v>15896</v>
      </c>
      <c r="D7019" s="4" t="s">
        <v>7842</v>
      </c>
      <c r="E7019" s="6" t="s">
        <v>7936</v>
      </c>
      <c r="F7019" s="5">
        <f>decoded[[#This Row],[FRT_DEC]]-B7018</f>
        <v>19251</v>
      </c>
      <c r="G701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INFO]]))),G7018)</f>
        <v>145</v>
      </c>
    </row>
    <row r="7020" spans="1:7" x14ac:dyDescent="0.25">
      <c r="A7020" s="4" t="s">
        <v>7771</v>
      </c>
      <c r="B7020" s="5">
        <v>335697913533</v>
      </c>
      <c r="C7020" s="4" t="s">
        <v>15897</v>
      </c>
      <c r="D7020" s="4" t="s">
        <v>7938</v>
      </c>
      <c r="E7020" s="6" t="s">
        <v>7939</v>
      </c>
      <c r="F7020" s="5">
        <f>decoded[[#This Row],[FRT_DEC]]-B7019</f>
        <v>767</v>
      </c>
      <c r="G702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INFO]]))),G7019)</f>
        <v>145</v>
      </c>
    </row>
    <row r="7021" spans="1:7" x14ac:dyDescent="0.25">
      <c r="A7021" s="4" t="s">
        <v>7772</v>
      </c>
      <c r="B7021" s="5">
        <v>335697932765</v>
      </c>
      <c r="C7021" s="4" t="s">
        <v>15898</v>
      </c>
      <c r="D7021" s="4" t="s">
        <v>7842</v>
      </c>
      <c r="E7021" s="6" t="s">
        <v>7936</v>
      </c>
      <c r="F7021" s="5">
        <f>decoded[[#This Row],[FRT_DEC]]-B7020</f>
        <v>19232</v>
      </c>
      <c r="G702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INFO]]))),G7020)</f>
        <v>145</v>
      </c>
    </row>
    <row r="7022" spans="1:7" x14ac:dyDescent="0.25">
      <c r="A7022" s="4" t="s">
        <v>7773</v>
      </c>
      <c r="B7022" s="5">
        <v>335697933503</v>
      </c>
      <c r="C7022" s="4" t="s">
        <v>15899</v>
      </c>
      <c r="D7022" s="4" t="s">
        <v>7938</v>
      </c>
      <c r="E7022" s="6" t="s">
        <v>7939</v>
      </c>
      <c r="F7022" s="5">
        <f>decoded[[#This Row],[FRT_DEC]]-B7021</f>
        <v>738</v>
      </c>
      <c r="G702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INFO]]))),G7021)</f>
        <v>145</v>
      </c>
    </row>
    <row r="7023" spans="1:7" x14ac:dyDescent="0.25">
      <c r="A7023" s="4" t="s">
        <v>7774</v>
      </c>
      <c r="B7023" s="5">
        <v>335697952765</v>
      </c>
      <c r="C7023" s="4" t="s">
        <v>15900</v>
      </c>
      <c r="D7023" s="4" t="s">
        <v>7842</v>
      </c>
      <c r="E7023" s="6" t="s">
        <v>7936</v>
      </c>
      <c r="F7023" s="5">
        <f>decoded[[#This Row],[FRT_DEC]]-B7022</f>
        <v>19262</v>
      </c>
      <c r="G702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INFO]]))),G7022)</f>
        <v>145</v>
      </c>
    </row>
    <row r="7024" spans="1:7" x14ac:dyDescent="0.25">
      <c r="A7024" s="4" t="s">
        <v>7775</v>
      </c>
      <c r="B7024" s="5">
        <v>335697953520</v>
      </c>
      <c r="C7024" s="4" t="s">
        <v>15901</v>
      </c>
      <c r="D7024" s="4" t="s">
        <v>7938</v>
      </c>
      <c r="E7024" s="6" t="s">
        <v>7939</v>
      </c>
      <c r="F7024" s="5">
        <f>decoded[[#This Row],[FRT_DEC]]-B7023</f>
        <v>755</v>
      </c>
      <c r="G702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INFO]]))),G7023)</f>
        <v>145</v>
      </c>
    </row>
    <row r="7025" spans="1:7" x14ac:dyDescent="0.25">
      <c r="A7025" s="4" t="s">
        <v>7776</v>
      </c>
      <c r="B7025" s="5">
        <v>335697972765</v>
      </c>
      <c r="C7025" s="4" t="s">
        <v>15902</v>
      </c>
      <c r="D7025" s="4" t="s">
        <v>7842</v>
      </c>
      <c r="E7025" s="6" t="s">
        <v>7936</v>
      </c>
      <c r="F7025" s="5">
        <f>decoded[[#This Row],[FRT_DEC]]-B7024</f>
        <v>19245</v>
      </c>
      <c r="G702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INFO]]))),G7024)</f>
        <v>145</v>
      </c>
    </row>
    <row r="7026" spans="1:7" x14ac:dyDescent="0.25">
      <c r="A7026" s="4" t="s">
        <v>7777</v>
      </c>
      <c r="B7026" s="5">
        <v>335697973516</v>
      </c>
      <c r="C7026" s="4" t="s">
        <v>15903</v>
      </c>
      <c r="D7026" s="4" t="s">
        <v>7938</v>
      </c>
      <c r="E7026" s="6" t="s">
        <v>7939</v>
      </c>
      <c r="F7026" s="5">
        <f>decoded[[#This Row],[FRT_DEC]]-B7025</f>
        <v>751</v>
      </c>
      <c r="G702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INFO]]))),G7025)</f>
        <v>145</v>
      </c>
    </row>
    <row r="7027" spans="1:7" x14ac:dyDescent="0.25">
      <c r="A7027" s="4" t="s">
        <v>7778</v>
      </c>
      <c r="B7027" s="5">
        <v>335697991697</v>
      </c>
      <c r="C7027" s="4" t="s">
        <v>15904</v>
      </c>
      <c r="D7027" s="4" t="s">
        <v>7842</v>
      </c>
      <c r="E7027" s="6" t="s">
        <v>7945</v>
      </c>
      <c r="F7027" s="5">
        <f>decoded[[#This Row],[FRT_DEC]]-B7026</f>
        <v>18181</v>
      </c>
      <c r="G702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INFO]]))),G7026)</f>
        <v>145</v>
      </c>
    </row>
    <row r="7028" spans="1:7" x14ac:dyDescent="0.25">
      <c r="A7028" s="4" t="s">
        <v>7779</v>
      </c>
      <c r="B7028" s="5">
        <v>335697991703</v>
      </c>
      <c r="C7028" s="4" t="s">
        <v>15905</v>
      </c>
      <c r="D7028" s="4" t="s">
        <v>7938</v>
      </c>
      <c r="E7028" s="6" t="s">
        <v>7947</v>
      </c>
      <c r="F7028" s="5">
        <f>decoded[[#This Row],[FRT_DEC]]-B7027</f>
        <v>6</v>
      </c>
      <c r="G702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INFO]]))),G7027)</f>
        <v>145</v>
      </c>
    </row>
    <row r="7029" spans="1:7" x14ac:dyDescent="0.25">
      <c r="A7029" s="4" t="s">
        <v>7780</v>
      </c>
      <c r="B7029" s="5">
        <v>335697992766</v>
      </c>
      <c r="C7029" s="4" t="s">
        <v>15906</v>
      </c>
      <c r="D7029" s="4" t="s">
        <v>7842</v>
      </c>
      <c r="E7029" s="6" t="s">
        <v>7936</v>
      </c>
      <c r="F7029" s="5">
        <f>decoded[[#This Row],[FRT_DEC]]-B7028</f>
        <v>1063</v>
      </c>
      <c r="G702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INFO]]))),G7028)</f>
        <v>145</v>
      </c>
    </row>
    <row r="7030" spans="1:7" x14ac:dyDescent="0.25">
      <c r="A7030" s="4" t="s">
        <v>7781</v>
      </c>
      <c r="B7030" s="5">
        <v>335697993534</v>
      </c>
      <c r="C7030" s="4" t="s">
        <v>15907</v>
      </c>
      <c r="D7030" s="4" t="s">
        <v>7938</v>
      </c>
      <c r="E7030" s="6" t="s">
        <v>7939</v>
      </c>
      <c r="F7030" s="5">
        <f>decoded[[#This Row],[FRT_DEC]]-B7029</f>
        <v>768</v>
      </c>
      <c r="G703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INFO]]))),G7029)</f>
        <v>145</v>
      </c>
    </row>
    <row r="7031" spans="1:7" x14ac:dyDescent="0.25">
      <c r="A7031" s="4" t="s">
        <v>7782</v>
      </c>
      <c r="B7031" s="5">
        <v>335698012765</v>
      </c>
      <c r="C7031" s="4" t="s">
        <v>15908</v>
      </c>
      <c r="D7031" s="4" t="s">
        <v>7842</v>
      </c>
      <c r="E7031" s="6" t="s">
        <v>7936</v>
      </c>
      <c r="F7031" s="5">
        <f>decoded[[#This Row],[FRT_DEC]]-B7030</f>
        <v>19231</v>
      </c>
      <c r="G703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INFO]]))),G7030)</f>
        <v>145</v>
      </c>
    </row>
    <row r="7032" spans="1:7" x14ac:dyDescent="0.25">
      <c r="A7032" s="4" t="s">
        <v>7783</v>
      </c>
      <c r="B7032" s="5">
        <v>335698013517</v>
      </c>
      <c r="C7032" s="4" t="s">
        <v>15909</v>
      </c>
      <c r="D7032" s="4" t="s">
        <v>7938</v>
      </c>
      <c r="E7032" s="6" t="s">
        <v>7939</v>
      </c>
      <c r="F7032" s="5">
        <f>decoded[[#This Row],[FRT_DEC]]-B7031</f>
        <v>752</v>
      </c>
      <c r="G703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INFO]]))),G7031)</f>
        <v>145</v>
      </c>
    </row>
    <row r="7033" spans="1:7" x14ac:dyDescent="0.25">
      <c r="A7033" s="4" t="s">
        <v>7784</v>
      </c>
      <c r="B7033" s="5">
        <v>335698032766</v>
      </c>
      <c r="C7033" s="4" t="s">
        <v>15910</v>
      </c>
      <c r="D7033" s="4" t="s">
        <v>7842</v>
      </c>
      <c r="E7033" s="6" t="s">
        <v>7936</v>
      </c>
      <c r="F7033" s="5">
        <f>decoded[[#This Row],[FRT_DEC]]-B7032</f>
        <v>19249</v>
      </c>
      <c r="G703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INFO]]))),G7032)</f>
        <v>145</v>
      </c>
    </row>
    <row r="7034" spans="1:7" x14ac:dyDescent="0.25">
      <c r="A7034" s="4" t="s">
        <v>7785</v>
      </c>
      <c r="B7034" s="5">
        <v>335698033506</v>
      </c>
      <c r="C7034" s="4" t="s">
        <v>15911</v>
      </c>
      <c r="D7034" s="4" t="s">
        <v>7938</v>
      </c>
      <c r="E7034" s="6" t="s">
        <v>7939</v>
      </c>
      <c r="F7034" s="5">
        <f>decoded[[#This Row],[FRT_DEC]]-B7033</f>
        <v>740</v>
      </c>
      <c r="G703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INFO]]))),G7033)</f>
        <v>145</v>
      </c>
    </row>
    <row r="7035" spans="1:7" x14ac:dyDescent="0.25">
      <c r="A7035" s="4" t="s">
        <v>7786</v>
      </c>
      <c r="B7035" s="5">
        <v>335698052766</v>
      </c>
      <c r="C7035" s="4" t="s">
        <v>15912</v>
      </c>
      <c r="D7035" s="4" t="s">
        <v>7842</v>
      </c>
      <c r="E7035" s="6" t="s">
        <v>7936</v>
      </c>
      <c r="F7035" s="5">
        <f>decoded[[#This Row],[FRT_DEC]]-B7034</f>
        <v>19260</v>
      </c>
      <c r="G703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INFO]]))),G7034)</f>
        <v>145</v>
      </c>
    </row>
    <row r="7036" spans="1:7" x14ac:dyDescent="0.25">
      <c r="A7036" s="4" t="s">
        <v>7787</v>
      </c>
      <c r="B7036" s="5">
        <v>335698053519</v>
      </c>
      <c r="C7036" s="4" t="s">
        <v>15913</v>
      </c>
      <c r="D7036" s="4" t="s">
        <v>7938</v>
      </c>
      <c r="E7036" s="6" t="s">
        <v>7939</v>
      </c>
      <c r="F7036" s="5">
        <f>decoded[[#This Row],[FRT_DEC]]-B7035</f>
        <v>753</v>
      </c>
      <c r="G703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INFO]]))),G7035)</f>
        <v>145</v>
      </c>
    </row>
    <row r="7037" spans="1:7" x14ac:dyDescent="0.25">
      <c r="A7037" s="4" t="s">
        <v>7788</v>
      </c>
      <c r="B7037" s="5">
        <v>335698072766</v>
      </c>
      <c r="C7037" s="4" t="s">
        <v>15914</v>
      </c>
      <c r="D7037" s="4" t="s">
        <v>7842</v>
      </c>
      <c r="E7037" s="6" t="s">
        <v>7936</v>
      </c>
      <c r="F7037" s="5">
        <f>decoded[[#This Row],[FRT_DEC]]-B7036</f>
        <v>19247</v>
      </c>
      <c r="G703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INFO]]))),G7036)</f>
        <v>145</v>
      </c>
    </row>
    <row r="7038" spans="1:7" x14ac:dyDescent="0.25">
      <c r="A7038" s="4" t="s">
        <v>7789</v>
      </c>
      <c r="B7038" s="5">
        <v>335698073517</v>
      </c>
      <c r="C7038" s="4" t="s">
        <v>15915</v>
      </c>
      <c r="D7038" s="4" t="s">
        <v>7938</v>
      </c>
      <c r="E7038" s="6" t="s">
        <v>7939</v>
      </c>
      <c r="F7038" s="5">
        <f>decoded[[#This Row],[FRT_DEC]]-B7037</f>
        <v>751</v>
      </c>
      <c r="G703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INFO]]))),G7037)</f>
        <v>145</v>
      </c>
    </row>
    <row r="7039" spans="1:7" x14ac:dyDescent="0.25">
      <c r="A7039" s="4" t="s">
        <v>7790</v>
      </c>
      <c r="B7039" s="5">
        <v>335698091697</v>
      </c>
      <c r="C7039" s="4" t="s">
        <v>15916</v>
      </c>
      <c r="D7039" s="4" t="s">
        <v>7842</v>
      </c>
      <c r="E7039" s="6" t="s">
        <v>7945</v>
      </c>
      <c r="F7039" s="5">
        <f>decoded[[#This Row],[FRT_DEC]]-B7038</f>
        <v>18180</v>
      </c>
      <c r="G703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INFO]]))),G7038)</f>
        <v>145</v>
      </c>
    </row>
    <row r="7040" spans="1:7" x14ac:dyDescent="0.25">
      <c r="A7040" s="4" t="s">
        <v>7791</v>
      </c>
      <c r="B7040" s="5">
        <v>335698091704</v>
      </c>
      <c r="C7040" s="4" t="s">
        <v>15917</v>
      </c>
      <c r="D7040" s="4" t="s">
        <v>7938</v>
      </c>
      <c r="E7040" s="6" t="s">
        <v>7947</v>
      </c>
      <c r="F7040" s="5">
        <f>decoded[[#This Row],[FRT_DEC]]-B7039</f>
        <v>7</v>
      </c>
      <c r="G704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INFO]]))),G7039)</f>
        <v>145</v>
      </c>
    </row>
    <row r="7041" spans="1:7" x14ac:dyDescent="0.25">
      <c r="A7041" s="4" t="s">
        <v>7792</v>
      </c>
      <c r="B7041" s="5">
        <v>335698092765</v>
      </c>
      <c r="C7041" s="4" t="s">
        <v>15918</v>
      </c>
      <c r="D7041" s="4" t="s">
        <v>7842</v>
      </c>
      <c r="E7041" s="6" t="s">
        <v>7936</v>
      </c>
      <c r="F7041" s="5">
        <f>decoded[[#This Row],[FRT_DEC]]-B7040</f>
        <v>1061</v>
      </c>
      <c r="G704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INFO]]))),G7040)</f>
        <v>145</v>
      </c>
    </row>
    <row r="7042" spans="1:7" x14ac:dyDescent="0.25">
      <c r="A7042" s="4" t="s">
        <v>7793</v>
      </c>
      <c r="B7042" s="5">
        <v>335698093515</v>
      </c>
      <c r="C7042" s="4" t="s">
        <v>15919</v>
      </c>
      <c r="D7042" s="4" t="s">
        <v>7938</v>
      </c>
      <c r="E7042" s="6" t="s">
        <v>7939</v>
      </c>
      <c r="F7042" s="5">
        <f>decoded[[#This Row],[FRT_DEC]]-B7041</f>
        <v>750</v>
      </c>
      <c r="G704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INFO]]))),G7041)</f>
        <v>145</v>
      </c>
    </row>
    <row r="7043" spans="1:7" x14ac:dyDescent="0.25">
      <c r="A7043" s="4" t="s">
        <v>7794</v>
      </c>
      <c r="B7043" s="5">
        <v>335698112766</v>
      </c>
      <c r="C7043" s="4" t="s">
        <v>15920</v>
      </c>
      <c r="D7043" s="4" t="s">
        <v>7842</v>
      </c>
      <c r="E7043" s="6" t="s">
        <v>7936</v>
      </c>
      <c r="F7043" s="5">
        <f>decoded[[#This Row],[FRT_DEC]]-B7042</f>
        <v>19251</v>
      </c>
      <c r="G704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INFO]]))),G7042)</f>
        <v>145</v>
      </c>
    </row>
    <row r="7044" spans="1:7" x14ac:dyDescent="0.25">
      <c r="A7044" s="4" t="s">
        <v>7795</v>
      </c>
      <c r="B7044" s="5">
        <v>335698113522</v>
      </c>
      <c r="C7044" s="4" t="s">
        <v>15921</v>
      </c>
      <c r="D7044" s="4" t="s">
        <v>7938</v>
      </c>
      <c r="E7044" s="6" t="s">
        <v>7939</v>
      </c>
      <c r="F7044" s="5">
        <f>decoded[[#This Row],[FRT_DEC]]-B7043</f>
        <v>756</v>
      </c>
      <c r="G704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INFO]]))),G7043)</f>
        <v>145</v>
      </c>
    </row>
    <row r="7045" spans="1:7" x14ac:dyDescent="0.25">
      <c r="A7045" s="4" t="s">
        <v>7796</v>
      </c>
      <c r="B7045" s="5">
        <v>335698132765</v>
      </c>
      <c r="C7045" s="4" t="s">
        <v>15922</v>
      </c>
      <c r="D7045" s="4" t="s">
        <v>7842</v>
      </c>
      <c r="E7045" s="6" t="s">
        <v>7936</v>
      </c>
      <c r="F7045" s="5">
        <f>decoded[[#This Row],[FRT_DEC]]-B7044</f>
        <v>19243</v>
      </c>
      <c r="G704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INFO]]))),G7044)</f>
        <v>145</v>
      </c>
    </row>
    <row r="7046" spans="1:7" x14ac:dyDescent="0.25">
      <c r="A7046" s="4" t="s">
        <v>7797</v>
      </c>
      <c r="B7046" s="5">
        <v>335698133503</v>
      </c>
      <c r="C7046" s="4" t="s">
        <v>15923</v>
      </c>
      <c r="D7046" s="4" t="s">
        <v>7938</v>
      </c>
      <c r="E7046" s="6" t="s">
        <v>7939</v>
      </c>
      <c r="F7046" s="5">
        <f>decoded[[#This Row],[FRT_DEC]]-B7045</f>
        <v>738</v>
      </c>
      <c r="G704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INFO]]))),G7045)</f>
        <v>145</v>
      </c>
    </row>
    <row r="7047" spans="1:7" x14ac:dyDescent="0.25">
      <c r="A7047" s="4" t="s">
        <v>7799</v>
      </c>
      <c r="B7047" s="5">
        <v>335698152766</v>
      </c>
      <c r="C7047" s="4" t="s">
        <v>15924</v>
      </c>
      <c r="D7047" s="4" t="s">
        <v>7842</v>
      </c>
      <c r="E7047" s="6" t="s">
        <v>7936</v>
      </c>
      <c r="F7047" s="5">
        <f>decoded[[#This Row],[FRT_DEC]]-B7046</f>
        <v>19263</v>
      </c>
      <c r="G704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INFO]]))),G7046)</f>
        <v>145</v>
      </c>
    </row>
    <row r="7048" spans="1:7" x14ac:dyDescent="0.25">
      <c r="A7048" s="4" t="s">
        <v>7800</v>
      </c>
      <c r="B7048" s="5">
        <v>335698153515</v>
      </c>
      <c r="C7048" s="4" t="s">
        <v>15925</v>
      </c>
      <c r="D7048" s="4" t="s">
        <v>7938</v>
      </c>
      <c r="E7048" s="6" t="s">
        <v>7939</v>
      </c>
      <c r="F7048" s="5">
        <f>decoded[[#This Row],[FRT_DEC]]-B7047</f>
        <v>749</v>
      </c>
      <c r="G704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INFO]]))),G7047)</f>
        <v>145</v>
      </c>
    </row>
    <row r="7049" spans="1:7" x14ac:dyDescent="0.25">
      <c r="A7049" s="4" t="s">
        <v>7801</v>
      </c>
      <c r="B7049" s="5">
        <v>335698172768</v>
      </c>
      <c r="C7049" s="4" t="s">
        <v>15926</v>
      </c>
      <c r="D7049" s="4" t="s">
        <v>7842</v>
      </c>
      <c r="E7049" s="6" t="s">
        <v>7936</v>
      </c>
      <c r="F7049" s="5">
        <f>decoded[[#This Row],[FRT_DEC]]-B7048</f>
        <v>19253</v>
      </c>
      <c r="G704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INFO]]))),G7048)</f>
        <v>145</v>
      </c>
    </row>
    <row r="7050" spans="1:7" x14ac:dyDescent="0.25">
      <c r="A7050" s="4" t="s">
        <v>7802</v>
      </c>
      <c r="B7050" s="5">
        <v>335698173595</v>
      </c>
      <c r="C7050" s="4" t="s">
        <v>15927</v>
      </c>
      <c r="D7050" s="4" t="s">
        <v>7938</v>
      </c>
      <c r="E7050" s="6" t="s">
        <v>7939</v>
      </c>
      <c r="F7050" s="5">
        <f>decoded[[#This Row],[FRT_DEC]]-B7049</f>
        <v>827</v>
      </c>
      <c r="G705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INFO]]))),G7049)</f>
        <v>145</v>
      </c>
    </row>
    <row r="7051" spans="1:7" x14ac:dyDescent="0.25">
      <c r="A7051" s="4" t="s">
        <v>7803</v>
      </c>
      <c r="B7051" s="5">
        <v>335698191706</v>
      </c>
      <c r="C7051" s="4" t="s">
        <v>15928</v>
      </c>
      <c r="D7051" s="4" t="s">
        <v>7842</v>
      </c>
      <c r="E7051" s="6" t="s">
        <v>7945</v>
      </c>
      <c r="F7051" s="5">
        <f>decoded[[#This Row],[FRT_DEC]]-B7050</f>
        <v>18111</v>
      </c>
      <c r="G705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INFO]]))),G7050)</f>
        <v>145</v>
      </c>
    </row>
    <row r="7052" spans="1:7" x14ac:dyDescent="0.25">
      <c r="A7052" s="4" t="s">
        <v>7804</v>
      </c>
      <c r="B7052" s="5">
        <v>335698191712</v>
      </c>
      <c r="C7052" s="4" t="s">
        <v>15929</v>
      </c>
      <c r="D7052" s="4" t="s">
        <v>7938</v>
      </c>
      <c r="E7052" s="6" t="s">
        <v>7947</v>
      </c>
      <c r="F7052" s="5">
        <f>decoded[[#This Row],[FRT_DEC]]-B7051</f>
        <v>6</v>
      </c>
      <c r="G705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INFO]]))),G7051)</f>
        <v>145</v>
      </c>
    </row>
    <row r="7053" spans="1:7" x14ac:dyDescent="0.25">
      <c r="A7053" s="4" t="s">
        <v>7805</v>
      </c>
      <c r="B7053" s="5">
        <v>335698192766</v>
      </c>
      <c r="C7053" s="4" t="s">
        <v>15930</v>
      </c>
      <c r="D7053" s="4" t="s">
        <v>7842</v>
      </c>
      <c r="E7053" s="6" t="s">
        <v>7936</v>
      </c>
      <c r="F7053" s="5">
        <f>decoded[[#This Row],[FRT_DEC]]-B7052</f>
        <v>1054</v>
      </c>
      <c r="G705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INFO]]))),G7052)</f>
        <v>145</v>
      </c>
    </row>
    <row r="7054" spans="1:7" x14ac:dyDescent="0.25">
      <c r="A7054" s="4" t="s">
        <v>7806</v>
      </c>
      <c r="B7054" s="5">
        <v>335698193519</v>
      </c>
      <c r="C7054" s="4" t="s">
        <v>15931</v>
      </c>
      <c r="D7054" s="4" t="s">
        <v>7938</v>
      </c>
      <c r="E7054" s="6" t="s">
        <v>7939</v>
      </c>
      <c r="F7054" s="5">
        <f>decoded[[#This Row],[FRT_DEC]]-B7053</f>
        <v>753</v>
      </c>
      <c r="G705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INFO]]))),G7053)</f>
        <v>145</v>
      </c>
    </row>
    <row r="7055" spans="1:7" x14ac:dyDescent="0.25">
      <c r="A7055" s="4" t="s">
        <v>7807</v>
      </c>
      <c r="B7055" s="5">
        <v>335698212765</v>
      </c>
      <c r="C7055" s="4" t="s">
        <v>15932</v>
      </c>
      <c r="D7055" s="4" t="s">
        <v>7842</v>
      </c>
      <c r="E7055" s="6" t="s">
        <v>7936</v>
      </c>
      <c r="F7055" s="5">
        <f>decoded[[#This Row],[FRT_DEC]]-B7054</f>
        <v>19246</v>
      </c>
      <c r="G705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INFO]]))),G7054)</f>
        <v>145</v>
      </c>
    </row>
    <row r="7056" spans="1:7" x14ac:dyDescent="0.25">
      <c r="A7056" s="4" t="s">
        <v>7808</v>
      </c>
      <c r="B7056" s="5">
        <v>335698213505</v>
      </c>
      <c r="C7056" s="4" t="s">
        <v>15933</v>
      </c>
      <c r="D7056" s="4" t="s">
        <v>7938</v>
      </c>
      <c r="E7056" s="6" t="s">
        <v>7939</v>
      </c>
      <c r="F7056" s="5">
        <f>decoded[[#This Row],[FRT_DEC]]-B7055</f>
        <v>740</v>
      </c>
      <c r="G705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INFO]]))),G7055)</f>
        <v>145</v>
      </c>
    </row>
    <row r="7057" spans="1:7" x14ac:dyDescent="0.25">
      <c r="A7057" s="4" t="s">
        <v>7809</v>
      </c>
      <c r="B7057" s="5">
        <v>335698232766</v>
      </c>
      <c r="C7057" s="4" t="s">
        <v>15934</v>
      </c>
      <c r="D7057" s="4" t="s">
        <v>7842</v>
      </c>
      <c r="E7057" s="6" t="s">
        <v>7936</v>
      </c>
      <c r="F7057" s="5">
        <f>decoded[[#This Row],[FRT_DEC]]-B7056</f>
        <v>19261</v>
      </c>
      <c r="G705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INFO]]))),G7056)</f>
        <v>145</v>
      </c>
    </row>
    <row r="7058" spans="1:7" x14ac:dyDescent="0.25">
      <c r="A7058" s="4" t="s">
        <v>7810</v>
      </c>
      <c r="B7058" s="5">
        <v>335698233519</v>
      </c>
      <c r="C7058" s="4" t="s">
        <v>15935</v>
      </c>
      <c r="D7058" s="4" t="s">
        <v>7938</v>
      </c>
      <c r="E7058" s="6" t="s">
        <v>7939</v>
      </c>
      <c r="F7058" s="5">
        <f>decoded[[#This Row],[FRT_DEC]]-B7057</f>
        <v>753</v>
      </c>
      <c r="G705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INFO]]))),G7057)</f>
        <v>145</v>
      </c>
    </row>
    <row r="7059" spans="1:7" x14ac:dyDescent="0.25">
      <c r="A7059" s="4" t="s">
        <v>7811</v>
      </c>
      <c r="B7059" s="5">
        <v>335698252765</v>
      </c>
      <c r="C7059" s="4" t="s">
        <v>15936</v>
      </c>
      <c r="D7059" s="4" t="s">
        <v>7842</v>
      </c>
      <c r="E7059" s="6" t="s">
        <v>7936</v>
      </c>
      <c r="F7059" s="5">
        <f>decoded[[#This Row],[FRT_DEC]]-B7058</f>
        <v>19246</v>
      </c>
      <c r="G7059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INFO]]))),G7058)</f>
        <v>145</v>
      </c>
    </row>
    <row r="7060" spans="1:7" x14ac:dyDescent="0.25">
      <c r="A7060" s="4" t="s">
        <v>7812</v>
      </c>
      <c r="B7060" s="5">
        <v>335698253528</v>
      </c>
      <c r="C7060" s="4" t="s">
        <v>15937</v>
      </c>
      <c r="D7060" s="4" t="s">
        <v>7938</v>
      </c>
      <c r="E7060" s="6" t="s">
        <v>7939</v>
      </c>
      <c r="F7060" s="5">
        <f>decoded[[#This Row],[FRT_DEC]]-B7059</f>
        <v>763</v>
      </c>
      <c r="G7060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INFO]]))),G7059)</f>
        <v>145</v>
      </c>
    </row>
    <row r="7061" spans="1:7" x14ac:dyDescent="0.25">
      <c r="A7061" s="4" t="s">
        <v>7813</v>
      </c>
      <c r="B7061" s="5">
        <v>335698272765</v>
      </c>
      <c r="C7061" s="4" t="s">
        <v>15938</v>
      </c>
      <c r="D7061" s="4" t="s">
        <v>7842</v>
      </c>
      <c r="E7061" s="6" t="s">
        <v>7936</v>
      </c>
      <c r="F7061" s="5">
        <f>decoded[[#This Row],[FRT_DEC]]-B7060</f>
        <v>19237</v>
      </c>
      <c r="G7061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INFO]]))),G7060)</f>
        <v>145</v>
      </c>
    </row>
    <row r="7062" spans="1:7" x14ac:dyDescent="0.25">
      <c r="A7062" s="4" t="s">
        <v>7814</v>
      </c>
      <c r="B7062" s="5">
        <v>335698273504</v>
      </c>
      <c r="C7062" s="4" t="s">
        <v>15939</v>
      </c>
      <c r="D7062" s="4" t="s">
        <v>7938</v>
      </c>
      <c r="E7062" s="6" t="s">
        <v>7939</v>
      </c>
      <c r="F7062" s="5">
        <f>decoded[[#This Row],[FRT_DEC]]-B7061</f>
        <v>739</v>
      </c>
      <c r="G7062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INFO]]))),G7061)</f>
        <v>145</v>
      </c>
    </row>
    <row r="7063" spans="1:7" x14ac:dyDescent="0.25">
      <c r="A7063" s="4" t="s">
        <v>7815</v>
      </c>
      <c r="B7063" s="5">
        <v>335698291697</v>
      </c>
      <c r="C7063" s="4" t="s">
        <v>15940</v>
      </c>
      <c r="D7063" s="4" t="s">
        <v>7842</v>
      </c>
      <c r="E7063" s="6" t="s">
        <v>7945</v>
      </c>
      <c r="F7063" s="5">
        <f>decoded[[#This Row],[FRT_DEC]]-B7062</f>
        <v>18193</v>
      </c>
      <c r="G7063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INFO]]))),G7062)</f>
        <v>145</v>
      </c>
    </row>
    <row r="7064" spans="1:7" x14ac:dyDescent="0.25">
      <c r="A7064" s="4" t="s">
        <v>7816</v>
      </c>
      <c r="B7064" s="5">
        <v>335698291704</v>
      </c>
      <c r="C7064" s="4" t="s">
        <v>15941</v>
      </c>
      <c r="D7064" s="4" t="s">
        <v>7938</v>
      </c>
      <c r="E7064" s="6" t="s">
        <v>7947</v>
      </c>
      <c r="F7064" s="5">
        <f>decoded[[#This Row],[FRT_DEC]]-B7063</f>
        <v>7</v>
      </c>
      <c r="G7064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INFO]]))),G7063)</f>
        <v>145</v>
      </c>
    </row>
    <row r="7065" spans="1:7" x14ac:dyDescent="0.25">
      <c r="A7065" s="4" t="s">
        <v>7817</v>
      </c>
      <c r="B7065" s="5">
        <v>335698292766</v>
      </c>
      <c r="C7065" s="4" t="s">
        <v>15942</v>
      </c>
      <c r="D7065" s="4" t="s">
        <v>7842</v>
      </c>
      <c r="E7065" s="6" t="s">
        <v>7936</v>
      </c>
      <c r="F7065" s="5">
        <f>decoded[[#This Row],[FRT_DEC]]-B7064</f>
        <v>1062</v>
      </c>
      <c r="G7065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INFO]]))),G7064)</f>
        <v>145</v>
      </c>
    </row>
    <row r="7066" spans="1:7" x14ac:dyDescent="0.25">
      <c r="A7066" s="4" t="s">
        <v>7818</v>
      </c>
      <c r="B7066" s="5">
        <v>335698293532</v>
      </c>
      <c r="C7066" s="4" t="s">
        <v>15943</v>
      </c>
      <c r="D7066" s="4" t="s">
        <v>7938</v>
      </c>
      <c r="E7066" s="6" t="s">
        <v>7939</v>
      </c>
      <c r="F7066" s="5">
        <f>decoded[[#This Row],[FRT_DEC]]-B7065</f>
        <v>766</v>
      </c>
      <c r="G7066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INFO]]))),G7065)</f>
        <v>145</v>
      </c>
    </row>
    <row r="7067" spans="1:7" x14ac:dyDescent="0.25">
      <c r="A7067" s="4" t="s">
        <v>7819</v>
      </c>
      <c r="B7067" s="5">
        <v>335698312765</v>
      </c>
      <c r="C7067" s="4" t="s">
        <v>15944</v>
      </c>
      <c r="D7067" s="4" t="s">
        <v>7842</v>
      </c>
      <c r="E7067" s="6" t="s">
        <v>7936</v>
      </c>
      <c r="F7067" s="5">
        <f>decoded[[#This Row],[FRT_DEC]]-B7066</f>
        <v>19233</v>
      </c>
      <c r="G7067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INFO]]))),G7066)</f>
        <v>145</v>
      </c>
    </row>
    <row r="7068" spans="1:7" x14ac:dyDescent="0.25">
      <c r="A7068" s="4" t="s">
        <v>7820</v>
      </c>
      <c r="B7068" s="5">
        <v>335698313505</v>
      </c>
      <c r="C7068" s="4" t="s">
        <v>15945</v>
      </c>
      <c r="D7068" s="4" t="s">
        <v>7938</v>
      </c>
      <c r="E7068" s="6" t="s">
        <v>7939</v>
      </c>
      <c r="F7068" s="5">
        <f>decoded[[#This Row],[FRT_DEC]]-B7067</f>
        <v>740</v>
      </c>
      <c r="G7068" s="6" t="str">
        <f>IF(LEFT(decoded[[#This Row],[TRACE INFO]],6)="CL_NEW",TRIM(MID(SUBSTITUTE(decoded[[#This Row],[TRACE INFO]]," ",REPT(" ",LEN(decoded[[#This Row],[TRACE INFO]]))), (4-1)*LEN(decoded[[#This Row],[TRACE INFO]])+1, LEN(decoded[[#This Row],[TRACE INFO]]))),G7067)</f>
        <v>145</v>
      </c>
    </row>
    <row r="13226" spans="8:8" ht="30" x14ac:dyDescent="0.25">
      <c r="H13226" s="7" t="s">
        <v>3681</v>
      </c>
    </row>
    <row r="13304" spans="8:8" ht="30" x14ac:dyDescent="0.25">
      <c r="H13304" s="7" t="s">
        <v>3681</v>
      </c>
    </row>
    <row r="13558" spans="8:8" ht="30" x14ac:dyDescent="0.25">
      <c r="H13558" s="7" t="s">
        <v>3680</v>
      </c>
    </row>
    <row r="13583" spans="8:8" ht="30" x14ac:dyDescent="0.25">
      <c r="H13583" s="7" t="s">
        <v>3681</v>
      </c>
    </row>
    <row r="13614" spans="8:8" ht="30" x14ac:dyDescent="0.25">
      <c r="H13614" s="7" t="s">
        <v>3682</v>
      </c>
    </row>
    <row r="14240" spans="8:8" ht="30" x14ac:dyDescent="0.25">
      <c r="H14240" s="7" t="s">
        <v>3690</v>
      </c>
    </row>
    <row r="14241" spans="8:8" ht="30" x14ac:dyDescent="0.25">
      <c r="H14241" s="7" t="s">
        <v>3690</v>
      </c>
    </row>
    <row r="14242" spans="8:8" ht="30" x14ac:dyDescent="0.25">
      <c r="H14242" s="7" t="s">
        <v>3690</v>
      </c>
    </row>
    <row r="14243" spans="8:8" ht="30" x14ac:dyDescent="0.25">
      <c r="H14243" s="7" t="s">
        <v>3690</v>
      </c>
    </row>
    <row r="14244" spans="8:8" ht="30" x14ac:dyDescent="0.25">
      <c r="H14244" s="7" t="s">
        <v>3690</v>
      </c>
    </row>
    <row r="14245" spans="8:8" ht="30" x14ac:dyDescent="0.25">
      <c r="H14245" s="7" t="s">
        <v>3690</v>
      </c>
    </row>
    <row r="14246" spans="8:8" ht="30" x14ac:dyDescent="0.25">
      <c r="H14246" s="7" t="s">
        <v>3690</v>
      </c>
    </row>
    <row r="14247" spans="8:8" ht="30" x14ac:dyDescent="0.25">
      <c r="H14247" s="7" t="s">
        <v>3690</v>
      </c>
    </row>
    <row r="14248" spans="8:8" ht="30" x14ac:dyDescent="0.25">
      <c r="H14248" s="7" t="s">
        <v>3690</v>
      </c>
    </row>
    <row r="14249" spans="8:8" ht="30" x14ac:dyDescent="0.25">
      <c r="H14249" s="7" t="s">
        <v>3690</v>
      </c>
    </row>
    <row r="14250" spans="8:8" ht="30" x14ac:dyDescent="0.25">
      <c r="H14250" s="7" t="s">
        <v>3690</v>
      </c>
    </row>
    <row r="14251" spans="8:8" ht="30" x14ac:dyDescent="0.25">
      <c r="H14251" s="7" t="s">
        <v>3690</v>
      </c>
    </row>
    <row r="14252" spans="8:8" ht="30" x14ac:dyDescent="0.25">
      <c r="H14252" s="7" t="s">
        <v>3690</v>
      </c>
    </row>
    <row r="14253" spans="8:8" ht="30" x14ac:dyDescent="0.25">
      <c r="H14253" s="7" t="s">
        <v>3690</v>
      </c>
    </row>
    <row r="14254" spans="8:8" ht="30" x14ac:dyDescent="0.25">
      <c r="H14254" s="7" t="s">
        <v>3690</v>
      </c>
    </row>
    <row r="14255" spans="8:8" ht="30" x14ac:dyDescent="0.25">
      <c r="H14255" s="7" t="s">
        <v>3690</v>
      </c>
    </row>
    <row r="14256" spans="8:8" ht="30" x14ac:dyDescent="0.25">
      <c r="H14256" s="7" t="s">
        <v>3690</v>
      </c>
    </row>
    <row r="14257" spans="8:8" ht="30" x14ac:dyDescent="0.25">
      <c r="H14257" s="7" t="s">
        <v>3690</v>
      </c>
    </row>
    <row r="14258" spans="8:8" ht="30" x14ac:dyDescent="0.25">
      <c r="H14258" s="7" t="s">
        <v>3690</v>
      </c>
    </row>
    <row r="14259" spans="8:8" ht="30" x14ac:dyDescent="0.25">
      <c r="H14259" s="7" t="s">
        <v>3690</v>
      </c>
    </row>
    <row r="14260" spans="8:8" ht="30" x14ac:dyDescent="0.25">
      <c r="H14260" s="7" t="s">
        <v>3690</v>
      </c>
    </row>
    <row r="14261" spans="8:8" ht="30" x14ac:dyDescent="0.25">
      <c r="H14261" s="7" t="s">
        <v>3690</v>
      </c>
    </row>
    <row r="14262" spans="8:8" ht="30" x14ac:dyDescent="0.25">
      <c r="H14262" s="7" t="s">
        <v>3690</v>
      </c>
    </row>
    <row r="14263" spans="8:8" ht="30" x14ac:dyDescent="0.25">
      <c r="H14263" s="7" t="s">
        <v>3690</v>
      </c>
    </row>
    <row r="14264" spans="8:8" ht="30" x14ac:dyDescent="0.25">
      <c r="H14264" s="7" t="s">
        <v>3690</v>
      </c>
    </row>
    <row r="14265" spans="8:8" ht="30" x14ac:dyDescent="0.25">
      <c r="H14265" s="7" t="s">
        <v>3690</v>
      </c>
    </row>
    <row r="14266" spans="8:8" ht="30" x14ac:dyDescent="0.25">
      <c r="H14266" s="7" t="s">
        <v>3690</v>
      </c>
    </row>
    <row r="14267" spans="8:8" ht="30" x14ac:dyDescent="0.25">
      <c r="H14267" s="7" t="s">
        <v>3690</v>
      </c>
    </row>
    <row r="14268" spans="8:8" ht="30" x14ac:dyDescent="0.25">
      <c r="H14268" s="7" t="s">
        <v>3690</v>
      </c>
    </row>
    <row r="14269" spans="8:8" ht="30" x14ac:dyDescent="0.25">
      <c r="H14269" s="7" t="s">
        <v>3690</v>
      </c>
    </row>
    <row r="14270" spans="8:8" ht="30" x14ac:dyDescent="0.25">
      <c r="H14270" s="7" t="s">
        <v>3690</v>
      </c>
    </row>
    <row r="14271" spans="8:8" ht="30" x14ac:dyDescent="0.25">
      <c r="H14271" s="7" t="s">
        <v>3690</v>
      </c>
    </row>
    <row r="14272" spans="8:8" ht="30" x14ac:dyDescent="0.25">
      <c r="H14272" s="7" t="s">
        <v>3690</v>
      </c>
    </row>
    <row r="14273" spans="8:8" ht="30" x14ac:dyDescent="0.25">
      <c r="H14273" s="7" t="s">
        <v>3690</v>
      </c>
    </row>
    <row r="14274" spans="8:8" ht="30" x14ac:dyDescent="0.25">
      <c r="H14274" s="7" t="s">
        <v>3690</v>
      </c>
    </row>
    <row r="14275" spans="8:8" ht="30" x14ac:dyDescent="0.25">
      <c r="H14275" s="7" t="s">
        <v>3690</v>
      </c>
    </row>
    <row r="14276" spans="8:8" ht="30" x14ac:dyDescent="0.25">
      <c r="H14276" s="7" t="s">
        <v>3690</v>
      </c>
    </row>
    <row r="14277" spans="8:8" ht="30" x14ac:dyDescent="0.25">
      <c r="H14277" s="7" t="s">
        <v>3690</v>
      </c>
    </row>
    <row r="14691" spans="8:8" ht="30" x14ac:dyDescent="0.25">
      <c r="H14691" s="7" t="s">
        <v>3680</v>
      </c>
    </row>
    <row r="14712" spans="8:8" ht="30" x14ac:dyDescent="0.25">
      <c r="H14712" s="7" t="s">
        <v>3681</v>
      </c>
    </row>
  </sheetData>
  <phoneticPr fontId="3" type="noConversion"/>
  <conditionalFormatting sqref="E1:E1048576">
    <cfRule type="containsText" dxfId="76" priority="1" operator="containsText" text="CL_DEBUG">
      <formula>NOT(ISERROR(SEARCH("CL_DEBUG",E1)))</formula>
    </cfRule>
    <cfRule type="containsText" dxfId="75" priority="2" operator="containsText" text="PHY_">
      <formula>NOT(ISERROR(SEARCH("PHY_",E1)))</formula>
    </cfRule>
    <cfRule type="containsText" dxfId="74" priority="3" operator="containsText" text="ELG_">
      <formula>NOT(ISERROR(SEARCH("ELG_",E1)))</formula>
    </cfRule>
    <cfRule type="containsText" dxfId="73" priority="14" operator="containsText" text="LMMGR_NHL_DATA_IN param32 0x00000037">
      <formula>NOT(ISERROR(SEARCH("LMMGR_NHL_DATA_IN param32 0x00000037",E1)))</formula>
    </cfRule>
    <cfRule type="containsText" dxfId="72" priority="34" operator="containsText" text="CL_SEQ_CTRL RX">
      <formula>NOT(ISERROR(SEARCH("CL_SEQ_CTRL RX",E1)))</formula>
    </cfRule>
    <cfRule type="containsText" dxfId="71" priority="40" operator="containsText" text="CL_SEQ_CTRL TX">
      <formula>NOT(ISERROR(SEARCH("CL_SEQ_CTRL TX",E1)))</formula>
    </cfRule>
    <cfRule type="containsText" dxfId="70" priority="70" operator="containsText" text="BCAST">
      <formula>NOT(ISERROR(SEARCH("BCAST",E1)))</formula>
    </cfRule>
    <cfRule type="beginsWith" dxfId="69" priority="71" operator="beginsWith" text="CL_NEW">
      <formula>LEFT(E1,LEN("CL_NEW"))="CL_NEW"</formula>
    </cfRule>
    <cfRule type="beginsWith" dxfId="68" priority="72" operator="beginsWith" text="CL_END">
      <formula>LEFT(E1,LEN("CL_END"))="CL_END"</formula>
    </cfRule>
    <cfRule type="containsText" dxfId="67" priority="73" operator="containsText" text="CL">
      <formula>NOT(ISERROR(SEARCH("CL",E1)))</formula>
    </cfRule>
  </conditionalFormatting>
  <conditionalFormatting sqref="I22:I1048576 I20 E1:E1048576">
    <cfRule type="containsText" dxfId="66" priority="68" operator="containsText" text="PHY_CALLBACKS_">
      <formula>NOT(ISERROR(SEARCH("PHY_CALLBACKS_",E1)))</formula>
    </cfRule>
    <cfRule type="containsText" dxfId="65" priority="69" operator="containsText" text="LMMGR_">
      <formula>NOT(ISERROR(SEARCH("LMMGR_",E1)))</formula>
    </cfRule>
  </conditionalFormatting>
  <conditionalFormatting sqref="I22:I1048576 I20 E1:E1048576">
    <cfRule type="containsText" dxfId="64" priority="67" operator="containsText" text="BUFMGR_">
      <formula>NOT(ISERROR(SEARCH("BUFMGR_",E1)))</formula>
    </cfRule>
  </conditionalFormatting>
  <conditionalFormatting sqref="F1:F1048576">
    <cfRule type="cellIs" dxfId="63" priority="41" operator="greaterThan">
      <formula>10000000</formula>
    </cfRule>
    <cfRule type="cellIs" dxfId="62" priority="42" operator="greaterThan">
      <formula>1000000</formula>
    </cfRule>
    <cfRule type="cellIs" dxfId="61" priority="52" operator="greaterThan">
      <formula>100000</formula>
    </cfRule>
  </conditionalFormatting>
  <conditionalFormatting sqref="L1:O7 L17:O18 P7:P14 N8:O14 N15:P15 L8:M15 Q7:R15 L18:R18 L20:O1048576 S13:S19">
    <cfRule type="cellIs" dxfId="60" priority="37" operator="greaterThan">
      <formula>0</formula>
    </cfRule>
  </conditionalFormatting>
  <conditionalFormatting sqref="P1">
    <cfRule type="cellIs" dxfId="59" priority="36" operator="greaterThan">
      <formula>0</formula>
    </cfRule>
  </conditionalFormatting>
  <conditionalFormatting sqref="Q1:S1">
    <cfRule type="cellIs" dxfId="58" priority="24" operator="greaterThan">
      <formula>0</formula>
    </cfRule>
  </conditionalFormatting>
  <conditionalFormatting sqref="I1:I18 I22:I1048576 I20">
    <cfRule type="containsText" dxfId="57" priority="15" operator="containsText" text="CL_SEQ_CTRL RX">
      <formula>NOT(ISERROR(SEARCH("CL_SEQ_CTRL RX",I1)))</formula>
    </cfRule>
    <cfRule type="containsText" dxfId="56" priority="16" operator="containsText" text="CL_SEQ_CTRL TX">
      <formula>NOT(ISERROR(SEARCH("CL_SEQ_CTRL TX",I1)))</formula>
    </cfRule>
    <cfRule type="containsText" dxfId="55" priority="20" operator="containsText" text="BCAST">
      <formula>NOT(ISERROR(SEARCH("BCAST",I1)))</formula>
    </cfRule>
    <cfRule type="beginsWith" dxfId="54" priority="21" operator="beginsWith" text="CL_NEW">
      <formula>LEFT(I1,LEN("CL_NEW"))="CL_NEW"</formula>
    </cfRule>
    <cfRule type="beginsWith" dxfId="53" priority="22" operator="beginsWith" text="CL_END">
      <formula>LEFT(I1,LEN("CL_END"))="CL_END"</formula>
    </cfRule>
    <cfRule type="containsText" dxfId="52" priority="23" operator="containsText" text="CL">
      <formula>NOT(ISERROR(SEARCH("CL",I1)))</formula>
    </cfRule>
  </conditionalFormatting>
  <conditionalFormatting sqref="I1:I18">
    <cfRule type="containsText" dxfId="51" priority="18" operator="containsText" text="PHY_CALLBACKS_">
      <formula>NOT(ISERROR(SEARCH("PHY_CALLBACKS_",I1)))</formula>
    </cfRule>
    <cfRule type="containsText" dxfId="50" priority="19" operator="containsText" text="LMMGR_">
      <formula>NOT(ISERROR(SEARCH("LMMGR_",I1)))</formula>
    </cfRule>
  </conditionalFormatting>
  <conditionalFormatting sqref="I1:I18">
    <cfRule type="containsText" dxfId="49" priority="17" operator="containsText" text="BUFMGR_">
      <formula>NOT(ISERROR(SEARCH("BUFMGR_",I1)))</formula>
    </cfRule>
  </conditionalFormatting>
  <conditionalFormatting sqref="L19:R19">
    <cfRule type="cellIs" dxfId="48" priority="13" operator="greaterThan">
      <formula>0</formula>
    </cfRule>
  </conditionalFormatting>
  <conditionalFormatting sqref="I19">
    <cfRule type="containsText" dxfId="47" priority="4" operator="containsText" text="CL_SEQ_CTRL RX">
      <formula>NOT(ISERROR(SEARCH("CL_SEQ_CTRL RX",I19)))</formula>
    </cfRule>
    <cfRule type="containsText" dxfId="46" priority="5" operator="containsText" text="CL_SEQ_CTRL TX">
      <formula>NOT(ISERROR(SEARCH("CL_SEQ_CTRL TX",I19)))</formula>
    </cfRule>
    <cfRule type="containsText" dxfId="45" priority="9" operator="containsText" text="BCAST">
      <formula>NOT(ISERROR(SEARCH("BCAST",I19)))</formula>
    </cfRule>
    <cfRule type="beginsWith" dxfId="44" priority="10" operator="beginsWith" text="CL_NEW">
      <formula>LEFT(I19,LEN("CL_NEW"))="CL_NEW"</formula>
    </cfRule>
    <cfRule type="beginsWith" dxfId="43" priority="11" operator="beginsWith" text="CL_END">
      <formula>LEFT(I19,LEN("CL_END"))="CL_END"</formula>
    </cfRule>
    <cfRule type="containsText" dxfId="42" priority="12" operator="containsText" text="CL">
      <formula>NOT(ISERROR(SEARCH("CL",I19)))</formula>
    </cfRule>
  </conditionalFormatting>
  <conditionalFormatting sqref="I19">
    <cfRule type="containsText" dxfId="41" priority="7" operator="containsText" text="PHY_CALLBACKS_">
      <formula>NOT(ISERROR(SEARCH("PHY_CALLBACKS_",I19)))</formula>
    </cfRule>
    <cfRule type="containsText" dxfId="40" priority="8" operator="containsText" text="LMMGR_">
      <formula>NOT(ISERROR(SEARCH("LMMGR_",I19)))</formula>
    </cfRule>
  </conditionalFormatting>
  <conditionalFormatting sqref="I19">
    <cfRule type="containsText" dxfId="39" priority="6" operator="containsText" text="BUFMGR_">
      <formula>NOT(ISERROR(SEARCH("BUFMGR_",I19)))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1806-0C56-44D0-9AC3-44267F812BE3}">
  <dimension ref="A1:R13800"/>
  <sheetViews>
    <sheetView workbookViewId="0">
      <pane ySplit="1" topLeftCell="A3852" activePane="bottomLeft" state="frozen"/>
      <selection pane="bottomLeft" activeCell="F3875" sqref="F3875:F6247"/>
    </sheetView>
  </sheetViews>
  <sheetFormatPr defaultRowHeight="15" x14ac:dyDescent="0.25"/>
  <cols>
    <col min="1" max="1" width="15.28515625" style="13" bestFit="1" customWidth="1"/>
    <col min="2" max="2" width="13.85546875" style="19" bestFit="1" customWidth="1"/>
    <col min="3" max="3" width="14" style="13" bestFit="1" customWidth="1"/>
    <col min="4" max="4" width="19.140625" style="13" bestFit="1" customWidth="1"/>
    <col min="5" max="5" width="81" style="6" bestFit="1" customWidth="1"/>
    <col min="6" max="6" width="9.5703125" style="7" bestFit="1" customWidth="1"/>
    <col min="7" max="7" width="9" bestFit="1" customWidth="1"/>
    <col min="9" max="9" width="25" style="6" bestFit="1" customWidth="1"/>
    <col min="10" max="10" width="9.140625" style="2"/>
    <col min="11" max="11" width="7.5703125" style="11" customWidth="1"/>
    <col min="12" max="12" width="7" style="10" customWidth="1"/>
    <col min="13" max="13" width="9.85546875" style="2" customWidth="1"/>
    <col min="14" max="14" width="6.7109375" style="2" customWidth="1"/>
    <col min="15" max="15" width="7.42578125" style="2" customWidth="1"/>
    <col min="16" max="16" width="8.7109375" style="7" customWidth="1"/>
    <col min="17" max="17" width="9.42578125" style="7" customWidth="1"/>
    <col min="18" max="18" width="10.5703125" style="7" customWidth="1"/>
  </cols>
  <sheetData>
    <row r="1" spans="1:18" s="1" customFormat="1" ht="45" x14ac:dyDescent="0.25">
      <c r="A1" s="1" t="s">
        <v>1</v>
      </c>
      <c r="B1" s="8" t="s">
        <v>2</v>
      </c>
      <c r="C1" s="1" t="s">
        <v>4</v>
      </c>
      <c r="D1" s="1" t="s">
        <v>3</v>
      </c>
      <c r="E1" s="3" t="s">
        <v>0</v>
      </c>
      <c r="F1" s="1" t="s">
        <v>831</v>
      </c>
      <c r="G1" s="1" t="s">
        <v>1124</v>
      </c>
      <c r="H1" s="1" t="s">
        <v>832</v>
      </c>
      <c r="I1" s="3">
        <f>COUNTA(A:A)</f>
        <v>5897</v>
      </c>
      <c r="J1" s="1" t="s">
        <v>17</v>
      </c>
      <c r="K1" s="9" t="s">
        <v>18</v>
      </c>
      <c r="L1" s="10" t="s">
        <v>19</v>
      </c>
      <c r="M1" s="10" t="s">
        <v>26</v>
      </c>
      <c r="N1" s="10" t="s">
        <v>27</v>
      </c>
      <c r="O1" s="10" t="s">
        <v>28</v>
      </c>
      <c r="P1" s="10" t="s">
        <v>31</v>
      </c>
      <c r="Q1" s="10" t="s">
        <v>1029</v>
      </c>
      <c r="R1" s="10" t="s">
        <v>1030</v>
      </c>
    </row>
    <row r="2" spans="1:18" hidden="1" x14ac:dyDescent="0.25">
      <c r="A2" s="12" t="s">
        <v>32</v>
      </c>
      <c r="B2" s="19">
        <v>335638583526</v>
      </c>
      <c r="C2" s="12" t="s">
        <v>15946</v>
      </c>
      <c r="D2" s="12" t="s">
        <v>7899</v>
      </c>
      <c r="E2" s="6" t="s">
        <v>7900</v>
      </c>
      <c r="F2" s="5" t="e">
        <f>decoded__2[[#This Row],[FRT_DEC]]-B1</f>
        <v>#VALUE!</v>
      </c>
      <c r="G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INFO]]))),G1)</f>
        <v>clid</v>
      </c>
      <c r="I2" s="6" t="s">
        <v>9</v>
      </c>
      <c r="J2" s="2">
        <f>COUNTIF($E:$E,$I2)</f>
        <v>32</v>
      </c>
    </row>
    <row r="3" spans="1:18" hidden="1" x14ac:dyDescent="0.25">
      <c r="A3" s="12" t="s">
        <v>33</v>
      </c>
      <c r="B3" s="19">
        <v>335638583543</v>
      </c>
      <c r="C3" s="12" t="s">
        <v>15947</v>
      </c>
      <c r="D3" s="12" t="s">
        <v>7901</v>
      </c>
      <c r="E3" s="6" t="s">
        <v>7902</v>
      </c>
      <c r="F3" s="5">
        <f>decoded__2[[#This Row],[FRT_DEC]]-B2</f>
        <v>17</v>
      </c>
      <c r="G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INFO]]))),G2)</f>
        <v>clid</v>
      </c>
      <c r="I3" s="6" t="s">
        <v>7</v>
      </c>
      <c r="J3" s="2">
        <f>COUNTIF($E:$E,$I3)</f>
        <v>25</v>
      </c>
    </row>
    <row r="4" spans="1:18" hidden="1" x14ac:dyDescent="0.25">
      <c r="A4" s="12" t="s">
        <v>34</v>
      </c>
      <c r="B4" s="19">
        <v>335638583553</v>
      </c>
      <c r="C4" s="12" t="s">
        <v>15948</v>
      </c>
      <c r="D4" s="12" t="s">
        <v>7901</v>
      </c>
      <c r="E4" s="6" t="s">
        <v>7903</v>
      </c>
      <c r="F4" s="5">
        <f>decoded__2[[#This Row],[FRT_DEC]]-B3</f>
        <v>10</v>
      </c>
      <c r="G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INFO]]))),G3)</f>
        <v>clid</v>
      </c>
      <c r="I4" s="6" t="s">
        <v>10</v>
      </c>
      <c r="J4" s="2">
        <f>COUNTIF($E:$E,$I4)</f>
        <v>4483</v>
      </c>
    </row>
    <row r="5" spans="1:18" hidden="1" x14ac:dyDescent="0.25">
      <c r="A5" s="12" t="s">
        <v>702</v>
      </c>
      <c r="B5" s="19">
        <v>335638583569</v>
      </c>
      <c r="C5" s="12" t="s">
        <v>15949</v>
      </c>
      <c r="D5" s="12" t="s">
        <v>7898</v>
      </c>
      <c r="E5" s="6" t="s">
        <v>15950</v>
      </c>
      <c r="F5" s="5">
        <f>decoded__2[[#This Row],[FRT_DEC]]-B4</f>
        <v>16</v>
      </c>
      <c r="G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INFO]]))),G4)</f>
        <v>clid</v>
      </c>
      <c r="I5" s="6" t="s">
        <v>11</v>
      </c>
      <c r="J5" s="2">
        <f>COUNTIF($E:$E,$I5)</f>
        <v>12</v>
      </c>
    </row>
    <row r="6" spans="1:18" hidden="1" x14ac:dyDescent="0.25">
      <c r="A6" s="12" t="s">
        <v>703</v>
      </c>
      <c r="B6" s="19">
        <v>335638583589</v>
      </c>
      <c r="C6" s="12" t="s">
        <v>15951</v>
      </c>
      <c r="D6" s="12" t="s">
        <v>7895</v>
      </c>
      <c r="E6" s="6" t="s">
        <v>15952</v>
      </c>
      <c r="F6" s="5">
        <f>decoded__2[[#This Row],[FRT_DEC]]-B5</f>
        <v>20</v>
      </c>
      <c r="G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INFO]]))),G5)</f>
        <v>clid</v>
      </c>
      <c r="I6" s="6" t="s">
        <v>1139</v>
      </c>
      <c r="J6" s="2" cm="1">
        <f t="array" ref="J6">SUM(IF(FREQUENCY(A2:A11,A2:A11)&gt;0,1))</f>
        <v>0</v>
      </c>
    </row>
    <row r="7" spans="1:18" hidden="1" x14ac:dyDescent="0.25">
      <c r="A7" s="12" t="s">
        <v>35</v>
      </c>
      <c r="B7" s="19">
        <v>335638583608</v>
      </c>
      <c r="C7" s="12" t="s">
        <v>15953</v>
      </c>
      <c r="D7" s="12" t="s">
        <v>7899</v>
      </c>
      <c r="E7" s="6" t="s">
        <v>7900</v>
      </c>
      <c r="F7" s="5">
        <f>decoded__2[[#This Row],[FRT_DEC]]-B6</f>
        <v>19</v>
      </c>
      <c r="G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INFO]]))),G6)</f>
        <v>clid</v>
      </c>
      <c r="I7" s="6" t="s">
        <v>25</v>
      </c>
      <c r="J7" s="2">
        <f t="shared" ref="J7:J18" si="0">COUNTIF($E:$E,$I7)</f>
        <v>13</v>
      </c>
      <c r="K7" s="11">
        <f t="shared" ref="K7:K17" si="1">COUNTIF(E:E,I7&amp;"SUCCESS*")</f>
        <v>13</v>
      </c>
      <c r="L7" s="10">
        <f>J7-K7</f>
        <v>0</v>
      </c>
      <c r="M7" s="2">
        <f t="shared" ref="M7:R18" si="2">COUNTIF($E:$E,$I7&amp;M$1)</f>
        <v>0</v>
      </c>
      <c r="N7" s="2">
        <f t="shared" si="2"/>
        <v>0</v>
      </c>
      <c r="O7" s="2">
        <f t="shared" si="2"/>
        <v>0</v>
      </c>
      <c r="P7" s="2">
        <f t="shared" si="2"/>
        <v>0</v>
      </c>
      <c r="Q7" s="2">
        <f t="shared" si="2"/>
        <v>0</v>
      </c>
      <c r="R7" s="2">
        <f t="shared" si="2"/>
        <v>0</v>
      </c>
    </row>
    <row r="8" spans="1:18" hidden="1" x14ac:dyDescent="0.25">
      <c r="A8" s="12" t="s">
        <v>36</v>
      </c>
      <c r="B8" s="19">
        <v>335638583613</v>
      </c>
      <c r="C8" s="12" t="s">
        <v>15954</v>
      </c>
      <c r="D8" s="12" t="s">
        <v>7895</v>
      </c>
      <c r="E8" s="6" t="s">
        <v>15955</v>
      </c>
      <c r="F8" s="5">
        <f>decoded__2[[#This Row],[FRT_DEC]]-B7</f>
        <v>5</v>
      </c>
      <c r="G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INFO]]))),G7)</f>
        <v>clid</v>
      </c>
      <c r="I8" s="6" t="s">
        <v>20</v>
      </c>
      <c r="J8" s="2">
        <f t="shared" si="0"/>
        <v>12</v>
      </c>
      <c r="K8" s="11">
        <f t="shared" si="1"/>
        <v>12</v>
      </c>
      <c r="L8" s="10">
        <f>J8-K8</f>
        <v>0</v>
      </c>
      <c r="M8" s="2">
        <f t="shared" si="2"/>
        <v>0</v>
      </c>
      <c r="N8" s="2">
        <f t="shared" si="2"/>
        <v>0</v>
      </c>
      <c r="O8" s="2">
        <f t="shared" si="2"/>
        <v>0</v>
      </c>
      <c r="P8" s="2">
        <f t="shared" si="2"/>
        <v>0</v>
      </c>
      <c r="Q8" s="2">
        <f t="shared" si="2"/>
        <v>0</v>
      </c>
      <c r="R8" s="2">
        <f t="shared" si="2"/>
        <v>0</v>
      </c>
    </row>
    <row r="9" spans="1:18" hidden="1" x14ac:dyDescent="0.25">
      <c r="A9" s="12" t="s">
        <v>704</v>
      </c>
      <c r="B9" s="19">
        <v>335638583980</v>
      </c>
      <c r="C9" s="12" t="s">
        <v>15956</v>
      </c>
      <c r="D9" s="12" t="s">
        <v>7896</v>
      </c>
      <c r="E9" s="6" t="s">
        <v>7897</v>
      </c>
      <c r="F9" s="5">
        <f>decoded__2[[#This Row],[FRT_DEC]]-B8</f>
        <v>367</v>
      </c>
      <c r="G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INFO]]))),G8)</f>
        <v>clid</v>
      </c>
      <c r="I9" s="6" t="s">
        <v>22</v>
      </c>
      <c r="J9" s="2">
        <f t="shared" si="0"/>
        <v>243</v>
      </c>
      <c r="K9" s="11">
        <f t="shared" si="1"/>
        <v>243</v>
      </c>
      <c r="L9" s="10">
        <f>J9-K9</f>
        <v>0</v>
      </c>
      <c r="M9" s="2">
        <f t="shared" si="2"/>
        <v>0</v>
      </c>
      <c r="N9" s="2">
        <f t="shared" si="2"/>
        <v>0</v>
      </c>
      <c r="O9" s="2">
        <f t="shared" si="2"/>
        <v>0</v>
      </c>
      <c r="P9" s="2">
        <f t="shared" si="2"/>
        <v>0</v>
      </c>
      <c r="Q9" s="2">
        <f t="shared" si="2"/>
        <v>0</v>
      </c>
      <c r="R9" s="2">
        <f t="shared" si="2"/>
        <v>0</v>
      </c>
    </row>
    <row r="10" spans="1:18" hidden="1" x14ac:dyDescent="0.25">
      <c r="A10" s="12" t="s">
        <v>705</v>
      </c>
      <c r="B10" s="19">
        <v>335638583985</v>
      </c>
      <c r="C10" s="12" t="s">
        <v>15957</v>
      </c>
      <c r="D10" s="12" t="s">
        <v>7898</v>
      </c>
      <c r="E10" s="6" t="s">
        <v>15958</v>
      </c>
      <c r="F10" s="5">
        <f>decoded__2[[#This Row],[FRT_DEC]]-B9</f>
        <v>5</v>
      </c>
      <c r="G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INFO]]))),G9)</f>
        <v>clid</v>
      </c>
      <c r="I10" s="6" t="s">
        <v>21</v>
      </c>
      <c r="J10" s="2">
        <f t="shared" si="0"/>
        <v>25</v>
      </c>
      <c r="K10" s="11">
        <f t="shared" si="1"/>
        <v>25</v>
      </c>
      <c r="L10" s="10">
        <f t="shared" ref="L10:L17" si="3">J10-K10</f>
        <v>0</v>
      </c>
      <c r="M10" s="2">
        <f t="shared" si="2"/>
        <v>0</v>
      </c>
      <c r="N10" s="2">
        <f t="shared" si="2"/>
        <v>0</v>
      </c>
      <c r="O10" s="2">
        <f t="shared" si="2"/>
        <v>0</v>
      </c>
      <c r="P10" s="2">
        <f t="shared" si="2"/>
        <v>0</v>
      </c>
      <c r="Q10" s="2">
        <f t="shared" si="2"/>
        <v>0</v>
      </c>
      <c r="R10" s="2">
        <f t="shared" si="2"/>
        <v>0</v>
      </c>
    </row>
    <row r="11" spans="1:18" hidden="1" x14ac:dyDescent="0.25">
      <c r="A11" s="12" t="s">
        <v>759</v>
      </c>
      <c r="B11" s="19">
        <v>335638583998</v>
      </c>
      <c r="C11" s="12" t="s">
        <v>15959</v>
      </c>
      <c r="D11" s="12" t="s">
        <v>7899</v>
      </c>
      <c r="E11" s="6" t="s">
        <v>7900</v>
      </c>
      <c r="F11" s="5">
        <f>decoded__2[[#This Row],[FRT_DEC]]-B10</f>
        <v>13</v>
      </c>
      <c r="G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INFO]]))),G10)</f>
        <v>clid</v>
      </c>
      <c r="I11" s="6" t="s">
        <v>29</v>
      </c>
      <c r="J11" s="2">
        <f t="shared" si="0"/>
        <v>56</v>
      </c>
      <c r="K11" s="11">
        <f t="shared" si="1"/>
        <v>56</v>
      </c>
      <c r="L11" s="10">
        <f t="shared" si="3"/>
        <v>0</v>
      </c>
      <c r="M11" s="2">
        <f t="shared" si="2"/>
        <v>0</v>
      </c>
      <c r="N11" s="2">
        <f t="shared" si="2"/>
        <v>0</v>
      </c>
      <c r="O11" s="2">
        <f t="shared" si="2"/>
        <v>0</v>
      </c>
      <c r="P11" s="2">
        <f t="shared" si="2"/>
        <v>0</v>
      </c>
      <c r="Q11" s="2">
        <f t="shared" si="2"/>
        <v>0</v>
      </c>
      <c r="R11" s="2">
        <f t="shared" si="2"/>
        <v>0</v>
      </c>
    </row>
    <row r="12" spans="1:18" hidden="1" x14ac:dyDescent="0.25">
      <c r="A12" s="12" t="s">
        <v>760</v>
      </c>
      <c r="B12" s="19">
        <v>335638584002</v>
      </c>
      <c r="C12" s="12" t="s">
        <v>15960</v>
      </c>
      <c r="D12" s="12" t="s">
        <v>7901</v>
      </c>
      <c r="E12" s="6" t="s">
        <v>7902</v>
      </c>
      <c r="F12" s="5">
        <f>decoded__2[[#This Row],[FRT_DEC]]-B11</f>
        <v>4</v>
      </c>
      <c r="G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INFO]]))),G11)</f>
        <v>clid</v>
      </c>
      <c r="I12" s="6" t="s">
        <v>30</v>
      </c>
      <c r="J12" s="2">
        <f t="shared" si="0"/>
        <v>70</v>
      </c>
      <c r="K12" s="11">
        <f t="shared" si="1"/>
        <v>70</v>
      </c>
      <c r="L12" s="10">
        <f t="shared" si="3"/>
        <v>0</v>
      </c>
      <c r="M12" s="2">
        <f t="shared" si="2"/>
        <v>0</v>
      </c>
      <c r="N12" s="2">
        <f t="shared" si="2"/>
        <v>0</v>
      </c>
      <c r="O12" s="2">
        <f t="shared" si="2"/>
        <v>0</v>
      </c>
      <c r="P12" s="2">
        <f t="shared" si="2"/>
        <v>0</v>
      </c>
      <c r="Q12" s="2">
        <f t="shared" si="2"/>
        <v>0</v>
      </c>
      <c r="R12" s="2">
        <f t="shared" si="2"/>
        <v>0</v>
      </c>
    </row>
    <row r="13" spans="1:18" hidden="1" x14ac:dyDescent="0.25">
      <c r="A13" s="12" t="s">
        <v>39</v>
      </c>
      <c r="B13" s="19">
        <v>335638584013</v>
      </c>
      <c r="C13" s="12" t="s">
        <v>15961</v>
      </c>
      <c r="D13" s="12" t="s">
        <v>7901</v>
      </c>
      <c r="E13" s="6" t="s">
        <v>7903</v>
      </c>
      <c r="F13" s="5">
        <f>decoded__2[[#This Row],[FRT_DEC]]-B12</f>
        <v>11</v>
      </c>
      <c r="G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INFO]]))),G12)</f>
        <v>clid</v>
      </c>
      <c r="I13" s="6" t="s">
        <v>23</v>
      </c>
      <c r="J13" s="2">
        <f t="shared" si="0"/>
        <v>35</v>
      </c>
      <c r="K13" s="11">
        <f t="shared" si="1"/>
        <v>29</v>
      </c>
      <c r="L13" s="10">
        <f t="shared" si="3"/>
        <v>6</v>
      </c>
      <c r="M13" s="2">
        <f t="shared" si="2"/>
        <v>0</v>
      </c>
      <c r="N13" s="2">
        <f t="shared" si="2"/>
        <v>0</v>
      </c>
      <c r="O13" s="2">
        <f t="shared" si="2"/>
        <v>0</v>
      </c>
      <c r="P13" s="2">
        <f t="shared" si="2"/>
        <v>0</v>
      </c>
      <c r="Q13" s="2">
        <f t="shared" si="2"/>
        <v>0</v>
      </c>
      <c r="R13" s="2">
        <f t="shared" si="2"/>
        <v>0</v>
      </c>
    </row>
    <row r="14" spans="1:18" hidden="1" x14ac:dyDescent="0.25">
      <c r="A14" s="12" t="s">
        <v>706</v>
      </c>
      <c r="B14" s="19">
        <v>335638584022</v>
      </c>
      <c r="C14" s="12" t="s">
        <v>15962</v>
      </c>
      <c r="D14" s="12" t="s">
        <v>7898</v>
      </c>
      <c r="E14" s="6" t="s">
        <v>7904</v>
      </c>
      <c r="F14" s="5">
        <f>decoded__2[[#This Row],[FRT_DEC]]-B13</f>
        <v>9</v>
      </c>
      <c r="G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INFO]]))),G13)</f>
        <v>clid</v>
      </c>
      <c r="I14" s="6" t="s">
        <v>37</v>
      </c>
      <c r="J14" s="2">
        <f t="shared" si="0"/>
        <v>26</v>
      </c>
      <c r="K14" s="11">
        <f t="shared" si="1"/>
        <v>26</v>
      </c>
      <c r="L14" s="10">
        <f t="shared" si="3"/>
        <v>0</v>
      </c>
      <c r="M14" s="2">
        <f t="shared" si="2"/>
        <v>0</v>
      </c>
      <c r="N14" s="2">
        <f t="shared" si="2"/>
        <v>0</v>
      </c>
      <c r="O14" s="2">
        <f t="shared" si="2"/>
        <v>0</v>
      </c>
      <c r="P14" s="2">
        <f t="shared" si="2"/>
        <v>0</v>
      </c>
      <c r="Q14" s="2">
        <f t="shared" si="2"/>
        <v>0</v>
      </c>
      <c r="R14" s="2">
        <f t="shared" si="2"/>
        <v>0</v>
      </c>
    </row>
    <row r="15" spans="1:18" hidden="1" x14ac:dyDescent="0.25">
      <c r="A15" s="12" t="s">
        <v>761</v>
      </c>
      <c r="B15" s="19">
        <v>335638584039</v>
      </c>
      <c r="C15" s="12" t="s">
        <v>15963</v>
      </c>
      <c r="D15" s="12" t="s">
        <v>7895</v>
      </c>
      <c r="E15" s="6" t="s">
        <v>15964</v>
      </c>
      <c r="F15" s="5">
        <f>decoded__2[[#This Row],[FRT_DEC]]-B14</f>
        <v>17</v>
      </c>
      <c r="G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INFO]]))),G14)</f>
        <v>clid</v>
      </c>
      <c r="I15" s="6" t="s">
        <v>38</v>
      </c>
      <c r="J15" s="2">
        <f t="shared" si="0"/>
        <v>22</v>
      </c>
      <c r="K15" s="11">
        <f t="shared" si="1"/>
        <v>22</v>
      </c>
      <c r="L15" s="10">
        <f t="shared" si="3"/>
        <v>0</v>
      </c>
      <c r="M15" s="2">
        <f t="shared" si="2"/>
        <v>0</v>
      </c>
      <c r="N15" s="2">
        <f t="shared" si="2"/>
        <v>0</v>
      </c>
      <c r="O15" s="2">
        <f t="shared" si="2"/>
        <v>0</v>
      </c>
      <c r="P15" s="2">
        <f t="shared" si="2"/>
        <v>0</v>
      </c>
      <c r="Q15" s="2">
        <f t="shared" si="2"/>
        <v>0</v>
      </c>
      <c r="R15" s="2">
        <f t="shared" si="2"/>
        <v>0</v>
      </c>
    </row>
    <row r="16" spans="1:18" hidden="1" x14ac:dyDescent="0.25">
      <c r="A16" s="12" t="s">
        <v>762</v>
      </c>
      <c r="B16" s="19">
        <v>335638584073</v>
      </c>
      <c r="C16" s="12" t="s">
        <v>15965</v>
      </c>
      <c r="D16" s="12" t="s">
        <v>7899</v>
      </c>
      <c r="E16" s="6" t="s">
        <v>7900</v>
      </c>
      <c r="F16" s="5">
        <f>decoded__2[[#This Row],[FRT_DEC]]-B15</f>
        <v>34</v>
      </c>
      <c r="G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INFO]]))),G15)</f>
        <v>clid</v>
      </c>
      <c r="I16" s="6" t="s">
        <v>1864</v>
      </c>
      <c r="J16" s="2">
        <f t="shared" si="0"/>
        <v>68</v>
      </c>
      <c r="K16" s="11">
        <f t="shared" si="1"/>
        <v>68</v>
      </c>
      <c r="L16" s="10">
        <f t="shared" si="3"/>
        <v>0</v>
      </c>
      <c r="M16" s="2">
        <f t="shared" si="2"/>
        <v>0</v>
      </c>
      <c r="N16" s="2">
        <f t="shared" si="2"/>
        <v>0</v>
      </c>
      <c r="O16" s="2">
        <f t="shared" si="2"/>
        <v>0</v>
      </c>
      <c r="P16" s="7">
        <f t="shared" si="2"/>
        <v>0</v>
      </c>
      <c r="Q16" s="7">
        <f t="shared" si="2"/>
        <v>0</v>
      </c>
      <c r="R16" s="7">
        <f t="shared" si="2"/>
        <v>0</v>
      </c>
    </row>
    <row r="17" spans="1:18" hidden="1" x14ac:dyDescent="0.25">
      <c r="A17" s="12" t="s">
        <v>763</v>
      </c>
      <c r="B17" s="19">
        <v>335638584078</v>
      </c>
      <c r="C17" s="12" t="s">
        <v>15966</v>
      </c>
      <c r="D17" s="12" t="s">
        <v>7895</v>
      </c>
      <c r="E17" s="6" t="s">
        <v>15967</v>
      </c>
      <c r="F17" s="5">
        <f>decoded__2[[#This Row],[FRT_DEC]]-B16</f>
        <v>5</v>
      </c>
      <c r="G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INFO]]))),G16)</f>
        <v>clid</v>
      </c>
      <c r="I17" s="6" t="s">
        <v>1863</v>
      </c>
      <c r="J17" s="2">
        <f t="shared" si="0"/>
        <v>68</v>
      </c>
      <c r="K17" s="11">
        <f t="shared" si="1"/>
        <v>63</v>
      </c>
      <c r="L17" s="10">
        <f t="shared" si="3"/>
        <v>5</v>
      </c>
      <c r="M17" s="2">
        <f t="shared" si="2"/>
        <v>0</v>
      </c>
      <c r="N17" s="2">
        <f t="shared" si="2"/>
        <v>0</v>
      </c>
      <c r="O17" s="2">
        <f t="shared" si="2"/>
        <v>0</v>
      </c>
      <c r="P17" s="7">
        <f t="shared" si="2"/>
        <v>0</v>
      </c>
      <c r="Q17" s="7">
        <f t="shared" si="2"/>
        <v>0</v>
      </c>
      <c r="R17" s="7">
        <f t="shared" si="2"/>
        <v>0</v>
      </c>
    </row>
    <row r="18" spans="1:18" hidden="1" x14ac:dyDescent="0.25">
      <c r="A18" s="12" t="s">
        <v>764</v>
      </c>
      <c r="B18" s="19">
        <v>335638584422</v>
      </c>
      <c r="C18" s="12" t="s">
        <v>15968</v>
      </c>
      <c r="D18" s="12" t="s">
        <v>7896</v>
      </c>
      <c r="E18" s="6" t="s">
        <v>7897</v>
      </c>
      <c r="F18" s="5">
        <f>decoded__2[[#This Row],[FRT_DEC]]-B17</f>
        <v>344</v>
      </c>
      <c r="G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INFO]]))),G17)</f>
        <v>clid</v>
      </c>
      <c r="I18" s="6" t="s">
        <v>8</v>
      </c>
      <c r="J18" s="2">
        <f t="shared" si="0"/>
        <v>24</v>
      </c>
      <c r="K18" s="11">
        <f>COUNTIF($E:$E,$I18&amp;"SUCCESS*")</f>
        <v>21</v>
      </c>
      <c r="L18" s="10">
        <f>J18-K18</f>
        <v>3</v>
      </c>
      <c r="M18" s="2">
        <f t="shared" si="2"/>
        <v>3</v>
      </c>
      <c r="N18" s="2">
        <f t="shared" si="2"/>
        <v>0</v>
      </c>
      <c r="O18" s="2">
        <f t="shared" si="2"/>
        <v>0</v>
      </c>
      <c r="P18" s="2">
        <f t="shared" si="2"/>
        <v>0</v>
      </c>
      <c r="Q18" s="2">
        <f t="shared" si="2"/>
        <v>0</v>
      </c>
      <c r="R18" s="2">
        <f t="shared" si="2"/>
        <v>0</v>
      </c>
    </row>
    <row r="19" spans="1:18" hidden="1" x14ac:dyDescent="0.25">
      <c r="A19" s="12" t="s">
        <v>770</v>
      </c>
      <c r="B19" s="19">
        <v>335638584427</v>
      </c>
      <c r="C19" s="12" t="s">
        <v>15969</v>
      </c>
      <c r="D19" s="12" t="s">
        <v>7898</v>
      </c>
      <c r="E19" s="6" t="s">
        <v>15970</v>
      </c>
      <c r="F19" s="5">
        <f>decoded__2[[#This Row],[FRT_DEC]]-B18</f>
        <v>5</v>
      </c>
      <c r="G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INFO]]))),G18)</f>
        <v>clid</v>
      </c>
    </row>
    <row r="20" spans="1:18" hidden="1" x14ac:dyDescent="0.25">
      <c r="A20" s="12" t="s">
        <v>771</v>
      </c>
      <c r="B20" s="19">
        <v>335638584441</v>
      </c>
      <c r="C20" s="12" t="s">
        <v>15971</v>
      </c>
      <c r="D20" s="12" t="s">
        <v>7899</v>
      </c>
      <c r="E20" s="6" t="s">
        <v>7900</v>
      </c>
      <c r="F20" s="5">
        <f>decoded__2[[#This Row],[FRT_DEC]]-B19</f>
        <v>14</v>
      </c>
      <c r="G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INFO]]))),G19)</f>
        <v>clid</v>
      </c>
    </row>
    <row r="21" spans="1:18" hidden="1" x14ac:dyDescent="0.25">
      <c r="A21" s="12" t="s">
        <v>670</v>
      </c>
      <c r="B21" s="19">
        <v>335638584444</v>
      </c>
      <c r="C21" s="12" t="s">
        <v>15972</v>
      </c>
      <c r="D21" s="12" t="s">
        <v>7901</v>
      </c>
      <c r="E21" s="6" t="s">
        <v>7902</v>
      </c>
      <c r="F21" s="5">
        <f>decoded__2[[#This Row],[FRT_DEC]]-B20</f>
        <v>3</v>
      </c>
      <c r="G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INFO]]))),G20)</f>
        <v>clid</v>
      </c>
      <c r="I21" s="6" t="s">
        <v>12</v>
      </c>
      <c r="J21" s="2">
        <f>COUNTIF($E:$E,$I21)</f>
        <v>439</v>
      </c>
    </row>
    <row r="22" spans="1:18" hidden="1" x14ac:dyDescent="0.25">
      <c r="A22" s="12" t="s">
        <v>707</v>
      </c>
      <c r="B22" s="19">
        <v>335638584453</v>
      </c>
      <c r="C22" s="12" t="s">
        <v>15973</v>
      </c>
      <c r="D22" s="12" t="s">
        <v>7901</v>
      </c>
      <c r="E22" s="6" t="s">
        <v>7903</v>
      </c>
      <c r="F22" s="5">
        <f>decoded__2[[#This Row],[FRT_DEC]]-B21</f>
        <v>9</v>
      </c>
      <c r="G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INFO]]))),G21)</f>
        <v>clid</v>
      </c>
      <c r="I22" s="6" t="s">
        <v>13</v>
      </c>
      <c r="J22" s="2">
        <f>COUNTIF($E:$E,$I22)</f>
        <v>51</v>
      </c>
    </row>
    <row r="23" spans="1:18" hidden="1" x14ac:dyDescent="0.25">
      <c r="A23" s="12" t="s">
        <v>1056</v>
      </c>
      <c r="B23" s="19">
        <v>335638584469</v>
      </c>
      <c r="C23" s="12" t="s">
        <v>15974</v>
      </c>
      <c r="D23" s="12" t="s">
        <v>7898</v>
      </c>
      <c r="E23" s="6" t="s">
        <v>15950</v>
      </c>
      <c r="F23" s="5">
        <f>decoded__2[[#This Row],[FRT_DEC]]-B22</f>
        <v>16</v>
      </c>
      <c r="G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INFO]]))),G22)</f>
        <v>clid</v>
      </c>
      <c r="I23" s="6" t="s">
        <v>14</v>
      </c>
      <c r="J23" s="2">
        <f>COUNTIF($E:$E,$I23)</f>
        <v>50</v>
      </c>
    </row>
    <row r="24" spans="1:18" hidden="1" x14ac:dyDescent="0.25">
      <c r="A24" s="12" t="s">
        <v>1057</v>
      </c>
      <c r="B24" s="19">
        <v>335638584487</v>
      </c>
      <c r="C24" s="12" t="s">
        <v>15975</v>
      </c>
      <c r="D24" s="12" t="s">
        <v>7895</v>
      </c>
      <c r="E24" s="6" t="s">
        <v>15952</v>
      </c>
      <c r="F24" s="5">
        <f>decoded__2[[#This Row],[FRT_DEC]]-B23</f>
        <v>18</v>
      </c>
      <c r="G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INFO]]))),G23)</f>
        <v>clid</v>
      </c>
      <c r="I24" s="6" t="s">
        <v>15</v>
      </c>
      <c r="J24" s="2">
        <f>COUNTIF($E:$E,$I24)</f>
        <v>4</v>
      </c>
    </row>
    <row r="25" spans="1:18" hidden="1" x14ac:dyDescent="0.25">
      <c r="A25" s="12" t="s">
        <v>833</v>
      </c>
      <c r="B25" s="19">
        <v>335638584506</v>
      </c>
      <c r="C25" s="12" t="s">
        <v>15976</v>
      </c>
      <c r="D25" s="12" t="s">
        <v>7899</v>
      </c>
      <c r="E25" s="6" t="s">
        <v>7900</v>
      </c>
      <c r="F25" s="5">
        <f>decoded__2[[#This Row],[FRT_DEC]]-B24</f>
        <v>19</v>
      </c>
      <c r="G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INFO]]))),G24)</f>
        <v>clid</v>
      </c>
      <c r="I25" s="6" t="s">
        <v>16</v>
      </c>
      <c r="J25" s="2">
        <f>COUNTIF($E:$E,$I25)</f>
        <v>4</v>
      </c>
    </row>
    <row r="26" spans="1:18" hidden="1" x14ac:dyDescent="0.25">
      <c r="A26" s="12" t="s">
        <v>671</v>
      </c>
      <c r="B26" s="19">
        <v>335638584511</v>
      </c>
      <c r="C26" s="12" t="s">
        <v>15977</v>
      </c>
      <c r="D26" s="12" t="s">
        <v>7895</v>
      </c>
      <c r="E26" s="6" t="s">
        <v>15955</v>
      </c>
      <c r="F26" s="5">
        <f>decoded__2[[#This Row],[FRT_DEC]]-B25</f>
        <v>5</v>
      </c>
      <c r="G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INFO]]))),G25)</f>
        <v>clid</v>
      </c>
    </row>
    <row r="27" spans="1:18" hidden="1" x14ac:dyDescent="0.25">
      <c r="A27" s="12" t="s">
        <v>672</v>
      </c>
      <c r="B27" s="19">
        <v>335638584899</v>
      </c>
      <c r="C27" s="12" t="s">
        <v>15978</v>
      </c>
      <c r="D27" s="12" t="s">
        <v>7896</v>
      </c>
      <c r="E27" s="6" t="s">
        <v>7897</v>
      </c>
      <c r="F27" s="5">
        <f>decoded__2[[#This Row],[FRT_DEC]]-B26</f>
        <v>388</v>
      </c>
      <c r="G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INFO]]))),G26)</f>
        <v>clid</v>
      </c>
    </row>
    <row r="28" spans="1:18" hidden="1" x14ac:dyDescent="0.25">
      <c r="A28" s="12" t="s">
        <v>772</v>
      </c>
      <c r="B28" s="19">
        <v>335638584905</v>
      </c>
      <c r="C28" s="12" t="s">
        <v>15979</v>
      </c>
      <c r="D28" s="12" t="s">
        <v>7898</v>
      </c>
      <c r="E28" s="6" t="s">
        <v>15958</v>
      </c>
      <c r="F28" s="5">
        <f>decoded__2[[#This Row],[FRT_DEC]]-B27</f>
        <v>6</v>
      </c>
      <c r="G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INFO]]))),G27)</f>
        <v>clid</v>
      </c>
    </row>
    <row r="29" spans="1:18" hidden="1" x14ac:dyDescent="0.25">
      <c r="A29" s="12" t="s">
        <v>1058</v>
      </c>
      <c r="B29" s="19">
        <v>335638584917</v>
      </c>
      <c r="C29" s="12" t="s">
        <v>15980</v>
      </c>
      <c r="D29" s="12" t="s">
        <v>7899</v>
      </c>
      <c r="E29" s="6" t="s">
        <v>7900</v>
      </c>
      <c r="F29" s="5">
        <f>decoded__2[[#This Row],[FRT_DEC]]-B28</f>
        <v>12</v>
      </c>
      <c r="G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INFO]]))),G28)</f>
        <v>clid</v>
      </c>
    </row>
    <row r="30" spans="1:18" hidden="1" x14ac:dyDescent="0.25">
      <c r="A30" s="12" t="s">
        <v>1059</v>
      </c>
      <c r="B30" s="19">
        <v>335638584921</v>
      </c>
      <c r="C30" s="12" t="s">
        <v>15981</v>
      </c>
      <c r="D30" s="12" t="s">
        <v>7901</v>
      </c>
      <c r="E30" s="6" t="s">
        <v>7902</v>
      </c>
      <c r="F30" s="5">
        <f>decoded__2[[#This Row],[FRT_DEC]]-B29</f>
        <v>4</v>
      </c>
      <c r="G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INFO]]))),G29)</f>
        <v>clid</v>
      </c>
    </row>
    <row r="31" spans="1:18" hidden="1" x14ac:dyDescent="0.25">
      <c r="A31" s="12" t="s">
        <v>47</v>
      </c>
      <c r="B31" s="19">
        <v>335638584930</v>
      </c>
      <c r="C31" s="12" t="s">
        <v>15982</v>
      </c>
      <c r="D31" s="12" t="s">
        <v>7901</v>
      </c>
      <c r="E31" s="6" t="s">
        <v>7903</v>
      </c>
      <c r="F31" s="5">
        <f>decoded__2[[#This Row],[FRT_DEC]]-B30</f>
        <v>9</v>
      </c>
      <c r="G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INFO]]))),G30)</f>
        <v>clid</v>
      </c>
    </row>
    <row r="32" spans="1:18" hidden="1" x14ac:dyDescent="0.25">
      <c r="A32" s="12" t="s">
        <v>673</v>
      </c>
      <c r="B32" s="19">
        <v>335638584939</v>
      </c>
      <c r="C32" s="12" t="s">
        <v>15983</v>
      </c>
      <c r="D32" s="12" t="s">
        <v>7898</v>
      </c>
      <c r="E32" s="6" t="s">
        <v>7904</v>
      </c>
      <c r="F32" s="5">
        <f>decoded__2[[#This Row],[FRT_DEC]]-B31</f>
        <v>9</v>
      </c>
      <c r="G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INFO]]))),G31)</f>
        <v>clid</v>
      </c>
    </row>
    <row r="33" spans="1:7" hidden="1" x14ac:dyDescent="0.25">
      <c r="A33" s="12" t="s">
        <v>674</v>
      </c>
      <c r="B33" s="19">
        <v>335638584957</v>
      </c>
      <c r="C33" s="12" t="s">
        <v>15984</v>
      </c>
      <c r="D33" s="12" t="s">
        <v>7895</v>
      </c>
      <c r="E33" s="6" t="s">
        <v>15964</v>
      </c>
      <c r="F33" s="5">
        <f>decoded__2[[#This Row],[FRT_DEC]]-B32</f>
        <v>18</v>
      </c>
      <c r="G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INFO]]))),G32)</f>
        <v>clid</v>
      </c>
    </row>
    <row r="34" spans="1:7" hidden="1" x14ac:dyDescent="0.25">
      <c r="A34" s="12" t="s">
        <v>675</v>
      </c>
      <c r="B34" s="19">
        <v>335638584977</v>
      </c>
      <c r="C34" s="12" t="s">
        <v>15985</v>
      </c>
      <c r="D34" s="12" t="s">
        <v>7899</v>
      </c>
      <c r="E34" s="6" t="s">
        <v>7900</v>
      </c>
      <c r="F34" s="5">
        <f>decoded__2[[#This Row],[FRT_DEC]]-B33</f>
        <v>20</v>
      </c>
      <c r="G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INFO]]))),G33)</f>
        <v>clid</v>
      </c>
    </row>
    <row r="35" spans="1:7" hidden="1" x14ac:dyDescent="0.25">
      <c r="A35" s="12" t="s">
        <v>676</v>
      </c>
      <c r="B35" s="19">
        <v>335638584982</v>
      </c>
      <c r="C35" s="12" t="s">
        <v>15986</v>
      </c>
      <c r="D35" s="12" t="s">
        <v>7895</v>
      </c>
      <c r="E35" s="6" t="s">
        <v>15967</v>
      </c>
      <c r="F35" s="5">
        <f>decoded__2[[#This Row],[FRT_DEC]]-B34</f>
        <v>5</v>
      </c>
      <c r="G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INFO]]))),G34)</f>
        <v>clid</v>
      </c>
    </row>
    <row r="36" spans="1:7" hidden="1" x14ac:dyDescent="0.25">
      <c r="A36" s="12" t="s">
        <v>677</v>
      </c>
      <c r="B36" s="19">
        <v>335638585337</v>
      </c>
      <c r="C36" s="12" t="s">
        <v>15987</v>
      </c>
      <c r="D36" s="12" t="s">
        <v>7896</v>
      </c>
      <c r="E36" s="6" t="s">
        <v>7897</v>
      </c>
      <c r="F36" s="5">
        <f>decoded__2[[#This Row],[FRT_DEC]]-B35</f>
        <v>355</v>
      </c>
      <c r="G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INFO]]))),G35)</f>
        <v>clid</v>
      </c>
    </row>
    <row r="37" spans="1:7" hidden="1" x14ac:dyDescent="0.25">
      <c r="A37" s="12" t="s">
        <v>48</v>
      </c>
      <c r="B37" s="19">
        <v>335638585342</v>
      </c>
      <c r="C37" s="12" t="s">
        <v>15988</v>
      </c>
      <c r="D37" s="12" t="s">
        <v>7898</v>
      </c>
      <c r="E37" s="6" t="s">
        <v>15970</v>
      </c>
      <c r="F37" s="5">
        <f>decoded__2[[#This Row],[FRT_DEC]]-B36</f>
        <v>5</v>
      </c>
      <c r="G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INFO]]))),G36)</f>
        <v>clid</v>
      </c>
    </row>
    <row r="38" spans="1:7" hidden="1" x14ac:dyDescent="0.25">
      <c r="A38" s="12" t="s">
        <v>49</v>
      </c>
      <c r="B38" s="19">
        <v>335638585354</v>
      </c>
      <c r="C38" s="12" t="s">
        <v>15989</v>
      </c>
      <c r="D38" s="12" t="s">
        <v>7899</v>
      </c>
      <c r="E38" s="6" t="s">
        <v>7900</v>
      </c>
      <c r="F38" s="5">
        <f>decoded__2[[#This Row],[FRT_DEC]]-B37</f>
        <v>12</v>
      </c>
      <c r="G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INFO]]))),G37)</f>
        <v>clid</v>
      </c>
    </row>
    <row r="39" spans="1:7" hidden="1" x14ac:dyDescent="0.25">
      <c r="A39" s="12" t="s">
        <v>50</v>
      </c>
      <c r="B39" s="19">
        <v>335638585357</v>
      </c>
      <c r="C39" s="12" t="s">
        <v>15990</v>
      </c>
      <c r="D39" s="12" t="s">
        <v>7901</v>
      </c>
      <c r="E39" s="6" t="s">
        <v>7902</v>
      </c>
      <c r="F39" s="5">
        <f>decoded__2[[#This Row],[FRT_DEC]]-B38</f>
        <v>3</v>
      </c>
      <c r="G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INFO]]))),G38)</f>
        <v>clid</v>
      </c>
    </row>
    <row r="40" spans="1:7" hidden="1" x14ac:dyDescent="0.25">
      <c r="A40" s="12" t="s">
        <v>678</v>
      </c>
      <c r="B40" s="19">
        <v>335638585366</v>
      </c>
      <c r="C40" s="12" t="s">
        <v>15991</v>
      </c>
      <c r="D40" s="12" t="s">
        <v>7901</v>
      </c>
      <c r="E40" s="6" t="s">
        <v>7903</v>
      </c>
      <c r="F40" s="5">
        <f>decoded__2[[#This Row],[FRT_DEC]]-B39</f>
        <v>9</v>
      </c>
      <c r="G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INFO]]))),G39)</f>
        <v>clid</v>
      </c>
    </row>
    <row r="41" spans="1:7" hidden="1" x14ac:dyDescent="0.25">
      <c r="A41" s="12" t="s">
        <v>679</v>
      </c>
      <c r="B41" s="19">
        <v>335638585385</v>
      </c>
      <c r="C41" s="12" t="s">
        <v>15992</v>
      </c>
      <c r="D41" s="12" t="s">
        <v>7898</v>
      </c>
      <c r="E41" s="6" t="s">
        <v>15950</v>
      </c>
      <c r="F41" s="5">
        <f>decoded__2[[#This Row],[FRT_DEC]]-B40</f>
        <v>19</v>
      </c>
      <c r="G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INFO]]))),G40)</f>
        <v>clid</v>
      </c>
    </row>
    <row r="42" spans="1:7" hidden="1" x14ac:dyDescent="0.25">
      <c r="A42" s="12" t="s">
        <v>51</v>
      </c>
      <c r="B42" s="19">
        <v>335638585403</v>
      </c>
      <c r="C42" s="12" t="s">
        <v>15993</v>
      </c>
      <c r="D42" s="12" t="s">
        <v>7895</v>
      </c>
      <c r="E42" s="6" t="s">
        <v>15952</v>
      </c>
      <c r="F42" s="5">
        <f>decoded__2[[#This Row],[FRT_DEC]]-B41</f>
        <v>18</v>
      </c>
      <c r="G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INFO]]))),G41)</f>
        <v>clid</v>
      </c>
    </row>
    <row r="43" spans="1:7" hidden="1" x14ac:dyDescent="0.25">
      <c r="A43" s="12" t="s">
        <v>52</v>
      </c>
      <c r="B43" s="19">
        <v>335638585422</v>
      </c>
      <c r="C43" s="12" t="s">
        <v>15994</v>
      </c>
      <c r="D43" s="12" t="s">
        <v>7899</v>
      </c>
      <c r="E43" s="6" t="s">
        <v>7900</v>
      </c>
      <c r="F43" s="5">
        <f>decoded__2[[#This Row],[FRT_DEC]]-B42</f>
        <v>19</v>
      </c>
      <c r="G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INFO]]))),G42)</f>
        <v>clid</v>
      </c>
    </row>
    <row r="44" spans="1:7" hidden="1" x14ac:dyDescent="0.25">
      <c r="A44" s="12" t="s">
        <v>680</v>
      </c>
      <c r="B44" s="19">
        <v>335638585427</v>
      </c>
      <c r="C44" s="12" t="s">
        <v>15995</v>
      </c>
      <c r="D44" s="12" t="s">
        <v>7895</v>
      </c>
      <c r="E44" s="6" t="s">
        <v>15955</v>
      </c>
      <c r="F44" s="5">
        <f>decoded__2[[#This Row],[FRT_DEC]]-B43</f>
        <v>5</v>
      </c>
      <c r="G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INFO]]))),G43)</f>
        <v>clid</v>
      </c>
    </row>
    <row r="45" spans="1:7" hidden="1" x14ac:dyDescent="0.25">
      <c r="A45" s="12" t="s">
        <v>53</v>
      </c>
      <c r="B45" s="19">
        <v>335638585796</v>
      </c>
      <c r="C45" s="12" t="s">
        <v>15996</v>
      </c>
      <c r="D45" s="12" t="s">
        <v>7896</v>
      </c>
      <c r="E45" s="6" t="s">
        <v>7897</v>
      </c>
      <c r="F45" s="5">
        <f>decoded__2[[#This Row],[FRT_DEC]]-B44</f>
        <v>369</v>
      </c>
      <c r="G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INFO]]))),G44)</f>
        <v>clid</v>
      </c>
    </row>
    <row r="46" spans="1:7" hidden="1" x14ac:dyDescent="0.25">
      <c r="A46" s="12" t="s">
        <v>54</v>
      </c>
      <c r="B46" s="19">
        <v>335638585801</v>
      </c>
      <c r="C46" s="12" t="s">
        <v>15997</v>
      </c>
      <c r="D46" s="12" t="s">
        <v>7898</v>
      </c>
      <c r="E46" s="6" t="s">
        <v>15958</v>
      </c>
      <c r="F46" s="5">
        <f>decoded__2[[#This Row],[FRT_DEC]]-B45</f>
        <v>5</v>
      </c>
      <c r="G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INFO]]))),G45)</f>
        <v>clid</v>
      </c>
    </row>
    <row r="47" spans="1:7" hidden="1" x14ac:dyDescent="0.25">
      <c r="A47" s="12" t="s">
        <v>55</v>
      </c>
      <c r="B47" s="19">
        <v>335638585814</v>
      </c>
      <c r="C47" s="12" t="s">
        <v>15998</v>
      </c>
      <c r="D47" s="12" t="s">
        <v>7899</v>
      </c>
      <c r="E47" s="6" t="s">
        <v>7900</v>
      </c>
      <c r="F47" s="5">
        <f>decoded__2[[#This Row],[FRT_DEC]]-B46</f>
        <v>13</v>
      </c>
      <c r="G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INFO]]))),G46)</f>
        <v>clid</v>
      </c>
    </row>
    <row r="48" spans="1:7" hidden="1" x14ac:dyDescent="0.25">
      <c r="A48" s="12" t="s">
        <v>56</v>
      </c>
      <c r="B48" s="19">
        <v>335638585819</v>
      </c>
      <c r="C48" s="12" t="s">
        <v>15999</v>
      </c>
      <c r="D48" s="12" t="s">
        <v>7901</v>
      </c>
      <c r="E48" s="6" t="s">
        <v>7902</v>
      </c>
      <c r="F48" s="5">
        <f>decoded__2[[#This Row],[FRT_DEC]]-B47</f>
        <v>5</v>
      </c>
      <c r="G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INFO]]))),G47)</f>
        <v>clid</v>
      </c>
    </row>
    <row r="49" spans="1:7" hidden="1" x14ac:dyDescent="0.25">
      <c r="A49" s="12" t="s">
        <v>57</v>
      </c>
      <c r="B49" s="19">
        <v>335638585828</v>
      </c>
      <c r="C49" s="12" t="s">
        <v>16000</v>
      </c>
      <c r="D49" s="12" t="s">
        <v>7901</v>
      </c>
      <c r="E49" s="6" t="s">
        <v>7903</v>
      </c>
      <c r="F49" s="5">
        <f>decoded__2[[#This Row],[FRT_DEC]]-B48</f>
        <v>9</v>
      </c>
      <c r="G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INFO]]))),G48)</f>
        <v>clid</v>
      </c>
    </row>
    <row r="50" spans="1:7" hidden="1" x14ac:dyDescent="0.25">
      <c r="A50" s="12" t="s">
        <v>58</v>
      </c>
      <c r="B50" s="19">
        <v>335638585852</v>
      </c>
      <c r="C50" s="12" t="s">
        <v>16001</v>
      </c>
      <c r="D50" s="12" t="s">
        <v>7898</v>
      </c>
      <c r="E50" s="6" t="s">
        <v>7904</v>
      </c>
      <c r="F50" s="5">
        <f>decoded__2[[#This Row],[FRT_DEC]]-B49</f>
        <v>24</v>
      </c>
      <c r="G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INFO]]))),G49)</f>
        <v>clid</v>
      </c>
    </row>
    <row r="51" spans="1:7" hidden="1" x14ac:dyDescent="0.25">
      <c r="A51" s="12" t="s">
        <v>59</v>
      </c>
      <c r="B51" s="19">
        <v>335638585868</v>
      </c>
      <c r="C51" s="12" t="s">
        <v>16002</v>
      </c>
      <c r="D51" s="12" t="s">
        <v>7895</v>
      </c>
      <c r="E51" s="6" t="s">
        <v>15964</v>
      </c>
      <c r="F51" s="5">
        <f>decoded__2[[#This Row],[FRT_DEC]]-B50</f>
        <v>16</v>
      </c>
      <c r="G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INFO]]))),G50)</f>
        <v>clid</v>
      </c>
    </row>
    <row r="52" spans="1:7" hidden="1" x14ac:dyDescent="0.25">
      <c r="A52" s="12" t="s">
        <v>60</v>
      </c>
      <c r="B52" s="19">
        <v>335638585887</v>
      </c>
      <c r="C52" s="12" t="s">
        <v>16003</v>
      </c>
      <c r="D52" s="12" t="s">
        <v>7899</v>
      </c>
      <c r="E52" s="6" t="s">
        <v>7900</v>
      </c>
      <c r="F52" s="5">
        <f>decoded__2[[#This Row],[FRT_DEC]]-B51</f>
        <v>19</v>
      </c>
      <c r="G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INFO]]))),G51)</f>
        <v>clid</v>
      </c>
    </row>
    <row r="53" spans="1:7" hidden="1" x14ac:dyDescent="0.25">
      <c r="A53" s="12" t="s">
        <v>61</v>
      </c>
      <c r="B53" s="19">
        <v>335638585892</v>
      </c>
      <c r="C53" s="12" t="s">
        <v>16004</v>
      </c>
      <c r="D53" s="12" t="s">
        <v>7895</v>
      </c>
      <c r="E53" s="6" t="s">
        <v>15967</v>
      </c>
      <c r="F53" s="5">
        <f>decoded__2[[#This Row],[FRT_DEC]]-B52</f>
        <v>5</v>
      </c>
      <c r="G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INFO]]))),G52)</f>
        <v>clid</v>
      </c>
    </row>
    <row r="54" spans="1:7" hidden="1" x14ac:dyDescent="0.25">
      <c r="A54" s="12" t="s">
        <v>62</v>
      </c>
      <c r="B54" s="19">
        <v>335638586242</v>
      </c>
      <c r="C54" s="12" t="s">
        <v>16005</v>
      </c>
      <c r="D54" s="12" t="s">
        <v>7896</v>
      </c>
      <c r="E54" s="6" t="s">
        <v>7897</v>
      </c>
      <c r="F54" s="5">
        <f>decoded__2[[#This Row],[FRT_DEC]]-B53</f>
        <v>350</v>
      </c>
      <c r="G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INFO]]))),G53)</f>
        <v>clid</v>
      </c>
    </row>
    <row r="55" spans="1:7" hidden="1" x14ac:dyDescent="0.25">
      <c r="A55" s="12" t="s">
        <v>63</v>
      </c>
      <c r="B55" s="19">
        <v>335638586249</v>
      </c>
      <c r="C55" s="12" t="s">
        <v>16006</v>
      </c>
      <c r="D55" s="12" t="s">
        <v>7898</v>
      </c>
      <c r="E55" s="6" t="s">
        <v>15970</v>
      </c>
      <c r="F55" s="5">
        <f>decoded__2[[#This Row],[FRT_DEC]]-B54</f>
        <v>7</v>
      </c>
      <c r="G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INFO]]))),G54)</f>
        <v>clid</v>
      </c>
    </row>
    <row r="56" spans="1:7" hidden="1" x14ac:dyDescent="0.25">
      <c r="A56" s="12" t="s">
        <v>64</v>
      </c>
      <c r="B56" s="19">
        <v>335638586261</v>
      </c>
      <c r="C56" s="12" t="s">
        <v>16007</v>
      </c>
      <c r="D56" s="12" t="s">
        <v>7899</v>
      </c>
      <c r="E56" s="6" t="s">
        <v>7900</v>
      </c>
      <c r="F56" s="5">
        <f>decoded__2[[#This Row],[FRT_DEC]]-B55</f>
        <v>12</v>
      </c>
      <c r="G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INFO]]))),G55)</f>
        <v>clid</v>
      </c>
    </row>
    <row r="57" spans="1:7" hidden="1" x14ac:dyDescent="0.25">
      <c r="A57" s="12" t="s">
        <v>65</v>
      </c>
      <c r="B57" s="19">
        <v>335638586265</v>
      </c>
      <c r="C57" s="12" t="s">
        <v>16008</v>
      </c>
      <c r="D57" s="12" t="s">
        <v>7901</v>
      </c>
      <c r="E57" s="6" t="s">
        <v>7902</v>
      </c>
      <c r="F57" s="5">
        <f>decoded__2[[#This Row],[FRT_DEC]]-B56</f>
        <v>4</v>
      </c>
      <c r="G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INFO]]))),G56)</f>
        <v>clid</v>
      </c>
    </row>
    <row r="58" spans="1:7" hidden="1" x14ac:dyDescent="0.25">
      <c r="A58" s="12" t="s">
        <v>66</v>
      </c>
      <c r="B58" s="19">
        <v>335638586273</v>
      </c>
      <c r="C58" s="12" t="s">
        <v>16009</v>
      </c>
      <c r="D58" s="12" t="s">
        <v>7901</v>
      </c>
      <c r="E58" s="6" t="s">
        <v>7903</v>
      </c>
      <c r="F58" s="5">
        <f>decoded__2[[#This Row],[FRT_DEC]]-B57</f>
        <v>8</v>
      </c>
      <c r="G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INFO]]))),G57)</f>
        <v>clid</v>
      </c>
    </row>
    <row r="59" spans="1:7" hidden="1" x14ac:dyDescent="0.25">
      <c r="A59" s="12" t="s">
        <v>1065</v>
      </c>
      <c r="B59" s="19">
        <v>335638586287</v>
      </c>
      <c r="C59" s="12" t="s">
        <v>16010</v>
      </c>
      <c r="D59" s="12" t="s">
        <v>7898</v>
      </c>
      <c r="E59" s="6" t="s">
        <v>15950</v>
      </c>
      <c r="F59" s="5">
        <f>decoded__2[[#This Row],[FRT_DEC]]-B58</f>
        <v>14</v>
      </c>
      <c r="G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INFO]]))),G58)</f>
        <v>clid</v>
      </c>
    </row>
    <row r="60" spans="1:7" hidden="1" x14ac:dyDescent="0.25">
      <c r="A60" s="12" t="s">
        <v>67</v>
      </c>
      <c r="B60" s="19">
        <v>335638586305</v>
      </c>
      <c r="C60" s="12" t="s">
        <v>16011</v>
      </c>
      <c r="D60" s="12" t="s">
        <v>7895</v>
      </c>
      <c r="E60" s="6" t="s">
        <v>15952</v>
      </c>
      <c r="F60" s="5">
        <f>decoded__2[[#This Row],[FRT_DEC]]-B59</f>
        <v>18</v>
      </c>
      <c r="G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INFO]]))),G59)</f>
        <v>clid</v>
      </c>
    </row>
    <row r="61" spans="1:7" hidden="1" x14ac:dyDescent="0.25">
      <c r="A61" s="12" t="s">
        <v>68</v>
      </c>
      <c r="B61" s="19">
        <v>335638586324</v>
      </c>
      <c r="C61" s="12" t="s">
        <v>16012</v>
      </c>
      <c r="D61" s="12" t="s">
        <v>7899</v>
      </c>
      <c r="E61" s="6" t="s">
        <v>7900</v>
      </c>
      <c r="F61" s="5">
        <f>decoded__2[[#This Row],[FRT_DEC]]-B60</f>
        <v>19</v>
      </c>
      <c r="G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INFO]]))),G60)</f>
        <v>clid</v>
      </c>
    </row>
    <row r="62" spans="1:7" hidden="1" x14ac:dyDescent="0.25">
      <c r="A62" s="12" t="s">
        <v>69</v>
      </c>
      <c r="B62" s="19">
        <v>335638586330</v>
      </c>
      <c r="C62" s="12" t="s">
        <v>16013</v>
      </c>
      <c r="D62" s="12" t="s">
        <v>7895</v>
      </c>
      <c r="E62" s="6" t="s">
        <v>15955</v>
      </c>
      <c r="F62" s="5">
        <f>decoded__2[[#This Row],[FRT_DEC]]-B61</f>
        <v>6</v>
      </c>
      <c r="G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INFO]]))),G61)</f>
        <v>clid</v>
      </c>
    </row>
    <row r="63" spans="1:7" hidden="1" x14ac:dyDescent="0.25">
      <c r="A63" s="12" t="s">
        <v>1066</v>
      </c>
      <c r="B63" s="19">
        <v>335638586724</v>
      </c>
      <c r="C63" s="12" t="s">
        <v>16014</v>
      </c>
      <c r="D63" s="12" t="s">
        <v>7896</v>
      </c>
      <c r="E63" s="6" t="s">
        <v>7897</v>
      </c>
      <c r="F63" s="5">
        <f>decoded__2[[#This Row],[FRT_DEC]]-B62</f>
        <v>394</v>
      </c>
      <c r="G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INFO]]))),G62)</f>
        <v>clid</v>
      </c>
    </row>
    <row r="64" spans="1:7" hidden="1" x14ac:dyDescent="0.25">
      <c r="A64" s="12" t="s">
        <v>1067</v>
      </c>
      <c r="B64" s="19">
        <v>335638586729</v>
      </c>
      <c r="C64" s="12" t="s">
        <v>16015</v>
      </c>
      <c r="D64" s="12" t="s">
        <v>7898</v>
      </c>
      <c r="E64" s="6" t="s">
        <v>15958</v>
      </c>
      <c r="F64" s="5">
        <f>decoded__2[[#This Row],[FRT_DEC]]-B63</f>
        <v>5</v>
      </c>
      <c r="G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INFO]]))),G63)</f>
        <v>clid</v>
      </c>
    </row>
    <row r="65" spans="1:7" hidden="1" x14ac:dyDescent="0.25">
      <c r="A65" s="12" t="s">
        <v>1068</v>
      </c>
      <c r="B65" s="19">
        <v>335638586742</v>
      </c>
      <c r="C65" s="12" t="s">
        <v>16016</v>
      </c>
      <c r="D65" s="12" t="s">
        <v>7899</v>
      </c>
      <c r="E65" s="6" t="s">
        <v>7900</v>
      </c>
      <c r="F65" s="5">
        <f>decoded__2[[#This Row],[FRT_DEC]]-B64</f>
        <v>13</v>
      </c>
      <c r="G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INFO]]))),G64)</f>
        <v>clid</v>
      </c>
    </row>
    <row r="66" spans="1:7" hidden="1" x14ac:dyDescent="0.25">
      <c r="A66" s="12" t="s">
        <v>773</v>
      </c>
      <c r="B66" s="19">
        <v>335638586746</v>
      </c>
      <c r="C66" s="12" t="s">
        <v>16017</v>
      </c>
      <c r="D66" s="12" t="s">
        <v>7901</v>
      </c>
      <c r="E66" s="6" t="s">
        <v>7902</v>
      </c>
      <c r="F66" s="5">
        <f>decoded__2[[#This Row],[FRT_DEC]]-B65</f>
        <v>4</v>
      </c>
      <c r="G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INFO]]))),G65)</f>
        <v>clid</v>
      </c>
    </row>
    <row r="67" spans="1:7" hidden="1" x14ac:dyDescent="0.25">
      <c r="A67" s="12" t="s">
        <v>1069</v>
      </c>
      <c r="B67" s="19">
        <v>335638586755</v>
      </c>
      <c r="C67" s="12" t="s">
        <v>16018</v>
      </c>
      <c r="D67" s="12" t="s">
        <v>7901</v>
      </c>
      <c r="E67" s="6" t="s">
        <v>7903</v>
      </c>
      <c r="F67" s="5">
        <f>decoded__2[[#This Row],[FRT_DEC]]-B66</f>
        <v>9</v>
      </c>
      <c r="G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INFO]]))),G66)</f>
        <v>clid</v>
      </c>
    </row>
    <row r="68" spans="1:7" hidden="1" x14ac:dyDescent="0.25">
      <c r="A68" s="12" t="s">
        <v>1070</v>
      </c>
      <c r="B68" s="19">
        <v>335638586763</v>
      </c>
      <c r="C68" s="12" t="s">
        <v>16019</v>
      </c>
      <c r="D68" s="12" t="s">
        <v>7898</v>
      </c>
      <c r="E68" s="6" t="s">
        <v>7904</v>
      </c>
      <c r="F68" s="5">
        <f>decoded__2[[#This Row],[FRT_DEC]]-B67</f>
        <v>8</v>
      </c>
      <c r="G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INFO]]))),G67)</f>
        <v>clid</v>
      </c>
    </row>
    <row r="69" spans="1:7" hidden="1" x14ac:dyDescent="0.25">
      <c r="A69" s="12" t="s">
        <v>70</v>
      </c>
      <c r="B69" s="19">
        <v>335638586783</v>
      </c>
      <c r="C69" s="12" t="s">
        <v>16020</v>
      </c>
      <c r="D69" s="12" t="s">
        <v>7895</v>
      </c>
      <c r="E69" s="6" t="s">
        <v>15964</v>
      </c>
      <c r="F69" s="5">
        <f>decoded__2[[#This Row],[FRT_DEC]]-B68</f>
        <v>20</v>
      </c>
      <c r="G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INFO]]))),G68)</f>
        <v>clid</v>
      </c>
    </row>
    <row r="70" spans="1:7" hidden="1" x14ac:dyDescent="0.25">
      <c r="A70" s="12" t="s">
        <v>71</v>
      </c>
      <c r="B70" s="19">
        <v>335638586801</v>
      </c>
      <c r="C70" s="12" t="s">
        <v>16021</v>
      </c>
      <c r="D70" s="12" t="s">
        <v>7899</v>
      </c>
      <c r="E70" s="6" t="s">
        <v>7900</v>
      </c>
      <c r="F70" s="5">
        <f>decoded__2[[#This Row],[FRT_DEC]]-B69</f>
        <v>18</v>
      </c>
      <c r="G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INFO]]))),G69)</f>
        <v>clid</v>
      </c>
    </row>
    <row r="71" spans="1:7" hidden="1" x14ac:dyDescent="0.25">
      <c r="A71" s="12" t="s">
        <v>73</v>
      </c>
      <c r="B71" s="19">
        <v>335638586807</v>
      </c>
      <c r="C71" s="12" t="s">
        <v>16022</v>
      </c>
      <c r="D71" s="12" t="s">
        <v>7895</v>
      </c>
      <c r="E71" s="6" t="s">
        <v>15967</v>
      </c>
      <c r="F71" s="5">
        <f>decoded__2[[#This Row],[FRT_DEC]]-B70</f>
        <v>6</v>
      </c>
      <c r="G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INFO]]))),G70)</f>
        <v>clid</v>
      </c>
    </row>
    <row r="72" spans="1:7" hidden="1" x14ac:dyDescent="0.25">
      <c r="A72" s="12" t="s">
        <v>1060</v>
      </c>
      <c r="B72" s="19">
        <v>335638587173</v>
      </c>
      <c r="C72" s="12" t="s">
        <v>16023</v>
      </c>
      <c r="D72" s="12" t="s">
        <v>7896</v>
      </c>
      <c r="E72" s="6" t="s">
        <v>7897</v>
      </c>
      <c r="F72" s="5">
        <f>decoded__2[[#This Row],[FRT_DEC]]-B71</f>
        <v>366</v>
      </c>
      <c r="G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INFO]]))),G71)</f>
        <v>clid</v>
      </c>
    </row>
    <row r="73" spans="1:7" hidden="1" x14ac:dyDescent="0.25">
      <c r="A73" s="12" t="s">
        <v>1071</v>
      </c>
      <c r="B73" s="19">
        <v>335638587178</v>
      </c>
      <c r="C73" s="12" t="s">
        <v>16024</v>
      </c>
      <c r="D73" s="12" t="s">
        <v>7898</v>
      </c>
      <c r="E73" s="6" t="s">
        <v>15970</v>
      </c>
      <c r="F73" s="5">
        <f>decoded__2[[#This Row],[FRT_DEC]]-B72</f>
        <v>5</v>
      </c>
      <c r="G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INFO]]))),G72)</f>
        <v>clid</v>
      </c>
    </row>
    <row r="74" spans="1:7" hidden="1" x14ac:dyDescent="0.25">
      <c r="A74" s="12" t="s">
        <v>74</v>
      </c>
      <c r="B74" s="19">
        <v>335638587190</v>
      </c>
      <c r="C74" s="12" t="s">
        <v>16025</v>
      </c>
      <c r="D74" s="12" t="s">
        <v>7899</v>
      </c>
      <c r="E74" s="6" t="s">
        <v>7900</v>
      </c>
      <c r="F74" s="5">
        <f>decoded__2[[#This Row],[FRT_DEC]]-B73</f>
        <v>12</v>
      </c>
      <c r="G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INFO]]))),G73)</f>
        <v>clid</v>
      </c>
    </row>
    <row r="75" spans="1:7" hidden="1" x14ac:dyDescent="0.25">
      <c r="A75" s="12" t="s">
        <v>75</v>
      </c>
      <c r="B75" s="19">
        <v>335638587194</v>
      </c>
      <c r="C75" s="12" t="s">
        <v>16026</v>
      </c>
      <c r="D75" s="12" t="s">
        <v>7901</v>
      </c>
      <c r="E75" s="6" t="s">
        <v>7902</v>
      </c>
      <c r="F75" s="5">
        <f>decoded__2[[#This Row],[FRT_DEC]]-B74</f>
        <v>4</v>
      </c>
      <c r="G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INFO]]))),G74)</f>
        <v>clid</v>
      </c>
    </row>
    <row r="76" spans="1:7" hidden="1" x14ac:dyDescent="0.25">
      <c r="A76" s="12" t="s">
        <v>1072</v>
      </c>
      <c r="B76" s="19">
        <v>335638587204</v>
      </c>
      <c r="C76" s="12" t="s">
        <v>16027</v>
      </c>
      <c r="D76" s="12" t="s">
        <v>7901</v>
      </c>
      <c r="E76" s="6" t="s">
        <v>7903</v>
      </c>
      <c r="F76" s="5">
        <f>decoded__2[[#This Row],[FRT_DEC]]-B75</f>
        <v>10</v>
      </c>
      <c r="G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INFO]]))),G75)</f>
        <v>clid</v>
      </c>
    </row>
    <row r="77" spans="1:7" hidden="1" x14ac:dyDescent="0.25">
      <c r="A77" s="12" t="s">
        <v>76</v>
      </c>
      <c r="B77" s="19">
        <v>335638587220</v>
      </c>
      <c r="C77" s="12" t="s">
        <v>16028</v>
      </c>
      <c r="D77" s="12" t="s">
        <v>7898</v>
      </c>
      <c r="E77" s="6" t="s">
        <v>15950</v>
      </c>
      <c r="F77" s="5">
        <f>decoded__2[[#This Row],[FRT_DEC]]-B76</f>
        <v>16</v>
      </c>
      <c r="G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INFO]]))),G76)</f>
        <v>clid</v>
      </c>
    </row>
    <row r="78" spans="1:7" hidden="1" x14ac:dyDescent="0.25">
      <c r="A78" s="12" t="s">
        <v>77</v>
      </c>
      <c r="B78" s="19">
        <v>335638587239</v>
      </c>
      <c r="C78" s="12" t="s">
        <v>16029</v>
      </c>
      <c r="D78" s="12" t="s">
        <v>7895</v>
      </c>
      <c r="E78" s="6" t="s">
        <v>15952</v>
      </c>
      <c r="F78" s="5">
        <f>decoded__2[[#This Row],[FRT_DEC]]-B77</f>
        <v>19</v>
      </c>
      <c r="G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INFO]]))),G77)</f>
        <v>clid</v>
      </c>
    </row>
    <row r="79" spans="1:7" hidden="1" x14ac:dyDescent="0.25">
      <c r="A79" s="12" t="s">
        <v>78</v>
      </c>
      <c r="B79" s="19">
        <v>335638587258</v>
      </c>
      <c r="C79" s="12" t="s">
        <v>16030</v>
      </c>
      <c r="D79" s="12" t="s">
        <v>7899</v>
      </c>
      <c r="E79" s="6" t="s">
        <v>7900</v>
      </c>
      <c r="F79" s="5">
        <f>decoded__2[[#This Row],[FRT_DEC]]-B78</f>
        <v>19</v>
      </c>
      <c r="G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INFO]]))),G78)</f>
        <v>clid</v>
      </c>
    </row>
    <row r="80" spans="1:7" hidden="1" x14ac:dyDescent="0.25">
      <c r="A80" s="12" t="s">
        <v>79</v>
      </c>
      <c r="B80" s="19">
        <v>335638587263</v>
      </c>
      <c r="C80" s="12" t="s">
        <v>16031</v>
      </c>
      <c r="D80" s="12" t="s">
        <v>7895</v>
      </c>
      <c r="E80" s="6" t="s">
        <v>15955</v>
      </c>
      <c r="F80" s="5">
        <f>decoded__2[[#This Row],[FRT_DEC]]-B79</f>
        <v>5</v>
      </c>
      <c r="G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INFO]]))),G79)</f>
        <v>clid</v>
      </c>
    </row>
    <row r="81" spans="1:7" hidden="1" x14ac:dyDescent="0.25">
      <c r="A81" s="12" t="s">
        <v>80</v>
      </c>
      <c r="B81" s="19">
        <v>335638587641</v>
      </c>
      <c r="C81" s="12" t="s">
        <v>16032</v>
      </c>
      <c r="D81" s="12" t="s">
        <v>7896</v>
      </c>
      <c r="E81" s="6" t="s">
        <v>7897</v>
      </c>
      <c r="F81" s="5">
        <f>decoded__2[[#This Row],[FRT_DEC]]-B80</f>
        <v>378</v>
      </c>
      <c r="G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INFO]]))),G80)</f>
        <v>clid</v>
      </c>
    </row>
    <row r="82" spans="1:7" hidden="1" x14ac:dyDescent="0.25">
      <c r="A82" s="12" t="s">
        <v>81</v>
      </c>
      <c r="B82" s="19">
        <v>335638587646</v>
      </c>
      <c r="C82" s="12" t="s">
        <v>16033</v>
      </c>
      <c r="D82" s="12" t="s">
        <v>7898</v>
      </c>
      <c r="E82" s="6" t="s">
        <v>15958</v>
      </c>
      <c r="F82" s="5">
        <f>decoded__2[[#This Row],[FRT_DEC]]-B81</f>
        <v>5</v>
      </c>
      <c r="G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INFO]]))),G81)</f>
        <v>clid</v>
      </c>
    </row>
    <row r="83" spans="1:7" hidden="1" x14ac:dyDescent="0.25">
      <c r="A83" s="12" t="s">
        <v>1125</v>
      </c>
      <c r="B83" s="19">
        <v>335638587659</v>
      </c>
      <c r="C83" s="12" t="s">
        <v>16034</v>
      </c>
      <c r="D83" s="12" t="s">
        <v>7899</v>
      </c>
      <c r="E83" s="6" t="s">
        <v>7900</v>
      </c>
      <c r="F83" s="5">
        <f>decoded__2[[#This Row],[FRT_DEC]]-B82</f>
        <v>13</v>
      </c>
      <c r="G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INFO]]))),G82)</f>
        <v>clid</v>
      </c>
    </row>
    <row r="84" spans="1:7" hidden="1" x14ac:dyDescent="0.25">
      <c r="A84" s="12" t="s">
        <v>82</v>
      </c>
      <c r="B84" s="19">
        <v>335638587663</v>
      </c>
      <c r="C84" s="12" t="s">
        <v>16035</v>
      </c>
      <c r="D84" s="12" t="s">
        <v>7901</v>
      </c>
      <c r="E84" s="6" t="s">
        <v>7902</v>
      </c>
      <c r="F84" s="5">
        <f>decoded__2[[#This Row],[FRT_DEC]]-B83</f>
        <v>4</v>
      </c>
      <c r="G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INFO]]))),G83)</f>
        <v>clid</v>
      </c>
    </row>
    <row r="85" spans="1:7" hidden="1" x14ac:dyDescent="0.25">
      <c r="A85" s="12" t="s">
        <v>83</v>
      </c>
      <c r="B85" s="19">
        <v>335638587673</v>
      </c>
      <c r="C85" s="12" t="s">
        <v>16036</v>
      </c>
      <c r="D85" s="12" t="s">
        <v>7901</v>
      </c>
      <c r="E85" s="6" t="s">
        <v>7903</v>
      </c>
      <c r="F85" s="5">
        <f>decoded__2[[#This Row],[FRT_DEC]]-B84</f>
        <v>10</v>
      </c>
      <c r="G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INFO]]))),G84)</f>
        <v>clid</v>
      </c>
    </row>
    <row r="86" spans="1:7" hidden="1" x14ac:dyDescent="0.25">
      <c r="A86" s="12" t="s">
        <v>1126</v>
      </c>
      <c r="B86" s="19">
        <v>335638587681</v>
      </c>
      <c r="C86" s="12" t="s">
        <v>16037</v>
      </c>
      <c r="D86" s="12" t="s">
        <v>7898</v>
      </c>
      <c r="E86" s="6" t="s">
        <v>7904</v>
      </c>
      <c r="F86" s="5">
        <f>decoded__2[[#This Row],[FRT_DEC]]-B85</f>
        <v>8</v>
      </c>
      <c r="G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INFO]]))),G85)</f>
        <v>clid</v>
      </c>
    </row>
    <row r="87" spans="1:7" hidden="1" x14ac:dyDescent="0.25">
      <c r="A87" s="12" t="s">
        <v>681</v>
      </c>
      <c r="B87" s="19">
        <v>335638587698</v>
      </c>
      <c r="C87" s="12" t="s">
        <v>16038</v>
      </c>
      <c r="D87" s="12" t="s">
        <v>7895</v>
      </c>
      <c r="E87" s="6" t="s">
        <v>15964</v>
      </c>
      <c r="F87" s="5">
        <f>decoded__2[[#This Row],[FRT_DEC]]-B86</f>
        <v>17</v>
      </c>
      <c r="G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INFO]]))),G86)</f>
        <v>clid</v>
      </c>
    </row>
    <row r="88" spans="1:7" hidden="1" x14ac:dyDescent="0.25">
      <c r="A88" s="12" t="s">
        <v>682</v>
      </c>
      <c r="B88" s="19">
        <v>335638587718</v>
      </c>
      <c r="C88" s="12" t="s">
        <v>16039</v>
      </c>
      <c r="D88" s="12" t="s">
        <v>7899</v>
      </c>
      <c r="E88" s="6" t="s">
        <v>7900</v>
      </c>
      <c r="F88" s="5">
        <f>decoded__2[[#This Row],[FRT_DEC]]-B87</f>
        <v>20</v>
      </c>
      <c r="G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INFO]]))),G87)</f>
        <v>clid</v>
      </c>
    </row>
    <row r="89" spans="1:7" hidden="1" x14ac:dyDescent="0.25">
      <c r="A89" s="12" t="s">
        <v>86</v>
      </c>
      <c r="B89" s="19">
        <v>335638587723</v>
      </c>
      <c r="C89" s="12" t="s">
        <v>16040</v>
      </c>
      <c r="D89" s="12" t="s">
        <v>7895</v>
      </c>
      <c r="E89" s="6" t="s">
        <v>15967</v>
      </c>
      <c r="F89" s="5">
        <f>decoded__2[[#This Row],[FRT_DEC]]-B88</f>
        <v>5</v>
      </c>
      <c r="G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INFO]]))),G88)</f>
        <v>clid</v>
      </c>
    </row>
    <row r="90" spans="1:7" hidden="1" x14ac:dyDescent="0.25">
      <c r="A90" s="12" t="s">
        <v>1053</v>
      </c>
      <c r="B90" s="19">
        <v>335638588081</v>
      </c>
      <c r="C90" s="12" t="s">
        <v>16041</v>
      </c>
      <c r="D90" s="12" t="s">
        <v>7896</v>
      </c>
      <c r="E90" s="6" t="s">
        <v>7897</v>
      </c>
      <c r="F90" s="5">
        <f>decoded__2[[#This Row],[FRT_DEC]]-B89</f>
        <v>358</v>
      </c>
      <c r="G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INFO]]))),G89)</f>
        <v>clid</v>
      </c>
    </row>
    <row r="91" spans="1:7" hidden="1" x14ac:dyDescent="0.25">
      <c r="A91" s="12" t="s">
        <v>683</v>
      </c>
      <c r="B91" s="19">
        <v>335638588086</v>
      </c>
      <c r="C91" s="12" t="s">
        <v>16042</v>
      </c>
      <c r="D91" s="12" t="s">
        <v>7898</v>
      </c>
      <c r="E91" s="6" t="s">
        <v>15970</v>
      </c>
      <c r="F91" s="5">
        <f>decoded__2[[#This Row],[FRT_DEC]]-B90</f>
        <v>5</v>
      </c>
      <c r="G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INFO]]))),G90)</f>
        <v>clid</v>
      </c>
    </row>
    <row r="92" spans="1:7" hidden="1" x14ac:dyDescent="0.25">
      <c r="A92" s="12" t="s">
        <v>1141</v>
      </c>
      <c r="B92" s="19">
        <v>335638588098</v>
      </c>
      <c r="C92" s="12" t="s">
        <v>16043</v>
      </c>
      <c r="D92" s="12" t="s">
        <v>7899</v>
      </c>
      <c r="E92" s="6" t="s">
        <v>7900</v>
      </c>
      <c r="F92" s="5">
        <f>decoded__2[[#This Row],[FRT_DEC]]-B91</f>
        <v>12</v>
      </c>
      <c r="G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INFO]]))),G91)</f>
        <v>clid</v>
      </c>
    </row>
    <row r="93" spans="1:7" hidden="1" x14ac:dyDescent="0.25">
      <c r="A93" s="12" t="s">
        <v>684</v>
      </c>
      <c r="B93" s="19">
        <v>335638588102</v>
      </c>
      <c r="C93" s="12" t="s">
        <v>16044</v>
      </c>
      <c r="D93" s="12" t="s">
        <v>7901</v>
      </c>
      <c r="E93" s="6" t="s">
        <v>7902</v>
      </c>
      <c r="F93" s="5">
        <f>decoded__2[[#This Row],[FRT_DEC]]-B92</f>
        <v>4</v>
      </c>
      <c r="G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INFO]]))),G92)</f>
        <v>clid</v>
      </c>
    </row>
    <row r="94" spans="1:7" hidden="1" x14ac:dyDescent="0.25">
      <c r="A94" s="12" t="s">
        <v>685</v>
      </c>
      <c r="B94" s="19">
        <v>335638588111</v>
      </c>
      <c r="C94" s="12" t="s">
        <v>16045</v>
      </c>
      <c r="D94" s="12" t="s">
        <v>7901</v>
      </c>
      <c r="E94" s="6" t="s">
        <v>7903</v>
      </c>
      <c r="F94" s="5">
        <f>decoded__2[[#This Row],[FRT_DEC]]-B93</f>
        <v>9</v>
      </c>
      <c r="G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INFO]]))),G93)</f>
        <v>clid</v>
      </c>
    </row>
    <row r="95" spans="1:7" hidden="1" x14ac:dyDescent="0.25">
      <c r="A95" s="12" t="s">
        <v>686</v>
      </c>
      <c r="B95" s="19">
        <v>335638588127</v>
      </c>
      <c r="C95" s="12" t="s">
        <v>16046</v>
      </c>
      <c r="D95" s="12" t="s">
        <v>7898</v>
      </c>
      <c r="E95" s="6" t="s">
        <v>15950</v>
      </c>
      <c r="F95" s="5">
        <f>decoded__2[[#This Row],[FRT_DEC]]-B94</f>
        <v>16</v>
      </c>
      <c r="G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INFO]]))),G94)</f>
        <v>clid</v>
      </c>
    </row>
    <row r="96" spans="1:7" hidden="1" x14ac:dyDescent="0.25">
      <c r="A96" s="12" t="s">
        <v>687</v>
      </c>
      <c r="B96" s="19">
        <v>335638588159</v>
      </c>
      <c r="C96" s="12" t="s">
        <v>16047</v>
      </c>
      <c r="D96" s="12" t="s">
        <v>7895</v>
      </c>
      <c r="E96" s="6" t="s">
        <v>15952</v>
      </c>
      <c r="F96" s="5">
        <f>decoded__2[[#This Row],[FRT_DEC]]-B95</f>
        <v>32</v>
      </c>
      <c r="G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INFO]]))),G95)</f>
        <v>clid</v>
      </c>
    </row>
    <row r="97" spans="1:7" hidden="1" x14ac:dyDescent="0.25">
      <c r="A97" s="12" t="s">
        <v>88</v>
      </c>
      <c r="B97" s="19">
        <v>335638588180</v>
      </c>
      <c r="C97" s="12" t="s">
        <v>16048</v>
      </c>
      <c r="D97" s="12" t="s">
        <v>7899</v>
      </c>
      <c r="E97" s="6" t="s">
        <v>7900</v>
      </c>
      <c r="F97" s="5">
        <f>decoded__2[[#This Row],[FRT_DEC]]-B96</f>
        <v>21</v>
      </c>
      <c r="G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INFO]]))),G96)</f>
        <v>clid</v>
      </c>
    </row>
    <row r="98" spans="1:7" hidden="1" x14ac:dyDescent="0.25">
      <c r="A98" s="12" t="s">
        <v>89</v>
      </c>
      <c r="B98" s="19">
        <v>335638588185</v>
      </c>
      <c r="C98" s="12" t="s">
        <v>16049</v>
      </c>
      <c r="D98" s="12" t="s">
        <v>7895</v>
      </c>
      <c r="E98" s="6" t="s">
        <v>15955</v>
      </c>
      <c r="F98" s="5">
        <f>decoded__2[[#This Row],[FRT_DEC]]-B97</f>
        <v>5</v>
      </c>
      <c r="G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INFO]]))),G97)</f>
        <v>clid</v>
      </c>
    </row>
    <row r="99" spans="1:7" hidden="1" x14ac:dyDescent="0.25">
      <c r="A99" s="12" t="s">
        <v>90</v>
      </c>
      <c r="B99" s="19">
        <v>335638588550</v>
      </c>
      <c r="C99" s="12" t="s">
        <v>16050</v>
      </c>
      <c r="D99" s="12" t="s">
        <v>7896</v>
      </c>
      <c r="E99" s="6" t="s">
        <v>7897</v>
      </c>
      <c r="F99" s="5">
        <f>decoded__2[[#This Row],[FRT_DEC]]-B98</f>
        <v>365</v>
      </c>
      <c r="G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INFO]]))),G98)</f>
        <v>clid</v>
      </c>
    </row>
    <row r="100" spans="1:7" hidden="1" x14ac:dyDescent="0.25">
      <c r="A100" s="12" t="s">
        <v>688</v>
      </c>
      <c r="B100" s="19">
        <v>335638588555</v>
      </c>
      <c r="C100" s="12" t="s">
        <v>16051</v>
      </c>
      <c r="D100" s="12" t="s">
        <v>7898</v>
      </c>
      <c r="E100" s="6" t="s">
        <v>15958</v>
      </c>
      <c r="F100" s="5">
        <f>decoded__2[[#This Row],[FRT_DEC]]-B99</f>
        <v>5</v>
      </c>
      <c r="G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INFO]]))),G99)</f>
        <v>clid</v>
      </c>
    </row>
    <row r="101" spans="1:7" hidden="1" x14ac:dyDescent="0.25">
      <c r="A101" s="12" t="s">
        <v>689</v>
      </c>
      <c r="B101" s="19">
        <v>335638588569</v>
      </c>
      <c r="C101" s="12" t="s">
        <v>16052</v>
      </c>
      <c r="D101" s="12" t="s">
        <v>7899</v>
      </c>
      <c r="E101" s="6" t="s">
        <v>7900</v>
      </c>
      <c r="F101" s="5">
        <f>decoded__2[[#This Row],[FRT_DEC]]-B100</f>
        <v>14</v>
      </c>
      <c r="G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INFO]]))),G100)</f>
        <v>clid</v>
      </c>
    </row>
    <row r="102" spans="1:7" hidden="1" x14ac:dyDescent="0.25">
      <c r="A102" s="12" t="s">
        <v>578</v>
      </c>
      <c r="B102" s="19">
        <v>335638588572</v>
      </c>
      <c r="C102" s="12" t="s">
        <v>16053</v>
      </c>
      <c r="D102" s="12" t="s">
        <v>7901</v>
      </c>
      <c r="E102" s="6" t="s">
        <v>7902</v>
      </c>
      <c r="F102" s="5">
        <f>decoded__2[[#This Row],[FRT_DEC]]-B101</f>
        <v>3</v>
      </c>
      <c r="G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INFO]]))),G101)</f>
        <v>clid</v>
      </c>
    </row>
    <row r="103" spans="1:7" hidden="1" x14ac:dyDescent="0.25">
      <c r="A103" s="12" t="s">
        <v>91</v>
      </c>
      <c r="B103" s="19">
        <v>335638588581</v>
      </c>
      <c r="C103" s="12" t="s">
        <v>16054</v>
      </c>
      <c r="D103" s="12" t="s">
        <v>7901</v>
      </c>
      <c r="E103" s="6" t="s">
        <v>7903</v>
      </c>
      <c r="F103" s="5">
        <f>decoded__2[[#This Row],[FRT_DEC]]-B102</f>
        <v>9</v>
      </c>
      <c r="G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INFO]]))),G102)</f>
        <v>clid</v>
      </c>
    </row>
    <row r="104" spans="1:7" hidden="1" x14ac:dyDescent="0.25">
      <c r="A104" s="12" t="s">
        <v>690</v>
      </c>
      <c r="B104" s="19">
        <v>335638588591</v>
      </c>
      <c r="C104" s="12" t="s">
        <v>16055</v>
      </c>
      <c r="D104" s="12" t="s">
        <v>7898</v>
      </c>
      <c r="E104" s="6" t="s">
        <v>7904</v>
      </c>
      <c r="F104" s="5">
        <f>decoded__2[[#This Row],[FRT_DEC]]-B103</f>
        <v>10</v>
      </c>
      <c r="G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INFO]]))),G103)</f>
        <v>clid</v>
      </c>
    </row>
    <row r="105" spans="1:7" hidden="1" x14ac:dyDescent="0.25">
      <c r="A105" s="12" t="s">
        <v>92</v>
      </c>
      <c r="B105" s="19">
        <v>335638588609</v>
      </c>
      <c r="C105" s="12" t="s">
        <v>16056</v>
      </c>
      <c r="D105" s="12" t="s">
        <v>7895</v>
      </c>
      <c r="E105" s="6" t="s">
        <v>15964</v>
      </c>
      <c r="F105" s="5">
        <f>decoded__2[[#This Row],[FRT_DEC]]-B104</f>
        <v>18</v>
      </c>
      <c r="G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INFO]]))),G104)</f>
        <v>clid</v>
      </c>
    </row>
    <row r="106" spans="1:7" hidden="1" x14ac:dyDescent="0.25">
      <c r="A106" s="12" t="s">
        <v>93</v>
      </c>
      <c r="B106" s="19">
        <v>335638588628</v>
      </c>
      <c r="C106" s="12" t="s">
        <v>16057</v>
      </c>
      <c r="D106" s="12" t="s">
        <v>7899</v>
      </c>
      <c r="E106" s="6" t="s">
        <v>7900</v>
      </c>
      <c r="F106" s="5">
        <f>decoded__2[[#This Row],[FRT_DEC]]-B105</f>
        <v>19</v>
      </c>
      <c r="G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INFO]]))),G105)</f>
        <v>clid</v>
      </c>
    </row>
    <row r="107" spans="1:7" hidden="1" x14ac:dyDescent="0.25">
      <c r="A107" s="12" t="s">
        <v>94</v>
      </c>
      <c r="B107" s="19">
        <v>335638588634</v>
      </c>
      <c r="C107" s="12" t="s">
        <v>16058</v>
      </c>
      <c r="D107" s="12" t="s">
        <v>7895</v>
      </c>
      <c r="E107" s="6" t="s">
        <v>15967</v>
      </c>
      <c r="F107" s="5">
        <f>decoded__2[[#This Row],[FRT_DEC]]-B106</f>
        <v>6</v>
      </c>
      <c r="G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INFO]]))),G106)</f>
        <v>clid</v>
      </c>
    </row>
    <row r="108" spans="1:7" hidden="1" x14ac:dyDescent="0.25">
      <c r="A108" s="12" t="s">
        <v>95</v>
      </c>
      <c r="B108" s="19">
        <v>335638588993</v>
      </c>
      <c r="C108" s="12" t="s">
        <v>16059</v>
      </c>
      <c r="D108" s="12" t="s">
        <v>7896</v>
      </c>
      <c r="E108" s="6" t="s">
        <v>7897</v>
      </c>
      <c r="F108" s="5">
        <f>decoded__2[[#This Row],[FRT_DEC]]-B107</f>
        <v>359</v>
      </c>
      <c r="G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INFO]]))),G107)</f>
        <v>clid</v>
      </c>
    </row>
    <row r="109" spans="1:7" hidden="1" x14ac:dyDescent="0.25">
      <c r="A109" s="12" t="s">
        <v>96</v>
      </c>
      <c r="B109" s="19">
        <v>335638588998</v>
      </c>
      <c r="C109" s="12" t="s">
        <v>16060</v>
      </c>
      <c r="D109" s="12" t="s">
        <v>7898</v>
      </c>
      <c r="E109" s="6" t="s">
        <v>15970</v>
      </c>
      <c r="F109" s="5">
        <f>decoded__2[[#This Row],[FRT_DEC]]-B108</f>
        <v>5</v>
      </c>
      <c r="G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INFO]]))),G108)</f>
        <v>clid</v>
      </c>
    </row>
    <row r="110" spans="1:7" hidden="1" x14ac:dyDescent="0.25">
      <c r="A110" s="12" t="s">
        <v>97</v>
      </c>
      <c r="B110" s="19">
        <v>335638589010</v>
      </c>
      <c r="C110" s="12" t="s">
        <v>16061</v>
      </c>
      <c r="D110" s="12" t="s">
        <v>7899</v>
      </c>
      <c r="E110" s="6" t="s">
        <v>7900</v>
      </c>
      <c r="F110" s="5">
        <f>decoded__2[[#This Row],[FRT_DEC]]-B109</f>
        <v>12</v>
      </c>
      <c r="G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INFO]]))),G109)</f>
        <v>clid</v>
      </c>
    </row>
    <row r="111" spans="1:7" hidden="1" x14ac:dyDescent="0.25">
      <c r="A111" s="12" t="s">
        <v>98</v>
      </c>
      <c r="B111" s="19">
        <v>335638589015</v>
      </c>
      <c r="C111" s="12" t="s">
        <v>16062</v>
      </c>
      <c r="D111" s="12" t="s">
        <v>7901</v>
      </c>
      <c r="E111" s="6" t="s">
        <v>7902</v>
      </c>
      <c r="F111" s="5">
        <f>decoded__2[[#This Row],[FRT_DEC]]-B110</f>
        <v>5</v>
      </c>
      <c r="G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INFO]]))),G110)</f>
        <v>clid</v>
      </c>
    </row>
    <row r="112" spans="1:7" hidden="1" x14ac:dyDescent="0.25">
      <c r="A112" s="12" t="s">
        <v>99</v>
      </c>
      <c r="B112" s="19">
        <v>335638589024</v>
      </c>
      <c r="C112" s="12" t="s">
        <v>16063</v>
      </c>
      <c r="D112" s="12" t="s">
        <v>7901</v>
      </c>
      <c r="E112" s="6" t="s">
        <v>7903</v>
      </c>
      <c r="F112" s="5">
        <f>decoded__2[[#This Row],[FRT_DEC]]-B111</f>
        <v>9</v>
      </c>
      <c r="G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INFO]]))),G111)</f>
        <v>clid</v>
      </c>
    </row>
    <row r="113" spans="1:7" hidden="1" x14ac:dyDescent="0.25">
      <c r="A113" s="12" t="s">
        <v>100</v>
      </c>
      <c r="B113" s="19">
        <v>335638589040</v>
      </c>
      <c r="C113" s="12" t="s">
        <v>16064</v>
      </c>
      <c r="D113" s="12" t="s">
        <v>7898</v>
      </c>
      <c r="E113" s="6" t="s">
        <v>15950</v>
      </c>
      <c r="F113" s="5">
        <f>decoded__2[[#This Row],[FRT_DEC]]-B112</f>
        <v>16</v>
      </c>
      <c r="G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INFO]]))),G112)</f>
        <v>clid</v>
      </c>
    </row>
    <row r="114" spans="1:7" hidden="1" x14ac:dyDescent="0.25">
      <c r="A114" s="12" t="s">
        <v>101</v>
      </c>
      <c r="B114" s="19">
        <v>335638589060</v>
      </c>
      <c r="C114" s="12" t="s">
        <v>16065</v>
      </c>
      <c r="D114" s="12" t="s">
        <v>7895</v>
      </c>
      <c r="E114" s="6" t="s">
        <v>15952</v>
      </c>
      <c r="F114" s="5">
        <f>decoded__2[[#This Row],[FRT_DEC]]-B113</f>
        <v>20</v>
      </c>
      <c r="G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INFO]]))),G113)</f>
        <v>clid</v>
      </c>
    </row>
    <row r="115" spans="1:7" hidden="1" x14ac:dyDescent="0.25">
      <c r="A115" s="12" t="s">
        <v>765</v>
      </c>
      <c r="B115" s="19">
        <v>335638589078</v>
      </c>
      <c r="C115" s="12" t="s">
        <v>16066</v>
      </c>
      <c r="D115" s="12" t="s">
        <v>7899</v>
      </c>
      <c r="E115" s="6" t="s">
        <v>7900</v>
      </c>
      <c r="F115" s="5">
        <f>decoded__2[[#This Row],[FRT_DEC]]-B114</f>
        <v>18</v>
      </c>
      <c r="G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INFO]]))),G114)</f>
        <v>clid</v>
      </c>
    </row>
    <row r="116" spans="1:7" hidden="1" x14ac:dyDescent="0.25">
      <c r="A116" s="12" t="s">
        <v>1100</v>
      </c>
      <c r="B116" s="19">
        <v>335638589083</v>
      </c>
      <c r="C116" s="12" t="s">
        <v>16067</v>
      </c>
      <c r="D116" s="12" t="s">
        <v>7895</v>
      </c>
      <c r="E116" s="6" t="s">
        <v>15955</v>
      </c>
      <c r="F116" s="5">
        <f>decoded__2[[#This Row],[FRT_DEC]]-B115</f>
        <v>5</v>
      </c>
      <c r="G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INFO]]))),G115)</f>
        <v>clid</v>
      </c>
    </row>
    <row r="117" spans="1:7" hidden="1" x14ac:dyDescent="0.25">
      <c r="A117" s="12" t="s">
        <v>1101</v>
      </c>
      <c r="B117" s="19">
        <v>335638589456</v>
      </c>
      <c r="C117" s="12" t="s">
        <v>16068</v>
      </c>
      <c r="D117" s="12" t="s">
        <v>7896</v>
      </c>
      <c r="E117" s="6" t="s">
        <v>7897</v>
      </c>
      <c r="F117" s="5">
        <f>decoded__2[[#This Row],[FRT_DEC]]-B116</f>
        <v>373</v>
      </c>
      <c r="G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INFO]]))),G116)</f>
        <v>clid</v>
      </c>
    </row>
    <row r="118" spans="1:7" hidden="1" x14ac:dyDescent="0.25">
      <c r="A118" s="12" t="s">
        <v>102</v>
      </c>
      <c r="B118" s="19">
        <v>335638589463</v>
      </c>
      <c r="C118" s="12" t="s">
        <v>16069</v>
      </c>
      <c r="D118" s="12" t="s">
        <v>7898</v>
      </c>
      <c r="E118" s="6" t="s">
        <v>15958</v>
      </c>
      <c r="F118" s="5">
        <f>decoded__2[[#This Row],[FRT_DEC]]-B117</f>
        <v>7</v>
      </c>
      <c r="G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INFO]]))),G117)</f>
        <v>clid</v>
      </c>
    </row>
    <row r="119" spans="1:7" hidden="1" x14ac:dyDescent="0.25">
      <c r="A119" s="12" t="s">
        <v>766</v>
      </c>
      <c r="B119" s="19">
        <v>335638589476</v>
      </c>
      <c r="C119" s="12" t="s">
        <v>16070</v>
      </c>
      <c r="D119" s="12" t="s">
        <v>7899</v>
      </c>
      <c r="E119" s="6" t="s">
        <v>7900</v>
      </c>
      <c r="F119" s="5">
        <f>decoded__2[[#This Row],[FRT_DEC]]-B118</f>
        <v>13</v>
      </c>
      <c r="G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INFO]]))),G118)</f>
        <v>clid</v>
      </c>
    </row>
    <row r="120" spans="1:7" hidden="1" x14ac:dyDescent="0.25">
      <c r="A120" s="12" t="s">
        <v>1102</v>
      </c>
      <c r="B120" s="19">
        <v>335638589479</v>
      </c>
      <c r="C120" s="12" t="s">
        <v>16071</v>
      </c>
      <c r="D120" s="12" t="s">
        <v>7901</v>
      </c>
      <c r="E120" s="6" t="s">
        <v>7902</v>
      </c>
      <c r="F120" s="5">
        <f>decoded__2[[#This Row],[FRT_DEC]]-B119</f>
        <v>3</v>
      </c>
      <c r="G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INFO]]))),G119)</f>
        <v>clid</v>
      </c>
    </row>
    <row r="121" spans="1:7" hidden="1" x14ac:dyDescent="0.25">
      <c r="A121" s="12" t="s">
        <v>1103</v>
      </c>
      <c r="B121" s="19">
        <v>335638589489</v>
      </c>
      <c r="C121" s="12" t="s">
        <v>16072</v>
      </c>
      <c r="D121" s="12" t="s">
        <v>7901</v>
      </c>
      <c r="E121" s="6" t="s">
        <v>7903</v>
      </c>
      <c r="F121" s="5">
        <f>decoded__2[[#This Row],[FRT_DEC]]-B120</f>
        <v>10</v>
      </c>
      <c r="G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INFO]]))),G120)</f>
        <v>clid</v>
      </c>
    </row>
    <row r="122" spans="1:7" hidden="1" x14ac:dyDescent="0.25">
      <c r="A122" s="12" t="s">
        <v>1104</v>
      </c>
      <c r="B122" s="19">
        <v>335638589497</v>
      </c>
      <c r="C122" s="12" t="s">
        <v>16073</v>
      </c>
      <c r="D122" s="12" t="s">
        <v>7898</v>
      </c>
      <c r="E122" s="6" t="s">
        <v>7904</v>
      </c>
      <c r="F122" s="5">
        <f>decoded__2[[#This Row],[FRT_DEC]]-B121</f>
        <v>8</v>
      </c>
      <c r="G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INFO]]))),G121)</f>
        <v>clid</v>
      </c>
    </row>
    <row r="123" spans="1:7" hidden="1" x14ac:dyDescent="0.25">
      <c r="A123" s="12" t="s">
        <v>1105</v>
      </c>
      <c r="B123" s="19">
        <v>335638589515</v>
      </c>
      <c r="C123" s="12" t="s">
        <v>16074</v>
      </c>
      <c r="D123" s="12" t="s">
        <v>7895</v>
      </c>
      <c r="E123" s="6" t="s">
        <v>15964</v>
      </c>
      <c r="F123" s="5">
        <f>decoded__2[[#This Row],[FRT_DEC]]-B122</f>
        <v>18</v>
      </c>
      <c r="G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INFO]]))),G122)</f>
        <v>clid</v>
      </c>
    </row>
    <row r="124" spans="1:7" hidden="1" x14ac:dyDescent="0.25">
      <c r="A124" s="12" t="s">
        <v>1106</v>
      </c>
      <c r="B124" s="19">
        <v>335638589534</v>
      </c>
      <c r="C124" s="12" t="s">
        <v>16075</v>
      </c>
      <c r="D124" s="12" t="s">
        <v>7899</v>
      </c>
      <c r="E124" s="6" t="s">
        <v>7900</v>
      </c>
      <c r="F124" s="5">
        <f>decoded__2[[#This Row],[FRT_DEC]]-B123</f>
        <v>19</v>
      </c>
      <c r="G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INFO]]))),G123)</f>
        <v>clid</v>
      </c>
    </row>
    <row r="125" spans="1:7" hidden="1" x14ac:dyDescent="0.25">
      <c r="A125" s="12" t="s">
        <v>1107</v>
      </c>
      <c r="B125" s="19">
        <v>335638589540</v>
      </c>
      <c r="C125" s="12" t="s">
        <v>16076</v>
      </c>
      <c r="D125" s="12" t="s">
        <v>7895</v>
      </c>
      <c r="E125" s="6" t="s">
        <v>15967</v>
      </c>
      <c r="F125" s="5">
        <f>decoded__2[[#This Row],[FRT_DEC]]-B124</f>
        <v>6</v>
      </c>
      <c r="G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INFO]]))),G124)</f>
        <v>clid</v>
      </c>
    </row>
    <row r="126" spans="1:7" hidden="1" x14ac:dyDescent="0.25">
      <c r="A126" s="12" t="s">
        <v>103</v>
      </c>
      <c r="B126" s="19">
        <v>335638589888</v>
      </c>
      <c r="C126" s="12" t="s">
        <v>16077</v>
      </c>
      <c r="D126" s="12" t="s">
        <v>7896</v>
      </c>
      <c r="E126" s="6" t="s">
        <v>7897</v>
      </c>
      <c r="F126" s="5">
        <f>decoded__2[[#This Row],[FRT_DEC]]-B125</f>
        <v>348</v>
      </c>
      <c r="G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INFO]]))),G125)</f>
        <v>clid</v>
      </c>
    </row>
    <row r="127" spans="1:7" hidden="1" x14ac:dyDescent="0.25">
      <c r="A127" s="12" t="s">
        <v>104</v>
      </c>
      <c r="B127" s="19">
        <v>335638589892</v>
      </c>
      <c r="C127" s="12" t="s">
        <v>16078</v>
      </c>
      <c r="D127" s="12" t="s">
        <v>7898</v>
      </c>
      <c r="E127" s="6" t="s">
        <v>15970</v>
      </c>
      <c r="F127" s="5">
        <f>decoded__2[[#This Row],[FRT_DEC]]-B126</f>
        <v>4</v>
      </c>
      <c r="G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INFO]]))),G126)</f>
        <v>clid</v>
      </c>
    </row>
    <row r="128" spans="1:7" hidden="1" x14ac:dyDescent="0.25">
      <c r="A128" s="12" t="s">
        <v>767</v>
      </c>
      <c r="B128" s="19">
        <v>335638589904</v>
      </c>
      <c r="C128" s="12" t="s">
        <v>16079</v>
      </c>
      <c r="D128" s="12" t="s">
        <v>7899</v>
      </c>
      <c r="E128" s="6" t="s">
        <v>7900</v>
      </c>
      <c r="F128" s="5">
        <f>decoded__2[[#This Row],[FRT_DEC]]-B127</f>
        <v>12</v>
      </c>
      <c r="G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INFO]]))),G127)</f>
        <v>clid</v>
      </c>
    </row>
    <row r="129" spans="1:7" hidden="1" x14ac:dyDescent="0.25">
      <c r="A129" s="12" t="s">
        <v>1108</v>
      </c>
      <c r="B129" s="19">
        <v>335638589908</v>
      </c>
      <c r="C129" s="12" t="s">
        <v>16080</v>
      </c>
      <c r="D129" s="12" t="s">
        <v>7901</v>
      </c>
      <c r="E129" s="6" t="s">
        <v>7902</v>
      </c>
      <c r="F129" s="5">
        <f>decoded__2[[#This Row],[FRT_DEC]]-B128</f>
        <v>4</v>
      </c>
      <c r="G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INFO]]))),G128)</f>
        <v>clid</v>
      </c>
    </row>
    <row r="130" spans="1:7" hidden="1" x14ac:dyDescent="0.25">
      <c r="A130" s="12" t="s">
        <v>1109</v>
      </c>
      <c r="B130" s="19">
        <v>335638589917</v>
      </c>
      <c r="C130" s="12" t="s">
        <v>16081</v>
      </c>
      <c r="D130" s="12" t="s">
        <v>7901</v>
      </c>
      <c r="E130" s="6" t="s">
        <v>7903</v>
      </c>
      <c r="F130" s="5">
        <f>decoded__2[[#This Row],[FRT_DEC]]-B129</f>
        <v>9</v>
      </c>
      <c r="G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INFO]]))),G129)</f>
        <v>clid</v>
      </c>
    </row>
    <row r="131" spans="1:7" hidden="1" x14ac:dyDescent="0.25">
      <c r="A131" s="12" t="s">
        <v>105</v>
      </c>
      <c r="B131" s="19">
        <v>335638589948</v>
      </c>
      <c r="C131" s="12" t="s">
        <v>16082</v>
      </c>
      <c r="D131" s="12" t="s">
        <v>7898</v>
      </c>
      <c r="E131" s="6" t="s">
        <v>15950</v>
      </c>
      <c r="F131" s="5">
        <f>decoded__2[[#This Row],[FRT_DEC]]-B130</f>
        <v>31</v>
      </c>
      <c r="G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INFO]]))),G130)</f>
        <v>clid</v>
      </c>
    </row>
    <row r="132" spans="1:7" hidden="1" x14ac:dyDescent="0.25">
      <c r="A132" s="12" t="s">
        <v>768</v>
      </c>
      <c r="B132" s="19">
        <v>335638589968</v>
      </c>
      <c r="C132" s="12" t="s">
        <v>16083</v>
      </c>
      <c r="D132" s="12" t="s">
        <v>7895</v>
      </c>
      <c r="E132" s="6" t="s">
        <v>15952</v>
      </c>
      <c r="F132" s="5">
        <f>decoded__2[[#This Row],[FRT_DEC]]-B131</f>
        <v>20</v>
      </c>
      <c r="G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INFO]]))),G131)</f>
        <v>clid</v>
      </c>
    </row>
    <row r="133" spans="1:7" hidden="1" x14ac:dyDescent="0.25">
      <c r="A133" s="12" t="s">
        <v>1110</v>
      </c>
      <c r="B133" s="19">
        <v>335638589987</v>
      </c>
      <c r="C133" s="12" t="s">
        <v>16084</v>
      </c>
      <c r="D133" s="12" t="s">
        <v>7899</v>
      </c>
      <c r="E133" s="6" t="s">
        <v>7900</v>
      </c>
      <c r="F133" s="5">
        <f>decoded__2[[#This Row],[FRT_DEC]]-B132</f>
        <v>19</v>
      </c>
      <c r="G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INFO]]))),G132)</f>
        <v>clid</v>
      </c>
    </row>
    <row r="134" spans="1:7" hidden="1" x14ac:dyDescent="0.25">
      <c r="A134" s="12" t="s">
        <v>106</v>
      </c>
      <c r="B134" s="19">
        <v>335638589992</v>
      </c>
      <c r="C134" s="12" t="s">
        <v>16085</v>
      </c>
      <c r="D134" s="12" t="s">
        <v>7895</v>
      </c>
      <c r="E134" s="6" t="s">
        <v>15955</v>
      </c>
      <c r="F134" s="5">
        <f>decoded__2[[#This Row],[FRT_DEC]]-B133</f>
        <v>5</v>
      </c>
      <c r="G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INFO]]))),G133)</f>
        <v>clid</v>
      </c>
    </row>
    <row r="135" spans="1:7" hidden="1" x14ac:dyDescent="0.25">
      <c r="A135" s="12" t="s">
        <v>107</v>
      </c>
      <c r="B135" s="19">
        <v>335638590368</v>
      </c>
      <c r="C135" s="12" t="s">
        <v>16086</v>
      </c>
      <c r="D135" s="12" t="s">
        <v>7896</v>
      </c>
      <c r="E135" s="6" t="s">
        <v>7897</v>
      </c>
      <c r="F135" s="5">
        <f>decoded__2[[#This Row],[FRT_DEC]]-B134</f>
        <v>376</v>
      </c>
      <c r="G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INFO]]))),G134)</f>
        <v>clid</v>
      </c>
    </row>
    <row r="136" spans="1:7" hidden="1" x14ac:dyDescent="0.25">
      <c r="A136" s="12" t="s">
        <v>108</v>
      </c>
      <c r="B136" s="19">
        <v>335638590374</v>
      </c>
      <c r="C136" s="12" t="s">
        <v>16087</v>
      </c>
      <c r="D136" s="12" t="s">
        <v>7898</v>
      </c>
      <c r="E136" s="6" t="s">
        <v>15958</v>
      </c>
      <c r="F136" s="5">
        <f>decoded__2[[#This Row],[FRT_DEC]]-B135</f>
        <v>6</v>
      </c>
      <c r="G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INFO]]))),G135)</f>
        <v>clid</v>
      </c>
    </row>
    <row r="137" spans="1:7" hidden="1" x14ac:dyDescent="0.25">
      <c r="A137" s="12" t="s">
        <v>109</v>
      </c>
      <c r="B137" s="19">
        <v>335638590386</v>
      </c>
      <c r="C137" s="12" t="s">
        <v>16088</v>
      </c>
      <c r="D137" s="12" t="s">
        <v>7899</v>
      </c>
      <c r="E137" s="6" t="s">
        <v>7900</v>
      </c>
      <c r="F137" s="5">
        <f>decoded__2[[#This Row],[FRT_DEC]]-B136</f>
        <v>12</v>
      </c>
      <c r="G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INFO]]))),G136)</f>
        <v>clid</v>
      </c>
    </row>
    <row r="138" spans="1:7" hidden="1" x14ac:dyDescent="0.25">
      <c r="A138" s="12" t="s">
        <v>110</v>
      </c>
      <c r="B138" s="19">
        <v>335638590390</v>
      </c>
      <c r="C138" s="12" t="s">
        <v>16089</v>
      </c>
      <c r="D138" s="12" t="s">
        <v>7901</v>
      </c>
      <c r="E138" s="6" t="s">
        <v>7902</v>
      </c>
      <c r="F138" s="5">
        <f>decoded__2[[#This Row],[FRT_DEC]]-B137</f>
        <v>4</v>
      </c>
      <c r="G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INFO]]))),G137)</f>
        <v>clid</v>
      </c>
    </row>
    <row r="139" spans="1:7" hidden="1" x14ac:dyDescent="0.25">
      <c r="A139" s="12" t="s">
        <v>111</v>
      </c>
      <c r="B139" s="19">
        <v>335638590400</v>
      </c>
      <c r="C139" s="12" t="s">
        <v>16090</v>
      </c>
      <c r="D139" s="12" t="s">
        <v>7901</v>
      </c>
      <c r="E139" s="6" t="s">
        <v>7903</v>
      </c>
      <c r="F139" s="5">
        <f>decoded__2[[#This Row],[FRT_DEC]]-B138</f>
        <v>10</v>
      </c>
      <c r="G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INFO]]))),G138)</f>
        <v>clid</v>
      </c>
    </row>
    <row r="140" spans="1:7" hidden="1" x14ac:dyDescent="0.25">
      <c r="A140" s="12" t="s">
        <v>112</v>
      </c>
      <c r="B140" s="19">
        <v>335638590409</v>
      </c>
      <c r="C140" s="12" t="s">
        <v>16091</v>
      </c>
      <c r="D140" s="12" t="s">
        <v>7898</v>
      </c>
      <c r="E140" s="6" t="s">
        <v>7904</v>
      </c>
      <c r="F140" s="5">
        <f>decoded__2[[#This Row],[FRT_DEC]]-B139</f>
        <v>9</v>
      </c>
      <c r="G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INFO]]))),G139)</f>
        <v>clid</v>
      </c>
    </row>
    <row r="141" spans="1:7" hidden="1" x14ac:dyDescent="0.25">
      <c r="A141" s="12" t="s">
        <v>113</v>
      </c>
      <c r="B141" s="19">
        <v>335638590426</v>
      </c>
      <c r="C141" s="12" t="s">
        <v>16092</v>
      </c>
      <c r="D141" s="12" t="s">
        <v>7895</v>
      </c>
      <c r="E141" s="6" t="s">
        <v>15964</v>
      </c>
      <c r="F141" s="5">
        <f>decoded__2[[#This Row],[FRT_DEC]]-B140</f>
        <v>17</v>
      </c>
      <c r="G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INFO]]))),G140)</f>
        <v>clid</v>
      </c>
    </row>
    <row r="142" spans="1:7" hidden="1" x14ac:dyDescent="0.25">
      <c r="A142" s="12" t="s">
        <v>114</v>
      </c>
      <c r="B142" s="19">
        <v>335638590459</v>
      </c>
      <c r="C142" s="12" t="s">
        <v>16093</v>
      </c>
      <c r="D142" s="12" t="s">
        <v>7899</v>
      </c>
      <c r="E142" s="6" t="s">
        <v>7900</v>
      </c>
      <c r="F142" s="5">
        <f>decoded__2[[#This Row],[FRT_DEC]]-B141</f>
        <v>33</v>
      </c>
      <c r="G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INFO]]))),G141)</f>
        <v>clid</v>
      </c>
    </row>
    <row r="143" spans="1:7" hidden="1" x14ac:dyDescent="0.25">
      <c r="A143" s="12" t="s">
        <v>115</v>
      </c>
      <c r="B143" s="19">
        <v>335638590464</v>
      </c>
      <c r="C143" s="12" t="s">
        <v>16094</v>
      </c>
      <c r="D143" s="12" t="s">
        <v>7895</v>
      </c>
      <c r="E143" s="6" t="s">
        <v>15967</v>
      </c>
      <c r="F143" s="5">
        <f>decoded__2[[#This Row],[FRT_DEC]]-B142</f>
        <v>5</v>
      </c>
      <c r="G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INFO]]))),G142)</f>
        <v>clid</v>
      </c>
    </row>
    <row r="144" spans="1:7" hidden="1" x14ac:dyDescent="0.25">
      <c r="A144" s="12" t="s">
        <v>116</v>
      </c>
      <c r="B144" s="19">
        <v>335638590838</v>
      </c>
      <c r="C144" s="12" t="s">
        <v>16095</v>
      </c>
      <c r="D144" s="12" t="s">
        <v>7896</v>
      </c>
      <c r="E144" s="6" t="s">
        <v>7897</v>
      </c>
      <c r="F144" s="5">
        <f>decoded__2[[#This Row],[FRT_DEC]]-B143</f>
        <v>374</v>
      </c>
      <c r="G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INFO]]))),G143)</f>
        <v>clid</v>
      </c>
    </row>
    <row r="145" spans="1:7" hidden="1" x14ac:dyDescent="0.25">
      <c r="A145" s="12" t="s">
        <v>117</v>
      </c>
      <c r="B145" s="19">
        <v>335638590844</v>
      </c>
      <c r="C145" s="12" t="s">
        <v>16096</v>
      </c>
      <c r="D145" s="12" t="s">
        <v>7898</v>
      </c>
      <c r="E145" s="6" t="s">
        <v>15970</v>
      </c>
      <c r="F145" s="5">
        <f>decoded__2[[#This Row],[FRT_DEC]]-B144</f>
        <v>6</v>
      </c>
      <c r="G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INFO]]))),G144)</f>
        <v>clid</v>
      </c>
    </row>
    <row r="146" spans="1:7" hidden="1" x14ac:dyDescent="0.25">
      <c r="A146" s="12" t="s">
        <v>118</v>
      </c>
      <c r="B146" s="19">
        <v>335638590858</v>
      </c>
      <c r="C146" s="12" t="s">
        <v>16097</v>
      </c>
      <c r="D146" s="12" t="s">
        <v>7899</v>
      </c>
      <c r="E146" s="6" t="s">
        <v>7900</v>
      </c>
      <c r="F146" s="5">
        <f>decoded__2[[#This Row],[FRT_DEC]]-B145</f>
        <v>14</v>
      </c>
      <c r="G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INFO]]))),G145)</f>
        <v>clid</v>
      </c>
    </row>
    <row r="147" spans="1:7" hidden="1" x14ac:dyDescent="0.25">
      <c r="A147" s="12" t="s">
        <v>119</v>
      </c>
      <c r="B147" s="19">
        <v>335638590862</v>
      </c>
      <c r="C147" s="12" t="s">
        <v>16098</v>
      </c>
      <c r="D147" s="12" t="s">
        <v>7901</v>
      </c>
      <c r="E147" s="6" t="s">
        <v>7902</v>
      </c>
      <c r="F147" s="5">
        <f>decoded__2[[#This Row],[FRT_DEC]]-B146</f>
        <v>4</v>
      </c>
      <c r="G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INFO]]))),G146)</f>
        <v>clid</v>
      </c>
    </row>
    <row r="148" spans="1:7" hidden="1" x14ac:dyDescent="0.25">
      <c r="A148" s="12" t="s">
        <v>120</v>
      </c>
      <c r="B148" s="19">
        <v>335638590870</v>
      </c>
      <c r="C148" s="12" t="s">
        <v>16099</v>
      </c>
      <c r="D148" s="12" t="s">
        <v>7901</v>
      </c>
      <c r="E148" s="6" t="s">
        <v>7903</v>
      </c>
      <c r="F148" s="5">
        <f>decoded__2[[#This Row],[FRT_DEC]]-B147</f>
        <v>8</v>
      </c>
      <c r="G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INFO]]))),G147)</f>
        <v>clid</v>
      </c>
    </row>
    <row r="149" spans="1:7" hidden="1" x14ac:dyDescent="0.25">
      <c r="A149" s="12" t="s">
        <v>121</v>
      </c>
      <c r="B149" s="19">
        <v>335638590886</v>
      </c>
      <c r="C149" s="12" t="s">
        <v>16100</v>
      </c>
      <c r="D149" s="12" t="s">
        <v>7898</v>
      </c>
      <c r="E149" s="6" t="s">
        <v>15950</v>
      </c>
      <c r="F149" s="5">
        <f>decoded__2[[#This Row],[FRT_DEC]]-B148</f>
        <v>16</v>
      </c>
      <c r="G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INFO]]))),G148)</f>
        <v>clid</v>
      </c>
    </row>
    <row r="150" spans="1:7" hidden="1" x14ac:dyDescent="0.25">
      <c r="A150" s="12" t="s">
        <v>122</v>
      </c>
      <c r="B150" s="19">
        <v>335638590905</v>
      </c>
      <c r="C150" s="12" t="s">
        <v>16101</v>
      </c>
      <c r="D150" s="12" t="s">
        <v>7895</v>
      </c>
      <c r="E150" s="6" t="s">
        <v>15952</v>
      </c>
      <c r="F150" s="5">
        <f>decoded__2[[#This Row],[FRT_DEC]]-B149</f>
        <v>19</v>
      </c>
      <c r="G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INFO]]))),G149)</f>
        <v>clid</v>
      </c>
    </row>
    <row r="151" spans="1:7" hidden="1" x14ac:dyDescent="0.25">
      <c r="A151" s="12" t="s">
        <v>123</v>
      </c>
      <c r="B151" s="19">
        <v>335638590923</v>
      </c>
      <c r="C151" s="12" t="s">
        <v>16102</v>
      </c>
      <c r="D151" s="12" t="s">
        <v>7899</v>
      </c>
      <c r="E151" s="6" t="s">
        <v>7900</v>
      </c>
      <c r="F151" s="5">
        <f>decoded__2[[#This Row],[FRT_DEC]]-B150</f>
        <v>18</v>
      </c>
      <c r="G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INFO]]))),G150)</f>
        <v>clid</v>
      </c>
    </row>
    <row r="152" spans="1:7" hidden="1" x14ac:dyDescent="0.25">
      <c r="A152" s="12" t="s">
        <v>774</v>
      </c>
      <c r="B152" s="19">
        <v>335638590928</v>
      </c>
      <c r="C152" s="12" t="s">
        <v>16103</v>
      </c>
      <c r="D152" s="12" t="s">
        <v>7895</v>
      </c>
      <c r="E152" s="6" t="s">
        <v>15955</v>
      </c>
      <c r="F152" s="5">
        <f>decoded__2[[#This Row],[FRT_DEC]]-B151</f>
        <v>5</v>
      </c>
      <c r="G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INFO]]))),G151)</f>
        <v>clid</v>
      </c>
    </row>
    <row r="153" spans="1:7" hidden="1" x14ac:dyDescent="0.25">
      <c r="A153" s="12" t="s">
        <v>769</v>
      </c>
      <c r="B153" s="19">
        <v>335638591305</v>
      </c>
      <c r="C153" s="12" t="s">
        <v>16104</v>
      </c>
      <c r="D153" s="12" t="s">
        <v>7896</v>
      </c>
      <c r="E153" s="6" t="s">
        <v>7897</v>
      </c>
      <c r="F153" s="5">
        <f>decoded__2[[#This Row],[FRT_DEC]]-B152</f>
        <v>377</v>
      </c>
      <c r="G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INFO]]))),G152)</f>
        <v>clid</v>
      </c>
    </row>
    <row r="154" spans="1:7" hidden="1" x14ac:dyDescent="0.25">
      <c r="A154" s="12" t="s">
        <v>579</v>
      </c>
      <c r="B154" s="19">
        <v>335638591311</v>
      </c>
      <c r="C154" s="12" t="s">
        <v>16105</v>
      </c>
      <c r="D154" s="12" t="s">
        <v>7898</v>
      </c>
      <c r="E154" s="6" t="s">
        <v>15958</v>
      </c>
      <c r="F154" s="5">
        <f>decoded__2[[#This Row],[FRT_DEC]]-B153</f>
        <v>6</v>
      </c>
      <c r="G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INFO]]))),G153)</f>
        <v>clid</v>
      </c>
    </row>
    <row r="155" spans="1:7" hidden="1" x14ac:dyDescent="0.25">
      <c r="A155" s="12" t="s">
        <v>124</v>
      </c>
      <c r="B155" s="19">
        <v>335638591323</v>
      </c>
      <c r="C155" s="12" t="s">
        <v>16106</v>
      </c>
      <c r="D155" s="12" t="s">
        <v>7899</v>
      </c>
      <c r="E155" s="6" t="s">
        <v>7900</v>
      </c>
      <c r="F155" s="5">
        <f>decoded__2[[#This Row],[FRT_DEC]]-B154</f>
        <v>12</v>
      </c>
      <c r="G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INFO]]))),G154)</f>
        <v>clid</v>
      </c>
    </row>
    <row r="156" spans="1:7" hidden="1" x14ac:dyDescent="0.25">
      <c r="A156" s="12" t="s">
        <v>775</v>
      </c>
      <c r="B156" s="19">
        <v>335638591327</v>
      </c>
      <c r="C156" s="12" t="s">
        <v>16107</v>
      </c>
      <c r="D156" s="12" t="s">
        <v>7901</v>
      </c>
      <c r="E156" s="6" t="s">
        <v>7902</v>
      </c>
      <c r="F156" s="5">
        <f>decoded__2[[#This Row],[FRT_DEC]]-B155</f>
        <v>4</v>
      </c>
      <c r="G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INFO]]))),G155)</f>
        <v>clid</v>
      </c>
    </row>
    <row r="157" spans="1:7" hidden="1" x14ac:dyDescent="0.25">
      <c r="A157" s="12" t="s">
        <v>776</v>
      </c>
      <c r="B157" s="19">
        <v>335638591337</v>
      </c>
      <c r="C157" s="12" t="s">
        <v>16108</v>
      </c>
      <c r="D157" s="12" t="s">
        <v>7901</v>
      </c>
      <c r="E157" s="6" t="s">
        <v>7903</v>
      </c>
      <c r="F157" s="5">
        <f>decoded__2[[#This Row],[FRT_DEC]]-B156</f>
        <v>10</v>
      </c>
      <c r="G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INFO]]))),G156)</f>
        <v>clid</v>
      </c>
    </row>
    <row r="158" spans="1:7" hidden="1" x14ac:dyDescent="0.25">
      <c r="A158" s="12" t="s">
        <v>777</v>
      </c>
      <c r="B158" s="19">
        <v>335638591345</v>
      </c>
      <c r="C158" s="12" t="s">
        <v>16109</v>
      </c>
      <c r="D158" s="12" t="s">
        <v>7898</v>
      </c>
      <c r="E158" s="6" t="s">
        <v>7904</v>
      </c>
      <c r="F158" s="5">
        <f>decoded__2[[#This Row],[FRT_DEC]]-B157</f>
        <v>8</v>
      </c>
      <c r="G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INFO]]))),G157)</f>
        <v>clid</v>
      </c>
    </row>
    <row r="159" spans="1:7" hidden="1" x14ac:dyDescent="0.25">
      <c r="A159" s="12" t="s">
        <v>778</v>
      </c>
      <c r="B159" s="19">
        <v>335638591362</v>
      </c>
      <c r="C159" s="12" t="s">
        <v>16110</v>
      </c>
      <c r="D159" s="12" t="s">
        <v>7895</v>
      </c>
      <c r="E159" s="6" t="s">
        <v>15964</v>
      </c>
      <c r="F159" s="5">
        <f>decoded__2[[#This Row],[FRT_DEC]]-B158</f>
        <v>17</v>
      </c>
      <c r="G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INFO]]))),G158)</f>
        <v>clid</v>
      </c>
    </row>
    <row r="160" spans="1:7" hidden="1" x14ac:dyDescent="0.25">
      <c r="A160" s="12" t="s">
        <v>836</v>
      </c>
      <c r="B160" s="19">
        <v>335638591383</v>
      </c>
      <c r="C160" s="12" t="s">
        <v>16111</v>
      </c>
      <c r="D160" s="12" t="s">
        <v>7899</v>
      </c>
      <c r="E160" s="6" t="s">
        <v>7900</v>
      </c>
      <c r="F160" s="5">
        <f>decoded__2[[#This Row],[FRT_DEC]]-B159</f>
        <v>21</v>
      </c>
      <c r="G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INFO]]))),G159)</f>
        <v>clid</v>
      </c>
    </row>
    <row r="161" spans="1:7" hidden="1" x14ac:dyDescent="0.25">
      <c r="A161" s="12" t="s">
        <v>837</v>
      </c>
      <c r="B161" s="19">
        <v>335638591388</v>
      </c>
      <c r="C161" s="12" t="s">
        <v>16112</v>
      </c>
      <c r="D161" s="12" t="s">
        <v>7895</v>
      </c>
      <c r="E161" s="6" t="s">
        <v>15967</v>
      </c>
      <c r="F161" s="5">
        <f>decoded__2[[#This Row],[FRT_DEC]]-B160</f>
        <v>5</v>
      </c>
      <c r="G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INFO]]))),G160)</f>
        <v>clid</v>
      </c>
    </row>
    <row r="162" spans="1:7" hidden="1" x14ac:dyDescent="0.25">
      <c r="A162" s="12" t="s">
        <v>580</v>
      </c>
      <c r="B162" s="19">
        <v>335638591770</v>
      </c>
      <c r="C162" s="12" t="s">
        <v>16113</v>
      </c>
      <c r="D162" s="12" t="s">
        <v>7896</v>
      </c>
      <c r="E162" s="6" t="s">
        <v>7897</v>
      </c>
      <c r="F162" s="5">
        <f>decoded__2[[#This Row],[FRT_DEC]]-B161</f>
        <v>382</v>
      </c>
      <c r="G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INFO]]))),G161)</f>
        <v>clid</v>
      </c>
    </row>
    <row r="163" spans="1:7" hidden="1" x14ac:dyDescent="0.25">
      <c r="A163" s="12" t="s">
        <v>125</v>
      </c>
      <c r="B163" s="19">
        <v>335638591775</v>
      </c>
      <c r="C163" s="12" t="s">
        <v>16114</v>
      </c>
      <c r="D163" s="12" t="s">
        <v>7898</v>
      </c>
      <c r="E163" s="6" t="s">
        <v>15970</v>
      </c>
      <c r="F163" s="5">
        <f>decoded__2[[#This Row],[FRT_DEC]]-B162</f>
        <v>5</v>
      </c>
      <c r="G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INFO]]))),G162)</f>
        <v>clid</v>
      </c>
    </row>
    <row r="164" spans="1:7" hidden="1" x14ac:dyDescent="0.25">
      <c r="A164" s="12" t="s">
        <v>838</v>
      </c>
      <c r="B164" s="19">
        <v>335638591788</v>
      </c>
      <c r="C164" s="12" t="s">
        <v>16115</v>
      </c>
      <c r="D164" s="12" t="s">
        <v>7899</v>
      </c>
      <c r="E164" s="6" t="s">
        <v>7900</v>
      </c>
      <c r="F164" s="5">
        <f>decoded__2[[#This Row],[FRT_DEC]]-B163</f>
        <v>13</v>
      </c>
      <c r="G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INFO]]))),G163)</f>
        <v>clid</v>
      </c>
    </row>
    <row r="165" spans="1:7" hidden="1" x14ac:dyDescent="0.25">
      <c r="A165" s="12" t="s">
        <v>839</v>
      </c>
      <c r="B165" s="19">
        <v>335638591792</v>
      </c>
      <c r="C165" s="12" t="s">
        <v>16116</v>
      </c>
      <c r="D165" s="12" t="s">
        <v>7901</v>
      </c>
      <c r="E165" s="6" t="s">
        <v>7902</v>
      </c>
      <c r="F165" s="5">
        <f>decoded__2[[#This Row],[FRT_DEC]]-B164</f>
        <v>4</v>
      </c>
      <c r="G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INFO]]))),G164)</f>
        <v>clid</v>
      </c>
    </row>
    <row r="166" spans="1:7" hidden="1" x14ac:dyDescent="0.25">
      <c r="A166" s="12" t="s">
        <v>840</v>
      </c>
      <c r="B166" s="19">
        <v>335638591801</v>
      </c>
      <c r="C166" s="12" t="s">
        <v>16117</v>
      </c>
      <c r="D166" s="12" t="s">
        <v>7901</v>
      </c>
      <c r="E166" s="6" t="s">
        <v>7903</v>
      </c>
      <c r="F166" s="5">
        <f>decoded__2[[#This Row],[FRT_DEC]]-B165</f>
        <v>9</v>
      </c>
      <c r="G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INFO]]))),G165)</f>
        <v>clid</v>
      </c>
    </row>
    <row r="167" spans="1:7" hidden="1" x14ac:dyDescent="0.25">
      <c r="A167" s="12" t="s">
        <v>841</v>
      </c>
      <c r="B167" s="19">
        <v>335638591818</v>
      </c>
      <c r="C167" s="12" t="s">
        <v>16118</v>
      </c>
      <c r="D167" s="12" t="s">
        <v>7898</v>
      </c>
      <c r="E167" s="6" t="s">
        <v>15950</v>
      </c>
      <c r="F167" s="5">
        <f>decoded__2[[#This Row],[FRT_DEC]]-B166</f>
        <v>17</v>
      </c>
      <c r="G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INFO]]))),G166)</f>
        <v>clid</v>
      </c>
    </row>
    <row r="168" spans="1:7" hidden="1" x14ac:dyDescent="0.25">
      <c r="A168" s="12" t="s">
        <v>126</v>
      </c>
      <c r="B168" s="19">
        <v>335638591837</v>
      </c>
      <c r="C168" s="12" t="s">
        <v>16119</v>
      </c>
      <c r="D168" s="12" t="s">
        <v>7895</v>
      </c>
      <c r="E168" s="6" t="s">
        <v>15952</v>
      </c>
      <c r="F168" s="5">
        <f>decoded__2[[#This Row],[FRT_DEC]]-B167</f>
        <v>19</v>
      </c>
      <c r="G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INFO]]))),G167)</f>
        <v>clid</v>
      </c>
    </row>
    <row r="169" spans="1:7" hidden="1" x14ac:dyDescent="0.25">
      <c r="A169" s="12" t="s">
        <v>842</v>
      </c>
      <c r="B169" s="19">
        <v>335638591856</v>
      </c>
      <c r="C169" s="12" t="s">
        <v>16120</v>
      </c>
      <c r="D169" s="12" t="s">
        <v>7899</v>
      </c>
      <c r="E169" s="6" t="s">
        <v>7900</v>
      </c>
      <c r="F169" s="5">
        <f>decoded__2[[#This Row],[FRT_DEC]]-B168</f>
        <v>19</v>
      </c>
      <c r="G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INFO]]))),G168)</f>
        <v>clid</v>
      </c>
    </row>
    <row r="170" spans="1:7" hidden="1" x14ac:dyDescent="0.25">
      <c r="A170" s="12" t="s">
        <v>843</v>
      </c>
      <c r="B170" s="19">
        <v>335638591861</v>
      </c>
      <c r="C170" s="12" t="s">
        <v>16121</v>
      </c>
      <c r="D170" s="12" t="s">
        <v>7895</v>
      </c>
      <c r="E170" s="6" t="s">
        <v>15955</v>
      </c>
      <c r="F170" s="5">
        <f>decoded__2[[#This Row],[FRT_DEC]]-B169</f>
        <v>5</v>
      </c>
      <c r="G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INFO]]))),G169)</f>
        <v>clid</v>
      </c>
    </row>
    <row r="171" spans="1:7" hidden="1" x14ac:dyDescent="0.25">
      <c r="A171" s="12" t="s">
        <v>844</v>
      </c>
      <c r="B171" s="19">
        <v>335638592223</v>
      </c>
      <c r="C171" s="12" t="s">
        <v>16122</v>
      </c>
      <c r="D171" s="12" t="s">
        <v>7896</v>
      </c>
      <c r="E171" s="6" t="s">
        <v>7897</v>
      </c>
      <c r="F171" s="5">
        <f>decoded__2[[#This Row],[FRT_DEC]]-B170</f>
        <v>362</v>
      </c>
      <c r="G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INFO]]))),G170)</f>
        <v>clid</v>
      </c>
    </row>
    <row r="172" spans="1:7" hidden="1" x14ac:dyDescent="0.25">
      <c r="A172" s="12" t="s">
        <v>127</v>
      </c>
      <c r="B172" s="19">
        <v>335638592228</v>
      </c>
      <c r="C172" s="12" t="s">
        <v>16123</v>
      </c>
      <c r="D172" s="12" t="s">
        <v>7898</v>
      </c>
      <c r="E172" s="6" t="s">
        <v>15958</v>
      </c>
      <c r="F172" s="5">
        <f>decoded__2[[#This Row],[FRT_DEC]]-B171</f>
        <v>5</v>
      </c>
      <c r="G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INFO]]))),G171)</f>
        <v>clid</v>
      </c>
    </row>
    <row r="173" spans="1:7" hidden="1" x14ac:dyDescent="0.25">
      <c r="A173" s="12" t="s">
        <v>128</v>
      </c>
      <c r="B173" s="19">
        <v>335638592255</v>
      </c>
      <c r="C173" s="12" t="s">
        <v>16124</v>
      </c>
      <c r="D173" s="12" t="s">
        <v>7899</v>
      </c>
      <c r="E173" s="6" t="s">
        <v>7900</v>
      </c>
      <c r="F173" s="5">
        <f>decoded__2[[#This Row],[FRT_DEC]]-B172</f>
        <v>27</v>
      </c>
      <c r="G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INFO]]))),G172)</f>
        <v>clid</v>
      </c>
    </row>
    <row r="174" spans="1:7" hidden="1" x14ac:dyDescent="0.25">
      <c r="A174" s="12" t="s">
        <v>129</v>
      </c>
      <c r="B174" s="19">
        <v>335638592260</v>
      </c>
      <c r="C174" s="12" t="s">
        <v>16125</v>
      </c>
      <c r="D174" s="12" t="s">
        <v>7901</v>
      </c>
      <c r="E174" s="6" t="s">
        <v>7902</v>
      </c>
      <c r="F174" s="5">
        <f>decoded__2[[#This Row],[FRT_DEC]]-B173</f>
        <v>5</v>
      </c>
      <c r="G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INFO]]))),G173)</f>
        <v>clid</v>
      </c>
    </row>
    <row r="175" spans="1:7" hidden="1" x14ac:dyDescent="0.25">
      <c r="A175" s="12" t="s">
        <v>130</v>
      </c>
      <c r="B175" s="19">
        <v>335638592269</v>
      </c>
      <c r="C175" s="12" t="s">
        <v>16126</v>
      </c>
      <c r="D175" s="12" t="s">
        <v>7901</v>
      </c>
      <c r="E175" s="6" t="s">
        <v>7903</v>
      </c>
      <c r="F175" s="5">
        <f>decoded__2[[#This Row],[FRT_DEC]]-B174</f>
        <v>9</v>
      </c>
      <c r="G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INFO]]))),G174)</f>
        <v>clid</v>
      </c>
    </row>
    <row r="176" spans="1:7" hidden="1" x14ac:dyDescent="0.25">
      <c r="A176" s="12" t="s">
        <v>131</v>
      </c>
      <c r="B176" s="19">
        <v>335638592278</v>
      </c>
      <c r="C176" s="12" t="s">
        <v>16127</v>
      </c>
      <c r="D176" s="12" t="s">
        <v>7898</v>
      </c>
      <c r="E176" s="6" t="s">
        <v>7904</v>
      </c>
      <c r="F176" s="5">
        <f>decoded__2[[#This Row],[FRT_DEC]]-B175</f>
        <v>9</v>
      </c>
      <c r="G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INFO]]))),G175)</f>
        <v>clid</v>
      </c>
    </row>
    <row r="177" spans="1:7" hidden="1" x14ac:dyDescent="0.25">
      <c r="A177" s="12" t="s">
        <v>132</v>
      </c>
      <c r="B177" s="19">
        <v>335638592295</v>
      </c>
      <c r="C177" s="12" t="s">
        <v>16128</v>
      </c>
      <c r="D177" s="12" t="s">
        <v>7895</v>
      </c>
      <c r="E177" s="6" t="s">
        <v>15964</v>
      </c>
      <c r="F177" s="5">
        <f>decoded__2[[#This Row],[FRT_DEC]]-B176</f>
        <v>17</v>
      </c>
      <c r="G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INFO]]))),G176)</f>
        <v>clid</v>
      </c>
    </row>
    <row r="178" spans="1:7" hidden="1" x14ac:dyDescent="0.25">
      <c r="A178" s="12" t="s">
        <v>133</v>
      </c>
      <c r="B178" s="19">
        <v>335638592314</v>
      </c>
      <c r="C178" s="12" t="s">
        <v>16129</v>
      </c>
      <c r="D178" s="12" t="s">
        <v>7899</v>
      </c>
      <c r="E178" s="6" t="s">
        <v>7900</v>
      </c>
      <c r="F178" s="5">
        <f>decoded__2[[#This Row],[FRT_DEC]]-B177</f>
        <v>19</v>
      </c>
      <c r="G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INFO]]))),G177)</f>
        <v>clid</v>
      </c>
    </row>
    <row r="179" spans="1:7" hidden="1" x14ac:dyDescent="0.25">
      <c r="A179" s="12" t="s">
        <v>134</v>
      </c>
      <c r="B179" s="19">
        <v>335638592319</v>
      </c>
      <c r="C179" s="12" t="s">
        <v>16130</v>
      </c>
      <c r="D179" s="12" t="s">
        <v>7895</v>
      </c>
      <c r="E179" s="6" t="s">
        <v>15967</v>
      </c>
      <c r="F179" s="5">
        <f>decoded__2[[#This Row],[FRT_DEC]]-B178</f>
        <v>5</v>
      </c>
      <c r="G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INFO]]))),G178)</f>
        <v>clid</v>
      </c>
    </row>
    <row r="180" spans="1:7" hidden="1" x14ac:dyDescent="0.25">
      <c r="A180" s="12" t="s">
        <v>135</v>
      </c>
      <c r="B180" s="19">
        <v>335638592935</v>
      </c>
      <c r="C180" s="12" t="s">
        <v>16131</v>
      </c>
      <c r="D180" s="12" t="s">
        <v>7896</v>
      </c>
      <c r="E180" s="6" t="s">
        <v>7897</v>
      </c>
      <c r="F180" s="5">
        <f>decoded__2[[#This Row],[FRT_DEC]]-B179</f>
        <v>616</v>
      </c>
      <c r="G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INFO]]))),G179)</f>
        <v>clid</v>
      </c>
    </row>
    <row r="181" spans="1:7" hidden="1" x14ac:dyDescent="0.25">
      <c r="A181" s="12" t="s">
        <v>136</v>
      </c>
      <c r="B181" s="19">
        <v>335638592940</v>
      </c>
      <c r="C181" s="12" t="s">
        <v>16132</v>
      </c>
      <c r="D181" s="12" t="s">
        <v>7898</v>
      </c>
      <c r="E181" s="6" t="s">
        <v>15970</v>
      </c>
      <c r="F181" s="5">
        <f>decoded__2[[#This Row],[FRT_DEC]]-B180</f>
        <v>5</v>
      </c>
      <c r="G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INFO]]))),G180)</f>
        <v>clid</v>
      </c>
    </row>
    <row r="182" spans="1:7" hidden="1" x14ac:dyDescent="0.25">
      <c r="A182" s="12" t="s">
        <v>137</v>
      </c>
      <c r="B182" s="19">
        <v>335638592951</v>
      </c>
      <c r="C182" s="12" t="s">
        <v>16133</v>
      </c>
      <c r="D182" s="12" t="s">
        <v>7899</v>
      </c>
      <c r="E182" s="6" t="s">
        <v>7900</v>
      </c>
      <c r="F182" s="5">
        <f>decoded__2[[#This Row],[FRT_DEC]]-B181</f>
        <v>11</v>
      </c>
      <c r="G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INFO]]))),G181)</f>
        <v>clid</v>
      </c>
    </row>
    <row r="183" spans="1:7" hidden="1" x14ac:dyDescent="0.25">
      <c r="A183" s="12" t="s">
        <v>138</v>
      </c>
      <c r="B183" s="19">
        <v>335638592955</v>
      </c>
      <c r="C183" s="12" t="s">
        <v>16134</v>
      </c>
      <c r="D183" s="12" t="s">
        <v>7901</v>
      </c>
      <c r="E183" s="6" t="s">
        <v>7902</v>
      </c>
      <c r="F183" s="5">
        <f>decoded__2[[#This Row],[FRT_DEC]]-B182</f>
        <v>4</v>
      </c>
      <c r="G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INFO]]))),G182)</f>
        <v>clid</v>
      </c>
    </row>
    <row r="184" spans="1:7" hidden="1" x14ac:dyDescent="0.25">
      <c r="A184" s="12" t="s">
        <v>139</v>
      </c>
      <c r="B184" s="19">
        <v>335638592962</v>
      </c>
      <c r="C184" s="12" t="s">
        <v>16135</v>
      </c>
      <c r="D184" s="12" t="s">
        <v>7901</v>
      </c>
      <c r="E184" s="6" t="s">
        <v>7903</v>
      </c>
      <c r="F184" s="5">
        <f>decoded__2[[#This Row],[FRT_DEC]]-B183</f>
        <v>7</v>
      </c>
      <c r="G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INFO]]))),G183)</f>
        <v>clid</v>
      </c>
    </row>
    <row r="185" spans="1:7" hidden="1" x14ac:dyDescent="0.25">
      <c r="A185" s="12" t="s">
        <v>140</v>
      </c>
      <c r="B185" s="19">
        <v>335638593553</v>
      </c>
      <c r="C185" s="12" t="s">
        <v>16136</v>
      </c>
      <c r="D185" s="12" t="s">
        <v>7898</v>
      </c>
      <c r="E185" s="6" t="s">
        <v>15950</v>
      </c>
      <c r="F185" s="5">
        <f>decoded__2[[#This Row],[FRT_DEC]]-B184</f>
        <v>591</v>
      </c>
      <c r="G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INFO]]))),G184)</f>
        <v>clid</v>
      </c>
    </row>
    <row r="186" spans="1:7" hidden="1" x14ac:dyDescent="0.25">
      <c r="A186" s="12" t="s">
        <v>141</v>
      </c>
      <c r="B186" s="19">
        <v>335638593571</v>
      </c>
      <c r="C186" s="12" t="s">
        <v>16137</v>
      </c>
      <c r="D186" s="12" t="s">
        <v>7895</v>
      </c>
      <c r="E186" s="6" t="s">
        <v>15952</v>
      </c>
      <c r="F186" s="5">
        <f>decoded__2[[#This Row],[FRT_DEC]]-B185</f>
        <v>18</v>
      </c>
      <c r="G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INFO]]))),G185)</f>
        <v>clid</v>
      </c>
    </row>
    <row r="187" spans="1:7" hidden="1" x14ac:dyDescent="0.25">
      <c r="A187" s="12" t="s">
        <v>581</v>
      </c>
      <c r="B187" s="19">
        <v>335638593590</v>
      </c>
      <c r="C187" s="12" t="s">
        <v>16138</v>
      </c>
      <c r="D187" s="12" t="s">
        <v>7899</v>
      </c>
      <c r="E187" s="6" t="s">
        <v>7900</v>
      </c>
      <c r="F187" s="5">
        <f>decoded__2[[#This Row],[FRT_DEC]]-B186</f>
        <v>19</v>
      </c>
      <c r="G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INFO]]))),G186)</f>
        <v>clid</v>
      </c>
    </row>
    <row r="188" spans="1:7" hidden="1" x14ac:dyDescent="0.25">
      <c r="A188" s="12" t="s">
        <v>142</v>
      </c>
      <c r="B188" s="19">
        <v>335638593596</v>
      </c>
      <c r="C188" s="12" t="s">
        <v>16139</v>
      </c>
      <c r="D188" s="12" t="s">
        <v>7895</v>
      </c>
      <c r="E188" s="6" t="s">
        <v>15955</v>
      </c>
      <c r="F188" s="5">
        <f>decoded__2[[#This Row],[FRT_DEC]]-B187</f>
        <v>6</v>
      </c>
      <c r="G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INFO]]))),G187)</f>
        <v>clid</v>
      </c>
    </row>
    <row r="189" spans="1:7" hidden="1" x14ac:dyDescent="0.25">
      <c r="A189" s="12" t="s">
        <v>143</v>
      </c>
      <c r="B189" s="19">
        <v>335639398019</v>
      </c>
      <c r="C189" s="12" t="s">
        <v>16140</v>
      </c>
      <c r="D189" s="12" t="s">
        <v>7896</v>
      </c>
      <c r="E189" s="6" t="s">
        <v>7897</v>
      </c>
      <c r="F189" s="5">
        <f>decoded__2[[#This Row],[FRT_DEC]]-B188</f>
        <v>804423</v>
      </c>
      <c r="G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INFO]]))),G188)</f>
        <v>clid</v>
      </c>
    </row>
    <row r="190" spans="1:7" hidden="1" x14ac:dyDescent="0.25">
      <c r="A190" s="12" t="s">
        <v>144</v>
      </c>
      <c r="B190" s="19">
        <v>335639398024</v>
      </c>
      <c r="C190" s="12" t="s">
        <v>16141</v>
      </c>
      <c r="D190" s="12" t="s">
        <v>7898</v>
      </c>
      <c r="E190" s="6" t="s">
        <v>16142</v>
      </c>
      <c r="F190" s="5">
        <f>decoded__2[[#This Row],[FRT_DEC]]-B189</f>
        <v>5</v>
      </c>
      <c r="G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INFO]]))),G189)</f>
        <v>clid</v>
      </c>
    </row>
    <row r="191" spans="1:7" hidden="1" x14ac:dyDescent="0.25">
      <c r="A191" s="12" t="s">
        <v>145</v>
      </c>
      <c r="B191" s="19">
        <v>335639398092</v>
      </c>
      <c r="C191" s="12" t="s">
        <v>16143</v>
      </c>
      <c r="D191" s="12" t="s">
        <v>7899</v>
      </c>
      <c r="E191" s="6" t="s">
        <v>7900</v>
      </c>
      <c r="F191" s="5">
        <f>decoded__2[[#This Row],[FRT_DEC]]-B190</f>
        <v>68</v>
      </c>
      <c r="G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INFO]]))),G190)</f>
        <v>clid</v>
      </c>
    </row>
    <row r="192" spans="1:7" hidden="1" x14ac:dyDescent="0.25">
      <c r="A192" s="12" t="s">
        <v>146</v>
      </c>
      <c r="B192" s="19">
        <v>335639398095</v>
      </c>
      <c r="C192" s="12" t="s">
        <v>16144</v>
      </c>
      <c r="D192" s="12" t="s">
        <v>7901</v>
      </c>
      <c r="E192" s="6" t="s">
        <v>7902</v>
      </c>
      <c r="F192" s="5">
        <f>decoded__2[[#This Row],[FRT_DEC]]-B191</f>
        <v>3</v>
      </c>
      <c r="G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INFO]]))),G191)</f>
        <v>clid</v>
      </c>
    </row>
    <row r="193" spans="1:7" hidden="1" x14ac:dyDescent="0.25">
      <c r="A193" s="12" t="s">
        <v>147</v>
      </c>
      <c r="B193" s="19">
        <v>335639398105</v>
      </c>
      <c r="C193" s="12" t="s">
        <v>16145</v>
      </c>
      <c r="D193" s="12" t="s">
        <v>7901</v>
      </c>
      <c r="E193" s="6" t="s">
        <v>16146</v>
      </c>
      <c r="F193" s="5">
        <f>decoded__2[[#This Row],[FRT_DEC]]-B192</f>
        <v>10</v>
      </c>
      <c r="G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INFO]]))),G192)</f>
        <v>clid</v>
      </c>
    </row>
    <row r="194" spans="1:7" hidden="1" x14ac:dyDescent="0.25">
      <c r="A194" s="12" t="s">
        <v>148</v>
      </c>
      <c r="B194" s="19">
        <v>335639398112</v>
      </c>
      <c r="C194" s="12" t="s">
        <v>16147</v>
      </c>
      <c r="D194" s="12" t="s">
        <v>16148</v>
      </c>
      <c r="E194" s="6" t="s">
        <v>16149</v>
      </c>
      <c r="F194" s="5">
        <f>decoded__2[[#This Row],[FRT_DEC]]-B193</f>
        <v>7</v>
      </c>
      <c r="G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INFO]]))),G193)</f>
        <v>clid</v>
      </c>
    </row>
    <row r="195" spans="1:7" hidden="1" x14ac:dyDescent="0.25">
      <c r="A195" s="12" t="s">
        <v>149</v>
      </c>
      <c r="B195" s="19">
        <v>335639398137</v>
      </c>
      <c r="C195" s="12" t="s">
        <v>16150</v>
      </c>
      <c r="D195" s="12" t="s">
        <v>16151</v>
      </c>
      <c r="E195" s="6" t="s">
        <v>16152</v>
      </c>
      <c r="F195" s="5">
        <f>decoded__2[[#This Row],[FRT_DEC]]-B194</f>
        <v>25</v>
      </c>
      <c r="G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INFO]]))),G194)</f>
        <v>clid</v>
      </c>
    </row>
    <row r="196" spans="1:7" hidden="1" x14ac:dyDescent="0.25">
      <c r="A196" s="12" t="s">
        <v>150</v>
      </c>
      <c r="B196" s="19">
        <v>335639398140</v>
      </c>
      <c r="C196" s="12" t="s">
        <v>16153</v>
      </c>
      <c r="D196" s="12" t="s">
        <v>16151</v>
      </c>
      <c r="E196" s="6" t="s">
        <v>16154</v>
      </c>
      <c r="F196" s="5">
        <f>decoded__2[[#This Row],[FRT_DEC]]-B195</f>
        <v>3</v>
      </c>
      <c r="G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INFO]]))),G195)</f>
        <v>clid</v>
      </c>
    </row>
    <row r="197" spans="1:7" hidden="1" x14ac:dyDescent="0.25">
      <c r="A197" s="12" t="s">
        <v>151</v>
      </c>
      <c r="B197" s="19">
        <v>335639398153</v>
      </c>
      <c r="C197" s="12" t="s">
        <v>16155</v>
      </c>
      <c r="D197" s="12" t="s">
        <v>16156</v>
      </c>
      <c r="E197" s="6" t="s">
        <v>16157</v>
      </c>
      <c r="F197" s="5">
        <f>decoded__2[[#This Row],[FRT_DEC]]-B196</f>
        <v>13</v>
      </c>
      <c r="G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INFO]]))),G196)</f>
        <v>clid</v>
      </c>
    </row>
    <row r="198" spans="1:7" hidden="1" x14ac:dyDescent="0.25">
      <c r="A198" s="12" t="s">
        <v>660</v>
      </c>
      <c r="B198" s="19">
        <v>335639398162</v>
      </c>
      <c r="C198" s="12" t="s">
        <v>16158</v>
      </c>
      <c r="D198" s="12" t="s">
        <v>16156</v>
      </c>
      <c r="E198" s="6" t="s">
        <v>16159</v>
      </c>
      <c r="F198" s="5">
        <f>decoded__2[[#This Row],[FRT_DEC]]-B197</f>
        <v>9</v>
      </c>
      <c r="G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INFO]]))),G197)</f>
        <v>clid</v>
      </c>
    </row>
    <row r="199" spans="1:7" hidden="1" x14ac:dyDescent="0.25">
      <c r="A199" s="12" t="s">
        <v>661</v>
      </c>
      <c r="B199" s="19">
        <v>335639398168</v>
      </c>
      <c r="C199" s="12" t="s">
        <v>16160</v>
      </c>
      <c r="D199" s="12" t="s">
        <v>7898</v>
      </c>
      <c r="E199" s="6" t="s">
        <v>16161</v>
      </c>
      <c r="F199" s="5">
        <f>decoded__2[[#This Row],[FRT_DEC]]-B198</f>
        <v>6</v>
      </c>
      <c r="G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INFO]]))),G198)</f>
        <v>clid</v>
      </c>
    </row>
    <row r="200" spans="1:7" hidden="1" x14ac:dyDescent="0.25">
      <c r="A200" s="12" t="s">
        <v>152</v>
      </c>
      <c r="B200" s="19">
        <v>335639398195</v>
      </c>
      <c r="C200" s="12" t="s">
        <v>16162</v>
      </c>
      <c r="D200" s="12" t="s">
        <v>16163</v>
      </c>
      <c r="E200" s="6" t="s">
        <v>16164</v>
      </c>
      <c r="F200" s="5">
        <f>decoded__2[[#This Row],[FRT_DEC]]-B199</f>
        <v>27</v>
      </c>
      <c r="G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INFO]]))),G199)</f>
        <v>clid</v>
      </c>
    </row>
    <row r="201" spans="1:7" hidden="1" x14ac:dyDescent="0.25">
      <c r="A201" s="12" t="s">
        <v>153</v>
      </c>
      <c r="B201" s="19">
        <v>335639398198</v>
      </c>
      <c r="C201" s="12" t="s">
        <v>16165</v>
      </c>
      <c r="D201" s="12" t="s">
        <v>16163</v>
      </c>
      <c r="E201" s="6" t="s">
        <v>16166</v>
      </c>
      <c r="F201" s="5">
        <f>decoded__2[[#This Row],[FRT_DEC]]-B200</f>
        <v>3</v>
      </c>
      <c r="G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INFO]]))),G200)</f>
        <v>clid</v>
      </c>
    </row>
    <row r="202" spans="1:7" hidden="1" x14ac:dyDescent="0.25">
      <c r="A202" s="12" t="s">
        <v>662</v>
      </c>
      <c r="B202" s="19">
        <v>335639398203</v>
      </c>
      <c r="C202" s="12" t="s">
        <v>16167</v>
      </c>
      <c r="D202" s="12" t="s">
        <v>16163</v>
      </c>
      <c r="E202" s="6" t="s">
        <v>16168</v>
      </c>
      <c r="F202" s="5">
        <f>decoded__2[[#This Row],[FRT_DEC]]-B201</f>
        <v>5</v>
      </c>
      <c r="G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INFO]]))),G201)</f>
        <v>clid</v>
      </c>
    </row>
    <row r="203" spans="1:7" hidden="1" x14ac:dyDescent="0.25">
      <c r="A203" s="12" t="s">
        <v>663</v>
      </c>
      <c r="B203" s="19">
        <v>335639398209</v>
      </c>
      <c r="C203" s="12" t="s">
        <v>16169</v>
      </c>
      <c r="D203" s="12" t="s">
        <v>16170</v>
      </c>
      <c r="E203" s="6" t="s">
        <v>16171</v>
      </c>
      <c r="F203" s="5">
        <f>decoded__2[[#This Row],[FRT_DEC]]-B202</f>
        <v>6</v>
      </c>
      <c r="G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INFO]]))),G202)</f>
        <v>clid</v>
      </c>
    </row>
    <row r="204" spans="1:7" hidden="1" x14ac:dyDescent="0.25">
      <c r="A204" s="12" t="s">
        <v>664</v>
      </c>
      <c r="B204" s="19">
        <v>335639398218</v>
      </c>
      <c r="C204" s="12" t="s">
        <v>16172</v>
      </c>
      <c r="D204" s="12" t="s">
        <v>16173</v>
      </c>
      <c r="E204" s="6" t="s">
        <v>16174</v>
      </c>
      <c r="F204" s="5">
        <f>decoded__2[[#This Row],[FRT_DEC]]-B203</f>
        <v>9</v>
      </c>
      <c r="G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INFO]]))),G203)</f>
        <v>clid</v>
      </c>
    </row>
    <row r="205" spans="1:7" hidden="1" x14ac:dyDescent="0.25">
      <c r="A205" s="12" t="s">
        <v>582</v>
      </c>
      <c r="B205" s="19">
        <v>335639398224</v>
      </c>
      <c r="C205" s="12" t="s">
        <v>16175</v>
      </c>
      <c r="D205" s="12" t="s">
        <v>7898</v>
      </c>
      <c r="E205" s="6" t="s">
        <v>16176</v>
      </c>
      <c r="F205" s="5">
        <f>decoded__2[[#This Row],[FRT_DEC]]-B204</f>
        <v>6</v>
      </c>
      <c r="G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INFO]]))),G204)</f>
        <v>clid</v>
      </c>
    </row>
    <row r="206" spans="1:7" hidden="1" x14ac:dyDescent="0.25">
      <c r="A206" s="12" t="s">
        <v>154</v>
      </c>
      <c r="B206" s="19">
        <v>335639399282</v>
      </c>
      <c r="C206" s="12" t="s">
        <v>16177</v>
      </c>
      <c r="D206" s="12" t="s">
        <v>7899</v>
      </c>
      <c r="E206" s="6" t="s">
        <v>7900</v>
      </c>
      <c r="F206" s="5">
        <f>decoded__2[[#This Row],[FRT_DEC]]-B205</f>
        <v>1058</v>
      </c>
      <c r="G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INFO]]))),G205)</f>
        <v>clid</v>
      </c>
    </row>
    <row r="207" spans="1:7" hidden="1" x14ac:dyDescent="0.25">
      <c r="A207" s="12" t="s">
        <v>583</v>
      </c>
      <c r="B207" s="19">
        <v>335639399287</v>
      </c>
      <c r="C207" s="12" t="s">
        <v>16178</v>
      </c>
      <c r="D207" s="12" t="s">
        <v>7895</v>
      </c>
      <c r="E207" s="6" t="s">
        <v>16179</v>
      </c>
      <c r="F207" s="5">
        <f>decoded__2[[#This Row],[FRT_DEC]]-B206</f>
        <v>5</v>
      </c>
      <c r="G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INFO]]))),G206)</f>
        <v>clid</v>
      </c>
    </row>
    <row r="208" spans="1:7" hidden="1" x14ac:dyDescent="0.25">
      <c r="A208" s="12" t="s">
        <v>584</v>
      </c>
      <c r="B208" s="19">
        <v>335639403300</v>
      </c>
      <c r="C208" s="12" t="s">
        <v>16180</v>
      </c>
      <c r="D208" s="12" t="s">
        <v>5</v>
      </c>
      <c r="E208" s="6" t="s">
        <v>16181</v>
      </c>
      <c r="F208" s="5">
        <f>decoded__2[[#This Row],[FRT_DEC]]-B207</f>
        <v>4013</v>
      </c>
      <c r="G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INFO]]))),G207)</f>
        <v>clid</v>
      </c>
    </row>
    <row r="209" spans="1:7" hidden="1" x14ac:dyDescent="0.25">
      <c r="A209" s="12" t="s">
        <v>585</v>
      </c>
      <c r="B209" s="19">
        <v>335639403303</v>
      </c>
      <c r="C209" s="12" t="s">
        <v>16182</v>
      </c>
      <c r="D209" s="12" t="s">
        <v>5</v>
      </c>
      <c r="E209" s="6" t="s">
        <v>7877</v>
      </c>
      <c r="F209" s="5">
        <f>decoded__2[[#This Row],[FRT_DEC]]-B208</f>
        <v>3</v>
      </c>
      <c r="G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INFO]]))),G208)</f>
        <v>clid</v>
      </c>
    </row>
    <row r="210" spans="1:7" hidden="1" x14ac:dyDescent="0.25">
      <c r="A210" s="12" t="s">
        <v>586</v>
      </c>
      <c r="B210" s="19">
        <v>335639403322</v>
      </c>
      <c r="C210" s="12" t="s">
        <v>16183</v>
      </c>
      <c r="D210" s="12" t="s">
        <v>16184</v>
      </c>
      <c r="E210" s="6" t="s">
        <v>16185</v>
      </c>
      <c r="F210" s="5">
        <f>decoded__2[[#This Row],[FRT_DEC]]-B209</f>
        <v>19</v>
      </c>
      <c r="G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INFO]]))),G209)</f>
        <v>clid</v>
      </c>
    </row>
    <row r="211" spans="1:7" hidden="1" x14ac:dyDescent="0.25">
      <c r="A211" s="12" t="s">
        <v>587</v>
      </c>
      <c r="B211" s="19">
        <v>335639403325</v>
      </c>
      <c r="C211" s="12" t="s">
        <v>16186</v>
      </c>
      <c r="D211" s="12" t="s">
        <v>16184</v>
      </c>
      <c r="E211" s="6" t="s">
        <v>16187</v>
      </c>
      <c r="F211" s="5">
        <f>decoded__2[[#This Row],[FRT_DEC]]-B210</f>
        <v>3</v>
      </c>
      <c r="G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INFO]]))),G210)</f>
        <v>clid</v>
      </c>
    </row>
    <row r="212" spans="1:7" hidden="1" x14ac:dyDescent="0.25">
      <c r="A212" s="12" t="s">
        <v>155</v>
      </c>
      <c r="B212" s="19">
        <v>335639403328</v>
      </c>
      <c r="C212" s="12" t="s">
        <v>16188</v>
      </c>
      <c r="D212" s="12" t="s">
        <v>16189</v>
      </c>
      <c r="E212" s="6" t="s">
        <v>16190</v>
      </c>
      <c r="F212" s="5">
        <f>decoded__2[[#This Row],[FRT_DEC]]-B211</f>
        <v>3</v>
      </c>
      <c r="G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INFO]]))),G211)</f>
        <v>clid</v>
      </c>
    </row>
    <row r="213" spans="1:7" hidden="1" x14ac:dyDescent="0.25">
      <c r="A213" s="12" t="s">
        <v>588</v>
      </c>
      <c r="B213" s="19">
        <v>335639403331</v>
      </c>
      <c r="C213" s="12" t="s">
        <v>16191</v>
      </c>
      <c r="D213" s="12" t="s">
        <v>16192</v>
      </c>
      <c r="E213" s="6" t="s">
        <v>16193</v>
      </c>
      <c r="F213" s="5">
        <f>decoded__2[[#This Row],[FRT_DEC]]-B212</f>
        <v>3</v>
      </c>
      <c r="G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INFO]]))),G212)</f>
        <v>clid</v>
      </c>
    </row>
    <row r="214" spans="1:7" hidden="1" x14ac:dyDescent="0.25">
      <c r="A214" s="12" t="s">
        <v>589</v>
      </c>
      <c r="B214" s="19">
        <v>335639403345</v>
      </c>
      <c r="C214" s="12" t="s">
        <v>16194</v>
      </c>
      <c r="D214" s="12" t="s">
        <v>7898</v>
      </c>
      <c r="E214" s="6" t="s">
        <v>16195</v>
      </c>
      <c r="F214" s="5">
        <f>decoded__2[[#This Row],[FRT_DEC]]-B213</f>
        <v>14</v>
      </c>
      <c r="G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INFO]]))),G213)</f>
        <v>clid</v>
      </c>
    </row>
    <row r="215" spans="1:7" hidden="1" x14ac:dyDescent="0.25">
      <c r="A215" s="12" t="s">
        <v>590</v>
      </c>
      <c r="B215" s="19">
        <v>335639403355</v>
      </c>
      <c r="C215" s="12" t="s">
        <v>16196</v>
      </c>
      <c r="D215" s="12" t="s">
        <v>16170</v>
      </c>
      <c r="E215" s="6" t="s">
        <v>16171</v>
      </c>
      <c r="F215" s="5">
        <f>decoded__2[[#This Row],[FRT_DEC]]-B214</f>
        <v>10</v>
      </c>
      <c r="G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INFO]]))),G214)</f>
        <v>clid</v>
      </c>
    </row>
    <row r="216" spans="1:7" hidden="1" x14ac:dyDescent="0.25">
      <c r="A216" s="12" t="s">
        <v>591</v>
      </c>
      <c r="B216" s="19">
        <v>335639403362</v>
      </c>
      <c r="C216" s="12" t="s">
        <v>16197</v>
      </c>
      <c r="D216" s="12" t="s">
        <v>7895</v>
      </c>
      <c r="E216" s="6" t="s">
        <v>16198</v>
      </c>
      <c r="F216" s="5">
        <f>decoded__2[[#This Row],[FRT_DEC]]-B215</f>
        <v>7</v>
      </c>
      <c r="G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INFO]]))),G215)</f>
        <v>clid</v>
      </c>
    </row>
    <row r="217" spans="1:7" hidden="1" x14ac:dyDescent="0.25">
      <c r="A217" s="12" t="s">
        <v>592</v>
      </c>
      <c r="B217" s="19">
        <v>335639403365</v>
      </c>
      <c r="C217" s="12" t="s">
        <v>16199</v>
      </c>
      <c r="D217" s="12" t="s">
        <v>7895</v>
      </c>
      <c r="E217" s="6" t="s">
        <v>16200</v>
      </c>
      <c r="F217" s="5">
        <f>decoded__2[[#This Row],[FRT_DEC]]-B216</f>
        <v>3</v>
      </c>
      <c r="G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INFO]]))),G216)</f>
        <v>clid</v>
      </c>
    </row>
    <row r="218" spans="1:7" hidden="1" x14ac:dyDescent="0.25">
      <c r="A218" s="12" t="s">
        <v>156</v>
      </c>
      <c r="B218" s="19">
        <v>335639403381</v>
      </c>
      <c r="C218" s="12" t="s">
        <v>16201</v>
      </c>
      <c r="D218" s="12" t="s">
        <v>16173</v>
      </c>
      <c r="E218" s="6" t="s">
        <v>16174</v>
      </c>
      <c r="F218" s="5">
        <f>decoded__2[[#This Row],[FRT_DEC]]-B217</f>
        <v>16</v>
      </c>
      <c r="G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INFO]]))),G217)</f>
        <v>clid</v>
      </c>
    </row>
    <row r="219" spans="1:7" hidden="1" x14ac:dyDescent="0.25">
      <c r="A219" s="12" t="s">
        <v>593</v>
      </c>
      <c r="B219" s="19">
        <v>335639403777</v>
      </c>
      <c r="C219" s="12" t="s">
        <v>16202</v>
      </c>
      <c r="D219" s="12" t="s">
        <v>7899</v>
      </c>
      <c r="E219" s="6" t="s">
        <v>7900</v>
      </c>
      <c r="F219" s="5">
        <f>decoded__2[[#This Row],[FRT_DEC]]-B218</f>
        <v>396</v>
      </c>
      <c r="G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INFO]]))),G218)</f>
        <v>clid</v>
      </c>
    </row>
    <row r="220" spans="1:7" hidden="1" x14ac:dyDescent="0.25">
      <c r="A220" s="12" t="s">
        <v>594</v>
      </c>
      <c r="B220" s="19">
        <v>335639403783</v>
      </c>
      <c r="C220" s="12" t="s">
        <v>16203</v>
      </c>
      <c r="D220" s="12" t="s">
        <v>7895</v>
      </c>
      <c r="E220" s="6" t="s">
        <v>16179</v>
      </c>
      <c r="F220" s="5">
        <f>decoded__2[[#This Row],[FRT_DEC]]-B219</f>
        <v>6</v>
      </c>
      <c r="G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INFO]]))),G219)</f>
        <v>clid</v>
      </c>
    </row>
    <row r="221" spans="1:7" hidden="1" x14ac:dyDescent="0.25">
      <c r="A221" s="12" t="s">
        <v>595</v>
      </c>
      <c r="B221" s="19">
        <v>335639608794</v>
      </c>
      <c r="C221" s="12" t="s">
        <v>16204</v>
      </c>
      <c r="D221" s="12" t="s">
        <v>7896</v>
      </c>
      <c r="E221" s="6" t="s">
        <v>7897</v>
      </c>
      <c r="F221" s="5">
        <f>decoded__2[[#This Row],[FRT_DEC]]-B220</f>
        <v>205011</v>
      </c>
      <c r="G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INFO]]))),G220)</f>
        <v>clid</v>
      </c>
    </row>
    <row r="222" spans="1:7" hidden="1" x14ac:dyDescent="0.25">
      <c r="A222" s="12" t="s">
        <v>596</v>
      </c>
      <c r="B222" s="19">
        <v>335639608799</v>
      </c>
      <c r="C222" s="12" t="s">
        <v>16205</v>
      </c>
      <c r="D222" s="12" t="s">
        <v>7898</v>
      </c>
      <c r="E222" s="6" t="s">
        <v>16142</v>
      </c>
      <c r="F222" s="5">
        <f>decoded__2[[#This Row],[FRT_DEC]]-B221</f>
        <v>5</v>
      </c>
      <c r="G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INFO]]))),G221)</f>
        <v>clid</v>
      </c>
    </row>
    <row r="223" spans="1:7" hidden="1" x14ac:dyDescent="0.25">
      <c r="A223" s="12" t="s">
        <v>597</v>
      </c>
      <c r="B223" s="19">
        <v>335639608869</v>
      </c>
      <c r="C223" s="12" t="s">
        <v>16206</v>
      </c>
      <c r="D223" s="12" t="s">
        <v>7899</v>
      </c>
      <c r="E223" s="6" t="s">
        <v>7900</v>
      </c>
      <c r="F223" s="5">
        <f>decoded__2[[#This Row],[FRT_DEC]]-B222</f>
        <v>70</v>
      </c>
      <c r="G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INFO]]))),G222)</f>
        <v>clid</v>
      </c>
    </row>
    <row r="224" spans="1:7" hidden="1" x14ac:dyDescent="0.25">
      <c r="A224" s="12" t="s">
        <v>157</v>
      </c>
      <c r="B224" s="19">
        <v>335639608873</v>
      </c>
      <c r="C224" s="12" t="s">
        <v>16207</v>
      </c>
      <c r="D224" s="12" t="s">
        <v>7901</v>
      </c>
      <c r="E224" s="6" t="s">
        <v>7902</v>
      </c>
      <c r="F224" s="5">
        <f>decoded__2[[#This Row],[FRT_DEC]]-B223</f>
        <v>4</v>
      </c>
      <c r="G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INFO]]))),G223)</f>
        <v>clid</v>
      </c>
    </row>
    <row r="225" spans="1:7" hidden="1" x14ac:dyDescent="0.25">
      <c r="A225" s="12" t="s">
        <v>598</v>
      </c>
      <c r="B225" s="19">
        <v>335639608882</v>
      </c>
      <c r="C225" s="12" t="s">
        <v>16208</v>
      </c>
      <c r="D225" s="12" t="s">
        <v>7901</v>
      </c>
      <c r="E225" s="6" t="s">
        <v>16146</v>
      </c>
      <c r="F225" s="5">
        <f>decoded__2[[#This Row],[FRT_DEC]]-B224</f>
        <v>9</v>
      </c>
      <c r="G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INFO]]))),G224)</f>
        <v>clid</v>
      </c>
    </row>
    <row r="226" spans="1:7" hidden="1" x14ac:dyDescent="0.25">
      <c r="A226" s="12" t="s">
        <v>599</v>
      </c>
      <c r="B226" s="19">
        <v>335639608889</v>
      </c>
      <c r="C226" s="12" t="s">
        <v>16209</v>
      </c>
      <c r="D226" s="12" t="s">
        <v>16148</v>
      </c>
      <c r="E226" s="6" t="s">
        <v>16149</v>
      </c>
      <c r="F226" s="5">
        <f>decoded__2[[#This Row],[FRT_DEC]]-B225</f>
        <v>7</v>
      </c>
      <c r="G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INFO]]))),G225)</f>
        <v>clid</v>
      </c>
    </row>
    <row r="227" spans="1:7" hidden="1" x14ac:dyDescent="0.25">
      <c r="A227" s="12" t="s">
        <v>600</v>
      </c>
      <c r="B227" s="19">
        <v>335639608897</v>
      </c>
      <c r="C227" s="12" t="s">
        <v>16210</v>
      </c>
      <c r="D227" s="12" t="s">
        <v>16151</v>
      </c>
      <c r="E227" s="6" t="s">
        <v>16152</v>
      </c>
      <c r="F227" s="5">
        <f>decoded__2[[#This Row],[FRT_DEC]]-B226</f>
        <v>8</v>
      </c>
      <c r="G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INFO]]))),G226)</f>
        <v>clid</v>
      </c>
    </row>
    <row r="228" spans="1:7" hidden="1" x14ac:dyDescent="0.25">
      <c r="A228" s="12" t="s">
        <v>601</v>
      </c>
      <c r="B228" s="19">
        <v>335639608900</v>
      </c>
      <c r="C228" s="12" t="s">
        <v>16211</v>
      </c>
      <c r="D228" s="12" t="s">
        <v>16151</v>
      </c>
      <c r="E228" s="6" t="s">
        <v>16154</v>
      </c>
      <c r="F228" s="5">
        <f>decoded__2[[#This Row],[FRT_DEC]]-B227</f>
        <v>3</v>
      </c>
      <c r="G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INFO]]))),G227)</f>
        <v>clid</v>
      </c>
    </row>
    <row r="229" spans="1:7" hidden="1" x14ac:dyDescent="0.25">
      <c r="A229" s="12" t="s">
        <v>602</v>
      </c>
      <c r="B229" s="19">
        <v>335639608920</v>
      </c>
      <c r="C229" s="12" t="s">
        <v>16212</v>
      </c>
      <c r="D229" s="12" t="s">
        <v>16156</v>
      </c>
      <c r="E229" s="6" t="s">
        <v>16157</v>
      </c>
      <c r="F229" s="5">
        <f>decoded__2[[#This Row],[FRT_DEC]]-B228</f>
        <v>20</v>
      </c>
      <c r="G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INFO]]))),G228)</f>
        <v>clid</v>
      </c>
    </row>
    <row r="230" spans="1:7" hidden="1" x14ac:dyDescent="0.25">
      <c r="A230" s="12" t="s">
        <v>158</v>
      </c>
      <c r="B230" s="19">
        <v>335639608924</v>
      </c>
      <c r="C230" s="12" t="s">
        <v>16213</v>
      </c>
      <c r="D230" s="12" t="s">
        <v>16156</v>
      </c>
      <c r="E230" s="6" t="s">
        <v>16214</v>
      </c>
      <c r="F230" s="5">
        <f>decoded__2[[#This Row],[FRT_DEC]]-B229</f>
        <v>4</v>
      </c>
      <c r="G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INFO]]))),G229)</f>
        <v>clid</v>
      </c>
    </row>
    <row r="231" spans="1:7" hidden="1" x14ac:dyDescent="0.25">
      <c r="A231" s="12" t="s">
        <v>159</v>
      </c>
      <c r="B231" s="19">
        <v>335639608931</v>
      </c>
      <c r="C231" s="12" t="s">
        <v>16215</v>
      </c>
      <c r="D231" s="12" t="s">
        <v>7898</v>
      </c>
      <c r="E231" s="6" t="s">
        <v>16161</v>
      </c>
      <c r="F231" s="5">
        <f>decoded__2[[#This Row],[FRT_DEC]]-B230</f>
        <v>7</v>
      </c>
      <c r="G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INFO]]))),G230)</f>
        <v>clid</v>
      </c>
    </row>
    <row r="232" spans="1:7" hidden="1" x14ac:dyDescent="0.25">
      <c r="A232" s="12" t="s">
        <v>160</v>
      </c>
      <c r="B232" s="19">
        <v>335639608957</v>
      </c>
      <c r="C232" s="12" t="s">
        <v>16216</v>
      </c>
      <c r="D232" s="12" t="s">
        <v>16163</v>
      </c>
      <c r="E232" s="6" t="s">
        <v>16217</v>
      </c>
      <c r="F232" s="5">
        <f>decoded__2[[#This Row],[FRT_DEC]]-B231</f>
        <v>26</v>
      </c>
      <c r="G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INFO]]))),G231)</f>
        <v>clid</v>
      </c>
    </row>
    <row r="233" spans="1:7" hidden="1" x14ac:dyDescent="0.25">
      <c r="A233" s="12" t="s">
        <v>603</v>
      </c>
      <c r="B233" s="19">
        <v>335639608960</v>
      </c>
      <c r="C233" s="12" t="s">
        <v>16218</v>
      </c>
      <c r="D233" s="12" t="s">
        <v>16163</v>
      </c>
      <c r="E233" s="6" t="s">
        <v>16219</v>
      </c>
      <c r="F233" s="5">
        <f>decoded__2[[#This Row],[FRT_DEC]]-B232</f>
        <v>3</v>
      </c>
      <c r="G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INFO]]))),G232)</f>
        <v>clid</v>
      </c>
    </row>
    <row r="234" spans="1:7" hidden="1" x14ac:dyDescent="0.25">
      <c r="A234" s="12" t="s">
        <v>604</v>
      </c>
      <c r="B234" s="19">
        <v>335639608963</v>
      </c>
      <c r="C234" s="12" t="s">
        <v>16220</v>
      </c>
      <c r="D234" s="12" t="s">
        <v>16163</v>
      </c>
      <c r="E234" s="6" t="s">
        <v>16221</v>
      </c>
      <c r="F234" s="5">
        <f>decoded__2[[#This Row],[FRT_DEC]]-B233</f>
        <v>3</v>
      </c>
      <c r="G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INFO]]))),G233)</f>
        <v>clid</v>
      </c>
    </row>
    <row r="235" spans="1:7" hidden="1" x14ac:dyDescent="0.25">
      <c r="A235" s="12" t="s">
        <v>161</v>
      </c>
      <c r="B235" s="19">
        <v>335639608969</v>
      </c>
      <c r="C235" s="12" t="s">
        <v>16222</v>
      </c>
      <c r="D235" s="12" t="s">
        <v>16170</v>
      </c>
      <c r="E235" s="6" t="s">
        <v>16171</v>
      </c>
      <c r="F235" s="5">
        <f>decoded__2[[#This Row],[FRT_DEC]]-B234</f>
        <v>6</v>
      </c>
      <c r="G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INFO]]))),G234)</f>
        <v>clid</v>
      </c>
    </row>
    <row r="236" spans="1:7" hidden="1" x14ac:dyDescent="0.25">
      <c r="A236" s="12" t="s">
        <v>162</v>
      </c>
      <c r="B236" s="19">
        <v>335639608979</v>
      </c>
      <c r="C236" s="12" t="s">
        <v>16223</v>
      </c>
      <c r="D236" s="12" t="s">
        <v>16173</v>
      </c>
      <c r="E236" s="6" t="s">
        <v>16174</v>
      </c>
      <c r="F236" s="5">
        <f>decoded__2[[#This Row],[FRT_DEC]]-B235</f>
        <v>10</v>
      </c>
      <c r="G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INFO]]))),G235)</f>
        <v>clid</v>
      </c>
    </row>
    <row r="237" spans="1:7" hidden="1" x14ac:dyDescent="0.25">
      <c r="A237" s="12" t="s">
        <v>605</v>
      </c>
      <c r="B237" s="19">
        <v>335639608986</v>
      </c>
      <c r="C237" s="12" t="s">
        <v>16224</v>
      </c>
      <c r="D237" s="12" t="s">
        <v>7898</v>
      </c>
      <c r="E237" s="6" t="s">
        <v>16176</v>
      </c>
      <c r="F237" s="5">
        <f>decoded__2[[#This Row],[FRT_DEC]]-B236</f>
        <v>7</v>
      </c>
      <c r="G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INFO]]))),G236)</f>
        <v>clid</v>
      </c>
    </row>
    <row r="238" spans="1:7" hidden="1" x14ac:dyDescent="0.25">
      <c r="A238" s="12" t="s">
        <v>163</v>
      </c>
      <c r="B238" s="19">
        <v>335639610044</v>
      </c>
      <c r="C238" s="12" t="s">
        <v>16225</v>
      </c>
      <c r="D238" s="12" t="s">
        <v>7899</v>
      </c>
      <c r="E238" s="6" t="s">
        <v>7900</v>
      </c>
      <c r="F238" s="5">
        <f>decoded__2[[#This Row],[FRT_DEC]]-B237</f>
        <v>1058</v>
      </c>
      <c r="G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INFO]]))),G237)</f>
        <v>clid</v>
      </c>
    </row>
    <row r="239" spans="1:7" hidden="1" x14ac:dyDescent="0.25">
      <c r="A239" s="12" t="s">
        <v>164</v>
      </c>
      <c r="B239" s="19">
        <v>335639610048</v>
      </c>
      <c r="C239" s="12" t="s">
        <v>16226</v>
      </c>
      <c r="D239" s="12" t="s">
        <v>7895</v>
      </c>
      <c r="E239" s="6" t="s">
        <v>16179</v>
      </c>
      <c r="F239" s="5">
        <f>decoded__2[[#This Row],[FRT_DEC]]-B238</f>
        <v>4</v>
      </c>
      <c r="G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INFO]]))),G238)</f>
        <v>clid</v>
      </c>
    </row>
    <row r="240" spans="1:7" hidden="1" x14ac:dyDescent="0.25">
      <c r="A240" s="12" t="s">
        <v>165</v>
      </c>
      <c r="B240" s="19">
        <v>335639614061</v>
      </c>
      <c r="C240" s="12" t="s">
        <v>16227</v>
      </c>
      <c r="D240" s="12" t="s">
        <v>5</v>
      </c>
      <c r="E240" s="6" t="s">
        <v>16228</v>
      </c>
      <c r="F240" s="5">
        <f>decoded__2[[#This Row],[FRT_DEC]]-B239</f>
        <v>4013</v>
      </c>
      <c r="G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INFO]]))),G239)</f>
        <v>clid</v>
      </c>
    </row>
    <row r="241" spans="1:7" hidden="1" x14ac:dyDescent="0.25">
      <c r="A241" s="12" t="s">
        <v>166</v>
      </c>
      <c r="B241" s="19">
        <v>335639614064</v>
      </c>
      <c r="C241" s="12" t="s">
        <v>16229</v>
      </c>
      <c r="D241" s="12" t="s">
        <v>5</v>
      </c>
      <c r="E241" s="6" t="s">
        <v>7877</v>
      </c>
      <c r="F241" s="5">
        <f>decoded__2[[#This Row],[FRT_DEC]]-B240</f>
        <v>3</v>
      </c>
      <c r="G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INFO]]))),G240)</f>
        <v>clid</v>
      </c>
    </row>
    <row r="242" spans="1:7" hidden="1" x14ac:dyDescent="0.25">
      <c r="A242" s="12" t="s">
        <v>167</v>
      </c>
      <c r="B242" s="19">
        <v>335639614082</v>
      </c>
      <c r="C242" s="12" t="s">
        <v>16230</v>
      </c>
      <c r="D242" s="12" t="s">
        <v>16184</v>
      </c>
      <c r="E242" s="6" t="s">
        <v>16185</v>
      </c>
      <c r="F242" s="5">
        <f>decoded__2[[#This Row],[FRT_DEC]]-B241</f>
        <v>18</v>
      </c>
      <c r="G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INFO]]))),G241)</f>
        <v>clid</v>
      </c>
    </row>
    <row r="243" spans="1:7" hidden="1" x14ac:dyDescent="0.25">
      <c r="A243" s="12" t="s">
        <v>168</v>
      </c>
      <c r="B243" s="19">
        <v>335639614085</v>
      </c>
      <c r="C243" s="12" t="s">
        <v>16231</v>
      </c>
      <c r="D243" s="12" t="s">
        <v>16184</v>
      </c>
      <c r="E243" s="6" t="s">
        <v>16187</v>
      </c>
      <c r="F243" s="5">
        <f>decoded__2[[#This Row],[FRT_DEC]]-B242</f>
        <v>3</v>
      </c>
      <c r="G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INFO]]))),G242)</f>
        <v>clid</v>
      </c>
    </row>
    <row r="244" spans="1:7" hidden="1" x14ac:dyDescent="0.25">
      <c r="A244" s="12" t="s">
        <v>169</v>
      </c>
      <c r="B244" s="19">
        <v>335639614089</v>
      </c>
      <c r="C244" s="12" t="s">
        <v>16232</v>
      </c>
      <c r="D244" s="12" t="s">
        <v>16189</v>
      </c>
      <c r="E244" s="6" t="s">
        <v>16233</v>
      </c>
      <c r="F244" s="5">
        <f>decoded__2[[#This Row],[FRT_DEC]]-B243</f>
        <v>4</v>
      </c>
      <c r="G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INFO]]))),G243)</f>
        <v>clid</v>
      </c>
    </row>
    <row r="245" spans="1:7" hidden="1" x14ac:dyDescent="0.25">
      <c r="A245" s="12" t="s">
        <v>170</v>
      </c>
      <c r="B245" s="19">
        <v>335639614092</v>
      </c>
      <c r="C245" s="12" t="s">
        <v>16234</v>
      </c>
      <c r="D245" s="12" t="s">
        <v>16192</v>
      </c>
      <c r="E245" s="6" t="s">
        <v>16193</v>
      </c>
      <c r="F245" s="5">
        <f>decoded__2[[#This Row],[FRT_DEC]]-B244</f>
        <v>3</v>
      </c>
      <c r="G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INFO]]))),G244)</f>
        <v>clid</v>
      </c>
    </row>
    <row r="246" spans="1:7" hidden="1" x14ac:dyDescent="0.25">
      <c r="A246" s="12" t="s">
        <v>171</v>
      </c>
      <c r="B246" s="19">
        <v>335639614106</v>
      </c>
      <c r="C246" s="12" t="s">
        <v>16235</v>
      </c>
      <c r="D246" s="12" t="s">
        <v>7898</v>
      </c>
      <c r="E246" s="6" t="s">
        <v>16195</v>
      </c>
      <c r="F246" s="5">
        <f>decoded__2[[#This Row],[FRT_DEC]]-B245</f>
        <v>14</v>
      </c>
      <c r="G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INFO]]))),G245)</f>
        <v>clid</v>
      </c>
    </row>
    <row r="247" spans="1:7" hidden="1" x14ac:dyDescent="0.25">
      <c r="A247" s="12" t="s">
        <v>172</v>
      </c>
      <c r="B247" s="19">
        <v>335639614117</v>
      </c>
      <c r="C247" s="12" t="s">
        <v>16236</v>
      </c>
      <c r="D247" s="12" t="s">
        <v>16170</v>
      </c>
      <c r="E247" s="6" t="s">
        <v>16171</v>
      </c>
      <c r="F247" s="5">
        <f>decoded__2[[#This Row],[FRT_DEC]]-B246</f>
        <v>11</v>
      </c>
      <c r="G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INFO]]))),G246)</f>
        <v>clid</v>
      </c>
    </row>
    <row r="248" spans="1:7" hidden="1" x14ac:dyDescent="0.25">
      <c r="A248" s="12" t="s">
        <v>173</v>
      </c>
      <c r="B248" s="19">
        <v>335639614122</v>
      </c>
      <c r="C248" s="12" t="s">
        <v>16237</v>
      </c>
      <c r="D248" s="12" t="s">
        <v>7895</v>
      </c>
      <c r="E248" s="6" t="s">
        <v>16198</v>
      </c>
      <c r="F248" s="5">
        <f>decoded__2[[#This Row],[FRT_DEC]]-B247</f>
        <v>5</v>
      </c>
      <c r="G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INFO]]))),G247)</f>
        <v>clid</v>
      </c>
    </row>
    <row r="249" spans="1:7" hidden="1" x14ac:dyDescent="0.25">
      <c r="A249" s="12" t="s">
        <v>174</v>
      </c>
      <c r="B249" s="19">
        <v>335639614126</v>
      </c>
      <c r="C249" s="12" t="s">
        <v>16238</v>
      </c>
      <c r="D249" s="12" t="s">
        <v>7895</v>
      </c>
      <c r="E249" s="6" t="s">
        <v>16200</v>
      </c>
      <c r="F249" s="5">
        <f>decoded__2[[#This Row],[FRT_DEC]]-B248</f>
        <v>4</v>
      </c>
      <c r="G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INFO]]))),G248)</f>
        <v>clid</v>
      </c>
    </row>
    <row r="250" spans="1:7" hidden="1" x14ac:dyDescent="0.25">
      <c r="A250" s="12" t="s">
        <v>175</v>
      </c>
      <c r="B250" s="19">
        <v>335639614141</v>
      </c>
      <c r="C250" s="12" t="s">
        <v>16239</v>
      </c>
      <c r="D250" s="12" t="s">
        <v>16173</v>
      </c>
      <c r="E250" s="6" t="s">
        <v>16174</v>
      </c>
      <c r="F250" s="5">
        <f>decoded__2[[#This Row],[FRT_DEC]]-B249</f>
        <v>15</v>
      </c>
      <c r="G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INFO]]))),G249)</f>
        <v>clid</v>
      </c>
    </row>
    <row r="251" spans="1:7" hidden="1" x14ac:dyDescent="0.25">
      <c r="A251" s="12" t="s">
        <v>176</v>
      </c>
      <c r="B251" s="19">
        <v>335639614900</v>
      </c>
      <c r="C251" s="12" t="s">
        <v>16240</v>
      </c>
      <c r="D251" s="12" t="s">
        <v>7899</v>
      </c>
      <c r="E251" s="6" t="s">
        <v>7900</v>
      </c>
      <c r="F251" s="5">
        <f>decoded__2[[#This Row],[FRT_DEC]]-B250</f>
        <v>759</v>
      </c>
      <c r="G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INFO]]))),G250)</f>
        <v>clid</v>
      </c>
    </row>
    <row r="252" spans="1:7" hidden="1" x14ac:dyDescent="0.25">
      <c r="A252" s="12" t="s">
        <v>177</v>
      </c>
      <c r="B252" s="19">
        <v>335639614905</v>
      </c>
      <c r="C252" s="12" t="s">
        <v>16241</v>
      </c>
      <c r="D252" s="12" t="s">
        <v>7895</v>
      </c>
      <c r="E252" s="6" t="s">
        <v>16179</v>
      </c>
      <c r="F252" s="5">
        <f>decoded__2[[#This Row],[FRT_DEC]]-B251</f>
        <v>5</v>
      </c>
      <c r="G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INFO]]))),G251)</f>
        <v>clid</v>
      </c>
    </row>
    <row r="253" spans="1:7" hidden="1" x14ac:dyDescent="0.25">
      <c r="A253" s="12" t="s">
        <v>178</v>
      </c>
      <c r="B253" s="19">
        <v>335639718713</v>
      </c>
      <c r="C253" s="12" t="s">
        <v>16242</v>
      </c>
      <c r="D253" s="12" t="s">
        <v>7896</v>
      </c>
      <c r="E253" s="6" t="s">
        <v>7897</v>
      </c>
      <c r="F253" s="5">
        <f>decoded__2[[#This Row],[FRT_DEC]]-B252</f>
        <v>103808</v>
      </c>
      <c r="G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INFO]]))),G252)</f>
        <v>clid</v>
      </c>
    </row>
    <row r="254" spans="1:7" hidden="1" x14ac:dyDescent="0.25">
      <c r="A254" s="12" t="s">
        <v>179</v>
      </c>
      <c r="B254" s="19">
        <v>335639718719</v>
      </c>
      <c r="C254" s="12" t="s">
        <v>16243</v>
      </c>
      <c r="D254" s="12" t="s">
        <v>7898</v>
      </c>
      <c r="E254" s="6" t="s">
        <v>15958</v>
      </c>
      <c r="F254" s="5">
        <f>decoded__2[[#This Row],[FRT_DEC]]-B253</f>
        <v>6</v>
      </c>
      <c r="G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INFO]]))),G253)</f>
        <v>clid</v>
      </c>
    </row>
    <row r="255" spans="1:7" hidden="1" x14ac:dyDescent="0.25">
      <c r="A255" s="12" t="s">
        <v>1123</v>
      </c>
      <c r="B255" s="19">
        <v>335639718730</v>
      </c>
      <c r="C255" s="12" t="s">
        <v>16244</v>
      </c>
      <c r="D255" s="12" t="s">
        <v>7899</v>
      </c>
      <c r="E255" s="6" t="s">
        <v>7900</v>
      </c>
      <c r="F255" s="5">
        <f>decoded__2[[#This Row],[FRT_DEC]]-B254</f>
        <v>11</v>
      </c>
      <c r="G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INFO]]))),G254)</f>
        <v>clid</v>
      </c>
    </row>
    <row r="256" spans="1:7" hidden="1" x14ac:dyDescent="0.25">
      <c r="A256" s="12" t="s">
        <v>180</v>
      </c>
      <c r="B256" s="19">
        <v>335639718734</v>
      </c>
      <c r="C256" s="12" t="s">
        <v>16245</v>
      </c>
      <c r="D256" s="12" t="s">
        <v>7901</v>
      </c>
      <c r="E256" s="6" t="s">
        <v>7902</v>
      </c>
      <c r="F256" s="5">
        <f>decoded__2[[#This Row],[FRT_DEC]]-B255</f>
        <v>4</v>
      </c>
      <c r="G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INFO]]))),G255)</f>
        <v>clid</v>
      </c>
    </row>
    <row r="257" spans="1:7" hidden="1" x14ac:dyDescent="0.25">
      <c r="A257" s="12" t="s">
        <v>181</v>
      </c>
      <c r="B257" s="19">
        <v>335639718744</v>
      </c>
      <c r="C257" s="12" t="s">
        <v>16246</v>
      </c>
      <c r="D257" s="12" t="s">
        <v>7901</v>
      </c>
      <c r="E257" s="6" t="s">
        <v>7903</v>
      </c>
      <c r="F257" s="5">
        <f>decoded__2[[#This Row],[FRT_DEC]]-B256</f>
        <v>10</v>
      </c>
      <c r="G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INFO]]))),G256)</f>
        <v>clid</v>
      </c>
    </row>
    <row r="258" spans="1:7" hidden="1" x14ac:dyDescent="0.25">
      <c r="A258" s="12" t="s">
        <v>182</v>
      </c>
      <c r="B258" s="19">
        <v>335639718754</v>
      </c>
      <c r="C258" s="12" t="s">
        <v>16247</v>
      </c>
      <c r="D258" s="12" t="s">
        <v>7898</v>
      </c>
      <c r="E258" s="6" t="s">
        <v>7904</v>
      </c>
      <c r="F258" s="5">
        <f>decoded__2[[#This Row],[FRT_DEC]]-B257</f>
        <v>10</v>
      </c>
      <c r="G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INFO]]))),G257)</f>
        <v>clid</v>
      </c>
    </row>
    <row r="259" spans="1:7" hidden="1" x14ac:dyDescent="0.25">
      <c r="A259" s="12" t="s">
        <v>183</v>
      </c>
      <c r="B259" s="19">
        <v>335639732765</v>
      </c>
      <c r="C259" s="12" t="s">
        <v>16248</v>
      </c>
      <c r="D259" s="12" t="s">
        <v>7842</v>
      </c>
      <c r="E259" s="6" t="s">
        <v>7936</v>
      </c>
      <c r="F259" s="5">
        <f>decoded__2[[#This Row],[FRT_DEC]]-B258</f>
        <v>14011</v>
      </c>
      <c r="G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INFO]]))),G258)</f>
        <v>clid</v>
      </c>
    </row>
    <row r="260" spans="1:7" hidden="1" x14ac:dyDescent="0.25">
      <c r="A260" s="12" t="s">
        <v>184</v>
      </c>
      <c r="B260" s="19">
        <v>335639733594</v>
      </c>
      <c r="C260" s="12" t="s">
        <v>16249</v>
      </c>
      <c r="D260" s="12" t="s">
        <v>7938</v>
      </c>
      <c r="E260" s="6" t="s">
        <v>7939</v>
      </c>
      <c r="F260" s="5">
        <f>decoded__2[[#This Row],[FRT_DEC]]-B259</f>
        <v>829</v>
      </c>
      <c r="G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INFO]]))),G259)</f>
        <v>clid</v>
      </c>
    </row>
    <row r="261" spans="1:7" hidden="1" x14ac:dyDescent="0.25">
      <c r="A261" s="12" t="s">
        <v>185</v>
      </c>
      <c r="B261" s="19">
        <v>335639752765</v>
      </c>
      <c r="C261" s="12" t="s">
        <v>16250</v>
      </c>
      <c r="D261" s="12" t="s">
        <v>7842</v>
      </c>
      <c r="E261" s="6" t="s">
        <v>7936</v>
      </c>
      <c r="F261" s="5">
        <f>decoded__2[[#This Row],[FRT_DEC]]-B260</f>
        <v>19171</v>
      </c>
      <c r="G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INFO]]))),G260)</f>
        <v>clid</v>
      </c>
    </row>
    <row r="262" spans="1:7" hidden="1" x14ac:dyDescent="0.25">
      <c r="A262" s="12" t="s">
        <v>186</v>
      </c>
      <c r="B262" s="19">
        <v>335639753501</v>
      </c>
      <c r="C262" s="12" t="s">
        <v>16251</v>
      </c>
      <c r="D262" s="12" t="s">
        <v>7938</v>
      </c>
      <c r="E262" s="6" t="s">
        <v>7939</v>
      </c>
      <c r="F262" s="5">
        <f>decoded__2[[#This Row],[FRT_DEC]]-B261</f>
        <v>736</v>
      </c>
      <c r="G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INFO]]))),G261)</f>
        <v>clid</v>
      </c>
    </row>
    <row r="263" spans="1:7" hidden="1" x14ac:dyDescent="0.25">
      <c r="A263" s="12" t="s">
        <v>187</v>
      </c>
      <c r="B263" s="19">
        <v>335639772765</v>
      </c>
      <c r="C263" s="12" t="s">
        <v>16252</v>
      </c>
      <c r="D263" s="12" t="s">
        <v>7842</v>
      </c>
      <c r="E263" s="6" t="s">
        <v>7936</v>
      </c>
      <c r="F263" s="5">
        <f>decoded__2[[#This Row],[FRT_DEC]]-B262</f>
        <v>19264</v>
      </c>
      <c r="G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INFO]]))),G262)</f>
        <v>clid</v>
      </c>
    </row>
    <row r="264" spans="1:7" hidden="1" x14ac:dyDescent="0.25">
      <c r="A264" s="12" t="s">
        <v>709</v>
      </c>
      <c r="B264" s="19">
        <v>335639773520</v>
      </c>
      <c r="C264" s="12" t="s">
        <v>16253</v>
      </c>
      <c r="D264" s="12" t="s">
        <v>7938</v>
      </c>
      <c r="E264" s="6" t="s">
        <v>7939</v>
      </c>
      <c r="F264" s="5">
        <f>decoded__2[[#This Row],[FRT_DEC]]-B263</f>
        <v>755</v>
      </c>
      <c r="G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INFO]]))),G263)</f>
        <v>clid</v>
      </c>
    </row>
    <row r="265" spans="1:7" hidden="1" x14ac:dyDescent="0.25">
      <c r="A265" s="12" t="s">
        <v>710</v>
      </c>
      <c r="B265" s="19">
        <v>335639791698</v>
      </c>
      <c r="C265" s="12" t="s">
        <v>16254</v>
      </c>
      <c r="D265" s="12" t="s">
        <v>7842</v>
      </c>
      <c r="E265" s="6" t="s">
        <v>7945</v>
      </c>
      <c r="F265" s="5">
        <f>decoded__2[[#This Row],[FRT_DEC]]-B264</f>
        <v>18178</v>
      </c>
      <c r="G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INFO]]))),G264)</f>
        <v>clid</v>
      </c>
    </row>
    <row r="266" spans="1:7" hidden="1" x14ac:dyDescent="0.25">
      <c r="A266" s="12" t="s">
        <v>711</v>
      </c>
      <c r="B266" s="19">
        <v>335639791704</v>
      </c>
      <c r="C266" s="12" t="s">
        <v>16255</v>
      </c>
      <c r="D266" s="12" t="s">
        <v>7938</v>
      </c>
      <c r="E266" s="6" t="s">
        <v>7947</v>
      </c>
      <c r="F266" s="5">
        <f>decoded__2[[#This Row],[FRT_DEC]]-B265</f>
        <v>6</v>
      </c>
      <c r="G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INFO]]))),G265)</f>
        <v>clid</v>
      </c>
    </row>
    <row r="267" spans="1:7" hidden="1" x14ac:dyDescent="0.25">
      <c r="A267" s="12" t="s">
        <v>712</v>
      </c>
      <c r="B267" s="19">
        <v>335639792766</v>
      </c>
      <c r="C267" s="12" t="s">
        <v>16256</v>
      </c>
      <c r="D267" s="12" t="s">
        <v>7842</v>
      </c>
      <c r="E267" s="6" t="s">
        <v>7936</v>
      </c>
      <c r="F267" s="5">
        <f>decoded__2[[#This Row],[FRT_DEC]]-B266</f>
        <v>1062</v>
      </c>
      <c r="G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INFO]]))),G266)</f>
        <v>clid</v>
      </c>
    </row>
    <row r="268" spans="1:7" hidden="1" x14ac:dyDescent="0.25">
      <c r="A268" s="12" t="s">
        <v>713</v>
      </c>
      <c r="B268" s="19">
        <v>335639793506</v>
      </c>
      <c r="C268" s="12" t="s">
        <v>16257</v>
      </c>
      <c r="D268" s="12" t="s">
        <v>7938</v>
      </c>
      <c r="E268" s="6" t="s">
        <v>7939</v>
      </c>
      <c r="F268" s="5">
        <f>decoded__2[[#This Row],[FRT_DEC]]-B267</f>
        <v>740</v>
      </c>
      <c r="G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INFO]]))),G267)</f>
        <v>clid</v>
      </c>
    </row>
    <row r="269" spans="1:7" hidden="1" x14ac:dyDescent="0.25">
      <c r="A269" s="12" t="s">
        <v>714</v>
      </c>
      <c r="B269" s="19">
        <v>335639812765</v>
      </c>
      <c r="C269" s="12" t="s">
        <v>16258</v>
      </c>
      <c r="D269" s="12" t="s">
        <v>7842</v>
      </c>
      <c r="E269" s="6" t="s">
        <v>7936</v>
      </c>
      <c r="F269" s="5">
        <f>decoded__2[[#This Row],[FRT_DEC]]-B268</f>
        <v>19259</v>
      </c>
      <c r="G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INFO]]))),G268)</f>
        <v>clid</v>
      </c>
    </row>
    <row r="270" spans="1:7" hidden="1" x14ac:dyDescent="0.25">
      <c r="A270" s="12" t="s">
        <v>715</v>
      </c>
      <c r="B270" s="19">
        <v>335639813514</v>
      </c>
      <c r="C270" s="12" t="s">
        <v>16259</v>
      </c>
      <c r="D270" s="12" t="s">
        <v>7938</v>
      </c>
      <c r="E270" s="6" t="s">
        <v>7939</v>
      </c>
      <c r="F270" s="5">
        <f>decoded__2[[#This Row],[FRT_DEC]]-B269</f>
        <v>749</v>
      </c>
      <c r="G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INFO]]))),G269)</f>
        <v>clid</v>
      </c>
    </row>
    <row r="271" spans="1:7" hidden="1" x14ac:dyDescent="0.25">
      <c r="A271" s="12" t="s">
        <v>716</v>
      </c>
      <c r="B271" s="19">
        <v>335639832765</v>
      </c>
      <c r="C271" s="12" t="s">
        <v>16260</v>
      </c>
      <c r="D271" s="12" t="s">
        <v>7842</v>
      </c>
      <c r="E271" s="6" t="s">
        <v>7936</v>
      </c>
      <c r="F271" s="5">
        <f>decoded__2[[#This Row],[FRT_DEC]]-B270</f>
        <v>19251</v>
      </c>
      <c r="G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INFO]]))),G270)</f>
        <v>clid</v>
      </c>
    </row>
    <row r="272" spans="1:7" hidden="1" x14ac:dyDescent="0.25">
      <c r="A272" s="12" t="s">
        <v>717</v>
      </c>
      <c r="B272" s="19">
        <v>335639833518</v>
      </c>
      <c r="C272" s="12" t="s">
        <v>16261</v>
      </c>
      <c r="D272" s="12" t="s">
        <v>7938</v>
      </c>
      <c r="E272" s="6" t="s">
        <v>7939</v>
      </c>
      <c r="F272" s="5">
        <f>decoded__2[[#This Row],[FRT_DEC]]-B271</f>
        <v>753</v>
      </c>
      <c r="G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INFO]]))),G271)</f>
        <v>clid</v>
      </c>
    </row>
    <row r="273" spans="1:7" hidden="1" x14ac:dyDescent="0.25">
      <c r="A273" s="12" t="s">
        <v>718</v>
      </c>
      <c r="B273" s="19">
        <v>335639852766</v>
      </c>
      <c r="C273" s="12" t="s">
        <v>16262</v>
      </c>
      <c r="D273" s="12" t="s">
        <v>7842</v>
      </c>
      <c r="E273" s="6" t="s">
        <v>7936</v>
      </c>
      <c r="F273" s="5">
        <f>decoded__2[[#This Row],[FRT_DEC]]-B272</f>
        <v>19248</v>
      </c>
      <c r="G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INFO]]))),G272)</f>
        <v>clid</v>
      </c>
    </row>
    <row r="274" spans="1:7" hidden="1" x14ac:dyDescent="0.25">
      <c r="A274" s="12" t="s">
        <v>719</v>
      </c>
      <c r="B274" s="19">
        <v>335639853515</v>
      </c>
      <c r="C274" s="12" t="s">
        <v>16263</v>
      </c>
      <c r="D274" s="12" t="s">
        <v>7938</v>
      </c>
      <c r="E274" s="6" t="s">
        <v>7939</v>
      </c>
      <c r="F274" s="5">
        <f>decoded__2[[#This Row],[FRT_DEC]]-B273</f>
        <v>749</v>
      </c>
      <c r="G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INFO]]))),G273)</f>
        <v>clid</v>
      </c>
    </row>
    <row r="275" spans="1:7" hidden="1" x14ac:dyDescent="0.25">
      <c r="A275" s="12" t="s">
        <v>720</v>
      </c>
      <c r="B275" s="19">
        <v>335639872766</v>
      </c>
      <c r="C275" s="12" t="s">
        <v>16264</v>
      </c>
      <c r="D275" s="12" t="s">
        <v>7842</v>
      </c>
      <c r="E275" s="6" t="s">
        <v>7936</v>
      </c>
      <c r="F275" s="5">
        <f>decoded__2[[#This Row],[FRT_DEC]]-B274</f>
        <v>19251</v>
      </c>
      <c r="G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INFO]]))),G274)</f>
        <v>clid</v>
      </c>
    </row>
    <row r="276" spans="1:7" hidden="1" x14ac:dyDescent="0.25">
      <c r="A276" s="12" t="s">
        <v>721</v>
      </c>
      <c r="B276" s="19">
        <v>335639873516</v>
      </c>
      <c r="C276" s="12" t="s">
        <v>16265</v>
      </c>
      <c r="D276" s="12" t="s">
        <v>7938</v>
      </c>
      <c r="E276" s="6" t="s">
        <v>7939</v>
      </c>
      <c r="F276" s="5">
        <f>decoded__2[[#This Row],[FRT_DEC]]-B275</f>
        <v>750</v>
      </c>
      <c r="G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INFO]]))),G275)</f>
        <v>clid</v>
      </c>
    </row>
    <row r="277" spans="1:7" hidden="1" x14ac:dyDescent="0.25">
      <c r="A277" s="12" t="s">
        <v>722</v>
      </c>
      <c r="B277" s="19">
        <v>335639889616</v>
      </c>
      <c r="C277" s="12" t="s">
        <v>16266</v>
      </c>
      <c r="D277" s="12" t="s">
        <v>7842</v>
      </c>
      <c r="E277" s="6" t="s">
        <v>7989</v>
      </c>
      <c r="F277" s="5">
        <f>decoded__2[[#This Row],[FRT_DEC]]-B276</f>
        <v>16100</v>
      </c>
      <c r="G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INFO]]))),G276)</f>
        <v>clid</v>
      </c>
    </row>
    <row r="278" spans="1:7" hidden="1" x14ac:dyDescent="0.25">
      <c r="A278" s="12" t="s">
        <v>723</v>
      </c>
      <c r="B278" s="19">
        <v>335639889658</v>
      </c>
      <c r="C278" s="12" t="s">
        <v>16267</v>
      </c>
      <c r="D278" s="12" t="s">
        <v>7938</v>
      </c>
      <c r="E278" s="6" t="s">
        <v>7991</v>
      </c>
      <c r="F278" s="5">
        <f>decoded__2[[#This Row],[FRT_DEC]]-B277</f>
        <v>42</v>
      </c>
      <c r="G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INFO]]))),G277)</f>
        <v>clid</v>
      </c>
    </row>
    <row r="279" spans="1:7" hidden="1" x14ac:dyDescent="0.25">
      <c r="A279" s="12" t="s">
        <v>188</v>
      </c>
      <c r="B279" s="19">
        <v>335639889677</v>
      </c>
      <c r="C279" s="12" t="s">
        <v>16268</v>
      </c>
      <c r="D279" s="12" t="s">
        <v>7842</v>
      </c>
      <c r="E279" s="6" t="s">
        <v>7993</v>
      </c>
      <c r="F279" s="5">
        <f>decoded__2[[#This Row],[FRT_DEC]]-B278</f>
        <v>19</v>
      </c>
      <c r="G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INFO]]))),G278)</f>
        <v>clid</v>
      </c>
    </row>
    <row r="280" spans="1:7" hidden="1" x14ac:dyDescent="0.25">
      <c r="A280" s="12" t="s">
        <v>189</v>
      </c>
      <c r="B280" s="19">
        <v>335639889695</v>
      </c>
      <c r="C280" s="12" t="s">
        <v>16269</v>
      </c>
      <c r="D280" s="12" t="s">
        <v>1099</v>
      </c>
      <c r="E280" s="6" t="s">
        <v>2081</v>
      </c>
      <c r="F280" s="5">
        <f>decoded__2[[#This Row],[FRT_DEC]]-B279</f>
        <v>18</v>
      </c>
      <c r="G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INFO]]))),G279)</f>
        <v>clid</v>
      </c>
    </row>
    <row r="281" spans="1:7" hidden="1" x14ac:dyDescent="0.25">
      <c r="A281" s="12" t="s">
        <v>190</v>
      </c>
      <c r="B281" s="19">
        <v>335639889699</v>
      </c>
      <c r="C281" s="12" t="s">
        <v>16270</v>
      </c>
      <c r="D281" s="12" t="s">
        <v>1099</v>
      </c>
      <c r="E281" s="6" t="s">
        <v>2089</v>
      </c>
      <c r="F281" s="5">
        <f>decoded__2[[#This Row],[FRT_DEC]]-B280</f>
        <v>4</v>
      </c>
      <c r="G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INFO]]))),G280)</f>
        <v>clid</v>
      </c>
    </row>
    <row r="282" spans="1:7" hidden="1" x14ac:dyDescent="0.25">
      <c r="A282" s="12" t="s">
        <v>191</v>
      </c>
      <c r="B282" s="19">
        <v>335639889706</v>
      </c>
      <c r="C282" s="12" t="s">
        <v>16271</v>
      </c>
      <c r="D282" s="12" t="s">
        <v>72</v>
      </c>
      <c r="E282" s="6" t="s">
        <v>7893</v>
      </c>
      <c r="F282" s="5">
        <f>decoded__2[[#This Row],[FRT_DEC]]-B281</f>
        <v>7</v>
      </c>
      <c r="G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INFO]]))),G281)</f>
        <v>clid</v>
      </c>
    </row>
    <row r="283" spans="1:7" hidden="1" x14ac:dyDescent="0.25">
      <c r="A283" s="12" t="s">
        <v>192</v>
      </c>
      <c r="B283" s="19">
        <v>335639890757</v>
      </c>
      <c r="C283" s="12" t="s">
        <v>16272</v>
      </c>
      <c r="D283" s="12" t="s">
        <v>7938</v>
      </c>
      <c r="E283" s="6" t="s">
        <v>7998</v>
      </c>
      <c r="F283" s="5">
        <f>decoded__2[[#This Row],[FRT_DEC]]-B282</f>
        <v>1051</v>
      </c>
      <c r="G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INFO]]))),G282)</f>
        <v>clid</v>
      </c>
    </row>
    <row r="284" spans="1:7" hidden="1" x14ac:dyDescent="0.25">
      <c r="A284" s="12" t="s">
        <v>193</v>
      </c>
      <c r="B284" s="19">
        <v>335639891688</v>
      </c>
      <c r="C284" s="12" t="s">
        <v>16273</v>
      </c>
      <c r="D284" s="12" t="s">
        <v>7842</v>
      </c>
      <c r="E284" s="6" t="s">
        <v>7945</v>
      </c>
      <c r="F284" s="5">
        <f>decoded__2[[#This Row],[FRT_DEC]]-B283</f>
        <v>931</v>
      </c>
      <c r="G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INFO]]))),G283)</f>
        <v>clid</v>
      </c>
    </row>
    <row r="285" spans="1:7" hidden="1" x14ac:dyDescent="0.25">
      <c r="A285" s="12" t="s">
        <v>606</v>
      </c>
      <c r="B285" s="19">
        <v>335639891694</v>
      </c>
      <c r="C285" s="12" t="s">
        <v>16274</v>
      </c>
      <c r="D285" s="12" t="s">
        <v>7938</v>
      </c>
      <c r="E285" s="6" t="s">
        <v>7947</v>
      </c>
      <c r="F285" s="5">
        <f>decoded__2[[#This Row],[FRT_DEC]]-B284</f>
        <v>6</v>
      </c>
      <c r="G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INFO]]))),G284)</f>
        <v>clid</v>
      </c>
    </row>
    <row r="286" spans="1:7" hidden="1" x14ac:dyDescent="0.25">
      <c r="A286" s="12" t="s">
        <v>194</v>
      </c>
      <c r="B286" s="19">
        <v>335639894788</v>
      </c>
      <c r="C286" s="12" t="s">
        <v>16275</v>
      </c>
      <c r="D286" s="12" t="s">
        <v>5</v>
      </c>
      <c r="E286" s="6" t="s">
        <v>16276</v>
      </c>
      <c r="F286" s="5">
        <f>decoded__2[[#This Row],[FRT_DEC]]-B285</f>
        <v>3094</v>
      </c>
      <c r="G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INFO]]))),G285)</f>
        <v>clid</v>
      </c>
    </row>
    <row r="287" spans="1:7" hidden="1" x14ac:dyDescent="0.25">
      <c r="A287" s="12" t="s">
        <v>195</v>
      </c>
      <c r="B287" s="19">
        <v>335639894790</v>
      </c>
      <c r="C287" s="12" t="s">
        <v>16277</v>
      </c>
      <c r="D287" s="12" t="s">
        <v>5</v>
      </c>
      <c r="E287" s="6" t="s">
        <v>7877</v>
      </c>
      <c r="F287" s="5">
        <f>decoded__2[[#This Row],[FRT_DEC]]-B286</f>
        <v>2</v>
      </c>
      <c r="G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INFO]]))),G286)</f>
        <v>clid</v>
      </c>
    </row>
    <row r="288" spans="1:7" hidden="1" x14ac:dyDescent="0.25">
      <c r="A288" s="12" t="s">
        <v>196</v>
      </c>
      <c r="B288" s="19">
        <v>335639894793</v>
      </c>
      <c r="C288" s="12" t="s">
        <v>16278</v>
      </c>
      <c r="D288" s="12" t="s">
        <v>3686</v>
      </c>
      <c r="E288" s="6" t="s">
        <v>16279</v>
      </c>
      <c r="F288" s="5">
        <f>decoded__2[[#This Row],[FRT_DEC]]-B287</f>
        <v>3</v>
      </c>
      <c r="G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INFO]]))),G287)</f>
        <v>clid</v>
      </c>
    </row>
    <row r="289" spans="1:7" hidden="1" x14ac:dyDescent="0.25">
      <c r="A289" s="12" t="s">
        <v>197</v>
      </c>
      <c r="B289" s="19">
        <v>335639894795</v>
      </c>
      <c r="C289" s="12" t="s">
        <v>16280</v>
      </c>
      <c r="D289" s="12" t="s">
        <v>3686</v>
      </c>
      <c r="E289" s="6" t="s">
        <v>7878</v>
      </c>
      <c r="F289" s="5">
        <f>decoded__2[[#This Row],[FRT_DEC]]-B288</f>
        <v>2</v>
      </c>
      <c r="G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INFO]]))),G288)</f>
        <v>clid</v>
      </c>
    </row>
    <row r="290" spans="1:7" hidden="1" x14ac:dyDescent="0.25">
      <c r="A290" s="12" t="s">
        <v>198</v>
      </c>
      <c r="B290" s="19">
        <v>335639894803</v>
      </c>
      <c r="C290" s="12" t="s">
        <v>16281</v>
      </c>
      <c r="D290" s="12" t="s">
        <v>7842</v>
      </c>
      <c r="E290" s="6" t="s">
        <v>8006</v>
      </c>
      <c r="F290" s="5">
        <f>decoded__2[[#This Row],[FRT_DEC]]-B289</f>
        <v>8</v>
      </c>
      <c r="G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INFO]]))),G289)</f>
        <v>clid</v>
      </c>
    </row>
    <row r="291" spans="1:7" hidden="1" x14ac:dyDescent="0.25">
      <c r="A291" s="12" t="s">
        <v>199</v>
      </c>
      <c r="B291" s="19">
        <v>335639894827</v>
      </c>
      <c r="C291" s="12" t="s">
        <v>16282</v>
      </c>
      <c r="D291" s="12" t="s">
        <v>1099</v>
      </c>
      <c r="E291" s="6" t="s">
        <v>7894</v>
      </c>
      <c r="F291" s="5">
        <f>decoded__2[[#This Row],[FRT_DEC]]-B290</f>
        <v>24</v>
      </c>
      <c r="G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INFO]]))),G290)</f>
        <v>clid</v>
      </c>
    </row>
    <row r="292" spans="1:7" hidden="1" x14ac:dyDescent="0.25">
      <c r="A292" s="12" t="s">
        <v>200</v>
      </c>
      <c r="B292" s="19">
        <v>335639894846</v>
      </c>
      <c r="C292" s="12" t="s">
        <v>16283</v>
      </c>
      <c r="D292" s="12" t="s">
        <v>72</v>
      </c>
      <c r="E292" s="6" t="s">
        <v>3683</v>
      </c>
      <c r="F292" s="5">
        <f>decoded__2[[#This Row],[FRT_DEC]]-B291</f>
        <v>19</v>
      </c>
      <c r="G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INFO]]))),G291)</f>
        <v>clid</v>
      </c>
    </row>
    <row r="293" spans="1:7" hidden="1" x14ac:dyDescent="0.25">
      <c r="A293" s="12" t="s">
        <v>201</v>
      </c>
      <c r="B293" s="19">
        <v>335639894852</v>
      </c>
      <c r="C293" s="12" t="s">
        <v>16284</v>
      </c>
      <c r="D293" s="12" t="s">
        <v>72</v>
      </c>
      <c r="E293" s="6" t="s">
        <v>2088</v>
      </c>
      <c r="F293" s="5">
        <f>decoded__2[[#This Row],[FRT_DEC]]-B292</f>
        <v>6</v>
      </c>
      <c r="G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INFO]]))),G292)</f>
        <v>clid</v>
      </c>
    </row>
    <row r="294" spans="1:7" hidden="1" x14ac:dyDescent="0.25">
      <c r="A294" s="12" t="s">
        <v>202</v>
      </c>
      <c r="B294" s="19">
        <v>335639894865</v>
      </c>
      <c r="C294" s="12" t="s">
        <v>16285</v>
      </c>
      <c r="D294" s="12" t="s">
        <v>72</v>
      </c>
      <c r="E294" s="6" t="s">
        <v>2107</v>
      </c>
      <c r="F294" s="5">
        <f>decoded__2[[#This Row],[FRT_DEC]]-B293</f>
        <v>13</v>
      </c>
      <c r="G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INFO]]))),G293)</f>
        <v>clid</v>
      </c>
    </row>
    <row r="295" spans="1:7" hidden="1" x14ac:dyDescent="0.25">
      <c r="A295" s="12" t="s">
        <v>203</v>
      </c>
      <c r="B295" s="19">
        <v>335639895619</v>
      </c>
      <c r="C295" s="12" t="s">
        <v>16286</v>
      </c>
      <c r="D295" s="12" t="s">
        <v>7938</v>
      </c>
      <c r="E295" s="6" t="s">
        <v>8012</v>
      </c>
      <c r="F295" s="5">
        <f>decoded__2[[#This Row],[FRT_DEC]]-B294</f>
        <v>754</v>
      </c>
      <c r="G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INFO]]))),G294)</f>
        <v>clid</v>
      </c>
    </row>
    <row r="296" spans="1:7" hidden="1" x14ac:dyDescent="0.25">
      <c r="A296" s="12" t="s">
        <v>607</v>
      </c>
      <c r="B296" s="19">
        <v>335639912765</v>
      </c>
      <c r="C296" s="12" t="s">
        <v>16287</v>
      </c>
      <c r="D296" s="12" t="s">
        <v>7842</v>
      </c>
      <c r="E296" s="6" t="s">
        <v>7936</v>
      </c>
      <c r="F296" s="5">
        <f>decoded__2[[#This Row],[FRT_DEC]]-B295</f>
        <v>17146</v>
      </c>
      <c r="G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INFO]]))),G295)</f>
        <v>clid</v>
      </c>
    </row>
    <row r="297" spans="1:7" hidden="1" x14ac:dyDescent="0.25">
      <c r="A297" s="12" t="s">
        <v>608</v>
      </c>
      <c r="B297" s="19">
        <v>335639913502</v>
      </c>
      <c r="C297" s="12" t="s">
        <v>16288</v>
      </c>
      <c r="D297" s="12" t="s">
        <v>7938</v>
      </c>
      <c r="E297" s="6" t="s">
        <v>7939</v>
      </c>
      <c r="F297" s="5">
        <f>decoded__2[[#This Row],[FRT_DEC]]-B296</f>
        <v>737</v>
      </c>
      <c r="G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INFO]]))),G296)</f>
        <v>clid</v>
      </c>
    </row>
    <row r="298" spans="1:7" hidden="1" x14ac:dyDescent="0.25">
      <c r="A298" s="12" t="s">
        <v>204</v>
      </c>
      <c r="B298" s="19">
        <v>335639932765</v>
      </c>
      <c r="C298" s="12" t="s">
        <v>16289</v>
      </c>
      <c r="D298" s="12" t="s">
        <v>7842</v>
      </c>
      <c r="E298" s="6" t="s">
        <v>7936</v>
      </c>
      <c r="F298" s="5">
        <f>decoded__2[[#This Row],[FRT_DEC]]-B297</f>
        <v>19263</v>
      </c>
      <c r="G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INFO]]))),G297)</f>
        <v>clid</v>
      </c>
    </row>
    <row r="299" spans="1:7" hidden="1" x14ac:dyDescent="0.25">
      <c r="A299" s="12" t="s">
        <v>205</v>
      </c>
      <c r="B299" s="19">
        <v>335639933529</v>
      </c>
      <c r="C299" s="12" t="s">
        <v>16290</v>
      </c>
      <c r="D299" s="12" t="s">
        <v>7938</v>
      </c>
      <c r="E299" s="6" t="s">
        <v>7939</v>
      </c>
      <c r="F299" s="5">
        <f>decoded__2[[#This Row],[FRT_DEC]]-B298</f>
        <v>764</v>
      </c>
      <c r="G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INFO]]))),G298)</f>
        <v>clid</v>
      </c>
    </row>
    <row r="300" spans="1:7" hidden="1" x14ac:dyDescent="0.25">
      <c r="A300" s="12" t="s">
        <v>609</v>
      </c>
      <c r="B300" s="19">
        <v>335639952765</v>
      </c>
      <c r="C300" s="12" t="s">
        <v>16291</v>
      </c>
      <c r="D300" s="12" t="s">
        <v>7842</v>
      </c>
      <c r="E300" s="6" t="s">
        <v>7936</v>
      </c>
      <c r="F300" s="5">
        <f>decoded__2[[#This Row],[FRT_DEC]]-B299</f>
        <v>19236</v>
      </c>
      <c r="G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INFO]]))),G299)</f>
        <v>clid</v>
      </c>
    </row>
    <row r="301" spans="1:7" hidden="1" x14ac:dyDescent="0.25">
      <c r="A301" s="12" t="s">
        <v>610</v>
      </c>
      <c r="B301" s="19">
        <v>335639953504</v>
      </c>
      <c r="C301" s="12" t="s">
        <v>16292</v>
      </c>
      <c r="D301" s="12" t="s">
        <v>7938</v>
      </c>
      <c r="E301" s="6" t="s">
        <v>7939</v>
      </c>
      <c r="F301" s="5">
        <f>decoded__2[[#This Row],[FRT_DEC]]-B300</f>
        <v>739</v>
      </c>
      <c r="G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INFO]]))),G300)</f>
        <v>clid</v>
      </c>
    </row>
    <row r="302" spans="1:7" hidden="1" x14ac:dyDescent="0.25">
      <c r="A302" s="12" t="s">
        <v>611</v>
      </c>
      <c r="B302" s="19">
        <v>335639972765</v>
      </c>
      <c r="C302" s="12" t="s">
        <v>16293</v>
      </c>
      <c r="D302" s="12" t="s">
        <v>7842</v>
      </c>
      <c r="E302" s="6" t="s">
        <v>7936</v>
      </c>
      <c r="F302" s="5">
        <f>decoded__2[[#This Row],[FRT_DEC]]-B301</f>
        <v>19261</v>
      </c>
      <c r="G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INFO]]))),G301)</f>
        <v>clid</v>
      </c>
    </row>
    <row r="303" spans="1:7" hidden="1" x14ac:dyDescent="0.25">
      <c r="A303" s="12" t="s">
        <v>612</v>
      </c>
      <c r="B303" s="19">
        <v>335639973531</v>
      </c>
      <c r="C303" s="12" t="s">
        <v>16294</v>
      </c>
      <c r="D303" s="12" t="s">
        <v>7938</v>
      </c>
      <c r="E303" s="6" t="s">
        <v>7939</v>
      </c>
      <c r="F303" s="5">
        <f>decoded__2[[#This Row],[FRT_DEC]]-B302</f>
        <v>766</v>
      </c>
      <c r="G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INFO]]))),G302)</f>
        <v>clid</v>
      </c>
    </row>
    <row r="304" spans="1:7" hidden="1" x14ac:dyDescent="0.25">
      <c r="A304" s="12" t="s">
        <v>613</v>
      </c>
      <c r="B304" s="19">
        <v>335639991699</v>
      </c>
      <c r="C304" s="12" t="s">
        <v>16295</v>
      </c>
      <c r="D304" s="12" t="s">
        <v>7842</v>
      </c>
      <c r="E304" s="6" t="s">
        <v>7945</v>
      </c>
      <c r="F304" s="5">
        <f>decoded__2[[#This Row],[FRT_DEC]]-B303</f>
        <v>18168</v>
      </c>
      <c r="G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INFO]]))),G303)</f>
        <v>clid</v>
      </c>
    </row>
    <row r="305" spans="1:7" hidden="1" x14ac:dyDescent="0.25">
      <c r="A305" s="12" t="s">
        <v>665</v>
      </c>
      <c r="B305" s="19">
        <v>335639991705</v>
      </c>
      <c r="C305" s="12" t="s">
        <v>16296</v>
      </c>
      <c r="D305" s="12" t="s">
        <v>7938</v>
      </c>
      <c r="E305" s="6" t="s">
        <v>7947</v>
      </c>
      <c r="F305" s="5">
        <f>decoded__2[[#This Row],[FRT_DEC]]-B304</f>
        <v>6</v>
      </c>
      <c r="G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INFO]]))),G304)</f>
        <v>clid</v>
      </c>
    </row>
    <row r="306" spans="1:7" hidden="1" x14ac:dyDescent="0.25">
      <c r="A306" s="12" t="s">
        <v>206</v>
      </c>
      <c r="B306" s="19">
        <v>335639992766</v>
      </c>
      <c r="C306" s="12" t="s">
        <v>16297</v>
      </c>
      <c r="D306" s="12" t="s">
        <v>7842</v>
      </c>
      <c r="E306" s="6" t="s">
        <v>7936</v>
      </c>
      <c r="F306" s="5">
        <f>decoded__2[[#This Row],[FRT_DEC]]-B305</f>
        <v>1061</v>
      </c>
      <c r="G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INFO]]))),G305)</f>
        <v>clid</v>
      </c>
    </row>
    <row r="307" spans="1:7" hidden="1" x14ac:dyDescent="0.25">
      <c r="A307" s="12" t="s">
        <v>779</v>
      </c>
      <c r="B307" s="19">
        <v>335639993516</v>
      </c>
      <c r="C307" s="12" t="s">
        <v>16298</v>
      </c>
      <c r="D307" s="12" t="s">
        <v>7938</v>
      </c>
      <c r="E307" s="6" t="s">
        <v>7939</v>
      </c>
      <c r="F307" s="5">
        <f>decoded__2[[#This Row],[FRT_DEC]]-B306</f>
        <v>750</v>
      </c>
      <c r="G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INFO]]))),G306)</f>
        <v>clid</v>
      </c>
    </row>
    <row r="308" spans="1:7" hidden="1" x14ac:dyDescent="0.25">
      <c r="A308" s="12" t="s">
        <v>780</v>
      </c>
      <c r="B308" s="19">
        <v>335640012765</v>
      </c>
      <c r="C308" s="12" t="s">
        <v>16299</v>
      </c>
      <c r="D308" s="12" t="s">
        <v>7842</v>
      </c>
      <c r="E308" s="6" t="s">
        <v>7936</v>
      </c>
      <c r="F308" s="5">
        <f>decoded__2[[#This Row],[FRT_DEC]]-B307</f>
        <v>19249</v>
      </c>
      <c r="G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INFO]]))),G307)</f>
        <v>clid</v>
      </c>
    </row>
    <row r="309" spans="1:7" hidden="1" x14ac:dyDescent="0.25">
      <c r="A309" s="12" t="s">
        <v>781</v>
      </c>
      <c r="B309" s="19">
        <v>335640013530</v>
      </c>
      <c r="C309" s="12" t="s">
        <v>16300</v>
      </c>
      <c r="D309" s="12" t="s">
        <v>7938</v>
      </c>
      <c r="E309" s="6" t="s">
        <v>7939</v>
      </c>
      <c r="F309" s="5">
        <f>decoded__2[[#This Row],[FRT_DEC]]-B308</f>
        <v>765</v>
      </c>
      <c r="G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INFO]]))),G308)</f>
        <v>clid</v>
      </c>
    </row>
    <row r="310" spans="1:7" hidden="1" x14ac:dyDescent="0.25">
      <c r="A310" s="12" t="s">
        <v>782</v>
      </c>
      <c r="B310" s="19">
        <v>335640032781</v>
      </c>
      <c r="C310" s="12" t="s">
        <v>16301</v>
      </c>
      <c r="D310" s="12" t="s">
        <v>7842</v>
      </c>
      <c r="E310" s="6" t="s">
        <v>7936</v>
      </c>
      <c r="F310" s="5">
        <f>decoded__2[[#This Row],[FRT_DEC]]-B309</f>
        <v>19251</v>
      </c>
      <c r="G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INFO]]))),G309)</f>
        <v>clid</v>
      </c>
    </row>
    <row r="311" spans="1:7" hidden="1" x14ac:dyDescent="0.25">
      <c r="A311" s="12" t="s">
        <v>783</v>
      </c>
      <c r="B311" s="19">
        <v>335640033532</v>
      </c>
      <c r="C311" s="12" t="s">
        <v>16302</v>
      </c>
      <c r="D311" s="12" t="s">
        <v>7938</v>
      </c>
      <c r="E311" s="6" t="s">
        <v>7939</v>
      </c>
      <c r="F311" s="5">
        <f>decoded__2[[#This Row],[FRT_DEC]]-B310</f>
        <v>751</v>
      </c>
      <c r="G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INFO]]))),G310)</f>
        <v>clid</v>
      </c>
    </row>
    <row r="312" spans="1:7" hidden="1" x14ac:dyDescent="0.25">
      <c r="A312" s="12" t="s">
        <v>784</v>
      </c>
      <c r="B312" s="19">
        <v>335640052766</v>
      </c>
      <c r="C312" s="12" t="s">
        <v>16303</v>
      </c>
      <c r="D312" s="12" t="s">
        <v>7842</v>
      </c>
      <c r="E312" s="6" t="s">
        <v>7936</v>
      </c>
      <c r="F312" s="5">
        <f>decoded__2[[#This Row],[FRT_DEC]]-B311</f>
        <v>19234</v>
      </c>
      <c r="G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INFO]]))),G311)</f>
        <v>clid</v>
      </c>
    </row>
    <row r="313" spans="1:7" hidden="1" x14ac:dyDescent="0.25">
      <c r="A313" s="12" t="s">
        <v>785</v>
      </c>
      <c r="B313" s="19">
        <v>335640053528</v>
      </c>
      <c r="C313" s="12" t="s">
        <v>16304</v>
      </c>
      <c r="D313" s="12" t="s">
        <v>7938</v>
      </c>
      <c r="E313" s="6" t="s">
        <v>7939</v>
      </c>
      <c r="F313" s="5">
        <f>decoded__2[[#This Row],[FRT_DEC]]-B312</f>
        <v>762</v>
      </c>
      <c r="G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INFO]]))),G312)</f>
        <v>clid</v>
      </c>
    </row>
    <row r="314" spans="1:7" hidden="1" x14ac:dyDescent="0.25">
      <c r="A314" s="12" t="s">
        <v>819</v>
      </c>
      <c r="B314" s="19">
        <v>335640072767</v>
      </c>
      <c r="C314" s="12" t="s">
        <v>16305</v>
      </c>
      <c r="D314" s="12" t="s">
        <v>7842</v>
      </c>
      <c r="E314" s="6" t="s">
        <v>7936</v>
      </c>
      <c r="F314" s="5">
        <f>decoded__2[[#This Row],[FRT_DEC]]-B313</f>
        <v>19239</v>
      </c>
      <c r="G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INFO]]))),G313)</f>
        <v>clid</v>
      </c>
    </row>
    <row r="315" spans="1:7" hidden="1" x14ac:dyDescent="0.25">
      <c r="A315" s="12" t="s">
        <v>786</v>
      </c>
      <c r="B315" s="19">
        <v>335640073504</v>
      </c>
      <c r="C315" s="12" t="s">
        <v>16306</v>
      </c>
      <c r="D315" s="12" t="s">
        <v>7938</v>
      </c>
      <c r="E315" s="6" t="s">
        <v>7939</v>
      </c>
      <c r="F315" s="5">
        <f>decoded__2[[#This Row],[FRT_DEC]]-B314</f>
        <v>737</v>
      </c>
      <c r="G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INFO]]))),G314)</f>
        <v>clid</v>
      </c>
    </row>
    <row r="316" spans="1:7" hidden="1" x14ac:dyDescent="0.25">
      <c r="A316" s="12" t="s">
        <v>787</v>
      </c>
      <c r="B316" s="19">
        <v>335640091699</v>
      </c>
      <c r="C316" s="12" t="s">
        <v>16307</v>
      </c>
      <c r="D316" s="12" t="s">
        <v>7842</v>
      </c>
      <c r="E316" s="6" t="s">
        <v>7945</v>
      </c>
      <c r="F316" s="5">
        <f>decoded__2[[#This Row],[FRT_DEC]]-B315</f>
        <v>18195</v>
      </c>
      <c r="G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INFO]]))),G315)</f>
        <v>clid</v>
      </c>
    </row>
    <row r="317" spans="1:7" hidden="1" x14ac:dyDescent="0.25">
      <c r="A317" s="12" t="s">
        <v>788</v>
      </c>
      <c r="B317" s="19">
        <v>335640091706</v>
      </c>
      <c r="C317" s="12" t="s">
        <v>16308</v>
      </c>
      <c r="D317" s="12" t="s">
        <v>7938</v>
      </c>
      <c r="E317" s="6" t="s">
        <v>7947</v>
      </c>
      <c r="F317" s="5">
        <f>decoded__2[[#This Row],[FRT_DEC]]-B316</f>
        <v>7</v>
      </c>
      <c r="G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INFO]]))),G316)</f>
        <v>clid</v>
      </c>
    </row>
    <row r="318" spans="1:7" hidden="1" x14ac:dyDescent="0.25">
      <c r="A318" s="12" t="s">
        <v>789</v>
      </c>
      <c r="B318" s="19">
        <v>335640092766</v>
      </c>
      <c r="C318" s="12" t="s">
        <v>16309</v>
      </c>
      <c r="D318" s="12" t="s">
        <v>7842</v>
      </c>
      <c r="E318" s="6" t="s">
        <v>7936</v>
      </c>
      <c r="F318" s="5">
        <f>decoded__2[[#This Row],[FRT_DEC]]-B317</f>
        <v>1060</v>
      </c>
      <c r="G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INFO]]))),G317)</f>
        <v>clid</v>
      </c>
    </row>
    <row r="319" spans="1:7" hidden="1" x14ac:dyDescent="0.25">
      <c r="A319" s="12" t="s">
        <v>790</v>
      </c>
      <c r="B319" s="19">
        <v>335640093618</v>
      </c>
      <c r="C319" s="12" t="s">
        <v>16310</v>
      </c>
      <c r="D319" s="12" t="s">
        <v>7938</v>
      </c>
      <c r="E319" s="6" t="s">
        <v>7939</v>
      </c>
      <c r="F319" s="5">
        <f>decoded__2[[#This Row],[FRT_DEC]]-B318</f>
        <v>852</v>
      </c>
      <c r="G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INFO]]))),G318)</f>
        <v>clid</v>
      </c>
    </row>
    <row r="320" spans="1:7" hidden="1" x14ac:dyDescent="0.25">
      <c r="A320" s="12" t="s">
        <v>791</v>
      </c>
      <c r="B320" s="19">
        <v>335640112765</v>
      </c>
      <c r="C320" s="12" t="s">
        <v>16311</v>
      </c>
      <c r="D320" s="12" t="s">
        <v>7842</v>
      </c>
      <c r="E320" s="6" t="s">
        <v>7936</v>
      </c>
      <c r="F320" s="5">
        <f>decoded__2[[#This Row],[FRT_DEC]]-B319</f>
        <v>19147</v>
      </c>
      <c r="G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INFO]]))),G319)</f>
        <v>clid</v>
      </c>
    </row>
    <row r="321" spans="1:7" hidden="1" x14ac:dyDescent="0.25">
      <c r="A321" s="12" t="s">
        <v>792</v>
      </c>
      <c r="B321" s="19">
        <v>335640113520</v>
      </c>
      <c r="C321" s="12" t="s">
        <v>16312</v>
      </c>
      <c r="D321" s="12" t="s">
        <v>7938</v>
      </c>
      <c r="E321" s="6" t="s">
        <v>7939</v>
      </c>
      <c r="F321" s="5">
        <f>decoded__2[[#This Row],[FRT_DEC]]-B320</f>
        <v>755</v>
      </c>
      <c r="G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INFO]]))),G320)</f>
        <v>clid</v>
      </c>
    </row>
    <row r="322" spans="1:7" hidden="1" x14ac:dyDescent="0.25">
      <c r="A322" s="12" t="s">
        <v>207</v>
      </c>
      <c r="B322" s="19">
        <v>335640132779</v>
      </c>
      <c r="C322" s="12" t="s">
        <v>16313</v>
      </c>
      <c r="D322" s="12" t="s">
        <v>7842</v>
      </c>
      <c r="E322" s="6" t="s">
        <v>7936</v>
      </c>
      <c r="F322" s="5">
        <f>decoded__2[[#This Row],[FRT_DEC]]-B321</f>
        <v>19259</v>
      </c>
      <c r="G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INFO]]))),G321)</f>
        <v>clid</v>
      </c>
    </row>
    <row r="323" spans="1:7" hidden="1" x14ac:dyDescent="0.25">
      <c r="A323" s="12" t="s">
        <v>208</v>
      </c>
      <c r="B323" s="19">
        <v>335640133529</v>
      </c>
      <c r="C323" s="12" t="s">
        <v>16314</v>
      </c>
      <c r="D323" s="12" t="s">
        <v>7938</v>
      </c>
      <c r="E323" s="6" t="s">
        <v>7939</v>
      </c>
      <c r="F323" s="5">
        <f>decoded__2[[#This Row],[FRT_DEC]]-B322</f>
        <v>750</v>
      </c>
      <c r="G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INFO]]))),G322)</f>
        <v>clid</v>
      </c>
    </row>
    <row r="324" spans="1:7" hidden="1" x14ac:dyDescent="0.25">
      <c r="A324" s="12" t="s">
        <v>210</v>
      </c>
      <c r="B324" s="19">
        <v>335640152765</v>
      </c>
      <c r="C324" s="12" t="s">
        <v>16315</v>
      </c>
      <c r="D324" s="12" t="s">
        <v>7842</v>
      </c>
      <c r="E324" s="6" t="s">
        <v>7936</v>
      </c>
      <c r="F324" s="5">
        <f>decoded__2[[#This Row],[FRT_DEC]]-B323</f>
        <v>19236</v>
      </c>
      <c r="G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INFO]]))),G323)</f>
        <v>clid</v>
      </c>
    </row>
    <row r="325" spans="1:7" hidden="1" x14ac:dyDescent="0.25">
      <c r="A325" s="12" t="s">
        <v>211</v>
      </c>
      <c r="B325" s="19">
        <v>335640153528</v>
      </c>
      <c r="C325" s="12" t="s">
        <v>16316</v>
      </c>
      <c r="D325" s="12" t="s">
        <v>7938</v>
      </c>
      <c r="E325" s="6" t="s">
        <v>7939</v>
      </c>
      <c r="F325" s="5">
        <f>decoded__2[[#This Row],[FRT_DEC]]-B324</f>
        <v>763</v>
      </c>
      <c r="G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INFO]]))),G324)</f>
        <v>clid</v>
      </c>
    </row>
    <row r="326" spans="1:7" hidden="1" x14ac:dyDescent="0.25">
      <c r="A326" s="12" t="s">
        <v>212</v>
      </c>
      <c r="B326" s="19">
        <v>335640172765</v>
      </c>
      <c r="C326" s="12" t="s">
        <v>16317</v>
      </c>
      <c r="D326" s="12" t="s">
        <v>7842</v>
      </c>
      <c r="E326" s="6" t="s">
        <v>7936</v>
      </c>
      <c r="F326" s="5">
        <f>decoded__2[[#This Row],[FRT_DEC]]-B325</f>
        <v>19237</v>
      </c>
      <c r="G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INFO]]))),G325)</f>
        <v>clid</v>
      </c>
    </row>
    <row r="327" spans="1:7" hidden="1" x14ac:dyDescent="0.25">
      <c r="A327" s="12" t="s">
        <v>215</v>
      </c>
      <c r="B327" s="19">
        <v>335640173507</v>
      </c>
      <c r="C327" s="12" t="s">
        <v>16318</v>
      </c>
      <c r="D327" s="12" t="s">
        <v>7938</v>
      </c>
      <c r="E327" s="6" t="s">
        <v>7939</v>
      </c>
      <c r="F327" s="5">
        <f>decoded__2[[#This Row],[FRT_DEC]]-B326</f>
        <v>742</v>
      </c>
      <c r="G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INFO]]))),G326)</f>
        <v>clid</v>
      </c>
    </row>
    <row r="328" spans="1:7" hidden="1" x14ac:dyDescent="0.25">
      <c r="A328" s="12" t="s">
        <v>217</v>
      </c>
      <c r="B328" s="19">
        <v>335640191698</v>
      </c>
      <c r="C328" s="12" t="s">
        <v>16319</v>
      </c>
      <c r="D328" s="12" t="s">
        <v>7842</v>
      </c>
      <c r="E328" s="6" t="s">
        <v>7945</v>
      </c>
      <c r="F328" s="5">
        <f>decoded__2[[#This Row],[FRT_DEC]]-B327</f>
        <v>18191</v>
      </c>
      <c r="G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INFO]]))),G327)</f>
        <v>clid</v>
      </c>
    </row>
    <row r="329" spans="1:7" hidden="1" x14ac:dyDescent="0.25">
      <c r="A329" s="12" t="s">
        <v>218</v>
      </c>
      <c r="B329" s="19">
        <v>335640191704</v>
      </c>
      <c r="C329" s="12" t="s">
        <v>16320</v>
      </c>
      <c r="D329" s="12" t="s">
        <v>7938</v>
      </c>
      <c r="E329" s="6" t="s">
        <v>7947</v>
      </c>
      <c r="F329" s="5">
        <f>decoded__2[[#This Row],[FRT_DEC]]-B328</f>
        <v>6</v>
      </c>
      <c r="G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INFO]]))),G328)</f>
        <v>clid</v>
      </c>
    </row>
    <row r="330" spans="1:7" hidden="1" x14ac:dyDescent="0.25">
      <c r="A330" s="12" t="s">
        <v>219</v>
      </c>
      <c r="B330" s="19">
        <v>335640192765</v>
      </c>
      <c r="C330" s="12" t="s">
        <v>16321</v>
      </c>
      <c r="D330" s="12" t="s">
        <v>7842</v>
      </c>
      <c r="E330" s="6" t="s">
        <v>7936</v>
      </c>
      <c r="F330" s="5">
        <f>decoded__2[[#This Row],[FRT_DEC]]-B329</f>
        <v>1061</v>
      </c>
      <c r="G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INFO]]))),G329)</f>
        <v>clid</v>
      </c>
    </row>
    <row r="331" spans="1:7" hidden="1" x14ac:dyDescent="0.25">
      <c r="A331" s="12" t="s">
        <v>220</v>
      </c>
      <c r="B331" s="19">
        <v>335640193531</v>
      </c>
      <c r="C331" s="12" t="s">
        <v>16322</v>
      </c>
      <c r="D331" s="12" t="s">
        <v>7938</v>
      </c>
      <c r="E331" s="6" t="s">
        <v>7939</v>
      </c>
      <c r="F331" s="5">
        <f>decoded__2[[#This Row],[FRT_DEC]]-B330</f>
        <v>766</v>
      </c>
      <c r="G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INFO]]))),G330)</f>
        <v>clid</v>
      </c>
    </row>
    <row r="332" spans="1:7" hidden="1" x14ac:dyDescent="0.25">
      <c r="A332" s="12" t="s">
        <v>223</v>
      </c>
      <c r="B332" s="19">
        <v>335640212766</v>
      </c>
      <c r="C332" s="12" t="s">
        <v>16323</v>
      </c>
      <c r="D332" s="12" t="s">
        <v>7842</v>
      </c>
      <c r="E332" s="6" t="s">
        <v>7936</v>
      </c>
      <c r="F332" s="5">
        <f>decoded__2[[#This Row],[FRT_DEC]]-B331</f>
        <v>19235</v>
      </c>
      <c r="G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INFO]]))),G331)</f>
        <v>clid</v>
      </c>
    </row>
    <row r="333" spans="1:7" hidden="1" x14ac:dyDescent="0.25">
      <c r="A333" s="12" t="s">
        <v>224</v>
      </c>
      <c r="B333" s="19">
        <v>335640213506</v>
      </c>
      <c r="C333" s="12" t="s">
        <v>16324</v>
      </c>
      <c r="D333" s="12" t="s">
        <v>7938</v>
      </c>
      <c r="E333" s="6" t="s">
        <v>7939</v>
      </c>
      <c r="F333" s="5">
        <f>decoded__2[[#This Row],[FRT_DEC]]-B332</f>
        <v>740</v>
      </c>
      <c r="G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INFO]]))),G332)</f>
        <v>clid</v>
      </c>
    </row>
    <row r="334" spans="1:7" hidden="1" x14ac:dyDescent="0.25">
      <c r="A334" s="12" t="s">
        <v>225</v>
      </c>
      <c r="B334" s="19">
        <v>335640232765</v>
      </c>
      <c r="C334" s="12" t="s">
        <v>16325</v>
      </c>
      <c r="D334" s="12" t="s">
        <v>7842</v>
      </c>
      <c r="E334" s="6" t="s">
        <v>7936</v>
      </c>
      <c r="F334" s="5">
        <f>decoded__2[[#This Row],[FRT_DEC]]-B333</f>
        <v>19259</v>
      </c>
      <c r="G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INFO]]))),G333)</f>
        <v>clid</v>
      </c>
    </row>
    <row r="335" spans="1:7" hidden="1" x14ac:dyDescent="0.25">
      <c r="A335" s="12" t="s">
        <v>226</v>
      </c>
      <c r="B335" s="19">
        <v>335640233530</v>
      </c>
      <c r="C335" s="12" t="s">
        <v>16326</v>
      </c>
      <c r="D335" s="12" t="s">
        <v>7938</v>
      </c>
      <c r="E335" s="6" t="s">
        <v>7939</v>
      </c>
      <c r="F335" s="5">
        <f>decoded__2[[#This Row],[FRT_DEC]]-B334</f>
        <v>765</v>
      </c>
      <c r="G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INFO]]))),G334)</f>
        <v>clid</v>
      </c>
    </row>
    <row r="336" spans="1:7" hidden="1" x14ac:dyDescent="0.25">
      <c r="A336" s="12" t="s">
        <v>227</v>
      </c>
      <c r="B336" s="19">
        <v>335640252766</v>
      </c>
      <c r="C336" s="12" t="s">
        <v>16327</v>
      </c>
      <c r="D336" s="12" t="s">
        <v>7842</v>
      </c>
      <c r="E336" s="6" t="s">
        <v>7936</v>
      </c>
      <c r="F336" s="5">
        <f>decoded__2[[#This Row],[FRT_DEC]]-B335</f>
        <v>19236</v>
      </c>
      <c r="G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INFO]]))),G335)</f>
        <v>clid</v>
      </c>
    </row>
    <row r="337" spans="1:7" hidden="1" x14ac:dyDescent="0.25">
      <c r="A337" s="12" t="s">
        <v>228</v>
      </c>
      <c r="B337" s="19">
        <v>335640253513</v>
      </c>
      <c r="C337" s="12" t="s">
        <v>16328</v>
      </c>
      <c r="D337" s="12" t="s">
        <v>7938</v>
      </c>
      <c r="E337" s="6" t="s">
        <v>7939</v>
      </c>
      <c r="F337" s="5">
        <f>decoded__2[[#This Row],[FRT_DEC]]-B336</f>
        <v>747</v>
      </c>
      <c r="G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INFO]]))),G336)</f>
        <v>clid</v>
      </c>
    </row>
    <row r="338" spans="1:7" hidden="1" x14ac:dyDescent="0.25">
      <c r="A338" s="12" t="s">
        <v>229</v>
      </c>
      <c r="B338" s="19">
        <v>335640272765</v>
      </c>
      <c r="C338" s="12" t="s">
        <v>16329</v>
      </c>
      <c r="D338" s="12" t="s">
        <v>7842</v>
      </c>
      <c r="E338" s="6" t="s">
        <v>7936</v>
      </c>
      <c r="F338" s="5">
        <f>decoded__2[[#This Row],[FRT_DEC]]-B337</f>
        <v>19252</v>
      </c>
      <c r="G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INFO]]))),G337)</f>
        <v>clid</v>
      </c>
    </row>
    <row r="339" spans="1:7" hidden="1" x14ac:dyDescent="0.25">
      <c r="A339" s="12" t="s">
        <v>230</v>
      </c>
      <c r="B339" s="19">
        <v>335640273504</v>
      </c>
      <c r="C339" s="12" t="s">
        <v>16330</v>
      </c>
      <c r="D339" s="12" t="s">
        <v>7938</v>
      </c>
      <c r="E339" s="6" t="s">
        <v>7939</v>
      </c>
      <c r="F339" s="5">
        <f>decoded__2[[#This Row],[FRT_DEC]]-B338</f>
        <v>739</v>
      </c>
      <c r="G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INFO]]))),G338)</f>
        <v>clid</v>
      </c>
    </row>
    <row r="340" spans="1:7" hidden="1" x14ac:dyDescent="0.25">
      <c r="A340" s="12" t="s">
        <v>231</v>
      </c>
      <c r="B340" s="19">
        <v>335640291713</v>
      </c>
      <c r="C340" s="12" t="s">
        <v>16331</v>
      </c>
      <c r="D340" s="12" t="s">
        <v>7842</v>
      </c>
      <c r="E340" s="6" t="s">
        <v>7945</v>
      </c>
      <c r="F340" s="5">
        <f>decoded__2[[#This Row],[FRT_DEC]]-B339</f>
        <v>18209</v>
      </c>
      <c r="G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INFO]]))),G339)</f>
        <v>clid</v>
      </c>
    </row>
    <row r="341" spans="1:7" hidden="1" x14ac:dyDescent="0.25">
      <c r="A341" s="12" t="s">
        <v>232</v>
      </c>
      <c r="B341" s="19">
        <v>335640291720</v>
      </c>
      <c r="C341" s="12" t="s">
        <v>16332</v>
      </c>
      <c r="D341" s="12" t="s">
        <v>7938</v>
      </c>
      <c r="E341" s="6" t="s">
        <v>7947</v>
      </c>
      <c r="F341" s="5">
        <f>decoded__2[[#This Row],[FRT_DEC]]-B340</f>
        <v>7</v>
      </c>
      <c r="G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INFO]]))),G340)</f>
        <v>clid</v>
      </c>
    </row>
    <row r="342" spans="1:7" hidden="1" x14ac:dyDescent="0.25">
      <c r="A342" s="12" t="s">
        <v>233</v>
      </c>
      <c r="B342" s="19">
        <v>335640292766</v>
      </c>
      <c r="C342" s="12" t="s">
        <v>16333</v>
      </c>
      <c r="D342" s="12" t="s">
        <v>7842</v>
      </c>
      <c r="E342" s="6" t="s">
        <v>7936</v>
      </c>
      <c r="F342" s="5">
        <f>decoded__2[[#This Row],[FRT_DEC]]-B341</f>
        <v>1046</v>
      </c>
      <c r="G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INFO]]))),G341)</f>
        <v>clid</v>
      </c>
    </row>
    <row r="343" spans="1:7" hidden="1" x14ac:dyDescent="0.25">
      <c r="A343" s="12" t="s">
        <v>234</v>
      </c>
      <c r="B343" s="19">
        <v>335640293515</v>
      </c>
      <c r="C343" s="12" t="s">
        <v>16334</v>
      </c>
      <c r="D343" s="12" t="s">
        <v>7938</v>
      </c>
      <c r="E343" s="6" t="s">
        <v>7939</v>
      </c>
      <c r="F343" s="5">
        <f>decoded__2[[#This Row],[FRT_DEC]]-B342</f>
        <v>749</v>
      </c>
      <c r="G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INFO]]))),G342)</f>
        <v>clid</v>
      </c>
    </row>
    <row r="344" spans="1:7" hidden="1" x14ac:dyDescent="0.25">
      <c r="A344" s="12" t="s">
        <v>235</v>
      </c>
      <c r="B344" s="19">
        <v>335640312766</v>
      </c>
      <c r="C344" s="12" t="s">
        <v>16335</v>
      </c>
      <c r="D344" s="12" t="s">
        <v>7842</v>
      </c>
      <c r="E344" s="6" t="s">
        <v>7936</v>
      </c>
      <c r="F344" s="5">
        <f>decoded__2[[#This Row],[FRT_DEC]]-B343</f>
        <v>19251</v>
      </c>
      <c r="G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INFO]]))),G343)</f>
        <v>clid</v>
      </c>
    </row>
    <row r="345" spans="1:7" hidden="1" x14ac:dyDescent="0.25">
      <c r="A345" s="12" t="s">
        <v>236</v>
      </c>
      <c r="B345" s="19">
        <v>335640313533</v>
      </c>
      <c r="C345" s="12" t="s">
        <v>16336</v>
      </c>
      <c r="D345" s="12" t="s">
        <v>7938</v>
      </c>
      <c r="E345" s="6" t="s">
        <v>7939</v>
      </c>
      <c r="F345" s="5">
        <f>decoded__2[[#This Row],[FRT_DEC]]-B344</f>
        <v>767</v>
      </c>
      <c r="G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INFO]]))),G344)</f>
        <v>clid</v>
      </c>
    </row>
    <row r="346" spans="1:7" hidden="1" x14ac:dyDescent="0.25">
      <c r="A346" s="12" t="s">
        <v>237</v>
      </c>
      <c r="B346" s="19">
        <v>335640332765</v>
      </c>
      <c r="C346" s="12" t="s">
        <v>16337</v>
      </c>
      <c r="D346" s="12" t="s">
        <v>7842</v>
      </c>
      <c r="E346" s="6" t="s">
        <v>7936</v>
      </c>
      <c r="F346" s="5">
        <f>decoded__2[[#This Row],[FRT_DEC]]-B345</f>
        <v>19232</v>
      </c>
      <c r="G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INFO]]))),G345)</f>
        <v>clid</v>
      </c>
    </row>
    <row r="347" spans="1:7" hidden="1" x14ac:dyDescent="0.25">
      <c r="A347" s="12" t="s">
        <v>238</v>
      </c>
      <c r="B347" s="19">
        <v>335640333515</v>
      </c>
      <c r="C347" s="12" t="s">
        <v>16338</v>
      </c>
      <c r="D347" s="12" t="s">
        <v>7938</v>
      </c>
      <c r="E347" s="6" t="s">
        <v>7939</v>
      </c>
      <c r="F347" s="5">
        <f>decoded__2[[#This Row],[FRT_DEC]]-B346</f>
        <v>750</v>
      </c>
      <c r="G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INFO]]))),G346)</f>
        <v>clid</v>
      </c>
    </row>
    <row r="348" spans="1:7" hidden="1" x14ac:dyDescent="0.25">
      <c r="A348" s="12" t="s">
        <v>239</v>
      </c>
      <c r="B348" s="19">
        <v>335640352766</v>
      </c>
      <c r="C348" s="12" t="s">
        <v>16339</v>
      </c>
      <c r="D348" s="12" t="s">
        <v>7842</v>
      </c>
      <c r="E348" s="6" t="s">
        <v>7936</v>
      </c>
      <c r="F348" s="5">
        <f>decoded__2[[#This Row],[FRT_DEC]]-B347</f>
        <v>19251</v>
      </c>
      <c r="G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INFO]]))),G347)</f>
        <v>clid</v>
      </c>
    </row>
    <row r="349" spans="1:7" hidden="1" x14ac:dyDescent="0.25">
      <c r="A349" s="12" t="s">
        <v>240</v>
      </c>
      <c r="B349" s="19">
        <v>335640353513</v>
      </c>
      <c r="C349" s="12" t="s">
        <v>16340</v>
      </c>
      <c r="D349" s="12" t="s">
        <v>7938</v>
      </c>
      <c r="E349" s="6" t="s">
        <v>7939</v>
      </c>
      <c r="F349" s="5">
        <f>decoded__2[[#This Row],[FRT_DEC]]-B348</f>
        <v>747</v>
      </c>
      <c r="G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INFO]]))),G348)</f>
        <v>clid</v>
      </c>
    </row>
    <row r="350" spans="1:7" hidden="1" x14ac:dyDescent="0.25">
      <c r="A350" s="12" t="s">
        <v>242</v>
      </c>
      <c r="B350" s="19">
        <v>335640372765</v>
      </c>
      <c r="C350" s="12" t="s">
        <v>16341</v>
      </c>
      <c r="D350" s="12" t="s">
        <v>7842</v>
      </c>
      <c r="E350" s="6" t="s">
        <v>7936</v>
      </c>
      <c r="F350" s="5">
        <f>decoded__2[[#This Row],[FRT_DEC]]-B349</f>
        <v>19252</v>
      </c>
      <c r="G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INFO]]))),G349)</f>
        <v>clid</v>
      </c>
    </row>
    <row r="351" spans="1:7" hidden="1" x14ac:dyDescent="0.25">
      <c r="A351" s="12" t="s">
        <v>244</v>
      </c>
      <c r="B351" s="19">
        <v>335640373507</v>
      </c>
      <c r="C351" s="12" t="s">
        <v>16342</v>
      </c>
      <c r="D351" s="12" t="s">
        <v>7938</v>
      </c>
      <c r="E351" s="6" t="s">
        <v>7939</v>
      </c>
      <c r="F351" s="5">
        <f>decoded__2[[#This Row],[FRT_DEC]]-B350</f>
        <v>742</v>
      </c>
      <c r="G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INFO]]))),G350)</f>
        <v>clid</v>
      </c>
    </row>
    <row r="352" spans="1:7" hidden="1" x14ac:dyDescent="0.25">
      <c r="A352" s="12" t="s">
        <v>245</v>
      </c>
      <c r="B352" s="19">
        <v>335640391698</v>
      </c>
      <c r="C352" s="12" t="s">
        <v>16343</v>
      </c>
      <c r="D352" s="12" t="s">
        <v>7842</v>
      </c>
      <c r="E352" s="6" t="s">
        <v>7945</v>
      </c>
      <c r="F352" s="5">
        <f>decoded__2[[#This Row],[FRT_DEC]]-B351</f>
        <v>18191</v>
      </c>
      <c r="G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INFO]]))),G351)</f>
        <v>clid</v>
      </c>
    </row>
    <row r="353" spans="1:7" hidden="1" x14ac:dyDescent="0.25">
      <c r="A353" s="12" t="s">
        <v>247</v>
      </c>
      <c r="B353" s="19">
        <v>335640391704</v>
      </c>
      <c r="C353" s="12" t="s">
        <v>16344</v>
      </c>
      <c r="D353" s="12" t="s">
        <v>7938</v>
      </c>
      <c r="E353" s="6" t="s">
        <v>7947</v>
      </c>
      <c r="F353" s="5">
        <f>decoded__2[[#This Row],[FRT_DEC]]-B352</f>
        <v>6</v>
      </c>
      <c r="G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INFO]]))),G352)</f>
        <v>clid</v>
      </c>
    </row>
    <row r="354" spans="1:7" hidden="1" x14ac:dyDescent="0.25">
      <c r="A354" s="12" t="s">
        <v>248</v>
      </c>
      <c r="B354" s="19">
        <v>335640392765</v>
      </c>
      <c r="C354" s="12" t="s">
        <v>16345</v>
      </c>
      <c r="D354" s="12" t="s">
        <v>7842</v>
      </c>
      <c r="E354" s="6" t="s">
        <v>7936</v>
      </c>
      <c r="F354" s="5">
        <f>decoded__2[[#This Row],[FRT_DEC]]-B353</f>
        <v>1061</v>
      </c>
      <c r="G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INFO]]))),G353)</f>
        <v>clid</v>
      </c>
    </row>
    <row r="355" spans="1:7" hidden="1" x14ac:dyDescent="0.25">
      <c r="A355" s="12" t="s">
        <v>250</v>
      </c>
      <c r="B355" s="19">
        <v>335640393592</v>
      </c>
      <c r="C355" s="12" t="s">
        <v>16346</v>
      </c>
      <c r="D355" s="12" t="s">
        <v>7938</v>
      </c>
      <c r="E355" s="6" t="s">
        <v>7939</v>
      </c>
      <c r="F355" s="5">
        <f>decoded__2[[#This Row],[FRT_DEC]]-B354</f>
        <v>827</v>
      </c>
      <c r="G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INFO]]))),G354)</f>
        <v>clid</v>
      </c>
    </row>
    <row r="356" spans="1:7" x14ac:dyDescent="0.25">
      <c r="A356" s="12" t="s">
        <v>251</v>
      </c>
      <c r="B356" s="19">
        <v>335640401944</v>
      </c>
      <c r="C356" s="12" t="s">
        <v>16347</v>
      </c>
      <c r="D356" s="12" t="s">
        <v>7842</v>
      </c>
      <c r="E356" s="6" t="s">
        <v>7845</v>
      </c>
      <c r="F356" s="5">
        <f>decoded__2[[#This Row],[FRT_DEC]]-B355</f>
        <v>8352</v>
      </c>
      <c r="G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INFO]]))),G355)</f>
        <v>clid</v>
      </c>
    </row>
    <row r="357" spans="1:7" hidden="1" x14ac:dyDescent="0.25">
      <c r="A357" s="12" t="s">
        <v>252</v>
      </c>
      <c r="B357" s="19">
        <v>335640401950</v>
      </c>
      <c r="C357" s="12" t="s">
        <v>16348</v>
      </c>
      <c r="D357" s="12" t="s">
        <v>1099</v>
      </c>
      <c r="E357" s="6" t="s">
        <v>2081</v>
      </c>
      <c r="F357" s="5">
        <f>decoded__2[[#This Row],[FRT_DEC]]-B356</f>
        <v>6</v>
      </c>
      <c r="G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INFO]]))),G356)</f>
        <v>clid</v>
      </c>
    </row>
    <row r="358" spans="1:7" hidden="1" x14ac:dyDescent="0.25">
      <c r="A358" s="12" t="s">
        <v>253</v>
      </c>
      <c r="B358" s="19">
        <v>335640401953</v>
      </c>
      <c r="C358" s="12" t="s">
        <v>16349</v>
      </c>
      <c r="D358" s="12" t="s">
        <v>72</v>
      </c>
      <c r="E358" s="6" t="s">
        <v>2082</v>
      </c>
      <c r="F358" s="5">
        <f>decoded__2[[#This Row],[FRT_DEC]]-B357</f>
        <v>3</v>
      </c>
      <c r="G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INFO]]))),G357)</f>
        <v>clid</v>
      </c>
    </row>
    <row r="359" spans="1:7" hidden="1" x14ac:dyDescent="0.25">
      <c r="A359" s="12" t="s">
        <v>254</v>
      </c>
      <c r="B359" s="19">
        <v>335640401964</v>
      </c>
      <c r="C359" s="12" t="s">
        <v>16350</v>
      </c>
      <c r="D359" s="12" t="s">
        <v>7938</v>
      </c>
      <c r="E359" s="6" t="s">
        <v>8149</v>
      </c>
      <c r="F359" s="5">
        <f>decoded__2[[#This Row],[FRT_DEC]]-B358</f>
        <v>11</v>
      </c>
      <c r="G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INFO]]))),G358)</f>
        <v>clid</v>
      </c>
    </row>
    <row r="360" spans="1:7" hidden="1" x14ac:dyDescent="0.25">
      <c r="A360" s="12" t="s">
        <v>256</v>
      </c>
      <c r="B360" s="19">
        <v>335640402041</v>
      </c>
      <c r="C360" s="12" t="s">
        <v>16351</v>
      </c>
      <c r="D360" s="12" t="s">
        <v>84</v>
      </c>
      <c r="E360" s="6" t="s">
        <v>3969</v>
      </c>
      <c r="F360" s="5">
        <f>decoded__2[[#This Row],[FRT_DEC]]-B359</f>
        <v>77</v>
      </c>
      <c r="G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INFO]]))),G359)</f>
        <v>clid</v>
      </c>
    </row>
    <row r="361" spans="1:7" hidden="1" x14ac:dyDescent="0.25">
      <c r="A361" s="12" t="s">
        <v>257</v>
      </c>
      <c r="B361" s="19">
        <v>335640402043</v>
      </c>
      <c r="C361" s="12" t="s">
        <v>16352</v>
      </c>
      <c r="D361" s="12" t="s">
        <v>3684</v>
      </c>
      <c r="E361" s="6" t="s">
        <v>16353</v>
      </c>
      <c r="F361" s="5">
        <f>decoded__2[[#This Row],[FRT_DEC]]-B360</f>
        <v>2</v>
      </c>
      <c r="G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INFO]]))),G360)</f>
        <v>clid</v>
      </c>
    </row>
    <row r="362" spans="1:7" hidden="1" x14ac:dyDescent="0.25">
      <c r="A362" s="12" t="s">
        <v>258</v>
      </c>
      <c r="B362" s="19">
        <v>335640402045</v>
      </c>
      <c r="C362" s="12" t="s">
        <v>16354</v>
      </c>
      <c r="D362" s="12" t="s">
        <v>3684</v>
      </c>
      <c r="E362" s="6" t="s">
        <v>7879</v>
      </c>
      <c r="F362" s="5">
        <f>decoded__2[[#This Row],[FRT_DEC]]-B361</f>
        <v>2</v>
      </c>
      <c r="G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INFO]]))),G361)</f>
        <v>clid</v>
      </c>
    </row>
    <row r="363" spans="1:7" hidden="1" x14ac:dyDescent="0.25">
      <c r="A363" s="12" t="s">
        <v>259</v>
      </c>
      <c r="B363" s="19">
        <v>335640402054</v>
      </c>
      <c r="C363" s="12" t="s">
        <v>16355</v>
      </c>
      <c r="D363" s="12" t="s">
        <v>7842</v>
      </c>
      <c r="E363" s="6" t="s">
        <v>7843</v>
      </c>
      <c r="F363" s="5">
        <f>decoded__2[[#This Row],[FRT_DEC]]-B362</f>
        <v>9</v>
      </c>
      <c r="G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INFO]]))),G362)</f>
        <v>clid</v>
      </c>
    </row>
    <row r="364" spans="1:7" hidden="1" x14ac:dyDescent="0.25">
      <c r="A364" s="12" t="s">
        <v>260</v>
      </c>
      <c r="B364" s="19">
        <v>335640402063</v>
      </c>
      <c r="C364" s="12" t="s">
        <v>16356</v>
      </c>
      <c r="D364" s="12" t="s">
        <v>1099</v>
      </c>
      <c r="E364" s="6" t="s">
        <v>2083</v>
      </c>
      <c r="F364" s="5">
        <f>decoded__2[[#This Row],[FRT_DEC]]-B363</f>
        <v>9</v>
      </c>
      <c r="G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INFO]]))),G363)</f>
        <v>clid</v>
      </c>
    </row>
    <row r="365" spans="1:7" hidden="1" x14ac:dyDescent="0.25">
      <c r="A365" s="12" t="s">
        <v>261</v>
      </c>
      <c r="B365" s="19">
        <v>335640402068</v>
      </c>
      <c r="C365" s="12" t="s">
        <v>16357</v>
      </c>
      <c r="D365" s="12" t="s">
        <v>72</v>
      </c>
      <c r="E365" s="6" t="s">
        <v>2084</v>
      </c>
      <c r="F365" s="5">
        <f>decoded__2[[#This Row],[FRT_DEC]]-B364</f>
        <v>5</v>
      </c>
      <c r="G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INFO]]))),G364)</f>
        <v>clid</v>
      </c>
    </row>
    <row r="366" spans="1:7" hidden="1" x14ac:dyDescent="0.25">
      <c r="A366" s="12" t="s">
        <v>820</v>
      </c>
      <c r="B366" s="19">
        <v>335640402079</v>
      </c>
      <c r="C366" s="12" t="s">
        <v>16358</v>
      </c>
      <c r="D366" s="12" t="s">
        <v>7938</v>
      </c>
      <c r="E366" s="6" t="s">
        <v>8848</v>
      </c>
      <c r="F366" s="5">
        <f>decoded__2[[#This Row],[FRT_DEC]]-B365</f>
        <v>11</v>
      </c>
      <c r="G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INFO]]))),G365)</f>
        <v>clid</v>
      </c>
    </row>
    <row r="367" spans="1:7" hidden="1" x14ac:dyDescent="0.25">
      <c r="A367" s="12" t="s">
        <v>835</v>
      </c>
      <c r="B367" s="19">
        <v>335640402133</v>
      </c>
      <c r="C367" s="12" t="s">
        <v>16359</v>
      </c>
      <c r="D367" s="12" t="s">
        <v>85</v>
      </c>
      <c r="E367" s="6" t="s">
        <v>209</v>
      </c>
      <c r="F367" s="5">
        <f>decoded__2[[#This Row],[FRT_DEC]]-B366</f>
        <v>54</v>
      </c>
      <c r="G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INFO]]))),G366)</f>
        <v>clid</v>
      </c>
    </row>
    <row r="368" spans="1:7" hidden="1" x14ac:dyDescent="0.25">
      <c r="A368" s="12" t="s">
        <v>821</v>
      </c>
      <c r="B368" s="19">
        <v>335640402140</v>
      </c>
      <c r="C368" s="12" t="s">
        <v>16360</v>
      </c>
      <c r="D368" s="12" t="s">
        <v>7842</v>
      </c>
      <c r="E368" s="6" t="s">
        <v>8851</v>
      </c>
      <c r="F368" s="5">
        <f>decoded__2[[#This Row],[FRT_DEC]]-B367</f>
        <v>7</v>
      </c>
      <c r="G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INFO]]))),G367)</f>
        <v>clid</v>
      </c>
    </row>
    <row r="369" spans="1:7" hidden="1" x14ac:dyDescent="0.25">
      <c r="A369" s="12" t="s">
        <v>822</v>
      </c>
      <c r="B369" s="19">
        <v>335640402148</v>
      </c>
      <c r="C369" s="12" t="s">
        <v>16361</v>
      </c>
      <c r="D369" s="12" t="s">
        <v>1099</v>
      </c>
      <c r="E369" s="6" t="s">
        <v>2085</v>
      </c>
      <c r="F369" s="5">
        <f>decoded__2[[#This Row],[FRT_DEC]]-B368</f>
        <v>8</v>
      </c>
      <c r="G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INFO]]))),G368)</f>
        <v>clid</v>
      </c>
    </row>
    <row r="370" spans="1:7" hidden="1" x14ac:dyDescent="0.25">
      <c r="A370" s="12" t="s">
        <v>793</v>
      </c>
      <c r="B370" s="19">
        <v>335640402154</v>
      </c>
      <c r="C370" s="12" t="s">
        <v>16362</v>
      </c>
      <c r="D370" s="12" t="s">
        <v>72</v>
      </c>
      <c r="E370" s="6" t="s">
        <v>2086</v>
      </c>
      <c r="F370" s="5">
        <f>decoded__2[[#This Row],[FRT_DEC]]-B369</f>
        <v>6</v>
      </c>
      <c r="G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INFO]]))),G369)</f>
        <v>clid</v>
      </c>
    </row>
    <row r="371" spans="1:7" hidden="1" x14ac:dyDescent="0.25">
      <c r="A371" s="12" t="s">
        <v>794</v>
      </c>
      <c r="B371" s="19">
        <v>335640402165</v>
      </c>
      <c r="C371" s="12" t="s">
        <v>16363</v>
      </c>
      <c r="D371" s="12" t="s">
        <v>7938</v>
      </c>
      <c r="E371" s="6" t="s">
        <v>8855</v>
      </c>
      <c r="F371" s="5">
        <f>decoded__2[[#This Row],[FRT_DEC]]-B370</f>
        <v>11</v>
      </c>
      <c r="G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INFO]]))),G370)</f>
        <v>clid</v>
      </c>
    </row>
    <row r="372" spans="1:7" hidden="1" x14ac:dyDescent="0.25">
      <c r="A372" s="12" t="s">
        <v>795</v>
      </c>
      <c r="B372" s="19">
        <v>335640403444</v>
      </c>
      <c r="C372" s="12" t="s">
        <v>16364</v>
      </c>
      <c r="D372" s="12" t="s">
        <v>87</v>
      </c>
      <c r="E372" s="6" t="s">
        <v>3697</v>
      </c>
      <c r="F372" s="5">
        <f>decoded__2[[#This Row],[FRT_DEC]]-B371</f>
        <v>1279</v>
      </c>
      <c r="G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INFO]]))),G371)</f>
        <v>clid</v>
      </c>
    </row>
    <row r="373" spans="1:7" hidden="1" x14ac:dyDescent="0.25">
      <c r="A373" s="12" t="s">
        <v>823</v>
      </c>
      <c r="B373" s="19">
        <v>335640403453</v>
      </c>
      <c r="C373" s="12" t="s">
        <v>16365</v>
      </c>
      <c r="D373" s="12" t="s">
        <v>7842</v>
      </c>
      <c r="E373" s="6" t="s">
        <v>8858</v>
      </c>
      <c r="F373" s="5">
        <f>decoded__2[[#This Row],[FRT_DEC]]-B372</f>
        <v>9</v>
      </c>
      <c r="G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INFO]]))),G372)</f>
        <v>clid</v>
      </c>
    </row>
    <row r="374" spans="1:7" hidden="1" x14ac:dyDescent="0.25">
      <c r="A374" s="12" t="s">
        <v>824</v>
      </c>
      <c r="B374" s="19">
        <v>335640403459</v>
      </c>
      <c r="C374" s="12" t="s">
        <v>16366</v>
      </c>
      <c r="D374" s="12" t="s">
        <v>213</v>
      </c>
      <c r="E374" s="6" t="s">
        <v>214</v>
      </c>
      <c r="F374" s="5">
        <f>decoded__2[[#This Row],[FRT_DEC]]-B373</f>
        <v>6</v>
      </c>
      <c r="G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INFO]]))),G373)</f>
        <v>clid</v>
      </c>
    </row>
    <row r="375" spans="1:7" hidden="1" x14ac:dyDescent="0.25">
      <c r="A375" s="12" t="s">
        <v>796</v>
      </c>
      <c r="B375" s="19">
        <v>335640403462</v>
      </c>
      <c r="C375" s="12" t="s">
        <v>16367</v>
      </c>
      <c r="D375" s="12" t="s">
        <v>216</v>
      </c>
      <c r="E375" s="6" t="s">
        <v>3970</v>
      </c>
      <c r="F375" s="5">
        <f>decoded__2[[#This Row],[FRT_DEC]]-B374</f>
        <v>3</v>
      </c>
      <c r="G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INFO]]))),G374)</f>
        <v>clid</v>
      </c>
    </row>
    <row r="376" spans="1:7" hidden="1" x14ac:dyDescent="0.25">
      <c r="A376" s="12" t="s">
        <v>797</v>
      </c>
      <c r="B376" s="19">
        <v>335640403482</v>
      </c>
      <c r="C376" s="12" t="s">
        <v>16368</v>
      </c>
      <c r="D376" s="12" t="s">
        <v>221</v>
      </c>
      <c r="E376" s="6" t="s">
        <v>222</v>
      </c>
      <c r="F376" s="5">
        <f>decoded__2[[#This Row],[FRT_DEC]]-B375</f>
        <v>20</v>
      </c>
      <c r="G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INFO]]))),G375)</f>
        <v>clid</v>
      </c>
    </row>
    <row r="377" spans="1:7" hidden="1" x14ac:dyDescent="0.25">
      <c r="A377" s="12" t="s">
        <v>825</v>
      </c>
      <c r="B377" s="19">
        <v>335640403498</v>
      </c>
      <c r="C377" s="12" t="s">
        <v>16369</v>
      </c>
      <c r="D377" s="12" t="s">
        <v>40</v>
      </c>
      <c r="E377" s="6" t="s">
        <v>41</v>
      </c>
      <c r="F377" s="5">
        <f>decoded__2[[#This Row],[FRT_DEC]]-B376</f>
        <v>16</v>
      </c>
      <c r="G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INFO]]))),G376)</f>
        <v>clid</v>
      </c>
    </row>
    <row r="378" spans="1:7" hidden="1" x14ac:dyDescent="0.25">
      <c r="A378" s="12" t="s">
        <v>798</v>
      </c>
      <c r="B378" s="19">
        <v>335640403501</v>
      </c>
      <c r="C378" s="12" t="s">
        <v>16370</v>
      </c>
      <c r="D378" s="12" t="s">
        <v>42</v>
      </c>
      <c r="E378" s="6" t="s">
        <v>16371</v>
      </c>
      <c r="F378" s="5">
        <f>decoded__2[[#This Row],[FRT_DEC]]-B377</f>
        <v>3</v>
      </c>
      <c r="G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INFO]]))),G377)</f>
        <v>clid</v>
      </c>
    </row>
    <row r="379" spans="1:7" hidden="1" x14ac:dyDescent="0.25">
      <c r="A379" s="12" t="s">
        <v>799</v>
      </c>
      <c r="B379" s="19">
        <v>335640403507</v>
      </c>
      <c r="C379" s="12" t="s">
        <v>16372</v>
      </c>
      <c r="D379" s="12" t="s">
        <v>1099</v>
      </c>
      <c r="E379" s="6" t="s">
        <v>2087</v>
      </c>
      <c r="F379" s="5">
        <f>decoded__2[[#This Row],[FRT_DEC]]-B378</f>
        <v>6</v>
      </c>
      <c r="G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INFO]]))),G378)</f>
        <v>clid</v>
      </c>
    </row>
    <row r="380" spans="1:7" hidden="1" x14ac:dyDescent="0.25">
      <c r="A380" s="12" t="s">
        <v>800</v>
      </c>
      <c r="B380" s="19">
        <v>335640403534</v>
      </c>
      <c r="C380" s="12" t="s">
        <v>16373</v>
      </c>
      <c r="D380" s="12" t="s">
        <v>72</v>
      </c>
      <c r="E380" s="6" t="s">
        <v>2088</v>
      </c>
      <c r="F380" s="5">
        <f>decoded__2[[#This Row],[FRT_DEC]]-B379</f>
        <v>27</v>
      </c>
      <c r="G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INFO]]))),G379)</f>
        <v>clid</v>
      </c>
    </row>
    <row r="381" spans="1:7" hidden="1" x14ac:dyDescent="0.25">
      <c r="A381" s="12" t="s">
        <v>265</v>
      </c>
      <c r="B381" s="19">
        <v>335640403538</v>
      </c>
      <c r="C381" s="12" t="s">
        <v>16374</v>
      </c>
      <c r="D381" s="12" t="s">
        <v>7938</v>
      </c>
      <c r="E381" s="6" t="s">
        <v>8868</v>
      </c>
      <c r="F381" s="5">
        <f>decoded__2[[#This Row],[FRT_DEC]]-B380</f>
        <v>4</v>
      </c>
      <c r="G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INFO]]))),G380)</f>
        <v>clid</v>
      </c>
    </row>
    <row r="382" spans="1:7" hidden="1" x14ac:dyDescent="0.25">
      <c r="A382" s="12" t="s">
        <v>266</v>
      </c>
      <c r="B382" s="19">
        <v>335640403541</v>
      </c>
      <c r="C382" s="12" t="s">
        <v>16375</v>
      </c>
      <c r="D382" s="12" t="s">
        <v>7842</v>
      </c>
      <c r="E382" s="6" t="s">
        <v>7993</v>
      </c>
      <c r="F382" s="5">
        <f>decoded__2[[#This Row],[FRT_DEC]]-B381</f>
        <v>3</v>
      </c>
      <c r="G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INFO]]))),G381)</f>
        <v>clid</v>
      </c>
    </row>
    <row r="383" spans="1:7" hidden="1" x14ac:dyDescent="0.25">
      <c r="A383" s="12" t="s">
        <v>267</v>
      </c>
      <c r="B383" s="19">
        <v>335640403557</v>
      </c>
      <c r="C383" s="12" t="s">
        <v>16376</v>
      </c>
      <c r="D383" s="12" t="s">
        <v>1099</v>
      </c>
      <c r="E383" s="6" t="s">
        <v>2089</v>
      </c>
      <c r="F383" s="5">
        <f>decoded__2[[#This Row],[FRT_DEC]]-B382</f>
        <v>16</v>
      </c>
      <c r="G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INFO]]))),G382)</f>
        <v>clid</v>
      </c>
    </row>
    <row r="384" spans="1:7" hidden="1" x14ac:dyDescent="0.25">
      <c r="A384" s="12" t="s">
        <v>268</v>
      </c>
      <c r="B384" s="19">
        <v>335640403562</v>
      </c>
      <c r="C384" s="12" t="s">
        <v>16377</v>
      </c>
      <c r="D384" s="12" t="s">
        <v>1099</v>
      </c>
      <c r="E384" s="6" t="s">
        <v>2089</v>
      </c>
      <c r="F384" s="5">
        <f>decoded__2[[#This Row],[FRT_DEC]]-B383</f>
        <v>5</v>
      </c>
      <c r="G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INFO]]))),G383)</f>
        <v>clid</v>
      </c>
    </row>
    <row r="385" spans="1:7" hidden="1" x14ac:dyDescent="0.25">
      <c r="A385" s="12" t="s">
        <v>269</v>
      </c>
      <c r="B385" s="19">
        <v>335640403566</v>
      </c>
      <c r="C385" s="12" t="s">
        <v>16378</v>
      </c>
      <c r="D385" s="12" t="s">
        <v>72</v>
      </c>
      <c r="E385" s="6" t="s">
        <v>2090</v>
      </c>
      <c r="F385" s="5">
        <f>decoded__2[[#This Row],[FRT_DEC]]-B384</f>
        <v>4</v>
      </c>
      <c r="G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INFO]]))),G384)</f>
        <v>clid</v>
      </c>
    </row>
    <row r="386" spans="1:7" hidden="1" x14ac:dyDescent="0.25">
      <c r="A386" s="12" t="s">
        <v>270</v>
      </c>
      <c r="B386" s="19">
        <v>335640403570</v>
      </c>
      <c r="C386" s="12" t="s">
        <v>16379</v>
      </c>
      <c r="D386" s="12" t="s">
        <v>6</v>
      </c>
      <c r="E386" s="6" t="s">
        <v>16380</v>
      </c>
      <c r="F386" s="5">
        <f>decoded__2[[#This Row],[FRT_DEC]]-B385</f>
        <v>4</v>
      </c>
      <c r="G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INFO]]))),G385)</f>
        <v>5</v>
      </c>
    </row>
    <row r="387" spans="1:7" hidden="1" x14ac:dyDescent="0.25">
      <c r="A387" s="12" t="s">
        <v>271</v>
      </c>
      <c r="B387" s="19">
        <v>335640403575</v>
      </c>
      <c r="C387" s="12" t="s">
        <v>16381</v>
      </c>
      <c r="D387" s="12" t="s">
        <v>72</v>
      </c>
      <c r="E387" s="6" t="s">
        <v>2091</v>
      </c>
      <c r="F387" s="5">
        <f>decoded__2[[#This Row],[FRT_DEC]]-B386</f>
        <v>5</v>
      </c>
      <c r="G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INFO]]))),G386)</f>
        <v>5</v>
      </c>
    </row>
    <row r="388" spans="1:7" hidden="1" x14ac:dyDescent="0.25">
      <c r="A388" s="12" t="s">
        <v>272</v>
      </c>
      <c r="B388" s="19">
        <v>335640403585</v>
      </c>
      <c r="C388" s="12" t="s">
        <v>16382</v>
      </c>
      <c r="D388" s="12" t="s">
        <v>40</v>
      </c>
      <c r="E388" s="6" t="s">
        <v>2042</v>
      </c>
      <c r="F388" s="5">
        <f>decoded__2[[#This Row],[FRT_DEC]]-B387</f>
        <v>10</v>
      </c>
      <c r="G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INFO]]))),G387)</f>
        <v>5</v>
      </c>
    </row>
    <row r="389" spans="1:7" hidden="1" x14ac:dyDescent="0.25">
      <c r="A389" s="12" t="s">
        <v>273</v>
      </c>
      <c r="B389" s="19">
        <v>335640403588</v>
      </c>
      <c r="C389" s="12" t="s">
        <v>16383</v>
      </c>
      <c r="D389" s="12" t="s">
        <v>2043</v>
      </c>
      <c r="E389" s="6" t="s">
        <v>16384</v>
      </c>
      <c r="F389" s="5">
        <f>decoded__2[[#This Row],[FRT_DEC]]-B388</f>
        <v>3</v>
      </c>
      <c r="G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INFO]]))),G388)</f>
        <v>5</v>
      </c>
    </row>
    <row r="390" spans="1:7" hidden="1" x14ac:dyDescent="0.25">
      <c r="A390" s="12" t="s">
        <v>274</v>
      </c>
      <c r="B390" s="19">
        <v>335640403623</v>
      </c>
      <c r="C390" s="12" t="s">
        <v>16385</v>
      </c>
      <c r="D390" s="12" t="s">
        <v>7938</v>
      </c>
      <c r="E390" s="6" t="s">
        <v>7998</v>
      </c>
      <c r="F390" s="5">
        <f>decoded__2[[#This Row],[FRT_DEC]]-B389</f>
        <v>35</v>
      </c>
      <c r="G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INFO]]))),G389)</f>
        <v>5</v>
      </c>
    </row>
    <row r="391" spans="1:7" hidden="1" x14ac:dyDescent="0.25">
      <c r="A391" s="12" t="s">
        <v>275</v>
      </c>
      <c r="B391" s="19">
        <v>335640404132</v>
      </c>
      <c r="C391" s="12" t="s">
        <v>16386</v>
      </c>
      <c r="D391" s="12" t="s">
        <v>43</v>
      </c>
      <c r="E391" s="6" t="s">
        <v>5301</v>
      </c>
      <c r="F391" s="5">
        <f>decoded__2[[#This Row],[FRT_DEC]]-B390</f>
        <v>509</v>
      </c>
      <c r="G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INFO]]))),G390)</f>
        <v>5</v>
      </c>
    </row>
    <row r="392" spans="1:7" hidden="1" x14ac:dyDescent="0.25">
      <c r="A392" s="12" t="s">
        <v>276</v>
      </c>
      <c r="B392" s="19">
        <v>335640404145</v>
      </c>
      <c r="C392" s="12" t="s">
        <v>16387</v>
      </c>
      <c r="D392" s="12" t="s">
        <v>3685</v>
      </c>
      <c r="E392" s="6" t="s">
        <v>16388</v>
      </c>
      <c r="F392" s="5">
        <f>decoded__2[[#This Row],[FRT_DEC]]-B391</f>
        <v>13</v>
      </c>
      <c r="G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INFO]]))),G391)</f>
        <v>5</v>
      </c>
    </row>
    <row r="393" spans="1:7" hidden="1" x14ac:dyDescent="0.25">
      <c r="A393" s="12" t="s">
        <v>277</v>
      </c>
      <c r="B393" s="19">
        <v>335640404148</v>
      </c>
      <c r="C393" s="12" t="s">
        <v>16389</v>
      </c>
      <c r="D393" s="12" t="s">
        <v>3685</v>
      </c>
      <c r="E393" s="6" t="s">
        <v>7880</v>
      </c>
      <c r="F393" s="5">
        <f>decoded__2[[#This Row],[FRT_DEC]]-B392</f>
        <v>3</v>
      </c>
      <c r="G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INFO]]))),G392)</f>
        <v>5</v>
      </c>
    </row>
    <row r="394" spans="1:7" hidden="1" x14ac:dyDescent="0.25">
      <c r="A394" s="12" t="s">
        <v>278</v>
      </c>
      <c r="B394" s="19">
        <v>335640404163</v>
      </c>
      <c r="C394" s="12" t="s">
        <v>16390</v>
      </c>
      <c r="D394" s="12" t="s">
        <v>7842</v>
      </c>
      <c r="E394" s="6" t="s">
        <v>8889</v>
      </c>
      <c r="F394" s="5">
        <f>decoded__2[[#This Row],[FRT_DEC]]-B393</f>
        <v>15</v>
      </c>
      <c r="G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INFO]]))),G393)</f>
        <v>5</v>
      </c>
    </row>
    <row r="395" spans="1:7" hidden="1" x14ac:dyDescent="0.25">
      <c r="A395" s="12" t="s">
        <v>279</v>
      </c>
      <c r="B395" s="19">
        <v>335640404186</v>
      </c>
      <c r="C395" s="12" t="s">
        <v>16391</v>
      </c>
      <c r="D395" s="12" t="s">
        <v>241</v>
      </c>
      <c r="E395" s="6" t="s">
        <v>1052</v>
      </c>
      <c r="F395" s="5">
        <f>decoded__2[[#This Row],[FRT_DEC]]-B394</f>
        <v>23</v>
      </c>
      <c r="G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INFO]]))),G394)</f>
        <v>5</v>
      </c>
    </row>
    <row r="396" spans="1:7" hidden="1" x14ac:dyDescent="0.25">
      <c r="A396" s="12" t="s">
        <v>280</v>
      </c>
      <c r="B396" s="19">
        <v>335640404189</v>
      </c>
      <c r="C396" s="12" t="s">
        <v>16392</v>
      </c>
      <c r="D396" s="12" t="s">
        <v>243</v>
      </c>
      <c r="E396" s="6" t="s">
        <v>5293</v>
      </c>
      <c r="F396" s="5">
        <f>decoded__2[[#This Row],[FRT_DEC]]-B395</f>
        <v>3</v>
      </c>
      <c r="G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INFO]]))),G395)</f>
        <v>5</v>
      </c>
    </row>
    <row r="397" spans="1:7" hidden="1" x14ac:dyDescent="0.25">
      <c r="A397" s="12" t="s">
        <v>281</v>
      </c>
      <c r="B397" s="19">
        <v>335640404235</v>
      </c>
      <c r="C397" s="12" t="s">
        <v>16393</v>
      </c>
      <c r="D397" s="12" t="s">
        <v>40</v>
      </c>
      <c r="E397" s="6" t="s">
        <v>44</v>
      </c>
      <c r="F397" s="5">
        <f>decoded__2[[#This Row],[FRT_DEC]]-B396</f>
        <v>46</v>
      </c>
      <c r="G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INFO]]))),G396)</f>
        <v>5</v>
      </c>
    </row>
    <row r="398" spans="1:7" hidden="1" x14ac:dyDescent="0.25">
      <c r="A398" s="12" t="s">
        <v>725</v>
      </c>
      <c r="B398" s="19">
        <v>335640404242</v>
      </c>
      <c r="C398" s="12" t="s">
        <v>16394</v>
      </c>
      <c r="D398" s="12" t="s">
        <v>246</v>
      </c>
      <c r="E398" s="6" t="s">
        <v>16395</v>
      </c>
      <c r="F398" s="5">
        <f>decoded__2[[#This Row],[FRT_DEC]]-B397</f>
        <v>7</v>
      </c>
      <c r="G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INFO]]))),G397)</f>
        <v>5</v>
      </c>
    </row>
    <row r="399" spans="1:7" hidden="1" x14ac:dyDescent="0.25">
      <c r="A399" s="12" t="s">
        <v>282</v>
      </c>
      <c r="B399" s="19">
        <v>335640404249</v>
      </c>
      <c r="C399" s="12" t="s">
        <v>16396</v>
      </c>
      <c r="D399" s="12" t="s">
        <v>1099</v>
      </c>
      <c r="E399" s="6" t="s">
        <v>3699</v>
      </c>
      <c r="F399" s="5">
        <f>decoded__2[[#This Row],[FRT_DEC]]-B398</f>
        <v>7</v>
      </c>
      <c r="G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INFO]]))),G398)</f>
        <v>5</v>
      </c>
    </row>
    <row r="400" spans="1:7" hidden="1" x14ac:dyDescent="0.25">
      <c r="A400" s="12" t="s">
        <v>283</v>
      </c>
      <c r="B400" s="19">
        <v>335640404255</v>
      </c>
      <c r="C400" s="12" t="s">
        <v>16397</v>
      </c>
      <c r="D400" s="12" t="s">
        <v>72</v>
      </c>
      <c r="E400" s="6" t="s">
        <v>2092</v>
      </c>
      <c r="F400" s="5">
        <f>decoded__2[[#This Row],[FRT_DEC]]-B399</f>
        <v>6</v>
      </c>
      <c r="G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INFO]]))),G399)</f>
        <v>5</v>
      </c>
    </row>
    <row r="401" spans="1:7" hidden="1" x14ac:dyDescent="0.25">
      <c r="A401" s="12" t="s">
        <v>284</v>
      </c>
      <c r="B401" s="19">
        <v>335640404291</v>
      </c>
      <c r="C401" s="12" t="s">
        <v>16398</v>
      </c>
      <c r="D401" s="12" t="s">
        <v>3671</v>
      </c>
      <c r="E401" s="6" t="s">
        <v>16399</v>
      </c>
      <c r="F401" s="5">
        <f>decoded__2[[#This Row],[FRT_DEC]]-B400</f>
        <v>36</v>
      </c>
      <c r="G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INFO]]))),G400)</f>
        <v>5</v>
      </c>
    </row>
    <row r="402" spans="1:7" hidden="1" x14ac:dyDescent="0.25">
      <c r="A402" s="12" t="s">
        <v>285</v>
      </c>
      <c r="B402" s="19">
        <v>335640404294</v>
      </c>
      <c r="C402" s="12" t="s">
        <v>16400</v>
      </c>
      <c r="D402" s="12" t="s">
        <v>3671</v>
      </c>
      <c r="E402" s="6" t="s">
        <v>7881</v>
      </c>
      <c r="F402" s="5">
        <f>decoded__2[[#This Row],[FRT_DEC]]-B401</f>
        <v>3</v>
      </c>
      <c r="G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INFO]]))),G401)</f>
        <v>5</v>
      </c>
    </row>
    <row r="403" spans="1:7" hidden="1" x14ac:dyDescent="0.25">
      <c r="A403" s="12" t="s">
        <v>286</v>
      </c>
      <c r="B403" s="19">
        <v>335640405097</v>
      </c>
      <c r="C403" s="12" t="s">
        <v>16401</v>
      </c>
      <c r="D403" s="12" t="s">
        <v>249</v>
      </c>
      <c r="E403" s="6" t="s">
        <v>5302</v>
      </c>
      <c r="F403" s="5">
        <f>decoded__2[[#This Row],[FRT_DEC]]-B402</f>
        <v>803</v>
      </c>
      <c r="G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INFO]]))),G402)</f>
        <v>5</v>
      </c>
    </row>
    <row r="404" spans="1:7" hidden="1" x14ac:dyDescent="0.25">
      <c r="A404" s="12" t="s">
        <v>287</v>
      </c>
      <c r="B404" s="19">
        <v>335640405101</v>
      </c>
      <c r="C404" s="12" t="s">
        <v>16402</v>
      </c>
      <c r="D404" s="12" t="s">
        <v>7938</v>
      </c>
      <c r="E404" s="6" t="s">
        <v>8906</v>
      </c>
      <c r="F404" s="5">
        <f>decoded__2[[#This Row],[FRT_DEC]]-B403</f>
        <v>4</v>
      </c>
      <c r="G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INFO]]))),G403)</f>
        <v>5</v>
      </c>
    </row>
    <row r="405" spans="1:7" hidden="1" x14ac:dyDescent="0.25">
      <c r="A405" s="12" t="s">
        <v>288</v>
      </c>
      <c r="B405" s="19">
        <v>335640405105</v>
      </c>
      <c r="C405" s="12" t="s">
        <v>16403</v>
      </c>
      <c r="D405" s="12" t="s">
        <v>7842</v>
      </c>
      <c r="E405" s="6" t="s">
        <v>7989</v>
      </c>
      <c r="F405" s="5">
        <f>decoded__2[[#This Row],[FRT_DEC]]-B404</f>
        <v>4</v>
      </c>
      <c r="G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INFO]]))),G404)</f>
        <v>5</v>
      </c>
    </row>
    <row r="406" spans="1:7" hidden="1" x14ac:dyDescent="0.25">
      <c r="A406" s="12" t="s">
        <v>289</v>
      </c>
      <c r="B406" s="19">
        <v>335640405111</v>
      </c>
      <c r="C406" s="12" t="s">
        <v>16404</v>
      </c>
      <c r="D406" s="12" t="s">
        <v>2044</v>
      </c>
      <c r="E406" s="6" t="s">
        <v>2046</v>
      </c>
      <c r="F406" s="5">
        <f>decoded__2[[#This Row],[FRT_DEC]]-B405</f>
        <v>6</v>
      </c>
      <c r="G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INFO]]))),G405)</f>
        <v>5</v>
      </c>
    </row>
    <row r="407" spans="1:7" hidden="1" x14ac:dyDescent="0.25">
      <c r="A407" s="12" t="s">
        <v>290</v>
      </c>
      <c r="B407" s="19">
        <v>335640405115</v>
      </c>
      <c r="C407" s="12" t="s">
        <v>16405</v>
      </c>
      <c r="D407" s="12" t="s">
        <v>7938</v>
      </c>
      <c r="E407" s="6" t="s">
        <v>7991</v>
      </c>
      <c r="F407" s="5">
        <f>decoded__2[[#This Row],[FRT_DEC]]-B406</f>
        <v>4</v>
      </c>
      <c r="G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INFO]]))),G406)</f>
        <v>5</v>
      </c>
    </row>
    <row r="408" spans="1:7" hidden="1" x14ac:dyDescent="0.25">
      <c r="A408" s="12" t="s">
        <v>291</v>
      </c>
      <c r="B408" s="19">
        <v>335640407529</v>
      </c>
      <c r="C408" s="12" t="s">
        <v>16406</v>
      </c>
      <c r="D408" s="12" t="s">
        <v>5</v>
      </c>
      <c r="E408" s="6" t="s">
        <v>16407</v>
      </c>
      <c r="F408" s="5">
        <f>decoded__2[[#This Row],[FRT_DEC]]-B407</f>
        <v>2414</v>
      </c>
      <c r="G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INFO]]))),G407)</f>
        <v>5</v>
      </c>
    </row>
    <row r="409" spans="1:7" hidden="1" x14ac:dyDescent="0.25">
      <c r="A409" s="12" t="s">
        <v>726</v>
      </c>
      <c r="B409" s="19">
        <v>335640407532</v>
      </c>
      <c r="C409" s="12" t="s">
        <v>16408</v>
      </c>
      <c r="D409" s="12" t="s">
        <v>5</v>
      </c>
      <c r="E409" s="6" t="s">
        <v>7877</v>
      </c>
      <c r="F409" s="5">
        <f>decoded__2[[#This Row],[FRT_DEC]]-B408</f>
        <v>3</v>
      </c>
      <c r="G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INFO]]))),G408)</f>
        <v>5</v>
      </c>
    </row>
    <row r="410" spans="1:7" hidden="1" x14ac:dyDescent="0.25">
      <c r="A410" s="12" t="s">
        <v>727</v>
      </c>
      <c r="B410" s="19">
        <v>335640407534</v>
      </c>
      <c r="C410" s="12" t="s">
        <v>16409</v>
      </c>
      <c r="D410" s="12" t="s">
        <v>3686</v>
      </c>
      <c r="E410" s="6" t="s">
        <v>16410</v>
      </c>
      <c r="F410" s="5">
        <f>decoded__2[[#This Row],[FRT_DEC]]-B409</f>
        <v>2</v>
      </c>
      <c r="G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INFO]]))),G409)</f>
        <v>5</v>
      </c>
    </row>
    <row r="411" spans="1:7" hidden="1" x14ac:dyDescent="0.25">
      <c r="A411" s="12" t="s">
        <v>614</v>
      </c>
      <c r="B411" s="19">
        <v>335640407537</v>
      </c>
      <c r="C411" s="12" t="s">
        <v>16411</v>
      </c>
      <c r="D411" s="12" t="s">
        <v>3686</v>
      </c>
      <c r="E411" s="6" t="s">
        <v>7878</v>
      </c>
      <c r="F411" s="5">
        <f>decoded__2[[#This Row],[FRT_DEC]]-B410</f>
        <v>3</v>
      </c>
      <c r="G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INFO]]))),G410)</f>
        <v>5</v>
      </c>
    </row>
    <row r="412" spans="1:7" hidden="1" x14ac:dyDescent="0.25">
      <c r="A412" s="12" t="s">
        <v>666</v>
      </c>
      <c r="B412" s="19">
        <v>335640407546</v>
      </c>
      <c r="C412" s="12" t="s">
        <v>16412</v>
      </c>
      <c r="D412" s="12" t="s">
        <v>7842</v>
      </c>
      <c r="E412" s="6" t="s">
        <v>8006</v>
      </c>
      <c r="F412" s="5">
        <f>decoded__2[[#This Row],[FRT_DEC]]-B411</f>
        <v>9</v>
      </c>
      <c r="G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INFO]]))),G411)</f>
        <v>5</v>
      </c>
    </row>
    <row r="413" spans="1:7" ht="30" hidden="1" x14ac:dyDescent="0.25">
      <c r="A413" s="12" t="s">
        <v>728</v>
      </c>
      <c r="B413" s="19">
        <v>335640407556</v>
      </c>
      <c r="C413" s="12" t="s">
        <v>16413</v>
      </c>
      <c r="D413" s="12" t="s">
        <v>241</v>
      </c>
      <c r="E413" s="6" t="s">
        <v>255</v>
      </c>
      <c r="F413" s="5">
        <f>decoded__2[[#This Row],[FRT_DEC]]-B412</f>
        <v>10</v>
      </c>
      <c r="G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INFO]]))),G412)</f>
        <v>5</v>
      </c>
    </row>
    <row r="414" spans="1:7" hidden="1" x14ac:dyDescent="0.25">
      <c r="A414" s="12" t="s">
        <v>729</v>
      </c>
      <c r="B414" s="19">
        <v>335640407558</v>
      </c>
      <c r="C414" s="12" t="s">
        <v>16414</v>
      </c>
      <c r="D414" s="12" t="s">
        <v>243</v>
      </c>
      <c r="E414" s="6" t="s">
        <v>3939</v>
      </c>
      <c r="F414" s="5">
        <f>decoded__2[[#This Row],[FRT_DEC]]-B413</f>
        <v>2</v>
      </c>
      <c r="G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INFO]]))),G413)</f>
        <v>5</v>
      </c>
    </row>
    <row r="415" spans="1:7" hidden="1" x14ac:dyDescent="0.25">
      <c r="A415" s="12" t="s">
        <v>730</v>
      </c>
      <c r="B415" s="19">
        <v>335640407564</v>
      </c>
      <c r="C415" s="12" t="s">
        <v>16415</v>
      </c>
      <c r="D415" s="12" t="s">
        <v>1099</v>
      </c>
      <c r="E415" s="6" t="s">
        <v>2093</v>
      </c>
      <c r="F415" s="5">
        <f>decoded__2[[#This Row],[FRT_DEC]]-B414</f>
        <v>6</v>
      </c>
      <c r="G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INFO]]))),G414)</f>
        <v>5</v>
      </c>
    </row>
    <row r="416" spans="1:7" hidden="1" x14ac:dyDescent="0.25">
      <c r="A416" s="12" t="s">
        <v>731</v>
      </c>
      <c r="B416" s="19">
        <v>335640407569</v>
      </c>
      <c r="C416" s="12" t="s">
        <v>16416</v>
      </c>
      <c r="D416" s="12" t="s">
        <v>72</v>
      </c>
      <c r="E416" s="6" t="s">
        <v>2094</v>
      </c>
      <c r="F416" s="5">
        <f>decoded__2[[#This Row],[FRT_DEC]]-B415</f>
        <v>5</v>
      </c>
      <c r="G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INFO]]))),G415)</f>
        <v>5</v>
      </c>
    </row>
    <row r="417" spans="1:7" hidden="1" x14ac:dyDescent="0.25">
      <c r="A417" s="12" t="s">
        <v>615</v>
      </c>
      <c r="B417" s="19">
        <v>335640407572</v>
      </c>
      <c r="C417" s="12" t="s">
        <v>16417</v>
      </c>
      <c r="D417" s="12" t="s">
        <v>72</v>
      </c>
      <c r="E417" s="6" t="s">
        <v>2095</v>
      </c>
      <c r="F417" s="5">
        <f>decoded__2[[#This Row],[FRT_DEC]]-B416</f>
        <v>3</v>
      </c>
      <c r="G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INFO]]))),G416)</f>
        <v>5</v>
      </c>
    </row>
    <row r="418" spans="1:7" hidden="1" x14ac:dyDescent="0.25">
      <c r="A418" s="12" t="s">
        <v>732</v>
      </c>
      <c r="B418" s="19">
        <v>335640407583</v>
      </c>
      <c r="C418" s="12" t="s">
        <v>16418</v>
      </c>
      <c r="D418" s="12" t="s">
        <v>246</v>
      </c>
      <c r="E418" s="6" t="s">
        <v>16419</v>
      </c>
      <c r="F418" s="5">
        <f>decoded__2[[#This Row],[FRT_DEC]]-B417</f>
        <v>11</v>
      </c>
      <c r="G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INFO]]))),G417)</f>
        <v>5</v>
      </c>
    </row>
    <row r="419" spans="1:7" hidden="1" x14ac:dyDescent="0.25">
      <c r="A419" s="12" t="s">
        <v>733</v>
      </c>
      <c r="B419" s="19">
        <v>335640407589</v>
      </c>
      <c r="C419" s="12" t="s">
        <v>16420</v>
      </c>
      <c r="D419" s="12" t="s">
        <v>7938</v>
      </c>
      <c r="E419" s="6" t="s">
        <v>8012</v>
      </c>
      <c r="F419" s="5">
        <f>decoded__2[[#This Row],[FRT_DEC]]-B418</f>
        <v>6</v>
      </c>
      <c r="G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INFO]]))),G418)</f>
        <v>5</v>
      </c>
    </row>
    <row r="420" spans="1:7" hidden="1" x14ac:dyDescent="0.25">
      <c r="A420" s="12" t="s">
        <v>734</v>
      </c>
      <c r="B420" s="19">
        <v>335640407986</v>
      </c>
      <c r="C420" s="12" t="s">
        <v>16421</v>
      </c>
      <c r="D420" s="12" t="s">
        <v>7842</v>
      </c>
      <c r="E420" s="6" t="s">
        <v>8130</v>
      </c>
      <c r="F420" s="5">
        <f>decoded__2[[#This Row],[FRT_DEC]]-B419</f>
        <v>397</v>
      </c>
      <c r="G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INFO]]))),G419)</f>
        <v>5</v>
      </c>
    </row>
    <row r="421" spans="1:7" hidden="1" x14ac:dyDescent="0.25">
      <c r="A421" s="12" t="s">
        <v>735</v>
      </c>
      <c r="B421" s="19">
        <v>335640407993</v>
      </c>
      <c r="C421" s="12" t="s">
        <v>16422</v>
      </c>
      <c r="D421" s="12" t="s">
        <v>1099</v>
      </c>
      <c r="E421" s="6" t="s">
        <v>2096</v>
      </c>
      <c r="F421" s="5">
        <f>decoded__2[[#This Row],[FRT_DEC]]-B420</f>
        <v>7</v>
      </c>
      <c r="G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INFO]]))),G420)</f>
        <v>5</v>
      </c>
    </row>
    <row r="422" spans="1:7" hidden="1" x14ac:dyDescent="0.25">
      <c r="A422" s="12" t="s">
        <v>736</v>
      </c>
      <c r="B422" s="19">
        <v>335640407999</v>
      </c>
      <c r="C422" s="12" t="s">
        <v>16423</v>
      </c>
      <c r="D422" s="12" t="s">
        <v>72</v>
      </c>
      <c r="E422" s="6" t="s">
        <v>2097</v>
      </c>
      <c r="F422" s="5">
        <f>decoded__2[[#This Row],[FRT_DEC]]-B421</f>
        <v>6</v>
      </c>
      <c r="G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INFO]]))),G421)</f>
        <v>5</v>
      </c>
    </row>
    <row r="423" spans="1:7" hidden="1" x14ac:dyDescent="0.25">
      <c r="A423" s="12" t="s">
        <v>616</v>
      </c>
      <c r="B423" s="19">
        <v>335640408011</v>
      </c>
      <c r="C423" s="12" t="s">
        <v>16424</v>
      </c>
      <c r="D423" s="12" t="s">
        <v>3672</v>
      </c>
      <c r="E423" s="6" t="s">
        <v>5303</v>
      </c>
      <c r="F423" s="5">
        <f>decoded__2[[#This Row],[FRT_DEC]]-B422</f>
        <v>12</v>
      </c>
      <c r="G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INFO]]))),G422)</f>
        <v>5</v>
      </c>
    </row>
    <row r="424" spans="1:7" hidden="1" x14ac:dyDescent="0.25">
      <c r="A424" s="12" t="s">
        <v>737</v>
      </c>
      <c r="B424" s="19">
        <v>335640408160</v>
      </c>
      <c r="C424" s="12" t="s">
        <v>16425</v>
      </c>
      <c r="D424" s="12" t="s">
        <v>262</v>
      </c>
      <c r="E424" s="6" t="s">
        <v>5304</v>
      </c>
      <c r="F424" s="5">
        <f>decoded__2[[#This Row],[FRT_DEC]]-B423</f>
        <v>149</v>
      </c>
      <c r="G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INFO]]))),G423)</f>
        <v>5</v>
      </c>
    </row>
    <row r="425" spans="1:7" hidden="1" x14ac:dyDescent="0.25">
      <c r="A425" s="12" t="s">
        <v>738</v>
      </c>
      <c r="B425" s="19">
        <v>335640408165</v>
      </c>
      <c r="C425" s="12" t="s">
        <v>16426</v>
      </c>
      <c r="D425" s="12" t="s">
        <v>7938</v>
      </c>
      <c r="E425" s="6" t="s">
        <v>8136</v>
      </c>
      <c r="F425" s="5">
        <f>decoded__2[[#This Row],[FRT_DEC]]-B424</f>
        <v>5</v>
      </c>
      <c r="G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INFO]]))),G424)</f>
        <v>5</v>
      </c>
    </row>
    <row r="426" spans="1:7" x14ac:dyDescent="0.25">
      <c r="A426" s="12" t="s">
        <v>739</v>
      </c>
      <c r="B426" s="19">
        <v>335640409405</v>
      </c>
      <c r="C426" s="12" t="s">
        <v>16427</v>
      </c>
      <c r="D426" s="12" t="s">
        <v>7842</v>
      </c>
      <c r="E426" s="6" t="s">
        <v>7845</v>
      </c>
      <c r="F426" s="5">
        <f>decoded__2[[#This Row],[FRT_DEC]]-B425</f>
        <v>1240</v>
      </c>
      <c r="G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INFO]]))),G425)</f>
        <v>5</v>
      </c>
    </row>
    <row r="427" spans="1:7" hidden="1" x14ac:dyDescent="0.25">
      <c r="A427" s="12" t="s">
        <v>845</v>
      </c>
      <c r="B427" s="19">
        <v>335640409412</v>
      </c>
      <c r="C427" s="12" t="s">
        <v>16428</v>
      </c>
      <c r="D427" s="12" t="s">
        <v>7938</v>
      </c>
      <c r="E427" s="6" t="s">
        <v>8149</v>
      </c>
      <c r="F427" s="5">
        <f>decoded__2[[#This Row],[FRT_DEC]]-B426</f>
        <v>7</v>
      </c>
      <c r="G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INFO]]))),G426)</f>
        <v>5</v>
      </c>
    </row>
    <row r="428" spans="1:7" hidden="1" x14ac:dyDescent="0.25">
      <c r="A428" s="12" t="s">
        <v>846</v>
      </c>
      <c r="B428" s="19">
        <v>335640409487</v>
      </c>
      <c r="C428" s="12" t="s">
        <v>16429</v>
      </c>
      <c r="D428" s="12" t="s">
        <v>84</v>
      </c>
      <c r="E428" s="6" t="s">
        <v>4889</v>
      </c>
      <c r="F428" s="5">
        <f>decoded__2[[#This Row],[FRT_DEC]]-B427</f>
        <v>75</v>
      </c>
      <c r="G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INFO]]))),G427)</f>
        <v>5</v>
      </c>
    </row>
    <row r="429" spans="1:7" hidden="1" x14ac:dyDescent="0.25">
      <c r="A429" s="12" t="s">
        <v>847</v>
      </c>
      <c r="B429" s="19">
        <v>335640409489</v>
      </c>
      <c r="C429" s="12" t="s">
        <v>16430</v>
      </c>
      <c r="D429" s="12" t="s">
        <v>3684</v>
      </c>
      <c r="E429" s="6" t="s">
        <v>16431</v>
      </c>
      <c r="F429" s="5">
        <f>decoded__2[[#This Row],[FRT_DEC]]-B428</f>
        <v>2</v>
      </c>
      <c r="G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INFO]]))),G428)</f>
        <v>5</v>
      </c>
    </row>
    <row r="430" spans="1:7" hidden="1" x14ac:dyDescent="0.25">
      <c r="A430" s="12" t="s">
        <v>848</v>
      </c>
      <c r="B430" s="19">
        <v>335640409492</v>
      </c>
      <c r="C430" s="12" t="s">
        <v>16432</v>
      </c>
      <c r="D430" s="12" t="s">
        <v>3684</v>
      </c>
      <c r="E430" s="6" t="s">
        <v>7879</v>
      </c>
      <c r="F430" s="5">
        <f>decoded__2[[#This Row],[FRT_DEC]]-B429</f>
        <v>3</v>
      </c>
      <c r="G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INFO]]))),G429)</f>
        <v>5</v>
      </c>
    </row>
    <row r="431" spans="1:7" hidden="1" x14ac:dyDescent="0.25">
      <c r="A431" s="12" t="s">
        <v>849</v>
      </c>
      <c r="B431" s="19">
        <v>335640409499</v>
      </c>
      <c r="C431" s="12" t="s">
        <v>16433</v>
      </c>
      <c r="D431" s="12" t="s">
        <v>7842</v>
      </c>
      <c r="E431" s="6" t="s">
        <v>7843</v>
      </c>
      <c r="F431" s="5">
        <f>decoded__2[[#This Row],[FRT_DEC]]-B430</f>
        <v>7</v>
      </c>
      <c r="G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INFO]]))),G430)</f>
        <v>5</v>
      </c>
    </row>
    <row r="432" spans="1:7" hidden="1" x14ac:dyDescent="0.25">
      <c r="A432" s="12" t="s">
        <v>850</v>
      </c>
      <c r="B432" s="19">
        <v>335640409510</v>
      </c>
      <c r="C432" s="12" t="s">
        <v>16434</v>
      </c>
      <c r="D432" s="12" t="s">
        <v>1099</v>
      </c>
      <c r="E432" s="6" t="s">
        <v>2098</v>
      </c>
      <c r="F432" s="5">
        <f>decoded__2[[#This Row],[FRT_DEC]]-B431</f>
        <v>11</v>
      </c>
      <c r="G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INFO]]))),G431)</f>
        <v>5</v>
      </c>
    </row>
    <row r="433" spans="1:7" hidden="1" x14ac:dyDescent="0.25">
      <c r="A433" s="12" t="s">
        <v>740</v>
      </c>
      <c r="B433" s="19">
        <v>335640409516</v>
      </c>
      <c r="C433" s="12" t="s">
        <v>16435</v>
      </c>
      <c r="D433" s="12" t="s">
        <v>72</v>
      </c>
      <c r="E433" s="6" t="s">
        <v>2099</v>
      </c>
      <c r="F433" s="5">
        <f>decoded__2[[#This Row],[FRT_DEC]]-B432</f>
        <v>6</v>
      </c>
      <c r="G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INFO]]))),G432)</f>
        <v>5</v>
      </c>
    </row>
    <row r="434" spans="1:7" hidden="1" x14ac:dyDescent="0.25">
      <c r="A434" s="12" t="s">
        <v>741</v>
      </c>
      <c r="B434" s="19">
        <v>335640409528</v>
      </c>
      <c r="C434" s="12" t="s">
        <v>16436</v>
      </c>
      <c r="D434" s="12" t="s">
        <v>7938</v>
      </c>
      <c r="E434" s="6" t="s">
        <v>8848</v>
      </c>
      <c r="F434" s="5">
        <f>decoded__2[[#This Row],[FRT_DEC]]-B433</f>
        <v>12</v>
      </c>
      <c r="G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INFO]]))),G433)</f>
        <v>5</v>
      </c>
    </row>
    <row r="435" spans="1:7" hidden="1" x14ac:dyDescent="0.25">
      <c r="A435" s="12" t="s">
        <v>295</v>
      </c>
      <c r="B435" s="19">
        <v>335640409567</v>
      </c>
      <c r="C435" s="12" t="s">
        <v>16437</v>
      </c>
      <c r="D435" s="12" t="s">
        <v>85</v>
      </c>
      <c r="E435" s="6" t="s">
        <v>263</v>
      </c>
      <c r="F435" s="5">
        <f>decoded__2[[#This Row],[FRT_DEC]]-B434</f>
        <v>39</v>
      </c>
      <c r="G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INFO]]))),G434)</f>
        <v>5</v>
      </c>
    </row>
    <row r="436" spans="1:7" hidden="1" x14ac:dyDescent="0.25">
      <c r="A436" s="12" t="s">
        <v>851</v>
      </c>
      <c r="B436" s="19">
        <v>335640409575</v>
      </c>
      <c r="C436" s="12" t="s">
        <v>16438</v>
      </c>
      <c r="D436" s="12" t="s">
        <v>7842</v>
      </c>
      <c r="E436" s="6" t="s">
        <v>8851</v>
      </c>
      <c r="F436" s="5">
        <f>decoded__2[[#This Row],[FRT_DEC]]-B435</f>
        <v>8</v>
      </c>
      <c r="G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INFO]]))),G435)</f>
        <v>5</v>
      </c>
    </row>
    <row r="437" spans="1:7" hidden="1" x14ac:dyDescent="0.25">
      <c r="A437" s="12" t="s">
        <v>852</v>
      </c>
      <c r="B437" s="19">
        <v>335640409584</v>
      </c>
      <c r="C437" s="12" t="s">
        <v>16439</v>
      </c>
      <c r="D437" s="12" t="s">
        <v>1099</v>
      </c>
      <c r="E437" s="6" t="s">
        <v>2100</v>
      </c>
      <c r="F437" s="5">
        <f>decoded__2[[#This Row],[FRT_DEC]]-B436</f>
        <v>9</v>
      </c>
      <c r="G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INFO]]))),G436)</f>
        <v>5</v>
      </c>
    </row>
    <row r="438" spans="1:7" hidden="1" x14ac:dyDescent="0.25">
      <c r="A438" s="12" t="s">
        <v>742</v>
      </c>
      <c r="B438" s="19">
        <v>335640409589</v>
      </c>
      <c r="C438" s="12" t="s">
        <v>16440</v>
      </c>
      <c r="D438" s="12" t="s">
        <v>72</v>
      </c>
      <c r="E438" s="6" t="s">
        <v>2101</v>
      </c>
      <c r="F438" s="5">
        <f>decoded__2[[#This Row],[FRT_DEC]]-B437</f>
        <v>5</v>
      </c>
      <c r="G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INFO]]))),G437)</f>
        <v>5</v>
      </c>
    </row>
    <row r="439" spans="1:7" hidden="1" x14ac:dyDescent="0.25">
      <c r="A439" s="12" t="s">
        <v>743</v>
      </c>
      <c r="B439" s="19">
        <v>335640409601</v>
      </c>
      <c r="C439" s="12" t="s">
        <v>16441</v>
      </c>
      <c r="D439" s="12" t="s">
        <v>7938</v>
      </c>
      <c r="E439" s="6" t="s">
        <v>8855</v>
      </c>
      <c r="F439" s="5">
        <f>decoded__2[[#This Row],[FRT_DEC]]-B438</f>
        <v>12</v>
      </c>
      <c r="G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INFO]]))),G438)</f>
        <v>5</v>
      </c>
    </row>
    <row r="440" spans="1:7" hidden="1" x14ac:dyDescent="0.25">
      <c r="A440" s="12" t="s">
        <v>853</v>
      </c>
      <c r="B440" s="19">
        <v>335640410224</v>
      </c>
      <c r="C440" s="12" t="s">
        <v>16442</v>
      </c>
      <c r="D440" s="12" t="s">
        <v>87</v>
      </c>
      <c r="E440" s="6" t="s">
        <v>3695</v>
      </c>
      <c r="F440" s="5">
        <f>decoded__2[[#This Row],[FRT_DEC]]-B439</f>
        <v>623</v>
      </c>
      <c r="G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INFO]]))),G439)</f>
        <v>5</v>
      </c>
    </row>
    <row r="441" spans="1:7" hidden="1" x14ac:dyDescent="0.25">
      <c r="A441" s="12" t="s">
        <v>296</v>
      </c>
      <c r="B441" s="19">
        <v>335640410233</v>
      </c>
      <c r="C441" s="12" t="s">
        <v>16443</v>
      </c>
      <c r="D441" s="12" t="s">
        <v>7842</v>
      </c>
      <c r="E441" s="6" t="s">
        <v>8858</v>
      </c>
      <c r="F441" s="5">
        <f>decoded__2[[#This Row],[FRT_DEC]]-B440</f>
        <v>9</v>
      </c>
      <c r="G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INFO]]))),G440)</f>
        <v>5</v>
      </c>
    </row>
    <row r="442" spans="1:7" hidden="1" x14ac:dyDescent="0.25">
      <c r="A442" s="12" t="s">
        <v>297</v>
      </c>
      <c r="B442" s="19">
        <v>335640410242</v>
      </c>
      <c r="C442" s="12" t="s">
        <v>16444</v>
      </c>
      <c r="D442" s="12" t="s">
        <v>1099</v>
      </c>
      <c r="E442" s="6" t="s">
        <v>2102</v>
      </c>
      <c r="F442" s="5">
        <f>decoded__2[[#This Row],[FRT_DEC]]-B441</f>
        <v>9</v>
      </c>
      <c r="G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INFO]]))),G441)</f>
        <v>5</v>
      </c>
    </row>
    <row r="443" spans="1:7" hidden="1" x14ac:dyDescent="0.25">
      <c r="A443" s="12" t="s">
        <v>691</v>
      </c>
      <c r="B443" s="19">
        <v>335640410247</v>
      </c>
      <c r="C443" s="12" t="s">
        <v>16445</v>
      </c>
      <c r="D443" s="12" t="s">
        <v>72</v>
      </c>
      <c r="E443" s="6" t="s">
        <v>2103</v>
      </c>
      <c r="F443" s="5">
        <f>decoded__2[[#This Row],[FRT_DEC]]-B442</f>
        <v>5</v>
      </c>
      <c r="G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INFO]]))),G442)</f>
        <v>5</v>
      </c>
    </row>
    <row r="444" spans="1:7" hidden="1" x14ac:dyDescent="0.25">
      <c r="A444" s="12" t="s">
        <v>744</v>
      </c>
      <c r="B444" s="19">
        <v>335640410259</v>
      </c>
      <c r="C444" s="12" t="s">
        <v>16446</v>
      </c>
      <c r="D444" s="12" t="s">
        <v>40</v>
      </c>
      <c r="E444" s="6" t="s">
        <v>2042</v>
      </c>
      <c r="F444" s="5">
        <f>decoded__2[[#This Row],[FRT_DEC]]-B443</f>
        <v>12</v>
      </c>
      <c r="G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INFO]]))),G443)</f>
        <v>5</v>
      </c>
    </row>
    <row r="445" spans="1:7" hidden="1" x14ac:dyDescent="0.25">
      <c r="A445" s="12" t="s">
        <v>745</v>
      </c>
      <c r="B445" s="19">
        <v>335640410261</v>
      </c>
      <c r="C445" s="12" t="s">
        <v>16447</v>
      </c>
      <c r="D445" s="12" t="s">
        <v>2043</v>
      </c>
      <c r="E445" s="6" t="s">
        <v>16384</v>
      </c>
      <c r="F445" s="5">
        <f>decoded__2[[#This Row],[FRT_DEC]]-B444</f>
        <v>2</v>
      </c>
      <c r="G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INFO]]))),G444)</f>
        <v>5</v>
      </c>
    </row>
    <row r="446" spans="1:7" hidden="1" x14ac:dyDescent="0.25">
      <c r="A446" s="12" t="s">
        <v>692</v>
      </c>
      <c r="B446" s="19">
        <v>335640410273</v>
      </c>
      <c r="C446" s="12" t="s">
        <v>16448</v>
      </c>
      <c r="D446" s="12" t="s">
        <v>7938</v>
      </c>
      <c r="E446" s="6" t="s">
        <v>8868</v>
      </c>
      <c r="F446" s="5">
        <f>decoded__2[[#This Row],[FRT_DEC]]-B445</f>
        <v>12</v>
      </c>
      <c r="G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INFO]]))),G445)</f>
        <v>5</v>
      </c>
    </row>
    <row r="447" spans="1:7" hidden="1" x14ac:dyDescent="0.25">
      <c r="A447" s="12" t="s">
        <v>708</v>
      </c>
      <c r="B447" s="19">
        <v>335640410583</v>
      </c>
      <c r="C447" s="12" t="s">
        <v>16449</v>
      </c>
      <c r="D447" s="12" t="s">
        <v>7842</v>
      </c>
      <c r="E447" s="6" t="s">
        <v>7989</v>
      </c>
      <c r="F447" s="5">
        <f>decoded__2[[#This Row],[FRT_DEC]]-B446</f>
        <v>310</v>
      </c>
      <c r="G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INFO]]))),G446)</f>
        <v>5</v>
      </c>
    </row>
    <row r="448" spans="1:7" hidden="1" x14ac:dyDescent="0.25">
      <c r="A448" s="12" t="s">
        <v>746</v>
      </c>
      <c r="B448" s="19">
        <v>335640410589</v>
      </c>
      <c r="C448" s="12" t="s">
        <v>16450</v>
      </c>
      <c r="D448" s="12" t="s">
        <v>2044</v>
      </c>
      <c r="E448" s="6" t="s">
        <v>2046</v>
      </c>
      <c r="F448" s="5">
        <f>decoded__2[[#This Row],[FRT_DEC]]-B447</f>
        <v>6</v>
      </c>
      <c r="G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INFO]]))),G447)</f>
        <v>5</v>
      </c>
    </row>
    <row r="449" spans="1:7" hidden="1" x14ac:dyDescent="0.25">
      <c r="A449" s="12" t="s">
        <v>693</v>
      </c>
      <c r="B449" s="19">
        <v>335640410593</v>
      </c>
      <c r="C449" s="12" t="s">
        <v>16451</v>
      </c>
      <c r="D449" s="12" t="s">
        <v>7938</v>
      </c>
      <c r="E449" s="6" t="s">
        <v>7991</v>
      </c>
      <c r="F449" s="5">
        <f>decoded__2[[#This Row],[FRT_DEC]]-B448</f>
        <v>4</v>
      </c>
      <c r="G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INFO]]))),G448)</f>
        <v>5</v>
      </c>
    </row>
    <row r="450" spans="1:7" hidden="1" x14ac:dyDescent="0.25">
      <c r="A450" s="12" t="s">
        <v>694</v>
      </c>
      <c r="B450" s="19">
        <v>335640491688</v>
      </c>
      <c r="C450" s="12" t="s">
        <v>16452</v>
      </c>
      <c r="D450" s="12" t="s">
        <v>7842</v>
      </c>
      <c r="E450" s="6" t="s">
        <v>7945</v>
      </c>
      <c r="F450" s="5">
        <f>decoded__2[[#This Row],[FRT_DEC]]-B449</f>
        <v>81095</v>
      </c>
      <c r="G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INFO]]))),G449)</f>
        <v>5</v>
      </c>
    </row>
    <row r="451" spans="1:7" hidden="1" x14ac:dyDescent="0.25">
      <c r="A451" s="12" t="s">
        <v>695</v>
      </c>
      <c r="B451" s="19">
        <v>335640491694</v>
      </c>
      <c r="C451" s="12" t="s">
        <v>16453</v>
      </c>
      <c r="D451" s="12" t="s">
        <v>7938</v>
      </c>
      <c r="E451" s="6" t="s">
        <v>7947</v>
      </c>
      <c r="F451" s="5">
        <f>decoded__2[[#This Row],[FRT_DEC]]-B450</f>
        <v>6</v>
      </c>
      <c r="G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INFO]]))),G450)</f>
        <v>5</v>
      </c>
    </row>
    <row r="452" spans="1:7" hidden="1" x14ac:dyDescent="0.25">
      <c r="A452" s="12" t="s">
        <v>696</v>
      </c>
      <c r="B452" s="19">
        <v>335640530624</v>
      </c>
      <c r="C452" s="12" t="s">
        <v>16454</v>
      </c>
      <c r="D452" s="12" t="s">
        <v>43</v>
      </c>
      <c r="E452" s="6" t="s">
        <v>5301</v>
      </c>
      <c r="F452" s="5">
        <f>decoded__2[[#This Row],[FRT_DEC]]-B451</f>
        <v>38930</v>
      </c>
      <c r="G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INFO]]))),G451)</f>
        <v>5</v>
      </c>
    </row>
    <row r="453" spans="1:7" hidden="1" x14ac:dyDescent="0.25">
      <c r="A453" s="12" t="s">
        <v>697</v>
      </c>
      <c r="B453" s="19">
        <v>335640530627</v>
      </c>
      <c r="C453" s="12" t="s">
        <v>16455</v>
      </c>
      <c r="D453" s="12" t="s">
        <v>3685</v>
      </c>
      <c r="E453" s="6" t="s">
        <v>16456</v>
      </c>
      <c r="F453" s="5">
        <f>decoded__2[[#This Row],[FRT_DEC]]-B452</f>
        <v>3</v>
      </c>
      <c r="G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INFO]]))),G452)</f>
        <v>5</v>
      </c>
    </row>
    <row r="454" spans="1:7" hidden="1" x14ac:dyDescent="0.25">
      <c r="A454" s="12" t="s">
        <v>698</v>
      </c>
      <c r="B454" s="19">
        <v>335640530630</v>
      </c>
      <c r="C454" s="12" t="s">
        <v>16457</v>
      </c>
      <c r="D454" s="12" t="s">
        <v>3685</v>
      </c>
      <c r="E454" s="6" t="s">
        <v>7880</v>
      </c>
      <c r="F454" s="5">
        <f>decoded__2[[#This Row],[FRT_DEC]]-B453</f>
        <v>3</v>
      </c>
      <c r="G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INFO]]))),G453)</f>
        <v>5</v>
      </c>
    </row>
    <row r="455" spans="1:7" hidden="1" x14ac:dyDescent="0.25">
      <c r="A455" s="12" t="s">
        <v>699</v>
      </c>
      <c r="B455" s="19">
        <v>335640530645</v>
      </c>
      <c r="C455" s="12" t="s">
        <v>16458</v>
      </c>
      <c r="D455" s="12" t="s">
        <v>7842</v>
      </c>
      <c r="E455" s="6" t="s">
        <v>8889</v>
      </c>
      <c r="F455" s="5">
        <f>decoded__2[[#This Row],[FRT_DEC]]-B454</f>
        <v>15</v>
      </c>
      <c r="G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INFO]]))),G454)</f>
        <v>5</v>
      </c>
    </row>
    <row r="456" spans="1:7" ht="30" hidden="1" x14ac:dyDescent="0.25">
      <c r="A456" s="12" t="s">
        <v>700</v>
      </c>
      <c r="B456" s="19">
        <v>335640530659</v>
      </c>
      <c r="C456" s="12" t="s">
        <v>16459</v>
      </c>
      <c r="D456" s="12" t="s">
        <v>241</v>
      </c>
      <c r="E456" s="6" t="s">
        <v>2080</v>
      </c>
      <c r="F456" s="5">
        <f>decoded__2[[#This Row],[FRT_DEC]]-B455</f>
        <v>14</v>
      </c>
      <c r="G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INFO]]))),G455)</f>
        <v>5</v>
      </c>
    </row>
    <row r="457" spans="1:7" hidden="1" x14ac:dyDescent="0.25">
      <c r="A457" s="12" t="s">
        <v>701</v>
      </c>
      <c r="B457" s="19">
        <v>335640530662</v>
      </c>
      <c r="C457" s="12" t="s">
        <v>16460</v>
      </c>
      <c r="D457" s="12" t="s">
        <v>243</v>
      </c>
      <c r="E457" s="6" t="s">
        <v>3939</v>
      </c>
      <c r="F457" s="5">
        <f>decoded__2[[#This Row],[FRT_DEC]]-B456</f>
        <v>3</v>
      </c>
      <c r="G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INFO]]))),G456)</f>
        <v>5</v>
      </c>
    </row>
    <row r="458" spans="1:7" hidden="1" x14ac:dyDescent="0.25">
      <c r="A458" s="12" t="s">
        <v>298</v>
      </c>
      <c r="B458" s="19">
        <v>335640530672</v>
      </c>
      <c r="C458" s="12" t="s">
        <v>16461</v>
      </c>
      <c r="D458" s="12" t="s">
        <v>264</v>
      </c>
      <c r="E458" s="6" t="s">
        <v>16462</v>
      </c>
      <c r="F458" s="5">
        <f>decoded__2[[#This Row],[FRT_DEC]]-B457</f>
        <v>10</v>
      </c>
      <c r="G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INFO]]))),G457)</f>
        <v>5</v>
      </c>
    </row>
    <row r="459" spans="1:7" hidden="1" x14ac:dyDescent="0.25">
      <c r="A459" s="12" t="s">
        <v>299</v>
      </c>
      <c r="B459" s="19">
        <v>335640530738</v>
      </c>
      <c r="C459" s="12" t="s">
        <v>16463</v>
      </c>
      <c r="D459" s="12" t="s">
        <v>40</v>
      </c>
      <c r="E459" s="6" t="s">
        <v>44</v>
      </c>
      <c r="F459" s="5">
        <f>decoded__2[[#This Row],[FRT_DEC]]-B458</f>
        <v>66</v>
      </c>
      <c r="G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INFO]]))),G458)</f>
        <v>5</v>
      </c>
    </row>
    <row r="460" spans="1:7" hidden="1" x14ac:dyDescent="0.25">
      <c r="A460" s="12" t="s">
        <v>300</v>
      </c>
      <c r="B460" s="19">
        <v>335640530743</v>
      </c>
      <c r="C460" s="12" t="s">
        <v>16464</v>
      </c>
      <c r="D460" s="12" t="s">
        <v>246</v>
      </c>
      <c r="E460" s="6" t="s">
        <v>16465</v>
      </c>
      <c r="F460" s="5">
        <f>decoded__2[[#This Row],[FRT_DEC]]-B459</f>
        <v>5</v>
      </c>
      <c r="G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INFO]]))),G459)</f>
        <v>5</v>
      </c>
    </row>
    <row r="461" spans="1:7" hidden="1" x14ac:dyDescent="0.25">
      <c r="A461" s="12" t="s">
        <v>301</v>
      </c>
      <c r="B461" s="19">
        <v>335640530752</v>
      </c>
      <c r="C461" s="12" t="s">
        <v>16466</v>
      </c>
      <c r="D461" s="12" t="s">
        <v>1099</v>
      </c>
      <c r="E461" s="6" t="s">
        <v>2104</v>
      </c>
      <c r="F461" s="5">
        <f>decoded__2[[#This Row],[FRT_DEC]]-B460</f>
        <v>9</v>
      </c>
      <c r="G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INFO]]))),G460)</f>
        <v>5</v>
      </c>
    </row>
    <row r="462" spans="1:7" hidden="1" x14ac:dyDescent="0.25">
      <c r="A462" s="12" t="s">
        <v>302</v>
      </c>
      <c r="B462" s="19">
        <v>335640530757</v>
      </c>
      <c r="C462" s="12" t="s">
        <v>16467</v>
      </c>
      <c r="D462" s="12" t="s">
        <v>1099</v>
      </c>
      <c r="E462" s="6" t="s">
        <v>2105</v>
      </c>
      <c r="F462" s="5">
        <f>decoded__2[[#This Row],[FRT_DEC]]-B461</f>
        <v>5</v>
      </c>
      <c r="G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INFO]]))),G461)</f>
        <v>5</v>
      </c>
    </row>
    <row r="463" spans="1:7" hidden="1" x14ac:dyDescent="0.25">
      <c r="A463" s="12" t="s">
        <v>303</v>
      </c>
      <c r="B463" s="19">
        <v>335640530769</v>
      </c>
      <c r="C463" s="12" t="s">
        <v>16468</v>
      </c>
      <c r="D463" s="12" t="s">
        <v>72</v>
      </c>
      <c r="E463" s="6" t="s">
        <v>2092</v>
      </c>
      <c r="F463" s="5">
        <f>decoded__2[[#This Row],[FRT_DEC]]-B462</f>
        <v>12</v>
      </c>
      <c r="G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INFO]]))),G462)</f>
        <v>5</v>
      </c>
    </row>
    <row r="464" spans="1:7" hidden="1" x14ac:dyDescent="0.25">
      <c r="A464" s="12" t="s">
        <v>304</v>
      </c>
      <c r="B464" s="19">
        <v>335640530794</v>
      </c>
      <c r="C464" s="12" t="s">
        <v>16469</v>
      </c>
      <c r="D464" s="12" t="s">
        <v>3671</v>
      </c>
      <c r="E464" s="6" t="s">
        <v>16470</v>
      </c>
      <c r="F464" s="5">
        <f>decoded__2[[#This Row],[FRT_DEC]]-B463</f>
        <v>25</v>
      </c>
      <c r="G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INFO]]))),G463)</f>
        <v>5</v>
      </c>
    </row>
    <row r="465" spans="1:7" hidden="1" x14ac:dyDescent="0.25">
      <c r="A465" s="12" t="s">
        <v>305</v>
      </c>
      <c r="B465" s="19">
        <v>335640530796</v>
      </c>
      <c r="C465" s="12" t="s">
        <v>16471</v>
      </c>
      <c r="D465" s="12" t="s">
        <v>3671</v>
      </c>
      <c r="E465" s="6" t="s">
        <v>7881</v>
      </c>
      <c r="F465" s="5">
        <f>decoded__2[[#This Row],[FRT_DEC]]-B464</f>
        <v>2</v>
      </c>
      <c r="G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INFO]]))),G464)</f>
        <v>5</v>
      </c>
    </row>
    <row r="466" spans="1:7" hidden="1" x14ac:dyDescent="0.25">
      <c r="A466" s="12" t="s">
        <v>306</v>
      </c>
      <c r="B466" s="19">
        <v>335640531573</v>
      </c>
      <c r="C466" s="12" t="s">
        <v>16472</v>
      </c>
      <c r="D466" s="12" t="s">
        <v>249</v>
      </c>
      <c r="E466" s="6" t="s">
        <v>5302</v>
      </c>
      <c r="F466" s="5">
        <f>decoded__2[[#This Row],[FRT_DEC]]-B465</f>
        <v>777</v>
      </c>
      <c r="G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INFO]]))),G465)</f>
        <v>5</v>
      </c>
    </row>
    <row r="467" spans="1:7" hidden="1" x14ac:dyDescent="0.25">
      <c r="A467" s="12" t="s">
        <v>307</v>
      </c>
      <c r="B467" s="19">
        <v>335640531577</v>
      </c>
      <c r="C467" s="12" t="s">
        <v>16473</v>
      </c>
      <c r="D467" s="12" t="s">
        <v>7938</v>
      </c>
      <c r="E467" s="6" t="s">
        <v>8906</v>
      </c>
      <c r="F467" s="5">
        <f>decoded__2[[#This Row],[FRT_DEC]]-B466</f>
        <v>4</v>
      </c>
      <c r="G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INFO]]))),G466)</f>
        <v>5</v>
      </c>
    </row>
    <row r="468" spans="1:7" hidden="1" x14ac:dyDescent="0.25">
      <c r="A468" s="12" t="s">
        <v>308</v>
      </c>
      <c r="B468" s="19">
        <v>335640534165</v>
      </c>
      <c r="C468" s="12" t="s">
        <v>16474</v>
      </c>
      <c r="D468" s="12" t="s">
        <v>5</v>
      </c>
      <c r="E468" s="6" t="s">
        <v>16475</v>
      </c>
      <c r="F468" s="5">
        <f>decoded__2[[#This Row],[FRT_DEC]]-B467</f>
        <v>2588</v>
      </c>
      <c r="G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INFO]]))),G467)</f>
        <v>5</v>
      </c>
    </row>
    <row r="469" spans="1:7" hidden="1" x14ac:dyDescent="0.25">
      <c r="A469" s="12" t="s">
        <v>309</v>
      </c>
      <c r="B469" s="19">
        <v>335640534168</v>
      </c>
      <c r="C469" s="12" t="s">
        <v>16476</v>
      </c>
      <c r="D469" s="12" t="s">
        <v>5</v>
      </c>
      <c r="E469" s="6" t="s">
        <v>7877</v>
      </c>
      <c r="F469" s="5">
        <f>decoded__2[[#This Row],[FRT_DEC]]-B468</f>
        <v>3</v>
      </c>
      <c r="G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INFO]]))),G468)</f>
        <v>5</v>
      </c>
    </row>
    <row r="470" spans="1:7" hidden="1" x14ac:dyDescent="0.25">
      <c r="A470" s="12" t="s">
        <v>310</v>
      </c>
      <c r="B470" s="19">
        <v>335640534170</v>
      </c>
      <c r="C470" s="12" t="s">
        <v>16477</v>
      </c>
      <c r="D470" s="12" t="s">
        <v>3686</v>
      </c>
      <c r="E470" s="6" t="s">
        <v>16478</v>
      </c>
      <c r="F470" s="5">
        <f>decoded__2[[#This Row],[FRT_DEC]]-B469</f>
        <v>2</v>
      </c>
      <c r="G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INFO]]))),G469)</f>
        <v>5</v>
      </c>
    </row>
    <row r="471" spans="1:7" hidden="1" x14ac:dyDescent="0.25">
      <c r="A471" s="12" t="s">
        <v>311</v>
      </c>
      <c r="B471" s="19">
        <v>335640534173</v>
      </c>
      <c r="C471" s="12" t="s">
        <v>16479</v>
      </c>
      <c r="D471" s="12" t="s">
        <v>3686</v>
      </c>
      <c r="E471" s="6" t="s">
        <v>7878</v>
      </c>
      <c r="F471" s="5">
        <f>decoded__2[[#This Row],[FRT_DEC]]-B470</f>
        <v>3</v>
      </c>
      <c r="G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INFO]]))),G470)</f>
        <v>5</v>
      </c>
    </row>
    <row r="472" spans="1:7" hidden="1" x14ac:dyDescent="0.25">
      <c r="A472" s="12" t="s">
        <v>312</v>
      </c>
      <c r="B472" s="19">
        <v>335640534182</v>
      </c>
      <c r="C472" s="12" t="s">
        <v>16480</v>
      </c>
      <c r="D472" s="12" t="s">
        <v>7842</v>
      </c>
      <c r="E472" s="6" t="s">
        <v>8006</v>
      </c>
      <c r="F472" s="5">
        <f>decoded__2[[#This Row],[FRT_DEC]]-B471</f>
        <v>9</v>
      </c>
      <c r="G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INFO]]))),G471)</f>
        <v>5</v>
      </c>
    </row>
    <row r="473" spans="1:7" ht="30" hidden="1" x14ac:dyDescent="0.25">
      <c r="A473" s="12" t="s">
        <v>313</v>
      </c>
      <c r="B473" s="19">
        <v>335640534192</v>
      </c>
      <c r="C473" s="12" t="s">
        <v>16481</v>
      </c>
      <c r="D473" s="12" t="s">
        <v>241</v>
      </c>
      <c r="E473" s="6" t="s">
        <v>2109</v>
      </c>
      <c r="F473" s="5">
        <f>decoded__2[[#This Row],[FRT_DEC]]-B472</f>
        <v>10</v>
      </c>
      <c r="G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INFO]]))),G472)</f>
        <v>5</v>
      </c>
    </row>
    <row r="474" spans="1:7" hidden="1" x14ac:dyDescent="0.25">
      <c r="A474" s="12" t="s">
        <v>314</v>
      </c>
      <c r="B474" s="19">
        <v>335640534195</v>
      </c>
      <c r="C474" s="12" t="s">
        <v>16482</v>
      </c>
      <c r="D474" s="12" t="s">
        <v>243</v>
      </c>
      <c r="E474" s="6" t="s">
        <v>3937</v>
      </c>
      <c r="F474" s="5">
        <f>decoded__2[[#This Row],[FRT_DEC]]-B473</f>
        <v>3</v>
      </c>
      <c r="G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INFO]]))),G473)</f>
        <v>5</v>
      </c>
    </row>
    <row r="475" spans="1:7" hidden="1" x14ac:dyDescent="0.25">
      <c r="A475" s="12" t="s">
        <v>315</v>
      </c>
      <c r="B475" s="19">
        <v>335640534214</v>
      </c>
      <c r="C475" s="12" t="s">
        <v>16483</v>
      </c>
      <c r="D475" s="12" t="s">
        <v>1099</v>
      </c>
      <c r="E475" s="6" t="s">
        <v>2093</v>
      </c>
      <c r="F475" s="5">
        <f>decoded__2[[#This Row],[FRT_DEC]]-B474</f>
        <v>19</v>
      </c>
      <c r="G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INFO]]))),G474)</f>
        <v>5</v>
      </c>
    </row>
    <row r="476" spans="1:7" hidden="1" x14ac:dyDescent="0.25">
      <c r="A476" s="12" t="s">
        <v>316</v>
      </c>
      <c r="B476" s="19">
        <v>335640534219</v>
      </c>
      <c r="C476" s="12" t="s">
        <v>16484</v>
      </c>
      <c r="D476" s="12" t="s">
        <v>1099</v>
      </c>
      <c r="E476" s="6" t="s">
        <v>2106</v>
      </c>
      <c r="F476" s="5">
        <f>decoded__2[[#This Row],[FRT_DEC]]-B475</f>
        <v>5</v>
      </c>
      <c r="G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INFO]]))),G475)</f>
        <v>5</v>
      </c>
    </row>
    <row r="477" spans="1:7" hidden="1" x14ac:dyDescent="0.25">
      <c r="A477" s="12" t="s">
        <v>317</v>
      </c>
      <c r="B477" s="19">
        <v>335640534238</v>
      </c>
      <c r="C477" s="12" t="s">
        <v>16485</v>
      </c>
      <c r="D477" s="12" t="s">
        <v>40</v>
      </c>
      <c r="E477" s="6" t="s">
        <v>724</v>
      </c>
      <c r="F477" s="5">
        <f>decoded__2[[#This Row],[FRT_DEC]]-B476</f>
        <v>19</v>
      </c>
      <c r="G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INFO]]))),G476)</f>
        <v>5</v>
      </c>
    </row>
    <row r="478" spans="1:7" hidden="1" x14ac:dyDescent="0.25">
      <c r="A478" s="12" t="s">
        <v>318</v>
      </c>
      <c r="B478" s="19">
        <v>335640534249</v>
      </c>
      <c r="C478" s="12" t="s">
        <v>16486</v>
      </c>
      <c r="D478" s="12" t="s">
        <v>40</v>
      </c>
      <c r="E478" s="6" t="s">
        <v>45</v>
      </c>
      <c r="F478" s="5">
        <f>decoded__2[[#This Row],[FRT_DEC]]-B477</f>
        <v>11</v>
      </c>
      <c r="G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INFO]]))),G477)</f>
        <v>5</v>
      </c>
    </row>
    <row r="479" spans="1:7" hidden="1" x14ac:dyDescent="0.25">
      <c r="A479" s="12" t="s">
        <v>319</v>
      </c>
      <c r="B479" s="19">
        <v>335640534252</v>
      </c>
      <c r="C479" s="12" t="s">
        <v>16487</v>
      </c>
      <c r="D479" s="12" t="s">
        <v>46</v>
      </c>
      <c r="E479" s="6" t="s">
        <v>5294</v>
      </c>
      <c r="F479" s="5">
        <f>decoded__2[[#This Row],[FRT_DEC]]-B478</f>
        <v>3</v>
      </c>
      <c r="G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INFO]]))),G478)</f>
        <v>5</v>
      </c>
    </row>
    <row r="480" spans="1:7" hidden="1" x14ac:dyDescent="0.25">
      <c r="A480" s="12" t="s">
        <v>320</v>
      </c>
      <c r="B480" s="19">
        <v>335640534257</v>
      </c>
      <c r="C480" s="12" t="s">
        <v>16488</v>
      </c>
      <c r="D480" s="12" t="s">
        <v>72</v>
      </c>
      <c r="E480" s="6" t="s">
        <v>3683</v>
      </c>
      <c r="F480" s="5">
        <f>decoded__2[[#This Row],[FRT_DEC]]-B479</f>
        <v>5</v>
      </c>
      <c r="G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INFO]]))),G479)</f>
        <v>5</v>
      </c>
    </row>
    <row r="481" spans="1:7" hidden="1" x14ac:dyDescent="0.25">
      <c r="A481" s="12" t="s">
        <v>321</v>
      </c>
      <c r="B481" s="19">
        <v>335640534261</v>
      </c>
      <c r="C481" s="12" t="s">
        <v>16489</v>
      </c>
      <c r="D481" s="12" t="s">
        <v>72</v>
      </c>
      <c r="E481" s="6" t="s">
        <v>2088</v>
      </c>
      <c r="F481" s="5">
        <f>decoded__2[[#This Row],[FRT_DEC]]-B480</f>
        <v>4</v>
      </c>
      <c r="G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INFO]]))),G480)</f>
        <v>5</v>
      </c>
    </row>
    <row r="482" spans="1:7" hidden="1" x14ac:dyDescent="0.25">
      <c r="A482" s="12" t="s">
        <v>322</v>
      </c>
      <c r="B482" s="19">
        <v>335640534276</v>
      </c>
      <c r="C482" s="12" t="s">
        <v>16490</v>
      </c>
      <c r="D482" s="12" t="s">
        <v>72</v>
      </c>
      <c r="E482" s="6" t="s">
        <v>2107</v>
      </c>
      <c r="F482" s="5">
        <f>decoded__2[[#This Row],[FRT_DEC]]-B481</f>
        <v>15</v>
      </c>
      <c r="G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INFO]]))),G481)</f>
        <v>5</v>
      </c>
    </row>
    <row r="483" spans="1:7" hidden="1" x14ac:dyDescent="0.25">
      <c r="A483" s="12" t="s">
        <v>323</v>
      </c>
      <c r="B483" s="19">
        <v>335640535020</v>
      </c>
      <c r="C483" s="12" t="s">
        <v>16491</v>
      </c>
      <c r="D483" s="12" t="s">
        <v>7938</v>
      </c>
      <c r="E483" s="6" t="s">
        <v>8012</v>
      </c>
      <c r="F483" s="5">
        <f>decoded__2[[#This Row],[FRT_DEC]]-B482</f>
        <v>744</v>
      </c>
      <c r="G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INFO]]))),G482)</f>
        <v>5</v>
      </c>
    </row>
    <row r="484" spans="1:7" hidden="1" x14ac:dyDescent="0.25">
      <c r="A484" s="12" t="s">
        <v>324</v>
      </c>
      <c r="B484" s="19">
        <v>335640535579</v>
      </c>
      <c r="C484" s="12" t="s">
        <v>16492</v>
      </c>
      <c r="D484" s="12" t="s">
        <v>7842</v>
      </c>
      <c r="E484" s="6" t="s">
        <v>7989</v>
      </c>
      <c r="F484" s="5">
        <f>decoded__2[[#This Row],[FRT_DEC]]-B483</f>
        <v>559</v>
      </c>
      <c r="G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INFO]]))),G483)</f>
        <v>5</v>
      </c>
    </row>
    <row r="485" spans="1:7" hidden="1" x14ac:dyDescent="0.25">
      <c r="A485" s="12" t="s">
        <v>325</v>
      </c>
      <c r="B485" s="19">
        <v>335640535584</v>
      </c>
      <c r="C485" s="12" t="s">
        <v>16493</v>
      </c>
      <c r="D485" s="12" t="s">
        <v>292</v>
      </c>
      <c r="E485" s="6" t="s">
        <v>16494</v>
      </c>
      <c r="F485" s="5">
        <f>decoded__2[[#This Row],[FRT_DEC]]-B484</f>
        <v>5</v>
      </c>
      <c r="G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INFO]]))),G484)</f>
        <v>5</v>
      </c>
    </row>
    <row r="486" spans="1:7" hidden="1" x14ac:dyDescent="0.25">
      <c r="A486" s="12" t="s">
        <v>326</v>
      </c>
      <c r="B486" s="19">
        <v>335640535587</v>
      </c>
      <c r="C486" s="12" t="s">
        <v>16495</v>
      </c>
      <c r="D486" s="12" t="s">
        <v>216</v>
      </c>
      <c r="E486" s="6" t="s">
        <v>3970</v>
      </c>
      <c r="F486" s="5">
        <f>decoded__2[[#This Row],[FRT_DEC]]-B485</f>
        <v>3</v>
      </c>
      <c r="G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INFO]]))),G485)</f>
        <v>5</v>
      </c>
    </row>
    <row r="487" spans="1:7" hidden="1" x14ac:dyDescent="0.25">
      <c r="A487" s="12" t="s">
        <v>327</v>
      </c>
      <c r="B487" s="19">
        <v>335640535634</v>
      </c>
      <c r="C487" s="12" t="s">
        <v>16496</v>
      </c>
      <c r="D487" s="12" t="s">
        <v>221</v>
      </c>
      <c r="E487" s="6" t="s">
        <v>222</v>
      </c>
      <c r="F487" s="5">
        <f>decoded__2[[#This Row],[FRT_DEC]]-B486</f>
        <v>47</v>
      </c>
      <c r="G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INFO]]))),G486)</f>
        <v>5</v>
      </c>
    </row>
    <row r="488" spans="1:7" hidden="1" x14ac:dyDescent="0.25">
      <c r="A488" s="12" t="s">
        <v>329</v>
      </c>
      <c r="B488" s="19">
        <v>335640535664</v>
      </c>
      <c r="C488" s="12" t="s">
        <v>16497</v>
      </c>
      <c r="D488" s="12" t="s">
        <v>40</v>
      </c>
      <c r="E488" s="6" t="s">
        <v>293</v>
      </c>
      <c r="F488" s="5">
        <f>decoded__2[[#This Row],[FRT_DEC]]-B487</f>
        <v>30</v>
      </c>
      <c r="G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INFO]]))),G487)</f>
        <v>5</v>
      </c>
    </row>
    <row r="489" spans="1:7" hidden="1" x14ac:dyDescent="0.25">
      <c r="A489" s="12" t="s">
        <v>331</v>
      </c>
      <c r="B489" s="19">
        <v>335640535674</v>
      </c>
      <c r="C489" s="12" t="s">
        <v>16498</v>
      </c>
      <c r="D489" s="12" t="s">
        <v>2045</v>
      </c>
      <c r="E489" s="6" t="s">
        <v>8199</v>
      </c>
      <c r="F489" s="5">
        <f>decoded__2[[#This Row],[FRT_DEC]]-B488</f>
        <v>10</v>
      </c>
      <c r="G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INFO]]))),G488)</f>
        <v>5</v>
      </c>
    </row>
    <row r="490" spans="1:7" hidden="1" x14ac:dyDescent="0.25">
      <c r="A490" s="12" t="s">
        <v>332</v>
      </c>
      <c r="B490" s="19">
        <v>335640535677</v>
      </c>
      <c r="C490" s="12" t="s">
        <v>16499</v>
      </c>
      <c r="D490" s="12" t="s">
        <v>294</v>
      </c>
      <c r="E490" s="6" t="s">
        <v>16500</v>
      </c>
      <c r="F490" s="5">
        <f>decoded__2[[#This Row],[FRT_DEC]]-B489</f>
        <v>3</v>
      </c>
      <c r="G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INFO]]))),G489)</f>
        <v>5</v>
      </c>
    </row>
    <row r="491" spans="1:7" hidden="1" x14ac:dyDescent="0.25">
      <c r="A491" s="12" t="s">
        <v>333</v>
      </c>
      <c r="B491" s="19">
        <v>335640535681</v>
      </c>
      <c r="C491" s="12" t="s">
        <v>16501</v>
      </c>
      <c r="D491" s="12" t="s">
        <v>7938</v>
      </c>
      <c r="E491" s="6" t="s">
        <v>7991</v>
      </c>
      <c r="F491" s="5">
        <f>decoded__2[[#This Row],[FRT_DEC]]-B490</f>
        <v>4</v>
      </c>
      <c r="G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INFO]]))),G490)</f>
        <v>5</v>
      </c>
    </row>
    <row r="492" spans="1:7" hidden="1" x14ac:dyDescent="0.25">
      <c r="A492" s="12" t="s">
        <v>334</v>
      </c>
      <c r="B492" s="19">
        <v>335640536621</v>
      </c>
      <c r="C492" s="12" t="s">
        <v>16502</v>
      </c>
      <c r="D492" s="12" t="s">
        <v>7842</v>
      </c>
      <c r="E492" s="6" t="s">
        <v>7993</v>
      </c>
      <c r="F492" s="5">
        <f>decoded__2[[#This Row],[FRT_DEC]]-B491</f>
        <v>940</v>
      </c>
      <c r="G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INFO]]))),G491)</f>
        <v>5</v>
      </c>
    </row>
    <row r="493" spans="1:7" hidden="1" x14ac:dyDescent="0.25">
      <c r="A493" s="12" t="s">
        <v>335</v>
      </c>
      <c r="B493" s="19">
        <v>335640536640</v>
      </c>
      <c r="C493" s="12" t="s">
        <v>16503</v>
      </c>
      <c r="D493" s="12" t="s">
        <v>1099</v>
      </c>
      <c r="E493" s="6" t="s">
        <v>2081</v>
      </c>
      <c r="F493" s="5">
        <f>decoded__2[[#This Row],[FRT_DEC]]-B492</f>
        <v>19</v>
      </c>
      <c r="G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INFO]]))),G492)</f>
        <v>5</v>
      </c>
    </row>
    <row r="494" spans="1:7" hidden="1" x14ac:dyDescent="0.25">
      <c r="A494" s="12" t="s">
        <v>336</v>
      </c>
      <c r="B494" s="19">
        <v>335640536643</v>
      </c>
      <c r="C494" s="12" t="s">
        <v>16504</v>
      </c>
      <c r="D494" s="12" t="s">
        <v>1099</v>
      </c>
      <c r="E494" s="6" t="s">
        <v>2089</v>
      </c>
      <c r="F494" s="5">
        <f>decoded__2[[#This Row],[FRT_DEC]]-B493</f>
        <v>3</v>
      </c>
      <c r="G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INFO]]))),G493)</f>
        <v>5</v>
      </c>
    </row>
    <row r="495" spans="1:7" hidden="1" x14ac:dyDescent="0.25">
      <c r="A495" s="12" t="s">
        <v>337</v>
      </c>
      <c r="B495" s="19">
        <v>335640536651</v>
      </c>
      <c r="C495" s="12" t="s">
        <v>16505</v>
      </c>
      <c r="D495" s="12" t="s">
        <v>72</v>
      </c>
      <c r="E495" s="6" t="s">
        <v>2090</v>
      </c>
      <c r="F495" s="5">
        <f>decoded__2[[#This Row],[FRT_DEC]]-B494</f>
        <v>8</v>
      </c>
      <c r="G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INFO]]))),G494)</f>
        <v>5</v>
      </c>
    </row>
    <row r="496" spans="1:7" hidden="1" x14ac:dyDescent="0.25">
      <c r="A496" s="12" t="s">
        <v>747</v>
      </c>
      <c r="B496" s="19">
        <v>335640536668</v>
      </c>
      <c r="C496" s="12" t="s">
        <v>16506</v>
      </c>
      <c r="D496" s="12" t="s">
        <v>6</v>
      </c>
      <c r="E496" s="6" t="s">
        <v>16507</v>
      </c>
      <c r="F496" s="5">
        <f>decoded__2[[#This Row],[FRT_DEC]]-B495</f>
        <v>17</v>
      </c>
      <c r="G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INFO]]))),G495)</f>
        <v>6</v>
      </c>
    </row>
    <row r="497" spans="1:7" hidden="1" x14ac:dyDescent="0.25">
      <c r="A497" s="12" t="s">
        <v>338</v>
      </c>
      <c r="B497" s="19">
        <v>335640536704</v>
      </c>
      <c r="C497" s="12" t="s">
        <v>16508</v>
      </c>
      <c r="D497" s="12" t="s">
        <v>72</v>
      </c>
      <c r="E497" s="6" t="s">
        <v>2092</v>
      </c>
      <c r="F497" s="5">
        <f>decoded__2[[#This Row],[FRT_DEC]]-B496</f>
        <v>36</v>
      </c>
      <c r="G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INFO]]))),G496)</f>
        <v>6</v>
      </c>
    </row>
    <row r="498" spans="1:7" hidden="1" x14ac:dyDescent="0.25">
      <c r="A498" s="12" t="s">
        <v>339</v>
      </c>
      <c r="B498" s="19">
        <v>335640536726</v>
      </c>
      <c r="C498" s="12" t="s">
        <v>16509</v>
      </c>
      <c r="D498" s="12" t="s">
        <v>3671</v>
      </c>
      <c r="E498" s="6" t="s">
        <v>16510</v>
      </c>
      <c r="F498" s="5">
        <f>decoded__2[[#This Row],[FRT_DEC]]-B497</f>
        <v>22</v>
      </c>
      <c r="G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INFO]]))),G497)</f>
        <v>6</v>
      </c>
    </row>
    <row r="499" spans="1:7" hidden="1" x14ac:dyDescent="0.25">
      <c r="A499" s="12" t="s">
        <v>340</v>
      </c>
      <c r="B499" s="19">
        <v>335640536729</v>
      </c>
      <c r="C499" s="12" t="s">
        <v>16511</v>
      </c>
      <c r="D499" s="12" t="s">
        <v>3671</v>
      </c>
      <c r="E499" s="6" t="s">
        <v>7881</v>
      </c>
      <c r="F499" s="5">
        <f>decoded__2[[#This Row],[FRT_DEC]]-B498</f>
        <v>3</v>
      </c>
      <c r="G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INFO]]))),G498)</f>
        <v>6</v>
      </c>
    </row>
    <row r="500" spans="1:7" hidden="1" x14ac:dyDescent="0.25">
      <c r="A500" s="12" t="s">
        <v>341</v>
      </c>
      <c r="B500" s="19">
        <v>335640537711</v>
      </c>
      <c r="C500" s="12" t="s">
        <v>16512</v>
      </c>
      <c r="D500" s="12" t="s">
        <v>249</v>
      </c>
      <c r="E500" s="6" t="s">
        <v>3915</v>
      </c>
      <c r="F500" s="5">
        <f>decoded__2[[#This Row],[FRT_DEC]]-B499</f>
        <v>982</v>
      </c>
      <c r="G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INFO]]))),G499)</f>
        <v>6</v>
      </c>
    </row>
    <row r="501" spans="1:7" hidden="1" x14ac:dyDescent="0.25">
      <c r="A501" s="12" t="s">
        <v>342</v>
      </c>
      <c r="B501" s="19">
        <v>335640537716</v>
      </c>
      <c r="C501" s="12" t="s">
        <v>16513</v>
      </c>
      <c r="D501" s="12" t="s">
        <v>7938</v>
      </c>
      <c r="E501" s="6" t="s">
        <v>7998</v>
      </c>
      <c r="F501" s="5">
        <f>decoded__2[[#This Row],[FRT_DEC]]-B500</f>
        <v>5</v>
      </c>
      <c r="G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INFO]]))),G500)</f>
        <v>6</v>
      </c>
    </row>
    <row r="502" spans="1:7" hidden="1" x14ac:dyDescent="0.25">
      <c r="A502" s="12" t="s">
        <v>343</v>
      </c>
      <c r="B502" s="19">
        <v>335640540784</v>
      </c>
      <c r="C502" s="12" t="s">
        <v>16514</v>
      </c>
      <c r="D502" s="12" t="s">
        <v>5</v>
      </c>
      <c r="E502" s="6" t="s">
        <v>16515</v>
      </c>
      <c r="F502" s="5">
        <f>decoded__2[[#This Row],[FRT_DEC]]-B501</f>
        <v>3068</v>
      </c>
      <c r="G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INFO]]))),G501)</f>
        <v>6</v>
      </c>
    </row>
    <row r="503" spans="1:7" hidden="1" x14ac:dyDescent="0.25">
      <c r="A503" s="12" t="s">
        <v>344</v>
      </c>
      <c r="B503" s="19">
        <v>335640540787</v>
      </c>
      <c r="C503" s="12" t="s">
        <v>16516</v>
      </c>
      <c r="D503" s="12" t="s">
        <v>5</v>
      </c>
      <c r="E503" s="6" t="s">
        <v>7877</v>
      </c>
      <c r="F503" s="5">
        <f>decoded__2[[#This Row],[FRT_DEC]]-B502</f>
        <v>3</v>
      </c>
      <c r="G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INFO]]))),G502)</f>
        <v>6</v>
      </c>
    </row>
    <row r="504" spans="1:7" hidden="1" x14ac:dyDescent="0.25">
      <c r="A504" s="12" t="s">
        <v>345</v>
      </c>
      <c r="B504" s="19">
        <v>335640540790</v>
      </c>
      <c r="C504" s="12" t="s">
        <v>16517</v>
      </c>
      <c r="D504" s="12" t="s">
        <v>3686</v>
      </c>
      <c r="E504" s="6" t="s">
        <v>16518</v>
      </c>
      <c r="F504" s="5">
        <f>decoded__2[[#This Row],[FRT_DEC]]-B503</f>
        <v>3</v>
      </c>
      <c r="G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INFO]]))),G503)</f>
        <v>6</v>
      </c>
    </row>
    <row r="505" spans="1:7" hidden="1" x14ac:dyDescent="0.25">
      <c r="A505" s="12" t="s">
        <v>346</v>
      </c>
      <c r="B505" s="19">
        <v>335640540792</v>
      </c>
      <c r="C505" s="12" t="s">
        <v>16519</v>
      </c>
      <c r="D505" s="12" t="s">
        <v>3686</v>
      </c>
      <c r="E505" s="6" t="s">
        <v>7878</v>
      </c>
      <c r="F505" s="5">
        <f>decoded__2[[#This Row],[FRT_DEC]]-B504</f>
        <v>2</v>
      </c>
      <c r="G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INFO]]))),G504)</f>
        <v>6</v>
      </c>
    </row>
    <row r="506" spans="1:7" hidden="1" x14ac:dyDescent="0.25">
      <c r="A506" s="12" t="s">
        <v>347</v>
      </c>
      <c r="B506" s="19">
        <v>335640540800</v>
      </c>
      <c r="C506" s="12" t="s">
        <v>16520</v>
      </c>
      <c r="D506" s="12" t="s">
        <v>7842</v>
      </c>
      <c r="E506" s="6" t="s">
        <v>8006</v>
      </c>
      <c r="F506" s="5">
        <f>decoded__2[[#This Row],[FRT_DEC]]-B505</f>
        <v>8</v>
      </c>
      <c r="G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INFO]]))),G505)</f>
        <v>6</v>
      </c>
    </row>
    <row r="507" spans="1:7" hidden="1" x14ac:dyDescent="0.25">
      <c r="A507" s="12" t="s">
        <v>748</v>
      </c>
      <c r="B507" s="19">
        <v>335640540810</v>
      </c>
      <c r="C507" s="12" t="s">
        <v>16521</v>
      </c>
      <c r="D507" s="12" t="s">
        <v>241</v>
      </c>
      <c r="E507" s="6" t="s">
        <v>2110</v>
      </c>
      <c r="F507" s="5">
        <f>decoded__2[[#This Row],[FRT_DEC]]-B506</f>
        <v>10</v>
      </c>
      <c r="G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INFO]]))),G506)</f>
        <v>6</v>
      </c>
    </row>
    <row r="508" spans="1:7" hidden="1" x14ac:dyDescent="0.25">
      <c r="A508" s="12" t="s">
        <v>749</v>
      </c>
      <c r="B508" s="19">
        <v>335640540813</v>
      </c>
      <c r="C508" s="12" t="s">
        <v>16522</v>
      </c>
      <c r="D508" s="12" t="s">
        <v>243</v>
      </c>
      <c r="E508" s="6" t="s">
        <v>5293</v>
      </c>
      <c r="F508" s="5">
        <f>decoded__2[[#This Row],[FRT_DEC]]-B507</f>
        <v>3</v>
      </c>
      <c r="G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INFO]]))),G507)</f>
        <v>6</v>
      </c>
    </row>
    <row r="509" spans="1:7" hidden="1" x14ac:dyDescent="0.25">
      <c r="A509" s="12" t="s">
        <v>348</v>
      </c>
      <c r="B509" s="19">
        <v>335640540818</v>
      </c>
      <c r="C509" s="12" t="s">
        <v>16523</v>
      </c>
      <c r="D509" s="12" t="s">
        <v>1099</v>
      </c>
      <c r="E509" s="6" t="s">
        <v>2093</v>
      </c>
      <c r="F509" s="5">
        <f>decoded__2[[#This Row],[FRT_DEC]]-B508</f>
        <v>5</v>
      </c>
      <c r="G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INFO]]))),G508)</f>
        <v>6</v>
      </c>
    </row>
    <row r="510" spans="1:7" hidden="1" x14ac:dyDescent="0.25">
      <c r="A510" s="12" t="s">
        <v>349</v>
      </c>
      <c r="B510" s="19">
        <v>335640540825</v>
      </c>
      <c r="C510" s="12" t="s">
        <v>16524</v>
      </c>
      <c r="D510" s="12" t="s">
        <v>72</v>
      </c>
      <c r="E510" s="6" t="s">
        <v>2094</v>
      </c>
      <c r="F510" s="5">
        <f>decoded__2[[#This Row],[FRT_DEC]]-B509</f>
        <v>7</v>
      </c>
      <c r="G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INFO]]))),G509)</f>
        <v>6</v>
      </c>
    </row>
    <row r="511" spans="1:7" hidden="1" x14ac:dyDescent="0.25">
      <c r="A511" s="12" t="s">
        <v>750</v>
      </c>
      <c r="B511" s="19">
        <v>335640540829</v>
      </c>
      <c r="C511" s="12" t="s">
        <v>16525</v>
      </c>
      <c r="D511" s="12" t="s">
        <v>72</v>
      </c>
      <c r="E511" s="6" t="s">
        <v>2095</v>
      </c>
      <c r="F511" s="5">
        <f>decoded__2[[#This Row],[FRT_DEC]]-B510</f>
        <v>4</v>
      </c>
      <c r="G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INFO]]))),G510)</f>
        <v>6</v>
      </c>
    </row>
    <row r="512" spans="1:7" hidden="1" x14ac:dyDescent="0.25">
      <c r="A512" s="12" t="s">
        <v>751</v>
      </c>
      <c r="B512" s="19">
        <v>335640540839</v>
      </c>
      <c r="C512" s="12" t="s">
        <v>16526</v>
      </c>
      <c r="D512" s="12" t="s">
        <v>246</v>
      </c>
      <c r="E512" s="6" t="s">
        <v>16527</v>
      </c>
      <c r="F512" s="5">
        <f>decoded__2[[#This Row],[FRT_DEC]]-B511</f>
        <v>10</v>
      </c>
      <c r="G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INFO]]))),G511)</f>
        <v>6</v>
      </c>
    </row>
    <row r="513" spans="1:7" hidden="1" x14ac:dyDescent="0.25">
      <c r="A513" s="12" t="s">
        <v>752</v>
      </c>
      <c r="B513" s="19">
        <v>335640540844</v>
      </c>
      <c r="C513" s="12" t="s">
        <v>16528</v>
      </c>
      <c r="D513" s="12" t="s">
        <v>7938</v>
      </c>
      <c r="E513" s="6" t="s">
        <v>8012</v>
      </c>
      <c r="F513" s="5">
        <f>decoded__2[[#This Row],[FRT_DEC]]-B512</f>
        <v>5</v>
      </c>
      <c r="G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INFO]]))),G512)</f>
        <v>6</v>
      </c>
    </row>
    <row r="514" spans="1:7" hidden="1" x14ac:dyDescent="0.25">
      <c r="A514" s="12" t="s">
        <v>753</v>
      </c>
      <c r="B514" s="19">
        <v>335640541243</v>
      </c>
      <c r="C514" s="12" t="s">
        <v>16529</v>
      </c>
      <c r="D514" s="12" t="s">
        <v>7842</v>
      </c>
      <c r="E514" s="6" t="s">
        <v>8130</v>
      </c>
      <c r="F514" s="5">
        <f>decoded__2[[#This Row],[FRT_DEC]]-B513</f>
        <v>399</v>
      </c>
      <c r="G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INFO]]))),G513)</f>
        <v>6</v>
      </c>
    </row>
    <row r="515" spans="1:7" hidden="1" x14ac:dyDescent="0.25">
      <c r="A515" s="12" t="s">
        <v>754</v>
      </c>
      <c r="B515" s="19">
        <v>335640541250</v>
      </c>
      <c r="C515" s="12" t="s">
        <v>16530</v>
      </c>
      <c r="D515" s="12" t="s">
        <v>1099</v>
      </c>
      <c r="E515" s="6" t="s">
        <v>2096</v>
      </c>
      <c r="F515" s="5">
        <f>decoded__2[[#This Row],[FRT_DEC]]-B514</f>
        <v>7</v>
      </c>
      <c r="G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INFO]]))),G514)</f>
        <v>6</v>
      </c>
    </row>
    <row r="516" spans="1:7" hidden="1" x14ac:dyDescent="0.25">
      <c r="A516" s="12" t="s">
        <v>755</v>
      </c>
      <c r="B516" s="19">
        <v>335640541255</v>
      </c>
      <c r="C516" s="12" t="s">
        <v>16531</v>
      </c>
      <c r="D516" s="12" t="s">
        <v>72</v>
      </c>
      <c r="E516" s="6" t="s">
        <v>2097</v>
      </c>
      <c r="F516" s="5">
        <f>decoded__2[[#This Row],[FRT_DEC]]-B515</f>
        <v>5</v>
      </c>
      <c r="G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INFO]]))),G515)</f>
        <v>6</v>
      </c>
    </row>
    <row r="517" spans="1:7" hidden="1" x14ac:dyDescent="0.25">
      <c r="A517" s="12" t="s">
        <v>350</v>
      </c>
      <c r="B517" s="19">
        <v>335640541268</v>
      </c>
      <c r="C517" s="12" t="s">
        <v>16532</v>
      </c>
      <c r="D517" s="12" t="s">
        <v>3672</v>
      </c>
      <c r="E517" s="6" t="s">
        <v>3916</v>
      </c>
      <c r="F517" s="5">
        <f>decoded__2[[#This Row],[FRT_DEC]]-B516</f>
        <v>13</v>
      </c>
      <c r="G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INFO]]))),G516)</f>
        <v>6</v>
      </c>
    </row>
    <row r="518" spans="1:7" hidden="1" x14ac:dyDescent="0.25">
      <c r="A518" s="12" t="s">
        <v>351</v>
      </c>
      <c r="B518" s="19">
        <v>335640541418</v>
      </c>
      <c r="C518" s="12" t="s">
        <v>16533</v>
      </c>
      <c r="D518" s="12" t="s">
        <v>262</v>
      </c>
      <c r="E518" s="6" t="s">
        <v>3917</v>
      </c>
      <c r="F518" s="5">
        <f>decoded__2[[#This Row],[FRT_DEC]]-B517</f>
        <v>150</v>
      </c>
      <c r="G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INFO]]))),G517)</f>
        <v>6</v>
      </c>
    </row>
    <row r="519" spans="1:7" hidden="1" x14ac:dyDescent="0.25">
      <c r="A519" s="12" t="s">
        <v>352</v>
      </c>
      <c r="B519" s="19">
        <v>335640541423</v>
      </c>
      <c r="C519" s="12" t="s">
        <v>16534</v>
      </c>
      <c r="D519" s="12" t="s">
        <v>7938</v>
      </c>
      <c r="E519" s="6" t="s">
        <v>8136</v>
      </c>
      <c r="F519" s="5">
        <f>decoded__2[[#This Row],[FRT_DEC]]-B518</f>
        <v>5</v>
      </c>
      <c r="G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INFO]]))),G518)</f>
        <v>6</v>
      </c>
    </row>
    <row r="520" spans="1:7" x14ac:dyDescent="0.25">
      <c r="A520" s="12" t="s">
        <v>756</v>
      </c>
      <c r="B520" s="19">
        <v>335640542663</v>
      </c>
      <c r="C520" s="12" t="s">
        <v>16535</v>
      </c>
      <c r="D520" s="12" t="s">
        <v>7842</v>
      </c>
      <c r="E520" s="6" t="s">
        <v>7845</v>
      </c>
      <c r="F520" s="5">
        <f>decoded__2[[#This Row],[FRT_DEC]]-B519</f>
        <v>1240</v>
      </c>
      <c r="G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INFO]]))),G519)</f>
        <v>6</v>
      </c>
    </row>
    <row r="521" spans="1:7" hidden="1" x14ac:dyDescent="0.25">
      <c r="A521" s="12" t="s">
        <v>757</v>
      </c>
      <c r="B521" s="19">
        <v>335640542670</v>
      </c>
      <c r="C521" s="12" t="s">
        <v>16536</v>
      </c>
      <c r="D521" s="12" t="s">
        <v>7938</v>
      </c>
      <c r="E521" s="6" t="s">
        <v>8149</v>
      </c>
      <c r="F521" s="5">
        <f>decoded__2[[#This Row],[FRT_DEC]]-B520</f>
        <v>7</v>
      </c>
      <c r="G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INFO]]))),G520)</f>
        <v>6</v>
      </c>
    </row>
    <row r="522" spans="1:7" hidden="1" x14ac:dyDescent="0.25">
      <c r="A522" s="12" t="s">
        <v>353</v>
      </c>
      <c r="B522" s="19">
        <v>335640542744</v>
      </c>
      <c r="C522" s="12" t="s">
        <v>16537</v>
      </c>
      <c r="D522" s="12" t="s">
        <v>84</v>
      </c>
      <c r="E522" s="6" t="s">
        <v>3696</v>
      </c>
      <c r="F522" s="5">
        <f>decoded__2[[#This Row],[FRT_DEC]]-B521</f>
        <v>74</v>
      </c>
      <c r="G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INFO]]))),G521)</f>
        <v>6</v>
      </c>
    </row>
    <row r="523" spans="1:7" hidden="1" x14ac:dyDescent="0.25">
      <c r="A523" s="12" t="s">
        <v>354</v>
      </c>
      <c r="B523" s="19">
        <v>335640542747</v>
      </c>
      <c r="C523" s="12" t="s">
        <v>16538</v>
      </c>
      <c r="D523" s="12" t="s">
        <v>3684</v>
      </c>
      <c r="E523" s="6" t="s">
        <v>16539</v>
      </c>
      <c r="F523" s="5">
        <f>decoded__2[[#This Row],[FRT_DEC]]-B522</f>
        <v>3</v>
      </c>
      <c r="G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INFO]]))),G522)</f>
        <v>6</v>
      </c>
    </row>
    <row r="524" spans="1:7" hidden="1" x14ac:dyDescent="0.25">
      <c r="A524" s="12" t="s">
        <v>758</v>
      </c>
      <c r="B524" s="19">
        <v>335640542751</v>
      </c>
      <c r="C524" s="12" t="s">
        <v>16540</v>
      </c>
      <c r="D524" s="12" t="s">
        <v>3684</v>
      </c>
      <c r="E524" s="6" t="s">
        <v>7879</v>
      </c>
      <c r="F524" s="5">
        <f>decoded__2[[#This Row],[FRT_DEC]]-B523</f>
        <v>4</v>
      </c>
      <c r="G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INFO]]))),G523)</f>
        <v>6</v>
      </c>
    </row>
    <row r="525" spans="1:7" hidden="1" x14ac:dyDescent="0.25">
      <c r="A525" s="12" t="s">
        <v>617</v>
      </c>
      <c r="B525" s="19">
        <v>335640542758</v>
      </c>
      <c r="C525" s="12" t="s">
        <v>16541</v>
      </c>
      <c r="D525" s="12" t="s">
        <v>7842</v>
      </c>
      <c r="E525" s="6" t="s">
        <v>7843</v>
      </c>
      <c r="F525" s="5">
        <f>decoded__2[[#This Row],[FRT_DEC]]-B524</f>
        <v>7</v>
      </c>
      <c r="G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INFO]]))),G524)</f>
        <v>6</v>
      </c>
    </row>
    <row r="526" spans="1:7" hidden="1" x14ac:dyDescent="0.25">
      <c r="A526" s="12" t="s">
        <v>355</v>
      </c>
      <c r="B526" s="19">
        <v>335640542769</v>
      </c>
      <c r="C526" s="12" t="s">
        <v>16542</v>
      </c>
      <c r="D526" s="12" t="s">
        <v>1099</v>
      </c>
      <c r="E526" s="6" t="s">
        <v>2098</v>
      </c>
      <c r="F526" s="5">
        <f>decoded__2[[#This Row],[FRT_DEC]]-B525</f>
        <v>11</v>
      </c>
      <c r="G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INFO]]))),G525)</f>
        <v>6</v>
      </c>
    </row>
    <row r="527" spans="1:7" hidden="1" x14ac:dyDescent="0.25">
      <c r="A527" s="12" t="s">
        <v>356</v>
      </c>
      <c r="B527" s="19">
        <v>335640542773</v>
      </c>
      <c r="C527" s="12" t="s">
        <v>16543</v>
      </c>
      <c r="D527" s="12" t="s">
        <v>72</v>
      </c>
      <c r="E527" s="6" t="s">
        <v>2099</v>
      </c>
      <c r="F527" s="5">
        <f>decoded__2[[#This Row],[FRT_DEC]]-B526</f>
        <v>4</v>
      </c>
      <c r="G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INFO]]))),G526)</f>
        <v>6</v>
      </c>
    </row>
    <row r="528" spans="1:7" hidden="1" x14ac:dyDescent="0.25">
      <c r="A528" s="12" t="s">
        <v>357</v>
      </c>
      <c r="B528" s="19">
        <v>335640542787</v>
      </c>
      <c r="C528" s="12" t="s">
        <v>16544</v>
      </c>
      <c r="D528" s="12" t="s">
        <v>7938</v>
      </c>
      <c r="E528" s="6" t="s">
        <v>8848</v>
      </c>
      <c r="F528" s="5">
        <f>decoded__2[[#This Row],[FRT_DEC]]-B527</f>
        <v>14</v>
      </c>
      <c r="G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INFO]]))),G527)</f>
        <v>6</v>
      </c>
    </row>
    <row r="529" spans="1:7" hidden="1" x14ac:dyDescent="0.25">
      <c r="A529" s="12" t="s">
        <v>358</v>
      </c>
      <c r="B529" s="19">
        <v>335640542824</v>
      </c>
      <c r="C529" s="12" t="s">
        <v>16545</v>
      </c>
      <c r="D529" s="12" t="s">
        <v>85</v>
      </c>
      <c r="E529" s="6" t="s">
        <v>263</v>
      </c>
      <c r="F529" s="5">
        <f>decoded__2[[#This Row],[FRT_DEC]]-B528</f>
        <v>37</v>
      </c>
      <c r="G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INFO]]))),G528)</f>
        <v>6</v>
      </c>
    </row>
    <row r="530" spans="1:7" hidden="1" x14ac:dyDescent="0.25">
      <c r="A530" s="12" t="s">
        <v>359</v>
      </c>
      <c r="B530" s="19">
        <v>335640542831</v>
      </c>
      <c r="C530" s="12" t="s">
        <v>16546</v>
      </c>
      <c r="D530" s="12" t="s">
        <v>7842</v>
      </c>
      <c r="E530" s="6" t="s">
        <v>8851</v>
      </c>
      <c r="F530" s="5">
        <f>decoded__2[[#This Row],[FRT_DEC]]-B529</f>
        <v>7</v>
      </c>
      <c r="G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INFO]]))),G529)</f>
        <v>6</v>
      </c>
    </row>
    <row r="531" spans="1:7" hidden="1" x14ac:dyDescent="0.25">
      <c r="A531" s="12" t="s">
        <v>360</v>
      </c>
      <c r="B531" s="19">
        <v>335640542841</v>
      </c>
      <c r="C531" s="12" t="s">
        <v>16547</v>
      </c>
      <c r="D531" s="12" t="s">
        <v>1099</v>
      </c>
      <c r="E531" s="6" t="s">
        <v>2100</v>
      </c>
      <c r="F531" s="5">
        <f>decoded__2[[#This Row],[FRT_DEC]]-B530</f>
        <v>10</v>
      </c>
      <c r="G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INFO]]))),G530)</f>
        <v>6</v>
      </c>
    </row>
    <row r="532" spans="1:7" hidden="1" x14ac:dyDescent="0.25">
      <c r="A532" s="12" t="s">
        <v>361</v>
      </c>
      <c r="B532" s="19">
        <v>335640542846</v>
      </c>
      <c r="C532" s="12" t="s">
        <v>16548</v>
      </c>
      <c r="D532" s="12" t="s">
        <v>72</v>
      </c>
      <c r="E532" s="6" t="s">
        <v>2101</v>
      </c>
      <c r="F532" s="5">
        <f>decoded__2[[#This Row],[FRT_DEC]]-B531</f>
        <v>5</v>
      </c>
      <c r="G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INFO]]))),G531)</f>
        <v>6</v>
      </c>
    </row>
    <row r="533" spans="1:7" hidden="1" x14ac:dyDescent="0.25">
      <c r="A533" s="12" t="s">
        <v>362</v>
      </c>
      <c r="B533" s="19">
        <v>335640542859</v>
      </c>
      <c r="C533" s="12" t="s">
        <v>16549</v>
      </c>
      <c r="D533" s="12" t="s">
        <v>7938</v>
      </c>
      <c r="E533" s="6" t="s">
        <v>8855</v>
      </c>
      <c r="F533" s="5">
        <f>decoded__2[[#This Row],[FRT_DEC]]-B532</f>
        <v>13</v>
      </c>
      <c r="G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INFO]]))),G532)</f>
        <v>6</v>
      </c>
    </row>
    <row r="534" spans="1:7" hidden="1" x14ac:dyDescent="0.25">
      <c r="A534" s="12" t="s">
        <v>363</v>
      </c>
      <c r="B534" s="19">
        <v>335640543479</v>
      </c>
      <c r="C534" s="12" t="s">
        <v>16550</v>
      </c>
      <c r="D534" s="12" t="s">
        <v>87</v>
      </c>
      <c r="E534" s="6" t="s">
        <v>3695</v>
      </c>
      <c r="F534" s="5">
        <f>decoded__2[[#This Row],[FRT_DEC]]-B533</f>
        <v>620</v>
      </c>
      <c r="G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INFO]]))),G533)</f>
        <v>6</v>
      </c>
    </row>
    <row r="535" spans="1:7" hidden="1" x14ac:dyDescent="0.25">
      <c r="A535" s="12" t="s">
        <v>364</v>
      </c>
      <c r="B535" s="19">
        <v>335640543488</v>
      </c>
      <c r="C535" s="12" t="s">
        <v>16551</v>
      </c>
      <c r="D535" s="12" t="s">
        <v>7842</v>
      </c>
      <c r="E535" s="6" t="s">
        <v>8858</v>
      </c>
      <c r="F535" s="5">
        <f>decoded__2[[#This Row],[FRT_DEC]]-B534</f>
        <v>9</v>
      </c>
      <c r="G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INFO]]))),G534)</f>
        <v>6</v>
      </c>
    </row>
    <row r="536" spans="1:7" hidden="1" x14ac:dyDescent="0.25">
      <c r="A536" s="12" t="s">
        <v>365</v>
      </c>
      <c r="B536" s="19">
        <v>335640543497</v>
      </c>
      <c r="C536" s="12" t="s">
        <v>16552</v>
      </c>
      <c r="D536" s="12" t="s">
        <v>1099</v>
      </c>
      <c r="E536" s="6" t="s">
        <v>2102</v>
      </c>
      <c r="F536" s="5">
        <f>decoded__2[[#This Row],[FRT_DEC]]-B535</f>
        <v>9</v>
      </c>
      <c r="G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INFO]]))),G535)</f>
        <v>6</v>
      </c>
    </row>
    <row r="537" spans="1:7" hidden="1" x14ac:dyDescent="0.25">
      <c r="A537" s="12" t="s">
        <v>366</v>
      </c>
      <c r="B537" s="19">
        <v>335640543502</v>
      </c>
      <c r="C537" s="12" t="s">
        <v>16553</v>
      </c>
      <c r="D537" s="12" t="s">
        <v>72</v>
      </c>
      <c r="E537" s="6" t="s">
        <v>2103</v>
      </c>
      <c r="F537" s="5">
        <f>decoded__2[[#This Row],[FRT_DEC]]-B536</f>
        <v>5</v>
      </c>
      <c r="G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INFO]]))),G536)</f>
        <v>6</v>
      </c>
    </row>
    <row r="538" spans="1:7" hidden="1" x14ac:dyDescent="0.25">
      <c r="A538" s="12" t="s">
        <v>367</v>
      </c>
      <c r="B538" s="19">
        <v>335640543517</v>
      </c>
      <c r="C538" s="12" t="s">
        <v>16554</v>
      </c>
      <c r="D538" s="12" t="s">
        <v>40</v>
      </c>
      <c r="E538" s="6" t="s">
        <v>2042</v>
      </c>
      <c r="F538" s="5">
        <f>decoded__2[[#This Row],[FRT_DEC]]-B537</f>
        <v>15</v>
      </c>
      <c r="G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INFO]]))),G537)</f>
        <v>6</v>
      </c>
    </row>
    <row r="539" spans="1:7" hidden="1" x14ac:dyDescent="0.25">
      <c r="A539" s="12" t="s">
        <v>368</v>
      </c>
      <c r="B539" s="19">
        <v>335640543519</v>
      </c>
      <c r="C539" s="12" t="s">
        <v>16555</v>
      </c>
      <c r="D539" s="12" t="s">
        <v>2043</v>
      </c>
      <c r="E539" s="6" t="s">
        <v>16556</v>
      </c>
      <c r="F539" s="5">
        <f>decoded__2[[#This Row],[FRT_DEC]]-B538</f>
        <v>2</v>
      </c>
      <c r="G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INFO]]))),G538)</f>
        <v>6</v>
      </c>
    </row>
    <row r="540" spans="1:7" hidden="1" x14ac:dyDescent="0.25">
      <c r="A540" s="12" t="s">
        <v>369</v>
      </c>
      <c r="B540" s="19">
        <v>335640543530</v>
      </c>
      <c r="C540" s="12" t="s">
        <v>16557</v>
      </c>
      <c r="D540" s="12" t="s">
        <v>7938</v>
      </c>
      <c r="E540" s="6" t="s">
        <v>8868</v>
      </c>
      <c r="F540" s="5">
        <f>decoded__2[[#This Row],[FRT_DEC]]-B539</f>
        <v>11</v>
      </c>
      <c r="G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INFO]]))),G539)</f>
        <v>6</v>
      </c>
    </row>
    <row r="541" spans="1:7" hidden="1" x14ac:dyDescent="0.25">
      <c r="A541" s="12" t="s">
        <v>370</v>
      </c>
      <c r="B541" s="19">
        <v>335640543851</v>
      </c>
      <c r="C541" s="12" t="s">
        <v>16558</v>
      </c>
      <c r="D541" s="12" t="s">
        <v>7842</v>
      </c>
      <c r="E541" s="6" t="s">
        <v>7989</v>
      </c>
      <c r="F541" s="5">
        <f>decoded__2[[#This Row],[FRT_DEC]]-B540</f>
        <v>321</v>
      </c>
      <c r="G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INFO]]))),G540)</f>
        <v>6</v>
      </c>
    </row>
    <row r="542" spans="1:7" hidden="1" x14ac:dyDescent="0.25">
      <c r="A542" s="12" t="s">
        <v>371</v>
      </c>
      <c r="B542" s="19">
        <v>335640543857</v>
      </c>
      <c r="C542" s="12" t="s">
        <v>16559</v>
      </c>
      <c r="D542" s="12" t="s">
        <v>2044</v>
      </c>
      <c r="E542" s="6" t="s">
        <v>2046</v>
      </c>
      <c r="F542" s="5">
        <f>decoded__2[[#This Row],[FRT_DEC]]-B541</f>
        <v>6</v>
      </c>
      <c r="G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INFO]]))),G541)</f>
        <v>6</v>
      </c>
    </row>
    <row r="543" spans="1:7" hidden="1" x14ac:dyDescent="0.25">
      <c r="A543" s="12" t="s">
        <v>372</v>
      </c>
      <c r="B543" s="19">
        <v>335640543861</v>
      </c>
      <c r="C543" s="12" t="s">
        <v>16560</v>
      </c>
      <c r="D543" s="12" t="s">
        <v>7938</v>
      </c>
      <c r="E543" s="6" t="s">
        <v>7991</v>
      </c>
      <c r="F543" s="5">
        <f>decoded__2[[#This Row],[FRT_DEC]]-B542</f>
        <v>4</v>
      </c>
      <c r="G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INFO]]))),G542)</f>
        <v>6</v>
      </c>
    </row>
    <row r="544" spans="1:7" hidden="1" x14ac:dyDescent="0.25">
      <c r="A544" s="12" t="s">
        <v>373</v>
      </c>
      <c r="B544" s="19">
        <v>335640544182</v>
      </c>
      <c r="C544" s="12" t="s">
        <v>16561</v>
      </c>
      <c r="D544" s="12" t="s">
        <v>43</v>
      </c>
      <c r="E544" s="6" t="s">
        <v>3703</v>
      </c>
      <c r="F544" s="5">
        <f>decoded__2[[#This Row],[FRT_DEC]]-B543</f>
        <v>321</v>
      </c>
      <c r="G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INFO]]))),G543)</f>
        <v>6</v>
      </c>
    </row>
    <row r="545" spans="1:7" hidden="1" x14ac:dyDescent="0.25">
      <c r="A545" s="12" t="s">
        <v>374</v>
      </c>
      <c r="B545" s="19">
        <v>335640544186</v>
      </c>
      <c r="C545" s="12" t="s">
        <v>16562</v>
      </c>
      <c r="D545" s="12" t="s">
        <v>3685</v>
      </c>
      <c r="E545" s="6" t="s">
        <v>16563</v>
      </c>
      <c r="F545" s="5">
        <f>decoded__2[[#This Row],[FRT_DEC]]-B544</f>
        <v>4</v>
      </c>
      <c r="G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INFO]]))),G544)</f>
        <v>6</v>
      </c>
    </row>
    <row r="546" spans="1:7" hidden="1" x14ac:dyDescent="0.25">
      <c r="A546" s="12" t="s">
        <v>375</v>
      </c>
      <c r="B546" s="19">
        <v>335640544188</v>
      </c>
      <c r="C546" s="12" t="s">
        <v>16564</v>
      </c>
      <c r="D546" s="12" t="s">
        <v>3685</v>
      </c>
      <c r="E546" s="6" t="s">
        <v>7880</v>
      </c>
      <c r="F546" s="5">
        <f>decoded__2[[#This Row],[FRT_DEC]]-B545</f>
        <v>2</v>
      </c>
      <c r="G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INFO]]))),G545)</f>
        <v>6</v>
      </c>
    </row>
    <row r="547" spans="1:7" hidden="1" x14ac:dyDescent="0.25">
      <c r="A547" s="12" t="s">
        <v>376</v>
      </c>
      <c r="B547" s="19">
        <v>335640544204</v>
      </c>
      <c r="C547" s="12" t="s">
        <v>16565</v>
      </c>
      <c r="D547" s="12" t="s">
        <v>7842</v>
      </c>
      <c r="E547" s="6" t="s">
        <v>8889</v>
      </c>
      <c r="F547" s="5">
        <f>decoded__2[[#This Row],[FRT_DEC]]-B546</f>
        <v>16</v>
      </c>
      <c r="G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INFO]]))),G546)</f>
        <v>6</v>
      </c>
    </row>
    <row r="548" spans="1:7" ht="30" hidden="1" x14ac:dyDescent="0.25">
      <c r="A548" s="12" t="s">
        <v>377</v>
      </c>
      <c r="B548" s="19">
        <v>335640544215</v>
      </c>
      <c r="C548" s="12" t="s">
        <v>16566</v>
      </c>
      <c r="D548" s="12" t="s">
        <v>241</v>
      </c>
      <c r="E548" s="6" t="s">
        <v>2111</v>
      </c>
      <c r="F548" s="5">
        <f>decoded__2[[#This Row],[FRT_DEC]]-B547</f>
        <v>11</v>
      </c>
      <c r="G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INFO]]))),G547)</f>
        <v>6</v>
      </c>
    </row>
    <row r="549" spans="1:7" hidden="1" x14ac:dyDescent="0.25">
      <c r="A549" s="12" t="s">
        <v>378</v>
      </c>
      <c r="B549" s="19">
        <v>335640544233</v>
      </c>
      <c r="C549" s="12" t="s">
        <v>16567</v>
      </c>
      <c r="D549" s="12" t="s">
        <v>243</v>
      </c>
      <c r="E549" s="6" t="s">
        <v>3939</v>
      </c>
      <c r="F549" s="5">
        <f>decoded__2[[#This Row],[FRT_DEC]]-B548</f>
        <v>18</v>
      </c>
      <c r="G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INFO]]))),G548)</f>
        <v>6</v>
      </c>
    </row>
    <row r="550" spans="1:7" hidden="1" x14ac:dyDescent="0.25">
      <c r="A550" s="12" t="s">
        <v>379</v>
      </c>
      <c r="B550" s="19">
        <v>335640544278</v>
      </c>
      <c r="C550" s="12" t="s">
        <v>16568</v>
      </c>
      <c r="D550" s="12" t="s">
        <v>40</v>
      </c>
      <c r="E550" s="6" t="s">
        <v>44</v>
      </c>
      <c r="F550" s="5">
        <f>decoded__2[[#This Row],[FRT_DEC]]-B549</f>
        <v>45</v>
      </c>
      <c r="G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INFO]]))),G549)</f>
        <v>6</v>
      </c>
    </row>
    <row r="551" spans="1:7" hidden="1" x14ac:dyDescent="0.25">
      <c r="A551" s="12" t="s">
        <v>380</v>
      </c>
      <c r="B551" s="19">
        <v>335640544283</v>
      </c>
      <c r="C551" s="12" t="s">
        <v>16569</v>
      </c>
      <c r="D551" s="12" t="s">
        <v>246</v>
      </c>
      <c r="E551" s="6" t="s">
        <v>16570</v>
      </c>
      <c r="F551" s="5">
        <f>decoded__2[[#This Row],[FRT_DEC]]-B550</f>
        <v>5</v>
      </c>
      <c r="G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INFO]]))),G550)</f>
        <v>6</v>
      </c>
    </row>
    <row r="552" spans="1:7" hidden="1" x14ac:dyDescent="0.25">
      <c r="A552" s="12" t="s">
        <v>381</v>
      </c>
      <c r="B552" s="19">
        <v>335640544292</v>
      </c>
      <c r="C552" s="12" t="s">
        <v>16571</v>
      </c>
      <c r="D552" s="12" t="s">
        <v>1099</v>
      </c>
      <c r="E552" s="6" t="s">
        <v>2104</v>
      </c>
      <c r="F552" s="5">
        <f>decoded__2[[#This Row],[FRT_DEC]]-B551</f>
        <v>9</v>
      </c>
      <c r="G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INFO]]))),G551)</f>
        <v>6</v>
      </c>
    </row>
    <row r="553" spans="1:7" hidden="1" x14ac:dyDescent="0.25">
      <c r="A553" s="12" t="s">
        <v>382</v>
      </c>
      <c r="B553" s="19">
        <v>335640544297</v>
      </c>
      <c r="C553" s="12" t="s">
        <v>16572</v>
      </c>
      <c r="D553" s="12" t="s">
        <v>1099</v>
      </c>
      <c r="E553" s="6" t="s">
        <v>2105</v>
      </c>
      <c r="F553" s="5">
        <f>decoded__2[[#This Row],[FRT_DEC]]-B552</f>
        <v>5</v>
      </c>
      <c r="G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INFO]]))),G552)</f>
        <v>6</v>
      </c>
    </row>
    <row r="554" spans="1:7" hidden="1" x14ac:dyDescent="0.25">
      <c r="A554" s="12" t="s">
        <v>383</v>
      </c>
      <c r="B554" s="19">
        <v>335640544309</v>
      </c>
      <c r="C554" s="12" t="s">
        <v>16573</v>
      </c>
      <c r="D554" s="12" t="s">
        <v>72</v>
      </c>
      <c r="E554" s="6" t="s">
        <v>2092</v>
      </c>
      <c r="F554" s="5">
        <f>decoded__2[[#This Row],[FRT_DEC]]-B553</f>
        <v>12</v>
      </c>
      <c r="G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INFO]]))),G553)</f>
        <v>6</v>
      </c>
    </row>
    <row r="555" spans="1:7" hidden="1" x14ac:dyDescent="0.25">
      <c r="A555" s="12" t="s">
        <v>384</v>
      </c>
      <c r="B555" s="19">
        <v>335640544629</v>
      </c>
      <c r="C555" s="12" t="s">
        <v>16574</v>
      </c>
      <c r="D555" s="12" t="s">
        <v>2045</v>
      </c>
      <c r="E555" s="6" t="s">
        <v>8267</v>
      </c>
      <c r="F555" s="5">
        <f>decoded__2[[#This Row],[FRT_DEC]]-B554</f>
        <v>320</v>
      </c>
      <c r="G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INFO]]))),G554)</f>
        <v>6</v>
      </c>
    </row>
    <row r="556" spans="1:7" hidden="1" x14ac:dyDescent="0.25">
      <c r="A556" s="12" t="s">
        <v>385</v>
      </c>
      <c r="B556" s="19">
        <v>335640544641</v>
      </c>
      <c r="C556" s="12" t="s">
        <v>16575</v>
      </c>
      <c r="D556" s="12" t="s">
        <v>3671</v>
      </c>
      <c r="E556" s="6" t="s">
        <v>16576</v>
      </c>
      <c r="F556" s="5">
        <f>decoded__2[[#This Row],[FRT_DEC]]-B555</f>
        <v>12</v>
      </c>
      <c r="G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INFO]]))),G555)</f>
        <v>6</v>
      </c>
    </row>
    <row r="557" spans="1:7" hidden="1" x14ac:dyDescent="0.25">
      <c r="A557" s="12" t="s">
        <v>386</v>
      </c>
      <c r="B557" s="19">
        <v>335640544645</v>
      </c>
      <c r="C557" s="12" t="s">
        <v>16577</v>
      </c>
      <c r="D557" s="12" t="s">
        <v>3671</v>
      </c>
      <c r="E557" s="6" t="s">
        <v>7881</v>
      </c>
      <c r="F557" s="5">
        <f>decoded__2[[#This Row],[FRT_DEC]]-B556</f>
        <v>4</v>
      </c>
      <c r="G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INFO]]))),G556)</f>
        <v>6</v>
      </c>
    </row>
    <row r="558" spans="1:7" hidden="1" x14ac:dyDescent="0.25">
      <c r="A558" s="12" t="s">
        <v>387</v>
      </c>
      <c r="B558" s="19">
        <v>335640545149</v>
      </c>
      <c r="C558" s="12" t="s">
        <v>16578</v>
      </c>
      <c r="D558" s="12" t="s">
        <v>249</v>
      </c>
      <c r="E558" s="6" t="s">
        <v>3915</v>
      </c>
      <c r="F558" s="5">
        <f>decoded__2[[#This Row],[FRT_DEC]]-B557</f>
        <v>504</v>
      </c>
      <c r="G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INFO]]))),G557)</f>
        <v>6</v>
      </c>
    </row>
    <row r="559" spans="1:7" hidden="1" x14ac:dyDescent="0.25">
      <c r="A559" s="12" t="s">
        <v>388</v>
      </c>
      <c r="B559" s="19">
        <v>335640545154</v>
      </c>
      <c r="C559" s="12" t="s">
        <v>16579</v>
      </c>
      <c r="D559" s="12" t="s">
        <v>7938</v>
      </c>
      <c r="E559" s="6" t="s">
        <v>8906</v>
      </c>
      <c r="F559" s="5">
        <f>decoded__2[[#This Row],[FRT_DEC]]-B558</f>
        <v>5</v>
      </c>
      <c r="G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INFO]]))),G558)</f>
        <v>6</v>
      </c>
    </row>
    <row r="560" spans="1:7" hidden="1" x14ac:dyDescent="0.25">
      <c r="A560" s="12" t="s">
        <v>389</v>
      </c>
      <c r="B560" s="19">
        <v>335640591688</v>
      </c>
      <c r="C560" s="12" t="s">
        <v>16580</v>
      </c>
      <c r="D560" s="12" t="s">
        <v>7842</v>
      </c>
      <c r="E560" s="6" t="s">
        <v>7945</v>
      </c>
      <c r="F560" s="5">
        <f>decoded__2[[#This Row],[FRT_DEC]]-B559</f>
        <v>46534</v>
      </c>
      <c r="G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INFO]]))),G559)</f>
        <v>6</v>
      </c>
    </row>
    <row r="561" spans="1:7" hidden="1" x14ac:dyDescent="0.25">
      <c r="A561" s="12" t="s">
        <v>390</v>
      </c>
      <c r="B561" s="19">
        <v>335640591694</v>
      </c>
      <c r="C561" s="12" t="s">
        <v>16581</v>
      </c>
      <c r="D561" s="12" t="s">
        <v>7938</v>
      </c>
      <c r="E561" s="6" t="s">
        <v>7947</v>
      </c>
      <c r="F561" s="5">
        <f>decoded__2[[#This Row],[FRT_DEC]]-B560</f>
        <v>6</v>
      </c>
      <c r="G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INFO]]))),G560)</f>
        <v>6</v>
      </c>
    </row>
    <row r="562" spans="1:7" hidden="1" x14ac:dyDescent="0.25">
      <c r="A562" s="12" t="s">
        <v>391</v>
      </c>
      <c r="B562" s="19">
        <v>335640667262</v>
      </c>
      <c r="C562" s="12" t="s">
        <v>16582</v>
      </c>
      <c r="D562" s="12" t="s">
        <v>5</v>
      </c>
      <c r="E562" s="6" t="s">
        <v>16583</v>
      </c>
      <c r="F562" s="5">
        <f>decoded__2[[#This Row],[FRT_DEC]]-B561</f>
        <v>75568</v>
      </c>
      <c r="G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INFO]]))),G561)</f>
        <v>6</v>
      </c>
    </row>
    <row r="563" spans="1:7" hidden="1" x14ac:dyDescent="0.25">
      <c r="A563" s="12" t="s">
        <v>392</v>
      </c>
      <c r="B563" s="19">
        <v>335640667264</v>
      </c>
      <c r="C563" s="12" t="s">
        <v>16584</v>
      </c>
      <c r="D563" s="12" t="s">
        <v>5</v>
      </c>
      <c r="E563" s="6" t="s">
        <v>7877</v>
      </c>
      <c r="F563" s="5">
        <f>decoded__2[[#This Row],[FRT_DEC]]-B562</f>
        <v>2</v>
      </c>
      <c r="G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INFO]]))),G562)</f>
        <v>6</v>
      </c>
    </row>
    <row r="564" spans="1:7" hidden="1" x14ac:dyDescent="0.25">
      <c r="A564" s="12" t="s">
        <v>393</v>
      </c>
      <c r="B564" s="19">
        <v>335640667266</v>
      </c>
      <c r="C564" s="12" t="s">
        <v>16585</v>
      </c>
      <c r="D564" s="12" t="s">
        <v>3686</v>
      </c>
      <c r="E564" s="6" t="s">
        <v>16586</v>
      </c>
      <c r="F564" s="5">
        <f>decoded__2[[#This Row],[FRT_DEC]]-B563</f>
        <v>2</v>
      </c>
      <c r="G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INFO]]))),G563)</f>
        <v>6</v>
      </c>
    </row>
    <row r="565" spans="1:7" hidden="1" x14ac:dyDescent="0.25">
      <c r="A565" s="12" t="s">
        <v>394</v>
      </c>
      <c r="B565" s="19">
        <v>335640667269</v>
      </c>
      <c r="C565" s="12" t="s">
        <v>16587</v>
      </c>
      <c r="D565" s="12" t="s">
        <v>3686</v>
      </c>
      <c r="E565" s="6" t="s">
        <v>7878</v>
      </c>
      <c r="F565" s="5">
        <f>decoded__2[[#This Row],[FRT_DEC]]-B564</f>
        <v>3</v>
      </c>
      <c r="G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INFO]]))),G564)</f>
        <v>6</v>
      </c>
    </row>
    <row r="566" spans="1:7" hidden="1" x14ac:dyDescent="0.25">
      <c r="A566" s="12" t="s">
        <v>395</v>
      </c>
      <c r="B566" s="19">
        <v>335640667279</v>
      </c>
      <c r="C566" s="12" t="s">
        <v>16588</v>
      </c>
      <c r="D566" s="12" t="s">
        <v>7842</v>
      </c>
      <c r="E566" s="6" t="s">
        <v>8006</v>
      </c>
      <c r="F566" s="5">
        <f>decoded__2[[#This Row],[FRT_DEC]]-B565</f>
        <v>10</v>
      </c>
      <c r="G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INFO]]))),G565)</f>
        <v>6</v>
      </c>
    </row>
    <row r="567" spans="1:7" ht="30" hidden="1" x14ac:dyDescent="0.25">
      <c r="A567" s="12" t="s">
        <v>396</v>
      </c>
      <c r="B567" s="19">
        <v>335640667290</v>
      </c>
      <c r="C567" s="12" t="s">
        <v>16589</v>
      </c>
      <c r="D567" s="12" t="s">
        <v>241</v>
      </c>
      <c r="E567" s="6" t="s">
        <v>3669</v>
      </c>
      <c r="F567" s="5">
        <f>decoded__2[[#This Row],[FRT_DEC]]-B566</f>
        <v>11</v>
      </c>
      <c r="G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INFO]]))),G566)</f>
        <v>6</v>
      </c>
    </row>
    <row r="568" spans="1:7" hidden="1" x14ac:dyDescent="0.25">
      <c r="A568" s="12" t="s">
        <v>397</v>
      </c>
      <c r="B568" s="19">
        <v>335640667293</v>
      </c>
      <c r="C568" s="12" t="s">
        <v>16590</v>
      </c>
      <c r="D568" s="12" t="s">
        <v>243</v>
      </c>
      <c r="E568" s="6" t="s">
        <v>3939</v>
      </c>
      <c r="F568" s="5">
        <f>decoded__2[[#This Row],[FRT_DEC]]-B567</f>
        <v>3</v>
      </c>
      <c r="G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INFO]]))),G567)</f>
        <v>6</v>
      </c>
    </row>
    <row r="569" spans="1:7" hidden="1" x14ac:dyDescent="0.25">
      <c r="A569" s="12" t="s">
        <v>398</v>
      </c>
      <c r="B569" s="19">
        <v>335640667298</v>
      </c>
      <c r="C569" s="12" t="s">
        <v>16591</v>
      </c>
      <c r="D569" s="12" t="s">
        <v>1099</v>
      </c>
      <c r="E569" s="6" t="s">
        <v>2093</v>
      </c>
      <c r="F569" s="5">
        <f>decoded__2[[#This Row],[FRT_DEC]]-B568</f>
        <v>5</v>
      </c>
      <c r="G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INFO]]))),G568)</f>
        <v>6</v>
      </c>
    </row>
    <row r="570" spans="1:7" hidden="1" x14ac:dyDescent="0.25">
      <c r="A570" s="12" t="s">
        <v>618</v>
      </c>
      <c r="B570" s="19">
        <v>335640667303</v>
      </c>
      <c r="C570" s="12" t="s">
        <v>16592</v>
      </c>
      <c r="D570" s="12" t="s">
        <v>72</v>
      </c>
      <c r="E570" s="6" t="s">
        <v>2094</v>
      </c>
      <c r="F570" s="5">
        <f>decoded__2[[#This Row],[FRT_DEC]]-B569</f>
        <v>5</v>
      </c>
      <c r="G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INFO]]))),G569)</f>
        <v>6</v>
      </c>
    </row>
    <row r="571" spans="1:7" hidden="1" x14ac:dyDescent="0.25">
      <c r="A571" s="12" t="s">
        <v>619</v>
      </c>
      <c r="B571" s="19">
        <v>335640667307</v>
      </c>
      <c r="C571" s="12" t="s">
        <v>16593</v>
      </c>
      <c r="D571" s="12" t="s">
        <v>72</v>
      </c>
      <c r="E571" s="6" t="s">
        <v>2095</v>
      </c>
      <c r="F571" s="5">
        <f>decoded__2[[#This Row],[FRT_DEC]]-B570</f>
        <v>4</v>
      </c>
      <c r="G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INFO]]))),G570)</f>
        <v>6</v>
      </c>
    </row>
    <row r="572" spans="1:7" hidden="1" x14ac:dyDescent="0.25">
      <c r="A572" s="12" t="s">
        <v>399</v>
      </c>
      <c r="B572" s="19">
        <v>335640667318</v>
      </c>
      <c r="C572" s="12" t="s">
        <v>16594</v>
      </c>
      <c r="D572" s="12" t="s">
        <v>246</v>
      </c>
      <c r="E572" s="6" t="s">
        <v>16595</v>
      </c>
      <c r="F572" s="5">
        <f>decoded__2[[#This Row],[FRT_DEC]]-B571</f>
        <v>11</v>
      </c>
      <c r="G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INFO]]))),G571)</f>
        <v>6</v>
      </c>
    </row>
    <row r="573" spans="1:7" hidden="1" x14ac:dyDescent="0.25">
      <c r="A573" s="12" t="s">
        <v>400</v>
      </c>
      <c r="B573" s="19">
        <v>335640667323</v>
      </c>
      <c r="C573" s="12" t="s">
        <v>16596</v>
      </c>
      <c r="D573" s="12" t="s">
        <v>7938</v>
      </c>
      <c r="E573" s="6" t="s">
        <v>8012</v>
      </c>
      <c r="F573" s="5">
        <f>decoded__2[[#This Row],[FRT_DEC]]-B572</f>
        <v>5</v>
      </c>
      <c r="G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INFO]]))),G572)</f>
        <v>6</v>
      </c>
    </row>
    <row r="574" spans="1:7" hidden="1" x14ac:dyDescent="0.25">
      <c r="A574" s="12" t="s">
        <v>620</v>
      </c>
      <c r="B574" s="19">
        <v>335640667721</v>
      </c>
      <c r="C574" s="12" t="s">
        <v>16597</v>
      </c>
      <c r="D574" s="12" t="s">
        <v>7842</v>
      </c>
      <c r="E574" s="6" t="s">
        <v>8130</v>
      </c>
      <c r="F574" s="5">
        <f>decoded__2[[#This Row],[FRT_DEC]]-B573</f>
        <v>398</v>
      </c>
      <c r="G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INFO]]))),G573)</f>
        <v>6</v>
      </c>
    </row>
    <row r="575" spans="1:7" hidden="1" x14ac:dyDescent="0.25">
      <c r="A575" s="12" t="s">
        <v>621</v>
      </c>
      <c r="B575" s="19">
        <v>335640667728</v>
      </c>
      <c r="C575" s="12" t="s">
        <v>16598</v>
      </c>
      <c r="D575" s="12" t="s">
        <v>1099</v>
      </c>
      <c r="E575" s="6" t="s">
        <v>2096</v>
      </c>
      <c r="F575" s="5">
        <f>decoded__2[[#This Row],[FRT_DEC]]-B574</f>
        <v>7</v>
      </c>
      <c r="G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INFO]]))),G574)</f>
        <v>6</v>
      </c>
    </row>
    <row r="576" spans="1:7" hidden="1" x14ac:dyDescent="0.25">
      <c r="A576" s="12" t="s">
        <v>622</v>
      </c>
      <c r="B576" s="19">
        <v>335640667733</v>
      </c>
      <c r="C576" s="12" t="s">
        <v>16599</v>
      </c>
      <c r="D576" s="12" t="s">
        <v>72</v>
      </c>
      <c r="E576" s="6" t="s">
        <v>2097</v>
      </c>
      <c r="F576" s="5">
        <f>decoded__2[[#This Row],[FRT_DEC]]-B575</f>
        <v>5</v>
      </c>
      <c r="G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INFO]]))),G575)</f>
        <v>6</v>
      </c>
    </row>
    <row r="577" spans="1:7" hidden="1" x14ac:dyDescent="0.25">
      <c r="A577" s="12" t="s">
        <v>623</v>
      </c>
      <c r="B577" s="19">
        <v>335640667745</v>
      </c>
      <c r="C577" s="12" t="s">
        <v>16600</v>
      </c>
      <c r="D577" s="12" t="s">
        <v>3672</v>
      </c>
      <c r="E577" s="6" t="s">
        <v>3916</v>
      </c>
      <c r="F577" s="5">
        <f>decoded__2[[#This Row],[FRT_DEC]]-B576</f>
        <v>12</v>
      </c>
      <c r="G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INFO]]))),G576)</f>
        <v>6</v>
      </c>
    </row>
    <row r="578" spans="1:7" hidden="1" x14ac:dyDescent="0.25">
      <c r="A578" s="12" t="s">
        <v>624</v>
      </c>
      <c r="B578" s="19">
        <v>335640667895</v>
      </c>
      <c r="C578" s="12" t="s">
        <v>16601</v>
      </c>
      <c r="D578" s="12" t="s">
        <v>262</v>
      </c>
      <c r="E578" s="6" t="s">
        <v>3917</v>
      </c>
      <c r="F578" s="5">
        <f>decoded__2[[#This Row],[FRT_DEC]]-B577</f>
        <v>150</v>
      </c>
      <c r="G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INFO]]))),G577)</f>
        <v>6</v>
      </c>
    </row>
    <row r="579" spans="1:7" hidden="1" x14ac:dyDescent="0.25">
      <c r="A579" s="12" t="s">
        <v>625</v>
      </c>
      <c r="B579" s="19">
        <v>335640667900</v>
      </c>
      <c r="C579" s="12" t="s">
        <v>16602</v>
      </c>
      <c r="D579" s="12" t="s">
        <v>7938</v>
      </c>
      <c r="E579" s="6" t="s">
        <v>8136</v>
      </c>
      <c r="F579" s="5">
        <f>decoded__2[[#This Row],[FRT_DEC]]-B578</f>
        <v>5</v>
      </c>
      <c r="G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INFO]]))),G578)</f>
        <v>6</v>
      </c>
    </row>
    <row r="580" spans="1:7" x14ac:dyDescent="0.25">
      <c r="A580" s="12" t="s">
        <v>401</v>
      </c>
      <c r="B580" s="19">
        <v>335640669140</v>
      </c>
      <c r="C580" s="12" t="s">
        <v>16603</v>
      </c>
      <c r="D580" s="12" t="s">
        <v>7842</v>
      </c>
      <c r="E580" s="6" t="s">
        <v>7845</v>
      </c>
      <c r="F580" s="5">
        <f>decoded__2[[#This Row],[FRT_DEC]]-B579</f>
        <v>1240</v>
      </c>
      <c r="G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INFO]]))),G579)</f>
        <v>6</v>
      </c>
    </row>
    <row r="581" spans="1:7" hidden="1" x14ac:dyDescent="0.25">
      <c r="A581" s="12" t="s">
        <v>402</v>
      </c>
      <c r="B581" s="19">
        <v>335640669147</v>
      </c>
      <c r="C581" s="12" t="s">
        <v>16604</v>
      </c>
      <c r="D581" s="12" t="s">
        <v>7938</v>
      </c>
      <c r="E581" s="6" t="s">
        <v>8149</v>
      </c>
      <c r="F581" s="5">
        <f>decoded__2[[#This Row],[FRT_DEC]]-B580</f>
        <v>7</v>
      </c>
      <c r="G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INFO]]))),G580)</f>
        <v>6</v>
      </c>
    </row>
    <row r="582" spans="1:7" hidden="1" x14ac:dyDescent="0.25">
      <c r="A582" s="12" t="s">
        <v>403</v>
      </c>
      <c r="B582" s="19">
        <v>335640669221</v>
      </c>
      <c r="C582" s="12" t="s">
        <v>16605</v>
      </c>
      <c r="D582" s="12" t="s">
        <v>84</v>
      </c>
      <c r="E582" s="6" t="s">
        <v>3908</v>
      </c>
      <c r="F582" s="5">
        <f>decoded__2[[#This Row],[FRT_DEC]]-B581</f>
        <v>74</v>
      </c>
      <c r="G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INFO]]))),G581)</f>
        <v>6</v>
      </c>
    </row>
    <row r="583" spans="1:7" hidden="1" x14ac:dyDescent="0.25">
      <c r="A583" s="12" t="s">
        <v>626</v>
      </c>
      <c r="B583" s="19">
        <v>335640669224</v>
      </c>
      <c r="C583" s="12" t="s">
        <v>16606</v>
      </c>
      <c r="D583" s="12" t="s">
        <v>3684</v>
      </c>
      <c r="E583" s="6" t="s">
        <v>16607</v>
      </c>
      <c r="F583" s="5">
        <f>decoded__2[[#This Row],[FRT_DEC]]-B582</f>
        <v>3</v>
      </c>
      <c r="G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INFO]]))),G582)</f>
        <v>6</v>
      </c>
    </row>
    <row r="584" spans="1:7" hidden="1" x14ac:dyDescent="0.25">
      <c r="A584" s="12" t="s">
        <v>667</v>
      </c>
      <c r="B584" s="19">
        <v>335640669226</v>
      </c>
      <c r="C584" s="12" t="s">
        <v>16608</v>
      </c>
      <c r="D584" s="12" t="s">
        <v>3684</v>
      </c>
      <c r="E584" s="6" t="s">
        <v>7879</v>
      </c>
      <c r="F584" s="5">
        <f>decoded__2[[#This Row],[FRT_DEC]]-B583</f>
        <v>2</v>
      </c>
      <c r="G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INFO]]))),G583)</f>
        <v>6</v>
      </c>
    </row>
    <row r="585" spans="1:7" hidden="1" x14ac:dyDescent="0.25">
      <c r="A585" s="12" t="s">
        <v>404</v>
      </c>
      <c r="B585" s="19">
        <v>335640669234</v>
      </c>
      <c r="C585" s="12" t="s">
        <v>16609</v>
      </c>
      <c r="D585" s="12" t="s">
        <v>7842</v>
      </c>
      <c r="E585" s="6" t="s">
        <v>7843</v>
      </c>
      <c r="F585" s="5">
        <f>decoded__2[[#This Row],[FRT_DEC]]-B584</f>
        <v>8</v>
      </c>
      <c r="G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INFO]]))),G584)</f>
        <v>6</v>
      </c>
    </row>
    <row r="586" spans="1:7" hidden="1" x14ac:dyDescent="0.25">
      <c r="A586" s="12" t="s">
        <v>405</v>
      </c>
      <c r="B586" s="19">
        <v>335640669245</v>
      </c>
      <c r="C586" s="12" t="s">
        <v>16610</v>
      </c>
      <c r="D586" s="12" t="s">
        <v>1099</v>
      </c>
      <c r="E586" s="6" t="s">
        <v>2098</v>
      </c>
      <c r="F586" s="5">
        <f>decoded__2[[#This Row],[FRT_DEC]]-B585</f>
        <v>11</v>
      </c>
      <c r="G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INFO]]))),G585)</f>
        <v>6</v>
      </c>
    </row>
    <row r="587" spans="1:7" hidden="1" x14ac:dyDescent="0.25">
      <c r="A587" s="12" t="s">
        <v>627</v>
      </c>
      <c r="B587" s="19">
        <v>335640669251</v>
      </c>
      <c r="C587" s="12" t="s">
        <v>16611</v>
      </c>
      <c r="D587" s="12" t="s">
        <v>72</v>
      </c>
      <c r="E587" s="6" t="s">
        <v>2099</v>
      </c>
      <c r="F587" s="5">
        <f>decoded__2[[#This Row],[FRT_DEC]]-B586</f>
        <v>6</v>
      </c>
      <c r="G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INFO]]))),G586)</f>
        <v>6</v>
      </c>
    </row>
    <row r="588" spans="1:7" hidden="1" x14ac:dyDescent="0.25">
      <c r="A588" s="12" t="s">
        <v>406</v>
      </c>
      <c r="B588" s="19">
        <v>335640669264</v>
      </c>
      <c r="C588" s="12" t="s">
        <v>16612</v>
      </c>
      <c r="D588" s="12" t="s">
        <v>7938</v>
      </c>
      <c r="E588" s="6" t="s">
        <v>8848</v>
      </c>
      <c r="F588" s="5">
        <f>decoded__2[[#This Row],[FRT_DEC]]-B587</f>
        <v>13</v>
      </c>
      <c r="G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INFO]]))),G587)</f>
        <v>6</v>
      </c>
    </row>
    <row r="589" spans="1:7" hidden="1" x14ac:dyDescent="0.25">
      <c r="A589" s="12" t="s">
        <v>407</v>
      </c>
      <c r="B589" s="19">
        <v>335640669301</v>
      </c>
      <c r="C589" s="12" t="s">
        <v>16613</v>
      </c>
      <c r="D589" s="12" t="s">
        <v>85</v>
      </c>
      <c r="E589" s="6" t="s">
        <v>263</v>
      </c>
      <c r="F589" s="5">
        <f>decoded__2[[#This Row],[FRT_DEC]]-B588</f>
        <v>37</v>
      </c>
      <c r="G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INFO]]))),G588)</f>
        <v>6</v>
      </c>
    </row>
    <row r="590" spans="1:7" hidden="1" x14ac:dyDescent="0.25">
      <c r="A590" s="12" t="s">
        <v>408</v>
      </c>
      <c r="B590" s="19">
        <v>335640669308</v>
      </c>
      <c r="C590" s="12" t="s">
        <v>16614</v>
      </c>
      <c r="D590" s="12" t="s">
        <v>7842</v>
      </c>
      <c r="E590" s="6" t="s">
        <v>8851</v>
      </c>
      <c r="F590" s="5">
        <f>decoded__2[[#This Row],[FRT_DEC]]-B589</f>
        <v>7</v>
      </c>
      <c r="G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INFO]]))),G589)</f>
        <v>6</v>
      </c>
    </row>
    <row r="591" spans="1:7" hidden="1" x14ac:dyDescent="0.25">
      <c r="A591" s="12" t="s">
        <v>409</v>
      </c>
      <c r="B591" s="19">
        <v>335640669317</v>
      </c>
      <c r="C591" s="12" t="s">
        <v>16615</v>
      </c>
      <c r="D591" s="12" t="s">
        <v>1099</v>
      </c>
      <c r="E591" s="6" t="s">
        <v>2100</v>
      </c>
      <c r="F591" s="5">
        <f>decoded__2[[#This Row],[FRT_DEC]]-B590</f>
        <v>9</v>
      </c>
      <c r="G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INFO]]))),G590)</f>
        <v>6</v>
      </c>
    </row>
    <row r="592" spans="1:7" hidden="1" x14ac:dyDescent="0.25">
      <c r="A592" s="12" t="s">
        <v>410</v>
      </c>
      <c r="B592" s="19">
        <v>335640669322</v>
      </c>
      <c r="C592" s="12" t="s">
        <v>16616</v>
      </c>
      <c r="D592" s="12" t="s">
        <v>72</v>
      </c>
      <c r="E592" s="6" t="s">
        <v>2101</v>
      </c>
      <c r="F592" s="5">
        <f>decoded__2[[#This Row],[FRT_DEC]]-B591</f>
        <v>5</v>
      </c>
      <c r="G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INFO]]))),G591)</f>
        <v>6</v>
      </c>
    </row>
    <row r="593" spans="1:7" hidden="1" x14ac:dyDescent="0.25">
      <c r="A593" s="12" t="s">
        <v>411</v>
      </c>
      <c r="B593" s="19">
        <v>335640669334</v>
      </c>
      <c r="C593" s="12" t="s">
        <v>16617</v>
      </c>
      <c r="D593" s="12" t="s">
        <v>7938</v>
      </c>
      <c r="E593" s="6" t="s">
        <v>8855</v>
      </c>
      <c r="F593" s="5">
        <f>decoded__2[[#This Row],[FRT_DEC]]-B592</f>
        <v>12</v>
      </c>
      <c r="G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INFO]]))),G592)</f>
        <v>6</v>
      </c>
    </row>
    <row r="594" spans="1:7" hidden="1" x14ac:dyDescent="0.25">
      <c r="A594" s="12" t="s">
        <v>801</v>
      </c>
      <c r="B594" s="19">
        <v>335640669956</v>
      </c>
      <c r="C594" s="12" t="s">
        <v>16618</v>
      </c>
      <c r="D594" s="12" t="s">
        <v>87</v>
      </c>
      <c r="E594" s="6" t="s">
        <v>3695</v>
      </c>
      <c r="F594" s="5">
        <f>decoded__2[[#This Row],[FRT_DEC]]-B593</f>
        <v>622</v>
      </c>
      <c r="G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INFO]]))),G593)</f>
        <v>6</v>
      </c>
    </row>
    <row r="595" spans="1:7" hidden="1" x14ac:dyDescent="0.25">
      <c r="A595" s="12" t="s">
        <v>802</v>
      </c>
      <c r="B595" s="19">
        <v>335640669965</v>
      </c>
      <c r="C595" s="12" t="s">
        <v>16619</v>
      </c>
      <c r="D595" s="12" t="s">
        <v>7842</v>
      </c>
      <c r="E595" s="6" t="s">
        <v>8858</v>
      </c>
      <c r="F595" s="5">
        <f>decoded__2[[#This Row],[FRT_DEC]]-B594</f>
        <v>9</v>
      </c>
      <c r="G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INFO]]))),G594)</f>
        <v>6</v>
      </c>
    </row>
    <row r="596" spans="1:7" hidden="1" x14ac:dyDescent="0.25">
      <c r="A596" s="12" t="s">
        <v>803</v>
      </c>
      <c r="B596" s="19">
        <v>335640669974</v>
      </c>
      <c r="C596" s="12" t="s">
        <v>16620</v>
      </c>
      <c r="D596" s="12" t="s">
        <v>1099</v>
      </c>
      <c r="E596" s="6" t="s">
        <v>2102</v>
      </c>
      <c r="F596" s="5">
        <f>decoded__2[[#This Row],[FRT_DEC]]-B595</f>
        <v>9</v>
      </c>
      <c r="G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INFO]]))),G595)</f>
        <v>6</v>
      </c>
    </row>
    <row r="597" spans="1:7" hidden="1" x14ac:dyDescent="0.25">
      <c r="A597" s="12" t="s">
        <v>804</v>
      </c>
      <c r="B597" s="19">
        <v>335640669979</v>
      </c>
      <c r="C597" s="12" t="s">
        <v>16621</v>
      </c>
      <c r="D597" s="12" t="s">
        <v>72</v>
      </c>
      <c r="E597" s="6" t="s">
        <v>2103</v>
      </c>
      <c r="F597" s="5">
        <f>decoded__2[[#This Row],[FRT_DEC]]-B596</f>
        <v>5</v>
      </c>
      <c r="G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INFO]]))),G596)</f>
        <v>6</v>
      </c>
    </row>
    <row r="598" spans="1:7" hidden="1" x14ac:dyDescent="0.25">
      <c r="A598" s="12" t="s">
        <v>805</v>
      </c>
      <c r="B598" s="19">
        <v>335640669983</v>
      </c>
      <c r="C598" s="12" t="s">
        <v>16622</v>
      </c>
      <c r="D598" s="12" t="s">
        <v>264</v>
      </c>
      <c r="E598" s="6" t="s">
        <v>16623</v>
      </c>
      <c r="F598" s="5">
        <f>decoded__2[[#This Row],[FRT_DEC]]-B597</f>
        <v>4</v>
      </c>
      <c r="G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INFO]]))),G597)</f>
        <v>6</v>
      </c>
    </row>
    <row r="599" spans="1:7" hidden="1" x14ac:dyDescent="0.25">
      <c r="A599" s="12" t="s">
        <v>806</v>
      </c>
      <c r="B599" s="19">
        <v>335640669995</v>
      </c>
      <c r="C599" s="12" t="s">
        <v>16624</v>
      </c>
      <c r="D599" s="12" t="s">
        <v>40</v>
      </c>
      <c r="E599" s="6" t="s">
        <v>328</v>
      </c>
      <c r="F599" s="5">
        <f>decoded__2[[#This Row],[FRT_DEC]]-B598</f>
        <v>12</v>
      </c>
      <c r="G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INFO]]))),G598)</f>
        <v>6</v>
      </c>
    </row>
    <row r="600" spans="1:7" hidden="1" x14ac:dyDescent="0.25">
      <c r="A600" s="12" t="s">
        <v>834</v>
      </c>
      <c r="B600" s="19">
        <v>335640669997</v>
      </c>
      <c r="C600" s="12" t="s">
        <v>16625</v>
      </c>
      <c r="D600" s="12" t="s">
        <v>330</v>
      </c>
      <c r="E600" s="6" t="s">
        <v>16626</v>
      </c>
      <c r="F600" s="5">
        <f>decoded__2[[#This Row],[FRT_DEC]]-B599</f>
        <v>2</v>
      </c>
      <c r="G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INFO]]))),G599)</f>
        <v>6</v>
      </c>
    </row>
    <row r="601" spans="1:7" hidden="1" x14ac:dyDescent="0.25">
      <c r="A601" s="12" t="s">
        <v>826</v>
      </c>
      <c r="B601" s="19">
        <v>335640670011</v>
      </c>
      <c r="C601" s="12" t="s">
        <v>16627</v>
      </c>
      <c r="D601" s="12" t="s">
        <v>40</v>
      </c>
      <c r="E601" s="6" t="s">
        <v>2042</v>
      </c>
      <c r="F601" s="5">
        <f>decoded__2[[#This Row],[FRT_DEC]]-B600</f>
        <v>14</v>
      </c>
      <c r="G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INFO]]))),G600)</f>
        <v>6</v>
      </c>
    </row>
    <row r="602" spans="1:7" hidden="1" x14ac:dyDescent="0.25">
      <c r="A602" s="12" t="s">
        <v>807</v>
      </c>
      <c r="B602" s="19">
        <v>335640670013</v>
      </c>
      <c r="C602" s="12" t="s">
        <v>16628</v>
      </c>
      <c r="D602" s="12" t="s">
        <v>2043</v>
      </c>
      <c r="E602" s="6" t="s">
        <v>16556</v>
      </c>
      <c r="F602" s="5">
        <f>decoded__2[[#This Row],[FRT_DEC]]-B601</f>
        <v>2</v>
      </c>
      <c r="G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INFO]]))),G601)</f>
        <v>6</v>
      </c>
    </row>
    <row r="603" spans="1:7" hidden="1" x14ac:dyDescent="0.25">
      <c r="A603" s="12" t="s">
        <v>808</v>
      </c>
      <c r="B603" s="19">
        <v>335640670047</v>
      </c>
      <c r="C603" s="12" t="s">
        <v>16629</v>
      </c>
      <c r="D603" s="12" t="s">
        <v>7938</v>
      </c>
      <c r="E603" s="6" t="s">
        <v>8868</v>
      </c>
      <c r="F603" s="5">
        <f>decoded__2[[#This Row],[FRT_DEC]]-B602</f>
        <v>34</v>
      </c>
      <c r="G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INFO]]))),G602)</f>
        <v>6</v>
      </c>
    </row>
    <row r="604" spans="1:7" hidden="1" x14ac:dyDescent="0.25">
      <c r="A604" s="12" t="s">
        <v>827</v>
      </c>
      <c r="B604" s="19">
        <v>335640670660</v>
      </c>
      <c r="C604" s="12" t="s">
        <v>16630</v>
      </c>
      <c r="D604" s="12" t="s">
        <v>7842</v>
      </c>
      <c r="E604" s="6" t="s">
        <v>7989</v>
      </c>
      <c r="F604" s="5">
        <f>decoded__2[[#This Row],[FRT_DEC]]-B603</f>
        <v>613</v>
      </c>
      <c r="G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INFO]]))),G603)</f>
        <v>6</v>
      </c>
    </row>
    <row r="605" spans="1:7" hidden="1" x14ac:dyDescent="0.25">
      <c r="A605" s="12" t="s">
        <v>828</v>
      </c>
      <c r="B605" s="19">
        <v>335640670666</v>
      </c>
      <c r="C605" s="12" t="s">
        <v>16631</v>
      </c>
      <c r="D605" s="12" t="s">
        <v>2044</v>
      </c>
      <c r="E605" s="6" t="s">
        <v>2046</v>
      </c>
      <c r="F605" s="5">
        <f>decoded__2[[#This Row],[FRT_DEC]]-B604</f>
        <v>6</v>
      </c>
      <c r="G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INFO]]))),G604)</f>
        <v>6</v>
      </c>
    </row>
    <row r="606" spans="1:7" hidden="1" x14ac:dyDescent="0.25">
      <c r="A606" s="12" t="s">
        <v>829</v>
      </c>
      <c r="B606" s="19">
        <v>335640670670</v>
      </c>
      <c r="C606" s="12" t="s">
        <v>16632</v>
      </c>
      <c r="D606" s="12" t="s">
        <v>7938</v>
      </c>
      <c r="E606" s="6" t="s">
        <v>7991</v>
      </c>
      <c r="F606" s="5">
        <f>decoded__2[[#This Row],[FRT_DEC]]-B605</f>
        <v>4</v>
      </c>
      <c r="G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INFO]]))),G605)</f>
        <v>6</v>
      </c>
    </row>
    <row r="607" spans="1:7" hidden="1" x14ac:dyDescent="0.25">
      <c r="A607" s="12" t="s">
        <v>830</v>
      </c>
      <c r="B607" s="19">
        <v>335640670819</v>
      </c>
      <c r="C607" s="12" t="s">
        <v>16633</v>
      </c>
      <c r="D607" s="12" t="s">
        <v>43</v>
      </c>
      <c r="E607" s="6" t="s">
        <v>3703</v>
      </c>
      <c r="F607" s="5">
        <f>decoded__2[[#This Row],[FRT_DEC]]-B606</f>
        <v>149</v>
      </c>
      <c r="G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INFO]]))),G606)</f>
        <v>6</v>
      </c>
    </row>
    <row r="608" spans="1:7" hidden="1" x14ac:dyDescent="0.25">
      <c r="A608" s="12" t="s">
        <v>809</v>
      </c>
      <c r="B608" s="19">
        <v>335640670823</v>
      </c>
      <c r="C608" s="12" t="s">
        <v>16634</v>
      </c>
      <c r="D608" s="12" t="s">
        <v>3685</v>
      </c>
      <c r="E608" s="6" t="s">
        <v>16635</v>
      </c>
      <c r="F608" s="5">
        <f>decoded__2[[#This Row],[FRT_DEC]]-B607</f>
        <v>4</v>
      </c>
      <c r="G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INFO]]))),G607)</f>
        <v>6</v>
      </c>
    </row>
    <row r="609" spans="1:7" hidden="1" x14ac:dyDescent="0.25">
      <c r="A609" s="12" t="s">
        <v>412</v>
      </c>
      <c r="B609" s="19">
        <v>335640670825</v>
      </c>
      <c r="C609" s="12" t="s">
        <v>16636</v>
      </c>
      <c r="D609" s="12" t="s">
        <v>3685</v>
      </c>
      <c r="E609" s="6" t="s">
        <v>7880</v>
      </c>
      <c r="F609" s="5">
        <f>decoded__2[[#This Row],[FRT_DEC]]-B608</f>
        <v>2</v>
      </c>
      <c r="G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INFO]]))),G608)</f>
        <v>6</v>
      </c>
    </row>
    <row r="610" spans="1:7" hidden="1" x14ac:dyDescent="0.25">
      <c r="A610" s="12" t="s">
        <v>413</v>
      </c>
      <c r="B610" s="19">
        <v>335640670840</v>
      </c>
      <c r="C610" s="12" t="s">
        <v>16637</v>
      </c>
      <c r="D610" s="12" t="s">
        <v>7842</v>
      </c>
      <c r="E610" s="6" t="s">
        <v>8889</v>
      </c>
      <c r="F610" s="5">
        <f>decoded__2[[#This Row],[FRT_DEC]]-B609</f>
        <v>15</v>
      </c>
      <c r="G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INFO]]))),G609)</f>
        <v>6</v>
      </c>
    </row>
    <row r="611" spans="1:7" ht="30" hidden="1" x14ac:dyDescent="0.25">
      <c r="A611" s="12" t="s">
        <v>414</v>
      </c>
      <c r="B611" s="19">
        <v>335640670851</v>
      </c>
      <c r="C611" s="12" t="s">
        <v>16638</v>
      </c>
      <c r="D611" s="12" t="s">
        <v>241</v>
      </c>
      <c r="E611" s="6" t="s">
        <v>3670</v>
      </c>
      <c r="F611" s="5">
        <f>decoded__2[[#This Row],[FRT_DEC]]-B610</f>
        <v>11</v>
      </c>
      <c r="G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INFO]]))),G610)</f>
        <v>6</v>
      </c>
    </row>
    <row r="612" spans="1:7" hidden="1" x14ac:dyDescent="0.25">
      <c r="A612" s="12" t="s">
        <v>415</v>
      </c>
      <c r="B612" s="19">
        <v>335640670855</v>
      </c>
      <c r="C612" s="12" t="s">
        <v>16639</v>
      </c>
      <c r="D612" s="12" t="s">
        <v>243</v>
      </c>
      <c r="E612" s="6" t="s">
        <v>3937</v>
      </c>
      <c r="F612" s="5">
        <f>decoded__2[[#This Row],[FRT_DEC]]-B611</f>
        <v>4</v>
      </c>
      <c r="G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INFO]]))),G611)</f>
        <v>6</v>
      </c>
    </row>
    <row r="613" spans="1:7" hidden="1" x14ac:dyDescent="0.25">
      <c r="A613" s="12" t="s">
        <v>416</v>
      </c>
      <c r="B613" s="19">
        <v>335640670885</v>
      </c>
      <c r="C613" s="12" t="s">
        <v>16640</v>
      </c>
      <c r="D613" s="12" t="s">
        <v>40</v>
      </c>
      <c r="E613" s="6" t="s">
        <v>44</v>
      </c>
      <c r="F613" s="5">
        <f>decoded__2[[#This Row],[FRT_DEC]]-B612</f>
        <v>30</v>
      </c>
      <c r="G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INFO]]))),G612)</f>
        <v>6</v>
      </c>
    </row>
    <row r="614" spans="1:7" hidden="1" x14ac:dyDescent="0.25">
      <c r="A614" s="12" t="s">
        <v>417</v>
      </c>
      <c r="B614" s="19">
        <v>335640670891</v>
      </c>
      <c r="C614" s="12" t="s">
        <v>16641</v>
      </c>
      <c r="D614" s="12" t="s">
        <v>246</v>
      </c>
      <c r="E614" s="6" t="s">
        <v>16642</v>
      </c>
      <c r="F614" s="5">
        <f>decoded__2[[#This Row],[FRT_DEC]]-B613</f>
        <v>6</v>
      </c>
      <c r="G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INFO]]))),G613)</f>
        <v>6</v>
      </c>
    </row>
    <row r="615" spans="1:7" hidden="1" x14ac:dyDescent="0.25">
      <c r="A615" s="12" t="s">
        <v>418</v>
      </c>
      <c r="B615" s="19">
        <v>335640670929</v>
      </c>
      <c r="C615" s="12" t="s">
        <v>16643</v>
      </c>
      <c r="D615" s="12" t="s">
        <v>1099</v>
      </c>
      <c r="E615" s="6" t="s">
        <v>2104</v>
      </c>
      <c r="F615" s="5">
        <f>decoded__2[[#This Row],[FRT_DEC]]-B614</f>
        <v>38</v>
      </c>
      <c r="G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INFO]]))),G614)</f>
        <v>6</v>
      </c>
    </row>
    <row r="616" spans="1:7" hidden="1" x14ac:dyDescent="0.25">
      <c r="A616" s="12" t="s">
        <v>419</v>
      </c>
      <c r="B616" s="19">
        <v>335640670934</v>
      </c>
      <c r="C616" s="12" t="s">
        <v>16644</v>
      </c>
      <c r="D616" s="12" t="s">
        <v>1099</v>
      </c>
      <c r="E616" s="6" t="s">
        <v>2105</v>
      </c>
      <c r="F616" s="5">
        <f>decoded__2[[#This Row],[FRT_DEC]]-B615</f>
        <v>5</v>
      </c>
      <c r="G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INFO]]))),G615)</f>
        <v>6</v>
      </c>
    </row>
    <row r="617" spans="1:7" hidden="1" x14ac:dyDescent="0.25">
      <c r="A617" s="12" t="s">
        <v>420</v>
      </c>
      <c r="B617" s="19">
        <v>335640670946</v>
      </c>
      <c r="C617" s="12" t="s">
        <v>16645</v>
      </c>
      <c r="D617" s="12" t="s">
        <v>1099</v>
      </c>
      <c r="E617" s="6" t="s">
        <v>2106</v>
      </c>
      <c r="F617" s="5">
        <f>decoded__2[[#This Row],[FRT_DEC]]-B616</f>
        <v>12</v>
      </c>
      <c r="G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INFO]]))),G616)</f>
        <v>6</v>
      </c>
    </row>
    <row r="618" spans="1:7" hidden="1" x14ac:dyDescent="0.25">
      <c r="A618" s="12" t="s">
        <v>421</v>
      </c>
      <c r="B618" s="19">
        <v>335640670966</v>
      </c>
      <c r="C618" s="12" t="s">
        <v>16646</v>
      </c>
      <c r="D618" s="12" t="s">
        <v>40</v>
      </c>
      <c r="E618" s="6" t="s">
        <v>724</v>
      </c>
      <c r="F618" s="5">
        <f>decoded__2[[#This Row],[FRT_DEC]]-B617</f>
        <v>20</v>
      </c>
      <c r="G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INFO]]))),G617)</f>
        <v>6</v>
      </c>
    </row>
    <row r="619" spans="1:7" hidden="1" x14ac:dyDescent="0.25">
      <c r="A619" s="12" t="s">
        <v>422</v>
      </c>
      <c r="B619" s="19">
        <v>335640670978</v>
      </c>
      <c r="C619" s="12" t="s">
        <v>16647</v>
      </c>
      <c r="D619" s="12" t="s">
        <v>40</v>
      </c>
      <c r="E619" s="6" t="s">
        <v>45</v>
      </c>
      <c r="F619" s="5">
        <f>decoded__2[[#This Row],[FRT_DEC]]-B618</f>
        <v>12</v>
      </c>
      <c r="G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INFO]]))),G618)</f>
        <v>6</v>
      </c>
    </row>
    <row r="620" spans="1:7" hidden="1" x14ac:dyDescent="0.25">
      <c r="A620" s="12" t="s">
        <v>423</v>
      </c>
      <c r="B620" s="19">
        <v>335640670982</v>
      </c>
      <c r="C620" s="12" t="s">
        <v>16648</v>
      </c>
      <c r="D620" s="12" t="s">
        <v>46</v>
      </c>
      <c r="E620" s="6" t="s">
        <v>5295</v>
      </c>
      <c r="F620" s="5">
        <f>decoded__2[[#This Row],[FRT_DEC]]-B619</f>
        <v>4</v>
      </c>
      <c r="G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INFO]]))),G619)</f>
        <v>6</v>
      </c>
    </row>
    <row r="621" spans="1:7" hidden="1" x14ac:dyDescent="0.25">
      <c r="A621" s="12" t="s">
        <v>424</v>
      </c>
      <c r="B621" s="19">
        <v>335640670988</v>
      </c>
      <c r="C621" s="12" t="s">
        <v>16649</v>
      </c>
      <c r="D621" s="12" t="s">
        <v>72</v>
      </c>
      <c r="E621" s="6" t="s">
        <v>3683</v>
      </c>
      <c r="F621" s="5">
        <f>decoded__2[[#This Row],[FRT_DEC]]-B620</f>
        <v>6</v>
      </c>
      <c r="G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INFO]]))),G620)</f>
        <v>6</v>
      </c>
    </row>
    <row r="622" spans="1:7" hidden="1" x14ac:dyDescent="0.25">
      <c r="A622" s="12" t="s">
        <v>425</v>
      </c>
      <c r="B622" s="19">
        <v>335640670994</v>
      </c>
      <c r="C622" s="12" t="s">
        <v>16650</v>
      </c>
      <c r="D622" s="12" t="s">
        <v>72</v>
      </c>
      <c r="E622" s="6" t="s">
        <v>2088</v>
      </c>
      <c r="F622" s="5">
        <f>decoded__2[[#This Row],[FRT_DEC]]-B621</f>
        <v>6</v>
      </c>
      <c r="G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INFO]]))),G621)</f>
        <v>6</v>
      </c>
    </row>
    <row r="623" spans="1:7" hidden="1" x14ac:dyDescent="0.25">
      <c r="A623" s="12" t="s">
        <v>426</v>
      </c>
      <c r="B623" s="19">
        <v>335640671010</v>
      </c>
      <c r="C623" s="12" t="s">
        <v>16651</v>
      </c>
      <c r="D623" s="12" t="s">
        <v>72</v>
      </c>
      <c r="E623" s="6" t="s">
        <v>2107</v>
      </c>
      <c r="F623" s="5">
        <f>decoded__2[[#This Row],[FRT_DEC]]-B622</f>
        <v>16</v>
      </c>
      <c r="G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INFO]]))),G622)</f>
        <v>6</v>
      </c>
    </row>
    <row r="624" spans="1:7" hidden="1" x14ac:dyDescent="0.25">
      <c r="A624" s="12" t="s">
        <v>427</v>
      </c>
      <c r="B624" s="19">
        <v>335640671769</v>
      </c>
      <c r="C624" s="12" t="s">
        <v>16652</v>
      </c>
      <c r="D624" s="12" t="s">
        <v>7938</v>
      </c>
      <c r="E624" s="6" t="s">
        <v>8906</v>
      </c>
      <c r="F624" s="5">
        <f>decoded__2[[#This Row],[FRT_DEC]]-B623</f>
        <v>759</v>
      </c>
      <c r="G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INFO]]))),G623)</f>
        <v>6</v>
      </c>
    </row>
    <row r="625" spans="1:7" hidden="1" x14ac:dyDescent="0.25">
      <c r="A625" s="12" t="s">
        <v>428</v>
      </c>
      <c r="B625" s="19">
        <v>335640672766</v>
      </c>
      <c r="C625" s="12" t="s">
        <v>16653</v>
      </c>
      <c r="D625" s="12" t="s">
        <v>7842</v>
      </c>
      <c r="E625" s="6" t="s">
        <v>7936</v>
      </c>
      <c r="F625" s="5">
        <f>decoded__2[[#This Row],[FRT_DEC]]-B624</f>
        <v>997</v>
      </c>
      <c r="G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INFO]]))),G624)</f>
        <v>6</v>
      </c>
    </row>
    <row r="626" spans="1:7" hidden="1" x14ac:dyDescent="0.25">
      <c r="A626" s="12" t="s">
        <v>429</v>
      </c>
      <c r="B626" s="19">
        <v>335640673606</v>
      </c>
      <c r="C626" s="12" t="s">
        <v>16654</v>
      </c>
      <c r="D626" s="12" t="s">
        <v>7938</v>
      </c>
      <c r="E626" s="6" t="s">
        <v>7939</v>
      </c>
      <c r="F626" s="5">
        <f>decoded__2[[#This Row],[FRT_DEC]]-B625</f>
        <v>840</v>
      </c>
      <c r="G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INFO]]))),G625)</f>
        <v>6</v>
      </c>
    </row>
    <row r="627" spans="1:7" hidden="1" x14ac:dyDescent="0.25">
      <c r="A627" s="12" t="s">
        <v>430</v>
      </c>
      <c r="B627" s="19">
        <v>335640691697</v>
      </c>
      <c r="C627" s="12" t="s">
        <v>16655</v>
      </c>
      <c r="D627" s="12" t="s">
        <v>7842</v>
      </c>
      <c r="E627" s="6" t="s">
        <v>7945</v>
      </c>
      <c r="F627" s="5">
        <f>decoded__2[[#This Row],[FRT_DEC]]-B626</f>
        <v>18091</v>
      </c>
      <c r="G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INFO]]))),G626)</f>
        <v>6</v>
      </c>
    </row>
    <row r="628" spans="1:7" hidden="1" x14ac:dyDescent="0.25">
      <c r="A628" s="12" t="s">
        <v>431</v>
      </c>
      <c r="B628" s="19">
        <v>335640691704</v>
      </c>
      <c r="C628" s="12" t="s">
        <v>16656</v>
      </c>
      <c r="D628" s="12" t="s">
        <v>7938</v>
      </c>
      <c r="E628" s="6" t="s">
        <v>7947</v>
      </c>
      <c r="F628" s="5">
        <f>decoded__2[[#This Row],[FRT_DEC]]-B627</f>
        <v>7</v>
      </c>
      <c r="G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INFO]]))),G627)</f>
        <v>6</v>
      </c>
    </row>
    <row r="629" spans="1:7" hidden="1" x14ac:dyDescent="0.25">
      <c r="A629" s="12" t="s">
        <v>432</v>
      </c>
      <c r="B629" s="19">
        <v>335640692766</v>
      </c>
      <c r="C629" s="12" t="s">
        <v>16657</v>
      </c>
      <c r="D629" s="12" t="s">
        <v>7842</v>
      </c>
      <c r="E629" s="6" t="s">
        <v>7936</v>
      </c>
      <c r="F629" s="5">
        <f>decoded__2[[#This Row],[FRT_DEC]]-B628</f>
        <v>1062</v>
      </c>
      <c r="G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INFO]]))),G628)</f>
        <v>6</v>
      </c>
    </row>
    <row r="630" spans="1:7" hidden="1" x14ac:dyDescent="0.25">
      <c r="A630" s="12" t="s">
        <v>433</v>
      </c>
      <c r="B630" s="19">
        <v>335640693522</v>
      </c>
      <c r="C630" s="12" t="s">
        <v>16658</v>
      </c>
      <c r="D630" s="12" t="s">
        <v>7938</v>
      </c>
      <c r="E630" s="6" t="s">
        <v>7939</v>
      </c>
      <c r="F630" s="5">
        <f>decoded__2[[#This Row],[FRT_DEC]]-B629</f>
        <v>756</v>
      </c>
      <c r="G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INFO]]))),G629)</f>
        <v>6</v>
      </c>
    </row>
    <row r="631" spans="1:7" hidden="1" x14ac:dyDescent="0.25">
      <c r="A631" s="12" t="s">
        <v>434</v>
      </c>
      <c r="B631" s="19">
        <v>335640712766</v>
      </c>
      <c r="C631" s="12" t="s">
        <v>16659</v>
      </c>
      <c r="D631" s="12" t="s">
        <v>7842</v>
      </c>
      <c r="E631" s="6" t="s">
        <v>7936</v>
      </c>
      <c r="F631" s="5">
        <f>decoded__2[[#This Row],[FRT_DEC]]-B630</f>
        <v>19244</v>
      </c>
      <c r="G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INFO]]))),G630)</f>
        <v>6</v>
      </c>
    </row>
    <row r="632" spans="1:7" hidden="1" x14ac:dyDescent="0.25">
      <c r="A632" s="12" t="s">
        <v>435</v>
      </c>
      <c r="B632" s="19">
        <v>335640713509</v>
      </c>
      <c r="C632" s="12" t="s">
        <v>16660</v>
      </c>
      <c r="D632" s="12" t="s">
        <v>7938</v>
      </c>
      <c r="E632" s="6" t="s">
        <v>7939</v>
      </c>
      <c r="F632" s="5">
        <f>decoded__2[[#This Row],[FRT_DEC]]-B631</f>
        <v>743</v>
      </c>
      <c r="G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INFO]]))),G631)</f>
        <v>6</v>
      </c>
    </row>
    <row r="633" spans="1:7" hidden="1" x14ac:dyDescent="0.25">
      <c r="A633" s="12" t="s">
        <v>436</v>
      </c>
      <c r="B633" s="19">
        <v>335640732766</v>
      </c>
      <c r="C633" s="12" t="s">
        <v>16661</v>
      </c>
      <c r="D633" s="12" t="s">
        <v>7842</v>
      </c>
      <c r="E633" s="6" t="s">
        <v>7936</v>
      </c>
      <c r="F633" s="5">
        <f>decoded__2[[#This Row],[FRT_DEC]]-B632</f>
        <v>19257</v>
      </c>
      <c r="G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INFO]]))),G632)</f>
        <v>6</v>
      </c>
    </row>
    <row r="634" spans="1:7" hidden="1" x14ac:dyDescent="0.25">
      <c r="A634" s="12" t="s">
        <v>437</v>
      </c>
      <c r="B634" s="19">
        <v>335640733533</v>
      </c>
      <c r="C634" s="12" t="s">
        <v>16662</v>
      </c>
      <c r="D634" s="12" t="s">
        <v>7938</v>
      </c>
      <c r="E634" s="6" t="s">
        <v>7939</v>
      </c>
      <c r="F634" s="5">
        <f>decoded__2[[#This Row],[FRT_DEC]]-B633</f>
        <v>767</v>
      </c>
      <c r="G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INFO]]))),G633)</f>
        <v>6</v>
      </c>
    </row>
    <row r="635" spans="1:7" hidden="1" x14ac:dyDescent="0.25">
      <c r="A635" s="12" t="s">
        <v>628</v>
      </c>
      <c r="B635" s="19">
        <v>335640752765</v>
      </c>
      <c r="C635" s="12" t="s">
        <v>16663</v>
      </c>
      <c r="D635" s="12" t="s">
        <v>7842</v>
      </c>
      <c r="E635" s="6" t="s">
        <v>7936</v>
      </c>
      <c r="F635" s="5">
        <f>decoded__2[[#This Row],[FRT_DEC]]-B634</f>
        <v>19232</v>
      </c>
      <c r="G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INFO]]))),G634)</f>
        <v>6</v>
      </c>
    </row>
    <row r="636" spans="1:7" hidden="1" x14ac:dyDescent="0.25">
      <c r="A636" s="12" t="s">
        <v>438</v>
      </c>
      <c r="B636" s="19">
        <v>335640753508</v>
      </c>
      <c r="C636" s="12" t="s">
        <v>16664</v>
      </c>
      <c r="D636" s="12" t="s">
        <v>7938</v>
      </c>
      <c r="E636" s="6" t="s">
        <v>7939</v>
      </c>
      <c r="F636" s="5">
        <f>decoded__2[[#This Row],[FRT_DEC]]-B635</f>
        <v>743</v>
      </c>
      <c r="G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INFO]]))),G635)</f>
        <v>6</v>
      </c>
    </row>
    <row r="637" spans="1:7" hidden="1" x14ac:dyDescent="0.25">
      <c r="A637" s="12" t="s">
        <v>439</v>
      </c>
      <c r="B637" s="19">
        <v>335640772765</v>
      </c>
      <c r="C637" s="12" t="s">
        <v>16665</v>
      </c>
      <c r="D637" s="12" t="s">
        <v>7842</v>
      </c>
      <c r="E637" s="6" t="s">
        <v>7936</v>
      </c>
      <c r="F637" s="5">
        <f>decoded__2[[#This Row],[FRT_DEC]]-B636</f>
        <v>19257</v>
      </c>
      <c r="G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INFO]]))),G636)</f>
        <v>6</v>
      </c>
    </row>
    <row r="638" spans="1:7" hidden="1" x14ac:dyDescent="0.25">
      <c r="A638" s="12" t="s">
        <v>440</v>
      </c>
      <c r="B638" s="19">
        <v>335640773521</v>
      </c>
      <c r="C638" s="12" t="s">
        <v>16666</v>
      </c>
      <c r="D638" s="12" t="s">
        <v>7938</v>
      </c>
      <c r="E638" s="6" t="s">
        <v>7939</v>
      </c>
      <c r="F638" s="5">
        <f>decoded__2[[#This Row],[FRT_DEC]]-B637</f>
        <v>756</v>
      </c>
      <c r="G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INFO]]))),G637)</f>
        <v>6</v>
      </c>
    </row>
    <row r="639" spans="1:7" hidden="1" x14ac:dyDescent="0.25">
      <c r="A639" s="12" t="s">
        <v>441</v>
      </c>
      <c r="B639" s="19">
        <v>335640781276</v>
      </c>
      <c r="C639" s="12" t="s">
        <v>16667</v>
      </c>
      <c r="D639" s="12" t="s">
        <v>7842</v>
      </c>
      <c r="E639" s="6" t="s">
        <v>7989</v>
      </c>
      <c r="F639" s="5">
        <f>decoded__2[[#This Row],[FRT_DEC]]-B638</f>
        <v>7755</v>
      </c>
      <c r="G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INFO]]))),G638)</f>
        <v>6</v>
      </c>
    </row>
    <row r="640" spans="1:7" hidden="1" x14ac:dyDescent="0.25">
      <c r="A640" s="12" t="s">
        <v>442</v>
      </c>
      <c r="B640" s="19">
        <v>335640781318</v>
      </c>
      <c r="C640" s="12" t="s">
        <v>16668</v>
      </c>
      <c r="D640" s="12" t="s">
        <v>7938</v>
      </c>
      <c r="E640" s="6" t="s">
        <v>7991</v>
      </c>
      <c r="F640" s="5">
        <f>decoded__2[[#This Row],[FRT_DEC]]-B639</f>
        <v>42</v>
      </c>
      <c r="G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INFO]]))),G639)</f>
        <v>6</v>
      </c>
    </row>
    <row r="641" spans="1:7" hidden="1" x14ac:dyDescent="0.25">
      <c r="A641" s="12" t="s">
        <v>443</v>
      </c>
      <c r="B641" s="19">
        <v>335640781321</v>
      </c>
      <c r="C641" s="12" t="s">
        <v>16669</v>
      </c>
      <c r="D641" s="12" t="s">
        <v>7842</v>
      </c>
      <c r="E641" s="6" t="s">
        <v>7993</v>
      </c>
      <c r="F641" s="5">
        <f>decoded__2[[#This Row],[FRT_DEC]]-B640</f>
        <v>3</v>
      </c>
      <c r="G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INFO]]))),G640)</f>
        <v>6</v>
      </c>
    </row>
    <row r="642" spans="1:7" hidden="1" x14ac:dyDescent="0.25">
      <c r="A642" s="12" t="s">
        <v>444</v>
      </c>
      <c r="B642" s="19">
        <v>335640781339</v>
      </c>
      <c r="C642" s="12" t="s">
        <v>16670</v>
      </c>
      <c r="D642" s="12" t="s">
        <v>1099</v>
      </c>
      <c r="E642" s="6" t="s">
        <v>2081</v>
      </c>
      <c r="F642" s="5">
        <f>decoded__2[[#This Row],[FRT_DEC]]-B641</f>
        <v>18</v>
      </c>
      <c r="G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INFO]]))),G641)</f>
        <v>6</v>
      </c>
    </row>
    <row r="643" spans="1:7" hidden="1" x14ac:dyDescent="0.25">
      <c r="A643" s="12" t="s">
        <v>445</v>
      </c>
      <c r="B643" s="19">
        <v>335640781344</v>
      </c>
      <c r="C643" s="12" t="s">
        <v>16671</v>
      </c>
      <c r="D643" s="12" t="s">
        <v>1099</v>
      </c>
      <c r="E643" s="6" t="s">
        <v>2089</v>
      </c>
      <c r="F643" s="5">
        <f>decoded__2[[#This Row],[FRT_DEC]]-B642</f>
        <v>5</v>
      </c>
      <c r="G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INFO]]))),G642)</f>
        <v>6</v>
      </c>
    </row>
    <row r="644" spans="1:7" hidden="1" x14ac:dyDescent="0.25">
      <c r="A644" s="12" t="s">
        <v>446</v>
      </c>
      <c r="B644" s="19">
        <v>335640781351</v>
      </c>
      <c r="C644" s="12" t="s">
        <v>16672</v>
      </c>
      <c r="D644" s="12" t="s">
        <v>72</v>
      </c>
      <c r="E644" s="6" t="s">
        <v>7893</v>
      </c>
      <c r="F644" s="5">
        <f>decoded__2[[#This Row],[FRT_DEC]]-B643</f>
        <v>7</v>
      </c>
      <c r="G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INFO]]))),G643)</f>
        <v>6</v>
      </c>
    </row>
    <row r="645" spans="1:7" hidden="1" x14ac:dyDescent="0.25">
      <c r="A645" s="12" t="s">
        <v>447</v>
      </c>
      <c r="B645" s="19">
        <v>335640782403</v>
      </c>
      <c r="C645" s="12" t="s">
        <v>16673</v>
      </c>
      <c r="D645" s="12" t="s">
        <v>7938</v>
      </c>
      <c r="E645" s="6" t="s">
        <v>7998</v>
      </c>
      <c r="F645" s="5">
        <f>decoded__2[[#This Row],[FRT_DEC]]-B644</f>
        <v>1052</v>
      </c>
      <c r="G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INFO]]))),G644)</f>
        <v>6</v>
      </c>
    </row>
    <row r="646" spans="1:7" hidden="1" x14ac:dyDescent="0.25">
      <c r="A646" s="12" t="s">
        <v>448</v>
      </c>
      <c r="B646" s="19">
        <v>335640786434</v>
      </c>
      <c r="C646" s="12" t="s">
        <v>16674</v>
      </c>
      <c r="D646" s="12" t="s">
        <v>5</v>
      </c>
      <c r="E646" s="6" t="s">
        <v>16675</v>
      </c>
      <c r="F646" s="5">
        <f>decoded__2[[#This Row],[FRT_DEC]]-B645</f>
        <v>4031</v>
      </c>
      <c r="G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INFO]]))),G645)</f>
        <v>6</v>
      </c>
    </row>
    <row r="647" spans="1:7" hidden="1" x14ac:dyDescent="0.25">
      <c r="A647" s="12" t="s">
        <v>449</v>
      </c>
      <c r="B647" s="19">
        <v>335640786436</v>
      </c>
      <c r="C647" s="12" t="s">
        <v>16676</v>
      </c>
      <c r="D647" s="12" t="s">
        <v>5</v>
      </c>
      <c r="E647" s="6" t="s">
        <v>7877</v>
      </c>
      <c r="F647" s="5">
        <f>decoded__2[[#This Row],[FRT_DEC]]-B646</f>
        <v>2</v>
      </c>
      <c r="G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INFO]]))),G646)</f>
        <v>6</v>
      </c>
    </row>
    <row r="648" spans="1:7" hidden="1" x14ac:dyDescent="0.25">
      <c r="A648" s="12" t="s">
        <v>450</v>
      </c>
      <c r="B648" s="19">
        <v>335640786438</v>
      </c>
      <c r="C648" s="12" t="s">
        <v>16677</v>
      </c>
      <c r="D648" s="12" t="s">
        <v>3686</v>
      </c>
      <c r="E648" s="6" t="s">
        <v>16678</v>
      </c>
      <c r="F648" s="5">
        <f>decoded__2[[#This Row],[FRT_DEC]]-B647</f>
        <v>2</v>
      </c>
      <c r="G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INFO]]))),G647)</f>
        <v>6</v>
      </c>
    </row>
    <row r="649" spans="1:7" hidden="1" x14ac:dyDescent="0.25">
      <c r="A649" s="12" t="s">
        <v>451</v>
      </c>
      <c r="B649" s="19">
        <v>335640786441</v>
      </c>
      <c r="C649" s="12" t="s">
        <v>16679</v>
      </c>
      <c r="D649" s="12" t="s">
        <v>3686</v>
      </c>
      <c r="E649" s="6" t="s">
        <v>7878</v>
      </c>
      <c r="F649" s="5">
        <f>decoded__2[[#This Row],[FRT_DEC]]-B648</f>
        <v>3</v>
      </c>
      <c r="G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INFO]]))),G648)</f>
        <v>6</v>
      </c>
    </row>
    <row r="650" spans="1:7" hidden="1" x14ac:dyDescent="0.25">
      <c r="A650" s="12" t="s">
        <v>452</v>
      </c>
      <c r="B650" s="19">
        <v>335640786451</v>
      </c>
      <c r="C650" s="12" t="s">
        <v>16680</v>
      </c>
      <c r="D650" s="12" t="s">
        <v>7842</v>
      </c>
      <c r="E650" s="6" t="s">
        <v>8006</v>
      </c>
      <c r="F650" s="5">
        <f>decoded__2[[#This Row],[FRT_DEC]]-B649</f>
        <v>10</v>
      </c>
      <c r="G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INFO]]))),G649)</f>
        <v>6</v>
      </c>
    </row>
    <row r="651" spans="1:7" hidden="1" x14ac:dyDescent="0.25">
      <c r="A651" s="12" t="s">
        <v>453</v>
      </c>
      <c r="B651" s="19">
        <v>335640786474</v>
      </c>
      <c r="C651" s="12" t="s">
        <v>16681</v>
      </c>
      <c r="D651" s="12" t="s">
        <v>1099</v>
      </c>
      <c r="E651" s="6" t="s">
        <v>7894</v>
      </c>
      <c r="F651" s="5">
        <f>decoded__2[[#This Row],[FRT_DEC]]-B650</f>
        <v>23</v>
      </c>
      <c r="G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INFO]]))),G650)</f>
        <v>6</v>
      </c>
    </row>
    <row r="652" spans="1:7" hidden="1" x14ac:dyDescent="0.25">
      <c r="A652" s="12" t="s">
        <v>454</v>
      </c>
      <c r="B652" s="19">
        <v>335640786493</v>
      </c>
      <c r="C652" s="12" t="s">
        <v>16682</v>
      </c>
      <c r="D652" s="12" t="s">
        <v>72</v>
      </c>
      <c r="E652" s="6" t="s">
        <v>3683</v>
      </c>
      <c r="F652" s="5">
        <f>decoded__2[[#This Row],[FRT_DEC]]-B651</f>
        <v>19</v>
      </c>
      <c r="G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INFO]]))),G651)</f>
        <v>6</v>
      </c>
    </row>
    <row r="653" spans="1:7" hidden="1" x14ac:dyDescent="0.25">
      <c r="A653" s="12" t="s">
        <v>455</v>
      </c>
      <c r="B653" s="19">
        <v>335640786498</v>
      </c>
      <c r="C653" s="12" t="s">
        <v>16683</v>
      </c>
      <c r="D653" s="12" t="s">
        <v>72</v>
      </c>
      <c r="E653" s="6" t="s">
        <v>2088</v>
      </c>
      <c r="F653" s="5">
        <f>decoded__2[[#This Row],[FRT_DEC]]-B652</f>
        <v>5</v>
      </c>
      <c r="G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INFO]]))),G652)</f>
        <v>6</v>
      </c>
    </row>
    <row r="654" spans="1:7" hidden="1" x14ac:dyDescent="0.25">
      <c r="A654" s="12" t="s">
        <v>456</v>
      </c>
      <c r="B654" s="19">
        <v>335640786511</v>
      </c>
      <c r="C654" s="12" t="s">
        <v>16684</v>
      </c>
      <c r="D654" s="12" t="s">
        <v>72</v>
      </c>
      <c r="E654" s="6" t="s">
        <v>2107</v>
      </c>
      <c r="F654" s="5">
        <f>decoded__2[[#This Row],[FRT_DEC]]-B653</f>
        <v>13</v>
      </c>
      <c r="G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INFO]]))),G653)</f>
        <v>6</v>
      </c>
    </row>
    <row r="655" spans="1:7" hidden="1" x14ac:dyDescent="0.25">
      <c r="A655" s="12" t="s">
        <v>457</v>
      </c>
      <c r="B655" s="19">
        <v>335640786886</v>
      </c>
      <c r="C655" s="12" t="s">
        <v>16685</v>
      </c>
      <c r="D655" s="12" t="s">
        <v>7938</v>
      </c>
      <c r="E655" s="6" t="s">
        <v>8012</v>
      </c>
      <c r="F655" s="5">
        <f>decoded__2[[#This Row],[FRT_DEC]]-B654</f>
        <v>375</v>
      </c>
      <c r="G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INFO]]))),G654)</f>
        <v>6</v>
      </c>
    </row>
    <row r="656" spans="1:7" hidden="1" x14ac:dyDescent="0.25">
      <c r="A656" s="12" t="s">
        <v>458</v>
      </c>
      <c r="B656" s="19">
        <v>335640791697</v>
      </c>
      <c r="C656" s="12" t="s">
        <v>16686</v>
      </c>
      <c r="D656" s="12" t="s">
        <v>7842</v>
      </c>
      <c r="E656" s="6" t="s">
        <v>7945</v>
      </c>
      <c r="F656" s="5">
        <f>decoded__2[[#This Row],[FRT_DEC]]-B655</f>
        <v>4811</v>
      </c>
      <c r="G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INFO]]))),G655)</f>
        <v>6</v>
      </c>
    </row>
    <row r="657" spans="1:7" hidden="1" x14ac:dyDescent="0.25">
      <c r="A657" s="12" t="s">
        <v>459</v>
      </c>
      <c r="B657" s="19">
        <v>335640791705</v>
      </c>
      <c r="C657" s="12" t="s">
        <v>16687</v>
      </c>
      <c r="D657" s="12" t="s">
        <v>7938</v>
      </c>
      <c r="E657" s="6" t="s">
        <v>7947</v>
      </c>
      <c r="F657" s="5">
        <f>decoded__2[[#This Row],[FRT_DEC]]-B656</f>
        <v>8</v>
      </c>
      <c r="G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INFO]]))),G656)</f>
        <v>6</v>
      </c>
    </row>
    <row r="658" spans="1:7" hidden="1" x14ac:dyDescent="0.25">
      <c r="A658" s="12" t="s">
        <v>460</v>
      </c>
      <c r="B658" s="19">
        <v>335640792765</v>
      </c>
      <c r="C658" s="12" t="s">
        <v>16688</v>
      </c>
      <c r="D658" s="12" t="s">
        <v>7842</v>
      </c>
      <c r="E658" s="6" t="s">
        <v>7936</v>
      </c>
      <c r="F658" s="5">
        <f>decoded__2[[#This Row],[FRT_DEC]]-B657</f>
        <v>1060</v>
      </c>
      <c r="G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INFO]]))),G657)</f>
        <v>6</v>
      </c>
    </row>
    <row r="659" spans="1:7" hidden="1" x14ac:dyDescent="0.25">
      <c r="A659" s="12" t="s">
        <v>461</v>
      </c>
      <c r="B659" s="19">
        <v>335640793520</v>
      </c>
      <c r="C659" s="12" t="s">
        <v>16689</v>
      </c>
      <c r="D659" s="12" t="s">
        <v>7938</v>
      </c>
      <c r="E659" s="6" t="s">
        <v>7939</v>
      </c>
      <c r="F659" s="5">
        <f>decoded__2[[#This Row],[FRT_DEC]]-B658</f>
        <v>755</v>
      </c>
      <c r="G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INFO]]))),G658)</f>
        <v>6</v>
      </c>
    </row>
    <row r="660" spans="1:7" hidden="1" x14ac:dyDescent="0.25">
      <c r="A660" s="12" t="s">
        <v>462</v>
      </c>
      <c r="B660" s="19">
        <v>335640812781</v>
      </c>
      <c r="C660" s="12" t="s">
        <v>16690</v>
      </c>
      <c r="D660" s="12" t="s">
        <v>7842</v>
      </c>
      <c r="E660" s="6" t="s">
        <v>7936</v>
      </c>
      <c r="F660" s="5">
        <f>decoded__2[[#This Row],[FRT_DEC]]-B659</f>
        <v>19261</v>
      </c>
      <c r="G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INFO]]))),G659)</f>
        <v>6</v>
      </c>
    </row>
    <row r="661" spans="1:7" hidden="1" x14ac:dyDescent="0.25">
      <c r="A661" s="12" t="s">
        <v>463</v>
      </c>
      <c r="B661" s="19">
        <v>335640813531</v>
      </c>
      <c r="C661" s="12" t="s">
        <v>16691</v>
      </c>
      <c r="D661" s="12" t="s">
        <v>7938</v>
      </c>
      <c r="E661" s="6" t="s">
        <v>7939</v>
      </c>
      <c r="F661" s="5">
        <f>decoded__2[[#This Row],[FRT_DEC]]-B660</f>
        <v>750</v>
      </c>
      <c r="G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INFO]]))),G660)</f>
        <v>6</v>
      </c>
    </row>
    <row r="662" spans="1:7" hidden="1" x14ac:dyDescent="0.25">
      <c r="A662" s="12" t="s">
        <v>464</v>
      </c>
      <c r="B662" s="19">
        <v>335640832766</v>
      </c>
      <c r="C662" s="12" t="s">
        <v>16692</v>
      </c>
      <c r="D662" s="12" t="s">
        <v>7842</v>
      </c>
      <c r="E662" s="6" t="s">
        <v>7936</v>
      </c>
      <c r="F662" s="5">
        <f>decoded__2[[#This Row],[FRT_DEC]]-B661</f>
        <v>19235</v>
      </c>
      <c r="G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INFO]]))),G661)</f>
        <v>6</v>
      </c>
    </row>
    <row r="663" spans="1:7" hidden="1" x14ac:dyDescent="0.25">
      <c r="A663" s="12" t="s">
        <v>465</v>
      </c>
      <c r="B663" s="19">
        <v>335640833532</v>
      </c>
      <c r="C663" s="12" t="s">
        <v>16693</v>
      </c>
      <c r="D663" s="12" t="s">
        <v>7938</v>
      </c>
      <c r="E663" s="6" t="s">
        <v>7939</v>
      </c>
      <c r="F663" s="5">
        <f>decoded__2[[#This Row],[FRT_DEC]]-B662</f>
        <v>766</v>
      </c>
      <c r="G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INFO]]))),G662)</f>
        <v>6</v>
      </c>
    </row>
    <row r="664" spans="1:7" hidden="1" x14ac:dyDescent="0.25">
      <c r="A664" s="12" t="s">
        <v>466</v>
      </c>
      <c r="B664" s="19">
        <v>335640852765</v>
      </c>
      <c r="C664" s="12" t="s">
        <v>16694</v>
      </c>
      <c r="D664" s="12" t="s">
        <v>7842</v>
      </c>
      <c r="E664" s="6" t="s">
        <v>7936</v>
      </c>
      <c r="F664" s="5">
        <f>decoded__2[[#This Row],[FRT_DEC]]-B663</f>
        <v>19233</v>
      </c>
      <c r="G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INFO]]))),G663)</f>
        <v>6</v>
      </c>
    </row>
    <row r="665" spans="1:7" hidden="1" x14ac:dyDescent="0.25">
      <c r="A665" s="12" t="s">
        <v>467</v>
      </c>
      <c r="B665" s="19">
        <v>335640853516</v>
      </c>
      <c r="C665" s="12" t="s">
        <v>16695</v>
      </c>
      <c r="D665" s="12" t="s">
        <v>7938</v>
      </c>
      <c r="E665" s="6" t="s">
        <v>7939</v>
      </c>
      <c r="F665" s="5">
        <f>decoded__2[[#This Row],[FRT_DEC]]-B664</f>
        <v>751</v>
      </c>
      <c r="G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INFO]]))),G664)</f>
        <v>6</v>
      </c>
    </row>
    <row r="666" spans="1:7" hidden="1" x14ac:dyDescent="0.25">
      <c r="A666" s="12" t="s">
        <v>468</v>
      </c>
      <c r="B666" s="19">
        <v>335640872766</v>
      </c>
      <c r="C666" s="12" t="s">
        <v>16696</v>
      </c>
      <c r="D666" s="12" t="s">
        <v>7842</v>
      </c>
      <c r="E666" s="6" t="s">
        <v>7936</v>
      </c>
      <c r="F666" s="5">
        <f>decoded__2[[#This Row],[FRT_DEC]]-B665</f>
        <v>19250</v>
      </c>
      <c r="G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INFO]]))),G665)</f>
        <v>6</v>
      </c>
    </row>
    <row r="667" spans="1:7" hidden="1" x14ac:dyDescent="0.25">
      <c r="A667" s="12" t="s">
        <v>469</v>
      </c>
      <c r="B667" s="19">
        <v>335640873519</v>
      </c>
      <c r="C667" s="12" t="s">
        <v>16697</v>
      </c>
      <c r="D667" s="12" t="s">
        <v>7938</v>
      </c>
      <c r="E667" s="6" t="s">
        <v>7939</v>
      </c>
      <c r="F667" s="5">
        <f>decoded__2[[#This Row],[FRT_DEC]]-B666</f>
        <v>753</v>
      </c>
      <c r="G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INFO]]))),G666)</f>
        <v>6</v>
      </c>
    </row>
    <row r="668" spans="1:7" hidden="1" x14ac:dyDescent="0.25">
      <c r="A668" s="12" t="s">
        <v>470</v>
      </c>
      <c r="B668" s="19">
        <v>335640891697</v>
      </c>
      <c r="C668" s="12" t="s">
        <v>16698</v>
      </c>
      <c r="D668" s="12" t="s">
        <v>7842</v>
      </c>
      <c r="E668" s="6" t="s">
        <v>7945</v>
      </c>
      <c r="F668" s="5">
        <f>decoded__2[[#This Row],[FRT_DEC]]-B667</f>
        <v>18178</v>
      </c>
      <c r="G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INFO]]))),G667)</f>
        <v>6</v>
      </c>
    </row>
    <row r="669" spans="1:7" hidden="1" x14ac:dyDescent="0.25">
      <c r="A669" s="12" t="s">
        <v>471</v>
      </c>
      <c r="B669" s="19">
        <v>335640891704</v>
      </c>
      <c r="C669" s="12" t="s">
        <v>16699</v>
      </c>
      <c r="D669" s="12" t="s">
        <v>7938</v>
      </c>
      <c r="E669" s="6" t="s">
        <v>7947</v>
      </c>
      <c r="F669" s="5">
        <f>decoded__2[[#This Row],[FRT_DEC]]-B668</f>
        <v>7</v>
      </c>
      <c r="G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INFO]]))),G668)</f>
        <v>6</v>
      </c>
    </row>
    <row r="670" spans="1:7" hidden="1" x14ac:dyDescent="0.25">
      <c r="A670" s="12" t="s">
        <v>472</v>
      </c>
      <c r="B670" s="19">
        <v>335640892765</v>
      </c>
      <c r="C670" s="12" t="s">
        <v>16700</v>
      </c>
      <c r="D670" s="12" t="s">
        <v>7842</v>
      </c>
      <c r="E670" s="6" t="s">
        <v>7936</v>
      </c>
      <c r="F670" s="5">
        <f>decoded__2[[#This Row],[FRT_DEC]]-B669</f>
        <v>1061</v>
      </c>
      <c r="G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INFO]]))),G669)</f>
        <v>6</v>
      </c>
    </row>
    <row r="671" spans="1:7" hidden="1" x14ac:dyDescent="0.25">
      <c r="A671" s="12" t="s">
        <v>473</v>
      </c>
      <c r="B671" s="19">
        <v>335640893517</v>
      </c>
      <c r="C671" s="12" t="s">
        <v>16701</v>
      </c>
      <c r="D671" s="12" t="s">
        <v>7938</v>
      </c>
      <c r="E671" s="6" t="s">
        <v>7939</v>
      </c>
      <c r="F671" s="5">
        <f>decoded__2[[#This Row],[FRT_DEC]]-B670</f>
        <v>752</v>
      </c>
      <c r="G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INFO]]))),G670)</f>
        <v>6</v>
      </c>
    </row>
    <row r="672" spans="1:7" hidden="1" x14ac:dyDescent="0.25">
      <c r="A672" s="12" t="s">
        <v>474</v>
      </c>
      <c r="B672" s="19">
        <v>335640912766</v>
      </c>
      <c r="C672" s="12" t="s">
        <v>16702</v>
      </c>
      <c r="D672" s="12" t="s">
        <v>7842</v>
      </c>
      <c r="E672" s="6" t="s">
        <v>7936</v>
      </c>
      <c r="F672" s="5">
        <f>decoded__2[[#This Row],[FRT_DEC]]-B671</f>
        <v>19249</v>
      </c>
      <c r="G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INFO]]))),G671)</f>
        <v>6</v>
      </c>
    </row>
    <row r="673" spans="1:7" hidden="1" x14ac:dyDescent="0.25">
      <c r="A673" s="12" t="s">
        <v>475</v>
      </c>
      <c r="B673" s="19">
        <v>335640913531</v>
      </c>
      <c r="C673" s="12" t="s">
        <v>16703</v>
      </c>
      <c r="D673" s="12" t="s">
        <v>7938</v>
      </c>
      <c r="E673" s="6" t="s">
        <v>7939</v>
      </c>
      <c r="F673" s="5">
        <f>decoded__2[[#This Row],[FRT_DEC]]-B672</f>
        <v>765</v>
      </c>
      <c r="G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INFO]]))),G672)</f>
        <v>6</v>
      </c>
    </row>
    <row r="674" spans="1:7" hidden="1" x14ac:dyDescent="0.25">
      <c r="A674" s="12" t="s">
        <v>476</v>
      </c>
      <c r="B674" s="19">
        <v>335640932766</v>
      </c>
      <c r="C674" s="12" t="s">
        <v>16704</v>
      </c>
      <c r="D674" s="12" t="s">
        <v>7842</v>
      </c>
      <c r="E674" s="6" t="s">
        <v>7936</v>
      </c>
      <c r="F674" s="5">
        <f>decoded__2[[#This Row],[FRT_DEC]]-B673</f>
        <v>19235</v>
      </c>
      <c r="G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INFO]]))),G673)</f>
        <v>6</v>
      </c>
    </row>
    <row r="675" spans="1:7" hidden="1" x14ac:dyDescent="0.25">
      <c r="A675" s="12" t="s">
        <v>477</v>
      </c>
      <c r="B675" s="19">
        <v>335640933513</v>
      </c>
      <c r="C675" s="12" t="s">
        <v>16705</v>
      </c>
      <c r="D675" s="12" t="s">
        <v>7938</v>
      </c>
      <c r="E675" s="6" t="s">
        <v>7939</v>
      </c>
      <c r="F675" s="5">
        <f>decoded__2[[#This Row],[FRT_DEC]]-B674</f>
        <v>747</v>
      </c>
      <c r="G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INFO]]))),G674)</f>
        <v>6</v>
      </c>
    </row>
    <row r="676" spans="1:7" hidden="1" x14ac:dyDescent="0.25">
      <c r="A676" s="12" t="s">
        <v>478</v>
      </c>
      <c r="B676" s="19">
        <v>335640952765</v>
      </c>
      <c r="C676" s="12" t="s">
        <v>16706</v>
      </c>
      <c r="D676" s="12" t="s">
        <v>7842</v>
      </c>
      <c r="E676" s="6" t="s">
        <v>7936</v>
      </c>
      <c r="F676" s="5">
        <f>decoded__2[[#This Row],[FRT_DEC]]-B675</f>
        <v>19252</v>
      </c>
      <c r="G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INFO]]))),G675)</f>
        <v>6</v>
      </c>
    </row>
    <row r="677" spans="1:7" hidden="1" x14ac:dyDescent="0.25">
      <c r="A677" s="12" t="s">
        <v>479</v>
      </c>
      <c r="B677" s="19">
        <v>335640953519</v>
      </c>
      <c r="C677" s="12" t="s">
        <v>16707</v>
      </c>
      <c r="D677" s="12" t="s">
        <v>7938</v>
      </c>
      <c r="E677" s="6" t="s">
        <v>7939</v>
      </c>
      <c r="F677" s="5">
        <f>decoded__2[[#This Row],[FRT_DEC]]-B676</f>
        <v>754</v>
      </c>
      <c r="G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INFO]]))),G676)</f>
        <v>6</v>
      </c>
    </row>
    <row r="678" spans="1:7" hidden="1" x14ac:dyDescent="0.25">
      <c r="A678" s="12" t="s">
        <v>480</v>
      </c>
      <c r="B678" s="19">
        <v>335640972765</v>
      </c>
      <c r="C678" s="12" t="s">
        <v>16708</v>
      </c>
      <c r="D678" s="12" t="s">
        <v>7842</v>
      </c>
      <c r="E678" s="6" t="s">
        <v>7936</v>
      </c>
      <c r="F678" s="5">
        <f>decoded__2[[#This Row],[FRT_DEC]]-B677</f>
        <v>19246</v>
      </c>
      <c r="G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INFO]]))),G677)</f>
        <v>6</v>
      </c>
    </row>
    <row r="679" spans="1:7" hidden="1" x14ac:dyDescent="0.25">
      <c r="A679" s="12" t="s">
        <v>481</v>
      </c>
      <c r="B679" s="19">
        <v>335640973518</v>
      </c>
      <c r="C679" s="12" t="s">
        <v>16709</v>
      </c>
      <c r="D679" s="12" t="s">
        <v>7938</v>
      </c>
      <c r="E679" s="6" t="s">
        <v>7939</v>
      </c>
      <c r="F679" s="5">
        <f>decoded__2[[#This Row],[FRT_DEC]]-B678</f>
        <v>753</v>
      </c>
      <c r="G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INFO]]))),G678)</f>
        <v>6</v>
      </c>
    </row>
    <row r="680" spans="1:7" hidden="1" x14ac:dyDescent="0.25">
      <c r="A680" s="12" t="s">
        <v>669</v>
      </c>
      <c r="B680" s="19">
        <v>335640991697</v>
      </c>
      <c r="C680" s="12" t="s">
        <v>16710</v>
      </c>
      <c r="D680" s="12" t="s">
        <v>7842</v>
      </c>
      <c r="E680" s="6" t="s">
        <v>7945</v>
      </c>
      <c r="F680" s="5">
        <f>decoded__2[[#This Row],[FRT_DEC]]-B679</f>
        <v>18179</v>
      </c>
      <c r="G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INFO]]))),G679)</f>
        <v>6</v>
      </c>
    </row>
    <row r="681" spans="1:7" hidden="1" x14ac:dyDescent="0.25">
      <c r="A681" s="12" t="s">
        <v>629</v>
      </c>
      <c r="B681" s="19">
        <v>335640991703</v>
      </c>
      <c r="C681" s="12" t="s">
        <v>16711</v>
      </c>
      <c r="D681" s="12" t="s">
        <v>7938</v>
      </c>
      <c r="E681" s="6" t="s">
        <v>7947</v>
      </c>
      <c r="F681" s="5">
        <f>decoded__2[[#This Row],[FRT_DEC]]-B680</f>
        <v>6</v>
      </c>
      <c r="G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INFO]]))),G680)</f>
        <v>6</v>
      </c>
    </row>
    <row r="682" spans="1:7" hidden="1" x14ac:dyDescent="0.25">
      <c r="A682" s="12" t="s">
        <v>482</v>
      </c>
      <c r="B682" s="19">
        <v>335640992765</v>
      </c>
      <c r="C682" s="12" t="s">
        <v>16712</v>
      </c>
      <c r="D682" s="12" t="s">
        <v>7842</v>
      </c>
      <c r="E682" s="6" t="s">
        <v>7936</v>
      </c>
      <c r="F682" s="5">
        <f>decoded__2[[#This Row],[FRT_DEC]]-B681</f>
        <v>1062</v>
      </c>
      <c r="G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INFO]]))),G681)</f>
        <v>6</v>
      </c>
    </row>
    <row r="683" spans="1:7" hidden="1" x14ac:dyDescent="0.25">
      <c r="A683" s="12" t="s">
        <v>483</v>
      </c>
      <c r="B683" s="19">
        <v>335640993519</v>
      </c>
      <c r="C683" s="12" t="s">
        <v>16713</v>
      </c>
      <c r="D683" s="12" t="s">
        <v>7938</v>
      </c>
      <c r="E683" s="6" t="s">
        <v>7939</v>
      </c>
      <c r="F683" s="5">
        <f>decoded__2[[#This Row],[FRT_DEC]]-B682</f>
        <v>754</v>
      </c>
      <c r="G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INFO]]))),G682)</f>
        <v>6</v>
      </c>
    </row>
    <row r="684" spans="1:7" hidden="1" x14ac:dyDescent="0.25">
      <c r="A684" s="12" t="s">
        <v>630</v>
      </c>
      <c r="B684" s="19">
        <v>335641012765</v>
      </c>
      <c r="C684" s="12" t="s">
        <v>16714</v>
      </c>
      <c r="D684" s="12" t="s">
        <v>7842</v>
      </c>
      <c r="E684" s="6" t="s">
        <v>7936</v>
      </c>
      <c r="F684" s="5">
        <f>decoded__2[[#This Row],[FRT_DEC]]-B683</f>
        <v>19246</v>
      </c>
      <c r="G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INFO]]))),G683)</f>
        <v>6</v>
      </c>
    </row>
    <row r="685" spans="1:7" hidden="1" x14ac:dyDescent="0.25">
      <c r="A685" s="12" t="s">
        <v>631</v>
      </c>
      <c r="B685" s="19">
        <v>335641013507</v>
      </c>
      <c r="C685" s="12" t="s">
        <v>16715</v>
      </c>
      <c r="D685" s="12" t="s">
        <v>7938</v>
      </c>
      <c r="E685" s="6" t="s">
        <v>7939</v>
      </c>
      <c r="F685" s="5">
        <f>decoded__2[[#This Row],[FRT_DEC]]-B684</f>
        <v>742</v>
      </c>
      <c r="G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INFO]]))),G684)</f>
        <v>6</v>
      </c>
    </row>
    <row r="686" spans="1:7" hidden="1" x14ac:dyDescent="0.25">
      <c r="A686" s="12" t="s">
        <v>632</v>
      </c>
      <c r="B686" s="19">
        <v>335641032765</v>
      </c>
      <c r="C686" s="12" t="s">
        <v>16716</v>
      </c>
      <c r="D686" s="12" t="s">
        <v>7842</v>
      </c>
      <c r="E686" s="6" t="s">
        <v>7936</v>
      </c>
      <c r="F686" s="5">
        <f>decoded__2[[#This Row],[FRT_DEC]]-B685</f>
        <v>19258</v>
      </c>
      <c r="G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INFO]]))),G685)</f>
        <v>6</v>
      </c>
    </row>
    <row r="687" spans="1:7" hidden="1" x14ac:dyDescent="0.25">
      <c r="A687" s="12" t="s">
        <v>633</v>
      </c>
      <c r="B687" s="19">
        <v>335641033521</v>
      </c>
      <c r="C687" s="12" t="s">
        <v>16717</v>
      </c>
      <c r="D687" s="12" t="s">
        <v>7938</v>
      </c>
      <c r="E687" s="6" t="s">
        <v>7939</v>
      </c>
      <c r="F687" s="5">
        <f>decoded__2[[#This Row],[FRT_DEC]]-B686</f>
        <v>756</v>
      </c>
      <c r="G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INFO]]))),G686)</f>
        <v>6</v>
      </c>
    </row>
    <row r="688" spans="1:7" hidden="1" x14ac:dyDescent="0.25">
      <c r="A688" s="12" t="s">
        <v>634</v>
      </c>
      <c r="B688" s="19">
        <v>335641052766</v>
      </c>
      <c r="C688" s="12" t="s">
        <v>16718</v>
      </c>
      <c r="D688" s="12" t="s">
        <v>7842</v>
      </c>
      <c r="E688" s="6" t="s">
        <v>7936</v>
      </c>
      <c r="F688" s="5">
        <f>decoded__2[[#This Row],[FRT_DEC]]-B687</f>
        <v>19245</v>
      </c>
      <c r="G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INFO]]))),G687)</f>
        <v>6</v>
      </c>
    </row>
    <row r="689" spans="1:7" hidden="1" x14ac:dyDescent="0.25">
      <c r="A689" s="12" t="s">
        <v>635</v>
      </c>
      <c r="B689" s="19">
        <v>335641053508</v>
      </c>
      <c r="C689" s="12" t="s">
        <v>16719</v>
      </c>
      <c r="D689" s="12" t="s">
        <v>7938</v>
      </c>
      <c r="E689" s="6" t="s">
        <v>7939</v>
      </c>
      <c r="F689" s="5">
        <f>decoded__2[[#This Row],[FRT_DEC]]-B688</f>
        <v>742</v>
      </c>
      <c r="G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INFO]]))),G688)</f>
        <v>6</v>
      </c>
    </row>
    <row r="690" spans="1:7" hidden="1" x14ac:dyDescent="0.25">
      <c r="A690" s="12" t="s">
        <v>484</v>
      </c>
      <c r="B690" s="19">
        <v>335641072765</v>
      </c>
      <c r="C690" s="12" t="s">
        <v>16720</v>
      </c>
      <c r="D690" s="12" t="s">
        <v>7842</v>
      </c>
      <c r="E690" s="6" t="s">
        <v>7936</v>
      </c>
      <c r="F690" s="5">
        <f>decoded__2[[#This Row],[FRT_DEC]]-B689</f>
        <v>19257</v>
      </c>
      <c r="G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INFO]]))),G689)</f>
        <v>6</v>
      </c>
    </row>
    <row r="691" spans="1:7" hidden="1" x14ac:dyDescent="0.25">
      <c r="A691" s="12" t="s">
        <v>485</v>
      </c>
      <c r="B691" s="19">
        <v>335641073521</v>
      </c>
      <c r="C691" s="12" t="s">
        <v>16721</v>
      </c>
      <c r="D691" s="12" t="s">
        <v>7938</v>
      </c>
      <c r="E691" s="6" t="s">
        <v>7939</v>
      </c>
      <c r="F691" s="5">
        <f>decoded__2[[#This Row],[FRT_DEC]]-B690</f>
        <v>756</v>
      </c>
      <c r="G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INFO]]))),G690)</f>
        <v>6</v>
      </c>
    </row>
    <row r="692" spans="1:7" hidden="1" x14ac:dyDescent="0.25">
      <c r="A692" s="12" t="s">
        <v>486</v>
      </c>
      <c r="B692" s="19">
        <v>335641091697</v>
      </c>
      <c r="C692" s="12" t="s">
        <v>16722</v>
      </c>
      <c r="D692" s="12" t="s">
        <v>7842</v>
      </c>
      <c r="E692" s="6" t="s">
        <v>7945</v>
      </c>
      <c r="F692" s="5">
        <f>decoded__2[[#This Row],[FRT_DEC]]-B691</f>
        <v>18176</v>
      </c>
      <c r="G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INFO]]))),G691)</f>
        <v>6</v>
      </c>
    </row>
    <row r="693" spans="1:7" hidden="1" x14ac:dyDescent="0.25">
      <c r="A693" s="12" t="s">
        <v>636</v>
      </c>
      <c r="B693" s="19">
        <v>335641091704</v>
      </c>
      <c r="C693" s="12" t="s">
        <v>16723</v>
      </c>
      <c r="D693" s="12" t="s">
        <v>7938</v>
      </c>
      <c r="E693" s="6" t="s">
        <v>7947</v>
      </c>
      <c r="F693" s="5">
        <f>decoded__2[[#This Row],[FRT_DEC]]-B692</f>
        <v>7</v>
      </c>
      <c r="G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INFO]]))),G692)</f>
        <v>6</v>
      </c>
    </row>
    <row r="694" spans="1:7" hidden="1" x14ac:dyDescent="0.25">
      <c r="A694" s="12" t="s">
        <v>668</v>
      </c>
      <c r="B694" s="19">
        <v>335641092765</v>
      </c>
      <c r="C694" s="12" t="s">
        <v>16724</v>
      </c>
      <c r="D694" s="12" t="s">
        <v>7842</v>
      </c>
      <c r="E694" s="6" t="s">
        <v>7936</v>
      </c>
      <c r="F694" s="5">
        <f>decoded__2[[#This Row],[FRT_DEC]]-B693</f>
        <v>1061</v>
      </c>
      <c r="G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INFO]]))),G693)</f>
        <v>6</v>
      </c>
    </row>
    <row r="695" spans="1:7" hidden="1" x14ac:dyDescent="0.25">
      <c r="A695" s="12" t="s">
        <v>487</v>
      </c>
      <c r="B695" s="19">
        <v>335641093516</v>
      </c>
      <c r="C695" s="12" t="s">
        <v>16725</v>
      </c>
      <c r="D695" s="12" t="s">
        <v>7938</v>
      </c>
      <c r="E695" s="6" t="s">
        <v>7939</v>
      </c>
      <c r="F695" s="5">
        <f>decoded__2[[#This Row],[FRT_DEC]]-B694</f>
        <v>751</v>
      </c>
      <c r="G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INFO]]))),G694)</f>
        <v>6</v>
      </c>
    </row>
    <row r="696" spans="1:7" hidden="1" x14ac:dyDescent="0.25">
      <c r="A696" s="12" t="s">
        <v>488</v>
      </c>
      <c r="B696" s="19">
        <v>335641112767</v>
      </c>
      <c r="C696" s="12" t="s">
        <v>16726</v>
      </c>
      <c r="D696" s="12" t="s">
        <v>7842</v>
      </c>
      <c r="E696" s="6" t="s">
        <v>7936</v>
      </c>
      <c r="F696" s="5">
        <f>decoded__2[[#This Row],[FRT_DEC]]-B695</f>
        <v>19251</v>
      </c>
      <c r="G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INFO]]))),G695)</f>
        <v>6</v>
      </c>
    </row>
    <row r="697" spans="1:7" hidden="1" x14ac:dyDescent="0.25">
      <c r="A697" s="12" t="s">
        <v>637</v>
      </c>
      <c r="B697" s="19">
        <v>335641113521</v>
      </c>
      <c r="C697" s="12" t="s">
        <v>16727</v>
      </c>
      <c r="D697" s="12" t="s">
        <v>7938</v>
      </c>
      <c r="E697" s="6" t="s">
        <v>7939</v>
      </c>
      <c r="F697" s="5">
        <f>decoded__2[[#This Row],[FRT_DEC]]-B696</f>
        <v>754</v>
      </c>
      <c r="G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INFO]]))),G696)</f>
        <v>6</v>
      </c>
    </row>
    <row r="698" spans="1:7" hidden="1" x14ac:dyDescent="0.25">
      <c r="A698" s="12" t="s">
        <v>489</v>
      </c>
      <c r="B698" s="19">
        <v>335641132766</v>
      </c>
      <c r="C698" s="12" t="s">
        <v>16728</v>
      </c>
      <c r="D698" s="12" t="s">
        <v>7842</v>
      </c>
      <c r="E698" s="6" t="s">
        <v>7936</v>
      </c>
      <c r="F698" s="5">
        <f>decoded__2[[#This Row],[FRT_DEC]]-B697</f>
        <v>19245</v>
      </c>
      <c r="G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INFO]]))),G697)</f>
        <v>6</v>
      </c>
    </row>
    <row r="699" spans="1:7" hidden="1" x14ac:dyDescent="0.25">
      <c r="A699" s="12" t="s">
        <v>490</v>
      </c>
      <c r="B699" s="19">
        <v>335641133513</v>
      </c>
      <c r="C699" s="12" t="s">
        <v>16729</v>
      </c>
      <c r="D699" s="12" t="s">
        <v>7938</v>
      </c>
      <c r="E699" s="6" t="s">
        <v>7939</v>
      </c>
      <c r="F699" s="5">
        <f>decoded__2[[#This Row],[FRT_DEC]]-B698</f>
        <v>747</v>
      </c>
      <c r="G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INFO]]))),G698)</f>
        <v>6</v>
      </c>
    </row>
    <row r="700" spans="1:7" hidden="1" x14ac:dyDescent="0.25">
      <c r="A700" s="12" t="s">
        <v>491</v>
      </c>
      <c r="B700" s="19">
        <v>335641152765</v>
      </c>
      <c r="C700" s="12" t="s">
        <v>16730</v>
      </c>
      <c r="D700" s="12" t="s">
        <v>7842</v>
      </c>
      <c r="E700" s="6" t="s">
        <v>7936</v>
      </c>
      <c r="F700" s="5">
        <f>decoded__2[[#This Row],[FRT_DEC]]-B699</f>
        <v>19252</v>
      </c>
      <c r="G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INFO]]))),G699)</f>
        <v>6</v>
      </c>
    </row>
    <row r="701" spans="1:7" hidden="1" x14ac:dyDescent="0.25">
      <c r="A701" s="12" t="s">
        <v>492</v>
      </c>
      <c r="B701" s="19">
        <v>335641153530</v>
      </c>
      <c r="C701" s="12" t="s">
        <v>16731</v>
      </c>
      <c r="D701" s="12" t="s">
        <v>7938</v>
      </c>
      <c r="E701" s="6" t="s">
        <v>7939</v>
      </c>
      <c r="F701" s="5">
        <f>decoded__2[[#This Row],[FRT_DEC]]-B700</f>
        <v>765</v>
      </c>
      <c r="G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INFO]]))),G700)</f>
        <v>6</v>
      </c>
    </row>
    <row r="702" spans="1:7" hidden="1" x14ac:dyDescent="0.25">
      <c r="A702" s="12" t="s">
        <v>493</v>
      </c>
      <c r="B702" s="19">
        <v>335641172765</v>
      </c>
      <c r="C702" s="12" t="s">
        <v>16732</v>
      </c>
      <c r="D702" s="12" t="s">
        <v>7842</v>
      </c>
      <c r="E702" s="6" t="s">
        <v>7936</v>
      </c>
      <c r="F702" s="5">
        <f>decoded__2[[#This Row],[FRT_DEC]]-B701</f>
        <v>19235</v>
      </c>
      <c r="G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INFO]]))),G701)</f>
        <v>6</v>
      </c>
    </row>
    <row r="703" spans="1:7" hidden="1" x14ac:dyDescent="0.25">
      <c r="A703" s="12" t="s">
        <v>1127</v>
      </c>
      <c r="B703" s="19">
        <v>335641173601</v>
      </c>
      <c r="C703" s="12" t="s">
        <v>16733</v>
      </c>
      <c r="D703" s="12" t="s">
        <v>7938</v>
      </c>
      <c r="E703" s="6" t="s">
        <v>7939</v>
      </c>
      <c r="F703" s="5">
        <f>decoded__2[[#This Row],[FRT_DEC]]-B702</f>
        <v>836</v>
      </c>
      <c r="G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INFO]]))),G702)</f>
        <v>6</v>
      </c>
    </row>
    <row r="704" spans="1:7" hidden="1" x14ac:dyDescent="0.25">
      <c r="A704" s="12" t="s">
        <v>494</v>
      </c>
      <c r="B704" s="19">
        <v>335641191697</v>
      </c>
      <c r="C704" s="12" t="s">
        <v>16734</v>
      </c>
      <c r="D704" s="12" t="s">
        <v>7842</v>
      </c>
      <c r="E704" s="6" t="s">
        <v>7945</v>
      </c>
      <c r="F704" s="5">
        <f>decoded__2[[#This Row],[FRT_DEC]]-B703</f>
        <v>18096</v>
      </c>
      <c r="G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INFO]]))),G703)</f>
        <v>6</v>
      </c>
    </row>
    <row r="705" spans="1:7" hidden="1" x14ac:dyDescent="0.25">
      <c r="A705" s="12" t="s">
        <v>495</v>
      </c>
      <c r="B705" s="19">
        <v>335641191703</v>
      </c>
      <c r="C705" s="12" t="s">
        <v>16735</v>
      </c>
      <c r="D705" s="12" t="s">
        <v>7938</v>
      </c>
      <c r="E705" s="6" t="s">
        <v>7947</v>
      </c>
      <c r="F705" s="5">
        <f>decoded__2[[#This Row],[FRT_DEC]]-B704</f>
        <v>6</v>
      </c>
      <c r="G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INFO]]))),G704)</f>
        <v>6</v>
      </c>
    </row>
    <row r="706" spans="1:7" hidden="1" x14ac:dyDescent="0.25">
      <c r="A706" s="12" t="s">
        <v>496</v>
      </c>
      <c r="B706" s="19">
        <v>335641192766</v>
      </c>
      <c r="C706" s="12" t="s">
        <v>16736</v>
      </c>
      <c r="D706" s="12" t="s">
        <v>7842</v>
      </c>
      <c r="E706" s="6" t="s">
        <v>7936</v>
      </c>
      <c r="F706" s="5">
        <f>decoded__2[[#This Row],[FRT_DEC]]-B705</f>
        <v>1063</v>
      </c>
      <c r="G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INFO]]))),G705)</f>
        <v>6</v>
      </c>
    </row>
    <row r="707" spans="1:7" hidden="1" x14ac:dyDescent="0.25">
      <c r="A707" s="12" t="s">
        <v>497</v>
      </c>
      <c r="B707" s="19">
        <v>335641193513</v>
      </c>
      <c r="C707" s="12" t="s">
        <v>16737</v>
      </c>
      <c r="D707" s="12" t="s">
        <v>7938</v>
      </c>
      <c r="E707" s="6" t="s">
        <v>7939</v>
      </c>
      <c r="F707" s="5">
        <f>decoded__2[[#This Row],[FRT_DEC]]-B706</f>
        <v>747</v>
      </c>
      <c r="G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INFO]]))),G706)</f>
        <v>6</v>
      </c>
    </row>
    <row r="708" spans="1:7" hidden="1" x14ac:dyDescent="0.25">
      <c r="A708" s="12" t="s">
        <v>498</v>
      </c>
      <c r="B708" s="19">
        <v>335641212765</v>
      </c>
      <c r="C708" s="12" t="s">
        <v>16738</v>
      </c>
      <c r="D708" s="12" t="s">
        <v>7842</v>
      </c>
      <c r="E708" s="6" t="s">
        <v>7936</v>
      </c>
      <c r="F708" s="5">
        <f>decoded__2[[#This Row],[FRT_DEC]]-B707</f>
        <v>19252</v>
      </c>
      <c r="G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INFO]]))),G707)</f>
        <v>6</v>
      </c>
    </row>
    <row r="709" spans="1:7" hidden="1" x14ac:dyDescent="0.25">
      <c r="A709" s="12" t="s">
        <v>499</v>
      </c>
      <c r="B709" s="19">
        <v>335641213520</v>
      </c>
      <c r="C709" s="12" t="s">
        <v>16739</v>
      </c>
      <c r="D709" s="12" t="s">
        <v>7938</v>
      </c>
      <c r="E709" s="6" t="s">
        <v>7939</v>
      </c>
      <c r="F709" s="5">
        <f>decoded__2[[#This Row],[FRT_DEC]]-B708</f>
        <v>755</v>
      </c>
      <c r="G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INFO]]))),G708)</f>
        <v>6</v>
      </c>
    </row>
    <row r="710" spans="1:7" hidden="1" x14ac:dyDescent="0.25">
      <c r="A710" s="12" t="s">
        <v>500</v>
      </c>
      <c r="B710" s="19">
        <v>335641232780</v>
      </c>
      <c r="C710" s="12" t="s">
        <v>16740</v>
      </c>
      <c r="D710" s="12" t="s">
        <v>7842</v>
      </c>
      <c r="E710" s="6" t="s">
        <v>7936</v>
      </c>
      <c r="F710" s="5">
        <f>decoded__2[[#This Row],[FRT_DEC]]-B709</f>
        <v>19260</v>
      </c>
      <c r="G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INFO]]))),G709)</f>
        <v>6</v>
      </c>
    </row>
    <row r="711" spans="1:7" hidden="1" x14ac:dyDescent="0.25">
      <c r="A711" s="12" t="s">
        <v>501</v>
      </c>
      <c r="B711" s="19">
        <v>335641233519</v>
      </c>
      <c r="C711" s="12" t="s">
        <v>16741</v>
      </c>
      <c r="D711" s="12" t="s">
        <v>7938</v>
      </c>
      <c r="E711" s="6" t="s">
        <v>7939</v>
      </c>
      <c r="F711" s="5">
        <f>decoded__2[[#This Row],[FRT_DEC]]-B710</f>
        <v>739</v>
      </c>
      <c r="G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INFO]]))),G710)</f>
        <v>6</v>
      </c>
    </row>
    <row r="712" spans="1:7" hidden="1" x14ac:dyDescent="0.25">
      <c r="A712" s="12" t="s">
        <v>502</v>
      </c>
      <c r="B712" s="19">
        <v>335641252766</v>
      </c>
      <c r="C712" s="12" t="s">
        <v>16742</v>
      </c>
      <c r="D712" s="12" t="s">
        <v>7842</v>
      </c>
      <c r="E712" s="6" t="s">
        <v>7936</v>
      </c>
      <c r="F712" s="5">
        <f>decoded__2[[#This Row],[FRT_DEC]]-B711</f>
        <v>19247</v>
      </c>
      <c r="G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INFO]]))),G711)</f>
        <v>6</v>
      </c>
    </row>
    <row r="713" spans="1:7" hidden="1" x14ac:dyDescent="0.25">
      <c r="A713" s="12" t="s">
        <v>503</v>
      </c>
      <c r="B713" s="19">
        <v>335641253535</v>
      </c>
      <c r="C713" s="12" t="s">
        <v>16743</v>
      </c>
      <c r="D713" s="12" t="s">
        <v>7938</v>
      </c>
      <c r="E713" s="6" t="s">
        <v>7939</v>
      </c>
      <c r="F713" s="5">
        <f>decoded__2[[#This Row],[FRT_DEC]]-B712</f>
        <v>769</v>
      </c>
      <c r="G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INFO]]))),G712)</f>
        <v>6</v>
      </c>
    </row>
    <row r="714" spans="1:7" hidden="1" x14ac:dyDescent="0.25">
      <c r="A714" s="12" t="s">
        <v>504</v>
      </c>
      <c r="B714" s="19">
        <v>335641272780</v>
      </c>
      <c r="C714" s="12" t="s">
        <v>16744</v>
      </c>
      <c r="D714" s="12" t="s">
        <v>7842</v>
      </c>
      <c r="E714" s="6" t="s">
        <v>7936</v>
      </c>
      <c r="F714" s="5">
        <f>decoded__2[[#This Row],[FRT_DEC]]-B713</f>
        <v>19245</v>
      </c>
      <c r="G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INFO]]))),G713)</f>
        <v>6</v>
      </c>
    </row>
    <row r="715" spans="1:7" hidden="1" x14ac:dyDescent="0.25">
      <c r="A715" s="12" t="s">
        <v>505</v>
      </c>
      <c r="B715" s="19">
        <v>335641273533</v>
      </c>
      <c r="C715" s="12" t="s">
        <v>16745</v>
      </c>
      <c r="D715" s="12" t="s">
        <v>7938</v>
      </c>
      <c r="E715" s="6" t="s">
        <v>7939</v>
      </c>
      <c r="F715" s="5">
        <f>decoded__2[[#This Row],[FRT_DEC]]-B714</f>
        <v>753</v>
      </c>
      <c r="G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INFO]]))),G714)</f>
        <v>6</v>
      </c>
    </row>
    <row r="716" spans="1:7" hidden="1" x14ac:dyDescent="0.25">
      <c r="A716" s="12" t="s">
        <v>506</v>
      </c>
      <c r="B716" s="19">
        <v>335641291697</v>
      </c>
      <c r="C716" s="12" t="s">
        <v>16746</v>
      </c>
      <c r="D716" s="12" t="s">
        <v>7842</v>
      </c>
      <c r="E716" s="6" t="s">
        <v>7945</v>
      </c>
      <c r="F716" s="5">
        <f>decoded__2[[#This Row],[FRT_DEC]]-B715</f>
        <v>18164</v>
      </c>
      <c r="G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INFO]]))),G715)</f>
        <v>6</v>
      </c>
    </row>
    <row r="717" spans="1:7" hidden="1" x14ac:dyDescent="0.25">
      <c r="A717" s="12" t="s">
        <v>507</v>
      </c>
      <c r="B717" s="19">
        <v>335641291704</v>
      </c>
      <c r="C717" s="12" t="s">
        <v>16747</v>
      </c>
      <c r="D717" s="12" t="s">
        <v>7938</v>
      </c>
      <c r="E717" s="6" t="s">
        <v>7947</v>
      </c>
      <c r="F717" s="5">
        <f>decoded__2[[#This Row],[FRT_DEC]]-B716</f>
        <v>7</v>
      </c>
      <c r="G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INFO]]))),G716)</f>
        <v>6</v>
      </c>
    </row>
    <row r="718" spans="1:7" hidden="1" x14ac:dyDescent="0.25">
      <c r="A718" s="12" t="s">
        <v>508</v>
      </c>
      <c r="B718" s="19">
        <v>335641292765</v>
      </c>
      <c r="C718" s="12" t="s">
        <v>16748</v>
      </c>
      <c r="D718" s="12" t="s">
        <v>7842</v>
      </c>
      <c r="E718" s="6" t="s">
        <v>7936</v>
      </c>
      <c r="F718" s="5">
        <f>decoded__2[[#This Row],[FRT_DEC]]-B717</f>
        <v>1061</v>
      </c>
      <c r="G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INFO]]))),G717)</f>
        <v>6</v>
      </c>
    </row>
    <row r="719" spans="1:7" hidden="1" x14ac:dyDescent="0.25">
      <c r="A719" s="12" t="s">
        <v>509</v>
      </c>
      <c r="B719" s="19">
        <v>335641293529</v>
      </c>
      <c r="C719" s="12" t="s">
        <v>16749</v>
      </c>
      <c r="D719" s="12" t="s">
        <v>7938</v>
      </c>
      <c r="E719" s="6" t="s">
        <v>7939</v>
      </c>
      <c r="F719" s="5">
        <f>decoded__2[[#This Row],[FRT_DEC]]-B718</f>
        <v>764</v>
      </c>
      <c r="G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INFO]]))),G718)</f>
        <v>6</v>
      </c>
    </row>
    <row r="720" spans="1:7" hidden="1" x14ac:dyDescent="0.25">
      <c r="A720" s="12" t="s">
        <v>510</v>
      </c>
      <c r="B720" s="19">
        <v>335641312765</v>
      </c>
      <c r="C720" s="12" t="s">
        <v>16750</v>
      </c>
      <c r="D720" s="12" t="s">
        <v>7842</v>
      </c>
      <c r="E720" s="6" t="s">
        <v>7936</v>
      </c>
      <c r="F720" s="5">
        <f>decoded__2[[#This Row],[FRT_DEC]]-B719</f>
        <v>19236</v>
      </c>
      <c r="G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INFO]]))),G719)</f>
        <v>6</v>
      </c>
    </row>
    <row r="721" spans="1:7" hidden="1" x14ac:dyDescent="0.25">
      <c r="A721" s="12" t="s">
        <v>511</v>
      </c>
      <c r="B721" s="19">
        <v>335641313504</v>
      </c>
      <c r="C721" s="12" t="s">
        <v>16751</v>
      </c>
      <c r="D721" s="12" t="s">
        <v>7938</v>
      </c>
      <c r="E721" s="6" t="s">
        <v>7939</v>
      </c>
      <c r="F721" s="5">
        <f>decoded__2[[#This Row],[FRT_DEC]]-B720</f>
        <v>739</v>
      </c>
      <c r="G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INFO]]))),G720)</f>
        <v>6</v>
      </c>
    </row>
    <row r="722" spans="1:7" hidden="1" x14ac:dyDescent="0.25">
      <c r="A722" s="12" t="s">
        <v>512</v>
      </c>
      <c r="B722" s="19">
        <v>335641332765</v>
      </c>
      <c r="C722" s="12" t="s">
        <v>16752</v>
      </c>
      <c r="D722" s="12" t="s">
        <v>7842</v>
      </c>
      <c r="E722" s="6" t="s">
        <v>7936</v>
      </c>
      <c r="F722" s="5">
        <f>decoded__2[[#This Row],[FRT_DEC]]-B721</f>
        <v>19261</v>
      </c>
      <c r="G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INFO]]))),G721)</f>
        <v>6</v>
      </c>
    </row>
    <row r="723" spans="1:7" hidden="1" x14ac:dyDescent="0.25">
      <c r="A723" s="12" t="s">
        <v>513</v>
      </c>
      <c r="B723" s="19">
        <v>335641333521</v>
      </c>
      <c r="C723" s="12" t="s">
        <v>16753</v>
      </c>
      <c r="D723" s="12" t="s">
        <v>7938</v>
      </c>
      <c r="E723" s="6" t="s">
        <v>7939</v>
      </c>
      <c r="F723" s="5">
        <f>decoded__2[[#This Row],[FRT_DEC]]-B722</f>
        <v>756</v>
      </c>
      <c r="G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INFO]]))),G722)</f>
        <v>6</v>
      </c>
    </row>
    <row r="724" spans="1:7" hidden="1" x14ac:dyDescent="0.25">
      <c r="A724" s="12" t="s">
        <v>514</v>
      </c>
      <c r="B724" s="19">
        <v>335641352766</v>
      </c>
      <c r="C724" s="12" t="s">
        <v>16754</v>
      </c>
      <c r="D724" s="12" t="s">
        <v>7842</v>
      </c>
      <c r="E724" s="6" t="s">
        <v>7936</v>
      </c>
      <c r="F724" s="5">
        <f>decoded__2[[#This Row],[FRT_DEC]]-B723</f>
        <v>19245</v>
      </c>
      <c r="G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INFO]]))),G723)</f>
        <v>6</v>
      </c>
    </row>
    <row r="725" spans="1:7" hidden="1" x14ac:dyDescent="0.25">
      <c r="A725" s="12" t="s">
        <v>515</v>
      </c>
      <c r="B725" s="19">
        <v>335641353519</v>
      </c>
      <c r="C725" s="12" t="s">
        <v>16755</v>
      </c>
      <c r="D725" s="12" t="s">
        <v>7938</v>
      </c>
      <c r="E725" s="6" t="s">
        <v>7939</v>
      </c>
      <c r="F725" s="5">
        <f>decoded__2[[#This Row],[FRT_DEC]]-B724</f>
        <v>753</v>
      </c>
      <c r="G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INFO]]))),G724)</f>
        <v>6</v>
      </c>
    </row>
    <row r="726" spans="1:7" hidden="1" x14ac:dyDescent="0.25">
      <c r="A726" s="12" t="s">
        <v>638</v>
      </c>
      <c r="B726" s="19">
        <v>335641372765</v>
      </c>
      <c r="C726" s="12" t="s">
        <v>16756</v>
      </c>
      <c r="D726" s="12" t="s">
        <v>7842</v>
      </c>
      <c r="E726" s="6" t="s">
        <v>7936</v>
      </c>
      <c r="F726" s="5">
        <f>decoded__2[[#This Row],[FRT_DEC]]-B725</f>
        <v>19246</v>
      </c>
      <c r="G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INFO]]))),G725)</f>
        <v>6</v>
      </c>
    </row>
    <row r="727" spans="1:7" hidden="1" x14ac:dyDescent="0.25">
      <c r="A727" s="12" t="s">
        <v>516</v>
      </c>
      <c r="B727" s="19">
        <v>335641373523</v>
      </c>
      <c r="C727" s="12" t="s">
        <v>16757</v>
      </c>
      <c r="D727" s="12" t="s">
        <v>7938</v>
      </c>
      <c r="E727" s="6" t="s">
        <v>7939</v>
      </c>
      <c r="F727" s="5">
        <f>decoded__2[[#This Row],[FRT_DEC]]-B726</f>
        <v>758</v>
      </c>
      <c r="G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INFO]]))),G726)</f>
        <v>6</v>
      </c>
    </row>
    <row r="728" spans="1:7" hidden="1" x14ac:dyDescent="0.25">
      <c r="A728" s="12" t="s">
        <v>517</v>
      </c>
      <c r="B728" s="19">
        <v>335641391697</v>
      </c>
      <c r="C728" s="12" t="s">
        <v>16758</v>
      </c>
      <c r="D728" s="12" t="s">
        <v>7842</v>
      </c>
      <c r="E728" s="6" t="s">
        <v>7945</v>
      </c>
      <c r="F728" s="5">
        <f>decoded__2[[#This Row],[FRT_DEC]]-B727</f>
        <v>18174</v>
      </c>
      <c r="G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INFO]]))),G727)</f>
        <v>6</v>
      </c>
    </row>
    <row r="729" spans="1:7" hidden="1" x14ac:dyDescent="0.25">
      <c r="A729" s="12" t="s">
        <v>518</v>
      </c>
      <c r="B729" s="19">
        <v>335641391703</v>
      </c>
      <c r="C729" s="12" t="s">
        <v>16759</v>
      </c>
      <c r="D729" s="12" t="s">
        <v>7938</v>
      </c>
      <c r="E729" s="6" t="s">
        <v>7947</v>
      </c>
      <c r="F729" s="5">
        <f>decoded__2[[#This Row],[FRT_DEC]]-B728</f>
        <v>6</v>
      </c>
      <c r="G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INFO]]))),G728)</f>
        <v>6</v>
      </c>
    </row>
    <row r="730" spans="1:7" hidden="1" x14ac:dyDescent="0.25">
      <c r="A730" s="12" t="s">
        <v>519</v>
      </c>
      <c r="B730" s="19">
        <v>335641392765</v>
      </c>
      <c r="C730" s="12" t="s">
        <v>16760</v>
      </c>
      <c r="D730" s="12" t="s">
        <v>7842</v>
      </c>
      <c r="E730" s="6" t="s">
        <v>7936</v>
      </c>
      <c r="F730" s="5">
        <f>decoded__2[[#This Row],[FRT_DEC]]-B729</f>
        <v>1062</v>
      </c>
      <c r="G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INFO]]))),G729)</f>
        <v>6</v>
      </c>
    </row>
    <row r="731" spans="1:7" hidden="1" x14ac:dyDescent="0.25">
      <c r="A731" s="12" t="s">
        <v>520</v>
      </c>
      <c r="B731" s="19">
        <v>335641393593</v>
      </c>
      <c r="C731" s="12" t="s">
        <v>16761</v>
      </c>
      <c r="D731" s="12" t="s">
        <v>7938</v>
      </c>
      <c r="E731" s="6" t="s">
        <v>7939</v>
      </c>
      <c r="F731" s="5">
        <f>decoded__2[[#This Row],[FRT_DEC]]-B730</f>
        <v>828</v>
      </c>
      <c r="G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INFO]]))),G730)</f>
        <v>6</v>
      </c>
    </row>
    <row r="732" spans="1:7" x14ac:dyDescent="0.25">
      <c r="A732" s="12" t="s">
        <v>521</v>
      </c>
      <c r="B732" s="19">
        <v>335641408624</v>
      </c>
      <c r="C732" s="12" t="s">
        <v>16762</v>
      </c>
      <c r="D732" s="12" t="s">
        <v>7842</v>
      </c>
      <c r="E732" s="6" t="s">
        <v>7845</v>
      </c>
      <c r="F732" s="5">
        <f>decoded__2[[#This Row],[FRT_DEC]]-B731</f>
        <v>15031</v>
      </c>
      <c r="G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INFO]]))),G731)</f>
        <v>6</v>
      </c>
    </row>
    <row r="733" spans="1:7" hidden="1" x14ac:dyDescent="0.25">
      <c r="A733" s="12" t="s">
        <v>522</v>
      </c>
      <c r="B733" s="19">
        <v>335641408630</v>
      </c>
      <c r="C733" s="12" t="s">
        <v>16763</v>
      </c>
      <c r="D733" s="12" t="s">
        <v>1099</v>
      </c>
      <c r="E733" s="6" t="s">
        <v>2081</v>
      </c>
      <c r="F733" s="5">
        <f>decoded__2[[#This Row],[FRT_DEC]]-B732</f>
        <v>6</v>
      </c>
      <c r="G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INFO]]))),G732)</f>
        <v>6</v>
      </c>
    </row>
    <row r="734" spans="1:7" hidden="1" x14ac:dyDescent="0.25">
      <c r="A734" s="12" t="s">
        <v>523</v>
      </c>
      <c r="B734" s="19">
        <v>335641408635</v>
      </c>
      <c r="C734" s="12" t="s">
        <v>16764</v>
      </c>
      <c r="D734" s="12" t="s">
        <v>72</v>
      </c>
      <c r="E734" s="6" t="s">
        <v>2082</v>
      </c>
      <c r="F734" s="5">
        <f>decoded__2[[#This Row],[FRT_DEC]]-B733</f>
        <v>5</v>
      </c>
      <c r="G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INFO]]))),G733)</f>
        <v>6</v>
      </c>
    </row>
    <row r="735" spans="1:7" hidden="1" x14ac:dyDescent="0.25">
      <c r="A735" s="12" t="s">
        <v>524</v>
      </c>
      <c r="B735" s="19">
        <v>335641408646</v>
      </c>
      <c r="C735" s="12" t="s">
        <v>16765</v>
      </c>
      <c r="D735" s="12" t="s">
        <v>7938</v>
      </c>
      <c r="E735" s="6" t="s">
        <v>8149</v>
      </c>
      <c r="F735" s="5">
        <f>decoded__2[[#This Row],[FRT_DEC]]-B734</f>
        <v>11</v>
      </c>
      <c r="G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INFO]]))),G734)</f>
        <v>6</v>
      </c>
    </row>
    <row r="736" spans="1:7" hidden="1" x14ac:dyDescent="0.25">
      <c r="A736" s="12" t="s">
        <v>525</v>
      </c>
      <c r="B736" s="19">
        <v>335641408719</v>
      </c>
      <c r="C736" s="12" t="s">
        <v>16766</v>
      </c>
      <c r="D736" s="12" t="s">
        <v>84</v>
      </c>
      <c r="E736" s="6" t="s">
        <v>3969</v>
      </c>
      <c r="F736" s="5">
        <f>decoded__2[[#This Row],[FRT_DEC]]-B735</f>
        <v>73</v>
      </c>
      <c r="G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INFO]]))),G735)</f>
        <v>6</v>
      </c>
    </row>
    <row r="737" spans="1:7" hidden="1" x14ac:dyDescent="0.25">
      <c r="A737" s="12" t="s">
        <v>639</v>
      </c>
      <c r="B737" s="19">
        <v>335641408722</v>
      </c>
      <c r="C737" s="12" t="s">
        <v>16767</v>
      </c>
      <c r="D737" s="12" t="s">
        <v>3684</v>
      </c>
      <c r="E737" s="6" t="s">
        <v>16768</v>
      </c>
      <c r="F737" s="5">
        <f>decoded__2[[#This Row],[FRT_DEC]]-B736</f>
        <v>3</v>
      </c>
      <c r="G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INFO]]))),G736)</f>
        <v>6</v>
      </c>
    </row>
    <row r="738" spans="1:7" hidden="1" x14ac:dyDescent="0.25">
      <c r="A738" s="12" t="s">
        <v>640</v>
      </c>
      <c r="B738" s="19">
        <v>335641408724</v>
      </c>
      <c r="C738" s="12" t="s">
        <v>16769</v>
      </c>
      <c r="D738" s="12" t="s">
        <v>3684</v>
      </c>
      <c r="E738" s="6" t="s">
        <v>7879</v>
      </c>
      <c r="F738" s="5">
        <f>decoded__2[[#This Row],[FRT_DEC]]-B737</f>
        <v>2</v>
      </c>
      <c r="G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INFO]]))),G737)</f>
        <v>6</v>
      </c>
    </row>
    <row r="739" spans="1:7" hidden="1" x14ac:dyDescent="0.25">
      <c r="A739" s="12" t="s">
        <v>526</v>
      </c>
      <c r="B739" s="19">
        <v>335641408731</v>
      </c>
      <c r="C739" s="12" t="s">
        <v>16770</v>
      </c>
      <c r="D739" s="12" t="s">
        <v>7842</v>
      </c>
      <c r="E739" s="6" t="s">
        <v>7843</v>
      </c>
      <c r="F739" s="5">
        <f>decoded__2[[#This Row],[FRT_DEC]]-B738</f>
        <v>7</v>
      </c>
      <c r="G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INFO]]))),G738)</f>
        <v>6</v>
      </c>
    </row>
    <row r="740" spans="1:7" hidden="1" x14ac:dyDescent="0.25">
      <c r="A740" s="12" t="s">
        <v>527</v>
      </c>
      <c r="B740" s="19">
        <v>335641408740</v>
      </c>
      <c r="C740" s="12" t="s">
        <v>16771</v>
      </c>
      <c r="D740" s="12" t="s">
        <v>1099</v>
      </c>
      <c r="E740" s="6" t="s">
        <v>2083</v>
      </c>
      <c r="F740" s="5">
        <f>decoded__2[[#This Row],[FRT_DEC]]-B739</f>
        <v>9</v>
      </c>
      <c r="G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INFO]]))),G739)</f>
        <v>6</v>
      </c>
    </row>
    <row r="741" spans="1:7" hidden="1" x14ac:dyDescent="0.25">
      <c r="A741" s="12" t="s">
        <v>641</v>
      </c>
      <c r="B741" s="19">
        <v>335641408746</v>
      </c>
      <c r="C741" s="12" t="s">
        <v>16772</v>
      </c>
      <c r="D741" s="12" t="s">
        <v>72</v>
      </c>
      <c r="E741" s="6" t="s">
        <v>2084</v>
      </c>
      <c r="F741" s="5">
        <f>decoded__2[[#This Row],[FRT_DEC]]-B740</f>
        <v>6</v>
      </c>
      <c r="G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INFO]]))),G740)</f>
        <v>6</v>
      </c>
    </row>
    <row r="742" spans="1:7" hidden="1" x14ac:dyDescent="0.25">
      <c r="A742" s="12" t="s">
        <v>642</v>
      </c>
      <c r="B742" s="19">
        <v>335641408758</v>
      </c>
      <c r="C742" s="12" t="s">
        <v>16773</v>
      </c>
      <c r="D742" s="12" t="s">
        <v>7938</v>
      </c>
      <c r="E742" s="6" t="s">
        <v>8848</v>
      </c>
      <c r="F742" s="5">
        <f>decoded__2[[#This Row],[FRT_DEC]]-B741</f>
        <v>12</v>
      </c>
      <c r="G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INFO]]))),G741)</f>
        <v>6</v>
      </c>
    </row>
    <row r="743" spans="1:7" hidden="1" x14ac:dyDescent="0.25">
      <c r="A743" s="12" t="s">
        <v>643</v>
      </c>
      <c r="B743" s="19">
        <v>335641408811</v>
      </c>
      <c r="C743" s="12" t="s">
        <v>16774</v>
      </c>
      <c r="D743" s="12" t="s">
        <v>85</v>
      </c>
      <c r="E743" s="6" t="s">
        <v>209</v>
      </c>
      <c r="F743" s="5">
        <f>decoded__2[[#This Row],[FRT_DEC]]-B742</f>
        <v>53</v>
      </c>
      <c r="G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INFO]]))),G742)</f>
        <v>6</v>
      </c>
    </row>
    <row r="744" spans="1:7" hidden="1" x14ac:dyDescent="0.25">
      <c r="A744" s="12" t="s">
        <v>644</v>
      </c>
      <c r="B744" s="19">
        <v>335641408819</v>
      </c>
      <c r="C744" s="12" t="s">
        <v>16775</v>
      </c>
      <c r="D744" s="12" t="s">
        <v>7842</v>
      </c>
      <c r="E744" s="6" t="s">
        <v>8851</v>
      </c>
      <c r="F744" s="5">
        <f>decoded__2[[#This Row],[FRT_DEC]]-B743</f>
        <v>8</v>
      </c>
      <c r="G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INFO]]))),G743)</f>
        <v>6</v>
      </c>
    </row>
    <row r="745" spans="1:7" hidden="1" x14ac:dyDescent="0.25">
      <c r="A745" s="12" t="s">
        <v>645</v>
      </c>
      <c r="B745" s="19">
        <v>335641408826</v>
      </c>
      <c r="C745" s="12" t="s">
        <v>16776</v>
      </c>
      <c r="D745" s="12" t="s">
        <v>1099</v>
      </c>
      <c r="E745" s="6" t="s">
        <v>2085</v>
      </c>
      <c r="F745" s="5">
        <f>decoded__2[[#This Row],[FRT_DEC]]-B744</f>
        <v>7</v>
      </c>
      <c r="G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INFO]]))),G744)</f>
        <v>6</v>
      </c>
    </row>
    <row r="746" spans="1:7" hidden="1" x14ac:dyDescent="0.25">
      <c r="A746" s="12" t="s">
        <v>646</v>
      </c>
      <c r="B746" s="19">
        <v>335641408831</v>
      </c>
      <c r="C746" s="12" t="s">
        <v>16777</v>
      </c>
      <c r="D746" s="12" t="s">
        <v>72</v>
      </c>
      <c r="E746" s="6" t="s">
        <v>2086</v>
      </c>
      <c r="F746" s="5">
        <f>decoded__2[[#This Row],[FRT_DEC]]-B745</f>
        <v>5</v>
      </c>
      <c r="G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INFO]]))),G745)</f>
        <v>6</v>
      </c>
    </row>
    <row r="747" spans="1:7" hidden="1" x14ac:dyDescent="0.25">
      <c r="A747" s="12" t="s">
        <v>528</v>
      </c>
      <c r="B747" s="19">
        <v>335641408843</v>
      </c>
      <c r="C747" s="12" t="s">
        <v>16778</v>
      </c>
      <c r="D747" s="12" t="s">
        <v>7938</v>
      </c>
      <c r="E747" s="6" t="s">
        <v>8855</v>
      </c>
      <c r="F747" s="5">
        <f>decoded__2[[#This Row],[FRT_DEC]]-B746</f>
        <v>12</v>
      </c>
      <c r="G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INFO]]))),G746)</f>
        <v>6</v>
      </c>
    </row>
    <row r="748" spans="1:7" hidden="1" x14ac:dyDescent="0.25">
      <c r="A748" s="12" t="s">
        <v>529</v>
      </c>
      <c r="B748" s="19">
        <v>335641410123</v>
      </c>
      <c r="C748" s="12" t="s">
        <v>16779</v>
      </c>
      <c r="D748" s="12" t="s">
        <v>87</v>
      </c>
      <c r="E748" s="6" t="s">
        <v>3697</v>
      </c>
      <c r="F748" s="5">
        <f>decoded__2[[#This Row],[FRT_DEC]]-B747</f>
        <v>1280</v>
      </c>
      <c r="G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INFO]]))),G747)</f>
        <v>6</v>
      </c>
    </row>
    <row r="749" spans="1:7" hidden="1" x14ac:dyDescent="0.25">
      <c r="A749" s="12" t="s">
        <v>530</v>
      </c>
      <c r="B749" s="19">
        <v>335641410132</v>
      </c>
      <c r="C749" s="12" t="s">
        <v>16780</v>
      </c>
      <c r="D749" s="12" t="s">
        <v>7842</v>
      </c>
      <c r="E749" s="6" t="s">
        <v>8858</v>
      </c>
      <c r="F749" s="5">
        <f>decoded__2[[#This Row],[FRT_DEC]]-B748</f>
        <v>9</v>
      </c>
      <c r="G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INFO]]))),G748)</f>
        <v>6</v>
      </c>
    </row>
    <row r="750" spans="1:7" hidden="1" x14ac:dyDescent="0.25">
      <c r="A750" s="12" t="s">
        <v>647</v>
      </c>
      <c r="B750" s="19">
        <v>335641410138</v>
      </c>
      <c r="C750" s="12" t="s">
        <v>16781</v>
      </c>
      <c r="D750" s="12" t="s">
        <v>213</v>
      </c>
      <c r="E750" s="6" t="s">
        <v>214</v>
      </c>
      <c r="F750" s="5">
        <f>decoded__2[[#This Row],[FRT_DEC]]-B749</f>
        <v>6</v>
      </c>
      <c r="G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INFO]]))),G749)</f>
        <v>6</v>
      </c>
    </row>
    <row r="751" spans="1:7" hidden="1" x14ac:dyDescent="0.25">
      <c r="A751" s="12" t="s">
        <v>648</v>
      </c>
      <c r="B751" s="19">
        <v>335641410141</v>
      </c>
      <c r="C751" s="12" t="s">
        <v>16782</v>
      </c>
      <c r="D751" s="12" t="s">
        <v>216</v>
      </c>
      <c r="E751" s="6" t="s">
        <v>3970</v>
      </c>
      <c r="F751" s="5">
        <f>decoded__2[[#This Row],[FRT_DEC]]-B750</f>
        <v>3</v>
      </c>
      <c r="G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INFO]]))),G750)</f>
        <v>6</v>
      </c>
    </row>
    <row r="752" spans="1:7" hidden="1" x14ac:dyDescent="0.25">
      <c r="A752" s="12" t="s">
        <v>531</v>
      </c>
      <c r="B752" s="19">
        <v>335641410160</v>
      </c>
      <c r="C752" s="12" t="s">
        <v>16783</v>
      </c>
      <c r="D752" s="12" t="s">
        <v>221</v>
      </c>
      <c r="E752" s="6" t="s">
        <v>222</v>
      </c>
      <c r="F752" s="5">
        <f>decoded__2[[#This Row],[FRT_DEC]]-B751</f>
        <v>19</v>
      </c>
      <c r="G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INFO]]))),G751)</f>
        <v>6</v>
      </c>
    </row>
    <row r="753" spans="1:7" hidden="1" x14ac:dyDescent="0.25">
      <c r="A753" s="12" t="s">
        <v>532</v>
      </c>
      <c r="B753" s="19">
        <v>335641410175</v>
      </c>
      <c r="C753" s="12" t="s">
        <v>16784</v>
      </c>
      <c r="D753" s="12" t="s">
        <v>40</v>
      </c>
      <c r="E753" s="6" t="s">
        <v>41</v>
      </c>
      <c r="F753" s="5">
        <f>decoded__2[[#This Row],[FRT_DEC]]-B752</f>
        <v>15</v>
      </c>
      <c r="G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INFO]]))),G752)</f>
        <v>6</v>
      </c>
    </row>
    <row r="754" spans="1:7" hidden="1" x14ac:dyDescent="0.25">
      <c r="A754" s="12" t="s">
        <v>649</v>
      </c>
      <c r="B754" s="19">
        <v>335641410178</v>
      </c>
      <c r="C754" s="12" t="s">
        <v>16785</v>
      </c>
      <c r="D754" s="12" t="s">
        <v>42</v>
      </c>
      <c r="E754" s="6" t="s">
        <v>16786</v>
      </c>
      <c r="F754" s="5">
        <f>decoded__2[[#This Row],[FRT_DEC]]-B753</f>
        <v>3</v>
      </c>
      <c r="G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INFO]]))),G753)</f>
        <v>6</v>
      </c>
    </row>
    <row r="755" spans="1:7" hidden="1" x14ac:dyDescent="0.25">
      <c r="A755" s="12" t="s">
        <v>533</v>
      </c>
      <c r="B755" s="19">
        <v>335641410185</v>
      </c>
      <c r="C755" s="12" t="s">
        <v>16787</v>
      </c>
      <c r="D755" s="12" t="s">
        <v>1099</v>
      </c>
      <c r="E755" s="6" t="s">
        <v>2087</v>
      </c>
      <c r="F755" s="5">
        <f>decoded__2[[#This Row],[FRT_DEC]]-B754</f>
        <v>7</v>
      </c>
      <c r="G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INFO]]))),G754)</f>
        <v>6</v>
      </c>
    </row>
    <row r="756" spans="1:7" hidden="1" x14ac:dyDescent="0.25">
      <c r="A756" s="12" t="s">
        <v>534</v>
      </c>
      <c r="B756" s="19">
        <v>335641410212</v>
      </c>
      <c r="C756" s="12" t="s">
        <v>16788</v>
      </c>
      <c r="D756" s="12" t="s">
        <v>72</v>
      </c>
      <c r="E756" s="6" t="s">
        <v>2088</v>
      </c>
      <c r="F756" s="5">
        <f>decoded__2[[#This Row],[FRT_DEC]]-B755</f>
        <v>27</v>
      </c>
      <c r="G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INFO]]))),G755)</f>
        <v>6</v>
      </c>
    </row>
    <row r="757" spans="1:7" hidden="1" x14ac:dyDescent="0.25">
      <c r="A757" s="12" t="s">
        <v>535</v>
      </c>
      <c r="B757" s="19">
        <v>335641410216</v>
      </c>
      <c r="C757" s="12" t="s">
        <v>16789</v>
      </c>
      <c r="D757" s="12" t="s">
        <v>7938</v>
      </c>
      <c r="E757" s="6" t="s">
        <v>8868</v>
      </c>
      <c r="F757" s="5">
        <f>decoded__2[[#This Row],[FRT_DEC]]-B756</f>
        <v>4</v>
      </c>
      <c r="G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INFO]]))),G756)</f>
        <v>6</v>
      </c>
    </row>
    <row r="758" spans="1:7" hidden="1" x14ac:dyDescent="0.25">
      <c r="A758" s="12" t="s">
        <v>536</v>
      </c>
      <c r="B758" s="19">
        <v>335641410219</v>
      </c>
      <c r="C758" s="12" t="s">
        <v>16790</v>
      </c>
      <c r="D758" s="12" t="s">
        <v>7842</v>
      </c>
      <c r="E758" s="6" t="s">
        <v>7993</v>
      </c>
      <c r="F758" s="5">
        <f>decoded__2[[#This Row],[FRT_DEC]]-B757</f>
        <v>3</v>
      </c>
      <c r="G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INFO]]))),G757)</f>
        <v>6</v>
      </c>
    </row>
    <row r="759" spans="1:7" hidden="1" x14ac:dyDescent="0.25">
      <c r="A759" s="12" t="s">
        <v>537</v>
      </c>
      <c r="B759" s="19">
        <v>335641410235</v>
      </c>
      <c r="C759" s="12" t="s">
        <v>16791</v>
      </c>
      <c r="D759" s="12" t="s">
        <v>1099</v>
      </c>
      <c r="E759" s="6" t="s">
        <v>2089</v>
      </c>
      <c r="F759" s="5">
        <f>decoded__2[[#This Row],[FRT_DEC]]-B758</f>
        <v>16</v>
      </c>
      <c r="G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INFO]]))),G758)</f>
        <v>6</v>
      </c>
    </row>
    <row r="760" spans="1:7" hidden="1" x14ac:dyDescent="0.25">
      <c r="A760" s="12" t="s">
        <v>538</v>
      </c>
      <c r="B760" s="19">
        <v>335641410239</v>
      </c>
      <c r="C760" s="12" t="s">
        <v>16792</v>
      </c>
      <c r="D760" s="12" t="s">
        <v>1099</v>
      </c>
      <c r="E760" s="6" t="s">
        <v>2089</v>
      </c>
      <c r="F760" s="5">
        <f>decoded__2[[#This Row],[FRT_DEC]]-B759</f>
        <v>4</v>
      </c>
      <c r="G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INFO]]))),G759)</f>
        <v>6</v>
      </c>
    </row>
    <row r="761" spans="1:7" hidden="1" x14ac:dyDescent="0.25">
      <c r="A761" s="12" t="s">
        <v>539</v>
      </c>
      <c r="B761" s="19">
        <v>335641410243</v>
      </c>
      <c r="C761" s="12" t="s">
        <v>16793</v>
      </c>
      <c r="D761" s="12" t="s">
        <v>72</v>
      </c>
      <c r="E761" s="6" t="s">
        <v>2090</v>
      </c>
      <c r="F761" s="5">
        <f>decoded__2[[#This Row],[FRT_DEC]]-B760</f>
        <v>4</v>
      </c>
      <c r="G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INFO]]))),G760)</f>
        <v>6</v>
      </c>
    </row>
    <row r="762" spans="1:7" hidden="1" x14ac:dyDescent="0.25">
      <c r="A762" s="12" t="s">
        <v>540</v>
      </c>
      <c r="B762" s="19">
        <v>335641410248</v>
      </c>
      <c r="C762" s="12" t="s">
        <v>16794</v>
      </c>
      <c r="D762" s="12" t="s">
        <v>6</v>
      </c>
      <c r="E762" s="6" t="s">
        <v>16795</v>
      </c>
      <c r="F762" s="5">
        <f>decoded__2[[#This Row],[FRT_DEC]]-B761</f>
        <v>5</v>
      </c>
      <c r="G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INFO]]))),G761)</f>
        <v>7</v>
      </c>
    </row>
    <row r="763" spans="1:7" hidden="1" x14ac:dyDescent="0.25">
      <c r="A763" s="12" t="s">
        <v>541</v>
      </c>
      <c r="B763" s="19">
        <v>335641410253</v>
      </c>
      <c r="C763" s="12" t="s">
        <v>16796</v>
      </c>
      <c r="D763" s="12" t="s">
        <v>72</v>
      </c>
      <c r="E763" s="6" t="s">
        <v>2091</v>
      </c>
      <c r="F763" s="5">
        <f>decoded__2[[#This Row],[FRT_DEC]]-B762</f>
        <v>5</v>
      </c>
      <c r="G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INFO]]))),G762)</f>
        <v>7</v>
      </c>
    </row>
    <row r="764" spans="1:7" hidden="1" x14ac:dyDescent="0.25">
      <c r="A764" s="12" t="s">
        <v>542</v>
      </c>
      <c r="B764" s="19">
        <v>335641410264</v>
      </c>
      <c r="C764" s="12" t="s">
        <v>16797</v>
      </c>
      <c r="D764" s="12" t="s">
        <v>40</v>
      </c>
      <c r="E764" s="6" t="s">
        <v>2042</v>
      </c>
      <c r="F764" s="5">
        <f>decoded__2[[#This Row],[FRT_DEC]]-B763</f>
        <v>11</v>
      </c>
      <c r="G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INFO]]))),G763)</f>
        <v>7</v>
      </c>
    </row>
    <row r="765" spans="1:7" hidden="1" x14ac:dyDescent="0.25">
      <c r="A765" s="12" t="s">
        <v>543</v>
      </c>
      <c r="B765" s="19">
        <v>335641410266</v>
      </c>
      <c r="C765" s="12" t="s">
        <v>16798</v>
      </c>
      <c r="D765" s="12" t="s">
        <v>2043</v>
      </c>
      <c r="E765" s="6" t="s">
        <v>16799</v>
      </c>
      <c r="F765" s="5">
        <f>decoded__2[[#This Row],[FRT_DEC]]-B764</f>
        <v>2</v>
      </c>
      <c r="G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INFO]]))),G764)</f>
        <v>7</v>
      </c>
    </row>
    <row r="766" spans="1:7" hidden="1" x14ac:dyDescent="0.25">
      <c r="A766" s="12" t="s">
        <v>544</v>
      </c>
      <c r="B766" s="19">
        <v>335641410301</v>
      </c>
      <c r="C766" s="12" t="s">
        <v>16800</v>
      </c>
      <c r="D766" s="12" t="s">
        <v>7938</v>
      </c>
      <c r="E766" s="6" t="s">
        <v>7998</v>
      </c>
      <c r="F766" s="5">
        <f>decoded__2[[#This Row],[FRT_DEC]]-B765</f>
        <v>35</v>
      </c>
      <c r="G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INFO]]))),G765)</f>
        <v>7</v>
      </c>
    </row>
    <row r="767" spans="1:7" hidden="1" x14ac:dyDescent="0.25">
      <c r="A767" s="12" t="s">
        <v>545</v>
      </c>
      <c r="B767" s="19">
        <v>335641410821</v>
      </c>
      <c r="C767" s="12" t="s">
        <v>16801</v>
      </c>
      <c r="D767" s="12" t="s">
        <v>43</v>
      </c>
      <c r="E767" s="6" t="s">
        <v>3910</v>
      </c>
      <c r="F767" s="5">
        <f>decoded__2[[#This Row],[FRT_DEC]]-B766</f>
        <v>520</v>
      </c>
      <c r="G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INFO]]))),G766)</f>
        <v>7</v>
      </c>
    </row>
    <row r="768" spans="1:7" hidden="1" x14ac:dyDescent="0.25">
      <c r="A768" s="12" t="s">
        <v>650</v>
      </c>
      <c r="B768" s="19">
        <v>335641410824</v>
      </c>
      <c r="C768" s="12" t="s">
        <v>16802</v>
      </c>
      <c r="D768" s="12" t="s">
        <v>3685</v>
      </c>
      <c r="E768" s="6" t="s">
        <v>16803</v>
      </c>
      <c r="F768" s="5">
        <f>decoded__2[[#This Row],[FRT_DEC]]-B767</f>
        <v>3</v>
      </c>
      <c r="G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INFO]]))),G767)</f>
        <v>7</v>
      </c>
    </row>
    <row r="769" spans="1:7" hidden="1" x14ac:dyDescent="0.25">
      <c r="A769" s="12" t="s">
        <v>546</v>
      </c>
      <c r="B769" s="19">
        <v>335641410829</v>
      </c>
      <c r="C769" s="12" t="s">
        <v>16804</v>
      </c>
      <c r="D769" s="12" t="s">
        <v>3685</v>
      </c>
      <c r="E769" s="6" t="s">
        <v>7880</v>
      </c>
      <c r="F769" s="5">
        <f>decoded__2[[#This Row],[FRT_DEC]]-B768</f>
        <v>5</v>
      </c>
      <c r="G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INFO]]))),G768)</f>
        <v>7</v>
      </c>
    </row>
    <row r="770" spans="1:7" hidden="1" x14ac:dyDescent="0.25">
      <c r="A770" s="12" t="s">
        <v>547</v>
      </c>
      <c r="B770" s="19">
        <v>335641410844</v>
      </c>
      <c r="C770" s="12" t="s">
        <v>16805</v>
      </c>
      <c r="D770" s="12" t="s">
        <v>7842</v>
      </c>
      <c r="E770" s="6" t="s">
        <v>8889</v>
      </c>
      <c r="F770" s="5">
        <f>decoded__2[[#This Row],[FRT_DEC]]-B769</f>
        <v>15</v>
      </c>
      <c r="G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INFO]]))),G769)</f>
        <v>7</v>
      </c>
    </row>
    <row r="771" spans="1:7" hidden="1" x14ac:dyDescent="0.25">
      <c r="A771" s="12" t="s">
        <v>1111</v>
      </c>
      <c r="B771" s="19">
        <v>335641410867</v>
      </c>
      <c r="C771" s="12" t="s">
        <v>16806</v>
      </c>
      <c r="D771" s="12" t="s">
        <v>241</v>
      </c>
      <c r="E771" s="6" t="s">
        <v>1052</v>
      </c>
      <c r="F771" s="5">
        <f>decoded__2[[#This Row],[FRT_DEC]]-B770</f>
        <v>23</v>
      </c>
      <c r="G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INFO]]))),G770)</f>
        <v>7</v>
      </c>
    </row>
    <row r="772" spans="1:7" hidden="1" x14ac:dyDescent="0.25">
      <c r="A772" s="12" t="s">
        <v>548</v>
      </c>
      <c r="B772" s="19">
        <v>335641410870</v>
      </c>
      <c r="C772" s="12" t="s">
        <v>16807</v>
      </c>
      <c r="D772" s="12" t="s">
        <v>243</v>
      </c>
      <c r="E772" s="6" t="s">
        <v>5293</v>
      </c>
      <c r="F772" s="5">
        <f>decoded__2[[#This Row],[FRT_DEC]]-B771</f>
        <v>3</v>
      </c>
      <c r="G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INFO]]))),G771)</f>
        <v>7</v>
      </c>
    </row>
    <row r="773" spans="1:7" hidden="1" x14ac:dyDescent="0.25">
      <c r="A773" s="12" t="s">
        <v>549</v>
      </c>
      <c r="B773" s="19">
        <v>335641410916</v>
      </c>
      <c r="C773" s="12" t="s">
        <v>16808</v>
      </c>
      <c r="D773" s="12" t="s">
        <v>40</v>
      </c>
      <c r="E773" s="6" t="s">
        <v>44</v>
      </c>
      <c r="F773" s="5">
        <f>decoded__2[[#This Row],[FRT_DEC]]-B772</f>
        <v>46</v>
      </c>
      <c r="G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INFO]]))),G772)</f>
        <v>7</v>
      </c>
    </row>
    <row r="774" spans="1:7" hidden="1" x14ac:dyDescent="0.25">
      <c r="A774" s="12" t="s">
        <v>550</v>
      </c>
      <c r="B774" s="19">
        <v>335641410920</v>
      </c>
      <c r="C774" s="12" t="s">
        <v>16809</v>
      </c>
      <c r="D774" s="12" t="s">
        <v>246</v>
      </c>
      <c r="E774" s="6" t="s">
        <v>16810</v>
      </c>
      <c r="F774" s="5">
        <f>decoded__2[[#This Row],[FRT_DEC]]-B773</f>
        <v>4</v>
      </c>
      <c r="G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INFO]]))),G773)</f>
        <v>7</v>
      </c>
    </row>
    <row r="775" spans="1:7" hidden="1" x14ac:dyDescent="0.25">
      <c r="A775" s="12" t="s">
        <v>551</v>
      </c>
      <c r="B775" s="19">
        <v>335641410928</v>
      </c>
      <c r="C775" s="12" t="s">
        <v>16811</v>
      </c>
      <c r="D775" s="12" t="s">
        <v>1099</v>
      </c>
      <c r="E775" s="6" t="s">
        <v>3699</v>
      </c>
      <c r="F775" s="5">
        <f>decoded__2[[#This Row],[FRT_DEC]]-B774</f>
        <v>8</v>
      </c>
      <c r="G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INFO]]))),G774)</f>
        <v>7</v>
      </c>
    </row>
    <row r="776" spans="1:7" hidden="1" x14ac:dyDescent="0.25">
      <c r="A776" s="12" t="s">
        <v>552</v>
      </c>
      <c r="B776" s="19">
        <v>335641410935</v>
      </c>
      <c r="C776" s="12" t="s">
        <v>16812</v>
      </c>
      <c r="D776" s="12" t="s">
        <v>72</v>
      </c>
      <c r="E776" s="6" t="s">
        <v>2092</v>
      </c>
      <c r="F776" s="5">
        <f>decoded__2[[#This Row],[FRT_DEC]]-B775</f>
        <v>7</v>
      </c>
      <c r="G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INFO]]))),G775)</f>
        <v>7</v>
      </c>
    </row>
    <row r="777" spans="1:7" hidden="1" x14ac:dyDescent="0.25">
      <c r="A777" s="12" t="s">
        <v>553</v>
      </c>
      <c r="B777" s="19">
        <v>335641410957</v>
      </c>
      <c r="C777" s="12" t="s">
        <v>16813</v>
      </c>
      <c r="D777" s="12" t="s">
        <v>3671</v>
      </c>
      <c r="E777" s="6" t="s">
        <v>16814</v>
      </c>
      <c r="F777" s="5">
        <f>decoded__2[[#This Row],[FRT_DEC]]-B776</f>
        <v>22</v>
      </c>
      <c r="G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INFO]]))),G776)</f>
        <v>7</v>
      </c>
    </row>
    <row r="778" spans="1:7" hidden="1" x14ac:dyDescent="0.25">
      <c r="A778" s="12" t="s">
        <v>554</v>
      </c>
      <c r="B778" s="19">
        <v>335641410960</v>
      </c>
      <c r="C778" s="12" t="s">
        <v>16815</v>
      </c>
      <c r="D778" s="12" t="s">
        <v>3671</v>
      </c>
      <c r="E778" s="6" t="s">
        <v>7881</v>
      </c>
      <c r="F778" s="5">
        <f>decoded__2[[#This Row],[FRT_DEC]]-B777</f>
        <v>3</v>
      </c>
      <c r="G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INFO]]))),G777)</f>
        <v>7</v>
      </c>
    </row>
    <row r="779" spans="1:7" hidden="1" x14ac:dyDescent="0.25">
      <c r="A779" s="12" t="s">
        <v>651</v>
      </c>
      <c r="B779" s="19">
        <v>335641411775</v>
      </c>
      <c r="C779" s="12" t="s">
        <v>16816</v>
      </c>
      <c r="D779" s="12" t="s">
        <v>249</v>
      </c>
      <c r="E779" s="6" t="s">
        <v>4871</v>
      </c>
      <c r="F779" s="5">
        <f>decoded__2[[#This Row],[FRT_DEC]]-B778</f>
        <v>815</v>
      </c>
      <c r="G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INFO]]))),G778)</f>
        <v>7</v>
      </c>
    </row>
    <row r="780" spans="1:7" hidden="1" x14ac:dyDescent="0.25">
      <c r="A780" s="12" t="s">
        <v>652</v>
      </c>
      <c r="B780" s="19">
        <v>335641411779</v>
      </c>
      <c r="C780" s="12" t="s">
        <v>16817</v>
      </c>
      <c r="D780" s="12" t="s">
        <v>7938</v>
      </c>
      <c r="E780" s="6" t="s">
        <v>8906</v>
      </c>
      <c r="F780" s="5">
        <f>decoded__2[[#This Row],[FRT_DEC]]-B779</f>
        <v>4</v>
      </c>
      <c r="G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INFO]]))),G779)</f>
        <v>7</v>
      </c>
    </row>
    <row r="781" spans="1:7" hidden="1" x14ac:dyDescent="0.25">
      <c r="A781" s="12" t="s">
        <v>555</v>
      </c>
      <c r="B781" s="19">
        <v>335641411782</v>
      </c>
      <c r="C781" s="12" t="s">
        <v>16818</v>
      </c>
      <c r="D781" s="12" t="s">
        <v>7842</v>
      </c>
      <c r="E781" s="6" t="s">
        <v>7989</v>
      </c>
      <c r="F781" s="5">
        <f>decoded__2[[#This Row],[FRT_DEC]]-B780</f>
        <v>3</v>
      </c>
      <c r="G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INFO]]))),G780)</f>
        <v>7</v>
      </c>
    </row>
    <row r="782" spans="1:7" hidden="1" x14ac:dyDescent="0.25">
      <c r="A782" s="12" t="s">
        <v>556</v>
      </c>
      <c r="B782" s="19">
        <v>335641411787</v>
      </c>
      <c r="C782" s="12" t="s">
        <v>16819</v>
      </c>
      <c r="D782" s="12" t="s">
        <v>2044</v>
      </c>
      <c r="E782" s="6" t="s">
        <v>2046</v>
      </c>
      <c r="F782" s="5">
        <f>decoded__2[[#This Row],[FRT_DEC]]-B781</f>
        <v>5</v>
      </c>
      <c r="G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INFO]]))),G781)</f>
        <v>7</v>
      </c>
    </row>
    <row r="783" spans="1:7" hidden="1" x14ac:dyDescent="0.25">
      <c r="A783" s="12" t="s">
        <v>653</v>
      </c>
      <c r="B783" s="19">
        <v>335641411793</v>
      </c>
      <c r="C783" s="12" t="s">
        <v>16820</v>
      </c>
      <c r="D783" s="12" t="s">
        <v>7938</v>
      </c>
      <c r="E783" s="6" t="s">
        <v>7991</v>
      </c>
      <c r="F783" s="5">
        <f>decoded__2[[#This Row],[FRT_DEC]]-B782</f>
        <v>6</v>
      </c>
      <c r="G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INFO]]))),G782)</f>
        <v>7</v>
      </c>
    </row>
    <row r="784" spans="1:7" hidden="1" x14ac:dyDescent="0.25">
      <c r="A784" s="12" t="s">
        <v>654</v>
      </c>
      <c r="B784" s="19">
        <v>335641414208</v>
      </c>
      <c r="C784" s="12" t="s">
        <v>16821</v>
      </c>
      <c r="D784" s="12" t="s">
        <v>5</v>
      </c>
      <c r="E784" s="6" t="s">
        <v>16822</v>
      </c>
      <c r="F784" s="5">
        <f>decoded__2[[#This Row],[FRT_DEC]]-B783</f>
        <v>2415</v>
      </c>
      <c r="G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INFO]]))),G783)</f>
        <v>7</v>
      </c>
    </row>
    <row r="785" spans="1:7" hidden="1" x14ac:dyDescent="0.25">
      <c r="A785" s="12" t="s">
        <v>655</v>
      </c>
      <c r="B785" s="19">
        <v>335641414210</v>
      </c>
      <c r="C785" s="12" t="s">
        <v>16823</v>
      </c>
      <c r="D785" s="12" t="s">
        <v>5</v>
      </c>
      <c r="E785" s="6" t="s">
        <v>7877</v>
      </c>
      <c r="F785" s="5">
        <f>decoded__2[[#This Row],[FRT_DEC]]-B784</f>
        <v>2</v>
      </c>
      <c r="G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INFO]]))),G784)</f>
        <v>7</v>
      </c>
    </row>
    <row r="786" spans="1:7" hidden="1" x14ac:dyDescent="0.25">
      <c r="A786" s="12" t="s">
        <v>656</v>
      </c>
      <c r="B786" s="19">
        <v>335641414213</v>
      </c>
      <c r="C786" s="12" t="s">
        <v>16824</v>
      </c>
      <c r="D786" s="12" t="s">
        <v>3686</v>
      </c>
      <c r="E786" s="6" t="s">
        <v>16825</v>
      </c>
      <c r="F786" s="5">
        <f>decoded__2[[#This Row],[FRT_DEC]]-B785</f>
        <v>3</v>
      </c>
      <c r="G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INFO]]))),G785)</f>
        <v>7</v>
      </c>
    </row>
    <row r="787" spans="1:7" hidden="1" x14ac:dyDescent="0.25">
      <c r="A787" s="12" t="s">
        <v>657</v>
      </c>
      <c r="B787" s="19">
        <v>335641414215</v>
      </c>
      <c r="C787" s="12" t="s">
        <v>16826</v>
      </c>
      <c r="D787" s="12" t="s">
        <v>3686</v>
      </c>
      <c r="E787" s="6" t="s">
        <v>7878</v>
      </c>
      <c r="F787" s="5">
        <f>decoded__2[[#This Row],[FRT_DEC]]-B786</f>
        <v>2</v>
      </c>
      <c r="G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INFO]]))),G786)</f>
        <v>7</v>
      </c>
    </row>
    <row r="788" spans="1:7" hidden="1" x14ac:dyDescent="0.25">
      <c r="A788" s="12" t="s">
        <v>658</v>
      </c>
      <c r="B788" s="19">
        <v>335641414223</v>
      </c>
      <c r="C788" s="12" t="s">
        <v>16827</v>
      </c>
      <c r="D788" s="12" t="s">
        <v>7842</v>
      </c>
      <c r="E788" s="6" t="s">
        <v>8006</v>
      </c>
      <c r="F788" s="5">
        <f>decoded__2[[#This Row],[FRT_DEC]]-B787</f>
        <v>8</v>
      </c>
      <c r="G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INFO]]))),G787)</f>
        <v>7</v>
      </c>
    </row>
    <row r="789" spans="1:7" ht="30" hidden="1" x14ac:dyDescent="0.25">
      <c r="A789" s="12" t="s">
        <v>557</v>
      </c>
      <c r="B789" s="19">
        <v>335641414234</v>
      </c>
      <c r="C789" s="12" t="s">
        <v>16828</v>
      </c>
      <c r="D789" s="12" t="s">
        <v>241</v>
      </c>
      <c r="E789" s="6" t="s">
        <v>255</v>
      </c>
      <c r="F789" s="5">
        <f>decoded__2[[#This Row],[FRT_DEC]]-B788</f>
        <v>11</v>
      </c>
      <c r="G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INFO]]))),G788)</f>
        <v>7</v>
      </c>
    </row>
    <row r="790" spans="1:7" hidden="1" x14ac:dyDescent="0.25">
      <c r="A790" s="12" t="s">
        <v>558</v>
      </c>
      <c r="B790" s="19">
        <v>335641414238</v>
      </c>
      <c r="C790" s="12" t="s">
        <v>16829</v>
      </c>
      <c r="D790" s="12" t="s">
        <v>243</v>
      </c>
      <c r="E790" s="6" t="s">
        <v>3939</v>
      </c>
      <c r="F790" s="5">
        <f>decoded__2[[#This Row],[FRT_DEC]]-B789</f>
        <v>4</v>
      </c>
      <c r="G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INFO]]))),G789)</f>
        <v>7</v>
      </c>
    </row>
    <row r="791" spans="1:7" hidden="1" x14ac:dyDescent="0.25">
      <c r="A791" s="12" t="s">
        <v>1112</v>
      </c>
      <c r="B791" s="19">
        <v>335641414243</v>
      </c>
      <c r="C791" s="12" t="s">
        <v>16830</v>
      </c>
      <c r="D791" s="12" t="s">
        <v>1099</v>
      </c>
      <c r="E791" s="6" t="s">
        <v>2093</v>
      </c>
      <c r="F791" s="5">
        <f>decoded__2[[#This Row],[FRT_DEC]]-B790</f>
        <v>5</v>
      </c>
      <c r="G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INFO]]))),G790)</f>
        <v>7</v>
      </c>
    </row>
    <row r="792" spans="1:7" hidden="1" x14ac:dyDescent="0.25">
      <c r="A792" s="12" t="s">
        <v>1113</v>
      </c>
      <c r="B792" s="19">
        <v>335641414248</v>
      </c>
      <c r="C792" s="12" t="s">
        <v>16831</v>
      </c>
      <c r="D792" s="12" t="s">
        <v>72</v>
      </c>
      <c r="E792" s="6" t="s">
        <v>2094</v>
      </c>
      <c r="F792" s="5">
        <f>decoded__2[[#This Row],[FRT_DEC]]-B791</f>
        <v>5</v>
      </c>
      <c r="G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INFO]]))),G791)</f>
        <v>7</v>
      </c>
    </row>
    <row r="793" spans="1:7" hidden="1" x14ac:dyDescent="0.25">
      <c r="A793" s="12" t="s">
        <v>659</v>
      </c>
      <c r="B793" s="19">
        <v>335641414252</v>
      </c>
      <c r="C793" s="12" t="s">
        <v>16832</v>
      </c>
      <c r="D793" s="12" t="s">
        <v>72</v>
      </c>
      <c r="E793" s="6" t="s">
        <v>2095</v>
      </c>
      <c r="F793" s="5">
        <f>decoded__2[[#This Row],[FRT_DEC]]-B792</f>
        <v>4</v>
      </c>
      <c r="G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INFO]]))),G792)</f>
        <v>7</v>
      </c>
    </row>
    <row r="794" spans="1:7" hidden="1" x14ac:dyDescent="0.25">
      <c r="A794" s="12" t="s">
        <v>559</v>
      </c>
      <c r="B794" s="19">
        <v>335641414263</v>
      </c>
      <c r="C794" s="12" t="s">
        <v>16833</v>
      </c>
      <c r="D794" s="12" t="s">
        <v>246</v>
      </c>
      <c r="E794" s="6" t="s">
        <v>16834</v>
      </c>
      <c r="F794" s="5">
        <f>decoded__2[[#This Row],[FRT_DEC]]-B793</f>
        <v>11</v>
      </c>
      <c r="G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INFO]]))),G793)</f>
        <v>7</v>
      </c>
    </row>
    <row r="795" spans="1:7" hidden="1" x14ac:dyDescent="0.25">
      <c r="A795" s="12" t="s">
        <v>1114</v>
      </c>
      <c r="B795" s="19">
        <v>335641414267</v>
      </c>
      <c r="C795" s="12" t="s">
        <v>16835</v>
      </c>
      <c r="D795" s="12" t="s">
        <v>7938</v>
      </c>
      <c r="E795" s="6" t="s">
        <v>8012</v>
      </c>
      <c r="F795" s="5">
        <f>decoded__2[[#This Row],[FRT_DEC]]-B794</f>
        <v>4</v>
      </c>
      <c r="G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INFO]]))),G794)</f>
        <v>7</v>
      </c>
    </row>
    <row r="796" spans="1:7" hidden="1" x14ac:dyDescent="0.25">
      <c r="A796" s="12" t="s">
        <v>1115</v>
      </c>
      <c r="B796" s="19">
        <v>335641414664</v>
      </c>
      <c r="C796" s="12" t="s">
        <v>16836</v>
      </c>
      <c r="D796" s="12" t="s">
        <v>7842</v>
      </c>
      <c r="E796" s="6" t="s">
        <v>8130</v>
      </c>
      <c r="F796" s="5">
        <f>decoded__2[[#This Row],[FRT_DEC]]-B795</f>
        <v>397</v>
      </c>
      <c r="G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INFO]]))),G795)</f>
        <v>7</v>
      </c>
    </row>
    <row r="797" spans="1:7" hidden="1" x14ac:dyDescent="0.25">
      <c r="A797" s="12" t="s">
        <v>1116</v>
      </c>
      <c r="B797" s="19">
        <v>335641414672</v>
      </c>
      <c r="C797" s="12" t="s">
        <v>16837</v>
      </c>
      <c r="D797" s="12" t="s">
        <v>1099</v>
      </c>
      <c r="E797" s="6" t="s">
        <v>2096</v>
      </c>
      <c r="F797" s="5">
        <f>decoded__2[[#This Row],[FRT_DEC]]-B796</f>
        <v>8</v>
      </c>
      <c r="G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INFO]]))),G796)</f>
        <v>7</v>
      </c>
    </row>
    <row r="798" spans="1:7" hidden="1" x14ac:dyDescent="0.25">
      <c r="A798" s="12" t="s">
        <v>1117</v>
      </c>
      <c r="B798" s="19">
        <v>335641414678</v>
      </c>
      <c r="C798" s="12" t="s">
        <v>16838</v>
      </c>
      <c r="D798" s="12" t="s">
        <v>72</v>
      </c>
      <c r="E798" s="6" t="s">
        <v>2097</v>
      </c>
      <c r="F798" s="5">
        <f>decoded__2[[#This Row],[FRT_DEC]]-B797</f>
        <v>6</v>
      </c>
      <c r="G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INFO]]))),G797)</f>
        <v>7</v>
      </c>
    </row>
    <row r="799" spans="1:7" hidden="1" x14ac:dyDescent="0.25">
      <c r="A799" s="12" t="s">
        <v>1118</v>
      </c>
      <c r="B799" s="19">
        <v>335641414690</v>
      </c>
      <c r="C799" s="12" t="s">
        <v>16839</v>
      </c>
      <c r="D799" s="12" t="s">
        <v>3672</v>
      </c>
      <c r="E799" s="6" t="s">
        <v>4885</v>
      </c>
      <c r="F799" s="5">
        <f>decoded__2[[#This Row],[FRT_DEC]]-B798</f>
        <v>12</v>
      </c>
      <c r="G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INFO]]))),G798)</f>
        <v>7</v>
      </c>
    </row>
    <row r="800" spans="1:7" hidden="1" x14ac:dyDescent="0.25">
      <c r="A800" s="12" t="s">
        <v>1119</v>
      </c>
      <c r="B800" s="19">
        <v>335641414840</v>
      </c>
      <c r="C800" s="12" t="s">
        <v>16840</v>
      </c>
      <c r="D800" s="12" t="s">
        <v>262</v>
      </c>
      <c r="E800" s="6" t="s">
        <v>4887</v>
      </c>
      <c r="F800" s="5">
        <f>decoded__2[[#This Row],[FRT_DEC]]-B799</f>
        <v>150</v>
      </c>
      <c r="G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INFO]]))),G799)</f>
        <v>7</v>
      </c>
    </row>
    <row r="801" spans="1:7" hidden="1" x14ac:dyDescent="0.25">
      <c r="A801" s="12" t="s">
        <v>560</v>
      </c>
      <c r="B801" s="19">
        <v>335641414845</v>
      </c>
      <c r="C801" s="12" t="s">
        <v>16841</v>
      </c>
      <c r="D801" s="12" t="s">
        <v>7938</v>
      </c>
      <c r="E801" s="6" t="s">
        <v>8136</v>
      </c>
      <c r="F801" s="5">
        <f>decoded__2[[#This Row],[FRT_DEC]]-B800</f>
        <v>5</v>
      </c>
      <c r="G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INFO]]))),G800)</f>
        <v>7</v>
      </c>
    </row>
    <row r="802" spans="1:7" x14ac:dyDescent="0.25">
      <c r="A802" s="12" t="s">
        <v>561</v>
      </c>
      <c r="B802" s="19">
        <v>335641416085</v>
      </c>
      <c r="C802" s="12" t="s">
        <v>16842</v>
      </c>
      <c r="D802" s="12" t="s">
        <v>7842</v>
      </c>
      <c r="E802" s="6" t="s">
        <v>7845</v>
      </c>
      <c r="F802" s="5">
        <f>decoded__2[[#This Row],[FRT_DEC]]-B801</f>
        <v>1240</v>
      </c>
      <c r="G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INFO]]))),G801)</f>
        <v>7</v>
      </c>
    </row>
    <row r="803" spans="1:7" hidden="1" x14ac:dyDescent="0.25">
      <c r="A803" s="12" t="s">
        <v>562</v>
      </c>
      <c r="B803" s="19">
        <v>335641416092</v>
      </c>
      <c r="C803" s="12" t="s">
        <v>16843</v>
      </c>
      <c r="D803" s="12" t="s">
        <v>7938</v>
      </c>
      <c r="E803" s="6" t="s">
        <v>8149</v>
      </c>
      <c r="F803" s="5">
        <f>decoded__2[[#This Row],[FRT_DEC]]-B802</f>
        <v>7</v>
      </c>
      <c r="G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INFO]]))),G802)</f>
        <v>7</v>
      </c>
    </row>
    <row r="804" spans="1:7" hidden="1" x14ac:dyDescent="0.25">
      <c r="A804" s="12" t="s">
        <v>1120</v>
      </c>
      <c r="B804" s="19">
        <v>335641416166</v>
      </c>
      <c r="C804" s="12" t="s">
        <v>16844</v>
      </c>
      <c r="D804" s="12" t="s">
        <v>84</v>
      </c>
      <c r="E804" s="6" t="s">
        <v>4889</v>
      </c>
      <c r="F804" s="5">
        <f>decoded__2[[#This Row],[FRT_DEC]]-B803</f>
        <v>74</v>
      </c>
      <c r="G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INFO]]))),G803)</f>
        <v>7</v>
      </c>
    </row>
    <row r="805" spans="1:7" hidden="1" x14ac:dyDescent="0.25">
      <c r="A805" s="12" t="s">
        <v>1121</v>
      </c>
      <c r="B805" s="19">
        <v>335641416169</v>
      </c>
      <c r="C805" s="12" t="s">
        <v>16845</v>
      </c>
      <c r="D805" s="12" t="s">
        <v>3684</v>
      </c>
      <c r="E805" s="6" t="s">
        <v>16846</v>
      </c>
      <c r="F805" s="5">
        <f>decoded__2[[#This Row],[FRT_DEC]]-B804</f>
        <v>3</v>
      </c>
      <c r="G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INFO]]))),G804)</f>
        <v>7</v>
      </c>
    </row>
    <row r="806" spans="1:7" hidden="1" x14ac:dyDescent="0.25">
      <c r="A806" s="12" t="s">
        <v>563</v>
      </c>
      <c r="B806" s="19">
        <v>335641416171</v>
      </c>
      <c r="C806" s="12" t="s">
        <v>16847</v>
      </c>
      <c r="D806" s="12" t="s">
        <v>3684</v>
      </c>
      <c r="E806" s="6" t="s">
        <v>7879</v>
      </c>
      <c r="F806" s="5">
        <f>decoded__2[[#This Row],[FRT_DEC]]-B805</f>
        <v>2</v>
      </c>
      <c r="G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INFO]]))),G805)</f>
        <v>7</v>
      </c>
    </row>
    <row r="807" spans="1:7" hidden="1" x14ac:dyDescent="0.25">
      <c r="A807" s="12" t="s">
        <v>564</v>
      </c>
      <c r="B807" s="19">
        <v>335641416178</v>
      </c>
      <c r="C807" s="12" t="s">
        <v>16848</v>
      </c>
      <c r="D807" s="12" t="s">
        <v>7842</v>
      </c>
      <c r="E807" s="6" t="s">
        <v>7843</v>
      </c>
      <c r="F807" s="5">
        <f>decoded__2[[#This Row],[FRT_DEC]]-B806</f>
        <v>7</v>
      </c>
      <c r="G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INFO]]))),G806)</f>
        <v>7</v>
      </c>
    </row>
    <row r="808" spans="1:7" hidden="1" x14ac:dyDescent="0.25">
      <c r="A808" s="12" t="s">
        <v>1122</v>
      </c>
      <c r="B808" s="19">
        <v>335641416189</v>
      </c>
      <c r="C808" s="12" t="s">
        <v>16849</v>
      </c>
      <c r="D808" s="12" t="s">
        <v>1099</v>
      </c>
      <c r="E808" s="6" t="s">
        <v>2098</v>
      </c>
      <c r="F808" s="5">
        <f>decoded__2[[#This Row],[FRT_DEC]]-B807</f>
        <v>11</v>
      </c>
      <c r="G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INFO]]))),G807)</f>
        <v>7</v>
      </c>
    </row>
    <row r="809" spans="1:7" hidden="1" x14ac:dyDescent="0.25">
      <c r="A809" s="12" t="s">
        <v>565</v>
      </c>
      <c r="B809" s="19">
        <v>335641416194</v>
      </c>
      <c r="C809" s="12" t="s">
        <v>16850</v>
      </c>
      <c r="D809" s="12" t="s">
        <v>72</v>
      </c>
      <c r="E809" s="6" t="s">
        <v>2099</v>
      </c>
      <c r="F809" s="5">
        <f>decoded__2[[#This Row],[FRT_DEC]]-B808</f>
        <v>5</v>
      </c>
      <c r="G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INFO]]))),G808)</f>
        <v>7</v>
      </c>
    </row>
    <row r="810" spans="1:7" hidden="1" x14ac:dyDescent="0.25">
      <c r="A810" s="12" t="s">
        <v>566</v>
      </c>
      <c r="B810" s="19">
        <v>335641416207</v>
      </c>
      <c r="C810" s="12" t="s">
        <v>16851</v>
      </c>
      <c r="D810" s="12" t="s">
        <v>7938</v>
      </c>
      <c r="E810" s="6" t="s">
        <v>8848</v>
      </c>
      <c r="F810" s="5">
        <f>decoded__2[[#This Row],[FRT_DEC]]-B809</f>
        <v>13</v>
      </c>
      <c r="G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INFO]]))),G809)</f>
        <v>7</v>
      </c>
    </row>
    <row r="811" spans="1:7" hidden="1" x14ac:dyDescent="0.25">
      <c r="A811" s="12" t="s">
        <v>567</v>
      </c>
      <c r="B811" s="19">
        <v>335641416245</v>
      </c>
      <c r="C811" s="12" t="s">
        <v>16852</v>
      </c>
      <c r="D811" s="12" t="s">
        <v>85</v>
      </c>
      <c r="E811" s="6" t="s">
        <v>263</v>
      </c>
      <c r="F811" s="5">
        <f>decoded__2[[#This Row],[FRT_DEC]]-B810</f>
        <v>38</v>
      </c>
      <c r="G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INFO]]))),G810)</f>
        <v>7</v>
      </c>
    </row>
    <row r="812" spans="1:7" hidden="1" x14ac:dyDescent="0.25">
      <c r="A812" s="12" t="s">
        <v>568</v>
      </c>
      <c r="B812" s="19">
        <v>335641416253</v>
      </c>
      <c r="C812" s="12" t="s">
        <v>16853</v>
      </c>
      <c r="D812" s="12" t="s">
        <v>7842</v>
      </c>
      <c r="E812" s="6" t="s">
        <v>8851</v>
      </c>
      <c r="F812" s="5">
        <f>decoded__2[[#This Row],[FRT_DEC]]-B811</f>
        <v>8</v>
      </c>
      <c r="G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INFO]]))),G811)</f>
        <v>7</v>
      </c>
    </row>
    <row r="813" spans="1:7" hidden="1" x14ac:dyDescent="0.25">
      <c r="A813" s="12" t="s">
        <v>569</v>
      </c>
      <c r="B813" s="19">
        <v>335641416262</v>
      </c>
      <c r="C813" s="12" t="s">
        <v>16854</v>
      </c>
      <c r="D813" s="12" t="s">
        <v>1099</v>
      </c>
      <c r="E813" s="6" t="s">
        <v>2100</v>
      </c>
      <c r="F813" s="5">
        <f>decoded__2[[#This Row],[FRT_DEC]]-B812</f>
        <v>9</v>
      </c>
      <c r="G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INFO]]))),G812)</f>
        <v>7</v>
      </c>
    </row>
    <row r="814" spans="1:7" hidden="1" x14ac:dyDescent="0.25">
      <c r="A814" s="12" t="s">
        <v>570</v>
      </c>
      <c r="B814" s="19">
        <v>335641416266</v>
      </c>
      <c r="C814" s="12" t="s">
        <v>16855</v>
      </c>
      <c r="D814" s="12" t="s">
        <v>72</v>
      </c>
      <c r="E814" s="6" t="s">
        <v>2101</v>
      </c>
      <c r="F814" s="5">
        <f>decoded__2[[#This Row],[FRT_DEC]]-B813</f>
        <v>4</v>
      </c>
      <c r="G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INFO]]))),G813)</f>
        <v>7</v>
      </c>
    </row>
    <row r="815" spans="1:7" hidden="1" x14ac:dyDescent="0.25">
      <c r="A815" s="12" t="s">
        <v>571</v>
      </c>
      <c r="B815" s="19">
        <v>335641416279</v>
      </c>
      <c r="C815" s="12" t="s">
        <v>16856</v>
      </c>
      <c r="D815" s="12" t="s">
        <v>7938</v>
      </c>
      <c r="E815" s="6" t="s">
        <v>8855</v>
      </c>
      <c r="F815" s="5">
        <f>decoded__2[[#This Row],[FRT_DEC]]-B814</f>
        <v>13</v>
      </c>
      <c r="G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INFO]]))),G814)</f>
        <v>7</v>
      </c>
    </row>
    <row r="816" spans="1:7" hidden="1" x14ac:dyDescent="0.25">
      <c r="A816" s="12" t="s">
        <v>572</v>
      </c>
      <c r="B816" s="19">
        <v>335641416901</v>
      </c>
      <c r="C816" s="12" t="s">
        <v>16857</v>
      </c>
      <c r="D816" s="12" t="s">
        <v>87</v>
      </c>
      <c r="E816" s="6" t="s">
        <v>3695</v>
      </c>
      <c r="F816" s="5">
        <f>decoded__2[[#This Row],[FRT_DEC]]-B815</f>
        <v>622</v>
      </c>
      <c r="G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INFO]]))),G815)</f>
        <v>7</v>
      </c>
    </row>
    <row r="817" spans="1:7" hidden="1" x14ac:dyDescent="0.25">
      <c r="A817" s="12" t="s">
        <v>573</v>
      </c>
      <c r="B817" s="19">
        <v>335641416910</v>
      </c>
      <c r="C817" s="12" t="s">
        <v>16858</v>
      </c>
      <c r="D817" s="12" t="s">
        <v>7842</v>
      </c>
      <c r="E817" s="6" t="s">
        <v>8858</v>
      </c>
      <c r="F817" s="5">
        <f>decoded__2[[#This Row],[FRT_DEC]]-B816</f>
        <v>9</v>
      </c>
      <c r="G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INFO]]))),G816)</f>
        <v>7</v>
      </c>
    </row>
    <row r="818" spans="1:7" hidden="1" x14ac:dyDescent="0.25">
      <c r="A818" s="12" t="s">
        <v>574</v>
      </c>
      <c r="B818" s="19">
        <v>335641416921</v>
      </c>
      <c r="C818" s="12" t="s">
        <v>16859</v>
      </c>
      <c r="D818" s="12" t="s">
        <v>1099</v>
      </c>
      <c r="E818" s="6" t="s">
        <v>2102</v>
      </c>
      <c r="F818" s="5">
        <f>decoded__2[[#This Row],[FRT_DEC]]-B817</f>
        <v>11</v>
      </c>
      <c r="G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INFO]]))),G817)</f>
        <v>7</v>
      </c>
    </row>
    <row r="819" spans="1:7" hidden="1" x14ac:dyDescent="0.25">
      <c r="A819" s="12" t="s">
        <v>575</v>
      </c>
      <c r="B819" s="19">
        <v>335641416926</v>
      </c>
      <c r="C819" s="12" t="s">
        <v>16860</v>
      </c>
      <c r="D819" s="12" t="s">
        <v>72</v>
      </c>
      <c r="E819" s="6" t="s">
        <v>2103</v>
      </c>
      <c r="F819" s="5">
        <f>decoded__2[[#This Row],[FRT_DEC]]-B818</f>
        <v>5</v>
      </c>
      <c r="G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INFO]]))),G818)</f>
        <v>7</v>
      </c>
    </row>
    <row r="820" spans="1:7" hidden="1" x14ac:dyDescent="0.25">
      <c r="A820" s="12" t="s">
        <v>576</v>
      </c>
      <c r="B820" s="19">
        <v>335641416938</v>
      </c>
      <c r="C820" s="12" t="s">
        <v>16861</v>
      </c>
      <c r="D820" s="12" t="s">
        <v>40</v>
      </c>
      <c r="E820" s="6" t="s">
        <v>2042</v>
      </c>
      <c r="F820" s="5">
        <f>decoded__2[[#This Row],[FRT_DEC]]-B819</f>
        <v>12</v>
      </c>
      <c r="G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INFO]]))),G819)</f>
        <v>7</v>
      </c>
    </row>
    <row r="821" spans="1:7" hidden="1" x14ac:dyDescent="0.25">
      <c r="A821" s="12" t="s">
        <v>577</v>
      </c>
      <c r="B821" s="19">
        <v>335641416940</v>
      </c>
      <c r="C821" s="12" t="s">
        <v>16862</v>
      </c>
      <c r="D821" s="12" t="s">
        <v>2043</v>
      </c>
      <c r="E821" s="6" t="s">
        <v>16799</v>
      </c>
      <c r="F821" s="5">
        <f>decoded__2[[#This Row],[FRT_DEC]]-B820</f>
        <v>2</v>
      </c>
      <c r="G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INFO]]))),G820)</f>
        <v>7</v>
      </c>
    </row>
    <row r="822" spans="1:7" hidden="1" x14ac:dyDescent="0.25">
      <c r="A822" s="12" t="s">
        <v>810</v>
      </c>
      <c r="B822" s="19">
        <v>335641416951</v>
      </c>
      <c r="C822" s="12" t="s">
        <v>16863</v>
      </c>
      <c r="D822" s="12" t="s">
        <v>7938</v>
      </c>
      <c r="E822" s="6" t="s">
        <v>8868</v>
      </c>
      <c r="F822" s="5">
        <f>decoded__2[[#This Row],[FRT_DEC]]-B821</f>
        <v>11</v>
      </c>
      <c r="G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INFO]]))),G821)</f>
        <v>7</v>
      </c>
    </row>
    <row r="823" spans="1:7" hidden="1" x14ac:dyDescent="0.25">
      <c r="A823" s="12" t="s">
        <v>811</v>
      </c>
      <c r="B823" s="19">
        <v>335641417245</v>
      </c>
      <c r="C823" s="12" t="s">
        <v>16864</v>
      </c>
      <c r="D823" s="12" t="s">
        <v>7842</v>
      </c>
      <c r="E823" s="6" t="s">
        <v>7989</v>
      </c>
      <c r="F823" s="5">
        <f>decoded__2[[#This Row],[FRT_DEC]]-B822</f>
        <v>294</v>
      </c>
      <c r="G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INFO]]))),G822)</f>
        <v>7</v>
      </c>
    </row>
    <row r="824" spans="1:7" hidden="1" x14ac:dyDescent="0.25">
      <c r="A824" s="12" t="s">
        <v>812</v>
      </c>
      <c r="B824" s="19">
        <v>335641417251</v>
      </c>
      <c r="C824" s="12" t="s">
        <v>16865</v>
      </c>
      <c r="D824" s="12" t="s">
        <v>2044</v>
      </c>
      <c r="E824" s="6" t="s">
        <v>2046</v>
      </c>
      <c r="F824" s="5">
        <f>decoded__2[[#This Row],[FRT_DEC]]-B823</f>
        <v>6</v>
      </c>
      <c r="G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INFO]]))),G823)</f>
        <v>7</v>
      </c>
    </row>
    <row r="825" spans="1:7" hidden="1" x14ac:dyDescent="0.25">
      <c r="A825" s="12" t="s">
        <v>813</v>
      </c>
      <c r="B825" s="19">
        <v>335641417257</v>
      </c>
      <c r="C825" s="12" t="s">
        <v>16866</v>
      </c>
      <c r="D825" s="12" t="s">
        <v>7938</v>
      </c>
      <c r="E825" s="6" t="s">
        <v>7991</v>
      </c>
      <c r="F825" s="5">
        <f>decoded__2[[#This Row],[FRT_DEC]]-B824</f>
        <v>6</v>
      </c>
      <c r="G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INFO]]))),G824)</f>
        <v>7</v>
      </c>
    </row>
    <row r="826" spans="1:7" hidden="1" x14ac:dyDescent="0.25">
      <c r="A826" s="12" t="s">
        <v>814</v>
      </c>
      <c r="B826" s="19">
        <v>335641491695</v>
      </c>
      <c r="C826" s="12" t="s">
        <v>16867</v>
      </c>
      <c r="D826" s="12" t="s">
        <v>7842</v>
      </c>
      <c r="E826" s="6" t="s">
        <v>7945</v>
      </c>
      <c r="F826" s="5">
        <f>decoded__2[[#This Row],[FRT_DEC]]-B825</f>
        <v>74438</v>
      </c>
      <c r="G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INFO]]))),G825)</f>
        <v>7</v>
      </c>
    </row>
    <row r="827" spans="1:7" hidden="1" x14ac:dyDescent="0.25">
      <c r="A827" s="12" t="s">
        <v>815</v>
      </c>
      <c r="B827" s="19">
        <v>335641491701</v>
      </c>
      <c r="C827" s="12" t="s">
        <v>16868</v>
      </c>
      <c r="D827" s="12" t="s">
        <v>7938</v>
      </c>
      <c r="E827" s="6" t="s">
        <v>7947</v>
      </c>
      <c r="F827" s="5">
        <f>decoded__2[[#This Row],[FRT_DEC]]-B826</f>
        <v>6</v>
      </c>
      <c r="G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INFO]]))),G826)</f>
        <v>7</v>
      </c>
    </row>
    <row r="828" spans="1:7" hidden="1" x14ac:dyDescent="0.25">
      <c r="A828" s="12" t="s">
        <v>816</v>
      </c>
      <c r="B828" s="19">
        <v>335641537302</v>
      </c>
      <c r="C828" s="12" t="s">
        <v>16869</v>
      </c>
      <c r="D828" s="12" t="s">
        <v>43</v>
      </c>
      <c r="E828" s="6" t="s">
        <v>3910</v>
      </c>
      <c r="F828" s="5">
        <f>decoded__2[[#This Row],[FRT_DEC]]-B827</f>
        <v>45601</v>
      </c>
      <c r="G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INFO]]))),G827)</f>
        <v>7</v>
      </c>
    </row>
    <row r="829" spans="1:7" hidden="1" x14ac:dyDescent="0.25">
      <c r="A829" s="12" t="s">
        <v>817</v>
      </c>
      <c r="B829" s="19">
        <v>335641537304</v>
      </c>
      <c r="C829" s="12" t="s">
        <v>16870</v>
      </c>
      <c r="D829" s="12" t="s">
        <v>3685</v>
      </c>
      <c r="E829" s="6" t="s">
        <v>16871</v>
      </c>
      <c r="F829" s="5">
        <f>decoded__2[[#This Row],[FRT_DEC]]-B828</f>
        <v>2</v>
      </c>
      <c r="G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INFO]]))),G828)</f>
        <v>7</v>
      </c>
    </row>
    <row r="830" spans="1:7" hidden="1" x14ac:dyDescent="0.25">
      <c r="A830" s="12" t="s">
        <v>818</v>
      </c>
      <c r="B830" s="19">
        <v>335641537307</v>
      </c>
      <c r="C830" s="12" t="s">
        <v>16872</v>
      </c>
      <c r="D830" s="12" t="s">
        <v>3685</v>
      </c>
      <c r="E830" s="6" t="s">
        <v>7880</v>
      </c>
      <c r="F830" s="5">
        <f>decoded__2[[#This Row],[FRT_DEC]]-B829</f>
        <v>3</v>
      </c>
      <c r="G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INFO]]))),G829)</f>
        <v>7</v>
      </c>
    </row>
    <row r="831" spans="1:7" hidden="1" x14ac:dyDescent="0.25">
      <c r="A831" s="12" t="s">
        <v>854</v>
      </c>
      <c r="B831" s="19">
        <v>335641537321</v>
      </c>
      <c r="C831" s="12" t="s">
        <v>16873</v>
      </c>
      <c r="D831" s="12" t="s">
        <v>7842</v>
      </c>
      <c r="E831" s="6" t="s">
        <v>8889</v>
      </c>
      <c r="F831" s="5">
        <f>decoded__2[[#This Row],[FRT_DEC]]-B830</f>
        <v>14</v>
      </c>
      <c r="G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INFO]]))),G830)</f>
        <v>7</v>
      </c>
    </row>
    <row r="832" spans="1:7" ht="30" hidden="1" x14ac:dyDescent="0.25">
      <c r="A832" s="12" t="s">
        <v>855</v>
      </c>
      <c r="B832" s="19">
        <v>335641537337</v>
      </c>
      <c r="C832" s="12" t="s">
        <v>16874</v>
      </c>
      <c r="D832" s="12" t="s">
        <v>241</v>
      </c>
      <c r="E832" s="6" t="s">
        <v>2080</v>
      </c>
      <c r="F832" s="5">
        <f>decoded__2[[#This Row],[FRT_DEC]]-B831</f>
        <v>16</v>
      </c>
      <c r="G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INFO]]))),G831)</f>
        <v>7</v>
      </c>
    </row>
    <row r="833" spans="1:7" hidden="1" x14ac:dyDescent="0.25">
      <c r="A833" s="12" t="s">
        <v>1031</v>
      </c>
      <c r="B833" s="19">
        <v>335641537340</v>
      </c>
      <c r="C833" s="12" t="s">
        <v>16875</v>
      </c>
      <c r="D833" s="12" t="s">
        <v>243</v>
      </c>
      <c r="E833" s="6" t="s">
        <v>3939</v>
      </c>
      <c r="F833" s="5">
        <f>decoded__2[[#This Row],[FRT_DEC]]-B832</f>
        <v>3</v>
      </c>
      <c r="G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INFO]]))),G832)</f>
        <v>7</v>
      </c>
    </row>
    <row r="834" spans="1:7" hidden="1" x14ac:dyDescent="0.25">
      <c r="A834" s="12" t="s">
        <v>1032</v>
      </c>
      <c r="B834" s="19">
        <v>335641537351</v>
      </c>
      <c r="C834" s="12" t="s">
        <v>16876</v>
      </c>
      <c r="D834" s="12" t="s">
        <v>264</v>
      </c>
      <c r="E834" s="6" t="s">
        <v>16877</v>
      </c>
      <c r="F834" s="5">
        <f>decoded__2[[#This Row],[FRT_DEC]]-B833</f>
        <v>11</v>
      </c>
      <c r="G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INFO]]))),G833)</f>
        <v>7</v>
      </c>
    </row>
    <row r="835" spans="1:7" hidden="1" x14ac:dyDescent="0.25">
      <c r="A835" s="12" t="s">
        <v>1033</v>
      </c>
      <c r="B835" s="19">
        <v>335641537401</v>
      </c>
      <c r="C835" s="12" t="s">
        <v>16878</v>
      </c>
      <c r="D835" s="12" t="s">
        <v>40</v>
      </c>
      <c r="E835" s="6" t="s">
        <v>44</v>
      </c>
      <c r="F835" s="5">
        <f>decoded__2[[#This Row],[FRT_DEC]]-B834</f>
        <v>50</v>
      </c>
      <c r="G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INFO]]))),G834)</f>
        <v>7</v>
      </c>
    </row>
    <row r="836" spans="1:7" hidden="1" x14ac:dyDescent="0.25">
      <c r="A836" s="12" t="s">
        <v>1034</v>
      </c>
      <c r="B836" s="19">
        <v>335641537407</v>
      </c>
      <c r="C836" s="12" t="s">
        <v>16879</v>
      </c>
      <c r="D836" s="12" t="s">
        <v>246</v>
      </c>
      <c r="E836" s="6" t="s">
        <v>16880</v>
      </c>
      <c r="F836" s="5">
        <f>decoded__2[[#This Row],[FRT_DEC]]-B835</f>
        <v>6</v>
      </c>
      <c r="G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INFO]]))),G835)</f>
        <v>7</v>
      </c>
    </row>
    <row r="837" spans="1:7" hidden="1" x14ac:dyDescent="0.25">
      <c r="A837" s="12" t="s">
        <v>1035</v>
      </c>
      <c r="B837" s="19">
        <v>335641537413</v>
      </c>
      <c r="C837" s="12" t="s">
        <v>16881</v>
      </c>
      <c r="D837" s="12" t="s">
        <v>1099</v>
      </c>
      <c r="E837" s="6" t="s">
        <v>2104</v>
      </c>
      <c r="F837" s="5">
        <f>decoded__2[[#This Row],[FRT_DEC]]-B836</f>
        <v>6</v>
      </c>
      <c r="G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INFO]]))),G836)</f>
        <v>7</v>
      </c>
    </row>
    <row r="838" spans="1:7" hidden="1" x14ac:dyDescent="0.25">
      <c r="A838" s="12" t="s">
        <v>1036</v>
      </c>
      <c r="B838" s="19">
        <v>335641537418</v>
      </c>
      <c r="C838" s="12" t="s">
        <v>16882</v>
      </c>
      <c r="D838" s="12" t="s">
        <v>1099</v>
      </c>
      <c r="E838" s="6" t="s">
        <v>2105</v>
      </c>
      <c r="F838" s="5">
        <f>decoded__2[[#This Row],[FRT_DEC]]-B837</f>
        <v>5</v>
      </c>
      <c r="G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INFO]]))),G837)</f>
        <v>7</v>
      </c>
    </row>
    <row r="839" spans="1:7" hidden="1" x14ac:dyDescent="0.25">
      <c r="A839" s="12" t="s">
        <v>856</v>
      </c>
      <c r="B839" s="19">
        <v>335641537433</v>
      </c>
      <c r="C839" s="12" t="s">
        <v>16883</v>
      </c>
      <c r="D839" s="12" t="s">
        <v>72</v>
      </c>
      <c r="E839" s="6" t="s">
        <v>2092</v>
      </c>
      <c r="F839" s="5">
        <f>decoded__2[[#This Row],[FRT_DEC]]-B838</f>
        <v>15</v>
      </c>
      <c r="G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INFO]]))),G838)</f>
        <v>7</v>
      </c>
    </row>
    <row r="840" spans="1:7" hidden="1" x14ac:dyDescent="0.25">
      <c r="A840" s="12" t="s">
        <v>857</v>
      </c>
      <c r="B840" s="19">
        <v>335641537472</v>
      </c>
      <c r="C840" s="12" t="s">
        <v>16884</v>
      </c>
      <c r="D840" s="12" t="s">
        <v>3671</v>
      </c>
      <c r="E840" s="6" t="s">
        <v>16885</v>
      </c>
      <c r="F840" s="5">
        <f>decoded__2[[#This Row],[FRT_DEC]]-B839</f>
        <v>39</v>
      </c>
      <c r="G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INFO]]))),G839)</f>
        <v>7</v>
      </c>
    </row>
    <row r="841" spans="1:7" hidden="1" x14ac:dyDescent="0.25">
      <c r="A841" s="12" t="s">
        <v>858</v>
      </c>
      <c r="B841" s="19">
        <v>335641537475</v>
      </c>
      <c r="C841" s="12" t="s">
        <v>16886</v>
      </c>
      <c r="D841" s="12" t="s">
        <v>3671</v>
      </c>
      <c r="E841" s="6" t="s">
        <v>7881</v>
      </c>
      <c r="F841" s="5">
        <f>decoded__2[[#This Row],[FRT_DEC]]-B840</f>
        <v>3</v>
      </c>
      <c r="G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INFO]]))),G840)</f>
        <v>7</v>
      </c>
    </row>
    <row r="842" spans="1:7" hidden="1" x14ac:dyDescent="0.25">
      <c r="A842" s="12" t="s">
        <v>1037</v>
      </c>
      <c r="B842" s="19">
        <v>335641538249</v>
      </c>
      <c r="C842" s="12" t="s">
        <v>16887</v>
      </c>
      <c r="D842" s="12" t="s">
        <v>249</v>
      </c>
      <c r="E842" s="6" t="s">
        <v>4871</v>
      </c>
      <c r="F842" s="5">
        <f>decoded__2[[#This Row],[FRT_DEC]]-B841</f>
        <v>774</v>
      </c>
      <c r="G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INFO]]))),G841)</f>
        <v>7</v>
      </c>
    </row>
    <row r="843" spans="1:7" hidden="1" x14ac:dyDescent="0.25">
      <c r="A843" s="12" t="s">
        <v>1038</v>
      </c>
      <c r="B843" s="19">
        <v>335641538253</v>
      </c>
      <c r="C843" s="12" t="s">
        <v>16888</v>
      </c>
      <c r="D843" s="12" t="s">
        <v>7938</v>
      </c>
      <c r="E843" s="6" t="s">
        <v>8906</v>
      </c>
      <c r="F843" s="5">
        <f>decoded__2[[#This Row],[FRT_DEC]]-B842</f>
        <v>4</v>
      </c>
      <c r="G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INFO]]))),G842)</f>
        <v>7</v>
      </c>
    </row>
    <row r="844" spans="1:7" hidden="1" x14ac:dyDescent="0.25">
      <c r="A844" s="12" t="s">
        <v>859</v>
      </c>
      <c r="B844" s="19">
        <v>335641540842</v>
      </c>
      <c r="C844" s="12" t="s">
        <v>16889</v>
      </c>
      <c r="D844" s="12" t="s">
        <v>5</v>
      </c>
      <c r="E844" s="6" t="s">
        <v>16890</v>
      </c>
      <c r="F844" s="5">
        <f>decoded__2[[#This Row],[FRT_DEC]]-B843</f>
        <v>2589</v>
      </c>
      <c r="G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INFO]]))),G843)</f>
        <v>7</v>
      </c>
    </row>
    <row r="845" spans="1:7" hidden="1" x14ac:dyDescent="0.25">
      <c r="A845" s="12" t="s">
        <v>860</v>
      </c>
      <c r="B845" s="19">
        <v>335641540844</v>
      </c>
      <c r="C845" s="12" t="s">
        <v>16891</v>
      </c>
      <c r="D845" s="12" t="s">
        <v>5</v>
      </c>
      <c r="E845" s="6" t="s">
        <v>7877</v>
      </c>
      <c r="F845" s="5">
        <f>decoded__2[[#This Row],[FRT_DEC]]-B844</f>
        <v>2</v>
      </c>
      <c r="G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INFO]]))),G844)</f>
        <v>7</v>
      </c>
    </row>
    <row r="846" spans="1:7" hidden="1" x14ac:dyDescent="0.25">
      <c r="A846" s="12" t="s">
        <v>1039</v>
      </c>
      <c r="B846" s="19">
        <v>335641540848</v>
      </c>
      <c r="C846" s="12" t="s">
        <v>16892</v>
      </c>
      <c r="D846" s="12" t="s">
        <v>3686</v>
      </c>
      <c r="E846" s="6" t="s">
        <v>16893</v>
      </c>
      <c r="F846" s="5">
        <f>decoded__2[[#This Row],[FRT_DEC]]-B845</f>
        <v>4</v>
      </c>
      <c r="G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INFO]]))),G845)</f>
        <v>7</v>
      </c>
    </row>
    <row r="847" spans="1:7" hidden="1" x14ac:dyDescent="0.25">
      <c r="A847" s="12" t="s">
        <v>861</v>
      </c>
      <c r="B847" s="19">
        <v>335641540851</v>
      </c>
      <c r="C847" s="12" t="s">
        <v>16894</v>
      </c>
      <c r="D847" s="12" t="s">
        <v>3686</v>
      </c>
      <c r="E847" s="6" t="s">
        <v>7878</v>
      </c>
      <c r="F847" s="5">
        <f>decoded__2[[#This Row],[FRT_DEC]]-B846</f>
        <v>3</v>
      </c>
      <c r="G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INFO]]))),G846)</f>
        <v>7</v>
      </c>
    </row>
    <row r="848" spans="1:7" hidden="1" x14ac:dyDescent="0.25">
      <c r="A848" s="12" t="s">
        <v>862</v>
      </c>
      <c r="B848" s="19">
        <v>335641540858</v>
      </c>
      <c r="C848" s="12" t="s">
        <v>16895</v>
      </c>
      <c r="D848" s="12" t="s">
        <v>7842</v>
      </c>
      <c r="E848" s="6" t="s">
        <v>8006</v>
      </c>
      <c r="F848" s="5">
        <f>decoded__2[[#This Row],[FRT_DEC]]-B847</f>
        <v>7</v>
      </c>
      <c r="G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INFO]]))),G847)</f>
        <v>7</v>
      </c>
    </row>
    <row r="849" spans="1:7" ht="30" hidden="1" x14ac:dyDescent="0.25">
      <c r="A849" s="12" t="s">
        <v>863</v>
      </c>
      <c r="B849" s="19">
        <v>335641540869</v>
      </c>
      <c r="C849" s="12" t="s">
        <v>16896</v>
      </c>
      <c r="D849" s="12" t="s">
        <v>241</v>
      </c>
      <c r="E849" s="6" t="s">
        <v>2109</v>
      </c>
      <c r="F849" s="5">
        <f>decoded__2[[#This Row],[FRT_DEC]]-B848</f>
        <v>11</v>
      </c>
      <c r="G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INFO]]))),G848)</f>
        <v>7</v>
      </c>
    </row>
    <row r="850" spans="1:7" hidden="1" x14ac:dyDescent="0.25">
      <c r="A850" s="12" t="s">
        <v>864</v>
      </c>
      <c r="B850" s="19">
        <v>335641540871</v>
      </c>
      <c r="C850" s="12" t="s">
        <v>16897</v>
      </c>
      <c r="D850" s="12" t="s">
        <v>243</v>
      </c>
      <c r="E850" s="6" t="s">
        <v>3937</v>
      </c>
      <c r="F850" s="5">
        <f>decoded__2[[#This Row],[FRT_DEC]]-B849</f>
        <v>2</v>
      </c>
      <c r="G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INFO]]))),G849)</f>
        <v>7</v>
      </c>
    </row>
    <row r="851" spans="1:7" hidden="1" x14ac:dyDescent="0.25">
      <c r="A851" s="12" t="s">
        <v>1008</v>
      </c>
      <c r="B851" s="19">
        <v>335641540889</v>
      </c>
      <c r="C851" s="12" t="s">
        <v>16898</v>
      </c>
      <c r="D851" s="12" t="s">
        <v>1099</v>
      </c>
      <c r="E851" s="6" t="s">
        <v>2093</v>
      </c>
      <c r="F851" s="5">
        <f>decoded__2[[#This Row],[FRT_DEC]]-B850</f>
        <v>18</v>
      </c>
      <c r="G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INFO]]))),G850)</f>
        <v>7</v>
      </c>
    </row>
    <row r="852" spans="1:7" hidden="1" x14ac:dyDescent="0.25">
      <c r="A852" s="12" t="s">
        <v>865</v>
      </c>
      <c r="B852" s="19">
        <v>335641540894</v>
      </c>
      <c r="C852" s="12" t="s">
        <v>16899</v>
      </c>
      <c r="D852" s="12" t="s">
        <v>1099</v>
      </c>
      <c r="E852" s="6" t="s">
        <v>2106</v>
      </c>
      <c r="F852" s="5">
        <f>decoded__2[[#This Row],[FRT_DEC]]-B851</f>
        <v>5</v>
      </c>
      <c r="G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INFO]]))),G851)</f>
        <v>7</v>
      </c>
    </row>
    <row r="853" spans="1:7" hidden="1" x14ac:dyDescent="0.25">
      <c r="A853" s="12" t="s">
        <v>866</v>
      </c>
      <c r="B853" s="19">
        <v>335641540915</v>
      </c>
      <c r="C853" s="12" t="s">
        <v>16900</v>
      </c>
      <c r="D853" s="12" t="s">
        <v>40</v>
      </c>
      <c r="E853" s="6" t="s">
        <v>724</v>
      </c>
      <c r="F853" s="5">
        <f>decoded__2[[#This Row],[FRT_DEC]]-B852</f>
        <v>21</v>
      </c>
      <c r="G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INFO]]))),G852)</f>
        <v>7</v>
      </c>
    </row>
    <row r="854" spans="1:7" hidden="1" x14ac:dyDescent="0.25">
      <c r="A854" s="12" t="s">
        <v>867</v>
      </c>
      <c r="B854" s="19">
        <v>335641540925</v>
      </c>
      <c r="C854" s="12" t="s">
        <v>16901</v>
      </c>
      <c r="D854" s="12" t="s">
        <v>40</v>
      </c>
      <c r="E854" s="6" t="s">
        <v>45</v>
      </c>
      <c r="F854" s="5">
        <f>decoded__2[[#This Row],[FRT_DEC]]-B853</f>
        <v>10</v>
      </c>
      <c r="G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INFO]]))),G853)</f>
        <v>7</v>
      </c>
    </row>
    <row r="855" spans="1:7" hidden="1" x14ac:dyDescent="0.25">
      <c r="A855" s="12" t="s">
        <v>868</v>
      </c>
      <c r="B855" s="19">
        <v>335641540928</v>
      </c>
      <c r="C855" s="12" t="s">
        <v>16902</v>
      </c>
      <c r="D855" s="12" t="s">
        <v>46</v>
      </c>
      <c r="E855" s="6" t="s">
        <v>5294</v>
      </c>
      <c r="F855" s="5">
        <f>decoded__2[[#This Row],[FRT_DEC]]-B854</f>
        <v>3</v>
      </c>
      <c r="G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INFO]]))),G854)</f>
        <v>7</v>
      </c>
    </row>
    <row r="856" spans="1:7" hidden="1" x14ac:dyDescent="0.25">
      <c r="A856" s="12" t="s">
        <v>869</v>
      </c>
      <c r="B856" s="19">
        <v>335641540934</v>
      </c>
      <c r="C856" s="12" t="s">
        <v>16903</v>
      </c>
      <c r="D856" s="12" t="s">
        <v>72</v>
      </c>
      <c r="E856" s="6" t="s">
        <v>3683</v>
      </c>
      <c r="F856" s="5">
        <f>decoded__2[[#This Row],[FRT_DEC]]-B855</f>
        <v>6</v>
      </c>
      <c r="G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INFO]]))),G855)</f>
        <v>7</v>
      </c>
    </row>
    <row r="857" spans="1:7" hidden="1" x14ac:dyDescent="0.25">
      <c r="A857" s="12" t="s">
        <v>870</v>
      </c>
      <c r="B857" s="19">
        <v>335641540938</v>
      </c>
      <c r="C857" s="12" t="s">
        <v>16904</v>
      </c>
      <c r="D857" s="12" t="s">
        <v>72</v>
      </c>
      <c r="E857" s="6" t="s">
        <v>2088</v>
      </c>
      <c r="F857" s="5">
        <f>decoded__2[[#This Row],[FRT_DEC]]-B856</f>
        <v>4</v>
      </c>
      <c r="G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INFO]]))),G856)</f>
        <v>7</v>
      </c>
    </row>
    <row r="858" spans="1:7" hidden="1" x14ac:dyDescent="0.25">
      <c r="A858" s="12" t="s">
        <v>871</v>
      </c>
      <c r="B858" s="19">
        <v>335641540951</v>
      </c>
      <c r="C858" s="12" t="s">
        <v>16905</v>
      </c>
      <c r="D858" s="12" t="s">
        <v>72</v>
      </c>
      <c r="E858" s="6" t="s">
        <v>2107</v>
      </c>
      <c r="F858" s="5">
        <f>decoded__2[[#This Row],[FRT_DEC]]-B857</f>
        <v>13</v>
      </c>
      <c r="G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INFO]]))),G857)</f>
        <v>7</v>
      </c>
    </row>
    <row r="859" spans="1:7" hidden="1" x14ac:dyDescent="0.25">
      <c r="A859" s="12" t="s">
        <v>872</v>
      </c>
      <c r="B859" s="19">
        <v>335641541720</v>
      </c>
      <c r="C859" s="12" t="s">
        <v>16906</v>
      </c>
      <c r="D859" s="12" t="s">
        <v>7938</v>
      </c>
      <c r="E859" s="6" t="s">
        <v>8012</v>
      </c>
      <c r="F859" s="5">
        <f>decoded__2[[#This Row],[FRT_DEC]]-B858</f>
        <v>769</v>
      </c>
      <c r="G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INFO]]))),G858)</f>
        <v>7</v>
      </c>
    </row>
    <row r="860" spans="1:7" hidden="1" x14ac:dyDescent="0.25">
      <c r="A860" s="12" t="s">
        <v>873</v>
      </c>
      <c r="B860" s="19">
        <v>335641542282</v>
      </c>
      <c r="C860" s="12" t="s">
        <v>16907</v>
      </c>
      <c r="D860" s="12" t="s">
        <v>7842</v>
      </c>
      <c r="E860" s="6" t="s">
        <v>7989</v>
      </c>
      <c r="F860" s="5">
        <f>decoded__2[[#This Row],[FRT_DEC]]-B859</f>
        <v>562</v>
      </c>
      <c r="G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INFO]]))),G859)</f>
        <v>7</v>
      </c>
    </row>
    <row r="861" spans="1:7" hidden="1" x14ac:dyDescent="0.25">
      <c r="A861" s="12" t="s">
        <v>874</v>
      </c>
      <c r="B861" s="19">
        <v>335641542288</v>
      </c>
      <c r="C861" s="12" t="s">
        <v>16908</v>
      </c>
      <c r="D861" s="12" t="s">
        <v>292</v>
      </c>
      <c r="E861" s="6" t="s">
        <v>16909</v>
      </c>
      <c r="F861" s="5">
        <f>decoded__2[[#This Row],[FRT_DEC]]-B860</f>
        <v>6</v>
      </c>
      <c r="G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INFO]]))),G860)</f>
        <v>7</v>
      </c>
    </row>
    <row r="862" spans="1:7" hidden="1" x14ac:dyDescent="0.25">
      <c r="A862" s="12" t="s">
        <v>875</v>
      </c>
      <c r="B862" s="19">
        <v>335641542291</v>
      </c>
      <c r="C862" s="12" t="s">
        <v>16910</v>
      </c>
      <c r="D862" s="12" t="s">
        <v>216</v>
      </c>
      <c r="E862" s="6" t="s">
        <v>3970</v>
      </c>
      <c r="F862" s="5">
        <f>decoded__2[[#This Row],[FRT_DEC]]-B861</f>
        <v>3</v>
      </c>
      <c r="G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INFO]]))),G861)</f>
        <v>7</v>
      </c>
    </row>
    <row r="863" spans="1:7" hidden="1" x14ac:dyDescent="0.25">
      <c r="A863" s="12" t="s">
        <v>876</v>
      </c>
      <c r="B863" s="19">
        <v>335641542338</v>
      </c>
      <c r="C863" s="12" t="s">
        <v>16911</v>
      </c>
      <c r="D863" s="12" t="s">
        <v>221</v>
      </c>
      <c r="E863" s="6" t="s">
        <v>222</v>
      </c>
      <c r="F863" s="5">
        <f>decoded__2[[#This Row],[FRT_DEC]]-B862</f>
        <v>47</v>
      </c>
      <c r="G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INFO]]))),G862)</f>
        <v>7</v>
      </c>
    </row>
    <row r="864" spans="1:7" hidden="1" x14ac:dyDescent="0.25">
      <c r="A864" s="12" t="s">
        <v>877</v>
      </c>
      <c r="B864" s="19">
        <v>335641542353</v>
      </c>
      <c r="C864" s="12" t="s">
        <v>16912</v>
      </c>
      <c r="D864" s="12" t="s">
        <v>40</v>
      </c>
      <c r="E864" s="6" t="s">
        <v>293</v>
      </c>
      <c r="F864" s="5">
        <f>decoded__2[[#This Row],[FRT_DEC]]-B863</f>
        <v>15</v>
      </c>
      <c r="G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INFO]]))),G863)</f>
        <v>7</v>
      </c>
    </row>
    <row r="865" spans="1:7" hidden="1" x14ac:dyDescent="0.25">
      <c r="A865" s="12" t="s">
        <v>878</v>
      </c>
      <c r="B865" s="19">
        <v>335641542361</v>
      </c>
      <c r="C865" s="12" t="s">
        <v>16913</v>
      </c>
      <c r="D865" s="12" t="s">
        <v>2045</v>
      </c>
      <c r="E865" s="6" t="s">
        <v>8098</v>
      </c>
      <c r="F865" s="5">
        <f>decoded__2[[#This Row],[FRT_DEC]]-B864</f>
        <v>8</v>
      </c>
      <c r="G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INFO]]))),G864)</f>
        <v>7</v>
      </c>
    </row>
    <row r="866" spans="1:7" hidden="1" x14ac:dyDescent="0.25">
      <c r="A866" s="12" t="s">
        <v>879</v>
      </c>
      <c r="B866" s="19">
        <v>335641542365</v>
      </c>
      <c r="C866" s="12" t="s">
        <v>16914</v>
      </c>
      <c r="D866" s="12" t="s">
        <v>294</v>
      </c>
      <c r="E866" s="6" t="s">
        <v>16915</v>
      </c>
      <c r="F866" s="5">
        <f>decoded__2[[#This Row],[FRT_DEC]]-B865</f>
        <v>4</v>
      </c>
      <c r="G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INFO]]))),G865)</f>
        <v>7</v>
      </c>
    </row>
    <row r="867" spans="1:7" hidden="1" x14ac:dyDescent="0.25">
      <c r="A867" s="12" t="s">
        <v>880</v>
      </c>
      <c r="B867" s="19">
        <v>335641542370</v>
      </c>
      <c r="C867" s="12" t="s">
        <v>16916</v>
      </c>
      <c r="D867" s="12" t="s">
        <v>7938</v>
      </c>
      <c r="E867" s="6" t="s">
        <v>7991</v>
      </c>
      <c r="F867" s="5">
        <f>decoded__2[[#This Row],[FRT_DEC]]-B866</f>
        <v>5</v>
      </c>
      <c r="G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INFO]]))),G866)</f>
        <v>7</v>
      </c>
    </row>
    <row r="868" spans="1:7" hidden="1" x14ac:dyDescent="0.25">
      <c r="A868" s="12" t="s">
        <v>881</v>
      </c>
      <c r="B868" s="19">
        <v>335641543325</v>
      </c>
      <c r="C868" s="12" t="s">
        <v>16917</v>
      </c>
      <c r="D868" s="12" t="s">
        <v>7842</v>
      </c>
      <c r="E868" s="6" t="s">
        <v>7993</v>
      </c>
      <c r="F868" s="5">
        <f>decoded__2[[#This Row],[FRT_DEC]]-B867</f>
        <v>955</v>
      </c>
      <c r="G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INFO]]))),G867)</f>
        <v>7</v>
      </c>
    </row>
    <row r="869" spans="1:7" hidden="1" x14ac:dyDescent="0.25">
      <c r="A869" s="12" t="s">
        <v>882</v>
      </c>
      <c r="B869" s="19">
        <v>335641543343</v>
      </c>
      <c r="C869" s="12" t="s">
        <v>16918</v>
      </c>
      <c r="D869" s="12" t="s">
        <v>1099</v>
      </c>
      <c r="E869" s="6" t="s">
        <v>2081</v>
      </c>
      <c r="F869" s="5">
        <f>decoded__2[[#This Row],[FRT_DEC]]-B868</f>
        <v>18</v>
      </c>
      <c r="G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INFO]]))),G868)</f>
        <v>7</v>
      </c>
    </row>
    <row r="870" spans="1:7" hidden="1" x14ac:dyDescent="0.25">
      <c r="A870" s="12" t="s">
        <v>883</v>
      </c>
      <c r="B870" s="19">
        <v>335641543346</v>
      </c>
      <c r="C870" s="12" t="s">
        <v>16919</v>
      </c>
      <c r="D870" s="12" t="s">
        <v>1099</v>
      </c>
      <c r="E870" s="6" t="s">
        <v>2089</v>
      </c>
      <c r="F870" s="5">
        <f>decoded__2[[#This Row],[FRT_DEC]]-B869</f>
        <v>3</v>
      </c>
      <c r="G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INFO]]))),G869)</f>
        <v>7</v>
      </c>
    </row>
    <row r="871" spans="1:7" hidden="1" x14ac:dyDescent="0.25">
      <c r="A871" s="12" t="s">
        <v>884</v>
      </c>
      <c r="B871" s="19">
        <v>335641543354</v>
      </c>
      <c r="C871" s="12" t="s">
        <v>16920</v>
      </c>
      <c r="D871" s="12" t="s">
        <v>72</v>
      </c>
      <c r="E871" s="6" t="s">
        <v>2090</v>
      </c>
      <c r="F871" s="5">
        <f>decoded__2[[#This Row],[FRT_DEC]]-B870</f>
        <v>8</v>
      </c>
      <c r="G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INFO]]))),G870)</f>
        <v>7</v>
      </c>
    </row>
    <row r="872" spans="1:7" hidden="1" x14ac:dyDescent="0.25">
      <c r="A872" s="12" t="s">
        <v>885</v>
      </c>
      <c r="B872" s="19">
        <v>335641543369</v>
      </c>
      <c r="C872" s="12" t="s">
        <v>16921</v>
      </c>
      <c r="D872" s="12" t="s">
        <v>6</v>
      </c>
      <c r="E872" s="6" t="s">
        <v>16922</v>
      </c>
      <c r="F872" s="5">
        <f>decoded__2[[#This Row],[FRT_DEC]]-B871</f>
        <v>15</v>
      </c>
      <c r="G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INFO]]))),G871)</f>
        <v>8</v>
      </c>
    </row>
    <row r="873" spans="1:7" hidden="1" x14ac:dyDescent="0.25">
      <c r="A873" s="12" t="s">
        <v>886</v>
      </c>
      <c r="B873" s="19">
        <v>335641543391</v>
      </c>
      <c r="C873" s="12" t="s">
        <v>16923</v>
      </c>
      <c r="D873" s="12" t="s">
        <v>72</v>
      </c>
      <c r="E873" s="6" t="s">
        <v>2092</v>
      </c>
      <c r="F873" s="5">
        <f>decoded__2[[#This Row],[FRT_DEC]]-B872</f>
        <v>22</v>
      </c>
      <c r="G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INFO]]))),G872)</f>
        <v>8</v>
      </c>
    </row>
    <row r="874" spans="1:7" hidden="1" x14ac:dyDescent="0.25">
      <c r="A874" s="12" t="s">
        <v>887</v>
      </c>
      <c r="B874" s="19">
        <v>335641543429</v>
      </c>
      <c r="C874" s="12" t="s">
        <v>16924</v>
      </c>
      <c r="D874" s="12" t="s">
        <v>3671</v>
      </c>
      <c r="E874" s="6" t="s">
        <v>16925</v>
      </c>
      <c r="F874" s="5">
        <f>decoded__2[[#This Row],[FRT_DEC]]-B873</f>
        <v>38</v>
      </c>
      <c r="G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INFO]]))),G873)</f>
        <v>8</v>
      </c>
    </row>
    <row r="875" spans="1:7" hidden="1" x14ac:dyDescent="0.25">
      <c r="A875" s="12" t="s">
        <v>888</v>
      </c>
      <c r="B875" s="19">
        <v>335641543432</v>
      </c>
      <c r="C875" s="12" t="s">
        <v>16926</v>
      </c>
      <c r="D875" s="12" t="s">
        <v>3671</v>
      </c>
      <c r="E875" s="6" t="s">
        <v>7881</v>
      </c>
      <c r="F875" s="5">
        <f>decoded__2[[#This Row],[FRT_DEC]]-B874</f>
        <v>3</v>
      </c>
      <c r="G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INFO]]))),G874)</f>
        <v>8</v>
      </c>
    </row>
    <row r="876" spans="1:7" hidden="1" x14ac:dyDescent="0.25">
      <c r="A876" s="12" t="s">
        <v>889</v>
      </c>
      <c r="B876" s="19">
        <v>335641544409</v>
      </c>
      <c r="C876" s="12" t="s">
        <v>16927</v>
      </c>
      <c r="D876" s="12" t="s">
        <v>249</v>
      </c>
      <c r="E876" s="6" t="s">
        <v>7759</v>
      </c>
      <c r="F876" s="5">
        <f>decoded__2[[#This Row],[FRT_DEC]]-B875</f>
        <v>977</v>
      </c>
      <c r="G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INFO]]))),G875)</f>
        <v>8</v>
      </c>
    </row>
    <row r="877" spans="1:7" hidden="1" x14ac:dyDescent="0.25">
      <c r="A877" s="12" t="s">
        <v>890</v>
      </c>
      <c r="B877" s="19">
        <v>335641544414</v>
      </c>
      <c r="C877" s="12" t="s">
        <v>16928</v>
      </c>
      <c r="D877" s="12" t="s">
        <v>7938</v>
      </c>
      <c r="E877" s="6" t="s">
        <v>7998</v>
      </c>
      <c r="F877" s="5">
        <f>decoded__2[[#This Row],[FRT_DEC]]-B876</f>
        <v>5</v>
      </c>
      <c r="G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INFO]]))),G876)</f>
        <v>8</v>
      </c>
    </row>
    <row r="878" spans="1:7" hidden="1" x14ac:dyDescent="0.25">
      <c r="A878" s="12" t="s">
        <v>891</v>
      </c>
      <c r="B878" s="19">
        <v>335641547482</v>
      </c>
      <c r="C878" s="12" t="s">
        <v>16929</v>
      </c>
      <c r="D878" s="12" t="s">
        <v>5</v>
      </c>
      <c r="E878" s="6" t="s">
        <v>16930</v>
      </c>
      <c r="F878" s="5">
        <f>decoded__2[[#This Row],[FRT_DEC]]-B877</f>
        <v>3068</v>
      </c>
      <c r="G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INFO]]))),G877)</f>
        <v>8</v>
      </c>
    </row>
    <row r="879" spans="1:7" hidden="1" x14ac:dyDescent="0.25">
      <c r="A879" s="12" t="s">
        <v>892</v>
      </c>
      <c r="B879" s="19">
        <v>335641547484</v>
      </c>
      <c r="C879" s="12" t="s">
        <v>16931</v>
      </c>
      <c r="D879" s="12" t="s">
        <v>5</v>
      </c>
      <c r="E879" s="6" t="s">
        <v>7877</v>
      </c>
      <c r="F879" s="5">
        <f>decoded__2[[#This Row],[FRT_DEC]]-B878</f>
        <v>2</v>
      </c>
      <c r="G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INFO]]))),G878)</f>
        <v>8</v>
      </c>
    </row>
    <row r="880" spans="1:7" hidden="1" x14ac:dyDescent="0.25">
      <c r="A880" s="12" t="s">
        <v>893</v>
      </c>
      <c r="B880" s="19">
        <v>335641547486</v>
      </c>
      <c r="C880" s="12" t="s">
        <v>16932</v>
      </c>
      <c r="D880" s="12" t="s">
        <v>3686</v>
      </c>
      <c r="E880" s="6" t="s">
        <v>16933</v>
      </c>
      <c r="F880" s="5">
        <f>decoded__2[[#This Row],[FRT_DEC]]-B879</f>
        <v>2</v>
      </c>
      <c r="G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INFO]]))),G879)</f>
        <v>8</v>
      </c>
    </row>
    <row r="881" spans="1:7" hidden="1" x14ac:dyDescent="0.25">
      <c r="A881" s="12" t="s">
        <v>894</v>
      </c>
      <c r="B881" s="19">
        <v>335641547490</v>
      </c>
      <c r="C881" s="12" t="s">
        <v>16934</v>
      </c>
      <c r="D881" s="12" t="s">
        <v>3686</v>
      </c>
      <c r="E881" s="6" t="s">
        <v>7878</v>
      </c>
      <c r="F881" s="5">
        <f>decoded__2[[#This Row],[FRT_DEC]]-B880</f>
        <v>4</v>
      </c>
      <c r="G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INFO]]))),G880)</f>
        <v>8</v>
      </c>
    </row>
    <row r="882" spans="1:7" hidden="1" x14ac:dyDescent="0.25">
      <c r="A882" s="12" t="s">
        <v>895</v>
      </c>
      <c r="B882" s="19">
        <v>335641547498</v>
      </c>
      <c r="C882" s="12" t="s">
        <v>16935</v>
      </c>
      <c r="D882" s="12" t="s">
        <v>7842</v>
      </c>
      <c r="E882" s="6" t="s">
        <v>8006</v>
      </c>
      <c r="F882" s="5">
        <f>decoded__2[[#This Row],[FRT_DEC]]-B881</f>
        <v>8</v>
      </c>
      <c r="G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INFO]]))),G881)</f>
        <v>8</v>
      </c>
    </row>
    <row r="883" spans="1:7" hidden="1" x14ac:dyDescent="0.25">
      <c r="A883" s="12" t="s">
        <v>896</v>
      </c>
      <c r="B883" s="19">
        <v>335641547508</v>
      </c>
      <c r="C883" s="12" t="s">
        <v>16936</v>
      </c>
      <c r="D883" s="12" t="s">
        <v>241</v>
      </c>
      <c r="E883" s="6" t="s">
        <v>2110</v>
      </c>
      <c r="F883" s="5">
        <f>decoded__2[[#This Row],[FRT_DEC]]-B882</f>
        <v>10</v>
      </c>
      <c r="G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INFO]]))),G882)</f>
        <v>8</v>
      </c>
    </row>
    <row r="884" spans="1:7" hidden="1" x14ac:dyDescent="0.25">
      <c r="A884" s="12" t="s">
        <v>897</v>
      </c>
      <c r="B884" s="19">
        <v>335641547511</v>
      </c>
      <c r="C884" s="12" t="s">
        <v>16937</v>
      </c>
      <c r="D884" s="12" t="s">
        <v>243</v>
      </c>
      <c r="E884" s="6" t="s">
        <v>5293</v>
      </c>
      <c r="F884" s="5">
        <f>decoded__2[[#This Row],[FRT_DEC]]-B883</f>
        <v>3</v>
      </c>
      <c r="G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INFO]]))),G883)</f>
        <v>8</v>
      </c>
    </row>
    <row r="885" spans="1:7" hidden="1" x14ac:dyDescent="0.25">
      <c r="A885" s="12" t="s">
        <v>898</v>
      </c>
      <c r="B885" s="19">
        <v>335641547517</v>
      </c>
      <c r="C885" s="12" t="s">
        <v>16938</v>
      </c>
      <c r="D885" s="12" t="s">
        <v>1099</v>
      </c>
      <c r="E885" s="6" t="s">
        <v>2093</v>
      </c>
      <c r="F885" s="5">
        <f>decoded__2[[#This Row],[FRT_DEC]]-B884</f>
        <v>6</v>
      </c>
      <c r="G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INFO]]))),G884)</f>
        <v>8</v>
      </c>
    </row>
    <row r="886" spans="1:7" hidden="1" x14ac:dyDescent="0.25">
      <c r="A886" s="12" t="s">
        <v>899</v>
      </c>
      <c r="B886" s="19">
        <v>335641547521</v>
      </c>
      <c r="C886" s="12" t="s">
        <v>16939</v>
      </c>
      <c r="D886" s="12" t="s">
        <v>72</v>
      </c>
      <c r="E886" s="6" t="s">
        <v>2094</v>
      </c>
      <c r="F886" s="5">
        <f>decoded__2[[#This Row],[FRT_DEC]]-B885</f>
        <v>4</v>
      </c>
      <c r="G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INFO]]))),G885)</f>
        <v>8</v>
      </c>
    </row>
    <row r="887" spans="1:7" hidden="1" x14ac:dyDescent="0.25">
      <c r="A887" s="12" t="s">
        <v>900</v>
      </c>
      <c r="B887" s="19">
        <v>335641547525</v>
      </c>
      <c r="C887" s="12" t="s">
        <v>16940</v>
      </c>
      <c r="D887" s="12" t="s">
        <v>72</v>
      </c>
      <c r="E887" s="6" t="s">
        <v>2095</v>
      </c>
      <c r="F887" s="5">
        <f>decoded__2[[#This Row],[FRT_DEC]]-B886</f>
        <v>4</v>
      </c>
      <c r="G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INFO]]))),G886)</f>
        <v>8</v>
      </c>
    </row>
    <row r="888" spans="1:7" hidden="1" x14ac:dyDescent="0.25">
      <c r="A888" s="12" t="s">
        <v>901</v>
      </c>
      <c r="B888" s="19">
        <v>335641547538</v>
      </c>
      <c r="C888" s="12" t="s">
        <v>16941</v>
      </c>
      <c r="D888" s="12" t="s">
        <v>246</v>
      </c>
      <c r="E888" s="6" t="s">
        <v>16942</v>
      </c>
      <c r="F888" s="5">
        <f>decoded__2[[#This Row],[FRT_DEC]]-B887</f>
        <v>13</v>
      </c>
      <c r="G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INFO]]))),G887)</f>
        <v>8</v>
      </c>
    </row>
    <row r="889" spans="1:7" hidden="1" x14ac:dyDescent="0.25">
      <c r="A889" s="12" t="s">
        <v>902</v>
      </c>
      <c r="B889" s="19">
        <v>335641547542</v>
      </c>
      <c r="C889" s="12" t="s">
        <v>16943</v>
      </c>
      <c r="D889" s="12" t="s">
        <v>7938</v>
      </c>
      <c r="E889" s="6" t="s">
        <v>8012</v>
      </c>
      <c r="F889" s="5">
        <f>decoded__2[[#This Row],[FRT_DEC]]-B888</f>
        <v>4</v>
      </c>
      <c r="G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INFO]]))),G888)</f>
        <v>8</v>
      </c>
    </row>
    <row r="890" spans="1:7" hidden="1" x14ac:dyDescent="0.25">
      <c r="A890" s="12" t="s">
        <v>903</v>
      </c>
      <c r="B890" s="19">
        <v>335641547941</v>
      </c>
      <c r="C890" s="12" t="s">
        <v>16944</v>
      </c>
      <c r="D890" s="12" t="s">
        <v>7842</v>
      </c>
      <c r="E890" s="6" t="s">
        <v>8130</v>
      </c>
      <c r="F890" s="5">
        <f>decoded__2[[#This Row],[FRT_DEC]]-B889</f>
        <v>399</v>
      </c>
      <c r="G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INFO]]))),G889)</f>
        <v>8</v>
      </c>
    </row>
    <row r="891" spans="1:7" hidden="1" x14ac:dyDescent="0.25">
      <c r="A891" s="12" t="s">
        <v>904</v>
      </c>
      <c r="B891" s="19">
        <v>335641547948</v>
      </c>
      <c r="C891" s="12" t="s">
        <v>16945</v>
      </c>
      <c r="D891" s="12" t="s">
        <v>1099</v>
      </c>
      <c r="E891" s="6" t="s">
        <v>2096</v>
      </c>
      <c r="F891" s="5">
        <f>decoded__2[[#This Row],[FRT_DEC]]-B890</f>
        <v>7</v>
      </c>
      <c r="G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INFO]]))),G890)</f>
        <v>8</v>
      </c>
    </row>
    <row r="892" spans="1:7" hidden="1" x14ac:dyDescent="0.25">
      <c r="A892" s="12" t="s">
        <v>905</v>
      </c>
      <c r="B892" s="19">
        <v>335641547953</v>
      </c>
      <c r="C892" s="12" t="s">
        <v>16946</v>
      </c>
      <c r="D892" s="12" t="s">
        <v>72</v>
      </c>
      <c r="E892" s="6" t="s">
        <v>2097</v>
      </c>
      <c r="F892" s="5">
        <f>decoded__2[[#This Row],[FRT_DEC]]-B891</f>
        <v>5</v>
      </c>
      <c r="G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INFO]]))),G891)</f>
        <v>8</v>
      </c>
    </row>
    <row r="893" spans="1:7" hidden="1" x14ac:dyDescent="0.25">
      <c r="A893" s="12" t="s">
        <v>906</v>
      </c>
      <c r="B893" s="19">
        <v>335641547965</v>
      </c>
      <c r="C893" s="12" t="s">
        <v>16947</v>
      </c>
      <c r="D893" s="12" t="s">
        <v>3672</v>
      </c>
      <c r="E893" s="6" t="s">
        <v>7923</v>
      </c>
      <c r="F893" s="5">
        <f>decoded__2[[#This Row],[FRT_DEC]]-B892</f>
        <v>12</v>
      </c>
      <c r="G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INFO]]))),G892)</f>
        <v>8</v>
      </c>
    </row>
    <row r="894" spans="1:7" hidden="1" x14ac:dyDescent="0.25">
      <c r="A894" s="12" t="s">
        <v>907</v>
      </c>
      <c r="B894" s="19">
        <v>335641548115</v>
      </c>
      <c r="C894" s="12" t="s">
        <v>16948</v>
      </c>
      <c r="D894" s="12" t="s">
        <v>262</v>
      </c>
      <c r="E894" s="6" t="s">
        <v>7924</v>
      </c>
      <c r="F894" s="5">
        <f>decoded__2[[#This Row],[FRT_DEC]]-B893</f>
        <v>150</v>
      </c>
      <c r="G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INFO]]))),G893)</f>
        <v>8</v>
      </c>
    </row>
    <row r="895" spans="1:7" hidden="1" x14ac:dyDescent="0.25">
      <c r="A895" s="12" t="s">
        <v>908</v>
      </c>
      <c r="B895" s="19">
        <v>335641548121</v>
      </c>
      <c r="C895" s="12" t="s">
        <v>16949</v>
      </c>
      <c r="D895" s="12" t="s">
        <v>7938</v>
      </c>
      <c r="E895" s="6" t="s">
        <v>8136</v>
      </c>
      <c r="F895" s="5">
        <f>decoded__2[[#This Row],[FRT_DEC]]-B894</f>
        <v>6</v>
      </c>
      <c r="G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INFO]]))),G894)</f>
        <v>8</v>
      </c>
    </row>
    <row r="896" spans="1:7" x14ac:dyDescent="0.25">
      <c r="A896" s="12" t="s">
        <v>909</v>
      </c>
      <c r="B896" s="19">
        <v>335641549360</v>
      </c>
      <c r="C896" s="12" t="s">
        <v>16950</v>
      </c>
      <c r="D896" s="12" t="s">
        <v>7842</v>
      </c>
      <c r="E896" s="6" t="s">
        <v>7845</v>
      </c>
      <c r="F896" s="5">
        <f>decoded__2[[#This Row],[FRT_DEC]]-B895</f>
        <v>1239</v>
      </c>
      <c r="G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INFO]]))),G895)</f>
        <v>8</v>
      </c>
    </row>
    <row r="897" spans="1:7" hidden="1" x14ac:dyDescent="0.25">
      <c r="A897" s="12" t="s">
        <v>910</v>
      </c>
      <c r="B897" s="19">
        <v>335641549367</v>
      </c>
      <c r="C897" s="12" t="s">
        <v>16951</v>
      </c>
      <c r="D897" s="12" t="s">
        <v>7938</v>
      </c>
      <c r="E897" s="6" t="s">
        <v>8149</v>
      </c>
      <c r="F897" s="5">
        <f>decoded__2[[#This Row],[FRT_DEC]]-B896</f>
        <v>7</v>
      </c>
      <c r="G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INFO]]))),G896)</f>
        <v>8</v>
      </c>
    </row>
    <row r="898" spans="1:7" hidden="1" x14ac:dyDescent="0.25">
      <c r="A898" s="12" t="s">
        <v>911</v>
      </c>
      <c r="B898" s="19">
        <v>335641549441</v>
      </c>
      <c r="C898" s="12" t="s">
        <v>16952</v>
      </c>
      <c r="D898" s="12" t="s">
        <v>84</v>
      </c>
      <c r="E898" s="6" t="s">
        <v>3696</v>
      </c>
      <c r="F898" s="5">
        <f>decoded__2[[#This Row],[FRT_DEC]]-B897</f>
        <v>74</v>
      </c>
      <c r="G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INFO]]))),G897)</f>
        <v>8</v>
      </c>
    </row>
    <row r="899" spans="1:7" hidden="1" x14ac:dyDescent="0.25">
      <c r="A899" s="12" t="s">
        <v>912</v>
      </c>
      <c r="B899" s="19">
        <v>335641549444</v>
      </c>
      <c r="C899" s="12" t="s">
        <v>16953</v>
      </c>
      <c r="D899" s="12" t="s">
        <v>3684</v>
      </c>
      <c r="E899" s="6" t="s">
        <v>16954</v>
      </c>
      <c r="F899" s="5">
        <f>decoded__2[[#This Row],[FRT_DEC]]-B898</f>
        <v>3</v>
      </c>
      <c r="G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INFO]]))),G898)</f>
        <v>8</v>
      </c>
    </row>
    <row r="900" spans="1:7" hidden="1" x14ac:dyDescent="0.25">
      <c r="A900" s="12" t="s">
        <v>913</v>
      </c>
      <c r="B900" s="19">
        <v>335641549446</v>
      </c>
      <c r="C900" s="12" t="s">
        <v>16955</v>
      </c>
      <c r="D900" s="12" t="s">
        <v>3684</v>
      </c>
      <c r="E900" s="6" t="s">
        <v>7879</v>
      </c>
      <c r="F900" s="5">
        <f>decoded__2[[#This Row],[FRT_DEC]]-B899</f>
        <v>2</v>
      </c>
      <c r="G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INFO]]))),G899)</f>
        <v>8</v>
      </c>
    </row>
    <row r="901" spans="1:7" hidden="1" x14ac:dyDescent="0.25">
      <c r="A901" s="12" t="s">
        <v>914</v>
      </c>
      <c r="B901" s="19">
        <v>335641549453</v>
      </c>
      <c r="C901" s="12" t="s">
        <v>16956</v>
      </c>
      <c r="D901" s="12" t="s">
        <v>7842</v>
      </c>
      <c r="E901" s="6" t="s">
        <v>7843</v>
      </c>
      <c r="F901" s="5">
        <f>decoded__2[[#This Row],[FRT_DEC]]-B900</f>
        <v>7</v>
      </c>
      <c r="G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INFO]]))),G900)</f>
        <v>8</v>
      </c>
    </row>
    <row r="902" spans="1:7" hidden="1" x14ac:dyDescent="0.25">
      <c r="A902" s="12" t="s">
        <v>915</v>
      </c>
      <c r="B902" s="19">
        <v>335641549466</v>
      </c>
      <c r="C902" s="12" t="s">
        <v>16957</v>
      </c>
      <c r="D902" s="12" t="s">
        <v>1099</v>
      </c>
      <c r="E902" s="6" t="s">
        <v>2098</v>
      </c>
      <c r="F902" s="5">
        <f>decoded__2[[#This Row],[FRT_DEC]]-B901</f>
        <v>13</v>
      </c>
      <c r="G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INFO]]))),G901)</f>
        <v>8</v>
      </c>
    </row>
    <row r="903" spans="1:7" hidden="1" x14ac:dyDescent="0.25">
      <c r="A903" s="12" t="s">
        <v>916</v>
      </c>
      <c r="B903" s="19">
        <v>335641549470</v>
      </c>
      <c r="C903" s="12" t="s">
        <v>16958</v>
      </c>
      <c r="D903" s="12" t="s">
        <v>72</v>
      </c>
      <c r="E903" s="6" t="s">
        <v>2099</v>
      </c>
      <c r="F903" s="5">
        <f>decoded__2[[#This Row],[FRT_DEC]]-B902</f>
        <v>4</v>
      </c>
      <c r="G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INFO]]))),G902)</f>
        <v>8</v>
      </c>
    </row>
    <row r="904" spans="1:7" hidden="1" x14ac:dyDescent="0.25">
      <c r="A904" s="12" t="s">
        <v>917</v>
      </c>
      <c r="B904" s="19">
        <v>335641549483</v>
      </c>
      <c r="C904" s="12" t="s">
        <v>16959</v>
      </c>
      <c r="D904" s="12" t="s">
        <v>7938</v>
      </c>
      <c r="E904" s="6" t="s">
        <v>8848</v>
      </c>
      <c r="F904" s="5">
        <f>decoded__2[[#This Row],[FRT_DEC]]-B903</f>
        <v>13</v>
      </c>
      <c r="G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INFO]]))),G903)</f>
        <v>8</v>
      </c>
    </row>
    <row r="905" spans="1:7" hidden="1" x14ac:dyDescent="0.25">
      <c r="A905" s="12" t="s">
        <v>918</v>
      </c>
      <c r="B905" s="19">
        <v>335641549520</v>
      </c>
      <c r="C905" s="12" t="s">
        <v>16960</v>
      </c>
      <c r="D905" s="12" t="s">
        <v>85</v>
      </c>
      <c r="E905" s="6" t="s">
        <v>263</v>
      </c>
      <c r="F905" s="5">
        <f>decoded__2[[#This Row],[FRT_DEC]]-B904</f>
        <v>37</v>
      </c>
      <c r="G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INFO]]))),G904)</f>
        <v>8</v>
      </c>
    </row>
    <row r="906" spans="1:7" hidden="1" x14ac:dyDescent="0.25">
      <c r="A906" s="12" t="s">
        <v>919</v>
      </c>
      <c r="B906" s="19">
        <v>335641549528</v>
      </c>
      <c r="C906" s="12" t="s">
        <v>16961</v>
      </c>
      <c r="D906" s="12" t="s">
        <v>7842</v>
      </c>
      <c r="E906" s="6" t="s">
        <v>8851</v>
      </c>
      <c r="F906" s="5">
        <f>decoded__2[[#This Row],[FRT_DEC]]-B905</f>
        <v>8</v>
      </c>
      <c r="G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INFO]]))),G905)</f>
        <v>8</v>
      </c>
    </row>
    <row r="907" spans="1:7" hidden="1" x14ac:dyDescent="0.25">
      <c r="A907" s="12" t="s">
        <v>920</v>
      </c>
      <c r="B907" s="19">
        <v>335641549537</v>
      </c>
      <c r="C907" s="12" t="s">
        <v>16962</v>
      </c>
      <c r="D907" s="12" t="s">
        <v>1099</v>
      </c>
      <c r="E907" s="6" t="s">
        <v>2100</v>
      </c>
      <c r="F907" s="5">
        <f>decoded__2[[#This Row],[FRT_DEC]]-B906</f>
        <v>9</v>
      </c>
      <c r="G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INFO]]))),G906)</f>
        <v>8</v>
      </c>
    </row>
    <row r="908" spans="1:7" hidden="1" x14ac:dyDescent="0.25">
      <c r="A908" s="12" t="s">
        <v>921</v>
      </c>
      <c r="B908" s="19">
        <v>335641549541</v>
      </c>
      <c r="C908" s="12" t="s">
        <v>16963</v>
      </c>
      <c r="D908" s="12" t="s">
        <v>72</v>
      </c>
      <c r="E908" s="6" t="s">
        <v>2101</v>
      </c>
      <c r="F908" s="5">
        <f>decoded__2[[#This Row],[FRT_DEC]]-B907</f>
        <v>4</v>
      </c>
      <c r="G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INFO]]))),G907)</f>
        <v>8</v>
      </c>
    </row>
    <row r="909" spans="1:7" hidden="1" x14ac:dyDescent="0.25">
      <c r="A909" s="12" t="s">
        <v>922</v>
      </c>
      <c r="B909" s="19">
        <v>335641549555</v>
      </c>
      <c r="C909" s="12" t="s">
        <v>16964</v>
      </c>
      <c r="D909" s="12" t="s">
        <v>7938</v>
      </c>
      <c r="E909" s="6" t="s">
        <v>8855</v>
      </c>
      <c r="F909" s="5">
        <f>decoded__2[[#This Row],[FRT_DEC]]-B908</f>
        <v>14</v>
      </c>
      <c r="G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INFO]]))),G908)</f>
        <v>8</v>
      </c>
    </row>
    <row r="910" spans="1:7" hidden="1" x14ac:dyDescent="0.25">
      <c r="A910" s="12" t="s">
        <v>923</v>
      </c>
      <c r="B910" s="19">
        <v>335641550176</v>
      </c>
      <c r="C910" s="12" t="s">
        <v>16965</v>
      </c>
      <c r="D910" s="12" t="s">
        <v>87</v>
      </c>
      <c r="E910" s="6" t="s">
        <v>3695</v>
      </c>
      <c r="F910" s="5">
        <f>decoded__2[[#This Row],[FRT_DEC]]-B909</f>
        <v>621</v>
      </c>
      <c r="G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INFO]]))),G909)</f>
        <v>8</v>
      </c>
    </row>
    <row r="911" spans="1:7" hidden="1" x14ac:dyDescent="0.25">
      <c r="A911" s="12" t="s">
        <v>924</v>
      </c>
      <c r="B911" s="19">
        <v>335641550185</v>
      </c>
      <c r="C911" s="12" t="s">
        <v>16966</v>
      </c>
      <c r="D911" s="12" t="s">
        <v>7842</v>
      </c>
      <c r="E911" s="6" t="s">
        <v>8858</v>
      </c>
      <c r="F911" s="5">
        <f>decoded__2[[#This Row],[FRT_DEC]]-B910</f>
        <v>9</v>
      </c>
      <c r="G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INFO]]))),G910)</f>
        <v>8</v>
      </c>
    </row>
    <row r="912" spans="1:7" hidden="1" x14ac:dyDescent="0.25">
      <c r="A912" s="12" t="s">
        <v>1040</v>
      </c>
      <c r="B912" s="19">
        <v>335641550194</v>
      </c>
      <c r="C912" s="12" t="s">
        <v>16967</v>
      </c>
      <c r="D912" s="12" t="s">
        <v>1099</v>
      </c>
      <c r="E912" s="6" t="s">
        <v>2102</v>
      </c>
      <c r="F912" s="5">
        <f>decoded__2[[#This Row],[FRT_DEC]]-B911</f>
        <v>9</v>
      </c>
      <c r="G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INFO]]))),G911)</f>
        <v>8</v>
      </c>
    </row>
    <row r="913" spans="1:7" hidden="1" x14ac:dyDescent="0.25">
      <c r="A913" s="12" t="s">
        <v>1041</v>
      </c>
      <c r="B913" s="19">
        <v>335641550199</v>
      </c>
      <c r="C913" s="12" t="s">
        <v>16968</v>
      </c>
      <c r="D913" s="12" t="s">
        <v>72</v>
      </c>
      <c r="E913" s="6" t="s">
        <v>2103</v>
      </c>
      <c r="F913" s="5">
        <f>decoded__2[[#This Row],[FRT_DEC]]-B912</f>
        <v>5</v>
      </c>
      <c r="G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INFO]]))),G912)</f>
        <v>8</v>
      </c>
    </row>
    <row r="914" spans="1:7" hidden="1" x14ac:dyDescent="0.25">
      <c r="A914" s="12" t="s">
        <v>1009</v>
      </c>
      <c r="B914" s="19">
        <v>335641550212</v>
      </c>
      <c r="C914" s="12" t="s">
        <v>16969</v>
      </c>
      <c r="D914" s="12" t="s">
        <v>40</v>
      </c>
      <c r="E914" s="6" t="s">
        <v>2042</v>
      </c>
      <c r="F914" s="5">
        <f>decoded__2[[#This Row],[FRT_DEC]]-B913</f>
        <v>13</v>
      </c>
      <c r="G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INFO]]))),G913)</f>
        <v>8</v>
      </c>
    </row>
    <row r="915" spans="1:7" hidden="1" x14ac:dyDescent="0.25">
      <c r="A915" s="12" t="s">
        <v>1010</v>
      </c>
      <c r="B915" s="19">
        <v>335641550214</v>
      </c>
      <c r="C915" s="12" t="s">
        <v>16970</v>
      </c>
      <c r="D915" s="12" t="s">
        <v>2043</v>
      </c>
      <c r="E915" s="6" t="s">
        <v>16971</v>
      </c>
      <c r="F915" s="5">
        <f>decoded__2[[#This Row],[FRT_DEC]]-B914</f>
        <v>2</v>
      </c>
      <c r="G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INFO]]))),G914)</f>
        <v>8</v>
      </c>
    </row>
    <row r="916" spans="1:7" hidden="1" x14ac:dyDescent="0.25">
      <c r="A916" s="12" t="s">
        <v>1042</v>
      </c>
      <c r="B916" s="19">
        <v>335641550227</v>
      </c>
      <c r="C916" s="12" t="s">
        <v>16972</v>
      </c>
      <c r="D916" s="12" t="s">
        <v>7938</v>
      </c>
      <c r="E916" s="6" t="s">
        <v>8868</v>
      </c>
      <c r="F916" s="5">
        <f>decoded__2[[#This Row],[FRT_DEC]]-B915</f>
        <v>13</v>
      </c>
      <c r="G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INFO]]))),G915)</f>
        <v>8</v>
      </c>
    </row>
    <row r="917" spans="1:7" hidden="1" x14ac:dyDescent="0.25">
      <c r="A917" s="12" t="s">
        <v>1043</v>
      </c>
      <c r="B917" s="19">
        <v>335641550518</v>
      </c>
      <c r="C917" s="12" t="s">
        <v>16973</v>
      </c>
      <c r="D917" s="12" t="s">
        <v>7842</v>
      </c>
      <c r="E917" s="6" t="s">
        <v>7989</v>
      </c>
      <c r="F917" s="5">
        <f>decoded__2[[#This Row],[FRT_DEC]]-B916</f>
        <v>291</v>
      </c>
      <c r="G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INFO]]))),G916)</f>
        <v>8</v>
      </c>
    </row>
    <row r="918" spans="1:7" hidden="1" x14ac:dyDescent="0.25">
      <c r="A918" s="12" t="s">
        <v>1044</v>
      </c>
      <c r="B918" s="19">
        <v>335641550524</v>
      </c>
      <c r="C918" s="12" t="s">
        <v>16974</v>
      </c>
      <c r="D918" s="12" t="s">
        <v>2044</v>
      </c>
      <c r="E918" s="6" t="s">
        <v>2046</v>
      </c>
      <c r="F918" s="5">
        <f>decoded__2[[#This Row],[FRT_DEC]]-B917</f>
        <v>6</v>
      </c>
      <c r="G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INFO]]))),G917)</f>
        <v>8</v>
      </c>
    </row>
    <row r="919" spans="1:7" hidden="1" x14ac:dyDescent="0.25">
      <c r="A919" s="12" t="s">
        <v>1045</v>
      </c>
      <c r="B919" s="19">
        <v>335641550528</v>
      </c>
      <c r="C919" s="12" t="s">
        <v>16975</v>
      </c>
      <c r="D919" s="12" t="s">
        <v>7938</v>
      </c>
      <c r="E919" s="6" t="s">
        <v>7991</v>
      </c>
      <c r="F919" s="5">
        <f>decoded__2[[#This Row],[FRT_DEC]]-B918</f>
        <v>4</v>
      </c>
      <c r="G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INFO]]))),G918)</f>
        <v>8</v>
      </c>
    </row>
    <row r="920" spans="1:7" hidden="1" x14ac:dyDescent="0.25">
      <c r="A920" s="12" t="s">
        <v>1046</v>
      </c>
      <c r="B920" s="19">
        <v>335641550879</v>
      </c>
      <c r="C920" s="12" t="s">
        <v>16976</v>
      </c>
      <c r="D920" s="12" t="s">
        <v>43</v>
      </c>
      <c r="E920" s="6" t="s">
        <v>3978</v>
      </c>
      <c r="F920" s="5">
        <f>decoded__2[[#This Row],[FRT_DEC]]-B919</f>
        <v>351</v>
      </c>
      <c r="G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INFO]]))),G919)</f>
        <v>8</v>
      </c>
    </row>
    <row r="921" spans="1:7" hidden="1" x14ac:dyDescent="0.25">
      <c r="A921" s="12" t="s">
        <v>1047</v>
      </c>
      <c r="B921" s="19">
        <v>335641550882</v>
      </c>
      <c r="C921" s="12" t="s">
        <v>16977</v>
      </c>
      <c r="D921" s="12" t="s">
        <v>3685</v>
      </c>
      <c r="E921" s="6" t="s">
        <v>16978</v>
      </c>
      <c r="F921" s="5">
        <f>decoded__2[[#This Row],[FRT_DEC]]-B920</f>
        <v>3</v>
      </c>
      <c r="G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INFO]]))),G920)</f>
        <v>8</v>
      </c>
    </row>
    <row r="922" spans="1:7" hidden="1" x14ac:dyDescent="0.25">
      <c r="A922" s="12" t="s">
        <v>1011</v>
      </c>
      <c r="B922" s="19">
        <v>335641550884</v>
      </c>
      <c r="C922" s="12" t="s">
        <v>16979</v>
      </c>
      <c r="D922" s="12" t="s">
        <v>3685</v>
      </c>
      <c r="E922" s="6" t="s">
        <v>7880</v>
      </c>
      <c r="F922" s="5">
        <f>decoded__2[[#This Row],[FRT_DEC]]-B921</f>
        <v>2</v>
      </c>
      <c r="G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INFO]]))),G921)</f>
        <v>8</v>
      </c>
    </row>
    <row r="923" spans="1:7" hidden="1" x14ac:dyDescent="0.25">
      <c r="A923" s="12" t="s">
        <v>1012</v>
      </c>
      <c r="B923" s="19">
        <v>335641550901</v>
      </c>
      <c r="C923" s="12" t="s">
        <v>16980</v>
      </c>
      <c r="D923" s="12" t="s">
        <v>7842</v>
      </c>
      <c r="E923" s="6" t="s">
        <v>8889</v>
      </c>
      <c r="F923" s="5">
        <f>decoded__2[[#This Row],[FRT_DEC]]-B922</f>
        <v>17</v>
      </c>
      <c r="G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INFO]]))),G922)</f>
        <v>8</v>
      </c>
    </row>
    <row r="924" spans="1:7" ht="30" hidden="1" x14ac:dyDescent="0.25">
      <c r="A924" s="12" t="s">
        <v>925</v>
      </c>
      <c r="B924" s="19">
        <v>335641550912</v>
      </c>
      <c r="C924" s="12" t="s">
        <v>16981</v>
      </c>
      <c r="D924" s="12" t="s">
        <v>241</v>
      </c>
      <c r="E924" s="6" t="s">
        <v>2111</v>
      </c>
      <c r="F924" s="5">
        <f>decoded__2[[#This Row],[FRT_DEC]]-B923</f>
        <v>11</v>
      </c>
      <c r="G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INFO]]))),G923)</f>
        <v>8</v>
      </c>
    </row>
    <row r="925" spans="1:7" hidden="1" x14ac:dyDescent="0.25">
      <c r="A925" s="12" t="s">
        <v>1048</v>
      </c>
      <c r="B925" s="19">
        <v>335641550915</v>
      </c>
      <c r="C925" s="12" t="s">
        <v>16982</v>
      </c>
      <c r="D925" s="12" t="s">
        <v>243</v>
      </c>
      <c r="E925" s="6" t="s">
        <v>3939</v>
      </c>
      <c r="F925" s="5">
        <f>decoded__2[[#This Row],[FRT_DEC]]-B924</f>
        <v>3</v>
      </c>
      <c r="G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INFO]]))),G924)</f>
        <v>8</v>
      </c>
    </row>
    <row r="926" spans="1:7" hidden="1" x14ac:dyDescent="0.25">
      <c r="A926" s="12" t="s">
        <v>1049</v>
      </c>
      <c r="B926" s="19">
        <v>335641550975</v>
      </c>
      <c r="C926" s="12" t="s">
        <v>16983</v>
      </c>
      <c r="D926" s="12" t="s">
        <v>40</v>
      </c>
      <c r="E926" s="6" t="s">
        <v>44</v>
      </c>
      <c r="F926" s="5">
        <f>decoded__2[[#This Row],[FRT_DEC]]-B925</f>
        <v>60</v>
      </c>
      <c r="G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INFO]]))),G925)</f>
        <v>8</v>
      </c>
    </row>
    <row r="927" spans="1:7" hidden="1" x14ac:dyDescent="0.25">
      <c r="A927" s="12" t="s">
        <v>1013</v>
      </c>
      <c r="B927" s="19">
        <v>335641550981</v>
      </c>
      <c r="C927" s="12" t="s">
        <v>16984</v>
      </c>
      <c r="D927" s="12" t="s">
        <v>246</v>
      </c>
      <c r="E927" s="6" t="s">
        <v>16985</v>
      </c>
      <c r="F927" s="5">
        <f>decoded__2[[#This Row],[FRT_DEC]]-B926</f>
        <v>6</v>
      </c>
      <c r="G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INFO]]))),G926)</f>
        <v>8</v>
      </c>
    </row>
    <row r="928" spans="1:7" hidden="1" x14ac:dyDescent="0.25">
      <c r="A928" s="12" t="s">
        <v>1014</v>
      </c>
      <c r="B928" s="19">
        <v>335641550987</v>
      </c>
      <c r="C928" s="12" t="s">
        <v>16986</v>
      </c>
      <c r="D928" s="12" t="s">
        <v>1099</v>
      </c>
      <c r="E928" s="6" t="s">
        <v>2104</v>
      </c>
      <c r="F928" s="5">
        <f>decoded__2[[#This Row],[FRT_DEC]]-B927</f>
        <v>6</v>
      </c>
      <c r="G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INFO]]))),G927)</f>
        <v>8</v>
      </c>
    </row>
    <row r="929" spans="1:7" hidden="1" x14ac:dyDescent="0.25">
      <c r="A929" s="12" t="s">
        <v>1050</v>
      </c>
      <c r="B929" s="19">
        <v>335641550992</v>
      </c>
      <c r="C929" s="12" t="s">
        <v>16987</v>
      </c>
      <c r="D929" s="12" t="s">
        <v>1099</v>
      </c>
      <c r="E929" s="6" t="s">
        <v>2105</v>
      </c>
      <c r="F929" s="5">
        <f>decoded__2[[#This Row],[FRT_DEC]]-B928</f>
        <v>5</v>
      </c>
      <c r="G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INFO]]))),G928)</f>
        <v>8</v>
      </c>
    </row>
    <row r="930" spans="1:7" hidden="1" x14ac:dyDescent="0.25">
      <c r="A930" s="12" t="s">
        <v>926</v>
      </c>
      <c r="B930" s="19">
        <v>335641551006</v>
      </c>
      <c r="C930" s="12" t="s">
        <v>16988</v>
      </c>
      <c r="D930" s="12" t="s">
        <v>72</v>
      </c>
      <c r="E930" s="6" t="s">
        <v>2092</v>
      </c>
      <c r="F930" s="5">
        <f>decoded__2[[#This Row],[FRT_DEC]]-B929</f>
        <v>14</v>
      </c>
      <c r="G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INFO]]))),G929)</f>
        <v>8</v>
      </c>
    </row>
    <row r="931" spans="1:7" hidden="1" x14ac:dyDescent="0.25">
      <c r="A931" s="12" t="s">
        <v>1015</v>
      </c>
      <c r="B931" s="19">
        <v>335641551327</v>
      </c>
      <c r="C931" s="12" t="s">
        <v>16989</v>
      </c>
      <c r="D931" s="12" t="s">
        <v>2045</v>
      </c>
      <c r="E931" s="6" t="s">
        <v>8170</v>
      </c>
      <c r="F931" s="5">
        <f>decoded__2[[#This Row],[FRT_DEC]]-B930</f>
        <v>321</v>
      </c>
      <c r="G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INFO]]))),G930)</f>
        <v>8</v>
      </c>
    </row>
    <row r="932" spans="1:7" hidden="1" x14ac:dyDescent="0.25">
      <c r="A932" s="12" t="s">
        <v>927</v>
      </c>
      <c r="B932" s="19">
        <v>335641551339</v>
      </c>
      <c r="C932" s="12" t="s">
        <v>16990</v>
      </c>
      <c r="D932" s="12" t="s">
        <v>3671</v>
      </c>
      <c r="E932" s="6" t="s">
        <v>16991</v>
      </c>
      <c r="F932" s="5">
        <f>decoded__2[[#This Row],[FRT_DEC]]-B931</f>
        <v>12</v>
      </c>
      <c r="G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INFO]]))),G931)</f>
        <v>8</v>
      </c>
    </row>
    <row r="933" spans="1:7" hidden="1" x14ac:dyDescent="0.25">
      <c r="A933" s="12" t="s">
        <v>928</v>
      </c>
      <c r="B933" s="19">
        <v>335641551342</v>
      </c>
      <c r="C933" s="12" t="s">
        <v>16992</v>
      </c>
      <c r="D933" s="12" t="s">
        <v>3671</v>
      </c>
      <c r="E933" s="6" t="s">
        <v>7881</v>
      </c>
      <c r="F933" s="5">
        <f>decoded__2[[#This Row],[FRT_DEC]]-B932</f>
        <v>3</v>
      </c>
      <c r="G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INFO]]))),G932)</f>
        <v>8</v>
      </c>
    </row>
    <row r="934" spans="1:7" hidden="1" x14ac:dyDescent="0.25">
      <c r="A934" s="12" t="s">
        <v>929</v>
      </c>
      <c r="B934" s="19">
        <v>335641551845</v>
      </c>
      <c r="C934" s="12" t="s">
        <v>16993</v>
      </c>
      <c r="D934" s="12" t="s">
        <v>249</v>
      </c>
      <c r="E934" s="6" t="s">
        <v>7759</v>
      </c>
      <c r="F934" s="5">
        <f>decoded__2[[#This Row],[FRT_DEC]]-B933</f>
        <v>503</v>
      </c>
      <c r="G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INFO]]))),G933)</f>
        <v>8</v>
      </c>
    </row>
    <row r="935" spans="1:7" hidden="1" x14ac:dyDescent="0.25">
      <c r="A935" s="12" t="s">
        <v>930</v>
      </c>
      <c r="B935" s="19">
        <v>335641551849</v>
      </c>
      <c r="C935" s="12" t="s">
        <v>16994</v>
      </c>
      <c r="D935" s="12" t="s">
        <v>7938</v>
      </c>
      <c r="E935" s="6" t="s">
        <v>8906</v>
      </c>
      <c r="F935" s="5">
        <f>decoded__2[[#This Row],[FRT_DEC]]-B934</f>
        <v>4</v>
      </c>
      <c r="G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INFO]]))),G934)</f>
        <v>8</v>
      </c>
    </row>
    <row r="936" spans="1:7" hidden="1" x14ac:dyDescent="0.25">
      <c r="A936" s="12" t="s">
        <v>931</v>
      </c>
      <c r="B936" s="19">
        <v>335641591689</v>
      </c>
      <c r="C936" s="12" t="s">
        <v>16995</v>
      </c>
      <c r="D936" s="12" t="s">
        <v>7842</v>
      </c>
      <c r="E936" s="6" t="s">
        <v>7945</v>
      </c>
      <c r="F936" s="5">
        <f>decoded__2[[#This Row],[FRT_DEC]]-B935</f>
        <v>39840</v>
      </c>
      <c r="G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INFO]]))),G935)</f>
        <v>8</v>
      </c>
    </row>
    <row r="937" spans="1:7" hidden="1" x14ac:dyDescent="0.25">
      <c r="A937" s="12" t="s">
        <v>932</v>
      </c>
      <c r="B937" s="19">
        <v>335641591696</v>
      </c>
      <c r="C937" s="12" t="s">
        <v>16996</v>
      </c>
      <c r="D937" s="12" t="s">
        <v>7938</v>
      </c>
      <c r="E937" s="6" t="s">
        <v>7947</v>
      </c>
      <c r="F937" s="5">
        <f>decoded__2[[#This Row],[FRT_DEC]]-B936</f>
        <v>7</v>
      </c>
      <c r="G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INFO]]))),G936)</f>
        <v>8</v>
      </c>
    </row>
    <row r="938" spans="1:7" hidden="1" x14ac:dyDescent="0.25">
      <c r="A938" s="12" t="s">
        <v>933</v>
      </c>
      <c r="B938" s="19">
        <v>335641673958</v>
      </c>
      <c r="C938" s="12" t="s">
        <v>16997</v>
      </c>
      <c r="D938" s="12" t="s">
        <v>5</v>
      </c>
      <c r="E938" s="6" t="s">
        <v>16998</v>
      </c>
      <c r="F938" s="5">
        <f>decoded__2[[#This Row],[FRT_DEC]]-B937</f>
        <v>82262</v>
      </c>
      <c r="G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INFO]]))),G937)</f>
        <v>8</v>
      </c>
    </row>
    <row r="939" spans="1:7" hidden="1" x14ac:dyDescent="0.25">
      <c r="A939" s="12" t="s">
        <v>934</v>
      </c>
      <c r="B939" s="19">
        <v>335641673960</v>
      </c>
      <c r="C939" s="12" t="s">
        <v>16999</v>
      </c>
      <c r="D939" s="12" t="s">
        <v>5</v>
      </c>
      <c r="E939" s="6" t="s">
        <v>7877</v>
      </c>
      <c r="F939" s="5">
        <f>decoded__2[[#This Row],[FRT_DEC]]-B938</f>
        <v>2</v>
      </c>
      <c r="G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INFO]]))),G938)</f>
        <v>8</v>
      </c>
    </row>
    <row r="940" spans="1:7" hidden="1" x14ac:dyDescent="0.25">
      <c r="A940" s="12" t="s">
        <v>935</v>
      </c>
      <c r="B940" s="19">
        <v>335641673962</v>
      </c>
      <c r="C940" s="12" t="s">
        <v>17000</v>
      </c>
      <c r="D940" s="12" t="s">
        <v>3686</v>
      </c>
      <c r="E940" s="6" t="s">
        <v>17001</v>
      </c>
      <c r="F940" s="5">
        <f>decoded__2[[#This Row],[FRT_DEC]]-B939</f>
        <v>2</v>
      </c>
      <c r="G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INFO]]))),G939)</f>
        <v>8</v>
      </c>
    </row>
    <row r="941" spans="1:7" hidden="1" x14ac:dyDescent="0.25">
      <c r="A941" s="12" t="s">
        <v>936</v>
      </c>
      <c r="B941" s="19">
        <v>335641673965</v>
      </c>
      <c r="C941" s="12" t="s">
        <v>17002</v>
      </c>
      <c r="D941" s="12" t="s">
        <v>3686</v>
      </c>
      <c r="E941" s="6" t="s">
        <v>7878</v>
      </c>
      <c r="F941" s="5">
        <f>decoded__2[[#This Row],[FRT_DEC]]-B940</f>
        <v>3</v>
      </c>
      <c r="G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INFO]]))),G940)</f>
        <v>8</v>
      </c>
    </row>
    <row r="942" spans="1:7" hidden="1" x14ac:dyDescent="0.25">
      <c r="A942" s="12" t="s">
        <v>937</v>
      </c>
      <c r="B942" s="19">
        <v>335641673974</v>
      </c>
      <c r="C942" s="12" t="s">
        <v>17003</v>
      </c>
      <c r="D942" s="12" t="s">
        <v>7842</v>
      </c>
      <c r="E942" s="6" t="s">
        <v>8006</v>
      </c>
      <c r="F942" s="5">
        <f>decoded__2[[#This Row],[FRT_DEC]]-B941</f>
        <v>9</v>
      </c>
      <c r="G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INFO]]))),G941)</f>
        <v>8</v>
      </c>
    </row>
    <row r="943" spans="1:7" ht="30" hidden="1" x14ac:dyDescent="0.25">
      <c r="A943" s="12" t="s">
        <v>938</v>
      </c>
      <c r="B943" s="19">
        <v>335641673985</v>
      </c>
      <c r="C943" s="12" t="s">
        <v>17004</v>
      </c>
      <c r="D943" s="12" t="s">
        <v>241</v>
      </c>
      <c r="E943" s="6" t="s">
        <v>3669</v>
      </c>
      <c r="F943" s="5">
        <f>decoded__2[[#This Row],[FRT_DEC]]-B942</f>
        <v>11</v>
      </c>
      <c r="G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INFO]]))),G942)</f>
        <v>8</v>
      </c>
    </row>
    <row r="944" spans="1:7" hidden="1" x14ac:dyDescent="0.25">
      <c r="A944" s="12" t="s">
        <v>939</v>
      </c>
      <c r="B944" s="19">
        <v>335641673989</v>
      </c>
      <c r="C944" s="12" t="s">
        <v>17005</v>
      </c>
      <c r="D944" s="12" t="s">
        <v>243</v>
      </c>
      <c r="E944" s="6" t="s">
        <v>3939</v>
      </c>
      <c r="F944" s="5">
        <f>decoded__2[[#This Row],[FRT_DEC]]-B943</f>
        <v>4</v>
      </c>
      <c r="G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INFO]]))),G943)</f>
        <v>8</v>
      </c>
    </row>
    <row r="945" spans="1:7" hidden="1" x14ac:dyDescent="0.25">
      <c r="A945" s="12" t="s">
        <v>940</v>
      </c>
      <c r="B945" s="19">
        <v>335641673994</v>
      </c>
      <c r="C945" s="12" t="s">
        <v>17006</v>
      </c>
      <c r="D945" s="12" t="s">
        <v>1099</v>
      </c>
      <c r="E945" s="6" t="s">
        <v>2093</v>
      </c>
      <c r="F945" s="5">
        <f>decoded__2[[#This Row],[FRT_DEC]]-B944</f>
        <v>5</v>
      </c>
      <c r="G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INFO]]))),G944)</f>
        <v>8</v>
      </c>
    </row>
    <row r="946" spans="1:7" hidden="1" x14ac:dyDescent="0.25">
      <c r="A946" s="12" t="s">
        <v>941</v>
      </c>
      <c r="B946" s="19">
        <v>335641673999</v>
      </c>
      <c r="C946" s="12" t="s">
        <v>17007</v>
      </c>
      <c r="D946" s="12" t="s">
        <v>72</v>
      </c>
      <c r="E946" s="6" t="s">
        <v>2094</v>
      </c>
      <c r="F946" s="5">
        <f>decoded__2[[#This Row],[FRT_DEC]]-B945</f>
        <v>5</v>
      </c>
      <c r="G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INFO]]))),G945)</f>
        <v>8</v>
      </c>
    </row>
    <row r="947" spans="1:7" hidden="1" x14ac:dyDescent="0.25">
      <c r="A947" s="12" t="s">
        <v>942</v>
      </c>
      <c r="B947" s="19">
        <v>335641674003</v>
      </c>
      <c r="C947" s="12" t="s">
        <v>17008</v>
      </c>
      <c r="D947" s="12" t="s">
        <v>72</v>
      </c>
      <c r="E947" s="6" t="s">
        <v>2095</v>
      </c>
      <c r="F947" s="5">
        <f>decoded__2[[#This Row],[FRT_DEC]]-B946</f>
        <v>4</v>
      </c>
      <c r="G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INFO]]))),G946)</f>
        <v>8</v>
      </c>
    </row>
    <row r="948" spans="1:7" hidden="1" x14ac:dyDescent="0.25">
      <c r="A948" s="12" t="s">
        <v>943</v>
      </c>
      <c r="B948" s="19">
        <v>335641674014</v>
      </c>
      <c r="C948" s="12" t="s">
        <v>17009</v>
      </c>
      <c r="D948" s="12" t="s">
        <v>246</v>
      </c>
      <c r="E948" s="6" t="s">
        <v>17010</v>
      </c>
      <c r="F948" s="5">
        <f>decoded__2[[#This Row],[FRT_DEC]]-B947</f>
        <v>11</v>
      </c>
      <c r="G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INFO]]))),G947)</f>
        <v>8</v>
      </c>
    </row>
    <row r="949" spans="1:7" hidden="1" x14ac:dyDescent="0.25">
      <c r="A949" s="12" t="s">
        <v>944</v>
      </c>
      <c r="B949" s="19">
        <v>335641674018</v>
      </c>
      <c r="C949" s="12" t="s">
        <v>17011</v>
      </c>
      <c r="D949" s="12" t="s">
        <v>7938</v>
      </c>
      <c r="E949" s="6" t="s">
        <v>8012</v>
      </c>
      <c r="F949" s="5">
        <f>decoded__2[[#This Row],[FRT_DEC]]-B948</f>
        <v>4</v>
      </c>
      <c r="G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INFO]]))),G948)</f>
        <v>8</v>
      </c>
    </row>
    <row r="950" spans="1:7" hidden="1" x14ac:dyDescent="0.25">
      <c r="A950" s="12" t="s">
        <v>945</v>
      </c>
      <c r="B950" s="19">
        <v>335641674417</v>
      </c>
      <c r="C950" s="12" t="s">
        <v>17012</v>
      </c>
      <c r="D950" s="12" t="s">
        <v>7842</v>
      </c>
      <c r="E950" s="6" t="s">
        <v>8130</v>
      </c>
      <c r="F950" s="5">
        <f>decoded__2[[#This Row],[FRT_DEC]]-B949</f>
        <v>399</v>
      </c>
      <c r="G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INFO]]))),G949)</f>
        <v>8</v>
      </c>
    </row>
    <row r="951" spans="1:7" hidden="1" x14ac:dyDescent="0.25">
      <c r="A951" s="12" t="s">
        <v>946</v>
      </c>
      <c r="B951" s="19">
        <v>335641674426</v>
      </c>
      <c r="C951" s="12" t="s">
        <v>17013</v>
      </c>
      <c r="D951" s="12" t="s">
        <v>1099</v>
      </c>
      <c r="E951" s="6" t="s">
        <v>2096</v>
      </c>
      <c r="F951" s="5">
        <f>decoded__2[[#This Row],[FRT_DEC]]-B950</f>
        <v>9</v>
      </c>
      <c r="G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INFO]]))),G950)</f>
        <v>8</v>
      </c>
    </row>
    <row r="952" spans="1:7" hidden="1" x14ac:dyDescent="0.25">
      <c r="A952" s="12" t="s">
        <v>1051</v>
      </c>
      <c r="B952" s="19">
        <v>335641674431</v>
      </c>
      <c r="C952" s="12" t="s">
        <v>17014</v>
      </c>
      <c r="D952" s="12" t="s">
        <v>72</v>
      </c>
      <c r="E952" s="6" t="s">
        <v>2097</v>
      </c>
      <c r="F952" s="5">
        <f>decoded__2[[#This Row],[FRT_DEC]]-B951</f>
        <v>5</v>
      </c>
      <c r="G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INFO]]))),G951)</f>
        <v>8</v>
      </c>
    </row>
    <row r="953" spans="1:7" hidden="1" x14ac:dyDescent="0.25">
      <c r="A953" s="12" t="s">
        <v>947</v>
      </c>
      <c r="B953" s="19">
        <v>335641674443</v>
      </c>
      <c r="C953" s="12" t="s">
        <v>17015</v>
      </c>
      <c r="D953" s="12" t="s">
        <v>3672</v>
      </c>
      <c r="E953" s="6" t="s">
        <v>7923</v>
      </c>
      <c r="F953" s="5">
        <f>decoded__2[[#This Row],[FRT_DEC]]-B952</f>
        <v>12</v>
      </c>
      <c r="G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INFO]]))),G952)</f>
        <v>8</v>
      </c>
    </row>
    <row r="954" spans="1:7" hidden="1" x14ac:dyDescent="0.25">
      <c r="A954" s="12" t="s">
        <v>1016</v>
      </c>
      <c r="B954" s="19">
        <v>335641674592</v>
      </c>
      <c r="C954" s="12" t="s">
        <v>17016</v>
      </c>
      <c r="D954" s="12" t="s">
        <v>262</v>
      </c>
      <c r="E954" s="6" t="s">
        <v>7924</v>
      </c>
      <c r="F954" s="5">
        <f>decoded__2[[#This Row],[FRT_DEC]]-B953</f>
        <v>149</v>
      </c>
      <c r="G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INFO]]))),G953)</f>
        <v>8</v>
      </c>
    </row>
    <row r="955" spans="1:7" hidden="1" x14ac:dyDescent="0.25">
      <c r="A955" s="12" t="s">
        <v>948</v>
      </c>
      <c r="B955" s="19">
        <v>335641674612</v>
      </c>
      <c r="C955" s="12" t="s">
        <v>17017</v>
      </c>
      <c r="D955" s="12" t="s">
        <v>7938</v>
      </c>
      <c r="E955" s="6" t="s">
        <v>8136</v>
      </c>
      <c r="F955" s="5">
        <f>decoded__2[[#This Row],[FRT_DEC]]-B954</f>
        <v>20</v>
      </c>
      <c r="G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INFO]]))),G954)</f>
        <v>8</v>
      </c>
    </row>
    <row r="956" spans="1:7" x14ac:dyDescent="0.25">
      <c r="A956" s="12" t="s">
        <v>949</v>
      </c>
      <c r="B956" s="19">
        <v>335641675795</v>
      </c>
      <c r="C956" s="12" t="s">
        <v>17018</v>
      </c>
      <c r="D956" s="12" t="s">
        <v>7842</v>
      </c>
      <c r="E956" s="6" t="s">
        <v>7845</v>
      </c>
      <c r="F956" s="5">
        <f>decoded__2[[#This Row],[FRT_DEC]]-B955</f>
        <v>1183</v>
      </c>
      <c r="G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INFO]]))),G955)</f>
        <v>8</v>
      </c>
    </row>
    <row r="957" spans="1:7" hidden="1" x14ac:dyDescent="0.25">
      <c r="A957" s="12" t="s">
        <v>950</v>
      </c>
      <c r="B957" s="19">
        <v>335641675802</v>
      </c>
      <c r="C957" s="12" t="s">
        <v>17019</v>
      </c>
      <c r="D957" s="12" t="s">
        <v>7938</v>
      </c>
      <c r="E957" s="6" t="s">
        <v>8149</v>
      </c>
      <c r="F957" s="5">
        <f>decoded__2[[#This Row],[FRT_DEC]]-B956</f>
        <v>7</v>
      </c>
      <c r="G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INFO]]))),G956)</f>
        <v>8</v>
      </c>
    </row>
    <row r="958" spans="1:7" hidden="1" x14ac:dyDescent="0.25">
      <c r="A958" s="12" t="s">
        <v>951</v>
      </c>
      <c r="B958" s="19">
        <v>335641675903</v>
      </c>
      <c r="C958" s="12" t="s">
        <v>17020</v>
      </c>
      <c r="D958" s="12" t="s">
        <v>84</v>
      </c>
      <c r="E958" s="6" t="s">
        <v>3908</v>
      </c>
      <c r="F958" s="5">
        <f>decoded__2[[#This Row],[FRT_DEC]]-B957</f>
        <v>101</v>
      </c>
      <c r="G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INFO]]))),G957)</f>
        <v>8</v>
      </c>
    </row>
    <row r="959" spans="1:7" hidden="1" x14ac:dyDescent="0.25">
      <c r="A959" s="12" t="s">
        <v>1128</v>
      </c>
      <c r="B959" s="19">
        <v>335641675906</v>
      </c>
      <c r="C959" s="12" t="s">
        <v>17021</v>
      </c>
      <c r="D959" s="12" t="s">
        <v>3684</v>
      </c>
      <c r="E959" s="6" t="s">
        <v>17022</v>
      </c>
      <c r="F959" s="5">
        <f>decoded__2[[#This Row],[FRT_DEC]]-B958</f>
        <v>3</v>
      </c>
      <c r="G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INFO]]))),G958)</f>
        <v>8</v>
      </c>
    </row>
    <row r="960" spans="1:7" hidden="1" x14ac:dyDescent="0.25">
      <c r="A960" s="12" t="s">
        <v>1129</v>
      </c>
      <c r="B960" s="19">
        <v>335641675908</v>
      </c>
      <c r="C960" s="12" t="s">
        <v>17023</v>
      </c>
      <c r="D960" s="12" t="s">
        <v>3684</v>
      </c>
      <c r="E960" s="6" t="s">
        <v>7879</v>
      </c>
      <c r="F960" s="5">
        <f>decoded__2[[#This Row],[FRT_DEC]]-B959</f>
        <v>2</v>
      </c>
      <c r="G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INFO]]))),G959)</f>
        <v>8</v>
      </c>
    </row>
    <row r="961" spans="1:7" hidden="1" x14ac:dyDescent="0.25">
      <c r="A961" s="12" t="s">
        <v>952</v>
      </c>
      <c r="B961" s="19">
        <v>335641675916</v>
      </c>
      <c r="C961" s="12" t="s">
        <v>17024</v>
      </c>
      <c r="D961" s="12" t="s">
        <v>7842</v>
      </c>
      <c r="E961" s="6" t="s">
        <v>7843</v>
      </c>
      <c r="F961" s="5">
        <f>decoded__2[[#This Row],[FRT_DEC]]-B960</f>
        <v>8</v>
      </c>
      <c r="G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INFO]]))),G960)</f>
        <v>8</v>
      </c>
    </row>
    <row r="962" spans="1:7" hidden="1" x14ac:dyDescent="0.25">
      <c r="A962" s="12" t="s">
        <v>953</v>
      </c>
      <c r="B962" s="19">
        <v>335641675927</v>
      </c>
      <c r="C962" s="12" t="s">
        <v>17025</v>
      </c>
      <c r="D962" s="12" t="s">
        <v>1099</v>
      </c>
      <c r="E962" s="6" t="s">
        <v>2098</v>
      </c>
      <c r="F962" s="5">
        <f>decoded__2[[#This Row],[FRT_DEC]]-B961</f>
        <v>11</v>
      </c>
      <c r="G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INFO]]))),G961)</f>
        <v>8</v>
      </c>
    </row>
    <row r="963" spans="1:7" hidden="1" x14ac:dyDescent="0.25">
      <c r="A963" s="12" t="s">
        <v>1130</v>
      </c>
      <c r="B963" s="19">
        <v>335641675932</v>
      </c>
      <c r="C963" s="12" t="s">
        <v>17026</v>
      </c>
      <c r="D963" s="12" t="s">
        <v>72</v>
      </c>
      <c r="E963" s="6" t="s">
        <v>2099</v>
      </c>
      <c r="F963" s="5">
        <f>decoded__2[[#This Row],[FRT_DEC]]-B962</f>
        <v>5</v>
      </c>
      <c r="G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INFO]]))),G962)</f>
        <v>8</v>
      </c>
    </row>
    <row r="964" spans="1:7" hidden="1" x14ac:dyDescent="0.25">
      <c r="A964" s="12" t="s">
        <v>1131</v>
      </c>
      <c r="B964" s="19">
        <v>335641675944</v>
      </c>
      <c r="C964" s="12" t="s">
        <v>17027</v>
      </c>
      <c r="D964" s="12" t="s">
        <v>7938</v>
      </c>
      <c r="E964" s="6" t="s">
        <v>8848</v>
      </c>
      <c r="F964" s="5">
        <f>decoded__2[[#This Row],[FRT_DEC]]-B963</f>
        <v>12</v>
      </c>
      <c r="G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INFO]]))),G963)</f>
        <v>8</v>
      </c>
    </row>
    <row r="965" spans="1:7" hidden="1" x14ac:dyDescent="0.25">
      <c r="A965" s="12" t="s">
        <v>1132</v>
      </c>
      <c r="B965" s="19">
        <v>335641675996</v>
      </c>
      <c r="C965" s="12" t="s">
        <v>17028</v>
      </c>
      <c r="D965" s="12" t="s">
        <v>85</v>
      </c>
      <c r="E965" s="6" t="s">
        <v>263</v>
      </c>
      <c r="F965" s="5">
        <f>decoded__2[[#This Row],[FRT_DEC]]-B964</f>
        <v>52</v>
      </c>
      <c r="G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INFO]]))),G964)</f>
        <v>8</v>
      </c>
    </row>
    <row r="966" spans="1:7" hidden="1" x14ac:dyDescent="0.25">
      <c r="A966" s="12" t="s">
        <v>1133</v>
      </c>
      <c r="B966" s="19">
        <v>335641676003</v>
      </c>
      <c r="C966" s="12" t="s">
        <v>17029</v>
      </c>
      <c r="D966" s="12" t="s">
        <v>7842</v>
      </c>
      <c r="E966" s="6" t="s">
        <v>8851</v>
      </c>
      <c r="F966" s="5">
        <f>decoded__2[[#This Row],[FRT_DEC]]-B965</f>
        <v>7</v>
      </c>
      <c r="G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INFO]]))),G965)</f>
        <v>8</v>
      </c>
    </row>
    <row r="967" spans="1:7" hidden="1" x14ac:dyDescent="0.25">
      <c r="A967" s="12" t="s">
        <v>1134</v>
      </c>
      <c r="B967" s="19">
        <v>335641676012</v>
      </c>
      <c r="C967" s="12" t="s">
        <v>17030</v>
      </c>
      <c r="D967" s="12" t="s">
        <v>1099</v>
      </c>
      <c r="E967" s="6" t="s">
        <v>2100</v>
      </c>
      <c r="F967" s="5">
        <f>decoded__2[[#This Row],[FRT_DEC]]-B966</f>
        <v>9</v>
      </c>
      <c r="G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INFO]]))),G966)</f>
        <v>8</v>
      </c>
    </row>
    <row r="968" spans="1:7" hidden="1" x14ac:dyDescent="0.25">
      <c r="A968" s="12" t="s">
        <v>1135</v>
      </c>
      <c r="B968" s="19">
        <v>335641676017</v>
      </c>
      <c r="C968" s="12" t="s">
        <v>17031</v>
      </c>
      <c r="D968" s="12" t="s">
        <v>72</v>
      </c>
      <c r="E968" s="6" t="s">
        <v>2101</v>
      </c>
      <c r="F968" s="5">
        <f>decoded__2[[#This Row],[FRT_DEC]]-B967</f>
        <v>5</v>
      </c>
      <c r="G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INFO]]))),G967)</f>
        <v>8</v>
      </c>
    </row>
    <row r="969" spans="1:7" hidden="1" x14ac:dyDescent="0.25">
      <c r="A969" s="12" t="s">
        <v>954</v>
      </c>
      <c r="B969" s="19">
        <v>335641676030</v>
      </c>
      <c r="C969" s="12" t="s">
        <v>17032</v>
      </c>
      <c r="D969" s="12" t="s">
        <v>7938</v>
      </c>
      <c r="E969" s="6" t="s">
        <v>8855</v>
      </c>
      <c r="F969" s="5">
        <f>decoded__2[[#This Row],[FRT_DEC]]-B968</f>
        <v>13</v>
      </c>
      <c r="G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INFO]]))),G968)</f>
        <v>8</v>
      </c>
    </row>
    <row r="970" spans="1:7" hidden="1" x14ac:dyDescent="0.25">
      <c r="A970" s="12" t="s">
        <v>955</v>
      </c>
      <c r="B970" s="19">
        <v>335641676652</v>
      </c>
      <c r="C970" s="12" t="s">
        <v>17033</v>
      </c>
      <c r="D970" s="12" t="s">
        <v>87</v>
      </c>
      <c r="E970" s="6" t="s">
        <v>3695</v>
      </c>
      <c r="F970" s="5">
        <f>decoded__2[[#This Row],[FRT_DEC]]-B969</f>
        <v>622</v>
      </c>
      <c r="G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INFO]]))),G969)</f>
        <v>8</v>
      </c>
    </row>
    <row r="971" spans="1:7" hidden="1" x14ac:dyDescent="0.25">
      <c r="A971" s="12" t="s">
        <v>956</v>
      </c>
      <c r="B971" s="19">
        <v>335641676660</v>
      </c>
      <c r="C971" s="12" t="s">
        <v>17034</v>
      </c>
      <c r="D971" s="12" t="s">
        <v>7842</v>
      </c>
      <c r="E971" s="6" t="s">
        <v>8858</v>
      </c>
      <c r="F971" s="5">
        <f>decoded__2[[#This Row],[FRT_DEC]]-B970</f>
        <v>8</v>
      </c>
      <c r="G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INFO]]))),G970)</f>
        <v>8</v>
      </c>
    </row>
    <row r="972" spans="1:7" hidden="1" x14ac:dyDescent="0.25">
      <c r="A972" s="12" t="s">
        <v>1136</v>
      </c>
      <c r="B972" s="19">
        <v>335641676671</v>
      </c>
      <c r="C972" s="12" t="s">
        <v>17035</v>
      </c>
      <c r="D972" s="12" t="s">
        <v>1099</v>
      </c>
      <c r="E972" s="6" t="s">
        <v>2102</v>
      </c>
      <c r="F972" s="5">
        <f>decoded__2[[#This Row],[FRT_DEC]]-B971</f>
        <v>11</v>
      </c>
      <c r="G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INFO]]))),G971)</f>
        <v>8</v>
      </c>
    </row>
    <row r="973" spans="1:7" hidden="1" x14ac:dyDescent="0.25">
      <c r="A973" s="12" t="s">
        <v>1137</v>
      </c>
      <c r="B973" s="19">
        <v>335641676676</v>
      </c>
      <c r="C973" s="12" t="s">
        <v>17036</v>
      </c>
      <c r="D973" s="12" t="s">
        <v>72</v>
      </c>
      <c r="E973" s="6" t="s">
        <v>2103</v>
      </c>
      <c r="F973" s="5">
        <f>decoded__2[[#This Row],[FRT_DEC]]-B972</f>
        <v>5</v>
      </c>
      <c r="G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INFO]]))),G972)</f>
        <v>8</v>
      </c>
    </row>
    <row r="974" spans="1:7" hidden="1" x14ac:dyDescent="0.25">
      <c r="A974" s="12" t="s">
        <v>957</v>
      </c>
      <c r="B974" s="19">
        <v>335641676680</v>
      </c>
      <c r="C974" s="12" t="s">
        <v>17037</v>
      </c>
      <c r="D974" s="12" t="s">
        <v>264</v>
      </c>
      <c r="E974" s="6" t="s">
        <v>7916</v>
      </c>
      <c r="F974" s="5">
        <f>decoded__2[[#This Row],[FRT_DEC]]-B973</f>
        <v>4</v>
      </c>
      <c r="G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INFO]]))),G973)</f>
        <v>8</v>
      </c>
    </row>
    <row r="975" spans="1:7" hidden="1" x14ac:dyDescent="0.25">
      <c r="A975" s="12" t="s">
        <v>958</v>
      </c>
      <c r="B975" s="19">
        <v>335641676692</v>
      </c>
      <c r="C975" s="12" t="s">
        <v>17038</v>
      </c>
      <c r="D975" s="12" t="s">
        <v>40</v>
      </c>
      <c r="E975" s="6" t="s">
        <v>328</v>
      </c>
      <c r="F975" s="5">
        <f>decoded__2[[#This Row],[FRT_DEC]]-B974</f>
        <v>12</v>
      </c>
      <c r="G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INFO]]))),G974)</f>
        <v>8</v>
      </c>
    </row>
    <row r="976" spans="1:7" hidden="1" x14ac:dyDescent="0.25">
      <c r="A976" s="12" t="s">
        <v>1138</v>
      </c>
      <c r="B976" s="19">
        <v>335641676694</v>
      </c>
      <c r="C976" s="12" t="s">
        <v>17039</v>
      </c>
      <c r="D976" s="12" t="s">
        <v>330</v>
      </c>
      <c r="E976" s="6" t="s">
        <v>17040</v>
      </c>
      <c r="F976" s="5">
        <f>decoded__2[[#This Row],[FRT_DEC]]-B975</f>
        <v>2</v>
      </c>
      <c r="G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INFO]]))),G975)</f>
        <v>8</v>
      </c>
    </row>
    <row r="977" spans="1:7" hidden="1" x14ac:dyDescent="0.25">
      <c r="A977" s="12" t="s">
        <v>959</v>
      </c>
      <c r="B977" s="19">
        <v>335641676706</v>
      </c>
      <c r="C977" s="12" t="s">
        <v>17041</v>
      </c>
      <c r="D977" s="12" t="s">
        <v>40</v>
      </c>
      <c r="E977" s="6" t="s">
        <v>2042</v>
      </c>
      <c r="F977" s="5">
        <f>decoded__2[[#This Row],[FRT_DEC]]-B976</f>
        <v>12</v>
      </c>
      <c r="G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INFO]]))),G976)</f>
        <v>8</v>
      </c>
    </row>
    <row r="978" spans="1:7" hidden="1" x14ac:dyDescent="0.25">
      <c r="A978" s="12" t="s">
        <v>960</v>
      </c>
      <c r="B978" s="19">
        <v>335641676709</v>
      </c>
      <c r="C978" s="12" t="s">
        <v>17042</v>
      </c>
      <c r="D978" s="12" t="s">
        <v>2043</v>
      </c>
      <c r="E978" s="6" t="s">
        <v>16971</v>
      </c>
      <c r="F978" s="5">
        <f>decoded__2[[#This Row],[FRT_DEC]]-B977</f>
        <v>3</v>
      </c>
      <c r="G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INFO]]))),G977)</f>
        <v>8</v>
      </c>
    </row>
    <row r="979" spans="1:7" hidden="1" x14ac:dyDescent="0.25">
      <c r="A979" s="12" t="s">
        <v>961</v>
      </c>
      <c r="B979" s="19">
        <v>335641676744</v>
      </c>
      <c r="C979" s="12" t="s">
        <v>17043</v>
      </c>
      <c r="D979" s="12" t="s">
        <v>7938</v>
      </c>
      <c r="E979" s="6" t="s">
        <v>8868</v>
      </c>
      <c r="F979" s="5">
        <f>decoded__2[[#This Row],[FRT_DEC]]-B978</f>
        <v>35</v>
      </c>
      <c r="G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INFO]]))),G978)</f>
        <v>8</v>
      </c>
    </row>
    <row r="980" spans="1:7" hidden="1" x14ac:dyDescent="0.25">
      <c r="A980" s="12" t="s">
        <v>962</v>
      </c>
      <c r="B980" s="19">
        <v>335641677358</v>
      </c>
      <c r="C980" s="12" t="s">
        <v>17044</v>
      </c>
      <c r="D980" s="12" t="s">
        <v>7842</v>
      </c>
      <c r="E980" s="6" t="s">
        <v>7989</v>
      </c>
      <c r="F980" s="5">
        <f>decoded__2[[#This Row],[FRT_DEC]]-B979</f>
        <v>614</v>
      </c>
      <c r="G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INFO]]))),G979)</f>
        <v>8</v>
      </c>
    </row>
    <row r="981" spans="1:7" hidden="1" x14ac:dyDescent="0.25">
      <c r="A981" s="12" t="s">
        <v>963</v>
      </c>
      <c r="B981" s="19">
        <v>335641677363</v>
      </c>
      <c r="C981" s="12" t="s">
        <v>17045</v>
      </c>
      <c r="D981" s="12" t="s">
        <v>2044</v>
      </c>
      <c r="E981" s="6" t="s">
        <v>2046</v>
      </c>
      <c r="F981" s="5">
        <f>decoded__2[[#This Row],[FRT_DEC]]-B980</f>
        <v>5</v>
      </c>
      <c r="G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INFO]]))),G980)</f>
        <v>8</v>
      </c>
    </row>
    <row r="982" spans="1:7" hidden="1" x14ac:dyDescent="0.25">
      <c r="A982" s="12" t="s">
        <v>964</v>
      </c>
      <c r="B982" s="19">
        <v>335641677368</v>
      </c>
      <c r="C982" s="12" t="s">
        <v>17046</v>
      </c>
      <c r="D982" s="12" t="s">
        <v>7938</v>
      </c>
      <c r="E982" s="6" t="s">
        <v>7991</v>
      </c>
      <c r="F982" s="5">
        <f>decoded__2[[#This Row],[FRT_DEC]]-B981</f>
        <v>5</v>
      </c>
      <c r="G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INFO]]))),G981)</f>
        <v>8</v>
      </c>
    </row>
    <row r="983" spans="1:7" hidden="1" x14ac:dyDescent="0.25">
      <c r="A983" s="12" t="s">
        <v>1017</v>
      </c>
      <c r="B983" s="19">
        <v>335641677515</v>
      </c>
      <c r="C983" s="12" t="s">
        <v>17047</v>
      </c>
      <c r="D983" s="12" t="s">
        <v>43</v>
      </c>
      <c r="E983" s="6" t="s">
        <v>3978</v>
      </c>
      <c r="F983" s="5">
        <f>decoded__2[[#This Row],[FRT_DEC]]-B982</f>
        <v>147</v>
      </c>
      <c r="G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INFO]]))),G982)</f>
        <v>8</v>
      </c>
    </row>
    <row r="984" spans="1:7" hidden="1" x14ac:dyDescent="0.25">
      <c r="A984" s="12" t="s">
        <v>1018</v>
      </c>
      <c r="B984" s="19">
        <v>335641677517</v>
      </c>
      <c r="C984" s="12" t="s">
        <v>17048</v>
      </c>
      <c r="D984" s="12" t="s">
        <v>3685</v>
      </c>
      <c r="E984" s="6" t="s">
        <v>17049</v>
      </c>
      <c r="F984" s="5">
        <f>decoded__2[[#This Row],[FRT_DEC]]-B983</f>
        <v>2</v>
      </c>
      <c r="G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INFO]]))),G983)</f>
        <v>8</v>
      </c>
    </row>
    <row r="985" spans="1:7" hidden="1" x14ac:dyDescent="0.25">
      <c r="A985" s="12" t="s">
        <v>965</v>
      </c>
      <c r="B985" s="19">
        <v>335641677519</v>
      </c>
      <c r="C985" s="12" t="s">
        <v>17050</v>
      </c>
      <c r="D985" s="12" t="s">
        <v>3685</v>
      </c>
      <c r="E985" s="6" t="s">
        <v>7880</v>
      </c>
      <c r="F985" s="5">
        <f>decoded__2[[#This Row],[FRT_DEC]]-B984</f>
        <v>2</v>
      </c>
      <c r="G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INFO]]))),G984)</f>
        <v>8</v>
      </c>
    </row>
    <row r="986" spans="1:7" hidden="1" x14ac:dyDescent="0.25">
      <c r="A986" s="12" t="s">
        <v>966</v>
      </c>
      <c r="B986" s="19">
        <v>335641677535</v>
      </c>
      <c r="C986" s="12" t="s">
        <v>17051</v>
      </c>
      <c r="D986" s="12" t="s">
        <v>7842</v>
      </c>
      <c r="E986" s="6" t="s">
        <v>8889</v>
      </c>
      <c r="F986" s="5">
        <f>decoded__2[[#This Row],[FRT_DEC]]-B985</f>
        <v>16</v>
      </c>
      <c r="G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INFO]]))),G985)</f>
        <v>8</v>
      </c>
    </row>
    <row r="987" spans="1:7" ht="30" hidden="1" x14ac:dyDescent="0.25">
      <c r="A987" s="12" t="s">
        <v>1019</v>
      </c>
      <c r="B987" s="19">
        <v>335641677547</v>
      </c>
      <c r="C987" s="12" t="s">
        <v>17052</v>
      </c>
      <c r="D987" s="12" t="s">
        <v>241</v>
      </c>
      <c r="E987" s="6" t="s">
        <v>3670</v>
      </c>
      <c r="F987" s="5">
        <f>decoded__2[[#This Row],[FRT_DEC]]-B986</f>
        <v>12</v>
      </c>
      <c r="G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INFO]]))),G986)</f>
        <v>8</v>
      </c>
    </row>
    <row r="988" spans="1:7" hidden="1" x14ac:dyDescent="0.25">
      <c r="A988" s="12" t="s">
        <v>1020</v>
      </c>
      <c r="B988" s="19">
        <v>335641677549</v>
      </c>
      <c r="C988" s="12" t="s">
        <v>17053</v>
      </c>
      <c r="D988" s="12" t="s">
        <v>243</v>
      </c>
      <c r="E988" s="6" t="s">
        <v>3937</v>
      </c>
      <c r="F988" s="5">
        <f>decoded__2[[#This Row],[FRT_DEC]]-B987</f>
        <v>2</v>
      </c>
      <c r="G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INFO]]))),G987)</f>
        <v>8</v>
      </c>
    </row>
    <row r="989" spans="1:7" hidden="1" x14ac:dyDescent="0.25">
      <c r="A989" s="12" t="s">
        <v>1021</v>
      </c>
      <c r="B989" s="19">
        <v>335641677580</v>
      </c>
      <c r="C989" s="12" t="s">
        <v>17054</v>
      </c>
      <c r="D989" s="12" t="s">
        <v>40</v>
      </c>
      <c r="E989" s="6" t="s">
        <v>44</v>
      </c>
      <c r="F989" s="5">
        <f>decoded__2[[#This Row],[FRT_DEC]]-B988</f>
        <v>31</v>
      </c>
      <c r="G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INFO]]))),G988)</f>
        <v>8</v>
      </c>
    </row>
    <row r="990" spans="1:7" hidden="1" x14ac:dyDescent="0.25">
      <c r="A990" s="12" t="s">
        <v>1022</v>
      </c>
      <c r="B990" s="19">
        <v>335641677586</v>
      </c>
      <c r="C990" s="12" t="s">
        <v>17055</v>
      </c>
      <c r="D990" s="12" t="s">
        <v>246</v>
      </c>
      <c r="E990" s="6" t="s">
        <v>17056</v>
      </c>
      <c r="F990" s="5">
        <f>decoded__2[[#This Row],[FRT_DEC]]-B989</f>
        <v>6</v>
      </c>
      <c r="G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INFO]]))),G989)</f>
        <v>8</v>
      </c>
    </row>
    <row r="991" spans="1:7" hidden="1" x14ac:dyDescent="0.25">
      <c r="A991" s="12" t="s">
        <v>1023</v>
      </c>
      <c r="B991" s="19">
        <v>335641677608</v>
      </c>
      <c r="C991" s="12" t="s">
        <v>17057</v>
      </c>
      <c r="D991" s="12" t="s">
        <v>1099</v>
      </c>
      <c r="E991" s="6" t="s">
        <v>2104</v>
      </c>
      <c r="F991" s="5">
        <f>decoded__2[[#This Row],[FRT_DEC]]-B990</f>
        <v>22</v>
      </c>
      <c r="G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INFO]]))),G990)</f>
        <v>8</v>
      </c>
    </row>
    <row r="992" spans="1:7" hidden="1" x14ac:dyDescent="0.25">
      <c r="A992" s="12" t="s">
        <v>1024</v>
      </c>
      <c r="B992" s="19">
        <v>335641677613</v>
      </c>
      <c r="C992" s="12" t="s">
        <v>17058</v>
      </c>
      <c r="D992" s="12" t="s">
        <v>1099</v>
      </c>
      <c r="E992" s="6" t="s">
        <v>2105</v>
      </c>
      <c r="F992" s="5">
        <f>decoded__2[[#This Row],[FRT_DEC]]-B991</f>
        <v>5</v>
      </c>
      <c r="G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INFO]]))),G991)</f>
        <v>8</v>
      </c>
    </row>
    <row r="993" spans="1:7" hidden="1" x14ac:dyDescent="0.25">
      <c r="A993" s="12" t="s">
        <v>967</v>
      </c>
      <c r="B993" s="19">
        <v>335641677627</v>
      </c>
      <c r="C993" s="12" t="s">
        <v>17059</v>
      </c>
      <c r="D993" s="12" t="s">
        <v>1099</v>
      </c>
      <c r="E993" s="6" t="s">
        <v>2106</v>
      </c>
      <c r="F993" s="5">
        <f>decoded__2[[#This Row],[FRT_DEC]]-B992</f>
        <v>14</v>
      </c>
      <c r="G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INFO]]))),G992)</f>
        <v>8</v>
      </c>
    </row>
    <row r="994" spans="1:7" hidden="1" x14ac:dyDescent="0.25">
      <c r="A994" s="12" t="s">
        <v>968</v>
      </c>
      <c r="B994" s="19">
        <v>335641677661</v>
      </c>
      <c r="C994" s="12" t="s">
        <v>17060</v>
      </c>
      <c r="D994" s="12" t="s">
        <v>40</v>
      </c>
      <c r="E994" s="6" t="s">
        <v>724</v>
      </c>
      <c r="F994" s="5">
        <f>decoded__2[[#This Row],[FRT_DEC]]-B993</f>
        <v>34</v>
      </c>
      <c r="G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INFO]]))),G993)</f>
        <v>8</v>
      </c>
    </row>
    <row r="995" spans="1:7" hidden="1" x14ac:dyDescent="0.25">
      <c r="A995" s="12" t="s">
        <v>969</v>
      </c>
      <c r="B995" s="19">
        <v>335641677674</v>
      </c>
      <c r="C995" s="12" t="s">
        <v>17061</v>
      </c>
      <c r="D995" s="12" t="s">
        <v>40</v>
      </c>
      <c r="E995" s="6" t="s">
        <v>45</v>
      </c>
      <c r="F995" s="5">
        <f>decoded__2[[#This Row],[FRT_DEC]]-B994</f>
        <v>13</v>
      </c>
      <c r="G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INFO]]))),G994)</f>
        <v>8</v>
      </c>
    </row>
    <row r="996" spans="1:7" hidden="1" x14ac:dyDescent="0.25">
      <c r="A996" s="12" t="s">
        <v>1025</v>
      </c>
      <c r="B996" s="19">
        <v>335641677677</v>
      </c>
      <c r="C996" s="12" t="s">
        <v>17062</v>
      </c>
      <c r="D996" s="12" t="s">
        <v>46</v>
      </c>
      <c r="E996" s="6" t="s">
        <v>5295</v>
      </c>
      <c r="F996" s="5">
        <f>decoded__2[[#This Row],[FRT_DEC]]-B995</f>
        <v>3</v>
      </c>
      <c r="G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INFO]]))),G995)</f>
        <v>8</v>
      </c>
    </row>
    <row r="997" spans="1:7" hidden="1" x14ac:dyDescent="0.25">
      <c r="A997" s="12" t="s">
        <v>1026</v>
      </c>
      <c r="B997" s="19">
        <v>335641677683</v>
      </c>
      <c r="C997" s="12" t="s">
        <v>17063</v>
      </c>
      <c r="D997" s="12" t="s">
        <v>72</v>
      </c>
      <c r="E997" s="6" t="s">
        <v>3683</v>
      </c>
      <c r="F997" s="5">
        <f>decoded__2[[#This Row],[FRT_DEC]]-B996</f>
        <v>6</v>
      </c>
      <c r="G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INFO]]))),G996)</f>
        <v>8</v>
      </c>
    </row>
    <row r="998" spans="1:7" hidden="1" x14ac:dyDescent="0.25">
      <c r="A998" s="12" t="s">
        <v>970</v>
      </c>
      <c r="B998" s="19">
        <v>335641677688</v>
      </c>
      <c r="C998" s="12" t="s">
        <v>17064</v>
      </c>
      <c r="D998" s="12" t="s">
        <v>72</v>
      </c>
      <c r="E998" s="6" t="s">
        <v>2088</v>
      </c>
      <c r="F998" s="5">
        <f>decoded__2[[#This Row],[FRT_DEC]]-B997</f>
        <v>5</v>
      </c>
      <c r="G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INFO]]))),G997)</f>
        <v>8</v>
      </c>
    </row>
    <row r="999" spans="1:7" hidden="1" x14ac:dyDescent="0.25">
      <c r="A999" s="12" t="s">
        <v>971</v>
      </c>
      <c r="B999" s="19">
        <v>335641677703</v>
      </c>
      <c r="C999" s="12" t="s">
        <v>17065</v>
      </c>
      <c r="D999" s="12" t="s">
        <v>72</v>
      </c>
      <c r="E999" s="6" t="s">
        <v>2107</v>
      </c>
      <c r="F999" s="5">
        <f>decoded__2[[#This Row],[FRT_DEC]]-B998</f>
        <v>15</v>
      </c>
      <c r="G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INFO]]))),G998)</f>
        <v>8</v>
      </c>
    </row>
    <row r="1000" spans="1:7" hidden="1" x14ac:dyDescent="0.25">
      <c r="A1000" s="12" t="s">
        <v>1027</v>
      </c>
      <c r="B1000" s="19">
        <v>335641678447</v>
      </c>
      <c r="C1000" s="12" t="s">
        <v>17066</v>
      </c>
      <c r="D1000" s="12" t="s">
        <v>7938</v>
      </c>
      <c r="E1000" s="6" t="s">
        <v>8906</v>
      </c>
      <c r="F1000" s="5">
        <f>decoded__2[[#This Row],[FRT_DEC]]-B999</f>
        <v>744</v>
      </c>
      <c r="G1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INFO]]))),G999)</f>
        <v>8</v>
      </c>
    </row>
    <row r="1001" spans="1:7" hidden="1" x14ac:dyDescent="0.25">
      <c r="A1001" s="12" t="s">
        <v>972</v>
      </c>
      <c r="B1001" s="19">
        <v>335641691697</v>
      </c>
      <c r="C1001" s="12" t="s">
        <v>17067</v>
      </c>
      <c r="D1001" s="12" t="s">
        <v>7842</v>
      </c>
      <c r="E1001" s="6" t="s">
        <v>7945</v>
      </c>
      <c r="F1001" s="5">
        <f>decoded__2[[#This Row],[FRT_DEC]]-B1000</f>
        <v>13250</v>
      </c>
      <c r="G1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INFO]]))),G1000)</f>
        <v>8</v>
      </c>
    </row>
    <row r="1002" spans="1:7" hidden="1" x14ac:dyDescent="0.25">
      <c r="A1002" s="12" t="s">
        <v>973</v>
      </c>
      <c r="B1002" s="19">
        <v>335641691704</v>
      </c>
      <c r="C1002" s="12" t="s">
        <v>17068</v>
      </c>
      <c r="D1002" s="12" t="s">
        <v>7938</v>
      </c>
      <c r="E1002" s="6" t="s">
        <v>7947</v>
      </c>
      <c r="F1002" s="5">
        <f>decoded__2[[#This Row],[FRT_DEC]]-B1001</f>
        <v>7</v>
      </c>
      <c r="G1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INFO]]))),G1001)</f>
        <v>8</v>
      </c>
    </row>
    <row r="1003" spans="1:7" hidden="1" x14ac:dyDescent="0.25">
      <c r="A1003" s="12" t="s">
        <v>974</v>
      </c>
      <c r="B1003" s="19">
        <v>335641692766</v>
      </c>
      <c r="C1003" s="12" t="s">
        <v>17069</v>
      </c>
      <c r="D1003" s="12" t="s">
        <v>7842</v>
      </c>
      <c r="E1003" s="6" t="s">
        <v>7936</v>
      </c>
      <c r="F1003" s="5">
        <f>decoded__2[[#This Row],[FRT_DEC]]-B1002</f>
        <v>1062</v>
      </c>
      <c r="G1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INFO]]))),G1002)</f>
        <v>8</v>
      </c>
    </row>
    <row r="1004" spans="1:7" hidden="1" x14ac:dyDescent="0.25">
      <c r="A1004" s="12" t="s">
        <v>975</v>
      </c>
      <c r="B1004" s="19">
        <v>335641693504</v>
      </c>
      <c r="C1004" s="12" t="s">
        <v>17070</v>
      </c>
      <c r="D1004" s="12" t="s">
        <v>7938</v>
      </c>
      <c r="E1004" s="6" t="s">
        <v>7939</v>
      </c>
      <c r="F1004" s="5">
        <f>decoded__2[[#This Row],[FRT_DEC]]-B1003</f>
        <v>738</v>
      </c>
      <c r="G1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INFO]]))),G1003)</f>
        <v>8</v>
      </c>
    </row>
    <row r="1005" spans="1:7" hidden="1" x14ac:dyDescent="0.25">
      <c r="A1005" s="12" t="s">
        <v>976</v>
      </c>
      <c r="B1005" s="19">
        <v>335641712766</v>
      </c>
      <c r="C1005" s="12" t="s">
        <v>17071</v>
      </c>
      <c r="D1005" s="12" t="s">
        <v>7842</v>
      </c>
      <c r="E1005" s="6" t="s">
        <v>7936</v>
      </c>
      <c r="F1005" s="5">
        <f>decoded__2[[#This Row],[FRT_DEC]]-B1004</f>
        <v>19262</v>
      </c>
      <c r="G1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INFO]]))),G1004)</f>
        <v>8</v>
      </c>
    </row>
    <row r="1006" spans="1:7" hidden="1" x14ac:dyDescent="0.25">
      <c r="A1006" s="12" t="s">
        <v>977</v>
      </c>
      <c r="B1006" s="19">
        <v>335641713522</v>
      </c>
      <c r="C1006" s="12" t="s">
        <v>17072</v>
      </c>
      <c r="D1006" s="12" t="s">
        <v>7938</v>
      </c>
      <c r="E1006" s="6" t="s">
        <v>7939</v>
      </c>
      <c r="F1006" s="5">
        <f>decoded__2[[#This Row],[FRT_DEC]]-B1005</f>
        <v>756</v>
      </c>
      <c r="G1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INFO]]))),G1005)</f>
        <v>8</v>
      </c>
    </row>
    <row r="1007" spans="1:7" hidden="1" x14ac:dyDescent="0.25">
      <c r="A1007" s="12" t="s">
        <v>978</v>
      </c>
      <c r="B1007" s="19">
        <v>335641732767</v>
      </c>
      <c r="C1007" s="12" t="s">
        <v>17073</v>
      </c>
      <c r="D1007" s="12" t="s">
        <v>7842</v>
      </c>
      <c r="E1007" s="6" t="s">
        <v>7936</v>
      </c>
      <c r="F1007" s="5">
        <f>decoded__2[[#This Row],[FRT_DEC]]-B1006</f>
        <v>19245</v>
      </c>
      <c r="G1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INFO]]))),G1006)</f>
        <v>8</v>
      </c>
    </row>
    <row r="1008" spans="1:7" hidden="1" x14ac:dyDescent="0.25">
      <c r="A1008" s="12" t="s">
        <v>979</v>
      </c>
      <c r="B1008" s="19">
        <v>335641733510</v>
      </c>
      <c r="C1008" s="12" t="s">
        <v>17074</v>
      </c>
      <c r="D1008" s="12" t="s">
        <v>7938</v>
      </c>
      <c r="E1008" s="6" t="s">
        <v>7939</v>
      </c>
      <c r="F1008" s="5">
        <f>decoded__2[[#This Row],[FRT_DEC]]-B1007</f>
        <v>743</v>
      </c>
      <c r="G1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INFO]]))),G1007)</f>
        <v>8</v>
      </c>
    </row>
    <row r="1009" spans="1:7" hidden="1" x14ac:dyDescent="0.25">
      <c r="A1009" s="12" t="s">
        <v>980</v>
      </c>
      <c r="B1009" s="19">
        <v>335641752766</v>
      </c>
      <c r="C1009" s="12" t="s">
        <v>17075</v>
      </c>
      <c r="D1009" s="12" t="s">
        <v>7842</v>
      </c>
      <c r="E1009" s="6" t="s">
        <v>7936</v>
      </c>
      <c r="F1009" s="5">
        <f>decoded__2[[#This Row],[FRT_DEC]]-B1008</f>
        <v>19256</v>
      </c>
      <c r="G1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INFO]]))),G1008)</f>
        <v>8</v>
      </c>
    </row>
    <row r="1010" spans="1:7" hidden="1" x14ac:dyDescent="0.25">
      <c r="A1010" s="12" t="s">
        <v>981</v>
      </c>
      <c r="B1010" s="19">
        <v>335641753531</v>
      </c>
      <c r="C1010" s="12" t="s">
        <v>17076</v>
      </c>
      <c r="D1010" s="12" t="s">
        <v>7938</v>
      </c>
      <c r="E1010" s="6" t="s">
        <v>7939</v>
      </c>
      <c r="F1010" s="5">
        <f>decoded__2[[#This Row],[FRT_DEC]]-B1009</f>
        <v>765</v>
      </c>
      <c r="G1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INFO]]))),G1009)</f>
        <v>8</v>
      </c>
    </row>
    <row r="1011" spans="1:7" hidden="1" x14ac:dyDescent="0.25">
      <c r="A1011" s="12" t="s">
        <v>982</v>
      </c>
      <c r="B1011" s="19">
        <v>335641772766</v>
      </c>
      <c r="C1011" s="12" t="s">
        <v>17077</v>
      </c>
      <c r="D1011" s="12" t="s">
        <v>7842</v>
      </c>
      <c r="E1011" s="6" t="s">
        <v>7936</v>
      </c>
      <c r="F1011" s="5">
        <f>decoded__2[[#This Row],[FRT_DEC]]-B1010</f>
        <v>19235</v>
      </c>
      <c r="G1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INFO]]))),G1010)</f>
        <v>8</v>
      </c>
    </row>
    <row r="1012" spans="1:7" hidden="1" x14ac:dyDescent="0.25">
      <c r="A1012" s="12" t="s">
        <v>983</v>
      </c>
      <c r="B1012" s="19">
        <v>335641773519</v>
      </c>
      <c r="C1012" s="12" t="s">
        <v>17078</v>
      </c>
      <c r="D1012" s="12" t="s">
        <v>7938</v>
      </c>
      <c r="E1012" s="6" t="s">
        <v>7939</v>
      </c>
      <c r="F1012" s="5">
        <f>decoded__2[[#This Row],[FRT_DEC]]-B1011</f>
        <v>753</v>
      </c>
      <c r="G1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INFO]]))),G1011)</f>
        <v>8</v>
      </c>
    </row>
    <row r="1013" spans="1:7" hidden="1" x14ac:dyDescent="0.25">
      <c r="A1013" s="12" t="s">
        <v>984</v>
      </c>
      <c r="B1013" s="19">
        <v>335641791697</v>
      </c>
      <c r="C1013" s="12" t="s">
        <v>17079</v>
      </c>
      <c r="D1013" s="12" t="s">
        <v>7842</v>
      </c>
      <c r="E1013" s="6" t="s">
        <v>7945</v>
      </c>
      <c r="F1013" s="5">
        <f>decoded__2[[#This Row],[FRT_DEC]]-B1012</f>
        <v>18178</v>
      </c>
      <c r="G1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INFO]]))),G1012)</f>
        <v>8</v>
      </c>
    </row>
    <row r="1014" spans="1:7" hidden="1" x14ac:dyDescent="0.25">
      <c r="A1014" s="12" t="s">
        <v>985</v>
      </c>
      <c r="B1014" s="19">
        <v>335641791705</v>
      </c>
      <c r="C1014" s="12" t="s">
        <v>17080</v>
      </c>
      <c r="D1014" s="12" t="s">
        <v>7938</v>
      </c>
      <c r="E1014" s="6" t="s">
        <v>7947</v>
      </c>
      <c r="F1014" s="5">
        <f>decoded__2[[#This Row],[FRT_DEC]]-B1013</f>
        <v>8</v>
      </c>
      <c r="G1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INFO]]))),G1013)</f>
        <v>8</v>
      </c>
    </row>
    <row r="1015" spans="1:7" hidden="1" x14ac:dyDescent="0.25">
      <c r="A1015" s="12" t="s">
        <v>986</v>
      </c>
      <c r="B1015" s="19">
        <v>335641792765</v>
      </c>
      <c r="C1015" s="12" t="s">
        <v>17081</v>
      </c>
      <c r="D1015" s="12" t="s">
        <v>7842</v>
      </c>
      <c r="E1015" s="6" t="s">
        <v>7936</v>
      </c>
      <c r="F1015" s="5">
        <f>decoded__2[[#This Row],[FRT_DEC]]-B1014</f>
        <v>1060</v>
      </c>
      <c r="G1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INFO]]))),G1014)</f>
        <v>8</v>
      </c>
    </row>
    <row r="1016" spans="1:7" hidden="1" x14ac:dyDescent="0.25">
      <c r="A1016" s="12" t="s">
        <v>987</v>
      </c>
      <c r="B1016" s="19">
        <v>335641793518</v>
      </c>
      <c r="C1016" s="12" t="s">
        <v>17082</v>
      </c>
      <c r="D1016" s="12" t="s">
        <v>7938</v>
      </c>
      <c r="E1016" s="6" t="s">
        <v>7939</v>
      </c>
      <c r="F1016" s="5">
        <f>decoded__2[[#This Row],[FRT_DEC]]-B1015</f>
        <v>753</v>
      </c>
      <c r="G1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INFO]]))),G1015)</f>
        <v>8</v>
      </c>
    </row>
    <row r="1017" spans="1:7" hidden="1" x14ac:dyDescent="0.25">
      <c r="A1017" s="12" t="s">
        <v>988</v>
      </c>
      <c r="B1017" s="19">
        <v>335641812780</v>
      </c>
      <c r="C1017" s="12" t="s">
        <v>17083</v>
      </c>
      <c r="D1017" s="12" t="s">
        <v>7842</v>
      </c>
      <c r="E1017" s="6" t="s">
        <v>7936</v>
      </c>
      <c r="F1017" s="5">
        <f>decoded__2[[#This Row],[FRT_DEC]]-B1016</f>
        <v>19262</v>
      </c>
      <c r="G1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INFO]]))),G1016)</f>
        <v>8</v>
      </c>
    </row>
    <row r="1018" spans="1:7" hidden="1" x14ac:dyDescent="0.25">
      <c r="A1018" s="12" t="s">
        <v>989</v>
      </c>
      <c r="B1018" s="19">
        <v>335641813530</v>
      </c>
      <c r="C1018" s="12" t="s">
        <v>17084</v>
      </c>
      <c r="D1018" s="12" t="s">
        <v>7938</v>
      </c>
      <c r="E1018" s="6" t="s">
        <v>7939</v>
      </c>
      <c r="F1018" s="5">
        <f>decoded__2[[#This Row],[FRT_DEC]]-B1017</f>
        <v>750</v>
      </c>
      <c r="G1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INFO]]))),G1017)</f>
        <v>8</v>
      </c>
    </row>
    <row r="1019" spans="1:7" hidden="1" x14ac:dyDescent="0.25">
      <c r="A1019" s="12" t="s">
        <v>990</v>
      </c>
      <c r="B1019" s="19">
        <v>335641832765</v>
      </c>
      <c r="C1019" s="12" t="s">
        <v>17085</v>
      </c>
      <c r="D1019" s="12" t="s">
        <v>7842</v>
      </c>
      <c r="E1019" s="6" t="s">
        <v>7936</v>
      </c>
      <c r="F1019" s="5">
        <f>decoded__2[[#This Row],[FRT_DEC]]-B1018</f>
        <v>19235</v>
      </c>
      <c r="G1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INFO]]))),G1018)</f>
        <v>8</v>
      </c>
    </row>
    <row r="1020" spans="1:7" hidden="1" x14ac:dyDescent="0.25">
      <c r="A1020" s="12" t="s">
        <v>991</v>
      </c>
      <c r="B1020" s="19">
        <v>335641833522</v>
      </c>
      <c r="C1020" s="12" t="s">
        <v>17086</v>
      </c>
      <c r="D1020" s="12" t="s">
        <v>7938</v>
      </c>
      <c r="E1020" s="6" t="s">
        <v>7939</v>
      </c>
      <c r="F1020" s="5">
        <f>decoded__2[[#This Row],[FRT_DEC]]-B1019</f>
        <v>757</v>
      </c>
      <c r="G1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INFO]]))),G1019)</f>
        <v>8</v>
      </c>
    </row>
    <row r="1021" spans="1:7" hidden="1" x14ac:dyDescent="0.25">
      <c r="A1021" s="12" t="s">
        <v>992</v>
      </c>
      <c r="B1021" s="19">
        <v>335641852765</v>
      </c>
      <c r="C1021" s="12" t="s">
        <v>17087</v>
      </c>
      <c r="D1021" s="12" t="s">
        <v>7842</v>
      </c>
      <c r="E1021" s="6" t="s">
        <v>7936</v>
      </c>
      <c r="F1021" s="5">
        <f>decoded__2[[#This Row],[FRT_DEC]]-B1020</f>
        <v>19243</v>
      </c>
      <c r="G1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INFO]]))),G1020)</f>
        <v>8</v>
      </c>
    </row>
    <row r="1022" spans="1:7" hidden="1" x14ac:dyDescent="0.25">
      <c r="A1022" s="12" t="s">
        <v>993</v>
      </c>
      <c r="B1022" s="19">
        <v>335641853516</v>
      </c>
      <c r="C1022" s="12" t="s">
        <v>17088</v>
      </c>
      <c r="D1022" s="12" t="s">
        <v>7938</v>
      </c>
      <c r="E1022" s="6" t="s">
        <v>7939</v>
      </c>
      <c r="F1022" s="5">
        <f>decoded__2[[#This Row],[FRT_DEC]]-B1021</f>
        <v>751</v>
      </c>
      <c r="G1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INFO]]))),G1021)</f>
        <v>8</v>
      </c>
    </row>
    <row r="1023" spans="1:7" hidden="1" x14ac:dyDescent="0.25">
      <c r="A1023" s="12" t="s">
        <v>1028</v>
      </c>
      <c r="B1023" s="19">
        <v>335641872767</v>
      </c>
      <c r="C1023" s="12" t="s">
        <v>17089</v>
      </c>
      <c r="D1023" s="12" t="s">
        <v>7842</v>
      </c>
      <c r="E1023" s="6" t="s">
        <v>7936</v>
      </c>
      <c r="F1023" s="5">
        <f>decoded__2[[#This Row],[FRT_DEC]]-B1022</f>
        <v>19251</v>
      </c>
      <c r="G1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INFO]]))),G1022)</f>
        <v>8</v>
      </c>
    </row>
    <row r="1024" spans="1:7" hidden="1" x14ac:dyDescent="0.25">
      <c r="A1024" s="12" t="s">
        <v>994</v>
      </c>
      <c r="B1024" s="19">
        <v>335641873521</v>
      </c>
      <c r="C1024" s="12" t="s">
        <v>17090</v>
      </c>
      <c r="D1024" s="12" t="s">
        <v>7938</v>
      </c>
      <c r="E1024" s="6" t="s">
        <v>7939</v>
      </c>
      <c r="F1024" s="5">
        <f>decoded__2[[#This Row],[FRT_DEC]]-B1023</f>
        <v>754</v>
      </c>
      <c r="G1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INFO]]))),G1023)</f>
        <v>8</v>
      </c>
    </row>
    <row r="1025" spans="1:7" hidden="1" x14ac:dyDescent="0.25">
      <c r="A1025" s="12" t="s">
        <v>995</v>
      </c>
      <c r="B1025" s="19">
        <v>335641891697</v>
      </c>
      <c r="C1025" s="12" t="s">
        <v>17091</v>
      </c>
      <c r="D1025" s="12" t="s">
        <v>7842</v>
      </c>
      <c r="E1025" s="6" t="s">
        <v>7945</v>
      </c>
      <c r="F1025" s="5">
        <f>decoded__2[[#This Row],[FRT_DEC]]-B1024</f>
        <v>18176</v>
      </c>
      <c r="G1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INFO]]))),G1024)</f>
        <v>8</v>
      </c>
    </row>
    <row r="1026" spans="1:7" hidden="1" x14ac:dyDescent="0.25">
      <c r="A1026" s="12" t="s">
        <v>996</v>
      </c>
      <c r="B1026" s="19">
        <v>335641891705</v>
      </c>
      <c r="C1026" s="12" t="s">
        <v>17092</v>
      </c>
      <c r="D1026" s="12" t="s">
        <v>7938</v>
      </c>
      <c r="E1026" s="6" t="s">
        <v>7947</v>
      </c>
      <c r="F1026" s="5">
        <f>decoded__2[[#This Row],[FRT_DEC]]-B1025</f>
        <v>8</v>
      </c>
      <c r="G1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INFO]]))),G1025)</f>
        <v>8</v>
      </c>
    </row>
    <row r="1027" spans="1:7" hidden="1" x14ac:dyDescent="0.25">
      <c r="A1027" s="12" t="s">
        <v>997</v>
      </c>
      <c r="B1027" s="19">
        <v>335641892766</v>
      </c>
      <c r="C1027" s="12" t="s">
        <v>17093</v>
      </c>
      <c r="D1027" s="12" t="s">
        <v>7842</v>
      </c>
      <c r="E1027" s="6" t="s">
        <v>7936</v>
      </c>
      <c r="F1027" s="5">
        <f>decoded__2[[#This Row],[FRT_DEC]]-B1026</f>
        <v>1061</v>
      </c>
      <c r="G1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INFO]]))),G1026)</f>
        <v>8</v>
      </c>
    </row>
    <row r="1028" spans="1:7" hidden="1" x14ac:dyDescent="0.25">
      <c r="A1028" s="12" t="s">
        <v>1142</v>
      </c>
      <c r="B1028" s="19">
        <v>335641893506</v>
      </c>
      <c r="C1028" s="12" t="s">
        <v>17094</v>
      </c>
      <c r="D1028" s="12" t="s">
        <v>7938</v>
      </c>
      <c r="E1028" s="6" t="s">
        <v>7939</v>
      </c>
      <c r="F1028" s="5">
        <f>decoded__2[[#This Row],[FRT_DEC]]-B1027</f>
        <v>740</v>
      </c>
      <c r="G1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INFO]]))),G1027)</f>
        <v>8</v>
      </c>
    </row>
    <row r="1029" spans="1:7" hidden="1" x14ac:dyDescent="0.25">
      <c r="A1029" s="12" t="s">
        <v>998</v>
      </c>
      <c r="B1029" s="19">
        <v>335641912765</v>
      </c>
      <c r="C1029" s="12" t="s">
        <v>17095</v>
      </c>
      <c r="D1029" s="12" t="s">
        <v>7842</v>
      </c>
      <c r="E1029" s="6" t="s">
        <v>7936</v>
      </c>
      <c r="F1029" s="5">
        <f>decoded__2[[#This Row],[FRT_DEC]]-B1028</f>
        <v>19259</v>
      </c>
      <c r="G1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INFO]]))),G1028)</f>
        <v>8</v>
      </c>
    </row>
    <row r="1030" spans="1:7" hidden="1" x14ac:dyDescent="0.25">
      <c r="A1030" s="12" t="s">
        <v>999</v>
      </c>
      <c r="B1030" s="19">
        <v>335641913525</v>
      </c>
      <c r="C1030" s="12" t="s">
        <v>17096</v>
      </c>
      <c r="D1030" s="12" t="s">
        <v>7938</v>
      </c>
      <c r="E1030" s="6" t="s">
        <v>7939</v>
      </c>
      <c r="F1030" s="5">
        <f>decoded__2[[#This Row],[FRT_DEC]]-B1029</f>
        <v>760</v>
      </c>
      <c r="G1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INFO]]))),G1029)</f>
        <v>8</v>
      </c>
    </row>
    <row r="1031" spans="1:7" hidden="1" x14ac:dyDescent="0.25">
      <c r="A1031" s="12" t="s">
        <v>1000</v>
      </c>
      <c r="B1031" s="19">
        <v>335641932766</v>
      </c>
      <c r="C1031" s="12" t="s">
        <v>17097</v>
      </c>
      <c r="D1031" s="12" t="s">
        <v>7842</v>
      </c>
      <c r="E1031" s="6" t="s">
        <v>7936</v>
      </c>
      <c r="F1031" s="5">
        <f>decoded__2[[#This Row],[FRT_DEC]]-B1030</f>
        <v>19241</v>
      </c>
      <c r="G1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INFO]]))),G1030)</f>
        <v>8</v>
      </c>
    </row>
    <row r="1032" spans="1:7" hidden="1" x14ac:dyDescent="0.25">
      <c r="A1032" s="12" t="s">
        <v>1001</v>
      </c>
      <c r="B1032" s="19">
        <v>335641933504</v>
      </c>
      <c r="C1032" s="12" t="s">
        <v>17098</v>
      </c>
      <c r="D1032" s="12" t="s">
        <v>7938</v>
      </c>
      <c r="E1032" s="6" t="s">
        <v>7939</v>
      </c>
      <c r="F1032" s="5">
        <f>decoded__2[[#This Row],[FRT_DEC]]-B1031</f>
        <v>738</v>
      </c>
      <c r="G1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INFO]]))),G1031)</f>
        <v>8</v>
      </c>
    </row>
    <row r="1033" spans="1:7" hidden="1" x14ac:dyDescent="0.25">
      <c r="A1033" s="12" t="s">
        <v>1002</v>
      </c>
      <c r="B1033" s="19">
        <v>335641952766</v>
      </c>
      <c r="C1033" s="12" t="s">
        <v>17099</v>
      </c>
      <c r="D1033" s="12" t="s">
        <v>7842</v>
      </c>
      <c r="E1033" s="6" t="s">
        <v>7936</v>
      </c>
      <c r="F1033" s="5">
        <f>decoded__2[[#This Row],[FRT_DEC]]-B1032</f>
        <v>19262</v>
      </c>
      <c r="G1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INFO]]))),G1032)</f>
        <v>8</v>
      </c>
    </row>
    <row r="1034" spans="1:7" hidden="1" x14ac:dyDescent="0.25">
      <c r="A1034" s="12" t="s">
        <v>1003</v>
      </c>
      <c r="B1034" s="19">
        <v>335641953519</v>
      </c>
      <c r="C1034" s="12" t="s">
        <v>17100</v>
      </c>
      <c r="D1034" s="12" t="s">
        <v>7938</v>
      </c>
      <c r="E1034" s="6" t="s">
        <v>7939</v>
      </c>
      <c r="F1034" s="5">
        <f>decoded__2[[#This Row],[FRT_DEC]]-B1033</f>
        <v>753</v>
      </c>
      <c r="G1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INFO]]))),G1033)</f>
        <v>8</v>
      </c>
    </row>
    <row r="1035" spans="1:7" hidden="1" x14ac:dyDescent="0.25">
      <c r="A1035" s="12" t="s">
        <v>1004</v>
      </c>
      <c r="B1035" s="19">
        <v>335641972765</v>
      </c>
      <c r="C1035" s="12" t="s">
        <v>17101</v>
      </c>
      <c r="D1035" s="12" t="s">
        <v>7842</v>
      </c>
      <c r="E1035" s="6" t="s">
        <v>7936</v>
      </c>
      <c r="F1035" s="5">
        <f>decoded__2[[#This Row],[FRT_DEC]]-B1034</f>
        <v>19246</v>
      </c>
      <c r="G1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INFO]]))),G1034)</f>
        <v>8</v>
      </c>
    </row>
    <row r="1036" spans="1:7" hidden="1" x14ac:dyDescent="0.25">
      <c r="A1036" s="12" t="s">
        <v>1005</v>
      </c>
      <c r="B1036" s="19">
        <v>335641973519</v>
      </c>
      <c r="C1036" s="12" t="s">
        <v>17102</v>
      </c>
      <c r="D1036" s="12" t="s">
        <v>7938</v>
      </c>
      <c r="E1036" s="6" t="s">
        <v>7939</v>
      </c>
      <c r="F1036" s="5">
        <f>decoded__2[[#This Row],[FRT_DEC]]-B1035</f>
        <v>754</v>
      </c>
      <c r="G1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INFO]]))),G1035)</f>
        <v>8</v>
      </c>
    </row>
    <row r="1037" spans="1:7" hidden="1" x14ac:dyDescent="0.25">
      <c r="A1037" s="12" t="s">
        <v>1006</v>
      </c>
      <c r="B1037" s="19">
        <v>335641991697</v>
      </c>
      <c r="C1037" s="12" t="s">
        <v>17103</v>
      </c>
      <c r="D1037" s="12" t="s">
        <v>7842</v>
      </c>
      <c r="E1037" s="6" t="s">
        <v>7945</v>
      </c>
      <c r="F1037" s="5">
        <f>decoded__2[[#This Row],[FRT_DEC]]-B1036</f>
        <v>18178</v>
      </c>
      <c r="G1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INFO]]))),G1036)</f>
        <v>8</v>
      </c>
    </row>
    <row r="1038" spans="1:7" hidden="1" x14ac:dyDescent="0.25">
      <c r="A1038" s="12" t="s">
        <v>1007</v>
      </c>
      <c r="B1038" s="19">
        <v>335641991703</v>
      </c>
      <c r="C1038" s="12" t="s">
        <v>17104</v>
      </c>
      <c r="D1038" s="12" t="s">
        <v>7938</v>
      </c>
      <c r="E1038" s="6" t="s">
        <v>7947</v>
      </c>
      <c r="F1038" s="5">
        <f>decoded__2[[#This Row],[FRT_DEC]]-B1037</f>
        <v>6</v>
      </c>
      <c r="G1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INFO]]))),G1037)</f>
        <v>8</v>
      </c>
    </row>
    <row r="1039" spans="1:7" hidden="1" x14ac:dyDescent="0.25">
      <c r="A1039" s="12" t="s">
        <v>1143</v>
      </c>
      <c r="B1039" s="19">
        <v>335641992765</v>
      </c>
      <c r="C1039" s="12" t="s">
        <v>17105</v>
      </c>
      <c r="D1039" s="12" t="s">
        <v>7842</v>
      </c>
      <c r="E1039" s="6" t="s">
        <v>7936</v>
      </c>
      <c r="F1039" s="5">
        <f>decoded__2[[#This Row],[FRT_DEC]]-B1038</f>
        <v>1062</v>
      </c>
      <c r="G1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INFO]]))),G1038)</f>
        <v>8</v>
      </c>
    </row>
    <row r="1040" spans="1:7" hidden="1" x14ac:dyDescent="0.25">
      <c r="A1040" s="12" t="s">
        <v>1144</v>
      </c>
      <c r="B1040" s="19">
        <v>335641993505</v>
      </c>
      <c r="C1040" s="12" t="s">
        <v>17106</v>
      </c>
      <c r="D1040" s="12" t="s">
        <v>7938</v>
      </c>
      <c r="E1040" s="6" t="s">
        <v>7939</v>
      </c>
      <c r="F1040" s="5">
        <f>decoded__2[[#This Row],[FRT_DEC]]-B1039</f>
        <v>740</v>
      </c>
      <c r="G1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INFO]]))),G1039)</f>
        <v>8</v>
      </c>
    </row>
    <row r="1041" spans="1:7" hidden="1" x14ac:dyDescent="0.25">
      <c r="A1041" s="12" t="s">
        <v>1145</v>
      </c>
      <c r="B1041" s="19">
        <v>335642012766</v>
      </c>
      <c r="C1041" s="12" t="s">
        <v>17107</v>
      </c>
      <c r="D1041" s="12" t="s">
        <v>7842</v>
      </c>
      <c r="E1041" s="6" t="s">
        <v>7936</v>
      </c>
      <c r="F1041" s="5">
        <f>decoded__2[[#This Row],[FRT_DEC]]-B1040</f>
        <v>19261</v>
      </c>
      <c r="G1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INFO]]))),G1040)</f>
        <v>8</v>
      </c>
    </row>
    <row r="1042" spans="1:7" hidden="1" x14ac:dyDescent="0.25">
      <c r="A1042" s="12" t="s">
        <v>1146</v>
      </c>
      <c r="B1042" s="19">
        <v>335642013524</v>
      </c>
      <c r="C1042" s="12" t="s">
        <v>17108</v>
      </c>
      <c r="D1042" s="12" t="s">
        <v>7938</v>
      </c>
      <c r="E1042" s="6" t="s">
        <v>7939</v>
      </c>
      <c r="F1042" s="5">
        <f>decoded__2[[#This Row],[FRT_DEC]]-B1041</f>
        <v>758</v>
      </c>
      <c r="G1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INFO]]))),G1041)</f>
        <v>8</v>
      </c>
    </row>
    <row r="1043" spans="1:7" hidden="1" x14ac:dyDescent="0.25">
      <c r="A1043" s="12" t="s">
        <v>1147</v>
      </c>
      <c r="B1043" s="19">
        <v>335642032765</v>
      </c>
      <c r="C1043" s="12" t="s">
        <v>17109</v>
      </c>
      <c r="D1043" s="12" t="s">
        <v>7842</v>
      </c>
      <c r="E1043" s="6" t="s">
        <v>7936</v>
      </c>
      <c r="F1043" s="5">
        <f>decoded__2[[#This Row],[FRT_DEC]]-B1042</f>
        <v>19241</v>
      </c>
      <c r="G1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INFO]]))),G1042)</f>
        <v>8</v>
      </c>
    </row>
    <row r="1044" spans="1:7" hidden="1" x14ac:dyDescent="0.25">
      <c r="A1044" s="12" t="s">
        <v>1148</v>
      </c>
      <c r="B1044" s="19">
        <v>335642033504</v>
      </c>
      <c r="C1044" s="12" t="s">
        <v>17110</v>
      </c>
      <c r="D1044" s="12" t="s">
        <v>7938</v>
      </c>
      <c r="E1044" s="6" t="s">
        <v>7939</v>
      </c>
      <c r="F1044" s="5">
        <f>decoded__2[[#This Row],[FRT_DEC]]-B1043</f>
        <v>739</v>
      </c>
      <c r="G1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INFO]]))),G1043)</f>
        <v>8</v>
      </c>
    </row>
    <row r="1045" spans="1:7" hidden="1" x14ac:dyDescent="0.25">
      <c r="A1045" s="12" t="s">
        <v>1149</v>
      </c>
      <c r="B1045" s="19">
        <v>335642052765</v>
      </c>
      <c r="C1045" s="12" t="s">
        <v>17111</v>
      </c>
      <c r="D1045" s="12" t="s">
        <v>7842</v>
      </c>
      <c r="E1045" s="6" t="s">
        <v>7936</v>
      </c>
      <c r="F1045" s="5">
        <f>decoded__2[[#This Row],[FRT_DEC]]-B1044</f>
        <v>19261</v>
      </c>
      <c r="G1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INFO]]))),G1044)</f>
        <v>8</v>
      </c>
    </row>
    <row r="1046" spans="1:7" hidden="1" x14ac:dyDescent="0.25">
      <c r="A1046" s="12" t="s">
        <v>1150</v>
      </c>
      <c r="B1046" s="19">
        <v>335642053520</v>
      </c>
      <c r="C1046" s="12" t="s">
        <v>17112</v>
      </c>
      <c r="D1046" s="12" t="s">
        <v>7938</v>
      </c>
      <c r="E1046" s="6" t="s">
        <v>7939</v>
      </c>
      <c r="F1046" s="5">
        <f>decoded__2[[#This Row],[FRT_DEC]]-B1045</f>
        <v>755</v>
      </c>
      <c r="G1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INFO]]))),G1045)</f>
        <v>8</v>
      </c>
    </row>
    <row r="1047" spans="1:7" hidden="1" x14ac:dyDescent="0.25">
      <c r="A1047" s="12" t="s">
        <v>1151</v>
      </c>
      <c r="B1047" s="19">
        <v>335642072765</v>
      </c>
      <c r="C1047" s="12" t="s">
        <v>17113</v>
      </c>
      <c r="D1047" s="12" t="s">
        <v>7842</v>
      </c>
      <c r="E1047" s="6" t="s">
        <v>7936</v>
      </c>
      <c r="F1047" s="5">
        <f>decoded__2[[#This Row],[FRT_DEC]]-B1046</f>
        <v>19245</v>
      </c>
      <c r="G1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INFO]]))),G1046)</f>
        <v>8</v>
      </c>
    </row>
    <row r="1048" spans="1:7" hidden="1" x14ac:dyDescent="0.25">
      <c r="A1048" s="12" t="s">
        <v>1152</v>
      </c>
      <c r="B1048" s="19">
        <v>335642073515</v>
      </c>
      <c r="C1048" s="12" t="s">
        <v>17114</v>
      </c>
      <c r="D1048" s="12" t="s">
        <v>7938</v>
      </c>
      <c r="E1048" s="6" t="s">
        <v>7939</v>
      </c>
      <c r="F1048" s="5">
        <f>decoded__2[[#This Row],[FRT_DEC]]-B1047</f>
        <v>750</v>
      </c>
      <c r="G1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INFO]]))),G1047)</f>
        <v>8</v>
      </c>
    </row>
    <row r="1049" spans="1:7" hidden="1" x14ac:dyDescent="0.25">
      <c r="A1049" s="12" t="s">
        <v>1153</v>
      </c>
      <c r="B1049" s="19">
        <v>335642091697</v>
      </c>
      <c r="C1049" s="12" t="s">
        <v>17115</v>
      </c>
      <c r="D1049" s="12" t="s">
        <v>7842</v>
      </c>
      <c r="E1049" s="6" t="s">
        <v>7945</v>
      </c>
      <c r="F1049" s="5">
        <f>decoded__2[[#This Row],[FRT_DEC]]-B1048</f>
        <v>18182</v>
      </c>
      <c r="G1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INFO]]))),G1048)</f>
        <v>8</v>
      </c>
    </row>
    <row r="1050" spans="1:7" hidden="1" x14ac:dyDescent="0.25">
      <c r="A1050" s="12" t="s">
        <v>1154</v>
      </c>
      <c r="B1050" s="19">
        <v>335642091705</v>
      </c>
      <c r="C1050" s="12" t="s">
        <v>17116</v>
      </c>
      <c r="D1050" s="12" t="s">
        <v>7938</v>
      </c>
      <c r="E1050" s="6" t="s">
        <v>7947</v>
      </c>
      <c r="F1050" s="5">
        <f>decoded__2[[#This Row],[FRT_DEC]]-B1049</f>
        <v>8</v>
      </c>
      <c r="G1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INFO]]))),G1049)</f>
        <v>8</v>
      </c>
    </row>
    <row r="1051" spans="1:7" hidden="1" x14ac:dyDescent="0.25">
      <c r="A1051" s="12" t="s">
        <v>1155</v>
      </c>
      <c r="B1051" s="19">
        <v>335642092766</v>
      </c>
      <c r="C1051" s="12" t="s">
        <v>17117</v>
      </c>
      <c r="D1051" s="12" t="s">
        <v>7842</v>
      </c>
      <c r="E1051" s="6" t="s">
        <v>7936</v>
      </c>
      <c r="F1051" s="5">
        <f>decoded__2[[#This Row],[FRT_DEC]]-B1050</f>
        <v>1061</v>
      </c>
      <c r="G1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INFO]]))),G1050)</f>
        <v>8</v>
      </c>
    </row>
    <row r="1052" spans="1:7" hidden="1" x14ac:dyDescent="0.25">
      <c r="A1052" s="12" t="s">
        <v>1156</v>
      </c>
      <c r="B1052" s="19">
        <v>335642093529</v>
      </c>
      <c r="C1052" s="12" t="s">
        <v>17118</v>
      </c>
      <c r="D1052" s="12" t="s">
        <v>7938</v>
      </c>
      <c r="E1052" s="6" t="s">
        <v>7939</v>
      </c>
      <c r="F1052" s="5">
        <f>decoded__2[[#This Row],[FRT_DEC]]-B1051</f>
        <v>763</v>
      </c>
      <c r="G1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INFO]]))),G1051)</f>
        <v>8</v>
      </c>
    </row>
    <row r="1053" spans="1:7" hidden="1" x14ac:dyDescent="0.25">
      <c r="A1053" s="12" t="s">
        <v>1157</v>
      </c>
      <c r="B1053" s="19">
        <v>335642112765</v>
      </c>
      <c r="C1053" s="12" t="s">
        <v>17119</v>
      </c>
      <c r="D1053" s="12" t="s">
        <v>7842</v>
      </c>
      <c r="E1053" s="6" t="s">
        <v>7936</v>
      </c>
      <c r="F1053" s="5">
        <f>decoded__2[[#This Row],[FRT_DEC]]-B1052</f>
        <v>19236</v>
      </c>
      <c r="G1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INFO]]))),G1052)</f>
        <v>8</v>
      </c>
    </row>
    <row r="1054" spans="1:7" hidden="1" x14ac:dyDescent="0.25">
      <c r="A1054" s="12" t="s">
        <v>1158</v>
      </c>
      <c r="B1054" s="19">
        <v>335642113512</v>
      </c>
      <c r="C1054" s="12" t="s">
        <v>17120</v>
      </c>
      <c r="D1054" s="12" t="s">
        <v>7938</v>
      </c>
      <c r="E1054" s="6" t="s">
        <v>7939</v>
      </c>
      <c r="F1054" s="5">
        <f>decoded__2[[#This Row],[FRT_DEC]]-B1053</f>
        <v>747</v>
      </c>
      <c r="G1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INFO]]))),G1053)</f>
        <v>8</v>
      </c>
    </row>
    <row r="1055" spans="1:7" hidden="1" x14ac:dyDescent="0.25">
      <c r="A1055" s="12" t="s">
        <v>1159</v>
      </c>
      <c r="B1055" s="19">
        <v>335642132766</v>
      </c>
      <c r="C1055" s="12" t="s">
        <v>17121</v>
      </c>
      <c r="D1055" s="12" t="s">
        <v>7842</v>
      </c>
      <c r="E1055" s="6" t="s">
        <v>7936</v>
      </c>
      <c r="F1055" s="5">
        <f>decoded__2[[#This Row],[FRT_DEC]]-B1054</f>
        <v>19254</v>
      </c>
      <c r="G1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INFO]]))),G1054)</f>
        <v>8</v>
      </c>
    </row>
    <row r="1056" spans="1:7" hidden="1" x14ac:dyDescent="0.25">
      <c r="A1056" s="12" t="s">
        <v>1160</v>
      </c>
      <c r="B1056" s="19">
        <v>335642133524</v>
      </c>
      <c r="C1056" s="12" t="s">
        <v>17122</v>
      </c>
      <c r="D1056" s="12" t="s">
        <v>7938</v>
      </c>
      <c r="E1056" s="6" t="s">
        <v>7939</v>
      </c>
      <c r="F1056" s="5">
        <f>decoded__2[[#This Row],[FRT_DEC]]-B1055</f>
        <v>758</v>
      </c>
      <c r="G1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INFO]]))),G1055)</f>
        <v>8</v>
      </c>
    </row>
    <row r="1057" spans="1:7" hidden="1" x14ac:dyDescent="0.25">
      <c r="A1057" s="12" t="s">
        <v>1161</v>
      </c>
      <c r="B1057" s="19">
        <v>335642152765</v>
      </c>
      <c r="C1057" s="12" t="s">
        <v>17123</v>
      </c>
      <c r="D1057" s="12" t="s">
        <v>7842</v>
      </c>
      <c r="E1057" s="6" t="s">
        <v>7936</v>
      </c>
      <c r="F1057" s="5">
        <f>decoded__2[[#This Row],[FRT_DEC]]-B1056</f>
        <v>19241</v>
      </c>
      <c r="G1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INFO]]))),G1056)</f>
        <v>8</v>
      </c>
    </row>
    <row r="1058" spans="1:7" hidden="1" x14ac:dyDescent="0.25">
      <c r="A1058" s="12" t="s">
        <v>1162</v>
      </c>
      <c r="B1058" s="19">
        <v>335642153518</v>
      </c>
      <c r="C1058" s="12" t="s">
        <v>17124</v>
      </c>
      <c r="D1058" s="12" t="s">
        <v>7938</v>
      </c>
      <c r="E1058" s="6" t="s">
        <v>7939</v>
      </c>
      <c r="F1058" s="5">
        <f>decoded__2[[#This Row],[FRT_DEC]]-B1057</f>
        <v>753</v>
      </c>
      <c r="G1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INFO]]))),G1057)</f>
        <v>8</v>
      </c>
    </row>
    <row r="1059" spans="1:7" hidden="1" x14ac:dyDescent="0.25">
      <c r="A1059" s="12" t="s">
        <v>1163</v>
      </c>
      <c r="B1059" s="19">
        <v>335642172765</v>
      </c>
      <c r="C1059" s="12" t="s">
        <v>17125</v>
      </c>
      <c r="D1059" s="12" t="s">
        <v>7842</v>
      </c>
      <c r="E1059" s="6" t="s">
        <v>7936</v>
      </c>
      <c r="F1059" s="5">
        <f>decoded__2[[#This Row],[FRT_DEC]]-B1058</f>
        <v>19247</v>
      </c>
      <c r="G1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INFO]]))),G1058)</f>
        <v>8</v>
      </c>
    </row>
    <row r="1060" spans="1:7" hidden="1" x14ac:dyDescent="0.25">
      <c r="A1060" s="12" t="s">
        <v>1164</v>
      </c>
      <c r="B1060" s="19">
        <v>335642173520</v>
      </c>
      <c r="C1060" s="12" t="s">
        <v>17126</v>
      </c>
      <c r="D1060" s="12" t="s">
        <v>7938</v>
      </c>
      <c r="E1060" s="6" t="s">
        <v>7939</v>
      </c>
      <c r="F1060" s="5">
        <f>decoded__2[[#This Row],[FRT_DEC]]-B1059</f>
        <v>755</v>
      </c>
      <c r="G1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INFO]]))),G1059)</f>
        <v>8</v>
      </c>
    </row>
    <row r="1061" spans="1:7" hidden="1" x14ac:dyDescent="0.25">
      <c r="A1061" s="12" t="s">
        <v>1165</v>
      </c>
      <c r="B1061" s="19">
        <v>335642191698</v>
      </c>
      <c r="C1061" s="12" t="s">
        <v>17127</v>
      </c>
      <c r="D1061" s="12" t="s">
        <v>7842</v>
      </c>
      <c r="E1061" s="6" t="s">
        <v>7945</v>
      </c>
      <c r="F1061" s="5">
        <f>decoded__2[[#This Row],[FRT_DEC]]-B1060</f>
        <v>18178</v>
      </c>
      <c r="G1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INFO]]))),G1060)</f>
        <v>8</v>
      </c>
    </row>
    <row r="1062" spans="1:7" hidden="1" x14ac:dyDescent="0.25">
      <c r="A1062" s="12" t="s">
        <v>1166</v>
      </c>
      <c r="B1062" s="19">
        <v>335642191704</v>
      </c>
      <c r="C1062" s="12" t="s">
        <v>17128</v>
      </c>
      <c r="D1062" s="12" t="s">
        <v>7938</v>
      </c>
      <c r="E1062" s="6" t="s">
        <v>7947</v>
      </c>
      <c r="F1062" s="5">
        <f>decoded__2[[#This Row],[FRT_DEC]]-B1061</f>
        <v>6</v>
      </c>
      <c r="G1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INFO]]))),G1061)</f>
        <v>8</v>
      </c>
    </row>
    <row r="1063" spans="1:7" hidden="1" x14ac:dyDescent="0.25">
      <c r="A1063" s="12" t="s">
        <v>1167</v>
      </c>
      <c r="B1063" s="19">
        <v>335642192765</v>
      </c>
      <c r="C1063" s="12" t="s">
        <v>17129</v>
      </c>
      <c r="D1063" s="12" t="s">
        <v>7842</v>
      </c>
      <c r="E1063" s="6" t="s">
        <v>7936</v>
      </c>
      <c r="F1063" s="5">
        <f>decoded__2[[#This Row],[FRT_DEC]]-B1062</f>
        <v>1061</v>
      </c>
      <c r="G1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INFO]]))),G1062)</f>
        <v>8</v>
      </c>
    </row>
    <row r="1064" spans="1:7" hidden="1" x14ac:dyDescent="0.25">
      <c r="A1064" s="12" t="s">
        <v>1168</v>
      </c>
      <c r="B1064" s="19">
        <v>335642193504</v>
      </c>
      <c r="C1064" s="12" t="s">
        <v>17130</v>
      </c>
      <c r="D1064" s="12" t="s">
        <v>7938</v>
      </c>
      <c r="E1064" s="6" t="s">
        <v>7939</v>
      </c>
      <c r="F1064" s="5">
        <f>decoded__2[[#This Row],[FRT_DEC]]-B1063</f>
        <v>739</v>
      </c>
      <c r="G1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INFO]]))),G1063)</f>
        <v>8</v>
      </c>
    </row>
    <row r="1065" spans="1:7" hidden="1" x14ac:dyDescent="0.25">
      <c r="A1065" s="12" t="s">
        <v>1169</v>
      </c>
      <c r="B1065" s="19">
        <v>335642212766</v>
      </c>
      <c r="C1065" s="12" t="s">
        <v>17131</v>
      </c>
      <c r="D1065" s="12" t="s">
        <v>7842</v>
      </c>
      <c r="E1065" s="6" t="s">
        <v>7936</v>
      </c>
      <c r="F1065" s="5">
        <f>decoded__2[[#This Row],[FRT_DEC]]-B1064</f>
        <v>19262</v>
      </c>
      <c r="G1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INFO]]))),G1064)</f>
        <v>8</v>
      </c>
    </row>
    <row r="1066" spans="1:7" hidden="1" x14ac:dyDescent="0.25">
      <c r="A1066" s="12" t="s">
        <v>1170</v>
      </c>
      <c r="B1066" s="19">
        <v>335642213523</v>
      </c>
      <c r="C1066" s="12" t="s">
        <v>17132</v>
      </c>
      <c r="D1066" s="12" t="s">
        <v>7938</v>
      </c>
      <c r="E1066" s="6" t="s">
        <v>7939</v>
      </c>
      <c r="F1066" s="5">
        <f>decoded__2[[#This Row],[FRT_DEC]]-B1065</f>
        <v>757</v>
      </c>
      <c r="G1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INFO]]))),G1065)</f>
        <v>8</v>
      </c>
    </row>
    <row r="1067" spans="1:7" hidden="1" x14ac:dyDescent="0.25">
      <c r="A1067" s="12" t="s">
        <v>1171</v>
      </c>
      <c r="B1067" s="19">
        <v>335642232765</v>
      </c>
      <c r="C1067" s="12" t="s">
        <v>17133</v>
      </c>
      <c r="D1067" s="12" t="s">
        <v>7842</v>
      </c>
      <c r="E1067" s="6" t="s">
        <v>7936</v>
      </c>
      <c r="F1067" s="5">
        <f>decoded__2[[#This Row],[FRT_DEC]]-B1066</f>
        <v>19242</v>
      </c>
      <c r="G1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INFO]]))),G1066)</f>
        <v>8</v>
      </c>
    </row>
    <row r="1068" spans="1:7" hidden="1" x14ac:dyDescent="0.25">
      <c r="A1068" s="12" t="s">
        <v>1172</v>
      </c>
      <c r="B1068" s="19">
        <v>335642233502</v>
      </c>
      <c r="C1068" s="12" t="s">
        <v>17134</v>
      </c>
      <c r="D1068" s="12" t="s">
        <v>7938</v>
      </c>
      <c r="E1068" s="6" t="s">
        <v>7939</v>
      </c>
      <c r="F1068" s="5">
        <f>decoded__2[[#This Row],[FRT_DEC]]-B1067</f>
        <v>737</v>
      </c>
      <c r="G1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INFO]]))),G1067)</f>
        <v>8</v>
      </c>
    </row>
    <row r="1069" spans="1:7" hidden="1" x14ac:dyDescent="0.25">
      <c r="A1069" s="12" t="s">
        <v>1173</v>
      </c>
      <c r="B1069" s="19">
        <v>335642252765</v>
      </c>
      <c r="C1069" s="12" t="s">
        <v>17135</v>
      </c>
      <c r="D1069" s="12" t="s">
        <v>7842</v>
      </c>
      <c r="E1069" s="6" t="s">
        <v>7936</v>
      </c>
      <c r="F1069" s="5">
        <f>decoded__2[[#This Row],[FRT_DEC]]-B1068</f>
        <v>19263</v>
      </c>
      <c r="G1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INFO]]))),G1068)</f>
        <v>8</v>
      </c>
    </row>
    <row r="1070" spans="1:7" hidden="1" x14ac:dyDescent="0.25">
      <c r="A1070" s="12" t="s">
        <v>1174</v>
      </c>
      <c r="B1070" s="19">
        <v>335642253521</v>
      </c>
      <c r="C1070" s="12" t="s">
        <v>17136</v>
      </c>
      <c r="D1070" s="12" t="s">
        <v>7938</v>
      </c>
      <c r="E1070" s="6" t="s">
        <v>7939</v>
      </c>
      <c r="F1070" s="5">
        <f>decoded__2[[#This Row],[FRT_DEC]]-B1069</f>
        <v>756</v>
      </c>
      <c r="G1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INFO]]))),G1069)</f>
        <v>8</v>
      </c>
    </row>
    <row r="1071" spans="1:7" hidden="1" x14ac:dyDescent="0.25">
      <c r="A1071" s="12" t="s">
        <v>1175</v>
      </c>
      <c r="B1071" s="19">
        <v>335642272767</v>
      </c>
      <c r="C1071" s="12" t="s">
        <v>17137</v>
      </c>
      <c r="D1071" s="12" t="s">
        <v>7842</v>
      </c>
      <c r="E1071" s="6" t="s">
        <v>7936</v>
      </c>
      <c r="F1071" s="5">
        <f>decoded__2[[#This Row],[FRT_DEC]]-B1070</f>
        <v>19246</v>
      </c>
      <c r="G1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INFO]]))),G1070)</f>
        <v>8</v>
      </c>
    </row>
    <row r="1072" spans="1:7" hidden="1" x14ac:dyDescent="0.25">
      <c r="A1072" s="12" t="s">
        <v>1176</v>
      </c>
      <c r="B1072" s="19">
        <v>335642273590</v>
      </c>
      <c r="C1072" s="12" t="s">
        <v>17138</v>
      </c>
      <c r="D1072" s="12" t="s">
        <v>7938</v>
      </c>
      <c r="E1072" s="6" t="s">
        <v>7939</v>
      </c>
      <c r="F1072" s="5">
        <f>decoded__2[[#This Row],[FRT_DEC]]-B1071</f>
        <v>823</v>
      </c>
      <c r="G1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INFO]]))),G1071)</f>
        <v>8</v>
      </c>
    </row>
    <row r="1073" spans="1:7" hidden="1" x14ac:dyDescent="0.25">
      <c r="A1073" s="12" t="s">
        <v>1177</v>
      </c>
      <c r="B1073" s="19">
        <v>335642291697</v>
      </c>
      <c r="C1073" s="12" t="s">
        <v>17139</v>
      </c>
      <c r="D1073" s="12" t="s">
        <v>7842</v>
      </c>
      <c r="E1073" s="6" t="s">
        <v>7945</v>
      </c>
      <c r="F1073" s="5">
        <f>decoded__2[[#This Row],[FRT_DEC]]-B1072</f>
        <v>18107</v>
      </c>
      <c r="G1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INFO]]))),G1072)</f>
        <v>8</v>
      </c>
    </row>
    <row r="1074" spans="1:7" hidden="1" x14ac:dyDescent="0.25">
      <c r="A1074" s="12" t="s">
        <v>1178</v>
      </c>
      <c r="B1074" s="19">
        <v>335642291705</v>
      </c>
      <c r="C1074" s="12" t="s">
        <v>17140</v>
      </c>
      <c r="D1074" s="12" t="s">
        <v>7938</v>
      </c>
      <c r="E1074" s="6" t="s">
        <v>7947</v>
      </c>
      <c r="F1074" s="5">
        <f>decoded__2[[#This Row],[FRT_DEC]]-B1073</f>
        <v>8</v>
      </c>
      <c r="G1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INFO]]))),G1073)</f>
        <v>8</v>
      </c>
    </row>
    <row r="1075" spans="1:7" hidden="1" x14ac:dyDescent="0.25">
      <c r="A1075" s="12" t="s">
        <v>1179</v>
      </c>
      <c r="B1075" s="19">
        <v>335642292766</v>
      </c>
      <c r="C1075" s="12" t="s">
        <v>17141</v>
      </c>
      <c r="D1075" s="12" t="s">
        <v>7842</v>
      </c>
      <c r="E1075" s="6" t="s">
        <v>7936</v>
      </c>
      <c r="F1075" s="5">
        <f>decoded__2[[#This Row],[FRT_DEC]]-B1074</f>
        <v>1061</v>
      </c>
      <c r="G1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INFO]]))),G1074)</f>
        <v>8</v>
      </c>
    </row>
    <row r="1076" spans="1:7" hidden="1" x14ac:dyDescent="0.25">
      <c r="A1076" s="12" t="s">
        <v>1180</v>
      </c>
      <c r="B1076" s="19">
        <v>335642293506</v>
      </c>
      <c r="C1076" s="12" t="s">
        <v>17142</v>
      </c>
      <c r="D1076" s="12" t="s">
        <v>7938</v>
      </c>
      <c r="E1076" s="6" t="s">
        <v>7939</v>
      </c>
      <c r="F1076" s="5">
        <f>decoded__2[[#This Row],[FRT_DEC]]-B1075</f>
        <v>740</v>
      </c>
      <c r="G1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INFO]]))),G1075)</f>
        <v>8</v>
      </c>
    </row>
    <row r="1077" spans="1:7" hidden="1" x14ac:dyDescent="0.25">
      <c r="A1077" s="12" t="s">
        <v>1181</v>
      </c>
      <c r="B1077" s="19">
        <v>335642312765</v>
      </c>
      <c r="C1077" s="12" t="s">
        <v>17143</v>
      </c>
      <c r="D1077" s="12" t="s">
        <v>7842</v>
      </c>
      <c r="E1077" s="6" t="s">
        <v>7936</v>
      </c>
      <c r="F1077" s="5">
        <f>decoded__2[[#This Row],[FRT_DEC]]-B1076</f>
        <v>19259</v>
      </c>
      <c r="G1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INFO]]))),G1076)</f>
        <v>8</v>
      </c>
    </row>
    <row r="1078" spans="1:7" hidden="1" x14ac:dyDescent="0.25">
      <c r="A1078" s="12" t="s">
        <v>1182</v>
      </c>
      <c r="B1078" s="19">
        <v>335642313527</v>
      </c>
      <c r="C1078" s="12" t="s">
        <v>17144</v>
      </c>
      <c r="D1078" s="12" t="s">
        <v>7938</v>
      </c>
      <c r="E1078" s="6" t="s">
        <v>7939</v>
      </c>
      <c r="F1078" s="5">
        <f>decoded__2[[#This Row],[FRT_DEC]]-B1077</f>
        <v>762</v>
      </c>
      <c r="G1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INFO]]))),G1077)</f>
        <v>8</v>
      </c>
    </row>
    <row r="1079" spans="1:7" hidden="1" x14ac:dyDescent="0.25">
      <c r="A1079" s="12" t="s">
        <v>1183</v>
      </c>
      <c r="B1079" s="19">
        <v>335642332766</v>
      </c>
      <c r="C1079" s="12" t="s">
        <v>17145</v>
      </c>
      <c r="D1079" s="12" t="s">
        <v>7842</v>
      </c>
      <c r="E1079" s="6" t="s">
        <v>7936</v>
      </c>
      <c r="F1079" s="5">
        <f>decoded__2[[#This Row],[FRT_DEC]]-B1078</f>
        <v>19239</v>
      </c>
      <c r="G1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INFO]]))),G1078)</f>
        <v>8</v>
      </c>
    </row>
    <row r="1080" spans="1:7" hidden="1" x14ac:dyDescent="0.25">
      <c r="A1080" s="12" t="s">
        <v>1184</v>
      </c>
      <c r="B1080" s="19">
        <v>335642333519</v>
      </c>
      <c r="C1080" s="12" t="s">
        <v>17146</v>
      </c>
      <c r="D1080" s="12" t="s">
        <v>7938</v>
      </c>
      <c r="E1080" s="6" t="s">
        <v>7939</v>
      </c>
      <c r="F1080" s="5">
        <f>decoded__2[[#This Row],[FRT_DEC]]-B1079</f>
        <v>753</v>
      </c>
      <c r="G1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INFO]]))),G1079)</f>
        <v>8</v>
      </c>
    </row>
    <row r="1081" spans="1:7" hidden="1" x14ac:dyDescent="0.25">
      <c r="A1081" s="12" t="s">
        <v>1185</v>
      </c>
      <c r="B1081" s="19">
        <v>335642352765</v>
      </c>
      <c r="C1081" s="12" t="s">
        <v>17147</v>
      </c>
      <c r="D1081" s="12" t="s">
        <v>7842</v>
      </c>
      <c r="E1081" s="6" t="s">
        <v>7936</v>
      </c>
      <c r="F1081" s="5">
        <f>decoded__2[[#This Row],[FRT_DEC]]-B1080</f>
        <v>19246</v>
      </c>
      <c r="G1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INFO]]))),G1080)</f>
        <v>8</v>
      </c>
    </row>
    <row r="1082" spans="1:7" hidden="1" x14ac:dyDescent="0.25">
      <c r="A1082" s="12" t="s">
        <v>1186</v>
      </c>
      <c r="B1082" s="19">
        <v>335642353621</v>
      </c>
      <c r="C1082" s="12" t="s">
        <v>17148</v>
      </c>
      <c r="D1082" s="12" t="s">
        <v>7938</v>
      </c>
      <c r="E1082" s="6" t="s">
        <v>7939</v>
      </c>
      <c r="F1082" s="5">
        <f>decoded__2[[#This Row],[FRT_DEC]]-B1081</f>
        <v>856</v>
      </c>
      <c r="G1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INFO]]))),G1081)</f>
        <v>8</v>
      </c>
    </row>
    <row r="1083" spans="1:7" hidden="1" x14ac:dyDescent="0.25">
      <c r="A1083" s="12" t="s">
        <v>1187</v>
      </c>
      <c r="B1083" s="19">
        <v>335642372765</v>
      </c>
      <c r="C1083" s="12" t="s">
        <v>17149</v>
      </c>
      <c r="D1083" s="12" t="s">
        <v>7842</v>
      </c>
      <c r="E1083" s="6" t="s">
        <v>7936</v>
      </c>
      <c r="F1083" s="5">
        <f>decoded__2[[#This Row],[FRT_DEC]]-B1082</f>
        <v>19144</v>
      </c>
      <c r="G1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INFO]]))),G1082)</f>
        <v>8</v>
      </c>
    </row>
    <row r="1084" spans="1:7" hidden="1" x14ac:dyDescent="0.25">
      <c r="A1084" s="12" t="s">
        <v>1188</v>
      </c>
      <c r="B1084" s="19">
        <v>335642373504</v>
      </c>
      <c r="C1084" s="12" t="s">
        <v>17150</v>
      </c>
      <c r="D1084" s="12" t="s">
        <v>7938</v>
      </c>
      <c r="E1084" s="6" t="s">
        <v>7939</v>
      </c>
      <c r="F1084" s="5">
        <f>decoded__2[[#This Row],[FRT_DEC]]-B1083</f>
        <v>739</v>
      </c>
      <c r="G1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INFO]]))),G1083)</f>
        <v>8</v>
      </c>
    </row>
    <row r="1085" spans="1:7" hidden="1" x14ac:dyDescent="0.25">
      <c r="A1085" s="12" t="s">
        <v>1189</v>
      </c>
      <c r="B1085" s="19">
        <v>335642391697</v>
      </c>
      <c r="C1085" s="12" t="s">
        <v>17151</v>
      </c>
      <c r="D1085" s="12" t="s">
        <v>7842</v>
      </c>
      <c r="E1085" s="6" t="s">
        <v>7945</v>
      </c>
      <c r="F1085" s="5">
        <f>decoded__2[[#This Row],[FRT_DEC]]-B1084</f>
        <v>18193</v>
      </c>
      <c r="G1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INFO]]))),G1084)</f>
        <v>8</v>
      </c>
    </row>
    <row r="1086" spans="1:7" hidden="1" x14ac:dyDescent="0.25">
      <c r="A1086" s="12" t="s">
        <v>1190</v>
      </c>
      <c r="B1086" s="19">
        <v>335642391704</v>
      </c>
      <c r="C1086" s="12" t="s">
        <v>17152</v>
      </c>
      <c r="D1086" s="12" t="s">
        <v>7938</v>
      </c>
      <c r="E1086" s="6" t="s">
        <v>7947</v>
      </c>
      <c r="F1086" s="5">
        <f>decoded__2[[#This Row],[FRT_DEC]]-B1085</f>
        <v>7</v>
      </c>
      <c r="G1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INFO]]))),G1085)</f>
        <v>8</v>
      </c>
    </row>
    <row r="1087" spans="1:7" hidden="1" x14ac:dyDescent="0.25">
      <c r="A1087" s="12" t="s">
        <v>1191</v>
      </c>
      <c r="B1087" s="19">
        <v>335642392766</v>
      </c>
      <c r="C1087" s="12" t="s">
        <v>17153</v>
      </c>
      <c r="D1087" s="12" t="s">
        <v>7842</v>
      </c>
      <c r="E1087" s="6" t="s">
        <v>7936</v>
      </c>
      <c r="F1087" s="5">
        <f>decoded__2[[#This Row],[FRT_DEC]]-B1086</f>
        <v>1062</v>
      </c>
      <c r="G1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INFO]]))),G1086)</f>
        <v>8</v>
      </c>
    </row>
    <row r="1088" spans="1:7" hidden="1" x14ac:dyDescent="0.25">
      <c r="A1088" s="12" t="s">
        <v>1192</v>
      </c>
      <c r="B1088" s="19">
        <v>335642393519</v>
      </c>
      <c r="C1088" s="12" t="s">
        <v>17154</v>
      </c>
      <c r="D1088" s="12" t="s">
        <v>7938</v>
      </c>
      <c r="E1088" s="6" t="s">
        <v>7939</v>
      </c>
      <c r="F1088" s="5">
        <f>decoded__2[[#This Row],[FRT_DEC]]-B1087</f>
        <v>753</v>
      </c>
      <c r="G1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INFO]]))),G1087)</f>
        <v>8</v>
      </c>
    </row>
    <row r="1089" spans="1:7" x14ac:dyDescent="0.25">
      <c r="A1089" s="12" t="s">
        <v>1193</v>
      </c>
      <c r="B1089" s="19">
        <v>335642410983</v>
      </c>
      <c r="C1089" s="12" t="s">
        <v>17155</v>
      </c>
      <c r="D1089" s="12" t="s">
        <v>7842</v>
      </c>
      <c r="E1089" s="6" t="s">
        <v>7845</v>
      </c>
      <c r="F1089" s="5">
        <f>decoded__2[[#This Row],[FRT_DEC]]-B1088</f>
        <v>17464</v>
      </c>
      <c r="G1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INFO]]))),G1088)</f>
        <v>8</v>
      </c>
    </row>
    <row r="1090" spans="1:7" hidden="1" x14ac:dyDescent="0.25">
      <c r="A1090" s="12" t="s">
        <v>1194</v>
      </c>
      <c r="B1090" s="19">
        <v>335642410989</v>
      </c>
      <c r="C1090" s="12" t="s">
        <v>17156</v>
      </c>
      <c r="D1090" s="12" t="s">
        <v>1099</v>
      </c>
      <c r="E1090" s="6" t="s">
        <v>2081</v>
      </c>
      <c r="F1090" s="5">
        <f>decoded__2[[#This Row],[FRT_DEC]]-B1089</f>
        <v>6</v>
      </c>
      <c r="G1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INFO]]))),G1089)</f>
        <v>8</v>
      </c>
    </row>
    <row r="1091" spans="1:7" hidden="1" x14ac:dyDescent="0.25">
      <c r="A1091" s="12" t="s">
        <v>1195</v>
      </c>
      <c r="B1091" s="19">
        <v>335642410993</v>
      </c>
      <c r="C1091" s="12" t="s">
        <v>17157</v>
      </c>
      <c r="D1091" s="12" t="s">
        <v>72</v>
      </c>
      <c r="E1091" s="6" t="s">
        <v>2082</v>
      </c>
      <c r="F1091" s="5">
        <f>decoded__2[[#This Row],[FRT_DEC]]-B1090</f>
        <v>4</v>
      </c>
      <c r="G1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INFO]]))),G1090)</f>
        <v>8</v>
      </c>
    </row>
    <row r="1092" spans="1:7" hidden="1" x14ac:dyDescent="0.25">
      <c r="A1092" s="12" t="s">
        <v>1196</v>
      </c>
      <c r="B1092" s="19">
        <v>335642411005</v>
      </c>
      <c r="C1092" s="12" t="s">
        <v>17158</v>
      </c>
      <c r="D1092" s="12" t="s">
        <v>7938</v>
      </c>
      <c r="E1092" s="6" t="s">
        <v>8149</v>
      </c>
      <c r="F1092" s="5">
        <f>decoded__2[[#This Row],[FRT_DEC]]-B1091</f>
        <v>12</v>
      </c>
      <c r="G1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INFO]]))),G1091)</f>
        <v>8</v>
      </c>
    </row>
    <row r="1093" spans="1:7" hidden="1" x14ac:dyDescent="0.25">
      <c r="A1093" s="12" t="s">
        <v>1197</v>
      </c>
      <c r="B1093" s="19">
        <v>335642411094</v>
      </c>
      <c r="C1093" s="12" t="s">
        <v>17159</v>
      </c>
      <c r="D1093" s="12" t="s">
        <v>84</v>
      </c>
      <c r="E1093" s="6" t="s">
        <v>3969</v>
      </c>
      <c r="F1093" s="5">
        <f>decoded__2[[#This Row],[FRT_DEC]]-B1092</f>
        <v>89</v>
      </c>
      <c r="G1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INFO]]))),G1092)</f>
        <v>8</v>
      </c>
    </row>
    <row r="1094" spans="1:7" hidden="1" x14ac:dyDescent="0.25">
      <c r="A1094" s="12" t="s">
        <v>1198</v>
      </c>
      <c r="B1094" s="19">
        <v>335642411096</v>
      </c>
      <c r="C1094" s="12" t="s">
        <v>17160</v>
      </c>
      <c r="D1094" s="12" t="s">
        <v>3684</v>
      </c>
      <c r="E1094" s="6" t="s">
        <v>17161</v>
      </c>
      <c r="F1094" s="5">
        <f>decoded__2[[#This Row],[FRT_DEC]]-B1093</f>
        <v>2</v>
      </c>
      <c r="G1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INFO]]))),G1093)</f>
        <v>8</v>
      </c>
    </row>
    <row r="1095" spans="1:7" hidden="1" x14ac:dyDescent="0.25">
      <c r="A1095" s="12" t="s">
        <v>1199</v>
      </c>
      <c r="B1095" s="19">
        <v>335642411099</v>
      </c>
      <c r="C1095" s="12" t="s">
        <v>17162</v>
      </c>
      <c r="D1095" s="12" t="s">
        <v>3684</v>
      </c>
      <c r="E1095" s="6" t="s">
        <v>7879</v>
      </c>
      <c r="F1095" s="5">
        <f>decoded__2[[#This Row],[FRT_DEC]]-B1094</f>
        <v>3</v>
      </c>
      <c r="G1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INFO]]))),G1094)</f>
        <v>8</v>
      </c>
    </row>
    <row r="1096" spans="1:7" hidden="1" x14ac:dyDescent="0.25">
      <c r="A1096" s="12" t="s">
        <v>1200</v>
      </c>
      <c r="B1096" s="19">
        <v>335642411106</v>
      </c>
      <c r="C1096" s="12" t="s">
        <v>17163</v>
      </c>
      <c r="D1096" s="12" t="s">
        <v>7842</v>
      </c>
      <c r="E1096" s="6" t="s">
        <v>7843</v>
      </c>
      <c r="F1096" s="5">
        <f>decoded__2[[#This Row],[FRT_DEC]]-B1095</f>
        <v>7</v>
      </c>
      <c r="G1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INFO]]))),G1095)</f>
        <v>8</v>
      </c>
    </row>
    <row r="1097" spans="1:7" hidden="1" x14ac:dyDescent="0.25">
      <c r="A1097" s="12" t="s">
        <v>1201</v>
      </c>
      <c r="B1097" s="19">
        <v>335642411114</v>
      </c>
      <c r="C1097" s="12" t="s">
        <v>17164</v>
      </c>
      <c r="D1097" s="12" t="s">
        <v>1099</v>
      </c>
      <c r="E1097" s="6" t="s">
        <v>2083</v>
      </c>
      <c r="F1097" s="5">
        <f>decoded__2[[#This Row],[FRT_DEC]]-B1096</f>
        <v>8</v>
      </c>
      <c r="G1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INFO]]))),G1096)</f>
        <v>8</v>
      </c>
    </row>
    <row r="1098" spans="1:7" hidden="1" x14ac:dyDescent="0.25">
      <c r="A1098" s="12" t="s">
        <v>1202</v>
      </c>
      <c r="B1098" s="19">
        <v>335642411121</v>
      </c>
      <c r="C1098" s="12" t="s">
        <v>17165</v>
      </c>
      <c r="D1098" s="12" t="s">
        <v>72</v>
      </c>
      <c r="E1098" s="6" t="s">
        <v>2084</v>
      </c>
      <c r="F1098" s="5">
        <f>decoded__2[[#This Row],[FRT_DEC]]-B1097</f>
        <v>7</v>
      </c>
      <c r="G1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INFO]]))),G1097)</f>
        <v>8</v>
      </c>
    </row>
    <row r="1099" spans="1:7" hidden="1" x14ac:dyDescent="0.25">
      <c r="A1099" s="12" t="s">
        <v>1203</v>
      </c>
      <c r="B1099" s="19">
        <v>335642411133</v>
      </c>
      <c r="C1099" s="12" t="s">
        <v>17166</v>
      </c>
      <c r="D1099" s="12" t="s">
        <v>7938</v>
      </c>
      <c r="E1099" s="6" t="s">
        <v>8848</v>
      </c>
      <c r="F1099" s="5">
        <f>decoded__2[[#This Row],[FRT_DEC]]-B1098</f>
        <v>12</v>
      </c>
      <c r="G1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INFO]]))),G1098)</f>
        <v>8</v>
      </c>
    </row>
    <row r="1100" spans="1:7" hidden="1" x14ac:dyDescent="0.25">
      <c r="A1100" s="12" t="s">
        <v>1204</v>
      </c>
      <c r="B1100" s="19">
        <v>335642411186</v>
      </c>
      <c r="C1100" s="12" t="s">
        <v>17167</v>
      </c>
      <c r="D1100" s="12" t="s">
        <v>85</v>
      </c>
      <c r="E1100" s="6" t="s">
        <v>209</v>
      </c>
      <c r="F1100" s="5">
        <f>decoded__2[[#This Row],[FRT_DEC]]-B1099</f>
        <v>53</v>
      </c>
      <c r="G1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INFO]]))),G1099)</f>
        <v>8</v>
      </c>
    </row>
    <row r="1101" spans="1:7" hidden="1" x14ac:dyDescent="0.25">
      <c r="A1101" s="12" t="s">
        <v>1205</v>
      </c>
      <c r="B1101" s="19">
        <v>335642411194</v>
      </c>
      <c r="C1101" s="12" t="s">
        <v>17168</v>
      </c>
      <c r="D1101" s="12" t="s">
        <v>7842</v>
      </c>
      <c r="E1101" s="6" t="s">
        <v>8851</v>
      </c>
      <c r="F1101" s="5">
        <f>decoded__2[[#This Row],[FRT_DEC]]-B1100</f>
        <v>8</v>
      </c>
      <c r="G1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INFO]]))),G1100)</f>
        <v>8</v>
      </c>
    </row>
    <row r="1102" spans="1:7" hidden="1" x14ac:dyDescent="0.25">
      <c r="A1102" s="12" t="s">
        <v>1206</v>
      </c>
      <c r="B1102" s="19">
        <v>335642411201</v>
      </c>
      <c r="C1102" s="12" t="s">
        <v>17169</v>
      </c>
      <c r="D1102" s="12" t="s">
        <v>1099</v>
      </c>
      <c r="E1102" s="6" t="s">
        <v>2085</v>
      </c>
      <c r="F1102" s="5">
        <f>decoded__2[[#This Row],[FRT_DEC]]-B1101</f>
        <v>7</v>
      </c>
      <c r="G1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INFO]]))),G1101)</f>
        <v>8</v>
      </c>
    </row>
    <row r="1103" spans="1:7" hidden="1" x14ac:dyDescent="0.25">
      <c r="A1103" s="12" t="s">
        <v>1207</v>
      </c>
      <c r="B1103" s="19">
        <v>335642411206</v>
      </c>
      <c r="C1103" s="12" t="s">
        <v>17170</v>
      </c>
      <c r="D1103" s="12" t="s">
        <v>72</v>
      </c>
      <c r="E1103" s="6" t="s">
        <v>2086</v>
      </c>
      <c r="F1103" s="5">
        <f>decoded__2[[#This Row],[FRT_DEC]]-B1102</f>
        <v>5</v>
      </c>
      <c r="G1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INFO]]))),G1102)</f>
        <v>8</v>
      </c>
    </row>
    <row r="1104" spans="1:7" hidden="1" x14ac:dyDescent="0.25">
      <c r="A1104" s="12" t="s">
        <v>1208</v>
      </c>
      <c r="B1104" s="19">
        <v>335642411217</v>
      </c>
      <c r="C1104" s="12" t="s">
        <v>17171</v>
      </c>
      <c r="D1104" s="12" t="s">
        <v>7938</v>
      </c>
      <c r="E1104" s="6" t="s">
        <v>8855</v>
      </c>
      <c r="F1104" s="5">
        <f>decoded__2[[#This Row],[FRT_DEC]]-B1103</f>
        <v>11</v>
      </c>
      <c r="G1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INFO]]))),G1103)</f>
        <v>8</v>
      </c>
    </row>
    <row r="1105" spans="1:7" hidden="1" x14ac:dyDescent="0.25">
      <c r="A1105" s="12" t="s">
        <v>1209</v>
      </c>
      <c r="B1105" s="19">
        <v>335642412498</v>
      </c>
      <c r="C1105" s="12" t="s">
        <v>17172</v>
      </c>
      <c r="D1105" s="12" t="s">
        <v>87</v>
      </c>
      <c r="E1105" s="6" t="s">
        <v>3697</v>
      </c>
      <c r="F1105" s="5">
        <f>decoded__2[[#This Row],[FRT_DEC]]-B1104</f>
        <v>1281</v>
      </c>
      <c r="G1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INFO]]))),G1104)</f>
        <v>8</v>
      </c>
    </row>
    <row r="1106" spans="1:7" hidden="1" x14ac:dyDescent="0.25">
      <c r="A1106" s="12" t="s">
        <v>1210</v>
      </c>
      <c r="B1106" s="19">
        <v>335642412507</v>
      </c>
      <c r="C1106" s="12" t="s">
        <v>17173</v>
      </c>
      <c r="D1106" s="12" t="s">
        <v>7842</v>
      </c>
      <c r="E1106" s="6" t="s">
        <v>8858</v>
      </c>
      <c r="F1106" s="5">
        <f>decoded__2[[#This Row],[FRT_DEC]]-B1105</f>
        <v>9</v>
      </c>
      <c r="G1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INFO]]))),G1105)</f>
        <v>8</v>
      </c>
    </row>
    <row r="1107" spans="1:7" hidden="1" x14ac:dyDescent="0.25">
      <c r="A1107" s="12" t="s">
        <v>1211</v>
      </c>
      <c r="B1107" s="19">
        <v>335642412513</v>
      </c>
      <c r="C1107" s="12" t="s">
        <v>17174</v>
      </c>
      <c r="D1107" s="12" t="s">
        <v>213</v>
      </c>
      <c r="E1107" s="6" t="s">
        <v>214</v>
      </c>
      <c r="F1107" s="5">
        <f>decoded__2[[#This Row],[FRT_DEC]]-B1106</f>
        <v>6</v>
      </c>
      <c r="G1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INFO]]))),G1106)</f>
        <v>8</v>
      </c>
    </row>
    <row r="1108" spans="1:7" hidden="1" x14ac:dyDescent="0.25">
      <c r="A1108" s="12" t="s">
        <v>1212</v>
      </c>
      <c r="B1108" s="19">
        <v>335642412515</v>
      </c>
      <c r="C1108" s="12" t="s">
        <v>17175</v>
      </c>
      <c r="D1108" s="12" t="s">
        <v>216</v>
      </c>
      <c r="E1108" s="6" t="s">
        <v>3970</v>
      </c>
      <c r="F1108" s="5">
        <f>decoded__2[[#This Row],[FRT_DEC]]-B1107</f>
        <v>2</v>
      </c>
      <c r="G1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INFO]]))),G1107)</f>
        <v>8</v>
      </c>
    </row>
    <row r="1109" spans="1:7" hidden="1" x14ac:dyDescent="0.25">
      <c r="A1109" s="12" t="s">
        <v>1213</v>
      </c>
      <c r="B1109" s="19">
        <v>335642412535</v>
      </c>
      <c r="C1109" s="12" t="s">
        <v>17176</v>
      </c>
      <c r="D1109" s="12" t="s">
        <v>221</v>
      </c>
      <c r="E1109" s="6" t="s">
        <v>222</v>
      </c>
      <c r="F1109" s="5">
        <f>decoded__2[[#This Row],[FRT_DEC]]-B1108</f>
        <v>20</v>
      </c>
      <c r="G1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INFO]]))),G1108)</f>
        <v>8</v>
      </c>
    </row>
    <row r="1110" spans="1:7" hidden="1" x14ac:dyDescent="0.25">
      <c r="A1110" s="12" t="s">
        <v>1214</v>
      </c>
      <c r="B1110" s="19">
        <v>335642412550</v>
      </c>
      <c r="C1110" s="12" t="s">
        <v>17177</v>
      </c>
      <c r="D1110" s="12" t="s">
        <v>40</v>
      </c>
      <c r="E1110" s="6" t="s">
        <v>41</v>
      </c>
      <c r="F1110" s="5">
        <f>decoded__2[[#This Row],[FRT_DEC]]-B1109</f>
        <v>15</v>
      </c>
      <c r="G1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INFO]]))),G1109)</f>
        <v>8</v>
      </c>
    </row>
    <row r="1111" spans="1:7" hidden="1" x14ac:dyDescent="0.25">
      <c r="A1111" s="12" t="s">
        <v>1215</v>
      </c>
      <c r="B1111" s="19">
        <v>335642412553</v>
      </c>
      <c r="C1111" s="12" t="s">
        <v>17178</v>
      </c>
      <c r="D1111" s="12" t="s">
        <v>42</v>
      </c>
      <c r="E1111" s="6" t="s">
        <v>17179</v>
      </c>
      <c r="F1111" s="5">
        <f>decoded__2[[#This Row],[FRT_DEC]]-B1110</f>
        <v>3</v>
      </c>
      <c r="G1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INFO]]))),G1110)</f>
        <v>8</v>
      </c>
    </row>
    <row r="1112" spans="1:7" hidden="1" x14ac:dyDescent="0.25">
      <c r="A1112" s="12" t="s">
        <v>1216</v>
      </c>
      <c r="B1112" s="19">
        <v>335642412560</v>
      </c>
      <c r="C1112" s="12" t="s">
        <v>17180</v>
      </c>
      <c r="D1112" s="12" t="s">
        <v>1099</v>
      </c>
      <c r="E1112" s="6" t="s">
        <v>2087</v>
      </c>
      <c r="F1112" s="5">
        <f>decoded__2[[#This Row],[FRT_DEC]]-B1111</f>
        <v>7</v>
      </c>
      <c r="G1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INFO]]))),G1111)</f>
        <v>8</v>
      </c>
    </row>
    <row r="1113" spans="1:7" hidden="1" x14ac:dyDescent="0.25">
      <c r="A1113" s="12" t="s">
        <v>1217</v>
      </c>
      <c r="B1113" s="19">
        <v>335642412587</v>
      </c>
      <c r="C1113" s="12" t="s">
        <v>17181</v>
      </c>
      <c r="D1113" s="12" t="s">
        <v>72</v>
      </c>
      <c r="E1113" s="6" t="s">
        <v>2088</v>
      </c>
      <c r="F1113" s="5">
        <f>decoded__2[[#This Row],[FRT_DEC]]-B1112</f>
        <v>27</v>
      </c>
      <c r="G1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INFO]]))),G1112)</f>
        <v>8</v>
      </c>
    </row>
    <row r="1114" spans="1:7" hidden="1" x14ac:dyDescent="0.25">
      <c r="A1114" s="12" t="s">
        <v>1218</v>
      </c>
      <c r="B1114" s="19">
        <v>335642412591</v>
      </c>
      <c r="C1114" s="12" t="s">
        <v>17182</v>
      </c>
      <c r="D1114" s="12" t="s">
        <v>7938</v>
      </c>
      <c r="E1114" s="6" t="s">
        <v>8868</v>
      </c>
      <c r="F1114" s="5">
        <f>decoded__2[[#This Row],[FRT_DEC]]-B1113</f>
        <v>4</v>
      </c>
      <c r="G1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INFO]]))),G1113)</f>
        <v>8</v>
      </c>
    </row>
    <row r="1115" spans="1:7" hidden="1" x14ac:dyDescent="0.25">
      <c r="A1115" s="12" t="s">
        <v>1219</v>
      </c>
      <c r="B1115" s="19">
        <v>335642412594</v>
      </c>
      <c r="C1115" s="12" t="s">
        <v>17183</v>
      </c>
      <c r="D1115" s="12" t="s">
        <v>7842</v>
      </c>
      <c r="E1115" s="6" t="s">
        <v>7993</v>
      </c>
      <c r="F1115" s="5">
        <f>decoded__2[[#This Row],[FRT_DEC]]-B1114</f>
        <v>3</v>
      </c>
      <c r="G1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INFO]]))),G1114)</f>
        <v>8</v>
      </c>
    </row>
    <row r="1116" spans="1:7" hidden="1" x14ac:dyDescent="0.25">
      <c r="A1116" s="12" t="s">
        <v>1220</v>
      </c>
      <c r="B1116" s="19">
        <v>335642412610</v>
      </c>
      <c r="C1116" s="12" t="s">
        <v>17184</v>
      </c>
      <c r="D1116" s="12" t="s">
        <v>1099</v>
      </c>
      <c r="E1116" s="6" t="s">
        <v>2089</v>
      </c>
      <c r="F1116" s="5">
        <f>decoded__2[[#This Row],[FRT_DEC]]-B1115</f>
        <v>16</v>
      </c>
      <c r="G1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INFO]]))),G1115)</f>
        <v>8</v>
      </c>
    </row>
    <row r="1117" spans="1:7" hidden="1" x14ac:dyDescent="0.25">
      <c r="A1117" s="12" t="s">
        <v>1221</v>
      </c>
      <c r="B1117" s="19">
        <v>335642412614</v>
      </c>
      <c r="C1117" s="12" t="s">
        <v>17185</v>
      </c>
      <c r="D1117" s="12" t="s">
        <v>1099</v>
      </c>
      <c r="E1117" s="6" t="s">
        <v>2089</v>
      </c>
      <c r="F1117" s="5">
        <f>decoded__2[[#This Row],[FRT_DEC]]-B1116</f>
        <v>4</v>
      </c>
      <c r="G1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INFO]]))),G1116)</f>
        <v>8</v>
      </c>
    </row>
    <row r="1118" spans="1:7" hidden="1" x14ac:dyDescent="0.25">
      <c r="A1118" s="12" t="s">
        <v>1222</v>
      </c>
      <c r="B1118" s="19">
        <v>335642412619</v>
      </c>
      <c r="C1118" s="12" t="s">
        <v>17186</v>
      </c>
      <c r="D1118" s="12" t="s">
        <v>72</v>
      </c>
      <c r="E1118" s="6" t="s">
        <v>2090</v>
      </c>
      <c r="F1118" s="5">
        <f>decoded__2[[#This Row],[FRT_DEC]]-B1117</f>
        <v>5</v>
      </c>
      <c r="G1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INFO]]))),G1117)</f>
        <v>8</v>
      </c>
    </row>
    <row r="1119" spans="1:7" hidden="1" x14ac:dyDescent="0.25">
      <c r="A1119" s="12" t="s">
        <v>1223</v>
      </c>
      <c r="B1119" s="19">
        <v>335642412623</v>
      </c>
      <c r="C1119" s="12" t="s">
        <v>17187</v>
      </c>
      <c r="D1119" s="12" t="s">
        <v>6</v>
      </c>
      <c r="E1119" s="6" t="s">
        <v>17188</v>
      </c>
      <c r="F1119" s="5">
        <f>decoded__2[[#This Row],[FRT_DEC]]-B1118</f>
        <v>4</v>
      </c>
      <c r="G1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INFO]]))),G1118)</f>
        <v>9</v>
      </c>
    </row>
    <row r="1120" spans="1:7" hidden="1" x14ac:dyDescent="0.25">
      <c r="A1120" s="12" t="s">
        <v>1224</v>
      </c>
      <c r="B1120" s="19">
        <v>335642412628</v>
      </c>
      <c r="C1120" s="12" t="s">
        <v>17189</v>
      </c>
      <c r="D1120" s="12" t="s">
        <v>72</v>
      </c>
      <c r="E1120" s="6" t="s">
        <v>2091</v>
      </c>
      <c r="F1120" s="5">
        <f>decoded__2[[#This Row],[FRT_DEC]]-B1119</f>
        <v>5</v>
      </c>
      <c r="G1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INFO]]))),G1119)</f>
        <v>9</v>
      </c>
    </row>
    <row r="1121" spans="1:7" hidden="1" x14ac:dyDescent="0.25">
      <c r="A1121" s="12" t="s">
        <v>1225</v>
      </c>
      <c r="B1121" s="19">
        <v>335642412639</v>
      </c>
      <c r="C1121" s="12" t="s">
        <v>17190</v>
      </c>
      <c r="D1121" s="12" t="s">
        <v>40</v>
      </c>
      <c r="E1121" s="6" t="s">
        <v>2042</v>
      </c>
      <c r="F1121" s="5">
        <f>decoded__2[[#This Row],[FRT_DEC]]-B1120</f>
        <v>11</v>
      </c>
      <c r="G1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INFO]]))),G1120)</f>
        <v>9</v>
      </c>
    </row>
    <row r="1122" spans="1:7" hidden="1" x14ac:dyDescent="0.25">
      <c r="A1122" s="12" t="s">
        <v>1226</v>
      </c>
      <c r="B1122" s="19">
        <v>335642412641</v>
      </c>
      <c r="C1122" s="12" t="s">
        <v>17191</v>
      </c>
      <c r="D1122" s="12" t="s">
        <v>2043</v>
      </c>
      <c r="E1122" s="6" t="s">
        <v>17192</v>
      </c>
      <c r="F1122" s="5">
        <f>decoded__2[[#This Row],[FRT_DEC]]-B1121</f>
        <v>2</v>
      </c>
      <c r="G1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INFO]]))),G1121)</f>
        <v>9</v>
      </c>
    </row>
    <row r="1123" spans="1:7" hidden="1" x14ac:dyDescent="0.25">
      <c r="A1123" s="12" t="s">
        <v>1227</v>
      </c>
      <c r="B1123" s="19">
        <v>335642412676</v>
      </c>
      <c r="C1123" s="12" t="s">
        <v>17193</v>
      </c>
      <c r="D1123" s="12" t="s">
        <v>7938</v>
      </c>
      <c r="E1123" s="6" t="s">
        <v>7998</v>
      </c>
      <c r="F1123" s="5">
        <f>decoded__2[[#This Row],[FRT_DEC]]-B1122</f>
        <v>35</v>
      </c>
      <c r="G1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INFO]]))),G1122)</f>
        <v>9</v>
      </c>
    </row>
    <row r="1124" spans="1:7" hidden="1" x14ac:dyDescent="0.25">
      <c r="A1124" s="12" t="s">
        <v>1228</v>
      </c>
      <c r="B1124" s="19">
        <v>335642413185</v>
      </c>
      <c r="C1124" s="12" t="s">
        <v>17194</v>
      </c>
      <c r="D1124" s="12" t="s">
        <v>43</v>
      </c>
      <c r="E1124" s="6" t="s">
        <v>5310</v>
      </c>
      <c r="F1124" s="5">
        <f>decoded__2[[#This Row],[FRT_DEC]]-B1123</f>
        <v>509</v>
      </c>
      <c r="G1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INFO]]))),G1123)</f>
        <v>9</v>
      </c>
    </row>
    <row r="1125" spans="1:7" hidden="1" x14ac:dyDescent="0.25">
      <c r="A1125" s="12" t="s">
        <v>1229</v>
      </c>
      <c r="B1125" s="19">
        <v>335642413188</v>
      </c>
      <c r="C1125" s="12" t="s">
        <v>17195</v>
      </c>
      <c r="D1125" s="12" t="s">
        <v>3685</v>
      </c>
      <c r="E1125" s="6" t="s">
        <v>17196</v>
      </c>
      <c r="F1125" s="5">
        <f>decoded__2[[#This Row],[FRT_DEC]]-B1124</f>
        <v>3</v>
      </c>
      <c r="G1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INFO]]))),G1124)</f>
        <v>9</v>
      </c>
    </row>
    <row r="1126" spans="1:7" hidden="1" x14ac:dyDescent="0.25">
      <c r="A1126" s="12" t="s">
        <v>1230</v>
      </c>
      <c r="B1126" s="19">
        <v>335642413203</v>
      </c>
      <c r="C1126" s="12" t="s">
        <v>17197</v>
      </c>
      <c r="D1126" s="12" t="s">
        <v>3685</v>
      </c>
      <c r="E1126" s="6" t="s">
        <v>7880</v>
      </c>
      <c r="F1126" s="5">
        <f>decoded__2[[#This Row],[FRT_DEC]]-B1125</f>
        <v>15</v>
      </c>
      <c r="G1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INFO]]))),G1125)</f>
        <v>9</v>
      </c>
    </row>
    <row r="1127" spans="1:7" hidden="1" x14ac:dyDescent="0.25">
      <c r="A1127" s="12" t="s">
        <v>1231</v>
      </c>
      <c r="B1127" s="19">
        <v>335642413233</v>
      </c>
      <c r="C1127" s="12" t="s">
        <v>17198</v>
      </c>
      <c r="D1127" s="12" t="s">
        <v>7842</v>
      </c>
      <c r="E1127" s="6" t="s">
        <v>8889</v>
      </c>
      <c r="F1127" s="5">
        <f>decoded__2[[#This Row],[FRT_DEC]]-B1126</f>
        <v>30</v>
      </c>
      <c r="G1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INFO]]))),G1126)</f>
        <v>9</v>
      </c>
    </row>
    <row r="1128" spans="1:7" hidden="1" x14ac:dyDescent="0.25">
      <c r="A1128" s="12" t="s">
        <v>1232</v>
      </c>
      <c r="B1128" s="19">
        <v>335642413256</v>
      </c>
      <c r="C1128" s="12" t="s">
        <v>17199</v>
      </c>
      <c r="D1128" s="12" t="s">
        <v>241</v>
      </c>
      <c r="E1128" s="6" t="s">
        <v>1052</v>
      </c>
      <c r="F1128" s="5">
        <f>decoded__2[[#This Row],[FRT_DEC]]-B1127</f>
        <v>23</v>
      </c>
      <c r="G1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INFO]]))),G1127)</f>
        <v>9</v>
      </c>
    </row>
    <row r="1129" spans="1:7" hidden="1" x14ac:dyDescent="0.25">
      <c r="A1129" s="12" t="s">
        <v>1233</v>
      </c>
      <c r="B1129" s="19">
        <v>335642413272</v>
      </c>
      <c r="C1129" s="12" t="s">
        <v>17200</v>
      </c>
      <c r="D1129" s="12" t="s">
        <v>243</v>
      </c>
      <c r="E1129" s="6" t="s">
        <v>5293</v>
      </c>
      <c r="F1129" s="5">
        <f>decoded__2[[#This Row],[FRT_DEC]]-B1128</f>
        <v>16</v>
      </c>
      <c r="G1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INFO]]))),G1128)</f>
        <v>9</v>
      </c>
    </row>
    <row r="1130" spans="1:7" hidden="1" x14ac:dyDescent="0.25">
      <c r="A1130" s="12" t="s">
        <v>1234</v>
      </c>
      <c r="B1130" s="19">
        <v>335642413304</v>
      </c>
      <c r="C1130" s="12" t="s">
        <v>17201</v>
      </c>
      <c r="D1130" s="12" t="s">
        <v>40</v>
      </c>
      <c r="E1130" s="6" t="s">
        <v>44</v>
      </c>
      <c r="F1130" s="5">
        <f>decoded__2[[#This Row],[FRT_DEC]]-B1129</f>
        <v>32</v>
      </c>
      <c r="G1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INFO]]))),G1129)</f>
        <v>9</v>
      </c>
    </row>
    <row r="1131" spans="1:7" hidden="1" x14ac:dyDescent="0.25">
      <c r="A1131" s="12" t="s">
        <v>1235</v>
      </c>
      <c r="B1131" s="19">
        <v>335642413309</v>
      </c>
      <c r="C1131" s="12" t="s">
        <v>17202</v>
      </c>
      <c r="D1131" s="12" t="s">
        <v>246</v>
      </c>
      <c r="E1131" s="6" t="s">
        <v>17203</v>
      </c>
      <c r="F1131" s="5">
        <f>decoded__2[[#This Row],[FRT_DEC]]-B1130</f>
        <v>5</v>
      </c>
      <c r="G1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INFO]]))),G1130)</f>
        <v>9</v>
      </c>
    </row>
    <row r="1132" spans="1:7" hidden="1" x14ac:dyDescent="0.25">
      <c r="A1132" s="12" t="s">
        <v>1236</v>
      </c>
      <c r="B1132" s="19">
        <v>335642413315</v>
      </c>
      <c r="C1132" s="12" t="s">
        <v>17204</v>
      </c>
      <c r="D1132" s="12" t="s">
        <v>1099</v>
      </c>
      <c r="E1132" s="6" t="s">
        <v>3699</v>
      </c>
      <c r="F1132" s="5">
        <f>decoded__2[[#This Row],[FRT_DEC]]-B1131</f>
        <v>6</v>
      </c>
      <c r="G1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INFO]]))),G1131)</f>
        <v>9</v>
      </c>
    </row>
    <row r="1133" spans="1:7" hidden="1" x14ac:dyDescent="0.25">
      <c r="A1133" s="12" t="s">
        <v>1237</v>
      </c>
      <c r="B1133" s="19">
        <v>335642413323</v>
      </c>
      <c r="C1133" s="12" t="s">
        <v>17205</v>
      </c>
      <c r="D1133" s="12" t="s">
        <v>72</v>
      </c>
      <c r="E1133" s="6" t="s">
        <v>2092</v>
      </c>
      <c r="F1133" s="5">
        <f>decoded__2[[#This Row],[FRT_DEC]]-B1132</f>
        <v>8</v>
      </c>
      <c r="G1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INFO]]))),G1132)</f>
        <v>9</v>
      </c>
    </row>
    <row r="1134" spans="1:7" hidden="1" x14ac:dyDescent="0.25">
      <c r="A1134" s="12" t="s">
        <v>1238</v>
      </c>
      <c r="B1134" s="19">
        <v>335642413345</v>
      </c>
      <c r="C1134" s="12" t="s">
        <v>17206</v>
      </c>
      <c r="D1134" s="12" t="s">
        <v>3671</v>
      </c>
      <c r="E1134" s="6" t="s">
        <v>17207</v>
      </c>
      <c r="F1134" s="5">
        <f>decoded__2[[#This Row],[FRT_DEC]]-B1133</f>
        <v>22</v>
      </c>
      <c r="G1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INFO]]))),G1133)</f>
        <v>9</v>
      </c>
    </row>
    <row r="1135" spans="1:7" hidden="1" x14ac:dyDescent="0.25">
      <c r="A1135" s="12" t="s">
        <v>1239</v>
      </c>
      <c r="B1135" s="19">
        <v>335642413347</v>
      </c>
      <c r="C1135" s="12" t="s">
        <v>17208</v>
      </c>
      <c r="D1135" s="12" t="s">
        <v>3671</v>
      </c>
      <c r="E1135" s="6" t="s">
        <v>7881</v>
      </c>
      <c r="F1135" s="5">
        <f>decoded__2[[#This Row],[FRT_DEC]]-B1134</f>
        <v>2</v>
      </c>
      <c r="G1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INFO]]))),G1134)</f>
        <v>9</v>
      </c>
    </row>
    <row r="1136" spans="1:7" hidden="1" x14ac:dyDescent="0.25">
      <c r="A1136" s="12" t="s">
        <v>1240</v>
      </c>
      <c r="B1136" s="19">
        <v>335642414151</v>
      </c>
      <c r="C1136" s="12" t="s">
        <v>17209</v>
      </c>
      <c r="D1136" s="12" t="s">
        <v>249</v>
      </c>
      <c r="E1136" s="6" t="s">
        <v>5307</v>
      </c>
      <c r="F1136" s="5">
        <f>decoded__2[[#This Row],[FRT_DEC]]-B1135</f>
        <v>804</v>
      </c>
      <c r="G1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INFO]]))),G1135)</f>
        <v>9</v>
      </c>
    </row>
    <row r="1137" spans="1:7" hidden="1" x14ac:dyDescent="0.25">
      <c r="A1137" s="12" t="s">
        <v>1241</v>
      </c>
      <c r="B1137" s="19">
        <v>335642414155</v>
      </c>
      <c r="C1137" s="12" t="s">
        <v>17210</v>
      </c>
      <c r="D1137" s="12" t="s">
        <v>7938</v>
      </c>
      <c r="E1137" s="6" t="s">
        <v>8906</v>
      </c>
      <c r="F1137" s="5">
        <f>decoded__2[[#This Row],[FRT_DEC]]-B1136</f>
        <v>4</v>
      </c>
      <c r="G1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INFO]]))),G1136)</f>
        <v>9</v>
      </c>
    </row>
    <row r="1138" spans="1:7" hidden="1" x14ac:dyDescent="0.25">
      <c r="A1138" s="12" t="s">
        <v>1242</v>
      </c>
      <c r="B1138" s="19">
        <v>335642414158</v>
      </c>
      <c r="C1138" s="12" t="s">
        <v>17211</v>
      </c>
      <c r="D1138" s="12" t="s">
        <v>7842</v>
      </c>
      <c r="E1138" s="6" t="s">
        <v>7989</v>
      </c>
      <c r="F1138" s="5">
        <f>decoded__2[[#This Row],[FRT_DEC]]-B1137</f>
        <v>3</v>
      </c>
      <c r="G1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INFO]]))),G1137)</f>
        <v>9</v>
      </c>
    </row>
    <row r="1139" spans="1:7" hidden="1" x14ac:dyDescent="0.25">
      <c r="A1139" s="12" t="s">
        <v>1243</v>
      </c>
      <c r="B1139" s="19">
        <v>335642414163</v>
      </c>
      <c r="C1139" s="12" t="s">
        <v>17212</v>
      </c>
      <c r="D1139" s="12" t="s">
        <v>2044</v>
      </c>
      <c r="E1139" s="6" t="s">
        <v>2046</v>
      </c>
      <c r="F1139" s="5">
        <f>decoded__2[[#This Row],[FRT_DEC]]-B1138</f>
        <v>5</v>
      </c>
      <c r="G1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INFO]]))),G1138)</f>
        <v>9</v>
      </c>
    </row>
    <row r="1140" spans="1:7" hidden="1" x14ac:dyDescent="0.25">
      <c r="A1140" s="12" t="s">
        <v>1244</v>
      </c>
      <c r="B1140" s="19">
        <v>335642414169</v>
      </c>
      <c r="C1140" s="12" t="s">
        <v>17213</v>
      </c>
      <c r="D1140" s="12" t="s">
        <v>7938</v>
      </c>
      <c r="E1140" s="6" t="s">
        <v>7991</v>
      </c>
      <c r="F1140" s="5">
        <f>decoded__2[[#This Row],[FRT_DEC]]-B1139</f>
        <v>6</v>
      </c>
      <c r="G1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INFO]]))),G1139)</f>
        <v>9</v>
      </c>
    </row>
    <row r="1141" spans="1:7" hidden="1" x14ac:dyDescent="0.25">
      <c r="A1141" s="12" t="s">
        <v>1245</v>
      </c>
      <c r="B1141" s="19">
        <v>335642416584</v>
      </c>
      <c r="C1141" s="12" t="s">
        <v>17214</v>
      </c>
      <c r="D1141" s="12" t="s">
        <v>5</v>
      </c>
      <c r="E1141" s="6" t="s">
        <v>17215</v>
      </c>
      <c r="F1141" s="5">
        <f>decoded__2[[#This Row],[FRT_DEC]]-B1140</f>
        <v>2415</v>
      </c>
      <c r="G1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INFO]]))),G1140)</f>
        <v>9</v>
      </c>
    </row>
    <row r="1142" spans="1:7" hidden="1" x14ac:dyDescent="0.25">
      <c r="A1142" s="12" t="s">
        <v>1246</v>
      </c>
      <c r="B1142" s="19">
        <v>335642416586</v>
      </c>
      <c r="C1142" s="12" t="s">
        <v>17216</v>
      </c>
      <c r="D1142" s="12" t="s">
        <v>5</v>
      </c>
      <c r="E1142" s="6" t="s">
        <v>7877</v>
      </c>
      <c r="F1142" s="5">
        <f>decoded__2[[#This Row],[FRT_DEC]]-B1141</f>
        <v>2</v>
      </c>
      <c r="G1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INFO]]))),G1141)</f>
        <v>9</v>
      </c>
    </row>
    <row r="1143" spans="1:7" hidden="1" x14ac:dyDescent="0.25">
      <c r="A1143" s="12" t="s">
        <v>1247</v>
      </c>
      <c r="B1143" s="19">
        <v>335642416589</v>
      </c>
      <c r="C1143" s="12" t="s">
        <v>17217</v>
      </c>
      <c r="D1143" s="12" t="s">
        <v>3686</v>
      </c>
      <c r="E1143" s="6" t="s">
        <v>17218</v>
      </c>
      <c r="F1143" s="5">
        <f>decoded__2[[#This Row],[FRT_DEC]]-B1142</f>
        <v>3</v>
      </c>
      <c r="G1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INFO]]))),G1142)</f>
        <v>9</v>
      </c>
    </row>
    <row r="1144" spans="1:7" hidden="1" x14ac:dyDescent="0.25">
      <c r="A1144" s="12" t="s">
        <v>1248</v>
      </c>
      <c r="B1144" s="19">
        <v>335642416591</v>
      </c>
      <c r="C1144" s="12" t="s">
        <v>17219</v>
      </c>
      <c r="D1144" s="12" t="s">
        <v>3686</v>
      </c>
      <c r="E1144" s="6" t="s">
        <v>7878</v>
      </c>
      <c r="F1144" s="5">
        <f>decoded__2[[#This Row],[FRT_DEC]]-B1143</f>
        <v>2</v>
      </c>
      <c r="G1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INFO]]))),G1143)</f>
        <v>9</v>
      </c>
    </row>
    <row r="1145" spans="1:7" hidden="1" x14ac:dyDescent="0.25">
      <c r="A1145" s="12" t="s">
        <v>1249</v>
      </c>
      <c r="B1145" s="19">
        <v>335642416599</v>
      </c>
      <c r="C1145" s="12" t="s">
        <v>17220</v>
      </c>
      <c r="D1145" s="12" t="s">
        <v>7842</v>
      </c>
      <c r="E1145" s="6" t="s">
        <v>8006</v>
      </c>
      <c r="F1145" s="5">
        <f>decoded__2[[#This Row],[FRT_DEC]]-B1144</f>
        <v>8</v>
      </c>
      <c r="G1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INFO]]))),G1144)</f>
        <v>9</v>
      </c>
    </row>
    <row r="1146" spans="1:7" ht="30" hidden="1" x14ac:dyDescent="0.25">
      <c r="A1146" s="12" t="s">
        <v>1250</v>
      </c>
      <c r="B1146" s="19">
        <v>335642416609</v>
      </c>
      <c r="C1146" s="12" t="s">
        <v>17221</v>
      </c>
      <c r="D1146" s="12" t="s">
        <v>241</v>
      </c>
      <c r="E1146" s="6" t="s">
        <v>255</v>
      </c>
      <c r="F1146" s="5">
        <f>decoded__2[[#This Row],[FRT_DEC]]-B1145</f>
        <v>10</v>
      </c>
      <c r="G1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INFO]]))),G1145)</f>
        <v>9</v>
      </c>
    </row>
    <row r="1147" spans="1:7" hidden="1" x14ac:dyDescent="0.25">
      <c r="A1147" s="12" t="s">
        <v>1251</v>
      </c>
      <c r="B1147" s="19">
        <v>335642416613</v>
      </c>
      <c r="C1147" s="12" t="s">
        <v>17222</v>
      </c>
      <c r="D1147" s="12" t="s">
        <v>243</v>
      </c>
      <c r="E1147" s="6" t="s">
        <v>3939</v>
      </c>
      <c r="F1147" s="5">
        <f>decoded__2[[#This Row],[FRT_DEC]]-B1146</f>
        <v>4</v>
      </c>
      <c r="G1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INFO]]))),G1146)</f>
        <v>9</v>
      </c>
    </row>
    <row r="1148" spans="1:7" hidden="1" x14ac:dyDescent="0.25">
      <c r="A1148" s="12" t="s">
        <v>1252</v>
      </c>
      <c r="B1148" s="19">
        <v>335642416618</v>
      </c>
      <c r="C1148" s="12" t="s">
        <v>17223</v>
      </c>
      <c r="D1148" s="12" t="s">
        <v>1099</v>
      </c>
      <c r="E1148" s="6" t="s">
        <v>2093</v>
      </c>
      <c r="F1148" s="5">
        <f>decoded__2[[#This Row],[FRT_DEC]]-B1147</f>
        <v>5</v>
      </c>
      <c r="G1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INFO]]))),G1147)</f>
        <v>9</v>
      </c>
    </row>
    <row r="1149" spans="1:7" hidden="1" x14ac:dyDescent="0.25">
      <c r="A1149" s="12" t="s">
        <v>1253</v>
      </c>
      <c r="B1149" s="19">
        <v>335642416623</v>
      </c>
      <c r="C1149" s="12" t="s">
        <v>17224</v>
      </c>
      <c r="D1149" s="12" t="s">
        <v>72</v>
      </c>
      <c r="E1149" s="6" t="s">
        <v>2094</v>
      </c>
      <c r="F1149" s="5">
        <f>decoded__2[[#This Row],[FRT_DEC]]-B1148</f>
        <v>5</v>
      </c>
      <c r="G1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INFO]]))),G1148)</f>
        <v>9</v>
      </c>
    </row>
    <row r="1150" spans="1:7" hidden="1" x14ac:dyDescent="0.25">
      <c r="A1150" s="12" t="s">
        <v>1254</v>
      </c>
      <c r="B1150" s="19">
        <v>335642416627</v>
      </c>
      <c r="C1150" s="12" t="s">
        <v>17225</v>
      </c>
      <c r="D1150" s="12" t="s">
        <v>72</v>
      </c>
      <c r="E1150" s="6" t="s">
        <v>2095</v>
      </c>
      <c r="F1150" s="5">
        <f>decoded__2[[#This Row],[FRT_DEC]]-B1149</f>
        <v>4</v>
      </c>
      <c r="G1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INFO]]))),G1149)</f>
        <v>9</v>
      </c>
    </row>
    <row r="1151" spans="1:7" hidden="1" x14ac:dyDescent="0.25">
      <c r="A1151" s="12" t="s">
        <v>1255</v>
      </c>
      <c r="B1151" s="19">
        <v>335642416638</v>
      </c>
      <c r="C1151" s="12" t="s">
        <v>17226</v>
      </c>
      <c r="D1151" s="12" t="s">
        <v>246</v>
      </c>
      <c r="E1151" s="6" t="s">
        <v>17227</v>
      </c>
      <c r="F1151" s="5">
        <f>decoded__2[[#This Row],[FRT_DEC]]-B1150</f>
        <v>11</v>
      </c>
      <c r="G1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INFO]]))),G1150)</f>
        <v>9</v>
      </c>
    </row>
    <row r="1152" spans="1:7" hidden="1" x14ac:dyDescent="0.25">
      <c r="A1152" s="12" t="s">
        <v>1256</v>
      </c>
      <c r="B1152" s="19">
        <v>335642416642</v>
      </c>
      <c r="C1152" s="12" t="s">
        <v>17228</v>
      </c>
      <c r="D1152" s="12" t="s">
        <v>7938</v>
      </c>
      <c r="E1152" s="6" t="s">
        <v>8012</v>
      </c>
      <c r="F1152" s="5">
        <f>decoded__2[[#This Row],[FRT_DEC]]-B1151</f>
        <v>4</v>
      </c>
      <c r="G1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INFO]]))),G1151)</f>
        <v>9</v>
      </c>
    </row>
    <row r="1153" spans="1:7" hidden="1" x14ac:dyDescent="0.25">
      <c r="A1153" s="12" t="s">
        <v>1257</v>
      </c>
      <c r="B1153" s="19">
        <v>335642417040</v>
      </c>
      <c r="C1153" s="12" t="s">
        <v>17229</v>
      </c>
      <c r="D1153" s="12" t="s">
        <v>7842</v>
      </c>
      <c r="E1153" s="6" t="s">
        <v>8130</v>
      </c>
      <c r="F1153" s="5">
        <f>decoded__2[[#This Row],[FRT_DEC]]-B1152</f>
        <v>398</v>
      </c>
      <c r="G1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INFO]]))),G1152)</f>
        <v>9</v>
      </c>
    </row>
    <row r="1154" spans="1:7" hidden="1" x14ac:dyDescent="0.25">
      <c r="A1154" s="12" t="s">
        <v>1258</v>
      </c>
      <c r="B1154" s="19">
        <v>335642417049</v>
      </c>
      <c r="C1154" s="12" t="s">
        <v>17230</v>
      </c>
      <c r="D1154" s="12" t="s">
        <v>1099</v>
      </c>
      <c r="E1154" s="6" t="s">
        <v>2096</v>
      </c>
      <c r="F1154" s="5">
        <f>decoded__2[[#This Row],[FRT_DEC]]-B1153</f>
        <v>9</v>
      </c>
      <c r="G1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INFO]]))),G1153)</f>
        <v>9</v>
      </c>
    </row>
    <row r="1155" spans="1:7" hidden="1" x14ac:dyDescent="0.25">
      <c r="A1155" s="12" t="s">
        <v>1259</v>
      </c>
      <c r="B1155" s="19">
        <v>335642417054</v>
      </c>
      <c r="C1155" s="12" t="s">
        <v>17231</v>
      </c>
      <c r="D1155" s="12" t="s">
        <v>72</v>
      </c>
      <c r="E1155" s="6" t="s">
        <v>2097</v>
      </c>
      <c r="F1155" s="5">
        <f>decoded__2[[#This Row],[FRT_DEC]]-B1154</f>
        <v>5</v>
      </c>
      <c r="G1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INFO]]))),G1154)</f>
        <v>9</v>
      </c>
    </row>
    <row r="1156" spans="1:7" hidden="1" x14ac:dyDescent="0.25">
      <c r="A1156" s="12" t="s">
        <v>1260</v>
      </c>
      <c r="B1156" s="19">
        <v>335642417066</v>
      </c>
      <c r="C1156" s="12" t="s">
        <v>17232</v>
      </c>
      <c r="D1156" s="12" t="s">
        <v>3672</v>
      </c>
      <c r="E1156" s="6" t="s">
        <v>5308</v>
      </c>
      <c r="F1156" s="5">
        <f>decoded__2[[#This Row],[FRT_DEC]]-B1155</f>
        <v>12</v>
      </c>
      <c r="G1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INFO]]))),G1155)</f>
        <v>9</v>
      </c>
    </row>
    <row r="1157" spans="1:7" hidden="1" x14ac:dyDescent="0.25">
      <c r="A1157" s="12" t="s">
        <v>1261</v>
      </c>
      <c r="B1157" s="19">
        <v>335642417216</v>
      </c>
      <c r="C1157" s="12" t="s">
        <v>17233</v>
      </c>
      <c r="D1157" s="12" t="s">
        <v>262</v>
      </c>
      <c r="E1157" s="6" t="s">
        <v>5309</v>
      </c>
      <c r="F1157" s="5">
        <f>decoded__2[[#This Row],[FRT_DEC]]-B1156</f>
        <v>150</v>
      </c>
      <c r="G1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INFO]]))),G1156)</f>
        <v>9</v>
      </c>
    </row>
    <row r="1158" spans="1:7" hidden="1" x14ac:dyDescent="0.25">
      <c r="A1158" s="12" t="s">
        <v>1262</v>
      </c>
      <c r="B1158" s="19">
        <v>335642417221</v>
      </c>
      <c r="C1158" s="12" t="s">
        <v>17234</v>
      </c>
      <c r="D1158" s="12" t="s">
        <v>7938</v>
      </c>
      <c r="E1158" s="6" t="s">
        <v>8136</v>
      </c>
      <c r="F1158" s="5">
        <f>decoded__2[[#This Row],[FRT_DEC]]-B1157</f>
        <v>5</v>
      </c>
      <c r="G1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INFO]]))),G1157)</f>
        <v>9</v>
      </c>
    </row>
    <row r="1159" spans="1:7" x14ac:dyDescent="0.25">
      <c r="A1159" s="12" t="s">
        <v>1263</v>
      </c>
      <c r="B1159" s="19">
        <v>335642418440</v>
      </c>
      <c r="C1159" s="12" t="s">
        <v>17235</v>
      </c>
      <c r="D1159" s="12" t="s">
        <v>7842</v>
      </c>
      <c r="E1159" s="6" t="s">
        <v>7845</v>
      </c>
      <c r="F1159" s="5">
        <f>decoded__2[[#This Row],[FRT_DEC]]-B1158</f>
        <v>1219</v>
      </c>
      <c r="G1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INFO]]))),G1158)</f>
        <v>9</v>
      </c>
    </row>
    <row r="1160" spans="1:7" hidden="1" x14ac:dyDescent="0.25">
      <c r="A1160" s="12" t="s">
        <v>1264</v>
      </c>
      <c r="B1160" s="19">
        <v>335642418447</v>
      </c>
      <c r="C1160" s="12" t="s">
        <v>17236</v>
      </c>
      <c r="D1160" s="12" t="s">
        <v>7938</v>
      </c>
      <c r="E1160" s="6" t="s">
        <v>8149</v>
      </c>
      <c r="F1160" s="5">
        <f>decoded__2[[#This Row],[FRT_DEC]]-B1159</f>
        <v>7</v>
      </c>
      <c r="G1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INFO]]))),G1159)</f>
        <v>9</v>
      </c>
    </row>
    <row r="1161" spans="1:7" hidden="1" x14ac:dyDescent="0.25">
      <c r="A1161" s="12" t="s">
        <v>1265</v>
      </c>
      <c r="B1161" s="19">
        <v>335642418530</v>
      </c>
      <c r="C1161" s="12" t="s">
        <v>17237</v>
      </c>
      <c r="D1161" s="12" t="s">
        <v>84</v>
      </c>
      <c r="E1161" s="6" t="s">
        <v>4889</v>
      </c>
      <c r="F1161" s="5">
        <f>decoded__2[[#This Row],[FRT_DEC]]-B1160</f>
        <v>83</v>
      </c>
      <c r="G1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INFO]]))),G1160)</f>
        <v>9</v>
      </c>
    </row>
    <row r="1162" spans="1:7" hidden="1" x14ac:dyDescent="0.25">
      <c r="A1162" s="12" t="s">
        <v>1266</v>
      </c>
      <c r="B1162" s="19">
        <v>335642418533</v>
      </c>
      <c r="C1162" s="12" t="s">
        <v>17238</v>
      </c>
      <c r="D1162" s="12" t="s">
        <v>3684</v>
      </c>
      <c r="E1162" s="6" t="s">
        <v>17239</v>
      </c>
      <c r="F1162" s="5">
        <f>decoded__2[[#This Row],[FRT_DEC]]-B1161</f>
        <v>3</v>
      </c>
      <c r="G1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INFO]]))),G1161)</f>
        <v>9</v>
      </c>
    </row>
    <row r="1163" spans="1:7" hidden="1" x14ac:dyDescent="0.25">
      <c r="A1163" s="12" t="s">
        <v>1267</v>
      </c>
      <c r="B1163" s="19">
        <v>335642418535</v>
      </c>
      <c r="C1163" s="12" t="s">
        <v>17240</v>
      </c>
      <c r="D1163" s="12" t="s">
        <v>3684</v>
      </c>
      <c r="E1163" s="6" t="s">
        <v>7879</v>
      </c>
      <c r="F1163" s="5">
        <f>decoded__2[[#This Row],[FRT_DEC]]-B1162</f>
        <v>2</v>
      </c>
      <c r="G1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INFO]]))),G1162)</f>
        <v>9</v>
      </c>
    </row>
    <row r="1164" spans="1:7" hidden="1" x14ac:dyDescent="0.25">
      <c r="A1164" s="12" t="s">
        <v>1268</v>
      </c>
      <c r="B1164" s="19">
        <v>335642418543</v>
      </c>
      <c r="C1164" s="12" t="s">
        <v>17241</v>
      </c>
      <c r="D1164" s="12" t="s">
        <v>7842</v>
      </c>
      <c r="E1164" s="6" t="s">
        <v>7843</v>
      </c>
      <c r="F1164" s="5">
        <f>decoded__2[[#This Row],[FRT_DEC]]-B1163</f>
        <v>8</v>
      </c>
      <c r="G1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INFO]]))),G1163)</f>
        <v>9</v>
      </c>
    </row>
    <row r="1165" spans="1:7" hidden="1" x14ac:dyDescent="0.25">
      <c r="A1165" s="12" t="s">
        <v>1269</v>
      </c>
      <c r="B1165" s="19">
        <v>335642418553</v>
      </c>
      <c r="C1165" s="12" t="s">
        <v>17242</v>
      </c>
      <c r="D1165" s="12" t="s">
        <v>1099</v>
      </c>
      <c r="E1165" s="6" t="s">
        <v>2098</v>
      </c>
      <c r="F1165" s="5">
        <f>decoded__2[[#This Row],[FRT_DEC]]-B1164</f>
        <v>10</v>
      </c>
      <c r="G1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INFO]]))),G1164)</f>
        <v>9</v>
      </c>
    </row>
    <row r="1166" spans="1:7" hidden="1" x14ac:dyDescent="0.25">
      <c r="A1166" s="12" t="s">
        <v>1270</v>
      </c>
      <c r="B1166" s="19">
        <v>335642418558</v>
      </c>
      <c r="C1166" s="12" t="s">
        <v>17243</v>
      </c>
      <c r="D1166" s="12" t="s">
        <v>72</v>
      </c>
      <c r="E1166" s="6" t="s">
        <v>2099</v>
      </c>
      <c r="F1166" s="5">
        <f>decoded__2[[#This Row],[FRT_DEC]]-B1165</f>
        <v>5</v>
      </c>
      <c r="G1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INFO]]))),G1165)</f>
        <v>9</v>
      </c>
    </row>
    <row r="1167" spans="1:7" hidden="1" x14ac:dyDescent="0.25">
      <c r="A1167" s="12" t="s">
        <v>1271</v>
      </c>
      <c r="B1167" s="19">
        <v>335642418571</v>
      </c>
      <c r="C1167" s="12" t="s">
        <v>17244</v>
      </c>
      <c r="D1167" s="12" t="s">
        <v>7938</v>
      </c>
      <c r="E1167" s="6" t="s">
        <v>8848</v>
      </c>
      <c r="F1167" s="5">
        <f>decoded__2[[#This Row],[FRT_DEC]]-B1166</f>
        <v>13</v>
      </c>
      <c r="G1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INFO]]))),G1166)</f>
        <v>9</v>
      </c>
    </row>
    <row r="1168" spans="1:7" hidden="1" x14ac:dyDescent="0.25">
      <c r="A1168" s="12" t="s">
        <v>1272</v>
      </c>
      <c r="B1168" s="19">
        <v>335642418623</v>
      </c>
      <c r="C1168" s="12" t="s">
        <v>17245</v>
      </c>
      <c r="D1168" s="12" t="s">
        <v>85</v>
      </c>
      <c r="E1168" s="6" t="s">
        <v>263</v>
      </c>
      <c r="F1168" s="5">
        <f>decoded__2[[#This Row],[FRT_DEC]]-B1167</f>
        <v>52</v>
      </c>
      <c r="G1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INFO]]))),G1167)</f>
        <v>9</v>
      </c>
    </row>
    <row r="1169" spans="1:7" hidden="1" x14ac:dyDescent="0.25">
      <c r="A1169" s="12" t="s">
        <v>1273</v>
      </c>
      <c r="B1169" s="19">
        <v>335642418630</v>
      </c>
      <c r="C1169" s="12" t="s">
        <v>17246</v>
      </c>
      <c r="D1169" s="12" t="s">
        <v>7842</v>
      </c>
      <c r="E1169" s="6" t="s">
        <v>8851</v>
      </c>
      <c r="F1169" s="5">
        <f>decoded__2[[#This Row],[FRT_DEC]]-B1168</f>
        <v>7</v>
      </c>
      <c r="G1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INFO]]))),G1168)</f>
        <v>9</v>
      </c>
    </row>
    <row r="1170" spans="1:7" hidden="1" x14ac:dyDescent="0.25">
      <c r="A1170" s="12" t="s">
        <v>1274</v>
      </c>
      <c r="B1170" s="19">
        <v>335642418639</v>
      </c>
      <c r="C1170" s="12" t="s">
        <v>17247</v>
      </c>
      <c r="D1170" s="12" t="s">
        <v>1099</v>
      </c>
      <c r="E1170" s="6" t="s">
        <v>2100</v>
      </c>
      <c r="F1170" s="5">
        <f>decoded__2[[#This Row],[FRT_DEC]]-B1169</f>
        <v>9</v>
      </c>
      <c r="G1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INFO]]))),G1169)</f>
        <v>9</v>
      </c>
    </row>
    <row r="1171" spans="1:7" hidden="1" x14ac:dyDescent="0.25">
      <c r="A1171" s="12" t="s">
        <v>1275</v>
      </c>
      <c r="B1171" s="19">
        <v>335642418644</v>
      </c>
      <c r="C1171" s="12" t="s">
        <v>17248</v>
      </c>
      <c r="D1171" s="12" t="s">
        <v>72</v>
      </c>
      <c r="E1171" s="6" t="s">
        <v>2101</v>
      </c>
      <c r="F1171" s="5">
        <f>decoded__2[[#This Row],[FRT_DEC]]-B1170</f>
        <v>5</v>
      </c>
      <c r="G1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INFO]]))),G1170)</f>
        <v>9</v>
      </c>
    </row>
    <row r="1172" spans="1:7" hidden="1" x14ac:dyDescent="0.25">
      <c r="A1172" s="12" t="s">
        <v>1276</v>
      </c>
      <c r="B1172" s="19">
        <v>335642418657</v>
      </c>
      <c r="C1172" s="12" t="s">
        <v>17249</v>
      </c>
      <c r="D1172" s="12" t="s">
        <v>7938</v>
      </c>
      <c r="E1172" s="6" t="s">
        <v>8855</v>
      </c>
      <c r="F1172" s="5">
        <f>decoded__2[[#This Row],[FRT_DEC]]-B1171</f>
        <v>13</v>
      </c>
      <c r="G1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INFO]]))),G1171)</f>
        <v>9</v>
      </c>
    </row>
    <row r="1173" spans="1:7" hidden="1" x14ac:dyDescent="0.25">
      <c r="A1173" s="12" t="s">
        <v>1277</v>
      </c>
      <c r="B1173" s="19">
        <v>335642419279</v>
      </c>
      <c r="C1173" s="12" t="s">
        <v>17250</v>
      </c>
      <c r="D1173" s="12" t="s">
        <v>87</v>
      </c>
      <c r="E1173" s="6" t="s">
        <v>3695</v>
      </c>
      <c r="F1173" s="5">
        <f>decoded__2[[#This Row],[FRT_DEC]]-B1172</f>
        <v>622</v>
      </c>
      <c r="G1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INFO]]))),G1172)</f>
        <v>9</v>
      </c>
    </row>
    <row r="1174" spans="1:7" hidden="1" x14ac:dyDescent="0.25">
      <c r="A1174" s="12" t="s">
        <v>1278</v>
      </c>
      <c r="B1174" s="19">
        <v>335642419288</v>
      </c>
      <c r="C1174" s="12" t="s">
        <v>17251</v>
      </c>
      <c r="D1174" s="12" t="s">
        <v>7842</v>
      </c>
      <c r="E1174" s="6" t="s">
        <v>8858</v>
      </c>
      <c r="F1174" s="5">
        <f>decoded__2[[#This Row],[FRT_DEC]]-B1173</f>
        <v>9</v>
      </c>
      <c r="G1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INFO]]))),G1173)</f>
        <v>9</v>
      </c>
    </row>
    <row r="1175" spans="1:7" hidden="1" x14ac:dyDescent="0.25">
      <c r="A1175" s="12" t="s">
        <v>1279</v>
      </c>
      <c r="B1175" s="19">
        <v>335642419299</v>
      </c>
      <c r="C1175" s="12" t="s">
        <v>17252</v>
      </c>
      <c r="D1175" s="12" t="s">
        <v>1099</v>
      </c>
      <c r="E1175" s="6" t="s">
        <v>2102</v>
      </c>
      <c r="F1175" s="5">
        <f>decoded__2[[#This Row],[FRT_DEC]]-B1174</f>
        <v>11</v>
      </c>
      <c r="G1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INFO]]))),G1174)</f>
        <v>9</v>
      </c>
    </row>
    <row r="1176" spans="1:7" hidden="1" x14ac:dyDescent="0.25">
      <c r="A1176" s="12" t="s">
        <v>1280</v>
      </c>
      <c r="B1176" s="19">
        <v>335642419303</v>
      </c>
      <c r="C1176" s="12" t="s">
        <v>17253</v>
      </c>
      <c r="D1176" s="12" t="s">
        <v>72</v>
      </c>
      <c r="E1176" s="6" t="s">
        <v>2103</v>
      </c>
      <c r="F1176" s="5">
        <f>decoded__2[[#This Row],[FRT_DEC]]-B1175</f>
        <v>4</v>
      </c>
      <c r="G1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INFO]]))),G1175)</f>
        <v>9</v>
      </c>
    </row>
    <row r="1177" spans="1:7" hidden="1" x14ac:dyDescent="0.25">
      <c r="A1177" s="12" t="s">
        <v>1281</v>
      </c>
      <c r="B1177" s="19">
        <v>335642419315</v>
      </c>
      <c r="C1177" s="12" t="s">
        <v>17254</v>
      </c>
      <c r="D1177" s="12" t="s">
        <v>40</v>
      </c>
      <c r="E1177" s="6" t="s">
        <v>2042</v>
      </c>
      <c r="F1177" s="5">
        <f>decoded__2[[#This Row],[FRT_DEC]]-B1176</f>
        <v>12</v>
      </c>
      <c r="G1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INFO]]))),G1176)</f>
        <v>9</v>
      </c>
    </row>
    <row r="1178" spans="1:7" hidden="1" x14ac:dyDescent="0.25">
      <c r="A1178" s="12" t="s">
        <v>1282</v>
      </c>
      <c r="B1178" s="19">
        <v>335642419318</v>
      </c>
      <c r="C1178" s="12" t="s">
        <v>17255</v>
      </c>
      <c r="D1178" s="12" t="s">
        <v>2043</v>
      </c>
      <c r="E1178" s="6" t="s">
        <v>17192</v>
      </c>
      <c r="F1178" s="5">
        <f>decoded__2[[#This Row],[FRT_DEC]]-B1177</f>
        <v>3</v>
      </c>
      <c r="G1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INFO]]))),G1177)</f>
        <v>9</v>
      </c>
    </row>
    <row r="1179" spans="1:7" hidden="1" x14ac:dyDescent="0.25">
      <c r="A1179" s="12" t="s">
        <v>1283</v>
      </c>
      <c r="B1179" s="19">
        <v>335642419329</v>
      </c>
      <c r="C1179" s="12" t="s">
        <v>17256</v>
      </c>
      <c r="D1179" s="12" t="s">
        <v>7938</v>
      </c>
      <c r="E1179" s="6" t="s">
        <v>8868</v>
      </c>
      <c r="F1179" s="5">
        <f>decoded__2[[#This Row],[FRT_DEC]]-B1178</f>
        <v>11</v>
      </c>
      <c r="G1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INFO]]))),G1178)</f>
        <v>9</v>
      </c>
    </row>
    <row r="1180" spans="1:7" hidden="1" x14ac:dyDescent="0.25">
      <c r="A1180" s="12" t="s">
        <v>1284</v>
      </c>
      <c r="B1180" s="19">
        <v>335642419621</v>
      </c>
      <c r="C1180" s="12" t="s">
        <v>17257</v>
      </c>
      <c r="D1180" s="12" t="s">
        <v>7842</v>
      </c>
      <c r="E1180" s="6" t="s">
        <v>7989</v>
      </c>
      <c r="F1180" s="5">
        <f>decoded__2[[#This Row],[FRT_DEC]]-B1179</f>
        <v>292</v>
      </c>
      <c r="G1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INFO]]))),G1179)</f>
        <v>9</v>
      </c>
    </row>
    <row r="1181" spans="1:7" hidden="1" x14ac:dyDescent="0.25">
      <c r="A1181" s="12" t="s">
        <v>1285</v>
      </c>
      <c r="B1181" s="19">
        <v>335642419626</v>
      </c>
      <c r="C1181" s="12" t="s">
        <v>17258</v>
      </c>
      <c r="D1181" s="12" t="s">
        <v>2044</v>
      </c>
      <c r="E1181" s="6" t="s">
        <v>2046</v>
      </c>
      <c r="F1181" s="5">
        <f>decoded__2[[#This Row],[FRT_DEC]]-B1180</f>
        <v>5</v>
      </c>
      <c r="G1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INFO]]))),G1180)</f>
        <v>9</v>
      </c>
    </row>
    <row r="1182" spans="1:7" hidden="1" x14ac:dyDescent="0.25">
      <c r="A1182" s="12" t="s">
        <v>1286</v>
      </c>
      <c r="B1182" s="19">
        <v>335642419632</v>
      </c>
      <c r="C1182" s="12" t="s">
        <v>17259</v>
      </c>
      <c r="D1182" s="12" t="s">
        <v>7938</v>
      </c>
      <c r="E1182" s="6" t="s">
        <v>7991</v>
      </c>
      <c r="F1182" s="5">
        <f>decoded__2[[#This Row],[FRT_DEC]]-B1181</f>
        <v>6</v>
      </c>
      <c r="G1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INFO]]))),G1181)</f>
        <v>9</v>
      </c>
    </row>
    <row r="1183" spans="1:7" hidden="1" x14ac:dyDescent="0.25">
      <c r="A1183" s="12" t="s">
        <v>1287</v>
      </c>
      <c r="B1183" s="19">
        <v>335642491695</v>
      </c>
      <c r="C1183" s="12" t="s">
        <v>17260</v>
      </c>
      <c r="D1183" s="12" t="s">
        <v>7842</v>
      </c>
      <c r="E1183" s="6" t="s">
        <v>7945</v>
      </c>
      <c r="F1183" s="5">
        <f>decoded__2[[#This Row],[FRT_DEC]]-B1182</f>
        <v>72063</v>
      </c>
      <c r="G1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INFO]]))),G1182)</f>
        <v>9</v>
      </c>
    </row>
    <row r="1184" spans="1:7" hidden="1" x14ac:dyDescent="0.25">
      <c r="A1184" s="12" t="s">
        <v>1288</v>
      </c>
      <c r="B1184" s="19">
        <v>335642491701</v>
      </c>
      <c r="C1184" s="12" t="s">
        <v>17261</v>
      </c>
      <c r="D1184" s="12" t="s">
        <v>7938</v>
      </c>
      <c r="E1184" s="6" t="s">
        <v>7947</v>
      </c>
      <c r="F1184" s="5">
        <f>decoded__2[[#This Row],[FRT_DEC]]-B1183</f>
        <v>6</v>
      </c>
      <c r="G1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INFO]]))),G1183)</f>
        <v>9</v>
      </c>
    </row>
    <row r="1185" spans="1:7" hidden="1" x14ac:dyDescent="0.25">
      <c r="A1185" s="12" t="s">
        <v>1289</v>
      </c>
      <c r="B1185" s="19">
        <v>335642539679</v>
      </c>
      <c r="C1185" s="12" t="s">
        <v>17262</v>
      </c>
      <c r="D1185" s="12" t="s">
        <v>43</v>
      </c>
      <c r="E1185" s="6" t="s">
        <v>5310</v>
      </c>
      <c r="F1185" s="5">
        <f>decoded__2[[#This Row],[FRT_DEC]]-B1184</f>
        <v>47978</v>
      </c>
      <c r="G1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INFO]]))),G1184)</f>
        <v>9</v>
      </c>
    </row>
    <row r="1186" spans="1:7" hidden="1" x14ac:dyDescent="0.25">
      <c r="A1186" s="12" t="s">
        <v>1290</v>
      </c>
      <c r="B1186" s="19">
        <v>335642539682</v>
      </c>
      <c r="C1186" s="12" t="s">
        <v>17263</v>
      </c>
      <c r="D1186" s="12" t="s">
        <v>3685</v>
      </c>
      <c r="E1186" s="6" t="s">
        <v>17264</v>
      </c>
      <c r="F1186" s="5">
        <f>decoded__2[[#This Row],[FRT_DEC]]-B1185</f>
        <v>3</v>
      </c>
      <c r="G1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INFO]]))),G1185)</f>
        <v>9</v>
      </c>
    </row>
    <row r="1187" spans="1:7" hidden="1" x14ac:dyDescent="0.25">
      <c r="A1187" s="12" t="s">
        <v>1291</v>
      </c>
      <c r="B1187" s="19">
        <v>335642539684</v>
      </c>
      <c r="C1187" s="12" t="s">
        <v>17265</v>
      </c>
      <c r="D1187" s="12" t="s">
        <v>3685</v>
      </c>
      <c r="E1187" s="6" t="s">
        <v>7880</v>
      </c>
      <c r="F1187" s="5">
        <f>decoded__2[[#This Row],[FRT_DEC]]-B1186</f>
        <v>2</v>
      </c>
      <c r="G1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INFO]]))),G1186)</f>
        <v>9</v>
      </c>
    </row>
    <row r="1188" spans="1:7" hidden="1" x14ac:dyDescent="0.25">
      <c r="A1188" s="12" t="s">
        <v>1292</v>
      </c>
      <c r="B1188" s="19">
        <v>335642539700</v>
      </c>
      <c r="C1188" s="12" t="s">
        <v>17266</v>
      </c>
      <c r="D1188" s="12" t="s">
        <v>7842</v>
      </c>
      <c r="E1188" s="6" t="s">
        <v>8889</v>
      </c>
      <c r="F1188" s="5">
        <f>decoded__2[[#This Row],[FRT_DEC]]-B1187</f>
        <v>16</v>
      </c>
      <c r="G1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INFO]]))),G1187)</f>
        <v>9</v>
      </c>
    </row>
    <row r="1189" spans="1:7" ht="30" hidden="1" x14ac:dyDescent="0.25">
      <c r="A1189" s="12" t="s">
        <v>1293</v>
      </c>
      <c r="B1189" s="19">
        <v>335642539714</v>
      </c>
      <c r="C1189" s="12" t="s">
        <v>17267</v>
      </c>
      <c r="D1189" s="12" t="s">
        <v>241</v>
      </c>
      <c r="E1189" s="6" t="s">
        <v>2080</v>
      </c>
      <c r="F1189" s="5">
        <f>decoded__2[[#This Row],[FRT_DEC]]-B1188</f>
        <v>14</v>
      </c>
      <c r="G1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INFO]]))),G1188)</f>
        <v>9</v>
      </c>
    </row>
    <row r="1190" spans="1:7" hidden="1" x14ac:dyDescent="0.25">
      <c r="A1190" s="12" t="s">
        <v>1294</v>
      </c>
      <c r="B1190" s="19">
        <v>335642539718</v>
      </c>
      <c r="C1190" s="12" t="s">
        <v>17268</v>
      </c>
      <c r="D1190" s="12" t="s">
        <v>243</v>
      </c>
      <c r="E1190" s="6" t="s">
        <v>3939</v>
      </c>
      <c r="F1190" s="5">
        <f>decoded__2[[#This Row],[FRT_DEC]]-B1189</f>
        <v>4</v>
      </c>
      <c r="G1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INFO]]))),G1189)</f>
        <v>9</v>
      </c>
    </row>
    <row r="1191" spans="1:7" hidden="1" x14ac:dyDescent="0.25">
      <c r="A1191" s="12" t="s">
        <v>1295</v>
      </c>
      <c r="B1191" s="19">
        <v>335642539728</v>
      </c>
      <c r="C1191" s="12" t="s">
        <v>17269</v>
      </c>
      <c r="D1191" s="12" t="s">
        <v>264</v>
      </c>
      <c r="E1191" s="6" t="s">
        <v>17270</v>
      </c>
      <c r="F1191" s="5">
        <f>decoded__2[[#This Row],[FRT_DEC]]-B1190</f>
        <v>10</v>
      </c>
      <c r="G1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INFO]]))),G1190)</f>
        <v>9</v>
      </c>
    </row>
    <row r="1192" spans="1:7" hidden="1" x14ac:dyDescent="0.25">
      <c r="A1192" s="12" t="s">
        <v>1296</v>
      </c>
      <c r="B1192" s="19">
        <v>335642539779</v>
      </c>
      <c r="C1192" s="12" t="s">
        <v>17271</v>
      </c>
      <c r="D1192" s="12" t="s">
        <v>40</v>
      </c>
      <c r="E1192" s="6" t="s">
        <v>44</v>
      </c>
      <c r="F1192" s="5">
        <f>decoded__2[[#This Row],[FRT_DEC]]-B1191</f>
        <v>51</v>
      </c>
      <c r="G1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INFO]]))),G1191)</f>
        <v>9</v>
      </c>
    </row>
    <row r="1193" spans="1:7" hidden="1" x14ac:dyDescent="0.25">
      <c r="A1193" s="12" t="s">
        <v>1297</v>
      </c>
      <c r="B1193" s="19">
        <v>335642539785</v>
      </c>
      <c r="C1193" s="12" t="s">
        <v>17272</v>
      </c>
      <c r="D1193" s="12" t="s">
        <v>246</v>
      </c>
      <c r="E1193" s="6" t="s">
        <v>17273</v>
      </c>
      <c r="F1193" s="5">
        <f>decoded__2[[#This Row],[FRT_DEC]]-B1192</f>
        <v>6</v>
      </c>
      <c r="G1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INFO]]))),G1192)</f>
        <v>9</v>
      </c>
    </row>
    <row r="1194" spans="1:7" hidden="1" x14ac:dyDescent="0.25">
      <c r="A1194" s="12" t="s">
        <v>1298</v>
      </c>
      <c r="B1194" s="19">
        <v>335642539791</v>
      </c>
      <c r="C1194" s="12" t="s">
        <v>17274</v>
      </c>
      <c r="D1194" s="12" t="s">
        <v>1099</v>
      </c>
      <c r="E1194" s="6" t="s">
        <v>2104</v>
      </c>
      <c r="F1194" s="5">
        <f>decoded__2[[#This Row],[FRT_DEC]]-B1193</f>
        <v>6</v>
      </c>
      <c r="G1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INFO]]))),G1193)</f>
        <v>9</v>
      </c>
    </row>
    <row r="1195" spans="1:7" hidden="1" x14ac:dyDescent="0.25">
      <c r="A1195" s="12" t="s">
        <v>1299</v>
      </c>
      <c r="B1195" s="19">
        <v>335642539796</v>
      </c>
      <c r="C1195" s="12" t="s">
        <v>17275</v>
      </c>
      <c r="D1195" s="12" t="s">
        <v>1099</v>
      </c>
      <c r="E1195" s="6" t="s">
        <v>2105</v>
      </c>
      <c r="F1195" s="5">
        <f>decoded__2[[#This Row],[FRT_DEC]]-B1194</f>
        <v>5</v>
      </c>
      <c r="G1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INFO]]))),G1194)</f>
        <v>9</v>
      </c>
    </row>
    <row r="1196" spans="1:7" hidden="1" x14ac:dyDescent="0.25">
      <c r="A1196" s="12" t="s">
        <v>1300</v>
      </c>
      <c r="B1196" s="19">
        <v>335642539810</v>
      </c>
      <c r="C1196" s="12" t="s">
        <v>17276</v>
      </c>
      <c r="D1196" s="12" t="s">
        <v>72</v>
      </c>
      <c r="E1196" s="6" t="s">
        <v>2092</v>
      </c>
      <c r="F1196" s="5">
        <f>decoded__2[[#This Row],[FRT_DEC]]-B1195</f>
        <v>14</v>
      </c>
      <c r="G1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INFO]]))),G1195)</f>
        <v>9</v>
      </c>
    </row>
    <row r="1197" spans="1:7" hidden="1" x14ac:dyDescent="0.25">
      <c r="A1197" s="12" t="s">
        <v>1301</v>
      </c>
      <c r="B1197" s="19">
        <v>335642539835</v>
      </c>
      <c r="C1197" s="12" t="s">
        <v>17277</v>
      </c>
      <c r="D1197" s="12" t="s">
        <v>3671</v>
      </c>
      <c r="E1197" s="6" t="s">
        <v>17278</v>
      </c>
      <c r="F1197" s="5">
        <f>decoded__2[[#This Row],[FRT_DEC]]-B1196</f>
        <v>25</v>
      </c>
      <c r="G1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INFO]]))),G1196)</f>
        <v>9</v>
      </c>
    </row>
    <row r="1198" spans="1:7" hidden="1" x14ac:dyDescent="0.25">
      <c r="A1198" s="12" t="s">
        <v>1302</v>
      </c>
      <c r="B1198" s="19">
        <v>335642539838</v>
      </c>
      <c r="C1198" s="12" t="s">
        <v>17279</v>
      </c>
      <c r="D1198" s="12" t="s">
        <v>3671</v>
      </c>
      <c r="E1198" s="6" t="s">
        <v>7881</v>
      </c>
      <c r="F1198" s="5">
        <f>decoded__2[[#This Row],[FRT_DEC]]-B1197</f>
        <v>3</v>
      </c>
      <c r="G1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INFO]]))),G1197)</f>
        <v>9</v>
      </c>
    </row>
    <row r="1199" spans="1:7" hidden="1" x14ac:dyDescent="0.25">
      <c r="A1199" s="12" t="s">
        <v>1303</v>
      </c>
      <c r="B1199" s="19">
        <v>335642540627</v>
      </c>
      <c r="C1199" s="12" t="s">
        <v>17280</v>
      </c>
      <c r="D1199" s="12" t="s">
        <v>249</v>
      </c>
      <c r="E1199" s="6" t="s">
        <v>5307</v>
      </c>
      <c r="F1199" s="5">
        <f>decoded__2[[#This Row],[FRT_DEC]]-B1198</f>
        <v>789</v>
      </c>
      <c r="G1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INFO]]))),G1198)</f>
        <v>9</v>
      </c>
    </row>
    <row r="1200" spans="1:7" hidden="1" x14ac:dyDescent="0.25">
      <c r="A1200" s="12" t="s">
        <v>1304</v>
      </c>
      <c r="B1200" s="19">
        <v>335642540631</v>
      </c>
      <c r="C1200" s="12" t="s">
        <v>17281</v>
      </c>
      <c r="D1200" s="12" t="s">
        <v>7938</v>
      </c>
      <c r="E1200" s="6" t="s">
        <v>8906</v>
      </c>
      <c r="F1200" s="5">
        <f>decoded__2[[#This Row],[FRT_DEC]]-B1199</f>
        <v>4</v>
      </c>
      <c r="G1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INFO]]))),G1199)</f>
        <v>9</v>
      </c>
    </row>
    <row r="1201" spans="1:7" hidden="1" x14ac:dyDescent="0.25">
      <c r="A1201" s="12" t="s">
        <v>1305</v>
      </c>
      <c r="B1201" s="19">
        <v>335642543220</v>
      </c>
      <c r="C1201" s="12" t="s">
        <v>17282</v>
      </c>
      <c r="D1201" s="12" t="s">
        <v>5</v>
      </c>
      <c r="E1201" s="6" t="s">
        <v>17283</v>
      </c>
      <c r="F1201" s="5">
        <f>decoded__2[[#This Row],[FRT_DEC]]-B1200</f>
        <v>2589</v>
      </c>
      <c r="G1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INFO]]))),G1200)</f>
        <v>9</v>
      </c>
    </row>
    <row r="1202" spans="1:7" hidden="1" x14ac:dyDescent="0.25">
      <c r="A1202" s="12" t="s">
        <v>1306</v>
      </c>
      <c r="B1202" s="19">
        <v>335642543222</v>
      </c>
      <c r="C1202" s="12" t="s">
        <v>17284</v>
      </c>
      <c r="D1202" s="12" t="s">
        <v>5</v>
      </c>
      <c r="E1202" s="6" t="s">
        <v>7877</v>
      </c>
      <c r="F1202" s="5">
        <f>decoded__2[[#This Row],[FRT_DEC]]-B1201</f>
        <v>2</v>
      </c>
      <c r="G1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INFO]]))),G1201)</f>
        <v>9</v>
      </c>
    </row>
    <row r="1203" spans="1:7" hidden="1" x14ac:dyDescent="0.25">
      <c r="A1203" s="12" t="s">
        <v>1307</v>
      </c>
      <c r="B1203" s="19">
        <v>335642543226</v>
      </c>
      <c r="C1203" s="12" t="s">
        <v>17285</v>
      </c>
      <c r="D1203" s="12" t="s">
        <v>3686</v>
      </c>
      <c r="E1203" s="6" t="s">
        <v>17286</v>
      </c>
      <c r="F1203" s="5">
        <f>decoded__2[[#This Row],[FRT_DEC]]-B1202</f>
        <v>4</v>
      </c>
      <c r="G1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INFO]]))),G1202)</f>
        <v>9</v>
      </c>
    </row>
    <row r="1204" spans="1:7" hidden="1" x14ac:dyDescent="0.25">
      <c r="A1204" s="12" t="s">
        <v>1308</v>
      </c>
      <c r="B1204" s="19">
        <v>335642543229</v>
      </c>
      <c r="C1204" s="12" t="s">
        <v>17287</v>
      </c>
      <c r="D1204" s="12" t="s">
        <v>3686</v>
      </c>
      <c r="E1204" s="6" t="s">
        <v>7878</v>
      </c>
      <c r="F1204" s="5">
        <f>decoded__2[[#This Row],[FRT_DEC]]-B1203</f>
        <v>3</v>
      </c>
      <c r="G1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INFO]]))),G1203)</f>
        <v>9</v>
      </c>
    </row>
    <row r="1205" spans="1:7" hidden="1" x14ac:dyDescent="0.25">
      <c r="A1205" s="12" t="s">
        <v>1309</v>
      </c>
      <c r="B1205" s="19">
        <v>335642543237</v>
      </c>
      <c r="C1205" s="12" t="s">
        <v>17288</v>
      </c>
      <c r="D1205" s="12" t="s">
        <v>7842</v>
      </c>
      <c r="E1205" s="6" t="s">
        <v>8006</v>
      </c>
      <c r="F1205" s="5">
        <f>decoded__2[[#This Row],[FRT_DEC]]-B1204</f>
        <v>8</v>
      </c>
      <c r="G1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INFO]]))),G1204)</f>
        <v>9</v>
      </c>
    </row>
    <row r="1206" spans="1:7" ht="30" hidden="1" x14ac:dyDescent="0.25">
      <c r="A1206" s="12" t="s">
        <v>1310</v>
      </c>
      <c r="B1206" s="19">
        <v>335642543248</v>
      </c>
      <c r="C1206" s="12" t="s">
        <v>17289</v>
      </c>
      <c r="D1206" s="12" t="s">
        <v>241</v>
      </c>
      <c r="E1206" s="6" t="s">
        <v>2109</v>
      </c>
      <c r="F1206" s="5">
        <f>decoded__2[[#This Row],[FRT_DEC]]-B1205</f>
        <v>11</v>
      </c>
      <c r="G1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INFO]]))),G1205)</f>
        <v>9</v>
      </c>
    </row>
    <row r="1207" spans="1:7" hidden="1" x14ac:dyDescent="0.25">
      <c r="A1207" s="12" t="s">
        <v>1311</v>
      </c>
      <c r="B1207" s="19">
        <v>335642543250</v>
      </c>
      <c r="C1207" s="12" t="s">
        <v>17290</v>
      </c>
      <c r="D1207" s="12" t="s">
        <v>243</v>
      </c>
      <c r="E1207" s="6" t="s">
        <v>3937</v>
      </c>
      <c r="F1207" s="5">
        <f>decoded__2[[#This Row],[FRT_DEC]]-B1206</f>
        <v>2</v>
      </c>
      <c r="G1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INFO]]))),G1206)</f>
        <v>9</v>
      </c>
    </row>
    <row r="1208" spans="1:7" hidden="1" x14ac:dyDescent="0.25">
      <c r="A1208" s="12" t="s">
        <v>1312</v>
      </c>
      <c r="B1208" s="19">
        <v>335642543268</v>
      </c>
      <c r="C1208" s="12" t="s">
        <v>17291</v>
      </c>
      <c r="D1208" s="12" t="s">
        <v>1099</v>
      </c>
      <c r="E1208" s="6" t="s">
        <v>2093</v>
      </c>
      <c r="F1208" s="5">
        <f>decoded__2[[#This Row],[FRT_DEC]]-B1207</f>
        <v>18</v>
      </c>
      <c r="G1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INFO]]))),G1207)</f>
        <v>9</v>
      </c>
    </row>
    <row r="1209" spans="1:7" hidden="1" x14ac:dyDescent="0.25">
      <c r="A1209" s="12" t="s">
        <v>1313</v>
      </c>
      <c r="B1209" s="19">
        <v>335642543273</v>
      </c>
      <c r="C1209" s="12" t="s">
        <v>17292</v>
      </c>
      <c r="D1209" s="12" t="s">
        <v>1099</v>
      </c>
      <c r="E1209" s="6" t="s">
        <v>2106</v>
      </c>
      <c r="F1209" s="5">
        <f>decoded__2[[#This Row],[FRT_DEC]]-B1208</f>
        <v>5</v>
      </c>
      <c r="G1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INFO]]))),G1208)</f>
        <v>9</v>
      </c>
    </row>
    <row r="1210" spans="1:7" hidden="1" x14ac:dyDescent="0.25">
      <c r="A1210" s="12" t="s">
        <v>1314</v>
      </c>
      <c r="B1210" s="19">
        <v>335642543294</v>
      </c>
      <c r="C1210" s="12" t="s">
        <v>17293</v>
      </c>
      <c r="D1210" s="12" t="s">
        <v>40</v>
      </c>
      <c r="E1210" s="6" t="s">
        <v>724</v>
      </c>
      <c r="F1210" s="5">
        <f>decoded__2[[#This Row],[FRT_DEC]]-B1209</f>
        <v>21</v>
      </c>
      <c r="G1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INFO]]))),G1209)</f>
        <v>9</v>
      </c>
    </row>
    <row r="1211" spans="1:7" hidden="1" x14ac:dyDescent="0.25">
      <c r="A1211" s="12" t="s">
        <v>1315</v>
      </c>
      <c r="B1211" s="19">
        <v>335642543304</v>
      </c>
      <c r="C1211" s="12" t="s">
        <v>17294</v>
      </c>
      <c r="D1211" s="12" t="s">
        <v>40</v>
      </c>
      <c r="E1211" s="6" t="s">
        <v>45</v>
      </c>
      <c r="F1211" s="5">
        <f>decoded__2[[#This Row],[FRT_DEC]]-B1210</f>
        <v>10</v>
      </c>
      <c r="G1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INFO]]))),G1210)</f>
        <v>9</v>
      </c>
    </row>
    <row r="1212" spans="1:7" hidden="1" x14ac:dyDescent="0.25">
      <c r="A1212" s="12" t="s">
        <v>1316</v>
      </c>
      <c r="B1212" s="19">
        <v>335642543307</v>
      </c>
      <c r="C1212" s="12" t="s">
        <v>17295</v>
      </c>
      <c r="D1212" s="12" t="s">
        <v>46</v>
      </c>
      <c r="E1212" s="6" t="s">
        <v>5294</v>
      </c>
      <c r="F1212" s="5">
        <f>decoded__2[[#This Row],[FRT_DEC]]-B1211</f>
        <v>3</v>
      </c>
      <c r="G1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INFO]]))),G1211)</f>
        <v>9</v>
      </c>
    </row>
    <row r="1213" spans="1:7" hidden="1" x14ac:dyDescent="0.25">
      <c r="A1213" s="12" t="s">
        <v>1317</v>
      </c>
      <c r="B1213" s="19">
        <v>335642543313</v>
      </c>
      <c r="C1213" s="12" t="s">
        <v>17296</v>
      </c>
      <c r="D1213" s="12" t="s">
        <v>72</v>
      </c>
      <c r="E1213" s="6" t="s">
        <v>3683</v>
      </c>
      <c r="F1213" s="5">
        <f>decoded__2[[#This Row],[FRT_DEC]]-B1212</f>
        <v>6</v>
      </c>
      <c r="G1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INFO]]))),G1212)</f>
        <v>9</v>
      </c>
    </row>
    <row r="1214" spans="1:7" hidden="1" x14ac:dyDescent="0.25">
      <c r="A1214" s="12" t="s">
        <v>1318</v>
      </c>
      <c r="B1214" s="19">
        <v>335642543317</v>
      </c>
      <c r="C1214" s="12" t="s">
        <v>17297</v>
      </c>
      <c r="D1214" s="12" t="s">
        <v>72</v>
      </c>
      <c r="E1214" s="6" t="s">
        <v>2088</v>
      </c>
      <c r="F1214" s="5">
        <f>decoded__2[[#This Row],[FRT_DEC]]-B1213</f>
        <v>4</v>
      </c>
      <c r="G1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INFO]]))),G1213)</f>
        <v>9</v>
      </c>
    </row>
    <row r="1215" spans="1:7" hidden="1" x14ac:dyDescent="0.25">
      <c r="A1215" s="12" t="s">
        <v>1319</v>
      </c>
      <c r="B1215" s="19">
        <v>335642543330</v>
      </c>
      <c r="C1215" s="12" t="s">
        <v>17298</v>
      </c>
      <c r="D1215" s="12" t="s">
        <v>72</v>
      </c>
      <c r="E1215" s="6" t="s">
        <v>2107</v>
      </c>
      <c r="F1215" s="5">
        <f>decoded__2[[#This Row],[FRT_DEC]]-B1214</f>
        <v>13</v>
      </c>
      <c r="G1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INFO]]))),G1214)</f>
        <v>9</v>
      </c>
    </row>
    <row r="1216" spans="1:7" hidden="1" x14ac:dyDescent="0.25">
      <c r="A1216" s="12" t="s">
        <v>1320</v>
      </c>
      <c r="B1216" s="19">
        <v>335642544087</v>
      </c>
      <c r="C1216" s="12" t="s">
        <v>17299</v>
      </c>
      <c r="D1216" s="12" t="s">
        <v>7938</v>
      </c>
      <c r="E1216" s="6" t="s">
        <v>8012</v>
      </c>
      <c r="F1216" s="5">
        <f>decoded__2[[#This Row],[FRT_DEC]]-B1215</f>
        <v>757</v>
      </c>
      <c r="G1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INFO]]))),G1215)</f>
        <v>9</v>
      </c>
    </row>
    <row r="1217" spans="1:7" hidden="1" x14ac:dyDescent="0.25">
      <c r="A1217" s="12" t="s">
        <v>1321</v>
      </c>
      <c r="B1217" s="19">
        <v>335642544650</v>
      </c>
      <c r="C1217" s="12" t="s">
        <v>17300</v>
      </c>
      <c r="D1217" s="12" t="s">
        <v>7842</v>
      </c>
      <c r="E1217" s="6" t="s">
        <v>7989</v>
      </c>
      <c r="F1217" s="5">
        <f>decoded__2[[#This Row],[FRT_DEC]]-B1216</f>
        <v>563</v>
      </c>
      <c r="G1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INFO]]))),G1216)</f>
        <v>9</v>
      </c>
    </row>
    <row r="1218" spans="1:7" hidden="1" x14ac:dyDescent="0.25">
      <c r="A1218" s="12" t="s">
        <v>1322</v>
      </c>
      <c r="B1218" s="19">
        <v>335642544656</v>
      </c>
      <c r="C1218" s="12" t="s">
        <v>17301</v>
      </c>
      <c r="D1218" s="12" t="s">
        <v>292</v>
      </c>
      <c r="E1218" s="6" t="s">
        <v>17302</v>
      </c>
      <c r="F1218" s="5">
        <f>decoded__2[[#This Row],[FRT_DEC]]-B1217</f>
        <v>6</v>
      </c>
      <c r="G1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INFO]]))),G1217)</f>
        <v>9</v>
      </c>
    </row>
    <row r="1219" spans="1:7" hidden="1" x14ac:dyDescent="0.25">
      <c r="A1219" s="12" t="s">
        <v>1323</v>
      </c>
      <c r="B1219" s="19">
        <v>335642544658</v>
      </c>
      <c r="C1219" s="12" t="s">
        <v>17303</v>
      </c>
      <c r="D1219" s="12" t="s">
        <v>216</v>
      </c>
      <c r="E1219" s="6" t="s">
        <v>3970</v>
      </c>
      <c r="F1219" s="5">
        <f>decoded__2[[#This Row],[FRT_DEC]]-B1218</f>
        <v>2</v>
      </c>
      <c r="G1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INFO]]))),G1218)</f>
        <v>9</v>
      </c>
    </row>
    <row r="1220" spans="1:7" hidden="1" x14ac:dyDescent="0.25">
      <c r="A1220" s="12" t="s">
        <v>1324</v>
      </c>
      <c r="B1220" s="19">
        <v>335642544706</v>
      </c>
      <c r="C1220" s="12" t="s">
        <v>17304</v>
      </c>
      <c r="D1220" s="12" t="s">
        <v>221</v>
      </c>
      <c r="E1220" s="6" t="s">
        <v>222</v>
      </c>
      <c r="F1220" s="5">
        <f>decoded__2[[#This Row],[FRT_DEC]]-B1219</f>
        <v>48</v>
      </c>
      <c r="G1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INFO]]))),G1219)</f>
        <v>9</v>
      </c>
    </row>
    <row r="1221" spans="1:7" hidden="1" x14ac:dyDescent="0.25">
      <c r="A1221" s="12" t="s">
        <v>1325</v>
      </c>
      <c r="B1221" s="19">
        <v>335642544721</v>
      </c>
      <c r="C1221" s="12" t="s">
        <v>17305</v>
      </c>
      <c r="D1221" s="12" t="s">
        <v>40</v>
      </c>
      <c r="E1221" s="6" t="s">
        <v>293</v>
      </c>
      <c r="F1221" s="5">
        <f>decoded__2[[#This Row],[FRT_DEC]]-B1220</f>
        <v>15</v>
      </c>
      <c r="G1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INFO]]))),G1220)</f>
        <v>9</v>
      </c>
    </row>
    <row r="1222" spans="1:7" hidden="1" x14ac:dyDescent="0.25">
      <c r="A1222" s="12" t="s">
        <v>1326</v>
      </c>
      <c r="B1222" s="19">
        <v>335642544730</v>
      </c>
      <c r="C1222" s="12" t="s">
        <v>17306</v>
      </c>
      <c r="D1222" s="12" t="s">
        <v>2045</v>
      </c>
      <c r="E1222" s="6" t="s">
        <v>8199</v>
      </c>
      <c r="F1222" s="5">
        <f>decoded__2[[#This Row],[FRT_DEC]]-B1221</f>
        <v>9</v>
      </c>
      <c r="G1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INFO]]))),G1221)</f>
        <v>9</v>
      </c>
    </row>
    <row r="1223" spans="1:7" hidden="1" x14ac:dyDescent="0.25">
      <c r="A1223" s="12" t="s">
        <v>1327</v>
      </c>
      <c r="B1223" s="19">
        <v>335642544733</v>
      </c>
      <c r="C1223" s="12" t="s">
        <v>17307</v>
      </c>
      <c r="D1223" s="12" t="s">
        <v>294</v>
      </c>
      <c r="E1223" s="6" t="s">
        <v>17308</v>
      </c>
      <c r="F1223" s="5">
        <f>decoded__2[[#This Row],[FRT_DEC]]-B1222</f>
        <v>3</v>
      </c>
      <c r="G1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INFO]]))),G1222)</f>
        <v>9</v>
      </c>
    </row>
    <row r="1224" spans="1:7" hidden="1" x14ac:dyDescent="0.25">
      <c r="A1224" s="12" t="s">
        <v>1328</v>
      </c>
      <c r="B1224" s="19">
        <v>335642544738</v>
      </c>
      <c r="C1224" s="12" t="s">
        <v>17309</v>
      </c>
      <c r="D1224" s="12" t="s">
        <v>7938</v>
      </c>
      <c r="E1224" s="6" t="s">
        <v>7991</v>
      </c>
      <c r="F1224" s="5">
        <f>decoded__2[[#This Row],[FRT_DEC]]-B1223</f>
        <v>5</v>
      </c>
      <c r="G1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INFO]]))),G1223)</f>
        <v>9</v>
      </c>
    </row>
    <row r="1225" spans="1:7" hidden="1" x14ac:dyDescent="0.25">
      <c r="A1225" s="12" t="s">
        <v>1329</v>
      </c>
      <c r="B1225" s="19">
        <v>335642545693</v>
      </c>
      <c r="C1225" s="12" t="s">
        <v>17310</v>
      </c>
      <c r="D1225" s="12" t="s">
        <v>7842</v>
      </c>
      <c r="E1225" s="6" t="s">
        <v>7993</v>
      </c>
      <c r="F1225" s="5">
        <f>decoded__2[[#This Row],[FRT_DEC]]-B1224</f>
        <v>955</v>
      </c>
      <c r="G1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INFO]]))),G1224)</f>
        <v>9</v>
      </c>
    </row>
    <row r="1226" spans="1:7" hidden="1" x14ac:dyDescent="0.25">
      <c r="A1226" s="12" t="s">
        <v>1330</v>
      </c>
      <c r="B1226" s="19">
        <v>335642545712</v>
      </c>
      <c r="C1226" s="12" t="s">
        <v>17311</v>
      </c>
      <c r="D1226" s="12" t="s">
        <v>1099</v>
      </c>
      <c r="E1226" s="6" t="s">
        <v>2081</v>
      </c>
      <c r="F1226" s="5">
        <f>decoded__2[[#This Row],[FRT_DEC]]-B1225</f>
        <v>19</v>
      </c>
      <c r="G1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INFO]]))),G1225)</f>
        <v>9</v>
      </c>
    </row>
    <row r="1227" spans="1:7" hidden="1" x14ac:dyDescent="0.25">
      <c r="A1227" s="12" t="s">
        <v>1331</v>
      </c>
      <c r="B1227" s="19">
        <v>335642545715</v>
      </c>
      <c r="C1227" s="12" t="s">
        <v>17312</v>
      </c>
      <c r="D1227" s="12" t="s">
        <v>1099</v>
      </c>
      <c r="E1227" s="6" t="s">
        <v>2089</v>
      </c>
      <c r="F1227" s="5">
        <f>decoded__2[[#This Row],[FRT_DEC]]-B1226</f>
        <v>3</v>
      </c>
      <c r="G1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INFO]]))),G1226)</f>
        <v>9</v>
      </c>
    </row>
    <row r="1228" spans="1:7" hidden="1" x14ac:dyDescent="0.25">
      <c r="A1228" s="12" t="s">
        <v>1332</v>
      </c>
      <c r="B1228" s="19">
        <v>335642545723</v>
      </c>
      <c r="C1228" s="12" t="s">
        <v>17313</v>
      </c>
      <c r="D1228" s="12" t="s">
        <v>72</v>
      </c>
      <c r="E1228" s="6" t="s">
        <v>2090</v>
      </c>
      <c r="F1228" s="5">
        <f>decoded__2[[#This Row],[FRT_DEC]]-B1227</f>
        <v>8</v>
      </c>
      <c r="G1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INFO]]))),G1227)</f>
        <v>9</v>
      </c>
    </row>
    <row r="1229" spans="1:7" hidden="1" x14ac:dyDescent="0.25">
      <c r="A1229" s="12" t="s">
        <v>1333</v>
      </c>
      <c r="B1229" s="19">
        <v>335642545738</v>
      </c>
      <c r="C1229" s="12" t="s">
        <v>17314</v>
      </c>
      <c r="D1229" s="12" t="s">
        <v>6</v>
      </c>
      <c r="E1229" s="6" t="s">
        <v>17315</v>
      </c>
      <c r="F1229" s="5">
        <f>decoded__2[[#This Row],[FRT_DEC]]-B1228</f>
        <v>15</v>
      </c>
      <c r="G1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INFO]]))),G1228)</f>
        <v>10</v>
      </c>
    </row>
    <row r="1230" spans="1:7" hidden="1" x14ac:dyDescent="0.25">
      <c r="A1230" s="12" t="s">
        <v>1334</v>
      </c>
      <c r="B1230" s="19">
        <v>335642545760</v>
      </c>
      <c r="C1230" s="12" t="s">
        <v>17316</v>
      </c>
      <c r="D1230" s="12" t="s">
        <v>72</v>
      </c>
      <c r="E1230" s="6" t="s">
        <v>2092</v>
      </c>
      <c r="F1230" s="5">
        <f>decoded__2[[#This Row],[FRT_DEC]]-B1229</f>
        <v>22</v>
      </c>
      <c r="G1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INFO]]))),G1229)</f>
        <v>10</v>
      </c>
    </row>
    <row r="1231" spans="1:7" hidden="1" x14ac:dyDescent="0.25">
      <c r="A1231" s="12" t="s">
        <v>1335</v>
      </c>
      <c r="B1231" s="19">
        <v>335642545783</v>
      </c>
      <c r="C1231" s="12" t="s">
        <v>17317</v>
      </c>
      <c r="D1231" s="12" t="s">
        <v>3671</v>
      </c>
      <c r="E1231" s="6" t="s">
        <v>17318</v>
      </c>
      <c r="F1231" s="5">
        <f>decoded__2[[#This Row],[FRT_DEC]]-B1230</f>
        <v>23</v>
      </c>
      <c r="G1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INFO]]))),G1230)</f>
        <v>10</v>
      </c>
    </row>
    <row r="1232" spans="1:7" hidden="1" x14ac:dyDescent="0.25">
      <c r="A1232" s="12" t="s">
        <v>1336</v>
      </c>
      <c r="B1232" s="19">
        <v>335642545786</v>
      </c>
      <c r="C1232" s="12" t="s">
        <v>17319</v>
      </c>
      <c r="D1232" s="12" t="s">
        <v>3671</v>
      </c>
      <c r="E1232" s="6" t="s">
        <v>7881</v>
      </c>
      <c r="F1232" s="5">
        <f>decoded__2[[#This Row],[FRT_DEC]]-B1231</f>
        <v>3</v>
      </c>
      <c r="G1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INFO]]))),G1231)</f>
        <v>10</v>
      </c>
    </row>
    <row r="1233" spans="1:7" hidden="1" x14ac:dyDescent="0.25">
      <c r="A1233" s="12" t="s">
        <v>1337</v>
      </c>
      <c r="B1233" s="19">
        <v>335642546772</v>
      </c>
      <c r="C1233" s="12" t="s">
        <v>17320</v>
      </c>
      <c r="D1233" s="12" t="s">
        <v>249</v>
      </c>
      <c r="E1233" s="6" t="s">
        <v>3953</v>
      </c>
      <c r="F1233" s="5">
        <f>decoded__2[[#This Row],[FRT_DEC]]-B1232</f>
        <v>986</v>
      </c>
      <c r="G1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INFO]]))),G1232)</f>
        <v>10</v>
      </c>
    </row>
    <row r="1234" spans="1:7" hidden="1" x14ac:dyDescent="0.25">
      <c r="A1234" s="12" t="s">
        <v>1338</v>
      </c>
      <c r="B1234" s="19">
        <v>335642546777</v>
      </c>
      <c r="C1234" s="12" t="s">
        <v>17321</v>
      </c>
      <c r="D1234" s="12" t="s">
        <v>7938</v>
      </c>
      <c r="E1234" s="6" t="s">
        <v>7998</v>
      </c>
      <c r="F1234" s="5">
        <f>decoded__2[[#This Row],[FRT_DEC]]-B1233</f>
        <v>5</v>
      </c>
      <c r="G1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INFO]]))),G1233)</f>
        <v>10</v>
      </c>
    </row>
    <row r="1235" spans="1:7" hidden="1" x14ac:dyDescent="0.25">
      <c r="A1235" s="12" t="s">
        <v>1339</v>
      </c>
      <c r="B1235" s="19">
        <v>335642549845</v>
      </c>
      <c r="C1235" s="12" t="s">
        <v>17322</v>
      </c>
      <c r="D1235" s="12" t="s">
        <v>5</v>
      </c>
      <c r="E1235" s="6" t="s">
        <v>17323</v>
      </c>
      <c r="F1235" s="5">
        <f>decoded__2[[#This Row],[FRT_DEC]]-B1234</f>
        <v>3068</v>
      </c>
      <c r="G1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INFO]]))),G1234)</f>
        <v>10</v>
      </c>
    </row>
    <row r="1236" spans="1:7" hidden="1" x14ac:dyDescent="0.25">
      <c r="A1236" s="12" t="s">
        <v>1340</v>
      </c>
      <c r="B1236" s="19">
        <v>335642549847</v>
      </c>
      <c r="C1236" s="12" t="s">
        <v>17324</v>
      </c>
      <c r="D1236" s="12" t="s">
        <v>5</v>
      </c>
      <c r="E1236" s="6" t="s">
        <v>7877</v>
      </c>
      <c r="F1236" s="5">
        <f>decoded__2[[#This Row],[FRT_DEC]]-B1235</f>
        <v>2</v>
      </c>
      <c r="G1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INFO]]))),G1235)</f>
        <v>10</v>
      </c>
    </row>
    <row r="1237" spans="1:7" hidden="1" x14ac:dyDescent="0.25">
      <c r="A1237" s="12" t="s">
        <v>1341</v>
      </c>
      <c r="B1237" s="19">
        <v>335642549850</v>
      </c>
      <c r="C1237" s="12" t="s">
        <v>17325</v>
      </c>
      <c r="D1237" s="12" t="s">
        <v>3686</v>
      </c>
      <c r="E1237" s="6" t="s">
        <v>17326</v>
      </c>
      <c r="F1237" s="5">
        <f>decoded__2[[#This Row],[FRT_DEC]]-B1236</f>
        <v>3</v>
      </c>
      <c r="G1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INFO]]))),G1236)</f>
        <v>10</v>
      </c>
    </row>
    <row r="1238" spans="1:7" hidden="1" x14ac:dyDescent="0.25">
      <c r="A1238" s="12" t="s">
        <v>1342</v>
      </c>
      <c r="B1238" s="19">
        <v>335642549853</v>
      </c>
      <c r="C1238" s="12" t="s">
        <v>17327</v>
      </c>
      <c r="D1238" s="12" t="s">
        <v>3686</v>
      </c>
      <c r="E1238" s="6" t="s">
        <v>7878</v>
      </c>
      <c r="F1238" s="5">
        <f>decoded__2[[#This Row],[FRT_DEC]]-B1237</f>
        <v>3</v>
      </c>
      <c r="G1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INFO]]))),G1237)</f>
        <v>10</v>
      </c>
    </row>
    <row r="1239" spans="1:7" hidden="1" x14ac:dyDescent="0.25">
      <c r="A1239" s="12" t="s">
        <v>1343</v>
      </c>
      <c r="B1239" s="19">
        <v>335642549861</v>
      </c>
      <c r="C1239" s="12" t="s">
        <v>17328</v>
      </c>
      <c r="D1239" s="12" t="s">
        <v>7842</v>
      </c>
      <c r="E1239" s="6" t="s">
        <v>8006</v>
      </c>
      <c r="F1239" s="5">
        <f>decoded__2[[#This Row],[FRT_DEC]]-B1238</f>
        <v>8</v>
      </c>
      <c r="G1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INFO]]))),G1238)</f>
        <v>10</v>
      </c>
    </row>
    <row r="1240" spans="1:7" hidden="1" x14ac:dyDescent="0.25">
      <c r="A1240" s="12" t="s">
        <v>1344</v>
      </c>
      <c r="B1240" s="19">
        <v>335642549871</v>
      </c>
      <c r="C1240" s="12" t="s">
        <v>17329</v>
      </c>
      <c r="D1240" s="12" t="s">
        <v>241</v>
      </c>
      <c r="E1240" s="6" t="s">
        <v>2110</v>
      </c>
      <c r="F1240" s="5">
        <f>decoded__2[[#This Row],[FRT_DEC]]-B1239</f>
        <v>10</v>
      </c>
      <c r="G1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INFO]]))),G1239)</f>
        <v>10</v>
      </c>
    </row>
    <row r="1241" spans="1:7" hidden="1" x14ac:dyDescent="0.25">
      <c r="A1241" s="12" t="s">
        <v>1345</v>
      </c>
      <c r="B1241" s="19">
        <v>335642549874</v>
      </c>
      <c r="C1241" s="12" t="s">
        <v>17330</v>
      </c>
      <c r="D1241" s="12" t="s">
        <v>243</v>
      </c>
      <c r="E1241" s="6" t="s">
        <v>5293</v>
      </c>
      <c r="F1241" s="5">
        <f>decoded__2[[#This Row],[FRT_DEC]]-B1240</f>
        <v>3</v>
      </c>
      <c r="G1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INFO]]))),G1240)</f>
        <v>10</v>
      </c>
    </row>
    <row r="1242" spans="1:7" hidden="1" x14ac:dyDescent="0.25">
      <c r="A1242" s="12" t="s">
        <v>1346</v>
      </c>
      <c r="B1242" s="19">
        <v>335642549880</v>
      </c>
      <c r="C1242" s="12" t="s">
        <v>17331</v>
      </c>
      <c r="D1242" s="12" t="s">
        <v>1099</v>
      </c>
      <c r="E1242" s="6" t="s">
        <v>2093</v>
      </c>
      <c r="F1242" s="5">
        <f>decoded__2[[#This Row],[FRT_DEC]]-B1241</f>
        <v>6</v>
      </c>
      <c r="G1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INFO]]))),G1241)</f>
        <v>10</v>
      </c>
    </row>
    <row r="1243" spans="1:7" hidden="1" x14ac:dyDescent="0.25">
      <c r="A1243" s="12" t="s">
        <v>1347</v>
      </c>
      <c r="B1243" s="19">
        <v>335642549884</v>
      </c>
      <c r="C1243" s="12" t="s">
        <v>17332</v>
      </c>
      <c r="D1243" s="12" t="s">
        <v>72</v>
      </c>
      <c r="E1243" s="6" t="s">
        <v>2094</v>
      </c>
      <c r="F1243" s="5">
        <f>decoded__2[[#This Row],[FRT_DEC]]-B1242</f>
        <v>4</v>
      </c>
      <c r="G1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INFO]]))),G1242)</f>
        <v>10</v>
      </c>
    </row>
    <row r="1244" spans="1:7" hidden="1" x14ac:dyDescent="0.25">
      <c r="A1244" s="12" t="s">
        <v>1348</v>
      </c>
      <c r="B1244" s="19">
        <v>335642549888</v>
      </c>
      <c r="C1244" s="12" t="s">
        <v>17333</v>
      </c>
      <c r="D1244" s="12" t="s">
        <v>72</v>
      </c>
      <c r="E1244" s="6" t="s">
        <v>2095</v>
      </c>
      <c r="F1244" s="5">
        <f>decoded__2[[#This Row],[FRT_DEC]]-B1243</f>
        <v>4</v>
      </c>
      <c r="G1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INFO]]))),G1243)</f>
        <v>10</v>
      </c>
    </row>
    <row r="1245" spans="1:7" hidden="1" x14ac:dyDescent="0.25">
      <c r="A1245" s="12" t="s">
        <v>1349</v>
      </c>
      <c r="B1245" s="19">
        <v>335642549901</v>
      </c>
      <c r="C1245" s="12" t="s">
        <v>17334</v>
      </c>
      <c r="D1245" s="12" t="s">
        <v>246</v>
      </c>
      <c r="E1245" s="6" t="s">
        <v>17335</v>
      </c>
      <c r="F1245" s="5">
        <f>decoded__2[[#This Row],[FRT_DEC]]-B1244</f>
        <v>13</v>
      </c>
      <c r="G1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INFO]]))),G1244)</f>
        <v>10</v>
      </c>
    </row>
    <row r="1246" spans="1:7" hidden="1" x14ac:dyDescent="0.25">
      <c r="A1246" s="12" t="s">
        <v>1350</v>
      </c>
      <c r="B1246" s="19">
        <v>335642549905</v>
      </c>
      <c r="C1246" s="12" t="s">
        <v>17336</v>
      </c>
      <c r="D1246" s="12" t="s">
        <v>7938</v>
      </c>
      <c r="E1246" s="6" t="s">
        <v>8012</v>
      </c>
      <c r="F1246" s="5">
        <f>decoded__2[[#This Row],[FRT_DEC]]-B1245</f>
        <v>4</v>
      </c>
      <c r="G1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INFO]]))),G1245)</f>
        <v>10</v>
      </c>
    </row>
    <row r="1247" spans="1:7" hidden="1" x14ac:dyDescent="0.25">
      <c r="A1247" s="12" t="s">
        <v>1351</v>
      </c>
      <c r="B1247" s="19">
        <v>335642550304</v>
      </c>
      <c r="C1247" s="12" t="s">
        <v>17337</v>
      </c>
      <c r="D1247" s="12" t="s">
        <v>7842</v>
      </c>
      <c r="E1247" s="6" t="s">
        <v>8130</v>
      </c>
      <c r="F1247" s="5">
        <f>decoded__2[[#This Row],[FRT_DEC]]-B1246</f>
        <v>399</v>
      </c>
      <c r="G1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INFO]]))),G1246)</f>
        <v>10</v>
      </c>
    </row>
    <row r="1248" spans="1:7" hidden="1" x14ac:dyDescent="0.25">
      <c r="A1248" s="12" t="s">
        <v>1352</v>
      </c>
      <c r="B1248" s="19">
        <v>335642550311</v>
      </c>
      <c r="C1248" s="12" t="s">
        <v>17338</v>
      </c>
      <c r="D1248" s="12" t="s">
        <v>1099</v>
      </c>
      <c r="E1248" s="6" t="s">
        <v>2096</v>
      </c>
      <c r="F1248" s="5">
        <f>decoded__2[[#This Row],[FRT_DEC]]-B1247</f>
        <v>7</v>
      </c>
      <c r="G1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INFO]]))),G1247)</f>
        <v>10</v>
      </c>
    </row>
    <row r="1249" spans="1:7" hidden="1" x14ac:dyDescent="0.25">
      <c r="A1249" s="12" t="s">
        <v>1353</v>
      </c>
      <c r="B1249" s="19">
        <v>335642550316</v>
      </c>
      <c r="C1249" s="12" t="s">
        <v>17339</v>
      </c>
      <c r="D1249" s="12" t="s">
        <v>72</v>
      </c>
      <c r="E1249" s="6" t="s">
        <v>2097</v>
      </c>
      <c r="F1249" s="5">
        <f>decoded__2[[#This Row],[FRT_DEC]]-B1248</f>
        <v>5</v>
      </c>
      <c r="G1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INFO]]))),G1248)</f>
        <v>10</v>
      </c>
    </row>
    <row r="1250" spans="1:7" hidden="1" x14ac:dyDescent="0.25">
      <c r="A1250" s="12" t="s">
        <v>1354</v>
      </c>
      <c r="B1250" s="19">
        <v>335642550328</v>
      </c>
      <c r="C1250" s="12" t="s">
        <v>17340</v>
      </c>
      <c r="D1250" s="12" t="s">
        <v>3672</v>
      </c>
      <c r="E1250" s="6" t="s">
        <v>7849</v>
      </c>
      <c r="F1250" s="5">
        <f>decoded__2[[#This Row],[FRT_DEC]]-B1249</f>
        <v>12</v>
      </c>
      <c r="G1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INFO]]))),G1249)</f>
        <v>10</v>
      </c>
    </row>
    <row r="1251" spans="1:7" hidden="1" x14ac:dyDescent="0.25">
      <c r="A1251" s="12" t="s">
        <v>1355</v>
      </c>
      <c r="B1251" s="19">
        <v>335642550478</v>
      </c>
      <c r="C1251" s="12" t="s">
        <v>17341</v>
      </c>
      <c r="D1251" s="12" t="s">
        <v>262</v>
      </c>
      <c r="E1251" s="6" t="s">
        <v>7850</v>
      </c>
      <c r="F1251" s="5">
        <f>decoded__2[[#This Row],[FRT_DEC]]-B1250</f>
        <v>150</v>
      </c>
      <c r="G1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INFO]]))),G1250)</f>
        <v>10</v>
      </c>
    </row>
    <row r="1252" spans="1:7" hidden="1" x14ac:dyDescent="0.25">
      <c r="A1252" s="12" t="s">
        <v>1356</v>
      </c>
      <c r="B1252" s="19">
        <v>335642550484</v>
      </c>
      <c r="C1252" s="12" t="s">
        <v>17342</v>
      </c>
      <c r="D1252" s="12" t="s">
        <v>7938</v>
      </c>
      <c r="E1252" s="6" t="s">
        <v>8136</v>
      </c>
      <c r="F1252" s="5">
        <f>decoded__2[[#This Row],[FRT_DEC]]-B1251</f>
        <v>6</v>
      </c>
      <c r="G1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INFO]]))),G1251)</f>
        <v>10</v>
      </c>
    </row>
    <row r="1253" spans="1:7" x14ac:dyDescent="0.25">
      <c r="A1253" s="12" t="s">
        <v>1357</v>
      </c>
      <c r="B1253" s="19">
        <v>335642551698</v>
      </c>
      <c r="C1253" s="12" t="s">
        <v>17343</v>
      </c>
      <c r="D1253" s="12" t="s">
        <v>7842</v>
      </c>
      <c r="E1253" s="6" t="s">
        <v>7845</v>
      </c>
      <c r="F1253" s="5">
        <f>decoded__2[[#This Row],[FRT_DEC]]-B1252</f>
        <v>1214</v>
      </c>
      <c r="G1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INFO]]))),G1252)</f>
        <v>10</v>
      </c>
    </row>
    <row r="1254" spans="1:7" hidden="1" x14ac:dyDescent="0.25">
      <c r="A1254" s="12" t="s">
        <v>1358</v>
      </c>
      <c r="B1254" s="19">
        <v>335642551705</v>
      </c>
      <c r="C1254" s="12" t="s">
        <v>17344</v>
      </c>
      <c r="D1254" s="12" t="s">
        <v>7938</v>
      </c>
      <c r="E1254" s="6" t="s">
        <v>8149</v>
      </c>
      <c r="F1254" s="5">
        <f>decoded__2[[#This Row],[FRT_DEC]]-B1253</f>
        <v>7</v>
      </c>
      <c r="G1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INFO]]))),G1253)</f>
        <v>10</v>
      </c>
    </row>
    <row r="1255" spans="1:7" hidden="1" x14ac:dyDescent="0.25">
      <c r="A1255" s="12" t="s">
        <v>1359</v>
      </c>
      <c r="B1255" s="19">
        <v>335642551789</v>
      </c>
      <c r="C1255" s="12" t="s">
        <v>17345</v>
      </c>
      <c r="D1255" s="12" t="s">
        <v>84</v>
      </c>
      <c r="E1255" s="6" t="s">
        <v>3696</v>
      </c>
      <c r="F1255" s="5">
        <f>decoded__2[[#This Row],[FRT_DEC]]-B1254</f>
        <v>84</v>
      </c>
      <c r="G1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INFO]]))),G1254)</f>
        <v>10</v>
      </c>
    </row>
    <row r="1256" spans="1:7" hidden="1" x14ac:dyDescent="0.25">
      <c r="A1256" s="12" t="s">
        <v>1360</v>
      </c>
      <c r="B1256" s="19">
        <v>335642551791</v>
      </c>
      <c r="C1256" s="12" t="s">
        <v>17346</v>
      </c>
      <c r="D1256" s="12" t="s">
        <v>3684</v>
      </c>
      <c r="E1256" s="6" t="s">
        <v>17347</v>
      </c>
      <c r="F1256" s="5">
        <f>decoded__2[[#This Row],[FRT_DEC]]-B1255</f>
        <v>2</v>
      </c>
      <c r="G1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INFO]]))),G1255)</f>
        <v>10</v>
      </c>
    </row>
    <row r="1257" spans="1:7" hidden="1" x14ac:dyDescent="0.25">
      <c r="A1257" s="12" t="s">
        <v>1361</v>
      </c>
      <c r="B1257" s="19">
        <v>335642551794</v>
      </c>
      <c r="C1257" s="12" t="s">
        <v>17348</v>
      </c>
      <c r="D1257" s="12" t="s">
        <v>3684</v>
      </c>
      <c r="E1257" s="6" t="s">
        <v>7879</v>
      </c>
      <c r="F1257" s="5">
        <f>decoded__2[[#This Row],[FRT_DEC]]-B1256</f>
        <v>3</v>
      </c>
      <c r="G1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INFO]]))),G1256)</f>
        <v>10</v>
      </c>
    </row>
    <row r="1258" spans="1:7" hidden="1" x14ac:dyDescent="0.25">
      <c r="A1258" s="12" t="s">
        <v>1362</v>
      </c>
      <c r="B1258" s="19">
        <v>335642551801</v>
      </c>
      <c r="C1258" s="12" t="s">
        <v>17349</v>
      </c>
      <c r="D1258" s="12" t="s">
        <v>7842</v>
      </c>
      <c r="E1258" s="6" t="s">
        <v>7843</v>
      </c>
      <c r="F1258" s="5">
        <f>decoded__2[[#This Row],[FRT_DEC]]-B1257</f>
        <v>7</v>
      </c>
      <c r="G1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INFO]]))),G1257)</f>
        <v>10</v>
      </c>
    </row>
    <row r="1259" spans="1:7" hidden="1" x14ac:dyDescent="0.25">
      <c r="A1259" s="12" t="s">
        <v>1363</v>
      </c>
      <c r="B1259" s="19">
        <v>335642551813</v>
      </c>
      <c r="C1259" s="12" t="s">
        <v>17350</v>
      </c>
      <c r="D1259" s="12" t="s">
        <v>1099</v>
      </c>
      <c r="E1259" s="6" t="s">
        <v>2098</v>
      </c>
      <c r="F1259" s="5">
        <f>decoded__2[[#This Row],[FRT_DEC]]-B1258</f>
        <v>12</v>
      </c>
      <c r="G1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INFO]]))),G1258)</f>
        <v>10</v>
      </c>
    </row>
    <row r="1260" spans="1:7" hidden="1" x14ac:dyDescent="0.25">
      <c r="A1260" s="12" t="s">
        <v>1364</v>
      </c>
      <c r="B1260" s="19">
        <v>335642551818</v>
      </c>
      <c r="C1260" s="12" t="s">
        <v>17351</v>
      </c>
      <c r="D1260" s="12" t="s">
        <v>72</v>
      </c>
      <c r="E1260" s="6" t="s">
        <v>2099</v>
      </c>
      <c r="F1260" s="5">
        <f>decoded__2[[#This Row],[FRT_DEC]]-B1259</f>
        <v>5</v>
      </c>
      <c r="G1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INFO]]))),G1259)</f>
        <v>10</v>
      </c>
    </row>
    <row r="1261" spans="1:7" hidden="1" x14ac:dyDescent="0.25">
      <c r="A1261" s="12" t="s">
        <v>1365</v>
      </c>
      <c r="B1261" s="19">
        <v>335642551831</v>
      </c>
      <c r="C1261" s="12" t="s">
        <v>17352</v>
      </c>
      <c r="D1261" s="12" t="s">
        <v>7938</v>
      </c>
      <c r="E1261" s="6" t="s">
        <v>8848</v>
      </c>
      <c r="F1261" s="5">
        <f>decoded__2[[#This Row],[FRT_DEC]]-B1260</f>
        <v>13</v>
      </c>
      <c r="G1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INFO]]))),G1260)</f>
        <v>10</v>
      </c>
    </row>
    <row r="1262" spans="1:7" hidden="1" x14ac:dyDescent="0.25">
      <c r="A1262" s="12" t="s">
        <v>1366</v>
      </c>
      <c r="B1262" s="19">
        <v>335642551881</v>
      </c>
      <c r="C1262" s="12" t="s">
        <v>17353</v>
      </c>
      <c r="D1262" s="12" t="s">
        <v>85</v>
      </c>
      <c r="E1262" s="6" t="s">
        <v>263</v>
      </c>
      <c r="F1262" s="5">
        <f>decoded__2[[#This Row],[FRT_DEC]]-B1261</f>
        <v>50</v>
      </c>
      <c r="G1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INFO]]))),G1261)</f>
        <v>10</v>
      </c>
    </row>
    <row r="1263" spans="1:7" hidden="1" x14ac:dyDescent="0.25">
      <c r="A1263" s="12" t="s">
        <v>1367</v>
      </c>
      <c r="B1263" s="19">
        <v>335642551889</v>
      </c>
      <c r="C1263" s="12" t="s">
        <v>17354</v>
      </c>
      <c r="D1263" s="12" t="s">
        <v>7842</v>
      </c>
      <c r="E1263" s="6" t="s">
        <v>8851</v>
      </c>
      <c r="F1263" s="5">
        <f>decoded__2[[#This Row],[FRT_DEC]]-B1262</f>
        <v>8</v>
      </c>
      <c r="G1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INFO]]))),G1262)</f>
        <v>10</v>
      </c>
    </row>
    <row r="1264" spans="1:7" hidden="1" x14ac:dyDescent="0.25">
      <c r="A1264" s="12" t="s">
        <v>1368</v>
      </c>
      <c r="B1264" s="19">
        <v>335642551898</v>
      </c>
      <c r="C1264" s="12" t="s">
        <v>17355</v>
      </c>
      <c r="D1264" s="12" t="s">
        <v>1099</v>
      </c>
      <c r="E1264" s="6" t="s">
        <v>2100</v>
      </c>
      <c r="F1264" s="5">
        <f>decoded__2[[#This Row],[FRT_DEC]]-B1263</f>
        <v>9</v>
      </c>
      <c r="G1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INFO]]))),G1263)</f>
        <v>10</v>
      </c>
    </row>
    <row r="1265" spans="1:7" hidden="1" x14ac:dyDescent="0.25">
      <c r="A1265" s="12" t="s">
        <v>1369</v>
      </c>
      <c r="B1265" s="19">
        <v>335642551902</v>
      </c>
      <c r="C1265" s="12" t="s">
        <v>17356</v>
      </c>
      <c r="D1265" s="12" t="s">
        <v>72</v>
      </c>
      <c r="E1265" s="6" t="s">
        <v>2101</v>
      </c>
      <c r="F1265" s="5">
        <f>decoded__2[[#This Row],[FRT_DEC]]-B1264</f>
        <v>4</v>
      </c>
      <c r="G1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INFO]]))),G1264)</f>
        <v>10</v>
      </c>
    </row>
    <row r="1266" spans="1:7" hidden="1" x14ac:dyDescent="0.25">
      <c r="A1266" s="12" t="s">
        <v>1370</v>
      </c>
      <c r="B1266" s="19">
        <v>335642551916</v>
      </c>
      <c r="C1266" s="12" t="s">
        <v>17357</v>
      </c>
      <c r="D1266" s="12" t="s">
        <v>7938</v>
      </c>
      <c r="E1266" s="6" t="s">
        <v>8855</v>
      </c>
      <c r="F1266" s="5">
        <f>decoded__2[[#This Row],[FRT_DEC]]-B1265</f>
        <v>14</v>
      </c>
      <c r="G1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INFO]]))),G1265)</f>
        <v>10</v>
      </c>
    </row>
    <row r="1267" spans="1:7" hidden="1" x14ac:dyDescent="0.25">
      <c r="A1267" s="12" t="s">
        <v>1371</v>
      </c>
      <c r="B1267" s="19">
        <v>335642552537</v>
      </c>
      <c r="C1267" s="12" t="s">
        <v>17358</v>
      </c>
      <c r="D1267" s="12" t="s">
        <v>87</v>
      </c>
      <c r="E1267" s="6" t="s">
        <v>3695</v>
      </c>
      <c r="F1267" s="5">
        <f>decoded__2[[#This Row],[FRT_DEC]]-B1266</f>
        <v>621</v>
      </c>
      <c r="G1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INFO]]))),G1266)</f>
        <v>10</v>
      </c>
    </row>
    <row r="1268" spans="1:7" hidden="1" x14ac:dyDescent="0.25">
      <c r="A1268" s="12" t="s">
        <v>1372</v>
      </c>
      <c r="B1268" s="19">
        <v>335642552546</v>
      </c>
      <c r="C1268" s="12" t="s">
        <v>17359</v>
      </c>
      <c r="D1268" s="12" t="s">
        <v>7842</v>
      </c>
      <c r="E1268" s="6" t="s">
        <v>8858</v>
      </c>
      <c r="F1268" s="5">
        <f>decoded__2[[#This Row],[FRT_DEC]]-B1267</f>
        <v>9</v>
      </c>
      <c r="G1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INFO]]))),G1267)</f>
        <v>10</v>
      </c>
    </row>
    <row r="1269" spans="1:7" hidden="1" x14ac:dyDescent="0.25">
      <c r="A1269" s="12" t="s">
        <v>1373</v>
      </c>
      <c r="B1269" s="19">
        <v>335642552555</v>
      </c>
      <c r="C1269" s="12" t="s">
        <v>17360</v>
      </c>
      <c r="D1269" s="12" t="s">
        <v>1099</v>
      </c>
      <c r="E1269" s="6" t="s">
        <v>2102</v>
      </c>
      <c r="F1269" s="5">
        <f>decoded__2[[#This Row],[FRT_DEC]]-B1268</f>
        <v>9</v>
      </c>
      <c r="G1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INFO]]))),G1268)</f>
        <v>10</v>
      </c>
    </row>
    <row r="1270" spans="1:7" hidden="1" x14ac:dyDescent="0.25">
      <c r="A1270" s="12" t="s">
        <v>1374</v>
      </c>
      <c r="B1270" s="19">
        <v>335642552560</v>
      </c>
      <c r="C1270" s="12" t="s">
        <v>17361</v>
      </c>
      <c r="D1270" s="12" t="s">
        <v>72</v>
      </c>
      <c r="E1270" s="6" t="s">
        <v>2103</v>
      </c>
      <c r="F1270" s="5">
        <f>decoded__2[[#This Row],[FRT_DEC]]-B1269</f>
        <v>5</v>
      </c>
      <c r="G1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INFO]]))),G1269)</f>
        <v>10</v>
      </c>
    </row>
    <row r="1271" spans="1:7" hidden="1" x14ac:dyDescent="0.25">
      <c r="A1271" s="12" t="s">
        <v>1375</v>
      </c>
      <c r="B1271" s="19">
        <v>335642552573</v>
      </c>
      <c r="C1271" s="12" t="s">
        <v>17362</v>
      </c>
      <c r="D1271" s="12" t="s">
        <v>40</v>
      </c>
      <c r="E1271" s="6" t="s">
        <v>2042</v>
      </c>
      <c r="F1271" s="5">
        <f>decoded__2[[#This Row],[FRT_DEC]]-B1270</f>
        <v>13</v>
      </c>
      <c r="G1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INFO]]))),G1270)</f>
        <v>10</v>
      </c>
    </row>
    <row r="1272" spans="1:7" hidden="1" x14ac:dyDescent="0.25">
      <c r="A1272" s="12" t="s">
        <v>1376</v>
      </c>
      <c r="B1272" s="19">
        <v>335642552575</v>
      </c>
      <c r="C1272" s="12" t="s">
        <v>17363</v>
      </c>
      <c r="D1272" s="12" t="s">
        <v>2043</v>
      </c>
      <c r="E1272" s="6" t="s">
        <v>17364</v>
      </c>
      <c r="F1272" s="5">
        <f>decoded__2[[#This Row],[FRT_DEC]]-B1271</f>
        <v>2</v>
      </c>
      <c r="G1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INFO]]))),G1271)</f>
        <v>10</v>
      </c>
    </row>
    <row r="1273" spans="1:7" hidden="1" x14ac:dyDescent="0.25">
      <c r="A1273" s="12" t="s">
        <v>1377</v>
      </c>
      <c r="B1273" s="19">
        <v>335642552588</v>
      </c>
      <c r="C1273" s="12" t="s">
        <v>17365</v>
      </c>
      <c r="D1273" s="12" t="s">
        <v>7938</v>
      </c>
      <c r="E1273" s="6" t="s">
        <v>8868</v>
      </c>
      <c r="F1273" s="5">
        <f>decoded__2[[#This Row],[FRT_DEC]]-B1272</f>
        <v>13</v>
      </c>
      <c r="G1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INFO]]))),G1272)</f>
        <v>10</v>
      </c>
    </row>
    <row r="1274" spans="1:7" hidden="1" x14ac:dyDescent="0.25">
      <c r="A1274" s="12" t="s">
        <v>1378</v>
      </c>
      <c r="B1274" s="19">
        <v>335642552879</v>
      </c>
      <c r="C1274" s="12" t="s">
        <v>17366</v>
      </c>
      <c r="D1274" s="12" t="s">
        <v>7842</v>
      </c>
      <c r="E1274" s="6" t="s">
        <v>7989</v>
      </c>
      <c r="F1274" s="5">
        <f>decoded__2[[#This Row],[FRT_DEC]]-B1273</f>
        <v>291</v>
      </c>
      <c r="G1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INFO]]))),G1273)</f>
        <v>10</v>
      </c>
    </row>
    <row r="1275" spans="1:7" hidden="1" x14ac:dyDescent="0.25">
      <c r="A1275" s="12" t="s">
        <v>1379</v>
      </c>
      <c r="B1275" s="19">
        <v>335642552885</v>
      </c>
      <c r="C1275" s="12" t="s">
        <v>17367</v>
      </c>
      <c r="D1275" s="12" t="s">
        <v>2044</v>
      </c>
      <c r="E1275" s="6" t="s">
        <v>2046</v>
      </c>
      <c r="F1275" s="5">
        <f>decoded__2[[#This Row],[FRT_DEC]]-B1274</f>
        <v>6</v>
      </c>
      <c r="G1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INFO]]))),G1274)</f>
        <v>10</v>
      </c>
    </row>
    <row r="1276" spans="1:7" hidden="1" x14ac:dyDescent="0.25">
      <c r="A1276" s="12" t="s">
        <v>1380</v>
      </c>
      <c r="B1276" s="19">
        <v>335642552889</v>
      </c>
      <c r="C1276" s="12" t="s">
        <v>17368</v>
      </c>
      <c r="D1276" s="12" t="s">
        <v>7938</v>
      </c>
      <c r="E1276" s="6" t="s">
        <v>7991</v>
      </c>
      <c r="F1276" s="5">
        <f>decoded__2[[#This Row],[FRT_DEC]]-B1275</f>
        <v>4</v>
      </c>
      <c r="G1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INFO]]))),G1275)</f>
        <v>10</v>
      </c>
    </row>
    <row r="1277" spans="1:7" hidden="1" x14ac:dyDescent="0.25">
      <c r="A1277" s="12" t="s">
        <v>1381</v>
      </c>
      <c r="B1277" s="19">
        <v>335642553240</v>
      </c>
      <c r="C1277" s="12" t="s">
        <v>17369</v>
      </c>
      <c r="D1277" s="12" t="s">
        <v>43</v>
      </c>
      <c r="E1277" s="6" t="s">
        <v>3951</v>
      </c>
      <c r="F1277" s="5">
        <f>decoded__2[[#This Row],[FRT_DEC]]-B1276</f>
        <v>351</v>
      </c>
      <c r="G1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INFO]]))),G1276)</f>
        <v>10</v>
      </c>
    </row>
    <row r="1278" spans="1:7" hidden="1" x14ac:dyDescent="0.25">
      <c r="A1278" s="12" t="s">
        <v>1382</v>
      </c>
      <c r="B1278" s="19">
        <v>335642553242</v>
      </c>
      <c r="C1278" s="12" t="s">
        <v>17370</v>
      </c>
      <c r="D1278" s="12" t="s">
        <v>3685</v>
      </c>
      <c r="E1278" s="6" t="s">
        <v>17371</v>
      </c>
      <c r="F1278" s="5">
        <f>decoded__2[[#This Row],[FRT_DEC]]-B1277</f>
        <v>2</v>
      </c>
      <c r="G1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INFO]]))),G1277)</f>
        <v>10</v>
      </c>
    </row>
    <row r="1279" spans="1:7" hidden="1" x14ac:dyDescent="0.25">
      <c r="A1279" s="12" t="s">
        <v>1383</v>
      </c>
      <c r="B1279" s="19">
        <v>335642553245</v>
      </c>
      <c r="C1279" s="12" t="s">
        <v>17372</v>
      </c>
      <c r="D1279" s="12" t="s">
        <v>3685</v>
      </c>
      <c r="E1279" s="6" t="s">
        <v>7880</v>
      </c>
      <c r="F1279" s="5">
        <f>decoded__2[[#This Row],[FRT_DEC]]-B1278</f>
        <v>3</v>
      </c>
      <c r="G1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INFO]]))),G1278)</f>
        <v>10</v>
      </c>
    </row>
    <row r="1280" spans="1:7" hidden="1" x14ac:dyDescent="0.25">
      <c r="A1280" s="12" t="s">
        <v>1384</v>
      </c>
      <c r="B1280" s="19">
        <v>335642553261</v>
      </c>
      <c r="C1280" s="12" t="s">
        <v>17373</v>
      </c>
      <c r="D1280" s="12" t="s">
        <v>7842</v>
      </c>
      <c r="E1280" s="6" t="s">
        <v>8889</v>
      </c>
      <c r="F1280" s="5">
        <f>decoded__2[[#This Row],[FRT_DEC]]-B1279</f>
        <v>16</v>
      </c>
      <c r="G1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INFO]]))),G1279)</f>
        <v>10</v>
      </c>
    </row>
    <row r="1281" spans="1:7" ht="30" hidden="1" x14ac:dyDescent="0.25">
      <c r="A1281" s="12" t="s">
        <v>1385</v>
      </c>
      <c r="B1281" s="19">
        <v>335642553273</v>
      </c>
      <c r="C1281" s="12" t="s">
        <v>17374</v>
      </c>
      <c r="D1281" s="12" t="s">
        <v>241</v>
      </c>
      <c r="E1281" s="6" t="s">
        <v>2111</v>
      </c>
      <c r="F1281" s="5">
        <f>decoded__2[[#This Row],[FRT_DEC]]-B1280</f>
        <v>12</v>
      </c>
      <c r="G1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INFO]]))),G1280)</f>
        <v>10</v>
      </c>
    </row>
    <row r="1282" spans="1:7" hidden="1" x14ac:dyDescent="0.25">
      <c r="A1282" s="12" t="s">
        <v>1386</v>
      </c>
      <c r="B1282" s="19">
        <v>335642553275</v>
      </c>
      <c r="C1282" s="12" t="s">
        <v>17375</v>
      </c>
      <c r="D1282" s="12" t="s">
        <v>243</v>
      </c>
      <c r="E1282" s="6" t="s">
        <v>3939</v>
      </c>
      <c r="F1282" s="5">
        <f>decoded__2[[#This Row],[FRT_DEC]]-B1281</f>
        <v>2</v>
      </c>
      <c r="G1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INFO]]))),G1281)</f>
        <v>10</v>
      </c>
    </row>
    <row r="1283" spans="1:7" hidden="1" x14ac:dyDescent="0.25">
      <c r="A1283" s="12" t="s">
        <v>1387</v>
      </c>
      <c r="B1283" s="19">
        <v>335642553321</v>
      </c>
      <c r="C1283" s="12" t="s">
        <v>17376</v>
      </c>
      <c r="D1283" s="12" t="s">
        <v>40</v>
      </c>
      <c r="E1283" s="6" t="s">
        <v>44</v>
      </c>
      <c r="F1283" s="5">
        <f>decoded__2[[#This Row],[FRT_DEC]]-B1282</f>
        <v>46</v>
      </c>
      <c r="G1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INFO]]))),G1282)</f>
        <v>10</v>
      </c>
    </row>
    <row r="1284" spans="1:7" hidden="1" x14ac:dyDescent="0.25">
      <c r="A1284" s="12" t="s">
        <v>1388</v>
      </c>
      <c r="B1284" s="19">
        <v>335642553326</v>
      </c>
      <c r="C1284" s="12" t="s">
        <v>17377</v>
      </c>
      <c r="D1284" s="12" t="s">
        <v>246</v>
      </c>
      <c r="E1284" s="6" t="s">
        <v>17378</v>
      </c>
      <c r="F1284" s="5">
        <f>decoded__2[[#This Row],[FRT_DEC]]-B1283</f>
        <v>5</v>
      </c>
      <c r="G1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INFO]]))),G1283)</f>
        <v>10</v>
      </c>
    </row>
    <row r="1285" spans="1:7" hidden="1" x14ac:dyDescent="0.25">
      <c r="A1285" s="12" t="s">
        <v>1389</v>
      </c>
      <c r="B1285" s="19">
        <v>335642553333</v>
      </c>
      <c r="C1285" s="12" t="s">
        <v>17379</v>
      </c>
      <c r="D1285" s="12" t="s">
        <v>1099</v>
      </c>
      <c r="E1285" s="6" t="s">
        <v>2104</v>
      </c>
      <c r="F1285" s="5">
        <f>decoded__2[[#This Row],[FRT_DEC]]-B1284</f>
        <v>7</v>
      </c>
      <c r="G1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INFO]]))),G1284)</f>
        <v>10</v>
      </c>
    </row>
    <row r="1286" spans="1:7" hidden="1" x14ac:dyDescent="0.25">
      <c r="A1286" s="12" t="s">
        <v>1390</v>
      </c>
      <c r="B1286" s="19">
        <v>335642553338</v>
      </c>
      <c r="C1286" s="12" t="s">
        <v>17380</v>
      </c>
      <c r="D1286" s="12" t="s">
        <v>1099</v>
      </c>
      <c r="E1286" s="6" t="s">
        <v>2105</v>
      </c>
      <c r="F1286" s="5">
        <f>decoded__2[[#This Row],[FRT_DEC]]-B1285</f>
        <v>5</v>
      </c>
      <c r="G1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INFO]]))),G1285)</f>
        <v>10</v>
      </c>
    </row>
    <row r="1287" spans="1:7" hidden="1" x14ac:dyDescent="0.25">
      <c r="A1287" s="12" t="s">
        <v>1391</v>
      </c>
      <c r="B1287" s="19">
        <v>335642553352</v>
      </c>
      <c r="C1287" s="12" t="s">
        <v>17381</v>
      </c>
      <c r="D1287" s="12" t="s">
        <v>72</v>
      </c>
      <c r="E1287" s="6" t="s">
        <v>2092</v>
      </c>
      <c r="F1287" s="5">
        <f>decoded__2[[#This Row],[FRT_DEC]]-B1286</f>
        <v>14</v>
      </c>
      <c r="G1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INFO]]))),G1286)</f>
        <v>10</v>
      </c>
    </row>
    <row r="1288" spans="1:7" hidden="1" x14ac:dyDescent="0.25">
      <c r="A1288" s="12" t="s">
        <v>1392</v>
      </c>
      <c r="B1288" s="19">
        <v>335642553687</v>
      </c>
      <c r="C1288" s="12" t="s">
        <v>17382</v>
      </c>
      <c r="D1288" s="12" t="s">
        <v>2045</v>
      </c>
      <c r="E1288" s="6" t="s">
        <v>8267</v>
      </c>
      <c r="F1288" s="5">
        <f>decoded__2[[#This Row],[FRT_DEC]]-B1287</f>
        <v>335</v>
      </c>
      <c r="G1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INFO]]))),G1287)</f>
        <v>10</v>
      </c>
    </row>
    <row r="1289" spans="1:7" hidden="1" x14ac:dyDescent="0.25">
      <c r="A1289" s="12" t="s">
        <v>1393</v>
      </c>
      <c r="B1289" s="19">
        <v>335642553699</v>
      </c>
      <c r="C1289" s="12" t="s">
        <v>17383</v>
      </c>
      <c r="D1289" s="12" t="s">
        <v>3671</v>
      </c>
      <c r="E1289" s="6" t="s">
        <v>17384</v>
      </c>
      <c r="F1289" s="5">
        <f>decoded__2[[#This Row],[FRT_DEC]]-B1288</f>
        <v>12</v>
      </c>
      <c r="G1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INFO]]))),G1288)</f>
        <v>10</v>
      </c>
    </row>
    <row r="1290" spans="1:7" hidden="1" x14ac:dyDescent="0.25">
      <c r="A1290" s="12" t="s">
        <v>1394</v>
      </c>
      <c r="B1290" s="19">
        <v>335642553702</v>
      </c>
      <c r="C1290" s="12" t="s">
        <v>17385</v>
      </c>
      <c r="D1290" s="12" t="s">
        <v>3671</v>
      </c>
      <c r="E1290" s="6" t="s">
        <v>7881</v>
      </c>
      <c r="F1290" s="5">
        <f>decoded__2[[#This Row],[FRT_DEC]]-B1289</f>
        <v>3</v>
      </c>
      <c r="G1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INFO]]))),G1289)</f>
        <v>10</v>
      </c>
    </row>
    <row r="1291" spans="1:7" hidden="1" x14ac:dyDescent="0.25">
      <c r="A1291" s="12" t="s">
        <v>1395</v>
      </c>
      <c r="B1291" s="19">
        <v>335642554205</v>
      </c>
      <c r="C1291" s="12" t="s">
        <v>17386</v>
      </c>
      <c r="D1291" s="12" t="s">
        <v>249</v>
      </c>
      <c r="E1291" s="6" t="s">
        <v>3953</v>
      </c>
      <c r="F1291" s="5">
        <f>decoded__2[[#This Row],[FRT_DEC]]-B1290</f>
        <v>503</v>
      </c>
      <c r="G1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INFO]]))),G1290)</f>
        <v>10</v>
      </c>
    </row>
    <row r="1292" spans="1:7" hidden="1" x14ac:dyDescent="0.25">
      <c r="A1292" s="12" t="s">
        <v>1396</v>
      </c>
      <c r="B1292" s="19">
        <v>335642554209</v>
      </c>
      <c r="C1292" s="12" t="s">
        <v>17387</v>
      </c>
      <c r="D1292" s="12" t="s">
        <v>7938</v>
      </c>
      <c r="E1292" s="6" t="s">
        <v>8906</v>
      </c>
      <c r="F1292" s="5">
        <f>decoded__2[[#This Row],[FRT_DEC]]-B1291</f>
        <v>4</v>
      </c>
      <c r="G1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INFO]]))),G1291)</f>
        <v>10</v>
      </c>
    </row>
    <row r="1293" spans="1:7" hidden="1" x14ac:dyDescent="0.25">
      <c r="A1293" s="12" t="s">
        <v>1397</v>
      </c>
      <c r="B1293" s="19">
        <v>335642591688</v>
      </c>
      <c r="C1293" s="12" t="s">
        <v>17388</v>
      </c>
      <c r="D1293" s="12" t="s">
        <v>7842</v>
      </c>
      <c r="E1293" s="6" t="s">
        <v>7945</v>
      </c>
      <c r="F1293" s="5">
        <f>decoded__2[[#This Row],[FRT_DEC]]-B1292</f>
        <v>37479</v>
      </c>
      <c r="G1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INFO]]))),G1292)</f>
        <v>10</v>
      </c>
    </row>
    <row r="1294" spans="1:7" hidden="1" x14ac:dyDescent="0.25">
      <c r="A1294" s="12" t="s">
        <v>1398</v>
      </c>
      <c r="B1294" s="19">
        <v>335642591695</v>
      </c>
      <c r="C1294" s="12" t="s">
        <v>17389</v>
      </c>
      <c r="D1294" s="12" t="s">
        <v>7938</v>
      </c>
      <c r="E1294" s="6" t="s">
        <v>7947</v>
      </c>
      <c r="F1294" s="5">
        <f>decoded__2[[#This Row],[FRT_DEC]]-B1293</f>
        <v>7</v>
      </c>
      <c r="G1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INFO]]))),G1293)</f>
        <v>10</v>
      </c>
    </row>
    <row r="1295" spans="1:7" hidden="1" x14ac:dyDescent="0.25">
      <c r="A1295" s="12" t="s">
        <v>1399</v>
      </c>
      <c r="B1295" s="19">
        <v>335642676317</v>
      </c>
      <c r="C1295" s="12" t="s">
        <v>17390</v>
      </c>
      <c r="D1295" s="12" t="s">
        <v>5</v>
      </c>
      <c r="E1295" s="6" t="s">
        <v>17391</v>
      </c>
      <c r="F1295" s="5">
        <f>decoded__2[[#This Row],[FRT_DEC]]-B1294</f>
        <v>84622</v>
      </c>
      <c r="G1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INFO]]))),G1294)</f>
        <v>10</v>
      </c>
    </row>
    <row r="1296" spans="1:7" hidden="1" x14ac:dyDescent="0.25">
      <c r="A1296" s="12" t="s">
        <v>1400</v>
      </c>
      <c r="B1296" s="19">
        <v>335642676320</v>
      </c>
      <c r="C1296" s="12" t="s">
        <v>17392</v>
      </c>
      <c r="D1296" s="12" t="s">
        <v>5</v>
      </c>
      <c r="E1296" s="6" t="s">
        <v>7877</v>
      </c>
      <c r="F1296" s="5">
        <f>decoded__2[[#This Row],[FRT_DEC]]-B1295</f>
        <v>3</v>
      </c>
      <c r="G1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INFO]]))),G1295)</f>
        <v>10</v>
      </c>
    </row>
    <row r="1297" spans="1:7" hidden="1" x14ac:dyDescent="0.25">
      <c r="A1297" s="12" t="s">
        <v>1401</v>
      </c>
      <c r="B1297" s="19">
        <v>335642676322</v>
      </c>
      <c r="C1297" s="12" t="s">
        <v>17393</v>
      </c>
      <c r="D1297" s="12" t="s">
        <v>3686</v>
      </c>
      <c r="E1297" s="6" t="s">
        <v>17394</v>
      </c>
      <c r="F1297" s="5">
        <f>decoded__2[[#This Row],[FRT_DEC]]-B1296</f>
        <v>2</v>
      </c>
      <c r="G1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INFO]]))),G1296)</f>
        <v>10</v>
      </c>
    </row>
    <row r="1298" spans="1:7" hidden="1" x14ac:dyDescent="0.25">
      <c r="A1298" s="12" t="s">
        <v>1402</v>
      </c>
      <c r="B1298" s="19">
        <v>335642676325</v>
      </c>
      <c r="C1298" s="12" t="s">
        <v>17395</v>
      </c>
      <c r="D1298" s="12" t="s">
        <v>3686</v>
      </c>
      <c r="E1298" s="6" t="s">
        <v>7878</v>
      </c>
      <c r="F1298" s="5">
        <f>decoded__2[[#This Row],[FRT_DEC]]-B1297</f>
        <v>3</v>
      </c>
      <c r="G1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INFO]]))),G1297)</f>
        <v>10</v>
      </c>
    </row>
    <row r="1299" spans="1:7" hidden="1" x14ac:dyDescent="0.25">
      <c r="A1299" s="12" t="s">
        <v>1403</v>
      </c>
      <c r="B1299" s="19">
        <v>335642676334</v>
      </c>
      <c r="C1299" s="12" t="s">
        <v>17396</v>
      </c>
      <c r="D1299" s="12" t="s">
        <v>7842</v>
      </c>
      <c r="E1299" s="6" t="s">
        <v>8006</v>
      </c>
      <c r="F1299" s="5">
        <f>decoded__2[[#This Row],[FRT_DEC]]-B1298</f>
        <v>9</v>
      </c>
      <c r="G1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INFO]]))),G1298)</f>
        <v>10</v>
      </c>
    </row>
    <row r="1300" spans="1:7" ht="30" hidden="1" x14ac:dyDescent="0.25">
      <c r="A1300" s="12" t="s">
        <v>1404</v>
      </c>
      <c r="B1300" s="19">
        <v>335642676345</v>
      </c>
      <c r="C1300" s="12" t="s">
        <v>17397</v>
      </c>
      <c r="D1300" s="12" t="s">
        <v>241</v>
      </c>
      <c r="E1300" s="6" t="s">
        <v>3669</v>
      </c>
      <c r="F1300" s="5">
        <f>decoded__2[[#This Row],[FRT_DEC]]-B1299</f>
        <v>11</v>
      </c>
      <c r="G1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INFO]]))),G1299)</f>
        <v>10</v>
      </c>
    </row>
    <row r="1301" spans="1:7" hidden="1" x14ac:dyDescent="0.25">
      <c r="A1301" s="12" t="s">
        <v>1405</v>
      </c>
      <c r="B1301" s="19">
        <v>335642676349</v>
      </c>
      <c r="C1301" s="12" t="s">
        <v>17398</v>
      </c>
      <c r="D1301" s="12" t="s">
        <v>243</v>
      </c>
      <c r="E1301" s="6" t="s">
        <v>3939</v>
      </c>
      <c r="F1301" s="5">
        <f>decoded__2[[#This Row],[FRT_DEC]]-B1300</f>
        <v>4</v>
      </c>
      <c r="G1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INFO]]))),G1300)</f>
        <v>10</v>
      </c>
    </row>
    <row r="1302" spans="1:7" hidden="1" x14ac:dyDescent="0.25">
      <c r="A1302" s="12" t="s">
        <v>1406</v>
      </c>
      <c r="B1302" s="19">
        <v>335642676354</v>
      </c>
      <c r="C1302" s="12" t="s">
        <v>17399</v>
      </c>
      <c r="D1302" s="12" t="s">
        <v>1099</v>
      </c>
      <c r="E1302" s="6" t="s">
        <v>2093</v>
      </c>
      <c r="F1302" s="5">
        <f>decoded__2[[#This Row],[FRT_DEC]]-B1301</f>
        <v>5</v>
      </c>
      <c r="G1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INFO]]))),G1301)</f>
        <v>10</v>
      </c>
    </row>
    <row r="1303" spans="1:7" hidden="1" x14ac:dyDescent="0.25">
      <c r="A1303" s="12" t="s">
        <v>1407</v>
      </c>
      <c r="B1303" s="19">
        <v>335642676359</v>
      </c>
      <c r="C1303" s="12" t="s">
        <v>17400</v>
      </c>
      <c r="D1303" s="12" t="s">
        <v>72</v>
      </c>
      <c r="E1303" s="6" t="s">
        <v>2094</v>
      </c>
      <c r="F1303" s="5">
        <f>decoded__2[[#This Row],[FRT_DEC]]-B1302</f>
        <v>5</v>
      </c>
      <c r="G1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INFO]]))),G1302)</f>
        <v>10</v>
      </c>
    </row>
    <row r="1304" spans="1:7" hidden="1" x14ac:dyDescent="0.25">
      <c r="A1304" s="12" t="s">
        <v>1408</v>
      </c>
      <c r="B1304" s="19">
        <v>335642676363</v>
      </c>
      <c r="C1304" s="12" t="s">
        <v>17401</v>
      </c>
      <c r="D1304" s="12" t="s">
        <v>72</v>
      </c>
      <c r="E1304" s="6" t="s">
        <v>2095</v>
      </c>
      <c r="F1304" s="5">
        <f>decoded__2[[#This Row],[FRT_DEC]]-B1303</f>
        <v>4</v>
      </c>
      <c r="G1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INFO]]))),G1303)</f>
        <v>10</v>
      </c>
    </row>
    <row r="1305" spans="1:7" hidden="1" x14ac:dyDescent="0.25">
      <c r="A1305" s="12" t="s">
        <v>1409</v>
      </c>
      <c r="B1305" s="19">
        <v>335642676374</v>
      </c>
      <c r="C1305" s="12" t="s">
        <v>17402</v>
      </c>
      <c r="D1305" s="12" t="s">
        <v>246</v>
      </c>
      <c r="E1305" s="6" t="s">
        <v>17403</v>
      </c>
      <c r="F1305" s="5">
        <f>decoded__2[[#This Row],[FRT_DEC]]-B1304</f>
        <v>11</v>
      </c>
      <c r="G1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INFO]]))),G1304)</f>
        <v>10</v>
      </c>
    </row>
    <row r="1306" spans="1:7" hidden="1" x14ac:dyDescent="0.25">
      <c r="A1306" s="12" t="s">
        <v>1410</v>
      </c>
      <c r="B1306" s="19">
        <v>335642676378</v>
      </c>
      <c r="C1306" s="12" t="s">
        <v>17404</v>
      </c>
      <c r="D1306" s="12" t="s">
        <v>7938</v>
      </c>
      <c r="E1306" s="6" t="s">
        <v>8012</v>
      </c>
      <c r="F1306" s="5">
        <f>decoded__2[[#This Row],[FRT_DEC]]-B1305</f>
        <v>4</v>
      </c>
      <c r="G1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INFO]]))),G1305)</f>
        <v>10</v>
      </c>
    </row>
    <row r="1307" spans="1:7" hidden="1" x14ac:dyDescent="0.25">
      <c r="A1307" s="12" t="s">
        <v>1411</v>
      </c>
      <c r="B1307" s="19">
        <v>335642676777</v>
      </c>
      <c r="C1307" s="12" t="s">
        <v>17405</v>
      </c>
      <c r="D1307" s="12" t="s">
        <v>7842</v>
      </c>
      <c r="E1307" s="6" t="s">
        <v>8130</v>
      </c>
      <c r="F1307" s="5">
        <f>decoded__2[[#This Row],[FRT_DEC]]-B1306</f>
        <v>399</v>
      </c>
      <c r="G1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INFO]]))),G1306)</f>
        <v>10</v>
      </c>
    </row>
    <row r="1308" spans="1:7" hidden="1" x14ac:dyDescent="0.25">
      <c r="A1308" s="12" t="s">
        <v>1412</v>
      </c>
      <c r="B1308" s="19">
        <v>335642676785</v>
      </c>
      <c r="C1308" s="12" t="s">
        <v>17406</v>
      </c>
      <c r="D1308" s="12" t="s">
        <v>1099</v>
      </c>
      <c r="E1308" s="6" t="s">
        <v>2096</v>
      </c>
      <c r="F1308" s="5">
        <f>decoded__2[[#This Row],[FRT_DEC]]-B1307</f>
        <v>8</v>
      </c>
      <c r="G1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INFO]]))),G1307)</f>
        <v>10</v>
      </c>
    </row>
    <row r="1309" spans="1:7" hidden="1" x14ac:dyDescent="0.25">
      <c r="A1309" s="12" t="s">
        <v>1413</v>
      </c>
      <c r="B1309" s="19">
        <v>335642676791</v>
      </c>
      <c r="C1309" s="12" t="s">
        <v>17407</v>
      </c>
      <c r="D1309" s="12" t="s">
        <v>72</v>
      </c>
      <c r="E1309" s="6" t="s">
        <v>2097</v>
      </c>
      <c r="F1309" s="5">
        <f>decoded__2[[#This Row],[FRT_DEC]]-B1308</f>
        <v>6</v>
      </c>
      <c r="G1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INFO]]))),G1308)</f>
        <v>10</v>
      </c>
    </row>
    <row r="1310" spans="1:7" hidden="1" x14ac:dyDescent="0.25">
      <c r="A1310" s="12" t="s">
        <v>1414</v>
      </c>
      <c r="B1310" s="19">
        <v>335642676803</v>
      </c>
      <c r="C1310" s="12" t="s">
        <v>17408</v>
      </c>
      <c r="D1310" s="12" t="s">
        <v>3672</v>
      </c>
      <c r="E1310" s="6" t="s">
        <v>7849</v>
      </c>
      <c r="F1310" s="5">
        <f>decoded__2[[#This Row],[FRT_DEC]]-B1309</f>
        <v>12</v>
      </c>
      <c r="G1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INFO]]))),G1309)</f>
        <v>10</v>
      </c>
    </row>
    <row r="1311" spans="1:7" hidden="1" x14ac:dyDescent="0.25">
      <c r="A1311" s="12" t="s">
        <v>1415</v>
      </c>
      <c r="B1311" s="19">
        <v>335642676952</v>
      </c>
      <c r="C1311" s="12" t="s">
        <v>17409</v>
      </c>
      <c r="D1311" s="12" t="s">
        <v>262</v>
      </c>
      <c r="E1311" s="6" t="s">
        <v>7850</v>
      </c>
      <c r="F1311" s="5">
        <f>decoded__2[[#This Row],[FRT_DEC]]-B1310</f>
        <v>149</v>
      </c>
      <c r="G1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INFO]]))),G1310)</f>
        <v>10</v>
      </c>
    </row>
    <row r="1312" spans="1:7" hidden="1" x14ac:dyDescent="0.25">
      <c r="A1312" s="12" t="s">
        <v>1416</v>
      </c>
      <c r="B1312" s="19">
        <v>335642676957</v>
      </c>
      <c r="C1312" s="12" t="s">
        <v>17410</v>
      </c>
      <c r="D1312" s="12" t="s">
        <v>7938</v>
      </c>
      <c r="E1312" s="6" t="s">
        <v>8136</v>
      </c>
      <c r="F1312" s="5">
        <f>decoded__2[[#This Row],[FRT_DEC]]-B1311</f>
        <v>5</v>
      </c>
      <c r="G1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INFO]]))),G1311)</f>
        <v>10</v>
      </c>
    </row>
    <row r="1313" spans="1:7" x14ac:dyDescent="0.25">
      <c r="A1313" s="12" t="s">
        <v>1417</v>
      </c>
      <c r="B1313" s="19">
        <v>335642678154</v>
      </c>
      <c r="C1313" s="12" t="s">
        <v>17411</v>
      </c>
      <c r="D1313" s="12" t="s">
        <v>7842</v>
      </c>
      <c r="E1313" s="6" t="s">
        <v>7845</v>
      </c>
      <c r="F1313" s="5">
        <f>decoded__2[[#This Row],[FRT_DEC]]-B1312</f>
        <v>1197</v>
      </c>
      <c r="G1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INFO]]))),G1312)</f>
        <v>10</v>
      </c>
    </row>
    <row r="1314" spans="1:7" hidden="1" x14ac:dyDescent="0.25">
      <c r="A1314" s="12" t="s">
        <v>1418</v>
      </c>
      <c r="B1314" s="19">
        <v>335642678161</v>
      </c>
      <c r="C1314" s="12" t="s">
        <v>17412</v>
      </c>
      <c r="D1314" s="12" t="s">
        <v>7938</v>
      </c>
      <c r="E1314" s="6" t="s">
        <v>8149</v>
      </c>
      <c r="F1314" s="5">
        <f>decoded__2[[#This Row],[FRT_DEC]]-B1313</f>
        <v>7</v>
      </c>
      <c r="G1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INFO]]))),G1313)</f>
        <v>10</v>
      </c>
    </row>
    <row r="1315" spans="1:7" hidden="1" x14ac:dyDescent="0.25">
      <c r="A1315" s="12" t="s">
        <v>1419</v>
      </c>
      <c r="B1315" s="19">
        <v>335642678263</v>
      </c>
      <c r="C1315" s="12" t="s">
        <v>17413</v>
      </c>
      <c r="D1315" s="12" t="s">
        <v>84</v>
      </c>
      <c r="E1315" s="6" t="s">
        <v>3908</v>
      </c>
      <c r="F1315" s="5">
        <f>decoded__2[[#This Row],[FRT_DEC]]-B1314</f>
        <v>102</v>
      </c>
      <c r="G1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INFO]]))),G1314)</f>
        <v>10</v>
      </c>
    </row>
    <row r="1316" spans="1:7" hidden="1" x14ac:dyDescent="0.25">
      <c r="A1316" s="12" t="s">
        <v>1420</v>
      </c>
      <c r="B1316" s="19">
        <v>335642678266</v>
      </c>
      <c r="C1316" s="12" t="s">
        <v>17414</v>
      </c>
      <c r="D1316" s="12" t="s">
        <v>3684</v>
      </c>
      <c r="E1316" s="6" t="s">
        <v>17415</v>
      </c>
      <c r="F1316" s="5">
        <f>decoded__2[[#This Row],[FRT_DEC]]-B1315</f>
        <v>3</v>
      </c>
      <c r="G1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INFO]]))),G1315)</f>
        <v>10</v>
      </c>
    </row>
    <row r="1317" spans="1:7" hidden="1" x14ac:dyDescent="0.25">
      <c r="A1317" s="12" t="s">
        <v>1421</v>
      </c>
      <c r="B1317" s="19">
        <v>335642678268</v>
      </c>
      <c r="C1317" s="12" t="s">
        <v>17416</v>
      </c>
      <c r="D1317" s="12" t="s">
        <v>3684</v>
      </c>
      <c r="E1317" s="6" t="s">
        <v>7879</v>
      </c>
      <c r="F1317" s="5">
        <f>decoded__2[[#This Row],[FRT_DEC]]-B1316</f>
        <v>2</v>
      </c>
      <c r="G1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INFO]]))),G1316)</f>
        <v>10</v>
      </c>
    </row>
    <row r="1318" spans="1:7" hidden="1" x14ac:dyDescent="0.25">
      <c r="A1318" s="12" t="s">
        <v>1422</v>
      </c>
      <c r="B1318" s="19">
        <v>335642678276</v>
      </c>
      <c r="C1318" s="12" t="s">
        <v>17417</v>
      </c>
      <c r="D1318" s="12" t="s">
        <v>7842</v>
      </c>
      <c r="E1318" s="6" t="s">
        <v>7843</v>
      </c>
      <c r="F1318" s="5">
        <f>decoded__2[[#This Row],[FRT_DEC]]-B1317</f>
        <v>8</v>
      </c>
      <c r="G1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INFO]]))),G1317)</f>
        <v>10</v>
      </c>
    </row>
    <row r="1319" spans="1:7" hidden="1" x14ac:dyDescent="0.25">
      <c r="A1319" s="12" t="s">
        <v>1423</v>
      </c>
      <c r="B1319" s="19">
        <v>335642678287</v>
      </c>
      <c r="C1319" s="12" t="s">
        <v>17418</v>
      </c>
      <c r="D1319" s="12" t="s">
        <v>1099</v>
      </c>
      <c r="E1319" s="6" t="s">
        <v>2098</v>
      </c>
      <c r="F1319" s="5">
        <f>decoded__2[[#This Row],[FRT_DEC]]-B1318</f>
        <v>11</v>
      </c>
      <c r="G1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INFO]]))),G1318)</f>
        <v>10</v>
      </c>
    </row>
    <row r="1320" spans="1:7" hidden="1" x14ac:dyDescent="0.25">
      <c r="A1320" s="12" t="s">
        <v>1424</v>
      </c>
      <c r="B1320" s="19">
        <v>335642678292</v>
      </c>
      <c r="C1320" s="12" t="s">
        <v>17419</v>
      </c>
      <c r="D1320" s="12" t="s">
        <v>72</v>
      </c>
      <c r="E1320" s="6" t="s">
        <v>2099</v>
      </c>
      <c r="F1320" s="5">
        <f>decoded__2[[#This Row],[FRT_DEC]]-B1319</f>
        <v>5</v>
      </c>
      <c r="G1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INFO]]))),G1319)</f>
        <v>10</v>
      </c>
    </row>
    <row r="1321" spans="1:7" hidden="1" x14ac:dyDescent="0.25">
      <c r="A1321" s="12" t="s">
        <v>1425</v>
      </c>
      <c r="B1321" s="19">
        <v>335642678304</v>
      </c>
      <c r="C1321" s="12" t="s">
        <v>17420</v>
      </c>
      <c r="D1321" s="12" t="s">
        <v>7938</v>
      </c>
      <c r="E1321" s="6" t="s">
        <v>8848</v>
      </c>
      <c r="F1321" s="5">
        <f>decoded__2[[#This Row],[FRT_DEC]]-B1320</f>
        <v>12</v>
      </c>
      <c r="G1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INFO]]))),G1320)</f>
        <v>10</v>
      </c>
    </row>
    <row r="1322" spans="1:7" hidden="1" x14ac:dyDescent="0.25">
      <c r="A1322" s="12" t="s">
        <v>1426</v>
      </c>
      <c r="B1322" s="19">
        <v>335642678356</v>
      </c>
      <c r="C1322" s="12" t="s">
        <v>17421</v>
      </c>
      <c r="D1322" s="12" t="s">
        <v>85</v>
      </c>
      <c r="E1322" s="6" t="s">
        <v>263</v>
      </c>
      <c r="F1322" s="5">
        <f>decoded__2[[#This Row],[FRT_DEC]]-B1321</f>
        <v>52</v>
      </c>
      <c r="G1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INFO]]))),G1321)</f>
        <v>10</v>
      </c>
    </row>
    <row r="1323" spans="1:7" hidden="1" x14ac:dyDescent="0.25">
      <c r="A1323" s="12" t="s">
        <v>1427</v>
      </c>
      <c r="B1323" s="19">
        <v>335642678363</v>
      </c>
      <c r="C1323" s="12" t="s">
        <v>17422</v>
      </c>
      <c r="D1323" s="12" t="s">
        <v>7842</v>
      </c>
      <c r="E1323" s="6" t="s">
        <v>8851</v>
      </c>
      <c r="F1323" s="5">
        <f>decoded__2[[#This Row],[FRT_DEC]]-B1322</f>
        <v>7</v>
      </c>
      <c r="G1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INFO]]))),G1322)</f>
        <v>10</v>
      </c>
    </row>
    <row r="1324" spans="1:7" hidden="1" x14ac:dyDescent="0.25">
      <c r="A1324" s="12" t="s">
        <v>1428</v>
      </c>
      <c r="B1324" s="19">
        <v>335642678372</v>
      </c>
      <c r="C1324" s="12" t="s">
        <v>17423</v>
      </c>
      <c r="D1324" s="12" t="s">
        <v>1099</v>
      </c>
      <c r="E1324" s="6" t="s">
        <v>2100</v>
      </c>
      <c r="F1324" s="5">
        <f>decoded__2[[#This Row],[FRT_DEC]]-B1323</f>
        <v>9</v>
      </c>
      <c r="G1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INFO]]))),G1323)</f>
        <v>10</v>
      </c>
    </row>
    <row r="1325" spans="1:7" hidden="1" x14ac:dyDescent="0.25">
      <c r="A1325" s="12" t="s">
        <v>1429</v>
      </c>
      <c r="B1325" s="19">
        <v>335642678377</v>
      </c>
      <c r="C1325" s="12" t="s">
        <v>17424</v>
      </c>
      <c r="D1325" s="12" t="s">
        <v>72</v>
      </c>
      <c r="E1325" s="6" t="s">
        <v>2101</v>
      </c>
      <c r="F1325" s="5">
        <f>decoded__2[[#This Row],[FRT_DEC]]-B1324</f>
        <v>5</v>
      </c>
      <c r="G1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INFO]]))),G1324)</f>
        <v>10</v>
      </c>
    </row>
    <row r="1326" spans="1:7" hidden="1" x14ac:dyDescent="0.25">
      <c r="A1326" s="12" t="s">
        <v>1430</v>
      </c>
      <c r="B1326" s="19">
        <v>335642678389</v>
      </c>
      <c r="C1326" s="12" t="s">
        <v>17425</v>
      </c>
      <c r="D1326" s="12" t="s">
        <v>7938</v>
      </c>
      <c r="E1326" s="6" t="s">
        <v>8855</v>
      </c>
      <c r="F1326" s="5">
        <f>decoded__2[[#This Row],[FRT_DEC]]-B1325</f>
        <v>12</v>
      </c>
      <c r="G1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INFO]]))),G1325)</f>
        <v>10</v>
      </c>
    </row>
    <row r="1327" spans="1:7" hidden="1" x14ac:dyDescent="0.25">
      <c r="A1327" s="12" t="s">
        <v>1431</v>
      </c>
      <c r="B1327" s="19">
        <v>335642679012</v>
      </c>
      <c r="C1327" s="12" t="s">
        <v>17426</v>
      </c>
      <c r="D1327" s="12" t="s">
        <v>87</v>
      </c>
      <c r="E1327" s="6" t="s">
        <v>3695</v>
      </c>
      <c r="F1327" s="5">
        <f>decoded__2[[#This Row],[FRT_DEC]]-B1326</f>
        <v>623</v>
      </c>
      <c r="G1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INFO]]))),G1326)</f>
        <v>10</v>
      </c>
    </row>
    <row r="1328" spans="1:7" hidden="1" x14ac:dyDescent="0.25">
      <c r="A1328" s="12" t="s">
        <v>1432</v>
      </c>
      <c r="B1328" s="19">
        <v>335642679020</v>
      </c>
      <c r="C1328" s="12" t="s">
        <v>17427</v>
      </c>
      <c r="D1328" s="12" t="s">
        <v>7842</v>
      </c>
      <c r="E1328" s="6" t="s">
        <v>8858</v>
      </c>
      <c r="F1328" s="5">
        <f>decoded__2[[#This Row],[FRT_DEC]]-B1327</f>
        <v>8</v>
      </c>
      <c r="G1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INFO]]))),G1327)</f>
        <v>10</v>
      </c>
    </row>
    <row r="1329" spans="1:7" hidden="1" x14ac:dyDescent="0.25">
      <c r="A1329" s="12" t="s">
        <v>1433</v>
      </c>
      <c r="B1329" s="19">
        <v>335642679031</v>
      </c>
      <c r="C1329" s="12" t="s">
        <v>17428</v>
      </c>
      <c r="D1329" s="12" t="s">
        <v>1099</v>
      </c>
      <c r="E1329" s="6" t="s">
        <v>2102</v>
      </c>
      <c r="F1329" s="5">
        <f>decoded__2[[#This Row],[FRT_DEC]]-B1328</f>
        <v>11</v>
      </c>
      <c r="G1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INFO]]))),G1328)</f>
        <v>10</v>
      </c>
    </row>
    <row r="1330" spans="1:7" hidden="1" x14ac:dyDescent="0.25">
      <c r="A1330" s="12" t="s">
        <v>1434</v>
      </c>
      <c r="B1330" s="19">
        <v>335642679036</v>
      </c>
      <c r="C1330" s="12" t="s">
        <v>17429</v>
      </c>
      <c r="D1330" s="12" t="s">
        <v>72</v>
      </c>
      <c r="E1330" s="6" t="s">
        <v>2103</v>
      </c>
      <c r="F1330" s="5">
        <f>decoded__2[[#This Row],[FRT_DEC]]-B1329</f>
        <v>5</v>
      </c>
      <c r="G1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INFO]]))),G1329)</f>
        <v>10</v>
      </c>
    </row>
    <row r="1331" spans="1:7" hidden="1" x14ac:dyDescent="0.25">
      <c r="A1331" s="12" t="s">
        <v>1435</v>
      </c>
      <c r="B1331" s="19">
        <v>335642679039</v>
      </c>
      <c r="C1331" s="12" t="s">
        <v>17430</v>
      </c>
      <c r="D1331" s="12" t="s">
        <v>264</v>
      </c>
      <c r="E1331" s="6" t="s">
        <v>7919</v>
      </c>
      <c r="F1331" s="5">
        <f>decoded__2[[#This Row],[FRT_DEC]]-B1330</f>
        <v>3</v>
      </c>
      <c r="G1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INFO]]))),G1330)</f>
        <v>10</v>
      </c>
    </row>
    <row r="1332" spans="1:7" hidden="1" x14ac:dyDescent="0.25">
      <c r="A1332" s="12" t="s">
        <v>1436</v>
      </c>
      <c r="B1332" s="19">
        <v>335642679051</v>
      </c>
      <c r="C1332" s="12" t="s">
        <v>17431</v>
      </c>
      <c r="D1332" s="12" t="s">
        <v>40</v>
      </c>
      <c r="E1332" s="6" t="s">
        <v>328</v>
      </c>
      <c r="F1332" s="5">
        <f>decoded__2[[#This Row],[FRT_DEC]]-B1331</f>
        <v>12</v>
      </c>
      <c r="G1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INFO]]))),G1331)</f>
        <v>10</v>
      </c>
    </row>
    <row r="1333" spans="1:7" hidden="1" x14ac:dyDescent="0.25">
      <c r="A1333" s="12" t="s">
        <v>1437</v>
      </c>
      <c r="B1333" s="19">
        <v>335642679054</v>
      </c>
      <c r="C1333" s="12" t="s">
        <v>17432</v>
      </c>
      <c r="D1333" s="12" t="s">
        <v>330</v>
      </c>
      <c r="E1333" s="6" t="s">
        <v>17433</v>
      </c>
      <c r="F1333" s="5">
        <f>decoded__2[[#This Row],[FRT_DEC]]-B1332</f>
        <v>3</v>
      </c>
      <c r="G1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INFO]]))),G1332)</f>
        <v>10</v>
      </c>
    </row>
    <row r="1334" spans="1:7" hidden="1" x14ac:dyDescent="0.25">
      <c r="A1334" s="12" t="s">
        <v>1438</v>
      </c>
      <c r="B1334" s="19">
        <v>335642679066</v>
      </c>
      <c r="C1334" s="12" t="s">
        <v>17434</v>
      </c>
      <c r="D1334" s="12" t="s">
        <v>40</v>
      </c>
      <c r="E1334" s="6" t="s">
        <v>2042</v>
      </c>
      <c r="F1334" s="5">
        <f>decoded__2[[#This Row],[FRT_DEC]]-B1333</f>
        <v>12</v>
      </c>
      <c r="G1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INFO]]))),G1333)</f>
        <v>10</v>
      </c>
    </row>
    <row r="1335" spans="1:7" hidden="1" x14ac:dyDescent="0.25">
      <c r="A1335" s="12" t="s">
        <v>1439</v>
      </c>
      <c r="B1335" s="19">
        <v>335642679068</v>
      </c>
      <c r="C1335" s="12" t="s">
        <v>17435</v>
      </c>
      <c r="D1335" s="12" t="s">
        <v>2043</v>
      </c>
      <c r="E1335" s="6" t="s">
        <v>17364</v>
      </c>
      <c r="F1335" s="5">
        <f>decoded__2[[#This Row],[FRT_DEC]]-B1334</f>
        <v>2</v>
      </c>
      <c r="G1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INFO]]))),G1334)</f>
        <v>10</v>
      </c>
    </row>
    <row r="1336" spans="1:7" hidden="1" x14ac:dyDescent="0.25">
      <c r="A1336" s="12" t="s">
        <v>1440</v>
      </c>
      <c r="B1336" s="19">
        <v>335642679103</v>
      </c>
      <c r="C1336" s="12" t="s">
        <v>17436</v>
      </c>
      <c r="D1336" s="12" t="s">
        <v>7938</v>
      </c>
      <c r="E1336" s="6" t="s">
        <v>8868</v>
      </c>
      <c r="F1336" s="5">
        <f>decoded__2[[#This Row],[FRT_DEC]]-B1335</f>
        <v>35</v>
      </c>
      <c r="G1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INFO]]))),G1335)</f>
        <v>10</v>
      </c>
    </row>
    <row r="1337" spans="1:7" hidden="1" x14ac:dyDescent="0.25">
      <c r="A1337" s="12" t="s">
        <v>1441</v>
      </c>
      <c r="B1337" s="19">
        <v>335642679722</v>
      </c>
      <c r="C1337" s="12" t="s">
        <v>17437</v>
      </c>
      <c r="D1337" s="12" t="s">
        <v>7842</v>
      </c>
      <c r="E1337" s="6" t="s">
        <v>7989</v>
      </c>
      <c r="F1337" s="5">
        <f>decoded__2[[#This Row],[FRT_DEC]]-B1336</f>
        <v>619</v>
      </c>
      <c r="G1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INFO]]))),G1336)</f>
        <v>10</v>
      </c>
    </row>
    <row r="1338" spans="1:7" hidden="1" x14ac:dyDescent="0.25">
      <c r="A1338" s="12" t="s">
        <v>1442</v>
      </c>
      <c r="B1338" s="19">
        <v>335642679728</v>
      </c>
      <c r="C1338" s="12" t="s">
        <v>17438</v>
      </c>
      <c r="D1338" s="12" t="s">
        <v>2044</v>
      </c>
      <c r="E1338" s="6" t="s">
        <v>2046</v>
      </c>
      <c r="F1338" s="5">
        <f>decoded__2[[#This Row],[FRT_DEC]]-B1337</f>
        <v>6</v>
      </c>
      <c r="G1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INFO]]))),G1337)</f>
        <v>10</v>
      </c>
    </row>
    <row r="1339" spans="1:7" hidden="1" x14ac:dyDescent="0.25">
      <c r="A1339" s="12" t="s">
        <v>1443</v>
      </c>
      <c r="B1339" s="19">
        <v>335642679874</v>
      </c>
      <c r="C1339" s="12" t="s">
        <v>17439</v>
      </c>
      <c r="D1339" s="12" t="s">
        <v>43</v>
      </c>
      <c r="E1339" s="6" t="s">
        <v>3951</v>
      </c>
      <c r="F1339" s="5">
        <f>decoded__2[[#This Row],[FRT_DEC]]-B1338</f>
        <v>146</v>
      </c>
      <c r="G1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INFO]]))),G1338)</f>
        <v>10</v>
      </c>
    </row>
    <row r="1340" spans="1:7" hidden="1" x14ac:dyDescent="0.25">
      <c r="A1340" s="12" t="s">
        <v>1444</v>
      </c>
      <c r="B1340" s="19">
        <v>335642679877</v>
      </c>
      <c r="C1340" s="12" t="s">
        <v>17440</v>
      </c>
      <c r="D1340" s="12" t="s">
        <v>3685</v>
      </c>
      <c r="E1340" s="6" t="s">
        <v>17441</v>
      </c>
      <c r="F1340" s="5">
        <f>decoded__2[[#This Row],[FRT_DEC]]-B1339</f>
        <v>3</v>
      </c>
      <c r="G1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INFO]]))),G1339)</f>
        <v>10</v>
      </c>
    </row>
    <row r="1341" spans="1:7" hidden="1" x14ac:dyDescent="0.25">
      <c r="A1341" s="12" t="s">
        <v>1445</v>
      </c>
      <c r="B1341" s="19">
        <v>335642679879</v>
      </c>
      <c r="C1341" s="12" t="s">
        <v>17442</v>
      </c>
      <c r="D1341" s="12" t="s">
        <v>3685</v>
      </c>
      <c r="E1341" s="6" t="s">
        <v>7880</v>
      </c>
      <c r="F1341" s="5">
        <f>decoded__2[[#This Row],[FRT_DEC]]-B1340</f>
        <v>2</v>
      </c>
      <c r="G1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INFO]]))),G1340)</f>
        <v>10</v>
      </c>
    </row>
    <row r="1342" spans="1:7" hidden="1" x14ac:dyDescent="0.25">
      <c r="A1342" s="12" t="s">
        <v>1446</v>
      </c>
      <c r="B1342" s="19">
        <v>335642679895</v>
      </c>
      <c r="C1342" s="12" t="s">
        <v>17443</v>
      </c>
      <c r="D1342" s="12" t="s">
        <v>7938</v>
      </c>
      <c r="E1342" s="6" t="s">
        <v>7991</v>
      </c>
      <c r="F1342" s="5">
        <f>decoded__2[[#This Row],[FRT_DEC]]-B1341</f>
        <v>16</v>
      </c>
      <c r="G1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INFO]]))),G1341)</f>
        <v>10</v>
      </c>
    </row>
    <row r="1343" spans="1:7" hidden="1" x14ac:dyDescent="0.25">
      <c r="A1343" s="12" t="s">
        <v>1447</v>
      </c>
      <c r="B1343" s="19">
        <v>335642679899</v>
      </c>
      <c r="C1343" s="12" t="s">
        <v>17444</v>
      </c>
      <c r="D1343" s="12" t="s">
        <v>7842</v>
      </c>
      <c r="E1343" s="6" t="s">
        <v>8889</v>
      </c>
      <c r="F1343" s="5">
        <f>decoded__2[[#This Row],[FRT_DEC]]-B1342</f>
        <v>4</v>
      </c>
      <c r="G1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INFO]]))),G1342)</f>
        <v>10</v>
      </c>
    </row>
    <row r="1344" spans="1:7" ht="30" hidden="1" x14ac:dyDescent="0.25">
      <c r="A1344" s="12" t="s">
        <v>1448</v>
      </c>
      <c r="B1344" s="19">
        <v>335642679911</v>
      </c>
      <c r="C1344" s="12" t="s">
        <v>17445</v>
      </c>
      <c r="D1344" s="12" t="s">
        <v>241</v>
      </c>
      <c r="E1344" s="6" t="s">
        <v>3670</v>
      </c>
      <c r="F1344" s="5">
        <f>decoded__2[[#This Row],[FRT_DEC]]-B1343</f>
        <v>12</v>
      </c>
      <c r="G1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INFO]]))),G1343)</f>
        <v>10</v>
      </c>
    </row>
    <row r="1345" spans="1:7" hidden="1" x14ac:dyDescent="0.25">
      <c r="A1345" s="12" t="s">
        <v>1449</v>
      </c>
      <c r="B1345" s="19">
        <v>335642679914</v>
      </c>
      <c r="C1345" s="12" t="s">
        <v>17446</v>
      </c>
      <c r="D1345" s="12" t="s">
        <v>243</v>
      </c>
      <c r="E1345" s="6" t="s">
        <v>3937</v>
      </c>
      <c r="F1345" s="5">
        <f>decoded__2[[#This Row],[FRT_DEC]]-B1344</f>
        <v>3</v>
      </c>
      <c r="G1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INFO]]))),G1344)</f>
        <v>10</v>
      </c>
    </row>
    <row r="1346" spans="1:7" hidden="1" x14ac:dyDescent="0.25">
      <c r="A1346" s="12" t="s">
        <v>1450</v>
      </c>
      <c r="B1346" s="19">
        <v>335642679944</v>
      </c>
      <c r="C1346" s="12" t="s">
        <v>17447</v>
      </c>
      <c r="D1346" s="12" t="s">
        <v>40</v>
      </c>
      <c r="E1346" s="6" t="s">
        <v>44</v>
      </c>
      <c r="F1346" s="5">
        <f>decoded__2[[#This Row],[FRT_DEC]]-B1345</f>
        <v>30</v>
      </c>
      <c r="G1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INFO]]))),G1345)</f>
        <v>10</v>
      </c>
    </row>
    <row r="1347" spans="1:7" hidden="1" x14ac:dyDescent="0.25">
      <c r="A1347" s="12" t="s">
        <v>1451</v>
      </c>
      <c r="B1347" s="19">
        <v>335642679950</v>
      </c>
      <c r="C1347" s="12" t="s">
        <v>17448</v>
      </c>
      <c r="D1347" s="12" t="s">
        <v>246</v>
      </c>
      <c r="E1347" s="6" t="s">
        <v>17449</v>
      </c>
      <c r="F1347" s="5">
        <f>decoded__2[[#This Row],[FRT_DEC]]-B1346</f>
        <v>6</v>
      </c>
      <c r="G1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INFO]]))),G1346)</f>
        <v>10</v>
      </c>
    </row>
    <row r="1348" spans="1:7" hidden="1" x14ac:dyDescent="0.25">
      <c r="A1348" s="12" t="s">
        <v>1452</v>
      </c>
      <c r="B1348" s="19">
        <v>335642679972</v>
      </c>
      <c r="C1348" s="12" t="s">
        <v>17450</v>
      </c>
      <c r="D1348" s="12" t="s">
        <v>1099</v>
      </c>
      <c r="E1348" s="6" t="s">
        <v>2104</v>
      </c>
      <c r="F1348" s="5">
        <f>decoded__2[[#This Row],[FRT_DEC]]-B1347</f>
        <v>22</v>
      </c>
      <c r="G1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INFO]]))),G1347)</f>
        <v>10</v>
      </c>
    </row>
    <row r="1349" spans="1:7" hidden="1" x14ac:dyDescent="0.25">
      <c r="A1349" s="12" t="s">
        <v>1453</v>
      </c>
      <c r="B1349" s="19">
        <v>335642679977</v>
      </c>
      <c r="C1349" s="12" t="s">
        <v>17451</v>
      </c>
      <c r="D1349" s="12" t="s">
        <v>1099</v>
      </c>
      <c r="E1349" s="6" t="s">
        <v>2105</v>
      </c>
      <c r="F1349" s="5">
        <f>decoded__2[[#This Row],[FRT_DEC]]-B1348</f>
        <v>5</v>
      </c>
      <c r="G1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INFO]]))),G1348)</f>
        <v>10</v>
      </c>
    </row>
    <row r="1350" spans="1:7" hidden="1" x14ac:dyDescent="0.25">
      <c r="A1350" s="12" t="s">
        <v>1454</v>
      </c>
      <c r="B1350" s="19">
        <v>335642679991</v>
      </c>
      <c r="C1350" s="12" t="s">
        <v>17452</v>
      </c>
      <c r="D1350" s="12" t="s">
        <v>1099</v>
      </c>
      <c r="E1350" s="6" t="s">
        <v>2106</v>
      </c>
      <c r="F1350" s="5">
        <f>decoded__2[[#This Row],[FRT_DEC]]-B1349</f>
        <v>14</v>
      </c>
      <c r="G1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INFO]]))),G1349)</f>
        <v>10</v>
      </c>
    </row>
    <row r="1351" spans="1:7" hidden="1" x14ac:dyDescent="0.25">
      <c r="A1351" s="12" t="s">
        <v>1455</v>
      </c>
      <c r="B1351" s="19">
        <v>335642680011</v>
      </c>
      <c r="C1351" s="12" t="s">
        <v>17453</v>
      </c>
      <c r="D1351" s="12" t="s">
        <v>40</v>
      </c>
      <c r="E1351" s="6" t="s">
        <v>724</v>
      </c>
      <c r="F1351" s="5">
        <f>decoded__2[[#This Row],[FRT_DEC]]-B1350</f>
        <v>20</v>
      </c>
      <c r="G1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INFO]]))),G1350)</f>
        <v>10</v>
      </c>
    </row>
    <row r="1352" spans="1:7" hidden="1" x14ac:dyDescent="0.25">
      <c r="A1352" s="12" t="s">
        <v>1456</v>
      </c>
      <c r="B1352" s="19">
        <v>335642680023</v>
      </c>
      <c r="C1352" s="12" t="s">
        <v>17454</v>
      </c>
      <c r="D1352" s="12" t="s">
        <v>40</v>
      </c>
      <c r="E1352" s="6" t="s">
        <v>45</v>
      </c>
      <c r="F1352" s="5">
        <f>decoded__2[[#This Row],[FRT_DEC]]-B1351</f>
        <v>12</v>
      </c>
      <c r="G1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INFO]]))),G1351)</f>
        <v>10</v>
      </c>
    </row>
    <row r="1353" spans="1:7" hidden="1" x14ac:dyDescent="0.25">
      <c r="A1353" s="12" t="s">
        <v>1457</v>
      </c>
      <c r="B1353" s="19">
        <v>335642680026</v>
      </c>
      <c r="C1353" s="12" t="s">
        <v>17455</v>
      </c>
      <c r="D1353" s="12" t="s">
        <v>46</v>
      </c>
      <c r="E1353" s="6" t="s">
        <v>5295</v>
      </c>
      <c r="F1353" s="5">
        <f>decoded__2[[#This Row],[FRT_DEC]]-B1352</f>
        <v>3</v>
      </c>
      <c r="G1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INFO]]))),G1352)</f>
        <v>10</v>
      </c>
    </row>
    <row r="1354" spans="1:7" hidden="1" x14ac:dyDescent="0.25">
      <c r="A1354" s="12" t="s">
        <v>1458</v>
      </c>
      <c r="B1354" s="19">
        <v>335642680032</v>
      </c>
      <c r="C1354" s="12" t="s">
        <v>17456</v>
      </c>
      <c r="D1354" s="12" t="s">
        <v>72</v>
      </c>
      <c r="E1354" s="6" t="s">
        <v>3683</v>
      </c>
      <c r="F1354" s="5">
        <f>decoded__2[[#This Row],[FRT_DEC]]-B1353</f>
        <v>6</v>
      </c>
      <c r="G1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INFO]]))),G1353)</f>
        <v>10</v>
      </c>
    </row>
    <row r="1355" spans="1:7" hidden="1" x14ac:dyDescent="0.25">
      <c r="A1355" s="12" t="s">
        <v>1459</v>
      </c>
      <c r="B1355" s="19">
        <v>335642680037</v>
      </c>
      <c r="C1355" s="12" t="s">
        <v>17457</v>
      </c>
      <c r="D1355" s="12" t="s">
        <v>72</v>
      </c>
      <c r="E1355" s="6" t="s">
        <v>2088</v>
      </c>
      <c r="F1355" s="5">
        <f>decoded__2[[#This Row],[FRT_DEC]]-B1354</f>
        <v>5</v>
      </c>
      <c r="G1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INFO]]))),G1354)</f>
        <v>10</v>
      </c>
    </row>
    <row r="1356" spans="1:7" hidden="1" x14ac:dyDescent="0.25">
      <c r="A1356" s="12" t="s">
        <v>1460</v>
      </c>
      <c r="B1356" s="19">
        <v>335642680053</v>
      </c>
      <c r="C1356" s="12" t="s">
        <v>17458</v>
      </c>
      <c r="D1356" s="12" t="s">
        <v>72</v>
      </c>
      <c r="E1356" s="6" t="s">
        <v>2107</v>
      </c>
      <c r="F1356" s="5">
        <f>decoded__2[[#This Row],[FRT_DEC]]-B1355</f>
        <v>16</v>
      </c>
      <c r="G1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INFO]]))),G1355)</f>
        <v>10</v>
      </c>
    </row>
    <row r="1357" spans="1:7" hidden="1" x14ac:dyDescent="0.25">
      <c r="A1357" s="12" t="s">
        <v>1461</v>
      </c>
      <c r="B1357" s="19">
        <v>335642680822</v>
      </c>
      <c r="C1357" s="12" t="s">
        <v>17459</v>
      </c>
      <c r="D1357" s="12" t="s">
        <v>7938</v>
      </c>
      <c r="E1357" s="6" t="s">
        <v>8906</v>
      </c>
      <c r="F1357" s="5">
        <f>decoded__2[[#This Row],[FRT_DEC]]-B1356</f>
        <v>769</v>
      </c>
      <c r="G1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INFO]]))),G1356)</f>
        <v>10</v>
      </c>
    </row>
    <row r="1358" spans="1:7" hidden="1" x14ac:dyDescent="0.25">
      <c r="A1358" s="12" t="s">
        <v>1462</v>
      </c>
      <c r="B1358" s="19">
        <v>335642691697</v>
      </c>
      <c r="C1358" s="12" t="s">
        <v>17460</v>
      </c>
      <c r="D1358" s="12" t="s">
        <v>7842</v>
      </c>
      <c r="E1358" s="6" t="s">
        <v>7945</v>
      </c>
      <c r="F1358" s="5">
        <f>decoded__2[[#This Row],[FRT_DEC]]-B1357</f>
        <v>10875</v>
      </c>
      <c r="G1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INFO]]))),G1357)</f>
        <v>10</v>
      </c>
    </row>
    <row r="1359" spans="1:7" hidden="1" x14ac:dyDescent="0.25">
      <c r="A1359" s="12" t="s">
        <v>1463</v>
      </c>
      <c r="B1359" s="19">
        <v>335642691703</v>
      </c>
      <c r="C1359" s="12" t="s">
        <v>17461</v>
      </c>
      <c r="D1359" s="12" t="s">
        <v>7938</v>
      </c>
      <c r="E1359" s="6" t="s">
        <v>7947</v>
      </c>
      <c r="F1359" s="5">
        <f>decoded__2[[#This Row],[FRT_DEC]]-B1358</f>
        <v>6</v>
      </c>
      <c r="G1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INFO]]))),G1358)</f>
        <v>10</v>
      </c>
    </row>
    <row r="1360" spans="1:7" hidden="1" x14ac:dyDescent="0.25">
      <c r="A1360" s="12" t="s">
        <v>1464</v>
      </c>
      <c r="B1360" s="19">
        <v>335642692766</v>
      </c>
      <c r="C1360" s="12" t="s">
        <v>17462</v>
      </c>
      <c r="D1360" s="12" t="s">
        <v>7842</v>
      </c>
      <c r="E1360" s="6" t="s">
        <v>7936</v>
      </c>
      <c r="F1360" s="5">
        <f>decoded__2[[#This Row],[FRT_DEC]]-B1359</f>
        <v>1063</v>
      </c>
      <c r="G1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INFO]]))),G1359)</f>
        <v>10</v>
      </c>
    </row>
    <row r="1361" spans="1:7" hidden="1" x14ac:dyDescent="0.25">
      <c r="A1361" s="12" t="s">
        <v>1465</v>
      </c>
      <c r="B1361" s="19">
        <v>335642693518</v>
      </c>
      <c r="C1361" s="12" t="s">
        <v>17463</v>
      </c>
      <c r="D1361" s="12" t="s">
        <v>7938</v>
      </c>
      <c r="E1361" s="6" t="s">
        <v>7939</v>
      </c>
      <c r="F1361" s="5">
        <f>decoded__2[[#This Row],[FRT_DEC]]-B1360</f>
        <v>752</v>
      </c>
      <c r="G1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INFO]]))),G1360)</f>
        <v>10</v>
      </c>
    </row>
    <row r="1362" spans="1:7" hidden="1" x14ac:dyDescent="0.25">
      <c r="A1362" s="12" t="s">
        <v>1466</v>
      </c>
      <c r="B1362" s="19">
        <v>335642712780</v>
      </c>
      <c r="C1362" s="12" t="s">
        <v>17464</v>
      </c>
      <c r="D1362" s="12" t="s">
        <v>7842</v>
      </c>
      <c r="E1362" s="6" t="s">
        <v>7936</v>
      </c>
      <c r="F1362" s="5">
        <f>decoded__2[[#This Row],[FRT_DEC]]-B1361</f>
        <v>19262</v>
      </c>
      <c r="G1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INFO]]))),G1361)</f>
        <v>10</v>
      </c>
    </row>
    <row r="1363" spans="1:7" hidden="1" x14ac:dyDescent="0.25">
      <c r="A1363" s="12" t="s">
        <v>1467</v>
      </c>
      <c r="B1363" s="19">
        <v>335642713533</v>
      </c>
      <c r="C1363" s="12" t="s">
        <v>17465</v>
      </c>
      <c r="D1363" s="12" t="s">
        <v>7938</v>
      </c>
      <c r="E1363" s="6" t="s">
        <v>7939</v>
      </c>
      <c r="F1363" s="5">
        <f>decoded__2[[#This Row],[FRT_DEC]]-B1362</f>
        <v>753</v>
      </c>
      <c r="G1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INFO]]))),G1362)</f>
        <v>10</v>
      </c>
    </row>
    <row r="1364" spans="1:7" hidden="1" x14ac:dyDescent="0.25">
      <c r="A1364" s="12" t="s">
        <v>1468</v>
      </c>
      <c r="B1364" s="19">
        <v>335642732765</v>
      </c>
      <c r="C1364" s="12" t="s">
        <v>17466</v>
      </c>
      <c r="D1364" s="12" t="s">
        <v>7842</v>
      </c>
      <c r="E1364" s="6" t="s">
        <v>7936</v>
      </c>
      <c r="F1364" s="5">
        <f>decoded__2[[#This Row],[FRT_DEC]]-B1363</f>
        <v>19232</v>
      </c>
      <c r="G1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INFO]]))),G1363)</f>
        <v>10</v>
      </c>
    </row>
    <row r="1365" spans="1:7" hidden="1" x14ac:dyDescent="0.25">
      <c r="A1365" s="12" t="s">
        <v>1469</v>
      </c>
      <c r="B1365" s="19">
        <v>335642733520</v>
      </c>
      <c r="C1365" s="12" t="s">
        <v>17467</v>
      </c>
      <c r="D1365" s="12" t="s">
        <v>7938</v>
      </c>
      <c r="E1365" s="6" t="s">
        <v>7939</v>
      </c>
      <c r="F1365" s="5">
        <f>decoded__2[[#This Row],[FRT_DEC]]-B1364</f>
        <v>755</v>
      </c>
      <c r="G1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INFO]]))),G1364)</f>
        <v>10</v>
      </c>
    </row>
    <row r="1366" spans="1:7" hidden="1" x14ac:dyDescent="0.25">
      <c r="A1366" s="12" t="s">
        <v>1470</v>
      </c>
      <c r="B1366" s="19">
        <v>335642751203</v>
      </c>
      <c r="C1366" s="12" t="s">
        <v>17468</v>
      </c>
      <c r="D1366" s="12" t="s">
        <v>7842</v>
      </c>
      <c r="E1366" s="6" t="s">
        <v>7989</v>
      </c>
      <c r="F1366" s="5">
        <f>decoded__2[[#This Row],[FRT_DEC]]-B1365</f>
        <v>17683</v>
      </c>
      <c r="G1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INFO]]))),G1365)</f>
        <v>10</v>
      </c>
    </row>
    <row r="1367" spans="1:7" hidden="1" x14ac:dyDescent="0.25">
      <c r="A1367" s="12" t="s">
        <v>1471</v>
      </c>
      <c r="B1367" s="19">
        <v>335642751243</v>
      </c>
      <c r="C1367" s="12" t="s">
        <v>17469</v>
      </c>
      <c r="D1367" s="12" t="s">
        <v>7938</v>
      </c>
      <c r="E1367" s="6" t="s">
        <v>7991</v>
      </c>
      <c r="F1367" s="5">
        <f>decoded__2[[#This Row],[FRT_DEC]]-B1366</f>
        <v>40</v>
      </c>
      <c r="G1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INFO]]))),G1366)</f>
        <v>10</v>
      </c>
    </row>
    <row r="1368" spans="1:7" hidden="1" x14ac:dyDescent="0.25">
      <c r="A1368" s="12" t="s">
        <v>1472</v>
      </c>
      <c r="B1368" s="19">
        <v>335642751247</v>
      </c>
      <c r="C1368" s="12" t="s">
        <v>17470</v>
      </c>
      <c r="D1368" s="12" t="s">
        <v>7842</v>
      </c>
      <c r="E1368" s="6" t="s">
        <v>7993</v>
      </c>
      <c r="F1368" s="5">
        <f>decoded__2[[#This Row],[FRT_DEC]]-B1367</f>
        <v>4</v>
      </c>
      <c r="G1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INFO]]))),G1367)</f>
        <v>10</v>
      </c>
    </row>
    <row r="1369" spans="1:7" hidden="1" x14ac:dyDescent="0.25">
      <c r="A1369" s="12" t="s">
        <v>1473</v>
      </c>
      <c r="B1369" s="19">
        <v>335642751265</v>
      </c>
      <c r="C1369" s="12" t="s">
        <v>17471</v>
      </c>
      <c r="D1369" s="12" t="s">
        <v>1099</v>
      </c>
      <c r="E1369" s="6" t="s">
        <v>2081</v>
      </c>
      <c r="F1369" s="5">
        <f>decoded__2[[#This Row],[FRT_DEC]]-B1368</f>
        <v>18</v>
      </c>
      <c r="G1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INFO]]))),G1368)</f>
        <v>10</v>
      </c>
    </row>
    <row r="1370" spans="1:7" hidden="1" x14ac:dyDescent="0.25">
      <c r="A1370" s="12" t="s">
        <v>1474</v>
      </c>
      <c r="B1370" s="19">
        <v>335642751268</v>
      </c>
      <c r="C1370" s="12" t="s">
        <v>17472</v>
      </c>
      <c r="D1370" s="12" t="s">
        <v>1099</v>
      </c>
      <c r="E1370" s="6" t="s">
        <v>2089</v>
      </c>
      <c r="F1370" s="5">
        <f>decoded__2[[#This Row],[FRT_DEC]]-B1369</f>
        <v>3</v>
      </c>
      <c r="G1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INFO]]))),G1369)</f>
        <v>10</v>
      </c>
    </row>
    <row r="1371" spans="1:7" hidden="1" x14ac:dyDescent="0.25">
      <c r="A1371" s="12" t="s">
        <v>1475</v>
      </c>
      <c r="B1371" s="19">
        <v>335642751277</v>
      </c>
      <c r="C1371" s="12" t="s">
        <v>17473</v>
      </c>
      <c r="D1371" s="12" t="s">
        <v>72</v>
      </c>
      <c r="E1371" s="6" t="s">
        <v>7893</v>
      </c>
      <c r="F1371" s="5">
        <f>decoded__2[[#This Row],[FRT_DEC]]-B1370</f>
        <v>9</v>
      </c>
      <c r="G1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INFO]]))),G1370)</f>
        <v>10</v>
      </c>
    </row>
    <row r="1372" spans="1:7" hidden="1" x14ac:dyDescent="0.25">
      <c r="A1372" s="12" t="s">
        <v>1476</v>
      </c>
      <c r="B1372" s="19">
        <v>335642752329</v>
      </c>
      <c r="C1372" s="12" t="s">
        <v>17474</v>
      </c>
      <c r="D1372" s="12" t="s">
        <v>7938</v>
      </c>
      <c r="E1372" s="6" t="s">
        <v>7998</v>
      </c>
      <c r="F1372" s="5">
        <f>decoded__2[[#This Row],[FRT_DEC]]-B1371</f>
        <v>1052</v>
      </c>
      <c r="G1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INFO]]))),G1371)</f>
        <v>10</v>
      </c>
    </row>
    <row r="1373" spans="1:7" hidden="1" x14ac:dyDescent="0.25">
      <c r="A1373" s="12" t="s">
        <v>1477</v>
      </c>
      <c r="B1373" s="19">
        <v>335642756359</v>
      </c>
      <c r="C1373" s="12" t="s">
        <v>17475</v>
      </c>
      <c r="D1373" s="12" t="s">
        <v>5</v>
      </c>
      <c r="E1373" s="6" t="s">
        <v>17476</v>
      </c>
      <c r="F1373" s="5">
        <f>decoded__2[[#This Row],[FRT_DEC]]-B1372</f>
        <v>4030</v>
      </c>
      <c r="G1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INFO]]))),G1372)</f>
        <v>10</v>
      </c>
    </row>
    <row r="1374" spans="1:7" hidden="1" x14ac:dyDescent="0.25">
      <c r="A1374" s="12" t="s">
        <v>1478</v>
      </c>
      <c r="B1374" s="19">
        <v>335642756362</v>
      </c>
      <c r="C1374" s="12" t="s">
        <v>17477</v>
      </c>
      <c r="D1374" s="12" t="s">
        <v>5</v>
      </c>
      <c r="E1374" s="6" t="s">
        <v>7877</v>
      </c>
      <c r="F1374" s="5">
        <f>decoded__2[[#This Row],[FRT_DEC]]-B1373</f>
        <v>3</v>
      </c>
      <c r="G1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INFO]]))),G1373)</f>
        <v>10</v>
      </c>
    </row>
    <row r="1375" spans="1:7" hidden="1" x14ac:dyDescent="0.25">
      <c r="A1375" s="12" t="s">
        <v>1479</v>
      </c>
      <c r="B1375" s="19">
        <v>335642756364</v>
      </c>
      <c r="C1375" s="12" t="s">
        <v>17478</v>
      </c>
      <c r="D1375" s="12" t="s">
        <v>3686</v>
      </c>
      <c r="E1375" s="6" t="s">
        <v>17479</v>
      </c>
      <c r="F1375" s="5">
        <f>decoded__2[[#This Row],[FRT_DEC]]-B1374</f>
        <v>2</v>
      </c>
      <c r="G1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INFO]]))),G1374)</f>
        <v>10</v>
      </c>
    </row>
    <row r="1376" spans="1:7" hidden="1" x14ac:dyDescent="0.25">
      <c r="A1376" s="12" t="s">
        <v>1480</v>
      </c>
      <c r="B1376" s="19">
        <v>335642756367</v>
      </c>
      <c r="C1376" s="12" t="s">
        <v>17480</v>
      </c>
      <c r="D1376" s="12" t="s">
        <v>3686</v>
      </c>
      <c r="E1376" s="6" t="s">
        <v>7878</v>
      </c>
      <c r="F1376" s="5">
        <f>decoded__2[[#This Row],[FRT_DEC]]-B1375</f>
        <v>3</v>
      </c>
      <c r="G1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INFO]]))),G1375)</f>
        <v>10</v>
      </c>
    </row>
    <row r="1377" spans="1:7" hidden="1" x14ac:dyDescent="0.25">
      <c r="A1377" s="12" t="s">
        <v>1481</v>
      </c>
      <c r="B1377" s="19">
        <v>335642756375</v>
      </c>
      <c r="C1377" s="12" t="s">
        <v>17481</v>
      </c>
      <c r="D1377" s="12" t="s">
        <v>7842</v>
      </c>
      <c r="E1377" s="6" t="s">
        <v>8006</v>
      </c>
      <c r="F1377" s="5">
        <f>decoded__2[[#This Row],[FRT_DEC]]-B1376</f>
        <v>8</v>
      </c>
      <c r="G1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INFO]]))),G1376)</f>
        <v>10</v>
      </c>
    </row>
    <row r="1378" spans="1:7" hidden="1" x14ac:dyDescent="0.25">
      <c r="A1378" s="12" t="s">
        <v>1482</v>
      </c>
      <c r="B1378" s="19">
        <v>335642756399</v>
      </c>
      <c r="C1378" s="12" t="s">
        <v>17482</v>
      </c>
      <c r="D1378" s="12" t="s">
        <v>1099</v>
      </c>
      <c r="E1378" s="6" t="s">
        <v>7894</v>
      </c>
      <c r="F1378" s="5">
        <f>decoded__2[[#This Row],[FRT_DEC]]-B1377</f>
        <v>24</v>
      </c>
      <c r="G1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INFO]]))),G1377)</f>
        <v>10</v>
      </c>
    </row>
    <row r="1379" spans="1:7" hidden="1" x14ac:dyDescent="0.25">
      <c r="A1379" s="12" t="s">
        <v>1483</v>
      </c>
      <c r="B1379" s="19">
        <v>335642756419</v>
      </c>
      <c r="C1379" s="12" t="s">
        <v>17483</v>
      </c>
      <c r="D1379" s="12" t="s">
        <v>72</v>
      </c>
      <c r="E1379" s="6" t="s">
        <v>3683</v>
      </c>
      <c r="F1379" s="5">
        <f>decoded__2[[#This Row],[FRT_DEC]]-B1378</f>
        <v>20</v>
      </c>
      <c r="G1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INFO]]))),G1378)</f>
        <v>10</v>
      </c>
    </row>
    <row r="1380" spans="1:7" hidden="1" x14ac:dyDescent="0.25">
      <c r="A1380" s="12" t="s">
        <v>1484</v>
      </c>
      <c r="B1380" s="19">
        <v>335642756423</v>
      </c>
      <c r="C1380" s="12" t="s">
        <v>17484</v>
      </c>
      <c r="D1380" s="12" t="s">
        <v>72</v>
      </c>
      <c r="E1380" s="6" t="s">
        <v>2088</v>
      </c>
      <c r="F1380" s="5">
        <f>decoded__2[[#This Row],[FRT_DEC]]-B1379</f>
        <v>4</v>
      </c>
      <c r="G1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INFO]]))),G1379)</f>
        <v>10</v>
      </c>
    </row>
    <row r="1381" spans="1:7" hidden="1" x14ac:dyDescent="0.25">
      <c r="A1381" s="12" t="s">
        <v>1485</v>
      </c>
      <c r="B1381" s="19">
        <v>335642756436</v>
      </c>
      <c r="C1381" s="12" t="s">
        <v>17485</v>
      </c>
      <c r="D1381" s="12" t="s">
        <v>72</v>
      </c>
      <c r="E1381" s="6" t="s">
        <v>2107</v>
      </c>
      <c r="F1381" s="5">
        <f>decoded__2[[#This Row],[FRT_DEC]]-B1380</f>
        <v>13</v>
      </c>
      <c r="G1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INFO]]))),G1380)</f>
        <v>10</v>
      </c>
    </row>
    <row r="1382" spans="1:7" hidden="1" x14ac:dyDescent="0.25">
      <c r="A1382" s="12" t="s">
        <v>1486</v>
      </c>
      <c r="B1382" s="19">
        <v>335642757276</v>
      </c>
      <c r="C1382" s="12" t="s">
        <v>17486</v>
      </c>
      <c r="D1382" s="12" t="s">
        <v>7938</v>
      </c>
      <c r="E1382" s="6" t="s">
        <v>8012</v>
      </c>
      <c r="F1382" s="5">
        <f>decoded__2[[#This Row],[FRT_DEC]]-B1381</f>
        <v>840</v>
      </c>
      <c r="G1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INFO]]))),G1381)</f>
        <v>10</v>
      </c>
    </row>
    <row r="1383" spans="1:7" hidden="1" x14ac:dyDescent="0.25">
      <c r="A1383" s="12" t="s">
        <v>1487</v>
      </c>
      <c r="B1383" s="19">
        <v>335642772765</v>
      </c>
      <c r="C1383" s="12" t="s">
        <v>17487</v>
      </c>
      <c r="D1383" s="12" t="s">
        <v>7842</v>
      </c>
      <c r="E1383" s="6" t="s">
        <v>7936</v>
      </c>
      <c r="F1383" s="5">
        <f>decoded__2[[#This Row],[FRT_DEC]]-B1382</f>
        <v>15489</v>
      </c>
      <c r="G1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INFO]]))),G1382)</f>
        <v>10</v>
      </c>
    </row>
    <row r="1384" spans="1:7" hidden="1" x14ac:dyDescent="0.25">
      <c r="A1384" s="12" t="s">
        <v>1488</v>
      </c>
      <c r="B1384" s="19">
        <v>335642773516</v>
      </c>
      <c r="C1384" s="12" t="s">
        <v>17488</v>
      </c>
      <c r="D1384" s="12" t="s">
        <v>7938</v>
      </c>
      <c r="E1384" s="6" t="s">
        <v>7939</v>
      </c>
      <c r="F1384" s="5">
        <f>decoded__2[[#This Row],[FRT_DEC]]-B1383</f>
        <v>751</v>
      </c>
      <c r="G1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INFO]]))),G1383)</f>
        <v>10</v>
      </c>
    </row>
    <row r="1385" spans="1:7" hidden="1" x14ac:dyDescent="0.25">
      <c r="A1385" s="12" t="s">
        <v>1489</v>
      </c>
      <c r="B1385" s="19">
        <v>335642791697</v>
      </c>
      <c r="C1385" s="12" t="s">
        <v>17489</v>
      </c>
      <c r="D1385" s="12" t="s">
        <v>7842</v>
      </c>
      <c r="E1385" s="6" t="s">
        <v>7945</v>
      </c>
      <c r="F1385" s="5">
        <f>decoded__2[[#This Row],[FRT_DEC]]-B1384</f>
        <v>18181</v>
      </c>
      <c r="G1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INFO]]))),G1384)</f>
        <v>10</v>
      </c>
    </row>
    <row r="1386" spans="1:7" hidden="1" x14ac:dyDescent="0.25">
      <c r="A1386" s="12" t="s">
        <v>1490</v>
      </c>
      <c r="B1386" s="19">
        <v>335642791703</v>
      </c>
      <c r="C1386" s="12" t="s">
        <v>17490</v>
      </c>
      <c r="D1386" s="12" t="s">
        <v>7938</v>
      </c>
      <c r="E1386" s="6" t="s">
        <v>7947</v>
      </c>
      <c r="F1386" s="5">
        <f>decoded__2[[#This Row],[FRT_DEC]]-B1385</f>
        <v>6</v>
      </c>
      <c r="G1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INFO]]))),G1385)</f>
        <v>10</v>
      </c>
    </row>
    <row r="1387" spans="1:7" hidden="1" x14ac:dyDescent="0.25">
      <c r="A1387" s="12" t="s">
        <v>1491</v>
      </c>
      <c r="B1387" s="19">
        <v>335642792766</v>
      </c>
      <c r="C1387" s="12" t="s">
        <v>17491</v>
      </c>
      <c r="D1387" s="12" t="s">
        <v>7842</v>
      </c>
      <c r="E1387" s="6" t="s">
        <v>7936</v>
      </c>
      <c r="F1387" s="5">
        <f>decoded__2[[#This Row],[FRT_DEC]]-B1386</f>
        <v>1063</v>
      </c>
      <c r="G1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INFO]]))),G1386)</f>
        <v>10</v>
      </c>
    </row>
    <row r="1388" spans="1:7" hidden="1" x14ac:dyDescent="0.25">
      <c r="A1388" s="12" t="s">
        <v>1492</v>
      </c>
      <c r="B1388" s="19">
        <v>335642793525</v>
      </c>
      <c r="C1388" s="12" t="s">
        <v>17492</v>
      </c>
      <c r="D1388" s="12" t="s">
        <v>7938</v>
      </c>
      <c r="E1388" s="6" t="s">
        <v>7939</v>
      </c>
      <c r="F1388" s="5">
        <f>decoded__2[[#This Row],[FRT_DEC]]-B1387</f>
        <v>759</v>
      </c>
      <c r="G1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INFO]]))),G1387)</f>
        <v>10</v>
      </c>
    </row>
    <row r="1389" spans="1:7" hidden="1" x14ac:dyDescent="0.25">
      <c r="A1389" s="12" t="s">
        <v>1493</v>
      </c>
      <c r="B1389" s="19">
        <v>335642812765</v>
      </c>
      <c r="C1389" s="12" t="s">
        <v>17493</v>
      </c>
      <c r="D1389" s="12" t="s">
        <v>7842</v>
      </c>
      <c r="E1389" s="6" t="s">
        <v>7936</v>
      </c>
      <c r="F1389" s="5">
        <f>decoded__2[[#This Row],[FRT_DEC]]-B1388</f>
        <v>19240</v>
      </c>
      <c r="G1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INFO]]))),G1388)</f>
        <v>10</v>
      </c>
    </row>
    <row r="1390" spans="1:7" hidden="1" x14ac:dyDescent="0.25">
      <c r="A1390" s="12" t="s">
        <v>1494</v>
      </c>
      <c r="B1390" s="19">
        <v>335642813516</v>
      </c>
      <c r="C1390" s="12" t="s">
        <v>17494</v>
      </c>
      <c r="D1390" s="12" t="s">
        <v>7938</v>
      </c>
      <c r="E1390" s="6" t="s">
        <v>7939</v>
      </c>
      <c r="F1390" s="5">
        <f>decoded__2[[#This Row],[FRT_DEC]]-B1389</f>
        <v>751</v>
      </c>
      <c r="G1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INFO]]))),G1389)</f>
        <v>10</v>
      </c>
    </row>
    <row r="1391" spans="1:7" hidden="1" x14ac:dyDescent="0.25">
      <c r="A1391" s="12" t="s">
        <v>1495</v>
      </c>
      <c r="B1391" s="19">
        <v>335642832766</v>
      </c>
      <c r="C1391" s="12" t="s">
        <v>17495</v>
      </c>
      <c r="D1391" s="12" t="s">
        <v>7842</v>
      </c>
      <c r="E1391" s="6" t="s">
        <v>7936</v>
      </c>
      <c r="F1391" s="5">
        <f>decoded__2[[#This Row],[FRT_DEC]]-B1390</f>
        <v>19250</v>
      </c>
      <c r="G1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INFO]]))),G1390)</f>
        <v>10</v>
      </c>
    </row>
    <row r="1392" spans="1:7" hidden="1" x14ac:dyDescent="0.25">
      <c r="A1392" s="12" t="s">
        <v>1496</v>
      </c>
      <c r="B1392" s="19">
        <v>335642833519</v>
      </c>
      <c r="C1392" s="12" t="s">
        <v>17496</v>
      </c>
      <c r="D1392" s="12" t="s">
        <v>7938</v>
      </c>
      <c r="E1392" s="6" t="s">
        <v>7939</v>
      </c>
      <c r="F1392" s="5">
        <f>decoded__2[[#This Row],[FRT_DEC]]-B1391</f>
        <v>753</v>
      </c>
      <c r="G1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INFO]]))),G1391)</f>
        <v>10</v>
      </c>
    </row>
    <row r="1393" spans="1:7" hidden="1" x14ac:dyDescent="0.25">
      <c r="A1393" s="12" t="s">
        <v>1497</v>
      </c>
      <c r="B1393" s="19">
        <v>335642852765</v>
      </c>
      <c r="C1393" s="12" t="s">
        <v>17497</v>
      </c>
      <c r="D1393" s="12" t="s">
        <v>7842</v>
      </c>
      <c r="E1393" s="6" t="s">
        <v>7936</v>
      </c>
      <c r="F1393" s="5">
        <f>decoded__2[[#This Row],[FRT_DEC]]-B1392</f>
        <v>19246</v>
      </c>
      <c r="G1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INFO]]))),G1392)</f>
        <v>10</v>
      </c>
    </row>
    <row r="1394" spans="1:7" hidden="1" x14ac:dyDescent="0.25">
      <c r="A1394" s="12" t="s">
        <v>1498</v>
      </c>
      <c r="B1394" s="19">
        <v>335642853525</v>
      </c>
      <c r="C1394" s="12" t="s">
        <v>17498</v>
      </c>
      <c r="D1394" s="12" t="s">
        <v>7938</v>
      </c>
      <c r="E1394" s="6" t="s">
        <v>7939</v>
      </c>
      <c r="F1394" s="5">
        <f>decoded__2[[#This Row],[FRT_DEC]]-B1393</f>
        <v>760</v>
      </c>
      <c r="G1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INFO]]))),G1393)</f>
        <v>10</v>
      </c>
    </row>
    <row r="1395" spans="1:7" hidden="1" x14ac:dyDescent="0.25">
      <c r="A1395" s="12" t="s">
        <v>1499</v>
      </c>
      <c r="B1395" s="19">
        <v>335642872766</v>
      </c>
      <c r="C1395" s="12" t="s">
        <v>17499</v>
      </c>
      <c r="D1395" s="12" t="s">
        <v>7842</v>
      </c>
      <c r="E1395" s="6" t="s">
        <v>7936</v>
      </c>
      <c r="F1395" s="5">
        <f>decoded__2[[#This Row],[FRT_DEC]]-B1394</f>
        <v>19241</v>
      </c>
      <c r="G1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INFO]]))),G1394)</f>
        <v>10</v>
      </c>
    </row>
    <row r="1396" spans="1:7" hidden="1" x14ac:dyDescent="0.25">
      <c r="A1396" s="12" t="s">
        <v>1500</v>
      </c>
      <c r="B1396" s="19">
        <v>335642873594</v>
      </c>
      <c r="C1396" s="12" t="s">
        <v>17500</v>
      </c>
      <c r="D1396" s="12" t="s">
        <v>7938</v>
      </c>
      <c r="E1396" s="6" t="s">
        <v>7939</v>
      </c>
      <c r="F1396" s="5">
        <f>decoded__2[[#This Row],[FRT_DEC]]-B1395</f>
        <v>828</v>
      </c>
      <c r="G1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INFO]]))),G1395)</f>
        <v>10</v>
      </c>
    </row>
    <row r="1397" spans="1:7" hidden="1" x14ac:dyDescent="0.25">
      <c r="A1397" s="12" t="s">
        <v>1501</v>
      </c>
      <c r="B1397" s="19">
        <v>335642891697</v>
      </c>
      <c r="C1397" s="12" t="s">
        <v>17501</v>
      </c>
      <c r="D1397" s="12" t="s">
        <v>7842</v>
      </c>
      <c r="E1397" s="6" t="s">
        <v>7945</v>
      </c>
      <c r="F1397" s="5">
        <f>decoded__2[[#This Row],[FRT_DEC]]-B1396</f>
        <v>18103</v>
      </c>
      <c r="G1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INFO]]))),G1396)</f>
        <v>10</v>
      </c>
    </row>
    <row r="1398" spans="1:7" hidden="1" x14ac:dyDescent="0.25">
      <c r="A1398" s="12" t="s">
        <v>1502</v>
      </c>
      <c r="B1398" s="19">
        <v>335642891704</v>
      </c>
      <c r="C1398" s="12" t="s">
        <v>17502</v>
      </c>
      <c r="D1398" s="12" t="s">
        <v>7938</v>
      </c>
      <c r="E1398" s="6" t="s">
        <v>7947</v>
      </c>
      <c r="F1398" s="5">
        <f>decoded__2[[#This Row],[FRT_DEC]]-B1397</f>
        <v>7</v>
      </c>
      <c r="G1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INFO]]))),G1397)</f>
        <v>10</v>
      </c>
    </row>
    <row r="1399" spans="1:7" hidden="1" x14ac:dyDescent="0.25">
      <c r="A1399" s="12" t="s">
        <v>1503</v>
      </c>
      <c r="B1399" s="19">
        <v>335642892765</v>
      </c>
      <c r="C1399" s="12" t="s">
        <v>17503</v>
      </c>
      <c r="D1399" s="12" t="s">
        <v>7842</v>
      </c>
      <c r="E1399" s="6" t="s">
        <v>7936</v>
      </c>
      <c r="F1399" s="5">
        <f>decoded__2[[#This Row],[FRT_DEC]]-B1398</f>
        <v>1061</v>
      </c>
      <c r="G1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INFO]]))),G1398)</f>
        <v>10</v>
      </c>
    </row>
    <row r="1400" spans="1:7" hidden="1" x14ac:dyDescent="0.25">
      <c r="A1400" s="12" t="s">
        <v>1504</v>
      </c>
      <c r="B1400" s="19">
        <v>335642893510</v>
      </c>
      <c r="C1400" s="12" t="s">
        <v>17504</v>
      </c>
      <c r="D1400" s="12" t="s">
        <v>7938</v>
      </c>
      <c r="E1400" s="6" t="s">
        <v>7939</v>
      </c>
      <c r="F1400" s="5">
        <f>decoded__2[[#This Row],[FRT_DEC]]-B1399</f>
        <v>745</v>
      </c>
      <c r="G1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INFO]]))),G1399)</f>
        <v>10</v>
      </c>
    </row>
    <row r="1401" spans="1:7" hidden="1" x14ac:dyDescent="0.25">
      <c r="A1401" s="12" t="s">
        <v>1505</v>
      </c>
      <c r="B1401" s="19">
        <v>335642912766</v>
      </c>
      <c r="C1401" s="12" t="s">
        <v>17505</v>
      </c>
      <c r="D1401" s="12" t="s">
        <v>7842</v>
      </c>
      <c r="E1401" s="6" t="s">
        <v>7936</v>
      </c>
      <c r="F1401" s="5">
        <f>decoded__2[[#This Row],[FRT_DEC]]-B1400</f>
        <v>19256</v>
      </c>
      <c r="G1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INFO]]))),G1400)</f>
        <v>10</v>
      </c>
    </row>
    <row r="1402" spans="1:7" hidden="1" x14ac:dyDescent="0.25">
      <c r="A1402" s="12" t="s">
        <v>1506</v>
      </c>
      <c r="B1402" s="19">
        <v>335642913520</v>
      </c>
      <c r="C1402" s="12" t="s">
        <v>17506</v>
      </c>
      <c r="D1402" s="12" t="s">
        <v>7938</v>
      </c>
      <c r="E1402" s="6" t="s">
        <v>7939</v>
      </c>
      <c r="F1402" s="5">
        <f>decoded__2[[#This Row],[FRT_DEC]]-B1401</f>
        <v>754</v>
      </c>
      <c r="G1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INFO]]))),G1401)</f>
        <v>10</v>
      </c>
    </row>
    <row r="1403" spans="1:7" hidden="1" x14ac:dyDescent="0.25">
      <c r="A1403" s="12" t="s">
        <v>1507</v>
      </c>
      <c r="B1403" s="19">
        <v>335642932765</v>
      </c>
      <c r="C1403" s="12" t="s">
        <v>17507</v>
      </c>
      <c r="D1403" s="12" t="s">
        <v>7842</v>
      </c>
      <c r="E1403" s="6" t="s">
        <v>7936</v>
      </c>
      <c r="F1403" s="5">
        <f>decoded__2[[#This Row],[FRT_DEC]]-B1402</f>
        <v>19245</v>
      </c>
      <c r="G1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INFO]]))),G1402)</f>
        <v>10</v>
      </c>
    </row>
    <row r="1404" spans="1:7" hidden="1" x14ac:dyDescent="0.25">
      <c r="A1404" s="12" t="s">
        <v>1508</v>
      </c>
      <c r="B1404" s="19">
        <v>335642933519</v>
      </c>
      <c r="C1404" s="12" t="s">
        <v>17508</v>
      </c>
      <c r="D1404" s="12" t="s">
        <v>7938</v>
      </c>
      <c r="E1404" s="6" t="s">
        <v>7939</v>
      </c>
      <c r="F1404" s="5">
        <f>decoded__2[[#This Row],[FRT_DEC]]-B1403</f>
        <v>754</v>
      </c>
      <c r="G1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INFO]]))),G1403)</f>
        <v>10</v>
      </c>
    </row>
    <row r="1405" spans="1:7" hidden="1" x14ac:dyDescent="0.25">
      <c r="A1405" s="12" t="s">
        <v>1509</v>
      </c>
      <c r="B1405" s="19">
        <v>335642952765</v>
      </c>
      <c r="C1405" s="12" t="s">
        <v>17509</v>
      </c>
      <c r="D1405" s="12" t="s">
        <v>7842</v>
      </c>
      <c r="E1405" s="6" t="s">
        <v>7936</v>
      </c>
      <c r="F1405" s="5">
        <f>decoded__2[[#This Row],[FRT_DEC]]-B1404</f>
        <v>19246</v>
      </c>
      <c r="G1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INFO]]))),G1404)</f>
        <v>10</v>
      </c>
    </row>
    <row r="1406" spans="1:7" hidden="1" x14ac:dyDescent="0.25">
      <c r="A1406" s="12" t="s">
        <v>1510</v>
      </c>
      <c r="B1406" s="19">
        <v>335642953505</v>
      </c>
      <c r="C1406" s="12" t="s">
        <v>17510</v>
      </c>
      <c r="D1406" s="12" t="s">
        <v>7938</v>
      </c>
      <c r="E1406" s="6" t="s">
        <v>7939</v>
      </c>
      <c r="F1406" s="5">
        <f>decoded__2[[#This Row],[FRT_DEC]]-B1405</f>
        <v>740</v>
      </c>
      <c r="G1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INFO]]))),G1405)</f>
        <v>10</v>
      </c>
    </row>
    <row r="1407" spans="1:7" hidden="1" x14ac:dyDescent="0.25">
      <c r="A1407" s="12" t="s">
        <v>1511</v>
      </c>
      <c r="B1407" s="19">
        <v>335642972765</v>
      </c>
      <c r="C1407" s="12" t="s">
        <v>17511</v>
      </c>
      <c r="D1407" s="12" t="s">
        <v>7842</v>
      </c>
      <c r="E1407" s="6" t="s">
        <v>7936</v>
      </c>
      <c r="F1407" s="5">
        <f>decoded__2[[#This Row],[FRT_DEC]]-B1406</f>
        <v>19260</v>
      </c>
      <c r="G1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INFO]]))),G1406)</f>
        <v>10</v>
      </c>
    </row>
    <row r="1408" spans="1:7" hidden="1" x14ac:dyDescent="0.25">
      <c r="A1408" s="12" t="s">
        <v>1512</v>
      </c>
      <c r="B1408" s="19">
        <v>335642973503</v>
      </c>
      <c r="C1408" s="12" t="s">
        <v>17512</v>
      </c>
      <c r="D1408" s="12" t="s">
        <v>7938</v>
      </c>
      <c r="E1408" s="6" t="s">
        <v>7939</v>
      </c>
      <c r="F1408" s="5">
        <f>decoded__2[[#This Row],[FRT_DEC]]-B1407</f>
        <v>738</v>
      </c>
      <c r="G1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INFO]]))),G1407)</f>
        <v>10</v>
      </c>
    </row>
    <row r="1409" spans="1:7" hidden="1" x14ac:dyDescent="0.25">
      <c r="A1409" s="12" t="s">
        <v>1513</v>
      </c>
      <c r="B1409" s="19">
        <v>335642991697</v>
      </c>
      <c r="C1409" s="12" t="s">
        <v>17513</v>
      </c>
      <c r="D1409" s="12" t="s">
        <v>7842</v>
      </c>
      <c r="E1409" s="6" t="s">
        <v>7945</v>
      </c>
      <c r="F1409" s="5">
        <f>decoded__2[[#This Row],[FRT_DEC]]-B1408</f>
        <v>18194</v>
      </c>
      <c r="G1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INFO]]))),G1408)</f>
        <v>10</v>
      </c>
    </row>
    <row r="1410" spans="1:7" hidden="1" x14ac:dyDescent="0.25">
      <c r="A1410" s="12" t="s">
        <v>1514</v>
      </c>
      <c r="B1410" s="19">
        <v>335642991704</v>
      </c>
      <c r="C1410" s="12" t="s">
        <v>17514</v>
      </c>
      <c r="D1410" s="12" t="s">
        <v>7938</v>
      </c>
      <c r="E1410" s="6" t="s">
        <v>7947</v>
      </c>
      <c r="F1410" s="5">
        <f>decoded__2[[#This Row],[FRT_DEC]]-B1409</f>
        <v>7</v>
      </c>
      <c r="G1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INFO]]))),G1409)</f>
        <v>10</v>
      </c>
    </row>
    <row r="1411" spans="1:7" hidden="1" x14ac:dyDescent="0.25">
      <c r="A1411" s="12" t="s">
        <v>1515</v>
      </c>
      <c r="B1411" s="19">
        <v>335642992766</v>
      </c>
      <c r="C1411" s="12" t="s">
        <v>17515</v>
      </c>
      <c r="D1411" s="12" t="s">
        <v>7842</v>
      </c>
      <c r="E1411" s="6" t="s">
        <v>7936</v>
      </c>
      <c r="F1411" s="5">
        <f>decoded__2[[#This Row],[FRT_DEC]]-B1410</f>
        <v>1062</v>
      </c>
      <c r="G1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INFO]]))),G1410)</f>
        <v>10</v>
      </c>
    </row>
    <row r="1412" spans="1:7" hidden="1" x14ac:dyDescent="0.25">
      <c r="A1412" s="12" t="s">
        <v>1516</v>
      </c>
      <c r="B1412" s="19">
        <v>335642993508</v>
      </c>
      <c r="C1412" s="12" t="s">
        <v>17516</v>
      </c>
      <c r="D1412" s="12" t="s">
        <v>7938</v>
      </c>
      <c r="E1412" s="6" t="s">
        <v>7939</v>
      </c>
      <c r="F1412" s="5">
        <f>decoded__2[[#This Row],[FRT_DEC]]-B1411</f>
        <v>742</v>
      </c>
      <c r="G1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INFO]]))),G1411)</f>
        <v>10</v>
      </c>
    </row>
    <row r="1413" spans="1:7" hidden="1" x14ac:dyDescent="0.25">
      <c r="A1413" s="12" t="s">
        <v>1517</v>
      </c>
      <c r="B1413" s="19">
        <v>335643012765</v>
      </c>
      <c r="C1413" s="12" t="s">
        <v>17517</v>
      </c>
      <c r="D1413" s="12" t="s">
        <v>7842</v>
      </c>
      <c r="E1413" s="6" t="s">
        <v>7936</v>
      </c>
      <c r="F1413" s="5">
        <f>decoded__2[[#This Row],[FRT_DEC]]-B1412</f>
        <v>19257</v>
      </c>
      <c r="G1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INFO]]))),G1412)</f>
        <v>10</v>
      </c>
    </row>
    <row r="1414" spans="1:7" hidden="1" x14ac:dyDescent="0.25">
      <c r="A1414" s="12" t="s">
        <v>1518</v>
      </c>
      <c r="B1414" s="19">
        <v>335643013518</v>
      </c>
      <c r="C1414" s="12" t="s">
        <v>17518</v>
      </c>
      <c r="D1414" s="12" t="s">
        <v>7938</v>
      </c>
      <c r="E1414" s="6" t="s">
        <v>7939</v>
      </c>
      <c r="F1414" s="5">
        <f>decoded__2[[#This Row],[FRT_DEC]]-B1413</f>
        <v>753</v>
      </c>
      <c r="G1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INFO]]))),G1413)</f>
        <v>10</v>
      </c>
    </row>
    <row r="1415" spans="1:7" hidden="1" x14ac:dyDescent="0.25">
      <c r="A1415" s="12" t="s">
        <v>1519</v>
      </c>
      <c r="B1415" s="19">
        <v>335643032766</v>
      </c>
      <c r="C1415" s="12" t="s">
        <v>17519</v>
      </c>
      <c r="D1415" s="12" t="s">
        <v>7842</v>
      </c>
      <c r="E1415" s="6" t="s">
        <v>7936</v>
      </c>
      <c r="F1415" s="5">
        <f>decoded__2[[#This Row],[FRT_DEC]]-B1414</f>
        <v>19248</v>
      </c>
      <c r="G1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INFO]]))),G1414)</f>
        <v>10</v>
      </c>
    </row>
    <row r="1416" spans="1:7" hidden="1" x14ac:dyDescent="0.25">
      <c r="A1416" s="12" t="s">
        <v>1520</v>
      </c>
      <c r="B1416" s="19">
        <v>335643033517</v>
      </c>
      <c r="C1416" s="12" t="s">
        <v>17520</v>
      </c>
      <c r="D1416" s="12" t="s">
        <v>7938</v>
      </c>
      <c r="E1416" s="6" t="s">
        <v>7939</v>
      </c>
      <c r="F1416" s="5">
        <f>decoded__2[[#This Row],[FRT_DEC]]-B1415</f>
        <v>751</v>
      </c>
      <c r="G1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INFO]]))),G1415)</f>
        <v>10</v>
      </c>
    </row>
    <row r="1417" spans="1:7" hidden="1" x14ac:dyDescent="0.25">
      <c r="A1417" s="12" t="s">
        <v>1521</v>
      </c>
      <c r="B1417" s="19">
        <v>335643052766</v>
      </c>
      <c r="C1417" s="12" t="s">
        <v>17521</v>
      </c>
      <c r="D1417" s="12" t="s">
        <v>7842</v>
      </c>
      <c r="E1417" s="6" t="s">
        <v>7936</v>
      </c>
      <c r="F1417" s="5">
        <f>decoded__2[[#This Row],[FRT_DEC]]-B1416</f>
        <v>19249</v>
      </c>
      <c r="G1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INFO]]))),G1416)</f>
        <v>10</v>
      </c>
    </row>
    <row r="1418" spans="1:7" hidden="1" x14ac:dyDescent="0.25">
      <c r="A1418" s="12" t="s">
        <v>1522</v>
      </c>
      <c r="B1418" s="19">
        <v>335643053591</v>
      </c>
      <c r="C1418" s="12" t="s">
        <v>17522</v>
      </c>
      <c r="D1418" s="12" t="s">
        <v>7938</v>
      </c>
      <c r="E1418" s="6" t="s">
        <v>7939</v>
      </c>
      <c r="F1418" s="5">
        <f>decoded__2[[#This Row],[FRT_DEC]]-B1417</f>
        <v>825</v>
      </c>
      <c r="G1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INFO]]))),G1417)</f>
        <v>10</v>
      </c>
    </row>
    <row r="1419" spans="1:7" hidden="1" x14ac:dyDescent="0.25">
      <c r="A1419" s="12" t="s">
        <v>1523</v>
      </c>
      <c r="B1419" s="19">
        <v>335643072767</v>
      </c>
      <c r="C1419" s="12" t="s">
        <v>17523</v>
      </c>
      <c r="D1419" s="12" t="s">
        <v>7842</v>
      </c>
      <c r="E1419" s="6" t="s">
        <v>7936</v>
      </c>
      <c r="F1419" s="5">
        <f>decoded__2[[#This Row],[FRT_DEC]]-B1418</f>
        <v>19176</v>
      </c>
      <c r="G1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INFO]]))),G1418)</f>
        <v>10</v>
      </c>
    </row>
    <row r="1420" spans="1:7" hidden="1" x14ac:dyDescent="0.25">
      <c r="A1420" s="12" t="s">
        <v>1524</v>
      </c>
      <c r="B1420" s="19">
        <v>335643073504</v>
      </c>
      <c r="C1420" s="12" t="s">
        <v>17524</v>
      </c>
      <c r="D1420" s="12" t="s">
        <v>7938</v>
      </c>
      <c r="E1420" s="6" t="s">
        <v>7939</v>
      </c>
      <c r="F1420" s="5">
        <f>decoded__2[[#This Row],[FRT_DEC]]-B1419</f>
        <v>737</v>
      </c>
      <c r="G1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INFO]]))),G1419)</f>
        <v>10</v>
      </c>
    </row>
    <row r="1421" spans="1:7" hidden="1" x14ac:dyDescent="0.25">
      <c r="A1421" s="12" t="s">
        <v>1525</v>
      </c>
      <c r="B1421" s="19">
        <v>335643091711</v>
      </c>
      <c r="C1421" s="12" t="s">
        <v>17525</v>
      </c>
      <c r="D1421" s="12" t="s">
        <v>7842</v>
      </c>
      <c r="E1421" s="6" t="s">
        <v>7945</v>
      </c>
      <c r="F1421" s="5">
        <f>decoded__2[[#This Row],[FRT_DEC]]-B1420</f>
        <v>18207</v>
      </c>
      <c r="G1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INFO]]))),G1420)</f>
        <v>10</v>
      </c>
    </row>
    <row r="1422" spans="1:7" hidden="1" x14ac:dyDescent="0.25">
      <c r="A1422" s="12" t="s">
        <v>1526</v>
      </c>
      <c r="B1422" s="19">
        <v>335643091719</v>
      </c>
      <c r="C1422" s="12" t="s">
        <v>17526</v>
      </c>
      <c r="D1422" s="12" t="s">
        <v>7938</v>
      </c>
      <c r="E1422" s="6" t="s">
        <v>7947</v>
      </c>
      <c r="F1422" s="5">
        <f>decoded__2[[#This Row],[FRT_DEC]]-B1421</f>
        <v>8</v>
      </c>
      <c r="G1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INFO]]))),G1421)</f>
        <v>10</v>
      </c>
    </row>
    <row r="1423" spans="1:7" hidden="1" x14ac:dyDescent="0.25">
      <c r="A1423" s="12" t="s">
        <v>1527</v>
      </c>
      <c r="B1423" s="19">
        <v>335643092765</v>
      </c>
      <c r="C1423" s="12" t="s">
        <v>17527</v>
      </c>
      <c r="D1423" s="12" t="s">
        <v>7842</v>
      </c>
      <c r="E1423" s="6" t="s">
        <v>7936</v>
      </c>
      <c r="F1423" s="5">
        <f>decoded__2[[#This Row],[FRT_DEC]]-B1422</f>
        <v>1046</v>
      </c>
      <c r="G1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INFO]]))),G1422)</f>
        <v>10</v>
      </c>
    </row>
    <row r="1424" spans="1:7" hidden="1" x14ac:dyDescent="0.25">
      <c r="A1424" s="12" t="s">
        <v>1528</v>
      </c>
      <c r="B1424" s="19">
        <v>335643093520</v>
      </c>
      <c r="C1424" s="12" t="s">
        <v>17528</v>
      </c>
      <c r="D1424" s="12" t="s">
        <v>7938</v>
      </c>
      <c r="E1424" s="6" t="s">
        <v>7939</v>
      </c>
      <c r="F1424" s="5">
        <f>decoded__2[[#This Row],[FRT_DEC]]-B1423</f>
        <v>755</v>
      </c>
      <c r="G1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INFO]]))),G1423)</f>
        <v>10</v>
      </c>
    </row>
    <row r="1425" spans="1:7" hidden="1" x14ac:dyDescent="0.25">
      <c r="A1425" s="12" t="s">
        <v>1529</v>
      </c>
      <c r="B1425" s="19">
        <v>335643112765</v>
      </c>
      <c r="C1425" s="12" t="s">
        <v>17529</v>
      </c>
      <c r="D1425" s="12" t="s">
        <v>7842</v>
      </c>
      <c r="E1425" s="6" t="s">
        <v>7936</v>
      </c>
      <c r="F1425" s="5">
        <f>decoded__2[[#This Row],[FRT_DEC]]-B1424</f>
        <v>19245</v>
      </c>
      <c r="G1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INFO]]))),G1424)</f>
        <v>10</v>
      </c>
    </row>
    <row r="1426" spans="1:7" hidden="1" x14ac:dyDescent="0.25">
      <c r="A1426" s="12" t="s">
        <v>1530</v>
      </c>
      <c r="B1426" s="19">
        <v>335643113517</v>
      </c>
      <c r="C1426" s="12" t="s">
        <v>17530</v>
      </c>
      <c r="D1426" s="12" t="s">
        <v>7938</v>
      </c>
      <c r="E1426" s="6" t="s">
        <v>7939</v>
      </c>
      <c r="F1426" s="5">
        <f>decoded__2[[#This Row],[FRT_DEC]]-B1425</f>
        <v>752</v>
      </c>
      <c r="G1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INFO]]))),G1425)</f>
        <v>10</v>
      </c>
    </row>
    <row r="1427" spans="1:7" hidden="1" x14ac:dyDescent="0.25">
      <c r="A1427" s="12" t="s">
        <v>1531</v>
      </c>
      <c r="B1427" s="19">
        <v>335643132765</v>
      </c>
      <c r="C1427" s="12" t="s">
        <v>17531</v>
      </c>
      <c r="D1427" s="12" t="s">
        <v>7842</v>
      </c>
      <c r="E1427" s="6" t="s">
        <v>7936</v>
      </c>
      <c r="F1427" s="5">
        <f>decoded__2[[#This Row],[FRT_DEC]]-B1426</f>
        <v>19248</v>
      </c>
      <c r="G1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INFO]]))),G1426)</f>
        <v>10</v>
      </c>
    </row>
    <row r="1428" spans="1:7" hidden="1" x14ac:dyDescent="0.25">
      <c r="A1428" s="12" t="s">
        <v>1532</v>
      </c>
      <c r="B1428" s="19">
        <v>335643133515</v>
      </c>
      <c r="C1428" s="12" t="s">
        <v>17532</v>
      </c>
      <c r="D1428" s="12" t="s">
        <v>7938</v>
      </c>
      <c r="E1428" s="6" t="s">
        <v>7939</v>
      </c>
      <c r="F1428" s="5">
        <f>decoded__2[[#This Row],[FRT_DEC]]-B1427</f>
        <v>750</v>
      </c>
      <c r="G1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INFO]]))),G1427)</f>
        <v>10</v>
      </c>
    </row>
    <row r="1429" spans="1:7" hidden="1" x14ac:dyDescent="0.25">
      <c r="A1429" s="12" t="s">
        <v>1533</v>
      </c>
      <c r="B1429" s="19">
        <v>335643152766</v>
      </c>
      <c r="C1429" s="12" t="s">
        <v>17533</v>
      </c>
      <c r="D1429" s="12" t="s">
        <v>7842</v>
      </c>
      <c r="E1429" s="6" t="s">
        <v>7936</v>
      </c>
      <c r="F1429" s="5">
        <f>decoded__2[[#This Row],[FRT_DEC]]-B1428</f>
        <v>19251</v>
      </c>
      <c r="G1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INFO]]))),G1428)</f>
        <v>10</v>
      </c>
    </row>
    <row r="1430" spans="1:7" hidden="1" x14ac:dyDescent="0.25">
      <c r="A1430" s="12" t="s">
        <v>1534</v>
      </c>
      <c r="B1430" s="19">
        <v>335643153518</v>
      </c>
      <c r="C1430" s="12" t="s">
        <v>17534</v>
      </c>
      <c r="D1430" s="12" t="s">
        <v>7938</v>
      </c>
      <c r="E1430" s="6" t="s">
        <v>7939</v>
      </c>
      <c r="F1430" s="5">
        <f>decoded__2[[#This Row],[FRT_DEC]]-B1429</f>
        <v>752</v>
      </c>
      <c r="G1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INFO]]))),G1429)</f>
        <v>10</v>
      </c>
    </row>
    <row r="1431" spans="1:7" hidden="1" x14ac:dyDescent="0.25">
      <c r="A1431" s="12" t="s">
        <v>1535</v>
      </c>
      <c r="B1431" s="19">
        <v>335643172766</v>
      </c>
      <c r="C1431" s="12" t="s">
        <v>17535</v>
      </c>
      <c r="D1431" s="12" t="s">
        <v>7842</v>
      </c>
      <c r="E1431" s="6" t="s">
        <v>7936</v>
      </c>
      <c r="F1431" s="5">
        <f>decoded__2[[#This Row],[FRT_DEC]]-B1430</f>
        <v>19248</v>
      </c>
      <c r="G1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INFO]]))),G1430)</f>
        <v>10</v>
      </c>
    </row>
    <row r="1432" spans="1:7" hidden="1" x14ac:dyDescent="0.25">
      <c r="A1432" s="12" t="s">
        <v>1536</v>
      </c>
      <c r="B1432" s="19">
        <v>335643173517</v>
      </c>
      <c r="C1432" s="12" t="s">
        <v>17536</v>
      </c>
      <c r="D1432" s="12" t="s">
        <v>7938</v>
      </c>
      <c r="E1432" s="6" t="s">
        <v>7939</v>
      </c>
      <c r="F1432" s="5">
        <f>decoded__2[[#This Row],[FRT_DEC]]-B1431</f>
        <v>751</v>
      </c>
      <c r="G1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INFO]]))),G1431)</f>
        <v>10</v>
      </c>
    </row>
    <row r="1433" spans="1:7" hidden="1" x14ac:dyDescent="0.25">
      <c r="A1433" s="12" t="s">
        <v>1537</v>
      </c>
      <c r="B1433" s="19">
        <v>335643191697</v>
      </c>
      <c r="C1433" s="12" t="s">
        <v>17537</v>
      </c>
      <c r="D1433" s="12" t="s">
        <v>7842</v>
      </c>
      <c r="E1433" s="6" t="s">
        <v>7945</v>
      </c>
      <c r="F1433" s="5">
        <f>decoded__2[[#This Row],[FRT_DEC]]-B1432</f>
        <v>18180</v>
      </c>
      <c r="G1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INFO]]))),G1432)</f>
        <v>10</v>
      </c>
    </row>
    <row r="1434" spans="1:7" hidden="1" x14ac:dyDescent="0.25">
      <c r="A1434" s="12" t="s">
        <v>1538</v>
      </c>
      <c r="B1434" s="19">
        <v>335643191706</v>
      </c>
      <c r="C1434" s="12" t="s">
        <v>17538</v>
      </c>
      <c r="D1434" s="12" t="s">
        <v>7938</v>
      </c>
      <c r="E1434" s="6" t="s">
        <v>7947</v>
      </c>
      <c r="F1434" s="5">
        <f>decoded__2[[#This Row],[FRT_DEC]]-B1433</f>
        <v>9</v>
      </c>
      <c r="G1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INFO]]))),G1433)</f>
        <v>10</v>
      </c>
    </row>
    <row r="1435" spans="1:7" hidden="1" x14ac:dyDescent="0.25">
      <c r="A1435" s="12" t="s">
        <v>1539</v>
      </c>
      <c r="B1435" s="19">
        <v>335643192766</v>
      </c>
      <c r="C1435" s="12" t="s">
        <v>17539</v>
      </c>
      <c r="D1435" s="12" t="s">
        <v>7842</v>
      </c>
      <c r="E1435" s="6" t="s">
        <v>7936</v>
      </c>
      <c r="F1435" s="5">
        <f>decoded__2[[#This Row],[FRT_DEC]]-B1434</f>
        <v>1060</v>
      </c>
      <c r="G1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INFO]]))),G1434)</f>
        <v>10</v>
      </c>
    </row>
    <row r="1436" spans="1:7" hidden="1" x14ac:dyDescent="0.25">
      <c r="A1436" s="12" t="s">
        <v>1540</v>
      </c>
      <c r="B1436" s="19">
        <v>335643193517</v>
      </c>
      <c r="C1436" s="12" t="s">
        <v>17540</v>
      </c>
      <c r="D1436" s="12" t="s">
        <v>7938</v>
      </c>
      <c r="E1436" s="6" t="s">
        <v>7939</v>
      </c>
      <c r="F1436" s="5">
        <f>decoded__2[[#This Row],[FRT_DEC]]-B1435</f>
        <v>751</v>
      </c>
      <c r="G1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INFO]]))),G1435)</f>
        <v>10</v>
      </c>
    </row>
    <row r="1437" spans="1:7" hidden="1" x14ac:dyDescent="0.25">
      <c r="A1437" s="12" t="s">
        <v>1541</v>
      </c>
      <c r="B1437" s="19">
        <v>335643212766</v>
      </c>
      <c r="C1437" s="12" t="s">
        <v>17541</v>
      </c>
      <c r="D1437" s="12" t="s">
        <v>7842</v>
      </c>
      <c r="E1437" s="6" t="s">
        <v>7936</v>
      </c>
      <c r="F1437" s="5">
        <f>decoded__2[[#This Row],[FRT_DEC]]-B1436</f>
        <v>19249</v>
      </c>
      <c r="G1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INFO]]))),G1436)</f>
        <v>10</v>
      </c>
    </row>
    <row r="1438" spans="1:7" hidden="1" x14ac:dyDescent="0.25">
      <c r="A1438" s="12" t="s">
        <v>1542</v>
      </c>
      <c r="B1438" s="19">
        <v>335643213516</v>
      </c>
      <c r="C1438" s="12" t="s">
        <v>17542</v>
      </c>
      <c r="D1438" s="12" t="s">
        <v>7938</v>
      </c>
      <c r="E1438" s="6" t="s">
        <v>7939</v>
      </c>
      <c r="F1438" s="5">
        <f>decoded__2[[#This Row],[FRT_DEC]]-B1437</f>
        <v>750</v>
      </c>
      <c r="G1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INFO]]))),G1437)</f>
        <v>10</v>
      </c>
    </row>
    <row r="1439" spans="1:7" hidden="1" x14ac:dyDescent="0.25">
      <c r="A1439" s="12" t="s">
        <v>1543</v>
      </c>
      <c r="B1439" s="19">
        <v>335643232767</v>
      </c>
      <c r="C1439" s="12" t="s">
        <v>17543</v>
      </c>
      <c r="D1439" s="12" t="s">
        <v>7842</v>
      </c>
      <c r="E1439" s="6" t="s">
        <v>7936</v>
      </c>
      <c r="F1439" s="5">
        <f>decoded__2[[#This Row],[FRT_DEC]]-B1438</f>
        <v>19251</v>
      </c>
      <c r="G1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INFO]]))),G1438)</f>
        <v>10</v>
      </c>
    </row>
    <row r="1440" spans="1:7" hidden="1" x14ac:dyDescent="0.25">
      <c r="A1440" s="12" t="s">
        <v>1544</v>
      </c>
      <c r="B1440" s="19">
        <v>335643233520</v>
      </c>
      <c r="C1440" s="12" t="s">
        <v>17544</v>
      </c>
      <c r="D1440" s="12" t="s">
        <v>7938</v>
      </c>
      <c r="E1440" s="6" t="s">
        <v>7939</v>
      </c>
      <c r="F1440" s="5">
        <f>decoded__2[[#This Row],[FRT_DEC]]-B1439</f>
        <v>753</v>
      </c>
      <c r="G1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INFO]]))),G1439)</f>
        <v>10</v>
      </c>
    </row>
    <row r="1441" spans="1:7" hidden="1" x14ac:dyDescent="0.25">
      <c r="A1441" s="12" t="s">
        <v>1545</v>
      </c>
      <c r="B1441" s="19">
        <v>335643252765</v>
      </c>
      <c r="C1441" s="12" t="s">
        <v>17545</v>
      </c>
      <c r="D1441" s="12" t="s">
        <v>7842</v>
      </c>
      <c r="E1441" s="6" t="s">
        <v>7936</v>
      </c>
      <c r="F1441" s="5">
        <f>decoded__2[[#This Row],[FRT_DEC]]-B1440</f>
        <v>19245</v>
      </c>
      <c r="G1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INFO]]))),G1440)</f>
        <v>10</v>
      </c>
    </row>
    <row r="1442" spans="1:7" hidden="1" x14ac:dyDescent="0.25">
      <c r="A1442" s="12" t="s">
        <v>1546</v>
      </c>
      <c r="B1442" s="19">
        <v>335643253506</v>
      </c>
      <c r="C1442" s="12" t="s">
        <v>17546</v>
      </c>
      <c r="D1442" s="12" t="s">
        <v>7938</v>
      </c>
      <c r="E1442" s="6" t="s">
        <v>7939</v>
      </c>
      <c r="F1442" s="5">
        <f>decoded__2[[#This Row],[FRT_DEC]]-B1441</f>
        <v>741</v>
      </c>
      <c r="G1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INFO]]))),G1441)</f>
        <v>10</v>
      </c>
    </row>
    <row r="1443" spans="1:7" hidden="1" x14ac:dyDescent="0.25">
      <c r="A1443" s="12" t="s">
        <v>1547</v>
      </c>
      <c r="B1443" s="19">
        <v>335643272765</v>
      </c>
      <c r="C1443" s="12" t="s">
        <v>17547</v>
      </c>
      <c r="D1443" s="12" t="s">
        <v>7842</v>
      </c>
      <c r="E1443" s="6" t="s">
        <v>7936</v>
      </c>
      <c r="F1443" s="5">
        <f>decoded__2[[#This Row],[FRT_DEC]]-B1442</f>
        <v>19259</v>
      </c>
      <c r="G1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INFO]]))),G1442)</f>
        <v>10</v>
      </c>
    </row>
    <row r="1444" spans="1:7" hidden="1" x14ac:dyDescent="0.25">
      <c r="A1444" s="12" t="s">
        <v>1548</v>
      </c>
      <c r="B1444" s="19">
        <v>335643273516</v>
      </c>
      <c r="C1444" s="12" t="s">
        <v>17548</v>
      </c>
      <c r="D1444" s="12" t="s">
        <v>7938</v>
      </c>
      <c r="E1444" s="6" t="s">
        <v>7939</v>
      </c>
      <c r="F1444" s="5">
        <f>decoded__2[[#This Row],[FRT_DEC]]-B1443</f>
        <v>751</v>
      </c>
      <c r="G1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INFO]]))),G1443)</f>
        <v>10</v>
      </c>
    </row>
    <row r="1445" spans="1:7" hidden="1" x14ac:dyDescent="0.25">
      <c r="A1445" s="12" t="s">
        <v>1549</v>
      </c>
      <c r="B1445" s="19">
        <v>335643291697</v>
      </c>
      <c r="C1445" s="12" t="s">
        <v>17549</v>
      </c>
      <c r="D1445" s="12" t="s">
        <v>7842</v>
      </c>
      <c r="E1445" s="6" t="s">
        <v>7945</v>
      </c>
      <c r="F1445" s="5">
        <f>decoded__2[[#This Row],[FRT_DEC]]-B1444</f>
        <v>18181</v>
      </c>
      <c r="G1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INFO]]))),G1444)</f>
        <v>10</v>
      </c>
    </row>
    <row r="1446" spans="1:7" hidden="1" x14ac:dyDescent="0.25">
      <c r="A1446" s="12" t="s">
        <v>1550</v>
      </c>
      <c r="B1446" s="19">
        <v>335643291704</v>
      </c>
      <c r="C1446" s="12" t="s">
        <v>17550</v>
      </c>
      <c r="D1446" s="12" t="s">
        <v>7938</v>
      </c>
      <c r="E1446" s="6" t="s">
        <v>7947</v>
      </c>
      <c r="F1446" s="5">
        <f>decoded__2[[#This Row],[FRT_DEC]]-B1445</f>
        <v>7</v>
      </c>
      <c r="G1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INFO]]))),G1445)</f>
        <v>10</v>
      </c>
    </row>
    <row r="1447" spans="1:7" hidden="1" x14ac:dyDescent="0.25">
      <c r="A1447" s="12" t="s">
        <v>1551</v>
      </c>
      <c r="B1447" s="19">
        <v>335643292770</v>
      </c>
      <c r="C1447" s="12" t="s">
        <v>17551</v>
      </c>
      <c r="D1447" s="12" t="s">
        <v>7842</v>
      </c>
      <c r="E1447" s="6" t="s">
        <v>7936</v>
      </c>
      <c r="F1447" s="5">
        <f>decoded__2[[#This Row],[FRT_DEC]]-B1446</f>
        <v>1066</v>
      </c>
      <c r="G1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INFO]]))),G1446)</f>
        <v>10</v>
      </c>
    </row>
    <row r="1448" spans="1:7" hidden="1" x14ac:dyDescent="0.25">
      <c r="A1448" s="12" t="s">
        <v>1552</v>
      </c>
      <c r="B1448" s="19">
        <v>335643293598</v>
      </c>
      <c r="C1448" s="12" t="s">
        <v>17552</v>
      </c>
      <c r="D1448" s="12" t="s">
        <v>7938</v>
      </c>
      <c r="E1448" s="6" t="s">
        <v>7939</v>
      </c>
      <c r="F1448" s="5">
        <f>decoded__2[[#This Row],[FRT_DEC]]-B1447</f>
        <v>828</v>
      </c>
      <c r="G1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INFO]]))),G1447)</f>
        <v>10</v>
      </c>
    </row>
    <row r="1449" spans="1:7" hidden="1" x14ac:dyDescent="0.25">
      <c r="A1449" s="12" t="s">
        <v>1553</v>
      </c>
      <c r="B1449" s="19">
        <v>335643312765</v>
      </c>
      <c r="C1449" s="12" t="s">
        <v>17553</v>
      </c>
      <c r="D1449" s="12" t="s">
        <v>7842</v>
      </c>
      <c r="E1449" s="6" t="s">
        <v>7936</v>
      </c>
      <c r="F1449" s="5">
        <f>decoded__2[[#This Row],[FRT_DEC]]-B1448</f>
        <v>19167</v>
      </c>
      <c r="G1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INFO]]))),G1448)</f>
        <v>10</v>
      </c>
    </row>
    <row r="1450" spans="1:7" hidden="1" x14ac:dyDescent="0.25">
      <c r="A1450" s="12" t="s">
        <v>1554</v>
      </c>
      <c r="B1450" s="19">
        <v>335643313504</v>
      </c>
      <c r="C1450" s="12" t="s">
        <v>17554</v>
      </c>
      <c r="D1450" s="12" t="s">
        <v>7938</v>
      </c>
      <c r="E1450" s="6" t="s">
        <v>7939</v>
      </c>
      <c r="F1450" s="5">
        <f>decoded__2[[#This Row],[FRT_DEC]]-B1449</f>
        <v>739</v>
      </c>
      <c r="G1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INFO]]))),G1449)</f>
        <v>10</v>
      </c>
    </row>
    <row r="1451" spans="1:7" hidden="1" x14ac:dyDescent="0.25">
      <c r="A1451" s="12" t="s">
        <v>1555</v>
      </c>
      <c r="B1451" s="19">
        <v>335643332765</v>
      </c>
      <c r="C1451" s="12" t="s">
        <v>17555</v>
      </c>
      <c r="D1451" s="12" t="s">
        <v>7842</v>
      </c>
      <c r="E1451" s="6" t="s">
        <v>7936</v>
      </c>
      <c r="F1451" s="5">
        <f>decoded__2[[#This Row],[FRT_DEC]]-B1450</f>
        <v>19261</v>
      </c>
      <c r="G1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INFO]]))),G1450)</f>
        <v>10</v>
      </c>
    </row>
    <row r="1452" spans="1:7" hidden="1" x14ac:dyDescent="0.25">
      <c r="A1452" s="12" t="s">
        <v>1556</v>
      </c>
      <c r="B1452" s="19">
        <v>335643333620</v>
      </c>
      <c r="C1452" s="12" t="s">
        <v>17556</v>
      </c>
      <c r="D1452" s="12" t="s">
        <v>7938</v>
      </c>
      <c r="E1452" s="6" t="s">
        <v>7939</v>
      </c>
      <c r="F1452" s="5">
        <f>decoded__2[[#This Row],[FRT_DEC]]-B1451</f>
        <v>855</v>
      </c>
      <c r="G1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INFO]]))),G1451)</f>
        <v>10</v>
      </c>
    </row>
    <row r="1453" spans="1:7" hidden="1" x14ac:dyDescent="0.25">
      <c r="A1453" s="12" t="s">
        <v>1557</v>
      </c>
      <c r="B1453" s="19">
        <v>335643352765</v>
      </c>
      <c r="C1453" s="12" t="s">
        <v>17557</v>
      </c>
      <c r="D1453" s="12" t="s">
        <v>7842</v>
      </c>
      <c r="E1453" s="6" t="s">
        <v>7936</v>
      </c>
      <c r="F1453" s="5">
        <f>decoded__2[[#This Row],[FRT_DEC]]-B1452</f>
        <v>19145</v>
      </c>
      <c r="G1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INFO]]))),G1452)</f>
        <v>10</v>
      </c>
    </row>
    <row r="1454" spans="1:7" hidden="1" x14ac:dyDescent="0.25">
      <c r="A1454" s="12" t="s">
        <v>1558</v>
      </c>
      <c r="B1454" s="19">
        <v>335643353519</v>
      </c>
      <c r="C1454" s="12" t="s">
        <v>17558</v>
      </c>
      <c r="D1454" s="12" t="s">
        <v>7938</v>
      </c>
      <c r="E1454" s="6" t="s">
        <v>7939</v>
      </c>
      <c r="F1454" s="5">
        <f>decoded__2[[#This Row],[FRT_DEC]]-B1453</f>
        <v>754</v>
      </c>
      <c r="G1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INFO]]))),G1453)</f>
        <v>10</v>
      </c>
    </row>
    <row r="1455" spans="1:7" hidden="1" x14ac:dyDescent="0.25">
      <c r="A1455" s="12" t="s">
        <v>1559</v>
      </c>
      <c r="B1455" s="19">
        <v>335643372781</v>
      </c>
      <c r="C1455" s="12" t="s">
        <v>17559</v>
      </c>
      <c r="D1455" s="12" t="s">
        <v>7842</v>
      </c>
      <c r="E1455" s="6" t="s">
        <v>7936</v>
      </c>
      <c r="F1455" s="5">
        <f>decoded__2[[#This Row],[FRT_DEC]]-B1454</f>
        <v>19262</v>
      </c>
      <c r="G1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INFO]]))),G1454)</f>
        <v>10</v>
      </c>
    </row>
    <row r="1456" spans="1:7" hidden="1" x14ac:dyDescent="0.25">
      <c r="A1456" s="12" t="s">
        <v>1560</v>
      </c>
      <c r="B1456" s="19">
        <v>335643373529</v>
      </c>
      <c r="C1456" s="12" t="s">
        <v>17560</v>
      </c>
      <c r="D1456" s="12" t="s">
        <v>7938</v>
      </c>
      <c r="E1456" s="6" t="s">
        <v>7939</v>
      </c>
      <c r="F1456" s="5">
        <f>decoded__2[[#This Row],[FRT_DEC]]-B1455</f>
        <v>748</v>
      </c>
      <c r="G1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INFO]]))),G1455)</f>
        <v>10</v>
      </c>
    </row>
    <row r="1457" spans="1:7" hidden="1" x14ac:dyDescent="0.25">
      <c r="A1457" s="12" t="s">
        <v>1561</v>
      </c>
      <c r="B1457" s="19">
        <v>335643391697</v>
      </c>
      <c r="C1457" s="12" t="s">
        <v>17561</v>
      </c>
      <c r="D1457" s="12" t="s">
        <v>7842</v>
      </c>
      <c r="E1457" s="6" t="s">
        <v>7945</v>
      </c>
      <c r="F1457" s="5">
        <f>decoded__2[[#This Row],[FRT_DEC]]-B1456</f>
        <v>18168</v>
      </c>
      <c r="G1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INFO]]))),G1456)</f>
        <v>10</v>
      </c>
    </row>
    <row r="1458" spans="1:7" hidden="1" x14ac:dyDescent="0.25">
      <c r="A1458" s="12" t="s">
        <v>1562</v>
      </c>
      <c r="B1458" s="19">
        <v>335643391703</v>
      </c>
      <c r="C1458" s="12" t="s">
        <v>17562</v>
      </c>
      <c r="D1458" s="12" t="s">
        <v>7938</v>
      </c>
      <c r="E1458" s="6" t="s">
        <v>7947</v>
      </c>
      <c r="F1458" s="5">
        <f>decoded__2[[#This Row],[FRT_DEC]]-B1457</f>
        <v>6</v>
      </c>
      <c r="G1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INFO]]))),G1457)</f>
        <v>10</v>
      </c>
    </row>
    <row r="1459" spans="1:7" hidden="1" x14ac:dyDescent="0.25">
      <c r="A1459" s="12" t="s">
        <v>1563</v>
      </c>
      <c r="B1459" s="19">
        <v>335643392765</v>
      </c>
      <c r="C1459" s="12" t="s">
        <v>17563</v>
      </c>
      <c r="D1459" s="12" t="s">
        <v>7842</v>
      </c>
      <c r="E1459" s="6" t="s">
        <v>7936</v>
      </c>
      <c r="F1459" s="5">
        <f>decoded__2[[#This Row],[FRT_DEC]]-B1458</f>
        <v>1062</v>
      </c>
      <c r="G1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INFO]]))),G1458)</f>
        <v>10</v>
      </c>
    </row>
    <row r="1460" spans="1:7" hidden="1" x14ac:dyDescent="0.25">
      <c r="A1460" s="12" t="s">
        <v>1564</v>
      </c>
      <c r="B1460" s="19">
        <v>335643393518</v>
      </c>
      <c r="C1460" s="12" t="s">
        <v>17564</v>
      </c>
      <c r="D1460" s="12" t="s">
        <v>7938</v>
      </c>
      <c r="E1460" s="6" t="s">
        <v>7939</v>
      </c>
      <c r="F1460" s="5">
        <f>decoded__2[[#This Row],[FRT_DEC]]-B1459</f>
        <v>753</v>
      </c>
      <c r="G1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INFO]]))),G1459)</f>
        <v>10</v>
      </c>
    </row>
    <row r="1461" spans="1:7" x14ac:dyDescent="0.25">
      <c r="A1461" s="12" t="s">
        <v>1565</v>
      </c>
      <c r="B1461" s="19">
        <v>335643400696</v>
      </c>
      <c r="C1461" s="12" t="s">
        <v>17565</v>
      </c>
      <c r="D1461" s="12" t="s">
        <v>7842</v>
      </c>
      <c r="E1461" s="6" t="s">
        <v>7845</v>
      </c>
      <c r="F1461" s="5">
        <f>decoded__2[[#This Row],[FRT_DEC]]-B1460</f>
        <v>7178</v>
      </c>
      <c r="G1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INFO]]))),G1460)</f>
        <v>10</v>
      </c>
    </row>
    <row r="1462" spans="1:7" hidden="1" x14ac:dyDescent="0.25">
      <c r="A1462" s="12" t="s">
        <v>1566</v>
      </c>
      <c r="B1462" s="19">
        <v>335643400703</v>
      </c>
      <c r="C1462" s="12" t="s">
        <v>17566</v>
      </c>
      <c r="D1462" s="12" t="s">
        <v>1099</v>
      </c>
      <c r="E1462" s="6" t="s">
        <v>2081</v>
      </c>
      <c r="F1462" s="5">
        <f>decoded__2[[#This Row],[FRT_DEC]]-B1461</f>
        <v>7</v>
      </c>
      <c r="G1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INFO]]))),G1461)</f>
        <v>10</v>
      </c>
    </row>
    <row r="1463" spans="1:7" hidden="1" x14ac:dyDescent="0.25">
      <c r="A1463" s="12" t="s">
        <v>1567</v>
      </c>
      <c r="B1463" s="19">
        <v>335643400707</v>
      </c>
      <c r="C1463" s="12" t="s">
        <v>17567</v>
      </c>
      <c r="D1463" s="12" t="s">
        <v>72</v>
      </c>
      <c r="E1463" s="6" t="s">
        <v>2082</v>
      </c>
      <c r="F1463" s="5">
        <f>decoded__2[[#This Row],[FRT_DEC]]-B1462</f>
        <v>4</v>
      </c>
      <c r="G1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INFO]]))),G1462)</f>
        <v>10</v>
      </c>
    </row>
    <row r="1464" spans="1:7" hidden="1" x14ac:dyDescent="0.25">
      <c r="A1464" s="12" t="s">
        <v>1568</v>
      </c>
      <c r="B1464" s="19">
        <v>335643400718</v>
      </c>
      <c r="C1464" s="12" t="s">
        <v>17568</v>
      </c>
      <c r="D1464" s="12" t="s">
        <v>7938</v>
      </c>
      <c r="E1464" s="6" t="s">
        <v>8149</v>
      </c>
      <c r="F1464" s="5">
        <f>decoded__2[[#This Row],[FRT_DEC]]-B1463</f>
        <v>11</v>
      </c>
      <c r="G1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INFO]]))),G1463)</f>
        <v>10</v>
      </c>
    </row>
    <row r="1465" spans="1:7" hidden="1" x14ac:dyDescent="0.25">
      <c r="A1465" s="12" t="s">
        <v>1569</v>
      </c>
      <c r="B1465" s="19">
        <v>335643400797</v>
      </c>
      <c r="C1465" s="12" t="s">
        <v>17569</v>
      </c>
      <c r="D1465" s="12" t="s">
        <v>84</v>
      </c>
      <c r="E1465" s="6" t="s">
        <v>3969</v>
      </c>
      <c r="F1465" s="5">
        <f>decoded__2[[#This Row],[FRT_DEC]]-B1464</f>
        <v>79</v>
      </c>
      <c r="G1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INFO]]))),G1464)</f>
        <v>10</v>
      </c>
    </row>
    <row r="1466" spans="1:7" hidden="1" x14ac:dyDescent="0.25">
      <c r="A1466" s="12" t="s">
        <v>1570</v>
      </c>
      <c r="B1466" s="19">
        <v>335643400799</v>
      </c>
      <c r="C1466" s="12" t="s">
        <v>17570</v>
      </c>
      <c r="D1466" s="12" t="s">
        <v>3684</v>
      </c>
      <c r="E1466" s="6" t="s">
        <v>17571</v>
      </c>
      <c r="F1466" s="5">
        <f>decoded__2[[#This Row],[FRT_DEC]]-B1465</f>
        <v>2</v>
      </c>
      <c r="G1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INFO]]))),G1465)</f>
        <v>10</v>
      </c>
    </row>
    <row r="1467" spans="1:7" hidden="1" x14ac:dyDescent="0.25">
      <c r="A1467" s="12" t="s">
        <v>1571</v>
      </c>
      <c r="B1467" s="19">
        <v>335643400802</v>
      </c>
      <c r="C1467" s="12" t="s">
        <v>17572</v>
      </c>
      <c r="D1467" s="12" t="s">
        <v>3684</v>
      </c>
      <c r="E1467" s="6" t="s">
        <v>7879</v>
      </c>
      <c r="F1467" s="5">
        <f>decoded__2[[#This Row],[FRT_DEC]]-B1466</f>
        <v>3</v>
      </c>
      <c r="G1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INFO]]))),G1466)</f>
        <v>10</v>
      </c>
    </row>
    <row r="1468" spans="1:7" hidden="1" x14ac:dyDescent="0.25">
      <c r="A1468" s="12" t="s">
        <v>1572</v>
      </c>
      <c r="B1468" s="19">
        <v>335643400809</v>
      </c>
      <c r="C1468" s="12" t="s">
        <v>17573</v>
      </c>
      <c r="D1468" s="12" t="s">
        <v>7842</v>
      </c>
      <c r="E1468" s="6" t="s">
        <v>7843</v>
      </c>
      <c r="F1468" s="5">
        <f>decoded__2[[#This Row],[FRT_DEC]]-B1467</f>
        <v>7</v>
      </c>
      <c r="G1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INFO]]))),G1467)</f>
        <v>10</v>
      </c>
    </row>
    <row r="1469" spans="1:7" hidden="1" x14ac:dyDescent="0.25">
      <c r="A1469" s="12" t="s">
        <v>1573</v>
      </c>
      <c r="B1469" s="19">
        <v>335643400819</v>
      </c>
      <c r="C1469" s="12" t="s">
        <v>17574</v>
      </c>
      <c r="D1469" s="12" t="s">
        <v>1099</v>
      </c>
      <c r="E1469" s="6" t="s">
        <v>2083</v>
      </c>
      <c r="F1469" s="5">
        <f>decoded__2[[#This Row],[FRT_DEC]]-B1468</f>
        <v>10</v>
      </c>
      <c r="G1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INFO]]))),G1468)</f>
        <v>10</v>
      </c>
    </row>
    <row r="1470" spans="1:7" hidden="1" x14ac:dyDescent="0.25">
      <c r="A1470" s="12" t="s">
        <v>1574</v>
      </c>
      <c r="B1470" s="19">
        <v>335643400824</v>
      </c>
      <c r="C1470" s="12" t="s">
        <v>17575</v>
      </c>
      <c r="D1470" s="12" t="s">
        <v>72</v>
      </c>
      <c r="E1470" s="6" t="s">
        <v>2084</v>
      </c>
      <c r="F1470" s="5">
        <f>decoded__2[[#This Row],[FRT_DEC]]-B1469</f>
        <v>5</v>
      </c>
      <c r="G1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INFO]]))),G1469)</f>
        <v>10</v>
      </c>
    </row>
    <row r="1471" spans="1:7" hidden="1" x14ac:dyDescent="0.25">
      <c r="A1471" s="12" t="s">
        <v>1575</v>
      </c>
      <c r="B1471" s="19">
        <v>335643400836</v>
      </c>
      <c r="C1471" s="12" t="s">
        <v>17576</v>
      </c>
      <c r="D1471" s="12" t="s">
        <v>7938</v>
      </c>
      <c r="E1471" s="6" t="s">
        <v>8848</v>
      </c>
      <c r="F1471" s="5">
        <f>decoded__2[[#This Row],[FRT_DEC]]-B1470</f>
        <v>12</v>
      </c>
      <c r="G1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INFO]]))),G1470)</f>
        <v>10</v>
      </c>
    </row>
    <row r="1472" spans="1:7" hidden="1" x14ac:dyDescent="0.25">
      <c r="A1472" s="12" t="s">
        <v>1576</v>
      </c>
      <c r="B1472" s="19">
        <v>335643400889</v>
      </c>
      <c r="C1472" s="12" t="s">
        <v>17577</v>
      </c>
      <c r="D1472" s="12" t="s">
        <v>85</v>
      </c>
      <c r="E1472" s="6" t="s">
        <v>209</v>
      </c>
      <c r="F1472" s="5">
        <f>decoded__2[[#This Row],[FRT_DEC]]-B1471</f>
        <v>53</v>
      </c>
      <c r="G1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INFO]]))),G1471)</f>
        <v>10</v>
      </c>
    </row>
    <row r="1473" spans="1:7" hidden="1" x14ac:dyDescent="0.25">
      <c r="A1473" s="12" t="s">
        <v>1577</v>
      </c>
      <c r="B1473" s="19">
        <v>335643400897</v>
      </c>
      <c r="C1473" s="12" t="s">
        <v>17578</v>
      </c>
      <c r="D1473" s="12" t="s">
        <v>7842</v>
      </c>
      <c r="E1473" s="6" t="s">
        <v>8851</v>
      </c>
      <c r="F1473" s="5">
        <f>decoded__2[[#This Row],[FRT_DEC]]-B1472</f>
        <v>8</v>
      </c>
      <c r="G1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INFO]]))),G1472)</f>
        <v>10</v>
      </c>
    </row>
    <row r="1474" spans="1:7" hidden="1" x14ac:dyDescent="0.25">
      <c r="A1474" s="12" t="s">
        <v>1578</v>
      </c>
      <c r="B1474" s="19">
        <v>335643400904</v>
      </c>
      <c r="C1474" s="12" t="s">
        <v>17579</v>
      </c>
      <c r="D1474" s="12" t="s">
        <v>1099</v>
      </c>
      <c r="E1474" s="6" t="s">
        <v>2085</v>
      </c>
      <c r="F1474" s="5">
        <f>decoded__2[[#This Row],[FRT_DEC]]-B1473</f>
        <v>7</v>
      </c>
      <c r="G1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INFO]]))),G1473)</f>
        <v>10</v>
      </c>
    </row>
    <row r="1475" spans="1:7" hidden="1" x14ac:dyDescent="0.25">
      <c r="A1475" s="12" t="s">
        <v>1579</v>
      </c>
      <c r="B1475" s="19">
        <v>335643400909</v>
      </c>
      <c r="C1475" s="12" t="s">
        <v>17580</v>
      </c>
      <c r="D1475" s="12" t="s">
        <v>72</v>
      </c>
      <c r="E1475" s="6" t="s">
        <v>2086</v>
      </c>
      <c r="F1475" s="5">
        <f>decoded__2[[#This Row],[FRT_DEC]]-B1474</f>
        <v>5</v>
      </c>
      <c r="G1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INFO]]))),G1474)</f>
        <v>10</v>
      </c>
    </row>
    <row r="1476" spans="1:7" hidden="1" x14ac:dyDescent="0.25">
      <c r="A1476" s="12" t="s">
        <v>1580</v>
      </c>
      <c r="B1476" s="19">
        <v>335643400922</v>
      </c>
      <c r="C1476" s="12" t="s">
        <v>17581</v>
      </c>
      <c r="D1476" s="12" t="s">
        <v>7938</v>
      </c>
      <c r="E1476" s="6" t="s">
        <v>8855</v>
      </c>
      <c r="F1476" s="5">
        <f>decoded__2[[#This Row],[FRT_DEC]]-B1475</f>
        <v>13</v>
      </c>
      <c r="G1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INFO]]))),G1475)</f>
        <v>10</v>
      </c>
    </row>
    <row r="1477" spans="1:7" hidden="1" x14ac:dyDescent="0.25">
      <c r="A1477" s="12" t="s">
        <v>1581</v>
      </c>
      <c r="B1477" s="19">
        <v>335643402201</v>
      </c>
      <c r="C1477" s="12" t="s">
        <v>17582</v>
      </c>
      <c r="D1477" s="12" t="s">
        <v>87</v>
      </c>
      <c r="E1477" s="6" t="s">
        <v>3697</v>
      </c>
      <c r="F1477" s="5">
        <f>decoded__2[[#This Row],[FRT_DEC]]-B1476</f>
        <v>1279</v>
      </c>
      <c r="G1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INFO]]))),G1476)</f>
        <v>10</v>
      </c>
    </row>
    <row r="1478" spans="1:7" hidden="1" x14ac:dyDescent="0.25">
      <c r="A1478" s="12" t="s">
        <v>1582</v>
      </c>
      <c r="B1478" s="19">
        <v>335643402210</v>
      </c>
      <c r="C1478" s="12" t="s">
        <v>17583</v>
      </c>
      <c r="D1478" s="12" t="s">
        <v>7842</v>
      </c>
      <c r="E1478" s="6" t="s">
        <v>8858</v>
      </c>
      <c r="F1478" s="5">
        <f>decoded__2[[#This Row],[FRT_DEC]]-B1477</f>
        <v>9</v>
      </c>
      <c r="G1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INFO]]))),G1477)</f>
        <v>10</v>
      </c>
    </row>
    <row r="1479" spans="1:7" hidden="1" x14ac:dyDescent="0.25">
      <c r="A1479" s="12" t="s">
        <v>1583</v>
      </c>
      <c r="B1479" s="19">
        <v>335643402216</v>
      </c>
      <c r="C1479" s="12" t="s">
        <v>17584</v>
      </c>
      <c r="D1479" s="12" t="s">
        <v>213</v>
      </c>
      <c r="E1479" s="6" t="s">
        <v>214</v>
      </c>
      <c r="F1479" s="5">
        <f>decoded__2[[#This Row],[FRT_DEC]]-B1478</f>
        <v>6</v>
      </c>
      <c r="G1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INFO]]))),G1478)</f>
        <v>10</v>
      </c>
    </row>
    <row r="1480" spans="1:7" hidden="1" x14ac:dyDescent="0.25">
      <c r="A1480" s="12" t="s">
        <v>1584</v>
      </c>
      <c r="B1480" s="19">
        <v>335643402219</v>
      </c>
      <c r="C1480" s="12" t="s">
        <v>17585</v>
      </c>
      <c r="D1480" s="12" t="s">
        <v>216</v>
      </c>
      <c r="E1480" s="6" t="s">
        <v>3970</v>
      </c>
      <c r="F1480" s="5">
        <f>decoded__2[[#This Row],[FRT_DEC]]-B1479</f>
        <v>3</v>
      </c>
      <c r="G1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INFO]]))),G1479)</f>
        <v>10</v>
      </c>
    </row>
    <row r="1481" spans="1:7" hidden="1" x14ac:dyDescent="0.25">
      <c r="A1481" s="12" t="s">
        <v>1585</v>
      </c>
      <c r="B1481" s="19">
        <v>335643402238</v>
      </c>
      <c r="C1481" s="12" t="s">
        <v>17586</v>
      </c>
      <c r="D1481" s="12" t="s">
        <v>221</v>
      </c>
      <c r="E1481" s="6" t="s">
        <v>222</v>
      </c>
      <c r="F1481" s="5">
        <f>decoded__2[[#This Row],[FRT_DEC]]-B1480</f>
        <v>19</v>
      </c>
      <c r="G1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INFO]]))),G1480)</f>
        <v>10</v>
      </c>
    </row>
    <row r="1482" spans="1:7" hidden="1" x14ac:dyDescent="0.25">
      <c r="A1482" s="12" t="s">
        <v>1586</v>
      </c>
      <c r="B1482" s="19">
        <v>335643402253</v>
      </c>
      <c r="C1482" s="12" t="s">
        <v>17587</v>
      </c>
      <c r="D1482" s="12" t="s">
        <v>40</v>
      </c>
      <c r="E1482" s="6" t="s">
        <v>41</v>
      </c>
      <c r="F1482" s="5">
        <f>decoded__2[[#This Row],[FRT_DEC]]-B1481</f>
        <v>15</v>
      </c>
      <c r="G1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INFO]]))),G1481)</f>
        <v>10</v>
      </c>
    </row>
    <row r="1483" spans="1:7" hidden="1" x14ac:dyDescent="0.25">
      <c r="A1483" s="12" t="s">
        <v>1587</v>
      </c>
      <c r="B1483" s="19">
        <v>335643402257</v>
      </c>
      <c r="C1483" s="12" t="s">
        <v>17588</v>
      </c>
      <c r="D1483" s="12" t="s">
        <v>42</v>
      </c>
      <c r="E1483" s="6" t="s">
        <v>17589</v>
      </c>
      <c r="F1483" s="5">
        <f>decoded__2[[#This Row],[FRT_DEC]]-B1482</f>
        <v>4</v>
      </c>
      <c r="G1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INFO]]))),G1482)</f>
        <v>10</v>
      </c>
    </row>
    <row r="1484" spans="1:7" hidden="1" x14ac:dyDescent="0.25">
      <c r="A1484" s="12" t="s">
        <v>1588</v>
      </c>
      <c r="B1484" s="19">
        <v>335643402263</v>
      </c>
      <c r="C1484" s="12" t="s">
        <v>17590</v>
      </c>
      <c r="D1484" s="12" t="s">
        <v>1099</v>
      </c>
      <c r="E1484" s="6" t="s">
        <v>2087</v>
      </c>
      <c r="F1484" s="5">
        <f>decoded__2[[#This Row],[FRT_DEC]]-B1483</f>
        <v>6</v>
      </c>
      <c r="G1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INFO]]))),G1483)</f>
        <v>10</v>
      </c>
    </row>
    <row r="1485" spans="1:7" hidden="1" x14ac:dyDescent="0.25">
      <c r="A1485" s="12" t="s">
        <v>1589</v>
      </c>
      <c r="B1485" s="19">
        <v>335643402290</v>
      </c>
      <c r="C1485" s="12" t="s">
        <v>17591</v>
      </c>
      <c r="D1485" s="12" t="s">
        <v>72</v>
      </c>
      <c r="E1485" s="6" t="s">
        <v>2088</v>
      </c>
      <c r="F1485" s="5">
        <f>decoded__2[[#This Row],[FRT_DEC]]-B1484</f>
        <v>27</v>
      </c>
      <c r="G1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INFO]]))),G1484)</f>
        <v>10</v>
      </c>
    </row>
    <row r="1486" spans="1:7" hidden="1" x14ac:dyDescent="0.25">
      <c r="A1486" s="12" t="s">
        <v>1590</v>
      </c>
      <c r="B1486" s="19">
        <v>335643402294</v>
      </c>
      <c r="C1486" s="12" t="s">
        <v>17592</v>
      </c>
      <c r="D1486" s="12" t="s">
        <v>7938</v>
      </c>
      <c r="E1486" s="6" t="s">
        <v>8868</v>
      </c>
      <c r="F1486" s="5">
        <f>decoded__2[[#This Row],[FRT_DEC]]-B1485</f>
        <v>4</v>
      </c>
      <c r="G1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INFO]]))),G1485)</f>
        <v>10</v>
      </c>
    </row>
    <row r="1487" spans="1:7" hidden="1" x14ac:dyDescent="0.25">
      <c r="A1487" s="12" t="s">
        <v>1591</v>
      </c>
      <c r="B1487" s="19">
        <v>335643402297</v>
      </c>
      <c r="C1487" s="12" t="s">
        <v>17593</v>
      </c>
      <c r="D1487" s="12" t="s">
        <v>7842</v>
      </c>
      <c r="E1487" s="6" t="s">
        <v>7993</v>
      </c>
      <c r="F1487" s="5">
        <f>decoded__2[[#This Row],[FRT_DEC]]-B1486</f>
        <v>3</v>
      </c>
      <c r="G1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INFO]]))),G1486)</f>
        <v>10</v>
      </c>
    </row>
    <row r="1488" spans="1:7" hidden="1" x14ac:dyDescent="0.25">
      <c r="A1488" s="12" t="s">
        <v>1592</v>
      </c>
      <c r="B1488" s="19">
        <v>335643402313</v>
      </c>
      <c r="C1488" s="12" t="s">
        <v>17594</v>
      </c>
      <c r="D1488" s="12" t="s">
        <v>1099</v>
      </c>
      <c r="E1488" s="6" t="s">
        <v>2089</v>
      </c>
      <c r="F1488" s="5">
        <f>decoded__2[[#This Row],[FRT_DEC]]-B1487</f>
        <v>16</v>
      </c>
      <c r="G1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INFO]]))),G1487)</f>
        <v>10</v>
      </c>
    </row>
    <row r="1489" spans="1:7" hidden="1" x14ac:dyDescent="0.25">
      <c r="A1489" s="12" t="s">
        <v>1593</v>
      </c>
      <c r="B1489" s="19">
        <v>335643402317</v>
      </c>
      <c r="C1489" s="12" t="s">
        <v>17595</v>
      </c>
      <c r="D1489" s="12" t="s">
        <v>1099</v>
      </c>
      <c r="E1489" s="6" t="s">
        <v>2089</v>
      </c>
      <c r="F1489" s="5">
        <f>decoded__2[[#This Row],[FRT_DEC]]-B1488</f>
        <v>4</v>
      </c>
      <c r="G1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INFO]]))),G1488)</f>
        <v>10</v>
      </c>
    </row>
    <row r="1490" spans="1:7" hidden="1" x14ac:dyDescent="0.25">
      <c r="A1490" s="12" t="s">
        <v>1594</v>
      </c>
      <c r="B1490" s="19">
        <v>335643402323</v>
      </c>
      <c r="C1490" s="12" t="s">
        <v>17596</v>
      </c>
      <c r="D1490" s="12" t="s">
        <v>72</v>
      </c>
      <c r="E1490" s="6" t="s">
        <v>2090</v>
      </c>
      <c r="F1490" s="5">
        <f>decoded__2[[#This Row],[FRT_DEC]]-B1489</f>
        <v>6</v>
      </c>
      <c r="G1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INFO]]))),G1489)</f>
        <v>10</v>
      </c>
    </row>
    <row r="1491" spans="1:7" hidden="1" x14ac:dyDescent="0.25">
      <c r="A1491" s="12" t="s">
        <v>1595</v>
      </c>
      <c r="B1491" s="19">
        <v>335643402326</v>
      </c>
      <c r="C1491" s="12" t="s">
        <v>17597</v>
      </c>
      <c r="D1491" s="12" t="s">
        <v>6</v>
      </c>
      <c r="E1491" s="6" t="s">
        <v>17598</v>
      </c>
      <c r="F1491" s="5">
        <f>decoded__2[[#This Row],[FRT_DEC]]-B1490</f>
        <v>3</v>
      </c>
      <c r="G1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INFO]]))),G1490)</f>
        <v>11</v>
      </c>
    </row>
    <row r="1492" spans="1:7" hidden="1" x14ac:dyDescent="0.25">
      <c r="A1492" s="12" t="s">
        <v>1596</v>
      </c>
      <c r="B1492" s="19">
        <v>335643402331</v>
      </c>
      <c r="C1492" s="12" t="s">
        <v>17599</v>
      </c>
      <c r="D1492" s="12" t="s">
        <v>72</v>
      </c>
      <c r="E1492" s="6" t="s">
        <v>2091</v>
      </c>
      <c r="F1492" s="5">
        <f>decoded__2[[#This Row],[FRT_DEC]]-B1491</f>
        <v>5</v>
      </c>
      <c r="G1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INFO]]))),G1491)</f>
        <v>11</v>
      </c>
    </row>
    <row r="1493" spans="1:7" hidden="1" x14ac:dyDescent="0.25">
      <c r="A1493" s="12" t="s">
        <v>1597</v>
      </c>
      <c r="B1493" s="19">
        <v>335643402342</v>
      </c>
      <c r="C1493" s="12" t="s">
        <v>17600</v>
      </c>
      <c r="D1493" s="12" t="s">
        <v>40</v>
      </c>
      <c r="E1493" s="6" t="s">
        <v>2042</v>
      </c>
      <c r="F1493" s="5">
        <f>decoded__2[[#This Row],[FRT_DEC]]-B1492</f>
        <v>11</v>
      </c>
      <c r="G1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INFO]]))),G1492)</f>
        <v>11</v>
      </c>
    </row>
    <row r="1494" spans="1:7" hidden="1" x14ac:dyDescent="0.25">
      <c r="A1494" s="12" t="s">
        <v>1598</v>
      </c>
      <c r="B1494" s="19">
        <v>335643402344</v>
      </c>
      <c r="C1494" s="12" t="s">
        <v>17601</v>
      </c>
      <c r="D1494" s="12" t="s">
        <v>2043</v>
      </c>
      <c r="E1494" s="6" t="s">
        <v>17602</v>
      </c>
      <c r="F1494" s="5">
        <f>decoded__2[[#This Row],[FRT_DEC]]-B1493</f>
        <v>2</v>
      </c>
      <c r="G1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INFO]]))),G1493)</f>
        <v>11</v>
      </c>
    </row>
    <row r="1495" spans="1:7" hidden="1" x14ac:dyDescent="0.25">
      <c r="A1495" s="12" t="s">
        <v>1599</v>
      </c>
      <c r="B1495" s="19">
        <v>335643402379</v>
      </c>
      <c r="C1495" s="12" t="s">
        <v>17603</v>
      </c>
      <c r="D1495" s="12" t="s">
        <v>7938</v>
      </c>
      <c r="E1495" s="6" t="s">
        <v>7998</v>
      </c>
      <c r="F1495" s="5">
        <f>decoded__2[[#This Row],[FRT_DEC]]-B1494</f>
        <v>35</v>
      </c>
      <c r="G1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INFO]]))),G1494)</f>
        <v>11</v>
      </c>
    </row>
    <row r="1496" spans="1:7" hidden="1" x14ac:dyDescent="0.25">
      <c r="A1496" s="12" t="s">
        <v>1600</v>
      </c>
      <c r="B1496" s="19">
        <v>335643402888</v>
      </c>
      <c r="C1496" s="12" t="s">
        <v>17604</v>
      </c>
      <c r="D1496" s="12" t="s">
        <v>43</v>
      </c>
      <c r="E1496" s="6" t="s">
        <v>5296</v>
      </c>
      <c r="F1496" s="5">
        <f>decoded__2[[#This Row],[FRT_DEC]]-B1495</f>
        <v>509</v>
      </c>
      <c r="G1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INFO]]))),G1495)</f>
        <v>11</v>
      </c>
    </row>
    <row r="1497" spans="1:7" hidden="1" x14ac:dyDescent="0.25">
      <c r="A1497" s="12" t="s">
        <v>1601</v>
      </c>
      <c r="B1497" s="19">
        <v>335643402892</v>
      </c>
      <c r="C1497" s="12" t="s">
        <v>17605</v>
      </c>
      <c r="D1497" s="12" t="s">
        <v>3685</v>
      </c>
      <c r="E1497" s="6" t="s">
        <v>17606</v>
      </c>
      <c r="F1497" s="5">
        <f>decoded__2[[#This Row],[FRT_DEC]]-B1496</f>
        <v>4</v>
      </c>
      <c r="G1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INFO]]))),G1496)</f>
        <v>11</v>
      </c>
    </row>
    <row r="1498" spans="1:7" hidden="1" x14ac:dyDescent="0.25">
      <c r="A1498" s="12" t="s">
        <v>1602</v>
      </c>
      <c r="B1498" s="19">
        <v>335643402906</v>
      </c>
      <c r="C1498" s="12" t="s">
        <v>17607</v>
      </c>
      <c r="D1498" s="12" t="s">
        <v>3685</v>
      </c>
      <c r="E1498" s="6" t="s">
        <v>7880</v>
      </c>
      <c r="F1498" s="5">
        <f>decoded__2[[#This Row],[FRT_DEC]]-B1497</f>
        <v>14</v>
      </c>
      <c r="G1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INFO]]))),G1497)</f>
        <v>11</v>
      </c>
    </row>
    <row r="1499" spans="1:7" hidden="1" x14ac:dyDescent="0.25">
      <c r="A1499" s="12" t="s">
        <v>1603</v>
      </c>
      <c r="B1499" s="19">
        <v>335643402921</v>
      </c>
      <c r="C1499" s="12" t="s">
        <v>17608</v>
      </c>
      <c r="D1499" s="12" t="s">
        <v>7842</v>
      </c>
      <c r="E1499" s="6" t="s">
        <v>8889</v>
      </c>
      <c r="F1499" s="5">
        <f>decoded__2[[#This Row],[FRT_DEC]]-B1498</f>
        <v>15</v>
      </c>
      <c r="G1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INFO]]))),G1498)</f>
        <v>11</v>
      </c>
    </row>
    <row r="1500" spans="1:7" hidden="1" x14ac:dyDescent="0.25">
      <c r="A1500" s="12" t="s">
        <v>1604</v>
      </c>
      <c r="B1500" s="19">
        <v>335643402943</v>
      </c>
      <c r="C1500" s="12" t="s">
        <v>17609</v>
      </c>
      <c r="D1500" s="12" t="s">
        <v>241</v>
      </c>
      <c r="E1500" s="6" t="s">
        <v>1052</v>
      </c>
      <c r="F1500" s="5">
        <f>decoded__2[[#This Row],[FRT_DEC]]-B1499</f>
        <v>22</v>
      </c>
      <c r="G1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INFO]]))),G1499)</f>
        <v>11</v>
      </c>
    </row>
    <row r="1501" spans="1:7" hidden="1" x14ac:dyDescent="0.25">
      <c r="A1501" s="12" t="s">
        <v>1605</v>
      </c>
      <c r="B1501" s="19">
        <v>335643402947</v>
      </c>
      <c r="C1501" s="12" t="s">
        <v>17610</v>
      </c>
      <c r="D1501" s="12" t="s">
        <v>243</v>
      </c>
      <c r="E1501" s="6" t="s">
        <v>5293</v>
      </c>
      <c r="F1501" s="5">
        <f>decoded__2[[#This Row],[FRT_DEC]]-B1500</f>
        <v>4</v>
      </c>
      <c r="G1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INFO]]))),G1500)</f>
        <v>11</v>
      </c>
    </row>
    <row r="1502" spans="1:7" hidden="1" x14ac:dyDescent="0.25">
      <c r="A1502" s="12" t="s">
        <v>1606</v>
      </c>
      <c r="B1502" s="19">
        <v>335643402993</v>
      </c>
      <c r="C1502" s="12" t="s">
        <v>17611</v>
      </c>
      <c r="D1502" s="12" t="s">
        <v>40</v>
      </c>
      <c r="E1502" s="6" t="s">
        <v>44</v>
      </c>
      <c r="F1502" s="5">
        <f>decoded__2[[#This Row],[FRT_DEC]]-B1501</f>
        <v>46</v>
      </c>
      <c r="G1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INFO]]))),G1501)</f>
        <v>11</v>
      </c>
    </row>
    <row r="1503" spans="1:7" hidden="1" x14ac:dyDescent="0.25">
      <c r="A1503" s="12" t="s">
        <v>1607</v>
      </c>
      <c r="B1503" s="19">
        <v>335643402998</v>
      </c>
      <c r="C1503" s="12" t="s">
        <v>17612</v>
      </c>
      <c r="D1503" s="12" t="s">
        <v>246</v>
      </c>
      <c r="E1503" s="6" t="s">
        <v>17613</v>
      </c>
      <c r="F1503" s="5">
        <f>decoded__2[[#This Row],[FRT_DEC]]-B1502</f>
        <v>5</v>
      </c>
      <c r="G1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INFO]]))),G1502)</f>
        <v>11</v>
      </c>
    </row>
    <row r="1504" spans="1:7" hidden="1" x14ac:dyDescent="0.25">
      <c r="A1504" s="12" t="s">
        <v>1608</v>
      </c>
      <c r="B1504" s="19">
        <v>335643403006</v>
      </c>
      <c r="C1504" s="12" t="s">
        <v>17614</v>
      </c>
      <c r="D1504" s="12" t="s">
        <v>1099</v>
      </c>
      <c r="E1504" s="6" t="s">
        <v>3699</v>
      </c>
      <c r="F1504" s="5">
        <f>decoded__2[[#This Row],[FRT_DEC]]-B1503</f>
        <v>8</v>
      </c>
      <c r="G1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INFO]]))),G1503)</f>
        <v>11</v>
      </c>
    </row>
    <row r="1505" spans="1:7" hidden="1" x14ac:dyDescent="0.25">
      <c r="A1505" s="12" t="s">
        <v>1609</v>
      </c>
      <c r="B1505" s="19">
        <v>335643403012</v>
      </c>
      <c r="C1505" s="12" t="s">
        <v>17615</v>
      </c>
      <c r="D1505" s="12" t="s">
        <v>72</v>
      </c>
      <c r="E1505" s="6" t="s">
        <v>2092</v>
      </c>
      <c r="F1505" s="5">
        <f>decoded__2[[#This Row],[FRT_DEC]]-B1504</f>
        <v>6</v>
      </c>
      <c r="G1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INFO]]))),G1504)</f>
        <v>11</v>
      </c>
    </row>
    <row r="1506" spans="1:7" hidden="1" x14ac:dyDescent="0.25">
      <c r="A1506" s="12" t="s">
        <v>1610</v>
      </c>
      <c r="B1506" s="19">
        <v>335643403033</v>
      </c>
      <c r="C1506" s="12" t="s">
        <v>17616</v>
      </c>
      <c r="D1506" s="12" t="s">
        <v>3671</v>
      </c>
      <c r="E1506" s="6" t="s">
        <v>17617</v>
      </c>
      <c r="F1506" s="5">
        <f>decoded__2[[#This Row],[FRT_DEC]]-B1505</f>
        <v>21</v>
      </c>
      <c r="G1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INFO]]))),G1505)</f>
        <v>11</v>
      </c>
    </row>
    <row r="1507" spans="1:7" hidden="1" x14ac:dyDescent="0.25">
      <c r="A1507" s="12" t="s">
        <v>1611</v>
      </c>
      <c r="B1507" s="19">
        <v>335643403036</v>
      </c>
      <c r="C1507" s="12" t="s">
        <v>17618</v>
      </c>
      <c r="D1507" s="12" t="s">
        <v>3671</v>
      </c>
      <c r="E1507" s="6" t="s">
        <v>7881</v>
      </c>
      <c r="F1507" s="5">
        <f>decoded__2[[#This Row],[FRT_DEC]]-B1506</f>
        <v>3</v>
      </c>
      <c r="G1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INFO]]))),G1506)</f>
        <v>11</v>
      </c>
    </row>
    <row r="1508" spans="1:7" hidden="1" x14ac:dyDescent="0.25">
      <c r="A1508" s="12" t="s">
        <v>1612</v>
      </c>
      <c r="B1508" s="19">
        <v>335643403853</v>
      </c>
      <c r="C1508" s="12" t="s">
        <v>17619</v>
      </c>
      <c r="D1508" s="12" t="s">
        <v>249</v>
      </c>
      <c r="E1508" s="6" t="s">
        <v>5297</v>
      </c>
      <c r="F1508" s="5">
        <f>decoded__2[[#This Row],[FRT_DEC]]-B1507</f>
        <v>817</v>
      </c>
      <c r="G1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INFO]]))),G1507)</f>
        <v>11</v>
      </c>
    </row>
    <row r="1509" spans="1:7" hidden="1" x14ac:dyDescent="0.25">
      <c r="A1509" s="12" t="s">
        <v>1613</v>
      </c>
      <c r="B1509" s="19">
        <v>335643403857</v>
      </c>
      <c r="C1509" s="12" t="s">
        <v>17620</v>
      </c>
      <c r="D1509" s="12" t="s">
        <v>7938</v>
      </c>
      <c r="E1509" s="6" t="s">
        <v>8906</v>
      </c>
      <c r="F1509" s="5">
        <f>decoded__2[[#This Row],[FRT_DEC]]-B1508</f>
        <v>4</v>
      </c>
      <c r="G1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INFO]]))),G1508)</f>
        <v>11</v>
      </c>
    </row>
    <row r="1510" spans="1:7" hidden="1" x14ac:dyDescent="0.25">
      <c r="A1510" s="12" t="s">
        <v>1614</v>
      </c>
      <c r="B1510" s="19">
        <v>335643403860</v>
      </c>
      <c r="C1510" s="12" t="s">
        <v>17621</v>
      </c>
      <c r="D1510" s="12" t="s">
        <v>7842</v>
      </c>
      <c r="E1510" s="6" t="s">
        <v>7989</v>
      </c>
      <c r="F1510" s="5">
        <f>decoded__2[[#This Row],[FRT_DEC]]-B1509</f>
        <v>3</v>
      </c>
      <c r="G1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INFO]]))),G1509)</f>
        <v>11</v>
      </c>
    </row>
    <row r="1511" spans="1:7" hidden="1" x14ac:dyDescent="0.25">
      <c r="A1511" s="12" t="s">
        <v>1615</v>
      </c>
      <c r="B1511" s="19">
        <v>335643403867</v>
      </c>
      <c r="C1511" s="12" t="s">
        <v>17622</v>
      </c>
      <c r="D1511" s="12" t="s">
        <v>2044</v>
      </c>
      <c r="E1511" s="6" t="s">
        <v>2046</v>
      </c>
      <c r="F1511" s="5">
        <f>decoded__2[[#This Row],[FRT_DEC]]-B1510</f>
        <v>7</v>
      </c>
      <c r="G1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INFO]]))),G1510)</f>
        <v>11</v>
      </c>
    </row>
    <row r="1512" spans="1:7" hidden="1" x14ac:dyDescent="0.25">
      <c r="A1512" s="12" t="s">
        <v>1616</v>
      </c>
      <c r="B1512" s="19">
        <v>335643403871</v>
      </c>
      <c r="C1512" s="12" t="s">
        <v>17623</v>
      </c>
      <c r="D1512" s="12" t="s">
        <v>7938</v>
      </c>
      <c r="E1512" s="6" t="s">
        <v>7991</v>
      </c>
      <c r="F1512" s="5">
        <f>decoded__2[[#This Row],[FRT_DEC]]-B1511</f>
        <v>4</v>
      </c>
      <c r="G1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INFO]]))),G1511)</f>
        <v>11</v>
      </c>
    </row>
    <row r="1513" spans="1:7" hidden="1" x14ac:dyDescent="0.25">
      <c r="A1513" s="12" t="s">
        <v>1617</v>
      </c>
      <c r="B1513" s="19">
        <v>335643406286</v>
      </c>
      <c r="C1513" s="12" t="s">
        <v>17624</v>
      </c>
      <c r="D1513" s="12" t="s">
        <v>5</v>
      </c>
      <c r="E1513" s="6" t="s">
        <v>17625</v>
      </c>
      <c r="F1513" s="5">
        <f>decoded__2[[#This Row],[FRT_DEC]]-B1512</f>
        <v>2415</v>
      </c>
      <c r="G1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INFO]]))),G1512)</f>
        <v>11</v>
      </c>
    </row>
    <row r="1514" spans="1:7" hidden="1" x14ac:dyDescent="0.25">
      <c r="A1514" s="12" t="s">
        <v>1618</v>
      </c>
      <c r="B1514" s="19">
        <v>335643406288</v>
      </c>
      <c r="C1514" s="12" t="s">
        <v>17626</v>
      </c>
      <c r="D1514" s="12" t="s">
        <v>5</v>
      </c>
      <c r="E1514" s="6" t="s">
        <v>7877</v>
      </c>
      <c r="F1514" s="5">
        <f>decoded__2[[#This Row],[FRT_DEC]]-B1513</f>
        <v>2</v>
      </c>
      <c r="G1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INFO]]))),G1513)</f>
        <v>11</v>
      </c>
    </row>
    <row r="1515" spans="1:7" hidden="1" x14ac:dyDescent="0.25">
      <c r="A1515" s="12" t="s">
        <v>1619</v>
      </c>
      <c r="B1515" s="19">
        <v>335643406290</v>
      </c>
      <c r="C1515" s="12" t="s">
        <v>17627</v>
      </c>
      <c r="D1515" s="12" t="s">
        <v>3686</v>
      </c>
      <c r="E1515" s="6" t="s">
        <v>17628</v>
      </c>
      <c r="F1515" s="5">
        <f>decoded__2[[#This Row],[FRT_DEC]]-B1514</f>
        <v>2</v>
      </c>
      <c r="G1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INFO]]))),G1514)</f>
        <v>11</v>
      </c>
    </row>
    <row r="1516" spans="1:7" hidden="1" x14ac:dyDescent="0.25">
      <c r="A1516" s="12" t="s">
        <v>1620</v>
      </c>
      <c r="B1516" s="19">
        <v>335643406293</v>
      </c>
      <c r="C1516" s="12" t="s">
        <v>17629</v>
      </c>
      <c r="D1516" s="12" t="s">
        <v>3686</v>
      </c>
      <c r="E1516" s="6" t="s">
        <v>7878</v>
      </c>
      <c r="F1516" s="5">
        <f>decoded__2[[#This Row],[FRT_DEC]]-B1515</f>
        <v>3</v>
      </c>
      <c r="G1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INFO]]))),G1515)</f>
        <v>11</v>
      </c>
    </row>
    <row r="1517" spans="1:7" hidden="1" x14ac:dyDescent="0.25">
      <c r="A1517" s="12" t="s">
        <v>1621</v>
      </c>
      <c r="B1517" s="19">
        <v>335643406300</v>
      </c>
      <c r="C1517" s="12" t="s">
        <v>17630</v>
      </c>
      <c r="D1517" s="12" t="s">
        <v>7842</v>
      </c>
      <c r="E1517" s="6" t="s">
        <v>8006</v>
      </c>
      <c r="F1517" s="5">
        <f>decoded__2[[#This Row],[FRT_DEC]]-B1516</f>
        <v>7</v>
      </c>
      <c r="G1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INFO]]))),G1516)</f>
        <v>11</v>
      </c>
    </row>
    <row r="1518" spans="1:7" ht="30" hidden="1" x14ac:dyDescent="0.25">
      <c r="A1518" s="12" t="s">
        <v>1622</v>
      </c>
      <c r="B1518" s="19">
        <v>335643406312</v>
      </c>
      <c r="C1518" s="12" t="s">
        <v>17631</v>
      </c>
      <c r="D1518" s="12" t="s">
        <v>241</v>
      </c>
      <c r="E1518" s="6" t="s">
        <v>255</v>
      </c>
      <c r="F1518" s="5">
        <f>decoded__2[[#This Row],[FRT_DEC]]-B1517</f>
        <v>12</v>
      </c>
      <c r="G1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INFO]]))),G1517)</f>
        <v>11</v>
      </c>
    </row>
    <row r="1519" spans="1:7" hidden="1" x14ac:dyDescent="0.25">
      <c r="A1519" s="12" t="s">
        <v>1623</v>
      </c>
      <c r="B1519" s="19">
        <v>335643406315</v>
      </c>
      <c r="C1519" s="12" t="s">
        <v>17632</v>
      </c>
      <c r="D1519" s="12" t="s">
        <v>243</v>
      </c>
      <c r="E1519" s="6" t="s">
        <v>3939</v>
      </c>
      <c r="F1519" s="5">
        <f>decoded__2[[#This Row],[FRT_DEC]]-B1518</f>
        <v>3</v>
      </c>
      <c r="G1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INFO]]))),G1518)</f>
        <v>11</v>
      </c>
    </row>
    <row r="1520" spans="1:7" hidden="1" x14ac:dyDescent="0.25">
      <c r="A1520" s="12" t="s">
        <v>1624</v>
      </c>
      <c r="B1520" s="19">
        <v>335643406320</v>
      </c>
      <c r="C1520" s="12" t="s">
        <v>17633</v>
      </c>
      <c r="D1520" s="12" t="s">
        <v>1099</v>
      </c>
      <c r="E1520" s="6" t="s">
        <v>2093</v>
      </c>
      <c r="F1520" s="5">
        <f>decoded__2[[#This Row],[FRT_DEC]]-B1519</f>
        <v>5</v>
      </c>
      <c r="G1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INFO]]))),G1519)</f>
        <v>11</v>
      </c>
    </row>
    <row r="1521" spans="1:7" hidden="1" x14ac:dyDescent="0.25">
      <c r="A1521" s="12" t="s">
        <v>1625</v>
      </c>
      <c r="B1521" s="19">
        <v>335643406325</v>
      </c>
      <c r="C1521" s="12" t="s">
        <v>17634</v>
      </c>
      <c r="D1521" s="12" t="s">
        <v>72</v>
      </c>
      <c r="E1521" s="6" t="s">
        <v>2094</v>
      </c>
      <c r="F1521" s="5">
        <f>decoded__2[[#This Row],[FRT_DEC]]-B1520</f>
        <v>5</v>
      </c>
      <c r="G1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INFO]]))),G1520)</f>
        <v>11</v>
      </c>
    </row>
    <row r="1522" spans="1:7" hidden="1" x14ac:dyDescent="0.25">
      <c r="A1522" s="12" t="s">
        <v>1626</v>
      </c>
      <c r="B1522" s="19">
        <v>335643406329</v>
      </c>
      <c r="C1522" s="12" t="s">
        <v>17635</v>
      </c>
      <c r="D1522" s="12" t="s">
        <v>72</v>
      </c>
      <c r="E1522" s="6" t="s">
        <v>2095</v>
      </c>
      <c r="F1522" s="5">
        <f>decoded__2[[#This Row],[FRT_DEC]]-B1521</f>
        <v>4</v>
      </c>
      <c r="G1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INFO]]))),G1521)</f>
        <v>11</v>
      </c>
    </row>
    <row r="1523" spans="1:7" hidden="1" x14ac:dyDescent="0.25">
      <c r="A1523" s="12" t="s">
        <v>1627</v>
      </c>
      <c r="B1523" s="19">
        <v>335643406340</v>
      </c>
      <c r="C1523" s="12" t="s">
        <v>17636</v>
      </c>
      <c r="D1523" s="12" t="s">
        <v>246</v>
      </c>
      <c r="E1523" s="6" t="s">
        <v>17637</v>
      </c>
      <c r="F1523" s="5">
        <f>decoded__2[[#This Row],[FRT_DEC]]-B1522</f>
        <v>11</v>
      </c>
      <c r="G1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INFO]]))),G1522)</f>
        <v>11</v>
      </c>
    </row>
    <row r="1524" spans="1:7" hidden="1" x14ac:dyDescent="0.25">
      <c r="A1524" s="12" t="s">
        <v>1628</v>
      </c>
      <c r="B1524" s="19">
        <v>335643406344</v>
      </c>
      <c r="C1524" s="12" t="s">
        <v>17638</v>
      </c>
      <c r="D1524" s="12" t="s">
        <v>7938</v>
      </c>
      <c r="E1524" s="6" t="s">
        <v>8012</v>
      </c>
      <c r="F1524" s="5">
        <f>decoded__2[[#This Row],[FRT_DEC]]-B1523</f>
        <v>4</v>
      </c>
      <c r="G1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INFO]]))),G1523)</f>
        <v>11</v>
      </c>
    </row>
    <row r="1525" spans="1:7" hidden="1" x14ac:dyDescent="0.25">
      <c r="A1525" s="12" t="s">
        <v>1629</v>
      </c>
      <c r="B1525" s="19">
        <v>335643406742</v>
      </c>
      <c r="C1525" s="12" t="s">
        <v>17639</v>
      </c>
      <c r="D1525" s="12" t="s">
        <v>7842</v>
      </c>
      <c r="E1525" s="6" t="s">
        <v>8130</v>
      </c>
      <c r="F1525" s="5">
        <f>decoded__2[[#This Row],[FRT_DEC]]-B1524</f>
        <v>398</v>
      </c>
      <c r="G1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INFO]]))),G1524)</f>
        <v>11</v>
      </c>
    </row>
    <row r="1526" spans="1:7" hidden="1" x14ac:dyDescent="0.25">
      <c r="A1526" s="12" t="s">
        <v>1630</v>
      </c>
      <c r="B1526" s="19">
        <v>335643406749</v>
      </c>
      <c r="C1526" s="12" t="s">
        <v>17640</v>
      </c>
      <c r="D1526" s="12" t="s">
        <v>1099</v>
      </c>
      <c r="E1526" s="6" t="s">
        <v>2096</v>
      </c>
      <c r="F1526" s="5">
        <f>decoded__2[[#This Row],[FRT_DEC]]-B1525</f>
        <v>7</v>
      </c>
      <c r="G1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INFO]]))),G1525)</f>
        <v>11</v>
      </c>
    </row>
    <row r="1527" spans="1:7" hidden="1" x14ac:dyDescent="0.25">
      <c r="A1527" s="12" t="s">
        <v>1631</v>
      </c>
      <c r="B1527" s="19">
        <v>335643406755</v>
      </c>
      <c r="C1527" s="12" t="s">
        <v>17641</v>
      </c>
      <c r="D1527" s="12" t="s">
        <v>72</v>
      </c>
      <c r="E1527" s="6" t="s">
        <v>2097</v>
      </c>
      <c r="F1527" s="5">
        <f>decoded__2[[#This Row],[FRT_DEC]]-B1526</f>
        <v>6</v>
      </c>
      <c r="G1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INFO]]))),G1526)</f>
        <v>11</v>
      </c>
    </row>
    <row r="1528" spans="1:7" hidden="1" x14ac:dyDescent="0.25">
      <c r="A1528" s="12" t="s">
        <v>1632</v>
      </c>
      <c r="B1528" s="19">
        <v>335643406767</v>
      </c>
      <c r="C1528" s="12" t="s">
        <v>17642</v>
      </c>
      <c r="D1528" s="12" t="s">
        <v>3672</v>
      </c>
      <c r="E1528" s="6" t="s">
        <v>5298</v>
      </c>
      <c r="F1528" s="5">
        <f>decoded__2[[#This Row],[FRT_DEC]]-B1527</f>
        <v>12</v>
      </c>
      <c r="G1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INFO]]))),G1527)</f>
        <v>11</v>
      </c>
    </row>
    <row r="1529" spans="1:7" hidden="1" x14ac:dyDescent="0.25">
      <c r="A1529" s="12" t="s">
        <v>1633</v>
      </c>
      <c r="B1529" s="19">
        <v>335643406916</v>
      </c>
      <c r="C1529" s="12" t="s">
        <v>17643</v>
      </c>
      <c r="D1529" s="12" t="s">
        <v>262</v>
      </c>
      <c r="E1529" s="6" t="s">
        <v>5299</v>
      </c>
      <c r="F1529" s="5">
        <f>decoded__2[[#This Row],[FRT_DEC]]-B1528</f>
        <v>149</v>
      </c>
      <c r="G1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INFO]]))),G1528)</f>
        <v>11</v>
      </c>
    </row>
    <row r="1530" spans="1:7" hidden="1" x14ac:dyDescent="0.25">
      <c r="A1530" s="12" t="s">
        <v>1634</v>
      </c>
      <c r="B1530" s="19">
        <v>335643406921</v>
      </c>
      <c r="C1530" s="12" t="s">
        <v>17644</v>
      </c>
      <c r="D1530" s="12" t="s">
        <v>7938</v>
      </c>
      <c r="E1530" s="6" t="s">
        <v>8136</v>
      </c>
      <c r="F1530" s="5">
        <f>decoded__2[[#This Row],[FRT_DEC]]-B1529</f>
        <v>5</v>
      </c>
      <c r="G1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INFO]]))),G1529)</f>
        <v>11</v>
      </c>
    </row>
    <row r="1531" spans="1:7" x14ac:dyDescent="0.25">
      <c r="A1531" s="12" t="s">
        <v>1635</v>
      </c>
      <c r="B1531" s="19">
        <v>335643408161</v>
      </c>
      <c r="C1531" s="12" t="s">
        <v>17645</v>
      </c>
      <c r="D1531" s="12" t="s">
        <v>7842</v>
      </c>
      <c r="E1531" s="6" t="s">
        <v>7845</v>
      </c>
      <c r="F1531" s="5">
        <f>decoded__2[[#This Row],[FRT_DEC]]-B1530</f>
        <v>1240</v>
      </c>
      <c r="G1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INFO]]))),G1530)</f>
        <v>11</v>
      </c>
    </row>
    <row r="1532" spans="1:7" hidden="1" x14ac:dyDescent="0.25">
      <c r="A1532" s="12" t="s">
        <v>1636</v>
      </c>
      <c r="B1532" s="19">
        <v>335643408170</v>
      </c>
      <c r="C1532" s="12" t="s">
        <v>17646</v>
      </c>
      <c r="D1532" s="12" t="s">
        <v>7938</v>
      </c>
      <c r="E1532" s="6" t="s">
        <v>8149</v>
      </c>
      <c r="F1532" s="5">
        <f>decoded__2[[#This Row],[FRT_DEC]]-B1531</f>
        <v>9</v>
      </c>
      <c r="G1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INFO]]))),G1531)</f>
        <v>11</v>
      </c>
    </row>
    <row r="1533" spans="1:7" hidden="1" x14ac:dyDescent="0.25">
      <c r="A1533" s="12" t="s">
        <v>1637</v>
      </c>
      <c r="B1533" s="19">
        <v>335643408243</v>
      </c>
      <c r="C1533" s="12" t="s">
        <v>17647</v>
      </c>
      <c r="D1533" s="12" t="s">
        <v>84</v>
      </c>
      <c r="E1533" s="6" t="s">
        <v>4889</v>
      </c>
      <c r="F1533" s="5">
        <f>decoded__2[[#This Row],[FRT_DEC]]-B1532</f>
        <v>73</v>
      </c>
      <c r="G1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INFO]]))),G1532)</f>
        <v>11</v>
      </c>
    </row>
    <row r="1534" spans="1:7" hidden="1" x14ac:dyDescent="0.25">
      <c r="A1534" s="12" t="s">
        <v>1638</v>
      </c>
      <c r="B1534" s="19">
        <v>335643408245</v>
      </c>
      <c r="C1534" s="12" t="s">
        <v>17648</v>
      </c>
      <c r="D1534" s="12" t="s">
        <v>3684</v>
      </c>
      <c r="E1534" s="6" t="s">
        <v>17649</v>
      </c>
      <c r="F1534" s="5">
        <f>decoded__2[[#This Row],[FRT_DEC]]-B1533</f>
        <v>2</v>
      </c>
      <c r="G1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INFO]]))),G1533)</f>
        <v>11</v>
      </c>
    </row>
    <row r="1535" spans="1:7" hidden="1" x14ac:dyDescent="0.25">
      <c r="A1535" s="12" t="s">
        <v>1639</v>
      </c>
      <c r="B1535" s="19">
        <v>335643408248</v>
      </c>
      <c r="C1535" s="12" t="s">
        <v>17650</v>
      </c>
      <c r="D1535" s="12" t="s">
        <v>3684</v>
      </c>
      <c r="E1535" s="6" t="s">
        <v>7879</v>
      </c>
      <c r="F1535" s="5">
        <f>decoded__2[[#This Row],[FRT_DEC]]-B1534</f>
        <v>3</v>
      </c>
      <c r="G1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INFO]]))),G1534)</f>
        <v>11</v>
      </c>
    </row>
    <row r="1536" spans="1:7" hidden="1" x14ac:dyDescent="0.25">
      <c r="A1536" s="12" t="s">
        <v>1640</v>
      </c>
      <c r="B1536" s="19">
        <v>335643408255</v>
      </c>
      <c r="C1536" s="12" t="s">
        <v>17651</v>
      </c>
      <c r="D1536" s="12" t="s">
        <v>7842</v>
      </c>
      <c r="E1536" s="6" t="s">
        <v>7843</v>
      </c>
      <c r="F1536" s="5">
        <f>decoded__2[[#This Row],[FRT_DEC]]-B1535</f>
        <v>7</v>
      </c>
      <c r="G1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INFO]]))),G1535)</f>
        <v>11</v>
      </c>
    </row>
    <row r="1537" spans="1:7" hidden="1" x14ac:dyDescent="0.25">
      <c r="A1537" s="12" t="s">
        <v>1641</v>
      </c>
      <c r="B1537" s="19">
        <v>335643408266</v>
      </c>
      <c r="C1537" s="12" t="s">
        <v>17652</v>
      </c>
      <c r="D1537" s="12" t="s">
        <v>1099</v>
      </c>
      <c r="E1537" s="6" t="s">
        <v>2098</v>
      </c>
      <c r="F1537" s="5">
        <f>decoded__2[[#This Row],[FRT_DEC]]-B1536</f>
        <v>11</v>
      </c>
      <c r="G1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INFO]]))),G1536)</f>
        <v>11</v>
      </c>
    </row>
    <row r="1538" spans="1:7" hidden="1" x14ac:dyDescent="0.25">
      <c r="A1538" s="12" t="s">
        <v>1642</v>
      </c>
      <c r="B1538" s="19">
        <v>335643408271</v>
      </c>
      <c r="C1538" s="12" t="s">
        <v>17653</v>
      </c>
      <c r="D1538" s="12" t="s">
        <v>72</v>
      </c>
      <c r="E1538" s="6" t="s">
        <v>2099</v>
      </c>
      <c r="F1538" s="5">
        <f>decoded__2[[#This Row],[FRT_DEC]]-B1537</f>
        <v>5</v>
      </c>
      <c r="G1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INFO]]))),G1537)</f>
        <v>11</v>
      </c>
    </row>
    <row r="1539" spans="1:7" hidden="1" x14ac:dyDescent="0.25">
      <c r="A1539" s="12" t="s">
        <v>1643</v>
      </c>
      <c r="B1539" s="19">
        <v>335643408285</v>
      </c>
      <c r="C1539" s="12" t="s">
        <v>17654</v>
      </c>
      <c r="D1539" s="12" t="s">
        <v>7938</v>
      </c>
      <c r="E1539" s="6" t="s">
        <v>8848</v>
      </c>
      <c r="F1539" s="5">
        <f>decoded__2[[#This Row],[FRT_DEC]]-B1538</f>
        <v>14</v>
      </c>
      <c r="G1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INFO]]))),G1538)</f>
        <v>11</v>
      </c>
    </row>
    <row r="1540" spans="1:7" hidden="1" x14ac:dyDescent="0.25">
      <c r="A1540" s="12" t="s">
        <v>1644</v>
      </c>
      <c r="B1540" s="19">
        <v>335643408324</v>
      </c>
      <c r="C1540" s="12" t="s">
        <v>17655</v>
      </c>
      <c r="D1540" s="12" t="s">
        <v>85</v>
      </c>
      <c r="E1540" s="6" t="s">
        <v>263</v>
      </c>
      <c r="F1540" s="5">
        <f>decoded__2[[#This Row],[FRT_DEC]]-B1539</f>
        <v>39</v>
      </c>
      <c r="G1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INFO]]))),G1539)</f>
        <v>11</v>
      </c>
    </row>
    <row r="1541" spans="1:7" hidden="1" x14ac:dyDescent="0.25">
      <c r="A1541" s="12" t="s">
        <v>1645</v>
      </c>
      <c r="B1541" s="19">
        <v>335643408331</v>
      </c>
      <c r="C1541" s="12" t="s">
        <v>17656</v>
      </c>
      <c r="D1541" s="12" t="s">
        <v>7842</v>
      </c>
      <c r="E1541" s="6" t="s">
        <v>8851</v>
      </c>
      <c r="F1541" s="5">
        <f>decoded__2[[#This Row],[FRT_DEC]]-B1540</f>
        <v>7</v>
      </c>
      <c r="G1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INFO]]))),G1540)</f>
        <v>11</v>
      </c>
    </row>
    <row r="1542" spans="1:7" hidden="1" x14ac:dyDescent="0.25">
      <c r="A1542" s="12" t="s">
        <v>1646</v>
      </c>
      <c r="B1542" s="19">
        <v>335643408340</v>
      </c>
      <c r="C1542" s="12" t="s">
        <v>17657</v>
      </c>
      <c r="D1542" s="12" t="s">
        <v>1099</v>
      </c>
      <c r="E1542" s="6" t="s">
        <v>2100</v>
      </c>
      <c r="F1542" s="5">
        <f>decoded__2[[#This Row],[FRT_DEC]]-B1541</f>
        <v>9</v>
      </c>
      <c r="G1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INFO]]))),G1541)</f>
        <v>11</v>
      </c>
    </row>
    <row r="1543" spans="1:7" hidden="1" x14ac:dyDescent="0.25">
      <c r="A1543" s="12" t="s">
        <v>1647</v>
      </c>
      <c r="B1543" s="19">
        <v>335643408345</v>
      </c>
      <c r="C1543" s="12" t="s">
        <v>17658</v>
      </c>
      <c r="D1543" s="12" t="s">
        <v>72</v>
      </c>
      <c r="E1543" s="6" t="s">
        <v>2101</v>
      </c>
      <c r="F1543" s="5">
        <f>decoded__2[[#This Row],[FRT_DEC]]-B1542</f>
        <v>5</v>
      </c>
      <c r="G1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INFO]]))),G1542)</f>
        <v>11</v>
      </c>
    </row>
    <row r="1544" spans="1:7" hidden="1" x14ac:dyDescent="0.25">
      <c r="A1544" s="12" t="s">
        <v>1648</v>
      </c>
      <c r="B1544" s="19">
        <v>335643408358</v>
      </c>
      <c r="C1544" s="12" t="s">
        <v>17659</v>
      </c>
      <c r="D1544" s="12" t="s">
        <v>7938</v>
      </c>
      <c r="E1544" s="6" t="s">
        <v>8855</v>
      </c>
      <c r="F1544" s="5">
        <f>decoded__2[[#This Row],[FRT_DEC]]-B1543</f>
        <v>13</v>
      </c>
      <c r="G1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INFO]]))),G1543)</f>
        <v>11</v>
      </c>
    </row>
    <row r="1545" spans="1:7" hidden="1" x14ac:dyDescent="0.25">
      <c r="A1545" s="12" t="s">
        <v>1649</v>
      </c>
      <c r="B1545" s="19">
        <v>335643408980</v>
      </c>
      <c r="C1545" s="12" t="s">
        <v>17660</v>
      </c>
      <c r="D1545" s="12" t="s">
        <v>87</v>
      </c>
      <c r="E1545" s="6" t="s">
        <v>3695</v>
      </c>
      <c r="F1545" s="5">
        <f>decoded__2[[#This Row],[FRT_DEC]]-B1544</f>
        <v>622</v>
      </c>
      <c r="G1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INFO]]))),G1544)</f>
        <v>11</v>
      </c>
    </row>
    <row r="1546" spans="1:7" hidden="1" x14ac:dyDescent="0.25">
      <c r="A1546" s="12" t="s">
        <v>1650</v>
      </c>
      <c r="B1546" s="19">
        <v>335643408990</v>
      </c>
      <c r="C1546" s="12" t="s">
        <v>17661</v>
      </c>
      <c r="D1546" s="12" t="s">
        <v>7842</v>
      </c>
      <c r="E1546" s="6" t="s">
        <v>8858</v>
      </c>
      <c r="F1546" s="5">
        <f>decoded__2[[#This Row],[FRT_DEC]]-B1545</f>
        <v>10</v>
      </c>
      <c r="G1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INFO]]))),G1545)</f>
        <v>11</v>
      </c>
    </row>
    <row r="1547" spans="1:7" hidden="1" x14ac:dyDescent="0.25">
      <c r="A1547" s="12" t="s">
        <v>2108</v>
      </c>
      <c r="B1547" s="19">
        <v>335643409000</v>
      </c>
      <c r="C1547" s="12" t="s">
        <v>17662</v>
      </c>
      <c r="D1547" s="12" t="s">
        <v>1099</v>
      </c>
      <c r="E1547" s="6" t="s">
        <v>2102</v>
      </c>
      <c r="F1547" s="5">
        <f>decoded__2[[#This Row],[FRT_DEC]]-B1546</f>
        <v>10</v>
      </c>
      <c r="G1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INFO]]))),G1546)</f>
        <v>11</v>
      </c>
    </row>
    <row r="1548" spans="1:7" hidden="1" x14ac:dyDescent="0.25">
      <c r="A1548" s="12" t="s">
        <v>1651</v>
      </c>
      <c r="B1548" s="19">
        <v>335643409004</v>
      </c>
      <c r="C1548" s="12" t="s">
        <v>17663</v>
      </c>
      <c r="D1548" s="12" t="s">
        <v>72</v>
      </c>
      <c r="E1548" s="6" t="s">
        <v>2103</v>
      </c>
      <c r="F1548" s="5">
        <f>decoded__2[[#This Row],[FRT_DEC]]-B1547</f>
        <v>4</v>
      </c>
      <c r="G1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INFO]]))),G1547)</f>
        <v>11</v>
      </c>
    </row>
    <row r="1549" spans="1:7" hidden="1" x14ac:dyDescent="0.25">
      <c r="A1549" s="12" t="s">
        <v>1652</v>
      </c>
      <c r="B1549" s="19">
        <v>335643409016</v>
      </c>
      <c r="C1549" s="12" t="s">
        <v>17664</v>
      </c>
      <c r="D1549" s="12" t="s">
        <v>40</v>
      </c>
      <c r="E1549" s="6" t="s">
        <v>2042</v>
      </c>
      <c r="F1549" s="5">
        <f>decoded__2[[#This Row],[FRT_DEC]]-B1548</f>
        <v>12</v>
      </c>
      <c r="G1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INFO]]))),G1548)</f>
        <v>11</v>
      </c>
    </row>
    <row r="1550" spans="1:7" hidden="1" x14ac:dyDescent="0.25">
      <c r="A1550" s="12" t="s">
        <v>1866</v>
      </c>
      <c r="B1550" s="19">
        <v>335643409019</v>
      </c>
      <c r="C1550" s="12" t="s">
        <v>17665</v>
      </c>
      <c r="D1550" s="12" t="s">
        <v>2043</v>
      </c>
      <c r="E1550" s="6" t="s">
        <v>17602</v>
      </c>
      <c r="F1550" s="5">
        <f>decoded__2[[#This Row],[FRT_DEC]]-B1549</f>
        <v>3</v>
      </c>
      <c r="G1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INFO]]))),G1549)</f>
        <v>11</v>
      </c>
    </row>
    <row r="1551" spans="1:7" hidden="1" x14ac:dyDescent="0.25">
      <c r="A1551" s="12" t="s">
        <v>1653</v>
      </c>
      <c r="B1551" s="19">
        <v>335643409030</v>
      </c>
      <c r="C1551" s="12" t="s">
        <v>17666</v>
      </c>
      <c r="D1551" s="12" t="s">
        <v>7938</v>
      </c>
      <c r="E1551" s="6" t="s">
        <v>8868</v>
      </c>
      <c r="F1551" s="5">
        <f>decoded__2[[#This Row],[FRT_DEC]]-B1550</f>
        <v>11</v>
      </c>
      <c r="G1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INFO]]))),G1550)</f>
        <v>11</v>
      </c>
    </row>
    <row r="1552" spans="1:7" hidden="1" x14ac:dyDescent="0.25">
      <c r="A1552" s="12" t="s">
        <v>1654</v>
      </c>
      <c r="B1552" s="19">
        <v>335643409322</v>
      </c>
      <c r="C1552" s="12" t="s">
        <v>17667</v>
      </c>
      <c r="D1552" s="12" t="s">
        <v>7842</v>
      </c>
      <c r="E1552" s="6" t="s">
        <v>7989</v>
      </c>
      <c r="F1552" s="5">
        <f>decoded__2[[#This Row],[FRT_DEC]]-B1551</f>
        <v>292</v>
      </c>
      <c r="G1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INFO]]))),G1551)</f>
        <v>11</v>
      </c>
    </row>
    <row r="1553" spans="1:7" hidden="1" x14ac:dyDescent="0.25">
      <c r="A1553" s="12" t="s">
        <v>1655</v>
      </c>
      <c r="B1553" s="19">
        <v>335643409329</v>
      </c>
      <c r="C1553" s="12" t="s">
        <v>17668</v>
      </c>
      <c r="D1553" s="12" t="s">
        <v>2044</v>
      </c>
      <c r="E1553" s="6" t="s">
        <v>2046</v>
      </c>
      <c r="F1553" s="5">
        <f>decoded__2[[#This Row],[FRT_DEC]]-B1552</f>
        <v>7</v>
      </c>
      <c r="G1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INFO]]))),G1552)</f>
        <v>11</v>
      </c>
    </row>
    <row r="1554" spans="1:7" hidden="1" x14ac:dyDescent="0.25">
      <c r="A1554" s="12" t="s">
        <v>1656</v>
      </c>
      <c r="B1554" s="19">
        <v>335643409333</v>
      </c>
      <c r="C1554" s="12" t="s">
        <v>17669</v>
      </c>
      <c r="D1554" s="12" t="s">
        <v>7938</v>
      </c>
      <c r="E1554" s="6" t="s">
        <v>7991</v>
      </c>
      <c r="F1554" s="5">
        <f>decoded__2[[#This Row],[FRT_DEC]]-B1553</f>
        <v>4</v>
      </c>
      <c r="G1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INFO]]))),G1553)</f>
        <v>11</v>
      </c>
    </row>
    <row r="1555" spans="1:7" hidden="1" x14ac:dyDescent="0.25">
      <c r="A1555" s="12" t="s">
        <v>1657</v>
      </c>
      <c r="B1555" s="19">
        <v>335643491688</v>
      </c>
      <c r="C1555" s="12" t="s">
        <v>17670</v>
      </c>
      <c r="D1555" s="12" t="s">
        <v>7842</v>
      </c>
      <c r="E1555" s="6" t="s">
        <v>7945</v>
      </c>
      <c r="F1555" s="5">
        <f>decoded__2[[#This Row],[FRT_DEC]]-B1554</f>
        <v>82355</v>
      </c>
      <c r="G1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INFO]]))),G1554)</f>
        <v>11</v>
      </c>
    </row>
    <row r="1556" spans="1:7" hidden="1" x14ac:dyDescent="0.25">
      <c r="A1556" s="12" t="s">
        <v>1658</v>
      </c>
      <c r="B1556" s="19">
        <v>335643491694</v>
      </c>
      <c r="C1556" s="12" t="s">
        <v>17671</v>
      </c>
      <c r="D1556" s="12" t="s">
        <v>7938</v>
      </c>
      <c r="E1556" s="6" t="s">
        <v>7947</v>
      </c>
      <c r="F1556" s="5">
        <f>decoded__2[[#This Row],[FRT_DEC]]-B1555</f>
        <v>6</v>
      </c>
      <c r="G1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INFO]]))),G1555)</f>
        <v>11</v>
      </c>
    </row>
    <row r="1557" spans="1:7" hidden="1" x14ac:dyDescent="0.25">
      <c r="A1557" s="12" t="s">
        <v>1659</v>
      </c>
      <c r="B1557" s="19">
        <v>335643529380</v>
      </c>
      <c r="C1557" s="12" t="s">
        <v>17672</v>
      </c>
      <c r="D1557" s="12" t="s">
        <v>43</v>
      </c>
      <c r="E1557" s="6" t="s">
        <v>5296</v>
      </c>
      <c r="F1557" s="5">
        <f>decoded__2[[#This Row],[FRT_DEC]]-B1556</f>
        <v>37686</v>
      </c>
      <c r="G1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INFO]]))),G1556)</f>
        <v>11</v>
      </c>
    </row>
    <row r="1558" spans="1:7" hidden="1" x14ac:dyDescent="0.25">
      <c r="A1558" s="12" t="s">
        <v>1660</v>
      </c>
      <c r="B1558" s="19">
        <v>335643529383</v>
      </c>
      <c r="C1558" s="12" t="s">
        <v>17673</v>
      </c>
      <c r="D1558" s="12" t="s">
        <v>3685</v>
      </c>
      <c r="E1558" s="6" t="s">
        <v>17674</v>
      </c>
      <c r="F1558" s="5">
        <f>decoded__2[[#This Row],[FRT_DEC]]-B1557</f>
        <v>3</v>
      </c>
      <c r="G1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INFO]]))),G1557)</f>
        <v>11</v>
      </c>
    </row>
    <row r="1559" spans="1:7" hidden="1" x14ac:dyDescent="0.25">
      <c r="A1559" s="12" t="s">
        <v>1661</v>
      </c>
      <c r="B1559" s="19">
        <v>335643529385</v>
      </c>
      <c r="C1559" s="12" t="s">
        <v>17675</v>
      </c>
      <c r="D1559" s="12" t="s">
        <v>3685</v>
      </c>
      <c r="E1559" s="6" t="s">
        <v>7880</v>
      </c>
      <c r="F1559" s="5">
        <f>decoded__2[[#This Row],[FRT_DEC]]-B1558</f>
        <v>2</v>
      </c>
      <c r="G1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INFO]]))),G1558)</f>
        <v>11</v>
      </c>
    </row>
    <row r="1560" spans="1:7" hidden="1" x14ac:dyDescent="0.25">
      <c r="A1560" s="12" t="s">
        <v>1662</v>
      </c>
      <c r="B1560" s="19">
        <v>335643529401</v>
      </c>
      <c r="C1560" s="12" t="s">
        <v>17676</v>
      </c>
      <c r="D1560" s="12" t="s">
        <v>7842</v>
      </c>
      <c r="E1560" s="6" t="s">
        <v>8889</v>
      </c>
      <c r="F1560" s="5">
        <f>decoded__2[[#This Row],[FRT_DEC]]-B1559</f>
        <v>16</v>
      </c>
      <c r="G1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INFO]]))),G1559)</f>
        <v>11</v>
      </c>
    </row>
    <row r="1561" spans="1:7" ht="30" hidden="1" x14ac:dyDescent="0.25">
      <c r="A1561" s="12" t="s">
        <v>1663</v>
      </c>
      <c r="B1561" s="19">
        <v>335643529415</v>
      </c>
      <c r="C1561" s="12" t="s">
        <v>17677</v>
      </c>
      <c r="D1561" s="12" t="s">
        <v>241</v>
      </c>
      <c r="E1561" s="6" t="s">
        <v>2080</v>
      </c>
      <c r="F1561" s="5">
        <f>decoded__2[[#This Row],[FRT_DEC]]-B1560</f>
        <v>14</v>
      </c>
      <c r="G1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INFO]]))),G1560)</f>
        <v>11</v>
      </c>
    </row>
    <row r="1562" spans="1:7" hidden="1" x14ac:dyDescent="0.25">
      <c r="A1562" s="12" t="s">
        <v>1664</v>
      </c>
      <c r="B1562" s="19">
        <v>335643529418</v>
      </c>
      <c r="C1562" s="12" t="s">
        <v>17678</v>
      </c>
      <c r="D1562" s="12" t="s">
        <v>243</v>
      </c>
      <c r="E1562" s="6" t="s">
        <v>3939</v>
      </c>
      <c r="F1562" s="5">
        <f>decoded__2[[#This Row],[FRT_DEC]]-B1561</f>
        <v>3</v>
      </c>
      <c r="G1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INFO]]))),G1561)</f>
        <v>11</v>
      </c>
    </row>
    <row r="1563" spans="1:7" hidden="1" x14ac:dyDescent="0.25">
      <c r="A1563" s="12" t="s">
        <v>1665</v>
      </c>
      <c r="B1563" s="19">
        <v>335643529429</v>
      </c>
      <c r="C1563" s="12" t="s">
        <v>17679</v>
      </c>
      <c r="D1563" s="12" t="s">
        <v>264</v>
      </c>
      <c r="E1563" s="6" t="s">
        <v>17680</v>
      </c>
      <c r="F1563" s="5">
        <f>decoded__2[[#This Row],[FRT_DEC]]-B1562</f>
        <v>11</v>
      </c>
      <c r="G1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INFO]]))),G1562)</f>
        <v>11</v>
      </c>
    </row>
    <row r="1564" spans="1:7" hidden="1" x14ac:dyDescent="0.25">
      <c r="A1564" s="12" t="s">
        <v>1666</v>
      </c>
      <c r="B1564" s="19">
        <v>335643529479</v>
      </c>
      <c r="C1564" s="12" t="s">
        <v>17681</v>
      </c>
      <c r="D1564" s="12" t="s">
        <v>40</v>
      </c>
      <c r="E1564" s="6" t="s">
        <v>44</v>
      </c>
      <c r="F1564" s="5">
        <f>decoded__2[[#This Row],[FRT_DEC]]-B1563</f>
        <v>50</v>
      </c>
      <c r="G1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INFO]]))),G1563)</f>
        <v>11</v>
      </c>
    </row>
    <row r="1565" spans="1:7" hidden="1" x14ac:dyDescent="0.25">
      <c r="A1565" s="12" t="s">
        <v>1667</v>
      </c>
      <c r="B1565" s="19">
        <v>335643529485</v>
      </c>
      <c r="C1565" s="12" t="s">
        <v>17682</v>
      </c>
      <c r="D1565" s="12" t="s">
        <v>246</v>
      </c>
      <c r="E1565" s="6" t="s">
        <v>17683</v>
      </c>
      <c r="F1565" s="5">
        <f>decoded__2[[#This Row],[FRT_DEC]]-B1564</f>
        <v>6</v>
      </c>
      <c r="G1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INFO]]))),G1564)</f>
        <v>11</v>
      </c>
    </row>
    <row r="1566" spans="1:7" hidden="1" x14ac:dyDescent="0.25">
      <c r="A1566" s="12" t="s">
        <v>1668</v>
      </c>
      <c r="B1566" s="19">
        <v>335643529492</v>
      </c>
      <c r="C1566" s="12" t="s">
        <v>17684</v>
      </c>
      <c r="D1566" s="12" t="s">
        <v>1099</v>
      </c>
      <c r="E1566" s="6" t="s">
        <v>2104</v>
      </c>
      <c r="F1566" s="5">
        <f>decoded__2[[#This Row],[FRT_DEC]]-B1565</f>
        <v>7</v>
      </c>
      <c r="G1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INFO]]))),G1565)</f>
        <v>11</v>
      </c>
    </row>
    <row r="1567" spans="1:7" hidden="1" x14ac:dyDescent="0.25">
      <c r="A1567" s="12" t="s">
        <v>1669</v>
      </c>
      <c r="B1567" s="19">
        <v>335643529498</v>
      </c>
      <c r="C1567" s="12" t="s">
        <v>17685</v>
      </c>
      <c r="D1567" s="12" t="s">
        <v>1099</v>
      </c>
      <c r="E1567" s="6" t="s">
        <v>2105</v>
      </c>
      <c r="F1567" s="5">
        <f>decoded__2[[#This Row],[FRT_DEC]]-B1566</f>
        <v>6</v>
      </c>
      <c r="G1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INFO]]))),G1566)</f>
        <v>11</v>
      </c>
    </row>
    <row r="1568" spans="1:7" hidden="1" x14ac:dyDescent="0.25">
      <c r="A1568" s="12" t="s">
        <v>1670</v>
      </c>
      <c r="B1568" s="19">
        <v>335643529510</v>
      </c>
      <c r="C1568" s="12" t="s">
        <v>17686</v>
      </c>
      <c r="D1568" s="12" t="s">
        <v>72</v>
      </c>
      <c r="E1568" s="6" t="s">
        <v>2092</v>
      </c>
      <c r="F1568" s="5">
        <f>decoded__2[[#This Row],[FRT_DEC]]-B1567</f>
        <v>12</v>
      </c>
      <c r="G1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INFO]]))),G1567)</f>
        <v>11</v>
      </c>
    </row>
    <row r="1569" spans="1:7" hidden="1" x14ac:dyDescent="0.25">
      <c r="A1569" s="12" t="s">
        <v>1671</v>
      </c>
      <c r="B1569" s="19">
        <v>335643529535</v>
      </c>
      <c r="C1569" s="12" t="s">
        <v>17687</v>
      </c>
      <c r="D1569" s="12" t="s">
        <v>3671</v>
      </c>
      <c r="E1569" s="6" t="s">
        <v>17688</v>
      </c>
      <c r="F1569" s="5">
        <f>decoded__2[[#This Row],[FRT_DEC]]-B1568</f>
        <v>25</v>
      </c>
      <c r="G1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INFO]]))),G1568)</f>
        <v>11</v>
      </c>
    </row>
    <row r="1570" spans="1:7" hidden="1" x14ac:dyDescent="0.25">
      <c r="A1570" s="12" t="s">
        <v>1672</v>
      </c>
      <c r="B1570" s="19">
        <v>335643529538</v>
      </c>
      <c r="C1570" s="12" t="s">
        <v>17689</v>
      </c>
      <c r="D1570" s="12" t="s">
        <v>3671</v>
      </c>
      <c r="E1570" s="6" t="s">
        <v>7881</v>
      </c>
      <c r="F1570" s="5">
        <f>decoded__2[[#This Row],[FRT_DEC]]-B1569</f>
        <v>3</v>
      </c>
      <c r="G1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INFO]]))),G1569)</f>
        <v>11</v>
      </c>
    </row>
    <row r="1571" spans="1:7" hidden="1" x14ac:dyDescent="0.25">
      <c r="A1571" s="12" t="s">
        <v>1673</v>
      </c>
      <c r="B1571" s="19">
        <v>335643530329</v>
      </c>
      <c r="C1571" s="12" t="s">
        <v>17690</v>
      </c>
      <c r="D1571" s="12" t="s">
        <v>249</v>
      </c>
      <c r="E1571" s="6" t="s">
        <v>5297</v>
      </c>
      <c r="F1571" s="5">
        <f>decoded__2[[#This Row],[FRT_DEC]]-B1570</f>
        <v>791</v>
      </c>
      <c r="G1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INFO]]))),G1570)</f>
        <v>11</v>
      </c>
    </row>
    <row r="1572" spans="1:7" hidden="1" x14ac:dyDescent="0.25">
      <c r="A1572" s="12" t="s">
        <v>1867</v>
      </c>
      <c r="B1572" s="19">
        <v>335643530333</v>
      </c>
      <c r="C1572" s="12" t="s">
        <v>17691</v>
      </c>
      <c r="D1572" s="12" t="s">
        <v>7938</v>
      </c>
      <c r="E1572" s="6" t="s">
        <v>8906</v>
      </c>
      <c r="F1572" s="5">
        <f>decoded__2[[#This Row],[FRT_DEC]]-B1571</f>
        <v>4</v>
      </c>
      <c r="G1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INFO]]))),G1571)</f>
        <v>11</v>
      </c>
    </row>
    <row r="1573" spans="1:7" hidden="1" x14ac:dyDescent="0.25">
      <c r="A1573" s="12" t="s">
        <v>1868</v>
      </c>
      <c r="B1573" s="19">
        <v>335643532922</v>
      </c>
      <c r="C1573" s="12" t="s">
        <v>17692</v>
      </c>
      <c r="D1573" s="12" t="s">
        <v>5</v>
      </c>
      <c r="E1573" s="6" t="s">
        <v>17693</v>
      </c>
      <c r="F1573" s="5">
        <f>decoded__2[[#This Row],[FRT_DEC]]-B1572</f>
        <v>2589</v>
      </c>
      <c r="G1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INFO]]))),G1572)</f>
        <v>11</v>
      </c>
    </row>
    <row r="1574" spans="1:7" hidden="1" x14ac:dyDescent="0.25">
      <c r="A1574" s="12" t="s">
        <v>1674</v>
      </c>
      <c r="B1574" s="19">
        <v>335643532925</v>
      </c>
      <c r="C1574" s="12" t="s">
        <v>17694</v>
      </c>
      <c r="D1574" s="12" t="s">
        <v>5</v>
      </c>
      <c r="E1574" s="6" t="s">
        <v>7877</v>
      </c>
      <c r="F1574" s="5">
        <f>decoded__2[[#This Row],[FRT_DEC]]-B1573</f>
        <v>3</v>
      </c>
      <c r="G1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INFO]]))),G1573)</f>
        <v>11</v>
      </c>
    </row>
    <row r="1575" spans="1:7" hidden="1" x14ac:dyDescent="0.25">
      <c r="A1575" s="12" t="s">
        <v>1675</v>
      </c>
      <c r="B1575" s="19">
        <v>335643532928</v>
      </c>
      <c r="C1575" s="12" t="s">
        <v>17695</v>
      </c>
      <c r="D1575" s="12" t="s">
        <v>3686</v>
      </c>
      <c r="E1575" s="6" t="s">
        <v>17696</v>
      </c>
      <c r="F1575" s="5">
        <f>decoded__2[[#This Row],[FRT_DEC]]-B1574</f>
        <v>3</v>
      </c>
      <c r="G1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INFO]]))),G1574)</f>
        <v>11</v>
      </c>
    </row>
    <row r="1576" spans="1:7" hidden="1" x14ac:dyDescent="0.25">
      <c r="A1576" s="12" t="s">
        <v>1869</v>
      </c>
      <c r="B1576" s="19">
        <v>335643532931</v>
      </c>
      <c r="C1576" s="12" t="s">
        <v>17697</v>
      </c>
      <c r="D1576" s="12" t="s">
        <v>3686</v>
      </c>
      <c r="E1576" s="6" t="s">
        <v>7878</v>
      </c>
      <c r="F1576" s="5">
        <f>decoded__2[[#This Row],[FRT_DEC]]-B1575</f>
        <v>3</v>
      </c>
      <c r="G1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INFO]]))),G1575)</f>
        <v>11</v>
      </c>
    </row>
    <row r="1577" spans="1:7" hidden="1" x14ac:dyDescent="0.25">
      <c r="A1577" s="12" t="s">
        <v>1870</v>
      </c>
      <c r="B1577" s="19">
        <v>335643532939</v>
      </c>
      <c r="C1577" s="12" t="s">
        <v>17698</v>
      </c>
      <c r="D1577" s="12" t="s">
        <v>7842</v>
      </c>
      <c r="E1577" s="6" t="s">
        <v>8006</v>
      </c>
      <c r="F1577" s="5">
        <f>decoded__2[[#This Row],[FRT_DEC]]-B1576</f>
        <v>8</v>
      </c>
      <c r="G1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INFO]]))),G1576)</f>
        <v>11</v>
      </c>
    </row>
    <row r="1578" spans="1:7" ht="30" hidden="1" x14ac:dyDescent="0.25">
      <c r="A1578" s="12" t="s">
        <v>1871</v>
      </c>
      <c r="B1578" s="19">
        <v>335643532950</v>
      </c>
      <c r="C1578" s="12" t="s">
        <v>17699</v>
      </c>
      <c r="D1578" s="12" t="s">
        <v>241</v>
      </c>
      <c r="E1578" s="6" t="s">
        <v>2109</v>
      </c>
      <c r="F1578" s="5">
        <f>decoded__2[[#This Row],[FRT_DEC]]-B1577</f>
        <v>11</v>
      </c>
      <c r="G1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INFO]]))),G1577)</f>
        <v>11</v>
      </c>
    </row>
    <row r="1579" spans="1:7" hidden="1" x14ac:dyDescent="0.25">
      <c r="A1579" s="12" t="s">
        <v>1872</v>
      </c>
      <c r="B1579" s="19">
        <v>335643532952</v>
      </c>
      <c r="C1579" s="12" t="s">
        <v>17700</v>
      </c>
      <c r="D1579" s="12" t="s">
        <v>243</v>
      </c>
      <c r="E1579" s="6" t="s">
        <v>3937</v>
      </c>
      <c r="F1579" s="5">
        <f>decoded__2[[#This Row],[FRT_DEC]]-B1578</f>
        <v>2</v>
      </c>
      <c r="G1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INFO]]))),G1578)</f>
        <v>11</v>
      </c>
    </row>
    <row r="1580" spans="1:7" hidden="1" x14ac:dyDescent="0.25">
      <c r="A1580" s="12" t="s">
        <v>1873</v>
      </c>
      <c r="B1580" s="19">
        <v>335643532970</v>
      </c>
      <c r="C1580" s="12" t="s">
        <v>17701</v>
      </c>
      <c r="D1580" s="12" t="s">
        <v>1099</v>
      </c>
      <c r="E1580" s="6" t="s">
        <v>2093</v>
      </c>
      <c r="F1580" s="5">
        <f>decoded__2[[#This Row],[FRT_DEC]]-B1579</f>
        <v>18</v>
      </c>
      <c r="G1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INFO]]))),G1579)</f>
        <v>11</v>
      </c>
    </row>
    <row r="1581" spans="1:7" hidden="1" x14ac:dyDescent="0.25">
      <c r="A1581" s="12" t="s">
        <v>1874</v>
      </c>
      <c r="B1581" s="19">
        <v>335643532977</v>
      </c>
      <c r="C1581" s="12" t="s">
        <v>17702</v>
      </c>
      <c r="D1581" s="12" t="s">
        <v>1099</v>
      </c>
      <c r="E1581" s="6" t="s">
        <v>2106</v>
      </c>
      <c r="F1581" s="5">
        <f>decoded__2[[#This Row],[FRT_DEC]]-B1580</f>
        <v>7</v>
      </c>
      <c r="G1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INFO]]))),G1580)</f>
        <v>11</v>
      </c>
    </row>
    <row r="1582" spans="1:7" hidden="1" x14ac:dyDescent="0.25">
      <c r="A1582" s="12" t="s">
        <v>1676</v>
      </c>
      <c r="B1582" s="19">
        <v>335643532996</v>
      </c>
      <c r="C1582" s="12" t="s">
        <v>17703</v>
      </c>
      <c r="D1582" s="12" t="s">
        <v>40</v>
      </c>
      <c r="E1582" s="6" t="s">
        <v>724</v>
      </c>
      <c r="F1582" s="5">
        <f>decoded__2[[#This Row],[FRT_DEC]]-B1581</f>
        <v>19</v>
      </c>
      <c r="G1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INFO]]))),G1581)</f>
        <v>11</v>
      </c>
    </row>
    <row r="1583" spans="1:7" hidden="1" x14ac:dyDescent="0.25">
      <c r="A1583" s="12" t="s">
        <v>1677</v>
      </c>
      <c r="B1583" s="19">
        <v>335643533006</v>
      </c>
      <c r="C1583" s="12" t="s">
        <v>17704</v>
      </c>
      <c r="D1583" s="12" t="s">
        <v>40</v>
      </c>
      <c r="E1583" s="6" t="s">
        <v>45</v>
      </c>
      <c r="F1583" s="5">
        <f>decoded__2[[#This Row],[FRT_DEC]]-B1582</f>
        <v>10</v>
      </c>
      <c r="G1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INFO]]))),G1582)</f>
        <v>11</v>
      </c>
    </row>
    <row r="1584" spans="1:7" hidden="1" x14ac:dyDescent="0.25">
      <c r="A1584" s="12" t="s">
        <v>1678</v>
      </c>
      <c r="B1584" s="19">
        <v>335643533009</v>
      </c>
      <c r="C1584" s="12" t="s">
        <v>17705</v>
      </c>
      <c r="D1584" s="12" t="s">
        <v>46</v>
      </c>
      <c r="E1584" s="6" t="s">
        <v>5294</v>
      </c>
      <c r="F1584" s="5">
        <f>decoded__2[[#This Row],[FRT_DEC]]-B1583</f>
        <v>3</v>
      </c>
      <c r="G1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INFO]]))),G1583)</f>
        <v>11</v>
      </c>
    </row>
    <row r="1585" spans="1:7" hidden="1" x14ac:dyDescent="0.25">
      <c r="A1585" s="12" t="s">
        <v>1875</v>
      </c>
      <c r="B1585" s="19">
        <v>335643533014</v>
      </c>
      <c r="C1585" s="12" t="s">
        <v>17706</v>
      </c>
      <c r="D1585" s="12" t="s">
        <v>72</v>
      </c>
      <c r="E1585" s="6" t="s">
        <v>3683</v>
      </c>
      <c r="F1585" s="5">
        <f>decoded__2[[#This Row],[FRT_DEC]]-B1584</f>
        <v>5</v>
      </c>
      <c r="G1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INFO]]))),G1584)</f>
        <v>11</v>
      </c>
    </row>
    <row r="1586" spans="1:7" hidden="1" x14ac:dyDescent="0.25">
      <c r="A1586" s="12" t="s">
        <v>1876</v>
      </c>
      <c r="B1586" s="19">
        <v>335643533019</v>
      </c>
      <c r="C1586" s="12" t="s">
        <v>17707</v>
      </c>
      <c r="D1586" s="12" t="s">
        <v>72</v>
      </c>
      <c r="E1586" s="6" t="s">
        <v>2088</v>
      </c>
      <c r="F1586" s="5">
        <f>decoded__2[[#This Row],[FRT_DEC]]-B1585</f>
        <v>5</v>
      </c>
      <c r="G1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INFO]]))),G1585)</f>
        <v>11</v>
      </c>
    </row>
    <row r="1587" spans="1:7" hidden="1" x14ac:dyDescent="0.25">
      <c r="A1587" s="12" t="s">
        <v>1679</v>
      </c>
      <c r="B1587" s="19">
        <v>335643533032</v>
      </c>
      <c r="C1587" s="12" t="s">
        <v>17708</v>
      </c>
      <c r="D1587" s="12" t="s">
        <v>72</v>
      </c>
      <c r="E1587" s="6" t="s">
        <v>2107</v>
      </c>
      <c r="F1587" s="5">
        <f>decoded__2[[#This Row],[FRT_DEC]]-B1586</f>
        <v>13</v>
      </c>
      <c r="G1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INFO]]))),G1586)</f>
        <v>11</v>
      </c>
    </row>
    <row r="1588" spans="1:7" hidden="1" x14ac:dyDescent="0.25">
      <c r="A1588" s="12" t="s">
        <v>1680</v>
      </c>
      <c r="B1588" s="19">
        <v>335643533792</v>
      </c>
      <c r="C1588" s="12" t="s">
        <v>17709</v>
      </c>
      <c r="D1588" s="12" t="s">
        <v>7938</v>
      </c>
      <c r="E1588" s="6" t="s">
        <v>8012</v>
      </c>
      <c r="F1588" s="5">
        <f>decoded__2[[#This Row],[FRT_DEC]]-B1587</f>
        <v>760</v>
      </c>
      <c r="G1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INFO]]))),G1587)</f>
        <v>11</v>
      </c>
    </row>
    <row r="1589" spans="1:7" hidden="1" x14ac:dyDescent="0.25">
      <c r="A1589" s="12" t="s">
        <v>1877</v>
      </c>
      <c r="B1589" s="19">
        <v>335643534324</v>
      </c>
      <c r="C1589" s="12" t="s">
        <v>17710</v>
      </c>
      <c r="D1589" s="12" t="s">
        <v>7842</v>
      </c>
      <c r="E1589" s="6" t="s">
        <v>7989</v>
      </c>
      <c r="F1589" s="5">
        <f>decoded__2[[#This Row],[FRT_DEC]]-B1588</f>
        <v>532</v>
      </c>
      <c r="G1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INFO]]))),G1588)</f>
        <v>11</v>
      </c>
    </row>
    <row r="1590" spans="1:7" hidden="1" x14ac:dyDescent="0.25">
      <c r="A1590" s="12" t="s">
        <v>1681</v>
      </c>
      <c r="B1590" s="19">
        <v>335643534329</v>
      </c>
      <c r="C1590" s="12" t="s">
        <v>17711</v>
      </c>
      <c r="D1590" s="12" t="s">
        <v>292</v>
      </c>
      <c r="E1590" s="6" t="s">
        <v>17712</v>
      </c>
      <c r="F1590" s="5">
        <f>decoded__2[[#This Row],[FRT_DEC]]-B1589</f>
        <v>5</v>
      </c>
      <c r="G1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INFO]]))),G1589)</f>
        <v>11</v>
      </c>
    </row>
    <row r="1591" spans="1:7" hidden="1" x14ac:dyDescent="0.25">
      <c r="A1591" s="12" t="s">
        <v>1682</v>
      </c>
      <c r="B1591" s="19">
        <v>335643534332</v>
      </c>
      <c r="C1591" s="12" t="s">
        <v>17713</v>
      </c>
      <c r="D1591" s="12" t="s">
        <v>216</v>
      </c>
      <c r="E1591" s="6" t="s">
        <v>3970</v>
      </c>
      <c r="F1591" s="5">
        <f>decoded__2[[#This Row],[FRT_DEC]]-B1590</f>
        <v>3</v>
      </c>
      <c r="G1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INFO]]))),G1590)</f>
        <v>11</v>
      </c>
    </row>
    <row r="1592" spans="1:7" hidden="1" x14ac:dyDescent="0.25">
      <c r="A1592" s="12" t="s">
        <v>1683</v>
      </c>
      <c r="B1592" s="19">
        <v>335643534380</v>
      </c>
      <c r="C1592" s="12" t="s">
        <v>17714</v>
      </c>
      <c r="D1592" s="12" t="s">
        <v>221</v>
      </c>
      <c r="E1592" s="6" t="s">
        <v>222</v>
      </c>
      <c r="F1592" s="5">
        <f>decoded__2[[#This Row],[FRT_DEC]]-B1591</f>
        <v>48</v>
      </c>
      <c r="G1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INFO]]))),G1591)</f>
        <v>11</v>
      </c>
    </row>
    <row r="1593" spans="1:7" hidden="1" x14ac:dyDescent="0.25">
      <c r="A1593" s="12" t="s">
        <v>1684</v>
      </c>
      <c r="B1593" s="19">
        <v>335643534420</v>
      </c>
      <c r="C1593" s="12" t="s">
        <v>17715</v>
      </c>
      <c r="D1593" s="12" t="s">
        <v>40</v>
      </c>
      <c r="E1593" s="6" t="s">
        <v>293</v>
      </c>
      <c r="F1593" s="5">
        <f>decoded__2[[#This Row],[FRT_DEC]]-B1592</f>
        <v>40</v>
      </c>
      <c r="G1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INFO]]))),G1592)</f>
        <v>11</v>
      </c>
    </row>
    <row r="1594" spans="1:7" hidden="1" x14ac:dyDescent="0.25">
      <c r="A1594" s="12" t="s">
        <v>1685</v>
      </c>
      <c r="B1594" s="19">
        <v>335643534428</v>
      </c>
      <c r="C1594" s="12" t="s">
        <v>17716</v>
      </c>
      <c r="D1594" s="12" t="s">
        <v>2045</v>
      </c>
      <c r="E1594" s="6" t="s">
        <v>8098</v>
      </c>
      <c r="F1594" s="5">
        <f>decoded__2[[#This Row],[FRT_DEC]]-B1593</f>
        <v>8</v>
      </c>
      <c r="G1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INFO]]))),G1593)</f>
        <v>11</v>
      </c>
    </row>
    <row r="1595" spans="1:7" hidden="1" x14ac:dyDescent="0.25">
      <c r="A1595" s="12" t="s">
        <v>1686</v>
      </c>
      <c r="B1595" s="19">
        <v>335643534433</v>
      </c>
      <c r="C1595" s="12" t="s">
        <v>17717</v>
      </c>
      <c r="D1595" s="12" t="s">
        <v>294</v>
      </c>
      <c r="E1595" s="6" t="s">
        <v>17718</v>
      </c>
      <c r="F1595" s="5">
        <f>decoded__2[[#This Row],[FRT_DEC]]-B1594</f>
        <v>5</v>
      </c>
      <c r="G1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INFO]]))),G1594)</f>
        <v>11</v>
      </c>
    </row>
    <row r="1596" spans="1:7" hidden="1" x14ac:dyDescent="0.25">
      <c r="A1596" s="12" t="s">
        <v>1687</v>
      </c>
      <c r="B1596" s="19">
        <v>335643534437</v>
      </c>
      <c r="C1596" s="12" t="s">
        <v>17719</v>
      </c>
      <c r="D1596" s="12" t="s">
        <v>7938</v>
      </c>
      <c r="E1596" s="6" t="s">
        <v>7991</v>
      </c>
      <c r="F1596" s="5">
        <f>decoded__2[[#This Row],[FRT_DEC]]-B1595</f>
        <v>4</v>
      </c>
      <c r="G1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INFO]]))),G1595)</f>
        <v>11</v>
      </c>
    </row>
    <row r="1597" spans="1:7" hidden="1" x14ac:dyDescent="0.25">
      <c r="A1597" s="12" t="s">
        <v>1688</v>
      </c>
      <c r="B1597" s="19">
        <v>335643535366</v>
      </c>
      <c r="C1597" s="12" t="s">
        <v>17720</v>
      </c>
      <c r="D1597" s="12" t="s">
        <v>7842</v>
      </c>
      <c r="E1597" s="6" t="s">
        <v>7993</v>
      </c>
      <c r="F1597" s="5">
        <f>decoded__2[[#This Row],[FRT_DEC]]-B1596</f>
        <v>929</v>
      </c>
      <c r="G1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INFO]]))),G1596)</f>
        <v>11</v>
      </c>
    </row>
    <row r="1598" spans="1:7" hidden="1" x14ac:dyDescent="0.25">
      <c r="A1598" s="12" t="s">
        <v>1689</v>
      </c>
      <c r="B1598" s="19">
        <v>335643535384</v>
      </c>
      <c r="C1598" s="12" t="s">
        <v>17721</v>
      </c>
      <c r="D1598" s="12" t="s">
        <v>1099</v>
      </c>
      <c r="E1598" s="6" t="s">
        <v>2081</v>
      </c>
      <c r="F1598" s="5">
        <f>decoded__2[[#This Row],[FRT_DEC]]-B1597</f>
        <v>18</v>
      </c>
      <c r="G1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INFO]]))),G1597)</f>
        <v>11</v>
      </c>
    </row>
    <row r="1599" spans="1:7" hidden="1" x14ac:dyDescent="0.25">
      <c r="A1599" s="12" t="s">
        <v>1690</v>
      </c>
      <c r="B1599" s="19">
        <v>335643535387</v>
      </c>
      <c r="C1599" s="12" t="s">
        <v>17722</v>
      </c>
      <c r="D1599" s="12" t="s">
        <v>1099</v>
      </c>
      <c r="E1599" s="6" t="s">
        <v>2089</v>
      </c>
      <c r="F1599" s="5">
        <f>decoded__2[[#This Row],[FRT_DEC]]-B1598</f>
        <v>3</v>
      </c>
      <c r="G1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INFO]]))),G1598)</f>
        <v>11</v>
      </c>
    </row>
    <row r="1600" spans="1:7" hidden="1" x14ac:dyDescent="0.25">
      <c r="A1600" s="12" t="s">
        <v>1691</v>
      </c>
      <c r="B1600" s="19">
        <v>335643535395</v>
      </c>
      <c r="C1600" s="12" t="s">
        <v>17723</v>
      </c>
      <c r="D1600" s="12" t="s">
        <v>72</v>
      </c>
      <c r="E1600" s="6" t="s">
        <v>2090</v>
      </c>
      <c r="F1600" s="5">
        <f>decoded__2[[#This Row],[FRT_DEC]]-B1599</f>
        <v>8</v>
      </c>
      <c r="G1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INFO]]))),G1599)</f>
        <v>11</v>
      </c>
    </row>
    <row r="1601" spans="1:7" hidden="1" x14ac:dyDescent="0.25">
      <c r="A1601" s="12" t="s">
        <v>1692</v>
      </c>
      <c r="B1601" s="19">
        <v>335643535411</v>
      </c>
      <c r="C1601" s="12" t="s">
        <v>17724</v>
      </c>
      <c r="D1601" s="12" t="s">
        <v>6</v>
      </c>
      <c r="E1601" s="6" t="s">
        <v>17725</v>
      </c>
      <c r="F1601" s="5">
        <f>decoded__2[[#This Row],[FRT_DEC]]-B1600</f>
        <v>16</v>
      </c>
      <c r="G1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INFO]]))),G1600)</f>
        <v>12</v>
      </c>
    </row>
    <row r="1602" spans="1:7" hidden="1" x14ac:dyDescent="0.25">
      <c r="A1602" s="12" t="s">
        <v>1693</v>
      </c>
      <c r="B1602" s="19">
        <v>335643535434</v>
      </c>
      <c r="C1602" s="12" t="s">
        <v>17726</v>
      </c>
      <c r="D1602" s="12" t="s">
        <v>72</v>
      </c>
      <c r="E1602" s="6" t="s">
        <v>2092</v>
      </c>
      <c r="F1602" s="5">
        <f>decoded__2[[#This Row],[FRT_DEC]]-B1601</f>
        <v>23</v>
      </c>
      <c r="G1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INFO]]))),G1601)</f>
        <v>12</v>
      </c>
    </row>
    <row r="1603" spans="1:7" hidden="1" x14ac:dyDescent="0.25">
      <c r="A1603" s="12" t="s">
        <v>1694</v>
      </c>
      <c r="B1603" s="19">
        <v>335643535456</v>
      </c>
      <c r="C1603" s="12" t="s">
        <v>17727</v>
      </c>
      <c r="D1603" s="12" t="s">
        <v>3671</v>
      </c>
      <c r="E1603" s="6" t="s">
        <v>17728</v>
      </c>
      <c r="F1603" s="5">
        <f>decoded__2[[#This Row],[FRT_DEC]]-B1602</f>
        <v>22</v>
      </c>
      <c r="G1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INFO]]))),G1602)</f>
        <v>12</v>
      </c>
    </row>
    <row r="1604" spans="1:7" hidden="1" x14ac:dyDescent="0.25">
      <c r="A1604" s="12" t="s">
        <v>1695</v>
      </c>
      <c r="B1604" s="19">
        <v>335643535459</v>
      </c>
      <c r="C1604" s="12" t="s">
        <v>17729</v>
      </c>
      <c r="D1604" s="12" t="s">
        <v>3671</v>
      </c>
      <c r="E1604" s="6" t="s">
        <v>7881</v>
      </c>
      <c r="F1604" s="5">
        <f>decoded__2[[#This Row],[FRT_DEC]]-B1603</f>
        <v>3</v>
      </c>
      <c r="G1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INFO]]))),G1603)</f>
        <v>12</v>
      </c>
    </row>
    <row r="1605" spans="1:7" hidden="1" x14ac:dyDescent="0.25">
      <c r="A1605" s="12" t="s">
        <v>1696</v>
      </c>
      <c r="B1605" s="19">
        <v>335643536434</v>
      </c>
      <c r="C1605" s="12" t="s">
        <v>17730</v>
      </c>
      <c r="D1605" s="12" t="s">
        <v>249</v>
      </c>
      <c r="E1605" s="6" t="s">
        <v>3940</v>
      </c>
      <c r="F1605" s="5">
        <f>decoded__2[[#This Row],[FRT_DEC]]-B1604</f>
        <v>975</v>
      </c>
      <c r="G1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INFO]]))),G1604)</f>
        <v>12</v>
      </c>
    </row>
    <row r="1606" spans="1:7" hidden="1" x14ac:dyDescent="0.25">
      <c r="A1606" s="12" t="s">
        <v>1697</v>
      </c>
      <c r="B1606" s="19">
        <v>335643536439</v>
      </c>
      <c r="C1606" s="12" t="s">
        <v>17731</v>
      </c>
      <c r="D1606" s="12" t="s">
        <v>7938</v>
      </c>
      <c r="E1606" s="6" t="s">
        <v>7998</v>
      </c>
      <c r="F1606" s="5">
        <f>decoded__2[[#This Row],[FRT_DEC]]-B1605</f>
        <v>5</v>
      </c>
      <c r="G1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INFO]]))),G1605)</f>
        <v>12</v>
      </c>
    </row>
    <row r="1607" spans="1:7" hidden="1" x14ac:dyDescent="0.25">
      <c r="A1607" s="12" t="s">
        <v>1698</v>
      </c>
      <c r="B1607" s="19">
        <v>335643539507</v>
      </c>
      <c r="C1607" s="12" t="s">
        <v>17732</v>
      </c>
      <c r="D1607" s="12" t="s">
        <v>5</v>
      </c>
      <c r="E1607" s="6" t="s">
        <v>17733</v>
      </c>
      <c r="F1607" s="5">
        <f>decoded__2[[#This Row],[FRT_DEC]]-B1606</f>
        <v>3068</v>
      </c>
      <c r="G1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INFO]]))),G1606)</f>
        <v>12</v>
      </c>
    </row>
    <row r="1608" spans="1:7" hidden="1" x14ac:dyDescent="0.25">
      <c r="A1608" s="12" t="s">
        <v>1699</v>
      </c>
      <c r="B1608" s="19">
        <v>335643539509</v>
      </c>
      <c r="C1608" s="12" t="s">
        <v>17734</v>
      </c>
      <c r="D1608" s="12" t="s">
        <v>5</v>
      </c>
      <c r="E1608" s="6" t="s">
        <v>7877</v>
      </c>
      <c r="F1608" s="5">
        <f>decoded__2[[#This Row],[FRT_DEC]]-B1607</f>
        <v>2</v>
      </c>
      <c r="G1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INFO]]))),G1607)</f>
        <v>12</v>
      </c>
    </row>
    <row r="1609" spans="1:7" hidden="1" x14ac:dyDescent="0.25">
      <c r="A1609" s="12" t="s">
        <v>1700</v>
      </c>
      <c r="B1609" s="19">
        <v>335643539513</v>
      </c>
      <c r="C1609" s="12" t="s">
        <v>17735</v>
      </c>
      <c r="D1609" s="12" t="s">
        <v>3686</v>
      </c>
      <c r="E1609" s="6" t="s">
        <v>17736</v>
      </c>
      <c r="F1609" s="5">
        <f>decoded__2[[#This Row],[FRT_DEC]]-B1608</f>
        <v>4</v>
      </c>
      <c r="G1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INFO]]))),G1608)</f>
        <v>12</v>
      </c>
    </row>
    <row r="1610" spans="1:7" hidden="1" x14ac:dyDescent="0.25">
      <c r="A1610" s="12" t="s">
        <v>1701</v>
      </c>
      <c r="B1610" s="19">
        <v>335643539516</v>
      </c>
      <c r="C1610" s="12" t="s">
        <v>17737</v>
      </c>
      <c r="D1610" s="12" t="s">
        <v>3686</v>
      </c>
      <c r="E1610" s="6" t="s">
        <v>7878</v>
      </c>
      <c r="F1610" s="5">
        <f>decoded__2[[#This Row],[FRT_DEC]]-B1609</f>
        <v>3</v>
      </c>
      <c r="G1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INFO]]))),G1609)</f>
        <v>12</v>
      </c>
    </row>
    <row r="1611" spans="1:7" hidden="1" x14ac:dyDescent="0.25">
      <c r="A1611" s="12" t="s">
        <v>1702</v>
      </c>
      <c r="B1611" s="19">
        <v>335643539523</v>
      </c>
      <c r="C1611" s="12" t="s">
        <v>17738</v>
      </c>
      <c r="D1611" s="12" t="s">
        <v>7842</v>
      </c>
      <c r="E1611" s="6" t="s">
        <v>8006</v>
      </c>
      <c r="F1611" s="5">
        <f>decoded__2[[#This Row],[FRT_DEC]]-B1610</f>
        <v>7</v>
      </c>
      <c r="G1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INFO]]))),G1610)</f>
        <v>12</v>
      </c>
    </row>
    <row r="1612" spans="1:7" hidden="1" x14ac:dyDescent="0.25">
      <c r="A1612" s="12" t="s">
        <v>1878</v>
      </c>
      <c r="B1612" s="19">
        <v>335643539534</v>
      </c>
      <c r="C1612" s="12" t="s">
        <v>17739</v>
      </c>
      <c r="D1612" s="12" t="s">
        <v>241</v>
      </c>
      <c r="E1612" s="6" t="s">
        <v>2110</v>
      </c>
      <c r="F1612" s="5">
        <f>decoded__2[[#This Row],[FRT_DEC]]-B1611</f>
        <v>11</v>
      </c>
      <c r="G1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INFO]]))),G1611)</f>
        <v>12</v>
      </c>
    </row>
    <row r="1613" spans="1:7" hidden="1" x14ac:dyDescent="0.25">
      <c r="A1613" s="12" t="s">
        <v>1703</v>
      </c>
      <c r="B1613" s="19">
        <v>335643539536</v>
      </c>
      <c r="C1613" s="12" t="s">
        <v>17740</v>
      </c>
      <c r="D1613" s="12" t="s">
        <v>243</v>
      </c>
      <c r="E1613" s="6" t="s">
        <v>5293</v>
      </c>
      <c r="F1613" s="5">
        <f>decoded__2[[#This Row],[FRT_DEC]]-B1612</f>
        <v>2</v>
      </c>
      <c r="G1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INFO]]))),G1612)</f>
        <v>12</v>
      </c>
    </row>
    <row r="1614" spans="1:7" hidden="1" x14ac:dyDescent="0.25">
      <c r="A1614" s="12" t="s">
        <v>1704</v>
      </c>
      <c r="B1614" s="19">
        <v>335643539542</v>
      </c>
      <c r="C1614" s="12" t="s">
        <v>17741</v>
      </c>
      <c r="D1614" s="12" t="s">
        <v>1099</v>
      </c>
      <c r="E1614" s="6" t="s">
        <v>2093</v>
      </c>
      <c r="F1614" s="5">
        <f>decoded__2[[#This Row],[FRT_DEC]]-B1613</f>
        <v>6</v>
      </c>
      <c r="G1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INFO]]))),G1613)</f>
        <v>12</v>
      </c>
    </row>
    <row r="1615" spans="1:7" hidden="1" x14ac:dyDescent="0.25">
      <c r="A1615" s="12" t="s">
        <v>1705</v>
      </c>
      <c r="B1615" s="19">
        <v>335643539547</v>
      </c>
      <c r="C1615" s="12" t="s">
        <v>17742</v>
      </c>
      <c r="D1615" s="12" t="s">
        <v>72</v>
      </c>
      <c r="E1615" s="6" t="s">
        <v>2094</v>
      </c>
      <c r="F1615" s="5">
        <f>decoded__2[[#This Row],[FRT_DEC]]-B1614</f>
        <v>5</v>
      </c>
      <c r="G1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INFO]]))),G1614)</f>
        <v>12</v>
      </c>
    </row>
    <row r="1616" spans="1:7" hidden="1" x14ac:dyDescent="0.25">
      <c r="A1616" s="12" t="s">
        <v>1706</v>
      </c>
      <c r="B1616" s="19">
        <v>335643539552</v>
      </c>
      <c r="C1616" s="12" t="s">
        <v>17743</v>
      </c>
      <c r="D1616" s="12" t="s">
        <v>72</v>
      </c>
      <c r="E1616" s="6" t="s">
        <v>2095</v>
      </c>
      <c r="F1616" s="5">
        <f>decoded__2[[#This Row],[FRT_DEC]]-B1615</f>
        <v>5</v>
      </c>
      <c r="G1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INFO]]))),G1615)</f>
        <v>12</v>
      </c>
    </row>
    <row r="1617" spans="1:7" hidden="1" x14ac:dyDescent="0.25">
      <c r="A1617" s="12" t="s">
        <v>1707</v>
      </c>
      <c r="B1617" s="19">
        <v>335643539563</v>
      </c>
      <c r="C1617" s="12" t="s">
        <v>17744</v>
      </c>
      <c r="D1617" s="12" t="s">
        <v>246</v>
      </c>
      <c r="E1617" s="6" t="s">
        <v>17745</v>
      </c>
      <c r="F1617" s="5">
        <f>decoded__2[[#This Row],[FRT_DEC]]-B1616</f>
        <v>11</v>
      </c>
      <c r="G1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INFO]]))),G1616)</f>
        <v>12</v>
      </c>
    </row>
    <row r="1618" spans="1:7" hidden="1" x14ac:dyDescent="0.25">
      <c r="A1618" s="12" t="s">
        <v>1708</v>
      </c>
      <c r="B1618" s="19">
        <v>335643539567</v>
      </c>
      <c r="C1618" s="12" t="s">
        <v>17746</v>
      </c>
      <c r="D1618" s="12" t="s">
        <v>7938</v>
      </c>
      <c r="E1618" s="6" t="s">
        <v>8012</v>
      </c>
      <c r="F1618" s="5">
        <f>decoded__2[[#This Row],[FRT_DEC]]-B1617</f>
        <v>4</v>
      </c>
      <c r="G1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INFO]]))),G1617)</f>
        <v>12</v>
      </c>
    </row>
    <row r="1619" spans="1:7" hidden="1" x14ac:dyDescent="0.25">
      <c r="A1619" s="12" t="s">
        <v>1709</v>
      </c>
      <c r="B1619" s="19">
        <v>335643539965</v>
      </c>
      <c r="C1619" s="12" t="s">
        <v>17747</v>
      </c>
      <c r="D1619" s="12" t="s">
        <v>7842</v>
      </c>
      <c r="E1619" s="6" t="s">
        <v>8130</v>
      </c>
      <c r="F1619" s="5">
        <f>decoded__2[[#This Row],[FRT_DEC]]-B1618</f>
        <v>398</v>
      </c>
      <c r="G1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INFO]]))),G1618)</f>
        <v>12</v>
      </c>
    </row>
    <row r="1620" spans="1:7" hidden="1" x14ac:dyDescent="0.25">
      <c r="A1620" s="12" t="s">
        <v>1710</v>
      </c>
      <c r="B1620" s="19">
        <v>335643539973</v>
      </c>
      <c r="C1620" s="12" t="s">
        <v>17748</v>
      </c>
      <c r="D1620" s="12" t="s">
        <v>1099</v>
      </c>
      <c r="E1620" s="6" t="s">
        <v>2096</v>
      </c>
      <c r="F1620" s="5">
        <f>decoded__2[[#This Row],[FRT_DEC]]-B1619</f>
        <v>8</v>
      </c>
      <c r="G1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INFO]]))),G1619)</f>
        <v>12</v>
      </c>
    </row>
    <row r="1621" spans="1:7" hidden="1" x14ac:dyDescent="0.25">
      <c r="A1621" s="12" t="s">
        <v>1711</v>
      </c>
      <c r="B1621" s="19">
        <v>335643539978</v>
      </c>
      <c r="C1621" s="12" t="s">
        <v>17749</v>
      </c>
      <c r="D1621" s="12" t="s">
        <v>72</v>
      </c>
      <c r="E1621" s="6" t="s">
        <v>2097</v>
      </c>
      <c r="F1621" s="5">
        <f>decoded__2[[#This Row],[FRT_DEC]]-B1620</f>
        <v>5</v>
      </c>
      <c r="G1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INFO]]))),G1620)</f>
        <v>12</v>
      </c>
    </row>
    <row r="1622" spans="1:7" hidden="1" x14ac:dyDescent="0.25">
      <c r="A1622" s="12" t="s">
        <v>1712</v>
      </c>
      <c r="B1622" s="19">
        <v>335643539990</v>
      </c>
      <c r="C1622" s="12" t="s">
        <v>17750</v>
      </c>
      <c r="D1622" s="12" t="s">
        <v>3672</v>
      </c>
      <c r="E1622" s="6" t="s">
        <v>17751</v>
      </c>
      <c r="F1622" s="5">
        <f>decoded__2[[#This Row],[FRT_DEC]]-B1621</f>
        <v>12</v>
      </c>
      <c r="G1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INFO]]))),G1621)</f>
        <v>12</v>
      </c>
    </row>
    <row r="1623" spans="1:7" hidden="1" x14ac:dyDescent="0.25">
      <c r="A1623" s="12" t="s">
        <v>1713</v>
      </c>
      <c r="B1623" s="19">
        <v>335643540141</v>
      </c>
      <c r="C1623" s="12" t="s">
        <v>17752</v>
      </c>
      <c r="D1623" s="12" t="s">
        <v>262</v>
      </c>
      <c r="E1623" s="6" t="s">
        <v>17753</v>
      </c>
      <c r="F1623" s="5">
        <f>decoded__2[[#This Row],[FRT_DEC]]-B1622</f>
        <v>151</v>
      </c>
      <c r="G1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INFO]]))),G1622)</f>
        <v>12</v>
      </c>
    </row>
    <row r="1624" spans="1:7" hidden="1" x14ac:dyDescent="0.25">
      <c r="A1624" s="12" t="s">
        <v>1714</v>
      </c>
      <c r="B1624" s="19">
        <v>335643540146</v>
      </c>
      <c r="C1624" s="12" t="s">
        <v>17754</v>
      </c>
      <c r="D1624" s="12" t="s">
        <v>7938</v>
      </c>
      <c r="E1624" s="6" t="s">
        <v>8136</v>
      </c>
      <c r="F1624" s="5">
        <f>decoded__2[[#This Row],[FRT_DEC]]-B1623</f>
        <v>5</v>
      </c>
      <c r="G1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INFO]]))),G1623)</f>
        <v>12</v>
      </c>
    </row>
    <row r="1625" spans="1:7" x14ac:dyDescent="0.25">
      <c r="A1625" s="12" t="s">
        <v>1715</v>
      </c>
      <c r="B1625" s="19">
        <v>335643541347</v>
      </c>
      <c r="C1625" s="12" t="s">
        <v>17755</v>
      </c>
      <c r="D1625" s="12" t="s">
        <v>7842</v>
      </c>
      <c r="E1625" s="6" t="s">
        <v>7845</v>
      </c>
      <c r="F1625" s="5">
        <f>decoded__2[[#This Row],[FRT_DEC]]-B1624</f>
        <v>1201</v>
      </c>
      <c r="G1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INFO]]))),G1624)</f>
        <v>12</v>
      </c>
    </row>
    <row r="1626" spans="1:7" hidden="1" x14ac:dyDescent="0.25">
      <c r="A1626" s="12" t="s">
        <v>1716</v>
      </c>
      <c r="B1626" s="19">
        <v>335643541354</v>
      </c>
      <c r="C1626" s="12" t="s">
        <v>17756</v>
      </c>
      <c r="D1626" s="12" t="s">
        <v>7938</v>
      </c>
      <c r="E1626" s="6" t="s">
        <v>8149</v>
      </c>
      <c r="F1626" s="5">
        <f>decoded__2[[#This Row],[FRT_DEC]]-B1625</f>
        <v>7</v>
      </c>
      <c r="G1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INFO]]))),G1625)</f>
        <v>12</v>
      </c>
    </row>
    <row r="1627" spans="1:7" hidden="1" x14ac:dyDescent="0.25">
      <c r="A1627" s="12" t="s">
        <v>1717</v>
      </c>
      <c r="B1627" s="19">
        <v>335643541454</v>
      </c>
      <c r="C1627" s="12" t="s">
        <v>17757</v>
      </c>
      <c r="D1627" s="12" t="s">
        <v>84</v>
      </c>
      <c r="E1627" s="6" t="s">
        <v>3696</v>
      </c>
      <c r="F1627" s="5">
        <f>decoded__2[[#This Row],[FRT_DEC]]-B1626</f>
        <v>100</v>
      </c>
      <c r="G1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INFO]]))),G1626)</f>
        <v>12</v>
      </c>
    </row>
    <row r="1628" spans="1:7" hidden="1" x14ac:dyDescent="0.25">
      <c r="A1628" s="12" t="s">
        <v>1718</v>
      </c>
      <c r="B1628" s="19">
        <v>335643541456</v>
      </c>
      <c r="C1628" s="12" t="s">
        <v>17758</v>
      </c>
      <c r="D1628" s="12" t="s">
        <v>3684</v>
      </c>
      <c r="E1628" s="6" t="s">
        <v>17759</v>
      </c>
      <c r="F1628" s="5">
        <f>decoded__2[[#This Row],[FRT_DEC]]-B1627</f>
        <v>2</v>
      </c>
      <c r="G1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INFO]]))),G1627)</f>
        <v>12</v>
      </c>
    </row>
    <row r="1629" spans="1:7" hidden="1" x14ac:dyDescent="0.25">
      <c r="A1629" s="12" t="s">
        <v>1719</v>
      </c>
      <c r="B1629" s="19">
        <v>335643541459</v>
      </c>
      <c r="C1629" s="12" t="s">
        <v>17760</v>
      </c>
      <c r="D1629" s="12" t="s">
        <v>3684</v>
      </c>
      <c r="E1629" s="6" t="s">
        <v>7879</v>
      </c>
      <c r="F1629" s="5">
        <f>decoded__2[[#This Row],[FRT_DEC]]-B1628</f>
        <v>3</v>
      </c>
      <c r="G1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INFO]]))),G1628)</f>
        <v>12</v>
      </c>
    </row>
    <row r="1630" spans="1:7" hidden="1" x14ac:dyDescent="0.25">
      <c r="A1630" s="12" t="s">
        <v>1720</v>
      </c>
      <c r="B1630" s="19">
        <v>335643541467</v>
      </c>
      <c r="C1630" s="12" t="s">
        <v>17761</v>
      </c>
      <c r="D1630" s="12" t="s">
        <v>7842</v>
      </c>
      <c r="E1630" s="6" t="s">
        <v>7843</v>
      </c>
      <c r="F1630" s="5">
        <f>decoded__2[[#This Row],[FRT_DEC]]-B1629</f>
        <v>8</v>
      </c>
      <c r="G1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INFO]]))),G1629)</f>
        <v>12</v>
      </c>
    </row>
    <row r="1631" spans="1:7" hidden="1" x14ac:dyDescent="0.25">
      <c r="A1631" s="12" t="s">
        <v>1721</v>
      </c>
      <c r="B1631" s="19">
        <v>335643541478</v>
      </c>
      <c r="C1631" s="12" t="s">
        <v>17762</v>
      </c>
      <c r="D1631" s="12" t="s">
        <v>1099</v>
      </c>
      <c r="E1631" s="6" t="s">
        <v>2098</v>
      </c>
      <c r="F1631" s="5">
        <f>decoded__2[[#This Row],[FRT_DEC]]-B1630</f>
        <v>11</v>
      </c>
      <c r="G1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INFO]]))),G1630)</f>
        <v>12</v>
      </c>
    </row>
    <row r="1632" spans="1:7" hidden="1" x14ac:dyDescent="0.25">
      <c r="A1632" s="12" t="s">
        <v>1722</v>
      </c>
      <c r="B1632" s="19">
        <v>335643541483</v>
      </c>
      <c r="C1632" s="12" t="s">
        <v>17763</v>
      </c>
      <c r="D1632" s="12" t="s">
        <v>72</v>
      </c>
      <c r="E1632" s="6" t="s">
        <v>2099</v>
      </c>
      <c r="F1632" s="5">
        <f>decoded__2[[#This Row],[FRT_DEC]]-B1631</f>
        <v>5</v>
      </c>
      <c r="G1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INFO]]))),G1631)</f>
        <v>12</v>
      </c>
    </row>
    <row r="1633" spans="1:7" hidden="1" x14ac:dyDescent="0.25">
      <c r="A1633" s="12" t="s">
        <v>1723</v>
      </c>
      <c r="B1633" s="19">
        <v>335643541496</v>
      </c>
      <c r="C1633" s="12" t="s">
        <v>17764</v>
      </c>
      <c r="D1633" s="12" t="s">
        <v>7938</v>
      </c>
      <c r="E1633" s="6" t="s">
        <v>8848</v>
      </c>
      <c r="F1633" s="5">
        <f>decoded__2[[#This Row],[FRT_DEC]]-B1632</f>
        <v>13</v>
      </c>
      <c r="G1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INFO]]))),G1632)</f>
        <v>12</v>
      </c>
    </row>
    <row r="1634" spans="1:7" hidden="1" x14ac:dyDescent="0.25">
      <c r="A1634" s="12" t="s">
        <v>1879</v>
      </c>
      <c r="B1634" s="19">
        <v>335643541546</v>
      </c>
      <c r="C1634" s="12" t="s">
        <v>17765</v>
      </c>
      <c r="D1634" s="12" t="s">
        <v>85</v>
      </c>
      <c r="E1634" s="6" t="s">
        <v>263</v>
      </c>
      <c r="F1634" s="5">
        <f>decoded__2[[#This Row],[FRT_DEC]]-B1633</f>
        <v>50</v>
      </c>
      <c r="G1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INFO]]))),G1633)</f>
        <v>12</v>
      </c>
    </row>
    <row r="1635" spans="1:7" hidden="1" x14ac:dyDescent="0.25">
      <c r="A1635" s="12" t="s">
        <v>1880</v>
      </c>
      <c r="B1635" s="19">
        <v>335643541553</v>
      </c>
      <c r="C1635" s="12" t="s">
        <v>17766</v>
      </c>
      <c r="D1635" s="12" t="s">
        <v>7842</v>
      </c>
      <c r="E1635" s="6" t="s">
        <v>8851</v>
      </c>
      <c r="F1635" s="5">
        <f>decoded__2[[#This Row],[FRT_DEC]]-B1634</f>
        <v>7</v>
      </c>
      <c r="G1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INFO]]))),G1634)</f>
        <v>12</v>
      </c>
    </row>
    <row r="1636" spans="1:7" hidden="1" x14ac:dyDescent="0.25">
      <c r="A1636" s="12" t="s">
        <v>1724</v>
      </c>
      <c r="B1636" s="19">
        <v>335643541562</v>
      </c>
      <c r="C1636" s="12" t="s">
        <v>17767</v>
      </c>
      <c r="D1636" s="12" t="s">
        <v>1099</v>
      </c>
      <c r="E1636" s="6" t="s">
        <v>2100</v>
      </c>
      <c r="F1636" s="5">
        <f>decoded__2[[#This Row],[FRT_DEC]]-B1635</f>
        <v>9</v>
      </c>
      <c r="G1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INFO]]))),G1635)</f>
        <v>12</v>
      </c>
    </row>
    <row r="1637" spans="1:7" hidden="1" x14ac:dyDescent="0.25">
      <c r="A1637" s="12" t="s">
        <v>1725</v>
      </c>
      <c r="B1637" s="19">
        <v>335643541569</v>
      </c>
      <c r="C1637" s="12" t="s">
        <v>17768</v>
      </c>
      <c r="D1637" s="12" t="s">
        <v>72</v>
      </c>
      <c r="E1637" s="6" t="s">
        <v>2101</v>
      </c>
      <c r="F1637" s="5">
        <f>decoded__2[[#This Row],[FRT_DEC]]-B1636</f>
        <v>7</v>
      </c>
      <c r="G1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INFO]]))),G1636)</f>
        <v>12</v>
      </c>
    </row>
    <row r="1638" spans="1:7" hidden="1" x14ac:dyDescent="0.25">
      <c r="A1638" s="12" t="s">
        <v>1881</v>
      </c>
      <c r="B1638" s="19">
        <v>335643541581</v>
      </c>
      <c r="C1638" s="12" t="s">
        <v>17769</v>
      </c>
      <c r="D1638" s="12" t="s">
        <v>7938</v>
      </c>
      <c r="E1638" s="6" t="s">
        <v>8855</v>
      </c>
      <c r="F1638" s="5">
        <f>decoded__2[[#This Row],[FRT_DEC]]-B1637</f>
        <v>12</v>
      </c>
      <c r="G1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INFO]]))),G1637)</f>
        <v>12</v>
      </c>
    </row>
    <row r="1639" spans="1:7" hidden="1" x14ac:dyDescent="0.25">
      <c r="A1639" s="12" t="s">
        <v>1882</v>
      </c>
      <c r="B1639" s="19">
        <v>335643542202</v>
      </c>
      <c r="C1639" s="12" t="s">
        <v>17770</v>
      </c>
      <c r="D1639" s="12" t="s">
        <v>87</v>
      </c>
      <c r="E1639" s="6" t="s">
        <v>3695</v>
      </c>
      <c r="F1639" s="5">
        <f>decoded__2[[#This Row],[FRT_DEC]]-B1638</f>
        <v>621</v>
      </c>
      <c r="G1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INFO]]))),G1638)</f>
        <v>12</v>
      </c>
    </row>
    <row r="1640" spans="1:7" hidden="1" x14ac:dyDescent="0.25">
      <c r="A1640" s="12" t="s">
        <v>1883</v>
      </c>
      <c r="B1640" s="19">
        <v>335643542210</v>
      </c>
      <c r="C1640" s="12" t="s">
        <v>17771</v>
      </c>
      <c r="D1640" s="12" t="s">
        <v>7842</v>
      </c>
      <c r="E1640" s="6" t="s">
        <v>8858</v>
      </c>
      <c r="F1640" s="5">
        <f>decoded__2[[#This Row],[FRT_DEC]]-B1639</f>
        <v>8</v>
      </c>
      <c r="G1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INFO]]))),G1639)</f>
        <v>12</v>
      </c>
    </row>
    <row r="1641" spans="1:7" hidden="1" x14ac:dyDescent="0.25">
      <c r="A1641" s="12" t="s">
        <v>1884</v>
      </c>
      <c r="B1641" s="19">
        <v>335643542220</v>
      </c>
      <c r="C1641" s="12" t="s">
        <v>17772</v>
      </c>
      <c r="D1641" s="12" t="s">
        <v>1099</v>
      </c>
      <c r="E1641" s="6" t="s">
        <v>2102</v>
      </c>
      <c r="F1641" s="5">
        <f>decoded__2[[#This Row],[FRT_DEC]]-B1640</f>
        <v>10</v>
      </c>
      <c r="G1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INFO]]))),G1640)</f>
        <v>12</v>
      </c>
    </row>
    <row r="1642" spans="1:7" hidden="1" x14ac:dyDescent="0.25">
      <c r="A1642" s="12" t="s">
        <v>1885</v>
      </c>
      <c r="B1642" s="19">
        <v>335643542225</v>
      </c>
      <c r="C1642" s="12" t="s">
        <v>17773</v>
      </c>
      <c r="D1642" s="12" t="s">
        <v>72</v>
      </c>
      <c r="E1642" s="6" t="s">
        <v>2103</v>
      </c>
      <c r="F1642" s="5">
        <f>decoded__2[[#This Row],[FRT_DEC]]-B1641</f>
        <v>5</v>
      </c>
      <c r="G1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INFO]]))),G1641)</f>
        <v>12</v>
      </c>
    </row>
    <row r="1643" spans="1:7" hidden="1" x14ac:dyDescent="0.25">
      <c r="A1643" s="12" t="s">
        <v>1886</v>
      </c>
      <c r="B1643" s="19">
        <v>335643542237</v>
      </c>
      <c r="C1643" s="12" t="s">
        <v>17774</v>
      </c>
      <c r="D1643" s="12" t="s">
        <v>40</v>
      </c>
      <c r="E1643" s="6" t="s">
        <v>2042</v>
      </c>
      <c r="F1643" s="5">
        <f>decoded__2[[#This Row],[FRT_DEC]]-B1642</f>
        <v>12</v>
      </c>
      <c r="G1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INFO]]))),G1642)</f>
        <v>12</v>
      </c>
    </row>
    <row r="1644" spans="1:7" hidden="1" x14ac:dyDescent="0.25">
      <c r="A1644" s="12" t="s">
        <v>1726</v>
      </c>
      <c r="B1644" s="19">
        <v>335643542241</v>
      </c>
      <c r="C1644" s="12" t="s">
        <v>17775</v>
      </c>
      <c r="D1644" s="12" t="s">
        <v>2043</v>
      </c>
      <c r="E1644" s="6" t="s">
        <v>17776</v>
      </c>
      <c r="F1644" s="5">
        <f>decoded__2[[#This Row],[FRT_DEC]]-B1643</f>
        <v>4</v>
      </c>
      <c r="G1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INFO]]))),G1643)</f>
        <v>12</v>
      </c>
    </row>
    <row r="1645" spans="1:7" hidden="1" x14ac:dyDescent="0.25">
      <c r="A1645" s="12" t="s">
        <v>1727</v>
      </c>
      <c r="B1645" s="19">
        <v>335643542253</v>
      </c>
      <c r="C1645" s="12" t="s">
        <v>17777</v>
      </c>
      <c r="D1645" s="12" t="s">
        <v>7938</v>
      </c>
      <c r="E1645" s="6" t="s">
        <v>8868</v>
      </c>
      <c r="F1645" s="5">
        <f>decoded__2[[#This Row],[FRT_DEC]]-B1644</f>
        <v>12</v>
      </c>
      <c r="G1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INFO]]))),G1644)</f>
        <v>12</v>
      </c>
    </row>
    <row r="1646" spans="1:7" hidden="1" x14ac:dyDescent="0.25">
      <c r="A1646" s="12" t="s">
        <v>1728</v>
      </c>
      <c r="B1646" s="19">
        <v>335643542546</v>
      </c>
      <c r="C1646" s="12" t="s">
        <v>17778</v>
      </c>
      <c r="D1646" s="12" t="s">
        <v>7842</v>
      </c>
      <c r="E1646" s="6" t="s">
        <v>7989</v>
      </c>
      <c r="F1646" s="5">
        <f>decoded__2[[#This Row],[FRT_DEC]]-B1645</f>
        <v>293</v>
      </c>
      <c r="G1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INFO]]))),G1645)</f>
        <v>12</v>
      </c>
    </row>
    <row r="1647" spans="1:7" hidden="1" x14ac:dyDescent="0.25">
      <c r="A1647" s="12" t="s">
        <v>1887</v>
      </c>
      <c r="B1647" s="19">
        <v>335643542552</v>
      </c>
      <c r="C1647" s="12" t="s">
        <v>17779</v>
      </c>
      <c r="D1647" s="12" t="s">
        <v>2044</v>
      </c>
      <c r="E1647" s="6" t="s">
        <v>2046</v>
      </c>
      <c r="F1647" s="5">
        <f>decoded__2[[#This Row],[FRT_DEC]]-B1646</f>
        <v>6</v>
      </c>
      <c r="G1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INFO]]))),G1646)</f>
        <v>12</v>
      </c>
    </row>
    <row r="1648" spans="1:7" hidden="1" x14ac:dyDescent="0.25">
      <c r="A1648" s="12" t="s">
        <v>1888</v>
      </c>
      <c r="B1648" s="19">
        <v>335643542556</v>
      </c>
      <c r="C1648" s="12" t="s">
        <v>17780</v>
      </c>
      <c r="D1648" s="12" t="s">
        <v>7938</v>
      </c>
      <c r="E1648" s="6" t="s">
        <v>7991</v>
      </c>
      <c r="F1648" s="5">
        <f>decoded__2[[#This Row],[FRT_DEC]]-B1647</f>
        <v>4</v>
      </c>
      <c r="G1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INFO]]))),G1647)</f>
        <v>12</v>
      </c>
    </row>
    <row r="1649" spans="1:7" hidden="1" x14ac:dyDescent="0.25">
      <c r="A1649" s="12" t="s">
        <v>1729</v>
      </c>
      <c r="B1649" s="19">
        <v>335643542905</v>
      </c>
      <c r="C1649" s="12" t="s">
        <v>17781</v>
      </c>
      <c r="D1649" s="12" t="s">
        <v>43</v>
      </c>
      <c r="E1649" s="6" t="s">
        <v>3691</v>
      </c>
      <c r="F1649" s="5">
        <f>decoded__2[[#This Row],[FRT_DEC]]-B1648</f>
        <v>349</v>
      </c>
      <c r="G1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INFO]]))),G1648)</f>
        <v>12</v>
      </c>
    </row>
    <row r="1650" spans="1:7" hidden="1" x14ac:dyDescent="0.25">
      <c r="A1650" s="12" t="s">
        <v>1730</v>
      </c>
      <c r="B1650" s="19">
        <v>335643542907</v>
      </c>
      <c r="C1650" s="12" t="s">
        <v>17782</v>
      </c>
      <c r="D1650" s="12" t="s">
        <v>3685</v>
      </c>
      <c r="E1650" s="6" t="s">
        <v>17783</v>
      </c>
      <c r="F1650" s="5">
        <f>decoded__2[[#This Row],[FRT_DEC]]-B1649</f>
        <v>2</v>
      </c>
      <c r="G1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INFO]]))),G1649)</f>
        <v>12</v>
      </c>
    </row>
    <row r="1651" spans="1:7" hidden="1" x14ac:dyDescent="0.25">
      <c r="A1651" s="12" t="s">
        <v>1889</v>
      </c>
      <c r="B1651" s="19">
        <v>335643542911</v>
      </c>
      <c r="C1651" s="12" t="s">
        <v>17784</v>
      </c>
      <c r="D1651" s="12" t="s">
        <v>3685</v>
      </c>
      <c r="E1651" s="6" t="s">
        <v>7880</v>
      </c>
      <c r="F1651" s="5">
        <f>decoded__2[[#This Row],[FRT_DEC]]-B1650</f>
        <v>4</v>
      </c>
      <c r="G1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INFO]]))),G1650)</f>
        <v>12</v>
      </c>
    </row>
    <row r="1652" spans="1:7" hidden="1" x14ac:dyDescent="0.25">
      <c r="A1652" s="12" t="s">
        <v>1731</v>
      </c>
      <c r="B1652" s="19">
        <v>335643542926</v>
      </c>
      <c r="C1652" s="12" t="s">
        <v>17785</v>
      </c>
      <c r="D1652" s="12" t="s">
        <v>7842</v>
      </c>
      <c r="E1652" s="6" t="s">
        <v>8889</v>
      </c>
      <c r="F1652" s="5">
        <f>decoded__2[[#This Row],[FRT_DEC]]-B1651</f>
        <v>15</v>
      </c>
      <c r="G1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INFO]]))),G1651)</f>
        <v>12</v>
      </c>
    </row>
    <row r="1653" spans="1:7" ht="30" hidden="1" x14ac:dyDescent="0.25">
      <c r="A1653" s="12" t="s">
        <v>1732</v>
      </c>
      <c r="B1653" s="19">
        <v>335643542938</v>
      </c>
      <c r="C1653" s="12" t="s">
        <v>17786</v>
      </c>
      <c r="D1653" s="12" t="s">
        <v>241</v>
      </c>
      <c r="E1653" s="6" t="s">
        <v>2111</v>
      </c>
      <c r="F1653" s="5">
        <f>decoded__2[[#This Row],[FRT_DEC]]-B1652</f>
        <v>12</v>
      </c>
      <c r="G1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INFO]]))),G1652)</f>
        <v>12</v>
      </c>
    </row>
    <row r="1654" spans="1:7" hidden="1" x14ac:dyDescent="0.25">
      <c r="A1654" s="12" t="s">
        <v>1733</v>
      </c>
      <c r="B1654" s="19">
        <v>335643542941</v>
      </c>
      <c r="C1654" s="12" t="s">
        <v>17787</v>
      </c>
      <c r="D1654" s="12" t="s">
        <v>243</v>
      </c>
      <c r="E1654" s="6" t="s">
        <v>3939</v>
      </c>
      <c r="F1654" s="5">
        <f>decoded__2[[#This Row],[FRT_DEC]]-B1653</f>
        <v>3</v>
      </c>
      <c r="G1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INFO]]))),G1653)</f>
        <v>12</v>
      </c>
    </row>
    <row r="1655" spans="1:7" hidden="1" x14ac:dyDescent="0.25">
      <c r="A1655" s="12" t="s">
        <v>1734</v>
      </c>
      <c r="B1655" s="19">
        <v>335643542986</v>
      </c>
      <c r="C1655" s="12" t="s">
        <v>17788</v>
      </c>
      <c r="D1655" s="12" t="s">
        <v>40</v>
      </c>
      <c r="E1655" s="6" t="s">
        <v>44</v>
      </c>
      <c r="F1655" s="5">
        <f>decoded__2[[#This Row],[FRT_DEC]]-B1654</f>
        <v>45</v>
      </c>
      <c r="G1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INFO]]))),G1654)</f>
        <v>12</v>
      </c>
    </row>
    <row r="1656" spans="1:7" hidden="1" x14ac:dyDescent="0.25">
      <c r="A1656" s="12" t="s">
        <v>1735</v>
      </c>
      <c r="B1656" s="19">
        <v>335643542991</v>
      </c>
      <c r="C1656" s="12" t="s">
        <v>17789</v>
      </c>
      <c r="D1656" s="12" t="s">
        <v>246</v>
      </c>
      <c r="E1656" s="6" t="s">
        <v>17790</v>
      </c>
      <c r="F1656" s="5">
        <f>decoded__2[[#This Row],[FRT_DEC]]-B1655</f>
        <v>5</v>
      </c>
      <c r="G1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INFO]]))),G1655)</f>
        <v>12</v>
      </c>
    </row>
    <row r="1657" spans="1:7" hidden="1" x14ac:dyDescent="0.25">
      <c r="A1657" s="12" t="s">
        <v>1736</v>
      </c>
      <c r="B1657" s="19">
        <v>335643542998</v>
      </c>
      <c r="C1657" s="12" t="s">
        <v>17791</v>
      </c>
      <c r="D1657" s="12" t="s">
        <v>1099</v>
      </c>
      <c r="E1657" s="6" t="s">
        <v>2104</v>
      </c>
      <c r="F1657" s="5">
        <f>decoded__2[[#This Row],[FRT_DEC]]-B1656</f>
        <v>7</v>
      </c>
      <c r="G1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INFO]]))),G1656)</f>
        <v>12</v>
      </c>
    </row>
    <row r="1658" spans="1:7" hidden="1" x14ac:dyDescent="0.25">
      <c r="A1658" s="12" t="s">
        <v>1737</v>
      </c>
      <c r="B1658" s="19">
        <v>335643543005</v>
      </c>
      <c r="C1658" s="12" t="s">
        <v>17792</v>
      </c>
      <c r="D1658" s="12" t="s">
        <v>1099</v>
      </c>
      <c r="E1658" s="6" t="s">
        <v>2105</v>
      </c>
      <c r="F1658" s="5">
        <f>decoded__2[[#This Row],[FRT_DEC]]-B1657</f>
        <v>7</v>
      </c>
      <c r="G1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INFO]]))),G1657)</f>
        <v>12</v>
      </c>
    </row>
    <row r="1659" spans="1:7" hidden="1" x14ac:dyDescent="0.25">
      <c r="A1659" s="12" t="s">
        <v>1738</v>
      </c>
      <c r="B1659" s="19">
        <v>335643543017</v>
      </c>
      <c r="C1659" s="12" t="s">
        <v>17793</v>
      </c>
      <c r="D1659" s="12" t="s">
        <v>72</v>
      </c>
      <c r="E1659" s="6" t="s">
        <v>2092</v>
      </c>
      <c r="F1659" s="5">
        <f>decoded__2[[#This Row],[FRT_DEC]]-B1658</f>
        <v>12</v>
      </c>
      <c r="G1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INFO]]))),G1658)</f>
        <v>12</v>
      </c>
    </row>
    <row r="1660" spans="1:7" hidden="1" x14ac:dyDescent="0.25">
      <c r="A1660" s="12" t="s">
        <v>1739</v>
      </c>
      <c r="B1660" s="19">
        <v>335643543352</v>
      </c>
      <c r="C1660" s="12" t="s">
        <v>17794</v>
      </c>
      <c r="D1660" s="12" t="s">
        <v>2045</v>
      </c>
      <c r="E1660" s="6" t="s">
        <v>8170</v>
      </c>
      <c r="F1660" s="5">
        <f>decoded__2[[#This Row],[FRT_DEC]]-B1659</f>
        <v>335</v>
      </c>
      <c r="G1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INFO]]))),G1659)</f>
        <v>12</v>
      </c>
    </row>
    <row r="1661" spans="1:7" hidden="1" x14ac:dyDescent="0.25">
      <c r="A1661" s="12" t="s">
        <v>1740</v>
      </c>
      <c r="B1661" s="19">
        <v>335643543364</v>
      </c>
      <c r="C1661" s="12" t="s">
        <v>17795</v>
      </c>
      <c r="D1661" s="12" t="s">
        <v>3671</v>
      </c>
      <c r="E1661" s="6" t="s">
        <v>17796</v>
      </c>
      <c r="F1661" s="5">
        <f>decoded__2[[#This Row],[FRT_DEC]]-B1660</f>
        <v>12</v>
      </c>
      <c r="G1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INFO]]))),G1660)</f>
        <v>12</v>
      </c>
    </row>
    <row r="1662" spans="1:7" hidden="1" x14ac:dyDescent="0.25">
      <c r="A1662" s="12" t="s">
        <v>1741</v>
      </c>
      <c r="B1662" s="19">
        <v>335643543367</v>
      </c>
      <c r="C1662" s="12" t="s">
        <v>17797</v>
      </c>
      <c r="D1662" s="12" t="s">
        <v>3671</v>
      </c>
      <c r="E1662" s="6" t="s">
        <v>7881</v>
      </c>
      <c r="F1662" s="5">
        <f>decoded__2[[#This Row],[FRT_DEC]]-B1661</f>
        <v>3</v>
      </c>
      <c r="G1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INFO]]))),G1661)</f>
        <v>12</v>
      </c>
    </row>
    <row r="1663" spans="1:7" hidden="1" x14ac:dyDescent="0.25">
      <c r="A1663" s="12" t="s">
        <v>1742</v>
      </c>
      <c r="B1663" s="19">
        <v>335643543871</v>
      </c>
      <c r="C1663" s="12" t="s">
        <v>17798</v>
      </c>
      <c r="D1663" s="12" t="s">
        <v>249</v>
      </c>
      <c r="E1663" s="6" t="s">
        <v>3940</v>
      </c>
      <c r="F1663" s="5">
        <f>decoded__2[[#This Row],[FRT_DEC]]-B1662</f>
        <v>504</v>
      </c>
      <c r="G1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INFO]]))),G1662)</f>
        <v>12</v>
      </c>
    </row>
    <row r="1664" spans="1:7" hidden="1" x14ac:dyDescent="0.25">
      <c r="A1664" s="12" t="s">
        <v>1743</v>
      </c>
      <c r="B1664" s="19">
        <v>335643543875</v>
      </c>
      <c r="C1664" s="12" t="s">
        <v>17799</v>
      </c>
      <c r="D1664" s="12" t="s">
        <v>7938</v>
      </c>
      <c r="E1664" s="6" t="s">
        <v>8906</v>
      </c>
      <c r="F1664" s="5">
        <f>decoded__2[[#This Row],[FRT_DEC]]-B1663</f>
        <v>4</v>
      </c>
      <c r="G1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INFO]]))),G1663)</f>
        <v>12</v>
      </c>
    </row>
    <row r="1665" spans="1:7" hidden="1" x14ac:dyDescent="0.25">
      <c r="A1665" s="12" t="s">
        <v>1744</v>
      </c>
      <c r="B1665" s="19">
        <v>335643591688</v>
      </c>
      <c r="C1665" s="12" t="s">
        <v>17800</v>
      </c>
      <c r="D1665" s="12" t="s">
        <v>7842</v>
      </c>
      <c r="E1665" s="6" t="s">
        <v>7945</v>
      </c>
      <c r="F1665" s="5">
        <f>decoded__2[[#This Row],[FRT_DEC]]-B1664</f>
        <v>47813</v>
      </c>
      <c r="G1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INFO]]))),G1664)</f>
        <v>12</v>
      </c>
    </row>
    <row r="1666" spans="1:7" hidden="1" x14ac:dyDescent="0.25">
      <c r="A1666" s="12" t="s">
        <v>1745</v>
      </c>
      <c r="B1666" s="19">
        <v>335643591719</v>
      </c>
      <c r="C1666" s="12" t="s">
        <v>17801</v>
      </c>
      <c r="D1666" s="12" t="s">
        <v>7938</v>
      </c>
      <c r="E1666" s="6" t="s">
        <v>7947</v>
      </c>
      <c r="F1666" s="5">
        <f>decoded__2[[#This Row],[FRT_DEC]]-B1665</f>
        <v>31</v>
      </c>
      <c r="G1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INFO]]))),G1665)</f>
        <v>12</v>
      </c>
    </row>
    <row r="1667" spans="1:7" hidden="1" x14ac:dyDescent="0.25">
      <c r="A1667" s="12" t="s">
        <v>1746</v>
      </c>
      <c r="B1667" s="19">
        <v>335643665984</v>
      </c>
      <c r="C1667" s="12" t="s">
        <v>17802</v>
      </c>
      <c r="D1667" s="12" t="s">
        <v>5</v>
      </c>
      <c r="E1667" s="6" t="s">
        <v>17803</v>
      </c>
      <c r="F1667" s="5">
        <f>decoded__2[[#This Row],[FRT_DEC]]-B1666</f>
        <v>74265</v>
      </c>
      <c r="G1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INFO]]))),G1666)</f>
        <v>12</v>
      </c>
    </row>
    <row r="1668" spans="1:7" hidden="1" x14ac:dyDescent="0.25">
      <c r="A1668" s="12" t="s">
        <v>1747</v>
      </c>
      <c r="B1668" s="19">
        <v>335643665986</v>
      </c>
      <c r="C1668" s="12" t="s">
        <v>17804</v>
      </c>
      <c r="D1668" s="12" t="s">
        <v>5</v>
      </c>
      <c r="E1668" s="6" t="s">
        <v>7877</v>
      </c>
      <c r="F1668" s="5">
        <f>decoded__2[[#This Row],[FRT_DEC]]-B1667</f>
        <v>2</v>
      </c>
      <c r="G1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INFO]]))),G1667)</f>
        <v>12</v>
      </c>
    </row>
    <row r="1669" spans="1:7" hidden="1" x14ac:dyDescent="0.25">
      <c r="A1669" s="12" t="s">
        <v>1748</v>
      </c>
      <c r="B1669" s="19">
        <v>335643665988</v>
      </c>
      <c r="C1669" s="12" t="s">
        <v>17805</v>
      </c>
      <c r="D1669" s="12" t="s">
        <v>3686</v>
      </c>
      <c r="E1669" s="6" t="s">
        <v>17806</v>
      </c>
      <c r="F1669" s="5">
        <f>decoded__2[[#This Row],[FRT_DEC]]-B1668</f>
        <v>2</v>
      </c>
      <c r="G1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INFO]]))),G1668)</f>
        <v>12</v>
      </c>
    </row>
    <row r="1670" spans="1:7" hidden="1" x14ac:dyDescent="0.25">
      <c r="A1670" s="12" t="s">
        <v>1749</v>
      </c>
      <c r="B1670" s="19">
        <v>335643665991</v>
      </c>
      <c r="C1670" s="12" t="s">
        <v>17807</v>
      </c>
      <c r="D1670" s="12" t="s">
        <v>3686</v>
      </c>
      <c r="E1670" s="6" t="s">
        <v>7878</v>
      </c>
      <c r="F1670" s="5">
        <f>decoded__2[[#This Row],[FRT_DEC]]-B1669</f>
        <v>3</v>
      </c>
      <c r="G1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INFO]]))),G1669)</f>
        <v>12</v>
      </c>
    </row>
    <row r="1671" spans="1:7" hidden="1" x14ac:dyDescent="0.25">
      <c r="A1671" s="12" t="s">
        <v>1750</v>
      </c>
      <c r="B1671" s="19">
        <v>335643666000</v>
      </c>
      <c r="C1671" s="12" t="s">
        <v>17808</v>
      </c>
      <c r="D1671" s="12" t="s">
        <v>7842</v>
      </c>
      <c r="E1671" s="6" t="s">
        <v>8006</v>
      </c>
      <c r="F1671" s="5">
        <f>decoded__2[[#This Row],[FRT_DEC]]-B1670</f>
        <v>9</v>
      </c>
      <c r="G1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INFO]]))),G1670)</f>
        <v>12</v>
      </c>
    </row>
    <row r="1672" spans="1:7" ht="30" hidden="1" x14ac:dyDescent="0.25">
      <c r="A1672" s="12" t="s">
        <v>1751</v>
      </c>
      <c r="B1672" s="19">
        <v>335643666012</v>
      </c>
      <c r="C1672" s="12" t="s">
        <v>17809</v>
      </c>
      <c r="D1672" s="12" t="s">
        <v>241</v>
      </c>
      <c r="E1672" s="6" t="s">
        <v>3669</v>
      </c>
      <c r="F1672" s="5">
        <f>decoded__2[[#This Row],[FRT_DEC]]-B1671</f>
        <v>12</v>
      </c>
      <c r="G1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INFO]]))),G1671)</f>
        <v>12</v>
      </c>
    </row>
    <row r="1673" spans="1:7" hidden="1" x14ac:dyDescent="0.25">
      <c r="A1673" s="12" t="s">
        <v>1752</v>
      </c>
      <c r="B1673" s="19">
        <v>335643666015</v>
      </c>
      <c r="C1673" s="12" t="s">
        <v>17810</v>
      </c>
      <c r="D1673" s="12" t="s">
        <v>243</v>
      </c>
      <c r="E1673" s="6" t="s">
        <v>3939</v>
      </c>
      <c r="F1673" s="5">
        <f>decoded__2[[#This Row],[FRT_DEC]]-B1672</f>
        <v>3</v>
      </c>
      <c r="G1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INFO]]))),G1672)</f>
        <v>12</v>
      </c>
    </row>
    <row r="1674" spans="1:7" hidden="1" x14ac:dyDescent="0.25">
      <c r="A1674" s="12" t="s">
        <v>1753</v>
      </c>
      <c r="B1674" s="19">
        <v>335643666020</v>
      </c>
      <c r="C1674" s="12" t="s">
        <v>17811</v>
      </c>
      <c r="D1674" s="12" t="s">
        <v>1099</v>
      </c>
      <c r="E1674" s="6" t="s">
        <v>2093</v>
      </c>
      <c r="F1674" s="5">
        <f>decoded__2[[#This Row],[FRT_DEC]]-B1673</f>
        <v>5</v>
      </c>
      <c r="G1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INFO]]))),G1673)</f>
        <v>12</v>
      </c>
    </row>
    <row r="1675" spans="1:7" hidden="1" x14ac:dyDescent="0.25">
      <c r="A1675" s="12" t="s">
        <v>1754</v>
      </c>
      <c r="B1675" s="19">
        <v>335643666025</v>
      </c>
      <c r="C1675" s="12" t="s">
        <v>17812</v>
      </c>
      <c r="D1675" s="12" t="s">
        <v>72</v>
      </c>
      <c r="E1675" s="6" t="s">
        <v>2094</v>
      </c>
      <c r="F1675" s="5">
        <f>decoded__2[[#This Row],[FRT_DEC]]-B1674</f>
        <v>5</v>
      </c>
      <c r="G1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INFO]]))),G1674)</f>
        <v>12</v>
      </c>
    </row>
    <row r="1676" spans="1:7" hidden="1" x14ac:dyDescent="0.25">
      <c r="A1676" s="12" t="s">
        <v>1755</v>
      </c>
      <c r="B1676" s="19">
        <v>335643666029</v>
      </c>
      <c r="C1676" s="12" t="s">
        <v>17813</v>
      </c>
      <c r="D1676" s="12" t="s">
        <v>72</v>
      </c>
      <c r="E1676" s="6" t="s">
        <v>2095</v>
      </c>
      <c r="F1676" s="5">
        <f>decoded__2[[#This Row],[FRT_DEC]]-B1675</f>
        <v>4</v>
      </c>
      <c r="G1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INFO]]))),G1675)</f>
        <v>12</v>
      </c>
    </row>
    <row r="1677" spans="1:7" hidden="1" x14ac:dyDescent="0.25">
      <c r="A1677" s="12" t="s">
        <v>1756</v>
      </c>
      <c r="B1677" s="19">
        <v>335643666040</v>
      </c>
      <c r="C1677" s="12" t="s">
        <v>17814</v>
      </c>
      <c r="D1677" s="12" t="s">
        <v>246</v>
      </c>
      <c r="E1677" s="6" t="s">
        <v>17815</v>
      </c>
      <c r="F1677" s="5">
        <f>decoded__2[[#This Row],[FRT_DEC]]-B1676</f>
        <v>11</v>
      </c>
      <c r="G1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INFO]]))),G1676)</f>
        <v>12</v>
      </c>
    </row>
    <row r="1678" spans="1:7" hidden="1" x14ac:dyDescent="0.25">
      <c r="A1678" s="12" t="s">
        <v>1757</v>
      </c>
      <c r="B1678" s="19">
        <v>335643666044</v>
      </c>
      <c r="C1678" s="12" t="s">
        <v>17816</v>
      </c>
      <c r="D1678" s="12" t="s">
        <v>7938</v>
      </c>
      <c r="E1678" s="6" t="s">
        <v>8012</v>
      </c>
      <c r="F1678" s="5">
        <f>decoded__2[[#This Row],[FRT_DEC]]-B1677</f>
        <v>4</v>
      </c>
      <c r="G1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INFO]]))),G1677)</f>
        <v>12</v>
      </c>
    </row>
    <row r="1679" spans="1:7" hidden="1" x14ac:dyDescent="0.25">
      <c r="A1679" s="12" t="s">
        <v>1758</v>
      </c>
      <c r="B1679" s="19">
        <v>335643666443</v>
      </c>
      <c r="C1679" s="12" t="s">
        <v>17817</v>
      </c>
      <c r="D1679" s="12" t="s">
        <v>7842</v>
      </c>
      <c r="E1679" s="6" t="s">
        <v>8130</v>
      </c>
      <c r="F1679" s="5">
        <f>decoded__2[[#This Row],[FRT_DEC]]-B1678</f>
        <v>399</v>
      </c>
      <c r="G1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INFO]]))),G1678)</f>
        <v>12</v>
      </c>
    </row>
    <row r="1680" spans="1:7" hidden="1" x14ac:dyDescent="0.25">
      <c r="A1680" s="12" t="s">
        <v>1759</v>
      </c>
      <c r="B1680" s="19">
        <v>335643666450</v>
      </c>
      <c r="C1680" s="12" t="s">
        <v>17818</v>
      </c>
      <c r="D1680" s="12" t="s">
        <v>1099</v>
      </c>
      <c r="E1680" s="6" t="s">
        <v>2096</v>
      </c>
      <c r="F1680" s="5">
        <f>decoded__2[[#This Row],[FRT_DEC]]-B1679</f>
        <v>7</v>
      </c>
      <c r="G1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INFO]]))),G1679)</f>
        <v>12</v>
      </c>
    </row>
    <row r="1681" spans="1:7" hidden="1" x14ac:dyDescent="0.25">
      <c r="A1681" s="12" t="s">
        <v>1911</v>
      </c>
      <c r="B1681" s="19">
        <v>335643666456</v>
      </c>
      <c r="C1681" s="12" t="s">
        <v>17819</v>
      </c>
      <c r="D1681" s="12" t="s">
        <v>72</v>
      </c>
      <c r="E1681" s="6" t="s">
        <v>2097</v>
      </c>
      <c r="F1681" s="5">
        <f>decoded__2[[#This Row],[FRT_DEC]]-B1680</f>
        <v>6</v>
      </c>
      <c r="G1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INFO]]))),G1680)</f>
        <v>12</v>
      </c>
    </row>
    <row r="1682" spans="1:7" hidden="1" x14ac:dyDescent="0.25">
      <c r="A1682" s="12" t="s">
        <v>1760</v>
      </c>
      <c r="B1682" s="19">
        <v>335643666467</v>
      </c>
      <c r="C1682" s="12" t="s">
        <v>17820</v>
      </c>
      <c r="D1682" s="12" t="s">
        <v>3672</v>
      </c>
      <c r="E1682" s="6" t="s">
        <v>17751</v>
      </c>
      <c r="F1682" s="5">
        <f>decoded__2[[#This Row],[FRT_DEC]]-B1681</f>
        <v>11</v>
      </c>
      <c r="G1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INFO]]))),G1681)</f>
        <v>12</v>
      </c>
    </row>
    <row r="1683" spans="1:7" hidden="1" x14ac:dyDescent="0.25">
      <c r="A1683" s="12" t="s">
        <v>1761</v>
      </c>
      <c r="B1683" s="19">
        <v>335643666617</v>
      </c>
      <c r="C1683" s="12" t="s">
        <v>17821</v>
      </c>
      <c r="D1683" s="12" t="s">
        <v>262</v>
      </c>
      <c r="E1683" s="6" t="s">
        <v>17753</v>
      </c>
      <c r="F1683" s="5">
        <f>decoded__2[[#This Row],[FRT_DEC]]-B1682</f>
        <v>150</v>
      </c>
      <c r="G1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INFO]]))),G1682)</f>
        <v>12</v>
      </c>
    </row>
    <row r="1684" spans="1:7" hidden="1" x14ac:dyDescent="0.25">
      <c r="A1684" s="12" t="s">
        <v>1762</v>
      </c>
      <c r="B1684" s="19">
        <v>335643666622</v>
      </c>
      <c r="C1684" s="12" t="s">
        <v>17822</v>
      </c>
      <c r="D1684" s="12" t="s">
        <v>7938</v>
      </c>
      <c r="E1684" s="6" t="s">
        <v>8136</v>
      </c>
      <c r="F1684" s="5">
        <f>decoded__2[[#This Row],[FRT_DEC]]-B1683</f>
        <v>5</v>
      </c>
      <c r="G1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INFO]]))),G1683)</f>
        <v>12</v>
      </c>
    </row>
    <row r="1685" spans="1:7" x14ac:dyDescent="0.25">
      <c r="A1685" s="12" t="s">
        <v>1763</v>
      </c>
      <c r="B1685" s="19">
        <v>335643667862</v>
      </c>
      <c r="C1685" s="12" t="s">
        <v>17823</v>
      </c>
      <c r="D1685" s="12" t="s">
        <v>7842</v>
      </c>
      <c r="E1685" s="6" t="s">
        <v>7845</v>
      </c>
      <c r="F1685" s="5">
        <f>decoded__2[[#This Row],[FRT_DEC]]-B1684</f>
        <v>1240</v>
      </c>
      <c r="G1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INFO]]))),G1684)</f>
        <v>12</v>
      </c>
    </row>
    <row r="1686" spans="1:7" hidden="1" x14ac:dyDescent="0.25">
      <c r="A1686" s="12" t="s">
        <v>1764</v>
      </c>
      <c r="B1686" s="19">
        <v>335643667870</v>
      </c>
      <c r="C1686" s="12" t="s">
        <v>17824</v>
      </c>
      <c r="D1686" s="12" t="s">
        <v>7938</v>
      </c>
      <c r="E1686" s="6" t="s">
        <v>8149</v>
      </c>
      <c r="F1686" s="5">
        <f>decoded__2[[#This Row],[FRT_DEC]]-B1685</f>
        <v>8</v>
      </c>
      <c r="G1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INFO]]))),G1685)</f>
        <v>12</v>
      </c>
    </row>
    <row r="1687" spans="1:7" hidden="1" x14ac:dyDescent="0.25">
      <c r="A1687" s="12" t="s">
        <v>1765</v>
      </c>
      <c r="B1687" s="19">
        <v>335643667943</v>
      </c>
      <c r="C1687" s="12" t="s">
        <v>17825</v>
      </c>
      <c r="D1687" s="12" t="s">
        <v>84</v>
      </c>
      <c r="E1687" s="6" t="s">
        <v>3908</v>
      </c>
      <c r="F1687" s="5">
        <f>decoded__2[[#This Row],[FRT_DEC]]-B1686</f>
        <v>73</v>
      </c>
      <c r="G1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INFO]]))),G1686)</f>
        <v>12</v>
      </c>
    </row>
    <row r="1688" spans="1:7" hidden="1" x14ac:dyDescent="0.25">
      <c r="A1688" s="12" t="s">
        <v>1766</v>
      </c>
      <c r="B1688" s="19">
        <v>335643667946</v>
      </c>
      <c r="C1688" s="12" t="s">
        <v>17826</v>
      </c>
      <c r="D1688" s="12" t="s">
        <v>3684</v>
      </c>
      <c r="E1688" s="6" t="s">
        <v>17827</v>
      </c>
      <c r="F1688" s="5">
        <f>decoded__2[[#This Row],[FRT_DEC]]-B1687</f>
        <v>3</v>
      </c>
      <c r="G1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INFO]]))),G1687)</f>
        <v>12</v>
      </c>
    </row>
    <row r="1689" spans="1:7" hidden="1" x14ac:dyDescent="0.25">
      <c r="A1689" s="12" t="s">
        <v>1767</v>
      </c>
      <c r="B1689" s="19">
        <v>335643667948</v>
      </c>
      <c r="C1689" s="12" t="s">
        <v>17828</v>
      </c>
      <c r="D1689" s="12" t="s">
        <v>3684</v>
      </c>
      <c r="E1689" s="6" t="s">
        <v>7879</v>
      </c>
      <c r="F1689" s="5">
        <f>decoded__2[[#This Row],[FRT_DEC]]-B1688</f>
        <v>2</v>
      </c>
      <c r="G1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INFO]]))),G1688)</f>
        <v>12</v>
      </c>
    </row>
    <row r="1690" spans="1:7" hidden="1" x14ac:dyDescent="0.25">
      <c r="A1690" s="12" t="s">
        <v>1768</v>
      </c>
      <c r="B1690" s="19">
        <v>335643667956</v>
      </c>
      <c r="C1690" s="12" t="s">
        <v>17829</v>
      </c>
      <c r="D1690" s="12" t="s">
        <v>7842</v>
      </c>
      <c r="E1690" s="6" t="s">
        <v>7843</v>
      </c>
      <c r="F1690" s="5">
        <f>decoded__2[[#This Row],[FRT_DEC]]-B1689</f>
        <v>8</v>
      </c>
      <c r="G1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INFO]]))),G1689)</f>
        <v>12</v>
      </c>
    </row>
    <row r="1691" spans="1:7" hidden="1" x14ac:dyDescent="0.25">
      <c r="A1691" s="12" t="s">
        <v>1769</v>
      </c>
      <c r="B1691" s="19">
        <v>335643667967</v>
      </c>
      <c r="C1691" s="12" t="s">
        <v>17830</v>
      </c>
      <c r="D1691" s="12" t="s">
        <v>1099</v>
      </c>
      <c r="E1691" s="6" t="s">
        <v>2098</v>
      </c>
      <c r="F1691" s="5">
        <f>decoded__2[[#This Row],[FRT_DEC]]-B1690</f>
        <v>11</v>
      </c>
      <c r="G1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INFO]]))),G1690)</f>
        <v>12</v>
      </c>
    </row>
    <row r="1692" spans="1:7" hidden="1" x14ac:dyDescent="0.25">
      <c r="A1692" s="12" t="s">
        <v>1770</v>
      </c>
      <c r="B1692" s="19">
        <v>335643667972</v>
      </c>
      <c r="C1692" s="12" t="s">
        <v>17831</v>
      </c>
      <c r="D1692" s="12" t="s">
        <v>72</v>
      </c>
      <c r="E1692" s="6" t="s">
        <v>2099</v>
      </c>
      <c r="F1692" s="5">
        <f>decoded__2[[#This Row],[FRT_DEC]]-B1691</f>
        <v>5</v>
      </c>
      <c r="G1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INFO]]))),G1691)</f>
        <v>12</v>
      </c>
    </row>
    <row r="1693" spans="1:7" hidden="1" x14ac:dyDescent="0.25">
      <c r="A1693" s="12" t="s">
        <v>1771</v>
      </c>
      <c r="B1693" s="19">
        <v>335643667986</v>
      </c>
      <c r="C1693" s="12" t="s">
        <v>17832</v>
      </c>
      <c r="D1693" s="12" t="s">
        <v>7938</v>
      </c>
      <c r="E1693" s="6" t="s">
        <v>8848</v>
      </c>
      <c r="F1693" s="5">
        <f>decoded__2[[#This Row],[FRT_DEC]]-B1692</f>
        <v>14</v>
      </c>
      <c r="G1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INFO]]))),G1692)</f>
        <v>12</v>
      </c>
    </row>
    <row r="1694" spans="1:7" hidden="1" x14ac:dyDescent="0.25">
      <c r="A1694" s="12" t="s">
        <v>1772</v>
      </c>
      <c r="B1694" s="19">
        <v>335643668022</v>
      </c>
      <c r="C1694" s="12" t="s">
        <v>17833</v>
      </c>
      <c r="D1694" s="12" t="s">
        <v>85</v>
      </c>
      <c r="E1694" s="6" t="s">
        <v>263</v>
      </c>
      <c r="F1694" s="5">
        <f>decoded__2[[#This Row],[FRT_DEC]]-B1693</f>
        <v>36</v>
      </c>
      <c r="G1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INFO]]))),G1693)</f>
        <v>12</v>
      </c>
    </row>
    <row r="1695" spans="1:7" hidden="1" x14ac:dyDescent="0.25">
      <c r="A1695" s="12" t="s">
        <v>1773</v>
      </c>
      <c r="B1695" s="19">
        <v>335643668030</v>
      </c>
      <c r="C1695" s="12" t="s">
        <v>17834</v>
      </c>
      <c r="D1695" s="12" t="s">
        <v>7842</v>
      </c>
      <c r="E1695" s="6" t="s">
        <v>8851</v>
      </c>
      <c r="F1695" s="5">
        <f>decoded__2[[#This Row],[FRT_DEC]]-B1694</f>
        <v>8</v>
      </c>
      <c r="G1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INFO]]))),G1694)</f>
        <v>12</v>
      </c>
    </row>
    <row r="1696" spans="1:7" hidden="1" x14ac:dyDescent="0.25">
      <c r="A1696" s="12" t="s">
        <v>1774</v>
      </c>
      <c r="B1696" s="19">
        <v>335643668039</v>
      </c>
      <c r="C1696" s="12" t="s">
        <v>17835</v>
      </c>
      <c r="D1696" s="12" t="s">
        <v>1099</v>
      </c>
      <c r="E1696" s="6" t="s">
        <v>2100</v>
      </c>
      <c r="F1696" s="5">
        <f>decoded__2[[#This Row],[FRT_DEC]]-B1695</f>
        <v>9</v>
      </c>
      <c r="G1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INFO]]))),G1695)</f>
        <v>12</v>
      </c>
    </row>
    <row r="1697" spans="1:7" hidden="1" x14ac:dyDescent="0.25">
      <c r="A1697" s="12" t="s">
        <v>1775</v>
      </c>
      <c r="B1697" s="19">
        <v>335643668044</v>
      </c>
      <c r="C1697" s="12" t="s">
        <v>17836</v>
      </c>
      <c r="D1697" s="12" t="s">
        <v>72</v>
      </c>
      <c r="E1697" s="6" t="s">
        <v>2101</v>
      </c>
      <c r="F1697" s="5">
        <f>decoded__2[[#This Row],[FRT_DEC]]-B1696</f>
        <v>5</v>
      </c>
      <c r="G1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INFO]]))),G1696)</f>
        <v>12</v>
      </c>
    </row>
    <row r="1698" spans="1:7" hidden="1" x14ac:dyDescent="0.25">
      <c r="A1698" s="12" t="s">
        <v>1776</v>
      </c>
      <c r="B1698" s="19">
        <v>335643668056</v>
      </c>
      <c r="C1698" s="12" t="s">
        <v>17837</v>
      </c>
      <c r="D1698" s="12" t="s">
        <v>7938</v>
      </c>
      <c r="E1698" s="6" t="s">
        <v>8855</v>
      </c>
      <c r="F1698" s="5">
        <f>decoded__2[[#This Row],[FRT_DEC]]-B1697</f>
        <v>12</v>
      </c>
      <c r="G1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INFO]]))),G1697)</f>
        <v>12</v>
      </c>
    </row>
    <row r="1699" spans="1:7" hidden="1" x14ac:dyDescent="0.25">
      <c r="A1699" s="12" t="s">
        <v>1777</v>
      </c>
      <c r="B1699" s="19">
        <v>335643668678</v>
      </c>
      <c r="C1699" s="12" t="s">
        <v>17838</v>
      </c>
      <c r="D1699" s="12" t="s">
        <v>87</v>
      </c>
      <c r="E1699" s="6" t="s">
        <v>3695</v>
      </c>
      <c r="F1699" s="5">
        <f>decoded__2[[#This Row],[FRT_DEC]]-B1698</f>
        <v>622</v>
      </c>
      <c r="G1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INFO]]))),G1698)</f>
        <v>12</v>
      </c>
    </row>
    <row r="1700" spans="1:7" hidden="1" x14ac:dyDescent="0.25">
      <c r="A1700" s="12" t="s">
        <v>1778</v>
      </c>
      <c r="B1700" s="19">
        <v>335643668688</v>
      </c>
      <c r="C1700" s="12" t="s">
        <v>17839</v>
      </c>
      <c r="D1700" s="12" t="s">
        <v>7842</v>
      </c>
      <c r="E1700" s="6" t="s">
        <v>8858</v>
      </c>
      <c r="F1700" s="5">
        <f>decoded__2[[#This Row],[FRT_DEC]]-B1699</f>
        <v>10</v>
      </c>
      <c r="G1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INFO]]))),G1699)</f>
        <v>12</v>
      </c>
    </row>
    <row r="1701" spans="1:7" hidden="1" x14ac:dyDescent="0.25">
      <c r="A1701" s="12" t="s">
        <v>1779</v>
      </c>
      <c r="B1701" s="19">
        <v>335643668698</v>
      </c>
      <c r="C1701" s="12" t="s">
        <v>17840</v>
      </c>
      <c r="D1701" s="12" t="s">
        <v>1099</v>
      </c>
      <c r="E1701" s="6" t="s">
        <v>2102</v>
      </c>
      <c r="F1701" s="5">
        <f>decoded__2[[#This Row],[FRT_DEC]]-B1700</f>
        <v>10</v>
      </c>
      <c r="G1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INFO]]))),G1700)</f>
        <v>12</v>
      </c>
    </row>
    <row r="1702" spans="1:7" hidden="1" x14ac:dyDescent="0.25">
      <c r="A1702" s="12" t="s">
        <v>1780</v>
      </c>
      <c r="B1702" s="19">
        <v>335643668702</v>
      </c>
      <c r="C1702" s="12" t="s">
        <v>17841</v>
      </c>
      <c r="D1702" s="12" t="s">
        <v>72</v>
      </c>
      <c r="E1702" s="6" t="s">
        <v>2103</v>
      </c>
      <c r="F1702" s="5">
        <f>decoded__2[[#This Row],[FRT_DEC]]-B1701</f>
        <v>4</v>
      </c>
      <c r="G1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INFO]]))),G1701)</f>
        <v>12</v>
      </c>
    </row>
    <row r="1703" spans="1:7" hidden="1" x14ac:dyDescent="0.25">
      <c r="A1703" s="12" t="s">
        <v>1781</v>
      </c>
      <c r="B1703" s="19">
        <v>335643668706</v>
      </c>
      <c r="C1703" s="12" t="s">
        <v>17842</v>
      </c>
      <c r="D1703" s="12" t="s">
        <v>264</v>
      </c>
      <c r="E1703" s="6" t="s">
        <v>7920</v>
      </c>
      <c r="F1703" s="5">
        <f>decoded__2[[#This Row],[FRT_DEC]]-B1702</f>
        <v>4</v>
      </c>
      <c r="G1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INFO]]))),G1702)</f>
        <v>12</v>
      </c>
    </row>
    <row r="1704" spans="1:7" hidden="1" x14ac:dyDescent="0.25">
      <c r="A1704" s="12" t="s">
        <v>1782</v>
      </c>
      <c r="B1704" s="19">
        <v>335643668718</v>
      </c>
      <c r="C1704" s="12" t="s">
        <v>17843</v>
      </c>
      <c r="D1704" s="12" t="s">
        <v>40</v>
      </c>
      <c r="E1704" s="6" t="s">
        <v>328</v>
      </c>
      <c r="F1704" s="5">
        <f>decoded__2[[#This Row],[FRT_DEC]]-B1703</f>
        <v>12</v>
      </c>
      <c r="G1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INFO]]))),G1703)</f>
        <v>12</v>
      </c>
    </row>
    <row r="1705" spans="1:7" hidden="1" x14ac:dyDescent="0.25">
      <c r="A1705" s="12" t="s">
        <v>1783</v>
      </c>
      <c r="B1705" s="19">
        <v>335643668721</v>
      </c>
      <c r="C1705" s="12" t="s">
        <v>17844</v>
      </c>
      <c r="D1705" s="12" t="s">
        <v>330</v>
      </c>
      <c r="E1705" s="6" t="s">
        <v>17845</v>
      </c>
      <c r="F1705" s="5">
        <f>decoded__2[[#This Row],[FRT_DEC]]-B1704</f>
        <v>3</v>
      </c>
      <c r="G1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INFO]]))),G1704)</f>
        <v>12</v>
      </c>
    </row>
    <row r="1706" spans="1:7" hidden="1" x14ac:dyDescent="0.25">
      <c r="A1706" s="12" t="s">
        <v>1784</v>
      </c>
      <c r="B1706" s="19">
        <v>335643668733</v>
      </c>
      <c r="C1706" s="12" t="s">
        <v>17846</v>
      </c>
      <c r="D1706" s="12" t="s">
        <v>40</v>
      </c>
      <c r="E1706" s="6" t="s">
        <v>2042</v>
      </c>
      <c r="F1706" s="5">
        <f>decoded__2[[#This Row],[FRT_DEC]]-B1705</f>
        <v>12</v>
      </c>
      <c r="G1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INFO]]))),G1705)</f>
        <v>12</v>
      </c>
    </row>
    <row r="1707" spans="1:7" hidden="1" x14ac:dyDescent="0.25">
      <c r="A1707" s="12" t="s">
        <v>1785</v>
      </c>
      <c r="B1707" s="19">
        <v>335643668737</v>
      </c>
      <c r="C1707" s="12" t="s">
        <v>17847</v>
      </c>
      <c r="D1707" s="12" t="s">
        <v>2043</v>
      </c>
      <c r="E1707" s="6" t="s">
        <v>17776</v>
      </c>
      <c r="F1707" s="5">
        <f>decoded__2[[#This Row],[FRT_DEC]]-B1706</f>
        <v>4</v>
      </c>
      <c r="G1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INFO]]))),G1706)</f>
        <v>12</v>
      </c>
    </row>
    <row r="1708" spans="1:7" hidden="1" x14ac:dyDescent="0.25">
      <c r="A1708" s="12" t="s">
        <v>1786</v>
      </c>
      <c r="B1708" s="19">
        <v>335643668770</v>
      </c>
      <c r="C1708" s="12" t="s">
        <v>17848</v>
      </c>
      <c r="D1708" s="12" t="s">
        <v>7938</v>
      </c>
      <c r="E1708" s="6" t="s">
        <v>8868</v>
      </c>
      <c r="F1708" s="5">
        <f>decoded__2[[#This Row],[FRT_DEC]]-B1707</f>
        <v>33</v>
      </c>
      <c r="G1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INFO]]))),G1707)</f>
        <v>12</v>
      </c>
    </row>
    <row r="1709" spans="1:7" hidden="1" x14ac:dyDescent="0.25">
      <c r="A1709" s="12" t="s">
        <v>1787</v>
      </c>
      <c r="B1709" s="19">
        <v>335643669390</v>
      </c>
      <c r="C1709" s="12" t="s">
        <v>17849</v>
      </c>
      <c r="D1709" s="12" t="s">
        <v>7842</v>
      </c>
      <c r="E1709" s="6" t="s">
        <v>7989</v>
      </c>
      <c r="F1709" s="5">
        <f>decoded__2[[#This Row],[FRT_DEC]]-B1708</f>
        <v>620</v>
      </c>
      <c r="G1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INFO]]))),G1708)</f>
        <v>12</v>
      </c>
    </row>
    <row r="1710" spans="1:7" hidden="1" x14ac:dyDescent="0.25">
      <c r="A1710" s="12" t="s">
        <v>1788</v>
      </c>
      <c r="B1710" s="19">
        <v>335643669395</v>
      </c>
      <c r="C1710" s="12" t="s">
        <v>17850</v>
      </c>
      <c r="D1710" s="12" t="s">
        <v>2044</v>
      </c>
      <c r="E1710" s="6" t="s">
        <v>2046</v>
      </c>
      <c r="F1710" s="5">
        <f>decoded__2[[#This Row],[FRT_DEC]]-B1709</f>
        <v>5</v>
      </c>
      <c r="G1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INFO]]))),G1709)</f>
        <v>12</v>
      </c>
    </row>
    <row r="1711" spans="1:7" hidden="1" x14ac:dyDescent="0.25">
      <c r="A1711" s="12" t="s">
        <v>1789</v>
      </c>
      <c r="B1711" s="19">
        <v>335643930395</v>
      </c>
      <c r="C1711" s="12" t="s">
        <v>17851</v>
      </c>
      <c r="D1711" s="12" t="s">
        <v>7842</v>
      </c>
      <c r="E1711" s="6" t="s">
        <v>7989</v>
      </c>
      <c r="F1711" s="5">
        <f>decoded__2[[#This Row],[FRT_DEC]]-B1710</f>
        <v>261000</v>
      </c>
      <c r="G1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INFO]]))),G1710)</f>
        <v>12</v>
      </c>
    </row>
    <row r="1712" spans="1:7" hidden="1" x14ac:dyDescent="0.25">
      <c r="A1712" s="12" t="s">
        <v>1790</v>
      </c>
      <c r="B1712" s="19">
        <v>335643930438</v>
      </c>
      <c r="C1712" s="12" t="s">
        <v>17852</v>
      </c>
      <c r="D1712" s="12" t="s">
        <v>7938</v>
      </c>
      <c r="E1712" s="6" t="s">
        <v>7991</v>
      </c>
      <c r="F1712" s="5">
        <f>decoded__2[[#This Row],[FRT_DEC]]-B1711</f>
        <v>43</v>
      </c>
      <c r="G1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INFO]]))),G1711)</f>
        <v>12</v>
      </c>
    </row>
    <row r="1713" spans="1:7" hidden="1" x14ac:dyDescent="0.25">
      <c r="A1713" s="12" t="s">
        <v>1791</v>
      </c>
      <c r="B1713" s="19">
        <v>335643930441</v>
      </c>
      <c r="C1713" s="12" t="s">
        <v>17853</v>
      </c>
      <c r="D1713" s="12" t="s">
        <v>7842</v>
      </c>
      <c r="E1713" s="6" t="s">
        <v>7993</v>
      </c>
      <c r="F1713" s="5">
        <f>decoded__2[[#This Row],[FRT_DEC]]-B1712</f>
        <v>3</v>
      </c>
      <c r="G1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INFO]]))),G1712)</f>
        <v>12</v>
      </c>
    </row>
    <row r="1714" spans="1:7" hidden="1" x14ac:dyDescent="0.25">
      <c r="A1714" s="12" t="s">
        <v>1792</v>
      </c>
      <c r="B1714" s="19">
        <v>335643930459</v>
      </c>
      <c r="C1714" s="12" t="s">
        <v>17854</v>
      </c>
      <c r="D1714" s="12" t="s">
        <v>1099</v>
      </c>
      <c r="E1714" s="6" t="s">
        <v>2081</v>
      </c>
      <c r="F1714" s="5">
        <f>decoded__2[[#This Row],[FRT_DEC]]-B1713</f>
        <v>18</v>
      </c>
      <c r="G1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INFO]]))),G1713)</f>
        <v>12</v>
      </c>
    </row>
    <row r="1715" spans="1:7" hidden="1" x14ac:dyDescent="0.25">
      <c r="A1715" s="12" t="s">
        <v>1793</v>
      </c>
      <c r="B1715" s="19">
        <v>335643930463</v>
      </c>
      <c r="C1715" s="12" t="s">
        <v>17855</v>
      </c>
      <c r="D1715" s="12" t="s">
        <v>1099</v>
      </c>
      <c r="E1715" s="6" t="s">
        <v>2089</v>
      </c>
      <c r="F1715" s="5">
        <f>decoded__2[[#This Row],[FRT_DEC]]-B1714</f>
        <v>4</v>
      </c>
      <c r="G1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INFO]]))),G1714)</f>
        <v>12</v>
      </c>
    </row>
    <row r="1716" spans="1:7" hidden="1" x14ac:dyDescent="0.25">
      <c r="A1716" s="12" t="s">
        <v>1794</v>
      </c>
      <c r="B1716" s="19">
        <v>335643930484</v>
      </c>
      <c r="C1716" s="12" t="s">
        <v>17856</v>
      </c>
      <c r="D1716" s="12" t="s">
        <v>72</v>
      </c>
      <c r="E1716" s="6" t="s">
        <v>7893</v>
      </c>
      <c r="F1716" s="5">
        <f>decoded__2[[#This Row],[FRT_DEC]]-B1715</f>
        <v>21</v>
      </c>
      <c r="G1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INFO]]))),G1715)</f>
        <v>12</v>
      </c>
    </row>
    <row r="1717" spans="1:7" hidden="1" x14ac:dyDescent="0.25">
      <c r="A1717" s="12" t="s">
        <v>1795</v>
      </c>
      <c r="B1717" s="19">
        <v>335643931535</v>
      </c>
      <c r="C1717" s="12" t="s">
        <v>17857</v>
      </c>
      <c r="D1717" s="12" t="s">
        <v>7938</v>
      </c>
      <c r="E1717" s="6" t="s">
        <v>7998</v>
      </c>
      <c r="F1717" s="5">
        <f>decoded__2[[#This Row],[FRT_DEC]]-B1716</f>
        <v>1051</v>
      </c>
      <c r="G1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INFO]]))),G1716)</f>
        <v>12</v>
      </c>
    </row>
    <row r="1718" spans="1:7" hidden="1" x14ac:dyDescent="0.25">
      <c r="A1718" s="12" t="s">
        <v>1796</v>
      </c>
      <c r="B1718" s="19">
        <v>335643935566</v>
      </c>
      <c r="C1718" s="12" t="s">
        <v>17858</v>
      </c>
      <c r="D1718" s="12" t="s">
        <v>5</v>
      </c>
      <c r="E1718" s="6" t="s">
        <v>17859</v>
      </c>
      <c r="F1718" s="5">
        <f>decoded__2[[#This Row],[FRT_DEC]]-B1717</f>
        <v>4031</v>
      </c>
      <c r="G1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INFO]]))),G1717)</f>
        <v>12</v>
      </c>
    </row>
    <row r="1719" spans="1:7" hidden="1" x14ac:dyDescent="0.25">
      <c r="A1719" s="12" t="s">
        <v>1797</v>
      </c>
      <c r="B1719" s="19">
        <v>335643935569</v>
      </c>
      <c r="C1719" s="12" t="s">
        <v>17860</v>
      </c>
      <c r="D1719" s="12" t="s">
        <v>5</v>
      </c>
      <c r="E1719" s="6" t="s">
        <v>7877</v>
      </c>
      <c r="F1719" s="5">
        <f>decoded__2[[#This Row],[FRT_DEC]]-B1718</f>
        <v>3</v>
      </c>
      <c r="G1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INFO]]))),G1718)</f>
        <v>12</v>
      </c>
    </row>
    <row r="1720" spans="1:7" hidden="1" x14ac:dyDescent="0.25">
      <c r="A1720" s="12" t="s">
        <v>1798</v>
      </c>
      <c r="B1720" s="19">
        <v>335643935572</v>
      </c>
      <c r="C1720" s="12" t="s">
        <v>17861</v>
      </c>
      <c r="D1720" s="12" t="s">
        <v>3686</v>
      </c>
      <c r="E1720" s="6" t="s">
        <v>17862</v>
      </c>
      <c r="F1720" s="5">
        <f>decoded__2[[#This Row],[FRT_DEC]]-B1719</f>
        <v>3</v>
      </c>
      <c r="G1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INFO]]))),G1719)</f>
        <v>12</v>
      </c>
    </row>
    <row r="1721" spans="1:7" hidden="1" x14ac:dyDescent="0.25">
      <c r="A1721" s="12" t="s">
        <v>1799</v>
      </c>
      <c r="B1721" s="19">
        <v>335643935574</v>
      </c>
      <c r="C1721" s="12" t="s">
        <v>17863</v>
      </c>
      <c r="D1721" s="12" t="s">
        <v>3686</v>
      </c>
      <c r="E1721" s="6" t="s">
        <v>7878</v>
      </c>
      <c r="F1721" s="5">
        <f>decoded__2[[#This Row],[FRT_DEC]]-B1720</f>
        <v>2</v>
      </c>
      <c r="G1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INFO]]))),G1720)</f>
        <v>12</v>
      </c>
    </row>
    <row r="1722" spans="1:7" hidden="1" x14ac:dyDescent="0.25">
      <c r="A1722" s="12" t="s">
        <v>1890</v>
      </c>
      <c r="B1722" s="19">
        <v>335643935583</v>
      </c>
      <c r="C1722" s="12" t="s">
        <v>17864</v>
      </c>
      <c r="D1722" s="12" t="s">
        <v>7842</v>
      </c>
      <c r="E1722" s="6" t="s">
        <v>8006</v>
      </c>
      <c r="F1722" s="5">
        <f>decoded__2[[#This Row],[FRT_DEC]]-B1721</f>
        <v>9</v>
      </c>
      <c r="G1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INFO]]))),G1721)</f>
        <v>12</v>
      </c>
    </row>
    <row r="1723" spans="1:7" hidden="1" x14ac:dyDescent="0.25">
      <c r="A1723" s="12" t="s">
        <v>1800</v>
      </c>
      <c r="B1723" s="19">
        <v>335643935606</v>
      </c>
      <c r="C1723" s="12" t="s">
        <v>17865</v>
      </c>
      <c r="D1723" s="12" t="s">
        <v>1099</v>
      </c>
      <c r="E1723" s="6" t="s">
        <v>7894</v>
      </c>
      <c r="F1723" s="5">
        <f>decoded__2[[#This Row],[FRT_DEC]]-B1722</f>
        <v>23</v>
      </c>
      <c r="G1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INFO]]))),G1722)</f>
        <v>12</v>
      </c>
    </row>
    <row r="1724" spans="1:7" hidden="1" x14ac:dyDescent="0.25">
      <c r="A1724" s="12" t="s">
        <v>1801</v>
      </c>
      <c r="B1724" s="19">
        <v>335643935625</v>
      </c>
      <c r="C1724" s="12" t="s">
        <v>17866</v>
      </c>
      <c r="D1724" s="12" t="s">
        <v>72</v>
      </c>
      <c r="E1724" s="6" t="s">
        <v>3683</v>
      </c>
      <c r="F1724" s="5">
        <f>decoded__2[[#This Row],[FRT_DEC]]-B1723</f>
        <v>19</v>
      </c>
      <c r="G1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INFO]]))),G1723)</f>
        <v>12</v>
      </c>
    </row>
    <row r="1725" spans="1:7" hidden="1" x14ac:dyDescent="0.25">
      <c r="A1725" s="12" t="s">
        <v>1802</v>
      </c>
      <c r="B1725" s="19">
        <v>335643935629</v>
      </c>
      <c r="C1725" s="12" t="s">
        <v>17867</v>
      </c>
      <c r="D1725" s="12" t="s">
        <v>72</v>
      </c>
      <c r="E1725" s="6" t="s">
        <v>2088</v>
      </c>
      <c r="F1725" s="5">
        <f>decoded__2[[#This Row],[FRT_DEC]]-B1724</f>
        <v>4</v>
      </c>
      <c r="G1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INFO]]))),G1724)</f>
        <v>12</v>
      </c>
    </row>
    <row r="1726" spans="1:7" hidden="1" x14ac:dyDescent="0.25">
      <c r="A1726" s="12" t="s">
        <v>1803</v>
      </c>
      <c r="B1726" s="19">
        <v>335643935644</v>
      </c>
      <c r="C1726" s="12" t="s">
        <v>17868</v>
      </c>
      <c r="D1726" s="12" t="s">
        <v>72</v>
      </c>
      <c r="E1726" s="6" t="s">
        <v>2107</v>
      </c>
      <c r="F1726" s="5">
        <f>decoded__2[[#This Row],[FRT_DEC]]-B1725</f>
        <v>15</v>
      </c>
      <c r="G1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INFO]]))),G1725)</f>
        <v>12</v>
      </c>
    </row>
    <row r="1727" spans="1:7" hidden="1" x14ac:dyDescent="0.25">
      <c r="A1727" s="12" t="s">
        <v>1804</v>
      </c>
      <c r="B1727" s="19">
        <v>335643936469</v>
      </c>
      <c r="C1727" s="12" t="s">
        <v>17869</v>
      </c>
      <c r="D1727" s="12" t="s">
        <v>7938</v>
      </c>
      <c r="E1727" s="6" t="s">
        <v>8012</v>
      </c>
      <c r="F1727" s="5">
        <f>decoded__2[[#This Row],[FRT_DEC]]-B1726</f>
        <v>825</v>
      </c>
      <c r="G1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INFO]]))),G1726)</f>
        <v>12</v>
      </c>
    </row>
    <row r="1728" spans="1:7" hidden="1" x14ac:dyDescent="0.25">
      <c r="A1728" s="12" t="s">
        <v>1805</v>
      </c>
      <c r="B1728" s="19">
        <v>335643952779</v>
      </c>
      <c r="C1728" s="12" t="s">
        <v>17870</v>
      </c>
      <c r="D1728" s="12" t="s">
        <v>7842</v>
      </c>
      <c r="E1728" s="6" t="s">
        <v>7936</v>
      </c>
      <c r="F1728" s="5">
        <f>decoded__2[[#This Row],[FRT_DEC]]-B1727</f>
        <v>16310</v>
      </c>
      <c r="G1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INFO]]))),G1727)</f>
        <v>12</v>
      </c>
    </row>
    <row r="1729" spans="1:7" hidden="1" x14ac:dyDescent="0.25">
      <c r="A1729" s="12" t="s">
        <v>1806</v>
      </c>
      <c r="B1729" s="19">
        <v>335643953531</v>
      </c>
      <c r="C1729" s="12" t="s">
        <v>17871</v>
      </c>
      <c r="D1729" s="12" t="s">
        <v>7938</v>
      </c>
      <c r="E1729" s="6" t="s">
        <v>7939</v>
      </c>
      <c r="F1729" s="5">
        <f>decoded__2[[#This Row],[FRT_DEC]]-B1728</f>
        <v>752</v>
      </c>
      <c r="G1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INFO]]))),G1728)</f>
        <v>12</v>
      </c>
    </row>
    <row r="1730" spans="1:7" hidden="1" x14ac:dyDescent="0.25">
      <c r="A1730" s="12" t="s">
        <v>1807</v>
      </c>
      <c r="B1730" s="19">
        <v>335643972766</v>
      </c>
      <c r="C1730" s="12" t="s">
        <v>17872</v>
      </c>
      <c r="D1730" s="12" t="s">
        <v>7842</v>
      </c>
      <c r="E1730" s="6" t="s">
        <v>7936</v>
      </c>
      <c r="F1730" s="5">
        <f>decoded__2[[#This Row],[FRT_DEC]]-B1729</f>
        <v>19235</v>
      </c>
      <c r="G1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INFO]]))),G1729)</f>
        <v>12</v>
      </c>
    </row>
    <row r="1731" spans="1:7" hidden="1" x14ac:dyDescent="0.25">
      <c r="A1731" s="12" t="s">
        <v>1808</v>
      </c>
      <c r="B1731" s="19">
        <v>335643973513</v>
      </c>
      <c r="C1731" s="12" t="s">
        <v>17873</v>
      </c>
      <c r="D1731" s="12" t="s">
        <v>7938</v>
      </c>
      <c r="E1731" s="6" t="s">
        <v>7939</v>
      </c>
      <c r="F1731" s="5">
        <f>decoded__2[[#This Row],[FRT_DEC]]-B1730</f>
        <v>747</v>
      </c>
      <c r="G1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INFO]]))),G1730)</f>
        <v>12</v>
      </c>
    </row>
    <row r="1732" spans="1:7" hidden="1" x14ac:dyDescent="0.25">
      <c r="A1732" s="12" t="s">
        <v>1809</v>
      </c>
      <c r="B1732" s="19">
        <v>335643991697</v>
      </c>
      <c r="C1732" s="12" t="s">
        <v>17874</v>
      </c>
      <c r="D1732" s="12" t="s">
        <v>7842</v>
      </c>
      <c r="E1732" s="6" t="s">
        <v>7945</v>
      </c>
      <c r="F1732" s="5">
        <f>decoded__2[[#This Row],[FRT_DEC]]-B1731</f>
        <v>18184</v>
      </c>
      <c r="G1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INFO]]))),G1731)</f>
        <v>12</v>
      </c>
    </row>
    <row r="1733" spans="1:7" hidden="1" x14ac:dyDescent="0.25">
      <c r="A1733" s="12" t="s">
        <v>1810</v>
      </c>
      <c r="B1733" s="19">
        <v>335643991705</v>
      </c>
      <c r="C1733" s="12" t="s">
        <v>17875</v>
      </c>
      <c r="D1733" s="12" t="s">
        <v>7938</v>
      </c>
      <c r="E1733" s="6" t="s">
        <v>7947</v>
      </c>
      <c r="F1733" s="5">
        <f>decoded__2[[#This Row],[FRT_DEC]]-B1732</f>
        <v>8</v>
      </c>
      <c r="G1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INFO]]))),G1732)</f>
        <v>12</v>
      </c>
    </row>
    <row r="1734" spans="1:7" hidden="1" x14ac:dyDescent="0.25">
      <c r="A1734" s="12" t="s">
        <v>1811</v>
      </c>
      <c r="B1734" s="19">
        <v>335643992765</v>
      </c>
      <c r="C1734" s="12" t="s">
        <v>17876</v>
      </c>
      <c r="D1734" s="12" t="s">
        <v>7842</v>
      </c>
      <c r="E1734" s="6" t="s">
        <v>7936</v>
      </c>
      <c r="F1734" s="5">
        <f>decoded__2[[#This Row],[FRT_DEC]]-B1733</f>
        <v>1060</v>
      </c>
      <c r="G1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INFO]]))),G1733)</f>
        <v>12</v>
      </c>
    </row>
    <row r="1735" spans="1:7" hidden="1" x14ac:dyDescent="0.25">
      <c r="A1735" s="12" t="s">
        <v>1812</v>
      </c>
      <c r="B1735" s="19">
        <v>335643993531</v>
      </c>
      <c r="C1735" s="12" t="s">
        <v>17877</v>
      </c>
      <c r="D1735" s="12" t="s">
        <v>7938</v>
      </c>
      <c r="E1735" s="6" t="s">
        <v>7939</v>
      </c>
      <c r="F1735" s="5">
        <f>decoded__2[[#This Row],[FRT_DEC]]-B1734</f>
        <v>766</v>
      </c>
      <c r="G1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INFO]]))),G1734)</f>
        <v>12</v>
      </c>
    </row>
    <row r="1736" spans="1:7" hidden="1" x14ac:dyDescent="0.25">
      <c r="A1736" s="12" t="s">
        <v>1813</v>
      </c>
      <c r="B1736" s="19">
        <v>335644012766</v>
      </c>
      <c r="C1736" s="12" t="s">
        <v>17878</v>
      </c>
      <c r="D1736" s="12" t="s">
        <v>7842</v>
      </c>
      <c r="E1736" s="6" t="s">
        <v>7936</v>
      </c>
      <c r="F1736" s="5">
        <f>decoded__2[[#This Row],[FRT_DEC]]-B1735</f>
        <v>19235</v>
      </c>
      <c r="G1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INFO]]))),G1735)</f>
        <v>12</v>
      </c>
    </row>
    <row r="1737" spans="1:7" hidden="1" x14ac:dyDescent="0.25">
      <c r="A1737" s="12" t="s">
        <v>1814</v>
      </c>
      <c r="B1737" s="19">
        <v>335644013521</v>
      </c>
      <c r="C1737" s="12" t="s">
        <v>17879</v>
      </c>
      <c r="D1737" s="12" t="s">
        <v>7938</v>
      </c>
      <c r="E1737" s="6" t="s">
        <v>7939</v>
      </c>
      <c r="F1737" s="5">
        <f>decoded__2[[#This Row],[FRT_DEC]]-B1736</f>
        <v>755</v>
      </c>
      <c r="G1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INFO]]))),G1736)</f>
        <v>12</v>
      </c>
    </row>
    <row r="1738" spans="1:7" hidden="1" x14ac:dyDescent="0.25">
      <c r="A1738" s="12" t="s">
        <v>1815</v>
      </c>
      <c r="B1738" s="19">
        <v>335644032766</v>
      </c>
      <c r="C1738" s="12" t="s">
        <v>17880</v>
      </c>
      <c r="D1738" s="12" t="s">
        <v>7842</v>
      </c>
      <c r="E1738" s="6" t="s">
        <v>7936</v>
      </c>
      <c r="F1738" s="5">
        <f>decoded__2[[#This Row],[FRT_DEC]]-B1737</f>
        <v>19245</v>
      </c>
      <c r="G1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INFO]]))),G1737)</f>
        <v>12</v>
      </c>
    </row>
    <row r="1739" spans="1:7" hidden="1" x14ac:dyDescent="0.25">
      <c r="A1739" s="12" t="s">
        <v>1816</v>
      </c>
      <c r="B1739" s="19">
        <v>335644033524</v>
      </c>
      <c r="C1739" s="12" t="s">
        <v>17881</v>
      </c>
      <c r="D1739" s="12" t="s">
        <v>7938</v>
      </c>
      <c r="E1739" s="6" t="s">
        <v>7939</v>
      </c>
      <c r="F1739" s="5">
        <f>decoded__2[[#This Row],[FRT_DEC]]-B1738</f>
        <v>758</v>
      </c>
      <c r="G1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INFO]]))),G1738)</f>
        <v>12</v>
      </c>
    </row>
    <row r="1740" spans="1:7" hidden="1" x14ac:dyDescent="0.25">
      <c r="A1740" s="12" t="s">
        <v>1817</v>
      </c>
      <c r="B1740" s="19">
        <v>335644052766</v>
      </c>
      <c r="C1740" s="12" t="s">
        <v>17882</v>
      </c>
      <c r="D1740" s="12" t="s">
        <v>7842</v>
      </c>
      <c r="E1740" s="6" t="s">
        <v>7936</v>
      </c>
      <c r="F1740" s="5">
        <f>decoded__2[[#This Row],[FRT_DEC]]-B1739</f>
        <v>19242</v>
      </c>
      <c r="G1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INFO]]))),G1739)</f>
        <v>12</v>
      </c>
    </row>
    <row r="1741" spans="1:7" hidden="1" x14ac:dyDescent="0.25">
      <c r="A1741" s="12" t="s">
        <v>1818</v>
      </c>
      <c r="B1741" s="19">
        <v>335644053519</v>
      </c>
      <c r="C1741" s="12" t="s">
        <v>17883</v>
      </c>
      <c r="D1741" s="12" t="s">
        <v>7938</v>
      </c>
      <c r="E1741" s="6" t="s">
        <v>7939</v>
      </c>
      <c r="F1741" s="5">
        <f>decoded__2[[#This Row],[FRT_DEC]]-B1740</f>
        <v>753</v>
      </c>
      <c r="G1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INFO]]))),G1740)</f>
        <v>12</v>
      </c>
    </row>
    <row r="1742" spans="1:7" hidden="1" x14ac:dyDescent="0.25">
      <c r="A1742" s="12" t="s">
        <v>1819</v>
      </c>
      <c r="B1742" s="19">
        <v>335644072765</v>
      </c>
      <c r="C1742" s="12" t="s">
        <v>17884</v>
      </c>
      <c r="D1742" s="12" t="s">
        <v>7842</v>
      </c>
      <c r="E1742" s="6" t="s">
        <v>7936</v>
      </c>
      <c r="F1742" s="5">
        <f>decoded__2[[#This Row],[FRT_DEC]]-B1741</f>
        <v>19246</v>
      </c>
      <c r="G1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INFO]]))),G1741)</f>
        <v>12</v>
      </c>
    </row>
    <row r="1743" spans="1:7" hidden="1" x14ac:dyDescent="0.25">
      <c r="A1743" s="12" t="s">
        <v>1820</v>
      </c>
      <c r="B1743" s="19">
        <v>335644073530</v>
      </c>
      <c r="C1743" s="12" t="s">
        <v>17885</v>
      </c>
      <c r="D1743" s="12" t="s">
        <v>7938</v>
      </c>
      <c r="E1743" s="6" t="s">
        <v>7939</v>
      </c>
      <c r="F1743" s="5">
        <f>decoded__2[[#This Row],[FRT_DEC]]-B1742</f>
        <v>765</v>
      </c>
      <c r="G1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INFO]]))),G1742)</f>
        <v>12</v>
      </c>
    </row>
    <row r="1744" spans="1:7" hidden="1" x14ac:dyDescent="0.25">
      <c r="A1744" s="12" t="s">
        <v>1891</v>
      </c>
      <c r="B1744" s="19">
        <v>335644091697</v>
      </c>
      <c r="C1744" s="12" t="s">
        <v>17886</v>
      </c>
      <c r="D1744" s="12" t="s">
        <v>7842</v>
      </c>
      <c r="E1744" s="6" t="s">
        <v>7945</v>
      </c>
      <c r="F1744" s="5">
        <f>decoded__2[[#This Row],[FRT_DEC]]-B1743</f>
        <v>18167</v>
      </c>
      <c r="G1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INFO]]))),G1743)</f>
        <v>12</v>
      </c>
    </row>
    <row r="1745" spans="1:7" hidden="1" x14ac:dyDescent="0.25">
      <c r="A1745" s="12" t="s">
        <v>1892</v>
      </c>
      <c r="B1745" s="19">
        <v>335644091704</v>
      </c>
      <c r="C1745" s="12" t="s">
        <v>17887</v>
      </c>
      <c r="D1745" s="12" t="s">
        <v>7938</v>
      </c>
      <c r="E1745" s="6" t="s">
        <v>7947</v>
      </c>
      <c r="F1745" s="5">
        <f>decoded__2[[#This Row],[FRT_DEC]]-B1744</f>
        <v>7</v>
      </c>
      <c r="G1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INFO]]))),G1744)</f>
        <v>12</v>
      </c>
    </row>
    <row r="1746" spans="1:7" hidden="1" x14ac:dyDescent="0.25">
      <c r="A1746" s="12" t="s">
        <v>1821</v>
      </c>
      <c r="B1746" s="19">
        <v>335644092780</v>
      </c>
      <c r="C1746" s="12" t="s">
        <v>17888</v>
      </c>
      <c r="D1746" s="12" t="s">
        <v>7842</v>
      </c>
      <c r="E1746" s="6" t="s">
        <v>7936</v>
      </c>
      <c r="F1746" s="5">
        <f>decoded__2[[#This Row],[FRT_DEC]]-B1745</f>
        <v>1076</v>
      </c>
      <c r="G1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INFO]]))),G1745)</f>
        <v>12</v>
      </c>
    </row>
    <row r="1747" spans="1:7" hidden="1" x14ac:dyDescent="0.25">
      <c r="A1747" s="12" t="s">
        <v>1822</v>
      </c>
      <c r="B1747" s="19">
        <v>335644093613</v>
      </c>
      <c r="C1747" s="12" t="s">
        <v>17889</v>
      </c>
      <c r="D1747" s="12" t="s">
        <v>7938</v>
      </c>
      <c r="E1747" s="6" t="s">
        <v>7939</v>
      </c>
      <c r="F1747" s="5">
        <f>decoded__2[[#This Row],[FRT_DEC]]-B1746</f>
        <v>833</v>
      </c>
      <c r="G1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INFO]]))),G1746)</f>
        <v>12</v>
      </c>
    </row>
    <row r="1748" spans="1:7" hidden="1" x14ac:dyDescent="0.25">
      <c r="A1748" s="12" t="s">
        <v>1893</v>
      </c>
      <c r="B1748" s="19">
        <v>335644112765</v>
      </c>
      <c r="C1748" s="12" t="s">
        <v>17890</v>
      </c>
      <c r="D1748" s="12" t="s">
        <v>7842</v>
      </c>
      <c r="E1748" s="6" t="s">
        <v>7936</v>
      </c>
      <c r="F1748" s="5">
        <f>decoded__2[[#This Row],[FRT_DEC]]-B1747</f>
        <v>19152</v>
      </c>
      <c r="G1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INFO]]))),G1747)</f>
        <v>12</v>
      </c>
    </row>
    <row r="1749" spans="1:7" hidden="1" x14ac:dyDescent="0.25">
      <c r="A1749" s="12" t="s">
        <v>1894</v>
      </c>
      <c r="B1749" s="19">
        <v>335644113506</v>
      </c>
      <c r="C1749" s="12" t="s">
        <v>17891</v>
      </c>
      <c r="D1749" s="12" t="s">
        <v>7938</v>
      </c>
      <c r="E1749" s="6" t="s">
        <v>7939</v>
      </c>
      <c r="F1749" s="5">
        <f>decoded__2[[#This Row],[FRT_DEC]]-B1748</f>
        <v>741</v>
      </c>
      <c r="G1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INFO]]))),G1748)</f>
        <v>12</v>
      </c>
    </row>
    <row r="1750" spans="1:7" hidden="1" x14ac:dyDescent="0.25">
      <c r="A1750" s="12" t="s">
        <v>1895</v>
      </c>
      <c r="B1750" s="19">
        <v>335644132770</v>
      </c>
      <c r="C1750" s="12" t="s">
        <v>17892</v>
      </c>
      <c r="D1750" s="12" t="s">
        <v>7842</v>
      </c>
      <c r="E1750" s="6" t="s">
        <v>7936</v>
      </c>
      <c r="F1750" s="5">
        <f>decoded__2[[#This Row],[FRT_DEC]]-B1749</f>
        <v>19264</v>
      </c>
      <c r="G1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INFO]]))),G1749)</f>
        <v>12</v>
      </c>
    </row>
    <row r="1751" spans="1:7" hidden="1" x14ac:dyDescent="0.25">
      <c r="A1751" s="12" t="s">
        <v>1896</v>
      </c>
      <c r="B1751" s="19">
        <v>335644133520</v>
      </c>
      <c r="C1751" s="12" t="s">
        <v>17893</v>
      </c>
      <c r="D1751" s="12" t="s">
        <v>7938</v>
      </c>
      <c r="E1751" s="6" t="s">
        <v>7939</v>
      </c>
      <c r="F1751" s="5">
        <f>decoded__2[[#This Row],[FRT_DEC]]-B1750</f>
        <v>750</v>
      </c>
      <c r="G1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INFO]]))),G1750)</f>
        <v>12</v>
      </c>
    </row>
    <row r="1752" spans="1:7" hidden="1" x14ac:dyDescent="0.25">
      <c r="A1752" s="12" t="s">
        <v>1897</v>
      </c>
      <c r="B1752" s="19">
        <v>335644152766</v>
      </c>
      <c r="C1752" s="12" t="s">
        <v>17894</v>
      </c>
      <c r="D1752" s="12" t="s">
        <v>7842</v>
      </c>
      <c r="E1752" s="6" t="s">
        <v>7936</v>
      </c>
      <c r="F1752" s="5">
        <f>decoded__2[[#This Row],[FRT_DEC]]-B1751</f>
        <v>19246</v>
      </c>
      <c r="G1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INFO]]))),G1751)</f>
        <v>12</v>
      </c>
    </row>
    <row r="1753" spans="1:7" hidden="1" x14ac:dyDescent="0.25">
      <c r="A1753" s="12" t="s">
        <v>1898</v>
      </c>
      <c r="B1753" s="19">
        <v>335644153517</v>
      </c>
      <c r="C1753" s="12" t="s">
        <v>17895</v>
      </c>
      <c r="D1753" s="12" t="s">
        <v>7938</v>
      </c>
      <c r="E1753" s="6" t="s">
        <v>7939</v>
      </c>
      <c r="F1753" s="5">
        <f>decoded__2[[#This Row],[FRT_DEC]]-B1752</f>
        <v>751</v>
      </c>
      <c r="G1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INFO]]))),G1752)</f>
        <v>12</v>
      </c>
    </row>
    <row r="1754" spans="1:7" hidden="1" x14ac:dyDescent="0.25">
      <c r="A1754" s="12" t="s">
        <v>1823</v>
      </c>
      <c r="B1754" s="19">
        <v>335644172776</v>
      </c>
      <c r="C1754" s="12" t="s">
        <v>17896</v>
      </c>
      <c r="D1754" s="12" t="s">
        <v>7842</v>
      </c>
      <c r="E1754" s="6" t="s">
        <v>7936</v>
      </c>
      <c r="F1754" s="5">
        <f>decoded__2[[#This Row],[FRT_DEC]]-B1753</f>
        <v>19259</v>
      </c>
      <c r="G1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INFO]]))),G1753)</f>
        <v>12</v>
      </c>
    </row>
    <row r="1755" spans="1:7" hidden="1" x14ac:dyDescent="0.25">
      <c r="A1755" s="12" t="s">
        <v>1824</v>
      </c>
      <c r="B1755" s="19">
        <v>335644173528</v>
      </c>
      <c r="C1755" s="12" t="s">
        <v>17897</v>
      </c>
      <c r="D1755" s="12" t="s">
        <v>7938</v>
      </c>
      <c r="E1755" s="6" t="s">
        <v>7939</v>
      </c>
      <c r="F1755" s="5">
        <f>decoded__2[[#This Row],[FRT_DEC]]-B1754</f>
        <v>752</v>
      </c>
      <c r="G1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INFO]]))),G1754)</f>
        <v>12</v>
      </c>
    </row>
    <row r="1756" spans="1:7" hidden="1" x14ac:dyDescent="0.25">
      <c r="A1756" s="12" t="s">
        <v>1825</v>
      </c>
      <c r="B1756" s="19">
        <v>335644191697</v>
      </c>
      <c r="C1756" s="12" t="s">
        <v>17898</v>
      </c>
      <c r="D1756" s="12" t="s">
        <v>7842</v>
      </c>
      <c r="E1756" s="6" t="s">
        <v>7945</v>
      </c>
      <c r="F1756" s="5">
        <f>decoded__2[[#This Row],[FRT_DEC]]-B1755</f>
        <v>18169</v>
      </c>
      <c r="G1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INFO]]))),G1755)</f>
        <v>12</v>
      </c>
    </row>
    <row r="1757" spans="1:7" hidden="1" x14ac:dyDescent="0.25">
      <c r="A1757" s="12" t="s">
        <v>1899</v>
      </c>
      <c r="B1757" s="19">
        <v>335644191703</v>
      </c>
      <c r="C1757" s="12" t="s">
        <v>17899</v>
      </c>
      <c r="D1757" s="12" t="s">
        <v>7938</v>
      </c>
      <c r="E1757" s="6" t="s">
        <v>7947</v>
      </c>
      <c r="F1757" s="5">
        <f>decoded__2[[#This Row],[FRT_DEC]]-B1756</f>
        <v>6</v>
      </c>
      <c r="G1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INFO]]))),G1756)</f>
        <v>12</v>
      </c>
    </row>
    <row r="1758" spans="1:7" hidden="1" x14ac:dyDescent="0.25">
      <c r="A1758" s="12" t="s">
        <v>1900</v>
      </c>
      <c r="B1758" s="19">
        <v>335644192765</v>
      </c>
      <c r="C1758" s="12" t="s">
        <v>17900</v>
      </c>
      <c r="D1758" s="12" t="s">
        <v>7842</v>
      </c>
      <c r="E1758" s="6" t="s">
        <v>7936</v>
      </c>
      <c r="F1758" s="5">
        <f>decoded__2[[#This Row],[FRT_DEC]]-B1757</f>
        <v>1062</v>
      </c>
      <c r="G1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INFO]]))),G1757)</f>
        <v>12</v>
      </c>
    </row>
    <row r="1759" spans="1:7" hidden="1" x14ac:dyDescent="0.25">
      <c r="A1759" s="12" t="s">
        <v>1826</v>
      </c>
      <c r="B1759" s="19">
        <v>335644193517</v>
      </c>
      <c r="C1759" s="12" t="s">
        <v>17901</v>
      </c>
      <c r="D1759" s="12" t="s">
        <v>7938</v>
      </c>
      <c r="E1759" s="6" t="s">
        <v>7939</v>
      </c>
      <c r="F1759" s="5">
        <f>decoded__2[[#This Row],[FRT_DEC]]-B1758</f>
        <v>752</v>
      </c>
      <c r="G1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INFO]]))),G1758)</f>
        <v>12</v>
      </c>
    </row>
    <row r="1760" spans="1:7" hidden="1" x14ac:dyDescent="0.25">
      <c r="A1760" s="12" t="s">
        <v>1827</v>
      </c>
      <c r="B1760" s="19">
        <v>335644212765</v>
      </c>
      <c r="C1760" s="12" t="s">
        <v>17902</v>
      </c>
      <c r="D1760" s="12" t="s">
        <v>7842</v>
      </c>
      <c r="E1760" s="6" t="s">
        <v>7936</v>
      </c>
      <c r="F1760" s="5">
        <f>decoded__2[[#This Row],[FRT_DEC]]-B1759</f>
        <v>19248</v>
      </c>
      <c r="G1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INFO]]))),G1759)</f>
        <v>12</v>
      </c>
    </row>
    <row r="1761" spans="1:7" hidden="1" x14ac:dyDescent="0.25">
      <c r="A1761" s="12" t="s">
        <v>1901</v>
      </c>
      <c r="B1761" s="19">
        <v>335644213535</v>
      </c>
      <c r="C1761" s="12" t="s">
        <v>17903</v>
      </c>
      <c r="D1761" s="12" t="s">
        <v>7938</v>
      </c>
      <c r="E1761" s="6" t="s">
        <v>7939</v>
      </c>
      <c r="F1761" s="5">
        <f>decoded__2[[#This Row],[FRT_DEC]]-B1760</f>
        <v>770</v>
      </c>
      <c r="G1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INFO]]))),G1760)</f>
        <v>12</v>
      </c>
    </row>
    <row r="1762" spans="1:7" hidden="1" x14ac:dyDescent="0.25">
      <c r="A1762" s="12" t="s">
        <v>1828</v>
      </c>
      <c r="B1762" s="19">
        <v>335644232766</v>
      </c>
      <c r="C1762" s="12" t="s">
        <v>17904</v>
      </c>
      <c r="D1762" s="12" t="s">
        <v>7842</v>
      </c>
      <c r="E1762" s="6" t="s">
        <v>7936</v>
      </c>
      <c r="F1762" s="5">
        <f>decoded__2[[#This Row],[FRT_DEC]]-B1761</f>
        <v>19231</v>
      </c>
      <c r="G1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INFO]]))),G1761)</f>
        <v>12</v>
      </c>
    </row>
    <row r="1763" spans="1:7" hidden="1" x14ac:dyDescent="0.25">
      <c r="A1763" s="12" t="s">
        <v>1829</v>
      </c>
      <c r="B1763" s="19">
        <v>335644233517</v>
      </c>
      <c r="C1763" s="12" t="s">
        <v>17905</v>
      </c>
      <c r="D1763" s="12" t="s">
        <v>7938</v>
      </c>
      <c r="E1763" s="6" t="s">
        <v>7939</v>
      </c>
      <c r="F1763" s="5">
        <f>decoded__2[[#This Row],[FRT_DEC]]-B1762</f>
        <v>751</v>
      </c>
      <c r="G1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INFO]]))),G1762)</f>
        <v>12</v>
      </c>
    </row>
    <row r="1764" spans="1:7" hidden="1" x14ac:dyDescent="0.25">
      <c r="A1764" s="12" t="s">
        <v>1830</v>
      </c>
      <c r="B1764" s="19">
        <v>335644252765</v>
      </c>
      <c r="C1764" s="12" t="s">
        <v>17906</v>
      </c>
      <c r="D1764" s="12" t="s">
        <v>7842</v>
      </c>
      <c r="E1764" s="6" t="s">
        <v>7936</v>
      </c>
      <c r="F1764" s="5">
        <f>decoded__2[[#This Row],[FRT_DEC]]-B1763</f>
        <v>19248</v>
      </c>
      <c r="G1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INFO]]))),G1763)</f>
        <v>12</v>
      </c>
    </row>
    <row r="1765" spans="1:7" hidden="1" x14ac:dyDescent="0.25">
      <c r="A1765" s="12" t="s">
        <v>1831</v>
      </c>
      <c r="B1765" s="19">
        <v>335644253527</v>
      </c>
      <c r="C1765" s="12" t="s">
        <v>17907</v>
      </c>
      <c r="D1765" s="12" t="s">
        <v>7938</v>
      </c>
      <c r="E1765" s="6" t="s">
        <v>7939</v>
      </c>
      <c r="F1765" s="5">
        <f>decoded__2[[#This Row],[FRT_DEC]]-B1764</f>
        <v>762</v>
      </c>
      <c r="G1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INFO]]))),G1764)</f>
        <v>12</v>
      </c>
    </row>
    <row r="1766" spans="1:7" hidden="1" x14ac:dyDescent="0.25">
      <c r="A1766" s="12" t="s">
        <v>1832</v>
      </c>
      <c r="B1766" s="19">
        <v>335644272765</v>
      </c>
      <c r="C1766" s="12" t="s">
        <v>17908</v>
      </c>
      <c r="D1766" s="12" t="s">
        <v>7842</v>
      </c>
      <c r="E1766" s="6" t="s">
        <v>7936</v>
      </c>
      <c r="F1766" s="5">
        <f>decoded__2[[#This Row],[FRT_DEC]]-B1765</f>
        <v>19238</v>
      </c>
      <c r="G1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INFO]]))),G1765)</f>
        <v>12</v>
      </c>
    </row>
    <row r="1767" spans="1:7" hidden="1" x14ac:dyDescent="0.25">
      <c r="A1767" s="12" t="s">
        <v>1833</v>
      </c>
      <c r="B1767" s="19">
        <v>335644273589</v>
      </c>
      <c r="C1767" s="12" t="s">
        <v>17909</v>
      </c>
      <c r="D1767" s="12" t="s">
        <v>7938</v>
      </c>
      <c r="E1767" s="6" t="s">
        <v>7939</v>
      </c>
      <c r="F1767" s="5">
        <f>decoded__2[[#This Row],[FRT_DEC]]-B1766</f>
        <v>824</v>
      </c>
      <c r="G1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INFO]]))),G1766)</f>
        <v>12</v>
      </c>
    </row>
    <row r="1768" spans="1:7" hidden="1" x14ac:dyDescent="0.25">
      <c r="A1768" s="12" t="s">
        <v>1912</v>
      </c>
      <c r="B1768" s="19">
        <v>335644291697</v>
      </c>
      <c r="C1768" s="12" t="s">
        <v>17910</v>
      </c>
      <c r="D1768" s="12" t="s">
        <v>7842</v>
      </c>
      <c r="E1768" s="6" t="s">
        <v>7945</v>
      </c>
      <c r="F1768" s="5">
        <f>decoded__2[[#This Row],[FRT_DEC]]-B1767</f>
        <v>18108</v>
      </c>
      <c r="G1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INFO]]))),G1767)</f>
        <v>12</v>
      </c>
    </row>
    <row r="1769" spans="1:7" hidden="1" x14ac:dyDescent="0.25">
      <c r="A1769" s="12" t="s">
        <v>1913</v>
      </c>
      <c r="B1769" s="19">
        <v>335644291704</v>
      </c>
      <c r="C1769" s="12" t="s">
        <v>17911</v>
      </c>
      <c r="D1769" s="12" t="s">
        <v>7938</v>
      </c>
      <c r="E1769" s="6" t="s">
        <v>7947</v>
      </c>
      <c r="F1769" s="5">
        <f>decoded__2[[#This Row],[FRT_DEC]]-B1768</f>
        <v>7</v>
      </c>
      <c r="G1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INFO]]))),G1768)</f>
        <v>12</v>
      </c>
    </row>
    <row r="1770" spans="1:7" hidden="1" x14ac:dyDescent="0.25">
      <c r="A1770" s="12" t="s">
        <v>1834</v>
      </c>
      <c r="B1770" s="19">
        <v>335644292766</v>
      </c>
      <c r="C1770" s="12" t="s">
        <v>17912</v>
      </c>
      <c r="D1770" s="12" t="s">
        <v>7842</v>
      </c>
      <c r="E1770" s="6" t="s">
        <v>7936</v>
      </c>
      <c r="F1770" s="5">
        <f>decoded__2[[#This Row],[FRT_DEC]]-B1769</f>
        <v>1062</v>
      </c>
      <c r="G1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INFO]]))),G1769)</f>
        <v>12</v>
      </c>
    </row>
    <row r="1771" spans="1:7" hidden="1" x14ac:dyDescent="0.25">
      <c r="A1771" s="12" t="s">
        <v>1835</v>
      </c>
      <c r="B1771" s="19">
        <v>335644293592</v>
      </c>
      <c r="C1771" s="12" t="s">
        <v>17913</v>
      </c>
      <c r="D1771" s="12" t="s">
        <v>7938</v>
      </c>
      <c r="E1771" s="6" t="s">
        <v>7939</v>
      </c>
      <c r="F1771" s="5">
        <f>decoded__2[[#This Row],[FRT_DEC]]-B1770</f>
        <v>826</v>
      </c>
      <c r="G1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INFO]]))),G1770)</f>
        <v>12</v>
      </c>
    </row>
    <row r="1772" spans="1:7" hidden="1" x14ac:dyDescent="0.25">
      <c r="A1772" s="12" t="s">
        <v>1914</v>
      </c>
      <c r="B1772" s="19">
        <v>335644312765</v>
      </c>
      <c r="C1772" s="12" t="s">
        <v>17914</v>
      </c>
      <c r="D1772" s="12" t="s">
        <v>7842</v>
      </c>
      <c r="E1772" s="6" t="s">
        <v>7936</v>
      </c>
      <c r="F1772" s="5">
        <f>decoded__2[[#This Row],[FRT_DEC]]-B1771</f>
        <v>19173</v>
      </c>
      <c r="G1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INFO]]))),G1771)</f>
        <v>12</v>
      </c>
    </row>
    <row r="1773" spans="1:7" hidden="1" x14ac:dyDescent="0.25">
      <c r="A1773" s="12" t="s">
        <v>1915</v>
      </c>
      <c r="B1773" s="19">
        <v>335644313521</v>
      </c>
      <c r="C1773" s="12" t="s">
        <v>17915</v>
      </c>
      <c r="D1773" s="12" t="s">
        <v>7938</v>
      </c>
      <c r="E1773" s="6" t="s">
        <v>7939</v>
      </c>
      <c r="F1773" s="5">
        <f>decoded__2[[#This Row],[FRT_DEC]]-B1772</f>
        <v>756</v>
      </c>
      <c r="G1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INFO]]))),G1772)</f>
        <v>12</v>
      </c>
    </row>
    <row r="1774" spans="1:7" hidden="1" x14ac:dyDescent="0.25">
      <c r="A1774" s="12" t="s">
        <v>1916</v>
      </c>
      <c r="B1774" s="19">
        <v>335644332766</v>
      </c>
      <c r="C1774" s="12" t="s">
        <v>17916</v>
      </c>
      <c r="D1774" s="12" t="s">
        <v>7842</v>
      </c>
      <c r="E1774" s="6" t="s">
        <v>7936</v>
      </c>
      <c r="F1774" s="5">
        <f>decoded__2[[#This Row],[FRT_DEC]]-B1773</f>
        <v>19245</v>
      </c>
      <c r="G1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INFO]]))),G1773)</f>
        <v>12</v>
      </c>
    </row>
    <row r="1775" spans="1:7" hidden="1" x14ac:dyDescent="0.25">
      <c r="A1775" s="12" t="s">
        <v>1917</v>
      </c>
      <c r="B1775" s="19">
        <v>335644333521</v>
      </c>
      <c r="C1775" s="12" t="s">
        <v>17917</v>
      </c>
      <c r="D1775" s="12" t="s">
        <v>7938</v>
      </c>
      <c r="E1775" s="6" t="s">
        <v>7939</v>
      </c>
      <c r="F1775" s="5">
        <f>decoded__2[[#This Row],[FRT_DEC]]-B1774</f>
        <v>755</v>
      </c>
      <c r="G1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INFO]]))),G1774)</f>
        <v>12</v>
      </c>
    </row>
    <row r="1776" spans="1:7" hidden="1" x14ac:dyDescent="0.25">
      <c r="A1776" s="12" t="s">
        <v>1918</v>
      </c>
      <c r="B1776" s="19">
        <v>335644341824</v>
      </c>
      <c r="C1776" s="12" t="s">
        <v>17918</v>
      </c>
      <c r="D1776" s="12" t="s">
        <v>7842</v>
      </c>
      <c r="E1776" s="6" t="s">
        <v>7989</v>
      </c>
      <c r="F1776" s="5">
        <f>decoded__2[[#This Row],[FRT_DEC]]-B1775</f>
        <v>8303</v>
      </c>
      <c r="G1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INFO]]))),G1775)</f>
        <v>12</v>
      </c>
    </row>
    <row r="1777" spans="1:7" hidden="1" x14ac:dyDescent="0.25">
      <c r="A1777" s="12" t="s">
        <v>1919</v>
      </c>
      <c r="B1777" s="19">
        <v>335644341866</v>
      </c>
      <c r="C1777" s="12" t="s">
        <v>17919</v>
      </c>
      <c r="D1777" s="12" t="s">
        <v>7938</v>
      </c>
      <c r="E1777" s="6" t="s">
        <v>7991</v>
      </c>
      <c r="F1777" s="5">
        <f>decoded__2[[#This Row],[FRT_DEC]]-B1776</f>
        <v>42</v>
      </c>
      <c r="G1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INFO]]))),G1776)</f>
        <v>12</v>
      </c>
    </row>
    <row r="1778" spans="1:7" hidden="1" x14ac:dyDescent="0.25">
      <c r="A1778" s="12" t="s">
        <v>1836</v>
      </c>
      <c r="B1778" s="19">
        <v>335644341869</v>
      </c>
      <c r="C1778" s="12" t="s">
        <v>17920</v>
      </c>
      <c r="D1778" s="12" t="s">
        <v>7842</v>
      </c>
      <c r="E1778" s="6" t="s">
        <v>7993</v>
      </c>
      <c r="F1778" s="5">
        <f>decoded__2[[#This Row],[FRT_DEC]]-B1777</f>
        <v>3</v>
      </c>
      <c r="G1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INFO]]))),G1777)</f>
        <v>12</v>
      </c>
    </row>
    <row r="1779" spans="1:7" hidden="1" x14ac:dyDescent="0.25">
      <c r="A1779" s="12" t="s">
        <v>1837</v>
      </c>
      <c r="B1779" s="19">
        <v>335644341887</v>
      </c>
      <c r="C1779" s="12" t="s">
        <v>17921</v>
      </c>
      <c r="D1779" s="12" t="s">
        <v>1099</v>
      </c>
      <c r="E1779" s="6" t="s">
        <v>2081</v>
      </c>
      <c r="F1779" s="5">
        <f>decoded__2[[#This Row],[FRT_DEC]]-B1778</f>
        <v>18</v>
      </c>
      <c r="G1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INFO]]))),G1778)</f>
        <v>12</v>
      </c>
    </row>
    <row r="1780" spans="1:7" hidden="1" x14ac:dyDescent="0.25">
      <c r="A1780" s="12" t="s">
        <v>1838</v>
      </c>
      <c r="B1780" s="19">
        <v>335644341891</v>
      </c>
      <c r="C1780" s="12" t="s">
        <v>17922</v>
      </c>
      <c r="D1780" s="12" t="s">
        <v>1099</v>
      </c>
      <c r="E1780" s="6" t="s">
        <v>2089</v>
      </c>
      <c r="F1780" s="5">
        <f>decoded__2[[#This Row],[FRT_DEC]]-B1779</f>
        <v>4</v>
      </c>
      <c r="G1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INFO]]))),G1779)</f>
        <v>12</v>
      </c>
    </row>
    <row r="1781" spans="1:7" hidden="1" x14ac:dyDescent="0.25">
      <c r="A1781" s="12" t="s">
        <v>1920</v>
      </c>
      <c r="B1781" s="19">
        <v>335644341898</v>
      </c>
      <c r="C1781" s="12" t="s">
        <v>17923</v>
      </c>
      <c r="D1781" s="12" t="s">
        <v>72</v>
      </c>
      <c r="E1781" s="6" t="s">
        <v>7893</v>
      </c>
      <c r="F1781" s="5">
        <f>decoded__2[[#This Row],[FRT_DEC]]-B1780</f>
        <v>7</v>
      </c>
      <c r="G1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INFO]]))),G1780)</f>
        <v>12</v>
      </c>
    </row>
    <row r="1782" spans="1:7" hidden="1" x14ac:dyDescent="0.25">
      <c r="A1782" s="12" t="s">
        <v>1921</v>
      </c>
      <c r="B1782" s="19">
        <v>335644342951</v>
      </c>
      <c r="C1782" s="12" t="s">
        <v>17924</v>
      </c>
      <c r="D1782" s="12" t="s">
        <v>7938</v>
      </c>
      <c r="E1782" s="6" t="s">
        <v>7998</v>
      </c>
      <c r="F1782" s="5">
        <f>decoded__2[[#This Row],[FRT_DEC]]-B1781</f>
        <v>1053</v>
      </c>
      <c r="G1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INFO]]))),G1781)</f>
        <v>12</v>
      </c>
    </row>
    <row r="1783" spans="1:7" hidden="1" x14ac:dyDescent="0.25">
      <c r="A1783" s="12" t="s">
        <v>1839</v>
      </c>
      <c r="B1783" s="19">
        <v>335644346981</v>
      </c>
      <c r="C1783" s="12" t="s">
        <v>17925</v>
      </c>
      <c r="D1783" s="12" t="s">
        <v>5</v>
      </c>
      <c r="E1783" s="6" t="s">
        <v>17926</v>
      </c>
      <c r="F1783" s="5">
        <f>decoded__2[[#This Row],[FRT_DEC]]-B1782</f>
        <v>4030</v>
      </c>
      <c r="G1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INFO]]))),G1782)</f>
        <v>12</v>
      </c>
    </row>
    <row r="1784" spans="1:7" hidden="1" x14ac:dyDescent="0.25">
      <c r="A1784" s="12" t="s">
        <v>1902</v>
      </c>
      <c r="B1784" s="19">
        <v>335644346984</v>
      </c>
      <c r="C1784" s="12" t="s">
        <v>17927</v>
      </c>
      <c r="D1784" s="12" t="s">
        <v>5</v>
      </c>
      <c r="E1784" s="6" t="s">
        <v>7877</v>
      </c>
      <c r="F1784" s="5">
        <f>decoded__2[[#This Row],[FRT_DEC]]-B1783</f>
        <v>3</v>
      </c>
      <c r="G1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INFO]]))),G1783)</f>
        <v>12</v>
      </c>
    </row>
    <row r="1785" spans="1:7" hidden="1" x14ac:dyDescent="0.25">
      <c r="A1785" s="12" t="s">
        <v>1922</v>
      </c>
      <c r="B1785" s="19">
        <v>335644346986</v>
      </c>
      <c r="C1785" s="12" t="s">
        <v>17928</v>
      </c>
      <c r="D1785" s="12" t="s">
        <v>3686</v>
      </c>
      <c r="E1785" s="6" t="s">
        <v>17929</v>
      </c>
      <c r="F1785" s="5">
        <f>decoded__2[[#This Row],[FRT_DEC]]-B1784</f>
        <v>2</v>
      </c>
      <c r="G1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INFO]]))),G1784)</f>
        <v>12</v>
      </c>
    </row>
    <row r="1786" spans="1:7" hidden="1" x14ac:dyDescent="0.25">
      <c r="A1786" s="12" t="s">
        <v>1840</v>
      </c>
      <c r="B1786" s="19">
        <v>335644346989</v>
      </c>
      <c r="C1786" s="12" t="s">
        <v>17930</v>
      </c>
      <c r="D1786" s="12" t="s">
        <v>3686</v>
      </c>
      <c r="E1786" s="6" t="s">
        <v>7878</v>
      </c>
      <c r="F1786" s="5">
        <f>decoded__2[[#This Row],[FRT_DEC]]-B1785</f>
        <v>3</v>
      </c>
      <c r="G1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INFO]]))),G1785)</f>
        <v>12</v>
      </c>
    </row>
    <row r="1787" spans="1:7" hidden="1" x14ac:dyDescent="0.25">
      <c r="A1787" s="12" t="s">
        <v>1841</v>
      </c>
      <c r="B1787" s="19">
        <v>335644346996</v>
      </c>
      <c r="C1787" s="12" t="s">
        <v>17931</v>
      </c>
      <c r="D1787" s="12" t="s">
        <v>7842</v>
      </c>
      <c r="E1787" s="6" t="s">
        <v>8006</v>
      </c>
      <c r="F1787" s="5">
        <f>decoded__2[[#This Row],[FRT_DEC]]-B1786</f>
        <v>7</v>
      </c>
      <c r="G1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INFO]]))),G1786)</f>
        <v>12</v>
      </c>
    </row>
    <row r="1788" spans="1:7" hidden="1" x14ac:dyDescent="0.25">
      <c r="A1788" s="12" t="s">
        <v>1842</v>
      </c>
      <c r="B1788" s="19">
        <v>335644347019</v>
      </c>
      <c r="C1788" s="12" t="s">
        <v>17932</v>
      </c>
      <c r="D1788" s="12" t="s">
        <v>1099</v>
      </c>
      <c r="E1788" s="6" t="s">
        <v>7894</v>
      </c>
      <c r="F1788" s="5">
        <f>decoded__2[[#This Row],[FRT_DEC]]-B1787</f>
        <v>23</v>
      </c>
      <c r="G1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INFO]]))),G1787)</f>
        <v>12</v>
      </c>
    </row>
    <row r="1789" spans="1:7" hidden="1" x14ac:dyDescent="0.25">
      <c r="A1789" s="12" t="s">
        <v>1843</v>
      </c>
      <c r="B1789" s="19">
        <v>335644347040</v>
      </c>
      <c r="C1789" s="12" t="s">
        <v>17933</v>
      </c>
      <c r="D1789" s="12" t="s">
        <v>72</v>
      </c>
      <c r="E1789" s="6" t="s">
        <v>3683</v>
      </c>
      <c r="F1789" s="5">
        <f>decoded__2[[#This Row],[FRT_DEC]]-B1788</f>
        <v>21</v>
      </c>
      <c r="G1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INFO]]))),G1788)</f>
        <v>12</v>
      </c>
    </row>
    <row r="1790" spans="1:7" hidden="1" x14ac:dyDescent="0.25">
      <c r="A1790" s="12" t="s">
        <v>1844</v>
      </c>
      <c r="B1790" s="19">
        <v>335644347044</v>
      </c>
      <c r="C1790" s="12" t="s">
        <v>17934</v>
      </c>
      <c r="D1790" s="12" t="s">
        <v>72</v>
      </c>
      <c r="E1790" s="6" t="s">
        <v>2088</v>
      </c>
      <c r="F1790" s="5">
        <f>decoded__2[[#This Row],[FRT_DEC]]-B1789</f>
        <v>4</v>
      </c>
      <c r="G1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INFO]]))),G1789)</f>
        <v>12</v>
      </c>
    </row>
    <row r="1791" spans="1:7" hidden="1" x14ac:dyDescent="0.25">
      <c r="A1791" s="12" t="s">
        <v>1845</v>
      </c>
      <c r="B1791" s="19">
        <v>335644347057</v>
      </c>
      <c r="C1791" s="12" t="s">
        <v>17935</v>
      </c>
      <c r="D1791" s="12" t="s">
        <v>72</v>
      </c>
      <c r="E1791" s="6" t="s">
        <v>2107</v>
      </c>
      <c r="F1791" s="5">
        <f>decoded__2[[#This Row],[FRT_DEC]]-B1790</f>
        <v>13</v>
      </c>
      <c r="G1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INFO]]))),G1790)</f>
        <v>12</v>
      </c>
    </row>
    <row r="1792" spans="1:7" hidden="1" x14ac:dyDescent="0.25">
      <c r="A1792" s="12" t="s">
        <v>1846</v>
      </c>
      <c r="B1792" s="19">
        <v>335644347438</v>
      </c>
      <c r="C1792" s="12" t="s">
        <v>17936</v>
      </c>
      <c r="D1792" s="12" t="s">
        <v>7938</v>
      </c>
      <c r="E1792" s="6" t="s">
        <v>8012</v>
      </c>
      <c r="F1792" s="5">
        <f>decoded__2[[#This Row],[FRT_DEC]]-B1791</f>
        <v>381</v>
      </c>
      <c r="G1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INFO]]))),G1791)</f>
        <v>12</v>
      </c>
    </row>
    <row r="1793" spans="1:7" hidden="1" x14ac:dyDescent="0.25">
      <c r="A1793" s="12" t="s">
        <v>1847</v>
      </c>
      <c r="B1793" s="19">
        <v>335644352765</v>
      </c>
      <c r="C1793" s="12" t="s">
        <v>17937</v>
      </c>
      <c r="D1793" s="12" t="s">
        <v>7842</v>
      </c>
      <c r="E1793" s="6" t="s">
        <v>7936</v>
      </c>
      <c r="F1793" s="5">
        <f>decoded__2[[#This Row],[FRT_DEC]]-B1792</f>
        <v>5327</v>
      </c>
      <c r="G1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INFO]]))),G1792)</f>
        <v>12</v>
      </c>
    </row>
    <row r="1794" spans="1:7" hidden="1" x14ac:dyDescent="0.25">
      <c r="A1794" s="12" t="s">
        <v>1848</v>
      </c>
      <c r="B1794" s="19">
        <v>335644353514</v>
      </c>
      <c r="C1794" s="12" t="s">
        <v>17938</v>
      </c>
      <c r="D1794" s="12" t="s">
        <v>7938</v>
      </c>
      <c r="E1794" s="6" t="s">
        <v>7939</v>
      </c>
      <c r="F1794" s="5">
        <f>decoded__2[[#This Row],[FRT_DEC]]-B1793</f>
        <v>749</v>
      </c>
      <c r="G1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INFO]]))),G1793)</f>
        <v>12</v>
      </c>
    </row>
    <row r="1795" spans="1:7" hidden="1" x14ac:dyDescent="0.25">
      <c r="A1795" s="12" t="s">
        <v>1849</v>
      </c>
      <c r="B1795" s="19">
        <v>335644372765</v>
      </c>
      <c r="C1795" s="12" t="s">
        <v>17939</v>
      </c>
      <c r="D1795" s="12" t="s">
        <v>7842</v>
      </c>
      <c r="E1795" s="6" t="s">
        <v>7936</v>
      </c>
      <c r="F1795" s="5">
        <f>decoded__2[[#This Row],[FRT_DEC]]-B1794</f>
        <v>19251</v>
      </c>
      <c r="G1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INFO]]))),G1794)</f>
        <v>12</v>
      </c>
    </row>
    <row r="1796" spans="1:7" hidden="1" x14ac:dyDescent="0.25">
      <c r="A1796" s="12" t="s">
        <v>1850</v>
      </c>
      <c r="B1796" s="19">
        <v>335644373534</v>
      </c>
      <c r="C1796" s="12" t="s">
        <v>17940</v>
      </c>
      <c r="D1796" s="12" t="s">
        <v>7938</v>
      </c>
      <c r="E1796" s="6" t="s">
        <v>7939</v>
      </c>
      <c r="F1796" s="5">
        <f>decoded__2[[#This Row],[FRT_DEC]]-B1795</f>
        <v>769</v>
      </c>
      <c r="G1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INFO]]))),G1795)</f>
        <v>12</v>
      </c>
    </row>
    <row r="1797" spans="1:7" hidden="1" x14ac:dyDescent="0.25">
      <c r="A1797" s="12" t="s">
        <v>1851</v>
      </c>
      <c r="B1797" s="19">
        <v>335644391697</v>
      </c>
      <c r="C1797" s="12" t="s">
        <v>17941</v>
      </c>
      <c r="D1797" s="12" t="s">
        <v>7842</v>
      </c>
      <c r="E1797" s="6" t="s">
        <v>7945</v>
      </c>
      <c r="F1797" s="5">
        <f>decoded__2[[#This Row],[FRT_DEC]]-B1796</f>
        <v>18163</v>
      </c>
      <c r="G1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INFO]]))),G1796)</f>
        <v>12</v>
      </c>
    </row>
    <row r="1798" spans="1:7" hidden="1" x14ac:dyDescent="0.25">
      <c r="A1798" s="12" t="s">
        <v>1852</v>
      </c>
      <c r="B1798" s="19">
        <v>335644391703</v>
      </c>
      <c r="C1798" s="12" t="s">
        <v>17942</v>
      </c>
      <c r="D1798" s="12" t="s">
        <v>7938</v>
      </c>
      <c r="E1798" s="6" t="s">
        <v>7947</v>
      </c>
      <c r="F1798" s="5">
        <f>decoded__2[[#This Row],[FRT_DEC]]-B1797</f>
        <v>6</v>
      </c>
      <c r="G1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INFO]]))),G1797)</f>
        <v>12</v>
      </c>
    </row>
    <row r="1799" spans="1:7" hidden="1" x14ac:dyDescent="0.25">
      <c r="A1799" s="12" t="s">
        <v>1853</v>
      </c>
      <c r="B1799" s="19">
        <v>335644392765</v>
      </c>
      <c r="C1799" s="12" t="s">
        <v>17943</v>
      </c>
      <c r="D1799" s="12" t="s">
        <v>7842</v>
      </c>
      <c r="E1799" s="6" t="s">
        <v>7936</v>
      </c>
      <c r="F1799" s="5">
        <f>decoded__2[[#This Row],[FRT_DEC]]-B1798</f>
        <v>1062</v>
      </c>
      <c r="G1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INFO]]))),G1798)</f>
        <v>12</v>
      </c>
    </row>
    <row r="1800" spans="1:7" hidden="1" x14ac:dyDescent="0.25">
      <c r="A1800" s="12" t="s">
        <v>1854</v>
      </c>
      <c r="B1800" s="19">
        <v>335644393601</v>
      </c>
      <c r="C1800" s="12" t="s">
        <v>17944</v>
      </c>
      <c r="D1800" s="12" t="s">
        <v>7938</v>
      </c>
      <c r="E1800" s="6" t="s">
        <v>7939</v>
      </c>
      <c r="F1800" s="5">
        <f>decoded__2[[#This Row],[FRT_DEC]]-B1799</f>
        <v>836</v>
      </c>
      <c r="G1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INFO]]))),G1799)</f>
        <v>12</v>
      </c>
    </row>
    <row r="1801" spans="1:7" x14ac:dyDescent="0.25">
      <c r="A1801" s="12" t="s">
        <v>1855</v>
      </c>
      <c r="B1801" s="19">
        <v>335644400702</v>
      </c>
      <c r="C1801" s="12" t="s">
        <v>17945</v>
      </c>
      <c r="D1801" s="12" t="s">
        <v>7842</v>
      </c>
      <c r="E1801" s="6" t="s">
        <v>7845</v>
      </c>
      <c r="F1801" s="5">
        <f>decoded__2[[#This Row],[FRT_DEC]]-B1800</f>
        <v>7101</v>
      </c>
      <c r="G1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INFO]]))),G1800)</f>
        <v>12</v>
      </c>
    </row>
    <row r="1802" spans="1:7" hidden="1" x14ac:dyDescent="0.25">
      <c r="A1802" s="12" t="s">
        <v>1856</v>
      </c>
      <c r="B1802" s="19">
        <v>335644400708</v>
      </c>
      <c r="C1802" s="12" t="s">
        <v>17946</v>
      </c>
      <c r="D1802" s="12" t="s">
        <v>1099</v>
      </c>
      <c r="E1802" s="6" t="s">
        <v>2081</v>
      </c>
      <c r="F1802" s="5">
        <f>decoded__2[[#This Row],[FRT_DEC]]-B1801</f>
        <v>6</v>
      </c>
      <c r="G1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INFO]]))),G1801)</f>
        <v>12</v>
      </c>
    </row>
    <row r="1803" spans="1:7" hidden="1" x14ac:dyDescent="0.25">
      <c r="A1803" s="12" t="s">
        <v>1857</v>
      </c>
      <c r="B1803" s="19">
        <v>335644400712</v>
      </c>
      <c r="C1803" s="12" t="s">
        <v>17947</v>
      </c>
      <c r="D1803" s="12" t="s">
        <v>72</v>
      </c>
      <c r="E1803" s="6" t="s">
        <v>2082</v>
      </c>
      <c r="F1803" s="5">
        <f>decoded__2[[#This Row],[FRT_DEC]]-B1802</f>
        <v>4</v>
      </c>
      <c r="G1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INFO]]))),G1802)</f>
        <v>12</v>
      </c>
    </row>
    <row r="1804" spans="1:7" hidden="1" x14ac:dyDescent="0.25">
      <c r="A1804" s="12" t="s">
        <v>1858</v>
      </c>
      <c r="B1804" s="19">
        <v>335644400724</v>
      </c>
      <c r="C1804" s="12" t="s">
        <v>17948</v>
      </c>
      <c r="D1804" s="12" t="s">
        <v>7938</v>
      </c>
      <c r="E1804" s="6" t="s">
        <v>8149</v>
      </c>
      <c r="F1804" s="5">
        <f>decoded__2[[#This Row],[FRT_DEC]]-B1803</f>
        <v>12</v>
      </c>
      <c r="G1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INFO]]))),G1803)</f>
        <v>12</v>
      </c>
    </row>
    <row r="1805" spans="1:7" hidden="1" x14ac:dyDescent="0.25">
      <c r="A1805" s="12" t="s">
        <v>1859</v>
      </c>
      <c r="B1805" s="19">
        <v>335644400796</v>
      </c>
      <c r="C1805" s="12" t="s">
        <v>17949</v>
      </c>
      <c r="D1805" s="12" t="s">
        <v>84</v>
      </c>
      <c r="E1805" s="6" t="s">
        <v>3969</v>
      </c>
      <c r="F1805" s="5">
        <f>decoded__2[[#This Row],[FRT_DEC]]-B1804</f>
        <v>72</v>
      </c>
      <c r="G1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INFO]]))),G1804)</f>
        <v>12</v>
      </c>
    </row>
    <row r="1806" spans="1:7" hidden="1" x14ac:dyDescent="0.25">
      <c r="A1806" s="12" t="s">
        <v>1903</v>
      </c>
      <c r="B1806" s="19">
        <v>335644400799</v>
      </c>
      <c r="C1806" s="12" t="s">
        <v>17950</v>
      </c>
      <c r="D1806" s="12" t="s">
        <v>3684</v>
      </c>
      <c r="E1806" s="6" t="s">
        <v>17951</v>
      </c>
      <c r="F1806" s="5">
        <f>decoded__2[[#This Row],[FRT_DEC]]-B1805</f>
        <v>3</v>
      </c>
      <c r="G1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INFO]]))),G1805)</f>
        <v>12</v>
      </c>
    </row>
    <row r="1807" spans="1:7" hidden="1" x14ac:dyDescent="0.25">
      <c r="A1807" s="12" t="s">
        <v>1904</v>
      </c>
      <c r="B1807" s="19">
        <v>335644400801</v>
      </c>
      <c r="C1807" s="12" t="s">
        <v>17952</v>
      </c>
      <c r="D1807" s="12" t="s">
        <v>3684</v>
      </c>
      <c r="E1807" s="6" t="s">
        <v>7879</v>
      </c>
      <c r="F1807" s="5">
        <f>decoded__2[[#This Row],[FRT_DEC]]-B1806</f>
        <v>2</v>
      </c>
      <c r="G1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INFO]]))),G1806)</f>
        <v>12</v>
      </c>
    </row>
    <row r="1808" spans="1:7" hidden="1" x14ac:dyDescent="0.25">
      <c r="A1808" s="12" t="s">
        <v>1860</v>
      </c>
      <c r="B1808" s="19">
        <v>335644400809</v>
      </c>
      <c r="C1808" s="12" t="s">
        <v>17953</v>
      </c>
      <c r="D1808" s="12" t="s">
        <v>7842</v>
      </c>
      <c r="E1808" s="6" t="s">
        <v>7843</v>
      </c>
      <c r="F1808" s="5">
        <f>decoded__2[[#This Row],[FRT_DEC]]-B1807</f>
        <v>8</v>
      </c>
      <c r="G1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INFO]]))),G1807)</f>
        <v>12</v>
      </c>
    </row>
    <row r="1809" spans="1:7" hidden="1" x14ac:dyDescent="0.25">
      <c r="A1809" s="12" t="s">
        <v>1861</v>
      </c>
      <c r="B1809" s="19">
        <v>335644400817</v>
      </c>
      <c r="C1809" s="12" t="s">
        <v>17954</v>
      </c>
      <c r="D1809" s="12" t="s">
        <v>1099</v>
      </c>
      <c r="E1809" s="6" t="s">
        <v>2083</v>
      </c>
      <c r="F1809" s="5">
        <f>decoded__2[[#This Row],[FRT_DEC]]-B1808</f>
        <v>8</v>
      </c>
      <c r="G1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INFO]]))),G1808)</f>
        <v>12</v>
      </c>
    </row>
    <row r="1810" spans="1:7" hidden="1" x14ac:dyDescent="0.25">
      <c r="A1810" s="12" t="s">
        <v>1905</v>
      </c>
      <c r="B1810" s="19">
        <v>335644400823</v>
      </c>
      <c r="C1810" s="12" t="s">
        <v>17955</v>
      </c>
      <c r="D1810" s="12" t="s">
        <v>72</v>
      </c>
      <c r="E1810" s="6" t="s">
        <v>2084</v>
      </c>
      <c r="F1810" s="5">
        <f>decoded__2[[#This Row],[FRT_DEC]]-B1809</f>
        <v>6</v>
      </c>
      <c r="G1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INFO]]))),G1809)</f>
        <v>12</v>
      </c>
    </row>
    <row r="1811" spans="1:7" hidden="1" x14ac:dyDescent="0.25">
      <c r="A1811" s="12" t="s">
        <v>1906</v>
      </c>
      <c r="B1811" s="19">
        <v>335644400834</v>
      </c>
      <c r="C1811" s="12" t="s">
        <v>17956</v>
      </c>
      <c r="D1811" s="12" t="s">
        <v>7938</v>
      </c>
      <c r="E1811" s="6" t="s">
        <v>8848</v>
      </c>
      <c r="F1811" s="5">
        <f>decoded__2[[#This Row],[FRT_DEC]]-B1810</f>
        <v>11</v>
      </c>
      <c r="G1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INFO]]))),G1810)</f>
        <v>12</v>
      </c>
    </row>
    <row r="1812" spans="1:7" hidden="1" x14ac:dyDescent="0.25">
      <c r="A1812" s="12" t="s">
        <v>1907</v>
      </c>
      <c r="B1812" s="19">
        <v>335644400889</v>
      </c>
      <c r="C1812" s="12" t="s">
        <v>17957</v>
      </c>
      <c r="D1812" s="12" t="s">
        <v>85</v>
      </c>
      <c r="E1812" s="6" t="s">
        <v>209</v>
      </c>
      <c r="F1812" s="5">
        <f>decoded__2[[#This Row],[FRT_DEC]]-B1811</f>
        <v>55</v>
      </c>
      <c r="G1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INFO]]))),G1811)</f>
        <v>12</v>
      </c>
    </row>
    <row r="1813" spans="1:7" hidden="1" x14ac:dyDescent="0.25">
      <c r="A1813" s="12" t="s">
        <v>1908</v>
      </c>
      <c r="B1813" s="19">
        <v>335644400896</v>
      </c>
      <c r="C1813" s="12" t="s">
        <v>17958</v>
      </c>
      <c r="D1813" s="12" t="s">
        <v>7842</v>
      </c>
      <c r="E1813" s="6" t="s">
        <v>8851</v>
      </c>
      <c r="F1813" s="5">
        <f>decoded__2[[#This Row],[FRT_DEC]]-B1812</f>
        <v>7</v>
      </c>
      <c r="G1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INFO]]))),G1812)</f>
        <v>12</v>
      </c>
    </row>
    <row r="1814" spans="1:7" hidden="1" x14ac:dyDescent="0.25">
      <c r="A1814" s="12" t="s">
        <v>1909</v>
      </c>
      <c r="B1814" s="19">
        <v>335644400904</v>
      </c>
      <c r="C1814" s="12" t="s">
        <v>17959</v>
      </c>
      <c r="D1814" s="12" t="s">
        <v>1099</v>
      </c>
      <c r="E1814" s="6" t="s">
        <v>2085</v>
      </c>
      <c r="F1814" s="5">
        <f>decoded__2[[#This Row],[FRT_DEC]]-B1813</f>
        <v>8</v>
      </c>
      <c r="G1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INFO]]))),G1813)</f>
        <v>12</v>
      </c>
    </row>
    <row r="1815" spans="1:7" hidden="1" x14ac:dyDescent="0.25">
      <c r="A1815" s="12" t="s">
        <v>1910</v>
      </c>
      <c r="B1815" s="19">
        <v>335644400908</v>
      </c>
      <c r="C1815" s="12" t="s">
        <v>17960</v>
      </c>
      <c r="D1815" s="12" t="s">
        <v>72</v>
      </c>
      <c r="E1815" s="6" t="s">
        <v>2086</v>
      </c>
      <c r="F1815" s="5">
        <f>decoded__2[[#This Row],[FRT_DEC]]-B1814</f>
        <v>4</v>
      </c>
      <c r="G1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INFO]]))),G1814)</f>
        <v>12</v>
      </c>
    </row>
    <row r="1816" spans="1:7" hidden="1" x14ac:dyDescent="0.25">
      <c r="A1816" s="12" t="s">
        <v>1862</v>
      </c>
      <c r="B1816" s="19">
        <v>335644400920</v>
      </c>
      <c r="C1816" s="12" t="s">
        <v>17961</v>
      </c>
      <c r="D1816" s="12" t="s">
        <v>7938</v>
      </c>
      <c r="E1816" s="6" t="s">
        <v>8855</v>
      </c>
      <c r="F1816" s="5">
        <f>decoded__2[[#This Row],[FRT_DEC]]-B1815</f>
        <v>12</v>
      </c>
      <c r="G1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INFO]]))),G1815)</f>
        <v>12</v>
      </c>
    </row>
    <row r="1817" spans="1:7" hidden="1" x14ac:dyDescent="0.25">
      <c r="A1817" s="12" t="s">
        <v>2112</v>
      </c>
      <c r="B1817" s="19">
        <v>335644402200</v>
      </c>
      <c r="C1817" s="12" t="s">
        <v>17962</v>
      </c>
      <c r="D1817" s="12" t="s">
        <v>87</v>
      </c>
      <c r="E1817" s="6" t="s">
        <v>3697</v>
      </c>
      <c r="F1817" s="5">
        <f>decoded__2[[#This Row],[FRT_DEC]]-B1816</f>
        <v>1280</v>
      </c>
      <c r="G1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INFO]]))),G1816)</f>
        <v>12</v>
      </c>
    </row>
    <row r="1818" spans="1:7" hidden="1" x14ac:dyDescent="0.25">
      <c r="A1818" s="12" t="s">
        <v>2113</v>
      </c>
      <c r="B1818" s="19">
        <v>335644402209</v>
      </c>
      <c r="C1818" s="12" t="s">
        <v>17963</v>
      </c>
      <c r="D1818" s="12" t="s">
        <v>7842</v>
      </c>
      <c r="E1818" s="6" t="s">
        <v>8858</v>
      </c>
      <c r="F1818" s="5">
        <f>decoded__2[[#This Row],[FRT_DEC]]-B1817</f>
        <v>9</v>
      </c>
      <c r="G1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INFO]]))),G1817)</f>
        <v>12</v>
      </c>
    </row>
    <row r="1819" spans="1:7" hidden="1" x14ac:dyDescent="0.25">
      <c r="A1819" s="12" t="s">
        <v>2114</v>
      </c>
      <c r="B1819" s="19">
        <v>335644402215</v>
      </c>
      <c r="C1819" s="12" t="s">
        <v>17964</v>
      </c>
      <c r="D1819" s="12" t="s">
        <v>213</v>
      </c>
      <c r="E1819" s="6" t="s">
        <v>214</v>
      </c>
      <c r="F1819" s="5">
        <f>decoded__2[[#This Row],[FRT_DEC]]-B1818</f>
        <v>6</v>
      </c>
      <c r="G1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INFO]]))),G1818)</f>
        <v>12</v>
      </c>
    </row>
    <row r="1820" spans="1:7" hidden="1" x14ac:dyDescent="0.25">
      <c r="A1820" s="12" t="s">
        <v>2115</v>
      </c>
      <c r="B1820" s="19">
        <v>335644402218</v>
      </c>
      <c r="C1820" s="12" t="s">
        <v>17965</v>
      </c>
      <c r="D1820" s="12" t="s">
        <v>216</v>
      </c>
      <c r="E1820" s="6" t="s">
        <v>3970</v>
      </c>
      <c r="F1820" s="5">
        <f>decoded__2[[#This Row],[FRT_DEC]]-B1819</f>
        <v>3</v>
      </c>
      <c r="G1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INFO]]))),G1819)</f>
        <v>12</v>
      </c>
    </row>
    <row r="1821" spans="1:7" hidden="1" x14ac:dyDescent="0.25">
      <c r="A1821" s="12" t="s">
        <v>2116</v>
      </c>
      <c r="B1821" s="19">
        <v>335644402238</v>
      </c>
      <c r="C1821" s="12" t="s">
        <v>17966</v>
      </c>
      <c r="D1821" s="12" t="s">
        <v>221</v>
      </c>
      <c r="E1821" s="6" t="s">
        <v>222</v>
      </c>
      <c r="F1821" s="5">
        <f>decoded__2[[#This Row],[FRT_DEC]]-B1820</f>
        <v>20</v>
      </c>
      <c r="G1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INFO]]))),G1820)</f>
        <v>12</v>
      </c>
    </row>
    <row r="1822" spans="1:7" hidden="1" x14ac:dyDescent="0.25">
      <c r="A1822" s="12" t="s">
        <v>2117</v>
      </c>
      <c r="B1822" s="19">
        <v>335644402252</v>
      </c>
      <c r="C1822" s="12" t="s">
        <v>17967</v>
      </c>
      <c r="D1822" s="12" t="s">
        <v>40</v>
      </c>
      <c r="E1822" s="6" t="s">
        <v>41</v>
      </c>
      <c r="F1822" s="5">
        <f>decoded__2[[#This Row],[FRT_DEC]]-B1821</f>
        <v>14</v>
      </c>
      <c r="G1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INFO]]))),G1821)</f>
        <v>12</v>
      </c>
    </row>
    <row r="1823" spans="1:7" hidden="1" x14ac:dyDescent="0.25">
      <c r="A1823" s="12" t="s">
        <v>2118</v>
      </c>
      <c r="B1823" s="19">
        <v>335644402256</v>
      </c>
      <c r="C1823" s="12" t="s">
        <v>17968</v>
      </c>
      <c r="D1823" s="12" t="s">
        <v>42</v>
      </c>
      <c r="E1823" s="6" t="s">
        <v>17969</v>
      </c>
      <c r="F1823" s="5">
        <f>decoded__2[[#This Row],[FRT_DEC]]-B1822</f>
        <v>4</v>
      </c>
      <c r="G1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INFO]]))),G1822)</f>
        <v>12</v>
      </c>
    </row>
    <row r="1824" spans="1:7" hidden="1" x14ac:dyDescent="0.25">
      <c r="A1824" s="12" t="s">
        <v>2119</v>
      </c>
      <c r="B1824" s="19">
        <v>335644402262</v>
      </c>
      <c r="C1824" s="12" t="s">
        <v>17970</v>
      </c>
      <c r="D1824" s="12" t="s">
        <v>1099</v>
      </c>
      <c r="E1824" s="6" t="s">
        <v>2087</v>
      </c>
      <c r="F1824" s="5">
        <f>decoded__2[[#This Row],[FRT_DEC]]-B1823</f>
        <v>6</v>
      </c>
      <c r="G1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INFO]]))),G1823)</f>
        <v>12</v>
      </c>
    </row>
    <row r="1825" spans="1:7" hidden="1" x14ac:dyDescent="0.25">
      <c r="A1825" s="12" t="s">
        <v>2120</v>
      </c>
      <c r="B1825" s="19">
        <v>335644402290</v>
      </c>
      <c r="C1825" s="12" t="s">
        <v>17971</v>
      </c>
      <c r="D1825" s="12" t="s">
        <v>72</v>
      </c>
      <c r="E1825" s="6" t="s">
        <v>2088</v>
      </c>
      <c r="F1825" s="5">
        <f>decoded__2[[#This Row],[FRT_DEC]]-B1824</f>
        <v>28</v>
      </c>
      <c r="G1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INFO]]))),G1824)</f>
        <v>12</v>
      </c>
    </row>
    <row r="1826" spans="1:7" hidden="1" x14ac:dyDescent="0.25">
      <c r="A1826" s="12" t="s">
        <v>2121</v>
      </c>
      <c r="B1826" s="19">
        <v>335644402294</v>
      </c>
      <c r="C1826" s="12" t="s">
        <v>17972</v>
      </c>
      <c r="D1826" s="12" t="s">
        <v>7938</v>
      </c>
      <c r="E1826" s="6" t="s">
        <v>8868</v>
      </c>
      <c r="F1826" s="5">
        <f>decoded__2[[#This Row],[FRT_DEC]]-B1825</f>
        <v>4</v>
      </c>
      <c r="G1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INFO]]))),G1825)</f>
        <v>12</v>
      </c>
    </row>
    <row r="1827" spans="1:7" hidden="1" x14ac:dyDescent="0.25">
      <c r="A1827" s="12" t="s">
        <v>2122</v>
      </c>
      <c r="B1827" s="19">
        <v>335644402297</v>
      </c>
      <c r="C1827" s="12" t="s">
        <v>17973</v>
      </c>
      <c r="D1827" s="12" t="s">
        <v>7842</v>
      </c>
      <c r="E1827" s="6" t="s">
        <v>7993</v>
      </c>
      <c r="F1827" s="5">
        <f>decoded__2[[#This Row],[FRT_DEC]]-B1826</f>
        <v>3</v>
      </c>
      <c r="G1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INFO]]))),G1826)</f>
        <v>12</v>
      </c>
    </row>
    <row r="1828" spans="1:7" hidden="1" x14ac:dyDescent="0.25">
      <c r="A1828" s="12" t="s">
        <v>2123</v>
      </c>
      <c r="B1828" s="19">
        <v>335644402313</v>
      </c>
      <c r="C1828" s="12" t="s">
        <v>17974</v>
      </c>
      <c r="D1828" s="12" t="s">
        <v>1099</v>
      </c>
      <c r="E1828" s="6" t="s">
        <v>2089</v>
      </c>
      <c r="F1828" s="5">
        <f>decoded__2[[#This Row],[FRT_DEC]]-B1827</f>
        <v>16</v>
      </c>
      <c r="G1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INFO]]))),G1827)</f>
        <v>12</v>
      </c>
    </row>
    <row r="1829" spans="1:7" hidden="1" x14ac:dyDescent="0.25">
      <c r="A1829" s="12" t="s">
        <v>2124</v>
      </c>
      <c r="B1829" s="19">
        <v>335644402316</v>
      </c>
      <c r="C1829" s="12" t="s">
        <v>17975</v>
      </c>
      <c r="D1829" s="12" t="s">
        <v>1099</v>
      </c>
      <c r="E1829" s="6" t="s">
        <v>2089</v>
      </c>
      <c r="F1829" s="5">
        <f>decoded__2[[#This Row],[FRT_DEC]]-B1828</f>
        <v>3</v>
      </c>
      <c r="G1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INFO]]))),G1828)</f>
        <v>12</v>
      </c>
    </row>
    <row r="1830" spans="1:7" hidden="1" x14ac:dyDescent="0.25">
      <c r="A1830" s="12" t="s">
        <v>2125</v>
      </c>
      <c r="B1830" s="19">
        <v>335644402320</v>
      </c>
      <c r="C1830" s="12" t="s">
        <v>17976</v>
      </c>
      <c r="D1830" s="12" t="s">
        <v>72</v>
      </c>
      <c r="E1830" s="6" t="s">
        <v>2090</v>
      </c>
      <c r="F1830" s="5">
        <f>decoded__2[[#This Row],[FRT_DEC]]-B1829</f>
        <v>4</v>
      </c>
      <c r="G1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INFO]]))),G1829)</f>
        <v>12</v>
      </c>
    </row>
    <row r="1831" spans="1:7" hidden="1" x14ac:dyDescent="0.25">
      <c r="A1831" s="12" t="s">
        <v>2126</v>
      </c>
      <c r="B1831" s="19">
        <v>335644402326</v>
      </c>
      <c r="C1831" s="12" t="s">
        <v>17977</v>
      </c>
      <c r="D1831" s="12" t="s">
        <v>6</v>
      </c>
      <c r="E1831" s="6" t="s">
        <v>17978</v>
      </c>
      <c r="F1831" s="5">
        <f>decoded__2[[#This Row],[FRT_DEC]]-B1830</f>
        <v>6</v>
      </c>
      <c r="G1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INFO]]))),G1830)</f>
        <v>13</v>
      </c>
    </row>
    <row r="1832" spans="1:7" hidden="1" x14ac:dyDescent="0.25">
      <c r="A1832" s="12" t="s">
        <v>2127</v>
      </c>
      <c r="B1832" s="19">
        <v>335644402331</v>
      </c>
      <c r="C1832" s="12" t="s">
        <v>17979</v>
      </c>
      <c r="D1832" s="12" t="s">
        <v>72</v>
      </c>
      <c r="E1832" s="6" t="s">
        <v>2091</v>
      </c>
      <c r="F1832" s="5">
        <f>decoded__2[[#This Row],[FRT_DEC]]-B1831</f>
        <v>5</v>
      </c>
      <c r="G1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INFO]]))),G1831)</f>
        <v>13</v>
      </c>
    </row>
    <row r="1833" spans="1:7" hidden="1" x14ac:dyDescent="0.25">
      <c r="A1833" s="12" t="s">
        <v>2128</v>
      </c>
      <c r="B1833" s="19">
        <v>335644402341</v>
      </c>
      <c r="C1833" s="12" t="s">
        <v>17980</v>
      </c>
      <c r="D1833" s="12" t="s">
        <v>40</v>
      </c>
      <c r="E1833" s="6" t="s">
        <v>2042</v>
      </c>
      <c r="F1833" s="5">
        <f>decoded__2[[#This Row],[FRT_DEC]]-B1832</f>
        <v>10</v>
      </c>
      <c r="G1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INFO]]))),G1832)</f>
        <v>13</v>
      </c>
    </row>
    <row r="1834" spans="1:7" hidden="1" x14ac:dyDescent="0.25">
      <c r="A1834" s="12" t="s">
        <v>2129</v>
      </c>
      <c r="B1834" s="19">
        <v>335644402344</v>
      </c>
      <c r="C1834" s="12" t="s">
        <v>17981</v>
      </c>
      <c r="D1834" s="12" t="s">
        <v>2043</v>
      </c>
      <c r="E1834" s="6" t="s">
        <v>17982</v>
      </c>
      <c r="F1834" s="5">
        <f>decoded__2[[#This Row],[FRT_DEC]]-B1833</f>
        <v>3</v>
      </c>
      <c r="G1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INFO]]))),G1833)</f>
        <v>13</v>
      </c>
    </row>
    <row r="1835" spans="1:7" hidden="1" x14ac:dyDescent="0.25">
      <c r="A1835" s="12" t="s">
        <v>2130</v>
      </c>
      <c r="B1835" s="19">
        <v>335644402378</v>
      </c>
      <c r="C1835" s="12" t="s">
        <v>17983</v>
      </c>
      <c r="D1835" s="12" t="s">
        <v>7938</v>
      </c>
      <c r="E1835" s="6" t="s">
        <v>7998</v>
      </c>
      <c r="F1835" s="5">
        <f>decoded__2[[#This Row],[FRT_DEC]]-B1834</f>
        <v>34</v>
      </c>
      <c r="G1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INFO]]))),G1834)</f>
        <v>13</v>
      </c>
    </row>
    <row r="1836" spans="1:7" hidden="1" x14ac:dyDescent="0.25">
      <c r="A1836" s="12" t="s">
        <v>2131</v>
      </c>
      <c r="B1836" s="19">
        <v>335644402888</v>
      </c>
      <c r="C1836" s="12" t="s">
        <v>17984</v>
      </c>
      <c r="D1836" s="12" t="s">
        <v>43</v>
      </c>
      <c r="E1836" s="6" t="s">
        <v>5336</v>
      </c>
      <c r="F1836" s="5">
        <f>decoded__2[[#This Row],[FRT_DEC]]-B1835</f>
        <v>510</v>
      </c>
      <c r="G1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INFO]]))),G1835)</f>
        <v>13</v>
      </c>
    </row>
    <row r="1837" spans="1:7" hidden="1" x14ac:dyDescent="0.25">
      <c r="A1837" s="12" t="s">
        <v>2132</v>
      </c>
      <c r="B1837" s="19">
        <v>335644402890</v>
      </c>
      <c r="C1837" s="12" t="s">
        <v>17985</v>
      </c>
      <c r="D1837" s="12" t="s">
        <v>3685</v>
      </c>
      <c r="E1837" s="6" t="s">
        <v>17986</v>
      </c>
      <c r="F1837" s="5">
        <f>decoded__2[[#This Row],[FRT_DEC]]-B1836</f>
        <v>2</v>
      </c>
      <c r="G1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INFO]]))),G1836)</f>
        <v>13</v>
      </c>
    </row>
    <row r="1838" spans="1:7" hidden="1" x14ac:dyDescent="0.25">
      <c r="A1838" s="12" t="s">
        <v>2133</v>
      </c>
      <c r="B1838" s="19">
        <v>335644402894</v>
      </c>
      <c r="C1838" s="12" t="s">
        <v>17987</v>
      </c>
      <c r="D1838" s="12" t="s">
        <v>3685</v>
      </c>
      <c r="E1838" s="6" t="s">
        <v>7880</v>
      </c>
      <c r="F1838" s="5">
        <f>decoded__2[[#This Row],[FRT_DEC]]-B1837</f>
        <v>4</v>
      </c>
      <c r="G1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INFO]]))),G1837)</f>
        <v>13</v>
      </c>
    </row>
    <row r="1839" spans="1:7" hidden="1" x14ac:dyDescent="0.25">
      <c r="A1839" s="12" t="s">
        <v>2134</v>
      </c>
      <c r="B1839" s="19">
        <v>335644402921</v>
      </c>
      <c r="C1839" s="12" t="s">
        <v>17988</v>
      </c>
      <c r="D1839" s="12" t="s">
        <v>7842</v>
      </c>
      <c r="E1839" s="6" t="s">
        <v>8889</v>
      </c>
      <c r="F1839" s="5">
        <f>decoded__2[[#This Row],[FRT_DEC]]-B1838</f>
        <v>27</v>
      </c>
      <c r="G1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INFO]]))),G1838)</f>
        <v>13</v>
      </c>
    </row>
    <row r="1840" spans="1:7" hidden="1" x14ac:dyDescent="0.25">
      <c r="A1840" s="12" t="s">
        <v>2135</v>
      </c>
      <c r="B1840" s="19">
        <v>335644402944</v>
      </c>
      <c r="C1840" s="12" t="s">
        <v>17989</v>
      </c>
      <c r="D1840" s="12" t="s">
        <v>241</v>
      </c>
      <c r="E1840" s="6" t="s">
        <v>1052</v>
      </c>
      <c r="F1840" s="5">
        <f>decoded__2[[#This Row],[FRT_DEC]]-B1839</f>
        <v>23</v>
      </c>
      <c r="G1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INFO]]))),G1839)</f>
        <v>13</v>
      </c>
    </row>
    <row r="1841" spans="1:7" hidden="1" x14ac:dyDescent="0.25">
      <c r="A1841" s="12" t="s">
        <v>2136</v>
      </c>
      <c r="B1841" s="19">
        <v>335644402948</v>
      </c>
      <c r="C1841" s="12" t="s">
        <v>17990</v>
      </c>
      <c r="D1841" s="12" t="s">
        <v>243</v>
      </c>
      <c r="E1841" s="6" t="s">
        <v>5293</v>
      </c>
      <c r="F1841" s="5">
        <f>decoded__2[[#This Row],[FRT_DEC]]-B1840</f>
        <v>4</v>
      </c>
      <c r="G1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INFO]]))),G1840)</f>
        <v>13</v>
      </c>
    </row>
    <row r="1842" spans="1:7" hidden="1" x14ac:dyDescent="0.25">
      <c r="A1842" s="12" t="s">
        <v>2137</v>
      </c>
      <c r="B1842" s="19">
        <v>335644402995</v>
      </c>
      <c r="C1842" s="12" t="s">
        <v>17991</v>
      </c>
      <c r="D1842" s="12" t="s">
        <v>40</v>
      </c>
      <c r="E1842" s="6" t="s">
        <v>44</v>
      </c>
      <c r="F1842" s="5">
        <f>decoded__2[[#This Row],[FRT_DEC]]-B1841</f>
        <v>47</v>
      </c>
      <c r="G1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INFO]]))),G1841)</f>
        <v>13</v>
      </c>
    </row>
    <row r="1843" spans="1:7" hidden="1" x14ac:dyDescent="0.25">
      <c r="A1843" s="12" t="s">
        <v>2138</v>
      </c>
      <c r="B1843" s="19">
        <v>335644402999</v>
      </c>
      <c r="C1843" s="12" t="s">
        <v>17992</v>
      </c>
      <c r="D1843" s="12" t="s">
        <v>246</v>
      </c>
      <c r="E1843" s="6" t="s">
        <v>17993</v>
      </c>
      <c r="F1843" s="5">
        <f>decoded__2[[#This Row],[FRT_DEC]]-B1842</f>
        <v>4</v>
      </c>
      <c r="G1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INFO]]))),G1842)</f>
        <v>13</v>
      </c>
    </row>
    <row r="1844" spans="1:7" hidden="1" x14ac:dyDescent="0.25">
      <c r="A1844" s="12" t="s">
        <v>2139</v>
      </c>
      <c r="B1844" s="19">
        <v>335644403007</v>
      </c>
      <c r="C1844" s="12" t="s">
        <v>17994</v>
      </c>
      <c r="D1844" s="12" t="s">
        <v>1099</v>
      </c>
      <c r="E1844" s="6" t="s">
        <v>3699</v>
      </c>
      <c r="F1844" s="5">
        <f>decoded__2[[#This Row],[FRT_DEC]]-B1843</f>
        <v>8</v>
      </c>
      <c r="G1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INFO]]))),G1843)</f>
        <v>13</v>
      </c>
    </row>
    <row r="1845" spans="1:7" hidden="1" x14ac:dyDescent="0.25">
      <c r="A1845" s="12" t="s">
        <v>2140</v>
      </c>
      <c r="B1845" s="19">
        <v>335644403014</v>
      </c>
      <c r="C1845" s="12" t="s">
        <v>17995</v>
      </c>
      <c r="D1845" s="12" t="s">
        <v>72</v>
      </c>
      <c r="E1845" s="6" t="s">
        <v>2092</v>
      </c>
      <c r="F1845" s="5">
        <f>decoded__2[[#This Row],[FRT_DEC]]-B1844</f>
        <v>7</v>
      </c>
      <c r="G1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INFO]]))),G1844)</f>
        <v>13</v>
      </c>
    </row>
    <row r="1846" spans="1:7" hidden="1" x14ac:dyDescent="0.25">
      <c r="A1846" s="12" t="s">
        <v>2141</v>
      </c>
      <c r="B1846" s="19">
        <v>335644403036</v>
      </c>
      <c r="C1846" s="12" t="s">
        <v>17996</v>
      </c>
      <c r="D1846" s="12" t="s">
        <v>3671</v>
      </c>
      <c r="E1846" s="6" t="s">
        <v>17997</v>
      </c>
      <c r="F1846" s="5">
        <f>decoded__2[[#This Row],[FRT_DEC]]-B1845</f>
        <v>22</v>
      </c>
      <c r="G1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INFO]]))),G1845)</f>
        <v>13</v>
      </c>
    </row>
    <row r="1847" spans="1:7" hidden="1" x14ac:dyDescent="0.25">
      <c r="A1847" s="12" t="s">
        <v>2142</v>
      </c>
      <c r="B1847" s="19">
        <v>335644403039</v>
      </c>
      <c r="C1847" s="12" t="s">
        <v>17998</v>
      </c>
      <c r="D1847" s="12" t="s">
        <v>3671</v>
      </c>
      <c r="E1847" s="6" t="s">
        <v>7881</v>
      </c>
      <c r="F1847" s="5">
        <f>decoded__2[[#This Row],[FRT_DEC]]-B1846</f>
        <v>3</v>
      </c>
      <c r="G1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INFO]]))),G1846)</f>
        <v>13</v>
      </c>
    </row>
    <row r="1848" spans="1:7" hidden="1" x14ac:dyDescent="0.25">
      <c r="A1848" s="12" t="s">
        <v>2143</v>
      </c>
      <c r="B1848" s="19">
        <v>335644403853</v>
      </c>
      <c r="C1848" s="12" t="s">
        <v>17999</v>
      </c>
      <c r="D1848" s="12" t="s">
        <v>249</v>
      </c>
      <c r="E1848" s="6" t="s">
        <v>4240</v>
      </c>
      <c r="F1848" s="5">
        <f>decoded__2[[#This Row],[FRT_DEC]]-B1847</f>
        <v>814</v>
      </c>
      <c r="G1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INFO]]))),G1847)</f>
        <v>13</v>
      </c>
    </row>
    <row r="1849" spans="1:7" hidden="1" x14ac:dyDescent="0.25">
      <c r="A1849" s="12" t="s">
        <v>2144</v>
      </c>
      <c r="B1849" s="19">
        <v>335644403857</v>
      </c>
      <c r="C1849" s="12" t="s">
        <v>18000</v>
      </c>
      <c r="D1849" s="12" t="s">
        <v>7938</v>
      </c>
      <c r="E1849" s="6" t="s">
        <v>8906</v>
      </c>
      <c r="F1849" s="5">
        <f>decoded__2[[#This Row],[FRT_DEC]]-B1848</f>
        <v>4</v>
      </c>
      <c r="G1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INFO]]))),G1848)</f>
        <v>13</v>
      </c>
    </row>
    <row r="1850" spans="1:7" hidden="1" x14ac:dyDescent="0.25">
      <c r="A1850" s="12" t="s">
        <v>2145</v>
      </c>
      <c r="B1850" s="19">
        <v>335644403860</v>
      </c>
      <c r="C1850" s="12" t="s">
        <v>18001</v>
      </c>
      <c r="D1850" s="12" t="s">
        <v>7842</v>
      </c>
      <c r="E1850" s="6" t="s">
        <v>7989</v>
      </c>
      <c r="F1850" s="5">
        <f>decoded__2[[#This Row],[FRT_DEC]]-B1849</f>
        <v>3</v>
      </c>
      <c r="G1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INFO]]))),G1849)</f>
        <v>13</v>
      </c>
    </row>
    <row r="1851" spans="1:7" hidden="1" x14ac:dyDescent="0.25">
      <c r="A1851" s="12" t="s">
        <v>2146</v>
      </c>
      <c r="B1851" s="19">
        <v>335644403866</v>
      </c>
      <c r="C1851" s="12" t="s">
        <v>18002</v>
      </c>
      <c r="D1851" s="12" t="s">
        <v>2044</v>
      </c>
      <c r="E1851" s="6" t="s">
        <v>2046</v>
      </c>
      <c r="F1851" s="5">
        <f>decoded__2[[#This Row],[FRT_DEC]]-B1850</f>
        <v>6</v>
      </c>
      <c r="G1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INFO]]))),G1850)</f>
        <v>13</v>
      </c>
    </row>
    <row r="1852" spans="1:7" hidden="1" x14ac:dyDescent="0.25">
      <c r="A1852" s="12" t="s">
        <v>2147</v>
      </c>
      <c r="B1852" s="19">
        <v>335644403872</v>
      </c>
      <c r="C1852" s="12" t="s">
        <v>18003</v>
      </c>
      <c r="D1852" s="12" t="s">
        <v>7938</v>
      </c>
      <c r="E1852" s="6" t="s">
        <v>7991</v>
      </c>
      <c r="F1852" s="5">
        <f>decoded__2[[#This Row],[FRT_DEC]]-B1851</f>
        <v>6</v>
      </c>
      <c r="G1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INFO]]))),G1851)</f>
        <v>13</v>
      </c>
    </row>
    <row r="1853" spans="1:7" hidden="1" x14ac:dyDescent="0.25">
      <c r="A1853" s="12" t="s">
        <v>2148</v>
      </c>
      <c r="B1853" s="19">
        <v>335644406286</v>
      </c>
      <c r="C1853" s="12" t="s">
        <v>18004</v>
      </c>
      <c r="D1853" s="12" t="s">
        <v>5</v>
      </c>
      <c r="E1853" s="6" t="s">
        <v>18005</v>
      </c>
      <c r="F1853" s="5">
        <f>decoded__2[[#This Row],[FRT_DEC]]-B1852</f>
        <v>2414</v>
      </c>
      <c r="G1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INFO]]))),G1852)</f>
        <v>13</v>
      </c>
    </row>
    <row r="1854" spans="1:7" hidden="1" x14ac:dyDescent="0.25">
      <c r="A1854" s="12" t="s">
        <v>2149</v>
      </c>
      <c r="B1854" s="19">
        <v>335644406288</v>
      </c>
      <c r="C1854" s="12" t="s">
        <v>18006</v>
      </c>
      <c r="D1854" s="12" t="s">
        <v>5</v>
      </c>
      <c r="E1854" s="6" t="s">
        <v>7877</v>
      </c>
      <c r="F1854" s="5">
        <f>decoded__2[[#This Row],[FRT_DEC]]-B1853</f>
        <v>2</v>
      </c>
      <c r="G1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INFO]]))),G1853)</f>
        <v>13</v>
      </c>
    </row>
    <row r="1855" spans="1:7" hidden="1" x14ac:dyDescent="0.25">
      <c r="A1855" s="12" t="s">
        <v>2150</v>
      </c>
      <c r="B1855" s="19">
        <v>335644406290</v>
      </c>
      <c r="C1855" s="12" t="s">
        <v>18007</v>
      </c>
      <c r="D1855" s="12" t="s">
        <v>3686</v>
      </c>
      <c r="E1855" s="6" t="s">
        <v>18008</v>
      </c>
      <c r="F1855" s="5">
        <f>decoded__2[[#This Row],[FRT_DEC]]-B1854</f>
        <v>2</v>
      </c>
      <c r="G1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INFO]]))),G1854)</f>
        <v>13</v>
      </c>
    </row>
    <row r="1856" spans="1:7" hidden="1" x14ac:dyDescent="0.25">
      <c r="A1856" s="12" t="s">
        <v>2151</v>
      </c>
      <c r="B1856" s="19">
        <v>335644406293</v>
      </c>
      <c r="C1856" s="12" t="s">
        <v>18009</v>
      </c>
      <c r="D1856" s="12" t="s">
        <v>3686</v>
      </c>
      <c r="E1856" s="6" t="s">
        <v>7878</v>
      </c>
      <c r="F1856" s="5">
        <f>decoded__2[[#This Row],[FRT_DEC]]-B1855</f>
        <v>3</v>
      </c>
      <c r="G1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INFO]]))),G1855)</f>
        <v>13</v>
      </c>
    </row>
    <row r="1857" spans="1:7" hidden="1" x14ac:dyDescent="0.25">
      <c r="A1857" s="12" t="s">
        <v>2152</v>
      </c>
      <c r="B1857" s="19">
        <v>335644406300</v>
      </c>
      <c r="C1857" s="12" t="s">
        <v>18010</v>
      </c>
      <c r="D1857" s="12" t="s">
        <v>7842</v>
      </c>
      <c r="E1857" s="6" t="s">
        <v>8006</v>
      </c>
      <c r="F1857" s="5">
        <f>decoded__2[[#This Row],[FRT_DEC]]-B1856</f>
        <v>7</v>
      </c>
      <c r="G1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INFO]]))),G1856)</f>
        <v>13</v>
      </c>
    </row>
    <row r="1858" spans="1:7" ht="30" hidden="1" x14ac:dyDescent="0.25">
      <c r="A1858" s="12" t="s">
        <v>2153</v>
      </c>
      <c r="B1858" s="19">
        <v>335644406311</v>
      </c>
      <c r="C1858" s="12" t="s">
        <v>18011</v>
      </c>
      <c r="D1858" s="12" t="s">
        <v>241</v>
      </c>
      <c r="E1858" s="6" t="s">
        <v>255</v>
      </c>
      <c r="F1858" s="5">
        <f>decoded__2[[#This Row],[FRT_DEC]]-B1857</f>
        <v>11</v>
      </c>
      <c r="G1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INFO]]))),G1857)</f>
        <v>13</v>
      </c>
    </row>
    <row r="1859" spans="1:7" hidden="1" x14ac:dyDescent="0.25">
      <c r="A1859" s="12" t="s">
        <v>2154</v>
      </c>
      <c r="B1859" s="19">
        <v>335644406315</v>
      </c>
      <c r="C1859" s="12" t="s">
        <v>18012</v>
      </c>
      <c r="D1859" s="12" t="s">
        <v>243</v>
      </c>
      <c r="E1859" s="6" t="s">
        <v>3939</v>
      </c>
      <c r="F1859" s="5">
        <f>decoded__2[[#This Row],[FRT_DEC]]-B1858</f>
        <v>4</v>
      </c>
      <c r="G1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INFO]]))),G1858)</f>
        <v>13</v>
      </c>
    </row>
    <row r="1860" spans="1:7" hidden="1" x14ac:dyDescent="0.25">
      <c r="A1860" s="12" t="s">
        <v>2155</v>
      </c>
      <c r="B1860" s="19">
        <v>335644406320</v>
      </c>
      <c r="C1860" s="12" t="s">
        <v>18013</v>
      </c>
      <c r="D1860" s="12" t="s">
        <v>1099</v>
      </c>
      <c r="E1860" s="6" t="s">
        <v>2093</v>
      </c>
      <c r="F1860" s="5">
        <f>decoded__2[[#This Row],[FRT_DEC]]-B1859</f>
        <v>5</v>
      </c>
      <c r="G1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INFO]]))),G1859)</f>
        <v>13</v>
      </c>
    </row>
    <row r="1861" spans="1:7" hidden="1" x14ac:dyDescent="0.25">
      <c r="A1861" s="12" t="s">
        <v>2156</v>
      </c>
      <c r="B1861" s="19">
        <v>335644406325</v>
      </c>
      <c r="C1861" s="12" t="s">
        <v>18014</v>
      </c>
      <c r="D1861" s="12" t="s">
        <v>72</v>
      </c>
      <c r="E1861" s="6" t="s">
        <v>2094</v>
      </c>
      <c r="F1861" s="5">
        <f>decoded__2[[#This Row],[FRT_DEC]]-B1860</f>
        <v>5</v>
      </c>
      <c r="G1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INFO]]))),G1860)</f>
        <v>13</v>
      </c>
    </row>
    <row r="1862" spans="1:7" hidden="1" x14ac:dyDescent="0.25">
      <c r="A1862" s="12" t="s">
        <v>2157</v>
      </c>
      <c r="B1862" s="19">
        <v>335644406329</v>
      </c>
      <c r="C1862" s="12" t="s">
        <v>18015</v>
      </c>
      <c r="D1862" s="12" t="s">
        <v>72</v>
      </c>
      <c r="E1862" s="6" t="s">
        <v>2095</v>
      </c>
      <c r="F1862" s="5">
        <f>decoded__2[[#This Row],[FRT_DEC]]-B1861</f>
        <v>4</v>
      </c>
      <c r="G1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INFO]]))),G1861)</f>
        <v>13</v>
      </c>
    </row>
    <row r="1863" spans="1:7" hidden="1" x14ac:dyDescent="0.25">
      <c r="A1863" s="12" t="s">
        <v>2158</v>
      </c>
      <c r="B1863" s="19">
        <v>335644406340</v>
      </c>
      <c r="C1863" s="12" t="s">
        <v>18016</v>
      </c>
      <c r="D1863" s="12" t="s">
        <v>246</v>
      </c>
      <c r="E1863" s="6" t="s">
        <v>18017</v>
      </c>
      <c r="F1863" s="5">
        <f>decoded__2[[#This Row],[FRT_DEC]]-B1862</f>
        <v>11</v>
      </c>
      <c r="G1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INFO]]))),G1862)</f>
        <v>13</v>
      </c>
    </row>
    <row r="1864" spans="1:7" hidden="1" x14ac:dyDescent="0.25">
      <c r="A1864" s="12" t="s">
        <v>2159</v>
      </c>
      <c r="B1864" s="19">
        <v>335644406344</v>
      </c>
      <c r="C1864" s="12" t="s">
        <v>18018</v>
      </c>
      <c r="D1864" s="12" t="s">
        <v>7938</v>
      </c>
      <c r="E1864" s="6" t="s">
        <v>8012</v>
      </c>
      <c r="F1864" s="5">
        <f>decoded__2[[#This Row],[FRT_DEC]]-B1863</f>
        <v>4</v>
      </c>
      <c r="G1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INFO]]))),G1863)</f>
        <v>13</v>
      </c>
    </row>
    <row r="1865" spans="1:7" hidden="1" x14ac:dyDescent="0.25">
      <c r="A1865" s="12" t="s">
        <v>2160</v>
      </c>
      <c r="B1865" s="19">
        <v>335644406742</v>
      </c>
      <c r="C1865" s="12" t="s">
        <v>18019</v>
      </c>
      <c r="D1865" s="12" t="s">
        <v>7842</v>
      </c>
      <c r="E1865" s="6" t="s">
        <v>8130</v>
      </c>
      <c r="F1865" s="5">
        <f>decoded__2[[#This Row],[FRT_DEC]]-B1864</f>
        <v>398</v>
      </c>
      <c r="G1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INFO]]))),G1864)</f>
        <v>13</v>
      </c>
    </row>
    <row r="1866" spans="1:7" hidden="1" x14ac:dyDescent="0.25">
      <c r="A1866" s="12" t="s">
        <v>2161</v>
      </c>
      <c r="B1866" s="19">
        <v>335644406750</v>
      </c>
      <c r="C1866" s="12" t="s">
        <v>18020</v>
      </c>
      <c r="D1866" s="12" t="s">
        <v>1099</v>
      </c>
      <c r="E1866" s="6" t="s">
        <v>2096</v>
      </c>
      <c r="F1866" s="5">
        <f>decoded__2[[#This Row],[FRT_DEC]]-B1865</f>
        <v>8</v>
      </c>
      <c r="G1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INFO]]))),G1865)</f>
        <v>13</v>
      </c>
    </row>
    <row r="1867" spans="1:7" hidden="1" x14ac:dyDescent="0.25">
      <c r="A1867" s="12" t="s">
        <v>2162</v>
      </c>
      <c r="B1867" s="19">
        <v>335644406756</v>
      </c>
      <c r="C1867" s="12" t="s">
        <v>18021</v>
      </c>
      <c r="D1867" s="12" t="s">
        <v>72</v>
      </c>
      <c r="E1867" s="6" t="s">
        <v>2097</v>
      </c>
      <c r="F1867" s="5">
        <f>decoded__2[[#This Row],[FRT_DEC]]-B1866</f>
        <v>6</v>
      </c>
      <c r="G1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INFO]]))),G1866)</f>
        <v>13</v>
      </c>
    </row>
    <row r="1868" spans="1:7" hidden="1" x14ac:dyDescent="0.25">
      <c r="A1868" s="12" t="s">
        <v>2163</v>
      </c>
      <c r="B1868" s="19">
        <v>335644406767</v>
      </c>
      <c r="C1868" s="12" t="s">
        <v>18022</v>
      </c>
      <c r="D1868" s="12" t="s">
        <v>3672</v>
      </c>
      <c r="E1868" s="6" t="s">
        <v>18023</v>
      </c>
      <c r="F1868" s="5">
        <f>decoded__2[[#This Row],[FRT_DEC]]-B1867</f>
        <v>11</v>
      </c>
      <c r="G1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INFO]]))),G1867)</f>
        <v>13</v>
      </c>
    </row>
    <row r="1869" spans="1:7" hidden="1" x14ac:dyDescent="0.25">
      <c r="A1869" s="12" t="s">
        <v>2164</v>
      </c>
      <c r="B1869" s="19">
        <v>335644406932</v>
      </c>
      <c r="C1869" s="12" t="s">
        <v>18024</v>
      </c>
      <c r="D1869" s="12" t="s">
        <v>262</v>
      </c>
      <c r="E1869" s="6" t="s">
        <v>18025</v>
      </c>
      <c r="F1869" s="5">
        <f>decoded__2[[#This Row],[FRT_DEC]]-B1868</f>
        <v>165</v>
      </c>
      <c r="G1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INFO]]))),G1868)</f>
        <v>13</v>
      </c>
    </row>
    <row r="1870" spans="1:7" hidden="1" x14ac:dyDescent="0.25">
      <c r="A1870" s="12" t="s">
        <v>2165</v>
      </c>
      <c r="B1870" s="19">
        <v>335644406937</v>
      </c>
      <c r="C1870" s="12" t="s">
        <v>18026</v>
      </c>
      <c r="D1870" s="12" t="s">
        <v>7938</v>
      </c>
      <c r="E1870" s="6" t="s">
        <v>8136</v>
      </c>
      <c r="F1870" s="5">
        <f>decoded__2[[#This Row],[FRT_DEC]]-B1869</f>
        <v>5</v>
      </c>
      <c r="G1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INFO]]))),G1869)</f>
        <v>13</v>
      </c>
    </row>
    <row r="1871" spans="1:7" x14ac:dyDescent="0.25">
      <c r="A1871" s="12" t="s">
        <v>2166</v>
      </c>
      <c r="B1871" s="19">
        <v>335644408119</v>
      </c>
      <c r="C1871" s="12" t="s">
        <v>18027</v>
      </c>
      <c r="D1871" s="12" t="s">
        <v>7842</v>
      </c>
      <c r="E1871" s="6" t="s">
        <v>7845</v>
      </c>
      <c r="F1871" s="5">
        <f>decoded__2[[#This Row],[FRT_DEC]]-B1870</f>
        <v>1182</v>
      </c>
      <c r="G1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INFO]]))),G1870)</f>
        <v>13</v>
      </c>
    </row>
    <row r="1872" spans="1:7" hidden="1" x14ac:dyDescent="0.25">
      <c r="A1872" s="12" t="s">
        <v>2167</v>
      </c>
      <c r="B1872" s="19">
        <v>335644408126</v>
      </c>
      <c r="C1872" s="12" t="s">
        <v>18028</v>
      </c>
      <c r="D1872" s="12" t="s">
        <v>7938</v>
      </c>
      <c r="E1872" s="6" t="s">
        <v>8149</v>
      </c>
      <c r="F1872" s="5">
        <f>decoded__2[[#This Row],[FRT_DEC]]-B1871</f>
        <v>7</v>
      </c>
      <c r="G1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INFO]]))),G1871)</f>
        <v>13</v>
      </c>
    </row>
    <row r="1873" spans="1:7" hidden="1" x14ac:dyDescent="0.25">
      <c r="A1873" s="12" t="s">
        <v>2168</v>
      </c>
      <c r="B1873" s="19">
        <v>335644408233</v>
      </c>
      <c r="C1873" s="12" t="s">
        <v>18029</v>
      </c>
      <c r="D1873" s="12" t="s">
        <v>84</v>
      </c>
      <c r="E1873" s="6" t="s">
        <v>4889</v>
      </c>
      <c r="F1873" s="5">
        <f>decoded__2[[#This Row],[FRT_DEC]]-B1872</f>
        <v>107</v>
      </c>
      <c r="G1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INFO]]))),G1872)</f>
        <v>13</v>
      </c>
    </row>
    <row r="1874" spans="1:7" hidden="1" x14ac:dyDescent="0.25">
      <c r="A1874" s="12" t="s">
        <v>2169</v>
      </c>
      <c r="B1874" s="19">
        <v>335644408235</v>
      </c>
      <c r="C1874" s="12" t="s">
        <v>18030</v>
      </c>
      <c r="D1874" s="12" t="s">
        <v>3684</v>
      </c>
      <c r="E1874" s="6" t="s">
        <v>18031</v>
      </c>
      <c r="F1874" s="5">
        <f>decoded__2[[#This Row],[FRT_DEC]]-B1873</f>
        <v>2</v>
      </c>
      <c r="G1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INFO]]))),G1873)</f>
        <v>13</v>
      </c>
    </row>
    <row r="1875" spans="1:7" hidden="1" x14ac:dyDescent="0.25">
      <c r="A1875" s="12" t="s">
        <v>2170</v>
      </c>
      <c r="B1875" s="19">
        <v>335644408238</v>
      </c>
      <c r="C1875" s="12" t="s">
        <v>18032</v>
      </c>
      <c r="D1875" s="12" t="s">
        <v>3684</v>
      </c>
      <c r="E1875" s="6" t="s">
        <v>7879</v>
      </c>
      <c r="F1875" s="5">
        <f>decoded__2[[#This Row],[FRT_DEC]]-B1874</f>
        <v>3</v>
      </c>
      <c r="G1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INFO]]))),G1874)</f>
        <v>13</v>
      </c>
    </row>
    <row r="1876" spans="1:7" hidden="1" x14ac:dyDescent="0.25">
      <c r="A1876" s="12" t="s">
        <v>2171</v>
      </c>
      <c r="B1876" s="19">
        <v>335644408245</v>
      </c>
      <c r="C1876" s="12" t="s">
        <v>18033</v>
      </c>
      <c r="D1876" s="12" t="s">
        <v>7842</v>
      </c>
      <c r="E1876" s="6" t="s">
        <v>7843</v>
      </c>
      <c r="F1876" s="5">
        <f>decoded__2[[#This Row],[FRT_DEC]]-B1875</f>
        <v>7</v>
      </c>
      <c r="G1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INFO]]))),G1875)</f>
        <v>13</v>
      </c>
    </row>
    <row r="1877" spans="1:7" hidden="1" x14ac:dyDescent="0.25">
      <c r="A1877" s="12" t="s">
        <v>2172</v>
      </c>
      <c r="B1877" s="19">
        <v>335644408256</v>
      </c>
      <c r="C1877" s="12" t="s">
        <v>18034</v>
      </c>
      <c r="D1877" s="12" t="s">
        <v>1099</v>
      </c>
      <c r="E1877" s="6" t="s">
        <v>2098</v>
      </c>
      <c r="F1877" s="5">
        <f>decoded__2[[#This Row],[FRT_DEC]]-B1876</f>
        <v>11</v>
      </c>
      <c r="G1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INFO]]))),G1876)</f>
        <v>13</v>
      </c>
    </row>
    <row r="1878" spans="1:7" hidden="1" x14ac:dyDescent="0.25">
      <c r="A1878" s="12" t="s">
        <v>2173</v>
      </c>
      <c r="B1878" s="19">
        <v>335644408261</v>
      </c>
      <c r="C1878" s="12" t="s">
        <v>18035</v>
      </c>
      <c r="D1878" s="12" t="s">
        <v>72</v>
      </c>
      <c r="E1878" s="6" t="s">
        <v>2099</v>
      </c>
      <c r="F1878" s="5">
        <f>decoded__2[[#This Row],[FRT_DEC]]-B1877</f>
        <v>5</v>
      </c>
      <c r="G1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INFO]]))),G1877)</f>
        <v>13</v>
      </c>
    </row>
    <row r="1879" spans="1:7" hidden="1" x14ac:dyDescent="0.25">
      <c r="A1879" s="12" t="s">
        <v>2174</v>
      </c>
      <c r="B1879" s="19">
        <v>335644408273</v>
      </c>
      <c r="C1879" s="12" t="s">
        <v>18036</v>
      </c>
      <c r="D1879" s="12" t="s">
        <v>7938</v>
      </c>
      <c r="E1879" s="6" t="s">
        <v>8848</v>
      </c>
      <c r="F1879" s="5">
        <f>decoded__2[[#This Row],[FRT_DEC]]-B1878</f>
        <v>12</v>
      </c>
      <c r="G1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INFO]]))),G1878)</f>
        <v>13</v>
      </c>
    </row>
    <row r="1880" spans="1:7" hidden="1" x14ac:dyDescent="0.25">
      <c r="A1880" s="12" t="s">
        <v>2175</v>
      </c>
      <c r="B1880" s="19">
        <v>335644408325</v>
      </c>
      <c r="C1880" s="12" t="s">
        <v>18037</v>
      </c>
      <c r="D1880" s="12" t="s">
        <v>85</v>
      </c>
      <c r="E1880" s="6" t="s">
        <v>263</v>
      </c>
      <c r="F1880" s="5">
        <f>decoded__2[[#This Row],[FRT_DEC]]-B1879</f>
        <v>52</v>
      </c>
      <c r="G1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INFO]]))),G1879)</f>
        <v>13</v>
      </c>
    </row>
    <row r="1881" spans="1:7" hidden="1" x14ac:dyDescent="0.25">
      <c r="A1881" s="12" t="s">
        <v>2176</v>
      </c>
      <c r="B1881" s="19">
        <v>335644408333</v>
      </c>
      <c r="C1881" s="12" t="s">
        <v>18038</v>
      </c>
      <c r="D1881" s="12" t="s">
        <v>7842</v>
      </c>
      <c r="E1881" s="6" t="s">
        <v>8851</v>
      </c>
      <c r="F1881" s="5">
        <f>decoded__2[[#This Row],[FRT_DEC]]-B1880</f>
        <v>8</v>
      </c>
      <c r="G1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INFO]]))),G1880)</f>
        <v>13</v>
      </c>
    </row>
    <row r="1882" spans="1:7" hidden="1" x14ac:dyDescent="0.25">
      <c r="A1882" s="12" t="s">
        <v>2177</v>
      </c>
      <c r="B1882" s="19">
        <v>335644408342</v>
      </c>
      <c r="C1882" s="12" t="s">
        <v>18039</v>
      </c>
      <c r="D1882" s="12" t="s">
        <v>1099</v>
      </c>
      <c r="E1882" s="6" t="s">
        <v>2100</v>
      </c>
      <c r="F1882" s="5">
        <f>decoded__2[[#This Row],[FRT_DEC]]-B1881</f>
        <v>9</v>
      </c>
      <c r="G1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INFO]]))),G1881)</f>
        <v>13</v>
      </c>
    </row>
    <row r="1883" spans="1:7" hidden="1" x14ac:dyDescent="0.25">
      <c r="A1883" s="12" t="s">
        <v>2178</v>
      </c>
      <c r="B1883" s="19">
        <v>335644408346</v>
      </c>
      <c r="C1883" s="12" t="s">
        <v>18040</v>
      </c>
      <c r="D1883" s="12" t="s">
        <v>72</v>
      </c>
      <c r="E1883" s="6" t="s">
        <v>2101</v>
      </c>
      <c r="F1883" s="5">
        <f>decoded__2[[#This Row],[FRT_DEC]]-B1882</f>
        <v>4</v>
      </c>
      <c r="G1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INFO]]))),G1882)</f>
        <v>13</v>
      </c>
    </row>
    <row r="1884" spans="1:7" hidden="1" x14ac:dyDescent="0.25">
      <c r="A1884" s="12" t="s">
        <v>2179</v>
      </c>
      <c r="B1884" s="19">
        <v>335644408359</v>
      </c>
      <c r="C1884" s="12" t="s">
        <v>18041</v>
      </c>
      <c r="D1884" s="12" t="s">
        <v>7938</v>
      </c>
      <c r="E1884" s="6" t="s">
        <v>8855</v>
      </c>
      <c r="F1884" s="5">
        <f>decoded__2[[#This Row],[FRT_DEC]]-B1883</f>
        <v>13</v>
      </c>
      <c r="G1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INFO]]))),G1883)</f>
        <v>13</v>
      </c>
    </row>
    <row r="1885" spans="1:7" hidden="1" x14ac:dyDescent="0.25">
      <c r="A1885" s="12" t="s">
        <v>2180</v>
      </c>
      <c r="B1885" s="19">
        <v>335644408981</v>
      </c>
      <c r="C1885" s="12" t="s">
        <v>18042</v>
      </c>
      <c r="D1885" s="12" t="s">
        <v>87</v>
      </c>
      <c r="E1885" s="6" t="s">
        <v>3695</v>
      </c>
      <c r="F1885" s="5">
        <f>decoded__2[[#This Row],[FRT_DEC]]-B1884</f>
        <v>622</v>
      </c>
      <c r="G1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INFO]]))),G1884)</f>
        <v>13</v>
      </c>
    </row>
    <row r="1886" spans="1:7" hidden="1" x14ac:dyDescent="0.25">
      <c r="A1886" s="12" t="s">
        <v>2181</v>
      </c>
      <c r="B1886" s="19">
        <v>335644408989</v>
      </c>
      <c r="C1886" s="12" t="s">
        <v>18043</v>
      </c>
      <c r="D1886" s="12" t="s">
        <v>7842</v>
      </c>
      <c r="E1886" s="6" t="s">
        <v>8858</v>
      </c>
      <c r="F1886" s="5">
        <f>decoded__2[[#This Row],[FRT_DEC]]-B1885</f>
        <v>8</v>
      </c>
      <c r="G1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INFO]]))),G1885)</f>
        <v>13</v>
      </c>
    </row>
    <row r="1887" spans="1:7" hidden="1" x14ac:dyDescent="0.25">
      <c r="A1887" s="12" t="s">
        <v>2182</v>
      </c>
      <c r="B1887" s="19">
        <v>335644409000</v>
      </c>
      <c r="C1887" s="12" t="s">
        <v>18044</v>
      </c>
      <c r="D1887" s="12" t="s">
        <v>1099</v>
      </c>
      <c r="E1887" s="6" t="s">
        <v>2102</v>
      </c>
      <c r="F1887" s="5">
        <f>decoded__2[[#This Row],[FRT_DEC]]-B1886</f>
        <v>11</v>
      </c>
      <c r="G1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INFO]]))),G1886)</f>
        <v>13</v>
      </c>
    </row>
    <row r="1888" spans="1:7" hidden="1" x14ac:dyDescent="0.25">
      <c r="A1888" s="12" t="s">
        <v>2183</v>
      </c>
      <c r="B1888" s="19">
        <v>335644409006</v>
      </c>
      <c r="C1888" s="12" t="s">
        <v>18045</v>
      </c>
      <c r="D1888" s="12" t="s">
        <v>72</v>
      </c>
      <c r="E1888" s="6" t="s">
        <v>2103</v>
      </c>
      <c r="F1888" s="5">
        <f>decoded__2[[#This Row],[FRT_DEC]]-B1887</f>
        <v>6</v>
      </c>
      <c r="G1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INFO]]))),G1887)</f>
        <v>13</v>
      </c>
    </row>
    <row r="1889" spans="1:7" hidden="1" x14ac:dyDescent="0.25">
      <c r="A1889" s="12" t="s">
        <v>2184</v>
      </c>
      <c r="B1889" s="19">
        <v>335644409018</v>
      </c>
      <c r="C1889" s="12" t="s">
        <v>18046</v>
      </c>
      <c r="D1889" s="12" t="s">
        <v>40</v>
      </c>
      <c r="E1889" s="6" t="s">
        <v>2042</v>
      </c>
      <c r="F1889" s="5">
        <f>decoded__2[[#This Row],[FRT_DEC]]-B1888</f>
        <v>12</v>
      </c>
      <c r="G1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INFO]]))),G1888)</f>
        <v>13</v>
      </c>
    </row>
    <row r="1890" spans="1:7" hidden="1" x14ac:dyDescent="0.25">
      <c r="A1890" s="12" t="s">
        <v>2185</v>
      </c>
      <c r="B1890" s="19">
        <v>335644409020</v>
      </c>
      <c r="C1890" s="12" t="s">
        <v>18047</v>
      </c>
      <c r="D1890" s="12" t="s">
        <v>2043</v>
      </c>
      <c r="E1890" s="6" t="s">
        <v>17982</v>
      </c>
      <c r="F1890" s="5">
        <f>decoded__2[[#This Row],[FRT_DEC]]-B1889</f>
        <v>2</v>
      </c>
      <c r="G1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INFO]]))),G1889)</f>
        <v>13</v>
      </c>
    </row>
    <row r="1891" spans="1:7" hidden="1" x14ac:dyDescent="0.25">
      <c r="A1891" s="12" t="s">
        <v>2186</v>
      </c>
      <c r="B1891" s="19">
        <v>335644409031</v>
      </c>
      <c r="C1891" s="12" t="s">
        <v>18048</v>
      </c>
      <c r="D1891" s="12" t="s">
        <v>7938</v>
      </c>
      <c r="E1891" s="6" t="s">
        <v>8868</v>
      </c>
      <c r="F1891" s="5">
        <f>decoded__2[[#This Row],[FRT_DEC]]-B1890</f>
        <v>11</v>
      </c>
      <c r="G1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INFO]]))),G1890)</f>
        <v>13</v>
      </c>
    </row>
    <row r="1892" spans="1:7" hidden="1" x14ac:dyDescent="0.25">
      <c r="A1892" s="12" t="s">
        <v>2187</v>
      </c>
      <c r="B1892" s="19">
        <v>335644409328</v>
      </c>
      <c r="C1892" s="12" t="s">
        <v>18049</v>
      </c>
      <c r="D1892" s="12" t="s">
        <v>7842</v>
      </c>
      <c r="E1892" s="6" t="s">
        <v>7989</v>
      </c>
      <c r="F1892" s="5">
        <f>decoded__2[[#This Row],[FRT_DEC]]-B1891</f>
        <v>297</v>
      </c>
      <c r="G1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INFO]]))),G1891)</f>
        <v>13</v>
      </c>
    </row>
    <row r="1893" spans="1:7" hidden="1" x14ac:dyDescent="0.25">
      <c r="A1893" s="12" t="s">
        <v>2188</v>
      </c>
      <c r="B1893" s="19">
        <v>335644409334</v>
      </c>
      <c r="C1893" s="12" t="s">
        <v>18050</v>
      </c>
      <c r="D1893" s="12" t="s">
        <v>2044</v>
      </c>
      <c r="E1893" s="6" t="s">
        <v>2046</v>
      </c>
      <c r="F1893" s="5">
        <f>decoded__2[[#This Row],[FRT_DEC]]-B1892</f>
        <v>6</v>
      </c>
      <c r="G1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INFO]]))),G1892)</f>
        <v>13</v>
      </c>
    </row>
    <row r="1894" spans="1:7" hidden="1" x14ac:dyDescent="0.25">
      <c r="A1894" s="12" t="s">
        <v>2189</v>
      </c>
      <c r="B1894" s="19">
        <v>335644409339</v>
      </c>
      <c r="C1894" s="12" t="s">
        <v>18051</v>
      </c>
      <c r="D1894" s="12" t="s">
        <v>7938</v>
      </c>
      <c r="E1894" s="6" t="s">
        <v>7991</v>
      </c>
      <c r="F1894" s="5">
        <f>decoded__2[[#This Row],[FRT_DEC]]-B1893</f>
        <v>5</v>
      </c>
      <c r="G1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INFO]]))),G1893)</f>
        <v>13</v>
      </c>
    </row>
    <row r="1895" spans="1:7" hidden="1" x14ac:dyDescent="0.25">
      <c r="A1895" s="12" t="s">
        <v>2190</v>
      </c>
      <c r="B1895" s="19">
        <v>335644491688</v>
      </c>
      <c r="C1895" s="12" t="s">
        <v>18052</v>
      </c>
      <c r="D1895" s="12" t="s">
        <v>7842</v>
      </c>
      <c r="E1895" s="6" t="s">
        <v>7945</v>
      </c>
      <c r="F1895" s="5">
        <f>decoded__2[[#This Row],[FRT_DEC]]-B1894</f>
        <v>82349</v>
      </c>
      <c r="G1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INFO]]))),G1894)</f>
        <v>13</v>
      </c>
    </row>
    <row r="1896" spans="1:7" hidden="1" x14ac:dyDescent="0.25">
      <c r="A1896" s="12" t="s">
        <v>2191</v>
      </c>
      <c r="B1896" s="19">
        <v>335644491694</v>
      </c>
      <c r="C1896" s="12" t="s">
        <v>18053</v>
      </c>
      <c r="D1896" s="12" t="s">
        <v>7938</v>
      </c>
      <c r="E1896" s="6" t="s">
        <v>7947</v>
      </c>
      <c r="F1896" s="5">
        <f>decoded__2[[#This Row],[FRT_DEC]]-B1895</f>
        <v>6</v>
      </c>
      <c r="G1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INFO]]))),G1895)</f>
        <v>13</v>
      </c>
    </row>
    <row r="1897" spans="1:7" hidden="1" x14ac:dyDescent="0.25">
      <c r="A1897" s="12" t="s">
        <v>2192</v>
      </c>
      <c r="B1897" s="19">
        <v>335644529382</v>
      </c>
      <c r="C1897" s="12" t="s">
        <v>18054</v>
      </c>
      <c r="D1897" s="12" t="s">
        <v>43</v>
      </c>
      <c r="E1897" s="6" t="s">
        <v>5336</v>
      </c>
      <c r="F1897" s="5">
        <f>decoded__2[[#This Row],[FRT_DEC]]-B1896</f>
        <v>37688</v>
      </c>
      <c r="G1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INFO]]))),G1896)</f>
        <v>13</v>
      </c>
    </row>
    <row r="1898" spans="1:7" hidden="1" x14ac:dyDescent="0.25">
      <c r="A1898" s="12" t="s">
        <v>2193</v>
      </c>
      <c r="B1898" s="19">
        <v>335644529384</v>
      </c>
      <c r="C1898" s="12" t="s">
        <v>18055</v>
      </c>
      <c r="D1898" s="12" t="s">
        <v>3685</v>
      </c>
      <c r="E1898" s="6" t="s">
        <v>18056</v>
      </c>
      <c r="F1898" s="5">
        <f>decoded__2[[#This Row],[FRT_DEC]]-B1897</f>
        <v>2</v>
      </c>
      <c r="G1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INFO]]))),G1897)</f>
        <v>13</v>
      </c>
    </row>
    <row r="1899" spans="1:7" hidden="1" x14ac:dyDescent="0.25">
      <c r="A1899" s="12" t="s">
        <v>2194</v>
      </c>
      <c r="B1899" s="19">
        <v>335644529387</v>
      </c>
      <c r="C1899" s="12" t="s">
        <v>18057</v>
      </c>
      <c r="D1899" s="12" t="s">
        <v>3685</v>
      </c>
      <c r="E1899" s="6" t="s">
        <v>7880</v>
      </c>
      <c r="F1899" s="5">
        <f>decoded__2[[#This Row],[FRT_DEC]]-B1898</f>
        <v>3</v>
      </c>
      <c r="G1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INFO]]))),G1898)</f>
        <v>13</v>
      </c>
    </row>
    <row r="1900" spans="1:7" hidden="1" x14ac:dyDescent="0.25">
      <c r="A1900" s="12" t="s">
        <v>2195</v>
      </c>
      <c r="B1900" s="19">
        <v>335644529401</v>
      </c>
      <c r="C1900" s="12" t="s">
        <v>18058</v>
      </c>
      <c r="D1900" s="12" t="s">
        <v>7842</v>
      </c>
      <c r="E1900" s="6" t="s">
        <v>8889</v>
      </c>
      <c r="F1900" s="5">
        <f>decoded__2[[#This Row],[FRT_DEC]]-B1899</f>
        <v>14</v>
      </c>
      <c r="G1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INFO]]))),G1899)</f>
        <v>13</v>
      </c>
    </row>
    <row r="1901" spans="1:7" ht="30" hidden="1" x14ac:dyDescent="0.25">
      <c r="A1901" s="12" t="s">
        <v>2196</v>
      </c>
      <c r="B1901" s="19">
        <v>335644529417</v>
      </c>
      <c r="C1901" s="12" t="s">
        <v>18059</v>
      </c>
      <c r="D1901" s="12" t="s">
        <v>241</v>
      </c>
      <c r="E1901" s="6" t="s">
        <v>2080</v>
      </c>
      <c r="F1901" s="5">
        <f>decoded__2[[#This Row],[FRT_DEC]]-B1900</f>
        <v>16</v>
      </c>
      <c r="G1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INFO]]))),G1900)</f>
        <v>13</v>
      </c>
    </row>
    <row r="1902" spans="1:7" hidden="1" x14ac:dyDescent="0.25">
      <c r="A1902" s="12" t="s">
        <v>2197</v>
      </c>
      <c r="B1902" s="19">
        <v>335644529419</v>
      </c>
      <c r="C1902" s="12" t="s">
        <v>18060</v>
      </c>
      <c r="D1902" s="12" t="s">
        <v>243</v>
      </c>
      <c r="E1902" s="6" t="s">
        <v>3939</v>
      </c>
      <c r="F1902" s="5">
        <f>decoded__2[[#This Row],[FRT_DEC]]-B1901</f>
        <v>2</v>
      </c>
      <c r="G1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INFO]]))),G1901)</f>
        <v>13</v>
      </c>
    </row>
    <row r="1903" spans="1:7" hidden="1" x14ac:dyDescent="0.25">
      <c r="A1903" s="12" t="s">
        <v>2198</v>
      </c>
      <c r="B1903" s="19">
        <v>335644529430</v>
      </c>
      <c r="C1903" s="12" t="s">
        <v>18061</v>
      </c>
      <c r="D1903" s="12" t="s">
        <v>264</v>
      </c>
      <c r="E1903" s="6" t="s">
        <v>18062</v>
      </c>
      <c r="F1903" s="5">
        <f>decoded__2[[#This Row],[FRT_DEC]]-B1902</f>
        <v>11</v>
      </c>
      <c r="G1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INFO]]))),G1902)</f>
        <v>13</v>
      </c>
    </row>
    <row r="1904" spans="1:7" hidden="1" x14ac:dyDescent="0.25">
      <c r="A1904" s="12" t="s">
        <v>2199</v>
      </c>
      <c r="B1904" s="19">
        <v>335644529481</v>
      </c>
      <c r="C1904" s="12" t="s">
        <v>18063</v>
      </c>
      <c r="D1904" s="12" t="s">
        <v>40</v>
      </c>
      <c r="E1904" s="6" t="s">
        <v>44</v>
      </c>
      <c r="F1904" s="5">
        <f>decoded__2[[#This Row],[FRT_DEC]]-B1903</f>
        <v>51</v>
      </c>
      <c r="G1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INFO]]))),G1903)</f>
        <v>13</v>
      </c>
    </row>
    <row r="1905" spans="1:7" hidden="1" x14ac:dyDescent="0.25">
      <c r="A1905" s="12" t="s">
        <v>2200</v>
      </c>
      <c r="B1905" s="19">
        <v>335644529502</v>
      </c>
      <c r="C1905" s="12" t="s">
        <v>18064</v>
      </c>
      <c r="D1905" s="12" t="s">
        <v>246</v>
      </c>
      <c r="E1905" s="6" t="s">
        <v>18065</v>
      </c>
      <c r="F1905" s="5">
        <f>decoded__2[[#This Row],[FRT_DEC]]-B1904</f>
        <v>21</v>
      </c>
      <c r="G1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INFO]]))),G1904)</f>
        <v>13</v>
      </c>
    </row>
    <row r="1906" spans="1:7" hidden="1" x14ac:dyDescent="0.25">
      <c r="A1906" s="12" t="s">
        <v>2201</v>
      </c>
      <c r="B1906" s="19">
        <v>335644529508</v>
      </c>
      <c r="C1906" s="12" t="s">
        <v>18066</v>
      </c>
      <c r="D1906" s="12" t="s">
        <v>1099</v>
      </c>
      <c r="E1906" s="6" t="s">
        <v>2104</v>
      </c>
      <c r="F1906" s="5">
        <f>decoded__2[[#This Row],[FRT_DEC]]-B1905</f>
        <v>6</v>
      </c>
      <c r="G1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INFO]]))),G1905)</f>
        <v>13</v>
      </c>
    </row>
    <row r="1907" spans="1:7" hidden="1" x14ac:dyDescent="0.25">
      <c r="A1907" s="12" t="s">
        <v>2202</v>
      </c>
      <c r="B1907" s="19">
        <v>335644529513</v>
      </c>
      <c r="C1907" s="12" t="s">
        <v>18067</v>
      </c>
      <c r="D1907" s="12" t="s">
        <v>1099</v>
      </c>
      <c r="E1907" s="6" t="s">
        <v>2105</v>
      </c>
      <c r="F1907" s="5">
        <f>decoded__2[[#This Row],[FRT_DEC]]-B1906</f>
        <v>5</v>
      </c>
      <c r="G1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INFO]]))),G1906)</f>
        <v>13</v>
      </c>
    </row>
    <row r="1908" spans="1:7" hidden="1" x14ac:dyDescent="0.25">
      <c r="A1908" s="12" t="s">
        <v>2203</v>
      </c>
      <c r="B1908" s="19">
        <v>335644529527</v>
      </c>
      <c r="C1908" s="12" t="s">
        <v>18068</v>
      </c>
      <c r="D1908" s="12" t="s">
        <v>72</v>
      </c>
      <c r="E1908" s="6" t="s">
        <v>2092</v>
      </c>
      <c r="F1908" s="5">
        <f>decoded__2[[#This Row],[FRT_DEC]]-B1907</f>
        <v>14</v>
      </c>
      <c r="G1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INFO]]))),G1907)</f>
        <v>13</v>
      </c>
    </row>
    <row r="1909" spans="1:7" hidden="1" x14ac:dyDescent="0.25">
      <c r="A1909" s="12" t="s">
        <v>2204</v>
      </c>
      <c r="B1909" s="19">
        <v>335644529552</v>
      </c>
      <c r="C1909" s="12" t="s">
        <v>18069</v>
      </c>
      <c r="D1909" s="12" t="s">
        <v>3671</v>
      </c>
      <c r="E1909" s="6" t="s">
        <v>18070</v>
      </c>
      <c r="F1909" s="5">
        <f>decoded__2[[#This Row],[FRT_DEC]]-B1908</f>
        <v>25</v>
      </c>
      <c r="G1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INFO]]))),G1908)</f>
        <v>13</v>
      </c>
    </row>
    <row r="1910" spans="1:7" hidden="1" x14ac:dyDescent="0.25">
      <c r="A1910" s="12" t="s">
        <v>2205</v>
      </c>
      <c r="B1910" s="19">
        <v>335644529555</v>
      </c>
      <c r="C1910" s="12" t="s">
        <v>18071</v>
      </c>
      <c r="D1910" s="12" t="s">
        <v>3671</v>
      </c>
      <c r="E1910" s="6" t="s">
        <v>7881</v>
      </c>
      <c r="F1910" s="5">
        <f>decoded__2[[#This Row],[FRT_DEC]]-B1909</f>
        <v>3</v>
      </c>
      <c r="G1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INFO]]))),G1909)</f>
        <v>13</v>
      </c>
    </row>
    <row r="1911" spans="1:7" hidden="1" x14ac:dyDescent="0.25">
      <c r="A1911" s="12" t="s">
        <v>2206</v>
      </c>
      <c r="B1911" s="19">
        <v>335644530329</v>
      </c>
      <c r="C1911" s="12" t="s">
        <v>18072</v>
      </c>
      <c r="D1911" s="12" t="s">
        <v>249</v>
      </c>
      <c r="E1911" s="6" t="s">
        <v>4240</v>
      </c>
      <c r="F1911" s="5">
        <f>decoded__2[[#This Row],[FRT_DEC]]-B1910</f>
        <v>774</v>
      </c>
      <c r="G1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INFO]]))),G1910)</f>
        <v>13</v>
      </c>
    </row>
    <row r="1912" spans="1:7" hidden="1" x14ac:dyDescent="0.25">
      <c r="A1912" s="12" t="s">
        <v>2207</v>
      </c>
      <c r="B1912" s="19">
        <v>335644530333</v>
      </c>
      <c r="C1912" s="12" t="s">
        <v>18073</v>
      </c>
      <c r="D1912" s="12" t="s">
        <v>7938</v>
      </c>
      <c r="E1912" s="6" t="s">
        <v>8906</v>
      </c>
      <c r="F1912" s="5">
        <f>decoded__2[[#This Row],[FRT_DEC]]-B1911</f>
        <v>4</v>
      </c>
      <c r="G1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INFO]]))),G1911)</f>
        <v>13</v>
      </c>
    </row>
    <row r="1913" spans="1:7" hidden="1" x14ac:dyDescent="0.25">
      <c r="A1913" s="12" t="s">
        <v>2208</v>
      </c>
      <c r="B1913" s="19">
        <v>335644532922</v>
      </c>
      <c r="C1913" s="12" t="s">
        <v>18074</v>
      </c>
      <c r="D1913" s="12" t="s">
        <v>5</v>
      </c>
      <c r="E1913" s="6" t="s">
        <v>18075</v>
      </c>
      <c r="F1913" s="5">
        <f>decoded__2[[#This Row],[FRT_DEC]]-B1912</f>
        <v>2589</v>
      </c>
      <c r="G1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INFO]]))),G1912)</f>
        <v>13</v>
      </c>
    </row>
    <row r="1914" spans="1:7" hidden="1" x14ac:dyDescent="0.25">
      <c r="A1914" s="12" t="s">
        <v>2209</v>
      </c>
      <c r="B1914" s="19">
        <v>335644532924</v>
      </c>
      <c r="C1914" s="12" t="s">
        <v>18076</v>
      </c>
      <c r="D1914" s="12" t="s">
        <v>5</v>
      </c>
      <c r="E1914" s="6" t="s">
        <v>7877</v>
      </c>
      <c r="F1914" s="5">
        <f>decoded__2[[#This Row],[FRT_DEC]]-B1913</f>
        <v>2</v>
      </c>
      <c r="G1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INFO]]))),G1913)</f>
        <v>13</v>
      </c>
    </row>
    <row r="1915" spans="1:7" hidden="1" x14ac:dyDescent="0.25">
      <c r="A1915" s="12" t="s">
        <v>2210</v>
      </c>
      <c r="B1915" s="19">
        <v>335644532928</v>
      </c>
      <c r="C1915" s="12" t="s">
        <v>18077</v>
      </c>
      <c r="D1915" s="12" t="s">
        <v>3686</v>
      </c>
      <c r="E1915" s="6" t="s">
        <v>18078</v>
      </c>
      <c r="F1915" s="5">
        <f>decoded__2[[#This Row],[FRT_DEC]]-B1914</f>
        <v>4</v>
      </c>
      <c r="G1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INFO]]))),G1914)</f>
        <v>13</v>
      </c>
    </row>
    <row r="1916" spans="1:7" hidden="1" x14ac:dyDescent="0.25">
      <c r="A1916" s="12" t="s">
        <v>2211</v>
      </c>
      <c r="B1916" s="19">
        <v>335644532931</v>
      </c>
      <c r="C1916" s="12" t="s">
        <v>18079</v>
      </c>
      <c r="D1916" s="12" t="s">
        <v>3686</v>
      </c>
      <c r="E1916" s="6" t="s">
        <v>7878</v>
      </c>
      <c r="F1916" s="5">
        <f>decoded__2[[#This Row],[FRT_DEC]]-B1915</f>
        <v>3</v>
      </c>
      <c r="G1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INFO]]))),G1915)</f>
        <v>13</v>
      </c>
    </row>
    <row r="1917" spans="1:7" hidden="1" x14ac:dyDescent="0.25">
      <c r="A1917" s="12" t="s">
        <v>2212</v>
      </c>
      <c r="B1917" s="19">
        <v>335644532939</v>
      </c>
      <c r="C1917" s="12" t="s">
        <v>18080</v>
      </c>
      <c r="D1917" s="12" t="s">
        <v>7842</v>
      </c>
      <c r="E1917" s="6" t="s">
        <v>8006</v>
      </c>
      <c r="F1917" s="5">
        <f>decoded__2[[#This Row],[FRT_DEC]]-B1916</f>
        <v>8</v>
      </c>
      <c r="G1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INFO]]))),G1916)</f>
        <v>13</v>
      </c>
    </row>
    <row r="1918" spans="1:7" ht="30" hidden="1" x14ac:dyDescent="0.25">
      <c r="A1918" s="12" t="s">
        <v>2213</v>
      </c>
      <c r="B1918" s="19">
        <v>335644532950</v>
      </c>
      <c r="C1918" s="12" t="s">
        <v>18081</v>
      </c>
      <c r="D1918" s="12" t="s">
        <v>241</v>
      </c>
      <c r="E1918" s="6" t="s">
        <v>2109</v>
      </c>
      <c r="F1918" s="5">
        <f>decoded__2[[#This Row],[FRT_DEC]]-B1917</f>
        <v>11</v>
      </c>
      <c r="G1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INFO]]))),G1917)</f>
        <v>13</v>
      </c>
    </row>
    <row r="1919" spans="1:7" hidden="1" x14ac:dyDescent="0.25">
      <c r="A1919" s="12" t="s">
        <v>2214</v>
      </c>
      <c r="B1919" s="19">
        <v>335644532952</v>
      </c>
      <c r="C1919" s="12" t="s">
        <v>18082</v>
      </c>
      <c r="D1919" s="12" t="s">
        <v>243</v>
      </c>
      <c r="E1919" s="6" t="s">
        <v>3937</v>
      </c>
      <c r="F1919" s="5">
        <f>decoded__2[[#This Row],[FRT_DEC]]-B1918</f>
        <v>2</v>
      </c>
      <c r="G1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INFO]]))),G1918)</f>
        <v>13</v>
      </c>
    </row>
    <row r="1920" spans="1:7" hidden="1" x14ac:dyDescent="0.25">
      <c r="A1920" s="12" t="s">
        <v>2215</v>
      </c>
      <c r="B1920" s="19">
        <v>335644532970</v>
      </c>
      <c r="C1920" s="12" t="s">
        <v>18083</v>
      </c>
      <c r="D1920" s="12" t="s">
        <v>1099</v>
      </c>
      <c r="E1920" s="6" t="s">
        <v>2093</v>
      </c>
      <c r="F1920" s="5">
        <f>decoded__2[[#This Row],[FRT_DEC]]-B1919</f>
        <v>18</v>
      </c>
      <c r="G1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INFO]]))),G1919)</f>
        <v>13</v>
      </c>
    </row>
    <row r="1921" spans="1:7" hidden="1" x14ac:dyDescent="0.25">
      <c r="A1921" s="12" t="s">
        <v>2216</v>
      </c>
      <c r="B1921" s="19">
        <v>335644532975</v>
      </c>
      <c r="C1921" s="12" t="s">
        <v>18084</v>
      </c>
      <c r="D1921" s="12" t="s">
        <v>1099</v>
      </c>
      <c r="E1921" s="6" t="s">
        <v>2106</v>
      </c>
      <c r="F1921" s="5">
        <f>decoded__2[[#This Row],[FRT_DEC]]-B1920</f>
        <v>5</v>
      </c>
      <c r="G1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INFO]]))),G1920)</f>
        <v>13</v>
      </c>
    </row>
    <row r="1922" spans="1:7" hidden="1" x14ac:dyDescent="0.25">
      <c r="A1922" s="12" t="s">
        <v>2217</v>
      </c>
      <c r="B1922" s="19">
        <v>335644532996</v>
      </c>
      <c r="C1922" s="12" t="s">
        <v>18085</v>
      </c>
      <c r="D1922" s="12" t="s">
        <v>40</v>
      </c>
      <c r="E1922" s="6" t="s">
        <v>724</v>
      </c>
      <c r="F1922" s="5">
        <f>decoded__2[[#This Row],[FRT_DEC]]-B1921</f>
        <v>21</v>
      </c>
      <c r="G1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INFO]]))),G1921)</f>
        <v>13</v>
      </c>
    </row>
    <row r="1923" spans="1:7" hidden="1" x14ac:dyDescent="0.25">
      <c r="A1923" s="12" t="s">
        <v>2218</v>
      </c>
      <c r="B1923" s="19">
        <v>335644533006</v>
      </c>
      <c r="C1923" s="12" t="s">
        <v>18086</v>
      </c>
      <c r="D1923" s="12" t="s">
        <v>40</v>
      </c>
      <c r="E1923" s="6" t="s">
        <v>45</v>
      </c>
      <c r="F1923" s="5">
        <f>decoded__2[[#This Row],[FRT_DEC]]-B1922</f>
        <v>10</v>
      </c>
      <c r="G1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INFO]]))),G1922)</f>
        <v>13</v>
      </c>
    </row>
    <row r="1924" spans="1:7" hidden="1" x14ac:dyDescent="0.25">
      <c r="A1924" s="12" t="s">
        <v>2219</v>
      </c>
      <c r="B1924" s="19">
        <v>335644533009</v>
      </c>
      <c r="C1924" s="12" t="s">
        <v>18087</v>
      </c>
      <c r="D1924" s="12" t="s">
        <v>46</v>
      </c>
      <c r="E1924" s="6" t="s">
        <v>5294</v>
      </c>
      <c r="F1924" s="5">
        <f>decoded__2[[#This Row],[FRT_DEC]]-B1923</f>
        <v>3</v>
      </c>
      <c r="G1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INFO]]))),G1923)</f>
        <v>13</v>
      </c>
    </row>
    <row r="1925" spans="1:7" hidden="1" x14ac:dyDescent="0.25">
      <c r="A1925" s="12" t="s">
        <v>2220</v>
      </c>
      <c r="B1925" s="19">
        <v>335644533015</v>
      </c>
      <c r="C1925" s="12" t="s">
        <v>18088</v>
      </c>
      <c r="D1925" s="12" t="s">
        <v>72</v>
      </c>
      <c r="E1925" s="6" t="s">
        <v>3683</v>
      </c>
      <c r="F1925" s="5">
        <f>decoded__2[[#This Row],[FRT_DEC]]-B1924</f>
        <v>6</v>
      </c>
      <c r="G1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INFO]]))),G1924)</f>
        <v>13</v>
      </c>
    </row>
    <row r="1926" spans="1:7" hidden="1" x14ac:dyDescent="0.25">
      <c r="A1926" s="12" t="s">
        <v>2221</v>
      </c>
      <c r="B1926" s="19">
        <v>335644533019</v>
      </c>
      <c r="C1926" s="12" t="s">
        <v>18089</v>
      </c>
      <c r="D1926" s="12" t="s">
        <v>72</v>
      </c>
      <c r="E1926" s="6" t="s">
        <v>2088</v>
      </c>
      <c r="F1926" s="5">
        <f>decoded__2[[#This Row],[FRT_DEC]]-B1925</f>
        <v>4</v>
      </c>
      <c r="G1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INFO]]))),G1925)</f>
        <v>13</v>
      </c>
    </row>
    <row r="1927" spans="1:7" hidden="1" x14ac:dyDescent="0.25">
      <c r="A1927" s="12" t="s">
        <v>2222</v>
      </c>
      <c r="B1927" s="19">
        <v>335644533032</v>
      </c>
      <c r="C1927" s="12" t="s">
        <v>18090</v>
      </c>
      <c r="D1927" s="12" t="s">
        <v>72</v>
      </c>
      <c r="E1927" s="6" t="s">
        <v>2107</v>
      </c>
      <c r="F1927" s="5">
        <f>decoded__2[[#This Row],[FRT_DEC]]-B1926</f>
        <v>13</v>
      </c>
      <c r="G1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INFO]]))),G1926)</f>
        <v>13</v>
      </c>
    </row>
    <row r="1928" spans="1:7" hidden="1" x14ac:dyDescent="0.25">
      <c r="A1928" s="12" t="s">
        <v>2223</v>
      </c>
      <c r="B1928" s="19">
        <v>335644533783</v>
      </c>
      <c r="C1928" s="12" t="s">
        <v>18091</v>
      </c>
      <c r="D1928" s="12" t="s">
        <v>7938</v>
      </c>
      <c r="E1928" s="6" t="s">
        <v>8012</v>
      </c>
      <c r="F1928" s="5">
        <f>decoded__2[[#This Row],[FRT_DEC]]-B1927</f>
        <v>751</v>
      </c>
      <c r="G1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INFO]]))),G1927)</f>
        <v>13</v>
      </c>
    </row>
    <row r="1929" spans="1:7" hidden="1" x14ac:dyDescent="0.25">
      <c r="A1929" s="12" t="s">
        <v>2224</v>
      </c>
      <c r="B1929" s="19">
        <v>335644534331</v>
      </c>
      <c r="C1929" s="12" t="s">
        <v>18092</v>
      </c>
      <c r="D1929" s="12" t="s">
        <v>7842</v>
      </c>
      <c r="E1929" s="6" t="s">
        <v>7989</v>
      </c>
      <c r="F1929" s="5">
        <f>decoded__2[[#This Row],[FRT_DEC]]-B1928</f>
        <v>548</v>
      </c>
      <c r="G1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INFO]]))),G1928)</f>
        <v>13</v>
      </c>
    </row>
    <row r="1930" spans="1:7" hidden="1" x14ac:dyDescent="0.25">
      <c r="A1930" s="12" t="s">
        <v>2225</v>
      </c>
      <c r="B1930" s="19">
        <v>335644534336</v>
      </c>
      <c r="C1930" s="12" t="s">
        <v>18093</v>
      </c>
      <c r="D1930" s="12" t="s">
        <v>292</v>
      </c>
      <c r="E1930" s="6" t="s">
        <v>18094</v>
      </c>
      <c r="F1930" s="5">
        <f>decoded__2[[#This Row],[FRT_DEC]]-B1929</f>
        <v>5</v>
      </c>
      <c r="G1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INFO]]))),G1929)</f>
        <v>13</v>
      </c>
    </row>
    <row r="1931" spans="1:7" hidden="1" x14ac:dyDescent="0.25">
      <c r="A1931" s="12" t="s">
        <v>2226</v>
      </c>
      <c r="B1931" s="19">
        <v>335644534340</v>
      </c>
      <c r="C1931" s="12" t="s">
        <v>18095</v>
      </c>
      <c r="D1931" s="12" t="s">
        <v>216</v>
      </c>
      <c r="E1931" s="6" t="s">
        <v>3970</v>
      </c>
      <c r="F1931" s="5">
        <f>decoded__2[[#This Row],[FRT_DEC]]-B1930</f>
        <v>4</v>
      </c>
      <c r="G1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INFO]]))),G1930)</f>
        <v>13</v>
      </c>
    </row>
    <row r="1932" spans="1:7" hidden="1" x14ac:dyDescent="0.25">
      <c r="A1932" s="12" t="s">
        <v>2227</v>
      </c>
      <c r="B1932" s="19">
        <v>335644534387</v>
      </c>
      <c r="C1932" s="12" t="s">
        <v>18096</v>
      </c>
      <c r="D1932" s="12" t="s">
        <v>221</v>
      </c>
      <c r="E1932" s="6" t="s">
        <v>222</v>
      </c>
      <c r="F1932" s="5">
        <f>decoded__2[[#This Row],[FRT_DEC]]-B1931</f>
        <v>47</v>
      </c>
      <c r="G1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INFO]]))),G1931)</f>
        <v>13</v>
      </c>
    </row>
    <row r="1933" spans="1:7" hidden="1" x14ac:dyDescent="0.25">
      <c r="A1933" s="12" t="s">
        <v>2228</v>
      </c>
      <c r="B1933" s="19">
        <v>335644534401</v>
      </c>
      <c r="C1933" s="12" t="s">
        <v>18097</v>
      </c>
      <c r="D1933" s="12" t="s">
        <v>40</v>
      </c>
      <c r="E1933" s="6" t="s">
        <v>293</v>
      </c>
      <c r="F1933" s="5">
        <f>decoded__2[[#This Row],[FRT_DEC]]-B1932</f>
        <v>14</v>
      </c>
      <c r="G1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INFO]]))),G1932)</f>
        <v>13</v>
      </c>
    </row>
    <row r="1934" spans="1:7" hidden="1" x14ac:dyDescent="0.25">
      <c r="A1934" s="12" t="s">
        <v>2229</v>
      </c>
      <c r="B1934" s="19">
        <v>335644534410</v>
      </c>
      <c r="C1934" s="12" t="s">
        <v>18098</v>
      </c>
      <c r="D1934" s="12" t="s">
        <v>2045</v>
      </c>
      <c r="E1934" s="6" t="s">
        <v>8199</v>
      </c>
      <c r="F1934" s="5">
        <f>decoded__2[[#This Row],[FRT_DEC]]-B1933</f>
        <v>9</v>
      </c>
      <c r="G1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INFO]]))),G1933)</f>
        <v>13</v>
      </c>
    </row>
    <row r="1935" spans="1:7" hidden="1" x14ac:dyDescent="0.25">
      <c r="A1935" s="12" t="s">
        <v>2230</v>
      </c>
      <c r="B1935" s="19">
        <v>335644534413</v>
      </c>
      <c r="C1935" s="12" t="s">
        <v>18099</v>
      </c>
      <c r="D1935" s="12" t="s">
        <v>294</v>
      </c>
      <c r="E1935" s="6" t="s">
        <v>18100</v>
      </c>
      <c r="F1935" s="5">
        <f>decoded__2[[#This Row],[FRT_DEC]]-B1934</f>
        <v>3</v>
      </c>
      <c r="G1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INFO]]))),G1934)</f>
        <v>13</v>
      </c>
    </row>
    <row r="1936" spans="1:7" hidden="1" x14ac:dyDescent="0.25">
      <c r="A1936" s="12" t="s">
        <v>2231</v>
      </c>
      <c r="B1936" s="19">
        <v>335644534419</v>
      </c>
      <c r="C1936" s="12" t="s">
        <v>18101</v>
      </c>
      <c r="D1936" s="12" t="s">
        <v>7938</v>
      </c>
      <c r="E1936" s="6" t="s">
        <v>7991</v>
      </c>
      <c r="F1936" s="5">
        <f>decoded__2[[#This Row],[FRT_DEC]]-B1935</f>
        <v>6</v>
      </c>
      <c r="G1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INFO]]))),G1935)</f>
        <v>13</v>
      </c>
    </row>
    <row r="1937" spans="1:7" hidden="1" x14ac:dyDescent="0.25">
      <c r="A1937" s="12" t="s">
        <v>2232</v>
      </c>
      <c r="B1937" s="19">
        <v>335644535373</v>
      </c>
      <c r="C1937" s="12" t="s">
        <v>18102</v>
      </c>
      <c r="D1937" s="12" t="s">
        <v>7842</v>
      </c>
      <c r="E1937" s="6" t="s">
        <v>7993</v>
      </c>
      <c r="F1937" s="5">
        <f>decoded__2[[#This Row],[FRT_DEC]]-B1936</f>
        <v>954</v>
      </c>
      <c r="G1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INFO]]))),G1936)</f>
        <v>13</v>
      </c>
    </row>
    <row r="1938" spans="1:7" hidden="1" x14ac:dyDescent="0.25">
      <c r="A1938" s="12" t="s">
        <v>2233</v>
      </c>
      <c r="B1938" s="19">
        <v>335644535391</v>
      </c>
      <c r="C1938" s="12" t="s">
        <v>18103</v>
      </c>
      <c r="D1938" s="12" t="s">
        <v>1099</v>
      </c>
      <c r="E1938" s="6" t="s">
        <v>2081</v>
      </c>
      <c r="F1938" s="5">
        <f>decoded__2[[#This Row],[FRT_DEC]]-B1937</f>
        <v>18</v>
      </c>
      <c r="G1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INFO]]))),G1937)</f>
        <v>13</v>
      </c>
    </row>
    <row r="1939" spans="1:7" hidden="1" x14ac:dyDescent="0.25">
      <c r="A1939" s="12" t="s">
        <v>2234</v>
      </c>
      <c r="B1939" s="19">
        <v>335644535394</v>
      </c>
      <c r="C1939" s="12" t="s">
        <v>18104</v>
      </c>
      <c r="D1939" s="12" t="s">
        <v>1099</v>
      </c>
      <c r="E1939" s="6" t="s">
        <v>2089</v>
      </c>
      <c r="F1939" s="5">
        <f>decoded__2[[#This Row],[FRT_DEC]]-B1938</f>
        <v>3</v>
      </c>
      <c r="G1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INFO]]))),G1938)</f>
        <v>13</v>
      </c>
    </row>
    <row r="1940" spans="1:7" hidden="1" x14ac:dyDescent="0.25">
      <c r="A1940" s="12" t="s">
        <v>2235</v>
      </c>
      <c r="B1940" s="19">
        <v>335644535402</v>
      </c>
      <c r="C1940" s="12" t="s">
        <v>18105</v>
      </c>
      <c r="D1940" s="12" t="s">
        <v>72</v>
      </c>
      <c r="E1940" s="6" t="s">
        <v>2090</v>
      </c>
      <c r="F1940" s="5">
        <f>decoded__2[[#This Row],[FRT_DEC]]-B1939</f>
        <v>8</v>
      </c>
      <c r="G1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INFO]]))),G1939)</f>
        <v>13</v>
      </c>
    </row>
    <row r="1941" spans="1:7" hidden="1" x14ac:dyDescent="0.25">
      <c r="A1941" s="12" t="s">
        <v>2236</v>
      </c>
      <c r="B1941" s="19">
        <v>335644535417</v>
      </c>
      <c r="C1941" s="12" t="s">
        <v>18106</v>
      </c>
      <c r="D1941" s="12" t="s">
        <v>6</v>
      </c>
      <c r="E1941" s="6" t="s">
        <v>18107</v>
      </c>
      <c r="F1941" s="5">
        <f>decoded__2[[#This Row],[FRT_DEC]]-B1940</f>
        <v>15</v>
      </c>
      <c r="G1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INFO]]))),G1940)</f>
        <v>14</v>
      </c>
    </row>
    <row r="1942" spans="1:7" hidden="1" x14ac:dyDescent="0.25">
      <c r="A1942" s="12" t="s">
        <v>2237</v>
      </c>
      <c r="B1942" s="19">
        <v>335644535440</v>
      </c>
      <c r="C1942" s="12" t="s">
        <v>18108</v>
      </c>
      <c r="D1942" s="12" t="s">
        <v>72</v>
      </c>
      <c r="E1942" s="6" t="s">
        <v>2092</v>
      </c>
      <c r="F1942" s="5">
        <f>decoded__2[[#This Row],[FRT_DEC]]-B1941</f>
        <v>23</v>
      </c>
      <c r="G1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INFO]]))),G1941)</f>
        <v>14</v>
      </c>
    </row>
    <row r="1943" spans="1:7" hidden="1" x14ac:dyDescent="0.25">
      <c r="A1943" s="12" t="s">
        <v>2238</v>
      </c>
      <c r="B1943" s="19">
        <v>335644535478</v>
      </c>
      <c r="C1943" s="12" t="s">
        <v>18109</v>
      </c>
      <c r="D1943" s="12" t="s">
        <v>3671</v>
      </c>
      <c r="E1943" s="6" t="s">
        <v>18110</v>
      </c>
      <c r="F1943" s="5">
        <f>decoded__2[[#This Row],[FRT_DEC]]-B1942</f>
        <v>38</v>
      </c>
      <c r="G1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INFO]]))),G1942)</f>
        <v>14</v>
      </c>
    </row>
    <row r="1944" spans="1:7" hidden="1" x14ac:dyDescent="0.25">
      <c r="A1944" s="12" t="s">
        <v>2239</v>
      </c>
      <c r="B1944" s="19">
        <v>335644535480</v>
      </c>
      <c r="C1944" s="12" t="s">
        <v>18111</v>
      </c>
      <c r="D1944" s="12" t="s">
        <v>3671</v>
      </c>
      <c r="E1944" s="6" t="s">
        <v>7881</v>
      </c>
      <c r="F1944" s="5">
        <f>decoded__2[[#This Row],[FRT_DEC]]-B1943</f>
        <v>2</v>
      </c>
      <c r="G1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INFO]]))),G1943)</f>
        <v>14</v>
      </c>
    </row>
    <row r="1945" spans="1:7" hidden="1" x14ac:dyDescent="0.25">
      <c r="A1945" s="12" t="s">
        <v>2240</v>
      </c>
      <c r="B1945" s="19">
        <v>335644536455</v>
      </c>
      <c r="C1945" s="12" t="s">
        <v>18112</v>
      </c>
      <c r="D1945" s="12" t="s">
        <v>249</v>
      </c>
      <c r="E1945" s="6" t="s">
        <v>5316</v>
      </c>
      <c r="F1945" s="5">
        <f>decoded__2[[#This Row],[FRT_DEC]]-B1944</f>
        <v>975</v>
      </c>
      <c r="G1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INFO]]))),G1944)</f>
        <v>14</v>
      </c>
    </row>
    <row r="1946" spans="1:7" hidden="1" x14ac:dyDescent="0.25">
      <c r="A1946" s="12" t="s">
        <v>2241</v>
      </c>
      <c r="B1946" s="19">
        <v>335644536460</v>
      </c>
      <c r="C1946" s="12" t="s">
        <v>18113</v>
      </c>
      <c r="D1946" s="12" t="s">
        <v>7938</v>
      </c>
      <c r="E1946" s="6" t="s">
        <v>7998</v>
      </c>
      <c r="F1946" s="5">
        <f>decoded__2[[#This Row],[FRT_DEC]]-B1945</f>
        <v>5</v>
      </c>
      <c r="G1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INFO]]))),G1945)</f>
        <v>14</v>
      </c>
    </row>
    <row r="1947" spans="1:7" hidden="1" x14ac:dyDescent="0.25">
      <c r="A1947" s="12" t="s">
        <v>2242</v>
      </c>
      <c r="B1947" s="19">
        <v>335644539528</v>
      </c>
      <c r="C1947" s="12" t="s">
        <v>18114</v>
      </c>
      <c r="D1947" s="12" t="s">
        <v>5</v>
      </c>
      <c r="E1947" s="6" t="s">
        <v>18115</v>
      </c>
      <c r="F1947" s="5">
        <f>decoded__2[[#This Row],[FRT_DEC]]-B1946</f>
        <v>3068</v>
      </c>
      <c r="G1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INFO]]))),G1946)</f>
        <v>14</v>
      </c>
    </row>
    <row r="1948" spans="1:7" hidden="1" x14ac:dyDescent="0.25">
      <c r="A1948" s="12" t="s">
        <v>2243</v>
      </c>
      <c r="B1948" s="19">
        <v>335644539530</v>
      </c>
      <c r="C1948" s="12" t="s">
        <v>18116</v>
      </c>
      <c r="D1948" s="12" t="s">
        <v>5</v>
      </c>
      <c r="E1948" s="6" t="s">
        <v>7877</v>
      </c>
      <c r="F1948" s="5">
        <f>decoded__2[[#This Row],[FRT_DEC]]-B1947</f>
        <v>2</v>
      </c>
      <c r="G1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INFO]]))),G1947)</f>
        <v>14</v>
      </c>
    </row>
    <row r="1949" spans="1:7" hidden="1" x14ac:dyDescent="0.25">
      <c r="A1949" s="12" t="s">
        <v>2244</v>
      </c>
      <c r="B1949" s="19">
        <v>335644539533</v>
      </c>
      <c r="C1949" s="12" t="s">
        <v>18117</v>
      </c>
      <c r="D1949" s="12" t="s">
        <v>3686</v>
      </c>
      <c r="E1949" s="6" t="s">
        <v>18118</v>
      </c>
      <c r="F1949" s="5">
        <f>decoded__2[[#This Row],[FRT_DEC]]-B1948</f>
        <v>3</v>
      </c>
      <c r="G1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INFO]]))),G1948)</f>
        <v>14</v>
      </c>
    </row>
    <row r="1950" spans="1:7" hidden="1" x14ac:dyDescent="0.25">
      <c r="A1950" s="12" t="s">
        <v>2245</v>
      </c>
      <c r="B1950" s="19">
        <v>335644539537</v>
      </c>
      <c r="C1950" s="12" t="s">
        <v>18119</v>
      </c>
      <c r="D1950" s="12" t="s">
        <v>3686</v>
      </c>
      <c r="E1950" s="6" t="s">
        <v>7878</v>
      </c>
      <c r="F1950" s="5">
        <f>decoded__2[[#This Row],[FRT_DEC]]-B1949</f>
        <v>4</v>
      </c>
      <c r="G1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INFO]]))),G1949)</f>
        <v>14</v>
      </c>
    </row>
    <row r="1951" spans="1:7" hidden="1" x14ac:dyDescent="0.25">
      <c r="A1951" s="12" t="s">
        <v>2246</v>
      </c>
      <c r="B1951" s="19">
        <v>335644539544</v>
      </c>
      <c r="C1951" s="12" t="s">
        <v>18120</v>
      </c>
      <c r="D1951" s="12" t="s">
        <v>7842</v>
      </c>
      <c r="E1951" s="6" t="s">
        <v>8006</v>
      </c>
      <c r="F1951" s="5">
        <f>decoded__2[[#This Row],[FRT_DEC]]-B1950</f>
        <v>7</v>
      </c>
      <c r="G1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INFO]]))),G1950)</f>
        <v>14</v>
      </c>
    </row>
    <row r="1952" spans="1:7" hidden="1" x14ac:dyDescent="0.25">
      <c r="A1952" s="12" t="s">
        <v>2247</v>
      </c>
      <c r="B1952" s="19">
        <v>335644539554</v>
      </c>
      <c r="C1952" s="12" t="s">
        <v>18121</v>
      </c>
      <c r="D1952" s="12" t="s">
        <v>241</v>
      </c>
      <c r="E1952" s="6" t="s">
        <v>2110</v>
      </c>
      <c r="F1952" s="5">
        <f>decoded__2[[#This Row],[FRT_DEC]]-B1951</f>
        <v>10</v>
      </c>
      <c r="G1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INFO]]))),G1951)</f>
        <v>14</v>
      </c>
    </row>
    <row r="1953" spans="1:7" hidden="1" x14ac:dyDescent="0.25">
      <c r="A1953" s="12" t="s">
        <v>2248</v>
      </c>
      <c r="B1953" s="19">
        <v>335644539557</v>
      </c>
      <c r="C1953" s="12" t="s">
        <v>18122</v>
      </c>
      <c r="D1953" s="12" t="s">
        <v>243</v>
      </c>
      <c r="E1953" s="6" t="s">
        <v>5293</v>
      </c>
      <c r="F1953" s="5">
        <f>decoded__2[[#This Row],[FRT_DEC]]-B1952</f>
        <v>3</v>
      </c>
      <c r="G1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INFO]]))),G1952)</f>
        <v>14</v>
      </c>
    </row>
    <row r="1954" spans="1:7" hidden="1" x14ac:dyDescent="0.25">
      <c r="A1954" s="12" t="s">
        <v>2249</v>
      </c>
      <c r="B1954" s="19">
        <v>335644539563</v>
      </c>
      <c r="C1954" s="12" t="s">
        <v>18123</v>
      </c>
      <c r="D1954" s="12" t="s">
        <v>1099</v>
      </c>
      <c r="E1954" s="6" t="s">
        <v>2093</v>
      </c>
      <c r="F1954" s="5">
        <f>decoded__2[[#This Row],[FRT_DEC]]-B1953</f>
        <v>6</v>
      </c>
      <c r="G1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INFO]]))),G1953)</f>
        <v>14</v>
      </c>
    </row>
    <row r="1955" spans="1:7" hidden="1" x14ac:dyDescent="0.25">
      <c r="A1955" s="12" t="s">
        <v>2250</v>
      </c>
      <c r="B1955" s="19">
        <v>335644539568</v>
      </c>
      <c r="C1955" s="12" t="s">
        <v>18124</v>
      </c>
      <c r="D1955" s="12" t="s">
        <v>72</v>
      </c>
      <c r="E1955" s="6" t="s">
        <v>2094</v>
      </c>
      <c r="F1955" s="5">
        <f>decoded__2[[#This Row],[FRT_DEC]]-B1954</f>
        <v>5</v>
      </c>
      <c r="G1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INFO]]))),G1954)</f>
        <v>14</v>
      </c>
    </row>
    <row r="1956" spans="1:7" hidden="1" x14ac:dyDescent="0.25">
      <c r="A1956" s="12" t="s">
        <v>2251</v>
      </c>
      <c r="B1956" s="19">
        <v>335644539572</v>
      </c>
      <c r="C1956" s="12" t="s">
        <v>18125</v>
      </c>
      <c r="D1956" s="12" t="s">
        <v>72</v>
      </c>
      <c r="E1956" s="6" t="s">
        <v>2095</v>
      </c>
      <c r="F1956" s="5">
        <f>decoded__2[[#This Row],[FRT_DEC]]-B1955</f>
        <v>4</v>
      </c>
      <c r="G1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INFO]]))),G1955)</f>
        <v>14</v>
      </c>
    </row>
    <row r="1957" spans="1:7" hidden="1" x14ac:dyDescent="0.25">
      <c r="A1957" s="12" t="s">
        <v>2252</v>
      </c>
      <c r="B1957" s="19">
        <v>335644539584</v>
      </c>
      <c r="C1957" s="12" t="s">
        <v>18126</v>
      </c>
      <c r="D1957" s="12" t="s">
        <v>246</v>
      </c>
      <c r="E1957" s="6" t="s">
        <v>18127</v>
      </c>
      <c r="F1957" s="5">
        <f>decoded__2[[#This Row],[FRT_DEC]]-B1956</f>
        <v>12</v>
      </c>
      <c r="G1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INFO]]))),G1956)</f>
        <v>14</v>
      </c>
    </row>
    <row r="1958" spans="1:7" hidden="1" x14ac:dyDescent="0.25">
      <c r="A1958" s="12" t="s">
        <v>2253</v>
      </c>
      <c r="B1958" s="19">
        <v>335644539588</v>
      </c>
      <c r="C1958" s="12" t="s">
        <v>18128</v>
      </c>
      <c r="D1958" s="12" t="s">
        <v>7938</v>
      </c>
      <c r="E1958" s="6" t="s">
        <v>8012</v>
      </c>
      <c r="F1958" s="5">
        <f>decoded__2[[#This Row],[FRT_DEC]]-B1957</f>
        <v>4</v>
      </c>
      <c r="G1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INFO]]))),G1957)</f>
        <v>14</v>
      </c>
    </row>
    <row r="1959" spans="1:7" hidden="1" x14ac:dyDescent="0.25">
      <c r="A1959" s="12" t="s">
        <v>2254</v>
      </c>
      <c r="B1959" s="19">
        <v>335644539987</v>
      </c>
      <c r="C1959" s="12" t="s">
        <v>18129</v>
      </c>
      <c r="D1959" s="12" t="s">
        <v>7842</v>
      </c>
      <c r="E1959" s="6" t="s">
        <v>8130</v>
      </c>
      <c r="F1959" s="5">
        <f>decoded__2[[#This Row],[FRT_DEC]]-B1958</f>
        <v>399</v>
      </c>
      <c r="G1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INFO]]))),G1958)</f>
        <v>14</v>
      </c>
    </row>
    <row r="1960" spans="1:7" hidden="1" x14ac:dyDescent="0.25">
      <c r="A1960" s="12" t="s">
        <v>2255</v>
      </c>
      <c r="B1960" s="19">
        <v>335644539994</v>
      </c>
      <c r="C1960" s="12" t="s">
        <v>18130</v>
      </c>
      <c r="D1960" s="12" t="s">
        <v>1099</v>
      </c>
      <c r="E1960" s="6" t="s">
        <v>2096</v>
      </c>
      <c r="F1960" s="5">
        <f>decoded__2[[#This Row],[FRT_DEC]]-B1959</f>
        <v>7</v>
      </c>
      <c r="G1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INFO]]))),G1959)</f>
        <v>14</v>
      </c>
    </row>
    <row r="1961" spans="1:7" hidden="1" x14ac:dyDescent="0.25">
      <c r="A1961" s="12" t="s">
        <v>2256</v>
      </c>
      <c r="B1961" s="19">
        <v>335644539999</v>
      </c>
      <c r="C1961" s="12" t="s">
        <v>18131</v>
      </c>
      <c r="D1961" s="12" t="s">
        <v>72</v>
      </c>
      <c r="E1961" s="6" t="s">
        <v>2097</v>
      </c>
      <c r="F1961" s="5">
        <f>decoded__2[[#This Row],[FRT_DEC]]-B1960</f>
        <v>5</v>
      </c>
      <c r="G1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INFO]]))),G1960)</f>
        <v>14</v>
      </c>
    </row>
    <row r="1962" spans="1:7" hidden="1" x14ac:dyDescent="0.25">
      <c r="A1962" s="12" t="s">
        <v>2257</v>
      </c>
      <c r="B1962" s="19">
        <v>335644540011</v>
      </c>
      <c r="C1962" s="12" t="s">
        <v>18132</v>
      </c>
      <c r="D1962" s="12" t="s">
        <v>3672</v>
      </c>
      <c r="E1962" s="6" t="s">
        <v>18133</v>
      </c>
      <c r="F1962" s="5">
        <f>decoded__2[[#This Row],[FRT_DEC]]-B1961</f>
        <v>12</v>
      </c>
      <c r="G1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INFO]]))),G1961)</f>
        <v>14</v>
      </c>
    </row>
    <row r="1963" spans="1:7" hidden="1" x14ac:dyDescent="0.25">
      <c r="A1963" s="12" t="s">
        <v>2258</v>
      </c>
      <c r="B1963" s="19">
        <v>335644540161</v>
      </c>
      <c r="C1963" s="12" t="s">
        <v>18134</v>
      </c>
      <c r="D1963" s="12" t="s">
        <v>262</v>
      </c>
      <c r="E1963" s="6" t="s">
        <v>18135</v>
      </c>
      <c r="F1963" s="5">
        <f>decoded__2[[#This Row],[FRT_DEC]]-B1962</f>
        <v>150</v>
      </c>
      <c r="G1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INFO]]))),G1962)</f>
        <v>14</v>
      </c>
    </row>
    <row r="1964" spans="1:7" hidden="1" x14ac:dyDescent="0.25">
      <c r="A1964" s="12" t="s">
        <v>2259</v>
      </c>
      <c r="B1964" s="19">
        <v>335644540168</v>
      </c>
      <c r="C1964" s="12" t="s">
        <v>18136</v>
      </c>
      <c r="D1964" s="12" t="s">
        <v>7938</v>
      </c>
      <c r="E1964" s="6" t="s">
        <v>8136</v>
      </c>
      <c r="F1964" s="5">
        <f>decoded__2[[#This Row],[FRT_DEC]]-B1963</f>
        <v>7</v>
      </c>
      <c r="G1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INFO]]))),G1963)</f>
        <v>14</v>
      </c>
    </row>
    <row r="1965" spans="1:7" x14ac:dyDescent="0.25">
      <c r="A1965" s="12" t="s">
        <v>2260</v>
      </c>
      <c r="B1965" s="19">
        <v>335644541367</v>
      </c>
      <c r="C1965" s="12" t="s">
        <v>18137</v>
      </c>
      <c r="D1965" s="12" t="s">
        <v>7842</v>
      </c>
      <c r="E1965" s="6" t="s">
        <v>7845</v>
      </c>
      <c r="F1965" s="5">
        <f>decoded__2[[#This Row],[FRT_DEC]]-B1964</f>
        <v>1199</v>
      </c>
      <c r="G1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INFO]]))),G1964)</f>
        <v>14</v>
      </c>
    </row>
    <row r="1966" spans="1:7" hidden="1" x14ac:dyDescent="0.25">
      <c r="A1966" s="12" t="s">
        <v>2261</v>
      </c>
      <c r="B1966" s="19">
        <v>335644541374</v>
      </c>
      <c r="C1966" s="12" t="s">
        <v>18138</v>
      </c>
      <c r="D1966" s="12" t="s">
        <v>7938</v>
      </c>
      <c r="E1966" s="6" t="s">
        <v>8149</v>
      </c>
      <c r="F1966" s="5">
        <f>decoded__2[[#This Row],[FRT_DEC]]-B1965</f>
        <v>7</v>
      </c>
      <c r="G1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INFO]]))),G1965)</f>
        <v>14</v>
      </c>
    </row>
    <row r="1967" spans="1:7" hidden="1" x14ac:dyDescent="0.25">
      <c r="A1967" s="12" t="s">
        <v>2262</v>
      </c>
      <c r="B1967" s="19">
        <v>335644541474</v>
      </c>
      <c r="C1967" s="12" t="s">
        <v>18139</v>
      </c>
      <c r="D1967" s="12" t="s">
        <v>84</v>
      </c>
      <c r="E1967" s="6" t="s">
        <v>3696</v>
      </c>
      <c r="F1967" s="5">
        <f>decoded__2[[#This Row],[FRT_DEC]]-B1966</f>
        <v>100</v>
      </c>
      <c r="G1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INFO]]))),G1966)</f>
        <v>14</v>
      </c>
    </row>
    <row r="1968" spans="1:7" hidden="1" x14ac:dyDescent="0.25">
      <c r="A1968" s="12" t="s">
        <v>2263</v>
      </c>
      <c r="B1968" s="19">
        <v>335644541476</v>
      </c>
      <c r="C1968" s="12" t="s">
        <v>18140</v>
      </c>
      <c r="D1968" s="12" t="s">
        <v>3684</v>
      </c>
      <c r="E1968" s="6" t="s">
        <v>18141</v>
      </c>
      <c r="F1968" s="5">
        <f>decoded__2[[#This Row],[FRT_DEC]]-B1967</f>
        <v>2</v>
      </c>
      <c r="G1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INFO]]))),G1967)</f>
        <v>14</v>
      </c>
    </row>
    <row r="1969" spans="1:7" hidden="1" x14ac:dyDescent="0.25">
      <c r="A1969" s="12" t="s">
        <v>2264</v>
      </c>
      <c r="B1969" s="19">
        <v>335644541479</v>
      </c>
      <c r="C1969" s="12" t="s">
        <v>18142</v>
      </c>
      <c r="D1969" s="12" t="s">
        <v>3684</v>
      </c>
      <c r="E1969" s="6" t="s">
        <v>7879</v>
      </c>
      <c r="F1969" s="5">
        <f>decoded__2[[#This Row],[FRT_DEC]]-B1968</f>
        <v>3</v>
      </c>
      <c r="G1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INFO]]))),G1968)</f>
        <v>14</v>
      </c>
    </row>
    <row r="1970" spans="1:7" hidden="1" x14ac:dyDescent="0.25">
      <c r="A1970" s="12" t="s">
        <v>2265</v>
      </c>
      <c r="B1970" s="19">
        <v>335644541486</v>
      </c>
      <c r="C1970" s="12" t="s">
        <v>18143</v>
      </c>
      <c r="D1970" s="12" t="s">
        <v>7842</v>
      </c>
      <c r="E1970" s="6" t="s">
        <v>7843</v>
      </c>
      <c r="F1970" s="5">
        <f>decoded__2[[#This Row],[FRT_DEC]]-B1969</f>
        <v>7</v>
      </c>
      <c r="G1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INFO]]))),G1969)</f>
        <v>14</v>
      </c>
    </row>
    <row r="1971" spans="1:7" hidden="1" x14ac:dyDescent="0.25">
      <c r="A1971" s="12" t="s">
        <v>2266</v>
      </c>
      <c r="B1971" s="19">
        <v>335644541498</v>
      </c>
      <c r="C1971" s="12" t="s">
        <v>18144</v>
      </c>
      <c r="D1971" s="12" t="s">
        <v>1099</v>
      </c>
      <c r="E1971" s="6" t="s">
        <v>2098</v>
      </c>
      <c r="F1971" s="5">
        <f>decoded__2[[#This Row],[FRT_DEC]]-B1970</f>
        <v>12</v>
      </c>
      <c r="G1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INFO]]))),G1970)</f>
        <v>14</v>
      </c>
    </row>
    <row r="1972" spans="1:7" hidden="1" x14ac:dyDescent="0.25">
      <c r="A1972" s="12" t="s">
        <v>2267</v>
      </c>
      <c r="B1972" s="19">
        <v>335644541503</v>
      </c>
      <c r="C1972" s="12" t="s">
        <v>18145</v>
      </c>
      <c r="D1972" s="12" t="s">
        <v>72</v>
      </c>
      <c r="E1972" s="6" t="s">
        <v>2099</v>
      </c>
      <c r="F1972" s="5">
        <f>decoded__2[[#This Row],[FRT_DEC]]-B1971</f>
        <v>5</v>
      </c>
      <c r="G1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INFO]]))),G1971)</f>
        <v>14</v>
      </c>
    </row>
    <row r="1973" spans="1:7" hidden="1" x14ac:dyDescent="0.25">
      <c r="A1973" s="12" t="s">
        <v>2269</v>
      </c>
      <c r="B1973" s="19">
        <v>335644541516</v>
      </c>
      <c r="C1973" s="12" t="s">
        <v>18146</v>
      </c>
      <c r="D1973" s="12" t="s">
        <v>7938</v>
      </c>
      <c r="E1973" s="6" t="s">
        <v>8848</v>
      </c>
      <c r="F1973" s="5">
        <f>decoded__2[[#This Row],[FRT_DEC]]-B1972</f>
        <v>13</v>
      </c>
      <c r="G1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INFO]]))),G1972)</f>
        <v>14</v>
      </c>
    </row>
    <row r="1974" spans="1:7" hidden="1" x14ac:dyDescent="0.25">
      <c r="A1974" s="12" t="s">
        <v>2270</v>
      </c>
      <c r="B1974" s="19">
        <v>335644541566</v>
      </c>
      <c r="C1974" s="12" t="s">
        <v>18147</v>
      </c>
      <c r="D1974" s="12" t="s">
        <v>85</v>
      </c>
      <c r="E1974" s="6" t="s">
        <v>263</v>
      </c>
      <c r="F1974" s="5">
        <f>decoded__2[[#This Row],[FRT_DEC]]-B1973</f>
        <v>50</v>
      </c>
      <c r="G1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INFO]]))),G1973)</f>
        <v>14</v>
      </c>
    </row>
    <row r="1975" spans="1:7" hidden="1" x14ac:dyDescent="0.25">
      <c r="A1975" s="12" t="s">
        <v>2271</v>
      </c>
      <c r="B1975" s="19">
        <v>335644541574</v>
      </c>
      <c r="C1975" s="12" t="s">
        <v>18148</v>
      </c>
      <c r="D1975" s="12" t="s">
        <v>7842</v>
      </c>
      <c r="E1975" s="6" t="s">
        <v>8851</v>
      </c>
      <c r="F1975" s="5">
        <f>decoded__2[[#This Row],[FRT_DEC]]-B1974</f>
        <v>8</v>
      </c>
      <c r="G1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INFO]]))),G1974)</f>
        <v>14</v>
      </c>
    </row>
    <row r="1976" spans="1:7" hidden="1" x14ac:dyDescent="0.25">
      <c r="A1976" s="12" t="s">
        <v>2272</v>
      </c>
      <c r="B1976" s="19">
        <v>335644541583</v>
      </c>
      <c r="C1976" s="12" t="s">
        <v>18149</v>
      </c>
      <c r="D1976" s="12" t="s">
        <v>1099</v>
      </c>
      <c r="E1976" s="6" t="s">
        <v>2100</v>
      </c>
      <c r="F1976" s="5">
        <f>decoded__2[[#This Row],[FRT_DEC]]-B1975</f>
        <v>9</v>
      </c>
      <c r="G1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INFO]]))),G1975)</f>
        <v>14</v>
      </c>
    </row>
    <row r="1977" spans="1:7" hidden="1" x14ac:dyDescent="0.25">
      <c r="A1977" s="12" t="s">
        <v>2273</v>
      </c>
      <c r="B1977" s="19">
        <v>335644541588</v>
      </c>
      <c r="C1977" s="12" t="s">
        <v>18150</v>
      </c>
      <c r="D1977" s="12" t="s">
        <v>72</v>
      </c>
      <c r="E1977" s="6" t="s">
        <v>2101</v>
      </c>
      <c r="F1977" s="5">
        <f>decoded__2[[#This Row],[FRT_DEC]]-B1976</f>
        <v>5</v>
      </c>
      <c r="G1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INFO]]))),G1976)</f>
        <v>14</v>
      </c>
    </row>
    <row r="1978" spans="1:7" hidden="1" x14ac:dyDescent="0.25">
      <c r="A1978" s="12" t="s">
        <v>2274</v>
      </c>
      <c r="B1978" s="19">
        <v>335644541601</v>
      </c>
      <c r="C1978" s="12" t="s">
        <v>18151</v>
      </c>
      <c r="D1978" s="12" t="s">
        <v>7938</v>
      </c>
      <c r="E1978" s="6" t="s">
        <v>8855</v>
      </c>
      <c r="F1978" s="5">
        <f>decoded__2[[#This Row],[FRT_DEC]]-B1977</f>
        <v>13</v>
      </c>
      <c r="G1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INFO]]))),G1977)</f>
        <v>14</v>
      </c>
    </row>
    <row r="1979" spans="1:7" hidden="1" x14ac:dyDescent="0.25">
      <c r="A1979" s="12" t="s">
        <v>2275</v>
      </c>
      <c r="B1979" s="19">
        <v>335644542222</v>
      </c>
      <c r="C1979" s="12" t="s">
        <v>18152</v>
      </c>
      <c r="D1979" s="12" t="s">
        <v>87</v>
      </c>
      <c r="E1979" s="6" t="s">
        <v>3695</v>
      </c>
      <c r="F1979" s="5">
        <f>decoded__2[[#This Row],[FRT_DEC]]-B1978</f>
        <v>621</v>
      </c>
      <c r="G1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INFO]]))),G1978)</f>
        <v>14</v>
      </c>
    </row>
    <row r="1980" spans="1:7" hidden="1" x14ac:dyDescent="0.25">
      <c r="A1980" s="12" t="s">
        <v>2276</v>
      </c>
      <c r="B1980" s="19">
        <v>335644542231</v>
      </c>
      <c r="C1980" s="12" t="s">
        <v>18153</v>
      </c>
      <c r="D1980" s="12" t="s">
        <v>7842</v>
      </c>
      <c r="E1980" s="6" t="s">
        <v>8858</v>
      </c>
      <c r="F1980" s="5">
        <f>decoded__2[[#This Row],[FRT_DEC]]-B1979</f>
        <v>9</v>
      </c>
      <c r="G1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INFO]]))),G1979)</f>
        <v>14</v>
      </c>
    </row>
    <row r="1981" spans="1:7" hidden="1" x14ac:dyDescent="0.25">
      <c r="A1981" s="12" t="s">
        <v>2277</v>
      </c>
      <c r="B1981" s="19">
        <v>335644542240</v>
      </c>
      <c r="C1981" s="12" t="s">
        <v>18154</v>
      </c>
      <c r="D1981" s="12" t="s">
        <v>1099</v>
      </c>
      <c r="E1981" s="6" t="s">
        <v>2102</v>
      </c>
      <c r="F1981" s="5">
        <f>decoded__2[[#This Row],[FRT_DEC]]-B1980</f>
        <v>9</v>
      </c>
      <c r="G1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INFO]]))),G1980)</f>
        <v>14</v>
      </c>
    </row>
    <row r="1982" spans="1:7" hidden="1" x14ac:dyDescent="0.25">
      <c r="A1982" s="12" t="s">
        <v>2278</v>
      </c>
      <c r="B1982" s="19">
        <v>335644542245</v>
      </c>
      <c r="C1982" s="12" t="s">
        <v>18155</v>
      </c>
      <c r="D1982" s="12" t="s">
        <v>72</v>
      </c>
      <c r="E1982" s="6" t="s">
        <v>2103</v>
      </c>
      <c r="F1982" s="5">
        <f>decoded__2[[#This Row],[FRT_DEC]]-B1981</f>
        <v>5</v>
      </c>
      <c r="G1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INFO]]))),G1981)</f>
        <v>14</v>
      </c>
    </row>
    <row r="1983" spans="1:7" hidden="1" x14ac:dyDescent="0.25">
      <c r="A1983" s="12" t="s">
        <v>2279</v>
      </c>
      <c r="B1983" s="19">
        <v>335644542258</v>
      </c>
      <c r="C1983" s="12" t="s">
        <v>18156</v>
      </c>
      <c r="D1983" s="12" t="s">
        <v>40</v>
      </c>
      <c r="E1983" s="6" t="s">
        <v>2042</v>
      </c>
      <c r="F1983" s="5">
        <f>decoded__2[[#This Row],[FRT_DEC]]-B1982</f>
        <v>13</v>
      </c>
      <c r="G1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INFO]]))),G1982)</f>
        <v>14</v>
      </c>
    </row>
    <row r="1984" spans="1:7" hidden="1" x14ac:dyDescent="0.25">
      <c r="A1984" s="12" t="s">
        <v>2280</v>
      </c>
      <c r="B1984" s="19">
        <v>335644542261</v>
      </c>
      <c r="C1984" s="12" t="s">
        <v>18157</v>
      </c>
      <c r="D1984" s="12" t="s">
        <v>2043</v>
      </c>
      <c r="E1984" s="6" t="s">
        <v>18158</v>
      </c>
      <c r="F1984" s="5">
        <f>decoded__2[[#This Row],[FRT_DEC]]-B1983</f>
        <v>3</v>
      </c>
      <c r="G1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INFO]]))),G1983)</f>
        <v>14</v>
      </c>
    </row>
    <row r="1985" spans="1:7" hidden="1" x14ac:dyDescent="0.25">
      <c r="A1985" s="12" t="s">
        <v>2281</v>
      </c>
      <c r="B1985" s="19">
        <v>335644542273</v>
      </c>
      <c r="C1985" s="12" t="s">
        <v>18159</v>
      </c>
      <c r="D1985" s="12" t="s">
        <v>7938</v>
      </c>
      <c r="E1985" s="6" t="s">
        <v>8868</v>
      </c>
      <c r="F1985" s="5">
        <f>decoded__2[[#This Row],[FRT_DEC]]-B1984</f>
        <v>12</v>
      </c>
      <c r="G1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INFO]]))),G1984)</f>
        <v>14</v>
      </c>
    </row>
    <row r="1986" spans="1:7" hidden="1" x14ac:dyDescent="0.25">
      <c r="A1986" s="12" t="s">
        <v>2282</v>
      </c>
      <c r="B1986" s="19">
        <v>335644542564</v>
      </c>
      <c r="C1986" s="12" t="s">
        <v>18160</v>
      </c>
      <c r="D1986" s="12" t="s">
        <v>7842</v>
      </c>
      <c r="E1986" s="6" t="s">
        <v>7989</v>
      </c>
      <c r="F1986" s="5">
        <f>decoded__2[[#This Row],[FRT_DEC]]-B1985</f>
        <v>291</v>
      </c>
      <c r="G1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INFO]]))),G1985)</f>
        <v>14</v>
      </c>
    </row>
    <row r="1987" spans="1:7" hidden="1" x14ac:dyDescent="0.25">
      <c r="A1987" s="12" t="s">
        <v>2283</v>
      </c>
      <c r="B1987" s="19">
        <v>335644542570</v>
      </c>
      <c r="C1987" s="12" t="s">
        <v>18161</v>
      </c>
      <c r="D1987" s="12" t="s">
        <v>2044</v>
      </c>
      <c r="E1987" s="6" t="s">
        <v>2046</v>
      </c>
      <c r="F1987" s="5">
        <f>decoded__2[[#This Row],[FRT_DEC]]-B1986</f>
        <v>6</v>
      </c>
      <c r="G1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INFO]]))),G1986)</f>
        <v>14</v>
      </c>
    </row>
    <row r="1988" spans="1:7" hidden="1" x14ac:dyDescent="0.25">
      <c r="A1988" s="12" t="s">
        <v>2284</v>
      </c>
      <c r="B1988" s="19">
        <v>335644542574</v>
      </c>
      <c r="C1988" s="12" t="s">
        <v>18162</v>
      </c>
      <c r="D1988" s="12" t="s">
        <v>7938</v>
      </c>
      <c r="E1988" s="6" t="s">
        <v>7991</v>
      </c>
      <c r="F1988" s="5">
        <f>decoded__2[[#This Row],[FRT_DEC]]-B1987</f>
        <v>4</v>
      </c>
      <c r="G1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INFO]]))),G1987)</f>
        <v>14</v>
      </c>
    </row>
    <row r="1989" spans="1:7" hidden="1" x14ac:dyDescent="0.25">
      <c r="A1989" s="12" t="s">
        <v>2285</v>
      </c>
      <c r="B1989" s="19">
        <v>335644542925</v>
      </c>
      <c r="C1989" s="12" t="s">
        <v>18163</v>
      </c>
      <c r="D1989" s="12" t="s">
        <v>43</v>
      </c>
      <c r="E1989" s="6" t="s">
        <v>3675</v>
      </c>
      <c r="F1989" s="5">
        <f>decoded__2[[#This Row],[FRT_DEC]]-B1988</f>
        <v>351</v>
      </c>
      <c r="G1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INFO]]))),G1988)</f>
        <v>14</v>
      </c>
    </row>
    <row r="1990" spans="1:7" hidden="1" x14ac:dyDescent="0.25">
      <c r="A1990" s="12" t="s">
        <v>2286</v>
      </c>
      <c r="B1990" s="19">
        <v>335644542927</v>
      </c>
      <c r="C1990" s="12" t="s">
        <v>18164</v>
      </c>
      <c r="D1990" s="12" t="s">
        <v>3685</v>
      </c>
      <c r="E1990" s="6" t="s">
        <v>18165</v>
      </c>
      <c r="F1990" s="5">
        <f>decoded__2[[#This Row],[FRT_DEC]]-B1989</f>
        <v>2</v>
      </c>
      <c r="G1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INFO]]))),G1989)</f>
        <v>14</v>
      </c>
    </row>
    <row r="1991" spans="1:7" hidden="1" x14ac:dyDescent="0.25">
      <c r="A1991" s="12" t="s">
        <v>2287</v>
      </c>
      <c r="B1991" s="19">
        <v>335644542930</v>
      </c>
      <c r="C1991" s="12" t="s">
        <v>18166</v>
      </c>
      <c r="D1991" s="12" t="s">
        <v>3685</v>
      </c>
      <c r="E1991" s="6" t="s">
        <v>7880</v>
      </c>
      <c r="F1991" s="5">
        <f>decoded__2[[#This Row],[FRT_DEC]]-B1990</f>
        <v>3</v>
      </c>
      <c r="G1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INFO]]))),G1990)</f>
        <v>14</v>
      </c>
    </row>
    <row r="1992" spans="1:7" hidden="1" x14ac:dyDescent="0.25">
      <c r="A1992" s="12" t="s">
        <v>2288</v>
      </c>
      <c r="B1992" s="19">
        <v>335644542946</v>
      </c>
      <c r="C1992" s="12" t="s">
        <v>18167</v>
      </c>
      <c r="D1992" s="12" t="s">
        <v>7842</v>
      </c>
      <c r="E1992" s="6" t="s">
        <v>8889</v>
      </c>
      <c r="F1992" s="5">
        <f>decoded__2[[#This Row],[FRT_DEC]]-B1991</f>
        <v>16</v>
      </c>
      <c r="G1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INFO]]))),G1991)</f>
        <v>14</v>
      </c>
    </row>
    <row r="1993" spans="1:7" ht="30" hidden="1" x14ac:dyDescent="0.25">
      <c r="A1993" s="12" t="s">
        <v>2289</v>
      </c>
      <c r="B1993" s="19">
        <v>335644542958</v>
      </c>
      <c r="C1993" s="12" t="s">
        <v>18168</v>
      </c>
      <c r="D1993" s="12" t="s">
        <v>241</v>
      </c>
      <c r="E1993" s="6" t="s">
        <v>2111</v>
      </c>
      <c r="F1993" s="5">
        <f>decoded__2[[#This Row],[FRT_DEC]]-B1992</f>
        <v>12</v>
      </c>
      <c r="G1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INFO]]))),G1992)</f>
        <v>14</v>
      </c>
    </row>
    <row r="1994" spans="1:7" hidden="1" x14ac:dyDescent="0.25">
      <c r="A1994" s="12" t="s">
        <v>2290</v>
      </c>
      <c r="B1994" s="19">
        <v>335644542961</v>
      </c>
      <c r="C1994" s="12" t="s">
        <v>18169</v>
      </c>
      <c r="D1994" s="12" t="s">
        <v>243</v>
      </c>
      <c r="E1994" s="6" t="s">
        <v>3939</v>
      </c>
      <c r="F1994" s="5">
        <f>decoded__2[[#This Row],[FRT_DEC]]-B1993</f>
        <v>3</v>
      </c>
      <c r="G1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INFO]]))),G1993)</f>
        <v>14</v>
      </c>
    </row>
    <row r="1995" spans="1:7" hidden="1" x14ac:dyDescent="0.25">
      <c r="A1995" s="12" t="s">
        <v>2291</v>
      </c>
      <c r="B1995" s="19">
        <v>335644543021</v>
      </c>
      <c r="C1995" s="12" t="s">
        <v>18170</v>
      </c>
      <c r="D1995" s="12" t="s">
        <v>40</v>
      </c>
      <c r="E1995" s="6" t="s">
        <v>44</v>
      </c>
      <c r="F1995" s="5">
        <f>decoded__2[[#This Row],[FRT_DEC]]-B1994</f>
        <v>60</v>
      </c>
      <c r="G1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INFO]]))),G1994)</f>
        <v>14</v>
      </c>
    </row>
    <row r="1996" spans="1:7" hidden="1" x14ac:dyDescent="0.25">
      <c r="A1996" s="12" t="s">
        <v>2292</v>
      </c>
      <c r="B1996" s="19">
        <v>335644543026</v>
      </c>
      <c r="C1996" s="12" t="s">
        <v>18171</v>
      </c>
      <c r="D1996" s="12" t="s">
        <v>246</v>
      </c>
      <c r="E1996" s="6" t="s">
        <v>18172</v>
      </c>
      <c r="F1996" s="5">
        <f>decoded__2[[#This Row],[FRT_DEC]]-B1995</f>
        <v>5</v>
      </c>
      <c r="G1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INFO]]))),G1995)</f>
        <v>14</v>
      </c>
    </row>
    <row r="1997" spans="1:7" hidden="1" x14ac:dyDescent="0.25">
      <c r="A1997" s="12" t="s">
        <v>2293</v>
      </c>
      <c r="B1997" s="19">
        <v>335644543033</v>
      </c>
      <c r="C1997" s="12" t="s">
        <v>18173</v>
      </c>
      <c r="D1997" s="12" t="s">
        <v>1099</v>
      </c>
      <c r="E1997" s="6" t="s">
        <v>2104</v>
      </c>
      <c r="F1997" s="5">
        <f>decoded__2[[#This Row],[FRT_DEC]]-B1996</f>
        <v>7</v>
      </c>
      <c r="G1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INFO]]))),G1996)</f>
        <v>14</v>
      </c>
    </row>
    <row r="1998" spans="1:7" hidden="1" x14ac:dyDescent="0.25">
      <c r="A1998" s="12" t="s">
        <v>2294</v>
      </c>
      <c r="B1998" s="19">
        <v>335644543038</v>
      </c>
      <c r="C1998" s="12" t="s">
        <v>18174</v>
      </c>
      <c r="D1998" s="12" t="s">
        <v>1099</v>
      </c>
      <c r="E1998" s="6" t="s">
        <v>2105</v>
      </c>
      <c r="F1998" s="5">
        <f>decoded__2[[#This Row],[FRT_DEC]]-B1997</f>
        <v>5</v>
      </c>
      <c r="G1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INFO]]))),G1997)</f>
        <v>14</v>
      </c>
    </row>
    <row r="1999" spans="1:7" hidden="1" x14ac:dyDescent="0.25">
      <c r="A1999" s="12" t="s">
        <v>2295</v>
      </c>
      <c r="B1999" s="19">
        <v>335644543052</v>
      </c>
      <c r="C1999" s="12" t="s">
        <v>18175</v>
      </c>
      <c r="D1999" s="12" t="s">
        <v>72</v>
      </c>
      <c r="E1999" s="6" t="s">
        <v>2092</v>
      </c>
      <c r="F1999" s="5">
        <f>decoded__2[[#This Row],[FRT_DEC]]-B1998</f>
        <v>14</v>
      </c>
      <c r="G1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INFO]]))),G1998)</f>
        <v>14</v>
      </c>
    </row>
    <row r="2000" spans="1:7" hidden="1" x14ac:dyDescent="0.25">
      <c r="A2000" s="12" t="s">
        <v>2296</v>
      </c>
      <c r="B2000" s="19">
        <v>335644543372</v>
      </c>
      <c r="C2000" s="12" t="s">
        <v>18176</v>
      </c>
      <c r="D2000" s="12" t="s">
        <v>2045</v>
      </c>
      <c r="E2000" s="6" t="s">
        <v>8267</v>
      </c>
      <c r="F2000" s="5">
        <f>decoded__2[[#This Row],[FRT_DEC]]-B1999</f>
        <v>320</v>
      </c>
      <c r="G2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INFO]]))),G1999)</f>
        <v>14</v>
      </c>
    </row>
    <row r="2001" spans="1:7" hidden="1" x14ac:dyDescent="0.25">
      <c r="A2001" s="12" t="s">
        <v>2297</v>
      </c>
      <c r="B2001" s="19">
        <v>335644543384</v>
      </c>
      <c r="C2001" s="12" t="s">
        <v>18177</v>
      </c>
      <c r="D2001" s="12" t="s">
        <v>3671</v>
      </c>
      <c r="E2001" s="6" t="s">
        <v>18178</v>
      </c>
      <c r="F2001" s="5">
        <f>decoded__2[[#This Row],[FRT_DEC]]-B2000</f>
        <v>12</v>
      </c>
      <c r="G2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INFO]]))),G2000)</f>
        <v>14</v>
      </c>
    </row>
    <row r="2002" spans="1:7" hidden="1" x14ac:dyDescent="0.25">
      <c r="A2002" s="12" t="s">
        <v>2298</v>
      </c>
      <c r="B2002" s="19">
        <v>335644543388</v>
      </c>
      <c r="C2002" s="12" t="s">
        <v>18179</v>
      </c>
      <c r="D2002" s="12" t="s">
        <v>3671</v>
      </c>
      <c r="E2002" s="6" t="s">
        <v>7881</v>
      </c>
      <c r="F2002" s="5">
        <f>decoded__2[[#This Row],[FRT_DEC]]-B2001</f>
        <v>4</v>
      </c>
      <c r="G2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INFO]]))),G2001)</f>
        <v>14</v>
      </c>
    </row>
    <row r="2003" spans="1:7" hidden="1" x14ac:dyDescent="0.25">
      <c r="A2003" s="12" t="s">
        <v>2299</v>
      </c>
      <c r="B2003" s="19">
        <v>335644543893</v>
      </c>
      <c r="C2003" s="12" t="s">
        <v>18180</v>
      </c>
      <c r="D2003" s="12" t="s">
        <v>249</v>
      </c>
      <c r="E2003" s="6" t="s">
        <v>5316</v>
      </c>
      <c r="F2003" s="5">
        <f>decoded__2[[#This Row],[FRT_DEC]]-B2002</f>
        <v>505</v>
      </c>
      <c r="G2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INFO]]))),G2002)</f>
        <v>14</v>
      </c>
    </row>
    <row r="2004" spans="1:7" hidden="1" x14ac:dyDescent="0.25">
      <c r="A2004" s="12" t="s">
        <v>2300</v>
      </c>
      <c r="B2004" s="19">
        <v>335644543897</v>
      </c>
      <c r="C2004" s="12" t="s">
        <v>18181</v>
      </c>
      <c r="D2004" s="12" t="s">
        <v>7938</v>
      </c>
      <c r="E2004" s="6" t="s">
        <v>8906</v>
      </c>
      <c r="F2004" s="5">
        <f>decoded__2[[#This Row],[FRT_DEC]]-B2003</f>
        <v>4</v>
      </c>
      <c r="G2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INFO]]))),G2003)</f>
        <v>14</v>
      </c>
    </row>
    <row r="2005" spans="1:7" hidden="1" x14ac:dyDescent="0.25">
      <c r="A2005" s="12" t="s">
        <v>2301</v>
      </c>
      <c r="B2005" s="19">
        <v>335644591688</v>
      </c>
      <c r="C2005" s="12" t="s">
        <v>18182</v>
      </c>
      <c r="D2005" s="12" t="s">
        <v>7842</v>
      </c>
      <c r="E2005" s="6" t="s">
        <v>7945</v>
      </c>
      <c r="F2005" s="5">
        <f>decoded__2[[#This Row],[FRT_DEC]]-B2004</f>
        <v>47791</v>
      </c>
      <c r="G2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INFO]]))),G2004)</f>
        <v>14</v>
      </c>
    </row>
    <row r="2006" spans="1:7" hidden="1" x14ac:dyDescent="0.25">
      <c r="A2006" s="12" t="s">
        <v>2302</v>
      </c>
      <c r="B2006" s="19">
        <v>335644591695</v>
      </c>
      <c r="C2006" s="12" t="s">
        <v>18183</v>
      </c>
      <c r="D2006" s="12" t="s">
        <v>7938</v>
      </c>
      <c r="E2006" s="6" t="s">
        <v>7947</v>
      </c>
      <c r="F2006" s="5">
        <f>decoded__2[[#This Row],[FRT_DEC]]-B2005</f>
        <v>7</v>
      </c>
      <c r="G2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INFO]]))),G2005)</f>
        <v>14</v>
      </c>
    </row>
    <row r="2007" spans="1:7" hidden="1" x14ac:dyDescent="0.25">
      <c r="A2007" s="12" t="s">
        <v>2303</v>
      </c>
      <c r="B2007" s="19">
        <v>335644666006</v>
      </c>
      <c r="C2007" s="12" t="s">
        <v>18184</v>
      </c>
      <c r="D2007" s="12" t="s">
        <v>5</v>
      </c>
      <c r="E2007" s="6" t="s">
        <v>18185</v>
      </c>
      <c r="F2007" s="5">
        <f>decoded__2[[#This Row],[FRT_DEC]]-B2006</f>
        <v>74311</v>
      </c>
      <c r="G2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INFO]]))),G2006)</f>
        <v>14</v>
      </c>
    </row>
    <row r="2008" spans="1:7" hidden="1" x14ac:dyDescent="0.25">
      <c r="A2008" s="12" t="s">
        <v>2304</v>
      </c>
      <c r="B2008" s="19">
        <v>335644666008</v>
      </c>
      <c r="C2008" s="12" t="s">
        <v>18186</v>
      </c>
      <c r="D2008" s="12" t="s">
        <v>5</v>
      </c>
      <c r="E2008" s="6" t="s">
        <v>7877</v>
      </c>
      <c r="F2008" s="5">
        <f>decoded__2[[#This Row],[FRT_DEC]]-B2007</f>
        <v>2</v>
      </c>
      <c r="G2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INFO]]))),G2007)</f>
        <v>14</v>
      </c>
    </row>
    <row r="2009" spans="1:7" hidden="1" x14ac:dyDescent="0.25">
      <c r="A2009" s="12" t="s">
        <v>2305</v>
      </c>
      <c r="B2009" s="19">
        <v>335644666011</v>
      </c>
      <c r="C2009" s="12" t="s">
        <v>18187</v>
      </c>
      <c r="D2009" s="12" t="s">
        <v>3686</v>
      </c>
      <c r="E2009" s="6" t="s">
        <v>18188</v>
      </c>
      <c r="F2009" s="5">
        <f>decoded__2[[#This Row],[FRT_DEC]]-B2008</f>
        <v>3</v>
      </c>
      <c r="G2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INFO]]))),G2008)</f>
        <v>14</v>
      </c>
    </row>
    <row r="2010" spans="1:7" hidden="1" x14ac:dyDescent="0.25">
      <c r="A2010" s="12" t="s">
        <v>2306</v>
      </c>
      <c r="B2010" s="19">
        <v>335644666013</v>
      </c>
      <c r="C2010" s="12" t="s">
        <v>18189</v>
      </c>
      <c r="D2010" s="12" t="s">
        <v>3686</v>
      </c>
      <c r="E2010" s="6" t="s">
        <v>7878</v>
      </c>
      <c r="F2010" s="5">
        <f>decoded__2[[#This Row],[FRT_DEC]]-B2009</f>
        <v>2</v>
      </c>
      <c r="G2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INFO]]))),G2009)</f>
        <v>14</v>
      </c>
    </row>
    <row r="2011" spans="1:7" hidden="1" x14ac:dyDescent="0.25">
      <c r="A2011" s="12" t="s">
        <v>2307</v>
      </c>
      <c r="B2011" s="19">
        <v>335644666022</v>
      </c>
      <c r="C2011" s="12" t="s">
        <v>18190</v>
      </c>
      <c r="D2011" s="12" t="s">
        <v>7842</v>
      </c>
      <c r="E2011" s="6" t="s">
        <v>8006</v>
      </c>
      <c r="F2011" s="5">
        <f>decoded__2[[#This Row],[FRT_DEC]]-B2010</f>
        <v>9</v>
      </c>
      <c r="G2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INFO]]))),G2010)</f>
        <v>14</v>
      </c>
    </row>
    <row r="2012" spans="1:7" ht="30" hidden="1" x14ac:dyDescent="0.25">
      <c r="A2012" s="12" t="s">
        <v>2308</v>
      </c>
      <c r="B2012" s="19">
        <v>335644666033</v>
      </c>
      <c r="C2012" s="12" t="s">
        <v>18191</v>
      </c>
      <c r="D2012" s="12" t="s">
        <v>241</v>
      </c>
      <c r="E2012" s="6" t="s">
        <v>3669</v>
      </c>
      <c r="F2012" s="5">
        <f>decoded__2[[#This Row],[FRT_DEC]]-B2011</f>
        <v>11</v>
      </c>
      <c r="G2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INFO]]))),G2011)</f>
        <v>14</v>
      </c>
    </row>
    <row r="2013" spans="1:7" hidden="1" x14ac:dyDescent="0.25">
      <c r="A2013" s="12" t="s">
        <v>2309</v>
      </c>
      <c r="B2013" s="19">
        <v>335644666037</v>
      </c>
      <c r="C2013" s="12" t="s">
        <v>18192</v>
      </c>
      <c r="D2013" s="12" t="s">
        <v>243</v>
      </c>
      <c r="E2013" s="6" t="s">
        <v>3939</v>
      </c>
      <c r="F2013" s="5">
        <f>decoded__2[[#This Row],[FRT_DEC]]-B2012</f>
        <v>4</v>
      </c>
      <c r="G2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INFO]]))),G2012)</f>
        <v>14</v>
      </c>
    </row>
    <row r="2014" spans="1:7" hidden="1" x14ac:dyDescent="0.25">
      <c r="A2014" s="12" t="s">
        <v>2310</v>
      </c>
      <c r="B2014" s="19">
        <v>335644666042</v>
      </c>
      <c r="C2014" s="12" t="s">
        <v>18193</v>
      </c>
      <c r="D2014" s="12" t="s">
        <v>1099</v>
      </c>
      <c r="E2014" s="6" t="s">
        <v>2093</v>
      </c>
      <c r="F2014" s="5">
        <f>decoded__2[[#This Row],[FRT_DEC]]-B2013</f>
        <v>5</v>
      </c>
      <c r="G2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INFO]]))),G2013)</f>
        <v>14</v>
      </c>
    </row>
    <row r="2015" spans="1:7" hidden="1" x14ac:dyDescent="0.25">
      <c r="A2015" s="12" t="s">
        <v>2311</v>
      </c>
      <c r="B2015" s="19">
        <v>335644666047</v>
      </c>
      <c r="C2015" s="12" t="s">
        <v>18194</v>
      </c>
      <c r="D2015" s="12" t="s">
        <v>72</v>
      </c>
      <c r="E2015" s="6" t="s">
        <v>2094</v>
      </c>
      <c r="F2015" s="5">
        <f>decoded__2[[#This Row],[FRT_DEC]]-B2014</f>
        <v>5</v>
      </c>
      <c r="G2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INFO]]))),G2014)</f>
        <v>14</v>
      </c>
    </row>
    <row r="2016" spans="1:7" hidden="1" x14ac:dyDescent="0.25">
      <c r="A2016" s="12" t="s">
        <v>2312</v>
      </c>
      <c r="B2016" s="19">
        <v>335644666051</v>
      </c>
      <c r="C2016" s="12" t="s">
        <v>18195</v>
      </c>
      <c r="D2016" s="12" t="s">
        <v>72</v>
      </c>
      <c r="E2016" s="6" t="s">
        <v>2095</v>
      </c>
      <c r="F2016" s="5">
        <f>decoded__2[[#This Row],[FRT_DEC]]-B2015</f>
        <v>4</v>
      </c>
      <c r="G2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INFO]]))),G2015)</f>
        <v>14</v>
      </c>
    </row>
    <row r="2017" spans="1:7" hidden="1" x14ac:dyDescent="0.25">
      <c r="A2017" s="12" t="s">
        <v>2313</v>
      </c>
      <c r="B2017" s="19">
        <v>335644666062</v>
      </c>
      <c r="C2017" s="12" t="s">
        <v>18196</v>
      </c>
      <c r="D2017" s="12" t="s">
        <v>246</v>
      </c>
      <c r="E2017" s="6" t="s">
        <v>18197</v>
      </c>
      <c r="F2017" s="5">
        <f>decoded__2[[#This Row],[FRT_DEC]]-B2016</f>
        <v>11</v>
      </c>
      <c r="G2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INFO]]))),G2016)</f>
        <v>14</v>
      </c>
    </row>
    <row r="2018" spans="1:7" hidden="1" x14ac:dyDescent="0.25">
      <c r="A2018" s="12" t="s">
        <v>2314</v>
      </c>
      <c r="B2018" s="19">
        <v>335644666066</v>
      </c>
      <c r="C2018" s="12" t="s">
        <v>18198</v>
      </c>
      <c r="D2018" s="12" t="s">
        <v>7938</v>
      </c>
      <c r="E2018" s="6" t="s">
        <v>8012</v>
      </c>
      <c r="F2018" s="5">
        <f>decoded__2[[#This Row],[FRT_DEC]]-B2017</f>
        <v>4</v>
      </c>
      <c r="G2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INFO]]))),G2017)</f>
        <v>14</v>
      </c>
    </row>
    <row r="2019" spans="1:7" hidden="1" x14ac:dyDescent="0.25">
      <c r="A2019" s="12" t="s">
        <v>2315</v>
      </c>
      <c r="B2019" s="19">
        <v>335644666465</v>
      </c>
      <c r="C2019" s="12" t="s">
        <v>18199</v>
      </c>
      <c r="D2019" s="12" t="s">
        <v>7842</v>
      </c>
      <c r="E2019" s="6" t="s">
        <v>8130</v>
      </c>
      <c r="F2019" s="5">
        <f>decoded__2[[#This Row],[FRT_DEC]]-B2018</f>
        <v>399</v>
      </c>
      <c r="G2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INFO]]))),G2018)</f>
        <v>14</v>
      </c>
    </row>
    <row r="2020" spans="1:7" hidden="1" x14ac:dyDescent="0.25">
      <c r="A2020" s="12" t="s">
        <v>2316</v>
      </c>
      <c r="B2020" s="19">
        <v>335644666474</v>
      </c>
      <c r="C2020" s="12" t="s">
        <v>18200</v>
      </c>
      <c r="D2020" s="12" t="s">
        <v>1099</v>
      </c>
      <c r="E2020" s="6" t="s">
        <v>2096</v>
      </c>
      <c r="F2020" s="5">
        <f>decoded__2[[#This Row],[FRT_DEC]]-B2019</f>
        <v>9</v>
      </c>
      <c r="G2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INFO]]))),G2019)</f>
        <v>14</v>
      </c>
    </row>
    <row r="2021" spans="1:7" hidden="1" x14ac:dyDescent="0.25">
      <c r="A2021" s="12" t="s">
        <v>2317</v>
      </c>
      <c r="B2021" s="19">
        <v>335644666479</v>
      </c>
      <c r="C2021" s="12" t="s">
        <v>18201</v>
      </c>
      <c r="D2021" s="12" t="s">
        <v>72</v>
      </c>
      <c r="E2021" s="6" t="s">
        <v>2097</v>
      </c>
      <c r="F2021" s="5">
        <f>decoded__2[[#This Row],[FRT_DEC]]-B2020</f>
        <v>5</v>
      </c>
      <c r="G2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INFO]]))),G2020)</f>
        <v>14</v>
      </c>
    </row>
    <row r="2022" spans="1:7" hidden="1" x14ac:dyDescent="0.25">
      <c r="A2022" s="12" t="s">
        <v>2318</v>
      </c>
      <c r="B2022" s="19">
        <v>335644666491</v>
      </c>
      <c r="C2022" s="12" t="s">
        <v>18202</v>
      </c>
      <c r="D2022" s="12" t="s">
        <v>3672</v>
      </c>
      <c r="E2022" s="6" t="s">
        <v>18133</v>
      </c>
      <c r="F2022" s="5">
        <f>decoded__2[[#This Row],[FRT_DEC]]-B2021</f>
        <v>12</v>
      </c>
      <c r="G2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INFO]]))),G2021)</f>
        <v>14</v>
      </c>
    </row>
    <row r="2023" spans="1:7" hidden="1" x14ac:dyDescent="0.25">
      <c r="A2023" s="12" t="s">
        <v>2319</v>
      </c>
      <c r="B2023" s="19">
        <v>335644666641</v>
      </c>
      <c r="C2023" s="12" t="s">
        <v>18203</v>
      </c>
      <c r="D2023" s="12" t="s">
        <v>262</v>
      </c>
      <c r="E2023" s="6" t="s">
        <v>18135</v>
      </c>
      <c r="F2023" s="5">
        <f>decoded__2[[#This Row],[FRT_DEC]]-B2022</f>
        <v>150</v>
      </c>
      <c r="G2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INFO]]))),G2022)</f>
        <v>14</v>
      </c>
    </row>
    <row r="2024" spans="1:7" hidden="1" x14ac:dyDescent="0.25">
      <c r="A2024" s="12" t="s">
        <v>2320</v>
      </c>
      <c r="B2024" s="19">
        <v>335644666646</v>
      </c>
      <c r="C2024" s="12" t="s">
        <v>18204</v>
      </c>
      <c r="D2024" s="12" t="s">
        <v>7938</v>
      </c>
      <c r="E2024" s="6" t="s">
        <v>8136</v>
      </c>
      <c r="F2024" s="5">
        <f>decoded__2[[#This Row],[FRT_DEC]]-B2023</f>
        <v>5</v>
      </c>
      <c r="G2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INFO]]))),G2023)</f>
        <v>14</v>
      </c>
    </row>
    <row r="2025" spans="1:7" x14ac:dyDescent="0.25">
      <c r="A2025" s="12" t="s">
        <v>2321</v>
      </c>
      <c r="B2025" s="19">
        <v>335644667855</v>
      </c>
      <c r="C2025" s="12" t="s">
        <v>18205</v>
      </c>
      <c r="D2025" s="12" t="s">
        <v>7842</v>
      </c>
      <c r="E2025" s="6" t="s">
        <v>7845</v>
      </c>
      <c r="F2025" s="5">
        <f>decoded__2[[#This Row],[FRT_DEC]]-B2024</f>
        <v>1209</v>
      </c>
      <c r="G2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INFO]]))),G2024)</f>
        <v>14</v>
      </c>
    </row>
    <row r="2026" spans="1:7" hidden="1" x14ac:dyDescent="0.25">
      <c r="A2026" s="12" t="s">
        <v>2322</v>
      </c>
      <c r="B2026" s="19">
        <v>335644667862</v>
      </c>
      <c r="C2026" s="12" t="s">
        <v>18206</v>
      </c>
      <c r="D2026" s="12" t="s">
        <v>7938</v>
      </c>
      <c r="E2026" s="6" t="s">
        <v>8149</v>
      </c>
      <c r="F2026" s="5">
        <f>decoded__2[[#This Row],[FRT_DEC]]-B2025</f>
        <v>7</v>
      </c>
      <c r="G2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INFO]]))),G2025)</f>
        <v>14</v>
      </c>
    </row>
    <row r="2027" spans="1:7" hidden="1" x14ac:dyDescent="0.25">
      <c r="A2027" s="12" t="s">
        <v>2323</v>
      </c>
      <c r="B2027" s="19">
        <v>335644667952</v>
      </c>
      <c r="C2027" s="12" t="s">
        <v>18207</v>
      </c>
      <c r="D2027" s="12" t="s">
        <v>84</v>
      </c>
      <c r="E2027" s="6" t="s">
        <v>3908</v>
      </c>
      <c r="F2027" s="5">
        <f>decoded__2[[#This Row],[FRT_DEC]]-B2026</f>
        <v>90</v>
      </c>
      <c r="G2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INFO]]))),G2026)</f>
        <v>14</v>
      </c>
    </row>
    <row r="2028" spans="1:7" hidden="1" x14ac:dyDescent="0.25">
      <c r="A2028" s="12" t="s">
        <v>2324</v>
      </c>
      <c r="B2028" s="19">
        <v>335644667954</v>
      </c>
      <c r="C2028" s="12" t="s">
        <v>18208</v>
      </c>
      <c r="D2028" s="12" t="s">
        <v>3684</v>
      </c>
      <c r="E2028" s="6" t="s">
        <v>18209</v>
      </c>
      <c r="F2028" s="5">
        <f>decoded__2[[#This Row],[FRT_DEC]]-B2027</f>
        <v>2</v>
      </c>
      <c r="G2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INFO]]))),G2027)</f>
        <v>14</v>
      </c>
    </row>
    <row r="2029" spans="1:7" hidden="1" x14ac:dyDescent="0.25">
      <c r="A2029" s="12" t="s">
        <v>2325</v>
      </c>
      <c r="B2029" s="19">
        <v>335644667956</v>
      </c>
      <c r="C2029" s="12" t="s">
        <v>18210</v>
      </c>
      <c r="D2029" s="12" t="s">
        <v>3684</v>
      </c>
      <c r="E2029" s="6" t="s">
        <v>7879</v>
      </c>
      <c r="F2029" s="5">
        <f>decoded__2[[#This Row],[FRT_DEC]]-B2028</f>
        <v>2</v>
      </c>
      <c r="G2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INFO]]))),G2028)</f>
        <v>14</v>
      </c>
    </row>
    <row r="2030" spans="1:7" hidden="1" x14ac:dyDescent="0.25">
      <c r="A2030" s="12" t="s">
        <v>2326</v>
      </c>
      <c r="B2030" s="19">
        <v>335644667964</v>
      </c>
      <c r="C2030" s="12" t="s">
        <v>18211</v>
      </c>
      <c r="D2030" s="12" t="s">
        <v>7842</v>
      </c>
      <c r="E2030" s="6" t="s">
        <v>7843</v>
      </c>
      <c r="F2030" s="5">
        <f>decoded__2[[#This Row],[FRT_DEC]]-B2029</f>
        <v>8</v>
      </c>
      <c r="G2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INFO]]))),G2029)</f>
        <v>14</v>
      </c>
    </row>
    <row r="2031" spans="1:7" hidden="1" x14ac:dyDescent="0.25">
      <c r="A2031" s="12" t="s">
        <v>2327</v>
      </c>
      <c r="B2031" s="19">
        <v>335644667975</v>
      </c>
      <c r="C2031" s="12" t="s">
        <v>18212</v>
      </c>
      <c r="D2031" s="12" t="s">
        <v>1099</v>
      </c>
      <c r="E2031" s="6" t="s">
        <v>2098</v>
      </c>
      <c r="F2031" s="5">
        <f>decoded__2[[#This Row],[FRT_DEC]]-B2030</f>
        <v>11</v>
      </c>
      <c r="G2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INFO]]))),G2030)</f>
        <v>14</v>
      </c>
    </row>
    <row r="2032" spans="1:7" hidden="1" x14ac:dyDescent="0.25">
      <c r="A2032" s="12" t="s">
        <v>2328</v>
      </c>
      <c r="B2032" s="19">
        <v>335644667980</v>
      </c>
      <c r="C2032" s="12" t="s">
        <v>18213</v>
      </c>
      <c r="D2032" s="12" t="s">
        <v>72</v>
      </c>
      <c r="E2032" s="6" t="s">
        <v>2099</v>
      </c>
      <c r="F2032" s="5">
        <f>decoded__2[[#This Row],[FRT_DEC]]-B2031</f>
        <v>5</v>
      </c>
      <c r="G2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INFO]]))),G2031)</f>
        <v>14</v>
      </c>
    </row>
    <row r="2033" spans="1:7" hidden="1" x14ac:dyDescent="0.25">
      <c r="A2033" s="12" t="s">
        <v>2329</v>
      </c>
      <c r="B2033" s="19">
        <v>335644667992</v>
      </c>
      <c r="C2033" s="12" t="s">
        <v>18214</v>
      </c>
      <c r="D2033" s="12" t="s">
        <v>7938</v>
      </c>
      <c r="E2033" s="6" t="s">
        <v>8848</v>
      </c>
      <c r="F2033" s="5">
        <f>decoded__2[[#This Row],[FRT_DEC]]-B2032</f>
        <v>12</v>
      </c>
      <c r="G2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INFO]]))),G2032)</f>
        <v>14</v>
      </c>
    </row>
    <row r="2034" spans="1:7" hidden="1" x14ac:dyDescent="0.25">
      <c r="A2034" s="12" t="s">
        <v>2330</v>
      </c>
      <c r="B2034" s="19">
        <v>335644668044</v>
      </c>
      <c r="C2034" s="12" t="s">
        <v>18215</v>
      </c>
      <c r="D2034" s="12" t="s">
        <v>85</v>
      </c>
      <c r="E2034" s="6" t="s">
        <v>263</v>
      </c>
      <c r="F2034" s="5">
        <f>decoded__2[[#This Row],[FRT_DEC]]-B2033</f>
        <v>52</v>
      </c>
      <c r="G2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INFO]]))),G2033)</f>
        <v>14</v>
      </c>
    </row>
    <row r="2035" spans="1:7" hidden="1" x14ac:dyDescent="0.25">
      <c r="A2035" s="12" t="s">
        <v>2331</v>
      </c>
      <c r="B2035" s="19">
        <v>335644668051</v>
      </c>
      <c r="C2035" s="12" t="s">
        <v>18216</v>
      </c>
      <c r="D2035" s="12" t="s">
        <v>7842</v>
      </c>
      <c r="E2035" s="6" t="s">
        <v>8851</v>
      </c>
      <c r="F2035" s="5">
        <f>decoded__2[[#This Row],[FRT_DEC]]-B2034</f>
        <v>7</v>
      </c>
      <c r="G2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INFO]]))),G2034)</f>
        <v>14</v>
      </c>
    </row>
    <row r="2036" spans="1:7" hidden="1" x14ac:dyDescent="0.25">
      <c r="A2036" s="12" t="s">
        <v>2332</v>
      </c>
      <c r="B2036" s="19">
        <v>335644668060</v>
      </c>
      <c r="C2036" s="12" t="s">
        <v>18217</v>
      </c>
      <c r="D2036" s="12" t="s">
        <v>1099</v>
      </c>
      <c r="E2036" s="6" t="s">
        <v>2100</v>
      </c>
      <c r="F2036" s="5">
        <f>decoded__2[[#This Row],[FRT_DEC]]-B2035</f>
        <v>9</v>
      </c>
      <c r="G2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INFO]]))),G2035)</f>
        <v>14</v>
      </c>
    </row>
    <row r="2037" spans="1:7" hidden="1" x14ac:dyDescent="0.25">
      <c r="A2037" s="12" t="s">
        <v>2333</v>
      </c>
      <c r="B2037" s="19">
        <v>335644668065</v>
      </c>
      <c r="C2037" s="12" t="s">
        <v>18218</v>
      </c>
      <c r="D2037" s="12" t="s">
        <v>72</v>
      </c>
      <c r="E2037" s="6" t="s">
        <v>2101</v>
      </c>
      <c r="F2037" s="5">
        <f>decoded__2[[#This Row],[FRT_DEC]]-B2036</f>
        <v>5</v>
      </c>
      <c r="G2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INFO]]))),G2036)</f>
        <v>14</v>
      </c>
    </row>
    <row r="2038" spans="1:7" hidden="1" x14ac:dyDescent="0.25">
      <c r="A2038" s="12" t="s">
        <v>2334</v>
      </c>
      <c r="B2038" s="19">
        <v>335644668078</v>
      </c>
      <c r="C2038" s="12" t="s">
        <v>18219</v>
      </c>
      <c r="D2038" s="12" t="s">
        <v>7938</v>
      </c>
      <c r="E2038" s="6" t="s">
        <v>8855</v>
      </c>
      <c r="F2038" s="5">
        <f>decoded__2[[#This Row],[FRT_DEC]]-B2037</f>
        <v>13</v>
      </c>
      <c r="G2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INFO]]))),G2037)</f>
        <v>14</v>
      </c>
    </row>
    <row r="2039" spans="1:7" hidden="1" x14ac:dyDescent="0.25">
      <c r="A2039" s="12" t="s">
        <v>2335</v>
      </c>
      <c r="B2039" s="19">
        <v>335644668700</v>
      </c>
      <c r="C2039" s="12" t="s">
        <v>18220</v>
      </c>
      <c r="D2039" s="12" t="s">
        <v>87</v>
      </c>
      <c r="E2039" s="6" t="s">
        <v>3695</v>
      </c>
      <c r="F2039" s="5">
        <f>decoded__2[[#This Row],[FRT_DEC]]-B2038</f>
        <v>622</v>
      </c>
      <c r="G2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INFO]]))),G2038)</f>
        <v>14</v>
      </c>
    </row>
    <row r="2040" spans="1:7" hidden="1" x14ac:dyDescent="0.25">
      <c r="A2040" s="12" t="s">
        <v>2336</v>
      </c>
      <c r="B2040" s="19">
        <v>335644668708</v>
      </c>
      <c r="C2040" s="12" t="s">
        <v>18221</v>
      </c>
      <c r="D2040" s="12" t="s">
        <v>7842</v>
      </c>
      <c r="E2040" s="6" t="s">
        <v>8858</v>
      </c>
      <c r="F2040" s="5">
        <f>decoded__2[[#This Row],[FRT_DEC]]-B2039</f>
        <v>8</v>
      </c>
      <c r="G2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INFO]]))),G2039)</f>
        <v>14</v>
      </c>
    </row>
    <row r="2041" spans="1:7" hidden="1" x14ac:dyDescent="0.25">
      <c r="A2041" s="12" t="s">
        <v>2337</v>
      </c>
      <c r="B2041" s="19">
        <v>335644668719</v>
      </c>
      <c r="C2041" s="12" t="s">
        <v>18222</v>
      </c>
      <c r="D2041" s="12" t="s">
        <v>1099</v>
      </c>
      <c r="E2041" s="6" t="s">
        <v>2102</v>
      </c>
      <c r="F2041" s="5">
        <f>decoded__2[[#This Row],[FRT_DEC]]-B2040</f>
        <v>11</v>
      </c>
      <c r="G2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INFO]]))),G2040)</f>
        <v>14</v>
      </c>
    </row>
    <row r="2042" spans="1:7" hidden="1" x14ac:dyDescent="0.25">
      <c r="A2042" s="12" t="s">
        <v>2338</v>
      </c>
      <c r="B2042" s="19">
        <v>335644668724</v>
      </c>
      <c r="C2042" s="12" t="s">
        <v>18223</v>
      </c>
      <c r="D2042" s="12" t="s">
        <v>72</v>
      </c>
      <c r="E2042" s="6" t="s">
        <v>2103</v>
      </c>
      <c r="F2042" s="5">
        <f>decoded__2[[#This Row],[FRT_DEC]]-B2041</f>
        <v>5</v>
      </c>
      <c r="G2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INFO]]))),G2041)</f>
        <v>14</v>
      </c>
    </row>
    <row r="2043" spans="1:7" hidden="1" x14ac:dyDescent="0.25">
      <c r="A2043" s="12" t="s">
        <v>2339</v>
      </c>
      <c r="B2043" s="19">
        <v>335644668728</v>
      </c>
      <c r="C2043" s="12" t="s">
        <v>18224</v>
      </c>
      <c r="D2043" s="12" t="s">
        <v>264</v>
      </c>
      <c r="E2043" s="6" t="s">
        <v>18225</v>
      </c>
      <c r="F2043" s="5">
        <f>decoded__2[[#This Row],[FRT_DEC]]-B2042</f>
        <v>4</v>
      </c>
      <c r="G2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INFO]]))),G2042)</f>
        <v>14</v>
      </c>
    </row>
    <row r="2044" spans="1:7" hidden="1" x14ac:dyDescent="0.25">
      <c r="A2044" s="12" t="s">
        <v>2340</v>
      </c>
      <c r="B2044" s="19">
        <v>335644668740</v>
      </c>
      <c r="C2044" s="12" t="s">
        <v>18226</v>
      </c>
      <c r="D2044" s="12" t="s">
        <v>40</v>
      </c>
      <c r="E2044" s="6" t="s">
        <v>328</v>
      </c>
      <c r="F2044" s="5">
        <f>decoded__2[[#This Row],[FRT_DEC]]-B2043</f>
        <v>12</v>
      </c>
      <c r="G2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INFO]]))),G2043)</f>
        <v>14</v>
      </c>
    </row>
    <row r="2045" spans="1:7" hidden="1" x14ac:dyDescent="0.25">
      <c r="A2045" s="12" t="s">
        <v>2341</v>
      </c>
      <c r="B2045" s="19">
        <v>335644668742</v>
      </c>
      <c r="C2045" s="12" t="s">
        <v>18227</v>
      </c>
      <c r="D2045" s="12" t="s">
        <v>330</v>
      </c>
      <c r="E2045" s="6" t="s">
        <v>18228</v>
      </c>
      <c r="F2045" s="5">
        <f>decoded__2[[#This Row],[FRT_DEC]]-B2044</f>
        <v>2</v>
      </c>
      <c r="G2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INFO]]))),G2044)</f>
        <v>14</v>
      </c>
    </row>
    <row r="2046" spans="1:7" hidden="1" x14ac:dyDescent="0.25">
      <c r="A2046" s="12" t="s">
        <v>2342</v>
      </c>
      <c r="B2046" s="19">
        <v>335644668754</v>
      </c>
      <c r="C2046" s="12" t="s">
        <v>18229</v>
      </c>
      <c r="D2046" s="12" t="s">
        <v>40</v>
      </c>
      <c r="E2046" s="6" t="s">
        <v>2042</v>
      </c>
      <c r="F2046" s="5">
        <f>decoded__2[[#This Row],[FRT_DEC]]-B2045</f>
        <v>12</v>
      </c>
      <c r="G2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INFO]]))),G2045)</f>
        <v>14</v>
      </c>
    </row>
    <row r="2047" spans="1:7" hidden="1" x14ac:dyDescent="0.25">
      <c r="A2047" s="12" t="s">
        <v>2343</v>
      </c>
      <c r="B2047" s="19">
        <v>335644668757</v>
      </c>
      <c r="C2047" s="12" t="s">
        <v>18230</v>
      </c>
      <c r="D2047" s="12" t="s">
        <v>2043</v>
      </c>
      <c r="E2047" s="6" t="s">
        <v>18158</v>
      </c>
      <c r="F2047" s="5">
        <f>decoded__2[[#This Row],[FRT_DEC]]-B2046</f>
        <v>3</v>
      </c>
      <c r="G2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INFO]]))),G2046)</f>
        <v>14</v>
      </c>
    </row>
    <row r="2048" spans="1:7" hidden="1" x14ac:dyDescent="0.25">
      <c r="A2048" s="12" t="s">
        <v>2344</v>
      </c>
      <c r="B2048" s="19">
        <v>335644668791</v>
      </c>
      <c r="C2048" s="12" t="s">
        <v>18231</v>
      </c>
      <c r="D2048" s="12" t="s">
        <v>7938</v>
      </c>
      <c r="E2048" s="6" t="s">
        <v>8868</v>
      </c>
      <c r="F2048" s="5">
        <f>decoded__2[[#This Row],[FRT_DEC]]-B2047</f>
        <v>34</v>
      </c>
      <c r="G2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INFO]]))),G2047)</f>
        <v>14</v>
      </c>
    </row>
    <row r="2049" spans="1:7" hidden="1" x14ac:dyDescent="0.25">
      <c r="A2049" s="12" t="s">
        <v>2345</v>
      </c>
      <c r="B2049" s="19">
        <v>335644669404</v>
      </c>
      <c r="C2049" s="12" t="s">
        <v>18232</v>
      </c>
      <c r="D2049" s="12" t="s">
        <v>7842</v>
      </c>
      <c r="E2049" s="6" t="s">
        <v>7989</v>
      </c>
      <c r="F2049" s="5">
        <f>decoded__2[[#This Row],[FRT_DEC]]-B2048</f>
        <v>613</v>
      </c>
      <c r="G2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INFO]]))),G2048)</f>
        <v>14</v>
      </c>
    </row>
    <row r="2050" spans="1:7" hidden="1" x14ac:dyDescent="0.25">
      <c r="A2050" s="12" t="s">
        <v>2346</v>
      </c>
      <c r="B2050" s="19">
        <v>335644669409</v>
      </c>
      <c r="C2050" s="12" t="s">
        <v>18233</v>
      </c>
      <c r="D2050" s="12" t="s">
        <v>2044</v>
      </c>
      <c r="E2050" s="6" t="s">
        <v>2046</v>
      </c>
      <c r="F2050" s="5">
        <f>decoded__2[[#This Row],[FRT_DEC]]-B2049</f>
        <v>5</v>
      </c>
      <c r="G2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INFO]]))),G2049)</f>
        <v>14</v>
      </c>
    </row>
    <row r="2051" spans="1:7" hidden="1" x14ac:dyDescent="0.25">
      <c r="A2051" s="12" t="s">
        <v>2347</v>
      </c>
      <c r="B2051" s="19">
        <v>335644669414</v>
      </c>
      <c r="C2051" s="12" t="s">
        <v>18234</v>
      </c>
      <c r="D2051" s="12" t="s">
        <v>7938</v>
      </c>
      <c r="E2051" s="6" t="s">
        <v>7991</v>
      </c>
      <c r="F2051" s="5">
        <f>decoded__2[[#This Row],[FRT_DEC]]-B2050</f>
        <v>5</v>
      </c>
      <c r="G2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INFO]]))),G2050)</f>
        <v>14</v>
      </c>
    </row>
    <row r="2052" spans="1:7" hidden="1" x14ac:dyDescent="0.25">
      <c r="A2052" s="12" t="s">
        <v>2348</v>
      </c>
      <c r="B2052" s="19">
        <v>335644669563</v>
      </c>
      <c r="C2052" s="12" t="s">
        <v>18235</v>
      </c>
      <c r="D2052" s="12" t="s">
        <v>43</v>
      </c>
      <c r="E2052" s="6" t="s">
        <v>3675</v>
      </c>
      <c r="F2052" s="5">
        <f>decoded__2[[#This Row],[FRT_DEC]]-B2051</f>
        <v>149</v>
      </c>
      <c r="G2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INFO]]))),G2051)</f>
        <v>14</v>
      </c>
    </row>
    <row r="2053" spans="1:7" hidden="1" x14ac:dyDescent="0.25">
      <c r="A2053" s="12" t="s">
        <v>2349</v>
      </c>
      <c r="B2053" s="19">
        <v>335644669565</v>
      </c>
      <c r="C2053" s="12" t="s">
        <v>18236</v>
      </c>
      <c r="D2053" s="12" t="s">
        <v>3685</v>
      </c>
      <c r="E2053" s="6" t="s">
        <v>18237</v>
      </c>
      <c r="F2053" s="5">
        <f>decoded__2[[#This Row],[FRT_DEC]]-B2052</f>
        <v>2</v>
      </c>
      <c r="G2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INFO]]))),G2052)</f>
        <v>14</v>
      </c>
    </row>
    <row r="2054" spans="1:7" hidden="1" x14ac:dyDescent="0.25">
      <c r="A2054" s="12" t="s">
        <v>2350</v>
      </c>
      <c r="B2054" s="19">
        <v>335644669568</v>
      </c>
      <c r="C2054" s="12" t="s">
        <v>18238</v>
      </c>
      <c r="D2054" s="12" t="s">
        <v>3685</v>
      </c>
      <c r="E2054" s="6" t="s">
        <v>7880</v>
      </c>
      <c r="F2054" s="5">
        <f>decoded__2[[#This Row],[FRT_DEC]]-B2053</f>
        <v>3</v>
      </c>
      <c r="G2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INFO]]))),G2053)</f>
        <v>14</v>
      </c>
    </row>
    <row r="2055" spans="1:7" hidden="1" x14ac:dyDescent="0.25">
      <c r="A2055" s="12" t="s">
        <v>2351</v>
      </c>
      <c r="B2055" s="19">
        <v>335644669584</v>
      </c>
      <c r="C2055" s="12" t="s">
        <v>18239</v>
      </c>
      <c r="D2055" s="12" t="s">
        <v>7842</v>
      </c>
      <c r="E2055" s="6" t="s">
        <v>8889</v>
      </c>
      <c r="F2055" s="5">
        <f>decoded__2[[#This Row],[FRT_DEC]]-B2054</f>
        <v>16</v>
      </c>
      <c r="G2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INFO]]))),G2054)</f>
        <v>14</v>
      </c>
    </row>
    <row r="2056" spans="1:7" ht="30" hidden="1" x14ac:dyDescent="0.25">
      <c r="A2056" s="12" t="s">
        <v>2352</v>
      </c>
      <c r="B2056" s="19">
        <v>335644669595</v>
      </c>
      <c r="C2056" s="12" t="s">
        <v>18240</v>
      </c>
      <c r="D2056" s="12" t="s">
        <v>241</v>
      </c>
      <c r="E2056" s="6" t="s">
        <v>3670</v>
      </c>
      <c r="F2056" s="5">
        <f>decoded__2[[#This Row],[FRT_DEC]]-B2055</f>
        <v>11</v>
      </c>
      <c r="G2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INFO]]))),G2055)</f>
        <v>14</v>
      </c>
    </row>
    <row r="2057" spans="1:7" hidden="1" x14ac:dyDescent="0.25">
      <c r="A2057" s="12" t="s">
        <v>2353</v>
      </c>
      <c r="B2057" s="19">
        <v>335644669597</v>
      </c>
      <c r="C2057" s="12" t="s">
        <v>18241</v>
      </c>
      <c r="D2057" s="12" t="s">
        <v>243</v>
      </c>
      <c r="E2057" s="6" t="s">
        <v>3937</v>
      </c>
      <c r="F2057" s="5">
        <f>decoded__2[[#This Row],[FRT_DEC]]-B2056</f>
        <v>2</v>
      </c>
      <c r="G2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INFO]]))),G2056)</f>
        <v>14</v>
      </c>
    </row>
    <row r="2058" spans="1:7" hidden="1" x14ac:dyDescent="0.25">
      <c r="A2058" s="12" t="s">
        <v>2354</v>
      </c>
      <c r="B2058" s="19">
        <v>335644669643</v>
      </c>
      <c r="C2058" s="12" t="s">
        <v>18242</v>
      </c>
      <c r="D2058" s="12" t="s">
        <v>40</v>
      </c>
      <c r="E2058" s="6" t="s">
        <v>44</v>
      </c>
      <c r="F2058" s="5">
        <f>decoded__2[[#This Row],[FRT_DEC]]-B2057</f>
        <v>46</v>
      </c>
      <c r="G2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INFO]]))),G2057)</f>
        <v>14</v>
      </c>
    </row>
    <row r="2059" spans="1:7" hidden="1" x14ac:dyDescent="0.25">
      <c r="A2059" s="12" t="s">
        <v>2355</v>
      </c>
      <c r="B2059" s="19">
        <v>335644669649</v>
      </c>
      <c r="C2059" s="12" t="s">
        <v>18243</v>
      </c>
      <c r="D2059" s="12" t="s">
        <v>246</v>
      </c>
      <c r="E2059" s="6" t="s">
        <v>18244</v>
      </c>
      <c r="F2059" s="5">
        <f>decoded__2[[#This Row],[FRT_DEC]]-B2058</f>
        <v>6</v>
      </c>
      <c r="G2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INFO]]))),G2058)</f>
        <v>14</v>
      </c>
    </row>
    <row r="2060" spans="1:7" hidden="1" x14ac:dyDescent="0.25">
      <c r="A2060" s="12" t="s">
        <v>2356</v>
      </c>
      <c r="B2060" s="19">
        <v>335644669670</v>
      </c>
      <c r="C2060" s="12" t="s">
        <v>18245</v>
      </c>
      <c r="D2060" s="12" t="s">
        <v>1099</v>
      </c>
      <c r="E2060" s="6" t="s">
        <v>2104</v>
      </c>
      <c r="F2060" s="5">
        <f>decoded__2[[#This Row],[FRT_DEC]]-B2059</f>
        <v>21</v>
      </c>
      <c r="G2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INFO]]))),G2059)</f>
        <v>14</v>
      </c>
    </row>
    <row r="2061" spans="1:7" hidden="1" x14ac:dyDescent="0.25">
      <c r="A2061" s="12" t="s">
        <v>2357</v>
      </c>
      <c r="B2061" s="19">
        <v>335644669675</v>
      </c>
      <c r="C2061" s="12" t="s">
        <v>18246</v>
      </c>
      <c r="D2061" s="12" t="s">
        <v>1099</v>
      </c>
      <c r="E2061" s="6" t="s">
        <v>2105</v>
      </c>
      <c r="F2061" s="5">
        <f>decoded__2[[#This Row],[FRT_DEC]]-B2060</f>
        <v>5</v>
      </c>
      <c r="G2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INFO]]))),G2060)</f>
        <v>14</v>
      </c>
    </row>
    <row r="2062" spans="1:7" hidden="1" x14ac:dyDescent="0.25">
      <c r="A2062" s="12" t="s">
        <v>2358</v>
      </c>
      <c r="B2062" s="19">
        <v>335644669690</v>
      </c>
      <c r="C2062" s="12" t="s">
        <v>18247</v>
      </c>
      <c r="D2062" s="12" t="s">
        <v>1099</v>
      </c>
      <c r="E2062" s="6" t="s">
        <v>2106</v>
      </c>
      <c r="F2062" s="5">
        <f>decoded__2[[#This Row],[FRT_DEC]]-B2061</f>
        <v>15</v>
      </c>
      <c r="G2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INFO]]))),G2061)</f>
        <v>14</v>
      </c>
    </row>
    <row r="2063" spans="1:7" hidden="1" x14ac:dyDescent="0.25">
      <c r="A2063" s="12" t="s">
        <v>2359</v>
      </c>
      <c r="B2063" s="19">
        <v>335644669709</v>
      </c>
      <c r="C2063" s="12" t="s">
        <v>18248</v>
      </c>
      <c r="D2063" s="12" t="s">
        <v>40</v>
      </c>
      <c r="E2063" s="6" t="s">
        <v>724</v>
      </c>
      <c r="F2063" s="5">
        <f>decoded__2[[#This Row],[FRT_DEC]]-B2062</f>
        <v>19</v>
      </c>
      <c r="G2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INFO]]))),G2062)</f>
        <v>14</v>
      </c>
    </row>
    <row r="2064" spans="1:7" hidden="1" x14ac:dyDescent="0.25">
      <c r="A2064" s="12" t="s">
        <v>2360</v>
      </c>
      <c r="B2064" s="19">
        <v>335644669722</v>
      </c>
      <c r="C2064" s="12" t="s">
        <v>18249</v>
      </c>
      <c r="D2064" s="12" t="s">
        <v>40</v>
      </c>
      <c r="E2064" s="6" t="s">
        <v>45</v>
      </c>
      <c r="F2064" s="5">
        <f>decoded__2[[#This Row],[FRT_DEC]]-B2063</f>
        <v>13</v>
      </c>
      <c r="G2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INFO]]))),G2063)</f>
        <v>14</v>
      </c>
    </row>
    <row r="2065" spans="1:7" hidden="1" x14ac:dyDescent="0.25">
      <c r="A2065" s="12" t="s">
        <v>2361</v>
      </c>
      <c r="B2065" s="19">
        <v>335644669725</v>
      </c>
      <c r="C2065" s="12" t="s">
        <v>18250</v>
      </c>
      <c r="D2065" s="12" t="s">
        <v>46</v>
      </c>
      <c r="E2065" s="6" t="s">
        <v>5295</v>
      </c>
      <c r="F2065" s="5">
        <f>decoded__2[[#This Row],[FRT_DEC]]-B2064</f>
        <v>3</v>
      </c>
      <c r="G2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INFO]]))),G2064)</f>
        <v>14</v>
      </c>
    </row>
    <row r="2066" spans="1:7" hidden="1" x14ac:dyDescent="0.25">
      <c r="A2066" s="12" t="s">
        <v>2362</v>
      </c>
      <c r="B2066" s="19">
        <v>335644669731</v>
      </c>
      <c r="C2066" s="12" t="s">
        <v>18251</v>
      </c>
      <c r="D2066" s="12" t="s">
        <v>72</v>
      </c>
      <c r="E2066" s="6" t="s">
        <v>3683</v>
      </c>
      <c r="F2066" s="5">
        <f>decoded__2[[#This Row],[FRT_DEC]]-B2065</f>
        <v>6</v>
      </c>
      <c r="G2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INFO]]))),G2065)</f>
        <v>14</v>
      </c>
    </row>
    <row r="2067" spans="1:7" hidden="1" x14ac:dyDescent="0.25">
      <c r="A2067" s="12" t="s">
        <v>2363</v>
      </c>
      <c r="B2067" s="19">
        <v>335644669736</v>
      </c>
      <c r="C2067" s="12" t="s">
        <v>18252</v>
      </c>
      <c r="D2067" s="12" t="s">
        <v>72</v>
      </c>
      <c r="E2067" s="6" t="s">
        <v>2088</v>
      </c>
      <c r="F2067" s="5">
        <f>decoded__2[[#This Row],[FRT_DEC]]-B2066</f>
        <v>5</v>
      </c>
      <c r="G2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INFO]]))),G2066)</f>
        <v>14</v>
      </c>
    </row>
    <row r="2068" spans="1:7" hidden="1" x14ac:dyDescent="0.25">
      <c r="A2068" s="12" t="s">
        <v>2364</v>
      </c>
      <c r="B2068" s="19">
        <v>335644669751</v>
      </c>
      <c r="C2068" s="12" t="s">
        <v>18253</v>
      </c>
      <c r="D2068" s="12" t="s">
        <v>72</v>
      </c>
      <c r="E2068" s="6" t="s">
        <v>2107</v>
      </c>
      <c r="F2068" s="5">
        <f>decoded__2[[#This Row],[FRT_DEC]]-B2067</f>
        <v>15</v>
      </c>
      <c r="G2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INFO]]))),G2067)</f>
        <v>14</v>
      </c>
    </row>
    <row r="2069" spans="1:7" hidden="1" x14ac:dyDescent="0.25">
      <c r="A2069" s="12" t="s">
        <v>2365</v>
      </c>
      <c r="B2069" s="19">
        <v>335644670498</v>
      </c>
      <c r="C2069" s="12" t="s">
        <v>18254</v>
      </c>
      <c r="D2069" s="12" t="s">
        <v>7938</v>
      </c>
      <c r="E2069" s="6" t="s">
        <v>8906</v>
      </c>
      <c r="F2069" s="5">
        <f>decoded__2[[#This Row],[FRT_DEC]]-B2068</f>
        <v>747</v>
      </c>
      <c r="G2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INFO]]))),G2068)</f>
        <v>14</v>
      </c>
    </row>
    <row r="2070" spans="1:7" hidden="1" x14ac:dyDescent="0.25">
      <c r="A2070" s="12" t="s">
        <v>2366</v>
      </c>
      <c r="B2070" s="19">
        <v>335644672766</v>
      </c>
      <c r="C2070" s="12" t="s">
        <v>18255</v>
      </c>
      <c r="D2070" s="12" t="s">
        <v>7842</v>
      </c>
      <c r="E2070" s="6" t="s">
        <v>7936</v>
      </c>
      <c r="F2070" s="5">
        <f>decoded__2[[#This Row],[FRT_DEC]]-B2069</f>
        <v>2268</v>
      </c>
      <c r="G2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INFO]]))),G2069)</f>
        <v>14</v>
      </c>
    </row>
    <row r="2071" spans="1:7" hidden="1" x14ac:dyDescent="0.25">
      <c r="A2071" s="12" t="s">
        <v>2367</v>
      </c>
      <c r="B2071" s="19">
        <v>335644673520</v>
      </c>
      <c r="C2071" s="12" t="s">
        <v>18256</v>
      </c>
      <c r="D2071" s="12" t="s">
        <v>7938</v>
      </c>
      <c r="E2071" s="6" t="s">
        <v>7939</v>
      </c>
      <c r="F2071" s="5">
        <f>decoded__2[[#This Row],[FRT_DEC]]-B2070</f>
        <v>754</v>
      </c>
      <c r="G2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INFO]]))),G2070)</f>
        <v>14</v>
      </c>
    </row>
    <row r="2072" spans="1:7" hidden="1" x14ac:dyDescent="0.25">
      <c r="A2072" s="12" t="s">
        <v>2368</v>
      </c>
      <c r="B2072" s="19">
        <v>335644691697</v>
      </c>
      <c r="C2072" s="12" t="s">
        <v>18257</v>
      </c>
      <c r="D2072" s="12" t="s">
        <v>7842</v>
      </c>
      <c r="E2072" s="6" t="s">
        <v>7945</v>
      </c>
      <c r="F2072" s="5">
        <f>decoded__2[[#This Row],[FRT_DEC]]-B2071</f>
        <v>18177</v>
      </c>
      <c r="G2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INFO]]))),G2071)</f>
        <v>14</v>
      </c>
    </row>
    <row r="2073" spans="1:7" hidden="1" x14ac:dyDescent="0.25">
      <c r="A2073" s="12" t="s">
        <v>2369</v>
      </c>
      <c r="B2073" s="19">
        <v>335644691704</v>
      </c>
      <c r="C2073" s="12" t="s">
        <v>18258</v>
      </c>
      <c r="D2073" s="12" t="s">
        <v>7938</v>
      </c>
      <c r="E2073" s="6" t="s">
        <v>7947</v>
      </c>
      <c r="F2073" s="5">
        <f>decoded__2[[#This Row],[FRT_DEC]]-B2072</f>
        <v>7</v>
      </c>
      <c r="G2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INFO]]))),G2072)</f>
        <v>14</v>
      </c>
    </row>
    <row r="2074" spans="1:7" hidden="1" x14ac:dyDescent="0.25">
      <c r="A2074" s="12" t="s">
        <v>2370</v>
      </c>
      <c r="B2074" s="19">
        <v>335644692767</v>
      </c>
      <c r="C2074" s="12" t="s">
        <v>18259</v>
      </c>
      <c r="D2074" s="12" t="s">
        <v>7842</v>
      </c>
      <c r="E2074" s="6" t="s">
        <v>7936</v>
      </c>
      <c r="F2074" s="5">
        <f>decoded__2[[#This Row],[FRT_DEC]]-B2073</f>
        <v>1063</v>
      </c>
      <c r="G2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INFO]]))),G2073)</f>
        <v>14</v>
      </c>
    </row>
    <row r="2075" spans="1:7" hidden="1" x14ac:dyDescent="0.25">
      <c r="A2075" s="12" t="s">
        <v>2371</v>
      </c>
      <c r="B2075" s="19">
        <v>335644693520</v>
      </c>
      <c r="C2075" s="12" t="s">
        <v>18260</v>
      </c>
      <c r="D2075" s="12" t="s">
        <v>7938</v>
      </c>
      <c r="E2075" s="6" t="s">
        <v>7939</v>
      </c>
      <c r="F2075" s="5">
        <f>decoded__2[[#This Row],[FRT_DEC]]-B2074</f>
        <v>753</v>
      </c>
      <c r="G2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INFO]]))),G2074)</f>
        <v>14</v>
      </c>
    </row>
    <row r="2076" spans="1:7" hidden="1" x14ac:dyDescent="0.25">
      <c r="A2076" s="12" t="s">
        <v>2372</v>
      </c>
      <c r="B2076" s="19">
        <v>335644712765</v>
      </c>
      <c r="C2076" s="12" t="s">
        <v>18261</v>
      </c>
      <c r="D2076" s="12" t="s">
        <v>7842</v>
      </c>
      <c r="E2076" s="6" t="s">
        <v>7936</v>
      </c>
      <c r="F2076" s="5">
        <f>decoded__2[[#This Row],[FRT_DEC]]-B2075</f>
        <v>19245</v>
      </c>
      <c r="G2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INFO]]))),G2075)</f>
        <v>14</v>
      </c>
    </row>
    <row r="2077" spans="1:7" hidden="1" x14ac:dyDescent="0.25">
      <c r="A2077" s="12" t="s">
        <v>2373</v>
      </c>
      <c r="B2077" s="19">
        <v>335644713599</v>
      </c>
      <c r="C2077" s="12" t="s">
        <v>18262</v>
      </c>
      <c r="D2077" s="12" t="s">
        <v>7938</v>
      </c>
      <c r="E2077" s="6" t="s">
        <v>7939</v>
      </c>
      <c r="F2077" s="5">
        <f>decoded__2[[#This Row],[FRT_DEC]]-B2076</f>
        <v>834</v>
      </c>
      <c r="G2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INFO]]))),G2076)</f>
        <v>14</v>
      </c>
    </row>
    <row r="2078" spans="1:7" hidden="1" x14ac:dyDescent="0.25">
      <c r="A2078" s="12" t="s">
        <v>2374</v>
      </c>
      <c r="B2078" s="19">
        <v>335644732765</v>
      </c>
      <c r="C2078" s="12" t="s">
        <v>18263</v>
      </c>
      <c r="D2078" s="12" t="s">
        <v>7842</v>
      </c>
      <c r="E2078" s="6" t="s">
        <v>7936</v>
      </c>
      <c r="F2078" s="5">
        <f>decoded__2[[#This Row],[FRT_DEC]]-B2077</f>
        <v>19166</v>
      </c>
      <c r="G2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INFO]]))),G2077)</f>
        <v>14</v>
      </c>
    </row>
    <row r="2079" spans="1:7" hidden="1" x14ac:dyDescent="0.25">
      <c r="A2079" s="12" t="s">
        <v>2375</v>
      </c>
      <c r="B2079" s="19">
        <v>335644733515</v>
      </c>
      <c r="C2079" s="12" t="s">
        <v>18264</v>
      </c>
      <c r="D2079" s="12" t="s">
        <v>7938</v>
      </c>
      <c r="E2079" s="6" t="s">
        <v>7939</v>
      </c>
      <c r="F2079" s="5">
        <f>decoded__2[[#This Row],[FRT_DEC]]-B2078</f>
        <v>750</v>
      </c>
      <c r="G2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INFO]]))),G2078)</f>
        <v>14</v>
      </c>
    </row>
    <row r="2080" spans="1:7" hidden="1" x14ac:dyDescent="0.25">
      <c r="A2080" s="12" t="s">
        <v>2376</v>
      </c>
      <c r="B2080" s="19">
        <v>335644752765</v>
      </c>
      <c r="C2080" s="12" t="s">
        <v>18265</v>
      </c>
      <c r="D2080" s="12" t="s">
        <v>7842</v>
      </c>
      <c r="E2080" s="6" t="s">
        <v>7936</v>
      </c>
      <c r="F2080" s="5">
        <f>decoded__2[[#This Row],[FRT_DEC]]-B2079</f>
        <v>19250</v>
      </c>
      <c r="G2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INFO]]))),G2079)</f>
        <v>14</v>
      </c>
    </row>
    <row r="2081" spans="1:7" hidden="1" x14ac:dyDescent="0.25">
      <c r="A2081" s="12" t="s">
        <v>2377</v>
      </c>
      <c r="B2081" s="19">
        <v>335644753518</v>
      </c>
      <c r="C2081" s="12" t="s">
        <v>18266</v>
      </c>
      <c r="D2081" s="12" t="s">
        <v>7938</v>
      </c>
      <c r="E2081" s="6" t="s">
        <v>7939</v>
      </c>
      <c r="F2081" s="5">
        <f>decoded__2[[#This Row],[FRT_DEC]]-B2080</f>
        <v>753</v>
      </c>
      <c r="G2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INFO]]))),G2080)</f>
        <v>14</v>
      </c>
    </row>
    <row r="2082" spans="1:7" hidden="1" x14ac:dyDescent="0.25">
      <c r="A2082" s="12" t="s">
        <v>2378</v>
      </c>
      <c r="B2082" s="19">
        <v>335644772765</v>
      </c>
      <c r="C2082" s="12" t="s">
        <v>18267</v>
      </c>
      <c r="D2082" s="12" t="s">
        <v>7842</v>
      </c>
      <c r="E2082" s="6" t="s">
        <v>7936</v>
      </c>
      <c r="F2082" s="5">
        <f>decoded__2[[#This Row],[FRT_DEC]]-B2081</f>
        <v>19247</v>
      </c>
      <c r="G2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INFO]]))),G2081)</f>
        <v>14</v>
      </c>
    </row>
    <row r="2083" spans="1:7" hidden="1" x14ac:dyDescent="0.25">
      <c r="A2083" s="12" t="s">
        <v>2379</v>
      </c>
      <c r="B2083" s="19">
        <v>335644773507</v>
      </c>
      <c r="C2083" s="12" t="s">
        <v>18268</v>
      </c>
      <c r="D2083" s="12" t="s">
        <v>7938</v>
      </c>
      <c r="E2083" s="6" t="s">
        <v>7939</v>
      </c>
      <c r="F2083" s="5">
        <f>decoded__2[[#This Row],[FRT_DEC]]-B2082</f>
        <v>742</v>
      </c>
      <c r="G2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INFO]]))),G2082)</f>
        <v>14</v>
      </c>
    </row>
    <row r="2084" spans="1:7" hidden="1" x14ac:dyDescent="0.25">
      <c r="A2084" s="12" t="s">
        <v>2380</v>
      </c>
      <c r="B2084" s="19">
        <v>335644791712</v>
      </c>
      <c r="C2084" s="12" t="s">
        <v>18269</v>
      </c>
      <c r="D2084" s="12" t="s">
        <v>7842</v>
      </c>
      <c r="E2084" s="6" t="s">
        <v>7945</v>
      </c>
      <c r="F2084" s="5">
        <f>decoded__2[[#This Row],[FRT_DEC]]-B2083</f>
        <v>18205</v>
      </c>
      <c r="G2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INFO]]))),G2083)</f>
        <v>14</v>
      </c>
    </row>
    <row r="2085" spans="1:7" hidden="1" x14ac:dyDescent="0.25">
      <c r="A2085" s="12" t="s">
        <v>2381</v>
      </c>
      <c r="B2085" s="19">
        <v>335644791718</v>
      </c>
      <c r="C2085" s="12" t="s">
        <v>18270</v>
      </c>
      <c r="D2085" s="12" t="s">
        <v>7938</v>
      </c>
      <c r="E2085" s="6" t="s">
        <v>7947</v>
      </c>
      <c r="F2085" s="5">
        <f>decoded__2[[#This Row],[FRT_DEC]]-B2084</f>
        <v>6</v>
      </c>
      <c r="G2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INFO]]))),G2084)</f>
        <v>14</v>
      </c>
    </row>
    <row r="2086" spans="1:7" hidden="1" x14ac:dyDescent="0.25">
      <c r="A2086" s="12" t="s">
        <v>2382</v>
      </c>
      <c r="B2086" s="19">
        <v>335644792766</v>
      </c>
      <c r="C2086" s="12" t="s">
        <v>18271</v>
      </c>
      <c r="D2086" s="12" t="s">
        <v>7842</v>
      </c>
      <c r="E2086" s="6" t="s">
        <v>7936</v>
      </c>
      <c r="F2086" s="5">
        <f>decoded__2[[#This Row],[FRT_DEC]]-B2085</f>
        <v>1048</v>
      </c>
      <c r="G2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INFO]]))),G2085)</f>
        <v>14</v>
      </c>
    </row>
    <row r="2087" spans="1:7" hidden="1" x14ac:dyDescent="0.25">
      <c r="A2087" s="12" t="s">
        <v>2383</v>
      </c>
      <c r="B2087" s="19">
        <v>335644793519</v>
      </c>
      <c r="C2087" s="12" t="s">
        <v>18272</v>
      </c>
      <c r="D2087" s="12" t="s">
        <v>7938</v>
      </c>
      <c r="E2087" s="6" t="s">
        <v>7939</v>
      </c>
      <c r="F2087" s="5">
        <f>decoded__2[[#This Row],[FRT_DEC]]-B2086</f>
        <v>753</v>
      </c>
      <c r="G2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INFO]]))),G2086)</f>
        <v>14</v>
      </c>
    </row>
    <row r="2088" spans="1:7" hidden="1" x14ac:dyDescent="0.25">
      <c r="A2088" s="12" t="s">
        <v>2384</v>
      </c>
      <c r="B2088" s="19">
        <v>335644812766</v>
      </c>
      <c r="C2088" s="12" t="s">
        <v>18273</v>
      </c>
      <c r="D2088" s="12" t="s">
        <v>7842</v>
      </c>
      <c r="E2088" s="6" t="s">
        <v>7936</v>
      </c>
      <c r="F2088" s="5">
        <f>decoded__2[[#This Row],[FRT_DEC]]-B2087</f>
        <v>19247</v>
      </c>
      <c r="G2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INFO]]))),G2087)</f>
        <v>14</v>
      </c>
    </row>
    <row r="2089" spans="1:7" hidden="1" x14ac:dyDescent="0.25">
      <c r="A2089" s="12" t="s">
        <v>2385</v>
      </c>
      <c r="B2089" s="19">
        <v>335644813515</v>
      </c>
      <c r="C2089" s="12" t="s">
        <v>18274</v>
      </c>
      <c r="D2089" s="12" t="s">
        <v>7938</v>
      </c>
      <c r="E2089" s="6" t="s">
        <v>7939</v>
      </c>
      <c r="F2089" s="5">
        <f>decoded__2[[#This Row],[FRT_DEC]]-B2088</f>
        <v>749</v>
      </c>
      <c r="G2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INFO]]))),G2088)</f>
        <v>14</v>
      </c>
    </row>
    <row r="2090" spans="1:7" hidden="1" x14ac:dyDescent="0.25">
      <c r="A2090" s="12" t="s">
        <v>2386</v>
      </c>
      <c r="B2090" s="19">
        <v>335644832766</v>
      </c>
      <c r="C2090" s="12" t="s">
        <v>18275</v>
      </c>
      <c r="D2090" s="12" t="s">
        <v>7842</v>
      </c>
      <c r="E2090" s="6" t="s">
        <v>7936</v>
      </c>
      <c r="F2090" s="5">
        <f>decoded__2[[#This Row],[FRT_DEC]]-B2089</f>
        <v>19251</v>
      </c>
      <c r="G2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INFO]]))),G2089)</f>
        <v>14</v>
      </c>
    </row>
    <row r="2091" spans="1:7" hidden="1" x14ac:dyDescent="0.25">
      <c r="A2091" s="12" t="s">
        <v>2387</v>
      </c>
      <c r="B2091" s="19">
        <v>335644833506</v>
      </c>
      <c r="C2091" s="12" t="s">
        <v>18276</v>
      </c>
      <c r="D2091" s="12" t="s">
        <v>7938</v>
      </c>
      <c r="E2091" s="6" t="s">
        <v>7939</v>
      </c>
      <c r="F2091" s="5">
        <f>decoded__2[[#This Row],[FRT_DEC]]-B2090</f>
        <v>740</v>
      </c>
      <c r="G2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INFO]]))),G2090)</f>
        <v>14</v>
      </c>
    </row>
    <row r="2092" spans="1:7" hidden="1" x14ac:dyDescent="0.25">
      <c r="A2092" s="12" t="s">
        <v>2388</v>
      </c>
      <c r="B2092" s="19">
        <v>335644852765</v>
      </c>
      <c r="C2092" s="12" t="s">
        <v>18277</v>
      </c>
      <c r="D2092" s="12" t="s">
        <v>7842</v>
      </c>
      <c r="E2092" s="6" t="s">
        <v>7936</v>
      </c>
      <c r="F2092" s="5">
        <f>decoded__2[[#This Row],[FRT_DEC]]-B2091</f>
        <v>19259</v>
      </c>
      <c r="G2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INFO]]))),G2091)</f>
        <v>14</v>
      </c>
    </row>
    <row r="2093" spans="1:7" hidden="1" x14ac:dyDescent="0.25">
      <c r="A2093" s="12" t="s">
        <v>2389</v>
      </c>
      <c r="B2093" s="19">
        <v>335644853517</v>
      </c>
      <c r="C2093" s="12" t="s">
        <v>18278</v>
      </c>
      <c r="D2093" s="12" t="s">
        <v>7938</v>
      </c>
      <c r="E2093" s="6" t="s">
        <v>7939</v>
      </c>
      <c r="F2093" s="5">
        <f>decoded__2[[#This Row],[FRT_DEC]]-B2092</f>
        <v>752</v>
      </c>
      <c r="G2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INFO]]))),G2092)</f>
        <v>14</v>
      </c>
    </row>
    <row r="2094" spans="1:7" hidden="1" x14ac:dyDescent="0.25">
      <c r="A2094" s="12" t="s">
        <v>2390</v>
      </c>
      <c r="B2094" s="19">
        <v>335644872766</v>
      </c>
      <c r="C2094" s="12" t="s">
        <v>18279</v>
      </c>
      <c r="D2094" s="12" t="s">
        <v>7842</v>
      </c>
      <c r="E2094" s="6" t="s">
        <v>7936</v>
      </c>
      <c r="F2094" s="5">
        <f>decoded__2[[#This Row],[FRT_DEC]]-B2093</f>
        <v>19249</v>
      </c>
      <c r="G2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INFO]]))),G2093)</f>
        <v>14</v>
      </c>
    </row>
    <row r="2095" spans="1:7" hidden="1" x14ac:dyDescent="0.25">
      <c r="A2095" s="12" t="s">
        <v>2391</v>
      </c>
      <c r="B2095" s="19">
        <v>335644873517</v>
      </c>
      <c r="C2095" s="12" t="s">
        <v>18280</v>
      </c>
      <c r="D2095" s="12" t="s">
        <v>7938</v>
      </c>
      <c r="E2095" s="6" t="s">
        <v>7939</v>
      </c>
      <c r="F2095" s="5">
        <f>decoded__2[[#This Row],[FRT_DEC]]-B2094</f>
        <v>751</v>
      </c>
      <c r="G2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INFO]]))),G2094)</f>
        <v>14</v>
      </c>
    </row>
    <row r="2096" spans="1:7" hidden="1" x14ac:dyDescent="0.25">
      <c r="A2096" s="12" t="s">
        <v>2392</v>
      </c>
      <c r="B2096" s="19">
        <v>335644891697</v>
      </c>
      <c r="C2096" s="12" t="s">
        <v>18281</v>
      </c>
      <c r="D2096" s="12" t="s">
        <v>7842</v>
      </c>
      <c r="E2096" s="6" t="s">
        <v>7945</v>
      </c>
      <c r="F2096" s="5">
        <f>decoded__2[[#This Row],[FRT_DEC]]-B2095</f>
        <v>18180</v>
      </c>
      <c r="G2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INFO]]))),G2095)</f>
        <v>14</v>
      </c>
    </row>
    <row r="2097" spans="1:7" hidden="1" x14ac:dyDescent="0.25">
      <c r="A2097" s="12" t="s">
        <v>2393</v>
      </c>
      <c r="B2097" s="19">
        <v>335644891706</v>
      </c>
      <c r="C2097" s="12" t="s">
        <v>18282</v>
      </c>
      <c r="D2097" s="12" t="s">
        <v>7938</v>
      </c>
      <c r="E2097" s="6" t="s">
        <v>7947</v>
      </c>
      <c r="F2097" s="5">
        <f>decoded__2[[#This Row],[FRT_DEC]]-B2096</f>
        <v>9</v>
      </c>
      <c r="G2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INFO]]))),G2096)</f>
        <v>14</v>
      </c>
    </row>
    <row r="2098" spans="1:7" hidden="1" x14ac:dyDescent="0.25">
      <c r="A2098" s="12" t="s">
        <v>2394</v>
      </c>
      <c r="B2098" s="19">
        <v>335644892766</v>
      </c>
      <c r="C2098" s="12" t="s">
        <v>18283</v>
      </c>
      <c r="D2098" s="12" t="s">
        <v>7842</v>
      </c>
      <c r="E2098" s="6" t="s">
        <v>7936</v>
      </c>
      <c r="F2098" s="5">
        <f>decoded__2[[#This Row],[FRT_DEC]]-B2097</f>
        <v>1060</v>
      </c>
      <c r="G2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INFO]]))),G2097)</f>
        <v>14</v>
      </c>
    </row>
    <row r="2099" spans="1:7" hidden="1" x14ac:dyDescent="0.25">
      <c r="A2099" s="12" t="s">
        <v>2395</v>
      </c>
      <c r="B2099" s="19">
        <v>335644893517</v>
      </c>
      <c r="C2099" s="12" t="s">
        <v>18284</v>
      </c>
      <c r="D2099" s="12" t="s">
        <v>7938</v>
      </c>
      <c r="E2099" s="6" t="s">
        <v>7939</v>
      </c>
      <c r="F2099" s="5">
        <f>decoded__2[[#This Row],[FRT_DEC]]-B2098</f>
        <v>751</v>
      </c>
      <c r="G2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INFO]]))),G2098)</f>
        <v>14</v>
      </c>
    </row>
    <row r="2100" spans="1:7" hidden="1" x14ac:dyDescent="0.25">
      <c r="A2100" s="12" t="s">
        <v>2396</v>
      </c>
      <c r="B2100" s="19">
        <v>335644912766</v>
      </c>
      <c r="C2100" s="12" t="s">
        <v>18285</v>
      </c>
      <c r="D2100" s="12" t="s">
        <v>7842</v>
      </c>
      <c r="E2100" s="6" t="s">
        <v>7936</v>
      </c>
      <c r="F2100" s="5">
        <f>decoded__2[[#This Row],[FRT_DEC]]-B2099</f>
        <v>19249</v>
      </c>
      <c r="G2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INFO]]))),G2099)</f>
        <v>14</v>
      </c>
    </row>
    <row r="2101" spans="1:7" hidden="1" x14ac:dyDescent="0.25">
      <c r="A2101" s="12" t="s">
        <v>2397</v>
      </c>
      <c r="B2101" s="19">
        <v>335644913516</v>
      </c>
      <c r="C2101" s="12" t="s">
        <v>18286</v>
      </c>
      <c r="D2101" s="12" t="s">
        <v>7938</v>
      </c>
      <c r="E2101" s="6" t="s">
        <v>7939</v>
      </c>
      <c r="F2101" s="5">
        <f>decoded__2[[#This Row],[FRT_DEC]]-B2100</f>
        <v>750</v>
      </c>
      <c r="G2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INFO]]))),G2100)</f>
        <v>14</v>
      </c>
    </row>
    <row r="2102" spans="1:7" hidden="1" x14ac:dyDescent="0.25">
      <c r="A2102" s="12" t="s">
        <v>2398</v>
      </c>
      <c r="B2102" s="19">
        <v>335644932766</v>
      </c>
      <c r="C2102" s="12" t="s">
        <v>18287</v>
      </c>
      <c r="D2102" s="12" t="s">
        <v>7842</v>
      </c>
      <c r="E2102" s="6" t="s">
        <v>7936</v>
      </c>
      <c r="F2102" s="5">
        <f>decoded__2[[#This Row],[FRT_DEC]]-B2101</f>
        <v>19250</v>
      </c>
      <c r="G2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INFO]]))),G2101)</f>
        <v>14</v>
      </c>
    </row>
    <row r="2103" spans="1:7" hidden="1" x14ac:dyDescent="0.25">
      <c r="A2103" s="12" t="s">
        <v>2399</v>
      </c>
      <c r="B2103" s="19">
        <v>335644933505</v>
      </c>
      <c r="C2103" s="12" t="s">
        <v>18288</v>
      </c>
      <c r="D2103" s="12" t="s">
        <v>7938</v>
      </c>
      <c r="E2103" s="6" t="s">
        <v>7939</v>
      </c>
      <c r="F2103" s="5">
        <f>decoded__2[[#This Row],[FRT_DEC]]-B2102</f>
        <v>739</v>
      </c>
      <c r="G2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INFO]]))),G2102)</f>
        <v>14</v>
      </c>
    </row>
    <row r="2104" spans="1:7" hidden="1" x14ac:dyDescent="0.25">
      <c r="A2104" s="12" t="s">
        <v>2400</v>
      </c>
      <c r="B2104" s="19">
        <v>335644952766</v>
      </c>
      <c r="C2104" s="12" t="s">
        <v>18289</v>
      </c>
      <c r="D2104" s="12" t="s">
        <v>7842</v>
      </c>
      <c r="E2104" s="6" t="s">
        <v>7936</v>
      </c>
      <c r="F2104" s="5">
        <f>decoded__2[[#This Row],[FRT_DEC]]-B2103</f>
        <v>19261</v>
      </c>
      <c r="G2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INFO]]))),G2103)</f>
        <v>14</v>
      </c>
    </row>
    <row r="2105" spans="1:7" hidden="1" x14ac:dyDescent="0.25">
      <c r="A2105" s="12" t="s">
        <v>2401</v>
      </c>
      <c r="B2105" s="19">
        <v>335644953516</v>
      </c>
      <c r="C2105" s="12" t="s">
        <v>18290</v>
      </c>
      <c r="D2105" s="12" t="s">
        <v>7938</v>
      </c>
      <c r="E2105" s="6" t="s">
        <v>7939</v>
      </c>
      <c r="F2105" s="5">
        <f>decoded__2[[#This Row],[FRT_DEC]]-B2104</f>
        <v>750</v>
      </c>
      <c r="G2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INFO]]))),G2104)</f>
        <v>14</v>
      </c>
    </row>
    <row r="2106" spans="1:7" hidden="1" x14ac:dyDescent="0.25">
      <c r="A2106" s="12" t="s">
        <v>2402</v>
      </c>
      <c r="B2106" s="19">
        <v>335644972767</v>
      </c>
      <c r="C2106" s="12" t="s">
        <v>18291</v>
      </c>
      <c r="D2106" s="12" t="s">
        <v>7842</v>
      </c>
      <c r="E2106" s="6" t="s">
        <v>7936</v>
      </c>
      <c r="F2106" s="5">
        <f>decoded__2[[#This Row],[FRT_DEC]]-B2105</f>
        <v>19251</v>
      </c>
      <c r="G2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INFO]]))),G2105)</f>
        <v>14</v>
      </c>
    </row>
    <row r="2107" spans="1:7" hidden="1" x14ac:dyDescent="0.25">
      <c r="A2107" s="12" t="s">
        <v>2403</v>
      </c>
      <c r="B2107" s="19">
        <v>335644973507</v>
      </c>
      <c r="C2107" s="12" t="s">
        <v>18292</v>
      </c>
      <c r="D2107" s="12" t="s">
        <v>7938</v>
      </c>
      <c r="E2107" s="6" t="s">
        <v>7939</v>
      </c>
      <c r="F2107" s="5">
        <f>decoded__2[[#This Row],[FRT_DEC]]-B2106</f>
        <v>740</v>
      </c>
      <c r="G2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INFO]]))),G2106)</f>
        <v>14</v>
      </c>
    </row>
    <row r="2108" spans="1:7" hidden="1" x14ac:dyDescent="0.25">
      <c r="A2108" s="12" t="s">
        <v>2404</v>
      </c>
      <c r="B2108" s="19">
        <v>335644991697</v>
      </c>
      <c r="C2108" s="12" t="s">
        <v>18293</v>
      </c>
      <c r="D2108" s="12" t="s">
        <v>7842</v>
      </c>
      <c r="E2108" s="6" t="s">
        <v>7945</v>
      </c>
      <c r="F2108" s="5">
        <f>decoded__2[[#This Row],[FRT_DEC]]-B2107</f>
        <v>18190</v>
      </c>
      <c r="G2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INFO]]))),G2107)</f>
        <v>14</v>
      </c>
    </row>
    <row r="2109" spans="1:7" hidden="1" x14ac:dyDescent="0.25">
      <c r="A2109" s="12" t="s">
        <v>2405</v>
      </c>
      <c r="B2109" s="19">
        <v>335644991703</v>
      </c>
      <c r="C2109" s="12" t="s">
        <v>18294</v>
      </c>
      <c r="D2109" s="12" t="s">
        <v>7938</v>
      </c>
      <c r="E2109" s="6" t="s">
        <v>7947</v>
      </c>
      <c r="F2109" s="5">
        <f>decoded__2[[#This Row],[FRT_DEC]]-B2108</f>
        <v>6</v>
      </c>
      <c r="G2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INFO]]))),G2108)</f>
        <v>14</v>
      </c>
    </row>
    <row r="2110" spans="1:7" hidden="1" x14ac:dyDescent="0.25">
      <c r="A2110" s="12" t="s">
        <v>2406</v>
      </c>
      <c r="B2110" s="19">
        <v>335644992772</v>
      </c>
      <c r="C2110" s="12" t="s">
        <v>18295</v>
      </c>
      <c r="D2110" s="12" t="s">
        <v>7842</v>
      </c>
      <c r="E2110" s="6" t="s">
        <v>7936</v>
      </c>
      <c r="F2110" s="5">
        <f>decoded__2[[#This Row],[FRT_DEC]]-B2109</f>
        <v>1069</v>
      </c>
      <c r="G2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INFO]]))),G2109)</f>
        <v>14</v>
      </c>
    </row>
    <row r="2111" spans="1:7" hidden="1" x14ac:dyDescent="0.25">
      <c r="A2111" s="12" t="s">
        <v>2407</v>
      </c>
      <c r="B2111" s="19">
        <v>335644993527</v>
      </c>
      <c r="C2111" s="12" t="s">
        <v>18296</v>
      </c>
      <c r="D2111" s="12" t="s">
        <v>7938</v>
      </c>
      <c r="E2111" s="6" t="s">
        <v>7939</v>
      </c>
      <c r="F2111" s="5">
        <f>decoded__2[[#This Row],[FRT_DEC]]-B2110</f>
        <v>755</v>
      </c>
      <c r="G2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INFO]]))),G2110)</f>
        <v>14</v>
      </c>
    </row>
    <row r="2112" spans="1:7" hidden="1" x14ac:dyDescent="0.25">
      <c r="A2112" s="12" t="s">
        <v>2408</v>
      </c>
      <c r="B2112" s="19">
        <v>335645012766</v>
      </c>
      <c r="C2112" s="12" t="s">
        <v>18297</v>
      </c>
      <c r="D2112" s="12" t="s">
        <v>7842</v>
      </c>
      <c r="E2112" s="6" t="s">
        <v>7936</v>
      </c>
      <c r="F2112" s="5">
        <f>decoded__2[[#This Row],[FRT_DEC]]-B2111</f>
        <v>19239</v>
      </c>
      <c r="G2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INFO]]))),G2111)</f>
        <v>14</v>
      </c>
    </row>
    <row r="2113" spans="1:7" hidden="1" x14ac:dyDescent="0.25">
      <c r="A2113" s="12" t="s">
        <v>2409</v>
      </c>
      <c r="B2113" s="19">
        <v>335645013504</v>
      </c>
      <c r="C2113" s="12" t="s">
        <v>18298</v>
      </c>
      <c r="D2113" s="12" t="s">
        <v>7938</v>
      </c>
      <c r="E2113" s="6" t="s">
        <v>7939</v>
      </c>
      <c r="F2113" s="5">
        <f>decoded__2[[#This Row],[FRT_DEC]]-B2112</f>
        <v>738</v>
      </c>
      <c r="G2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INFO]]))),G2112)</f>
        <v>14</v>
      </c>
    </row>
    <row r="2114" spans="1:7" hidden="1" x14ac:dyDescent="0.25">
      <c r="A2114" s="12" t="s">
        <v>2410</v>
      </c>
      <c r="B2114" s="19">
        <v>335645032779</v>
      </c>
      <c r="C2114" s="12" t="s">
        <v>18299</v>
      </c>
      <c r="D2114" s="12" t="s">
        <v>7842</v>
      </c>
      <c r="E2114" s="6" t="s">
        <v>7936</v>
      </c>
      <c r="F2114" s="5">
        <f>decoded__2[[#This Row],[FRT_DEC]]-B2113</f>
        <v>19275</v>
      </c>
      <c r="G2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INFO]]))),G2113)</f>
        <v>14</v>
      </c>
    </row>
    <row r="2115" spans="1:7" hidden="1" x14ac:dyDescent="0.25">
      <c r="A2115" s="12" t="s">
        <v>2411</v>
      </c>
      <c r="B2115" s="19">
        <v>335645033526</v>
      </c>
      <c r="C2115" s="12" t="s">
        <v>18300</v>
      </c>
      <c r="D2115" s="12" t="s">
        <v>7938</v>
      </c>
      <c r="E2115" s="6" t="s">
        <v>7939</v>
      </c>
      <c r="F2115" s="5">
        <f>decoded__2[[#This Row],[FRT_DEC]]-B2114</f>
        <v>747</v>
      </c>
      <c r="G2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INFO]]))),G2114)</f>
        <v>14</v>
      </c>
    </row>
    <row r="2116" spans="1:7" hidden="1" x14ac:dyDescent="0.25">
      <c r="A2116" s="12" t="s">
        <v>2412</v>
      </c>
      <c r="B2116" s="19">
        <v>335645052766</v>
      </c>
      <c r="C2116" s="12" t="s">
        <v>18301</v>
      </c>
      <c r="D2116" s="12" t="s">
        <v>7842</v>
      </c>
      <c r="E2116" s="6" t="s">
        <v>7936</v>
      </c>
      <c r="F2116" s="5">
        <f>decoded__2[[#This Row],[FRT_DEC]]-B2115</f>
        <v>19240</v>
      </c>
      <c r="G2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INFO]]))),G2115)</f>
        <v>14</v>
      </c>
    </row>
    <row r="2117" spans="1:7" hidden="1" x14ac:dyDescent="0.25">
      <c r="A2117" s="12" t="s">
        <v>2413</v>
      </c>
      <c r="B2117" s="19">
        <v>335645053513</v>
      </c>
      <c r="C2117" s="12" t="s">
        <v>18302</v>
      </c>
      <c r="D2117" s="12" t="s">
        <v>7938</v>
      </c>
      <c r="E2117" s="6" t="s">
        <v>7939</v>
      </c>
      <c r="F2117" s="5">
        <f>decoded__2[[#This Row],[FRT_DEC]]-B2116</f>
        <v>747</v>
      </c>
      <c r="G2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INFO]]))),G2116)</f>
        <v>14</v>
      </c>
    </row>
    <row r="2118" spans="1:7" hidden="1" x14ac:dyDescent="0.25">
      <c r="A2118" s="12" t="s">
        <v>2414</v>
      </c>
      <c r="B2118" s="19">
        <v>335645072765</v>
      </c>
      <c r="C2118" s="12" t="s">
        <v>18303</v>
      </c>
      <c r="D2118" s="12" t="s">
        <v>7842</v>
      </c>
      <c r="E2118" s="6" t="s">
        <v>7936</v>
      </c>
      <c r="F2118" s="5">
        <f>decoded__2[[#This Row],[FRT_DEC]]-B2117</f>
        <v>19252</v>
      </c>
      <c r="G2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INFO]]))),G2117)</f>
        <v>14</v>
      </c>
    </row>
    <row r="2119" spans="1:7" hidden="1" x14ac:dyDescent="0.25">
      <c r="A2119" s="12" t="s">
        <v>2415</v>
      </c>
      <c r="B2119" s="19">
        <v>335645073617</v>
      </c>
      <c r="C2119" s="12" t="s">
        <v>18304</v>
      </c>
      <c r="D2119" s="12" t="s">
        <v>7938</v>
      </c>
      <c r="E2119" s="6" t="s">
        <v>7939</v>
      </c>
      <c r="F2119" s="5">
        <f>decoded__2[[#This Row],[FRT_DEC]]-B2118</f>
        <v>852</v>
      </c>
      <c r="G2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INFO]]))),G2118)</f>
        <v>14</v>
      </c>
    </row>
    <row r="2120" spans="1:7" hidden="1" x14ac:dyDescent="0.25">
      <c r="A2120" s="12" t="s">
        <v>2416</v>
      </c>
      <c r="B2120" s="19">
        <v>335645091697</v>
      </c>
      <c r="C2120" s="12" t="s">
        <v>18305</v>
      </c>
      <c r="D2120" s="12" t="s">
        <v>7842</v>
      </c>
      <c r="E2120" s="6" t="s">
        <v>7945</v>
      </c>
      <c r="F2120" s="5">
        <f>decoded__2[[#This Row],[FRT_DEC]]-B2119</f>
        <v>18080</v>
      </c>
      <c r="G2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INFO]]))),G2119)</f>
        <v>14</v>
      </c>
    </row>
    <row r="2121" spans="1:7" hidden="1" x14ac:dyDescent="0.25">
      <c r="A2121" s="12" t="s">
        <v>2417</v>
      </c>
      <c r="B2121" s="19">
        <v>335645091718</v>
      </c>
      <c r="C2121" s="12" t="s">
        <v>18306</v>
      </c>
      <c r="D2121" s="12" t="s">
        <v>7938</v>
      </c>
      <c r="E2121" s="6" t="s">
        <v>7947</v>
      </c>
      <c r="F2121" s="5">
        <f>decoded__2[[#This Row],[FRT_DEC]]-B2120</f>
        <v>21</v>
      </c>
      <c r="G2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INFO]]))),G2120)</f>
        <v>14</v>
      </c>
    </row>
    <row r="2122" spans="1:7" hidden="1" x14ac:dyDescent="0.25">
      <c r="A2122" s="12" t="s">
        <v>2418</v>
      </c>
      <c r="B2122" s="19">
        <v>335645092766</v>
      </c>
      <c r="C2122" s="12" t="s">
        <v>18307</v>
      </c>
      <c r="D2122" s="12" t="s">
        <v>7842</v>
      </c>
      <c r="E2122" s="6" t="s">
        <v>7936</v>
      </c>
      <c r="F2122" s="5">
        <f>decoded__2[[#This Row],[FRT_DEC]]-B2121</f>
        <v>1048</v>
      </c>
      <c r="G2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INFO]]))),G2121)</f>
        <v>14</v>
      </c>
    </row>
    <row r="2123" spans="1:7" hidden="1" x14ac:dyDescent="0.25">
      <c r="A2123" s="12" t="s">
        <v>2419</v>
      </c>
      <c r="B2123" s="19">
        <v>335645093505</v>
      </c>
      <c r="C2123" s="12" t="s">
        <v>18308</v>
      </c>
      <c r="D2123" s="12" t="s">
        <v>7938</v>
      </c>
      <c r="E2123" s="6" t="s">
        <v>7939</v>
      </c>
      <c r="F2123" s="5">
        <f>decoded__2[[#This Row],[FRT_DEC]]-B2122</f>
        <v>739</v>
      </c>
      <c r="G2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INFO]]))),G2122)</f>
        <v>14</v>
      </c>
    </row>
    <row r="2124" spans="1:7" hidden="1" x14ac:dyDescent="0.25">
      <c r="A2124" s="12" t="s">
        <v>2420</v>
      </c>
      <c r="B2124" s="19">
        <v>335645112766</v>
      </c>
      <c r="C2124" s="12" t="s">
        <v>18309</v>
      </c>
      <c r="D2124" s="12" t="s">
        <v>7842</v>
      </c>
      <c r="E2124" s="6" t="s">
        <v>7936</v>
      </c>
      <c r="F2124" s="5">
        <f>decoded__2[[#This Row],[FRT_DEC]]-B2123</f>
        <v>19261</v>
      </c>
      <c r="G2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INFO]]))),G2123)</f>
        <v>14</v>
      </c>
    </row>
    <row r="2125" spans="1:7" hidden="1" x14ac:dyDescent="0.25">
      <c r="A2125" s="12" t="s">
        <v>2421</v>
      </c>
      <c r="B2125" s="19">
        <v>335645113519</v>
      </c>
      <c r="C2125" s="12" t="s">
        <v>18310</v>
      </c>
      <c r="D2125" s="12" t="s">
        <v>7938</v>
      </c>
      <c r="E2125" s="6" t="s">
        <v>7939</v>
      </c>
      <c r="F2125" s="5">
        <f>decoded__2[[#This Row],[FRT_DEC]]-B2124</f>
        <v>753</v>
      </c>
      <c r="G2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INFO]]))),G2124)</f>
        <v>14</v>
      </c>
    </row>
    <row r="2126" spans="1:7" hidden="1" x14ac:dyDescent="0.25">
      <c r="A2126" s="12" t="s">
        <v>2422</v>
      </c>
      <c r="B2126" s="19">
        <v>335645132765</v>
      </c>
      <c r="C2126" s="12" t="s">
        <v>18311</v>
      </c>
      <c r="D2126" s="12" t="s">
        <v>7842</v>
      </c>
      <c r="E2126" s="6" t="s">
        <v>7936</v>
      </c>
      <c r="F2126" s="5">
        <f>decoded__2[[#This Row],[FRT_DEC]]-B2125</f>
        <v>19246</v>
      </c>
      <c r="G2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INFO]]))),G2125)</f>
        <v>14</v>
      </c>
    </row>
    <row r="2127" spans="1:7" hidden="1" x14ac:dyDescent="0.25">
      <c r="A2127" s="12" t="s">
        <v>2423</v>
      </c>
      <c r="B2127" s="19">
        <v>335645133514</v>
      </c>
      <c r="C2127" s="12" t="s">
        <v>18312</v>
      </c>
      <c r="D2127" s="12" t="s">
        <v>7938</v>
      </c>
      <c r="E2127" s="6" t="s">
        <v>7939</v>
      </c>
      <c r="F2127" s="5">
        <f>decoded__2[[#This Row],[FRT_DEC]]-B2126</f>
        <v>749</v>
      </c>
      <c r="G2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INFO]]))),G2126)</f>
        <v>14</v>
      </c>
    </row>
    <row r="2128" spans="1:7" hidden="1" x14ac:dyDescent="0.25">
      <c r="A2128" s="12" t="s">
        <v>2424</v>
      </c>
      <c r="B2128" s="19">
        <v>335645152765</v>
      </c>
      <c r="C2128" s="12" t="s">
        <v>18313</v>
      </c>
      <c r="D2128" s="12" t="s">
        <v>7842</v>
      </c>
      <c r="E2128" s="6" t="s">
        <v>7936</v>
      </c>
      <c r="F2128" s="5">
        <f>decoded__2[[#This Row],[FRT_DEC]]-B2127</f>
        <v>19251</v>
      </c>
      <c r="G2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INFO]]))),G2127)</f>
        <v>14</v>
      </c>
    </row>
    <row r="2129" spans="1:7" hidden="1" x14ac:dyDescent="0.25">
      <c r="A2129" s="12" t="s">
        <v>2425</v>
      </c>
      <c r="B2129" s="19">
        <v>335645153512</v>
      </c>
      <c r="C2129" s="12" t="s">
        <v>18314</v>
      </c>
      <c r="D2129" s="12" t="s">
        <v>7938</v>
      </c>
      <c r="E2129" s="6" t="s">
        <v>7939</v>
      </c>
      <c r="F2129" s="5">
        <f>decoded__2[[#This Row],[FRT_DEC]]-B2128</f>
        <v>747</v>
      </c>
      <c r="G2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INFO]]))),G2128)</f>
        <v>14</v>
      </c>
    </row>
    <row r="2130" spans="1:7" hidden="1" x14ac:dyDescent="0.25">
      <c r="A2130" s="12" t="s">
        <v>2426</v>
      </c>
      <c r="B2130" s="19">
        <v>335645172765</v>
      </c>
      <c r="C2130" s="12" t="s">
        <v>18315</v>
      </c>
      <c r="D2130" s="12" t="s">
        <v>7842</v>
      </c>
      <c r="E2130" s="6" t="s">
        <v>7936</v>
      </c>
      <c r="F2130" s="5">
        <f>decoded__2[[#This Row],[FRT_DEC]]-B2129</f>
        <v>19253</v>
      </c>
      <c r="G2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INFO]]))),G2129)</f>
        <v>14</v>
      </c>
    </row>
    <row r="2131" spans="1:7" hidden="1" x14ac:dyDescent="0.25">
      <c r="A2131" s="12" t="s">
        <v>2427</v>
      </c>
      <c r="B2131" s="19">
        <v>335645173502</v>
      </c>
      <c r="C2131" s="12" t="s">
        <v>18316</v>
      </c>
      <c r="D2131" s="12" t="s">
        <v>7938</v>
      </c>
      <c r="E2131" s="6" t="s">
        <v>7939</v>
      </c>
      <c r="F2131" s="5">
        <f>decoded__2[[#This Row],[FRT_DEC]]-B2130</f>
        <v>737</v>
      </c>
      <c r="G2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INFO]]))),G2130)</f>
        <v>14</v>
      </c>
    </row>
    <row r="2132" spans="1:7" hidden="1" x14ac:dyDescent="0.25">
      <c r="A2132" s="12" t="s">
        <v>2428</v>
      </c>
      <c r="B2132" s="19">
        <v>335645191697</v>
      </c>
      <c r="C2132" s="12" t="s">
        <v>18317</v>
      </c>
      <c r="D2132" s="12" t="s">
        <v>7842</v>
      </c>
      <c r="E2132" s="6" t="s">
        <v>7945</v>
      </c>
      <c r="F2132" s="5">
        <f>decoded__2[[#This Row],[FRT_DEC]]-B2131</f>
        <v>18195</v>
      </c>
      <c r="G2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INFO]]))),G2131)</f>
        <v>14</v>
      </c>
    </row>
    <row r="2133" spans="1:7" hidden="1" x14ac:dyDescent="0.25">
      <c r="A2133" s="12" t="s">
        <v>2429</v>
      </c>
      <c r="B2133" s="19">
        <v>335645191703</v>
      </c>
      <c r="C2133" s="12" t="s">
        <v>18318</v>
      </c>
      <c r="D2133" s="12" t="s">
        <v>7938</v>
      </c>
      <c r="E2133" s="6" t="s">
        <v>7947</v>
      </c>
      <c r="F2133" s="5">
        <f>decoded__2[[#This Row],[FRT_DEC]]-B2132</f>
        <v>6</v>
      </c>
      <c r="G2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INFO]]))),G2132)</f>
        <v>14</v>
      </c>
    </row>
    <row r="2134" spans="1:7" hidden="1" x14ac:dyDescent="0.25">
      <c r="A2134" s="12" t="s">
        <v>2430</v>
      </c>
      <c r="B2134" s="19">
        <v>335645192765</v>
      </c>
      <c r="C2134" s="12" t="s">
        <v>18319</v>
      </c>
      <c r="D2134" s="12" t="s">
        <v>7842</v>
      </c>
      <c r="E2134" s="6" t="s">
        <v>7936</v>
      </c>
      <c r="F2134" s="5">
        <f>decoded__2[[#This Row],[FRT_DEC]]-B2133</f>
        <v>1062</v>
      </c>
      <c r="G2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INFO]]))),G2133)</f>
        <v>14</v>
      </c>
    </row>
    <row r="2135" spans="1:7" hidden="1" x14ac:dyDescent="0.25">
      <c r="A2135" s="12" t="s">
        <v>2431</v>
      </c>
      <c r="B2135" s="19">
        <v>335645193504</v>
      </c>
      <c r="C2135" s="12" t="s">
        <v>18320</v>
      </c>
      <c r="D2135" s="12" t="s">
        <v>7938</v>
      </c>
      <c r="E2135" s="6" t="s">
        <v>7939</v>
      </c>
      <c r="F2135" s="5">
        <f>decoded__2[[#This Row],[FRT_DEC]]-B2134</f>
        <v>739</v>
      </c>
      <c r="G2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INFO]]))),G2134)</f>
        <v>14</v>
      </c>
    </row>
    <row r="2136" spans="1:7" hidden="1" x14ac:dyDescent="0.25">
      <c r="A2136" s="12" t="s">
        <v>2432</v>
      </c>
      <c r="B2136" s="19">
        <v>335645212765</v>
      </c>
      <c r="C2136" s="12" t="s">
        <v>18321</v>
      </c>
      <c r="D2136" s="12" t="s">
        <v>7842</v>
      </c>
      <c r="E2136" s="6" t="s">
        <v>7936</v>
      </c>
      <c r="F2136" s="5">
        <f>decoded__2[[#This Row],[FRT_DEC]]-B2135</f>
        <v>19261</v>
      </c>
      <c r="G2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INFO]]))),G2135)</f>
        <v>14</v>
      </c>
    </row>
    <row r="2137" spans="1:7" hidden="1" x14ac:dyDescent="0.25">
      <c r="A2137" s="12" t="s">
        <v>2433</v>
      </c>
      <c r="B2137" s="19">
        <v>335645213519</v>
      </c>
      <c r="C2137" s="12" t="s">
        <v>18322</v>
      </c>
      <c r="D2137" s="12" t="s">
        <v>7938</v>
      </c>
      <c r="E2137" s="6" t="s">
        <v>7939</v>
      </c>
      <c r="F2137" s="5">
        <f>decoded__2[[#This Row],[FRT_DEC]]-B2136</f>
        <v>754</v>
      </c>
      <c r="G2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INFO]]))),G2136)</f>
        <v>14</v>
      </c>
    </row>
    <row r="2138" spans="1:7" hidden="1" x14ac:dyDescent="0.25">
      <c r="A2138" s="12" t="s">
        <v>2434</v>
      </c>
      <c r="B2138" s="19">
        <v>335645232765</v>
      </c>
      <c r="C2138" s="12" t="s">
        <v>18323</v>
      </c>
      <c r="D2138" s="12" t="s">
        <v>7842</v>
      </c>
      <c r="E2138" s="6" t="s">
        <v>7936</v>
      </c>
      <c r="F2138" s="5">
        <f>decoded__2[[#This Row],[FRT_DEC]]-B2137</f>
        <v>19246</v>
      </c>
      <c r="G2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INFO]]))),G2137)</f>
        <v>14</v>
      </c>
    </row>
    <row r="2139" spans="1:7" hidden="1" x14ac:dyDescent="0.25">
      <c r="A2139" s="12" t="s">
        <v>2435</v>
      </c>
      <c r="B2139" s="19">
        <v>335645233506</v>
      </c>
      <c r="C2139" s="12" t="s">
        <v>18324</v>
      </c>
      <c r="D2139" s="12" t="s">
        <v>7938</v>
      </c>
      <c r="E2139" s="6" t="s">
        <v>7939</v>
      </c>
      <c r="F2139" s="5">
        <f>decoded__2[[#This Row],[FRT_DEC]]-B2138</f>
        <v>741</v>
      </c>
      <c r="G2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INFO]]))),G2138)</f>
        <v>14</v>
      </c>
    </row>
    <row r="2140" spans="1:7" hidden="1" x14ac:dyDescent="0.25">
      <c r="A2140" s="12" t="s">
        <v>2436</v>
      </c>
      <c r="B2140" s="19">
        <v>335645252765</v>
      </c>
      <c r="C2140" s="12" t="s">
        <v>18325</v>
      </c>
      <c r="D2140" s="12" t="s">
        <v>7842</v>
      </c>
      <c r="E2140" s="6" t="s">
        <v>7936</v>
      </c>
      <c r="F2140" s="5">
        <f>decoded__2[[#This Row],[FRT_DEC]]-B2139</f>
        <v>19259</v>
      </c>
      <c r="G2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INFO]]))),G2139)</f>
        <v>14</v>
      </c>
    </row>
    <row r="2141" spans="1:7" hidden="1" x14ac:dyDescent="0.25">
      <c r="A2141" s="12" t="s">
        <v>2437</v>
      </c>
      <c r="B2141" s="19">
        <v>335645253518</v>
      </c>
      <c r="C2141" s="12" t="s">
        <v>18326</v>
      </c>
      <c r="D2141" s="12" t="s">
        <v>7938</v>
      </c>
      <c r="E2141" s="6" t="s">
        <v>7939</v>
      </c>
      <c r="F2141" s="5">
        <f>decoded__2[[#This Row],[FRT_DEC]]-B2140</f>
        <v>753</v>
      </c>
      <c r="G2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INFO]]))),G2140)</f>
        <v>14</v>
      </c>
    </row>
    <row r="2142" spans="1:7" hidden="1" x14ac:dyDescent="0.25">
      <c r="A2142" s="12" t="s">
        <v>2438</v>
      </c>
      <c r="B2142" s="19">
        <v>335645272766</v>
      </c>
      <c r="C2142" s="12" t="s">
        <v>18327</v>
      </c>
      <c r="D2142" s="12" t="s">
        <v>7842</v>
      </c>
      <c r="E2142" s="6" t="s">
        <v>7936</v>
      </c>
      <c r="F2142" s="5">
        <f>decoded__2[[#This Row],[FRT_DEC]]-B2141</f>
        <v>19248</v>
      </c>
      <c r="G2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INFO]]))),G2141)</f>
        <v>14</v>
      </c>
    </row>
    <row r="2143" spans="1:7" hidden="1" x14ac:dyDescent="0.25">
      <c r="A2143" s="12" t="s">
        <v>2439</v>
      </c>
      <c r="B2143" s="19">
        <v>335645273515</v>
      </c>
      <c r="C2143" s="12" t="s">
        <v>18328</v>
      </c>
      <c r="D2143" s="12" t="s">
        <v>7938</v>
      </c>
      <c r="E2143" s="6" t="s">
        <v>7939</v>
      </c>
      <c r="F2143" s="5">
        <f>decoded__2[[#This Row],[FRT_DEC]]-B2142</f>
        <v>749</v>
      </c>
      <c r="G2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INFO]]))),G2142)</f>
        <v>14</v>
      </c>
    </row>
    <row r="2144" spans="1:7" hidden="1" x14ac:dyDescent="0.25">
      <c r="A2144" s="12" t="s">
        <v>2440</v>
      </c>
      <c r="B2144" s="19">
        <v>335645291698</v>
      </c>
      <c r="C2144" s="12" t="s">
        <v>18329</v>
      </c>
      <c r="D2144" s="12" t="s">
        <v>7842</v>
      </c>
      <c r="E2144" s="6" t="s">
        <v>7945</v>
      </c>
      <c r="F2144" s="5">
        <f>decoded__2[[#This Row],[FRT_DEC]]-B2143</f>
        <v>18183</v>
      </c>
      <c r="G2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INFO]]))),G2143)</f>
        <v>14</v>
      </c>
    </row>
    <row r="2145" spans="1:7" hidden="1" x14ac:dyDescent="0.25">
      <c r="A2145" s="12" t="s">
        <v>2441</v>
      </c>
      <c r="B2145" s="19">
        <v>335645291705</v>
      </c>
      <c r="C2145" s="12" t="s">
        <v>18330</v>
      </c>
      <c r="D2145" s="12" t="s">
        <v>7938</v>
      </c>
      <c r="E2145" s="6" t="s">
        <v>7947</v>
      </c>
      <c r="F2145" s="5">
        <f>decoded__2[[#This Row],[FRT_DEC]]-B2144</f>
        <v>7</v>
      </c>
      <c r="G2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INFO]]))),G2144)</f>
        <v>14</v>
      </c>
    </row>
    <row r="2146" spans="1:7" hidden="1" x14ac:dyDescent="0.25">
      <c r="A2146" s="12" t="s">
        <v>2442</v>
      </c>
      <c r="B2146" s="19">
        <v>335645292779</v>
      </c>
      <c r="C2146" s="12" t="s">
        <v>18331</v>
      </c>
      <c r="D2146" s="12" t="s">
        <v>7842</v>
      </c>
      <c r="E2146" s="6" t="s">
        <v>7936</v>
      </c>
      <c r="F2146" s="5">
        <f>decoded__2[[#This Row],[FRT_DEC]]-B2145</f>
        <v>1074</v>
      </c>
      <c r="G2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INFO]]))),G2145)</f>
        <v>14</v>
      </c>
    </row>
    <row r="2147" spans="1:7" hidden="1" x14ac:dyDescent="0.25">
      <c r="A2147" s="12" t="s">
        <v>2443</v>
      </c>
      <c r="B2147" s="19">
        <v>335645293530</v>
      </c>
      <c r="C2147" s="12" t="s">
        <v>18332</v>
      </c>
      <c r="D2147" s="12" t="s">
        <v>7938</v>
      </c>
      <c r="E2147" s="6" t="s">
        <v>7939</v>
      </c>
      <c r="F2147" s="5">
        <f>decoded__2[[#This Row],[FRT_DEC]]-B2146</f>
        <v>751</v>
      </c>
      <c r="G2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INFO]]))),G2146)</f>
        <v>14</v>
      </c>
    </row>
    <row r="2148" spans="1:7" hidden="1" x14ac:dyDescent="0.25">
      <c r="A2148" s="12" t="s">
        <v>2444</v>
      </c>
      <c r="B2148" s="19">
        <v>335645312766</v>
      </c>
      <c r="C2148" s="12" t="s">
        <v>18333</v>
      </c>
      <c r="D2148" s="12" t="s">
        <v>7842</v>
      </c>
      <c r="E2148" s="6" t="s">
        <v>7936</v>
      </c>
      <c r="F2148" s="5">
        <f>decoded__2[[#This Row],[FRT_DEC]]-B2147</f>
        <v>19236</v>
      </c>
      <c r="G2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INFO]]))),G2147)</f>
        <v>14</v>
      </c>
    </row>
    <row r="2149" spans="1:7" hidden="1" x14ac:dyDescent="0.25">
      <c r="A2149" s="12" t="s">
        <v>2445</v>
      </c>
      <c r="B2149" s="19">
        <v>335645313518</v>
      </c>
      <c r="C2149" s="12" t="s">
        <v>18334</v>
      </c>
      <c r="D2149" s="12" t="s">
        <v>7938</v>
      </c>
      <c r="E2149" s="6" t="s">
        <v>7939</v>
      </c>
      <c r="F2149" s="5">
        <f>decoded__2[[#This Row],[FRT_DEC]]-B2148</f>
        <v>752</v>
      </c>
      <c r="G2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INFO]]))),G2148)</f>
        <v>14</v>
      </c>
    </row>
    <row r="2150" spans="1:7" hidden="1" x14ac:dyDescent="0.25">
      <c r="A2150" s="12" t="s">
        <v>2446</v>
      </c>
      <c r="B2150" s="19">
        <v>335645332765</v>
      </c>
      <c r="C2150" s="12" t="s">
        <v>18335</v>
      </c>
      <c r="D2150" s="12" t="s">
        <v>7842</v>
      </c>
      <c r="E2150" s="6" t="s">
        <v>7936</v>
      </c>
      <c r="F2150" s="5">
        <f>decoded__2[[#This Row],[FRT_DEC]]-B2149</f>
        <v>19247</v>
      </c>
      <c r="G2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INFO]]))),G2149)</f>
        <v>14</v>
      </c>
    </row>
    <row r="2151" spans="1:7" hidden="1" x14ac:dyDescent="0.25">
      <c r="A2151" s="12" t="s">
        <v>2447</v>
      </c>
      <c r="B2151" s="19">
        <v>335645333525</v>
      </c>
      <c r="C2151" s="12" t="s">
        <v>18336</v>
      </c>
      <c r="D2151" s="12" t="s">
        <v>7938</v>
      </c>
      <c r="E2151" s="6" t="s">
        <v>7939</v>
      </c>
      <c r="F2151" s="5">
        <f>decoded__2[[#This Row],[FRT_DEC]]-B2150</f>
        <v>760</v>
      </c>
      <c r="G2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INFO]]))),G2150)</f>
        <v>14</v>
      </c>
    </row>
    <row r="2152" spans="1:7" hidden="1" x14ac:dyDescent="0.25">
      <c r="A2152" s="12" t="s">
        <v>2448</v>
      </c>
      <c r="B2152" s="19">
        <v>335645352766</v>
      </c>
      <c r="C2152" s="12" t="s">
        <v>18337</v>
      </c>
      <c r="D2152" s="12" t="s">
        <v>7842</v>
      </c>
      <c r="E2152" s="6" t="s">
        <v>7936</v>
      </c>
      <c r="F2152" s="5">
        <f>decoded__2[[#This Row],[FRT_DEC]]-B2151</f>
        <v>19241</v>
      </c>
      <c r="G2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INFO]]))),G2151)</f>
        <v>14</v>
      </c>
    </row>
    <row r="2153" spans="1:7" hidden="1" x14ac:dyDescent="0.25">
      <c r="A2153" s="12" t="s">
        <v>2449</v>
      </c>
      <c r="B2153" s="19">
        <v>335645353505</v>
      </c>
      <c r="C2153" s="12" t="s">
        <v>18338</v>
      </c>
      <c r="D2153" s="12" t="s">
        <v>7938</v>
      </c>
      <c r="E2153" s="6" t="s">
        <v>7939</v>
      </c>
      <c r="F2153" s="5">
        <f>decoded__2[[#This Row],[FRT_DEC]]-B2152</f>
        <v>739</v>
      </c>
      <c r="G2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INFO]]))),G2152)</f>
        <v>14</v>
      </c>
    </row>
    <row r="2154" spans="1:7" hidden="1" x14ac:dyDescent="0.25">
      <c r="A2154" s="12" t="s">
        <v>2450</v>
      </c>
      <c r="B2154" s="19">
        <v>335645372766</v>
      </c>
      <c r="C2154" s="12" t="s">
        <v>18339</v>
      </c>
      <c r="D2154" s="12" t="s">
        <v>7842</v>
      </c>
      <c r="E2154" s="6" t="s">
        <v>7936</v>
      </c>
      <c r="F2154" s="5">
        <f>decoded__2[[#This Row],[FRT_DEC]]-B2153</f>
        <v>19261</v>
      </c>
      <c r="G2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INFO]]))),G2153)</f>
        <v>14</v>
      </c>
    </row>
    <row r="2155" spans="1:7" hidden="1" x14ac:dyDescent="0.25">
      <c r="A2155" s="12" t="s">
        <v>2451</v>
      </c>
      <c r="B2155" s="19">
        <v>335645373517</v>
      </c>
      <c r="C2155" s="12" t="s">
        <v>18340</v>
      </c>
      <c r="D2155" s="12" t="s">
        <v>7938</v>
      </c>
      <c r="E2155" s="6" t="s">
        <v>7939</v>
      </c>
      <c r="F2155" s="5">
        <f>decoded__2[[#This Row],[FRT_DEC]]-B2154</f>
        <v>751</v>
      </c>
      <c r="G2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INFO]]))),G2154)</f>
        <v>14</v>
      </c>
    </row>
    <row r="2156" spans="1:7" hidden="1" x14ac:dyDescent="0.25">
      <c r="A2156" s="12" t="s">
        <v>2452</v>
      </c>
      <c r="B2156" s="19">
        <v>335645391697</v>
      </c>
      <c r="C2156" s="12" t="s">
        <v>18341</v>
      </c>
      <c r="D2156" s="12" t="s">
        <v>7842</v>
      </c>
      <c r="E2156" s="6" t="s">
        <v>7945</v>
      </c>
      <c r="F2156" s="5">
        <f>decoded__2[[#This Row],[FRT_DEC]]-B2155</f>
        <v>18180</v>
      </c>
      <c r="G2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INFO]]))),G2155)</f>
        <v>14</v>
      </c>
    </row>
    <row r="2157" spans="1:7" hidden="1" x14ac:dyDescent="0.25">
      <c r="A2157" s="12" t="s">
        <v>2453</v>
      </c>
      <c r="B2157" s="19">
        <v>335645391703</v>
      </c>
      <c r="C2157" s="12" t="s">
        <v>18342</v>
      </c>
      <c r="D2157" s="12" t="s">
        <v>7938</v>
      </c>
      <c r="E2157" s="6" t="s">
        <v>7947</v>
      </c>
      <c r="F2157" s="5">
        <f>decoded__2[[#This Row],[FRT_DEC]]-B2156</f>
        <v>6</v>
      </c>
      <c r="G2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INFO]]))),G2156)</f>
        <v>14</v>
      </c>
    </row>
    <row r="2158" spans="1:7" hidden="1" x14ac:dyDescent="0.25">
      <c r="A2158" s="12" t="s">
        <v>2454</v>
      </c>
      <c r="B2158" s="19">
        <v>335645392767</v>
      </c>
      <c r="C2158" s="12" t="s">
        <v>18343</v>
      </c>
      <c r="D2158" s="12" t="s">
        <v>7842</v>
      </c>
      <c r="E2158" s="6" t="s">
        <v>7936</v>
      </c>
      <c r="F2158" s="5">
        <f>decoded__2[[#This Row],[FRT_DEC]]-B2157</f>
        <v>1064</v>
      </c>
      <c r="G2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INFO]]))),G2157)</f>
        <v>14</v>
      </c>
    </row>
    <row r="2159" spans="1:7" hidden="1" x14ac:dyDescent="0.25">
      <c r="A2159" s="12" t="s">
        <v>2455</v>
      </c>
      <c r="B2159" s="19">
        <v>335645393516</v>
      </c>
      <c r="C2159" s="12" t="s">
        <v>18344</v>
      </c>
      <c r="D2159" s="12" t="s">
        <v>7938</v>
      </c>
      <c r="E2159" s="6" t="s">
        <v>7939</v>
      </c>
      <c r="F2159" s="5">
        <f>decoded__2[[#This Row],[FRT_DEC]]-B2158</f>
        <v>749</v>
      </c>
      <c r="G2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INFO]]))),G2158)</f>
        <v>14</v>
      </c>
    </row>
    <row r="2160" spans="1:7" x14ac:dyDescent="0.25">
      <c r="A2160" s="12" t="s">
        <v>2456</v>
      </c>
      <c r="B2160" s="19">
        <v>335645400680</v>
      </c>
      <c r="C2160" s="12" t="s">
        <v>18345</v>
      </c>
      <c r="D2160" s="12" t="s">
        <v>7842</v>
      </c>
      <c r="E2160" s="6" t="s">
        <v>7845</v>
      </c>
      <c r="F2160" s="5">
        <f>decoded__2[[#This Row],[FRT_DEC]]-B2159</f>
        <v>7164</v>
      </c>
      <c r="G2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INFO]]))),G2159)</f>
        <v>14</v>
      </c>
    </row>
    <row r="2161" spans="1:7" hidden="1" x14ac:dyDescent="0.25">
      <c r="A2161" s="12" t="s">
        <v>2457</v>
      </c>
      <c r="B2161" s="19">
        <v>335645400686</v>
      </c>
      <c r="C2161" s="12" t="s">
        <v>18346</v>
      </c>
      <c r="D2161" s="12" t="s">
        <v>1099</v>
      </c>
      <c r="E2161" s="6" t="s">
        <v>2081</v>
      </c>
      <c r="F2161" s="5">
        <f>decoded__2[[#This Row],[FRT_DEC]]-B2160</f>
        <v>6</v>
      </c>
      <c r="G2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INFO]]))),G2160)</f>
        <v>14</v>
      </c>
    </row>
    <row r="2162" spans="1:7" hidden="1" x14ac:dyDescent="0.25">
      <c r="A2162" s="12" t="s">
        <v>2458</v>
      </c>
      <c r="B2162" s="19">
        <v>335645400689</v>
      </c>
      <c r="C2162" s="12" t="s">
        <v>18347</v>
      </c>
      <c r="D2162" s="12" t="s">
        <v>72</v>
      </c>
      <c r="E2162" s="6" t="s">
        <v>2082</v>
      </c>
      <c r="F2162" s="5">
        <f>decoded__2[[#This Row],[FRT_DEC]]-B2161</f>
        <v>3</v>
      </c>
      <c r="G2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INFO]]))),G2161)</f>
        <v>14</v>
      </c>
    </row>
    <row r="2163" spans="1:7" hidden="1" x14ac:dyDescent="0.25">
      <c r="A2163" s="12" t="s">
        <v>2459</v>
      </c>
      <c r="B2163" s="19">
        <v>335645400701</v>
      </c>
      <c r="C2163" s="12" t="s">
        <v>18348</v>
      </c>
      <c r="D2163" s="12" t="s">
        <v>7938</v>
      </c>
      <c r="E2163" s="6" t="s">
        <v>8149</v>
      </c>
      <c r="F2163" s="5">
        <f>decoded__2[[#This Row],[FRT_DEC]]-B2162</f>
        <v>12</v>
      </c>
      <c r="G2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INFO]]))),G2162)</f>
        <v>14</v>
      </c>
    </row>
    <row r="2164" spans="1:7" hidden="1" x14ac:dyDescent="0.25">
      <c r="A2164" s="12" t="s">
        <v>2460</v>
      </c>
      <c r="B2164" s="19">
        <v>335645400787</v>
      </c>
      <c r="C2164" s="12" t="s">
        <v>18349</v>
      </c>
      <c r="D2164" s="12" t="s">
        <v>84</v>
      </c>
      <c r="E2164" s="6" t="s">
        <v>3969</v>
      </c>
      <c r="F2164" s="5">
        <f>decoded__2[[#This Row],[FRT_DEC]]-B2163</f>
        <v>86</v>
      </c>
      <c r="G2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INFO]]))),G2163)</f>
        <v>14</v>
      </c>
    </row>
    <row r="2165" spans="1:7" hidden="1" x14ac:dyDescent="0.25">
      <c r="A2165" s="12" t="s">
        <v>2461</v>
      </c>
      <c r="B2165" s="19">
        <v>335645400790</v>
      </c>
      <c r="C2165" s="12" t="s">
        <v>18350</v>
      </c>
      <c r="D2165" s="12" t="s">
        <v>3684</v>
      </c>
      <c r="E2165" s="6" t="s">
        <v>18351</v>
      </c>
      <c r="F2165" s="5">
        <f>decoded__2[[#This Row],[FRT_DEC]]-B2164</f>
        <v>3</v>
      </c>
      <c r="G2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INFO]]))),G2164)</f>
        <v>14</v>
      </c>
    </row>
    <row r="2166" spans="1:7" hidden="1" x14ac:dyDescent="0.25">
      <c r="A2166" s="12" t="s">
        <v>2462</v>
      </c>
      <c r="B2166" s="19">
        <v>335645400792</v>
      </c>
      <c r="C2166" s="12" t="s">
        <v>18352</v>
      </c>
      <c r="D2166" s="12" t="s">
        <v>3684</v>
      </c>
      <c r="E2166" s="6" t="s">
        <v>7879</v>
      </c>
      <c r="F2166" s="5">
        <f>decoded__2[[#This Row],[FRT_DEC]]-B2165</f>
        <v>2</v>
      </c>
      <c r="G2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INFO]]))),G2165)</f>
        <v>14</v>
      </c>
    </row>
    <row r="2167" spans="1:7" hidden="1" x14ac:dyDescent="0.25">
      <c r="A2167" s="12" t="s">
        <v>2463</v>
      </c>
      <c r="B2167" s="19">
        <v>335645400801</v>
      </c>
      <c r="C2167" s="12" t="s">
        <v>18353</v>
      </c>
      <c r="D2167" s="12" t="s">
        <v>7842</v>
      </c>
      <c r="E2167" s="6" t="s">
        <v>7843</v>
      </c>
      <c r="F2167" s="5">
        <f>decoded__2[[#This Row],[FRT_DEC]]-B2166</f>
        <v>9</v>
      </c>
      <c r="G2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INFO]]))),G2166)</f>
        <v>14</v>
      </c>
    </row>
    <row r="2168" spans="1:7" hidden="1" x14ac:dyDescent="0.25">
      <c r="A2168" s="12" t="s">
        <v>2464</v>
      </c>
      <c r="B2168" s="19">
        <v>335645400809</v>
      </c>
      <c r="C2168" s="12" t="s">
        <v>18354</v>
      </c>
      <c r="D2168" s="12" t="s">
        <v>1099</v>
      </c>
      <c r="E2168" s="6" t="s">
        <v>2083</v>
      </c>
      <c r="F2168" s="5">
        <f>decoded__2[[#This Row],[FRT_DEC]]-B2167</f>
        <v>8</v>
      </c>
      <c r="G2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INFO]]))),G2167)</f>
        <v>14</v>
      </c>
    </row>
    <row r="2169" spans="1:7" hidden="1" x14ac:dyDescent="0.25">
      <c r="A2169" s="12" t="s">
        <v>2465</v>
      </c>
      <c r="B2169" s="19">
        <v>335645400815</v>
      </c>
      <c r="C2169" s="12" t="s">
        <v>18355</v>
      </c>
      <c r="D2169" s="12" t="s">
        <v>72</v>
      </c>
      <c r="E2169" s="6" t="s">
        <v>2084</v>
      </c>
      <c r="F2169" s="5">
        <f>decoded__2[[#This Row],[FRT_DEC]]-B2168</f>
        <v>6</v>
      </c>
      <c r="G2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INFO]]))),G2168)</f>
        <v>14</v>
      </c>
    </row>
    <row r="2170" spans="1:7" hidden="1" x14ac:dyDescent="0.25">
      <c r="A2170" s="12" t="s">
        <v>2466</v>
      </c>
      <c r="B2170" s="19">
        <v>335645400826</v>
      </c>
      <c r="C2170" s="12" t="s">
        <v>18356</v>
      </c>
      <c r="D2170" s="12" t="s">
        <v>7938</v>
      </c>
      <c r="E2170" s="6" t="s">
        <v>8848</v>
      </c>
      <c r="F2170" s="5">
        <f>decoded__2[[#This Row],[FRT_DEC]]-B2169</f>
        <v>11</v>
      </c>
      <c r="G2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INFO]]))),G2169)</f>
        <v>14</v>
      </c>
    </row>
    <row r="2171" spans="1:7" hidden="1" x14ac:dyDescent="0.25">
      <c r="A2171" s="12" t="s">
        <v>2467</v>
      </c>
      <c r="B2171" s="19">
        <v>335645400880</v>
      </c>
      <c r="C2171" s="12" t="s">
        <v>18357</v>
      </c>
      <c r="D2171" s="12" t="s">
        <v>85</v>
      </c>
      <c r="E2171" s="6" t="s">
        <v>209</v>
      </c>
      <c r="F2171" s="5">
        <f>decoded__2[[#This Row],[FRT_DEC]]-B2170</f>
        <v>54</v>
      </c>
      <c r="G2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INFO]]))),G2170)</f>
        <v>14</v>
      </c>
    </row>
    <row r="2172" spans="1:7" hidden="1" x14ac:dyDescent="0.25">
      <c r="A2172" s="12" t="s">
        <v>2468</v>
      </c>
      <c r="B2172" s="19">
        <v>335645400887</v>
      </c>
      <c r="C2172" s="12" t="s">
        <v>18358</v>
      </c>
      <c r="D2172" s="12" t="s">
        <v>7842</v>
      </c>
      <c r="E2172" s="6" t="s">
        <v>8851</v>
      </c>
      <c r="F2172" s="5">
        <f>decoded__2[[#This Row],[FRT_DEC]]-B2171</f>
        <v>7</v>
      </c>
      <c r="G2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INFO]]))),G2171)</f>
        <v>14</v>
      </c>
    </row>
    <row r="2173" spans="1:7" hidden="1" x14ac:dyDescent="0.25">
      <c r="A2173" s="12" t="s">
        <v>2469</v>
      </c>
      <c r="B2173" s="19">
        <v>335645400895</v>
      </c>
      <c r="C2173" s="12" t="s">
        <v>18359</v>
      </c>
      <c r="D2173" s="12" t="s">
        <v>1099</v>
      </c>
      <c r="E2173" s="6" t="s">
        <v>2085</v>
      </c>
      <c r="F2173" s="5">
        <f>decoded__2[[#This Row],[FRT_DEC]]-B2172</f>
        <v>8</v>
      </c>
      <c r="G2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INFO]]))),G2172)</f>
        <v>14</v>
      </c>
    </row>
    <row r="2174" spans="1:7" hidden="1" x14ac:dyDescent="0.25">
      <c r="A2174" s="12" t="s">
        <v>2470</v>
      </c>
      <c r="B2174" s="19">
        <v>335645400901</v>
      </c>
      <c r="C2174" s="12" t="s">
        <v>18360</v>
      </c>
      <c r="D2174" s="12" t="s">
        <v>72</v>
      </c>
      <c r="E2174" s="6" t="s">
        <v>2086</v>
      </c>
      <c r="F2174" s="5">
        <f>decoded__2[[#This Row],[FRT_DEC]]-B2173</f>
        <v>6</v>
      </c>
      <c r="G2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INFO]]))),G2173)</f>
        <v>14</v>
      </c>
    </row>
    <row r="2175" spans="1:7" hidden="1" x14ac:dyDescent="0.25">
      <c r="A2175" s="12" t="s">
        <v>2471</v>
      </c>
      <c r="B2175" s="19">
        <v>335645400912</v>
      </c>
      <c r="C2175" s="12" t="s">
        <v>18361</v>
      </c>
      <c r="D2175" s="12" t="s">
        <v>7938</v>
      </c>
      <c r="E2175" s="6" t="s">
        <v>8855</v>
      </c>
      <c r="F2175" s="5">
        <f>decoded__2[[#This Row],[FRT_DEC]]-B2174</f>
        <v>11</v>
      </c>
      <c r="G2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INFO]]))),G2174)</f>
        <v>14</v>
      </c>
    </row>
    <row r="2176" spans="1:7" hidden="1" x14ac:dyDescent="0.25">
      <c r="A2176" s="12" t="s">
        <v>2472</v>
      </c>
      <c r="B2176" s="19">
        <v>335645402191</v>
      </c>
      <c r="C2176" s="12" t="s">
        <v>18362</v>
      </c>
      <c r="D2176" s="12" t="s">
        <v>87</v>
      </c>
      <c r="E2176" s="6" t="s">
        <v>3697</v>
      </c>
      <c r="F2176" s="5">
        <f>decoded__2[[#This Row],[FRT_DEC]]-B2175</f>
        <v>1279</v>
      </c>
      <c r="G2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INFO]]))),G2175)</f>
        <v>14</v>
      </c>
    </row>
    <row r="2177" spans="1:7" hidden="1" x14ac:dyDescent="0.25">
      <c r="A2177" s="12" t="s">
        <v>2473</v>
      </c>
      <c r="B2177" s="19">
        <v>335645402200</v>
      </c>
      <c r="C2177" s="12" t="s">
        <v>18363</v>
      </c>
      <c r="D2177" s="12" t="s">
        <v>7842</v>
      </c>
      <c r="E2177" s="6" t="s">
        <v>8858</v>
      </c>
      <c r="F2177" s="5">
        <f>decoded__2[[#This Row],[FRT_DEC]]-B2176</f>
        <v>9</v>
      </c>
      <c r="G2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INFO]]))),G2176)</f>
        <v>14</v>
      </c>
    </row>
    <row r="2178" spans="1:7" hidden="1" x14ac:dyDescent="0.25">
      <c r="A2178" s="12" t="s">
        <v>2474</v>
      </c>
      <c r="B2178" s="19">
        <v>335645402206</v>
      </c>
      <c r="C2178" s="12" t="s">
        <v>18364</v>
      </c>
      <c r="D2178" s="12" t="s">
        <v>213</v>
      </c>
      <c r="E2178" s="6" t="s">
        <v>214</v>
      </c>
      <c r="F2178" s="5">
        <f>decoded__2[[#This Row],[FRT_DEC]]-B2177</f>
        <v>6</v>
      </c>
      <c r="G2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INFO]]))),G2177)</f>
        <v>14</v>
      </c>
    </row>
    <row r="2179" spans="1:7" hidden="1" x14ac:dyDescent="0.25">
      <c r="A2179" s="12" t="s">
        <v>2475</v>
      </c>
      <c r="B2179" s="19">
        <v>335645402209</v>
      </c>
      <c r="C2179" s="12" t="s">
        <v>18365</v>
      </c>
      <c r="D2179" s="12" t="s">
        <v>216</v>
      </c>
      <c r="E2179" s="6" t="s">
        <v>3970</v>
      </c>
      <c r="F2179" s="5">
        <f>decoded__2[[#This Row],[FRT_DEC]]-B2178</f>
        <v>3</v>
      </c>
      <c r="G2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INFO]]))),G2178)</f>
        <v>14</v>
      </c>
    </row>
    <row r="2180" spans="1:7" hidden="1" x14ac:dyDescent="0.25">
      <c r="A2180" s="12" t="s">
        <v>2476</v>
      </c>
      <c r="B2180" s="19">
        <v>335645402228</v>
      </c>
      <c r="C2180" s="12" t="s">
        <v>18366</v>
      </c>
      <c r="D2180" s="12" t="s">
        <v>221</v>
      </c>
      <c r="E2180" s="6" t="s">
        <v>222</v>
      </c>
      <c r="F2180" s="5">
        <f>decoded__2[[#This Row],[FRT_DEC]]-B2179</f>
        <v>19</v>
      </c>
      <c r="G2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INFO]]))),G2179)</f>
        <v>14</v>
      </c>
    </row>
    <row r="2181" spans="1:7" hidden="1" x14ac:dyDescent="0.25">
      <c r="A2181" s="12" t="s">
        <v>2477</v>
      </c>
      <c r="B2181" s="19">
        <v>335645402245</v>
      </c>
      <c r="C2181" s="12" t="s">
        <v>18367</v>
      </c>
      <c r="D2181" s="12" t="s">
        <v>40</v>
      </c>
      <c r="E2181" s="6" t="s">
        <v>41</v>
      </c>
      <c r="F2181" s="5">
        <f>decoded__2[[#This Row],[FRT_DEC]]-B2180</f>
        <v>17</v>
      </c>
      <c r="G2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INFO]]))),G2180)</f>
        <v>14</v>
      </c>
    </row>
    <row r="2182" spans="1:7" hidden="1" x14ac:dyDescent="0.25">
      <c r="A2182" s="12" t="s">
        <v>2478</v>
      </c>
      <c r="B2182" s="19">
        <v>335645402248</v>
      </c>
      <c r="C2182" s="12" t="s">
        <v>18368</v>
      </c>
      <c r="D2182" s="12" t="s">
        <v>42</v>
      </c>
      <c r="E2182" s="6" t="s">
        <v>18369</v>
      </c>
      <c r="F2182" s="5">
        <f>decoded__2[[#This Row],[FRT_DEC]]-B2181</f>
        <v>3</v>
      </c>
      <c r="G2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INFO]]))),G2181)</f>
        <v>14</v>
      </c>
    </row>
    <row r="2183" spans="1:7" hidden="1" x14ac:dyDescent="0.25">
      <c r="A2183" s="12" t="s">
        <v>2479</v>
      </c>
      <c r="B2183" s="19">
        <v>335645402253</v>
      </c>
      <c r="C2183" s="12" t="s">
        <v>18370</v>
      </c>
      <c r="D2183" s="12" t="s">
        <v>1099</v>
      </c>
      <c r="E2183" s="6" t="s">
        <v>2087</v>
      </c>
      <c r="F2183" s="5">
        <f>decoded__2[[#This Row],[FRT_DEC]]-B2182</f>
        <v>5</v>
      </c>
      <c r="G2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INFO]]))),G2182)</f>
        <v>14</v>
      </c>
    </row>
    <row r="2184" spans="1:7" hidden="1" x14ac:dyDescent="0.25">
      <c r="A2184" s="12" t="s">
        <v>2480</v>
      </c>
      <c r="B2184" s="19">
        <v>335645402281</v>
      </c>
      <c r="C2184" s="12" t="s">
        <v>18371</v>
      </c>
      <c r="D2184" s="12" t="s">
        <v>72</v>
      </c>
      <c r="E2184" s="6" t="s">
        <v>2088</v>
      </c>
      <c r="F2184" s="5">
        <f>decoded__2[[#This Row],[FRT_DEC]]-B2183</f>
        <v>28</v>
      </c>
      <c r="G2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INFO]]))),G2183)</f>
        <v>14</v>
      </c>
    </row>
    <row r="2185" spans="1:7" hidden="1" x14ac:dyDescent="0.25">
      <c r="A2185" s="12" t="s">
        <v>2481</v>
      </c>
      <c r="B2185" s="19">
        <v>335645402285</v>
      </c>
      <c r="C2185" s="12" t="s">
        <v>18372</v>
      </c>
      <c r="D2185" s="12" t="s">
        <v>7938</v>
      </c>
      <c r="E2185" s="6" t="s">
        <v>8868</v>
      </c>
      <c r="F2185" s="5">
        <f>decoded__2[[#This Row],[FRT_DEC]]-B2184</f>
        <v>4</v>
      </c>
      <c r="G2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INFO]]))),G2184)</f>
        <v>14</v>
      </c>
    </row>
    <row r="2186" spans="1:7" hidden="1" x14ac:dyDescent="0.25">
      <c r="A2186" s="12" t="s">
        <v>2482</v>
      </c>
      <c r="B2186" s="19">
        <v>335645402288</v>
      </c>
      <c r="C2186" s="12" t="s">
        <v>18373</v>
      </c>
      <c r="D2186" s="12" t="s">
        <v>7842</v>
      </c>
      <c r="E2186" s="6" t="s">
        <v>7993</v>
      </c>
      <c r="F2186" s="5">
        <f>decoded__2[[#This Row],[FRT_DEC]]-B2185</f>
        <v>3</v>
      </c>
      <c r="G2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INFO]]))),G2185)</f>
        <v>14</v>
      </c>
    </row>
    <row r="2187" spans="1:7" hidden="1" x14ac:dyDescent="0.25">
      <c r="A2187" s="12" t="s">
        <v>2483</v>
      </c>
      <c r="B2187" s="19">
        <v>335645402304</v>
      </c>
      <c r="C2187" s="12" t="s">
        <v>18374</v>
      </c>
      <c r="D2187" s="12" t="s">
        <v>1099</v>
      </c>
      <c r="E2187" s="6" t="s">
        <v>2089</v>
      </c>
      <c r="F2187" s="5">
        <f>decoded__2[[#This Row],[FRT_DEC]]-B2186</f>
        <v>16</v>
      </c>
      <c r="G2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INFO]]))),G2186)</f>
        <v>14</v>
      </c>
    </row>
    <row r="2188" spans="1:7" hidden="1" x14ac:dyDescent="0.25">
      <c r="A2188" s="12" t="s">
        <v>2484</v>
      </c>
      <c r="B2188" s="19">
        <v>335645402309</v>
      </c>
      <c r="C2188" s="12" t="s">
        <v>18375</v>
      </c>
      <c r="D2188" s="12" t="s">
        <v>1099</v>
      </c>
      <c r="E2188" s="6" t="s">
        <v>2089</v>
      </c>
      <c r="F2188" s="5">
        <f>decoded__2[[#This Row],[FRT_DEC]]-B2187</f>
        <v>5</v>
      </c>
      <c r="G2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INFO]]))),G2187)</f>
        <v>14</v>
      </c>
    </row>
    <row r="2189" spans="1:7" hidden="1" x14ac:dyDescent="0.25">
      <c r="A2189" s="12" t="s">
        <v>2485</v>
      </c>
      <c r="B2189" s="19">
        <v>335645402313</v>
      </c>
      <c r="C2189" s="12" t="s">
        <v>18376</v>
      </c>
      <c r="D2189" s="12" t="s">
        <v>72</v>
      </c>
      <c r="E2189" s="6" t="s">
        <v>2090</v>
      </c>
      <c r="F2189" s="5">
        <f>decoded__2[[#This Row],[FRT_DEC]]-B2188</f>
        <v>4</v>
      </c>
      <c r="G2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INFO]]))),G2188)</f>
        <v>14</v>
      </c>
    </row>
    <row r="2190" spans="1:7" hidden="1" x14ac:dyDescent="0.25">
      <c r="A2190" s="12" t="s">
        <v>2486</v>
      </c>
      <c r="B2190" s="19">
        <v>335645402317</v>
      </c>
      <c r="C2190" s="12" t="s">
        <v>18377</v>
      </c>
      <c r="D2190" s="12" t="s">
        <v>6</v>
      </c>
      <c r="E2190" s="6" t="s">
        <v>18378</v>
      </c>
      <c r="F2190" s="5">
        <f>decoded__2[[#This Row],[FRT_DEC]]-B2189</f>
        <v>4</v>
      </c>
      <c r="G2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INFO]]))),G2189)</f>
        <v>15</v>
      </c>
    </row>
    <row r="2191" spans="1:7" hidden="1" x14ac:dyDescent="0.25">
      <c r="A2191" s="12" t="s">
        <v>2487</v>
      </c>
      <c r="B2191" s="19">
        <v>335645402322</v>
      </c>
      <c r="C2191" s="12" t="s">
        <v>18379</v>
      </c>
      <c r="D2191" s="12" t="s">
        <v>72</v>
      </c>
      <c r="E2191" s="6" t="s">
        <v>2091</v>
      </c>
      <c r="F2191" s="5">
        <f>decoded__2[[#This Row],[FRT_DEC]]-B2190</f>
        <v>5</v>
      </c>
      <c r="G2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INFO]]))),G2190)</f>
        <v>15</v>
      </c>
    </row>
    <row r="2192" spans="1:7" hidden="1" x14ac:dyDescent="0.25">
      <c r="A2192" s="12" t="s">
        <v>2488</v>
      </c>
      <c r="B2192" s="19">
        <v>335645402332</v>
      </c>
      <c r="C2192" s="12" t="s">
        <v>18380</v>
      </c>
      <c r="D2192" s="12" t="s">
        <v>40</v>
      </c>
      <c r="E2192" s="6" t="s">
        <v>2042</v>
      </c>
      <c r="F2192" s="5">
        <f>decoded__2[[#This Row],[FRT_DEC]]-B2191</f>
        <v>10</v>
      </c>
      <c r="G2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INFO]]))),G2191)</f>
        <v>15</v>
      </c>
    </row>
    <row r="2193" spans="1:7" hidden="1" x14ac:dyDescent="0.25">
      <c r="A2193" s="12" t="s">
        <v>2489</v>
      </c>
      <c r="B2193" s="19">
        <v>335645402335</v>
      </c>
      <c r="C2193" s="12" t="s">
        <v>18381</v>
      </c>
      <c r="D2193" s="12" t="s">
        <v>2043</v>
      </c>
      <c r="E2193" s="6" t="s">
        <v>18382</v>
      </c>
      <c r="F2193" s="5">
        <f>decoded__2[[#This Row],[FRT_DEC]]-B2192</f>
        <v>3</v>
      </c>
      <c r="G2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INFO]]))),G2192)</f>
        <v>15</v>
      </c>
    </row>
    <row r="2194" spans="1:7" hidden="1" x14ac:dyDescent="0.25">
      <c r="A2194" s="12" t="s">
        <v>2490</v>
      </c>
      <c r="B2194" s="19">
        <v>335645402369</v>
      </c>
      <c r="C2194" s="12" t="s">
        <v>18383</v>
      </c>
      <c r="D2194" s="12" t="s">
        <v>7938</v>
      </c>
      <c r="E2194" s="6" t="s">
        <v>7998</v>
      </c>
      <c r="F2194" s="5">
        <f>decoded__2[[#This Row],[FRT_DEC]]-B2193</f>
        <v>34</v>
      </c>
      <c r="G2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INFO]]))),G2193)</f>
        <v>15</v>
      </c>
    </row>
    <row r="2195" spans="1:7" hidden="1" x14ac:dyDescent="0.25">
      <c r="A2195" s="12" t="s">
        <v>2491</v>
      </c>
      <c r="B2195" s="19">
        <v>335645402878</v>
      </c>
      <c r="C2195" s="12" t="s">
        <v>18384</v>
      </c>
      <c r="D2195" s="12" t="s">
        <v>43</v>
      </c>
      <c r="E2195" s="6" t="s">
        <v>3978</v>
      </c>
      <c r="F2195" s="5">
        <f>decoded__2[[#This Row],[FRT_DEC]]-B2194</f>
        <v>509</v>
      </c>
      <c r="G2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INFO]]))),G2194)</f>
        <v>15</v>
      </c>
    </row>
    <row r="2196" spans="1:7" hidden="1" x14ac:dyDescent="0.25">
      <c r="A2196" s="12" t="s">
        <v>2492</v>
      </c>
      <c r="B2196" s="19">
        <v>335645402892</v>
      </c>
      <c r="C2196" s="12" t="s">
        <v>18385</v>
      </c>
      <c r="D2196" s="12" t="s">
        <v>3685</v>
      </c>
      <c r="E2196" s="6" t="s">
        <v>18386</v>
      </c>
      <c r="F2196" s="5">
        <f>decoded__2[[#This Row],[FRT_DEC]]-B2195</f>
        <v>14</v>
      </c>
      <c r="G2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INFO]]))),G2195)</f>
        <v>15</v>
      </c>
    </row>
    <row r="2197" spans="1:7" hidden="1" x14ac:dyDescent="0.25">
      <c r="A2197" s="12" t="s">
        <v>2493</v>
      </c>
      <c r="B2197" s="19">
        <v>335645402895</v>
      </c>
      <c r="C2197" s="12" t="s">
        <v>18387</v>
      </c>
      <c r="D2197" s="12" t="s">
        <v>3685</v>
      </c>
      <c r="E2197" s="6" t="s">
        <v>7880</v>
      </c>
      <c r="F2197" s="5">
        <f>decoded__2[[#This Row],[FRT_DEC]]-B2196</f>
        <v>3</v>
      </c>
      <c r="G2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INFO]]))),G2196)</f>
        <v>15</v>
      </c>
    </row>
    <row r="2198" spans="1:7" hidden="1" x14ac:dyDescent="0.25">
      <c r="A2198" s="12" t="s">
        <v>2494</v>
      </c>
      <c r="B2198" s="19">
        <v>335645402910</v>
      </c>
      <c r="C2198" s="12" t="s">
        <v>18388</v>
      </c>
      <c r="D2198" s="12" t="s">
        <v>7842</v>
      </c>
      <c r="E2198" s="6" t="s">
        <v>8889</v>
      </c>
      <c r="F2198" s="5">
        <f>decoded__2[[#This Row],[FRT_DEC]]-B2197</f>
        <v>15</v>
      </c>
      <c r="G2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INFO]]))),G2197)</f>
        <v>15</v>
      </c>
    </row>
    <row r="2199" spans="1:7" hidden="1" x14ac:dyDescent="0.25">
      <c r="A2199" s="12" t="s">
        <v>2495</v>
      </c>
      <c r="B2199" s="19">
        <v>335645402933</v>
      </c>
      <c r="C2199" s="12" t="s">
        <v>18389</v>
      </c>
      <c r="D2199" s="12" t="s">
        <v>241</v>
      </c>
      <c r="E2199" s="6" t="s">
        <v>1052</v>
      </c>
      <c r="F2199" s="5">
        <f>decoded__2[[#This Row],[FRT_DEC]]-B2198</f>
        <v>23</v>
      </c>
      <c r="G2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INFO]]))),G2198)</f>
        <v>15</v>
      </c>
    </row>
    <row r="2200" spans="1:7" hidden="1" x14ac:dyDescent="0.25">
      <c r="A2200" s="12" t="s">
        <v>2496</v>
      </c>
      <c r="B2200" s="19">
        <v>335645402937</v>
      </c>
      <c r="C2200" s="12" t="s">
        <v>18390</v>
      </c>
      <c r="D2200" s="12" t="s">
        <v>243</v>
      </c>
      <c r="E2200" s="6" t="s">
        <v>5293</v>
      </c>
      <c r="F2200" s="5">
        <f>decoded__2[[#This Row],[FRT_DEC]]-B2199</f>
        <v>4</v>
      </c>
      <c r="G2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INFO]]))),G2199)</f>
        <v>15</v>
      </c>
    </row>
    <row r="2201" spans="1:7" hidden="1" x14ac:dyDescent="0.25">
      <c r="A2201" s="12" t="s">
        <v>2497</v>
      </c>
      <c r="B2201" s="19">
        <v>335645402982</v>
      </c>
      <c r="C2201" s="12" t="s">
        <v>18391</v>
      </c>
      <c r="D2201" s="12" t="s">
        <v>40</v>
      </c>
      <c r="E2201" s="6" t="s">
        <v>44</v>
      </c>
      <c r="F2201" s="5">
        <f>decoded__2[[#This Row],[FRT_DEC]]-B2200</f>
        <v>45</v>
      </c>
      <c r="G2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INFO]]))),G2200)</f>
        <v>15</v>
      </c>
    </row>
    <row r="2202" spans="1:7" hidden="1" x14ac:dyDescent="0.25">
      <c r="A2202" s="12" t="s">
        <v>2498</v>
      </c>
      <c r="B2202" s="19">
        <v>335645402988</v>
      </c>
      <c r="C2202" s="12" t="s">
        <v>18392</v>
      </c>
      <c r="D2202" s="12" t="s">
        <v>246</v>
      </c>
      <c r="E2202" s="6" t="s">
        <v>18393</v>
      </c>
      <c r="F2202" s="5">
        <f>decoded__2[[#This Row],[FRT_DEC]]-B2201</f>
        <v>6</v>
      </c>
      <c r="G2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INFO]]))),G2201)</f>
        <v>15</v>
      </c>
    </row>
    <row r="2203" spans="1:7" hidden="1" x14ac:dyDescent="0.25">
      <c r="A2203" s="12" t="s">
        <v>2499</v>
      </c>
      <c r="B2203" s="19">
        <v>335645403010</v>
      </c>
      <c r="C2203" s="12" t="s">
        <v>18394</v>
      </c>
      <c r="D2203" s="12" t="s">
        <v>1099</v>
      </c>
      <c r="E2203" s="6" t="s">
        <v>3699</v>
      </c>
      <c r="F2203" s="5">
        <f>decoded__2[[#This Row],[FRT_DEC]]-B2202</f>
        <v>22</v>
      </c>
      <c r="G2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INFO]]))),G2202)</f>
        <v>15</v>
      </c>
    </row>
    <row r="2204" spans="1:7" hidden="1" x14ac:dyDescent="0.25">
      <c r="A2204" s="12" t="s">
        <v>2500</v>
      </c>
      <c r="B2204" s="19">
        <v>335645403016</v>
      </c>
      <c r="C2204" s="12" t="s">
        <v>18395</v>
      </c>
      <c r="D2204" s="12" t="s">
        <v>72</v>
      </c>
      <c r="E2204" s="6" t="s">
        <v>2092</v>
      </c>
      <c r="F2204" s="5">
        <f>decoded__2[[#This Row],[FRT_DEC]]-B2203</f>
        <v>6</v>
      </c>
      <c r="G2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INFO]]))),G2203)</f>
        <v>15</v>
      </c>
    </row>
    <row r="2205" spans="1:7" hidden="1" x14ac:dyDescent="0.25">
      <c r="A2205" s="12" t="s">
        <v>2501</v>
      </c>
      <c r="B2205" s="19">
        <v>335645403038</v>
      </c>
      <c r="C2205" s="12" t="s">
        <v>18396</v>
      </c>
      <c r="D2205" s="12" t="s">
        <v>3671</v>
      </c>
      <c r="E2205" s="6" t="s">
        <v>18397</v>
      </c>
      <c r="F2205" s="5">
        <f>decoded__2[[#This Row],[FRT_DEC]]-B2204</f>
        <v>22</v>
      </c>
      <c r="G2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INFO]]))),G2204)</f>
        <v>15</v>
      </c>
    </row>
    <row r="2206" spans="1:7" hidden="1" x14ac:dyDescent="0.25">
      <c r="A2206" s="12" t="s">
        <v>2502</v>
      </c>
      <c r="B2206" s="19">
        <v>335645403040</v>
      </c>
      <c r="C2206" s="12" t="s">
        <v>18398</v>
      </c>
      <c r="D2206" s="12" t="s">
        <v>3671</v>
      </c>
      <c r="E2206" s="6" t="s">
        <v>7881</v>
      </c>
      <c r="F2206" s="5">
        <f>decoded__2[[#This Row],[FRT_DEC]]-B2205</f>
        <v>2</v>
      </c>
      <c r="G2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INFO]]))),G2205)</f>
        <v>15</v>
      </c>
    </row>
    <row r="2207" spans="1:7" hidden="1" x14ac:dyDescent="0.25">
      <c r="A2207" s="12" t="s">
        <v>2503</v>
      </c>
      <c r="B2207" s="19">
        <v>335645403845</v>
      </c>
      <c r="C2207" s="12" t="s">
        <v>18399</v>
      </c>
      <c r="D2207" s="12" t="s">
        <v>249</v>
      </c>
      <c r="E2207" s="6" t="s">
        <v>7759</v>
      </c>
      <c r="F2207" s="5">
        <f>decoded__2[[#This Row],[FRT_DEC]]-B2206</f>
        <v>805</v>
      </c>
      <c r="G2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INFO]]))),G2206)</f>
        <v>15</v>
      </c>
    </row>
    <row r="2208" spans="1:7" hidden="1" x14ac:dyDescent="0.25">
      <c r="A2208" s="12" t="s">
        <v>2504</v>
      </c>
      <c r="B2208" s="19">
        <v>335645403849</v>
      </c>
      <c r="C2208" s="12" t="s">
        <v>18400</v>
      </c>
      <c r="D2208" s="12" t="s">
        <v>7938</v>
      </c>
      <c r="E2208" s="6" t="s">
        <v>8906</v>
      </c>
      <c r="F2208" s="5">
        <f>decoded__2[[#This Row],[FRT_DEC]]-B2207</f>
        <v>4</v>
      </c>
      <c r="G2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INFO]]))),G2207)</f>
        <v>15</v>
      </c>
    </row>
    <row r="2209" spans="1:7" hidden="1" x14ac:dyDescent="0.25">
      <c r="A2209" s="12" t="s">
        <v>2505</v>
      </c>
      <c r="B2209" s="19">
        <v>335645403853</v>
      </c>
      <c r="C2209" s="12" t="s">
        <v>18401</v>
      </c>
      <c r="D2209" s="12" t="s">
        <v>7842</v>
      </c>
      <c r="E2209" s="6" t="s">
        <v>7989</v>
      </c>
      <c r="F2209" s="5">
        <f>decoded__2[[#This Row],[FRT_DEC]]-B2208</f>
        <v>4</v>
      </c>
      <c r="G2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INFO]]))),G2208)</f>
        <v>15</v>
      </c>
    </row>
    <row r="2210" spans="1:7" hidden="1" x14ac:dyDescent="0.25">
      <c r="A2210" s="12" t="s">
        <v>2506</v>
      </c>
      <c r="B2210" s="19">
        <v>335645403858</v>
      </c>
      <c r="C2210" s="12" t="s">
        <v>18402</v>
      </c>
      <c r="D2210" s="12" t="s">
        <v>2044</v>
      </c>
      <c r="E2210" s="6" t="s">
        <v>2046</v>
      </c>
      <c r="F2210" s="5">
        <f>decoded__2[[#This Row],[FRT_DEC]]-B2209</f>
        <v>5</v>
      </c>
      <c r="G2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INFO]]))),G2209)</f>
        <v>15</v>
      </c>
    </row>
    <row r="2211" spans="1:7" hidden="1" x14ac:dyDescent="0.25">
      <c r="A2211" s="12" t="s">
        <v>2507</v>
      </c>
      <c r="B2211" s="19">
        <v>335645403863</v>
      </c>
      <c r="C2211" s="12" t="s">
        <v>18403</v>
      </c>
      <c r="D2211" s="12" t="s">
        <v>7938</v>
      </c>
      <c r="E2211" s="6" t="s">
        <v>7991</v>
      </c>
      <c r="F2211" s="5">
        <f>decoded__2[[#This Row],[FRT_DEC]]-B2210</f>
        <v>5</v>
      </c>
      <c r="G2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INFO]]))),G2210)</f>
        <v>15</v>
      </c>
    </row>
    <row r="2212" spans="1:7" hidden="1" x14ac:dyDescent="0.25">
      <c r="A2212" s="12" t="s">
        <v>2508</v>
      </c>
      <c r="B2212" s="19">
        <v>335645406277</v>
      </c>
      <c r="C2212" s="12" t="s">
        <v>18404</v>
      </c>
      <c r="D2212" s="12" t="s">
        <v>5</v>
      </c>
      <c r="E2212" s="6" t="s">
        <v>18405</v>
      </c>
      <c r="F2212" s="5">
        <f>decoded__2[[#This Row],[FRT_DEC]]-B2211</f>
        <v>2414</v>
      </c>
      <c r="G2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INFO]]))),G2211)</f>
        <v>15</v>
      </c>
    </row>
    <row r="2213" spans="1:7" hidden="1" x14ac:dyDescent="0.25">
      <c r="A2213" s="12" t="s">
        <v>2509</v>
      </c>
      <c r="B2213" s="19">
        <v>335645406280</v>
      </c>
      <c r="C2213" s="12" t="s">
        <v>18406</v>
      </c>
      <c r="D2213" s="12" t="s">
        <v>5</v>
      </c>
      <c r="E2213" s="6" t="s">
        <v>7877</v>
      </c>
      <c r="F2213" s="5">
        <f>decoded__2[[#This Row],[FRT_DEC]]-B2212</f>
        <v>3</v>
      </c>
      <c r="G2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INFO]]))),G2212)</f>
        <v>15</v>
      </c>
    </row>
    <row r="2214" spans="1:7" hidden="1" x14ac:dyDescent="0.25">
      <c r="A2214" s="12" t="s">
        <v>2510</v>
      </c>
      <c r="B2214" s="19">
        <v>335645406282</v>
      </c>
      <c r="C2214" s="12" t="s">
        <v>18407</v>
      </c>
      <c r="D2214" s="12" t="s">
        <v>3686</v>
      </c>
      <c r="E2214" s="6" t="s">
        <v>18408</v>
      </c>
      <c r="F2214" s="5">
        <f>decoded__2[[#This Row],[FRT_DEC]]-B2213</f>
        <v>2</v>
      </c>
      <c r="G2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INFO]]))),G2213)</f>
        <v>15</v>
      </c>
    </row>
    <row r="2215" spans="1:7" hidden="1" x14ac:dyDescent="0.25">
      <c r="A2215" s="12" t="s">
        <v>2511</v>
      </c>
      <c r="B2215" s="19">
        <v>335645406285</v>
      </c>
      <c r="C2215" s="12" t="s">
        <v>18409</v>
      </c>
      <c r="D2215" s="12" t="s">
        <v>3686</v>
      </c>
      <c r="E2215" s="6" t="s">
        <v>7878</v>
      </c>
      <c r="F2215" s="5">
        <f>decoded__2[[#This Row],[FRT_DEC]]-B2214</f>
        <v>3</v>
      </c>
      <c r="G2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INFO]]))),G2214)</f>
        <v>15</v>
      </c>
    </row>
    <row r="2216" spans="1:7" hidden="1" x14ac:dyDescent="0.25">
      <c r="A2216" s="12" t="s">
        <v>2512</v>
      </c>
      <c r="B2216" s="19">
        <v>335645406294</v>
      </c>
      <c r="C2216" s="12" t="s">
        <v>18410</v>
      </c>
      <c r="D2216" s="12" t="s">
        <v>7842</v>
      </c>
      <c r="E2216" s="6" t="s">
        <v>8006</v>
      </c>
      <c r="F2216" s="5">
        <f>decoded__2[[#This Row],[FRT_DEC]]-B2215</f>
        <v>9</v>
      </c>
      <c r="G2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INFO]]))),G2215)</f>
        <v>15</v>
      </c>
    </row>
    <row r="2217" spans="1:7" ht="30" hidden="1" x14ac:dyDescent="0.25">
      <c r="A2217" s="12" t="s">
        <v>2513</v>
      </c>
      <c r="B2217" s="19">
        <v>335645406304</v>
      </c>
      <c r="C2217" s="12" t="s">
        <v>18411</v>
      </c>
      <c r="D2217" s="12" t="s">
        <v>241</v>
      </c>
      <c r="E2217" s="6" t="s">
        <v>255</v>
      </c>
      <c r="F2217" s="5">
        <f>decoded__2[[#This Row],[FRT_DEC]]-B2216</f>
        <v>10</v>
      </c>
      <c r="G2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INFO]]))),G2216)</f>
        <v>15</v>
      </c>
    </row>
    <row r="2218" spans="1:7" hidden="1" x14ac:dyDescent="0.25">
      <c r="A2218" s="12" t="s">
        <v>2514</v>
      </c>
      <c r="B2218" s="19">
        <v>335645406306</v>
      </c>
      <c r="C2218" s="12" t="s">
        <v>18412</v>
      </c>
      <c r="D2218" s="12" t="s">
        <v>243</v>
      </c>
      <c r="E2218" s="6" t="s">
        <v>3939</v>
      </c>
      <c r="F2218" s="5">
        <f>decoded__2[[#This Row],[FRT_DEC]]-B2217</f>
        <v>2</v>
      </c>
      <c r="G2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INFO]]))),G2217)</f>
        <v>15</v>
      </c>
    </row>
    <row r="2219" spans="1:7" hidden="1" x14ac:dyDescent="0.25">
      <c r="A2219" s="12" t="s">
        <v>2515</v>
      </c>
      <c r="B2219" s="19">
        <v>335645406312</v>
      </c>
      <c r="C2219" s="12" t="s">
        <v>18413</v>
      </c>
      <c r="D2219" s="12" t="s">
        <v>1099</v>
      </c>
      <c r="E2219" s="6" t="s">
        <v>2093</v>
      </c>
      <c r="F2219" s="5">
        <f>decoded__2[[#This Row],[FRT_DEC]]-B2218</f>
        <v>6</v>
      </c>
      <c r="G2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INFO]]))),G2218)</f>
        <v>15</v>
      </c>
    </row>
    <row r="2220" spans="1:7" hidden="1" x14ac:dyDescent="0.25">
      <c r="A2220" s="12" t="s">
        <v>2516</v>
      </c>
      <c r="B2220" s="19">
        <v>335645406317</v>
      </c>
      <c r="C2220" s="12" t="s">
        <v>18414</v>
      </c>
      <c r="D2220" s="12" t="s">
        <v>72</v>
      </c>
      <c r="E2220" s="6" t="s">
        <v>2094</v>
      </c>
      <c r="F2220" s="5">
        <f>decoded__2[[#This Row],[FRT_DEC]]-B2219</f>
        <v>5</v>
      </c>
      <c r="G2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INFO]]))),G2219)</f>
        <v>15</v>
      </c>
    </row>
    <row r="2221" spans="1:7" hidden="1" x14ac:dyDescent="0.25">
      <c r="A2221" s="12" t="s">
        <v>2517</v>
      </c>
      <c r="B2221" s="19">
        <v>335645406320</v>
      </c>
      <c r="C2221" s="12" t="s">
        <v>18415</v>
      </c>
      <c r="D2221" s="12" t="s">
        <v>72</v>
      </c>
      <c r="E2221" s="6" t="s">
        <v>2095</v>
      </c>
      <c r="F2221" s="5">
        <f>decoded__2[[#This Row],[FRT_DEC]]-B2220</f>
        <v>3</v>
      </c>
      <c r="G2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INFO]]))),G2220)</f>
        <v>15</v>
      </c>
    </row>
    <row r="2222" spans="1:7" hidden="1" x14ac:dyDescent="0.25">
      <c r="A2222" s="12" t="s">
        <v>2518</v>
      </c>
      <c r="B2222" s="19">
        <v>335645406331</v>
      </c>
      <c r="C2222" s="12" t="s">
        <v>18416</v>
      </c>
      <c r="D2222" s="12" t="s">
        <v>246</v>
      </c>
      <c r="E2222" s="6" t="s">
        <v>18417</v>
      </c>
      <c r="F2222" s="5">
        <f>decoded__2[[#This Row],[FRT_DEC]]-B2221</f>
        <v>11</v>
      </c>
      <c r="G2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INFO]]))),G2221)</f>
        <v>15</v>
      </c>
    </row>
    <row r="2223" spans="1:7" hidden="1" x14ac:dyDescent="0.25">
      <c r="A2223" s="12" t="s">
        <v>2519</v>
      </c>
      <c r="B2223" s="19">
        <v>335645406337</v>
      </c>
      <c r="C2223" s="12" t="s">
        <v>18418</v>
      </c>
      <c r="D2223" s="12" t="s">
        <v>7938</v>
      </c>
      <c r="E2223" s="6" t="s">
        <v>8012</v>
      </c>
      <c r="F2223" s="5">
        <f>decoded__2[[#This Row],[FRT_DEC]]-B2222</f>
        <v>6</v>
      </c>
      <c r="G2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INFO]]))),G2222)</f>
        <v>15</v>
      </c>
    </row>
    <row r="2224" spans="1:7" hidden="1" x14ac:dyDescent="0.25">
      <c r="A2224" s="12" t="s">
        <v>2520</v>
      </c>
      <c r="B2224" s="19">
        <v>335645406734</v>
      </c>
      <c r="C2224" s="12" t="s">
        <v>18419</v>
      </c>
      <c r="D2224" s="12" t="s">
        <v>7842</v>
      </c>
      <c r="E2224" s="6" t="s">
        <v>8130</v>
      </c>
      <c r="F2224" s="5">
        <f>decoded__2[[#This Row],[FRT_DEC]]-B2223</f>
        <v>397</v>
      </c>
      <c r="G2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INFO]]))),G2223)</f>
        <v>15</v>
      </c>
    </row>
    <row r="2225" spans="1:7" hidden="1" x14ac:dyDescent="0.25">
      <c r="A2225" s="12" t="s">
        <v>2521</v>
      </c>
      <c r="B2225" s="19">
        <v>335645406741</v>
      </c>
      <c r="C2225" s="12" t="s">
        <v>18420</v>
      </c>
      <c r="D2225" s="12" t="s">
        <v>1099</v>
      </c>
      <c r="E2225" s="6" t="s">
        <v>2096</v>
      </c>
      <c r="F2225" s="5">
        <f>decoded__2[[#This Row],[FRT_DEC]]-B2224</f>
        <v>7</v>
      </c>
      <c r="G2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INFO]]))),G2224)</f>
        <v>15</v>
      </c>
    </row>
    <row r="2226" spans="1:7" hidden="1" x14ac:dyDescent="0.25">
      <c r="A2226" s="12" t="s">
        <v>2522</v>
      </c>
      <c r="B2226" s="19">
        <v>335645406747</v>
      </c>
      <c r="C2226" s="12" t="s">
        <v>18421</v>
      </c>
      <c r="D2226" s="12" t="s">
        <v>72</v>
      </c>
      <c r="E2226" s="6" t="s">
        <v>2097</v>
      </c>
      <c r="F2226" s="5">
        <f>decoded__2[[#This Row],[FRT_DEC]]-B2225</f>
        <v>6</v>
      </c>
      <c r="G2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INFO]]))),G2225)</f>
        <v>15</v>
      </c>
    </row>
    <row r="2227" spans="1:7" hidden="1" x14ac:dyDescent="0.25">
      <c r="A2227" s="12" t="s">
        <v>2523</v>
      </c>
      <c r="B2227" s="19">
        <v>335645406759</v>
      </c>
      <c r="C2227" s="12" t="s">
        <v>18422</v>
      </c>
      <c r="D2227" s="12" t="s">
        <v>3672</v>
      </c>
      <c r="E2227" s="6" t="s">
        <v>7923</v>
      </c>
      <c r="F2227" s="5">
        <f>decoded__2[[#This Row],[FRT_DEC]]-B2226</f>
        <v>12</v>
      </c>
      <c r="G2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INFO]]))),G2226)</f>
        <v>15</v>
      </c>
    </row>
    <row r="2228" spans="1:7" hidden="1" x14ac:dyDescent="0.25">
      <c r="A2228" s="12" t="s">
        <v>2524</v>
      </c>
      <c r="B2228" s="19">
        <v>335645406908</v>
      </c>
      <c r="C2228" s="12" t="s">
        <v>18423</v>
      </c>
      <c r="D2228" s="12" t="s">
        <v>262</v>
      </c>
      <c r="E2228" s="6" t="s">
        <v>7924</v>
      </c>
      <c r="F2228" s="5">
        <f>decoded__2[[#This Row],[FRT_DEC]]-B2227</f>
        <v>149</v>
      </c>
      <c r="G2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INFO]]))),G2227)</f>
        <v>15</v>
      </c>
    </row>
    <row r="2229" spans="1:7" hidden="1" x14ac:dyDescent="0.25">
      <c r="A2229" s="12" t="s">
        <v>2525</v>
      </c>
      <c r="B2229" s="19">
        <v>335645406913</v>
      </c>
      <c r="C2229" s="12" t="s">
        <v>18424</v>
      </c>
      <c r="D2229" s="12" t="s">
        <v>7938</v>
      </c>
      <c r="E2229" s="6" t="s">
        <v>8136</v>
      </c>
      <c r="F2229" s="5">
        <f>decoded__2[[#This Row],[FRT_DEC]]-B2228</f>
        <v>5</v>
      </c>
      <c r="G2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INFO]]))),G2228)</f>
        <v>15</v>
      </c>
    </row>
    <row r="2230" spans="1:7" x14ac:dyDescent="0.25">
      <c r="A2230" s="12" t="s">
        <v>2526</v>
      </c>
      <c r="B2230" s="19">
        <v>335645408141</v>
      </c>
      <c r="C2230" s="12" t="s">
        <v>18425</v>
      </c>
      <c r="D2230" s="12" t="s">
        <v>7842</v>
      </c>
      <c r="E2230" s="6" t="s">
        <v>7845</v>
      </c>
      <c r="F2230" s="5">
        <f>decoded__2[[#This Row],[FRT_DEC]]-B2229</f>
        <v>1228</v>
      </c>
      <c r="G2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INFO]]))),G2229)</f>
        <v>15</v>
      </c>
    </row>
    <row r="2231" spans="1:7" hidden="1" x14ac:dyDescent="0.25">
      <c r="A2231" s="12" t="s">
        <v>2527</v>
      </c>
      <c r="B2231" s="19">
        <v>335645408148</v>
      </c>
      <c r="C2231" s="12" t="s">
        <v>18426</v>
      </c>
      <c r="D2231" s="12" t="s">
        <v>7938</v>
      </c>
      <c r="E2231" s="6" t="s">
        <v>8149</v>
      </c>
      <c r="F2231" s="5">
        <f>decoded__2[[#This Row],[FRT_DEC]]-B2230</f>
        <v>7</v>
      </c>
      <c r="G2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INFO]]))),G2230)</f>
        <v>15</v>
      </c>
    </row>
    <row r="2232" spans="1:7" hidden="1" x14ac:dyDescent="0.25">
      <c r="A2232" s="12" t="s">
        <v>2528</v>
      </c>
      <c r="B2232" s="19">
        <v>335645408223</v>
      </c>
      <c r="C2232" s="12" t="s">
        <v>18427</v>
      </c>
      <c r="D2232" s="12" t="s">
        <v>84</v>
      </c>
      <c r="E2232" s="6" t="s">
        <v>4889</v>
      </c>
      <c r="F2232" s="5">
        <f>decoded__2[[#This Row],[FRT_DEC]]-B2231</f>
        <v>75</v>
      </c>
      <c r="G2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INFO]]))),G2231)</f>
        <v>15</v>
      </c>
    </row>
    <row r="2233" spans="1:7" hidden="1" x14ac:dyDescent="0.25">
      <c r="A2233" s="12" t="s">
        <v>2529</v>
      </c>
      <c r="B2233" s="19">
        <v>335645408226</v>
      </c>
      <c r="C2233" s="12" t="s">
        <v>18428</v>
      </c>
      <c r="D2233" s="12" t="s">
        <v>3684</v>
      </c>
      <c r="E2233" s="6" t="s">
        <v>18429</v>
      </c>
      <c r="F2233" s="5">
        <f>decoded__2[[#This Row],[FRT_DEC]]-B2232</f>
        <v>3</v>
      </c>
      <c r="G2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INFO]]))),G2232)</f>
        <v>15</v>
      </c>
    </row>
    <row r="2234" spans="1:7" hidden="1" x14ac:dyDescent="0.25">
      <c r="A2234" s="12" t="s">
        <v>2530</v>
      </c>
      <c r="B2234" s="19">
        <v>335645408228</v>
      </c>
      <c r="C2234" s="12" t="s">
        <v>18430</v>
      </c>
      <c r="D2234" s="12" t="s">
        <v>3684</v>
      </c>
      <c r="E2234" s="6" t="s">
        <v>7879</v>
      </c>
      <c r="F2234" s="5">
        <f>decoded__2[[#This Row],[FRT_DEC]]-B2233</f>
        <v>2</v>
      </c>
      <c r="G2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INFO]]))),G2233)</f>
        <v>15</v>
      </c>
    </row>
    <row r="2235" spans="1:7" hidden="1" x14ac:dyDescent="0.25">
      <c r="A2235" s="12" t="s">
        <v>2531</v>
      </c>
      <c r="B2235" s="19">
        <v>335645408235</v>
      </c>
      <c r="C2235" s="12" t="s">
        <v>18431</v>
      </c>
      <c r="D2235" s="12" t="s">
        <v>7842</v>
      </c>
      <c r="E2235" s="6" t="s">
        <v>7843</v>
      </c>
      <c r="F2235" s="5">
        <f>decoded__2[[#This Row],[FRT_DEC]]-B2234</f>
        <v>7</v>
      </c>
      <c r="G2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INFO]]))),G2234)</f>
        <v>15</v>
      </c>
    </row>
    <row r="2236" spans="1:7" hidden="1" x14ac:dyDescent="0.25">
      <c r="A2236" s="12" t="s">
        <v>2532</v>
      </c>
      <c r="B2236" s="19">
        <v>335645408246</v>
      </c>
      <c r="C2236" s="12" t="s">
        <v>18432</v>
      </c>
      <c r="D2236" s="12" t="s">
        <v>1099</v>
      </c>
      <c r="E2236" s="6" t="s">
        <v>2098</v>
      </c>
      <c r="F2236" s="5">
        <f>decoded__2[[#This Row],[FRT_DEC]]-B2235</f>
        <v>11</v>
      </c>
      <c r="G2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INFO]]))),G2235)</f>
        <v>15</v>
      </c>
    </row>
    <row r="2237" spans="1:7" hidden="1" x14ac:dyDescent="0.25">
      <c r="A2237" s="12" t="s">
        <v>2533</v>
      </c>
      <c r="B2237" s="19">
        <v>335645408252</v>
      </c>
      <c r="C2237" s="12" t="s">
        <v>18433</v>
      </c>
      <c r="D2237" s="12" t="s">
        <v>72</v>
      </c>
      <c r="E2237" s="6" t="s">
        <v>2099</v>
      </c>
      <c r="F2237" s="5">
        <f>decoded__2[[#This Row],[FRT_DEC]]-B2236</f>
        <v>6</v>
      </c>
      <c r="G2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INFO]]))),G2236)</f>
        <v>15</v>
      </c>
    </row>
    <row r="2238" spans="1:7" hidden="1" x14ac:dyDescent="0.25">
      <c r="A2238" s="12" t="s">
        <v>2534</v>
      </c>
      <c r="B2238" s="19">
        <v>335645408265</v>
      </c>
      <c r="C2238" s="12" t="s">
        <v>18434</v>
      </c>
      <c r="D2238" s="12" t="s">
        <v>7938</v>
      </c>
      <c r="E2238" s="6" t="s">
        <v>8848</v>
      </c>
      <c r="F2238" s="5">
        <f>decoded__2[[#This Row],[FRT_DEC]]-B2237</f>
        <v>13</v>
      </c>
      <c r="G2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INFO]]))),G2237)</f>
        <v>15</v>
      </c>
    </row>
    <row r="2239" spans="1:7" hidden="1" x14ac:dyDescent="0.25">
      <c r="A2239" s="12" t="s">
        <v>2535</v>
      </c>
      <c r="B2239" s="19">
        <v>335645408316</v>
      </c>
      <c r="C2239" s="12" t="s">
        <v>18435</v>
      </c>
      <c r="D2239" s="12" t="s">
        <v>85</v>
      </c>
      <c r="E2239" s="6" t="s">
        <v>263</v>
      </c>
      <c r="F2239" s="5">
        <f>decoded__2[[#This Row],[FRT_DEC]]-B2238</f>
        <v>51</v>
      </c>
      <c r="G2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INFO]]))),G2238)</f>
        <v>15</v>
      </c>
    </row>
    <row r="2240" spans="1:7" hidden="1" x14ac:dyDescent="0.25">
      <c r="A2240" s="12" t="s">
        <v>2536</v>
      </c>
      <c r="B2240" s="19">
        <v>335645408323</v>
      </c>
      <c r="C2240" s="12" t="s">
        <v>18436</v>
      </c>
      <c r="D2240" s="12" t="s">
        <v>7842</v>
      </c>
      <c r="E2240" s="6" t="s">
        <v>8851</v>
      </c>
      <c r="F2240" s="5">
        <f>decoded__2[[#This Row],[FRT_DEC]]-B2239</f>
        <v>7</v>
      </c>
      <c r="G2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INFO]]))),G2239)</f>
        <v>15</v>
      </c>
    </row>
    <row r="2241" spans="1:7" hidden="1" x14ac:dyDescent="0.25">
      <c r="A2241" s="12" t="s">
        <v>2537</v>
      </c>
      <c r="B2241" s="19">
        <v>335645408332</v>
      </c>
      <c r="C2241" s="12" t="s">
        <v>18437</v>
      </c>
      <c r="D2241" s="12" t="s">
        <v>1099</v>
      </c>
      <c r="E2241" s="6" t="s">
        <v>2100</v>
      </c>
      <c r="F2241" s="5">
        <f>decoded__2[[#This Row],[FRT_DEC]]-B2240</f>
        <v>9</v>
      </c>
      <c r="G2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INFO]]))),G2240)</f>
        <v>15</v>
      </c>
    </row>
    <row r="2242" spans="1:7" hidden="1" x14ac:dyDescent="0.25">
      <c r="A2242" s="12" t="s">
        <v>2538</v>
      </c>
      <c r="B2242" s="19">
        <v>335645408337</v>
      </c>
      <c r="C2242" s="12" t="s">
        <v>18438</v>
      </c>
      <c r="D2242" s="12" t="s">
        <v>72</v>
      </c>
      <c r="E2242" s="6" t="s">
        <v>2101</v>
      </c>
      <c r="F2242" s="5">
        <f>decoded__2[[#This Row],[FRT_DEC]]-B2241</f>
        <v>5</v>
      </c>
      <c r="G2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INFO]]))),G2241)</f>
        <v>15</v>
      </c>
    </row>
    <row r="2243" spans="1:7" hidden="1" x14ac:dyDescent="0.25">
      <c r="A2243" s="12" t="s">
        <v>2539</v>
      </c>
      <c r="B2243" s="19">
        <v>335645408349</v>
      </c>
      <c r="C2243" s="12" t="s">
        <v>18439</v>
      </c>
      <c r="D2243" s="12" t="s">
        <v>7938</v>
      </c>
      <c r="E2243" s="6" t="s">
        <v>8855</v>
      </c>
      <c r="F2243" s="5">
        <f>decoded__2[[#This Row],[FRT_DEC]]-B2242</f>
        <v>12</v>
      </c>
      <c r="G2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INFO]]))),G2242)</f>
        <v>15</v>
      </c>
    </row>
    <row r="2244" spans="1:7" hidden="1" x14ac:dyDescent="0.25">
      <c r="A2244" s="12" t="s">
        <v>2540</v>
      </c>
      <c r="B2244" s="19">
        <v>335645408972</v>
      </c>
      <c r="C2244" s="12" t="s">
        <v>18440</v>
      </c>
      <c r="D2244" s="12" t="s">
        <v>87</v>
      </c>
      <c r="E2244" s="6" t="s">
        <v>3695</v>
      </c>
      <c r="F2244" s="5">
        <f>decoded__2[[#This Row],[FRT_DEC]]-B2243</f>
        <v>623</v>
      </c>
      <c r="G2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INFO]]))),G2243)</f>
        <v>15</v>
      </c>
    </row>
    <row r="2245" spans="1:7" hidden="1" x14ac:dyDescent="0.25">
      <c r="A2245" s="12" t="s">
        <v>2541</v>
      </c>
      <c r="B2245" s="19">
        <v>335645408981</v>
      </c>
      <c r="C2245" s="12" t="s">
        <v>18441</v>
      </c>
      <c r="D2245" s="12" t="s">
        <v>7842</v>
      </c>
      <c r="E2245" s="6" t="s">
        <v>8858</v>
      </c>
      <c r="F2245" s="5">
        <f>decoded__2[[#This Row],[FRT_DEC]]-B2244</f>
        <v>9</v>
      </c>
      <c r="G2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INFO]]))),G2244)</f>
        <v>15</v>
      </c>
    </row>
    <row r="2246" spans="1:7" hidden="1" x14ac:dyDescent="0.25">
      <c r="A2246" s="12" t="s">
        <v>2542</v>
      </c>
      <c r="B2246" s="19">
        <v>335645408990</v>
      </c>
      <c r="C2246" s="12" t="s">
        <v>18442</v>
      </c>
      <c r="D2246" s="12" t="s">
        <v>1099</v>
      </c>
      <c r="E2246" s="6" t="s">
        <v>2102</v>
      </c>
      <c r="F2246" s="5">
        <f>decoded__2[[#This Row],[FRT_DEC]]-B2245</f>
        <v>9</v>
      </c>
      <c r="G2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INFO]]))),G2245)</f>
        <v>15</v>
      </c>
    </row>
    <row r="2247" spans="1:7" hidden="1" x14ac:dyDescent="0.25">
      <c r="A2247" s="12" t="s">
        <v>2543</v>
      </c>
      <c r="B2247" s="19">
        <v>335645408995</v>
      </c>
      <c r="C2247" s="12" t="s">
        <v>18443</v>
      </c>
      <c r="D2247" s="12" t="s">
        <v>72</v>
      </c>
      <c r="E2247" s="6" t="s">
        <v>2103</v>
      </c>
      <c r="F2247" s="5">
        <f>decoded__2[[#This Row],[FRT_DEC]]-B2246</f>
        <v>5</v>
      </c>
      <c r="G2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INFO]]))),G2246)</f>
        <v>15</v>
      </c>
    </row>
    <row r="2248" spans="1:7" hidden="1" x14ac:dyDescent="0.25">
      <c r="A2248" s="12" t="s">
        <v>2544</v>
      </c>
      <c r="B2248" s="19">
        <v>335645409007</v>
      </c>
      <c r="C2248" s="12" t="s">
        <v>18444</v>
      </c>
      <c r="D2248" s="12" t="s">
        <v>40</v>
      </c>
      <c r="E2248" s="6" t="s">
        <v>2042</v>
      </c>
      <c r="F2248" s="5">
        <f>decoded__2[[#This Row],[FRT_DEC]]-B2247</f>
        <v>12</v>
      </c>
      <c r="G2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INFO]]))),G2247)</f>
        <v>15</v>
      </c>
    </row>
    <row r="2249" spans="1:7" hidden="1" x14ac:dyDescent="0.25">
      <c r="A2249" s="12" t="s">
        <v>2545</v>
      </c>
      <c r="B2249" s="19">
        <v>335645409009</v>
      </c>
      <c r="C2249" s="12" t="s">
        <v>18445</v>
      </c>
      <c r="D2249" s="12" t="s">
        <v>2043</v>
      </c>
      <c r="E2249" s="6" t="s">
        <v>18382</v>
      </c>
      <c r="F2249" s="5">
        <f>decoded__2[[#This Row],[FRT_DEC]]-B2248</f>
        <v>2</v>
      </c>
      <c r="G2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INFO]]))),G2248)</f>
        <v>15</v>
      </c>
    </row>
    <row r="2250" spans="1:7" hidden="1" x14ac:dyDescent="0.25">
      <c r="A2250" s="12" t="s">
        <v>2546</v>
      </c>
      <c r="B2250" s="19">
        <v>335645409021</v>
      </c>
      <c r="C2250" s="12" t="s">
        <v>18446</v>
      </c>
      <c r="D2250" s="12" t="s">
        <v>7938</v>
      </c>
      <c r="E2250" s="6" t="s">
        <v>8868</v>
      </c>
      <c r="F2250" s="5">
        <f>decoded__2[[#This Row],[FRT_DEC]]-B2249</f>
        <v>12</v>
      </c>
      <c r="G2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INFO]]))),G2249)</f>
        <v>15</v>
      </c>
    </row>
    <row r="2251" spans="1:7" hidden="1" x14ac:dyDescent="0.25">
      <c r="A2251" s="12" t="s">
        <v>2547</v>
      </c>
      <c r="B2251" s="19">
        <v>335645409314</v>
      </c>
      <c r="C2251" s="12" t="s">
        <v>18447</v>
      </c>
      <c r="D2251" s="12" t="s">
        <v>7842</v>
      </c>
      <c r="E2251" s="6" t="s">
        <v>7989</v>
      </c>
      <c r="F2251" s="5">
        <f>decoded__2[[#This Row],[FRT_DEC]]-B2250</f>
        <v>293</v>
      </c>
      <c r="G2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INFO]]))),G2250)</f>
        <v>15</v>
      </c>
    </row>
    <row r="2252" spans="1:7" hidden="1" x14ac:dyDescent="0.25">
      <c r="A2252" s="12" t="s">
        <v>2548</v>
      </c>
      <c r="B2252" s="19">
        <v>335645409319</v>
      </c>
      <c r="C2252" s="12" t="s">
        <v>18448</v>
      </c>
      <c r="D2252" s="12" t="s">
        <v>2044</v>
      </c>
      <c r="E2252" s="6" t="s">
        <v>2046</v>
      </c>
      <c r="F2252" s="5">
        <f>decoded__2[[#This Row],[FRT_DEC]]-B2251</f>
        <v>5</v>
      </c>
      <c r="G2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INFO]]))),G2251)</f>
        <v>15</v>
      </c>
    </row>
    <row r="2253" spans="1:7" hidden="1" x14ac:dyDescent="0.25">
      <c r="A2253" s="12" t="s">
        <v>2549</v>
      </c>
      <c r="B2253" s="19">
        <v>335645409324</v>
      </c>
      <c r="C2253" s="12" t="s">
        <v>18449</v>
      </c>
      <c r="D2253" s="12" t="s">
        <v>7938</v>
      </c>
      <c r="E2253" s="6" t="s">
        <v>7991</v>
      </c>
      <c r="F2253" s="5">
        <f>decoded__2[[#This Row],[FRT_DEC]]-B2252</f>
        <v>5</v>
      </c>
      <c r="G2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INFO]]))),G2252)</f>
        <v>15</v>
      </c>
    </row>
    <row r="2254" spans="1:7" hidden="1" x14ac:dyDescent="0.25">
      <c r="A2254" s="12" t="s">
        <v>2550</v>
      </c>
      <c r="B2254" s="19">
        <v>335645491688</v>
      </c>
      <c r="C2254" s="12" t="s">
        <v>18450</v>
      </c>
      <c r="D2254" s="12" t="s">
        <v>7842</v>
      </c>
      <c r="E2254" s="6" t="s">
        <v>7945</v>
      </c>
      <c r="F2254" s="5">
        <f>decoded__2[[#This Row],[FRT_DEC]]-B2253</f>
        <v>82364</v>
      </c>
      <c r="G2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INFO]]))),G2253)</f>
        <v>15</v>
      </c>
    </row>
    <row r="2255" spans="1:7" hidden="1" x14ac:dyDescent="0.25">
      <c r="A2255" s="12" t="s">
        <v>2551</v>
      </c>
      <c r="B2255" s="19">
        <v>335645491716</v>
      </c>
      <c r="C2255" s="12" t="s">
        <v>18451</v>
      </c>
      <c r="D2255" s="12" t="s">
        <v>7938</v>
      </c>
      <c r="E2255" s="6" t="s">
        <v>7947</v>
      </c>
      <c r="F2255" s="5">
        <f>decoded__2[[#This Row],[FRT_DEC]]-B2254</f>
        <v>28</v>
      </c>
      <c r="G2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INFO]]))),G2254)</f>
        <v>15</v>
      </c>
    </row>
    <row r="2256" spans="1:7" hidden="1" x14ac:dyDescent="0.25">
      <c r="A2256" s="12" t="s">
        <v>2552</v>
      </c>
      <c r="B2256" s="19">
        <v>335645529373</v>
      </c>
      <c r="C2256" s="12" t="s">
        <v>18452</v>
      </c>
      <c r="D2256" s="12" t="s">
        <v>43</v>
      </c>
      <c r="E2256" s="6" t="s">
        <v>3978</v>
      </c>
      <c r="F2256" s="5">
        <f>decoded__2[[#This Row],[FRT_DEC]]-B2255</f>
        <v>37657</v>
      </c>
      <c r="G2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INFO]]))),G2255)</f>
        <v>15</v>
      </c>
    </row>
    <row r="2257" spans="1:7" hidden="1" x14ac:dyDescent="0.25">
      <c r="A2257" s="12" t="s">
        <v>2553</v>
      </c>
      <c r="B2257" s="19">
        <v>335645529375</v>
      </c>
      <c r="C2257" s="12" t="s">
        <v>18453</v>
      </c>
      <c r="D2257" s="12" t="s">
        <v>3685</v>
      </c>
      <c r="E2257" s="6" t="s">
        <v>18454</v>
      </c>
      <c r="F2257" s="5">
        <f>decoded__2[[#This Row],[FRT_DEC]]-B2256</f>
        <v>2</v>
      </c>
      <c r="G2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INFO]]))),G2256)</f>
        <v>15</v>
      </c>
    </row>
    <row r="2258" spans="1:7" hidden="1" x14ac:dyDescent="0.25">
      <c r="A2258" s="12" t="s">
        <v>2554</v>
      </c>
      <c r="B2258" s="19">
        <v>335645529379</v>
      </c>
      <c r="C2258" s="12" t="s">
        <v>18455</v>
      </c>
      <c r="D2258" s="12" t="s">
        <v>3685</v>
      </c>
      <c r="E2258" s="6" t="s">
        <v>7880</v>
      </c>
      <c r="F2258" s="5">
        <f>decoded__2[[#This Row],[FRT_DEC]]-B2257</f>
        <v>4</v>
      </c>
      <c r="G2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INFO]]))),G2257)</f>
        <v>15</v>
      </c>
    </row>
    <row r="2259" spans="1:7" hidden="1" x14ac:dyDescent="0.25">
      <c r="A2259" s="12" t="s">
        <v>2555</v>
      </c>
      <c r="B2259" s="19">
        <v>335645529393</v>
      </c>
      <c r="C2259" s="12" t="s">
        <v>18456</v>
      </c>
      <c r="D2259" s="12" t="s">
        <v>7842</v>
      </c>
      <c r="E2259" s="6" t="s">
        <v>8889</v>
      </c>
      <c r="F2259" s="5">
        <f>decoded__2[[#This Row],[FRT_DEC]]-B2258</f>
        <v>14</v>
      </c>
      <c r="G2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INFO]]))),G2258)</f>
        <v>15</v>
      </c>
    </row>
    <row r="2260" spans="1:7" ht="30" hidden="1" x14ac:dyDescent="0.25">
      <c r="A2260" s="12" t="s">
        <v>2556</v>
      </c>
      <c r="B2260" s="19">
        <v>335645529407</v>
      </c>
      <c r="C2260" s="12" t="s">
        <v>18457</v>
      </c>
      <c r="D2260" s="12" t="s">
        <v>241</v>
      </c>
      <c r="E2260" s="6" t="s">
        <v>2080</v>
      </c>
      <c r="F2260" s="5">
        <f>decoded__2[[#This Row],[FRT_DEC]]-B2259</f>
        <v>14</v>
      </c>
      <c r="G2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INFO]]))),G2259)</f>
        <v>15</v>
      </c>
    </row>
    <row r="2261" spans="1:7" hidden="1" x14ac:dyDescent="0.25">
      <c r="A2261" s="12" t="s">
        <v>2557</v>
      </c>
      <c r="B2261" s="19">
        <v>335645529410</v>
      </c>
      <c r="C2261" s="12" t="s">
        <v>18458</v>
      </c>
      <c r="D2261" s="12" t="s">
        <v>243</v>
      </c>
      <c r="E2261" s="6" t="s">
        <v>3939</v>
      </c>
      <c r="F2261" s="5">
        <f>decoded__2[[#This Row],[FRT_DEC]]-B2260</f>
        <v>3</v>
      </c>
      <c r="G2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INFO]]))),G2260)</f>
        <v>15</v>
      </c>
    </row>
    <row r="2262" spans="1:7" hidden="1" x14ac:dyDescent="0.25">
      <c r="A2262" s="12" t="s">
        <v>2558</v>
      </c>
      <c r="B2262" s="19">
        <v>335645529421</v>
      </c>
      <c r="C2262" s="12" t="s">
        <v>18459</v>
      </c>
      <c r="D2262" s="12" t="s">
        <v>264</v>
      </c>
      <c r="E2262" s="6" t="s">
        <v>18460</v>
      </c>
      <c r="F2262" s="5">
        <f>decoded__2[[#This Row],[FRT_DEC]]-B2261</f>
        <v>11</v>
      </c>
      <c r="G2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INFO]]))),G2261)</f>
        <v>15</v>
      </c>
    </row>
    <row r="2263" spans="1:7" hidden="1" x14ac:dyDescent="0.25">
      <c r="A2263" s="12" t="s">
        <v>2559</v>
      </c>
      <c r="B2263" s="19">
        <v>335645529486</v>
      </c>
      <c r="C2263" s="12" t="s">
        <v>18461</v>
      </c>
      <c r="D2263" s="12" t="s">
        <v>40</v>
      </c>
      <c r="E2263" s="6" t="s">
        <v>44</v>
      </c>
      <c r="F2263" s="5">
        <f>decoded__2[[#This Row],[FRT_DEC]]-B2262</f>
        <v>65</v>
      </c>
      <c r="G2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INFO]]))),G2262)</f>
        <v>15</v>
      </c>
    </row>
    <row r="2264" spans="1:7" hidden="1" x14ac:dyDescent="0.25">
      <c r="A2264" s="12" t="s">
        <v>2560</v>
      </c>
      <c r="B2264" s="19">
        <v>335645529492</v>
      </c>
      <c r="C2264" s="12" t="s">
        <v>18462</v>
      </c>
      <c r="D2264" s="12" t="s">
        <v>246</v>
      </c>
      <c r="E2264" s="6" t="s">
        <v>18463</v>
      </c>
      <c r="F2264" s="5">
        <f>decoded__2[[#This Row],[FRT_DEC]]-B2263</f>
        <v>6</v>
      </c>
      <c r="G2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INFO]]))),G2263)</f>
        <v>15</v>
      </c>
    </row>
    <row r="2265" spans="1:7" hidden="1" x14ac:dyDescent="0.25">
      <c r="A2265" s="12" t="s">
        <v>2561</v>
      </c>
      <c r="B2265" s="19">
        <v>335645529500</v>
      </c>
      <c r="C2265" s="12" t="s">
        <v>18464</v>
      </c>
      <c r="D2265" s="12" t="s">
        <v>1099</v>
      </c>
      <c r="E2265" s="6" t="s">
        <v>2104</v>
      </c>
      <c r="F2265" s="5">
        <f>decoded__2[[#This Row],[FRT_DEC]]-B2264</f>
        <v>8</v>
      </c>
      <c r="G2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INFO]]))),G2264)</f>
        <v>15</v>
      </c>
    </row>
    <row r="2266" spans="1:7" hidden="1" x14ac:dyDescent="0.25">
      <c r="A2266" s="12" t="s">
        <v>2562</v>
      </c>
      <c r="B2266" s="19">
        <v>335645529505</v>
      </c>
      <c r="C2266" s="12" t="s">
        <v>18465</v>
      </c>
      <c r="D2266" s="12" t="s">
        <v>1099</v>
      </c>
      <c r="E2266" s="6" t="s">
        <v>2105</v>
      </c>
      <c r="F2266" s="5">
        <f>decoded__2[[#This Row],[FRT_DEC]]-B2265</f>
        <v>5</v>
      </c>
      <c r="G2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INFO]]))),G2265)</f>
        <v>15</v>
      </c>
    </row>
    <row r="2267" spans="1:7" hidden="1" x14ac:dyDescent="0.25">
      <c r="A2267" s="12" t="s">
        <v>2563</v>
      </c>
      <c r="B2267" s="19">
        <v>335645529517</v>
      </c>
      <c r="C2267" s="12" t="s">
        <v>18466</v>
      </c>
      <c r="D2267" s="12" t="s">
        <v>72</v>
      </c>
      <c r="E2267" s="6" t="s">
        <v>2092</v>
      </c>
      <c r="F2267" s="5">
        <f>decoded__2[[#This Row],[FRT_DEC]]-B2266</f>
        <v>12</v>
      </c>
      <c r="G2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INFO]]))),G2266)</f>
        <v>15</v>
      </c>
    </row>
    <row r="2268" spans="1:7" hidden="1" x14ac:dyDescent="0.25">
      <c r="A2268" s="12" t="s">
        <v>2564</v>
      </c>
      <c r="B2268" s="19">
        <v>335645529542</v>
      </c>
      <c r="C2268" s="12" t="s">
        <v>18467</v>
      </c>
      <c r="D2268" s="12" t="s">
        <v>3671</v>
      </c>
      <c r="E2268" s="6" t="s">
        <v>18468</v>
      </c>
      <c r="F2268" s="5">
        <f>decoded__2[[#This Row],[FRT_DEC]]-B2267</f>
        <v>25</v>
      </c>
      <c r="G2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INFO]]))),G2267)</f>
        <v>15</v>
      </c>
    </row>
    <row r="2269" spans="1:7" hidden="1" x14ac:dyDescent="0.25">
      <c r="A2269" s="12" t="s">
        <v>2565</v>
      </c>
      <c r="B2269" s="19">
        <v>335645529545</v>
      </c>
      <c r="C2269" s="12" t="s">
        <v>18469</v>
      </c>
      <c r="D2269" s="12" t="s">
        <v>3671</v>
      </c>
      <c r="E2269" s="6" t="s">
        <v>7881</v>
      </c>
      <c r="F2269" s="5">
        <f>decoded__2[[#This Row],[FRT_DEC]]-B2268</f>
        <v>3</v>
      </c>
      <c r="G2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INFO]]))),G2268)</f>
        <v>15</v>
      </c>
    </row>
    <row r="2270" spans="1:7" hidden="1" x14ac:dyDescent="0.25">
      <c r="A2270" s="12" t="s">
        <v>2566</v>
      </c>
      <c r="B2270" s="19">
        <v>335645530321</v>
      </c>
      <c r="C2270" s="12" t="s">
        <v>18470</v>
      </c>
      <c r="D2270" s="12" t="s">
        <v>249</v>
      </c>
      <c r="E2270" s="6" t="s">
        <v>7759</v>
      </c>
      <c r="F2270" s="5">
        <f>decoded__2[[#This Row],[FRT_DEC]]-B2269</f>
        <v>776</v>
      </c>
      <c r="G2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INFO]]))),G2269)</f>
        <v>15</v>
      </c>
    </row>
    <row r="2271" spans="1:7" hidden="1" x14ac:dyDescent="0.25">
      <c r="A2271" s="12" t="s">
        <v>2567</v>
      </c>
      <c r="B2271" s="19">
        <v>335645530325</v>
      </c>
      <c r="C2271" s="12" t="s">
        <v>18471</v>
      </c>
      <c r="D2271" s="12" t="s">
        <v>7938</v>
      </c>
      <c r="E2271" s="6" t="s">
        <v>8906</v>
      </c>
      <c r="F2271" s="5">
        <f>decoded__2[[#This Row],[FRT_DEC]]-B2270</f>
        <v>4</v>
      </c>
      <c r="G2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INFO]]))),G2270)</f>
        <v>15</v>
      </c>
    </row>
    <row r="2272" spans="1:7" hidden="1" x14ac:dyDescent="0.25">
      <c r="A2272" s="12" t="s">
        <v>2568</v>
      </c>
      <c r="B2272" s="19">
        <v>335645532914</v>
      </c>
      <c r="C2272" s="12" t="s">
        <v>18472</v>
      </c>
      <c r="D2272" s="12" t="s">
        <v>5</v>
      </c>
      <c r="E2272" s="6" t="s">
        <v>18473</v>
      </c>
      <c r="F2272" s="5">
        <f>decoded__2[[#This Row],[FRT_DEC]]-B2271</f>
        <v>2589</v>
      </c>
      <c r="G2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INFO]]))),G2271)</f>
        <v>15</v>
      </c>
    </row>
    <row r="2273" spans="1:7" hidden="1" x14ac:dyDescent="0.25">
      <c r="A2273" s="12" t="s">
        <v>2569</v>
      </c>
      <c r="B2273" s="19">
        <v>335645532916</v>
      </c>
      <c r="C2273" s="12" t="s">
        <v>18474</v>
      </c>
      <c r="D2273" s="12" t="s">
        <v>5</v>
      </c>
      <c r="E2273" s="6" t="s">
        <v>7877</v>
      </c>
      <c r="F2273" s="5">
        <f>decoded__2[[#This Row],[FRT_DEC]]-B2272</f>
        <v>2</v>
      </c>
      <c r="G2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INFO]]))),G2272)</f>
        <v>15</v>
      </c>
    </row>
    <row r="2274" spans="1:7" hidden="1" x14ac:dyDescent="0.25">
      <c r="A2274" s="12" t="s">
        <v>2570</v>
      </c>
      <c r="B2274" s="19">
        <v>335645532918</v>
      </c>
      <c r="C2274" s="12" t="s">
        <v>18475</v>
      </c>
      <c r="D2274" s="12" t="s">
        <v>3686</v>
      </c>
      <c r="E2274" s="6" t="s">
        <v>18476</v>
      </c>
      <c r="F2274" s="5">
        <f>decoded__2[[#This Row],[FRT_DEC]]-B2273</f>
        <v>2</v>
      </c>
      <c r="G2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INFO]]))),G2273)</f>
        <v>15</v>
      </c>
    </row>
    <row r="2275" spans="1:7" hidden="1" x14ac:dyDescent="0.25">
      <c r="A2275" s="12" t="s">
        <v>2571</v>
      </c>
      <c r="B2275" s="19">
        <v>335645532921</v>
      </c>
      <c r="C2275" s="12" t="s">
        <v>18477</v>
      </c>
      <c r="D2275" s="12" t="s">
        <v>3686</v>
      </c>
      <c r="E2275" s="6" t="s">
        <v>7878</v>
      </c>
      <c r="F2275" s="5">
        <f>decoded__2[[#This Row],[FRT_DEC]]-B2274</f>
        <v>3</v>
      </c>
      <c r="G2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INFO]]))),G2274)</f>
        <v>15</v>
      </c>
    </row>
    <row r="2276" spans="1:7" hidden="1" x14ac:dyDescent="0.25">
      <c r="A2276" s="12" t="s">
        <v>2572</v>
      </c>
      <c r="B2276" s="19">
        <v>335645532930</v>
      </c>
      <c r="C2276" s="12" t="s">
        <v>18478</v>
      </c>
      <c r="D2276" s="12" t="s">
        <v>7842</v>
      </c>
      <c r="E2276" s="6" t="s">
        <v>8006</v>
      </c>
      <c r="F2276" s="5">
        <f>decoded__2[[#This Row],[FRT_DEC]]-B2275</f>
        <v>9</v>
      </c>
      <c r="G2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INFO]]))),G2275)</f>
        <v>15</v>
      </c>
    </row>
    <row r="2277" spans="1:7" ht="30" hidden="1" x14ac:dyDescent="0.25">
      <c r="A2277" s="12" t="s">
        <v>2573</v>
      </c>
      <c r="B2277" s="19">
        <v>335645532940</v>
      </c>
      <c r="C2277" s="12" t="s">
        <v>18479</v>
      </c>
      <c r="D2277" s="12" t="s">
        <v>241</v>
      </c>
      <c r="E2277" s="6" t="s">
        <v>2109</v>
      </c>
      <c r="F2277" s="5">
        <f>decoded__2[[#This Row],[FRT_DEC]]-B2276</f>
        <v>10</v>
      </c>
      <c r="G2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INFO]]))),G2276)</f>
        <v>15</v>
      </c>
    </row>
    <row r="2278" spans="1:7" hidden="1" x14ac:dyDescent="0.25">
      <c r="A2278" s="12" t="s">
        <v>2574</v>
      </c>
      <c r="B2278" s="19">
        <v>335645532943</v>
      </c>
      <c r="C2278" s="12" t="s">
        <v>18480</v>
      </c>
      <c r="D2278" s="12" t="s">
        <v>243</v>
      </c>
      <c r="E2278" s="6" t="s">
        <v>3937</v>
      </c>
      <c r="F2278" s="5">
        <f>decoded__2[[#This Row],[FRT_DEC]]-B2277</f>
        <v>3</v>
      </c>
      <c r="G2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INFO]]))),G2277)</f>
        <v>15</v>
      </c>
    </row>
    <row r="2279" spans="1:7" hidden="1" x14ac:dyDescent="0.25">
      <c r="A2279" s="12" t="s">
        <v>2575</v>
      </c>
      <c r="B2279" s="19">
        <v>335645532962</v>
      </c>
      <c r="C2279" s="12" t="s">
        <v>18481</v>
      </c>
      <c r="D2279" s="12" t="s">
        <v>1099</v>
      </c>
      <c r="E2279" s="6" t="s">
        <v>2093</v>
      </c>
      <c r="F2279" s="5">
        <f>decoded__2[[#This Row],[FRT_DEC]]-B2278</f>
        <v>19</v>
      </c>
      <c r="G2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INFO]]))),G2278)</f>
        <v>15</v>
      </c>
    </row>
    <row r="2280" spans="1:7" hidden="1" x14ac:dyDescent="0.25">
      <c r="A2280" s="12" t="s">
        <v>2576</v>
      </c>
      <c r="B2280" s="19">
        <v>335645532967</v>
      </c>
      <c r="C2280" s="12" t="s">
        <v>18482</v>
      </c>
      <c r="D2280" s="12" t="s">
        <v>1099</v>
      </c>
      <c r="E2280" s="6" t="s">
        <v>2106</v>
      </c>
      <c r="F2280" s="5">
        <f>decoded__2[[#This Row],[FRT_DEC]]-B2279</f>
        <v>5</v>
      </c>
      <c r="G2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INFO]]))),G2279)</f>
        <v>15</v>
      </c>
    </row>
    <row r="2281" spans="1:7" hidden="1" x14ac:dyDescent="0.25">
      <c r="A2281" s="12" t="s">
        <v>2577</v>
      </c>
      <c r="B2281" s="19">
        <v>335645532986</v>
      </c>
      <c r="C2281" s="12" t="s">
        <v>18483</v>
      </c>
      <c r="D2281" s="12" t="s">
        <v>40</v>
      </c>
      <c r="E2281" s="6" t="s">
        <v>724</v>
      </c>
      <c r="F2281" s="5">
        <f>decoded__2[[#This Row],[FRT_DEC]]-B2280</f>
        <v>19</v>
      </c>
      <c r="G2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INFO]]))),G2280)</f>
        <v>15</v>
      </c>
    </row>
    <row r="2282" spans="1:7" hidden="1" x14ac:dyDescent="0.25">
      <c r="A2282" s="12" t="s">
        <v>2578</v>
      </c>
      <c r="B2282" s="19">
        <v>335645532997</v>
      </c>
      <c r="C2282" s="12" t="s">
        <v>18484</v>
      </c>
      <c r="D2282" s="12" t="s">
        <v>40</v>
      </c>
      <c r="E2282" s="6" t="s">
        <v>45</v>
      </c>
      <c r="F2282" s="5">
        <f>decoded__2[[#This Row],[FRT_DEC]]-B2281</f>
        <v>11</v>
      </c>
      <c r="G2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INFO]]))),G2281)</f>
        <v>15</v>
      </c>
    </row>
    <row r="2283" spans="1:7" hidden="1" x14ac:dyDescent="0.25">
      <c r="A2283" s="12" t="s">
        <v>2579</v>
      </c>
      <c r="B2283" s="19">
        <v>335645533000</v>
      </c>
      <c r="C2283" s="12" t="s">
        <v>18485</v>
      </c>
      <c r="D2283" s="12" t="s">
        <v>46</v>
      </c>
      <c r="E2283" s="6" t="s">
        <v>5294</v>
      </c>
      <c r="F2283" s="5">
        <f>decoded__2[[#This Row],[FRT_DEC]]-B2282</f>
        <v>3</v>
      </c>
      <c r="G2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INFO]]))),G2282)</f>
        <v>15</v>
      </c>
    </row>
    <row r="2284" spans="1:7" hidden="1" x14ac:dyDescent="0.25">
      <c r="A2284" s="12" t="s">
        <v>2580</v>
      </c>
      <c r="B2284" s="19">
        <v>335645533005</v>
      </c>
      <c r="C2284" s="12" t="s">
        <v>18486</v>
      </c>
      <c r="D2284" s="12" t="s">
        <v>72</v>
      </c>
      <c r="E2284" s="6" t="s">
        <v>3683</v>
      </c>
      <c r="F2284" s="5">
        <f>decoded__2[[#This Row],[FRT_DEC]]-B2283</f>
        <v>5</v>
      </c>
      <c r="G2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INFO]]))),G2283)</f>
        <v>15</v>
      </c>
    </row>
    <row r="2285" spans="1:7" hidden="1" x14ac:dyDescent="0.25">
      <c r="A2285" s="12" t="s">
        <v>2581</v>
      </c>
      <c r="B2285" s="19">
        <v>335645533009</v>
      </c>
      <c r="C2285" s="12" t="s">
        <v>18487</v>
      </c>
      <c r="D2285" s="12" t="s">
        <v>72</v>
      </c>
      <c r="E2285" s="6" t="s">
        <v>2088</v>
      </c>
      <c r="F2285" s="5">
        <f>decoded__2[[#This Row],[FRT_DEC]]-B2284</f>
        <v>4</v>
      </c>
      <c r="G2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INFO]]))),G2284)</f>
        <v>15</v>
      </c>
    </row>
    <row r="2286" spans="1:7" hidden="1" x14ac:dyDescent="0.25">
      <c r="A2286" s="12" t="s">
        <v>2582</v>
      </c>
      <c r="B2286" s="19">
        <v>335645533024</v>
      </c>
      <c r="C2286" s="12" t="s">
        <v>18488</v>
      </c>
      <c r="D2286" s="12" t="s">
        <v>72</v>
      </c>
      <c r="E2286" s="6" t="s">
        <v>2107</v>
      </c>
      <c r="F2286" s="5">
        <f>decoded__2[[#This Row],[FRT_DEC]]-B2285</f>
        <v>15</v>
      </c>
      <c r="G2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INFO]]))),G2285)</f>
        <v>15</v>
      </c>
    </row>
    <row r="2287" spans="1:7" hidden="1" x14ac:dyDescent="0.25">
      <c r="A2287" s="12" t="s">
        <v>2583</v>
      </c>
      <c r="B2287" s="19">
        <v>335645533770</v>
      </c>
      <c r="C2287" s="12" t="s">
        <v>18489</v>
      </c>
      <c r="D2287" s="12" t="s">
        <v>7938</v>
      </c>
      <c r="E2287" s="6" t="s">
        <v>8012</v>
      </c>
      <c r="F2287" s="5">
        <f>decoded__2[[#This Row],[FRT_DEC]]-B2286</f>
        <v>746</v>
      </c>
      <c r="G2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INFO]]))),G2286)</f>
        <v>15</v>
      </c>
    </row>
    <row r="2288" spans="1:7" hidden="1" x14ac:dyDescent="0.25">
      <c r="A2288" s="12" t="s">
        <v>2584</v>
      </c>
      <c r="B2288" s="19">
        <v>335645534318</v>
      </c>
      <c r="C2288" s="12" t="s">
        <v>18490</v>
      </c>
      <c r="D2288" s="12" t="s">
        <v>7842</v>
      </c>
      <c r="E2288" s="6" t="s">
        <v>7989</v>
      </c>
      <c r="F2288" s="5">
        <f>decoded__2[[#This Row],[FRT_DEC]]-B2287</f>
        <v>548</v>
      </c>
      <c r="G2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INFO]]))),G2287)</f>
        <v>15</v>
      </c>
    </row>
    <row r="2289" spans="1:7" hidden="1" x14ac:dyDescent="0.25">
      <c r="A2289" s="12" t="s">
        <v>2585</v>
      </c>
      <c r="B2289" s="19">
        <v>335645534323</v>
      </c>
      <c r="C2289" s="12" t="s">
        <v>18491</v>
      </c>
      <c r="D2289" s="12" t="s">
        <v>292</v>
      </c>
      <c r="E2289" s="6" t="s">
        <v>18492</v>
      </c>
      <c r="F2289" s="5">
        <f>decoded__2[[#This Row],[FRT_DEC]]-B2288</f>
        <v>5</v>
      </c>
      <c r="G2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INFO]]))),G2288)</f>
        <v>15</v>
      </c>
    </row>
    <row r="2290" spans="1:7" hidden="1" x14ac:dyDescent="0.25">
      <c r="A2290" s="12" t="s">
        <v>2586</v>
      </c>
      <c r="B2290" s="19">
        <v>335645534326</v>
      </c>
      <c r="C2290" s="12" t="s">
        <v>18493</v>
      </c>
      <c r="D2290" s="12" t="s">
        <v>216</v>
      </c>
      <c r="E2290" s="6" t="s">
        <v>3970</v>
      </c>
      <c r="F2290" s="5">
        <f>decoded__2[[#This Row],[FRT_DEC]]-B2289</f>
        <v>3</v>
      </c>
      <c r="G2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INFO]]))),G2289)</f>
        <v>15</v>
      </c>
    </row>
    <row r="2291" spans="1:7" hidden="1" x14ac:dyDescent="0.25">
      <c r="A2291" s="12" t="s">
        <v>2587</v>
      </c>
      <c r="B2291" s="19">
        <v>335645534373</v>
      </c>
      <c r="C2291" s="12" t="s">
        <v>18494</v>
      </c>
      <c r="D2291" s="12" t="s">
        <v>221</v>
      </c>
      <c r="E2291" s="6" t="s">
        <v>222</v>
      </c>
      <c r="F2291" s="5">
        <f>decoded__2[[#This Row],[FRT_DEC]]-B2290</f>
        <v>47</v>
      </c>
      <c r="G2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INFO]]))),G2290)</f>
        <v>15</v>
      </c>
    </row>
    <row r="2292" spans="1:7" hidden="1" x14ac:dyDescent="0.25">
      <c r="A2292" s="12" t="s">
        <v>2588</v>
      </c>
      <c r="B2292" s="19">
        <v>335645534388</v>
      </c>
      <c r="C2292" s="12" t="s">
        <v>18495</v>
      </c>
      <c r="D2292" s="12" t="s">
        <v>40</v>
      </c>
      <c r="E2292" s="6" t="s">
        <v>293</v>
      </c>
      <c r="F2292" s="5">
        <f>decoded__2[[#This Row],[FRT_DEC]]-B2291</f>
        <v>15</v>
      </c>
      <c r="G2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INFO]]))),G2291)</f>
        <v>15</v>
      </c>
    </row>
    <row r="2293" spans="1:7" hidden="1" x14ac:dyDescent="0.25">
      <c r="A2293" s="12" t="s">
        <v>2589</v>
      </c>
      <c r="B2293" s="19">
        <v>335645534413</v>
      </c>
      <c r="C2293" s="12" t="s">
        <v>18496</v>
      </c>
      <c r="D2293" s="12" t="s">
        <v>2045</v>
      </c>
      <c r="E2293" s="6" t="s">
        <v>8098</v>
      </c>
      <c r="F2293" s="5">
        <f>decoded__2[[#This Row],[FRT_DEC]]-B2292</f>
        <v>25</v>
      </c>
      <c r="G2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INFO]]))),G2292)</f>
        <v>15</v>
      </c>
    </row>
    <row r="2294" spans="1:7" hidden="1" x14ac:dyDescent="0.25">
      <c r="A2294" s="12" t="s">
        <v>2590</v>
      </c>
      <c r="B2294" s="19">
        <v>335645534416</v>
      </c>
      <c r="C2294" s="12" t="s">
        <v>18497</v>
      </c>
      <c r="D2294" s="12" t="s">
        <v>294</v>
      </c>
      <c r="E2294" s="6" t="s">
        <v>18498</v>
      </c>
      <c r="F2294" s="5">
        <f>decoded__2[[#This Row],[FRT_DEC]]-B2293</f>
        <v>3</v>
      </c>
      <c r="G2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INFO]]))),G2293)</f>
        <v>15</v>
      </c>
    </row>
    <row r="2295" spans="1:7" hidden="1" x14ac:dyDescent="0.25">
      <c r="A2295" s="12" t="s">
        <v>2591</v>
      </c>
      <c r="B2295" s="19">
        <v>335645534420</v>
      </c>
      <c r="C2295" s="12" t="s">
        <v>18499</v>
      </c>
      <c r="D2295" s="12" t="s">
        <v>7938</v>
      </c>
      <c r="E2295" s="6" t="s">
        <v>7991</v>
      </c>
      <c r="F2295" s="5">
        <f>decoded__2[[#This Row],[FRT_DEC]]-B2294</f>
        <v>4</v>
      </c>
      <c r="G2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INFO]]))),G2294)</f>
        <v>15</v>
      </c>
    </row>
    <row r="2296" spans="1:7" hidden="1" x14ac:dyDescent="0.25">
      <c r="A2296" s="12" t="s">
        <v>2592</v>
      </c>
      <c r="B2296" s="19">
        <v>335645535399</v>
      </c>
      <c r="C2296" s="12" t="s">
        <v>18500</v>
      </c>
      <c r="D2296" s="12" t="s">
        <v>7842</v>
      </c>
      <c r="E2296" s="6" t="s">
        <v>7993</v>
      </c>
      <c r="F2296" s="5">
        <f>decoded__2[[#This Row],[FRT_DEC]]-B2295</f>
        <v>979</v>
      </c>
      <c r="G2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INFO]]))),G2295)</f>
        <v>15</v>
      </c>
    </row>
    <row r="2297" spans="1:7" hidden="1" x14ac:dyDescent="0.25">
      <c r="A2297" s="12" t="s">
        <v>2593</v>
      </c>
      <c r="B2297" s="19">
        <v>335645535415</v>
      </c>
      <c r="C2297" s="12" t="s">
        <v>18501</v>
      </c>
      <c r="D2297" s="12" t="s">
        <v>1099</v>
      </c>
      <c r="E2297" s="6" t="s">
        <v>2081</v>
      </c>
      <c r="F2297" s="5">
        <f>decoded__2[[#This Row],[FRT_DEC]]-B2296</f>
        <v>16</v>
      </c>
      <c r="G2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INFO]]))),G2296)</f>
        <v>15</v>
      </c>
    </row>
    <row r="2298" spans="1:7" hidden="1" x14ac:dyDescent="0.25">
      <c r="A2298" s="12" t="s">
        <v>2594</v>
      </c>
      <c r="B2298" s="19">
        <v>335645535418</v>
      </c>
      <c r="C2298" s="12" t="s">
        <v>18502</v>
      </c>
      <c r="D2298" s="12" t="s">
        <v>1099</v>
      </c>
      <c r="E2298" s="6" t="s">
        <v>2089</v>
      </c>
      <c r="F2298" s="5">
        <f>decoded__2[[#This Row],[FRT_DEC]]-B2297</f>
        <v>3</v>
      </c>
      <c r="G2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INFO]]))),G2297)</f>
        <v>15</v>
      </c>
    </row>
    <row r="2299" spans="1:7" hidden="1" x14ac:dyDescent="0.25">
      <c r="A2299" s="12" t="s">
        <v>2595</v>
      </c>
      <c r="B2299" s="19">
        <v>335645535425</v>
      </c>
      <c r="C2299" s="12" t="s">
        <v>18503</v>
      </c>
      <c r="D2299" s="12" t="s">
        <v>72</v>
      </c>
      <c r="E2299" s="6" t="s">
        <v>2090</v>
      </c>
      <c r="F2299" s="5">
        <f>decoded__2[[#This Row],[FRT_DEC]]-B2298</f>
        <v>7</v>
      </c>
      <c r="G2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INFO]]))),G2298)</f>
        <v>15</v>
      </c>
    </row>
    <row r="2300" spans="1:7" hidden="1" x14ac:dyDescent="0.25">
      <c r="A2300" s="12" t="s">
        <v>2596</v>
      </c>
      <c r="B2300" s="19">
        <v>335645535482</v>
      </c>
      <c r="C2300" s="12" t="s">
        <v>18504</v>
      </c>
      <c r="D2300" s="12" t="s">
        <v>6</v>
      </c>
      <c r="E2300" s="6" t="s">
        <v>18505</v>
      </c>
      <c r="F2300" s="5">
        <f>decoded__2[[#This Row],[FRT_DEC]]-B2299</f>
        <v>57</v>
      </c>
      <c r="G2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INFO]]))),G2299)</f>
        <v>16</v>
      </c>
    </row>
    <row r="2301" spans="1:7" hidden="1" x14ac:dyDescent="0.25">
      <c r="A2301" s="12" t="s">
        <v>2597</v>
      </c>
      <c r="B2301" s="19">
        <v>335645535502</v>
      </c>
      <c r="C2301" s="12" t="s">
        <v>18506</v>
      </c>
      <c r="D2301" s="12" t="s">
        <v>72</v>
      </c>
      <c r="E2301" s="6" t="s">
        <v>2092</v>
      </c>
      <c r="F2301" s="5">
        <f>decoded__2[[#This Row],[FRT_DEC]]-B2300</f>
        <v>20</v>
      </c>
      <c r="G2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INFO]]))),G2300)</f>
        <v>16</v>
      </c>
    </row>
    <row r="2302" spans="1:7" hidden="1" x14ac:dyDescent="0.25">
      <c r="A2302" s="12" t="s">
        <v>2598</v>
      </c>
      <c r="B2302" s="19">
        <v>335645535570</v>
      </c>
      <c r="C2302" s="12" t="s">
        <v>18507</v>
      </c>
      <c r="D2302" s="12" t="s">
        <v>3671</v>
      </c>
      <c r="E2302" s="6" t="s">
        <v>18508</v>
      </c>
      <c r="F2302" s="5">
        <f>decoded__2[[#This Row],[FRT_DEC]]-B2301</f>
        <v>68</v>
      </c>
      <c r="G2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INFO]]))),G2301)</f>
        <v>16</v>
      </c>
    </row>
    <row r="2303" spans="1:7" hidden="1" x14ac:dyDescent="0.25">
      <c r="A2303" s="12" t="s">
        <v>2599</v>
      </c>
      <c r="B2303" s="19">
        <v>335645535572</v>
      </c>
      <c r="C2303" s="12" t="s">
        <v>18509</v>
      </c>
      <c r="D2303" s="12" t="s">
        <v>3671</v>
      </c>
      <c r="E2303" s="6" t="s">
        <v>7881</v>
      </c>
      <c r="F2303" s="5">
        <f>decoded__2[[#This Row],[FRT_DEC]]-B2302</f>
        <v>2</v>
      </c>
      <c r="G2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INFO]]))),G2302)</f>
        <v>16</v>
      </c>
    </row>
    <row r="2304" spans="1:7" hidden="1" x14ac:dyDescent="0.25">
      <c r="A2304" s="12" t="s">
        <v>2600</v>
      </c>
      <c r="B2304" s="19">
        <v>335645536558</v>
      </c>
      <c r="C2304" s="12" t="s">
        <v>18510</v>
      </c>
      <c r="D2304" s="12" t="s">
        <v>249</v>
      </c>
      <c r="E2304" s="6" t="s">
        <v>5300</v>
      </c>
      <c r="F2304" s="5">
        <f>decoded__2[[#This Row],[FRT_DEC]]-B2303</f>
        <v>986</v>
      </c>
      <c r="G2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INFO]]))),G2303)</f>
        <v>16</v>
      </c>
    </row>
    <row r="2305" spans="1:7" hidden="1" x14ac:dyDescent="0.25">
      <c r="A2305" s="12" t="s">
        <v>2601</v>
      </c>
      <c r="B2305" s="19">
        <v>335645536564</v>
      </c>
      <c r="C2305" s="12" t="s">
        <v>18511</v>
      </c>
      <c r="D2305" s="12" t="s">
        <v>7938</v>
      </c>
      <c r="E2305" s="6" t="s">
        <v>7998</v>
      </c>
      <c r="F2305" s="5">
        <f>decoded__2[[#This Row],[FRT_DEC]]-B2304</f>
        <v>6</v>
      </c>
      <c r="G2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INFO]]))),G2304)</f>
        <v>16</v>
      </c>
    </row>
    <row r="2306" spans="1:7" hidden="1" x14ac:dyDescent="0.25">
      <c r="A2306" s="12" t="s">
        <v>2602</v>
      </c>
      <c r="B2306" s="19">
        <v>335645539631</v>
      </c>
      <c r="C2306" s="12" t="s">
        <v>18512</v>
      </c>
      <c r="D2306" s="12" t="s">
        <v>5</v>
      </c>
      <c r="E2306" s="6" t="s">
        <v>18513</v>
      </c>
      <c r="F2306" s="5">
        <f>decoded__2[[#This Row],[FRT_DEC]]-B2305</f>
        <v>3067</v>
      </c>
      <c r="G2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INFO]]))),G2305)</f>
        <v>16</v>
      </c>
    </row>
    <row r="2307" spans="1:7" hidden="1" x14ac:dyDescent="0.25">
      <c r="A2307" s="12" t="s">
        <v>2603</v>
      </c>
      <c r="B2307" s="19">
        <v>335645539634</v>
      </c>
      <c r="C2307" s="12" t="s">
        <v>18514</v>
      </c>
      <c r="D2307" s="12" t="s">
        <v>5</v>
      </c>
      <c r="E2307" s="6" t="s">
        <v>7877</v>
      </c>
      <c r="F2307" s="5">
        <f>decoded__2[[#This Row],[FRT_DEC]]-B2306</f>
        <v>3</v>
      </c>
      <c r="G2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INFO]]))),G2306)</f>
        <v>16</v>
      </c>
    </row>
    <row r="2308" spans="1:7" hidden="1" x14ac:dyDescent="0.25">
      <c r="A2308" s="12" t="s">
        <v>2604</v>
      </c>
      <c r="B2308" s="19">
        <v>335645539637</v>
      </c>
      <c r="C2308" s="12" t="s">
        <v>18515</v>
      </c>
      <c r="D2308" s="12" t="s">
        <v>3686</v>
      </c>
      <c r="E2308" s="6" t="s">
        <v>18516</v>
      </c>
      <c r="F2308" s="5">
        <f>decoded__2[[#This Row],[FRT_DEC]]-B2307</f>
        <v>3</v>
      </c>
      <c r="G2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INFO]]))),G2307)</f>
        <v>16</v>
      </c>
    </row>
    <row r="2309" spans="1:7" hidden="1" x14ac:dyDescent="0.25">
      <c r="A2309" s="12" t="s">
        <v>2605</v>
      </c>
      <c r="B2309" s="19">
        <v>335645539639</v>
      </c>
      <c r="C2309" s="12" t="s">
        <v>18517</v>
      </c>
      <c r="D2309" s="12" t="s">
        <v>3686</v>
      </c>
      <c r="E2309" s="6" t="s">
        <v>7878</v>
      </c>
      <c r="F2309" s="5">
        <f>decoded__2[[#This Row],[FRT_DEC]]-B2308</f>
        <v>2</v>
      </c>
      <c r="G2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INFO]]))),G2308)</f>
        <v>16</v>
      </c>
    </row>
    <row r="2310" spans="1:7" hidden="1" x14ac:dyDescent="0.25">
      <c r="A2310" s="12" t="s">
        <v>2606</v>
      </c>
      <c r="B2310" s="19">
        <v>335645539647</v>
      </c>
      <c r="C2310" s="12" t="s">
        <v>18518</v>
      </c>
      <c r="D2310" s="12" t="s">
        <v>7842</v>
      </c>
      <c r="E2310" s="6" t="s">
        <v>8006</v>
      </c>
      <c r="F2310" s="5">
        <f>decoded__2[[#This Row],[FRT_DEC]]-B2309</f>
        <v>8</v>
      </c>
      <c r="G2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INFO]]))),G2309)</f>
        <v>16</v>
      </c>
    </row>
    <row r="2311" spans="1:7" hidden="1" x14ac:dyDescent="0.25">
      <c r="A2311" s="12" t="s">
        <v>2607</v>
      </c>
      <c r="B2311" s="19">
        <v>335645539657</v>
      </c>
      <c r="C2311" s="12" t="s">
        <v>18519</v>
      </c>
      <c r="D2311" s="12" t="s">
        <v>241</v>
      </c>
      <c r="E2311" s="6" t="s">
        <v>2110</v>
      </c>
      <c r="F2311" s="5">
        <f>decoded__2[[#This Row],[FRT_DEC]]-B2310</f>
        <v>10</v>
      </c>
      <c r="G2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INFO]]))),G2310)</f>
        <v>16</v>
      </c>
    </row>
    <row r="2312" spans="1:7" hidden="1" x14ac:dyDescent="0.25">
      <c r="A2312" s="12" t="s">
        <v>2608</v>
      </c>
      <c r="B2312" s="19">
        <v>335645539660</v>
      </c>
      <c r="C2312" s="12" t="s">
        <v>18520</v>
      </c>
      <c r="D2312" s="12" t="s">
        <v>243</v>
      </c>
      <c r="E2312" s="6" t="s">
        <v>5293</v>
      </c>
      <c r="F2312" s="5">
        <f>decoded__2[[#This Row],[FRT_DEC]]-B2311</f>
        <v>3</v>
      </c>
      <c r="G2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INFO]]))),G2311)</f>
        <v>16</v>
      </c>
    </row>
    <row r="2313" spans="1:7" hidden="1" x14ac:dyDescent="0.25">
      <c r="A2313" s="12" t="s">
        <v>2609</v>
      </c>
      <c r="B2313" s="19">
        <v>335645539665</v>
      </c>
      <c r="C2313" s="12" t="s">
        <v>18521</v>
      </c>
      <c r="D2313" s="12" t="s">
        <v>1099</v>
      </c>
      <c r="E2313" s="6" t="s">
        <v>2093</v>
      </c>
      <c r="F2313" s="5">
        <f>decoded__2[[#This Row],[FRT_DEC]]-B2312</f>
        <v>5</v>
      </c>
      <c r="G2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INFO]]))),G2312)</f>
        <v>16</v>
      </c>
    </row>
    <row r="2314" spans="1:7" hidden="1" x14ac:dyDescent="0.25">
      <c r="A2314" s="12" t="s">
        <v>2610</v>
      </c>
      <c r="B2314" s="19">
        <v>335645539672</v>
      </c>
      <c r="C2314" s="12" t="s">
        <v>18522</v>
      </c>
      <c r="D2314" s="12" t="s">
        <v>72</v>
      </c>
      <c r="E2314" s="6" t="s">
        <v>2094</v>
      </c>
      <c r="F2314" s="5">
        <f>decoded__2[[#This Row],[FRT_DEC]]-B2313</f>
        <v>7</v>
      </c>
      <c r="G2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INFO]]))),G2313)</f>
        <v>16</v>
      </c>
    </row>
    <row r="2315" spans="1:7" hidden="1" x14ac:dyDescent="0.25">
      <c r="A2315" s="12" t="s">
        <v>2611</v>
      </c>
      <c r="B2315" s="19">
        <v>335645539676</v>
      </c>
      <c r="C2315" s="12" t="s">
        <v>18523</v>
      </c>
      <c r="D2315" s="12" t="s">
        <v>72</v>
      </c>
      <c r="E2315" s="6" t="s">
        <v>2095</v>
      </c>
      <c r="F2315" s="5">
        <f>decoded__2[[#This Row],[FRT_DEC]]-B2314</f>
        <v>4</v>
      </c>
      <c r="G2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INFO]]))),G2314)</f>
        <v>16</v>
      </c>
    </row>
    <row r="2316" spans="1:7" hidden="1" x14ac:dyDescent="0.25">
      <c r="A2316" s="12" t="s">
        <v>2612</v>
      </c>
      <c r="B2316" s="19">
        <v>335645539686</v>
      </c>
      <c r="C2316" s="12" t="s">
        <v>18524</v>
      </c>
      <c r="D2316" s="12" t="s">
        <v>246</v>
      </c>
      <c r="E2316" s="6" t="s">
        <v>18525</v>
      </c>
      <c r="F2316" s="5">
        <f>decoded__2[[#This Row],[FRT_DEC]]-B2315</f>
        <v>10</v>
      </c>
      <c r="G2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INFO]]))),G2315)</f>
        <v>16</v>
      </c>
    </row>
    <row r="2317" spans="1:7" hidden="1" x14ac:dyDescent="0.25">
      <c r="A2317" s="12" t="s">
        <v>2613</v>
      </c>
      <c r="B2317" s="19">
        <v>335645539691</v>
      </c>
      <c r="C2317" s="12" t="s">
        <v>18526</v>
      </c>
      <c r="D2317" s="12" t="s">
        <v>7938</v>
      </c>
      <c r="E2317" s="6" t="s">
        <v>8012</v>
      </c>
      <c r="F2317" s="5">
        <f>decoded__2[[#This Row],[FRT_DEC]]-B2316</f>
        <v>5</v>
      </c>
      <c r="G2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INFO]]))),G2316)</f>
        <v>16</v>
      </c>
    </row>
    <row r="2318" spans="1:7" hidden="1" x14ac:dyDescent="0.25">
      <c r="A2318" s="12" t="s">
        <v>2614</v>
      </c>
      <c r="B2318" s="19">
        <v>335645540090</v>
      </c>
      <c r="C2318" s="12" t="s">
        <v>18527</v>
      </c>
      <c r="D2318" s="12" t="s">
        <v>7842</v>
      </c>
      <c r="E2318" s="6" t="s">
        <v>8130</v>
      </c>
      <c r="F2318" s="5">
        <f>decoded__2[[#This Row],[FRT_DEC]]-B2317</f>
        <v>399</v>
      </c>
      <c r="G2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INFO]]))),G2317)</f>
        <v>16</v>
      </c>
    </row>
    <row r="2319" spans="1:7" hidden="1" x14ac:dyDescent="0.25">
      <c r="A2319" s="12" t="s">
        <v>2615</v>
      </c>
      <c r="B2319" s="19">
        <v>335645540097</v>
      </c>
      <c r="C2319" s="12" t="s">
        <v>18528</v>
      </c>
      <c r="D2319" s="12" t="s">
        <v>1099</v>
      </c>
      <c r="E2319" s="6" t="s">
        <v>2096</v>
      </c>
      <c r="F2319" s="5">
        <f>decoded__2[[#This Row],[FRT_DEC]]-B2318</f>
        <v>7</v>
      </c>
      <c r="G2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INFO]]))),G2318)</f>
        <v>16</v>
      </c>
    </row>
    <row r="2320" spans="1:7" hidden="1" x14ac:dyDescent="0.25">
      <c r="A2320" s="12" t="s">
        <v>2616</v>
      </c>
      <c r="B2320" s="19">
        <v>335645540102</v>
      </c>
      <c r="C2320" s="12" t="s">
        <v>18529</v>
      </c>
      <c r="D2320" s="12" t="s">
        <v>72</v>
      </c>
      <c r="E2320" s="6" t="s">
        <v>2097</v>
      </c>
      <c r="F2320" s="5">
        <f>decoded__2[[#This Row],[FRT_DEC]]-B2319</f>
        <v>5</v>
      </c>
      <c r="G2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INFO]]))),G2319)</f>
        <v>16</v>
      </c>
    </row>
    <row r="2321" spans="1:7" hidden="1" x14ac:dyDescent="0.25">
      <c r="A2321" s="12" t="s">
        <v>2617</v>
      </c>
      <c r="B2321" s="19">
        <v>335645540115</v>
      </c>
      <c r="C2321" s="12" t="s">
        <v>18530</v>
      </c>
      <c r="D2321" s="12" t="s">
        <v>3672</v>
      </c>
      <c r="E2321" s="6" t="s">
        <v>18531</v>
      </c>
      <c r="F2321" s="5">
        <f>decoded__2[[#This Row],[FRT_DEC]]-B2320</f>
        <v>13</v>
      </c>
      <c r="G2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INFO]]))),G2320)</f>
        <v>16</v>
      </c>
    </row>
    <row r="2322" spans="1:7" hidden="1" x14ac:dyDescent="0.25">
      <c r="A2322" s="12" t="s">
        <v>2618</v>
      </c>
      <c r="B2322" s="19">
        <v>335645540265</v>
      </c>
      <c r="C2322" s="12" t="s">
        <v>18532</v>
      </c>
      <c r="D2322" s="12" t="s">
        <v>262</v>
      </c>
      <c r="E2322" s="6" t="s">
        <v>18533</v>
      </c>
      <c r="F2322" s="5">
        <f>decoded__2[[#This Row],[FRT_DEC]]-B2321</f>
        <v>150</v>
      </c>
      <c r="G2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INFO]]))),G2321)</f>
        <v>16</v>
      </c>
    </row>
    <row r="2323" spans="1:7" hidden="1" x14ac:dyDescent="0.25">
      <c r="A2323" s="12" t="s">
        <v>2619</v>
      </c>
      <c r="B2323" s="19">
        <v>335645540270</v>
      </c>
      <c r="C2323" s="12" t="s">
        <v>18534</v>
      </c>
      <c r="D2323" s="12" t="s">
        <v>7938</v>
      </c>
      <c r="E2323" s="6" t="s">
        <v>8136</v>
      </c>
      <c r="F2323" s="5">
        <f>decoded__2[[#This Row],[FRT_DEC]]-B2322</f>
        <v>5</v>
      </c>
      <c r="G2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INFO]]))),G2322)</f>
        <v>16</v>
      </c>
    </row>
    <row r="2324" spans="1:7" x14ac:dyDescent="0.25">
      <c r="A2324" s="12" t="s">
        <v>2620</v>
      </c>
      <c r="B2324" s="19">
        <v>335645541479</v>
      </c>
      <c r="C2324" s="12" t="s">
        <v>18535</v>
      </c>
      <c r="D2324" s="12" t="s">
        <v>7842</v>
      </c>
      <c r="E2324" s="6" t="s">
        <v>7845</v>
      </c>
      <c r="F2324" s="5">
        <f>decoded__2[[#This Row],[FRT_DEC]]-B2323</f>
        <v>1209</v>
      </c>
      <c r="G2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INFO]]))),G2323)</f>
        <v>16</v>
      </c>
    </row>
    <row r="2325" spans="1:7" hidden="1" x14ac:dyDescent="0.25">
      <c r="A2325" s="12" t="s">
        <v>2621</v>
      </c>
      <c r="B2325" s="19">
        <v>335645541486</v>
      </c>
      <c r="C2325" s="12" t="s">
        <v>18536</v>
      </c>
      <c r="D2325" s="12" t="s">
        <v>7938</v>
      </c>
      <c r="E2325" s="6" t="s">
        <v>8149</v>
      </c>
      <c r="F2325" s="5">
        <f>decoded__2[[#This Row],[FRT_DEC]]-B2324</f>
        <v>7</v>
      </c>
      <c r="G2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INFO]]))),G2324)</f>
        <v>16</v>
      </c>
    </row>
    <row r="2326" spans="1:7" hidden="1" x14ac:dyDescent="0.25">
      <c r="A2326" s="12" t="s">
        <v>2622</v>
      </c>
      <c r="B2326" s="19">
        <v>335645541578</v>
      </c>
      <c r="C2326" s="12" t="s">
        <v>18537</v>
      </c>
      <c r="D2326" s="12" t="s">
        <v>84</v>
      </c>
      <c r="E2326" s="6" t="s">
        <v>3696</v>
      </c>
      <c r="F2326" s="5">
        <f>decoded__2[[#This Row],[FRT_DEC]]-B2325</f>
        <v>92</v>
      </c>
      <c r="G2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INFO]]))),G2325)</f>
        <v>16</v>
      </c>
    </row>
    <row r="2327" spans="1:7" hidden="1" x14ac:dyDescent="0.25">
      <c r="A2327" s="12" t="s">
        <v>2623</v>
      </c>
      <c r="B2327" s="19">
        <v>335645541580</v>
      </c>
      <c r="C2327" s="12" t="s">
        <v>18538</v>
      </c>
      <c r="D2327" s="12" t="s">
        <v>3684</v>
      </c>
      <c r="E2327" s="6" t="s">
        <v>18539</v>
      </c>
      <c r="F2327" s="5">
        <f>decoded__2[[#This Row],[FRT_DEC]]-B2326</f>
        <v>2</v>
      </c>
      <c r="G2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INFO]]))),G2326)</f>
        <v>16</v>
      </c>
    </row>
    <row r="2328" spans="1:7" hidden="1" x14ac:dyDescent="0.25">
      <c r="A2328" s="12" t="s">
        <v>2624</v>
      </c>
      <c r="B2328" s="19">
        <v>335645541584</v>
      </c>
      <c r="C2328" s="12" t="s">
        <v>18540</v>
      </c>
      <c r="D2328" s="12" t="s">
        <v>3684</v>
      </c>
      <c r="E2328" s="6" t="s">
        <v>7879</v>
      </c>
      <c r="F2328" s="5">
        <f>decoded__2[[#This Row],[FRT_DEC]]-B2327</f>
        <v>4</v>
      </c>
      <c r="G2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INFO]]))),G2327)</f>
        <v>16</v>
      </c>
    </row>
    <row r="2329" spans="1:7" hidden="1" x14ac:dyDescent="0.25">
      <c r="A2329" s="12" t="s">
        <v>2625</v>
      </c>
      <c r="B2329" s="19">
        <v>335645541592</v>
      </c>
      <c r="C2329" s="12" t="s">
        <v>18541</v>
      </c>
      <c r="D2329" s="12" t="s">
        <v>7842</v>
      </c>
      <c r="E2329" s="6" t="s">
        <v>7843</v>
      </c>
      <c r="F2329" s="5">
        <f>decoded__2[[#This Row],[FRT_DEC]]-B2328</f>
        <v>8</v>
      </c>
      <c r="G2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INFO]]))),G2328)</f>
        <v>16</v>
      </c>
    </row>
    <row r="2330" spans="1:7" hidden="1" x14ac:dyDescent="0.25">
      <c r="A2330" s="12" t="s">
        <v>2626</v>
      </c>
      <c r="B2330" s="19">
        <v>335645541602</v>
      </c>
      <c r="C2330" s="12" t="s">
        <v>18542</v>
      </c>
      <c r="D2330" s="12" t="s">
        <v>1099</v>
      </c>
      <c r="E2330" s="6" t="s">
        <v>2098</v>
      </c>
      <c r="F2330" s="5">
        <f>decoded__2[[#This Row],[FRT_DEC]]-B2329</f>
        <v>10</v>
      </c>
      <c r="G2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INFO]]))),G2329)</f>
        <v>16</v>
      </c>
    </row>
    <row r="2331" spans="1:7" hidden="1" x14ac:dyDescent="0.25">
      <c r="A2331" s="12" t="s">
        <v>2627</v>
      </c>
      <c r="B2331" s="19">
        <v>335645541607</v>
      </c>
      <c r="C2331" s="12" t="s">
        <v>18543</v>
      </c>
      <c r="D2331" s="12" t="s">
        <v>72</v>
      </c>
      <c r="E2331" s="6" t="s">
        <v>2099</v>
      </c>
      <c r="F2331" s="5">
        <f>decoded__2[[#This Row],[FRT_DEC]]-B2330</f>
        <v>5</v>
      </c>
      <c r="G2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INFO]]))),G2330)</f>
        <v>16</v>
      </c>
    </row>
    <row r="2332" spans="1:7" hidden="1" x14ac:dyDescent="0.25">
      <c r="A2332" s="12" t="s">
        <v>2628</v>
      </c>
      <c r="B2332" s="19">
        <v>335645541620</v>
      </c>
      <c r="C2332" s="12" t="s">
        <v>18544</v>
      </c>
      <c r="D2332" s="12" t="s">
        <v>7938</v>
      </c>
      <c r="E2332" s="6" t="s">
        <v>8848</v>
      </c>
      <c r="F2332" s="5">
        <f>decoded__2[[#This Row],[FRT_DEC]]-B2331</f>
        <v>13</v>
      </c>
      <c r="G2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INFO]]))),G2331)</f>
        <v>16</v>
      </c>
    </row>
    <row r="2333" spans="1:7" hidden="1" x14ac:dyDescent="0.25">
      <c r="A2333" s="12" t="s">
        <v>2629</v>
      </c>
      <c r="B2333" s="19">
        <v>335645541671</v>
      </c>
      <c r="C2333" s="12" t="s">
        <v>18545</v>
      </c>
      <c r="D2333" s="12" t="s">
        <v>85</v>
      </c>
      <c r="E2333" s="6" t="s">
        <v>263</v>
      </c>
      <c r="F2333" s="5">
        <f>decoded__2[[#This Row],[FRT_DEC]]-B2332</f>
        <v>51</v>
      </c>
      <c r="G2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INFO]]))),G2332)</f>
        <v>16</v>
      </c>
    </row>
    <row r="2334" spans="1:7" hidden="1" x14ac:dyDescent="0.25">
      <c r="A2334" s="12" t="s">
        <v>2630</v>
      </c>
      <c r="B2334" s="19">
        <v>335645541678</v>
      </c>
      <c r="C2334" s="12" t="s">
        <v>18546</v>
      </c>
      <c r="D2334" s="12" t="s">
        <v>7842</v>
      </c>
      <c r="E2334" s="6" t="s">
        <v>8851</v>
      </c>
      <c r="F2334" s="5">
        <f>decoded__2[[#This Row],[FRT_DEC]]-B2333</f>
        <v>7</v>
      </c>
      <c r="G2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INFO]]))),G2333)</f>
        <v>16</v>
      </c>
    </row>
    <row r="2335" spans="1:7" hidden="1" x14ac:dyDescent="0.25">
      <c r="A2335" s="12" t="s">
        <v>2631</v>
      </c>
      <c r="B2335" s="19">
        <v>335645541694</v>
      </c>
      <c r="C2335" s="12" t="s">
        <v>18547</v>
      </c>
      <c r="D2335" s="12" t="s">
        <v>1099</v>
      </c>
      <c r="E2335" s="6" t="s">
        <v>2100</v>
      </c>
      <c r="F2335" s="5">
        <f>decoded__2[[#This Row],[FRT_DEC]]-B2334</f>
        <v>16</v>
      </c>
      <c r="G2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INFO]]))),G2334)</f>
        <v>16</v>
      </c>
    </row>
    <row r="2336" spans="1:7" hidden="1" x14ac:dyDescent="0.25">
      <c r="A2336" s="12" t="s">
        <v>2632</v>
      </c>
      <c r="B2336" s="19">
        <v>335645541699</v>
      </c>
      <c r="C2336" s="12" t="s">
        <v>18548</v>
      </c>
      <c r="D2336" s="12" t="s">
        <v>72</v>
      </c>
      <c r="E2336" s="6" t="s">
        <v>2101</v>
      </c>
      <c r="F2336" s="5">
        <f>decoded__2[[#This Row],[FRT_DEC]]-B2335</f>
        <v>5</v>
      </c>
      <c r="G2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INFO]]))),G2335)</f>
        <v>16</v>
      </c>
    </row>
    <row r="2337" spans="1:7" hidden="1" x14ac:dyDescent="0.25">
      <c r="A2337" s="12" t="s">
        <v>2633</v>
      </c>
      <c r="B2337" s="19">
        <v>335645541711</v>
      </c>
      <c r="C2337" s="12" t="s">
        <v>18549</v>
      </c>
      <c r="D2337" s="12" t="s">
        <v>7938</v>
      </c>
      <c r="E2337" s="6" t="s">
        <v>8855</v>
      </c>
      <c r="F2337" s="5">
        <f>decoded__2[[#This Row],[FRT_DEC]]-B2336</f>
        <v>12</v>
      </c>
      <c r="G2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INFO]]))),G2336)</f>
        <v>16</v>
      </c>
    </row>
    <row r="2338" spans="1:7" hidden="1" x14ac:dyDescent="0.25">
      <c r="A2338" s="12" t="s">
        <v>2634</v>
      </c>
      <c r="B2338" s="19">
        <v>335645542327</v>
      </c>
      <c r="C2338" s="12" t="s">
        <v>18550</v>
      </c>
      <c r="D2338" s="12" t="s">
        <v>87</v>
      </c>
      <c r="E2338" s="6" t="s">
        <v>3695</v>
      </c>
      <c r="F2338" s="5">
        <f>decoded__2[[#This Row],[FRT_DEC]]-B2337</f>
        <v>616</v>
      </c>
      <c r="G2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INFO]]))),G2337)</f>
        <v>16</v>
      </c>
    </row>
    <row r="2339" spans="1:7" hidden="1" x14ac:dyDescent="0.25">
      <c r="A2339" s="12" t="s">
        <v>2635</v>
      </c>
      <c r="B2339" s="19">
        <v>335645542335</v>
      </c>
      <c r="C2339" s="12" t="s">
        <v>18551</v>
      </c>
      <c r="D2339" s="12" t="s">
        <v>7842</v>
      </c>
      <c r="E2339" s="6" t="s">
        <v>8858</v>
      </c>
      <c r="F2339" s="5">
        <f>decoded__2[[#This Row],[FRT_DEC]]-B2338</f>
        <v>8</v>
      </c>
      <c r="G2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INFO]]))),G2338)</f>
        <v>16</v>
      </c>
    </row>
    <row r="2340" spans="1:7" hidden="1" x14ac:dyDescent="0.25">
      <c r="A2340" s="12" t="s">
        <v>2636</v>
      </c>
      <c r="B2340" s="19">
        <v>335645542344</v>
      </c>
      <c r="C2340" s="12" t="s">
        <v>18552</v>
      </c>
      <c r="D2340" s="12" t="s">
        <v>1099</v>
      </c>
      <c r="E2340" s="6" t="s">
        <v>2102</v>
      </c>
      <c r="F2340" s="5">
        <f>decoded__2[[#This Row],[FRT_DEC]]-B2339</f>
        <v>9</v>
      </c>
      <c r="G2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INFO]]))),G2339)</f>
        <v>16</v>
      </c>
    </row>
    <row r="2341" spans="1:7" hidden="1" x14ac:dyDescent="0.25">
      <c r="A2341" s="12" t="s">
        <v>2637</v>
      </c>
      <c r="B2341" s="19">
        <v>335645542349</v>
      </c>
      <c r="C2341" s="12" t="s">
        <v>18553</v>
      </c>
      <c r="D2341" s="12" t="s">
        <v>72</v>
      </c>
      <c r="E2341" s="6" t="s">
        <v>2103</v>
      </c>
      <c r="F2341" s="5">
        <f>decoded__2[[#This Row],[FRT_DEC]]-B2340</f>
        <v>5</v>
      </c>
      <c r="G2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INFO]]))),G2340)</f>
        <v>16</v>
      </c>
    </row>
    <row r="2342" spans="1:7" hidden="1" x14ac:dyDescent="0.25">
      <c r="A2342" s="12" t="s">
        <v>2638</v>
      </c>
      <c r="B2342" s="19">
        <v>335645542363</v>
      </c>
      <c r="C2342" s="12" t="s">
        <v>18554</v>
      </c>
      <c r="D2342" s="12" t="s">
        <v>40</v>
      </c>
      <c r="E2342" s="6" t="s">
        <v>2042</v>
      </c>
      <c r="F2342" s="5">
        <f>decoded__2[[#This Row],[FRT_DEC]]-B2341</f>
        <v>14</v>
      </c>
      <c r="G2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INFO]]))),G2341)</f>
        <v>16</v>
      </c>
    </row>
    <row r="2343" spans="1:7" hidden="1" x14ac:dyDescent="0.25">
      <c r="A2343" s="12" t="s">
        <v>2639</v>
      </c>
      <c r="B2343" s="19">
        <v>335645542366</v>
      </c>
      <c r="C2343" s="12" t="s">
        <v>18555</v>
      </c>
      <c r="D2343" s="12" t="s">
        <v>2043</v>
      </c>
      <c r="E2343" s="6" t="s">
        <v>18556</v>
      </c>
      <c r="F2343" s="5">
        <f>decoded__2[[#This Row],[FRT_DEC]]-B2342</f>
        <v>3</v>
      </c>
      <c r="G2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INFO]]))),G2342)</f>
        <v>16</v>
      </c>
    </row>
    <row r="2344" spans="1:7" hidden="1" x14ac:dyDescent="0.25">
      <c r="A2344" s="12" t="s">
        <v>2640</v>
      </c>
      <c r="B2344" s="19">
        <v>335645542377</v>
      </c>
      <c r="C2344" s="12" t="s">
        <v>18557</v>
      </c>
      <c r="D2344" s="12" t="s">
        <v>7938</v>
      </c>
      <c r="E2344" s="6" t="s">
        <v>8868</v>
      </c>
      <c r="F2344" s="5">
        <f>decoded__2[[#This Row],[FRT_DEC]]-B2343</f>
        <v>11</v>
      </c>
      <c r="G2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INFO]]))),G2343)</f>
        <v>16</v>
      </c>
    </row>
    <row r="2345" spans="1:7" hidden="1" x14ac:dyDescent="0.25">
      <c r="A2345" s="12" t="s">
        <v>2641</v>
      </c>
      <c r="B2345" s="19">
        <v>335645542671</v>
      </c>
      <c r="C2345" s="12" t="s">
        <v>18558</v>
      </c>
      <c r="D2345" s="12" t="s">
        <v>7842</v>
      </c>
      <c r="E2345" s="6" t="s">
        <v>7989</v>
      </c>
      <c r="F2345" s="5">
        <f>decoded__2[[#This Row],[FRT_DEC]]-B2344</f>
        <v>294</v>
      </c>
      <c r="G2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INFO]]))),G2344)</f>
        <v>16</v>
      </c>
    </row>
    <row r="2346" spans="1:7" hidden="1" x14ac:dyDescent="0.25">
      <c r="A2346" s="12" t="s">
        <v>2642</v>
      </c>
      <c r="B2346" s="19">
        <v>335645542676</v>
      </c>
      <c r="C2346" s="12" t="s">
        <v>18559</v>
      </c>
      <c r="D2346" s="12" t="s">
        <v>2044</v>
      </c>
      <c r="E2346" s="6" t="s">
        <v>2046</v>
      </c>
      <c r="F2346" s="5">
        <f>decoded__2[[#This Row],[FRT_DEC]]-B2345</f>
        <v>5</v>
      </c>
      <c r="G2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INFO]]))),G2345)</f>
        <v>16</v>
      </c>
    </row>
    <row r="2347" spans="1:7" hidden="1" x14ac:dyDescent="0.25">
      <c r="A2347" s="12" t="s">
        <v>2643</v>
      </c>
      <c r="B2347" s="19">
        <v>335645542681</v>
      </c>
      <c r="C2347" s="12" t="s">
        <v>18560</v>
      </c>
      <c r="D2347" s="12" t="s">
        <v>7938</v>
      </c>
      <c r="E2347" s="6" t="s">
        <v>7991</v>
      </c>
      <c r="F2347" s="5">
        <f>decoded__2[[#This Row],[FRT_DEC]]-B2346</f>
        <v>5</v>
      </c>
      <c r="G2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INFO]]))),G2346)</f>
        <v>16</v>
      </c>
    </row>
    <row r="2348" spans="1:7" hidden="1" x14ac:dyDescent="0.25">
      <c r="A2348" s="12" t="s">
        <v>2644</v>
      </c>
      <c r="B2348" s="19">
        <v>335645543029</v>
      </c>
      <c r="C2348" s="12" t="s">
        <v>18561</v>
      </c>
      <c r="D2348" s="12" t="s">
        <v>43</v>
      </c>
      <c r="E2348" s="6" t="s">
        <v>3909</v>
      </c>
      <c r="F2348" s="5">
        <f>decoded__2[[#This Row],[FRT_DEC]]-B2347</f>
        <v>348</v>
      </c>
      <c r="G2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INFO]]))),G2347)</f>
        <v>16</v>
      </c>
    </row>
    <row r="2349" spans="1:7" hidden="1" x14ac:dyDescent="0.25">
      <c r="A2349" s="12" t="s">
        <v>2645</v>
      </c>
      <c r="B2349" s="19">
        <v>335645543033</v>
      </c>
      <c r="C2349" s="12" t="s">
        <v>18562</v>
      </c>
      <c r="D2349" s="12" t="s">
        <v>3685</v>
      </c>
      <c r="E2349" s="6" t="s">
        <v>18563</v>
      </c>
      <c r="F2349" s="5">
        <f>decoded__2[[#This Row],[FRT_DEC]]-B2348</f>
        <v>4</v>
      </c>
      <c r="G2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INFO]]))),G2348)</f>
        <v>16</v>
      </c>
    </row>
    <row r="2350" spans="1:7" hidden="1" x14ac:dyDescent="0.25">
      <c r="A2350" s="12" t="s">
        <v>2646</v>
      </c>
      <c r="B2350" s="19">
        <v>335645543036</v>
      </c>
      <c r="C2350" s="12" t="s">
        <v>18564</v>
      </c>
      <c r="D2350" s="12" t="s">
        <v>3685</v>
      </c>
      <c r="E2350" s="6" t="s">
        <v>7880</v>
      </c>
      <c r="F2350" s="5">
        <f>decoded__2[[#This Row],[FRT_DEC]]-B2349</f>
        <v>3</v>
      </c>
      <c r="G2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INFO]]))),G2349)</f>
        <v>16</v>
      </c>
    </row>
    <row r="2351" spans="1:7" hidden="1" x14ac:dyDescent="0.25">
      <c r="A2351" s="12" t="s">
        <v>2647</v>
      </c>
      <c r="B2351" s="19">
        <v>335645543051</v>
      </c>
      <c r="C2351" s="12" t="s">
        <v>18565</v>
      </c>
      <c r="D2351" s="12" t="s">
        <v>7842</v>
      </c>
      <c r="E2351" s="6" t="s">
        <v>8889</v>
      </c>
      <c r="F2351" s="5">
        <f>decoded__2[[#This Row],[FRT_DEC]]-B2350</f>
        <v>15</v>
      </c>
      <c r="G2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INFO]]))),G2350)</f>
        <v>16</v>
      </c>
    </row>
    <row r="2352" spans="1:7" ht="30" hidden="1" x14ac:dyDescent="0.25">
      <c r="A2352" s="12" t="s">
        <v>2648</v>
      </c>
      <c r="B2352" s="19">
        <v>335645543062</v>
      </c>
      <c r="C2352" s="12" t="s">
        <v>18566</v>
      </c>
      <c r="D2352" s="12" t="s">
        <v>241</v>
      </c>
      <c r="E2352" s="6" t="s">
        <v>2111</v>
      </c>
      <c r="F2352" s="5">
        <f>decoded__2[[#This Row],[FRT_DEC]]-B2351</f>
        <v>11</v>
      </c>
      <c r="G2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INFO]]))),G2351)</f>
        <v>16</v>
      </c>
    </row>
    <row r="2353" spans="1:7" hidden="1" x14ac:dyDescent="0.25">
      <c r="A2353" s="12" t="s">
        <v>2649</v>
      </c>
      <c r="B2353" s="19">
        <v>335645543065</v>
      </c>
      <c r="C2353" s="12" t="s">
        <v>18567</v>
      </c>
      <c r="D2353" s="12" t="s">
        <v>243</v>
      </c>
      <c r="E2353" s="6" t="s">
        <v>3939</v>
      </c>
      <c r="F2353" s="5">
        <f>decoded__2[[#This Row],[FRT_DEC]]-B2352</f>
        <v>3</v>
      </c>
      <c r="G2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INFO]]))),G2352)</f>
        <v>16</v>
      </c>
    </row>
    <row r="2354" spans="1:7" hidden="1" x14ac:dyDescent="0.25">
      <c r="A2354" s="12" t="s">
        <v>2650</v>
      </c>
      <c r="B2354" s="19">
        <v>335645543110</v>
      </c>
      <c r="C2354" s="12" t="s">
        <v>18568</v>
      </c>
      <c r="D2354" s="12" t="s">
        <v>40</v>
      </c>
      <c r="E2354" s="6" t="s">
        <v>44</v>
      </c>
      <c r="F2354" s="5">
        <f>decoded__2[[#This Row],[FRT_DEC]]-B2353</f>
        <v>45</v>
      </c>
      <c r="G2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INFO]]))),G2353)</f>
        <v>16</v>
      </c>
    </row>
    <row r="2355" spans="1:7" hidden="1" x14ac:dyDescent="0.25">
      <c r="A2355" s="12" t="s">
        <v>2651</v>
      </c>
      <c r="B2355" s="19">
        <v>335645543116</v>
      </c>
      <c r="C2355" s="12" t="s">
        <v>18569</v>
      </c>
      <c r="D2355" s="12" t="s">
        <v>246</v>
      </c>
      <c r="E2355" s="6" t="s">
        <v>18570</v>
      </c>
      <c r="F2355" s="5">
        <f>decoded__2[[#This Row],[FRT_DEC]]-B2354</f>
        <v>6</v>
      </c>
      <c r="G2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INFO]]))),G2354)</f>
        <v>16</v>
      </c>
    </row>
    <row r="2356" spans="1:7" hidden="1" x14ac:dyDescent="0.25">
      <c r="A2356" s="12" t="s">
        <v>2652</v>
      </c>
      <c r="B2356" s="19">
        <v>335645543124</v>
      </c>
      <c r="C2356" s="12" t="s">
        <v>18571</v>
      </c>
      <c r="D2356" s="12" t="s">
        <v>1099</v>
      </c>
      <c r="E2356" s="6" t="s">
        <v>2104</v>
      </c>
      <c r="F2356" s="5">
        <f>decoded__2[[#This Row],[FRT_DEC]]-B2355</f>
        <v>8</v>
      </c>
      <c r="G2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INFO]]))),G2355)</f>
        <v>16</v>
      </c>
    </row>
    <row r="2357" spans="1:7" hidden="1" x14ac:dyDescent="0.25">
      <c r="A2357" s="12" t="s">
        <v>2653</v>
      </c>
      <c r="B2357" s="19">
        <v>335645543129</v>
      </c>
      <c r="C2357" s="12" t="s">
        <v>18572</v>
      </c>
      <c r="D2357" s="12" t="s">
        <v>1099</v>
      </c>
      <c r="E2357" s="6" t="s">
        <v>2105</v>
      </c>
      <c r="F2357" s="5">
        <f>decoded__2[[#This Row],[FRT_DEC]]-B2356</f>
        <v>5</v>
      </c>
      <c r="G2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INFO]]))),G2356)</f>
        <v>16</v>
      </c>
    </row>
    <row r="2358" spans="1:7" hidden="1" x14ac:dyDescent="0.25">
      <c r="A2358" s="12" t="s">
        <v>2654</v>
      </c>
      <c r="B2358" s="19">
        <v>335645543142</v>
      </c>
      <c r="C2358" s="12" t="s">
        <v>18573</v>
      </c>
      <c r="D2358" s="12" t="s">
        <v>72</v>
      </c>
      <c r="E2358" s="6" t="s">
        <v>2092</v>
      </c>
      <c r="F2358" s="5">
        <f>decoded__2[[#This Row],[FRT_DEC]]-B2357</f>
        <v>13</v>
      </c>
      <c r="G2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INFO]]))),G2357)</f>
        <v>16</v>
      </c>
    </row>
    <row r="2359" spans="1:7" hidden="1" x14ac:dyDescent="0.25">
      <c r="A2359" s="12" t="s">
        <v>2655</v>
      </c>
      <c r="B2359" s="19">
        <v>335645543486</v>
      </c>
      <c r="C2359" s="12" t="s">
        <v>18574</v>
      </c>
      <c r="D2359" s="12" t="s">
        <v>2045</v>
      </c>
      <c r="E2359" s="6" t="s">
        <v>8170</v>
      </c>
      <c r="F2359" s="5">
        <f>decoded__2[[#This Row],[FRT_DEC]]-B2358</f>
        <v>344</v>
      </c>
      <c r="G2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INFO]]))),G2358)</f>
        <v>16</v>
      </c>
    </row>
    <row r="2360" spans="1:7" hidden="1" x14ac:dyDescent="0.25">
      <c r="A2360" s="12" t="s">
        <v>2656</v>
      </c>
      <c r="B2360" s="19">
        <v>335645543498</v>
      </c>
      <c r="C2360" s="12" t="s">
        <v>18575</v>
      </c>
      <c r="D2360" s="12" t="s">
        <v>3671</v>
      </c>
      <c r="E2360" s="6" t="s">
        <v>18576</v>
      </c>
      <c r="F2360" s="5">
        <f>decoded__2[[#This Row],[FRT_DEC]]-B2359</f>
        <v>12</v>
      </c>
      <c r="G2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INFO]]))),G2359)</f>
        <v>16</v>
      </c>
    </row>
    <row r="2361" spans="1:7" hidden="1" x14ac:dyDescent="0.25">
      <c r="A2361" s="12" t="s">
        <v>2657</v>
      </c>
      <c r="B2361" s="19">
        <v>335645543501</v>
      </c>
      <c r="C2361" s="12" t="s">
        <v>18577</v>
      </c>
      <c r="D2361" s="12" t="s">
        <v>3671</v>
      </c>
      <c r="E2361" s="6" t="s">
        <v>7881</v>
      </c>
      <c r="F2361" s="5">
        <f>decoded__2[[#This Row],[FRT_DEC]]-B2360</f>
        <v>3</v>
      </c>
      <c r="G2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INFO]]))),G2360)</f>
        <v>16</v>
      </c>
    </row>
    <row r="2362" spans="1:7" hidden="1" x14ac:dyDescent="0.25">
      <c r="A2362" s="12" t="s">
        <v>2658</v>
      </c>
      <c r="B2362" s="19">
        <v>335645543995</v>
      </c>
      <c r="C2362" s="12" t="s">
        <v>18578</v>
      </c>
      <c r="D2362" s="12" t="s">
        <v>249</v>
      </c>
      <c r="E2362" s="6" t="s">
        <v>5300</v>
      </c>
      <c r="F2362" s="5">
        <f>decoded__2[[#This Row],[FRT_DEC]]-B2361</f>
        <v>494</v>
      </c>
      <c r="G2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INFO]]))),G2361)</f>
        <v>16</v>
      </c>
    </row>
    <row r="2363" spans="1:7" hidden="1" x14ac:dyDescent="0.25">
      <c r="A2363" s="12" t="s">
        <v>2659</v>
      </c>
      <c r="B2363" s="19">
        <v>335645544000</v>
      </c>
      <c r="C2363" s="12" t="s">
        <v>18579</v>
      </c>
      <c r="D2363" s="12" t="s">
        <v>7938</v>
      </c>
      <c r="E2363" s="6" t="s">
        <v>8906</v>
      </c>
      <c r="F2363" s="5">
        <f>decoded__2[[#This Row],[FRT_DEC]]-B2362</f>
        <v>5</v>
      </c>
      <c r="G2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INFO]]))),G2362)</f>
        <v>16</v>
      </c>
    </row>
    <row r="2364" spans="1:7" hidden="1" x14ac:dyDescent="0.25">
      <c r="A2364" s="12" t="s">
        <v>2660</v>
      </c>
      <c r="B2364" s="19">
        <v>335645591688</v>
      </c>
      <c r="C2364" s="12" t="s">
        <v>18580</v>
      </c>
      <c r="D2364" s="12" t="s">
        <v>7842</v>
      </c>
      <c r="E2364" s="6" t="s">
        <v>7945</v>
      </c>
      <c r="F2364" s="5">
        <f>decoded__2[[#This Row],[FRT_DEC]]-B2363</f>
        <v>47688</v>
      </c>
      <c r="G2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INFO]]))),G2363)</f>
        <v>16</v>
      </c>
    </row>
    <row r="2365" spans="1:7" hidden="1" x14ac:dyDescent="0.25">
      <c r="A2365" s="12" t="s">
        <v>2661</v>
      </c>
      <c r="B2365" s="19">
        <v>335645591694</v>
      </c>
      <c r="C2365" s="12" t="s">
        <v>18581</v>
      </c>
      <c r="D2365" s="12" t="s">
        <v>7938</v>
      </c>
      <c r="E2365" s="6" t="s">
        <v>7947</v>
      </c>
      <c r="F2365" s="5">
        <f>decoded__2[[#This Row],[FRT_DEC]]-B2364</f>
        <v>6</v>
      </c>
      <c r="G2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INFO]]))),G2364)</f>
        <v>16</v>
      </c>
    </row>
    <row r="2366" spans="1:7" hidden="1" x14ac:dyDescent="0.25">
      <c r="A2366" s="12" t="s">
        <v>2662</v>
      </c>
      <c r="B2366" s="19">
        <v>335645666107</v>
      </c>
      <c r="C2366" s="12" t="s">
        <v>18582</v>
      </c>
      <c r="D2366" s="12" t="s">
        <v>5</v>
      </c>
      <c r="E2366" s="6" t="s">
        <v>18583</v>
      </c>
      <c r="F2366" s="5">
        <f>decoded__2[[#This Row],[FRT_DEC]]-B2365</f>
        <v>74413</v>
      </c>
      <c r="G2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INFO]]))),G2365)</f>
        <v>16</v>
      </c>
    </row>
    <row r="2367" spans="1:7" hidden="1" x14ac:dyDescent="0.25">
      <c r="A2367" s="12" t="s">
        <v>2663</v>
      </c>
      <c r="B2367" s="19">
        <v>335645666110</v>
      </c>
      <c r="C2367" s="12" t="s">
        <v>18584</v>
      </c>
      <c r="D2367" s="12" t="s">
        <v>5</v>
      </c>
      <c r="E2367" s="6" t="s">
        <v>7877</v>
      </c>
      <c r="F2367" s="5">
        <f>decoded__2[[#This Row],[FRT_DEC]]-B2366</f>
        <v>3</v>
      </c>
      <c r="G2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INFO]]))),G2366)</f>
        <v>16</v>
      </c>
    </row>
    <row r="2368" spans="1:7" hidden="1" x14ac:dyDescent="0.25">
      <c r="A2368" s="12" t="s">
        <v>2664</v>
      </c>
      <c r="B2368" s="19">
        <v>335645666112</v>
      </c>
      <c r="C2368" s="12" t="s">
        <v>18585</v>
      </c>
      <c r="D2368" s="12" t="s">
        <v>3686</v>
      </c>
      <c r="E2368" s="6" t="s">
        <v>18586</v>
      </c>
      <c r="F2368" s="5">
        <f>decoded__2[[#This Row],[FRT_DEC]]-B2367</f>
        <v>2</v>
      </c>
      <c r="G2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INFO]]))),G2367)</f>
        <v>16</v>
      </c>
    </row>
    <row r="2369" spans="1:7" hidden="1" x14ac:dyDescent="0.25">
      <c r="A2369" s="12" t="s">
        <v>2665</v>
      </c>
      <c r="B2369" s="19">
        <v>335645666115</v>
      </c>
      <c r="C2369" s="12" t="s">
        <v>18587</v>
      </c>
      <c r="D2369" s="12" t="s">
        <v>3686</v>
      </c>
      <c r="E2369" s="6" t="s">
        <v>7878</v>
      </c>
      <c r="F2369" s="5">
        <f>decoded__2[[#This Row],[FRT_DEC]]-B2368</f>
        <v>3</v>
      </c>
      <c r="G2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INFO]]))),G2368)</f>
        <v>16</v>
      </c>
    </row>
    <row r="2370" spans="1:7" hidden="1" x14ac:dyDescent="0.25">
      <c r="A2370" s="12" t="s">
        <v>2666</v>
      </c>
      <c r="B2370" s="19">
        <v>335645666125</v>
      </c>
      <c r="C2370" s="12" t="s">
        <v>18588</v>
      </c>
      <c r="D2370" s="12" t="s">
        <v>7842</v>
      </c>
      <c r="E2370" s="6" t="s">
        <v>8006</v>
      </c>
      <c r="F2370" s="5">
        <f>decoded__2[[#This Row],[FRT_DEC]]-B2369</f>
        <v>10</v>
      </c>
      <c r="G2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INFO]]))),G2369)</f>
        <v>16</v>
      </c>
    </row>
    <row r="2371" spans="1:7" ht="30" hidden="1" x14ac:dyDescent="0.25">
      <c r="A2371" s="12" t="s">
        <v>2667</v>
      </c>
      <c r="B2371" s="19">
        <v>335645666136</v>
      </c>
      <c r="C2371" s="12" t="s">
        <v>18589</v>
      </c>
      <c r="D2371" s="12" t="s">
        <v>241</v>
      </c>
      <c r="E2371" s="6" t="s">
        <v>3669</v>
      </c>
      <c r="F2371" s="5">
        <f>decoded__2[[#This Row],[FRT_DEC]]-B2370</f>
        <v>11</v>
      </c>
      <c r="G2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INFO]]))),G2370)</f>
        <v>16</v>
      </c>
    </row>
    <row r="2372" spans="1:7" hidden="1" x14ac:dyDescent="0.25">
      <c r="A2372" s="12" t="s">
        <v>2668</v>
      </c>
      <c r="B2372" s="19">
        <v>335645666139</v>
      </c>
      <c r="C2372" s="12" t="s">
        <v>18590</v>
      </c>
      <c r="D2372" s="12" t="s">
        <v>243</v>
      </c>
      <c r="E2372" s="6" t="s">
        <v>3939</v>
      </c>
      <c r="F2372" s="5">
        <f>decoded__2[[#This Row],[FRT_DEC]]-B2371</f>
        <v>3</v>
      </c>
      <c r="G2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INFO]]))),G2371)</f>
        <v>16</v>
      </c>
    </row>
    <row r="2373" spans="1:7" hidden="1" x14ac:dyDescent="0.25">
      <c r="A2373" s="12" t="s">
        <v>2669</v>
      </c>
      <c r="B2373" s="19">
        <v>335645666144</v>
      </c>
      <c r="C2373" s="12" t="s">
        <v>18591</v>
      </c>
      <c r="D2373" s="12" t="s">
        <v>1099</v>
      </c>
      <c r="E2373" s="6" t="s">
        <v>2093</v>
      </c>
      <c r="F2373" s="5">
        <f>decoded__2[[#This Row],[FRT_DEC]]-B2372</f>
        <v>5</v>
      </c>
      <c r="G2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INFO]]))),G2372)</f>
        <v>16</v>
      </c>
    </row>
    <row r="2374" spans="1:7" hidden="1" x14ac:dyDescent="0.25">
      <c r="A2374" s="12" t="s">
        <v>2670</v>
      </c>
      <c r="B2374" s="19">
        <v>335645666149</v>
      </c>
      <c r="C2374" s="12" t="s">
        <v>18592</v>
      </c>
      <c r="D2374" s="12" t="s">
        <v>72</v>
      </c>
      <c r="E2374" s="6" t="s">
        <v>2094</v>
      </c>
      <c r="F2374" s="5">
        <f>decoded__2[[#This Row],[FRT_DEC]]-B2373</f>
        <v>5</v>
      </c>
      <c r="G2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INFO]]))),G2373)</f>
        <v>16</v>
      </c>
    </row>
    <row r="2375" spans="1:7" hidden="1" x14ac:dyDescent="0.25">
      <c r="A2375" s="12" t="s">
        <v>2671</v>
      </c>
      <c r="B2375" s="19">
        <v>335645666153</v>
      </c>
      <c r="C2375" s="12" t="s">
        <v>18593</v>
      </c>
      <c r="D2375" s="12" t="s">
        <v>72</v>
      </c>
      <c r="E2375" s="6" t="s">
        <v>2095</v>
      </c>
      <c r="F2375" s="5">
        <f>decoded__2[[#This Row],[FRT_DEC]]-B2374</f>
        <v>4</v>
      </c>
      <c r="G2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INFO]]))),G2374)</f>
        <v>16</v>
      </c>
    </row>
    <row r="2376" spans="1:7" hidden="1" x14ac:dyDescent="0.25">
      <c r="A2376" s="12" t="s">
        <v>2672</v>
      </c>
      <c r="B2376" s="19">
        <v>335645666164</v>
      </c>
      <c r="C2376" s="12" t="s">
        <v>18594</v>
      </c>
      <c r="D2376" s="12" t="s">
        <v>246</v>
      </c>
      <c r="E2376" s="6" t="s">
        <v>18595</v>
      </c>
      <c r="F2376" s="5">
        <f>decoded__2[[#This Row],[FRT_DEC]]-B2375</f>
        <v>11</v>
      </c>
      <c r="G2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INFO]]))),G2375)</f>
        <v>16</v>
      </c>
    </row>
    <row r="2377" spans="1:7" hidden="1" x14ac:dyDescent="0.25">
      <c r="A2377" s="12" t="s">
        <v>2673</v>
      </c>
      <c r="B2377" s="19">
        <v>335645666169</v>
      </c>
      <c r="C2377" s="12" t="s">
        <v>18596</v>
      </c>
      <c r="D2377" s="12" t="s">
        <v>7938</v>
      </c>
      <c r="E2377" s="6" t="s">
        <v>8012</v>
      </c>
      <c r="F2377" s="5">
        <f>decoded__2[[#This Row],[FRT_DEC]]-B2376</f>
        <v>5</v>
      </c>
      <c r="G2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INFO]]))),G2376)</f>
        <v>16</v>
      </c>
    </row>
    <row r="2378" spans="1:7" hidden="1" x14ac:dyDescent="0.25">
      <c r="A2378" s="12" t="s">
        <v>2674</v>
      </c>
      <c r="B2378" s="19">
        <v>335645666567</v>
      </c>
      <c r="C2378" s="12" t="s">
        <v>18597</v>
      </c>
      <c r="D2378" s="12" t="s">
        <v>7842</v>
      </c>
      <c r="E2378" s="6" t="s">
        <v>8130</v>
      </c>
      <c r="F2378" s="5">
        <f>decoded__2[[#This Row],[FRT_DEC]]-B2377</f>
        <v>398</v>
      </c>
      <c r="G2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INFO]]))),G2377)</f>
        <v>16</v>
      </c>
    </row>
    <row r="2379" spans="1:7" hidden="1" x14ac:dyDescent="0.25">
      <c r="A2379" s="12" t="s">
        <v>2675</v>
      </c>
      <c r="B2379" s="19">
        <v>335645666574</v>
      </c>
      <c r="C2379" s="12" t="s">
        <v>18598</v>
      </c>
      <c r="D2379" s="12" t="s">
        <v>1099</v>
      </c>
      <c r="E2379" s="6" t="s">
        <v>2096</v>
      </c>
      <c r="F2379" s="5">
        <f>decoded__2[[#This Row],[FRT_DEC]]-B2378</f>
        <v>7</v>
      </c>
      <c r="G2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INFO]]))),G2378)</f>
        <v>16</v>
      </c>
    </row>
    <row r="2380" spans="1:7" hidden="1" x14ac:dyDescent="0.25">
      <c r="A2380" s="12" t="s">
        <v>2676</v>
      </c>
      <c r="B2380" s="19">
        <v>335645666579</v>
      </c>
      <c r="C2380" s="12" t="s">
        <v>18599</v>
      </c>
      <c r="D2380" s="12" t="s">
        <v>72</v>
      </c>
      <c r="E2380" s="6" t="s">
        <v>2097</v>
      </c>
      <c r="F2380" s="5">
        <f>decoded__2[[#This Row],[FRT_DEC]]-B2379</f>
        <v>5</v>
      </c>
      <c r="G2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INFO]]))),G2379)</f>
        <v>16</v>
      </c>
    </row>
    <row r="2381" spans="1:7" hidden="1" x14ac:dyDescent="0.25">
      <c r="A2381" s="12" t="s">
        <v>2677</v>
      </c>
      <c r="B2381" s="19">
        <v>335645666591</v>
      </c>
      <c r="C2381" s="12" t="s">
        <v>18600</v>
      </c>
      <c r="D2381" s="12" t="s">
        <v>3672</v>
      </c>
      <c r="E2381" s="6" t="s">
        <v>18531</v>
      </c>
      <c r="F2381" s="5">
        <f>decoded__2[[#This Row],[FRT_DEC]]-B2380</f>
        <v>12</v>
      </c>
      <c r="G2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INFO]]))),G2380)</f>
        <v>16</v>
      </c>
    </row>
    <row r="2382" spans="1:7" hidden="1" x14ac:dyDescent="0.25">
      <c r="A2382" s="12" t="s">
        <v>2678</v>
      </c>
      <c r="B2382" s="19">
        <v>335645666741</v>
      </c>
      <c r="C2382" s="12" t="s">
        <v>18601</v>
      </c>
      <c r="D2382" s="12" t="s">
        <v>262</v>
      </c>
      <c r="E2382" s="6" t="s">
        <v>18533</v>
      </c>
      <c r="F2382" s="5">
        <f>decoded__2[[#This Row],[FRT_DEC]]-B2381</f>
        <v>150</v>
      </c>
      <c r="G2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INFO]]))),G2381)</f>
        <v>16</v>
      </c>
    </row>
    <row r="2383" spans="1:7" hidden="1" x14ac:dyDescent="0.25">
      <c r="A2383" s="12" t="s">
        <v>2679</v>
      </c>
      <c r="B2383" s="19">
        <v>335645666746</v>
      </c>
      <c r="C2383" s="12" t="s">
        <v>18602</v>
      </c>
      <c r="D2383" s="12" t="s">
        <v>7938</v>
      </c>
      <c r="E2383" s="6" t="s">
        <v>8136</v>
      </c>
      <c r="F2383" s="5">
        <f>decoded__2[[#This Row],[FRT_DEC]]-B2382</f>
        <v>5</v>
      </c>
      <c r="G2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INFO]]))),G2382)</f>
        <v>16</v>
      </c>
    </row>
    <row r="2384" spans="1:7" x14ac:dyDescent="0.25">
      <c r="A2384" s="12" t="s">
        <v>2680</v>
      </c>
      <c r="B2384" s="19">
        <v>335645667955</v>
      </c>
      <c r="C2384" s="12" t="s">
        <v>18603</v>
      </c>
      <c r="D2384" s="12" t="s">
        <v>7842</v>
      </c>
      <c r="E2384" s="6" t="s">
        <v>7845</v>
      </c>
      <c r="F2384" s="5">
        <f>decoded__2[[#This Row],[FRT_DEC]]-B2383</f>
        <v>1209</v>
      </c>
      <c r="G2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INFO]]))),G2383)</f>
        <v>16</v>
      </c>
    </row>
    <row r="2385" spans="1:7" hidden="1" x14ac:dyDescent="0.25">
      <c r="A2385" s="12" t="s">
        <v>2681</v>
      </c>
      <c r="B2385" s="19">
        <v>335645667962</v>
      </c>
      <c r="C2385" s="12" t="s">
        <v>18604</v>
      </c>
      <c r="D2385" s="12" t="s">
        <v>7938</v>
      </c>
      <c r="E2385" s="6" t="s">
        <v>8149</v>
      </c>
      <c r="F2385" s="5">
        <f>decoded__2[[#This Row],[FRT_DEC]]-B2384</f>
        <v>7</v>
      </c>
      <c r="G2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INFO]]))),G2384)</f>
        <v>16</v>
      </c>
    </row>
    <row r="2386" spans="1:7" hidden="1" x14ac:dyDescent="0.25">
      <c r="A2386" s="12" t="s">
        <v>2682</v>
      </c>
      <c r="B2386" s="19">
        <v>335645668054</v>
      </c>
      <c r="C2386" s="12" t="s">
        <v>18605</v>
      </c>
      <c r="D2386" s="12" t="s">
        <v>84</v>
      </c>
      <c r="E2386" s="6" t="s">
        <v>3908</v>
      </c>
      <c r="F2386" s="5">
        <f>decoded__2[[#This Row],[FRT_DEC]]-B2385</f>
        <v>92</v>
      </c>
      <c r="G2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INFO]]))),G2385)</f>
        <v>16</v>
      </c>
    </row>
    <row r="2387" spans="1:7" hidden="1" x14ac:dyDescent="0.25">
      <c r="A2387" s="12" t="s">
        <v>2683</v>
      </c>
      <c r="B2387" s="19">
        <v>335645668056</v>
      </c>
      <c r="C2387" s="12" t="s">
        <v>18606</v>
      </c>
      <c r="D2387" s="12" t="s">
        <v>3684</v>
      </c>
      <c r="E2387" s="6" t="s">
        <v>18607</v>
      </c>
      <c r="F2387" s="5">
        <f>decoded__2[[#This Row],[FRT_DEC]]-B2386</f>
        <v>2</v>
      </c>
      <c r="G2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INFO]]))),G2386)</f>
        <v>16</v>
      </c>
    </row>
    <row r="2388" spans="1:7" hidden="1" x14ac:dyDescent="0.25">
      <c r="A2388" s="12" t="s">
        <v>2684</v>
      </c>
      <c r="B2388" s="19">
        <v>335645668059</v>
      </c>
      <c r="C2388" s="12" t="s">
        <v>18608</v>
      </c>
      <c r="D2388" s="12" t="s">
        <v>3684</v>
      </c>
      <c r="E2388" s="6" t="s">
        <v>7879</v>
      </c>
      <c r="F2388" s="5">
        <f>decoded__2[[#This Row],[FRT_DEC]]-B2387</f>
        <v>3</v>
      </c>
      <c r="G2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INFO]]))),G2387)</f>
        <v>16</v>
      </c>
    </row>
    <row r="2389" spans="1:7" hidden="1" x14ac:dyDescent="0.25">
      <c r="A2389" s="12" t="s">
        <v>2685</v>
      </c>
      <c r="B2389" s="19">
        <v>335645668067</v>
      </c>
      <c r="C2389" s="12" t="s">
        <v>18609</v>
      </c>
      <c r="D2389" s="12" t="s">
        <v>7842</v>
      </c>
      <c r="E2389" s="6" t="s">
        <v>7843</v>
      </c>
      <c r="F2389" s="5">
        <f>decoded__2[[#This Row],[FRT_DEC]]-B2388</f>
        <v>8</v>
      </c>
      <c r="G2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INFO]]))),G2388)</f>
        <v>16</v>
      </c>
    </row>
    <row r="2390" spans="1:7" hidden="1" x14ac:dyDescent="0.25">
      <c r="A2390" s="12" t="s">
        <v>2686</v>
      </c>
      <c r="B2390" s="19">
        <v>335645668077</v>
      </c>
      <c r="C2390" s="12" t="s">
        <v>18610</v>
      </c>
      <c r="D2390" s="12" t="s">
        <v>1099</v>
      </c>
      <c r="E2390" s="6" t="s">
        <v>2098</v>
      </c>
      <c r="F2390" s="5">
        <f>decoded__2[[#This Row],[FRT_DEC]]-B2389</f>
        <v>10</v>
      </c>
      <c r="G2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INFO]]))),G2389)</f>
        <v>16</v>
      </c>
    </row>
    <row r="2391" spans="1:7" hidden="1" x14ac:dyDescent="0.25">
      <c r="A2391" s="12" t="s">
        <v>2687</v>
      </c>
      <c r="B2391" s="19">
        <v>335645668084</v>
      </c>
      <c r="C2391" s="12" t="s">
        <v>18611</v>
      </c>
      <c r="D2391" s="12" t="s">
        <v>72</v>
      </c>
      <c r="E2391" s="6" t="s">
        <v>2099</v>
      </c>
      <c r="F2391" s="5">
        <f>decoded__2[[#This Row],[FRT_DEC]]-B2390</f>
        <v>7</v>
      </c>
      <c r="G2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INFO]]))),G2390)</f>
        <v>16</v>
      </c>
    </row>
    <row r="2392" spans="1:7" hidden="1" x14ac:dyDescent="0.25">
      <c r="A2392" s="12" t="s">
        <v>2688</v>
      </c>
      <c r="B2392" s="19">
        <v>335645668096</v>
      </c>
      <c r="C2392" s="12" t="s">
        <v>18612</v>
      </c>
      <c r="D2392" s="12" t="s">
        <v>7938</v>
      </c>
      <c r="E2392" s="6" t="s">
        <v>8848</v>
      </c>
      <c r="F2392" s="5">
        <f>decoded__2[[#This Row],[FRT_DEC]]-B2391</f>
        <v>12</v>
      </c>
      <c r="G2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INFO]]))),G2391)</f>
        <v>16</v>
      </c>
    </row>
    <row r="2393" spans="1:7" hidden="1" x14ac:dyDescent="0.25">
      <c r="A2393" s="12" t="s">
        <v>2689</v>
      </c>
      <c r="B2393" s="19">
        <v>335645668146</v>
      </c>
      <c r="C2393" s="12" t="s">
        <v>18613</v>
      </c>
      <c r="D2393" s="12" t="s">
        <v>85</v>
      </c>
      <c r="E2393" s="6" t="s">
        <v>263</v>
      </c>
      <c r="F2393" s="5">
        <f>decoded__2[[#This Row],[FRT_DEC]]-B2392</f>
        <v>50</v>
      </c>
      <c r="G2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INFO]]))),G2392)</f>
        <v>16</v>
      </c>
    </row>
    <row r="2394" spans="1:7" hidden="1" x14ac:dyDescent="0.25">
      <c r="A2394" s="12" t="s">
        <v>2690</v>
      </c>
      <c r="B2394" s="19">
        <v>335645668154</v>
      </c>
      <c r="C2394" s="12" t="s">
        <v>18614</v>
      </c>
      <c r="D2394" s="12" t="s">
        <v>7842</v>
      </c>
      <c r="E2394" s="6" t="s">
        <v>8851</v>
      </c>
      <c r="F2394" s="5">
        <f>decoded__2[[#This Row],[FRT_DEC]]-B2393</f>
        <v>8</v>
      </c>
      <c r="G2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INFO]]))),G2393)</f>
        <v>16</v>
      </c>
    </row>
    <row r="2395" spans="1:7" hidden="1" x14ac:dyDescent="0.25">
      <c r="A2395" s="12" t="s">
        <v>2691</v>
      </c>
      <c r="B2395" s="19">
        <v>335645668163</v>
      </c>
      <c r="C2395" s="12" t="s">
        <v>18615</v>
      </c>
      <c r="D2395" s="12" t="s">
        <v>1099</v>
      </c>
      <c r="E2395" s="6" t="s">
        <v>2100</v>
      </c>
      <c r="F2395" s="5">
        <f>decoded__2[[#This Row],[FRT_DEC]]-B2394</f>
        <v>9</v>
      </c>
      <c r="G2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INFO]]))),G2394)</f>
        <v>16</v>
      </c>
    </row>
    <row r="2396" spans="1:7" hidden="1" x14ac:dyDescent="0.25">
      <c r="A2396" s="12" t="s">
        <v>2692</v>
      </c>
      <c r="B2396" s="19">
        <v>335645668168</v>
      </c>
      <c r="C2396" s="12" t="s">
        <v>18616</v>
      </c>
      <c r="D2396" s="12" t="s">
        <v>72</v>
      </c>
      <c r="E2396" s="6" t="s">
        <v>2101</v>
      </c>
      <c r="F2396" s="5">
        <f>decoded__2[[#This Row],[FRT_DEC]]-B2395</f>
        <v>5</v>
      </c>
      <c r="G2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INFO]]))),G2395)</f>
        <v>16</v>
      </c>
    </row>
    <row r="2397" spans="1:7" hidden="1" x14ac:dyDescent="0.25">
      <c r="A2397" s="12" t="s">
        <v>2693</v>
      </c>
      <c r="B2397" s="19">
        <v>335645668180</v>
      </c>
      <c r="C2397" s="12" t="s">
        <v>18617</v>
      </c>
      <c r="D2397" s="12" t="s">
        <v>7938</v>
      </c>
      <c r="E2397" s="6" t="s">
        <v>8855</v>
      </c>
      <c r="F2397" s="5">
        <f>decoded__2[[#This Row],[FRT_DEC]]-B2396</f>
        <v>12</v>
      </c>
      <c r="G2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INFO]]))),G2396)</f>
        <v>16</v>
      </c>
    </row>
    <row r="2398" spans="1:7" hidden="1" x14ac:dyDescent="0.25">
      <c r="A2398" s="12" t="s">
        <v>2694</v>
      </c>
      <c r="B2398" s="19">
        <v>335645668802</v>
      </c>
      <c r="C2398" s="12" t="s">
        <v>18618</v>
      </c>
      <c r="D2398" s="12" t="s">
        <v>87</v>
      </c>
      <c r="E2398" s="6" t="s">
        <v>3695</v>
      </c>
      <c r="F2398" s="5">
        <f>decoded__2[[#This Row],[FRT_DEC]]-B2397</f>
        <v>622</v>
      </c>
      <c r="G2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INFO]]))),G2397)</f>
        <v>16</v>
      </c>
    </row>
    <row r="2399" spans="1:7" hidden="1" x14ac:dyDescent="0.25">
      <c r="A2399" s="12" t="s">
        <v>2695</v>
      </c>
      <c r="B2399" s="19">
        <v>335645668811</v>
      </c>
      <c r="C2399" s="12" t="s">
        <v>18619</v>
      </c>
      <c r="D2399" s="12" t="s">
        <v>7842</v>
      </c>
      <c r="E2399" s="6" t="s">
        <v>8858</v>
      </c>
      <c r="F2399" s="5">
        <f>decoded__2[[#This Row],[FRT_DEC]]-B2398</f>
        <v>9</v>
      </c>
      <c r="G2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INFO]]))),G2398)</f>
        <v>16</v>
      </c>
    </row>
    <row r="2400" spans="1:7" hidden="1" x14ac:dyDescent="0.25">
      <c r="A2400" s="12" t="s">
        <v>2696</v>
      </c>
      <c r="B2400" s="19">
        <v>335645668820</v>
      </c>
      <c r="C2400" s="12" t="s">
        <v>18620</v>
      </c>
      <c r="D2400" s="12" t="s">
        <v>1099</v>
      </c>
      <c r="E2400" s="6" t="s">
        <v>2102</v>
      </c>
      <c r="F2400" s="5">
        <f>decoded__2[[#This Row],[FRT_DEC]]-B2399</f>
        <v>9</v>
      </c>
      <c r="G2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INFO]]))),G2399)</f>
        <v>16</v>
      </c>
    </row>
    <row r="2401" spans="1:7" hidden="1" x14ac:dyDescent="0.25">
      <c r="A2401" s="12" t="s">
        <v>2697</v>
      </c>
      <c r="B2401" s="19">
        <v>335645668825</v>
      </c>
      <c r="C2401" s="12" t="s">
        <v>18621</v>
      </c>
      <c r="D2401" s="12" t="s">
        <v>72</v>
      </c>
      <c r="E2401" s="6" t="s">
        <v>2103</v>
      </c>
      <c r="F2401" s="5">
        <f>decoded__2[[#This Row],[FRT_DEC]]-B2400</f>
        <v>5</v>
      </c>
      <c r="G2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INFO]]))),G2400)</f>
        <v>16</v>
      </c>
    </row>
    <row r="2402" spans="1:7" hidden="1" x14ac:dyDescent="0.25">
      <c r="A2402" s="12" t="s">
        <v>2698</v>
      </c>
      <c r="B2402" s="19">
        <v>335645668829</v>
      </c>
      <c r="C2402" s="12" t="s">
        <v>18622</v>
      </c>
      <c r="D2402" s="12" t="s">
        <v>264</v>
      </c>
      <c r="E2402" s="6" t="s">
        <v>7921</v>
      </c>
      <c r="F2402" s="5">
        <f>decoded__2[[#This Row],[FRT_DEC]]-B2401</f>
        <v>4</v>
      </c>
      <c r="G2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INFO]]))),G2401)</f>
        <v>16</v>
      </c>
    </row>
    <row r="2403" spans="1:7" hidden="1" x14ac:dyDescent="0.25">
      <c r="A2403" s="12" t="s">
        <v>2699</v>
      </c>
      <c r="B2403" s="19">
        <v>335645668841</v>
      </c>
      <c r="C2403" s="12" t="s">
        <v>18623</v>
      </c>
      <c r="D2403" s="12" t="s">
        <v>40</v>
      </c>
      <c r="E2403" s="6" t="s">
        <v>328</v>
      </c>
      <c r="F2403" s="5">
        <f>decoded__2[[#This Row],[FRT_DEC]]-B2402</f>
        <v>12</v>
      </c>
      <c r="G2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INFO]]))),G2402)</f>
        <v>16</v>
      </c>
    </row>
    <row r="2404" spans="1:7" hidden="1" x14ac:dyDescent="0.25">
      <c r="A2404" s="12" t="s">
        <v>2700</v>
      </c>
      <c r="B2404" s="19">
        <v>335645668843</v>
      </c>
      <c r="C2404" s="12" t="s">
        <v>18624</v>
      </c>
      <c r="D2404" s="12" t="s">
        <v>330</v>
      </c>
      <c r="E2404" s="6" t="s">
        <v>18625</v>
      </c>
      <c r="F2404" s="5">
        <f>decoded__2[[#This Row],[FRT_DEC]]-B2403</f>
        <v>2</v>
      </c>
      <c r="G2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INFO]]))),G2403)</f>
        <v>16</v>
      </c>
    </row>
    <row r="2405" spans="1:7" hidden="1" x14ac:dyDescent="0.25">
      <c r="A2405" s="12" t="s">
        <v>2701</v>
      </c>
      <c r="B2405" s="19">
        <v>335645668856</v>
      </c>
      <c r="C2405" s="12" t="s">
        <v>18626</v>
      </c>
      <c r="D2405" s="12" t="s">
        <v>40</v>
      </c>
      <c r="E2405" s="6" t="s">
        <v>2042</v>
      </c>
      <c r="F2405" s="5">
        <f>decoded__2[[#This Row],[FRT_DEC]]-B2404</f>
        <v>13</v>
      </c>
      <c r="G2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INFO]]))),G2404)</f>
        <v>16</v>
      </c>
    </row>
    <row r="2406" spans="1:7" hidden="1" x14ac:dyDescent="0.25">
      <c r="A2406" s="12" t="s">
        <v>2702</v>
      </c>
      <c r="B2406" s="19">
        <v>335645668859</v>
      </c>
      <c r="C2406" s="12" t="s">
        <v>18627</v>
      </c>
      <c r="D2406" s="12" t="s">
        <v>2043</v>
      </c>
      <c r="E2406" s="6" t="s">
        <v>18556</v>
      </c>
      <c r="F2406" s="5">
        <f>decoded__2[[#This Row],[FRT_DEC]]-B2405</f>
        <v>3</v>
      </c>
      <c r="G2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INFO]]))),G2405)</f>
        <v>16</v>
      </c>
    </row>
    <row r="2407" spans="1:7" hidden="1" x14ac:dyDescent="0.25">
      <c r="A2407" s="12" t="s">
        <v>2703</v>
      </c>
      <c r="B2407" s="19">
        <v>335645668892</v>
      </c>
      <c r="C2407" s="12" t="s">
        <v>18628</v>
      </c>
      <c r="D2407" s="12" t="s">
        <v>7938</v>
      </c>
      <c r="E2407" s="6" t="s">
        <v>8868</v>
      </c>
      <c r="F2407" s="5">
        <f>decoded__2[[#This Row],[FRT_DEC]]-B2406</f>
        <v>33</v>
      </c>
      <c r="G2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INFO]]))),G2406)</f>
        <v>16</v>
      </c>
    </row>
    <row r="2408" spans="1:7" hidden="1" x14ac:dyDescent="0.25">
      <c r="A2408" s="12" t="s">
        <v>2704</v>
      </c>
      <c r="B2408" s="19">
        <v>335645669496</v>
      </c>
      <c r="C2408" s="12" t="s">
        <v>18629</v>
      </c>
      <c r="D2408" s="12" t="s">
        <v>7842</v>
      </c>
      <c r="E2408" s="6" t="s">
        <v>7989</v>
      </c>
      <c r="F2408" s="5">
        <f>decoded__2[[#This Row],[FRT_DEC]]-B2407</f>
        <v>604</v>
      </c>
      <c r="G2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INFO]]))),G2407)</f>
        <v>16</v>
      </c>
    </row>
    <row r="2409" spans="1:7" hidden="1" x14ac:dyDescent="0.25">
      <c r="A2409" s="12" t="s">
        <v>2705</v>
      </c>
      <c r="B2409" s="19">
        <v>335645669502</v>
      </c>
      <c r="C2409" s="12" t="s">
        <v>18630</v>
      </c>
      <c r="D2409" s="12" t="s">
        <v>2044</v>
      </c>
      <c r="E2409" s="6" t="s">
        <v>2046</v>
      </c>
      <c r="F2409" s="5">
        <f>decoded__2[[#This Row],[FRT_DEC]]-B2408</f>
        <v>6</v>
      </c>
      <c r="G2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INFO]]))),G2408)</f>
        <v>16</v>
      </c>
    </row>
    <row r="2410" spans="1:7" hidden="1" x14ac:dyDescent="0.25">
      <c r="A2410" s="12" t="s">
        <v>2706</v>
      </c>
      <c r="B2410" s="19">
        <v>335645669506</v>
      </c>
      <c r="C2410" s="12" t="s">
        <v>18631</v>
      </c>
      <c r="D2410" s="12" t="s">
        <v>7938</v>
      </c>
      <c r="E2410" s="6" t="s">
        <v>7991</v>
      </c>
      <c r="F2410" s="5">
        <f>decoded__2[[#This Row],[FRT_DEC]]-B2409</f>
        <v>4</v>
      </c>
      <c r="G2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INFO]]))),G2409)</f>
        <v>16</v>
      </c>
    </row>
    <row r="2411" spans="1:7" hidden="1" x14ac:dyDescent="0.25">
      <c r="A2411" s="12" t="s">
        <v>2707</v>
      </c>
      <c r="B2411" s="19">
        <v>335645669665</v>
      </c>
      <c r="C2411" s="12" t="s">
        <v>18632</v>
      </c>
      <c r="D2411" s="12" t="s">
        <v>43</v>
      </c>
      <c r="E2411" s="6" t="s">
        <v>3909</v>
      </c>
      <c r="F2411" s="5">
        <f>decoded__2[[#This Row],[FRT_DEC]]-B2410</f>
        <v>159</v>
      </c>
      <c r="G2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INFO]]))),G2410)</f>
        <v>16</v>
      </c>
    </row>
    <row r="2412" spans="1:7" hidden="1" x14ac:dyDescent="0.25">
      <c r="A2412" s="12" t="s">
        <v>2708</v>
      </c>
      <c r="B2412" s="19">
        <v>335645669669</v>
      </c>
      <c r="C2412" s="12" t="s">
        <v>18633</v>
      </c>
      <c r="D2412" s="12" t="s">
        <v>3685</v>
      </c>
      <c r="E2412" s="6" t="s">
        <v>18634</v>
      </c>
      <c r="F2412" s="5">
        <f>decoded__2[[#This Row],[FRT_DEC]]-B2411</f>
        <v>4</v>
      </c>
      <c r="G2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INFO]]))),G2411)</f>
        <v>16</v>
      </c>
    </row>
    <row r="2413" spans="1:7" hidden="1" x14ac:dyDescent="0.25">
      <c r="A2413" s="12" t="s">
        <v>2709</v>
      </c>
      <c r="B2413" s="19">
        <v>335645669671</v>
      </c>
      <c r="C2413" s="12" t="s">
        <v>18635</v>
      </c>
      <c r="D2413" s="12" t="s">
        <v>3685</v>
      </c>
      <c r="E2413" s="6" t="s">
        <v>7880</v>
      </c>
      <c r="F2413" s="5">
        <f>decoded__2[[#This Row],[FRT_DEC]]-B2412</f>
        <v>2</v>
      </c>
      <c r="G2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INFO]]))),G2412)</f>
        <v>16</v>
      </c>
    </row>
    <row r="2414" spans="1:7" hidden="1" x14ac:dyDescent="0.25">
      <c r="A2414" s="12" t="s">
        <v>2710</v>
      </c>
      <c r="B2414" s="19">
        <v>335645669686</v>
      </c>
      <c r="C2414" s="12" t="s">
        <v>18636</v>
      </c>
      <c r="D2414" s="12" t="s">
        <v>7842</v>
      </c>
      <c r="E2414" s="6" t="s">
        <v>8889</v>
      </c>
      <c r="F2414" s="5">
        <f>decoded__2[[#This Row],[FRT_DEC]]-B2413</f>
        <v>15</v>
      </c>
      <c r="G2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INFO]]))),G2413)</f>
        <v>16</v>
      </c>
    </row>
    <row r="2415" spans="1:7" ht="30" hidden="1" x14ac:dyDescent="0.25">
      <c r="A2415" s="12" t="s">
        <v>2711</v>
      </c>
      <c r="B2415" s="19">
        <v>335645669697</v>
      </c>
      <c r="C2415" s="12" t="s">
        <v>18637</v>
      </c>
      <c r="D2415" s="12" t="s">
        <v>241</v>
      </c>
      <c r="E2415" s="6" t="s">
        <v>3670</v>
      </c>
      <c r="F2415" s="5">
        <f>decoded__2[[#This Row],[FRT_DEC]]-B2414</f>
        <v>11</v>
      </c>
      <c r="G2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INFO]]))),G2414)</f>
        <v>16</v>
      </c>
    </row>
    <row r="2416" spans="1:7" hidden="1" x14ac:dyDescent="0.25">
      <c r="A2416" s="12" t="s">
        <v>2712</v>
      </c>
      <c r="B2416" s="19">
        <v>335645669700</v>
      </c>
      <c r="C2416" s="12" t="s">
        <v>18638</v>
      </c>
      <c r="D2416" s="12" t="s">
        <v>243</v>
      </c>
      <c r="E2416" s="6" t="s">
        <v>3937</v>
      </c>
      <c r="F2416" s="5">
        <f>decoded__2[[#This Row],[FRT_DEC]]-B2415</f>
        <v>3</v>
      </c>
      <c r="G2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INFO]]))),G2415)</f>
        <v>16</v>
      </c>
    </row>
    <row r="2417" spans="1:7" hidden="1" x14ac:dyDescent="0.25">
      <c r="A2417" s="12" t="s">
        <v>2713</v>
      </c>
      <c r="B2417" s="19">
        <v>335645669731</v>
      </c>
      <c r="C2417" s="12" t="s">
        <v>18639</v>
      </c>
      <c r="D2417" s="12" t="s">
        <v>40</v>
      </c>
      <c r="E2417" s="6" t="s">
        <v>44</v>
      </c>
      <c r="F2417" s="5">
        <f>decoded__2[[#This Row],[FRT_DEC]]-B2416</f>
        <v>31</v>
      </c>
      <c r="G2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INFO]]))),G2416)</f>
        <v>16</v>
      </c>
    </row>
    <row r="2418" spans="1:7" hidden="1" x14ac:dyDescent="0.25">
      <c r="A2418" s="12" t="s">
        <v>2714</v>
      </c>
      <c r="B2418" s="19">
        <v>335645669737</v>
      </c>
      <c r="C2418" s="12" t="s">
        <v>18640</v>
      </c>
      <c r="D2418" s="12" t="s">
        <v>246</v>
      </c>
      <c r="E2418" s="6" t="s">
        <v>18641</v>
      </c>
      <c r="F2418" s="5">
        <f>decoded__2[[#This Row],[FRT_DEC]]-B2417</f>
        <v>6</v>
      </c>
      <c r="G2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INFO]]))),G2417)</f>
        <v>16</v>
      </c>
    </row>
    <row r="2419" spans="1:7" hidden="1" x14ac:dyDescent="0.25">
      <c r="A2419" s="12" t="s">
        <v>2715</v>
      </c>
      <c r="B2419" s="19">
        <v>335645669760</v>
      </c>
      <c r="C2419" s="12" t="s">
        <v>18642</v>
      </c>
      <c r="D2419" s="12" t="s">
        <v>1099</v>
      </c>
      <c r="E2419" s="6" t="s">
        <v>2104</v>
      </c>
      <c r="F2419" s="5">
        <f>decoded__2[[#This Row],[FRT_DEC]]-B2418</f>
        <v>23</v>
      </c>
      <c r="G2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INFO]]))),G2418)</f>
        <v>16</v>
      </c>
    </row>
    <row r="2420" spans="1:7" hidden="1" x14ac:dyDescent="0.25">
      <c r="A2420" s="12" t="s">
        <v>2716</v>
      </c>
      <c r="B2420" s="19">
        <v>335645669765</v>
      </c>
      <c r="C2420" s="12" t="s">
        <v>18643</v>
      </c>
      <c r="D2420" s="12" t="s">
        <v>1099</v>
      </c>
      <c r="E2420" s="6" t="s">
        <v>2105</v>
      </c>
      <c r="F2420" s="5">
        <f>decoded__2[[#This Row],[FRT_DEC]]-B2419</f>
        <v>5</v>
      </c>
      <c r="G2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INFO]]))),G2419)</f>
        <v>16</v>
      </c>
    </row>
    <row r="2421" spans="1:7" hidden="1" x14ac:dyDescent="0.25">
      <c r="A2421" s="12" t="s">
        <v>2717</v>
      </c>
      <c r="B2421" s="19">
        <v>335645669777</v>
      </c>
      <c r="C2421" s="12" t="s">
        <v>18644</v>
      </c>
      <c r="D2421" s="12" t="s">
        <v>1099</v>
      </c>
      <c r="E2421" s="6" t="s">
        <v>2106</v>
      </c>
      <c r="F2421" s="5">
        <f>decoded__2[[#This Row],[FRT_DEC]]-B2420</f>
        <v>12</v>
      </c>
      <c r="G2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INFO]]))),G2420)</f>
        <v>16</v>
      </c>
    </row>
    <row r="2422" spans="1:7" hidden="1" x14ac:dyDescent="0.25">
      <c r="A2422" s="12" t="s">
        <v>2718</v>
      </c>
      <c r="B2422" s="19">
        <v>335645669797</v>
      </c>
      <c r="C2422" s="12" t="s">
        <v>18645</v>
      </c>
      <c r="D2422" s="12" t="s">
        <v>40</v>
      </c>
      <c r="E2422" s="6" t="s">
        <v>724</v>
      </c>
      <c r="F2422" s="5">
        <f>decoded__2[[#This Row],[FRT_DEC]]-B2421</f>
        <v>20</v>
      </c>
      <c r="G2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INFO]]))),G2421)</f>
        <v>16</v>
      </c>
    </row>
    <row r="2423" spans="1:7" hidden="1" x14ac:dyDescent="0.25">
      <c r="A2423" s="12" t="s">
        <v>2719</v>
      </c>
      <c r="B2423" s="19">
        <v>335645669809</v>
      </c>
      <c r="C2423" s="12" t="s">
        <v>18646</v>
      </c>
      <c r="D2423" s="12" t="s">
        <v>40</v>
      </c>
      <c r="E2423" s="6" t="s">
        <v>45</v>
      </c>
      <c r="F2423" s="5">
        <f>decoded__2[[#This Row],[FRT_DEC]]-B2422</f>
        <v>12</v>
      </c>
      <c r="G2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INFO]]))),G2422)</f>
        <v>16</v>
      </c>
    </row>
    <row r="2424" spans="1:7" hidden="1" x14ac:dyDescent="0.25">
      <c r="A2424" s="12" t="s">
        <v>2720</v>
      </c>
      <c r="B2424" s="19">
        <v>335645669813</v>
      </c>
      <c r="C2424" s="12" t="s">
        <v>18647</v>
      </c>
      <c r="D2424" s="12" t="s">
        <v>46</v>
      </c>
      <c r="E2424" s="6" t="s">
        <v>5295</v>
      </c>
      <c r="F2424" s="5">
        <f>decoded__2[[#This Row],[FRT_DEC]]-B2423</f>
        <v>4</v>
      </c>
      <c r="G2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INFO]]))),G2423)</f>
        <v>16</v>
      </c>
    </row>
    <row r="2425" spans="1:7" hidden="1" x14ac:dyDescent="0.25">
      <c r="A2425" s="12" t="s">
        <v>2721</v>
      </c>
      <c r="B2425" s="19">
        <v>335645669819</v>
      </c>
      <c r="C2425" s="12" t="s">
        <v>18648</v>
      </c>
      <c r="D2425" s="12" t="s">
        <v>72</v>
      </c>
      <c r="E2425" s="6" t="s">
        <v>3683</v>
      </c>
      <c r="F2425" s="5">
        <f>decoded__2[[#This Row],[FRT_DEC]]-B2424</f>
        <v>6</v>
      </c>
      <c r="G2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INFO]]))),G2424)</f>
        <v>16</v>
      </c>
    </row>
    <row r="2426" spans="1:7" hidden="1" x14ac:dyDescent="0.25">
      <c r="A2426" s="12" t="s">
        <v>2722</v>
      </c>
      <c r="B2426" s="19">
        <v>335645669825</v>
      </c>
      <c r="C2426" s="12" t="s">
        <v>18649</v>
      </c>
      <c r="D2426" s="12" t="s">
        <v>72</v>
      </c>
      <c r="E2426" s="6" t="s">
        <v>2088</v>
      </c>
      <c r="F2426" s="5">
        <f>decoded__2[[#This Row],[FRT_DEC]]-B2425</f>
        <v>6</v>
      </c>
      <c r="G2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INFO]]))),G2425)</f>
        <v>16</v>
      </c>
    </row>
    <row r="2427" spans="1:7" hidden="1" x14ac:dyDescent="0.25">
      <c r="A2427" s="12" t="s">
        <v>2723</v>
      </c>
      <c r="B2427" s="19">
        <v>335645669841</v>
      </c>
      <c r="C2427" s="12" t="s">
        <v>18650</v>
      </c>
      <c r="D2427" s="12" t="s">
        <v>72</v>
      </c>
      <c r="E2427" s="6" t="s">
        <v>2107</v>
      </c>
      <c r="F2427" s="5">
        <f>decoded__2[[#This Row],[FRT_DEC]]-B2426</f>
        <v>16</v>
      </c>
      <c r="G2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INFO]]))),G2426)</f>
        <v>16</v>
      </c>
    </row>
    <row r="2428" spans="1:7" hidden="1" x14ac:dyDescent="0.25">
      <c r="A2428" s="12" t="s">
        <v>2724</v>
      </c>
      <c r="B2428" s="19">
        <v>335645670609</v>
      </c>
      <c r="C2428" s="12" t="s">
        <v>18651</v>
      </c>
      <c r="D2428" s="12" t="s">
        <v>7938</v>
      </c>
      <c r="E2428" s="6" t="s">
        <v>8906</v>
      </c>
      <c r="F2428" s="5">
        <f>decoded__2[[#This Row],[FRT_DEC]]-B2427</f>
        <v>768</v>
      </c>
      <c r="G2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INFO]]))),G2427)</f>
        <v>16</v>
      </c>
    </row>
    <row r="2429" spans="1:7" hidden="1" x14ac:dyDescent="0.25">
      <c r="A2429" s="12" t="s">
        <v>2725</v>
      </c>
      <c r="B2429" s="19">
        <v>335645672766</v>
      </c>
      <c r="C2429" s="12" t="s">
        <v>18652</v>
      </c>
      <c r="D2429" s="12" t="s">
        <v>7842</v>
      </c>
      <c r="E2429" s="6" t="s">
        <v>7936</v>
      </c>
      <c r="F2429" s="5">
        <f>decoded__2[[#This Row],[FRT_DEC]]-B2428</f>
        <v>2157</v>
      </c>
      <c r="G2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INFO]]))),G2428)</f>
        <v>16</v>
      </c>
    </row>
    <row r="2430" spans="1:7" hidden="1" x14ac:dyDescent="0.25">
      <c r="A2430" s="12" t="s">
        <v>2726</v>
      </c>
      <c r="B2430" s="19">
        <v>335645673507</v>
      </c>
      <c r="C2430" s="12" t="s">
        <v>18653</v>
      </c>
      <c r="D2430" s="12" t="s">
        <v>7938</v>
      </c>
      <c r="E2430" s="6" t="s">
        <v>7939</v>
      </c>
      <c r="F2430" s="5">
        <f>decoded__2[[#This Row],[FRT_DEC]]-B2429</f>
        <v>741</v>
      </c>
      <c r="G2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INFO]]))),G2429)</f>
        <v>16</v>
      </c>
    </row>
    <row r="2431" spans="1:7" hidden="1" x14ac:dyDescent="0.25">
      <c r="A2431" s="12" t="s">
        <v>2727</v>
      </c>
      <c r="B2431" s="19">
        <v>335645681100</v>
      </c>
      <c r="C2431" s="12" t="s">
        <v>18654</v>
      </c>
      <c r="D2431" s="12" t="s">
        <v>7842</v>
      </c>
      <c r="E2431" s="6" t="s">
        <v>7989</v>
      </c>
      <c r="F2431" s="5">
        <f>decoded__2[[#This Row],[FRT_DEC]]-B2430</f>
        <v>7593</v>
      </c>
      <c r="G2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INFO]]))),G2430)</f>
        <v>16</v>
      </c>
    </row>
    <row r="2432" spans="1:7" hidden="1" x14ac:dyDescent="0.25">
      <c r="A2432" s="12" t="s">
        <v>2728</v>
      </c>
      <c r="B2432" s="19">
        <v>335645681142</v>
      </c>
      <c r="C2432" s="12" t="s">
        <v>18655</v>
      </c>
      <c r="D2432" s="12" t="s">
        <v>7938</v>
      </c>
      <c r="E2432" s="6" t="s">
        <v>7991</v>
      </c>
      <c r="F2432" s="5">
        <f>decoded__2[[#This Row],[FRT_DEC]]-B2431</f>
        <v>42</v>
      </c>
      <c r="G2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INFO]]))),G2431)</f>
        <v>16</v>
      </c>
    </row>
    <row r="2433" spans="1:7" hidden="1" x14ac:dyDescent="0.25">
      <c r="A2433" s="12" t="s">
        <v>2729</v>
      </c>
      <c r="B2433" s="19">
        <v>335645681147</v>
      </c>
      <c r="C2433" s="12" t="s">
        <v>18656</v>
      </c>
      <c r="D2433" s="12" t="s">
        <v>7842</v>
      </c>
      <c r="E2433" s="6" t="s">
        <v>7993</v>
      </c>
      <c r="F2433" s="5">
        <f>decoded__2[[#This Row],[FRT_DEC]]-B2432</f>
        <v>5</v>
      </c>
      <c r="G2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INFO]]))),G2432)</f>
        <v>16</v>
      </c>
    </row>
    <row r="2434" spans="1:7" hidden="1" x14ac:dyDescent="0.25">
      <c r="A2434" s="12" t="s">
        <v>2730</v>
      </c>
      <c r="B2434" s="19">
        <v>335645681164</v>
      </c>
      <c r="C2434" s="12" t="s">
        <v>18657</v>
      </c>
      <c r="D2434" s="12" t="s">
        <v>1099</v>
      </c>
      <c r="E2434" s="6" t="s">
        <v>2081</v>
      </c>
      <c r="F2434" s="5">
        <f>decoded__2[[#This Row],[FRT_DEC]]-B2433</f>
        <v>17</v>
      </c>
      <c r="G2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INFO]]))),G2433)</f>
        <v>16</v>
      </c>
    </row>
    <row r="2435" spans="1:7" hidden="1" x14ac:dyDescent="0.25">
      <c r="A2435" s="12" t="s">
        <v>2731</v>
      </c>
      <c r="B2435" s="19">
        <v>335645681168</v>
      </c>
      <c r="C2435" s="12" t="s">
        <v>18658</v>
      </c>
      <c r="D2435" s="12" t="s">
        <v>1099</v>
      </c>
      <c r="E2435" s="6" t="s">
        <v>2089</v>
      </c>
      <c r="F2435" s="5">
        <f>decoded__2[[#This Row],[FRT_DEC]]-B2434</f>
        <v>4</v>
      </c>
      <c r="G2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INFO]]))),G2434)</f>
        <v>16</v>
      </c>
    </row>
    <row r="2436" spans="1:7" hidden="1" x14ac:dyDescent="0.25">
      <c r="A2436" s="12" t="s">
        <v>2732</v>
      </c>
      <c r="B2436" s="19">
        <v>335645681175</v>
      </c>
      <c r="C2436" s="12" t="s">
        <v>18659</v>
      </c>
      <c r="D2436" s="12" t="s">
        <v>72</v>
      </c>
      <c r="E2436" s="6" t="s">
        <v>7893</v>
      </c>
      <c r="F2436" s="5">
        <f>decoded__2[[#This Row],[FRT_DEC]]-B2435</f>
        <v>7</v>
      </c>
      <c r="G2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INFO]]))),G2435)</f>
        <v>16</v>
      </c>
    </row>
    <row r="2437" spans="1:7" hidden="1" x14ac:dyDescent="0.25">
      <c r="A2437" s="12" t="s">
        <v>2733</v>
      </c>
      <c r="B2437" s="19">
        <v>335645682227</v>
      </c>
      <c r="C2437" s="12" t="s">
        <v>18660</v>
      </c>
      <c r="D2437" s="12" t="s">
        <v>7938</v>
      </c>
      <c r="E2437" s="6" t="s">
        <v>7998</v>
      </c>
      <c r="F2437" s="5">
        <f>decoded__2[[#This Row],[FRT_DEC]]-B2436</f>
        <v>1052</v>
      </c>
      <c r="G2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INFO]]))),G2436)</f>
        <v>16</v>
      </c>
    </row>
    <row r="2438" spans="1:7" hidden="1" x14ac:dyDescent="0.25">
      <c r="A2438" s="12" t="s">
        <v>2734</v>
      </c>
      <c r="B2438" s="19">
        <v>335645686258</v>
      </c>
      <c r="C2438" s="12" t="s">
        <v>18661</v>
      </c>
      <c r="D2438" s="12" t="s">
        <v>5</v>
      </c>
      <c r="E2438" s="6" t="s">
        <v>18662</v>
      </c>
      <c r="F2438" s="5">
        <f>decoded__2[[#This Row],[FRT_DEC]]-B2437</f>
        <v>4031</v>
      </c>
      <c r="G2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INFO]]))),G2437)</f>
        <v>16</v>
      </c>
    </row>
    <row r="2439" spans="1:7" hidden="1" x14ac:dyDescent="0.25">
      <c r="A2439" s="12" t="s">
        <v>2735</v>
      </c>
      <c r="B2439" s="19">
        <v>335645686260</v>
      </c>
      <c r="C2439" s="12" t="s">
        <v>18663</v>
      </c>
      <c r="D2439" s="12" t="s">
        <v>5</v>
      </c>
      <c r="E2439" s="6" t="s">
        <v>7877</v>
      </c>
      <c r="F2439" s="5">
        <f>decoded__2[[#This Row],[FRT_DEC]]-B2438</f>
        <v>2</v>
      </c>
      <c r="G2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INFO]]))),G2438)</f>
        <v>16</v>
      </c>
    </row>
    <row r="2440" spans="1:7" hidden="1" x14ac:dyDescent="0.25">
      <c r="A2440" s="12" t="s">
        <v>2736</v>
      </c>
      <c r="B2440" s="19">
        <v>335645686264</v>
      </c>
      <c r="C2440" s="12" t="s">
        <v>18664</v>
      </c>
      <c r="D2440" s="12" t="s">
        <v>3686</v>
      </c>
      <c r="E2440" s="6" t="s">
        <v>18665</v>
      </c>
      <c r="F2440" s="5">
        <f>decoded__2[[#This Row],[FRT_DEC]]-B2439</f>
        <v>4</v>
      </c>
      <c r="G2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INFO]]))),G2439)</f>
        <v>16</v>
      </c>
    </row>
    <row r="2441" spans="1:7" hidden="1" x14ac:dyDescent="0.25">
      <c r="A2441" s="12" t="s">
        <v>2737</v>
      </c>
      <c r="B2441" s="19">
        <v>335645686266</v>
      </c>
      <c r="C2441" s="12" t="s">
        <v>18666</v>
      </c>
      <c r="D2441" s="12" t="s">
        <v>3686</v>
      </c>
      <c r="E2441" s="6" t="s">
        <v>7878</v>
      </c>
      <c r="F2441" s="5">
        <f>decoded__2[[#This Row],[FRT_DEC]]-B2440</f>
        <v>2</v>
      </c>
      <c r="G2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INFO]]))),G2440)</f>
        <v>16</v>
      </c>
    </row>
    <row r="2442" spans="1:7" hidden="1" x14ac:dyDescent="0.25">
      <c r="A2442" s="12" t="s">
        <v>2738</v>
      </c>
      <c r="B2442" s="19">
        <v>335645686275</v>
      </c>
      <c r="C2442" s="12" t="s">
        <v>18667</v>
      </c>
      <c r="D2442" s="12" t="s">
        <v>7842</v>
      </c>
      <c r="E2442" s="6" t="s">
        <v>8006</v>
      </c>
      <c r="F2442" s="5">
        <f>decoded__2[[#This Row],[FRT_DEC]]-B2441</f>
        <v>9</v>
      </c>
      <c r="G2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INFO]]))),G2441)</f>
        <v>16</v>
      </c>
    </row>
    <row r="2443" spans="1:7" hidden="1" x14ac:dyDescent="0.25">
      <c r="A2443" s="12" t="s">
        <v>2739</v>
      </c>
      <c r="B2443" s="19">
        <v>335645686298</v>
      </c>
      <c r="C2443" s="12" t="s">
        <v>18668</v>
      </c>
      <c r="D2443" s="12" t="s">
        <v>1099</v>
      </c>
      <c r="E2443" s="6" t="s">
        <v>7894</v>
      </c>
      <c r="F2443" s="5">
        <f>decoded__2[[#This Row],[FRT_DEC]]-B2442</f>
        <v>23</v>
      </c>
      <c r="G2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INFO]]))),G2442)</f>
        <v>16</v>
      </c>
    </row>
    <row r="2444" spans="1:7" hidden="1" x14ac:dyDescent="0.25">
      <c r="A2444" s="12" t="s">
        <v>2740</v>
      </c>
      <c r="B2444" s="19">
        <v>335645686317</v>
      </c>
      <c r="C2444" s="12" t="s">
        <v>18669</v>
      </c>
      <c r="D2444" s="12" t="s">
        <v>72</v>
      </c>
      <c r="E2444" s="6" t="s">
        <v>3683</v>
      </c>
      <c r="F2444" s="5">
        <f>decoded__2[[#This Row],[FRT_DEC]]-B2443</f>
        <v>19</v>
      </c>
      <c r="G2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INFO]]))),G2443)</f>
        <v>16</v>
      </c>
    </row>
    <row r="2445" spans="1:7" hidden="1" x14ac:dyDescent="0.25">
      <c r="A2445" s="12" t="s">
        <v>2741</v>
      </c>
      <c r="B2445" s="19">
        <v>335645686321</v>
      </c>
      <c r="C2445" s="12" t="s">
        <v>18670</v>
      </c>
      <c r="D2445" s="12" t="s">
        <v>72</v>
      </c>
      <c r="E2445" s="6" t="s">
        <v>2088</v>
      </c>
      <c r="F2445" s="5">
        <f>decoded__2[[#This Row],[FRT_DEC]]-B2444</f>
        <v>4</v>
      </c>
      <c r="G2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INFO]]))),G2444)</f>
        <v>16</v>
      </c>
    </row>
    <row r="2446" spans="1:7" hidden="1" x14ac:dyDescent="0.25">
      <c r="A2446" s="12" t="s">
        <v>2742</v>
      </c>
      <c r="B2446" s="19">
        <v>335645686335</v>
      </c>
      <c r="C2446" s="12" t="s">
        <v>18671</v>
      </c>
      <c r="D2446" s="12" t="s">
        <v>72</v>
      </c>
      <c r="E2446" s="6" t="s">
        <v>2107</v>
      </c>
      <c r="F2446" s="5">
        <f>decoded__2[[#This Row],[FRT_DEC]]-B2445</f>
        <v>14</v>
      </c>
      <c r="G2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INFO]]))),G2445)</f>
        <v>16</v>
      </c>
    </row>
    <row r="2447" spans="1:7" hidden="1" x14ac:dyDescent="0.25">
      <c r="A2447" s="12" t="s">
        <v>2743</v>
      </c>
      <c r="B2447" s="19">
        <v>335645686677</v>
      </c>
      <c r="C2447" s="12" t="s">
        <v>18672</v>
      </c>
      <c r="D2447" s="12" t="s">
        <v>7938</v>
      </c>
      <c r="E2447" s="6" t="s">
        <v>8012</v>
      </c>
      <c r="F2447" s="5">
        <f>decoded__2[[#This Row],[FRT_DEC]]-B2446</f>
        <v>342</v>
      </c>
      <c r="G2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INFO]]))),G2446)</f>
        <v>16</v>
      </c>
    </row>
    <row r="2448" spans="1:7" hidden="1" x14ac:dyDescent="0.25">
      <c r="A2448" s="12" t="s">
        <v>2744</v>
      </c>
      <c r="B2448" s="19">
        <v>335645691697</v>
      </c>
      <c r="C2448" s="12" t="s">
        <v>18673</v>
      </c>
      <c r="D2448" s="12" t="s">
        <v>7842</v>
      </c>
      <c r="E2448" s="6" t="s">
        <v>7945</v>
      </c>
      <c r="F2448" s="5">
        <f>decoded__2[[#This Row],[FRT_DEC]]-B2447</f>
        <v>5020</v>
      </c>
      <c r="G2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INFO]]))),G2447)</f>
        <v>16</v>
      </c>
    </row>
    <row r="2449" spans="1:7" hidden="1" x14ac:dyDescent="0.25">
      <c r="A2449" s="12" t="s">
        <v>2745</v>
      </c>
      <c r="B2449" s="19">
        <v>335645691704</v>
      </c>
      <c r="C2449" s="12" t="s">
        <v>18674</v>
      </c>
      <c r="D2449" s="12" t="s">
        <v>7938</v>
      </c>
      <c r="E2449" s="6" t="s">
        <v>7947</v>
      </c>
      <c r="F2449" s="5">
        <f>decoded__2[[#This Row],[FRT_DEC]]-B2448</f>
        <v>7</v>
      </c>
      <c r="G2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INFO]]))),G2448)</f>
        <v>16</v>
      </c>
    </row>
    <row r="2450" spans="1:7" hidden="1" x14ac:dyDescent="0.25">
      <c r="A2450" s="12" t="s">
        <v>2746</v>
      </c>
      <c r="B2450" s="19">
        <v>335645692765</v>
      </c>
      <c r="C2450" s="12" t="s">
        <v>18675</v>
      </c>
      <c r="D2450" s="12" t="s">
        <v>7842</v>
      </c>
      <c r="E2450" s="6" t="s">
        <v>7936</v>
      </c>
      <c r="F2450" s="5">
        <f>decoded__2[[#This Row],[FRT_DEC]]-B2449</f>
        <v>1061</v>
      </c>
      <c r="G2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INFO]]))),G2449)</f>
        <v>16</v>
      </c>
    </row>
    <row r="2451" spans="1:7" hidden="1" x14ac:dyDescent="0.25">
      <c r="A2451" s="12" t="s">
        <v>2747</v>
      </c>
      <c r="B2451" s="19">
        <v>335645693521</v>
      </c>
      <c r="C2451" s="12" t="s">
        <v>18676</v>
      </c>
      <c r="D2451" s="12" t="s">
        <v>7938</v>
      </c>
      <c r="E2451" s="6" t="s">
        <v>7939</v>
      </c>
      <c r="F2451" s="5">
        <f>decoded__2[[#This Row],[FRT_DEC]]-B2450</f>
        <v>756</v>
      </c>
      <c r="G2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INFO]]))),G2450)</f>
        <v>16</v>
      </c>
    </row>
    <row r="2452" spans="1:7" hidden="1" x14ac:dyDescent="0.25">
      <c r="A2452" s="12" t="s">
        <v>2748</v>
      </c>
      <c r="B2452" s="19">
        <v>335645712766</v>
      </c>
      <c r="C2452" s="12" t="s">
        <v>18677</v>
      </c>
      <c r="D2452" s="12" t="s">
        <v>7842</v>
      </c>
      <c r="E2452" s="6" t="s">
        <v>7936</v>
      </c>
      <c r="F2452" s="5">
        <f>decoded__2[[#This Row],[FRT_DEC]]-B2451</f>
        <v>19245</v>
      </c>
      <c r="G2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INFO]]))),G2451)</f>
        <v>16</v>
      </c>
    </row>
    <row r="2453" spans="1:7" hidden="1" x14ac:dyDescent="0.25">
      <c r="A2453" s="12" t="s">
        <v>2749</v>
      </c>
      <c r="B2453" s="19">
        <v>335645713521</v>
      </c>
      <c r="C2453" s="12" t="s">
        <v>18678</v>
      </c>
      <c r="D2453" s="12" t="s">
        <v>7938</v>
      </c>
      <c r="E2453" s="6" t="s">
        <v>7939</v>
      </c>
      <c r="F2453" s="5">
        <f>decoded__2[[#This Row],[FRT_DEC]]-B2452</f>
        <v>755</v>
      </c>
      <c r="G2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INFO]]))),G2452)</f>
        <v>16</v>
      </c>
    </row>
    <row r="2454" spans="1:7" hidden="1" x14ac:dyDescent="0.25">
      <c r="A2454" s="12" t="s">
        <v>2750</v>
      </c>
      <c r="B2454" s="19">
        <v>335645732765</v>
      </c>
      <c r="C2454" s="12" t="s">
        <v>18679</v>
      </c>
      <c r="D2454" s="12" t="s">
        <v>7842</v>
      </c>
      <c r="E2454" s="6" t="s">
        <v>7936</v>
      </c>
      <c r="F2454" s="5">
        <f>decoded__2[[#This Row],[FRT_DEC]]-B2453</f>
        <v>19244</v>
      </c>
      <c r="G2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INFO]]))),G2453)</f>
        <v>16</v>
      </c>
    </row>
    <row r="2455" spans="1:7" hidden="1" x14ac:dyDescent="0.25">
      <c r="A2455" s="12" t="s">
        <v>2751</v>
      </c>
      <c r="B2455" s="19">
        <v>335645733529</v>
      </c>
      <c r="C2455" s="12" t="s">
        <v>18680</v>
      </c>
      <c r="D2455" s="12" t="s">
        <v>7938</v>
      </c>
      <c r="E2455" s="6" t="s">
        <v>7939</v>
      </c>
      <c r="F2455" s="5">
        <f>decoded__2[[#This Row],[FRT_DEC]]-B2454</f>
        <v>764</v>
      </c>
      <c r="G2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INFO]]))),G2454)</f>
        <v>16</v>
      </c>
    </row>
    <row r="2456" spans="1:7" hidden="1" x14ac:dyDescent="0.25">
      <c r="A2456" s="12" t="s">
        <v>2752</v>
      </c>
      <c r="B2456" s="19">
        <v>335645752766</v>
      </c>
      <c r="C2456" s="12" t="s">
        <v>18681</v>
      </c>
      <c r="D2456" s="12" t="s">
        <v>7842</v>
      </c>
      <c r="E2456" s="6" t="s">
        <v>7936</v>
      </c>
      <c r="F2456" s="5">
        <f>decoded__2[[#This Row],[FRT_DEC]]-B2455</f>
        <v>19237</v>
      </c>
      <c r="G2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INFO]]))),G2455)</f>
        <v>16</v>
      </c>
    </row>
    <row r="2457" spans="1:7" hidden="1" x14ac:dyDescent="0.25">
      <c r="A2457" s="12" t="s">
        <v>2753</v>
      </c>
      <c r="B2457" s="19">
        <v>335645753511</v>
      </c>
      <c r="C2457" s="12" t="s">
        <v>18682</v>
      </c>
      <c r="D2457" s="12" t="s">
        <v>7938</v>
      </c>
      <c r="E2457" s="6" t="s">
        <v>7939</v>
      </c>
      <c r="F2457" s="5">
        <f>decoded__2[[#This Row],[FRT_DEC]]-B2456</f>
        <v>745</v>
      </c>
      <c r="G2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INFO]]))),G2456)</f>
        <v>16</v>
      </c>
    </row>
    <row r="2458" spans="1:7" hidden="1" x14ac:dyDescent="0.25">
      <c r="A2458" s="12" t="s">
        <v>2754</v>
      </c>
      <c r="B2458" s="19">
        <v>335645772766</v>
      </c>
      <c r="C2458" s="12" t="s">
        <v>18683</v>
      </c>
      <c r="D2458" s="12" t="s">
        <v>7842</v>
      </c>
      <c r="E2458" s="6" t="s">
        <v>7936</v>
      </c>
      <c r="F2458" s="5">
        <f>decoded__2[[#This Row],[FRT_DEC]]-B2457</f>
        <v>19255</v>
      </c>
      <c r="G2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INFO]]))),G2457)</f>
        <v>16</v>
      </c>
    </row>
    <row r="2459" spans="1:7" hidden="1" x14ac:dyDescent="0.25">
      <c r="A2459" s="12" t="s">
        <v>2755</v>
      </c>
      <c r="B2459" s="19">
        <v>335645773504</v>
      </c>
      <c r="C2459" s="12" t="s">
        <v>18684</v>
      </c>
      <c r="D2459" s="12" t="s">
        <v>7938</v>
      </c>
      <c r="E2459" s="6" t="s">
        <v>7939</v>
      </c>
      <c r="F2459" s="5">
        <f>decoded__2[[#This Row],[FRT_DEC]]-B2458</f>
        <v>738</v>
      </c>
      <c r="G2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INFO]]))),G2458)</f>
        <v>16</v>
      </c>
    </row>
    <row r="2460" spans="1:7" hidden="1" x14ac:dyDescent="0.25">
      <c r="A2460" s="12" t="s">
        <v>2756</v>
      </c>
      <c r="B2460" s="19">
        <v>335645791712</v>
      </c>
      <c r="C2460" s="12" t="s">
        <v>18685</v>
      </c>
      <c r="D2460" s="12" t="s">
        <v>7842</v>
      </c>
      <c r="E2460" s="6" t="s">
        <v>7945</v>
      </c>
      <c r="F2460" s="5">
        <f>decoded__2[[#This Row],[FRT_DEC]]-B2459</f>
        <v>18208</v>
      </c>
      <c r="G2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INFO]]))),G2459)</f>
        <v>16</v>
      </c>
    </row>
    <row r="2461" spans="1:7" hidden="1" x14ac:dyDescent="0.25">
      <c r="A2461" s="12" t="s">
        <v>2757</v>
      </c>
      <c r="B2461" s="19">
        <v>335645791720</v>
      </c>
      <c r="C2461" s="12" t="s">
        <v>18686</v>
      </c>
      <c r="D2461" s="12" t="s">
        <v>7938</v>
      </c>
      <c r="E2461" s="6" t="s">
        <v>7947</v>
      </c>
      <c r="F2461" s="5">
        <f>decoded__2[[#This Row],[FRT_DEC]]-B2460</f>
        <v>8</v>
      </c>
      <c r="G2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INFO]]))),G2460)</f>
        <v>16</v>
      </c>
    </row>
    <row r="2462" spans="1:7" hidden="1" x14ac:dyDescent="0.25">
      <c r="A2462" s="12" t="s">
        <v>2758</v>
      </c>
      <c r="B2462" s="19">
        <v>335645792766</v>
      </c>
      <c r="C2462" s="12" t="s">
        <v>18687</v>
      </c>
      <c r="D2462" s="12" t="s">
        <v>7842</v>
      </c>
      <c r="E2462" s="6" t="s">
        <v>7936</v>
      </c>
      <c r="F2462" s="5">
        <f>decoded__2[[#This Row],[FRT_DEC]]-B2461</f>
        <v>1046</v>
      </c>
      <c r="G2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INFO]]))),G2461)</f>
        <v>16</v>
      </c>
    </row>
    <row r="2463" spans="1:7" hidden="1" x14ac:dyDescent="0.25">
      <c r="A2463" s="12" t="s">
        <v>2759</v>
      </c>
      <c r="B2463" s="19">
        <v>335645793517</v>
      </c>
      <c r="C2463" s="12" t="s">
        <v>18688</v>
      </c>
      <c r="D2463" s="12" t="s">
        <v>7938</v>
      </c>
      <c r="E2463" s="6" t="s">
        <v>7939</v>
      </c>
      <c r="F2463" s="5">
        <f>decoded__2[[#This Row],[FRT_DEC]]-B2462</f>
        <v>751</v>
      </c>
      <c r="G2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INFO]]))),G2462)</f>
        <v>16</v>
      </c>
    </row>
    <row r="2464" spans="1:7" hidden="1" x14ac:dyDescent="0.25">
      <c r="A2464" s="12" t="s">
        <v>2760</v>
      </c>
      <c r="B2464" s="19">
        <v>335645812765</v>
      </c>
      <c r="C2464" s="12" t="s">
        <v>18689</v>
      </c>
      <c r="D2464" s="12" t="s">
        <v>7842</v>
      </c>
      <c r="E2464" s="6" t="s">
        <v>7936</v>
      </c>
      <c r="F2464" s="5">
        <f>decoded__2[[#This Row],[FRT_DEC]]-B2463</f>
        <v>19248</v>
      </c>
      <c r="G2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INFO]]))),G2463)</f>
        <v>16</v>
      </c>
    </row>
    <row r="2465" spans="1:7" hidden="1" x14ac:dyDescent="0.25">
      <c r="A2465" s="12" t="s">
        <v>2761</v>
      </c>
      <c r="B2465" s="19">
        <v>335645813517</v>
      </c>
      <c r="C2465" s="12" t="s">
        <v>18690</v>
      </c>
      <c r="D2465" s="12" t="s">
        <v>7938</v>
      </c>
      <c r="E2465" s="6" t="s">
        <v>7939</v>
      </c>
      <c r="F2465" s="5">
        <f>decoded__2[[#This Row],[FRT_DEC]]-B2464</f>
        <v>752</v>
      </c>
      <c r="G2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INFO]]))),G2464)</f>
        <v>16</v>
      </c>
    </row>
    <row r="2466" spans="1:7" hidden="1" x14ac:dyDescent="0.25">
      <c r="A2466" s="12" t="s">
        <v>2762</v>
      </c>
      <c r="B2466" s="19">
        <v>335645832765</v>
      </c>
      <c r="C2466" s="12" t="s">
        <v>18691</v>
      </c>
      <c r="D2466" s="12" t="s">
        <v>7842</v>
      </c>
      <c r="E2466" s="6" t="s">
        <v>7936</v>
      </c>
      <c r="F2466" s="5">
        <f>decoded__2[[#This Row],[FRT_DEC]]-B2465</f>
        <v>19248</v>
      </c>
      <c r="G2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INFO]]))),G2465)</f>
        <v>16</v>
      </c>
    </row>
    <row r="2467" spans="1:7" hidden="1" x14ac:dyDescent="0.25">
      <c r="A2467" s="12" t="s">
        <v>2763</v>
      </c>
      <c r="B2467" s="19">
        <v>335645833517</v>
      </c>
      <c r="C2467" s="12" t="s">
        <v>18692</v>
      </c>
      <c r="D2467" s="12" t="s">
        <v>7938</v>
      </c>
      <c r="E2467" s="6" t="s">
        <v>7939</v>
      </c>
      <c r="F2467" s="5">
        <f>decoded__2[[#This Row],[FRT_DEC]]-B2466</f>
        <v>752</v>
      </c>
      <c r="G2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INFO]]))),G2466)</f>
        <v>16</v>
      </c>
    </row>
    <row r="2468" spans="1:7" hidden="1" x14ac:dyDescent="0.25">
      <c r="A2468" s="12" t="s">
        <v>2764</v>
      </c>
      <c r="B2468" s="19">
        <v>335645852765</v>
      </c>
      <c r="C2468" s="12" t="s">
        <v>18693</v>
      </c>
      <c r="D2468" s="12" t="s">
        <v>7842</v>
      </c>
      <c r="E2468" s="6" t="s">
        <v>7936</v>
      </c>
      <c r="F2468" s="5">
        <f>decoded__2[[#This Row],[FRT_DEC]]-B2467</f>
        <v>19248</v>
      </c>
      <c r="G2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INFO]]))),G2467)</f>
        <v>16</v>
      </c>
    </row>
    <row r="2469" spans="1:7" hidden="1" x14ac:dyDescent="0.25">
      <c r="A2469" s="12" t="s">
        <v>2765</v>
      </c>
      <c r="B2469" s="19">
        <v>335645853519</v>
      </c>
      <c r="C2469" s="12" t="s">
        <v>18694</v>
      </c>
      <c r="D2469" s="12" t="s">
        <v>7938</v>
      </c>
      <c r="E2469" s="6" t="s">
        <v>7939</v>
      </c>
      <c r="F2469" s="5">
        <f>decoded__2[[#This Row],[FRT_DEC]]-B2468</f>
        <v>754</v>
      </c>
      <c r="G2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INFO]]))),G2468)</f>
        <v>16</v>
      </c>
    </row>
    <row r="2470" spans="1:7" hidden="1" x14ac:dyDescent="0.25">
      <c r="A2470" s="12" t="s">
        <v>2766</v>
      </c>
      <c r="B2470" s="19">
        <v>335645872765</v>
      </c>
      <c r="C2470" s="12" t="s">
        <v>18695</v>
      </c>
      <c r="D2470" s="12" t="s">
        <v>7842</v>
      </c>
      <c r="E2470" s="6" t="s">
        <v>7936</v>
      </c>
      <c r="F2470" s="5">
        <f>decoded__2[[#This Row],[FRT_DEC]]-B2469</f>
        <v>19246</v>
      </c>
      <c r="G2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INFO]]))),G2469)</f>
        <v>16</v>
      </c>
    </row>
    <row r="2471" spans="1:7" hidden="1" x14ac:dyDescent="0.25">
      <c r="A2471" s="12" t="s">
        <v>2767</v>
      </c>
      <c r="B2471" s="19">
        <v>335645873504</v>
      </c>
      <c r="C2471" s="12" t="s">
        <v>18696</v>
      </c>
      <c r="D2471" s="12" t="s">
        <v>7938</v>
      </c>
      <c r="E2471" s="6" t="s">
        <v>7939</v>
      </c>
      <c r="F2471" s="5">
        <f>decoded__2[[#This Row],[FRT_DEC]]-B2470</f>
        <v>739</v>
      </c>
      <c r="G2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INFO]]))),G2470)</f>
        <v>16</v>
      </c>
    </row>
    <row r="2472" spans="1:7" hidden="1" x14ac:dyDescent="0.25">
      <c r="A2472" s="12" t="s">
        <v>2768</v>
      </c>
      <c r="B2472" s="19">
        <v>335645891697</v>
      </c>
      <c r="C2472" s="12" t="s">
        <v>18697</v>
      </c>
      <c r="D2472" s="12" t="s">
        <v>7842</v>
      </c>
      <c r="E2472" s="6" t="s">
        <v>7945</v>
      </c>
      <c r="F2472" s="5">
        <f>decoded__2[[#This Row],[FRT_DEC]]-B2471</f>
        <v>18193</v>
      </c>
      <c r="G2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INFO]]))),G2471)</f>
        <v>16</v>
      </c>
    </row>
    <row r="2473" spans="1:7" hidden="1" x14ac:dyDescent="0.25">
      <c r="A2473" s="12" t="s">
        <v>2769</v>
      </c>
      <c r="B2473" s="19">
        <v>335645891704</v>
      </c>
      <c r="C2473" s="12" t="s">
        <v>18698</v>
      </c>
      <c r="D2473" s="12" t="s">
        <v>7938</v>
      </c>
      <c r="E2473" s="6" t="s">
        <v>7947</v>
      </c>
      <c r="F2473" s="5">
        <f>decoded__2[[#This Row],[FRT_DEC]]-B2472</f>
        <v>7</v>
      </c>
      <c r="G2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INFO]]))),G2472)</f>
        <v>16</v>
      </c>
    </row>
    <row r="2474" spans="1:7" hidden="1" x14ac:dyDescent="0.25">
      <c r="A2474" s="12" t="s">
        <v>2770</v>
      </c>
      <c r="B2474" s="19">
        <v>335645892766</v>
      </c>
      <c r="C2474" s="12" t="s">
        <v>18699</v>
      </c>
      <c r="D2474" s="12" t="s">
        <v>7842</v>
      </c>
      <c r="E2474" s="6" t="s">
        <v>7936</v>
      </c>
      <c r="F2474" s="5">
        <f>decoded__2[[#This Row],[FRT_DEC]]-B2473</f>
        <v>1062</v>
      </c>
      <c r="G2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INFO]]))),G2473)</f>
        <v>16</v>
      </c>
    </row>
    <row r="2475" spans="1:7" hidden="1" x14ac:dyDescent="0.25">
      <c r="A2475" s="12" t="s">
        <v>2771</v>
      </c>
      <c r="B2475" s="19">
        <v>335645893520</v>
      </c>
      <c r="C2475" s="12" t="s">
        <v>18700</v>
      </c>
      <c r="D2475" s="12" t="s">
        <v>7938</v>
      </c>
      <c r="E2475" s="6" t="s">
        <v>7939</v>
      </c>
      <c r="F2475" s="5">
        <f>decoded__2[[#This Row],[FRT_DEC]]-B2474</f>
        <v>754</v>
      </c>
      <c r="G2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INFO]]))),G2474)</f>
        <v>16</v>
      </c>
    </row>
    <row r="2476" spans="1:7" hidden="1" x14ac:dyDescent="0.25">
      <c r="A2476" s="12" t="s">
        <v>2772</v>
      </c>
      <c r="B2476" s="19">
        <v>335645912766</v>
      </c>
      <c r="C2476" s="12" t="s">
        <v>18701</v>
      </c>
      <c r="D2476" s="12" t="s">
        <v>7842</v>
      </c>
      <c r="E2476" s="6" t="s">
        <v>7936</v>
      </c>
      <c r="F2476" s="5">
        <f>decoded__2[[#This Row],[FRT_DEC]]-B2475</f>
        <v>19246</v>
      </c>
      <c r="G2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INFO]]))),G2475)</f>
        <v>16</v>
      </c>
    </row>
    <row r="2477" spans="1:7" hidden="1" x14ac:dyDescent="0.25">
      <c r="A2477" s="12" t="s">
        <v>2773</v>
      </c>
      <c r="B2477" s="19">
        <v>335645913513</v>
      </c>
      <c r="C2477" s="12" t="s">
        <v>18702</v>
      </c>
      <c r="D2477" s="12" t="s">
        <v>7938</v>
      </c>
      <c r="E2477" s="6" t="s">
        <v>7939</v>
      </c>
      <c r="F2477" s="5">
        <f>decoded__2[[#This Row],[FRT_DEC]]-B2476</f>
        <v>747</v>
      </c>
      <c r="G2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INFO]]))),G2476)</f>
        <v>16</v>
      </c>
    </row>
    <row r="2478" spans="1:7" hidden="1" x14ac:dyDescent="0.25">
      <c r="A2478" s="12" t="s">
        <v>2774</v>
      </c>
      <c r="B2478" s="19">
        <v>335645932765</v>
      </c>
      <c r="C2478" s="12" t="s">
        <v>18703</v>
      </c>
      <c r="D2478" s="12" t="s">
        <v>7842</v>
      </c>
      <c r="E2478" s="6" t="s">
        <v>7936</v>
      </c>
      <c r="F2478" s="5">
        <f>decoded__2[[#This Row],[FRT_DEC]]-B2477</f>
        <v>19252</v>
      </c>
      <c r="G2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INFO]]))),G2477)</f>
        <v>16</v>
      </c>
    </row>
    <row r="2479" spans="1:7" hidden="1" x14ac:dyDescent="0.25">
      <c r="A2479" s="12" t="s">
        <v>2775</v>
      </c>
      <c r="B2479" s="19">
        <v>335645933590</v>
      </c>
      <c r="C2479" s="12" t="s">
        <v>18704</v>
      </c>
      <c r="D2479" s="12" t="s">
        <v>7938</v>
      </c>
      <c r="E2479" s="6" t="s">
        <v>7939</v>
      </c>
      <c r="F2479" s="5">
        <f>decoded__2[[#This Row],[FRT_DEC]]-B2478</f>
        <v>825</v>
      </c>
      <c r="G2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INFO]]))),G2478)</f>
        <v>16</v>
      </c>
    </row>
    <row r="2480" spans="1:7" hidden="1" x14ac:dyDescent="0.25">
      <c r="A2480" s="12" t="s">
        <v>2776</v>
      </c>
      <c r="B2480" s="19">
        <v>335645952766</v>
      </c>
      <c r="C2480" s="12" t="s">
        <v>18705</v>
      </c>
      <c r="D2480" s="12" t="s">
        <v>7842</v>
      </c>
      <c r="E2480" s="6" t="s">
        <v>7936</v>
      </c>
      <c r="F2480" s="5">
        <f>decoded__2[[#This Row],[FRT_DEC]]-B2479</f>
        <v>19176</v>
      </c>
      <c r="G2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INFO]]))),G2479)</f>
        <v>16</v>
      </c>
    </row>
    <row r="2481" spans="1:7" hidden="1" x14ac:dyDescent="0.25">
      <c r="A2481" s="12" t="s">
        <v>2777</v>
      </c>
      <c r="B2481" s="19">
        <v>335645953608</v>
      </c>
      <c r="C2481" s="12" t="s">
        <v>18706</v>
      </c>
      <c r="D2481" s="12" t="s">
        <v>7938</v>
      </c>
      <c r="E2481" s="6" t="s">
        <v>7939</v>
      </c>
      <c r="F2481" s="5">
        <f>decoded__2[[#This Row],[FRT_DEC]]-B2480</f>
        <v>842</v>
      </c>
      <c r="G2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INFO]]))),G2480)</f>
        <v>16</v>
      </c>
    </row>
    <row r="2482" spans="1:7" hidden="1" x14ac:dyDescent="0.25">
      <c r="A2482" s="12" t="s">
        <v>2778</v>
      </c>
      <c r="B2482" s="19">
        <v>335645972765</v>
      </c>
      <c r="C2482" s="12" t="s">
        <v>18707</v>
      </c>
      <c r="D2482" s="12" t="s">
        <v>7842</v>
      </c>
      <c r="E2482" s="6" t="s">
        <v>7936</v>
      </c>
      <c r="F2482" s="5">
        <f>decoded__2[[#This Row],[FRT_DEC]]-B2481</f>
        <v>19157</v>
      </c>
      <c r="G2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INFO]]))),G2481)</f>
        <v>16</v>
      </c>
    </row>
    <row r="2483" spans="1:7" hidden="1" x14ac:dyDescent="0.25">
      <c r="A2483" s="12" t="s">
        <v>2779</v>
      </c>
      <c r="B2483" s="19">
        <v>335645973527</v>
      </c>
      <c r="C2483" s="12" t="s">
        <v>18708</v>
      </c>
      <c r="D2483" s="12" t="s">
        <v>7938</v>
      </c>
      <c r="E2483" s="6" t="s">
        <v>7939</v>
      </c>
      <c r="F2483" s="5">
        <f>decoded__2[[#This Row],[FRT_DEC]]-B2482</f>
        <v>762</v>
      </c>
      <c r="G2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INFO]]))),G2482)</f>
        <v>16</v>
      </c>
    </row>
    <row r="2484" spans="1:7" hidden="1" x14ac:dyDescent="0.25">
      <c r="A2484" s="12" t="s">
        <v>2780</v>
      </c>
      <c r="B2484" s="19">
        <v>335645991697</v>
      </c>
      <c r="C2484" s="12" t="s">
        <v>18709</v>
      </c>
      <c r="D2484" s="12" t="s">
        <v>7842</v>
      </c>
      <c r="E2484" s="6" t="s">
        <v>7945</v>
      </c>
      <c r="F2484" s="5">
        <f>decoded__2[[#This Row],[FRT_DEC]]-B2483</f>
        <v>18170</v>
      </c>
      <c r="G2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INFO]]))),G2483)</f>
        <v>16</v>
      </c>
    </row>
    <row r="2485" spans="1:7" hidden="1" x14ac:dyDescent="0.25">
      <c r="A2485" s="12" t="s">
        <v>2781</v>
      </c>
      <c r="B2485" s="19">
        <v>335645991703</v>
      </c>
      <c r="C2485" s="12" t="s">
        <v>18710</v>
      </c>
      <c r="D2485" s="12" t="s">
        <v>7938</v>
      </c>
      <c r="E2485" s="6" t="s">
        <v>7947</v>
      </c>
      <c r="F2485" s="5">
        <f>decoded__2[[#This Row],[FRT_DEC]]-B2484</f>
        <v>6</v>
      </c>
      <c r="G2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INFO]]))),G2484)</f>
        <v>16</v>
      </c>
    </row>
    <row r="2486" spans="1:7" hidden="1" x14ac:dyDescent="0.25">
      <c r="A2486" s="12" t="s">
        <v>2782</v>
      </c>
      <c r="B2486" s="19">
        <v>335645992766</v>
      </c>
      <c r="C2486" s="12" t="s">
        <v>18711</v>
      </c>
      <c r="D2486" s="12" t="s">
        <v>7842</v>
      </c>
      <c r="E2486" s="6" t="s">
        <v>7936</v>
      </c>
      <c r="F2486" s="5">
        <f>decoded__2[[#This Row],[FRT_DEC]]-B2485</f>
        <v>1063</v>
      </c>
      <c r="G2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INFO]]))),G2485)</f>
        <v>16</v>
      </c>
    </row>
    <row r="2487" spans="1:7" hidden="1" x14ac:dyDescent="0.25">
      <c r="A2487" s="12" t="s">
        <v>2783</v>
      </c>
      <c r="B2487" s="19">
        <v>335645993519</v>
      </c>
      <c r="C2487" s="12" t="s">
        <v>18712</v>
      </c>
      <c r="D2487" s="12" t="s">
        <v>7938</v>
      </c>
      <c r="E2487" s="6" t="s">
        <v>7939</v>
      </c>
      <c r="F2487" s="5">
        <f>decoded__2[[#This Row],[FRT_DEC]]-B2486</f>
        <v>753</v>
      </c>
      <c r="G2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INFO]]))),G2486)</f>
        <v>16</v>
      </c>
    </row>
    <row r="2488" spans="1:7" hidden="1" x14ac:dyDescent="0.25">
      <c r="A2488" s="12" t="s">
        <v>2784</v>
      </c>
      <c r="B2488" s="19">
        <v>335646012766</v>
      </c>
      <c r="C2488" s="12" t="s">
        <v>18713</v>
      </c>
      <c r="D2488" s="12" t="s">
        <v>7842</v>
      </c>
      <c r="E2488" s="6" t="s">
        <v>7936</v>
      </c>
      <c r="F2488" s="5">
        <f>decoded__2[[#This Row],[FRT_DEC]]-B2487</f>
        <v>19247</v>
      </c>
      <c r="G2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INFO]]))),G2487)</f>
        <v>16</v>
      </c>
    </row>
    <row r="2489" spans="1:7" hidden="1" x14ac:dyDescent="0.25">
      <c r="A2489" s="12" t="s">
        <v>2785</v>
      </c>
      <c r="B2489" s="19">
        <v>335646013529</v>
      </c>
      <c r="C2489" s="12" t="s">
        <v>18714</v>
      </c>
      <c r="D2489" s="12" t="s">
        <v>7938</v>
      </c>
      <c r="E2489" s="6" t="s">
        <v>7939</v>
      </c>
      <c r="F2489" s="5">
        <f>decoded__2[[#This Row],[FRT_DEC]]-B2488</f>
        <v>763</v>
      </c>
      <c r="G2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INFO]]))),G2488)</f>
        <v>16</v>
      </c>
    </row>
    <row r="2490" spans="1:7" hidden="1" x14ac:dyDescent="0.25">
      <c r="A2490" s="12" t="s">
        <v>2786</v>
      </c>
      <c r="B2490" s="19">
        <v>335646032765</v>
      </c>
      <c r="C2490" s="12" t="s">
        <v>18715</v>
      </c>
      <c r="D2490" s="12" t="s">
        <v>7842</v>
      </c>
      <c r="E2490" s="6" t="s">
        <v>7936</v>
      </c>
      <c r="F2490" s="5">
        <f>decoded__2[[#This Row],[FRT_DEC]]-B2489</f>
        <v>19236</v>
      </c>
      <c r="G2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INFO]]))),G2489)</f>
        <v>16</v>
      </c>
    </row>
    <row r="2491" spans="1:7" hidden="1" x14ac:dyDescent="0.25">
      <c r="A2491" s="12" t="s">
        <v>2787</v>
      </c>
      <c r="B2491" s="19">
        <v>335646033518</v>
      </c>
      <c r="C2491" s="12" t="s">
        <v>18716</v>
      </c>
      <c r="D2491" s="12" t="s">
        <v>7938</v>
      </c>
      <c r="E2491" s="6" t="s">
        <v>7939</v>
      </c>
      <c r="F2491" s="5">
        <f>decoded__2[[#This Row],[FRT_DEC]]-B2490</f>
        <v>753</v>
      </c>
      <c r="G2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INFO]]))),G2490)</f>
        <v>16</v>
      </c>
    </row>
    <row r="2492" spans="1:7" hidden="1" x14ac:dyDescent="0.25">
      <c r="A2492" s="12" t="s">
        <v>2788</v>
      </c>
      <c r="B2492" s="19">
        <v>335646052766</v>
      </c>
      <c r="C2492" s="12" t="s">
        <v>18717</v>
      </c>
      <c r="D2492" s="12" t="s">
        <v>7842</v>
      </c>
      <c r="E2492" s="6" t="s">
        <v>7936</v>
      </c>
      <c r="F2492" s="5">
        <f>decoded__2[[#This Row],[FRT_DEC]]-B2491</f>
        <v>19248</v>
      </c>
      <c r="G2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INFO]]))),G2491)</f>
        <v>16</v>
      </c>
    </row>
    <row r="2493" spans="1:7" hidden="1" x14ac:dyDescent="0.25">
      <c r="A2493" s="12" t="s">
        <v>2789</v>
      </c>
      <c r="B2493" s="19">
        <v>335646053521</v>
      </c>
      <c r="C2493" s="12" t="s">
        <v>18718</v>
      </c>
      <c r="D2493" s="12" t="s">
        <v>7938</v>
      </c>
      <c r="E2493" s="6" t="s">
        <v>7939</v>
      </c>
      <c r="F2493" s="5">
        <f>decoded__2[[#This Row],[FRT_DEC]]-B2492</f>
        <v>755</v>
      </c>
      <c r="G2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INFO]]))),G2492)</f>
        <v>16</v>
      </c>
    </row>
    <row r="2494" spans="1:7" hidden="1" x14ac:dyDescent="0.25">
      <c r="A2494" s="12" t="s">
        <v>2790</v>
      </c>
      <c r="B2494" s="19">
        <v>335646072766</v>
      </c>
      <c r="C2494" s="12" t="s">
        <v>18719</v>
      </c>
      <c r="D2494" s="12" t="s">
        <v>7842</v>
      </c>
      <c r="E2494" s="6" t="s">
        <v>7936</v>
      </c>
      <c r="F2494" s="5">
        <f>decoded__2[[#This Row],[FRT_DEC]]-B2493</f>
        <v>19245</v>
      </c>
      <c r="G2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INFO]]))),G2493)</f>
        <v>16</v>
      </c>
    </row>
    <row r="2495" spans="1:7" hidden="1" x14ac:dyDescent="0.25">
      <c r="A2495" s="12" t="s">
        <v>2791</v>
      </c>
      <c r="B2495" s="19">
        <v>335646073516</v>
      </c>
      <c r="C2495" s="12" t="s">
        <v>18720</v>
      </c>
      <c r="D2495" s="12" t="s">
        <v>7938</v>
      </c>
      <c r="E2495" s="6" t="s">
        <v>7939</v>
      </c>
      <c r="F2495" s="5">
        <f>decoded__2[[#This Row],[FRT_DEC]]-B2494</f>
        <v>750</v>
      </c>
      <c r="G2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INFO]]))),G2494)</f>
        <v>16</v>
      </c>
    </row>
    <row r="2496" spans="1:7" hidden="1" x14ac:dyDescent="0.25">
      <c r="A2496" s="12" t="s">
        <v>2792</v>
      </c>
      <c r="B2496" s="19">
        <v>335646091697</v>
      </c>
      <c r="C2496" s="12" t="s">
        <v>18721</v>
      </c>
      <c r="D2496" s="12" t="s">
        <v>7842</v>
      </c>
      <c r="E2496" s="6" t="s">
        <v>7945</v>
      </c>
      <c r="F2496" s="5">
        <f>decoded__2[[#This Row],[FRT_DEC]]-B2495</f>
        <v>18181</v>
      </c>
      <c r="G2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INFO]]))),G2495)</f>
        <v>16</v>
      </c>
    </row>
    <row r="2497" spans="1:7" hidden="1" x14ac:dyDescent="0.25">
      <c r="A2497" s="12" t="s">
        <v>2793</v>
      </c>
      <c r="B2497" s="19">
        <v>335646091704</v>
      </c>
      <c r="C2497" s="12" t="s">
        <v>18722</v>
      </c>
      <c r="D2497" s="12" t="s">
        <v>7938</v>
      </c>
      <c r="E2497" s="6" t="s">
        <v>7947</v>
      </c>
      <c r="F2497" s="5">
        <f>decoded__2[[#This Row],[FRT_DEC]]-B2496</f>
        <v>7</v>
      </c>
      <c r="G2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INFO]]))),G2496)</f>
        <v>16</v>
      </c>
    </row>
    <row r="2498" spans="1:7" hidden="1" x14ac:dyDescent="0.25">
      <c r="A2498" s="12" t="s">
        <v>2794</v>
      </c>
      <c r="B2498" s="19">
        <v>335646092767</v>
      </c>
      <c r="C2498" s="12" t="s">
        <v>18723</v>
      </c>
      <c r="D2498" s="12" t="s">
        <v>7842</v>
      </c>
      <c r="E2498" s="6" t="s">
        <v>7936</v>
      </c>
      <c r="F2498" s="5">
        <f>decoded__2[[#This Row],[FRT_DEC]]-B2497</f>
        <v>1063</v>
      </c>
      <c r="G2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INFO]]))),G2497)</f>
        <v>16</v>
      </c>
    </row>
    <row r="2499" spans="1:7" hidden="1" x14ac:dyDescent="0.25">
      <c r="A2499" s="12" t="s">
        <v>2795</v>
      </c>
      <c r="B2499" s="19">
        <v>335646093518</v>
      </c>
      <c r="C2499" s="12" t="s">
        <v>18724</v>
      </c>
      <c r="D2499" s="12" t="s">
        <v>7938</v>
      </c>
      <c r="E2499" s="6" t="s">
        <v>7939</v>
      </c>
      <c r="F2499" s="5">
        <f>decoded__2[[#This Row],[FRT_DEC]]-B2498</f>
        <v>751</v>
      </c>
      <c r="G2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INFO]]))),G2498)</f>
        <v>16</v>
      </c>
    </row>
    <row r="2500" spans="1:7" hidden="1" x14ac:dyDescent="0.25">
      <c r="A2500" s="12" t="s">
        <v>2796</v>
      </c>
      <c r="B2500" s="19">
        <v>335646112765</v>
      </c>
      <c r="C2500" s="12" t="s">
        <v>18725</v>
      </c>
      <c r="D2500" s="12" t="s">
        <v>7842</v>
      </c>
      <c r="E2500" s="6" t="s">
        <v>7936</v>
      </c>
      <c r="F2500" s="5">
        <f>decoded__2[[#This Row],[FRT_DEC]]-B2499</f>
        <v>19247</v>
      </c>
      <c r="G2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INFO]]))),G2499)</f>
        <v>16</v>
      </c>
    </row>
    <row r="2501" spans="1:7" hidden="1" x14ac:dyDescent="0.25">
      <c r="A2501" s="12" t="s">
        <v>2797</v>
      </c>
      <c r="B2501" s="19">
        <v>335646113509</v>
      </c>
      <c r="C2501" s="12" t="s">
        <v>18726</v>
      </c>
      <c r="D2501" s="12" t="s">
        <v>7938</v>
      </c>
      <c r="E2501" s="6" t="s">
        <v>7939</v>
      </c>
      <c r="F2501" s="5">
        <f>decoded__2[[#This Row],[FRT_DEC]]-B2500</f>
        <v>744</v>
      </c>
      <c r="G2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INFO]]))),G2500)</f>
        <v>16</v>
      </c>
    </row>
    <row r="2502" spans="1:7" hidden="1" x14ac:dyDescent="0.25">
      <c r="A2502" s="12" t="s">
        <v>2798</v>
      </c>
      <c r="B2502" s="19">
        <v>335646132765</v>
      </c>
      <c r="C2502" s="12" t="s">
        <v>18727</v>
      </c>
      <c r="D2502" s="12" t="s">
        <v>7842</v>
      </c>
      <c r="E2502" s="6" t="s">
        <v>7936</v>
      </c>
      <c r="F2502" s="5">
        <f>decoded__2[[#This Row],[FRT_DEC]]-B2501</f>
        <v>19256</v>
      </c>
      <c r="G2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INFO]]))),G2501)</f>
        <v>16</v>
      </c>
    </row>
    <row r="2503" spans="1:7" hidden="1" x14ac:dyDescent="0.25">
      <c r="A2503" s="12" t="s">
        <v>2799</v>
      </c>
      <c r="B2503" s="19">
        <v>335646133535</v>
      </c>
      <c r="C2503" s="12" t="s">
        <v>18728</v>
      </c>
      <c r="D2503" s="12" t="s">
        <v>7938</v>
      </c>
      <c r="E2503" s="6" t="s">
        <v>7939</v>
      </c>
      <c r="F2503" s="5">
        <f>decoded__2[[#This Row],[FRT_DEC]]-B2502</f>
        <v>770</v>
      </c>
      <c r="G2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INFO]]))),G2502)</f>
        <v>16</v>
      </c>
    </row>
    <row r="2504" spans="1:7" hidden="1" x14ac:dyDescent="0.25">
      <c r="A2504" s="12" t="s">
        <v>2800</v>
      </c>
      <c r="B2504" s="19">
        <v>335646152765</v>
      </c>
      <c r="C2504" s="12" t="s">
        <v>18729</v>
      </c>
      <c r="D2504" s="12" t="s">
        <v>7842</v>
      </c>
      <c r="E2504" s="6" t="s">
        <v>7936</v>
      </c>
      <c r="F2504" s="5">
        <f>decoded__2[[#This Row],[FRT_DEC]]-B2503</f>
        <v>19230</v>
      </c>
      <c r="G2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INFO]]))),G2503)</f>
        <v>16</v>
      </c>
    </row>
    <row r="2505" spans="1:7" hidden="1" x14ac:dyDescent="0.25">
      <c r="A2505" s="12" t="s">
        <v>2801</v>
      </c>
      <c r="B2505" s="19">
        <v>335646153604</v>
      </c>
      <c r="C2505" s="12" t="s">
        <v>18730</v>
      </c>
      <c r="D2505" s="12" t="s">
        <v>7938</v>
      </c>
      <c r="E2505" s="6" t="s">
        <v>7939</v>
      </c>
      <c r="F2505" s="5">
        <f>decoded__2[[#This Row],[FRT_DEC]]-B2504</f>
        <v>839</v>
      </c>
      <c r="G2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INFO]]))),G2504)</f>
        <v>16</v>
      </c>
    </row>
    <row r="2506" spans="1:7" hidden="1" x14ac:dyDescent="0.25">
      <c r="A2506" s="12" t="s">
        <v>2802</v>
      </c>
      <c r="B2506" s="19">
        <v>335646172766</v>
      </c>
      <c r="C2506" s="12" t="s">
        <v>18731</v>
      </c>
      <c r="D2506" s="12" t="s">
        <v>7842</v>
      </c>
      <c r="E2506" s="6" t="s">
        <v>7936</v>
      </c>
      <c r="F2506" s="5">
        <f>decoded__2[[#This Row],[FRT_DEC]]-B2505</f>
        <v>19162</v>
      </c>
      <c r="G2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INFO]]))),G2505)</f>
        <v>16</v>
      </c>
    </row>
    <row r="2507" spans="1:7" hidden="1" x14ac:dyDescent="0.25">
      <c r="A2507" s="12" t="s">
        <v>2803</v>
      </c>
      <c r="B2507" s="19">
        <v>335646173507</v>
      </c>
      <c r="C2507" s="12" t="s">
        <v>18732</v>
      </c>
      <c r="D2507" s="12" t="s">
        <v>7938</v>
      </c>
      <c r="E2507" s="6" t="s">
        <v>7939</v>
      </c>
      <c r="F2507" s="5">
        <f>decoded__2[[#This Row],[FRT_DEC]]-B2506</f>
        <v>741</v>
      </c>
      <c r="G2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INFO]]))),G2506)</f>
        <v>16</v>
      </c>
    </row>
    <row r="2508" spans="1:7" hidden="1" x14ac:dyDescent="0.25">
      <c r="A2508" s="12" t="s">
        <v>2804</v>
      </c>
      <c r="B2508" s="19">
        <v>335646191697</v>
      </c>
      <c r="C2508" s="12" t="s">
        <v>18733</v>
      </c>
      <c r="D2508" s="12" t="s">
        <v>7842</v>
      </c>
      <c r="E2508" s="6" t="s">
        <v>7945</v>
      </c>
      <c r="F2508" s="5">
        <f>decoded__2[[#This Row],[FRT_DEC]]-B2507</f>
        <v>18190</v>
      </c>
      <c r="G2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INFO]]))),G2507)</f>
        <v>16</v>
      </c>
    </row>
    <row r="2509" spans="1:7" hidden="1" x14ac:dyDescent="0.25">
      <c r="A2509" s="12" t="s">
        <v>2805</v>
      </c>
      <c r="B2509" s="19">
        <v>335646191703</v>
      </c>
      <c r="C2509" s="12" t="s">
        <v>18734</v>
      </c>
      <c r="D2509" s="12" t="s">
        <v>7938</v>
      </c>
      <c r="E2509" s="6" t="s">
        <v>7947</v>
      </c>
      <c r="F2509" s="5">
        <f>decoded__2[[#This Row],[FRT_DEC]]-B2508</f>
        <v>6</v>
      </c>
      <c r="G2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INFO]]))),G2508)</f>
        <v>16</v>
      </c>
    </row>
    <row r="2510" spans="1:7" hidden="1" x14ac:dyDescent="0.25">
      <c r="A2510" s="12" t="s">
        <v>2806</v>
      </c>
      <c r="B2510" s="19">
        <v>335646192780</v>
      </c>
      <c r="C2510" s="12" t="s">
        <v>18735</v>
      </c>
      <c r="D2510" s="12" t="s">
        <v>7842</v>
      </c>
      <c r="E2510" s="6" t="s">
        <v>7936</v>
      </c>
      <c r="F2510" s="5">
        <f>decoded__2[[#This Row],[FRT_DEC]]-B2509</f>
        <v>1077</v>
      </c>
      <c r="G2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INFO]]))),G2509)</f>
        <v>16</v>
      </c>
    </row>
    <row r="2511" spans="1:7" hidden="1" x14ac:dyDescent="0.25">
      <c r="A2511" s="12" t="s">
        <v>2807</v>
      </c>
      <c r="B2511" s="19">
        <v>335646193520</v>
      </c>
      <c r="C2511" s="12" t="s">
        <v>18736</v>
      </c>
      <c r="D2511" s="12" t="s">
        <v>7938</v>
      </c>
      <c r="E2511" s="6" t="s">
        <v>7939</v>
      </c>
      <c r="F2511" s="5">
        <f>decoded__2[[#This Row],[FRT_DEC]]-B2510</f>
        <v>740</v>
      </c>
      <c r="G2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INFO]]))),G2510)</f>
        <v>16</v>
      </c>
    </row>
    <row r="2512" spans="1:7" hidden="1" x14ac:dyDescent="0.25">
      <c r="A2512" s="12" t="s">
        <v>2808</v>
      </c>
      <c r="B2512" s="19">
        <v>335646212766</v>
      </c>
      <c r="C2512" s="12" t="s">
        <v>18737</v>
      </c>
      <c r="D2512" s="12" t="s">
        <v>7842</v>
      </c>
      <c r="E2512" s="6" t="s">
        <v>7936</v>
      </c>
      <c r="F2512" s="5">
        <f>decoded__2[[#This Row],[FRT_DEC]]-B2511</f>
        <v>19246</v>
      </c>
      <c r="G2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INFO]]))),G2511)</f>
        <v>16</v>
      </c>
    </row>
    <row r="2513" spans="1:7" hidden="1" x14ac:dyDescent="0.25">
      <c r="A2513" s="12" t="s">
        <v>2809</v>
      </c>
      <c r="B2513" s="19">
        <v>335646213508</v>
      </c>
      <c r="C2513" s="12" t="s">
        <v>18738</v>
      </c>
      <c r="D2513" s="12" t="s">
        <v>7938</v>
      </c>
      <c r="E2513" s="6" t="s">
        <v>7939</v>
      </c>
      <c r="F2513" s="5">
        <f>decoded__2[[#This Row],[FRT_DEC]]-B2512</f>
        <v>742</v>
      </c>
      <c r="G2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INFO]]))),G2512)</f>
        <v>16</v>
      </c>
    </row>
    <row r="2514" spans="1:7" hidden="1" x14ac:dyDescent="0.25">
      <c r="A2514" s="12" t="s">
        <v>2810</v>
      </c>
      <c r="B2514" s="19">
        <v>335646232780</v>
      </c>
      <c r="C2514" s="12" t="s">
        <v>18739</v>
      </c>
      <c r="D2514" s="12" t="s">
        <v>7842</v>
      </c>
      <c r="E2514" s="6" t="s">
        <v>7936</v>
      </c>
      <c r="F2514" s="5">
        <f>decoded__2[[#This Row],[FRT_DEC]]-B2513</f>
        <v>19272</v>
      </c>
      <c r="G2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INFO]]))),G2513)</f>
        <v>16</v>
      </c>
    </row>
    <row r="2515" spans="1:7" hidden="1" x14ac:dyDescent="0.25">
      <c r="A2515" s="12" t="s">
        <v>2811</v>
      </c>
      <c r="B2515" s="19">
        <v>335646233533</v>
      </c>
      <c r="C2515" s="12" t="s">
        <v>18740</v>
      </c>
      <c r="D2515" s="12" t="s">
        <v>7938</v>
      </c>
      <c r="E2515" s="6" t="s">
        <v>7939</v>
      </c>
      <c r="F2515" s="5">
        <f>decoded__2[[#This Row],[FRT_DEC]]-B2514</f>
        <v>753</v>
      </c>
      <c r="G2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INFO]]))),G2514)</f>
        <v>16</v>
      </c>
    </row>
    <row r="2516" spans="1:7" hidden="1" x14ac:dyDescent="0.25">
      <c r="A2516" s="12" t="s">
        <v>2812</v>
      </c>
      <c r="B2516" s="19">
        <v>335646252765</v>
      </c>
      <c r="C2516" s="12" t="s">
        <v>18741</v>
      </c>
      <c r="D2516" s="12" t="s">
        <v>7842</v>
      </c>
      <c r="E2516" s="6" t="s">
        <v>7936</v>
      </c>
      <c r="F2516" s="5">
        <f>decoded__2[[#This Row],[FRT_DEC]]-B2515</f>
        <v>19232</v>
      </c>
      <c r="G2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INFO]]))),G2515)</f>
        <v>16</v>
      </c>
    </row>
    <row r="2517" spans="1:7" hidden="1" x14ac:dyDescent="0.25">
      <c r="A2517" s="12" t="s">
        <v>2813</v>
      </c>
      <c r="B2517" s="19">
        <v>335646253505</v>
      </c>
      <c r="C2517" s="12" t="s">
        <v>18742</v>
      </c>
      <c r="D2517" s="12" t="s">
        <v>7938</v>
      </c>
      <c r="E2517" s="6" t="s">
        <v>7939</v>
      </c>
      <c r="F2517" s="5">
        <f>decoded__2[[#This Row],[FRT_DEC]]-B2516</f>
        <v>740</v>
      </c>
      <c r="G2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INFO]]))),G2516)</f>
        <v>16</v>
      </c>
    </row>
    <row r="2518" spans="1:7" hidden="1" x14ac:dyDescent="0.25">
      <c r="A2518" s="12" t="s">
        <v>2814</v>
      </c>
      <c r="B2518" s="19">
        <v>335646272780</v>
      </c>
      <c r="C2518" s="12" t="s">
        <v>18743</v>
      </c>
      <c r="D2518" s="12" t="s">
        <v>7842</v>
      </c>
      <c r="E2518" s="6" t="s">
        <v>7936</v>
      </c>
      <c r="F2518" s="5">
        <f>decoded__2[[#This Row],[FRT_DEC]]-B2517</f>
        <v>19275</v>
      </c>
      <c r="G2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INFO]]))),G2517)</f>
        <v>16</v>
      </c>
    </row>
    <row r="2519" spans="1:7" hidden="1" x14ac:dyDescent="0.25">
      <c r="A2519" s="12" t="s">
        <v>2815</v>
      </c>
      <c r="B2519" s="19">
        <v>335646273529</v>
      </c>
      <c r="C2519" s="12" t="s">
        <v>18744</v>
      </c>
      <c r="D2519" s="12" t="s">
        <v>7938</v>
      </c>
      <c r="E2519" s="6" t="s">
        <v>7939</v>
      </c>
      <c r="F2519" s="5">
        <f>decoded__2[[#This Row],[FRT_DEC]]-B2518</f>
        <v>749</v>
      </c>
      <c r="G2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INFO]]))),G2518)</f>
        <v>16</v>
      </c>
    </row>
    <row r="2520" spans="1:7" hidden="1" x14ac:dyDescent="0.25">
      <c r="A2520" s="12" t="s">
        <v>2816</v>
      </c>
      <c r="B2520" s="19">
        <v>335646291697</v>
      </c>
      <c r="C2520" s="12" t="s">
        <v>18745</v>
      </c>
      <c r="D2520" s="12" t="s">
        <v>7842</v>
      </c>
      <c r="E2520" s="6" t="s">
        <v>7945</v>
      </c>
      <c r="F2520" s="5">
        <f>decoded__2[[#This Row],[FRT_DEC]]-B2519</f>
        <v>18168</v>
      </c>
      <c r="G2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INFO]]))),G2519)</f>
        <v>16</v>
      </c>
    </row>
    <row r="2521" spans="1:7" hidden="1" x14ac:dyDescent="0.25">
      <c r="A2521" s="12" t="s">
        <v>2817</v>
      </c>
      <c r="B2521" s="19">
        <v>335646291704</v>
      </c>
      <c r="C2521" s="12" t="s">
        <v>18746</v>
      </c>
      <c r="D2521" s="12" t="s">
        <v>7938</v>
      </c>
      <c r="E2521" s="6" t="s">
        <v>7947</v>
      </c>
      <c r="F2521" s="5">
        <f>decoded__2[[#This Row],[FRT_DEC]]-B2520</f>
        <v>7</v>
      </c>
      <c r="G2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INFO]]))),G2520)</f>
        <v>16</v>
      </c>
    </row>
    <row r="2522" spans="1:7" hidden="1" x14ac:dyDescent="0.25">
      <c r="A2522" s="12" t="s">
        <v>2818</v>
      </c>
      <c r="B2522" s="19">
        <v>335646292766</v>
      </c>
      <c r="C2522" s="12" t="s">
        <v>18747</v>
      </c>
      <c r="D2522" s="12" t="s">
        <v>7842</v>
      </c>
      <c r="E2522" s="6" t="s">
        <v>7936</v>
      </c>
      <c r="F2522" s="5">
        <f>decoded__2[[#This Row],[FRT_DEC]]-B2521</f>
        <v>1062</v>
      </c>
      <c r="G2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INFO]]))),G2521)</f>
        <v>16</v>
      </c>
    </row>
    <row r="2523" spans="1:7" hidden="1" x14ac:dyDescent="0.25">
      <c r="A2523" s="12" t="s">
        <v>2819</v>
      </c>
      <c r="B2523" s="19">
        <v>335646293517</v>
      </c>
      <c r="C2523" s="12" t="s">
        <v>18748</v>
      </c>
      <c r="D2523" s="12" t="s">
        <v>7938</v>
      </c>
      <c r="E2523" s="6" t="s">
        <v>7939</v>
      </c>
      <c r="F2523" s="5">
        <f>decoded__2[[#This Row],[FRT_DEC]]-B2522</f>
        <v>751</v>
      </c>
      <c r="G2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INFO]]))),G2522)</f>
        <v>16</v>
      </c>
    </row>
    <row r="2524" spans="1:7" hidden="1" x14ac:dyDescent="0.25">
      <c r="A2524" s="12" t="s">
        <v>2820</v>
      </c>
      <c r="B2524" s="19">
        <v>335646312765</v>
      </c>
      <c r="C2524" s="12" t="s">
        <v>18749</v>
      </c>
      <c r="D2524" s="12" t="s">
        <v>7842</v>
      </c>
      <c r="E2524" s="6" t="s">
        <v>7936</v>
      </c>
      <c r="F2524" s="5">
        <f>decoded__2[[#This Row],[FRT_DEC]]-B2523</f>
        <v>19248</v>
      </c>
      <c r="G2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INFO]]))),G2523)</f>
        <v>16</v>
      </c>
    </row>
    <row r="2525" spans="1:7" hidden="1" x14ac:dyDescent="0.25">
      <c r="A2525" s="12" t="s">
        <v>2821</v>
      </c>
      <c r="B2525" s="19">
        <v>335646313522</v>
      </c>
      <c r="C2525" s="12" t="s">
        <v>18750</v>
      </c>
      <c r="D2525" s="12" t="s">
        <v>7938</v>
      </c>
      <c r="E2525" s="6" t="s">
        <v>7939</v>
      </c>
      <c r="F2525" s="5">
        <f>decoded__2[[#This Row],[FRT_DEC]]-B2524</f>
        <v>757</v>
      </c>
      <c r="G2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INFO]]))),G2524)</f>
        <v>16</v>
      </c>
    </row>
    <row r="2526" spans="1:7" hidden="1" x14ac:dyDescent="0.25">
      <c r="A2526" s="12" t="s">
        <v>2822</v>
      </c>
      <c r="B2526" s="19">
        <v>335646332765</v>
      </c>
      <c r="C2526" s="12" t="s">
        <v>18751</v>
      </c>
      <c r="D2526" s="12" t="s">
        <v>7842</v>
      </c>
      <c r="E2526" s="6" t="s">
        <v>7936</v>
      </c>
      <c r="F2526" s="5">
        <f>decoded__2[[#This Row],[FRT_DEC]]-B2525</f>
        <v>19243</v>
      </c>
      <c r="G2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INFO]]))),G2525)</f>
        <v>16</v>
      </c>
    </row>
    <row r="2527" spans="1:7" hidden="1" x14ac:dyDescent="0.25">
      <c r="A2527" s="12" t="s">
        <v>2823</v>
      </c>
      <c r="B2527" s="19">
        <v>335646333503</v>
      </c>
      <c r="C2527" s="12" t="s">
        <v>18752</v>
      </c>
      <c r="D2527" s="12" t="s">
        <v>7938</v>
      </c>
      <c r="E2527" s="6" t="s">
        <v>7939</v>
      </c>
      <c r="F2527" s="5">
        <f>decoded__2[[#This Row],[FRT_DEC]]-B2526</f>
        <v>738</v>
      </c>
      <c r="G2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INFO]]))),G2526)</f>
        <v>16</v>
      </c>
    </row>
    <row r="2528" spans="1:7" hidden="1" x14ac:dyDescent="0.25">
      <c r="A2528" s="12" t="s">
        <v>2824</v>
      </c>
      <c r="B2528" s="19">
        <v>335646352766</v>
      </c>
      <c r="C2528" s="12" t="s">
        <v>18753</v>
      </c>
      <c r="D2528" s="12" t="s">
        <v>7842</v>
      </c>
      <c r="E2528" s="6" t="s">
        <v>7936</v>
      </c>
      <c r="F2528" s="5">
        <f>decoded__2[[#This Row],[FRT_DEC]]-B2527</f>
        <v>19263</v>
      </c>
      <c r="G2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INFO]]))),G2527)</f>
        <v>16</v>
      </c>
    </row>
    <row r="2529" spans="1:7" hidden="1" x14ac:dyDescent="0.25">
      <c r="A2529" s="12" t="s">
        <v>2825</v>
      </c>
      <c r="B2529" s="19">
        <v>335646353530</v>
      </c>
      <c r="C2529" s="12" t="s">
        <v>18754</v>
      </c>
      <c r="D2529" s="12" t="s">
        <v>7938</v>
      </c>
      <c r="E2529" s="6" t="s">
        <v>7939</v>
      </c>
      <c r="F2529" s="5">
        <f>decoded__2[[#This Row],[FRT_DEC]]-B2528</f>
        <v>764</v>
      </c>
      <c r="G2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INFO]]))),G2528)</f>
        <v>16</v>
      </c>
    </row>
    <row r="2530" spans="1:7" hidden="1" x14ac:dyDescent="0.25">
      <c r="A2530" s="12" t="s">
        <v>2826</v>
      </c>
      <c r="B2530" s="19">
        <v>335646372765</v>
      </c>
      <c r="C2530" s="12" t="s">
        <v>18755</v>
      </c>
      <c r="D2530" s="12" t="s">
        <v>7842</v>
      </c>
      <c r="E2530" s="6" t="s">
        <v>7936</v>
      </c>
      <c r="F2530" s="5">
        <f>decoded__2[[#This Row],[FRT_DEC]]-B2529</f>
        <v>19235</v>
      </c>
      <c r="G2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INFO]]))),G2529)</f>
        <v>16</v>
      </c>
    </row>
    <row r="2531" spans="1:7" hidden="1" x14ac:dyDescent="0.25">
      <c r="A2531" s="12" t="s">
        <v>2827</v>
      </c>
      <c r="B2531" s="19">
        <v>335646373595</v>
      </c>
      <c r="C2531" s="12" t="s">
        <v>18756</v>
      </c>
      <c r="D2531" s="12" t="s">
        <v>7938</v>
      </c>
      <c r="E2531" s="6" t="s">
        <v>7939</v>
      </c>
      <c r="F2531" s="5">
        <f>decoded__2[[#This Row],[FRT_DEC]]-B2530</f>
        <v>830</v>
      </c>
      <c r="G2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INFO]]))),G2530)</f>
        <v>16</v>
      </c>
    </row>
    <row r="2532" spans="1:7" hidden="1" x14ac:dyDescent="0.25">
      <c r="A2532" s="12" t="s">
        <v>2828</v>
      </c>
      <c r="B2532" s="19">
        <v>335646381130</v>
      </c>
      <c r="C2532" s="12" t="s">
        <v>18757</v>
      </c>
      <c r="D2532" s="12" t="s">
        <v>7842</v>
      </c>
      <c r="E2532" s="6" t="s">
        <v>7989</v>
      </c>
      <c r="F2532" s="5">
        <f>decoded__2[[#This Row],[FRT_DEC]]-B2531</f>
        <v>7535</v>
      </c>
      <c r="G2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INFO]]))),G2531)</f>
        <v>16</v>
      </c>
    </row>
    <row r="2533" spans="1:7" hidden="1" x14ac:dyDescent="0.25">
      <c r="A2533" s="12" t="s">
        <v>2829</v>
      </c>
      <c r="B2533" s="19">
        <v>335646381172</v>
      </c>
      <c r="C2533" s="12" t="s">
        <v>18758</v>
      </c>
      <c r="D2533" s="12" t="s">
        <v>7938</v>
      </c>
      <c r="E2533" s="6" t="s">
        <v>7991</v>
      </c>
      <c r="F2533" s="5">
        <f>decoded__2[[#This Row],[FRT_DEC]]-B2532</f>
        <v>42</v>
      </c>
      <c r="G2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INFO]]))),G2532)</f>
        <v>16</v>
      </c>
    </row>
    <row r="2534" spans="1:7" hidden="1" x14ac:dyDescent="0.25">
      <c r="A2534" s="12" t="s">
        <v>2830</v>
      </c>
      <c r="B2534" s="19">
        <v>335646381175</v>
      </c>
      <c r="C2534" s="12" t="s">
        <v>18759</v>
      </c>
      <c r="D2534" s="12" t="s">
        <v>7842</v>
      </c>
      <c r="E2534" s="6" t="s">
        <v>7993</v>
      </c>
      <c r="F2534" s="5">
        <f>decoded__2[[#This Row],[FRT_DEC]]-B2533</f>
        <v>3</v>
      </c>
      <c r="G2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INFO]]))),G2533)</f>
        <v>16</v>
      </c>
    </row>
    <row r="2535" spans="1:7" hidden="1" x14ac:dyDescent="0.25">
      <c r="A2535" s="12" t="s">
        <v>2831</v>
      </c>
      <c r="B2535" s="19">
        <v>335646381193</v>
      </c>
      <c r="C2535" s="12" t="s">
        <v>18760</v>
      </c>
      <c r="D2535" s="12" t="s">
        <v>1099</v>
      </c>
      <c r="E2535" s="6" t="s">
        <v>2081</v>
      </c>
      <c r="F2535" s="5">
        <f>decoded__2[[#This Row],[FRT_DEC]]-B2534</f>
        <v>18</v>
      </c>
      <c r="G2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INFO]]))),G2534)</f>
        <v>16</v>
      </c>
    </row>
    <row r="2536" spans="1:7" hidden="1" x14ac:dyDescent="0.25">
      <c r="A2536" s="12" t="s">
        <v>2832</v>
      </c>
      <c r="B2536" s="19">
        <v>335646381197</v>
      </c>
      <c r="C2536" s="12" t="s">
        <v>18761</v>
      </c>
      <c r="D2536" s="12" t="s">
        <v>1099</v>
      </c>
      <c r="E2536" s="6" t="s">
        <v>2089</v>
      </c>
      <c r="F2536" s="5">
        <f>decoded__2[[#This Row],[FRT_DEC]]-B2535</f>
        <v>4</v>
      </c>
      <c r="G2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INFO]]))),G2535)</f>
        <v>16</v>
      </c>
    </row>
    <row r="2537" spans="1:7" hidden="1" x14ac:dyDescent="0.25">
      <c r="A2537" s="12" t="s">
        <v>2833</v>
      </c>
      <c r="B2537" s="19">
        <v>335646381204</v>
      </c>
      <c r="C2537" s="12" t="s">
        <v>18762</v>
      </c>
      <c r="D2537" s="12" t="s">
        <v>72</v>
      </c>
      <c r="E2537" s="6" t="s">
        <v>7893</v>
      </c>
      <c r="F2537" s="5">
        <f>decoded__2[[#This Row],[FRT_DEC]]-B2536</f>
        <v>7</v>
      </c>
      <c r="G2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INFO]]))),G2536)</f>
        <v>16</v>
      </c>
    </row>
    <row r="2538" spans="1:7" hidden="1" x14ac:dyDescent="0.25">
      <c r="A2538" s="12" t="s">
        <v>2834</v>
      </c>
      <c r="B2538" s="19">
        <v>335646382257</v>
      </c>
      <c r="C2538" s="12" t="s">
        <v>18763</v>
      </c>
      <c r="D2538" s="12" t="s">
        <v>7938</v>
      </c>
      <c r="E2538" s="6" t="s">
        <v>7998</v>
      </c>
      <c r="F2538" s="5">
        <f>decoded__2[[#This Row],[FRT_DEC]]-B2537</f>
        <v>1053</v>
      </c>
      <c r="G2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INFO]]))),G2537)</f>
        <v>16</v>
      </c>
    </row>
    <row r="2539" spans="1:7" hidden="1" x14ac:dyDescent="0.25">
      <c r="A2539" s="12" t="s">
        <v>2835</v>
      </c>
      <c r="B2539" s="19">
        <v>335646386288</v>
      </c>
      <c r="C2539" s="12" t="s">
        <v>18764</v>
      </c>
      <c r="D2539" s="12" t="s">
        <v>5</v>
      </c>
      <c r="E2539" s="6" t="s">
        <v>18765</v>
      </c>
      <c r="F2539" s="5">
        <f>decoded__2[[#This Row],[FRT_DEC]]-B2538</f>
        <v>4031</v>
      </c>
      <c r="G2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INFO]]))),G2538)</f>
        <v>16</v>
      </c>
    </row>
    <row r="2540" spans="1:7" hidden="1" x14ac:dyDescent="0.25">
      <c r="A2540" s="12" t="s">
        <v>2836</v>
      </c>
      <c r="B2540" s="19">
        <v>335646386290</v>
      </c>
      <c r="C2540" s="12" t="s">
        <v>18766</v>
      </c>
      <c r="D2540" s="12" t="s">
        <v>5</v>
      </c>
      <c r="E2540" s="6" t="s">
        <v>7877</v>
      </c>
      <c r="F2540" s="5">
        <f>decoded__2[[#This Row],[FRT_DEC]]-B2539</f>
        <v>2</v>
      </c>
      <c r="G2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INFO]]))),G2539)</f>
        <v>16</v>
      </c>
    </row>
    <row r="2541" spans="1:7" hidden="1" x14ac:dyDescent="0.25">
      <c r="A2541" s="12" t="s">
        <v>2837</v>
      </c>
      <c r="B2541" s="19">
        <v>335646386293</v>
      </c>
      <c r="C2541" s="12" t="s">
        <v>18767</v>
      </c>
      <c r="D2541" s="12" t="s">
        <v>3686</v>
      </c>
      <c r="E2541" s="6" t="s">
        <v>18768</v>
      </c>
      <c r="F2541" s="5">
        <f>decoded__2[[#This Row],[FRT_DEC]]-B2540</f>
        <v>3</v>
      </c>
      <c r="G2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INFO]]))),G2540)</f>
        <v>16</v>
      </c>
    </row>
    <row r="2542" spans="1:7" hidden="1" x14ac:dyDescent="0.25">
      <c r="A2542" s="12" t="s">
        <v>2838</v>
      </c>
      <c r="B2542" s="19">
        <v>335646386295</v>
      </c>
      <c r="C2542" s="12" t="s">
        <v>18769</v>
      </c>
      <c r="D2542" s="12" t="s">
        <v>3686</v>
      </c>
      <c r="E2542" s="6" t="s">
        <v>7878</v>
      </c>
      <c r="F2542" s="5">
        <f>decoded__2[[#This Row],[FRT_DEC]]-B2541</f>
        <v>2</v>
      </c>
      <c r="G2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INFO]]))),G2541)</f>
        <v>16</v>
      </c>
    </row>
    <row r="2543" spans="1:7" hidden="1" x14ac:dyDescent="0.25">
      <c r="A2543" s="12" t="s">
        <v>2839</v>
      </c>
      <c r="B2543" s="19">
        <v>335646386303</v>
      </c>
      <c r="C2543" s="12" t="s">
        <v>18770</v>
      </c>
      <c r="D2543" s="12" t="s">
        <v>7842</v>
      </c>
      <c r="E2543" s="6" t="s">
        <v>8006</v>
      </c>
      <c r="F2543" s="5">
        <f>decoded__2[[#This Row],[FRT_DEC]]-B2542</f>
        <v>8</v>
      </c>
      <c r="G2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INFO]]))),G2542)</f>
        <v>16</v>
      </c>
    </row>
    <row r="2544" spans="1:7" hidden="1" x14ac:dyDescent="0.25">
      <c r="A2544" s="12" t="s">
        <v>2840</v>
      </c>
      <c r="B2544" s="19">
        <v>335646386326</v>
      </c>
      <c r="C2544" s="12" t="s">
        <v>18771</v>
      </c>
      <c r="D2544" s="12" t="s">
        <v>1099</v>
      </c>
      <c r="E2544" s="6" t="s">
        <v>7894</v>
      </c>
      <c r="F2544" s="5">
        <f>decoded__2[[#This Row],[FRT_DEC]]-B2543</f>
        <v>23</v>
      </c>
      <c r="G2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INFO]]))),G2543)</f>
        <v>16</v>
      </c>
    </row>
    <row r="2545" spans="1:7" hidden="1" x14ac:dyDescent="0.25">
      <c r="A2545" s="12" t="s">
        <v>2841</v>
      </c>
      <c r="B2545" s="19">
        <v>335646386348</v>
      </c>
      <c r="C2545" s="12" t="s">
        <v>18772</v>
      </c>
      <c r="D2545" s="12" t="s">
        <v>72</v>
      </c>
      <c r="E2545" s="6" t="s">
        <v>3683</v>
      </c>
      <c r="F2545" s="5">
        <f>decoded__2[[#This Row],[FRT_DEC]]-B2544</f>
        <v>22</v>
      </c>
      <c r="G2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INFO]]))),G2544)</f>
        <v>16</v>
      </c>
    </row>
    <row r="2546" spans="1:7" hidden="1" x14ac:dyDescent="0.25">
      <c r="A2546" s="12" t="s">
        <v>2842</v>
      </c>
      <c r="B2546" s="19">
        <v>335646386352</v>
      </c>
      <c r="C2546" s="12" t="s">
        <v>18773</v>
      </c>
      <c r="D2546" s="12" t="s">
        <v>72</v>
      </c>
      <c r="E2546" s="6" t="s">
        <v>2088</v>
      </c>
      <c r="F2546" s="5">
        <f>decoded__2[[#This Row],[FRT_DEC]]-B2545</f>
        <v>4</v>
      </c>
      <c r="G2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INFO]]))),G2545)</f>
        <v>16</v>
      </c>
    </row>
    <row r="2547" spans="1:7" hidden="1" x14ac:dyDescent="0.25">
      <c r="A2547" s="12" t="s">
        <v>2843</v>
      </c>
      <c r="B2547" s="19">
        <v>335646386365</v>
      </c>
      <c r="C2547" s="12" t="s">
        <v>18774</v>
      </c>
      <c r="D2547" s="12" t="s">
        <v>72</v>
      </c>
      <c r="E2547" s="6" t="s">
        <v>2107</v>
      </c>
      <c r="F2547" s="5">
        <f>decoded__2[[#This Row],[FRT_DEC]]-B2546</f>
        <v>13</v>
      </c>
      <c r="G2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INFO]]))),G2546)</f>
        <v>16</v>
      </c>
    </row>
    <row r="2548" spans="1:7" hidden="1" x14ac:dyDescent="0.25">
      <c r="A2548" s="12" t="s">
        <v>2844</v>
      </c>
      <c r="B2548" s="19">
        <v>335646386746</v>
      </c>
      <c r="C2548" s="12" t="s">
        <v>18775</v>
      </c>
      <c r="D2548" s="12" t="s">
        <v>7938</v>
      </c>
      <c r="E2548" s="6" t="s">
        <v>8012</v>
      </c>
      <c r="F2548" s="5">
        <f>decoded__2[[#This Row],[FRT_DEC]]-B2547</f>
        <v>381</v>
      </c>
      <c r="G2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INFO]]))),G2547)</f>
        <v>16</v>
      </c>
    </row>
    <row r="2549" spans="1:7" hidden="1" x14ac:dyDescent="0.25">
      <c r="A2549" s="12" t="s">
        <v>2845</v>
      </c>
      <c r="B2549" s="19">
        <v>335646391706</v>
      </c>
      <c r="C2549" s="12" t="s">
        <v>18776</v>
      </c>
      <c r="D2549" s="12" t="s">
        <v>7842</v>
      </c>
      <c r="E2549" s="6" t="s">
        <v>7945</v>
      </c>
      <c r="F2549" s="5">
        <f>decoded__2[[#This Row],[FRT_DEC]]-B2548</f>
        <v>4960</v>
      </c>
      <c r="G2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INFO]]))),G2548)</f>
        <v>16</v>
      </c>
    </row>
    <row r="2550" spans="1:7" hidden="1" x14ac:dyDescent="0.25">
      <c r="A2550" s="12" t="s">
        <v>2846</v>
      </c>
      <c r="B2550" s="19">
        <v>335646391713</v>
      </c>
      <c r="C2550" s="12" t="s">
        <v>18777</v>
      </c>
      <c r="D2550" s="12" t="s">
        <v>7938</v>
      </c>
      <c r="E2550" s="6" t="s">
        <v>7947</v>
      </c>
      <c r="F2550" s="5">
        <f>decoded__2[[#This Row],[FRT_DEC]]-B2549</f>
        <v>7</v>
      </c>
      <c r="G2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INFO]]))),G2549)</f>
        <v>16</v>
      </c>
    </row>
    <row r="2551" spans="1:7" hidden="1" x14ac:dyDescent="0.25">
      <c r="A2551" s="12" t="s">
        <v>2847</v>
      </c>
      <c r="B2551" s="19">
        <v>335646392765</v>
      </c>
      <c r="C2551" s="12" t="s">
        <v>18778</v>
      </c>
      <c r="D2551" s="12" t="s">
        <v>7842</v>
      </c>
      <c r="E2551" s="6" t="s">
        <v>7936</v>
      </c>
      <c r="F2551" s="5">
        <f>decoded__2[[#This Row],[FRT_DEC]]-B2550</f>
        <v>1052</v>
      </c>
      <c r="G2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INFO]]))),G2550)</f>
        <v>16</v>
      </c>
    </row>
    <row r="2552" spans="1:7" hidden="1" x14ac:dyDescent="0.25">
      <c r="A2552" s="12" t="s">
        <v>2848</v>
      </c>
      <c r="B2552" s="19">
        <v>335646393502</v>
      </c>
      <c r="C2552" s="12" t="s">
        <v>18779</v>
      </c>
      <c r="D2552" s="12" t="s">
        <v>7938</v>
      </c>
      <c r="E2552" s="6" t="s">
        <v>7939</v>
      </c>
      <c r="F2552" s="5">
        <f>decoded__2[[#This Row],[FRT_DEC]]-B2551</f>
        <v>737</v>
      </c>
      <c r="G2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INFO]]))),G2551)</f>
        <v>16</v>
      </c>
    </row>
    <row r="2553" spans="1:7" x14ac:dyDescent="0.25">
      <c r="A2553" s="12" t="s">
        <v>2849</v>
      </c>
      <c r="B2553" s="19">
        <v>335646399563</v>
      </c>
      <c r="C2553" s="12" t="s">
        <v>18780</v>
      </c>
      <c r="D2553" s="12" t="s">
        <v>7842</v>
      </c>
      <c r="E2553" s="6" t="s">
        <v>7845</v>
      </c>
      <c r="F2553" s="5">
        <f>decoded__2[[#This Row],[FRT_DEC]]-B2552</f>
        <v>6061</v>
      </c>
      <c r="G2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INFO]]))),G2552)</f>
        <v>16</v>
      </c>
    </row>
    <row r="2554" spans="1:7" hidden="1" x14ac:dyDescent="0.25">
      <c r="A2554" s="12" t="s">
        <v>2850</v>
      </c>
      <c r="B2554" s="19">
        <v>335646399569</v>
      </c>
      <c r="C2554" s="12" t="s">
        <v>18781</v>
      </c>
      <c r="D2554" s="12" t="s">
        <v>1099</v>
      </c>
      <c r="E2554" s="6" t="s">
        <v>2081</v>
      </c>
      <c r="F2554" s="5">
        <f>decoded__2[[#This Row],[FRT_DEC]]-B2553</f>
        <v>6</v>
      </c>
      <c r="G2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INFO]]))),G2553)</f>
        <v>16</v>
      </c>
    </row>
    <row r="2555" spans="1:7" hidden="1" x14ac:dyDescent="0.25">
      <c r="A2555" s="12" t="s">
        <v>2851</v>
      </c>
      <c r="B2555" s="19">
        <v>335646399572</v>
      </c>
      <c r="C2555" s="12" t="s">
        <v>18782</v>
      </c>
      <c r="D2555" s="12" t="s">
        <v>72</v>
      </c>
      <c r="E2555" s="6" t="s">
        <v>2082</v>
      </c>
      <c r="F2555" s="5">
        <f>decoded__2[[#This Row],[FRT_DEC]]-B2554</f>
        <v>3</v>
      </c>
      <c r="G2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INFO]]))),G2554)</f>
        <v>16</v>
      </c>
    </row>
    <row r="2556" spans="1:7" hidden="1" x14ac:dyDescent="0.25">
      <c r="A2556" s="12" t="s">
        <v>2852</v>
      </c>
      <c r="B2556" s="19">
        <v>335646399584</v>
      </c>
      <c r="C2556" s="12" t="s">
        <v>18783</v>
      </c>
      <c r="D2556" s="12" t="s">
        <v>7938</v>
      </c>
      <c r="E2556" s="6" t="s">
        <v>8149</v>
      </c>
      <c r="F2556" s="5">
        <f>decoded__2[[#This Row],[FRT_DEC]]-B2555</f>
        <v>12</v>
      </c>
      <c r="G2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INFO]]))),G2555)</f>
        <v>16</v>
      </c>
    </row>
    <row r="2557" spans="1:7" hidden="1" x14ac:dyDescent="0.25">
      <c r="A2557" s="12" t="s">
        <v>2853</v>
      </c>
      <c r="B2557" s="19">
        <v>335646399662</v>
      </c>
      <c r="C2557" s="12" t="s">
        <v>18784</v>
      </c>
      <c r="D2557" s="12" t="s">
        <v>84</v>
      </c>
      <c r="E2557" s="6" t="s">
        <v>3969</v>
      </c>
      <c r="F2557" s="5">
        <f>decoded__2[[#This Row],[FRT_DEC]]-B2556</f>
        <v>78</v>
      </c>
      <c r="G2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INFO]]))),G2556)</f>
        <v>16</v>
      </c>
    </row>
    <row r="2558" spans="1:7" hidden="1" x14ac:dyDescent="0.25">
      <c r="A2558" s="12" t="s">
        <v>2854</v>
      </c>
      <c r="B2558" s="19">
        <v>335646399664</v>
      </c>
      <c r="C2558" s="12" t="s">
        <v>18785</v>
      </c>
      <c r="D2558" s="12" t="s">
        <v>3684</v>
      </c>
      <c r="E2558" s="6" t="s">
        <v>18786</v>
      </c>
      <c r="F2558" s="5">
        <f>decoded__2[[#This Row],[FRT_DEC]]-B2557</f>
        <v>2</v>
      </c>
      <c r="G2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INFO]]))),G2557)</f>
        <v>16</v>
      </c>
    </row>
    <row r="2559" spans="1:7" hidden="1" x14ac:dyDescent="0.25">
      <c r="A2559" s="12" t="s">
        <v>2855</v>
      </c>
      <c r="B2559" s="19">
        <v>335646399668</v>
      </c>
      <c r="C2559" s="12" t="s">
        <v>18787</v>
      </c>
      <c r="D2559" s="12" t="s">
        <v>3684</v>
      </c>
      <c r="E2559" s="6" t="s">
        <v>7879</v>
      </c>
      <c r="F2559" s="5">
        <f>decoded__2[[#This Row],[FRT_DEC]]-B2558</f>
        <v>4</v>
      </c>
      <c r="G2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INFO]]))),G2558)</f>
        <v>16</v>
      </c>
    </row>
    <row r="2560" spans="1:7" hidden="1" x14ac:dyDescent="0.25">
      <c r="A2560" s="12" t="s">
        <v>2856</v>
      </c>
      <c r="B2560" s="19">
        <v>335646399676</v>
      </c>
      <c r="C2560" s="12" t="s">
        <v>18788</v>
      </c>
      <c r="D2560" s="12" t="s">
        <v>7842</v>
      </c>
      <c r="E2560" s="6" t="s">
        <v>7843</v>
      </c>
      <c r="F2560" s="5">
        <f>decoded__2[[#This Row],[FRT_DEC]]-B2559</f>
        <v>8</v>
      </c>
      <c r="G2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INFO]]))),G2559)</f>
        <v>16</v>
      </c>
    </row>
    <row r="2561" spans="1:7" hidden="1" x14ac:dyDescent="0.25">
      <c r="A2561" s="12" t="s">
        <v>2857</v>
      </c>
      <c r="B2561" s="19">
        <v>335646399684</v>
      </c>
      <c r="C2561" s="12" t="s">
        <v>18789</v>
      </c>
      <c r="D2561" s="12" t="s">
        <v>1099</v>
      </c>
      <c r="E2561" s="6" t="s">
        <v>2083</v>
      </c>
      <c r="F2561" s="5">
        <f>decoded__2[[#This Row],[FRT_DEC]]-B2560</f>
        <v>8</v>
      </c>
      <c r="G2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INFO]]))),G2560)</f>
        <v>16</v>
      </c>
    </row>
    <row r="2562" spans="1:7" hidden="1" x14ac:dyDescent="0.25">
      <c r="A2562" s="12" t="s">
        <v>2858</v>
      </c>
      <c r="B2562" s="19">
        <v>335646399689</v>
      </c>
      <c r="C2562" s="12" t="s">
        <v>18790</v>
      </c>
      <c r="D2562" s="12" t="s">
        <v>72</v>
      </c>
      <c r="E2562" s="6" t="s">
        <v>2084</v>
      </c>
      <c r="F2562" s="5">
        <f>decoded__2[[#This Row],[FRT_DEC]]-B2561</f>
        <v>5</v>
      </c>
      <c r="G2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INFO]]))),G2561)</f>
        <v>16</v>
      </c>
    </row>
    <row r="2563" spans="1:7" hidden="1" x14ac:dyDescent="0.25">
      <c r="A2563" s="12" t="s">
        <v>2859</v>
      </c>
      <c r="B2563" s="19">
        <v>335646399700</v>
      </c>
      <c r="C2563" s="12" t="s">
        <v>18791</v>
      </c>
      <c r="D2563" s="12" t="s">
        <v>7938</v>
      </c>
      <c r="E2563" s="6" t="s">
        <v>8848</v>
      </c>
      <c r="F2563" s="5">
        <f>decoded__2[[#This Row],[FRT_DEC]]-B2562</f>
        <v>11</v>
      </c>
      <c r="G2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INFO]]))),G2562)</f>
        <v>16</v>
      </c>
    </row>
    <row r="2564" spans="1:7" hidden="1" x14ac:dyDescent="0.25">
      <c r="A2564" s="12" t="s">
        <v>2860</v>
      </c>
      <c r="B2564" s="19">
        <v>335646399754</v>
      </c>
      <c r="C2564" s="12" t="s">
        <v>18792</v>
      </c>
      <c r="D2564" s="12" t="s">
        <v>85</v>
      </c>
      <c r="E2564" s="6" t="s">
        <v>209</v>
      </c>
      <c r="F2564" s="5">
        <f>decoded__2[[#This Row],[FRT_DEC]]-B2563</f>
        <v>54</v>
      </c>
      <c r="G2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INFO]]))),G2563)</f>
        <v>16</v>
      </c>
    </row>
    <row r="2565" spans="1:7" hidden="1" x14ac:dyDescent="0.25">
      <c r="A2565" s="12" t="s">
        <v>2861</v>
      </c>
      <c r="B2565" s="19">
        <v>335646399762</v>
      </c>
      <c r="C2565" s="12" t="s">
        <v>18793</v>
      </c>
      <c r="D2565" s="12" t="s">
        <v>7842</v>
      </c>
      <c r="E2565" s="6" t="s">
        <v>8851</v>
      </c>
      <c r="F2565" s="5">
        <f>decoded__2[[#This Row],[FRT_DEC]]-B2564</f>
        <v>8</v>
      </c>
      <c r="G2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INFO]]))),G2564)</f>
        <v>16</v>
      </c>
    </row>
    <row r="2566" spans="1:7" hidden="1" x14ac:dyDescent="0.25">
      <c r="A2566" s="12" t="s">
        <v>2862</v>
      </c>
      <c r="B2566" s="19">
        <v>335646399771</v>
      </c>
      <c r="C2566" s="12" t="s">
        <v>18794</v>
      </c>
      <c r="D2566" s="12" t="s">
        <v>1099</v>
      </c>
      <c r="E2566" s="6" t="s">
        <v>2085</v>
      </c>
      <c r="F2566" s="5">
        <f>decoded__2[[#This Row],[FRT_DEC]]-B2565</f>
        <v>9</v>
      </c>
      <c r="G2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INFO]]))),G2565)</f>
        <v>16</v>
      </c>
    </row>
    <row r="2567" spans="1:7" hidden="1" x14ac:dyDescent="0.25">
      <c r="A2567" s="12" t="s">
        <v>2863</v>
      </c>
      <c r="B2567" s="19">
        <v>335646399775</v>
      </c>
      <c r="C2567" s="12" t="s">
        <v>18795</v>
      </c>
      <c r="D2567" s="12" t="s">
        <v>72</v>
      </c>
      <c r="E2567" s="6" t="s">
        <v>2086</v>
      </c>
      <c r="F2567" s="5">
        <f>decoded__2[[#This Row],[FRT_DEC]]-B2566</f>
        <v>4</v>
      </c>
      <c r="G2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INFO]]))),G2566)</f>
        <v>16</v>
      </c>
    </row>
    <row r="2568" spans="1:7" hidden="1" x14ac:dyDescent="0.25">
      <c r="A2568" s="12" t="s">
        <v>2864</v>
      </c>
      <c r="B2568" s="19">
        <v>335646399787</v>
      </c>
      <c r="C2568" s="12" t="s">
        <v>18796</v>
      </c>
      <c r="D2568" s="12" t="s">
        <v>7938</v>
      </c>
      <c r="E2568" s="6" t="s">
        <v>8855</v>
      </c>
      <c r="F2568" s="5">
        <f>decoded__2[[#This Row],[FRT_DEC]]-B2567</f>
        <v>12</v>
      </c>
      <c r="G2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INFO]]))),G2567)</f>
        <v>16</v>
      </c>
    </row>
    <row r="2569" spans="1:7" hidden="1" x14ac:dyDescent="0.25">
      <c r="A2569" s="12" t="s">
        <v>2865</v>
      </c>
      <c r="B2569" s="19">
        <v>335646401066</v>
      </c>
      <c r="C2569" s="12" t="s">
        <v>18797</v>
      </c>
      <c r="D2569" s="12" t="s">
        <v>87</v>
      </c>
      <c r="E2569" s="6" t="s">
        <v>3697</v>
      </c>
      <c r="F2569" s="5">
        <f>decoded__2[[#This Row],[FRT_DEC]]-B2568</f>
        <v>1279</v>
      </c>
      <c r="G2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INFO]]))),G2568)</f>
        <v>16</v>
      </c>
    </row>
    <row r="2570" spans="1:7" hidden="1" x14ac:dyDescent="0.25">
      <c r="A2570" s="12" t="s">
        <v>2866</v>
      </c>
      <c r="B2570" s="19">
        <v>335646401075</v>
      </c>
      <c r="C2570" s="12" t="s">
        <v>18798</v>
      </c>
      <c r="D2570" s="12" t="s">
        <v>7842</v>
      </c>
      <c r="E2570" s="6" t="s">
        <v>8858</v>
      </c>
      <c r="F2570" s="5">
        <f>decoded__2[[#This Row],[FRT_DEC]]-B2569</f>
        <v>9</v>
      </c>
      <c r="G2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INFO]]))),G2569)</f>
        <v>16</v>
      </c>
    </row>
    <row r="2571" spans="1:7" hidden="1" x14ac:dyDescent="0.25">
      <c r="A2571" s="12" t="s">
        <v>2867</v>
      </c>
      <c r="B2571" s="19">
        <v>335646401081</v>
      </c>
      <c r="C2571" s="12" t="s">
        <v>18799</v>
      </c>
      <c r="D2571" s="12" t="s">
        <v>213</v>
      </c>
      <c r="E2571" s="6" t="s">
        <v>214</v>
      </c>
      <c r="F2571" s="5">
        <f>decoded__2[[#This Row],[FRT_DEC]]-B2570</f>
        <v>6</v>
      </c>
      <c r="G2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INFO]]))),G2570)</f>
        <v>16</v>
      </c>
    </row>
    <row r="2572" spans="1:7" hidden="1" x14ac:dyDescent="0.25">
      <c r="A2572" s="12" t="s">
        <v>2868</v>
      </c>
      <c r="B2572" s="19">
        <v>335646401084</v>
      </c>
      <c r="C2572" s="12" t="s">
        <v>18800</v>
      </c>
      <c r="D2572" s="12" t="s">
        <v>216</v>
      </c>
      <c r="E2572" s="6" t="s">
        <v>3970</v>
      </c>
      <c r="F2572" s="5">
        <f>decoded__2[[#This Row],[FRT_DEC]]-B2571</f>
        <v>3</v>
      </c>
      <c r="G2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INFO]]))),G2571)</f>
        <v>16</v>
      </c>
    </row>
    <row r="2573" spans="1:7" hidden="1" x14ac:dyDescent="0.25">
      <c r="A2573" s="12" t="s">
        <v>2869</v>
      </c>
      <c r="B2573" s="19">
        <v>335646401104</v>
      </c>
      <c r="C2573" s="12" t="s">
        <v>18801</v>
      </c>
      <c r="D2573" s="12" t="s">
        <v>221</v>
      </c>
      <c r="E2573" s="6" t="s">
        <v>222</v>
      </c>
      <c r="F2573" s="5">
        <f>decoded__2[[#This Row],[FRT_DEC]]-B2572</f>
        <v>20</v>
      </c>
      <c r="G2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INFO]]))),G2572)</f>
        <v>16</v>
      </c>
    </row>
    <row r="2574" spans="1:7" hidden="1" x14ac:dyDescent="0.25">
      <c r="A2574" s="12" t="s">
        <v>2870</v>
      </c>
      <c r="B2574" s="19">
        <v>335646401119</v>
      </c>
      <c r="C2574" s="12" t="s">
        <v>18802</v>
      </c>
      <c r="D2574" s="12" t="s">
        <v>40</v>
      </c>
      <c r="E2574" s="6" t="s">
        <v>41</v>
      </c>
      <c r="F2574" s="5">
        <f>decoded__2[[#This Row],[FRT_DEC]]-B2573</f>
        <v>15</v>
      </c>
      <c r="G2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INFO]]))),G2573)</f>
        <v>16</v>
      </c>
    </row>
    <row r="2575" spans="1:7" hidden="1" x14ac:dyDescent="0.25">
      <c r="A2575" s="12" t="s">
        <v>2871</v>
      </c>
      <c r="B2575" s="19">
        <v>335646401122</v>
      </c>
      <c r="C2575" s="12" t="s">
        <v>18803</v>
      </c>
      <c r="D2575" s="12" t="s">
        <v>42</v>
      </c>
      <c r="E2575" s="6" t="s">
        <v>18804</v>
      </c>
      <c r="F2575" s="5">
        <f>decoded__2[[#This Row],[FRT_DEC]]-B2574</f>
        <v>3</v>
      </c>
      <c r="G2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INFO]]))),G2574)</f>
        <v>16</v>
      </c>
    </row>
    <row r="2576" spans="1:7" hidden="1" x14ac:dyDescent="0.25">
      <c r="A2576" s="12" t="s">
        <v>2872</v>
      </c>
      <c r="B2576" s="19">
        <v>335646401128</v>
      </c>
      <c r="C2576" s="12" t="s">
        <v>18805</v>
      </c>
      <c r="D2576" s="12" t="s">
        <v>1099</v>
      </c>
      <c r="E2576" s="6" t="s">
        <v>2087</v>
      </c>
      <c r="F2576" s="5">
        <f>decoded__2[[#This Row],[FRT_DEC]]-B2575</f>
        <v>6</v>
      </c>
      <c r="G2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INFO]]))),G2575)</f>
        <v>16</v>
      </c>
    </row>
    <row r="2577" spans="1:7" hidden="1" x14ac:dyDescent="0.25">
      <c r="A2577" s="12" t="s">
        <v>2873</v>
      </c>
      <c r="B2577" s="19">
        <v>335646401155</v>
      </c>
      <c r="C2577" s="12" t="s">
        <v>18806</v>
      </c>
      <c r="D2577" s="12" t="s">
        <v>72</v>
      </c>
      <c r="E2577" s="6" t="s">
        <v>2088</v>
      </c>
      <c r="F2577" s="5">
        <f>decoded__2[[#This Row],[FRT_DEC]]-B2576</f>
        <v>27</v>
      </c>
      <c r="G2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INFO]]))),G2576)</f>
        <v>16</v>
      </c>
    </row>
    <row r="2578" spans="1:7" hidden="1" x14ac:dyDescent="0.25">
      <c r="A2578" s="12" t="s">
        <v>2874</v>
      </c>
      <c r="B2578" s="19">
        <v>335646401159</v>
      </c>
      <c r="C2578" s="12" t="s">
        <v>18807</v>
      </c>
      <c r="D2578" s="12" t="s">
        <v>7938</v>
      </c>
      <c r="E2578" s="6" t="s">
        <v>8868</v>
      </c>
      <c r="F2578" s="5">
        <f>decoded__2[[#This Row],[FRT_DEC]]-B2577</f>
        <v>4</v>
      </c>
      <c r="G2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INFO]]))),G2577)</f>
        <v>16</v>
      </c>
    </row>
    <row r="2579" spans="1:7" hidden="1" x14ac:dyDescent="0.25">
      <c r="A2579" s="12" t="s">
        <v>2875</v>
      </c>
      <c r="B2579" s="19">
        <v>335646401162</v>
      </c>
      <c r="C2579" s="12" t="s">
        <v>18808</v>
      </c>
      <c r="D2579" s="12" t="s">
        <v>7842</v>
      </c>
      <c r="E2579" s="6" t="s">
        <v>7993</v>
      </c>
      <c r="F2579" s="5">
        <f>decoded__2[[#This Row],[FRT_DEC]]-B2578</f>
        <v>3</v>
      </c>
      <c r="G2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INFO]]))),G2578)</f>
        <v>16</v>
      </c>
    </row>
    <row r="2580" spans="1:7" hidden="1" x14ac:dyDescent="0.25">
      <c r="A2580" s="12" t="s">
        <v>2876</v>
      </c>
      <c r="B2580" s="19">
        <v>335646401180</v>
      </c>
      <c r="C2580" s="12" t="s">
        <v>18809</v>
      </c>
      <c r="D2580" s="12" t="s">
        <v>1099</v>
      </c>
      <c r="E2580" s="6" t="s">
        <v>2089</v>
      </c>
      <c r="F2580" s="5">
        <f>decoded__2[[#This Row],[FRT_DEC]]-B2579</f>
        <v>18</v>
      </c>
      <c r="G2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INFO]]))),G2579)</f>
        <v>16</v>
      </c>
    </row>
    <row r="2581" spans="1:7" hidden="1" x14ac:dyDescent="0.25">
      <c r="A2581" s="12" t="s">
        <v>2877</v>
      </c>
      <c r="B2581" s="19">
        <v>335646401182</v>
      </c>
      <c r="C2581" s="12" t="s">
        <v>18810</v>
      </c>
      <c r="D2581" s="12" t="s">
        <v>1099</v>
      </c>
      <c r="E2581" s="6" t="s">
        <v>2089</v>
      </c>
      <c r="F2581" s="5">
        <f>decoded__2[[#This Row],[FRT_DEC]]-B2580</f>
        <v>2</v>
      </c>
      <c r="G2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INFO]]))),G2580)</f>
        <v>16</v>
      </c>
    </row>
    <row r="2582" spans="1:7" hidden="1" x14ac:dyDescent="0.25">
      <c r="A2582" s="12" t="s">
        <v>2878</v>
      </c>
      <c r="B2582" s="19">
        <v>335646401187</v>
      </c>
      <c r="C2582" s="12" t="s">
        <v>18811</v>
      </c>
      <c r="D2582" s="12" t="s">
        <v>72</v>
      </c>
      <c r="E2582" s="6" t="s">
        <v>2090</v>
      </c>
      <c r="F2582" s="5">
        <f>decoded__2[[#This Row],[FRT_DEC]]-B2581</f>
        <v>5</v>
      </c>
      <c r="G2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INFO]]))),G2581)</f>
        <v>16</v>
      </c>
    </row>
    <row r="2583" spans="1:7" hidden="1" x14ac:dyDescent="0.25">
      <c r="A2583" s="12" t="s">
        <v>2879</v>
      </c>
      <c r="B2583" s="19">
        <v>335646401191</v>
      </c>
      <c r="C2583" s="12" t="s">
        <v>18812</v>
      </c>
      <c r="D2583" s="12" t="s">
        <v>6</v>
      </c>
      <c r="E2583" s="6" t="s">
        <v>18813</v>
      </c>
      <c r="F2583" s="5">
        <f>decoded__2[[#This Row],[FRT_DEC]]-B2582</f>
        <v>4</v>
      </c>
      <c r="G2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INFO]]))),G2582)</f>
        <v>17</v>
      </c>
    </row>
    <row r="2584" spans="1:7" hidden="1" x14ac:dyDescent="0.25">
      <c r="A2584" s="12" t="s">
        <v>2880</v>
      </c>
      <c r="B2584" s="19">
        <v>335646401196</v>
      </c>
      <c r="C2584" s="12" t="s">
        <v>18814</v>
      </c>
      <c r="D2584" s="12" t="s">
        <v>72</v>
      </c>
      <c r="E2584" s="6" t="s">
        <v>2091</v>
      </c>
      <c r="F2584" s="5">
        <f>decoded__2[[#This Row],[FRT_DEC]]-B2583</f>
        <v>5</v>
      </c>
      <c r="G2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INFO]]))),G2583)</f>
        <v>17</v>
      </c>
    </row>
    <row r="2585" spans="1:7" hidden="1" x14ac:dyDescent="0.25">
      <c r="A2585" s="12" t="s">
        <v>2881</v>
      </c>
      <c r="B2585" s="19">
        <v>335646401207</v>
      </c>
      <c r="C2585" s="12" t="s">
        <v>18815</v>
      </c>
      <c r="D2585" s="12" t="s">
        <v>40</v>
      </c>
      <c r="E2585" s="6" t="s">
        <v>2042</v>
      </c>
      <c r="F2585" s="5">
        <f>decoded__2[[#This Row],[FRT_DEC]]-B2584</f>
        <v>11</v>
      </c>
      <c r="G2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INFO]]))),G2584)</f>
        <v>17</v>
      </c>
    </row>
    <row r="2586" spans="1:7" hidden="1" x14ac:dyDescent="0.25">
      <c r="A2586" s="12" t="s">
        <v>2882</v>
      </c>
      <c r="B2586" s="19">
        <v>335646401209</v>
      </c>
      <c r="C2586" s="12" t="s">
        <v>18816</v>
      </c>
      <c r="D2586" s="12" t="s">
        <v>2043</v>
      </c>
      <c r="E2586" s="6" t="s">
        <v>18817</v>
      </c>
      <c r="F2586" s="5">
        <f>decoded__2[[#This Row],[FRT_DEC]]-B2585</f>
        <v>2</v>
      </c>
      <c r="G2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INFO]]))),G2585)</f>
        <v>17</v>
      </c>
    </row>
    <row r="2587" spans="1:7" hidden="1" x14ac:dyDescent="0.25">
      <c r="A2587" s="12" t="s">
        <v>2883</v>
      </c>
      <c r="B2587" s="19">
        <v>335646401245</v>
      </c>
      <c r="C2587" s="12" t="s">
        <v>18818</v>
      </c>
      <c r="D2587" s="12" t="s">
        <v>7938</v>
      </c>
      <c r="E2587" s="6" t="s">
        <v>7998</v>
      </c>
      <c r="F2587" s="5">
        <f>decoded__2[[#This Row],[FRT_DEC]]-B2586</f>
        <v>36</v>
      </c>
      <c r="G2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INFO]]))),G2586)</f>
        <v>17</v>
      </c>
    </row>
    <row r="2588" spans="1:7" hidden="1" x14ac:dyDescent="0.25">
      <c r="A2588" s="12" t="s">
        <v>2884</v>
      </c>
      <c r="B2588" s="19">
        <v>335646401753</v>
      </c>
      <c r="C2588" s="12" t="s">
        <v>18819</v>
      </c>
      <c r="D2588" s="12" t="s">
        <v>43</v>
      </c>
      <c r="E2588" s="6" t="s">
        <v>5305</v>
      </c>
      <c r="F2588" s="5">
        <f>decoded__2[[#This Row],[FRT_DEC]]-B2587</f>
        <v>508</v>
      </c>
      <c r="G2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INFO]]))),G2587)</f>
        <v>17</v>
      </c>
    </row>
    <row r="2589" spans="1:7" hidden="1" x14ac:dyDescent="0.25">
      <c r="A2589" s="12" t="s">
        <v>2885</v>
      </c>
      <c r="B2589" s="19">
        <v>335646401756</v>
      </c>
      <c r="C2589" s="12" t="s">
        <v>18820</v>
      </c>
      <c r="D2589" s="12" t="s">
        <v>3685</v>
      </c>
      <c r="E2589" s="6" t="s">
        <v>18821</v>
      </c>
      <c r="F2589" s="5">
        <f>decoded__2[[#This Row],[FRT_DEC]]-B2588</f>
        <v>3</v>
      </c>
      <c r="G2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INFO]]))),G2588)</f>
        <v>17</v>
      </c>
    </row>
    <row r="2590" spans="1:7" hidden="1" x14ac:dyDescent="0.25">
      <c r="A2590" s="12" t="s">
        <v>2886</v>
      </c>
      <c r="B2590" s="19">
        <v>335646401758</v>
      </c>
      <c r="C2590" s="12" t="s">
        <v>18822</v>
      </c>
      <c r="D2590" s="12" t="s">
        <v>3685</v>
      </c>
      <c r="E2590" s="6" t="s">
        <v>7880</v>
      </c>
      <c r="F2590" s="5">
        <f>decoded__2[[#This Row],[FRT_DEC]]-B2589</f>
        <v>2</v>
      </c>
      <c r="G2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INFO]]))),G2589)</f>
        <v>17</v>
      </c>
    </row>
    <row r="2591" spans="1:7" hidden="1" x14ac:dyDescent="0.25">
      <c r="A2591" s="12" t="s">
        <v>2887</v>
      </c>
      <c r="B2591" s="19">
        <v>335646401786</v>
      </c>
      <c r="C2591" s="12" t="s">
        <v>18823</v>
      </c>
      <c r="D2591" s="12" t="s">
        <v>7842</v>
      </c>
      <c r="E2591" s="6" t="s">
        <v>8889</v>
      </c>
      <c r="F2591" s="5">
        <f>decoded__2[[#This Row],[FRT_DEC]]-B2590</f>
        <v>28</v>
      </c>
      <c r="G2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INFO]]))),G2590)</f>
        <v>17</v>
      </c>
    </row>
    <row r="2592" spans="1:7" hidden="1" x14ac:dyDescent="0.25">
      <c r="A2592" s="12" t="s">
        <v>2888</v>
      </c>
      <c r="B2592" s="19">
        <v>335646401809</v>
      </c>
      <c r="C2592" s="12" t="s">
        <v>18824</v>
      </c>
      <c r="D2592" s="12" t="s">
        <v>241</v>
      </c>
      <c r="E2592" s="6" t="s">
        <v>1052</v>
      </c>
      <c r="F2592" s="5">
        <f>decoded__2[[#This Row],[FRT_DEC]]-B2591</f>
        <v>23</v>
      </c>
      <c r="G2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INFO]]))),G2591)</f>
        <v>17</v>
      </c>
    </row>
    <row r="2593" spans="1:7" hidden="1" x14ac:dyDescent="0.25">
      <c r="A2593" s="12" t="s">
        <v>2889</v>
      </c>
      <c r="B2593" s="19">
        <v>335646401812</v>
      </c>
      <c r="C2593" s="12" t="s">
        <v>18825</v>
      </c>
      <c r="D2593" s="12" t="s">
        <v>243</v>
      </c>
      <c r="E2593" s="6" t="s">
        <v>5293</v>
      </c>
      <c r="F2593" s="5">
        <f>decoded__2[[#This Row],[FRT_DEC]]-B2592</f>
        <v>3</v>
      </c>
      <c r="G2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INFO]]))),G2592)</f>
        <v>17</v>
      </c>
    </row>
    <row r="2594" spans="1:7" hidden="1" x14ac:dyDescent="0.25">
      <c r="A2594" s="12" t="s">
        <v>2890</v>
      </c>
      <c r="B2594" s="19">
        <v>335646401861</v>
      </c>
      <c r="C2594" s="12" t="s">
        <v>18826</v>
      </c>
      <c r="D2594" s="12" t="s">
        <v>40</v>
      </c>
      <c r="E2594" s="6" t="s">
        <v>44</v>
      </c>
      <c r="F2594" s="5">
        <f>decoded__2[[#This Row],[FRT_DEC]]-B2593</f>
        <v>49</v>
      </c>
      <c r="G2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INFO]]))),G2593)</f>
        <v>17</v>
      </c>
    </row>
    <row r="2595" spans="1:7" hidden="1" x14ac:dyDescent="0.25">
      <c r="A2595" s="12" t="s">
        <v>2891</v>
      </c>
      <c r="B2595" s="19">
        <v>335646401866</v>
      </c>
      <c r="C2595" s="12" t="s">
        <v>18827</v>
      </c>
      <c r="D2595" s="12" t="s">
        <v>246</v>
      </c>
      <c r="E2595" s="6" t="s">
        <v>18828</v>
      </c>
      <c r="F2595" s="5">
        <f>decoded__2[[#This Row],[FRT_DEC]]-B2594</f>
        <v>5</v>
      </c>
      <c r="G2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INFO]]))),G2594)</f>
        <v>17</v>
      </c>
    </row>
    <row r="2596" spans="1:7" hidden="1" x14ac:dyDescent="0.25">
      <c r="A2596" s="12" t="s">
        <v>2892</v>
      </c>
      <c r="B2596" s="19">
        <v>335646401873</v>
      </c>
      <c r="C2596" s="12" t="s">
        <v>18829</v>
      </c>
      <c r="D2596" s="12" t="s">
        <v>1099</v>
      </c>
      <c r="E2596" s="6" t="s">
        <v>3699</v>
      </c>
      <c r="F2596" s="5">
        <f>decoded__2[[#This Row],[FRT_DEC]]-B2595</f>
        <v>7</v>
      </c>
      <c r="G2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INFO]]))),G2595)</f>
        <v>17</v>
      </c>
    </row>
    <row r="2597" spans="1:7" hidden="1" x14ac:dyDescent="0.25">
      <c r="A2597" s="12" t="s">
        <v>2893</v>
      </c>
      <c r="B2597" s="19">
        <v>335646401879</v>
      </c>
      <c r="C2597" s="12" t="s">
        <v>18830</v>
      </c>
      <c r="D2597" s="12" t="s">
        <v>72</v>
      </c>
      <c r="E2597" s="6" t="s">
        <v>2092</v>
      </c>
      <c r="F2597" s="5">
        <f>decoded__2[[#This Row],[FRT_DEC]]-B2596</f>
        <v>6</v>
      </c>
      <c r="G2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INFO]]))),G2596)</f>
        <v>17</v>
      </c>
    </row>
    <row r="2598" spans="1:7" hidden="1" x14ac:dyDescent="0.25">
      <c r="A2598" s="12" t="s">
        <v>2894</v>
      </c>
      <c r="B2598" s="19">
        <v>335646401900</v>
      </c>
      <c r="C2598" s="12" t="s">
        <v>18831</v>
      </c>
      <c r="D2598" s="12" t="s">
        <v>3671</v>
      </c>
      <c r="E2598" s="6" t="s">
        <v>18832</v>
      </c>
      <c r="F2598" s="5">
        <f>decoded__2[[#This Row],[FRT_DEC]]-B2597</f>
        <v>21</v>
      </c>
      <c r="G2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INFO]]))),G2597)</f>
        <v>17</v>
      </c>
    </row>
    <row r="2599" spans="1:7" hidden="1" x14ac:dyDescent="0.25">
      <c r="A2599" s="12" t="s">
        <v>2895</v>
      </c>
      <c r="B2599" s="19">
        <v>335646401903</v>
      </c>
      <c r="C2599" s="12" t="s">
        <v>18833</v>
      </c>
      <c r="D2599" s="12" t="s">
        <v>3671</v>
      </c>
      <c r="E2599" s="6" t="s">
        <v>7881</v>
      </c>
      <c r="F2599" s="5">
        <f>decoded__2[[#This Row],[FRT_DEC]]-B2598</f>
        <v>3</v>
      </c>
      <c r="G2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INFO]]))),G2598)</f>
        <v>17</v>
      </c>
    </row>
    <row r="2600" spans="1:7" hidden="1" x14ac:dyDescent="0.25">
      <c r="A2600" s="12" t="s">
        <v>2896</v>
      </c>
      <c r="B2600" s="19">
        <v>335646402719</v>
      </c>
      <c r="C2600" s="12" t="s">
        <v>18834</v>
      </c>
      <c r="D2600" s="12" t="s">
        <v>249</v>
      </c>
      <c r="E2600" s="6" t="s">
        <v>5306</v>
      </c>
      <c r="F2600" s="5">
        <f>decoded__2[[#This Row],[FRT_DEC]]-B2599</f>
        <v>816</v>
      </c>
      <c r="G2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INFO]]))),G2599)</f>
        <v>17</v>
      </c>
    </row>
    <row r="2601" spans="1:7" hidden="1" x14ac:dyDescent="0.25">
      <c r="A2601" s="12" t="s">
        <v>2897</v>
      </c>
      <c r="B2601" s="19">
        <v>335646402724</v>
      </c>
      <c r="C2601" s="12" t="s">
        <v>18835</v>
      </c>
      <c r="D2601" s="12" t="s">
        <v>7938</v>
      </c>
      <c r="E2601" s="6" t="s">
        <v>8906</v>
      </c>
      <c r="F2601" s="5">
        <f>decoded__2[[#This Row],[FRT_DEC]]-B2600</f>
        <v>5</v>
      </c>
      <c r="G2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INFO]]))),G2600)</f>
        <v>17</v>
      </c>
    </row>
    <row r="2602" spans="1:7" hidden="1" x14ac:dyDescent="0.25">
      <c r="A2602" s="12" t="s">
        <v>2898</v>
      </c>
      <c r="B2602" s="19">
        <v>335646402728</v>
      </c>
      <c r="C2602" s="12" t="s">
        <v>18836</v>
      </c>
      <c r="D2602" s="12" t="s">
        <v>7842</v>
      </c>
      <c r="E2602" s="6" t="s">
        <v>7989</v>
      </c>
      <c r="F2602" s="5">
        <f>decoded__2[[#This Row],[FRT_DEC]]-B2601</f>
        <v>4</v>
      </c>
      <c r="G2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INFO]]))),G2601)</f>
        <v>17</v>
      </c>
    </row>
    <row r="2603" spans="1:7" hidden="1" x14ac:dyDescent="0.25">
      <c r="A2603" s="12" t="s">
        <v>2899</v>
      </c>
      <c r="B2603" s="19">
        <v>335646402733</v>
      </c>
      <c r="C2603" s="12" t="s">
        <v>18837</v>
      </c>
      <c r="D2603" s="12" t="s">
        <v>2044</v>
      </c>
      <c r="E2603" s="6" t="s">
        <v>2046</v>
      </c>
      <c r="F2603" s="5">
        <f>decoded__2[[#This Row],[FRT_DEC]]-B2602</f>
        <v>5</v>
      </c>
      <c r="G2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INFO]]))),G2602)</f>
        <v>17</v>
      </c>
    </row>
    <row r="2604" spans="1:7" hidden="1" x14ac:dyDescent="0.25">
      <c r="A2604" s="12" t="s">
        <v>2900</v>
      </c>
      <c r="B2604" s="19">
        <v>335646402738</v>
      </c>
      <c r="C2604" s="12" t="s">
        <v>18838</v>
      </c>
      <c r="D2604" s="12" t="s">
        <v>7938</v>
      </c>
      <c r="E2604" s="6" t="s">
        <v>7991</v>
      </c>
      <c r="F2604" s="5">
        <f>decoded__2[[#This Row],[FRT_DEC]]-B2603</f>
        <v>5</v>
      </c>
      <c r="G2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INFO]]))),G2603)</f>
        <v>17</v>
      </c>
    </row>
    <row r="2605" spans="1:7" hidden="1" x14ac:dyDescent="0.25">
      <c r="A2605" s="12" t="s">
        <v>2901</v>
      </c>
      <c r="B2605" s="19">
        <v>335646405152</v>
      </c>
      <c r="C2605" s="12" t="s">
        <v>18839</v>
      </c>
      <c r="D2605" s="12" t="s">
        <v>5</v>
      </c>
      <c r="E2605" s="6" t="s">
        <v>18840</v>
      </c>
      <c r="F2605" s="5">
        <f>decoded__2[[#This Row],[FRT_DEC]]-B2604</f>
        <v>2414</v>
      </c>
      <c r="G2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INFO]]))),G2604)</f>
        <v>17</v>
      </c>
    </row>
    <row r="2606" spans="1:7" hidden="1" x14ac:dyDescent="0.25">
      <c r="A2606" s="12" t="s">
        <v>2902</v>
      </c>
      <c r="B2606" s="19">
        <v>335646405154</v>
      </c>
      <c r="C2606" s="12" t="s">
        <v>18841</v>
      </c>
      <c r="D2606" s="12" t="s">
        <v>5</v>
      </c>
      <c r="E2606" s="6" t="s">
        <v>7877</v>
      </c>
      <c r="F2606" s="5">
        <f>decoded__2[[#This Row],[FRT_DEC]]-B2605</f>
        <v>2</v>
      </c>
      <c r="G2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INFO]]))),G2605)</f>
        <v>17</v>
      </c>
    </row>
    <row r="2607" spans="1:7" hidden="1" x14ac:dyDescent="0.25">
      <c r="A2607" s="12" t="s">
        <v>2903</v>
      </c>
      <c r="B2607" s="19">
        <v>335646405156</v>
      </c>
      <c r="C2607" s="12" t="s">
        <v>18842</v>
      </c>
      <c r="D2607" s="12" t="s">
        <v>3686</v>
      </c>
      <c r="E2607" s="6" t="s">
        <v>18843</v>
      </c>
      <c r="F2607" s="5">
        <f>decoded__2[[#This Row],[FRT_DEC]]-B2606</f>
        <v>2</v>
      </c>
      <c r="G2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INFO]]))),G2606)</f>
        <v>17</v>
      </c>
    </row>
    <row r="2608" spans="1:7" hidden="1" x14ac:dyDescent="0.25">
      <c r="A2608" s="12" t="s">
        <v>2904</v>
      </c>
      <c r="B2608" s="19">
        <v>335646405160</v>
      </c>
      <c r="C2608" s="12" t="s">
        <v>18844</v>
      </c>
      <c r="D2608" s="12" t="s">
        <v>3686</v>
      </c>
      <c r="E2608" s="6" t="s">
        <v>7878</v>
      </c>
      <c r="F2608" s="5">
        <f>decoded__2[[#This Row],[FRT_DEC]]-B2607</f>
        <v>4</v>
      </c>
      <c r="G2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INFO]]))),G2607)</f>
        <v>17</v>
      </c>
    </row>
    <row r="2609" spans="1:7" hidden="1" x14ac:dyDescent="0.25">
      <c r="A2609" s="12" t="s">
        <v>2905</v>
      </c>
      <c r="B2609" s="19">
        <v>335646405168</v>
      </c>
      <c r="C2609" s="12" t="s">
        <v>18845</v>
      </c>
      <c r="D2609" s="12" t="s">
        <v>7842</v>
      </c>
      <c r="E2609" s="6" t="s">
        <v>8006</v>
      </c>
      <c r="F2609" s="5">
        <f>decoded__2[[#This Row],[FRT_DEC]]-B2608</f>
        <v>8</v>
      </c>
      <c r="G2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INFO]]))),G2608)</f>
        <v>17</v>
      </c>
    </row>
    <row r="2610" spans="1:7" ht="30" hidden="1" x14ac:dyDescent="0.25">
      <c r="A2610" s="12" t="s">
        <v>2906</v>
      </c>
      <c r="B2610" s="19">
        <v>335646405178</v>
      </c>
      <c r="C2610" s="12" t="s">
        <v>18846</v>
      </c>
      <c r="D2610" s="12" t="s">
        <v>241</v>
      </c>
      <c r="E2610" s="6" t="s">
        <v>255</v>
      </c>
      <c r="F2610" s="5">
        <f>decoded__2[[#This Row],[FRT_DEC]]-B2609</f>
        <v>10</v>
      </c>
      <c r="G2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INFO]]))),G2609)</f>
        <v>17</v>
      </c>
    </row>
    <row r="2611" spans="1:7" hidden="1" x14ac:dyDescent="0.25">
      <c r="A2611" s="12" t="s">
        <v>2907</v>
      </c>
      <c r="B2611" s="19">
        <v>335646405181</v>
      </c>
      <c r="C2611" s="12" t="s">
        <v>18847</v>
      </c>
      <c r="D2611" s="12" t="s">
        <v>243</v>
      </c>
      <c r="E2611" s="6" t="s">
        <v>3939</v>
      </c>
      <c r="F2611" s="5">
        <f>decoded__2[[#This Row],[FRT_DEC]]-B2610</f>
        <v>3</v>
      </c>
      <c r="G2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INFO]]))),G2610)</f>
        <v>17</v>
      </c>
    </row>
    <row r="2612" spans="1:7" hidden="1" x14ac:dyDescent="0.25">
      <c r="A2612" s="12" t="s">
        <v>2908</v>
      </c>
      <c r="B2612" s="19">
        <v>335646405186</v>
      </c>
      <c r="C2612" s="12" t="s">
        <v>18848</v>
      </c>
      <c r="D2612" s="12" t="s">
        <v>1099</v>
      </c>
      <c r="E2612" s="6" t="s">
        <v>2093</v>
      </c>
      <c r="F2612" s="5">
        <f>decoded__2[[#This Row],[FRT_DEC]]-B2611</f>
        <v>5</v>
      </c>
      <c r="G2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INFO]]))),G2611)</f>
        <v>17</v>
      </c>
    </row>
    <row r="2613" spans="1:7" hidden="1" x14ac:dyDescent="0.25">
      <c r="A2613" s="12" t="s">
        <v>2909</v>
      </c>
      <c r="B2613" s="19">
        <v>335646405191</v>
      </c>
      <c r="C2613" s="12" t="s">
        <v>18849</v>
      </c>
      <c r="D2613" s="12" t="s">
        <v>72</v>
      </c>
      <c r="E2613" s="6" t="s">
        <v>2094</v>
      </c>
      <c r="F2613" s="5">
        <f>decoded__2[[#This Row],[FRT_DEC]]-B2612</f>
        <v>5</v>
      </c>
      <c r="G2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INFO]]))),G2612)</f>
        <v>17</v>
      </c>
    </row>
    <row r="2614" spans="1:7" hidden="1" x14ac:dyDescent="0.25">
      <c r="A2614" s="12" t="s">
        <v>2910</v>
      </c>
      <c r="B2614" s="19">
        <v>335646405195</v>
      </c>
      <c r="C2614" s="12" t="s">
        <v>18850</v>
      </c>
      <c r="D2614" s="12" t="s">
        <v>72</v>
      </c>
      <c r="E2614" s="6" t="s">
        <v>2095</v>
      </c>
      <c r="F2614" s="5">
        <f>decoded__2[[#This Row],[FRT_DEC]]-B2613</f>
        <v>4</v>
      </c>
      <c r="G2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INFO]]))),G2613)</f>
        <v>17</v>
      </c>
    </row>
    <row r="2615" spans="1:7" hidden="1" x14ac:dyDescent="0.25">
      <c r="A2615" s="12" t="s">
        <v>2911</v>
      </c>
      <c r="B2615" s="19">
        <v>335646405207</v>
      </c>
      <c r="C2615" s="12" t="s">
        <v>18851</v>
      </c>
      <c r="D2615" s="12" t="s">
        <v>246</v>
      </c>
      <c r="E2615" s="6" t="s">
        <v>18852</v>
      </c>
      <c r="F2615" s="5">
        <f>decoded__2[[#This Row],[FRT_DEC]]-B2614</f>
        <v>12</v>
      </c>
      <c r="G2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INFO]]))),G2614)</f>
        <v>17</v>
      </c>
    </row>
    <row r="2616" spans="1:7" hidden="1" x14ac:dyDescent="0.25">
      <c r="A2616" s="12" t="s">
        <v>2912</v>
      </c>
      <c r="B2616" s="19">
        <v>335646405211</v>
      </c>
      <c r="C2616" s="12" t="s">
        <v>18853</v>
      </c>
      <c r="D2616" s="12" t="s">
        <v>7938</v>
      </c>
      <c r="E2616" s="6" t="s">
        <v>8012</v>
      </c>
      <c r="F2616" s="5">
        <f>decoded__2[[#This Row],[FRT_DEC]]-B2615</f>
        <v>4</v>
      </c>
      <c r="G2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INFO]]))),G2615)</f>
        <v>17</v>
      </c>
    </row>
    <row r="2617" spans="1:7" hidden="1" x14ac:dyDescent="0.25">
      <c r="A2617" s="12" t="s">
        <v>2913</v>
      </c>
      <c r="B2617" s="19">
        <v>335646405608</v>
      </c>
      <c r="C2617" s="12" t="s">
        <v>18854</v>
      </c>
      <c r="D2617" s="12" t="s">
        <v>7842</v>
      </c>
      <c r="E2617" s="6" t="s">
        <v>8130</v>
      </c>
      <c r="F2617" s="5">
        <f>decoded__2[[#This Row],[FRT_DEC]]-B2616</f>
        <v>397</v>
      </c>
      <c r="G2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INFO]]))),G2616)</f>
        <v>17</v>
      </c>
    </row>
    <row r="2618" spans="1:7" hidden="1" x14ac:dyDescent="0.25">
      <c r="A2618" s="12" t="s">
        <v>2914</v>
      </c>
      <c r="B2618" s="19">
        <v>335646405616</v>
      </c>
      <c r="C2618" s="12" t="s">
        <v>18855</v>
      </c>
      <c r="D2618" s="12" t="s">
        <v>1099</v>
      </c>
      <c r="E2618" s="6" t="s">
        <v>2096</v>
      </c>
      <c r="F2618" s="5">
        <f>decoded__2[[#This Row],[FRT_DEC]]-B2617</f>
        <v>8</v>
      </c>
      <c r="G2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INFO]]))),G2617)</f>
        <v>17</v>
      </c>
    </row>
    <row r="2619" spans="1:7" hidden="1" x14ac:dyDescent="0.25">
      <c r="A2619" s="12" t="s">
        <v>2915</v>
      </c>
      <c r="B2619" s="19">
        <v>335646405621</v>
      </c>
      <c r="C2619" s="12" t="s">
        <v>18856</v>
      </c>
      <c r="D2619" s="12" t="s">
        <v>72</v>
      </c>
      <c r="E2619" s="6" t="s">
        <v>2097</v>
      </c>
      <c r="F2619" s="5">
        <f>decoded__2[[#This Row],[FRT_DEC]]-B2618</f>
        <v>5</v>
      </c>
      <c r="G2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INFO]]))),G2618)</f>
        <v>17</v>
      </c>
    </row>
    <row r="2620" spans="1:7" hidden="1" x14ac:dyDescent="0.25">
      <c r="A2620" s="12" t="s">
        <v>2916</v>
      </c>
      <c r="B2620" s="19">
        <v>335646405633</v>
      </c>
      <c r="C2620" s="12" t="s">
        <v>18857</v>
      </c>
      <c r="D2620" s="12" t="s">
        <v>3672</v>
      </c>
      <c r="E2620" s="6" t="s">
        <v>7907</v>
      </c>
      <c r="F2620" s="5">
        <f>decoded__2[[#This Row],[FRT_DEC]]-B2619</f>
        <v>12</v>
      </c>
      <c r="G2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INFO]]))),G2619)</f>
        <v>17</v>
      </c>
    </row>
    <row r="2621" spans="1:7" hidden="1" x14ac:dyDescent="0.25">
      <c r="A2621" s="12" t="s">
        <v>2917</v>
      </c>
      <c r="B2621" s="19">
        <v>335646405783</v>
      </c>
      <c r="C2621" s="12" t="s">
        <v>18858</v>
      </c>
      <c r="D2621" s="12" t="s">
        <v>262</v>
      </c>
      <c r="E2621" s="6" t="s">
        <v>7908</v>
      </c>
      <c r="F2621" s="5">
        <f>decoded__2[[#This Row],[FRT_DEC]]-B2620</f>
        <v>150</v>
      </c>
      <c r="G2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INFO]]))),G2620)</f>
        <v>17</v>
      </c>
    </row>
    <row r="2622" spans="1:7" hidden="1" x14ac:dyDescent="0.25">
      <c r="A2622" s="12" t="s">
        <v>2918</v>
      </c>
      <c r="B2622" s="19">
        <v>335646405789</v>
      </c>
      <c r="C2622" s="12" t="s">
        <v>18859</v>
      </c>
      <c r="D2622" s="12" t="s">
        <v>7938</v>
      </c>
      <c r="E2622" s="6" t="s">
        <v>8136</v>
      </c>
      <c r="F2622" s="5">
        <f>decoded__2[[#This Row],[FRT_DEC]]-B2621</f>
        <v>6</v>
      </c>
      <c r="G2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INFO]]))),G2621)</f>
        <v>17</v>
      </c>
    </row>
    <row r="2623" spans="1:7" x14ac:dyDescent="0.25">
      <c r="A2623" s="12" t="s">
        <v>2919</v>
      </c>
      <c r="B2623" s="19">
        <v>335646406989</v>
      </c>
      <c r="C2623" s="12" t="s">
        <v>18860</v>
      </c>
      <c r="D2623" s="12" t="s">
        <v>7842</v>
      </c>
      <c r="E2623" s="6" t="s">
        <v>7845</v>
      </c>
      <c r="F2623" s="5">
        <f>decoded__2[[#This Row],[FRT_DEC]]-B2622</f>
        <v>1200</v>
      </c>
      <c r="G2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INFO]]))),G2622)</f>
        <v>17</v>
      </c>
    </row>
    <row r="2624" spans="1:7" hidden="1" x14ac:dyDescent="0.25">
      <c r="A2624" s="12" t="s">
        <v>2920</v>
      </c>
      <c r="B2624" s="19">
        <v>335646406996</v>
      </c>
      <c r="C2624" s="12" t="s">
        <v>18861</v>
      </c>
      <c r="D2624" s="12" t="s">
        <v>7938</v>
      </c>
      <c r="E2624" s="6" t="s">
        <v>8149</v>
      </c>
      <c r="F2624" s="5">
        <f>decoded__2[[#This Row],[FRT_DEC]]-B2623</f>
        <v>7</v>
      </c>
      <c r="G2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INFO]]))),G2623)</f>
        <v>17</v>
      </c>
    </row>
    <row r="2625" spans="1:7" hidden="1" x14ac:dyDescent="0.25">
      <c r="A2625" s="12" t="s">
        <v>2921</v>
      </c>
      <c r="B2625" s="19">
        <v>335646407096</v>
      </c>
      <c r="C2625" s="12" t="s">
        <v>18862</v>
      </c>
      <c r="D2625" s="12" t="s">
        <v>84</v>
      </c>
      <c r="E2625" s="6" t="s">
        <v>4889</v>
      </c>
      <c r="F2625" s="5">
        <f>decoded__2[[#This Row],[FRT_DEC]]-B2624</f>
        <v>100</v>
      </c>
      <c r="G2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INFO]]))),G2624)</f>
        <v>17</v>
      </c>
    </row>
    <row r="2626" spans="1:7" hidden="1" x14ac:dyDescent="0.25">
      <c r="A2626" s="12" t="s">
        <v>2922</v>
      </c>
      <c r="B2626" s="19">
        <v>335646407098</v>
      </c>
      <c r="C2626" s="12" t="s">
        <v>18863</v>
      </c>
      <c r="D2626" s="12" t="s">
        <v>3684</v>
      </c>
      <c r="E2626" s="6" t="s">
        <v>18864</v>
      </c>
      <c r="F2626" s="5">
        <f>decoded__2[[#This Row],[FRT_DEC]]-B2625</f>
        <v>2</v>
      </c>
      <c r="G2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INFO]]))),G2625)</f>
        <v>17</v>
      </c>
    </row>
    <row r="2627" spans="1:7" hidden="1" x14ac:dyDescent="0.25">
      <c r="A2627" s="12" t="s">
        <v>2923</v>
      </c>
      <c r="B2627" s="19">
        <v>335646407101</v>
      </c>
      <c r="C2627" s="12" t="s">
        <v>18865</v>
      </c>
      <c r="D2627" s="12" t="s">
        <v>3684</v>
      </c>
      <c r="E2627" s="6" t="s">
        <v>7879</v>
      </c>
      <c r="F2627" s="5">
        <f>decoded__2[[#This Row],[FRT_DEC]]-B2626</f>
        <v>3</v>
      </c>
      <c r="G2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INFO]]))),G2626)</f>
        <v>17</v>
      </c>
    </row>
    <row r="2628" spans="1:7" hidden="1" x14ac:dyDescent="0.25">
      <c r="A2628" s="12" t="s">
        <v>2924</v>
      </c>
      <c r="B2628" s="19">
        <v>335646407108</v>
      </c>
      <c r="C2628" s="12" t="s">
        <v>18866</v>
      </c>
      <c r="D2628" s="12" t="s">
        <v>7842</v>
      </c>
      <c r="E2628" s="6" t="s">
        <v>7843</v>
      </c>
      <c r="F2628" s="5">
        <f>decoded__2[[#This Row],[FRT_DEC]]-B2627</f>
        <v>7</v>
      </c>
      <c r="G2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INFO]]))),G2627)</f>
        <v>17</v>
      </c>
    </row>
    <row r="2629" spans="1:7" hidden="1" x14ac:dyDescent="0.25">
      <c r="A2629" s="12" t="s">
        <v>2925</v>
      </c>
      <c r="B2629" s="19">
        <v>335646407120</v>
      </c>
      <c r="C2629" s="12" t="s">
        <v>18867</v>
      </c>
      <c r="D2629" s="12" t="s">
        <v>1099</v>
      </c>
      <c r="E2629" s="6" t="s">
        <v>2098</v>
      </c>
      <c r="F2629" s="5">
        <f>decoded__2[[#This Row],[FRT_DEC]]-B2628</f>
        <v>12</v>
      </c>
      <c r="G2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INFO]]))),G2628)</f>
        <v>17</v>
      </c>
    </row>
    <row r="2630" spans="1:7" hidden="1" x14ac:dyDescent="0.25">
      <c r="A2630" s="12" t="s">
        <v>2926</v>
      </c>
      <c r="B2630" s="19">
        <v>335646407125</v>
      </c>
      <c r="C2630" s="12" t="s">
        <v>18868</v>
      </c>
      <c r="D2630" s="12" t="s">
        <v>72</v>
      </c>
      <c r="E2630" s="6" t="s">
        <v>2099</v>
      </c>
      <c r="F2630" s="5">
        <f>decoded__2[[#This Row],[FRT_DEC]]-B2629</f>
        <v>5</v>
      </c>
      <c r="G2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INFO]]))),G2629)</f>
        <v>17</v>
      </c>
    </row>
    <row r="2631" spans="1:7" hidden="1" x14ac:dyDescent="0.25">
      <c r="A2631" s="12" t="s">
        <v>2927</v>
      </c>
      <c r="B2631" s="19">
        <v>335646407138</v>
      </c>
      <c r="C2631" s="12" t="s">
        <v>18869</v>
      </c>
      <c r="D2631" s="12" t="s">
        <v>7938</v>
      </c>
      <c r="E2631" s="6" t="s">
        <v>8848</v>
      </c>
      <c r="F2631" s="5">
        <f>decoded__2[[#This Row],[FRT_DEC]]-B2630</f>
        <v>13</v>
      </c>
      <c r="G2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INFO]]))),G2630)</f>
        <v>17</v>
      </c>
    </row>
    <row r="2632" spans="1:7" hidden="1" x14ac:dyDescent="0.25">
      <c r="A2632" s="12" t="s">
        <v>2928</v>
      </c>
      <c r="B2632" s="19">
        <v>335646407188</v>
      </c>
      <c r="C2632" s="12" t="s">
        <v>18870</v>
      </c>
      <c r="D2632" s="12" t="s">
        <v>85</v>
      </c>
      <c r="E2632" s="6" t="s">
        <v>263</v>
      </c>
      <c r="F2632" s="5">
        <f>decoded__2[[#This Row],[FRT_DEC]]-B2631</f>
        <v>50</v>
      </c>
      <c r="G2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INFO]]))),G2631)</f>
        <v>17</v>
      </c>
    </row>
    <row r="2633" spans="1:7" hidden="1" x14ac:dyDescent="0.25">
      <c r="A2633" s="12" t="s">
        <v>2929</v>
      </c>
      <c r="B2633" s="19">
        <v>335646407196</v>
      </c>
      <c r="C2633" s="12" t="s">
        <v>18871</v>
      </c>
      <c r="D2633" s="12" t="s">
        <v>7842</v>
      </c>
      <c r="E2633" s="6" t="s">
        <v>8851</v>
      </c>
      <c r="F2633" s="5">
        <f>decoded__2[[#This Row],[FRT_DEC]]-B2632</f>
        <v>8</v>
      </c>
      <c r="G2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INFO]]))),G2632)</f>
        <v>17</v>
      </c>
    </row>
    <row r="2634" spans="1:7" hidden="1" x14ac:dyDescent="0.25">
      <c r="A2634" s="12" t="s">
        <v>2930</v>
      </c>
      <c r="B2634" s="19">
        <v>335646407205</v>
      </c>
      <c r="C2634" s="12" t="s">
        <v>18872</v>
      </c>
      <c r="D2634" s="12" t="s">
        <v>1099</v>
      </c>
      <c r="E2634" s="6" t="s">
        <v>2100</v>
      </c>
      <c r="F2634" s="5">
        <f>decoded__2[[#This Row],[FRT_DEC]]-B2633</f>
        <v>9</v>
      </c>
      <c r="G2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INFO]]))),G2633)</f>
        <v>17</v>
      </c>
    </row>
    <row r="2635" spans="1:7" hidden="1" x14ac:dyDescent="0.25">
      <c r="A2635" s="12" t="s">
        <v>2931</v>
      </c>
      <c r="B2635" s="19">
        <v>335646407210</v>
      </c>
      <c r="C2635" s="12" t="s">
        <v>18873</v>
      </c>
      <c r="D2635" s="12" t="s">
        <v>72</v>
      </c>
      <c r="E2635" s="6" t="s">
        <v>2101</v>
      </c>
      <c r="F2635" s="5">
        <f>decoded__2[[#This Row],[FRT_DEC]]-B2634</f>
        <v>5</v>
      </c>
      <c r="G2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INFO]]))),G2634)</f>
        <v>17</v>
      </c>
    </row>
    <row r="2636" spans="1:7" hidden="1" x14ac:dyDescent="0.25">
      <c r="A2636" s="12" t="s">
        <v>2932</v>
      </c>
      <c r="B2636" s="19">
        <v>335646407223</v>
      </c>
      <c r="C2636" s="12" t="s">
        <v>18874</v>
      </c>
      <c r="D2636" s="12" t="s">
        <v>7938</v>
      </c>
      <c r="E2636" s="6" t="s">
        <v>8855</v>
      </c>
      <c r="F2636" s="5">
        <f>decoded__2[[#This Row],[FRT_DEC]]-B2635</f>
        <v>13</v>
      </c>
      <c r="G2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INFO]]))),G2635)</f>
        <v>17</v>
      </c>
    </row>
    <row r="2637" spans="1:7" hidden="1" x14ac:dyDescent="0.25">
      <c r="A2637" s="12" t="s">
        <v>2933</v>
      </c>
      <c r="B2637" s="19">
        <v>335646407844</v>
      </c>
      <c r="C2637" s="12" t="s">
        <v>18875</v>
      </c>
      <c r="D2637" s="12" t="s">
        <v>87</v>
      </c>
      <c r="E2637" s="6" t="s">
        <v>3695</v>
      </c>
      <c r="F2637" s="5">
        <f>decoded__2[[#This Row],[FRT_DEC]]-B2636</f>
        <v>621</v>
      </c>
      <c r="G2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INFO]]))),G2636)</f>
        <v>17</v>
      </c>
    </row>
    <row r="2638" spans="1:7" hidden="1" x14ac:dyDescent="0.25">
      <c r="A2638" s="12" t="s">
        <v>2934</v>
      </c>
      <c r="B2638" s="19">
        <v>335646407853</v>
      </c>
      <c r="C2638" s="12" t="s">
        <v>18876</v>
      </c>
      <c r="D2638" s="12" t="s">
        <v>7842</v>
      </c>
      <c r="E2638" s="6" t="s">
        <v>8858</v>
      </c>
      <c r="F2638" s="5">
        <f>decoded__2[[#This Row],[FRT_DEC]]-B2637</f>
        <v>9</v>
      </c>
      <c r="G2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INFO]]))),G2637)</f>
        <v>17</v>
      </c>
    </row>
    <row r="2639" spans="1:7" hidden="1" x14ac:dyDescent="0.25">
      <c r="A2639" s="12" t="s">
        <v>2935</v>
      </c>
      <c r="B2639" s="19">
        <v>335646407862</v>
      </c>
      <c r="C2639" s="12" t="s">
        <v>18877</v>
      </c>
      <c r="D2639" s="12" t="s">
        <v>1099</v>
      </c>
      <c r="E2639" s="6" t="s">
        <v>2102</v>
      </c>
      <c r="F2639" s="5">
        <f>decoded__2[[#This Row],[FRT_DEC]]-B2638</f>
        <v>9</v>
      </c>
      <c r="G2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INFO]]))),G2638)</f>
        <v>17</v>
      </c>
    </row>
    <row r="2640" spans="1:7" hidden="1" x14ac:dyDescent="0.25">
      <c r="A2640" s="12" t="s">
        <v>2936</v>
      </c>
      <c r="B2640" s="19">
        <v>335646407868</v>
      </c>
      <c r="C2640" s="12" t="s">
        <v>18878</v>
      </c>
      <c r="D2640" s="12" t="s">
        <v>72</v>
      </c>
      <c r="E2640" s="6" t="s">
        <v>2103</v>
      </c>
      <c r="F2640" s="5">
        <f>decoded__2[[#This Row],[FRT_DEC]]-B2639</f>
        <v>6</v>
      </c>
      <c r="G2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INFO]]))),G2639)</f>
        <v>17</v>
      </c>
    </row>
    <row r="2641" spans="1:7" hidden="1" x14ac:dyDescent="0.25">
      <c r="A2641" s="12" t="s">
        <v>2937</v>
      </c>
      <c r="B2641" s="19">
        <v>335646407879</v>
      </c>
      <c r="C2641" s="12" t="s">
        <v>18879</v>
      </c>
      <c r="D2641" s="12" t="s">
        <v>40</v>
      </c>
      <c r="E2641" s="6" t="s">
        <v>2042</v>
      </c>
      <c r="F2641" s="5">
        <f>decoded__2[[#This Row],[FRT_DEC]]-B2640</f>
        <v>11</v>
      </c>
      <c r="G2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INFO]]))),G2640)</f>
        <v>17</v>
      </c>
    </row>
    <row r="2642" spans="1:7" hidden="1" x14ac:dyDescent="0.25">
      <c r="A2642" s="12" t="s">
        <v>2938</v>
      </c>
      <c r="B2642" s="19">
        <v>335646407882</v>
      </c>
      <c r="C2642" s="12" t="s">
        <v>18880</v>
      </c>
      <c r="D2642" s="12" t="s">
        <v>2043</v>
      </c>
      <c r="E2642" s="6" t="s">
        <v>18817</v>
      </c>
      <c r="F2642" s="5">
        <f>decoded__2[[#This Row],[FRT_DEC]]-B2641</f>
        <v>3</v>
      </c>
      <c r="G2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INFO]]))),G2641)</f>
        <v>17</v>
      </c>
    </row>
    <row r="2643" spans="1:7" hidden="1" x14ac:dyDescent="0.25">
      <c r="A2643" s="12" t="s">
        <v>2939</v>
      </c>
      <c r="B2643" s="19">
        <v>335646407895</v>
      </c>
      <c r="C2643" s="12" t="s">
        <v>18881</v>
      </c>
      <c r="D2643" s="12" t="s">
        <v>7938</v>
      </c>
      <c r="E2643" s="6" t="s">
        <v>8868</v>
      </c>
      <c r="F2643" s="5">
        <f>decoded__2[[#This Row],[FRT_DEC]]-B2642</f>
        <v>13</v>
      </c>
      <c r="G2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INFO]]))),G2642)</f>
        <v>17</v>
      </c>
    </row>
    <row r="2644" spans="1:7" hidden="1" x14ac:dyDescent="0.25">
      <c r="A2644" s="12" t="s">
        <v>2940</v>
      </c>
      <c r="B2644" s="19">
        <v>335646408186</v>
      </c>
      <c r="C2644" s="12" t="s">
        <v>18882</v>
      </c>
      <c r="D2644" s="12" t="s">
        <v>7842</v>
      </c>
      <c r="E2644" s="6" t="s">
        <v>7989</v>
      </c>
      <c r="F2644" s="5">
        <f>decoded__2[[#This Row],[FRT_DEC]]-B2643</f>
        <v>291</v>
      </c>
      <c r="G2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INFO]]))),G2643)</f>
        <v>17</v>
      </c>
    </row>
    <row r="2645" spans="1:7" hidden="1" x14ac:dyDescent="0.25">
      <c r="A2645" s="12" t="s">
        <v>2941</v>
      </c>
      <c r="B2645" s="19">
        <v>335646408192</v>
      </c>
      <c r="C2645" s="12" t="s">
        <v>18883</v>
      </c>
      <c r="D2645" s="12" t="s">
        <v>2044</v>
      </c>
      <c r="E2645" s="6" t="s">
        <v>2046</v>
      </c>
      <c r="F2645" s="5">
        <f>decoded__2[[#This Row],[FRT_DEC]]-B2644</f>
        <v>6</v>
      </c>
      <c r="G2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INFO]]))),G2644)</f>
        <v>17</v>
      </c>
    </row>
    <row r="2646" spans="1:7" hidden="1" x14ac:dyDescent="0.25">
      <c r="A2646" s="12" t="s">
        <v>2942</v>
      </c>
      <c r="B2646" s="19">
        <v>335646408196</v>
      </c>
      <c r="C2646" s="12" t="s">
        <v>18884</v>
      </c>
      <c r="D2646" s="12" t="s">
        <v>7938</v>
      </c>
      <c r="E2646" s="6" t="s">
        <v>7991</v>
      </c>
      <c r="F2646" s="5">
        <f>decoded__2[[#This Row],[FRT_DEC]]-B2645</f>
        <v>4</v>
      </c>
      <c r="G2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INFO]]))),G2645)</f>
        <v>17</v>
      </c>
    </row>
    <row r="2647" spans="1:7" hidden="1" x14ac:dyDescent="0.25">
      <c r="A2647" s="12" t="s">
        <v>2943</v>
      </c>
      <c r="B2647" s="19">
        <v>335646491688</v>
      </c>
      <c r="C2647" s="12" t="s">
        <v>18885</v>
      </c>
      <c r="D2647" s="12" t="s">
        <v>7842</v>
      </c>
      <c r="E2647" s="6" t="s">
        <v>7945</v>
      </c>
      <c r="F2647" s="5">
        <f>decoded__2[[#This Row],[FRT_DEC]]-B2646</f>
        <v>83492</v>
      </c>
      <c r="G2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INFO]]))),G2646)</f>
        <v>17</v>
      </c>
    </row>
    <row r="2648" spans="1:7" hidden="1" x14ac:dyDescent="0.25">
      <c r="A2648" s="12" t="s">
        <v>2944</v>
      </c>
      <c r="B2648" s="19">
        <v>335646491694</v>
      </c>
      <c r="C2648" s="12" t="s">
        <v>18886</v>
      </c>
      <c r="D2648" s="12" t="s">
        <v>7938</v>
      </c>
      <c r="E2648" s="6" t="s">
        <v>7947</v>
      </c>
      <c r="F2648" s="5">
        <f>decoded__2[[#This Row],[FRT_DEC]]-B2647</f>
        <v>6</v>
      </c>
      <c r="G2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INFO]]))),G2647)</f>
        <v>17</v>
      </c>
    </row>
    <row r="2649" spans="1:7" hidden="1" x14ac:dyDescent="0.25">
      <c r="A2649" s="12" t="s">
        <v>2945</v>
      </c>
      <c r="B2649" s="19">
        <v>335646528245</v>
      </c>
      <c r="C2649" s="12" t="s">
        <v>18887</v>
      </c>
      <c r="D2649" s="12" t="s">
        <v>43</v>
      </c>
      <c r="E2649" s="6" t="s">
        <v>5305</v>
      </c>
      <c r="F2649" s="5">
        <f>decoded__2[[#This Row],[FRT_DEC]]-B2648</f>
        <v>36551</v>
      </c>
      <c r="G2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INFO]]))),G2648)</f>
        <v>17</v>
      </c>
    </row>
    <row r="2650" spans="1:7" hidden="1" x14ac:dyDescent="0.25">
      <c r="A2650" s="12" t="s">
        <v>2946</v>
      </c>
      <c r="B2650" s="19">
        <v>335646528247</v>
      </c>
      <c r="C2650" s="12" t="s">
        <v>18888</v>
      </c>
      <c r="D2650" s="12" t="s">
        <v>3685</v>
      </c>
      <c r="E2650" s="6" t="s">
        <v>18889</v>
      </c>
      <c r="F2650" s="5">
        <f>decoded__2[[#This Row],[FRT_DEC]]-B2649</f>
        <v>2</v>
      </c>
      <c r="G2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INFO]]))),G2649)</f>
        <v>17</v>
      </c>
    </row>
    <row r="2651" spans="1:7" hidden="1" x14ac:dyDescent="0.25">
      <c r="A2651" s="12" t="s">
        <v>2947</v>
      </c>
      <c r="B2651" s="19">
        <v>335646528250</v>
      </c>
      <c r="C2651" s="12" t="s">
        <v>18890</v>
      </c>
      <c r="D2651" s="12" t="s">
        <v>3685</v>
      </c>
      <c r="E2651" s="6" t="s">
        <v>7880</v>
      </c>
      <c r="F2651" s="5">
        <f>decoded__2[[#This Row],[FRT_DEC]]-B2650</f>
        <v>3</v>
      </c>
      <c r="G2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INFO]]))),G2650)</f>
        <v>17</v>
      </c>
    </row>
    <row r="2652" spans="1:7" hidden="1" x14ac:dyDescent="0.25">
      <c r="A2652" s="12" t="s">
        <v>2948</v>
      </c>
      <c r="B2652" s="19">
        <v>335646528265</v>
      </c>
      <c r="C2652" s="12" t="s">
        <v>18891</v>
      </c>
      <c r="D2652" s="12" t="s">
        <v>7842</v>
      </c>
      <c r="E2652" s="6" t="s">
        <v>8889</v>
      </c>
      <c r="F2652" s="5">
        <f>decoded__2[[#This Row],[FRT_DEC]]-B2651</f>
        <v>15</v>
      </c>
      <c r="G2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INFO]]))),G2651)</f>
        <v>17</v>
      </c>
    </row>
    <row r="2653" spans="1:7" ht="30" hidden="1" x14ac:dyDescent="0.25">
      <c r="A2653" s="12" t="s">
        <v>2949</v>
      </c>
      <c r="B2653" s="19">
        <v>335646528279</v>
      </c>
      <c r="C2653" s="12" t="s">
        <v>18892</v>
      </c>
      <c r="D2653" s="12" t="s">
        <v>241</v>
      </c>
      <c r="E2653" s="6" t="s">
        <v>2080</v>
      </c>
      <c r="F2653" s="5">
        <f>decoded__2[[#This Row],[FRT_DEC]]-B2652</f>
        <v>14</v>
      </c>
      <c r="G2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INFO]]))),G2652)</f>
        <v>17</v>
      </c>
    </row>
    <row r="2654" spans="1:7" hidden="1" x14ac:dyDescent="0.25">
      <c r="A2654" s="12" t="s">
        <v>2950</v>
      </c>
      <c r="B2654" s="19">
        <v>335646528281</v>
      </c>
      <c r="C2654" s="12" t="s">
        <v>18893</v>
      </c>
      <c r="D2654" s="12" t="s">
        <v>243</v>
      </c>
      <c r="E2654" s="6" t="s">
        <v>3939</v>
      </c>
      <c r="F2654" s="5">
        <f>decoded__2[[#This Row],[FRT_DEC]]-B2653</f>
        <v>2</v>
      </c>
      <c r="G2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INFO]]))),G2653)</f>
        <v>17</v>
      </c>
    </row>
    <row r="2655" spans="1:7" hidden="1" x14ac:dyDescent="0.25">
      <c r="A2655" s="12" t="s">
        <v>2951</v>
      </c>
      <c r="B2655" s="19">
        <v>335646528292</v>
      </c>
      <c r="C2655" s="12" t="s">
        <v>18894</v>
      </c>
      <c r="D2655" s="12" t="s">
        <v>264</v>
      </c>
      <c r="E2655" s="6" t="s">
        <v>18895</v>
      </c>
      <c r="F2655" s="5">
        <f>decoded__2[[#This Row],[FRT_DEC]]-B2654</f>
        <v>11</v>
      </c>
      <c r="G2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INFO]]))),G2654)</f>
        <v>17</v>
      </c>
    </row>
    <row r="2656" spans="1:7" hidden="1" x14ac:dyDescent="0.25">
      <c r="A2656" s="12" t="s">
        <v>2952</v>
      </c>
      <c r="B2656" s="19">
        <v>335646528344</v>
      </c>
      <c r="C2656" s="12" t="s">
        <v>18896</v>
      </c>
      <c r="D2656" s="12" t="s">
        <v>40</v>
      </c>
      <c r="E2656" s="6" t="s">
        <v>44</v>
      </c>
      <c r="F2656" s="5">
        <f>decoded__2[[#This Row],[FRT_DEC]]-B2655</f>
        <v>52</v>
      </c>
      <c r="G2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INFO]]))),G2655)</f>
        <v>17</v>
      </c>
    </row>
    <row r="2657" spans="1:7" hidden="1" x14ac:dyDescent="0.25">
      <c r="A2657" s="12" t="s">
        <v>2953</v>
      </c>
      <c r="B2657" s="19">
        <v>335646528350</v>
      </c>
      <c r="C2657" s="12" t="s">
        <v>18897</v>
      </c>
      <c r="D2657" s="12" t="s">
        <v>246</v>
      </c>
      <c r="E2657" s="6" t="s">
        <v>18898</v>
      </c>
      <c r="F2657" s="5">
        <f>decoded__2[[#This Row],[FRT_DEC]]-B2656</f>
        <v>6</v>
      </c>
      <c r="G2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INFO]]))),G2656)</f>
        <v>17</v>
      </c>
    </row>
    <row r="2658" spans="1:7" hidden="1" x14ac:dyDescent="0.25">
      <c r="A2658" s="12" t="s">
        <v>2954</v>
      </c>
      <c r="B2658" s="19">
        <v>335646528356</v>
      </c>
      <c r="C2658" s="12" t="s">
        <v>18899</v>
      </c>
      <c r="D2658" s="12" t="s">
        <v>1099</v>
      </c>
      <c r="E2658" s="6" t="s">
        <v>2104</v>
      </c>
      <c r="F2658" s="5">
        <f>decoded__2[[#This Row],[FRT_DEC]]-B2657</f>
        <v>6</v>
      </c>
      <c r="G2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INFO]]))),G2657)</f>
        <v>17</v>
      </c>
    </row>
    <row r="2659" spans="1:7" hidden="1" x14ac:dyDescent="0.25">
      <c r="A2659" s="12" t="s">
        <v>2955</v>
      </c>
      <c r="B2659" s="19">
        <v>335646528361</v>
      </c>
      <c r="C2659" s="12" t="s">
        <v>18900</v>
      </c>
      <c r="D2659" s="12" t="s">
        <v>1099</v>
      </c>
      <c r="E2659" s="6" t="s">
        <v>2105</v>
      </c>
      <c r="F2659" s="5">
        <f>decoded__2[[#This Row],[FRT_DEC]]-B2658</f>
        <v>5</v>
      </c>
      <c r="G2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INFO]]))),G2658)</f>
        <v>17</v>
      </c>
    </row>
    <row r="2660" spans="1:7" hidden="1" x14ac:dyDescent="0.25">
      <c r="A2660" s="12" t="s">
        <v>2956</v>
      </c>
      <c r="B2660" s="19">
        <v>335646528375</v>
      </c>
      <c r="C2660" s="12" t="s">
        <v>18901</v>
      </c>
      <c r="D2660" s="12" t="s">
        <v>72</v>
      </c>
      <c r="E2660" s="6" t="s">
        <v>2092</v>
      </c>
      <c r="F2660" s="5">
        <f>decoded__2[[#This Row],[FRT_DEC]]-B2659</f>
        <v>14</v>
      </c>
      <c r="G2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INFO]]))),G2659)</f>
        <v>17</v>
      </c>
    </row>
    <row r="2661" spans="1:7" hidden="1" x14ac:dyDescent="0.25">
      <c r="A2661" s="12" t="s">
        <v>2957</v>
      </c>
      <c r="B2661" s="19">
        <v>335646528399</v>
      </c>
      <c r="C2661" s="12" t="s">
        <v>18902</v>
      </c>
      <c r="D2661" s="12" t="s">
        <v>3671</v>
      </c>
      <c r="E2661" s="6" t="s">
        <v>18903</v>
      </c>
      <c r="F2661" s="5">
        <f>decoded__2[[#This Row],[FRT_DEC]]-B2660</f>
        <v>24</v>
      </c>
      <c r="G2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INFO]]))),G2660)</f>
        <v>17</v>
      </c>
    </row>
    <row r="2662" spans="1:7" hidden="1" x14ac:dyDescent="0.25">
      <c r="A2662" s="12" t="s">
        <v>2958</v>
      </c>
      <c r="B2662" s="19">
        <v>335646528402</v>
      </c>
      <c r="C2662" s="12" t="s">
        <v>18904</v>
      </c>
      <c r="D2662" s="12" t="s">
        <v>3671</v>
      </c>
      <c r="E2662" s="6" t="s">
        <v>7881</v>
      </c>
      <c r="F2662" s="5">
        <f>decoded__2[[#This Row],[FRT_DEC]]-B2661</f>
        <v>3</v>
      </c>
      <c r="G2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INFO]]))),G2661)</f>
        <v>17</v>
      </c>
    </row>
    <row r="2663" spans="1:7" hidden="1" x14ac:dyDescent="0.25">
      <c r="A2663" s="12" t="s">
        <v>2959</v>
      </c>
      <c r="B2663" s="19">
        <v>335646529193</v>
      </c>
      <c r="C2663" s="12" t="s">
        <v>18905</v>
      </c>
      <c r="D2663" s="12" t="s">
        <v>249</v>
      </c>
      <c r="E2663" s="6" t="s">
        <v>5306</v>
      </c>
      <c r="F2663" s="5">
        <f>decoded__2[[#This Row],[FRT_DEC]]-B2662</f>
        <v>791</v>
      </c>
      <c r="G2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INFO]]))),G2662)</f>
        <v>17</v>
      </c>
    </row>
    <row r="2664" spans="1:7" hidden="1" x14ac:dyDescent="0.25">
      <c r="A2664" s="12" t="s">
        <v>2960</v>
      </c>
      <c r="B2664" s="19">
        <v>335646529197</v>
      </c>
      <c r="C2664" s="12" t="s">
        <v>18906</v>
      </c>
      <c r="D2664" s="12" t="s">
        <v>7938</v>
      </c>
      <c r="E2664" s="6" t="s">
        <v>8906</v>
      </c>
      <c r="F2664" s="5">
        <f>decoded__2[[#This Row],[FRT_DEC]]-B2663</f>
        <v>4</v>
      </c>
      <c r="G2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INFO]]))),G2663)</f>
        <v>17</v>
      </c>
    </row>
    <row r="2665" spans="1:7" hidden="1" x14ac:dyDescent="0.25">
      <c r="A2665" s="12" t="s">
        <v>2961</v>
      </c>
      <c r="B2665" s="19">
        <v>335646531786</v>
      </c>
      <c r="C2665" s="12" t="s">
        <v>18907</v>
      </c>
      <c r="D2665" s="12" t="s">
        <v>5</v>
      </c>
      <c r="E2665" s="6" t="s">
        <v>18908</v>
      </c>
      <c r="F2665" s="5">
        <f>decoded__2[[#This Row],[FRT_DEC]]-B2664</f>
        <v>2589</v>
      </c>
      <c r="G2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INFO]]))),G2664)</f>
        <v>17</v>
      </c>
    </row>
    <row r="2666" spans="1:7" hidden="1" x14ac:dyDescent="0.25">
      <c r="A2666" s="12" t="s">
        <v>2962</v>
      </c>
      <c r="B2666" s="19">
        <v>335646531788</v>
      </c>
      <c r="C2666" s="12" t="s">
        <v>18909</v>
      </c>
      <c r="D2666" s="12" t="s">
        <v>5</v>
      </c>
      <c r="E2666" s="6" t="s">
        <v>7877</v>
      </c>
      <c r="F2666" s="5">
        <f>decoded__2[[#This Row],[FRT_DEC]]-B2665</f>
        <v>2</v>
      </c>
      <c r="G2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INFO]]))),G2665)</f>
        <v>17</v>
      </c>
    </row>
    <row r="2667" spans="1:7" hidden="1" x14ac:dyDescent="0.25">
      <c r="A2667" s="12" t="s">
        <v>2963</v>
      </c>
      <c r="B2667" s="19">
        <v>335646531791</v>
      </c>
      <c r="C2667" s="12" t="s">
        <v>18910</v>
      </c>
      <c r="D2667" s="12" t="s">
        <v>3686</v>
      </c>
      <c r="E2667" s="6" t="s">
        <v>18911</v>
      </c>
      <c r="F2667" s="5">
        <f>decoded__2[[#This Row],[FRT_DEC]]-B2666</f>
        <v>3</v>
      </c>
      <c r="G2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INFO]]))),G2666)</f>
        <v>17</v>
      </c>
    </row>
    <row r="2668" spans="1:7" hidden="1" x14ac:dyDescent="0.25">
      <c r="A2668" s="12" t="s">
        <v>2964</v>
      </c>
      <c r="B2668" s="19">
        <v>335646531794</v>
      </c>
      <c r="C2668" s="12" t="s">
        <v>18912</v>
      </c>
      <c r="D2668" s="12" t="s">
        <v>3686</v>
      </c>
      <c r="E2668" s="6" t="s">
        <v>7878</v>
      </c>
      <c r="F2668" s="5">
        <f>decoded__2[[#This Row],[FRT_DEC]]-B2667</f>
        <v>3</v>
      </c>
      <c r="G2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INFO]]))),G2667)</f>
        <v>17</v>
      </c>
    </row>
    <row r="2669" spans="1:7" hidden="1" x14ac:dyDescent="0.25">
      <c r="A2669" s="12" t="s">
        <v>2965</v>
      </c>
      <c r="B2669" s="19">
        <v>335646531802</v>
      </c>
      <c r="C2669" s="12" t="s">
        <v>18913</v>
      </c>
      <c r="D2669" s="12" t="s">
        <v>7842</v>
      </c>
      <c r="E2669" s="6" t="s">
        <v>8006</v>
      </c>
      <c r="F2669" s="5">
        <f>decoded__2[[#This Row],[FRT_DEC]]-B2668</f>
        <v>8</v>
      </c>
      <c r="G2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INFO]]))),G2668)</f>
        <v>17</v>
      </c>
    </row>
    <row r="2670" spans="1:7" ht="30" hidden="1" x14ac:dyDescent="0.25">
      <c r="A2670" s="12" t="s">
        <v>2966</v>
      </c>
      <c r="B2670" s="19">
        <v>335646531814</v>
      </c>
      <c r="C2670" s="12" t="s">
        <v>18914</v>
      </c>
      <c r="D2670" s="12" t="s">
        <v>241</v>
      </c>
      <c r="E2670" s="6" t="s">
        <v>2109</v>
      </c>
      <c r="F2670" s="5">
        <f>decoded__2[[#This Row],[FRT_DEC]]-B2669</f>
        <v>12</v>
      </c>
      <c r="G2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INFO]]))),G2669)</f>
        <v>17</v>
      </c>
    </row>
    <row r="2671" spans="1:7" hidden="1" x14ac:dyDescent="0.25">
      <c r="A2671" s="12" t="s">
        <v>2967</v>
      </c>
      <c r="B2671" s="19">
        <v>335646531816</v>
      </c>
      <c r="C2671" s="12" t="s">
        <v>18915</v>
      </c>
      <c r="D2671" s="12" t="s">
        <v>243</v>
      </c>
      <c r="E2671" s="6" t="s">
        <v>3937</v>
      </c>
      <c r="F2671" s="5">
        <f>decoded__2[[#This Row],[FRT_DEC]]-B2670</f>
        <v>2</v>
      </c>
      <c r="G2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INFO]]))),G2670)</f>
        <v>17</v>
      </c>
    </row>
    <row r="2672" spans="1:7" hidden="1" x14ac:dyDescent="0.25">
      <c r="A2672" s="12" t="s">
        <v>2968</v>
      </c>
      <c r="B2672" s="19">
        <v>335646531835</v>
      </c>
      <c r="C2672" s="12" t="s">
        <v>18916</v>
      </c>
      <c r="D2672" s="12" t="s">
        <v>1099</v>
      </c>
      <c r="E2672" s="6" t="s">
        <v>2093</v>
      </c>
      <c r="F2672" s="5">
        <f>decoded__2[[#This Row],[FRT_DEC]]-B2671</f>
        <v>19</v>
      </c>
      <c r="G2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INFO]]))),G2671)</f>
        <v>17</v>
      </c>
    </row>
    <row r="2673" spans="1:7" hidden="1" x14ac:dyDescent="0.25">
      <c r="A2673" s="12" t="s">
        <v>2969</v>
      </c>
      <c r="B2673" s="19">
        <v>335646531840</v>
      </c>
      <c r="C2673" s="12" t="s">
        <v>18917</v>
      </c>
      <c r="D2673" s="12" t="s">
        <v>1099</v>
      </c>
      <c r="E2673" s="6" t="s">
        <v>2106</v>
      </c>
      <c r="F2673" s="5">
        <f>decoded__2[[#This Row],[FRT_DEC]]-B2672</f>
        <v>5</v>
      </c>
      <c r="G2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INFO]]))),G2672)</f>
        <v>17</v>
      </c>
    </row>
    <row r="2674" spans="1:7" hidden="1" x14ac:dyDescent="0.25">
      <c r="A2674" s="12" t="s">
        <v>2970</v>
      </c>
      <c r="B2674" s="19">
        <v>335646531859</v>
      </c>
      <c r="C2674" s="12" t="s">
        <v>18918</v>
      </c>
      <c r="D2674" s="12" t="s">
        <v>40</v>
      </c>
      <c r="E2674" s="6" t="s">
        <v>724</v>
      </c>
      <c r="F2674" s="5">
        <f>decoded__2[[#This Row],[FRT_DEC]]-B2673</f>
        <v>19</v>
      </c>
      <c r="G2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INFO]]))),G2673)</f>
        <v>17</v>
      </c>
    </row>
    <row r="2675" spans="1:7" hidden="1" x14ac:dyDescent="0.25">
      <c r="A2675" s="12" t="s">
        <v>2971</v>
      </c>
      <c r="B2675" s="19">
        <v>335646531869</v>
      </c>
      <c r="C2675" s="12" t="s">
        <v>18919</v>
      </c>
      <c r="D2675" s="12" t="s">
        <v>40</v>
      </c>
      <c r="E2675" s="6" t="s">
        <v>45</v>
      </c>
      <c r="F2675" s="5">
        <f>decoded__2[[#This Row],[FRT_DEC]]-B2674</f>
        <v>10</v>
      </c>
      <c r="G2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INFO]]))),G2674)</f>
        <v>17</v>
      </c>
    </row>
    <row r="2676" spans="1:7" hidden="1" x14ac:dyDescent="0.25">
      <c r="A2676" s="12" t="s">
        <v>2972</v>
      </c>
      <c r="B2676" s="19">
        <v>335646531872</v>
      </c>
      <c r="C2676" s="12" t="s">
        <v>18920</v>
      </c>
      <c r="D2676" s="12" t="s">
        <v>46</v>
      </c>
      <c r="E2676" s="6" t="s">
        <v>5294</v>
      </c>
      <c r="F2676" s="5">
        <f>decoded__2[[#This Row],[FRT_DEC]]-B2675</f>
        <v>3</v>
      </c>
      <c r="G2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INFO]]))),G2675)</f>
        <v>17</v>
      </c>
    </row>
    <row r="2677" spans="1:7" hidden="1" x14ac:dyDescent="0.25">
      <c r="A2677" s="12" t="s">
        <v>2973</v>
      </c>
      <c r="B2677" s="19">
        <v>335646531879</v>
      </c>
      <c r="C2677" s="12" t="s">
        <v>18921</v>
      </c>
      <c r="D2677" s="12" t="s">
        <v>72</v>
      </c>
      <c r="E2677" s="6" t="s">
        <v>3683</v>
      </c>
      <c r="F2677" s="5">
        <f>decoded__2[[#This Row],[FRT_DEC]]-B2676</f>
        <v>7</v>
      </c>
      <c r="G2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INFO]]))),G2676)</f>
        <v>17</v>
      </c>
    </row>
    <row r="2678" spans="1:7" hidden="1" x14ac:dyDescent="0.25">
      <c r="A2678" s="12" t="s">
        <v>2974</v>
      </c>
      <c r="B2678" s="19">
        <v>335646531883</v>
      </c>
      <c r="C2678" s="12" t="s">
        <v>18922</v>
      </c>
      <c r="D2678" s="12" t="s">
        <v>72</v>
      </c>
      <c r="E2678" s="6" t="s">
        <v>2088</v>
      </c>
      <c r="F2678" s="5">
        <f>decoded__2[[#This Row],[FRT_DEC]]-B2677</f>
        <v>4</v>
      </c>
      <c r="G2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INFO]]))),G2677)</f>
        <v>17</v>
      </c>
    </row>
    <row r="2679" spans="1:7" hidden="1" x14ac:dyDescent="0.25">
      <c r="A2679" s="12" t="s">
        <v>2975</v>
      </c>
      <c r="B2679" s="19">
        <v>335646531896</v>
      </c>
      <c r="C2679" s="12" t="s">
        <v>18923</v>
      </c>
      <c r="D2679" s="12" t="s">
        <v>72</v>
      </c>
      <c r="E2679" s="6" t="s">
        <v>2107</v>
      </c>
      <c r="F2679" s="5">
        <f>decoded__2[[#This Row],[FRT_DEC]]-B2678</f>
        <v>13</v>
      </c>
      <c r="G2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INFO]]))),G2678)</f>
        <v>17</v>
      </c>
    </row>
    <row r="2680" spans="1:7" hidden="1" x14ac:dyDescent="0.25">
      <c r="A2680" s="12" t="s">
        <v>2976</v>
      </c>
      <c r="B2680" s="19">
        <v>335646532653</v>
      </c>
      <c r="C2680" s="12" t="s">
        <v>18924</v>
      </c>
      <c r="D2680" s="12" t="s">
        <v>7938</v>
      </c>
      <c r="E2680" s="6" t="s">
        <v>8012</v>
      </c>
      <c r="F2680" s="5">
        <f>decoded__2[[#This Row],[FRT_DEC]]-B2679</f>
        <v>757</v>
      </c>
      <c r="G2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INFO]]))),G2679)</f>
        <v>17</v>
      </c>
    </row>
    <row r="2681" spans="1:7" hidden="1" x14ac:dyDescent="0.25">
      <c r="A2681" s="12" t="s">
        <v>2977</v>
      </c>
      <c r="B2681" s="19">
        <v>335646532765</v>
      </c>
      <c r="C2681" s="12" t="s">
        <v>18925</v>
      </c>
      <c r="D2681" s="12" t="s">
        <v>7842</v>
      </c>
      <c r="E2681" s="6" t="s">
        <v>7936</v>
      </c>
      <c r="F2681" s="5">
        <f>decoded__2[[#This Row],[FRT_DEC]]-B2680</f>
        <v>112</v>
      </c>
      <c r="G2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INFO]]))),G2680)</f>
        <v>17</v>
      </c>
    </row>
    <row r="2682" spans="1:7" hidden="1" x14ac:dyDescent="0.25">
      <c r="A2682" s="12" t="s">
        <v>2978</v>
      </c>
      <c r="B2682" s="19">
        <v>335646533517</v>
      </c>
      <c r="C2682" s="12" t="s">
        <v>18926</v>
      </c>
      <c r="D2682" s="12" t="s">
        <v>7938</v>
      </c>
      <c r="E2682" s="6" t="s">
        <v>7939</v>
      </c>
      <c r="F2682" s="5">
        <f>decoded__2[[#This Row],[FRT_DEC]]-B2681</f>
        <v>752</v>
      </c>
      <c r="G2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INFO]]))),G2681)</f>
        <v>17</v>
      </c>
    </row>
    <row r="2683" spans="1:7" hidden="1" x14ac:dyDescent="0.25">
      <c r="A2683" s="12" t="s">
        <v>2979</v>
      </c>
      <c r="B2683" s="19">
        <v>335646533988</v>
      </c>
      <c r="C2683" s="12" t="s">
        <v>18927</v>
      </c>
      <c r="D2683" s="12" t="s">
        <v>7842</v>
      </c>
      <c r="E2683" s="6" t="s">
        <v>7989</v>
      </c>
      <c r="F2683" s="5">
        <f>decoded__2[[#This Row],[FRT_DEC]]-B2682</f>
        <v>471</v>
      </c>
      <c r="G2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INFO]]))),G2682)</f>
        <v>17</v>
      </c>
    </row>
    <row r="2684" spans="1:7" hidden="1" x14ac:dyDescent="0.25">
      <c r="A2684" s="12" t="s">
        <v>2980</v>
      </c>
      <c r="B2684" s="19">
        <v>335646533995</v>
      </c>
      <c r="C2684" s="12" t="s">
        <v>18928</v>
      </c>
      <c r="D2684" s="12" t="s">
        <v>292</v>
      </c>
      <c r="E2684" s="6" t="s">
        <v>18929</v>
      </c>
      <c r="F2684" s="5">
        <f>decoded__2[[#This Row],[FRT_DEC]]-B2683</f>
        <v>7</v>
      </c>
      <c r="G2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INFO]]))),G2683)</f>
        <v>17</v>
      </c>
    </row>
    <row r="2685" spans="1:7" hidden="1" x14ac:dyDescent="0.25">
      <c r="A2685" s="12" t="s">
        <v>2981</v>
      </c>
      <c r="B2685" s="19">
        <v>335646533998</v>
      </c>
      <c r="C2685" s="12" t="s">
        <v>18930</v>
      </c>
      <c r="D2685" s="12" t="s">
        <v>216</v>
      </c>
      <c r="E2685" s="6" t="s">
        <v>3970</v>
      </c>
      <c r="F2685" s="5">
        <f>decoded__2[[#This Row],[FRT_DEC]]-B2684</f>
        <v>3</v>
      </c>
      <c r="G2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INFO]]))),G2684)</f>
        <v>17</v>
      </c>
    </row>
    <row r="2686" spans="1:7" hidden="1" x14ac:dyDescent="0.25">
      <c r="A2686" s="12" t="s">
        <v>2982</v>
      </c>
      <c r="B2686" s="19">
        <v>335646534060</v>
      </c>
      <c r="C2686" s="12" t="s">
        <v>18931</v>
      </c>
      <c r="D2686" s="12" t="s">
        <v>221</v>
      </c>
      <c r="E2686" s="6" t="s">
        <v>222</v>
      </c>
      <c r="F2686" s="5">
        <f>decoded__2[[#This Row],[FRT_DEC]]-B2685</f>
        <v>62</v>
      </c>
      <c r="G2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INFO]]))),G2685)</f>
        <v>17</v>
      </c>
    </row>
    <row r="2687" spans="1:7" hidden="1" x14ac:dyDescent="0.25">
      <c r="A2687" s="12" t="s">
        <v>2983</v>
      </c>
      <c r="B2687" s="19">
        <v>335646534075</v>
      </c>
      <c r="C2687" s="12" t="s">
        <v>18932</v>
      </c>
      <c r="D2687" s="12" t="s">
        <v>40</v>
      </c>
      <c r="E2687" s="6" t="s">
        <v>293</v>
      </c>
      <c r="F2687" s="5">
        <f>decoded__2[[#This Row],[FRT_DEC]]-B2686</f>
        <v>15</v>
      </c>
      <c r="G2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INFO]]))),G2686)</f>
        <v>17</v>
      </c>
    </row>
    <row r="2688" spans="1:7" hidden="1" x14ac:dyDescent="0.25">
      <c r="A2688" s="12" t="s">
        <v>2984</v>
      </c>
      <c r="B2688" s="19">
        <v>335646534084</v>
      </c>
      <c r="C2688" s="12" t="s">
        <v>18933</v>
      </c>
      <c r="D2688" s="12" t="s">
        <v>2045</v>
      </c>
      <c r="E2688" s="6" t="s">
        <v>8199</v>
      </c>
      <c r="F2688" s="5">
        <f>decoded__2[[#This Row],[FRT_DEC]]-B2687</f>
        <v>9</v>
      </c>
      <c r="G2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INFO]]))),G2687)</f>
        <v>17</v>
      </c>
    </row>
    <row r="2689" spans="1:7" hidden="1" x14ac:dyDescent="0.25">
      <c r="A2689" s="12" t="s">
        <v>2985</v>
      </c>
      <c r="B2689" s="19">
        <v>335646534086</v>
      </c>
      <c r="C2689" s="12" t="s">
        <v>18934</v>
      </c>
      <c r="D2689" s="12" t="s">
        <v>294</v>
      </c>
      <c r="E2689" s="6" t="s">
        <v>18935</v>
      </c>
      <c r="F2689" s="5">
        <f>decoded__2[[#This Row],[FRT_DEC]]-B2688</f>
        <v>2</v>
      </c>
      <c r="G2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INFO]]))),G2688)</f>
        <v>17</v>
      </c>
    </row>
    <row r="2690" spans="1:7" hidden="1" x14ac:dyDescent="0.25">
      <c r="A2690" s="12" t="s">
        <v>2986</v>
      </c>
      <c r="B2690" s="19">
        <v>335646534090</v>
      </c>
      <c r="C2690" s="12" t="s">
        <v>18936</v>
      </c>
      <c r="D2690" s="12" t="s">
        <v>7938</v>
      </c>
      <c r="E2690" s="6" t="s">
        <v>7991</v>
      </c>
      <c r="F2690" s="5">
        <f>decoded__2[[#This Row],[FRT_DEC]]-B2689</f>
        <v>4</v>
      </c>
      <c r="G2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INFO]]))),G2689)</f>
        <v>17</v>
      </c>
    </row>
    <row r="2691" spans="1:7" hidden="1" x14ac:dyDescent="0.25">
      <c r="A2691" s="12" t="s">
        <v>2987</v>
      </c>
      <c r="B2691" s="19">
        <v>335646535034</v>
      </c>
      <c r="C2691" s="12" t="s">
        <v>18937</v>
      </c>
      <c r="D2691" s="12" t="s">
        <v>7842</v>
      </c>
      <c r="E2691" s="6" t="s">
        <v>7993</v>
      </c>
      <c r="F2691" s="5">
        <f>decoded__2[[#This Row],[FRT_DEC]]-B2690</f>
        <v>944</v>
      </c>
      <c r="G2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INFO]]))),G2690)</f>
        <v>17</v>
      </c>
    </row>
    <row r="2692" spans="1:7" hidden="1" x14ac:dyDescent="0.25">
      <c r="A2692" s="12" t="s">
        <v>2988</v>
      </c>
      <c r="B2692" s="19">
        <v>335646535052</v>
      </c>
      <c r="C2692" s="12" t="s">
        <v>18938</v>
      </c>
      <c r="D2692" s="12" t="s">
        <v>1099</v>
      </c>
      <c r="E2692" s="6" t="s">
        <v>2081</v>
      </c>
      <c r="F2692" s="5">
        <f>decoded__2[[#This Row],[FRT_DEC]]-B2691</f>
        <v>18</v>
      </c>
      <c r="G2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INFO]]))),G2691)</f>
        <v>17</v>
      </c>
    </row>
    <row r="2693" spans="1:7" hidden="1" x14ac:dyDescent="0.25">
      <c r="A2693" s="12" t="s">
        <v>2989</v>
      </c>
      <c r="B2693" s="19">
        <v>335646535070</v>
      </c>
      <c r="C2693" s="12" t="s">
        <v>18939</v>
      </c>
      <c r="D2693" s="12" t="s">
        <v>1099</v>
      </c>
      <c r="E2693" s="6" t="s">
        <v>2089</v>
      </c>
      <c r="F2693" s="5">
        <f>decoded__2[[#This Row],[FRT_DEC]]-B2692</f>
        <v>18</v>
      </c>
      <c r="G2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INFO]]))),G2692)</f>
        <v>17</v>
      </c>
    </row>
    <row r="2694" spans="1:7" hidden="1" x14ac:dyDescent="0.25">
      <c r="A2694" s="12" t="s">
        <v>2990</v>
      </c>
      <c r="B2694" s="19">
        <v>335646535078</v>
      </c>
      <c r="C2694" s="12" t="s">
        <v>18940</v>
      </c>
      <c r="D2694" s="12" t="s">
        <v>72</v>
      </c>
      <c r="E2694" s="6" t="s">
        <v>2090</v>
      </c>
      <c r="F2694" s="5">
        <f>decoded__2[[#This Row],[FRT_DEC]]-B2693</f>
        <v>8</v>
      </c>
      <c r="G2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INFO]]))),G2693)</f>
        <v>17</v>
      </c>
    </row>
    <row r="2695" spans="1:7" hidden="1" x14ac:dyDescent="0.25">
      <c r="A2695" s="12" t="s">
        <v>2991</v>
      </c>
      <c r="B2695" s="19">
        <v>335646535093</v>
      </c>
      <c r="C2695" s="12" t="s">
        <v>18941</v>
      </c>
      <c r="D2695" s="12" t="s">
        <v>6</v>
      </c>
      <c r="E2695" s="6" t="s">
        <v>18942</v>
      </c>
      <c r="F2695" s="5">
        <f>decoded__2[[#This Row],[FRT_DEC]]-B2694</f>
        <v>15</v>
      </c>
      <c r="G2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INFO]]))),G2694)</f>
        <v>18</v>
      </c>
    </row>
    <row r="2696" spans="1:7" hidden="1" x14ac:dyDescent="0.25">
      <c r="A2696" s="12" t="s">
        <v>2992</v>
      </c>
      <c r="B2696" s="19">
        <v>335646535115</v>
      </c>
      <c r="C2696" s="12" t="s">
        <v>18943</v>
      </c>
      <c r="D2696" s="12" t="s">
        <v>72</v>
      </c>
      <c r="E2696" s="6" t="s">
        <v>2092</v>
      </c>
      <c r="F2696" s="5">
        <f>decoded__2[[#This Row],[FRT_DEC]]-B2695</f>
        <v>22</v>
      </c>
      <c r="G2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INFO]]))),G2695)</f>
        <v>18</v>
      </c>
    </row>
    <row r="2697" spans="1:7" hidden="1" x14ac:dyDescent="0.25">
      <c r="A2697" s="12" t="s">
        <v>2993</v>
      </c>
      <c r="B2697" s="19">
        <v>335646535137</v>
      </c>
      <c r="C2697" s="12" t="s">
        <v>18944</v>
      </c>
      <c r="D2697" s="12" t="s">
        <v>3671</v>
      </c>
      <c r="E2697" s="6" t="s">
        <v>18945</v>
      </c>
      <c r="F2697" s="5">
        <f>decoded__2[[#This Row],[FRT_DEC]]-B2696</f>
        <v>22</v>
      </c>
      <c r="G2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INFO]]))),G2696)</f>
        <v>18</v>
      </c>
    </row>
    <row r="2698" spans="1:7" hidden="1" x14ac:dyDescent="0.25">
      <c r="A2698" s="12" t="s">
        <v>2994</v>
      </c>
      <c r="B2698" s="19">
        <v>335646535141</v>
      </c>
      <c r="C2698" s="12" t="s">
        <v>18946</v>
      </c>
      <c r="D2698" s="12" t="s">
        <v>3671</v>
      </c>
      <c r="E2698" s="6" t="s">
        <v>7881</v>
      </c>
      <c r="F2698" s="5">
        <f>decoded__2[[#This Row],[FRT_DEC]]-B2697</f>
        <v>4</v>
      </c>
      <c r="G2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INFO]]))),G2697)</f>
        <v>18</v>
      </c>
    </row>
    <row r="2699" spans="1:7" hidden="1" x14ac:dyDescent="0.25">
      <c r="A2699" s="12" t="s">
        <v>2995</v>
      </c>
      <c r="B2699" s="19">
        <v>335646536127</v>
      </c>
      <c r="C2699" s="12" t="s">
        <v>18947</v>
      </c>
      <c r="D2699" s="12" t="s">
        <v>249</v>
      </c>
      <c r="E2699" s="6" t="s">
        <v>7759</v>
      </c>
      <c r="F2699" s="5">
        <f>decoded__2[[#This Row],[FRT_DEC]]-B2698</f>
        <v>986</v>
      </c>
      <c r="G2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INFO]]))),G2698)</f>
        <v>18</v>
      </c>
    </row>
    <row r="2700" spans="1:7" hidden="1" x14ac:dyDescent="0.25">
      <c r="A2700" s="12" t="s">
        <v>2996</v>
      </c>
      <c r="B2700" s="19">
        <v>335646536132</v>
      </c>
      <c r="C2700" s="12" t="s">
        <v>18948</v>
      </c>
      <c r="D2700" s="12" t="s">
        <v>7938</v>
      </c>
      <c r="E2700" s="6" t="s">
        <v>7998</v>
      </c>
      <c r="F2700" s="5">
        <f>decoded__2[[#This Row],[FRT_DEC]]-B2699</f>
        <v>5</v>
      </c>
      <c r="G2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INFO]]))),G2699)</f>
        <v>18</v>
      </c>
    </row>
    <row r="2701" spans="1:7" hidden="1" x14ac:dyDescent="0.25">
      <c r="A2701" s="12" t="s">
        <v>2997</v>
      </c>
      <c r="B2701" s="19">
        <v>335646539200</v>
      </c>
      <c r="C2701" s="12" t="s">
        <v>18949</v>
      </c>
      <c r="D2701" s="12" t="s">
        <v>5</v>
      </c>
      <c r="E2701" s="6" t="s">
        <v>18950</v>
      </c>
      <c r="F2701" s="5">
        <f>decoded__2[[#This Row],[FRT_DEC]]-B2700</f>
        <v>3068</v>
      </c>
      <c r="G2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INFO]]))),G2700)</f>
        <v>18</v>
      </c>
    </row>
    <row r="2702" spans="1:7" hidden="1" x14ac:dyDescent="0.25">
      <c r="A2702" s="12" t="s">
        <v>2998</v>
      </c>
      <c r="B2702" s="19">
        <v>335646539202</v>
      </c>
      <c r="C2702" s="12" t="s">
        <v>18951</v>
      </c>
      <c r="D2702" s="12" t="s">
        <v>5</v>
      </c>
      <c r="E2702" s="6" t="s">
        <v>7877</v>
      </c>
      <c r="F2702" s="5">
        <f>decoded__2[[#This Row],[FRT_DEC]]-B2701</f>
        <v>2</v>
      </c>
      <c r="G2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INFO]]))),G2701)</f>
        <v>18</v>
      </c>
    </row>
    <row r="2703" spans="1:7" hidden="1" x14ac:dyDescent="0.25">
      <c r="A2703" s="12" t="s">
        <v>2999</v>
      </c>
      <c r="B2703" s="19">
        <v>335646539205</v>
      </c>
      <c r="C2703" s="12" t="s">
        <v>18952</v>
      </c>
      <c r="D2703" s="12" t="s">
        <v>3686</v>
      </c>
      <c r="E2703" s="6" t="s">
        <v>18953</v>
      </c>
      <c r="F2703" s="5">
        <f>decoded__2[[#This Row],[FRT_DEC]]-B2702</f>
        <v>3</v>
      </c>
      <c r="G2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INFO]]))),G2702)</f>
        <v>18</v>
      </c>
    </row>
    <row r="2704" spans="1:7" hidden="1" x14ac:dyDescent="0.25">
      <c r="A2704" s="12" t="s">
        <v>3000</v>
      </c>
      <c r="B2704" s="19">
        <v>335646539207</v>
      </c>
      <c r="C2704" s="12" t="s">
        <v>18954</v>
      </c>
      <c r="D2704" s="12" t="s">
        <v>3686</v>
      </c>
      <c r="E2704" s="6" t="s">
        <v>7878</v>
      </c>
      <c r="F2704" s="5">
        <f>decoded__2[[#This Row],[FRT_DEC]]-B2703</f>
        <v>2</v>
      </c>
      <c r="G2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INFO]]))),G2703)</f>
        <v>18</v>
      </c>
    </row>
    <row r="2705" spans="1:7" hidden="1" x14ac:dyDescent="0.25">
      <c r="A2705" s="12" t="s">
        <v>3001</v>
      </c>
      <c r="B2705" s="19">
        <v>335646539216</v>
      </c>
      <c r="C2705" s="12" t="s">
        <v>18955</v>
      </c>
      <c r="D2705" s="12" t="s">
        <v>7842</v>
      </c>
      <c r="E2705" s="6" t="s">
        <v>8006</v>
      </c>
      <c r="F2705" s="5">
        <f>decoded__2[[#This Row],[FRT_DEC]]-B2704</f>
        <v>9</v>
      </c>
      <c r="G2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INFO]]))),G2704)</f>
        <v>18</v>
      </c>
    </row>
    <row r="2706" spans="1:7" hidden="1" x14ac:dyDescent="0.25">
      <c r="A2706" s="12" t="s">
        <v>3002</v>
      </c>
      <c r="B2706" s="19">
        <v>335646539227</v>
      </c>
      <c r="C2706" s="12" t="s">
        <v>18956</v>
      </c>
      <c r="D2706" s="12" t="s">
        <v>241</v>
      </c>
      <c r="E2706" s="6" t="s">
        <v>2110</v>
      </c>
      <c r="F2706" s="5">
        <f>decoded__2[[#This Row],[FRT_DEC]]-B2705</f>
        <v>11</v>
      </c>
      <c r="G2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INFO]]))),G2705)</f>
        <v>18</v>
      </c>
    </row>
    <row r="2707" spans="1:7" hidden="1" x14ac:dyDescent="0.25">
      <c r="A2707" s="12" t="s">
        <v>3003</v>
      </c>
      <c r="B2707" s="19">
        <v>335646539229</v>
      </c>
      <c r="C2707" s="12" t="s">
        <v>18957</v>
      </c>
      <c r="D2707" s="12" t="s">
        <v>243</v>
      </c>
      <c r="E2707" s="6" t="s">
        <v>5293</v>
      </c>
      <c r="F2707" s="5">
        <f>decoded__2[[#This Row],[FRT_DEC]]-B2706</f>
        <v>2</v>
      </c>
      <c r="G2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INFO]]))),G2706)</f>
        <v>18</v>
      </c>
    </row>
    <row r="2708" spans="1:7" hidden="1" x14ac:dyDescent="0.25">
      <c r="A2708" s="12" t="s">
        <v>3004</v>
      </c>
      <c r="B2708" s="19">
        <v>335646539235</v>
      </c>
      <c r="C2708" s="12" t="s">
        <v>18958</v>
      </c>
      <c r="D2708" s="12" t="s">
        <v>1099</v>
      </c>
      <c r="E2708" s="6" t="s">
        <v>2093</v>
      </c>
      <c r="F2708" s="5">
        <f>decoded__2[[#This Row],[FRT_DEC]]-B2707</f>
        <v>6</v>
      </c>
      <c r="G2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INFO]]))),G2707)</f>
        <v>18</v>
      </c>
    </row>
    <row r="2709" spans="1:7" hidden="1" x14ac:dyDescent="0.25">
      <c r="A2709" s="12" t="s">
        <v>3005</v>
      </c>
      <c r="B2709" s="19">
        <v>335646539240</v>
      </c>
      <c r="C2709" s="12" t="s">
        <v>18959</v>
      </c>
      <c r="D2709" s="12" t="s">
        <v>72</v>
      </c>
      <c r="E2709" s="6" t="s">
        <v>2094</v>
      </c>
      <c r="F2709" s="5">
        <f>decoded__2[[#This Row],[FRT_DEC]]-B2708</f>
        <v>5</v>
      </c>
      <c r="G2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INFO]]))),G2708)</f>
        <v>18</v>
      </c>
    </row>
    <row r="2710" spans="1:7" hidden="1" x14ac:dyDescent="0.25">
      <c r="A2710" s="12" t="s">
        <v>3006</v>
      </c>
      <c r="B2710" s="19">
        <v>335646539243</v>
      </c>
      <c r="C2710" s="12" t="s">
        <v>18960</v>
      </c>
      <c r="D2710" s="12" t="s">
        <v>72</v>
      </c>
      <c r="E2710" s="6" t="s">
        <v>2095</v>
      </c>
      <c r="F2710" s="5">
        <f>decoded__2[[#This Row],[FRT_DEC]]-B2709</f>
        <v>3</v>
      </c>
      <c r="G2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INFO]]))),G2709)</f>
        <v>18</v>
      </c>
    </row>
    <row r="2711" spans="1:7" hidden="1" x14ac:dyDescent="0.25">
      <c r="A2711" s="12" t="s">
        <v>3007</v>
      </c>
      <c r="B2711" s="19">
        <v>335646539254</v>
      </c>
      <c r="C2711" s="12" t="s">
        <v>18961</v>
      </c>
      <c r="D2711" s="12" t="s">
        <v>246</v>
      </c>
      <c r="E2711" s="6" t="s">
        <v>18962</v>
      </c>
      <c r="F2711" s="5">
        <f>decoded__2[[#This Row],[FRT_DEC]]-B2710</f>
        <v>11</v>
      </c>
      <c r="G2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INFO]]))),G2710)</f>
        <v>18</v>
      </c>
    </row>
    <row r="2712" spans="1:7" hidden="1" x14ac:dyDescent="0.25">
      <c r="A2712" s="12" t="s">
        <v>3008</v>
      </c>
      <c r="B2712" s="19">
        <v>335646539260</v>
      </c>
      <c r="C2712" s="12" t="s">
        <v>18963</v>
      </c>
      <c r="D2712" s="12" t="s">
        <v>7938</v>
      </c>
      <c r="E2712" s="6" t="s">
        <v>8012</v>
      </c>
      <c r="F2712" s="5">
        <f>decoded__2[[#This Row],[FRT_DEC]]-B2711</f>
        <v>6</v>
      </c>
      <c r="G2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INFO]]))),G2711)</f>
        <v>18</v>
      </c>
    </row>
    <row r="2713" spans="1:7" hidden="1" x14ac:dyDescent="0.25">
      <c r="A2713" s="12" t="s">
        <v>3009</v>
      </c>
      <c r="B2713" s="19">
        <v>335646539656</v>
      </c>
      <c r="C2713" s="12" t="s">
        <v>18964</v>
      </c>
      <c r="D2713" s="12" t="s">
        <v>7842</v>
      </c>
      <c r="E2713" s="6" t="s">
        <v>8130</v>
      </c>
      <c r="F2713" s="5">
        <f>decoded__2[[#This Row],[FRT_DEC]]-B2712</f>
        <v>396</v>
      </c>
      <c r="G2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INFO]]))),G2712)</f>
        <v>18</v>
      </c>
    </row>
    <row r="2714" spans="1:7" hidden="1" x14ac:dyDescent="0.25">
      <c r="A2714" s="12" t="s">
        <v>3010</v>
      </c>
      <c r="B2714" s="19">
        <v>335646539663</v>
      </c>
      <c r="C2714" s="12" t="s">
        <v>18965</v>
      </c>
      <c r="D2714" s="12" t="s">
        <v>1099</v>
      </c>
      <c r="E2714" s="6" t="s">
        <v>2096</v>
      </c>
      <c r="F2714" s="5">
        <f>decoded__2[[#This Row],[FRT_DEC]]-B2713</f>
        <v>7</v>
      </c>
      <c r="G2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INFO]]))),G2713)</f>
        <v>18</v>
      </c>
    </row>
    <row r="2715" spans="1:7" hidden="1" x14ac:dyDescent="0.25">
      <c r="A2715" s="12" t="s">
        <v>3011</v>
      </c>
      <c r="B2715" s="19">
        <v>335646539669</v>
      </c>
      <c r="C2715" s="12" t="s">
        <v>18966</v>
      </c>
      <c r="D2715" s="12" t="s">
        <v>72</v>
      </c>
      <c r="E2715" s="6" t="s">
        <v>2097</v>
      </c>
      <c r="F2715" s="5">
        <f>decoded__2[[#This Row],[FRT_DEC]]-B2714</f>
        <v>6</v>
      </c>
      <c r="G2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INFO]]))),G2714)</f>
        <v>18</v>
      </c>
    </row>
    <row r="2716" spans="1:7" hidden="1" x14ac:dyDescent="0.25">
      <c r="A2716" s="12" t="s">
        <v>3012</v>
      </c>
      <c r="B2716" s="19">
        <v>335646539680</v>
      </c>
      <c r="C2716" s="12" t="s">
        <v>18967</v>
      </c>
      <c r="D2716" s="12" t="s">
        <v>3672</v>
      </c>
      <c r="E2716" s="6" t="s">
        <v>7923</v>
      </c>
      <c r="F2716" s="5">
        <f>decoded__2[[#This Row],[FRT_DEC]]-B2715</f>
        <v>11</v>
      </c>
      <c r="G2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INFO]]))),G2715)</f>
        <v>18</v>
      </c>
    </row>
    <row r="2717" spans="1:7" hidden="1" x14ac:dyDescent="0.25">
      <c r="A2717" s="12" t="s">
        <v>3013</v>
      </c>
      <c r="B2717" s="19">
        <v>335646539830</v>
      </c>
      <c r="C2717" s="12" t="s">
        <v>18968</v>
      </c>
      <c r="D2717" s="12" t="s">
        <v>262</v>
      </c>
      <c r="E2717" s="6" t="s">
        <v>7924</v>
      </c>
      <c r="F2717" s="5">
        <f>decoded__2[[#This Row],[FRT_DEC]]-B2716</f>
        <v>150</v>
      </c>
      <c r="G2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INFO]]))),G2716)</f>
        <v>18</v>
      </c>
    </row>
    <row r="2718" spans="1:7" hidden="1" x14ac:dyDescent="0.25">
      <c r="A2718" s="12" t="s">
        <v>3014</v>
      </c>
      <c r="B2718" s="19">
        <v>335646539835</v>
      </c>
      <c r="C2718" s="12" t="s">
        <v>18969</v>
      </c>
      <c r="D2718" s="12" t="s">
        <v>7938</v>
      </c>
      <c r="E2718" s="6" t="s">
        <v>8136</v>
      </c>
      <c r="F2718" s="5">
        <f>decoded__2[[#This Row],[FRT_DEC]]-B2717</f>
        <v>5</v>
      </c>
      <c r="G2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INFO]]))),G2717)</f>
        <v>18</v>
      </c>
    </row>
    <row r="2719" spans="1:7" x14ac:dyDescent="0.25">
      <c r="A2719" s="12" t="s">
        <v>3015</v>
      </c>
      <c r="B2719" s="19">
        <v>335646541036</v>
      </c>
      <c r="C2719" s="12" t="s">
        <v>18970</v>
      </c>
      <c r="D2719" s="12" t="s">
        <v>7842</v>
      </c>
      <c r="E2719" s="6" t="s">
        <v>7845</v>
      </c>
      <c r="F2719" s="5">
        <f>decoded__2[[#This Row],[FRT_DEC]]-B2718</f>
        <v>1201</v>
      </c>
      <c r="G2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INFO]]))),G2718)</f>
        <v>18</v>
      </c>
    </row>
    <row r="2720" spans="1:7" hidden="1" x14ac:dyDescent="0.25">
      <c r="A2720" s="12" t="s">
        <v>3016</v>
      </c>
      <c r="B2720" s="19">
        <v>335646541043</v>
      </c>
      <c r="C2720" s="12" t="s">
        <v>18971</v>
      </c>
      <c r="D2720" s="12" t="s">
        <v>7938</v>
      </c>
      <c r="E2720" s="6" t="s">
        <v>8149</v>
      </c>
      <c r="F2720" s="5">
        <f>decoded__2[[#This Row],[FRT_DEC]]-B2719</f>
        <v>7</v>
      </c>
      <c r="G2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INFO]]))),G2719)</f>
        <v>18</v>
      </c>
    </row>
    <row r="2721" spans="1:7" hidden="1" x14ac:dyDescent="0.25">
      <c r="A2721" s="12" t="s">
        <v>3017</v>
      </c>
      <c r="B2721" s="19">
        <v>335646541144</v>
      </c>
      <c r="C2721" s="12" t="s">
        <v>18972</v>
      </c>
      <c r="D2721" s="12" t="s">
        <v>84</v>
      </c>
      <c r="E2721" s="6" t="s">
        <v>3696</v>
      </c>
      <c r="F2721" s="5">
        <f>decoded__2[[#This Row],[FRT_DEC]]-B2720</f>
        <v>101</v>
      </c>
      <c r="G2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INFO]]))),G2720)</f>
        <v>18</v>
      </c>
    </row>
    <row r="2722" spans="1:7" hidden="1" x14ac:dyDescent="0.25">
      <c r="A2722" s="12" t="s">
        <v>3018</v>
      </c>
      <c r="B2722" s="19">
        <v>335646541147</v>
      </c>
      <c r="C2722" s="12" t="s">
        <v>18973</v>
      </c>
      <c r="D2722" s="12" t="s">
        <v>3684</v>
      </c>
      <c r="E2722" s="6" t="s">
        <v>18974</v>
      </c>
      <c r="F2722" s="5">
        <f>decoded__2[[#This Row],[FRT_DEC]]-B2721</f>
        <v>3</v>
      </c>
      <c r="G2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INFO]]))),G2721)</f>
        <v>18</v>
      </c>
    </row>
    <row r="2723" spans="1:7" hidden="1" x14ac:dyDescent="0.25">
      <c r="A2723" s="12" t="s">
        <v>3019</v>
      </c>
      <c r="B2723" s="19">
        <v>335646541149</v>
      </c>
      <c r="C2723" s="12" t="s">
        <v>18975</v>
      </c>
      <c r="D2723" s="12" t="s">
        <v>3684</v>
      </c>
      <c r="E2723" s="6" t="s">
        <v>7879</v>
      </c>
      <c r="F2723" s="5">
        <f>decoded__2[[#This Row],[FRT_DEC]]-B2722</f>
        <v>2</v>
      </c>
      <c r="G2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INFO]]))),G2722)</f>
        <v>18</v>
      </c>
    </row>
    <row r="2724" spans="1:7" hidden="1" x14ac:dyDescent="0.25">
      <c r="A2724" s="12" t="s">
        <v>3020</v>
      </c>
      <c r="B2724" s="19">
        <v>335646541156</v>
      </c>
      <c r="C2724" s="12" t="s">
        <v>18976</v>
      </c>
      <c r="D2724" s="12" t="s">
        <v>7842</v>
      </c>
      <c r="E2724" s="6" t="s">
        <v>7843</v>
      </c>
      <c r="F2724" s="5">
        <f>decoded__2[[#This Row],[FRT_DEC]]-B2723</f>
        <v>7</v>
      </c>
      <c r="G2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INFO]]))),G2723)</f>
        <v>18</v>
      </c>
    </row>
    <row r="2725" spans="1:7" hidden="1" x14ac:dyDescent="0.25">
      <c r="A2725" s="12" t="s">
        <v>3021</v>
      </c>
      <c r="B2725" s="19">
        <v>335646541168</v>
      </c>
      <c r="C2725" s="12" t="s">
        <v>18977</v>
      </c>
      <c r="D2725" s="12" t="s">
        <v>1099</v>
      </c>
      <c r="E2725" s="6" t="s">
        <v>2098</v>
      </c>
      <c r="F2725" s="5">
        <f>decoded__2[[#This Row],[FRT_DEC]]-B2724</f>
        <v>12</v>
      </c>
      <c r="G2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INFO]]))),G2724)</f>
        <v>18</v>
      </c>
    </row>
    <row r="2726" spans="1:7" hidden="1" x14ac:dyDescent="0.25">
      <c r="A2726" s="12" t="s">
        <v>3022</v>
      </c>
      <c r="B2726" s="19">
        <v>335646541174</v>
      </c>
      <c r="C2726" s="12" t="s">
        <v>18978</v>
      </c>
      <c r="D2726" s="12" t="s">
        <v>72</v>
      </c>
      <c r="E2726" s="6" t="s">
        <v>2099</v>
      </c>
      <c r="F2726" s="5">
        <f>decoded__2[[#This Row],[FRT_DEC]]-B2725</f>
        <v>6</v>
      </c>
      <c r="G2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INFO]]))),G2725)</f>
        <v>18</v>
      </c>
    </row>
    <row r="2727" spans="1:7" hidden="1" x14ac:dyDescent="0.25">
      <c r="A2727" s="12" t="s">
        <v>3023</v>
      </c>
      <c r="B2727" s="19">
        <v>335646541186</v>
      </c>
      <c r="C2727" s="12" t="s">
        <v>18979</v>
      </c>
      <c r="D2727" s="12" t="s">
        <v>7938</v>
      </c>
      <c r="E2727" s="6" t="s">
        <v>8848</v>
      </c>
      <c r="F2727" s="5">
        <f>decoded__2[[#This Row],[FRT_DEC]]-B2726</f>
        <v>12</v>
      </c>
      <c r="G2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INFO]]))),G2726)</f>
        <v>18</v>
      </c>
    </row>
    <row r="2728" spans="1:7" hidden="1" x14ac:dyDescent="0.25">
      <c r="A2728" s="12" t="s">
        <v>3024</v>
      </c>
      <c r="B2728" s="19">
        <v>335646541237</v>
      </c>
      <c r="C2728" s="12" t="s">
        <v>18980</v>
      </c>
      <c r="D2728" s="12" t="s">
        <v>85</v>
      </c>
      <c r="E2728" s="6" t="s">
        <v>263</v>
      </c>
      <c r="F2728" s="5">
        <f>decoded__2[[#This Row],[FRT_DEC]]-B2727</f>
        <v>51</v>
      </c>
      <c r="G2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INFO]]))),G2727)</f>
        <v>18</v>
      </c>
    </row>
    <row r="2729" spans="1:7" hidden="1" x14ac:dyDescent="0.25">
      <c r="A2729" s="12" t="s">
        <v>3025</v>
      </c>
      <c r="B2729" s="19">
        <v>335646541245</v>
      </c>
      <c r="C2729" s="12" t="s">
        <v>18981</v>
      </c>
      <c r="D2729" s="12" t="s">
        <v>7842</v>
      </c>
      <c r="E2729" s="6" t="s">
        <v>8851</v>
      </c>
      <c r="F2729" s="5">
        <f>decoded__2[[#This Row],[FRT_DEC]]-B2728</f>
        <v>8</v>
      </c>
      <c r="G2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INFO]]))),G2728)</f>
        <v>18</v>
      </c>
    </row>
    <row r="2730" spans="1:7" hidden="1" x14ac:dyDescent="0.25">
      <c r="A2730" s="12" t="s">
        <v>3026</v>
      </c>
      <c r="B2730" s="19">
        <v>335646541254</v>
      </c>
      <c r="C2730" s="12" t="s">
        <v>18982</v>
      </c>
      <c r="D2730" s="12" t="s">
        <v>1099</v>
      </c>
      <c r="E2730" s="6" t="s">
        <v>2100</v>
      </c>
      <c r="F2730" s="5">
        <f>decoded__2[[#This Row],[FRT_DEC]]-B2729</f>
        <v>9</v>
      </c>
      <c r="G2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INFO]]))),G2729)</f>
        <v>18</v>
      </c>
    </row>
    <row r="2731" spans="1:7" hidden="1" x14ac:dyDescent="0.25">
      <c r="A2731" s="12" t="s">
        <v>3027</v>
      </c>
      <c r="B2731" s="19">
        <v>335646541259</v>
      </c>
      <c r="C2731" s="12" t="s">
        <v>18983</v>
      </c>
      <c r="D2731" s="12" t="s">
        <v>72</v>
      </c>
      <c r="E2731" s="6" t="s">
        <v>2101</v>
      </c>
      <c r="F2731" s="5">
        <f>decoded__2[[#This Row],[FRT_DEC]]-B2730</f>
        <v>5</v>
      </c>
      <c r="G2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INFO]]))),G2730)</f>
        <v>18</v>
      </c>
    </row>
    <row r="2732" spans="1:7" hidden="1" x14ac:dyDescent="0.25">
      <c r="A2732" s="12" t="s">
        <v>3028</v>
      </c>
      <c r="B2732" s="19">
        <v>335646541271</v>
      </c>
      <c r="C2732" s="12" t="s">
        <v>18984</v>
      </c>
      <c r="D2732" s="12" t="s">
        <v>7938</v>
      </c>
      <c r="E2732" s="6" t="s">
        <v>8855</v>
      </c>
      <c r="F2732" s="5">
        <f>decoded__2[[#This Row],[FRT_DEC]]-B2731</f>
        <v>12</v>
      </c>
      <c r="G2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INFO]]))),G2731)</f>
        <v>18</v>
      </c>
    </row>
    <row r="2733" spans="1:7" hidden="1" x14ac:dyDescent="0.25">
      <c r="A2733" s="12" t="s">
        <v>3029</v>
      </c>
      <c r="B2733" s="19">
        <v>335646541893</v>
      </c>
      <c r="C2733" s="12" t="s">
        <v>18985</v>
      </c>
      <c r="D2733" s="12" t="s">
        <v>87</v>
      </c>
      <c r="E2733" s="6" t="s">
        <v>3695</v>
      </c>
      <c r="F2733" s="5">
        <f>decoded__2[[#This Row],[FRT_DEC]]-B2732</f>
        <v>622</v>
      </c>
      <c r="G2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INFO]]))),G2732)</f>
        <v>18</v>
      </c>
    </row>
    <row r="2734" spans="1:7" hidden="1" x14ac:dyDescent="0.25">
      <c r="A2734" s="12" t="s">
        <v>3030</v>
      </c>
      <c r="B2734" s="19">
        <v>335646541902</v>
      </c>
      <c r="C2734" s="12" t="s">
        <v>18986</v>
      </c>
      <c r="D2734" s="12" t="s">
        <v>7842</v>
      </c>
      <c r="E2734" s="6" t="s">
        <v>8858</v>
      </c>
      <c r="F2734" s="5">
        <f>decoded__2[[#This Row],[FRT_DEC]]-B2733</f>
        <v>9</v>
      </c>
      <c r="G2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INFO]]))),G2733)</f>
        <v>18</v>
      </c>
    </row>
    <row r="2735" spans="1:7" hidden="1" x14ac:dyDescent="0.25">
      <c r="A2735" s="12" t="s">
        <v>3031</v>
      </c>
      <c r="B2735" s="19">
        <v>335646541911</v>
      </c>
      <c r="C2735" s="12" t="s">
        <v>18987</v>
      </c>
      <c r="D2735" s="12" t="s">
        <v>1099</v>
      </c>
      <c r="E2735" s="6" t="s">
        <v>2102</v>
      </c>
      <c r="F2735" s="5">
        <f>decoded__2[[#This Row],[FRT_DEC]]-B2734</f>
        <v>9</v>
      </c>
      <c r="G2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INFO]]))),G2734)</f>
        <v>18</v>
      </c>
    </row>
    <row r="2736" spans="1:7" hidden="1" x14ac:dyDescent="0.25">
      <c r="A2736" s="12" t="s">
        <v>3032</v>
      </c>
      <c r="B2736" s="19">
        <v>335646541916</v>
      </c>
      <c r="C2736" s="12" t="s">
        <v>18988</v>
      </c>
      <c r="D2736" s="12" t="s">
        <v>72</v>
      </c>
      <c r="E2736" s="6" t="s">
        <v>2103</v>
      </c>
      <c r="F2736" s="5">
        <f>decoded__2[[#This Row],[FRT_DEC]]-B2735</f>
        <v>5</v>
      </c>
      <c r="G2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INFO]]))),G2735)</f>
        <v>18</v>
      </c>
    </row>
    <row r="2737" spans="1:7" hidden="1" x14ac:dyDescent="0.25">
      <c r="A2737" s="12" t="s">
        <v>3033</v>
      </c>
      <c r="B2737" s="19">
        <v>335646541929</v>
      </c>
      <c r="C2737" s="12" t="s">
        <v>18989</v>
      </c>
      <c r="D2737" s="12" t="s">
        <v>40</v>
      </c>
      <c r="E2737" s="6" t="s">
        <v>2042</v>
      </c>
      <c r="F2737" s="5">
        <f>decoded__2[[#This Row],[FRT_DEC]]-B2736</f>
        <v>13</v>
      </c>
      <c r="G2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INFO]]))),G2736)</f>
        <v>18</v>
      </c>
    </row>
    <row r="2738" spans="1:7" hidden="1" x14ac:dyDescent="0.25">
      <c r="A2738" s="12" t="s">
        <v>3034</v>
      </c>
      <c r="B2738" s="19">
        <v>335646541931</v>
      </c>
      <c r="C2738" s="12" t="s">
        <v>18990</v>
      </c>
      <c r="D2738" s="12" t="s">
        <v>2043</v>
      </c>
      <c r="E2738" s="6" t="s">
        <v>18991</v>
      </c>
      <c r="F2738" s="5">
        <f>decoded__2[[#This Row],[FRT_DEC]]-B2737</f>
        <v>2</v>
      </c>
      <c r="G2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INFO]]))),G2737)</f>
        <v>18</v>
      </c>
    </row>
    <row r="2739" spans="1:7" hidden="1" x14ac:dyDescent="0.25">
      <c r="A2739" s="12" t="s">
        <v>3035</v>
      </c>
      <c r="B2739" s="19">
        <v>335646541942</v>
      </c>
      <c r="C2739" s="12" t="s">
        <v>18992</v>
      </c>
      <c r="D2739" s="12" t="s">
        <v>7938</v>
      </c>
      <c r="E2739" s="6" t="s">
        <v>8868</v>
      </c>
      <c r="F2739" s="5">
        <f>decoded__2[[#This Row],[FRT_DEC]]-B2738</f>
        <v>11</v>
      </c>
      <c r="G2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INFO]]))),G2738)</f>
        <v>18</v>
      </c>
    </row>
    <row r="2740" spans="1:7" hidden="1" x14ac:dyDescent="0.25">
      <c r="A2740" s="12" t="s">
        <v>3036</v>
      </c>
      <c r="B2740" s="19">
        <v>335646542237</v>
      </c>
      <c r="C2740" s="12" t="s">
        <v>18993</v>
      </c>
      <c r="D2740" s="12" t="s">
        <v>7842</v>
      </c>
      <c r="E2740" s="6" t="s">
        <v>7989</v>
      </c>
      <c r="F2740" s="5">
        <f>decoded__2[[#This Row],[FRT_DEC]]-B2739</f>
        <v>295</v>
      </c>
      <c r="G2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INFO]]))),G2739)</f>
        <v>18</v>
      </c>
    </row>
    <row r="2741" spans="1:7" hidden="1" x14ac:dyDescent="0.25">
      <c r="A2741" s="12" t="s">
        <v>3037</v>
      </c>
      <c r="B2741" s="19">
        <v>335646542244</v>
      </c>
      <c r="C2741" s="12" t="s">
        <v>18994</v>
      </c>
      <c r="D2741" s="12" t="s">
        <v>2044</v>
      </c>
      <c r="E2741" s="6" t="s">
        <v>8882</v>
      </c>
      <c r="F2741" s="5">
        <f>decoded__2[[#This Row],[FRT_DEC]]-B2740</f>
        <v>7</v>
      </c>
      <c r="G2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INFO]]))),G2740)</f>
        <v>18</v>
      </c>
    </row>
    <row r="2742" spans="1:7" hidden="1" x14ac:dyDescent="0.25">
      <c r="A2742" s="12" t="s">
        <v>3038</v>
      </c>
      <c r="B2742" s="19">
        <v>335646542247</v>
      </c>
      <c r="C2742" s="12" t="s">
        <v>18995</v>
      </c>
      <c r="D2742" s="12" t="s">
        <v>7938</v>
      </c>
      <c r="E2742" s="6" t="s">
        <v>7991</v>
      </c>
      <c r="F2742" s="5">
        <f>decoded__2[[#This Row],[FRT_DEC]]-B2741</f>
        <v>3</v>
      </c>
      <c r="G2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INFO]]))),G2741)</f>
        <v>18</v>
      </c>
    </row>
    <row r="2743" spans="1:7" hidden="1" x14ac:dyDescent="0.25">
      <c r="A2743" s="12" t="s">
        <v>3039</v>
      </c>
      <c r="B2743" s="19">
        <v>335646542595</v>
      </c>
      <c r="C2743" s="12" t="s">
        <v>18996</v>
      </c>
      <c r="D2743" s="12" t="s">
        <v>43</v>
      </c>
      <c r="E2743" s="6" t="s">
        <v>3978</v>
      </c>
      <c r="F2743" s="5">
        <f>decoded__2[[#This Row],[FRT_DEC]]-B2742</f>
        <v>348</v>
      </c>
      <c r="G2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INFO]]))),G2742)</f>
        <v>18</v>
      </c>
    </row>
    <row r="2744" spans="1:7" hidden="1" x14ac:dyDescent="0.25">
      <c r="A2744" s="12" t="s">
        <v>3040</v>
      </c>
      <c r="B2744" s="19">
        <v>335646542598</v>
      </c>
      <c r="C2744" s="12" t="s">
        <v>18997</v>
      </c>
      <c r="D2744" s="12" t="s">
        <v>3685</v>
      </c>
      <c r="E2744" s="6" t="s">
        <v>18998</v>
      </c>
      <c r="F2744" s="5">
        <f>decoded__2[[#This Row],[FRT_DEC]]-B2743</f>
        <v>3</v>
      </c>
      <c r="G2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INFO]]))),G2743)</f>
        <v>18</v>
      </c>
    </row>
    <row r="2745" spans="1:7" hidden="1" x14ac:dyDescent="0.25">
      <c r="A2745" s="12" t="s">
        <v>3041</v>
      </c>
      <c r="B2745" s="19">
        <v>335646542601</v>
      </c>
      <c r="C2745" s="12" t="s">
        <v>18999</v>
      </c>
      <c r="D2745" s="12" t="s">
        <v>3685</v>
      </c>
      <c r="E2745" s="6" t="s">
        <v>7880</v>
      </c>
      <c r="F2745" s="5">
        <f>decoded__2[[#This Row],[FRT_DEC]]-B2744</f>
        <v>3</v>
      </c>
      <c r="G2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INFO]]))),G2744)</f>
        <v>18</v>
      </c>
    </row>
    <row r="2746" spans="1:7" hidden="1" x14ac:dyDescent="0.25">
      <c r="A2746" s="12" t="s">
        <v>3042</v>
      </c>
      <c r="B2746" s="19">
        <v>335646542615</v>
      </c>
      <c r="C2746" s="12" t="s">
        <v>19000</v>
      </c>
      <c r="D2746" s="12" t="s">
        <v>7842</v>
      </c>
      <c r="E2746" s="6" t="s">
        <v>8889</v>
      </c>
      <c r="F2746" s="5">
        <f>decoded__2[[#This Row],[FRT_DEC]]-B2745</f>
        <v>14</v>
      </c>
      <c r="G2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INFO]]))),G2745)</f>
        <v>18</v>
      </c>
    </row>
    <row r="2747" spans="1:7" ht="30" hidden="1" x14ac:dyDescent="0.25">
      <c r="A2747" s="12" t="s">
        <v>3043</v>
      </c>
      <c r="B2747" s="19">
        <v>335646542629</v>
      </c>
      <c r="C2747" s="12" t="s">
        <v>19001</v>
      </c>
      <c r="D2747" s="12" t="s">
        <v>241</v>
      </c>
      <c r="E2747" s="6" t="s">
        <v>2111</v>
      </c>
      <c r="F2747" s="5">
        <f>decoded__2[[#This Row],[FRT_DEC]]-B2746</f>
        <v>14</v>
      </c>
      <c r="G2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INFO]]))),G2746)</f>
        <v>18</v>
      </c>
    </row>
    <row r="2748" spans="1:7" hidden="1" x14ac:dyDescent="0.25">
      <c r="A2748" s="12" t="s">
        <v>3044</v>
      </c>
      <c r="B2748" s="19">
        <v>335646542631</v>
      </c>
      <c r="C2748" s="12" t="s">
        <v>19002</v>
      </c>
      <c r="D2748" s="12" t="s">
        <v>243</v>
      </c>
      <c r="E2748" s="6" t="s">
        <v>3939</v>
      </c>
      <c r="F2748" s="5">
        <f>decoded__2[[#This Row],[FRT_DEC]]-B2747</f>
        <v>2</v>
      </c>
      <c r="G2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INFO]]))),G2747)</f>
        <v>18</v>
      </c>
    </row>
    <row r="2749" spans="1:7" hidden="1" x14ac:dyDescent="0.25">
      <c r="A2749" s="12" t="s">
        <v>3045</v>
      </c>
      <c r="B2749" s="19">
        <v>335646542683</v>
      </c>
      <c r="C2749" s="12" t="s">
        <v>19003</v>
      </c>
      <c r="D2749" s="12" t="s">
        <v>40</v>
      </c>
      <c r="E2749" s="6" t="s">
        <v>44</v>
      </c>
      <c r="F2749" s="5">
        <f>decoded__2[[#This Row],[FRT_DEC]]-B2748</f>
        <v>52</v>
      </c>
      <c r="G2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INFO]]))),G2748)</f>
        <v>18</v>
      </c>
    </row>
    <row r="2750" spans="1:7" hidden="1" x14ac:dyDescent="0.25">
      <c r="A2750" s="12" t="s">
        <v>3046</v>
      </c>
      <c r="B2750" s="19">
        <v>335646542688</v>
      </c>
      <c r="C2750" s="12" t="s">
        <v>19004</v>
      </c>
      <c r="D2750" s="12" t="s">
        <v>246</v>
      </c>
      <c r="E2750" s="6" t="s">
        <v>19005</v>
      </c>
      <c r="F2750" s="5">
        <f>decoded__2[[#This Row],[FRT_DEC]]-B2749</f>
        <v>5</v>
      </c>
      <c r="G2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INFO]]))),G2749)</f>
        <v>18</v>
      </c>
    </row>
    <row r="2751" spans="1:7" hidden="1" x14ac:dyDescent="0.25">
      <c r="A2751" s="12" t="s">
        <v>3047</v>
      </c>
      <c r="B2751" s="19">
        <v>335646542695</v>
      </c>
      <c r="C2751" s="12" t="s">
        <v>19006</v>
      </c>
      <c r="D2751" s="12" t="s">
        <v>1099</v>
      </c>
      <c r="E2751" s="6" t="s">
        <v>2104</v>
      </c>
      <c r="F2751" s="5">
        <f>decoded__2[[#This Row],[FRT_DEC]]-B2750</f>
        <v>7</v>
      </c>
      <c r="G2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INFO]]))),G2750)</f>
        <v>18</v>
      </c>
    </row>
    <row r="2752" spans="1:7" hidden="1" x14ac:dyDescent="0.25">
      <c r="A2752" s="12" t="s">
        <v>3048</v>
      </c>
      <c r="B2752" s="19">
        <v>335646542700</v>
      </c>
      <c r="C2752" s="12" t="s">
        <v>19007</v>
      </c>
      <c r="D2752" s="12" t="s">
        <v>1099</v>
      </c>
      <c r="E2752" s="6" t="s">
        <v>2105</v>
      </c>
      <c r="F2752" s="5">
        <f>decoded__2[[#This Row],[FRT_DEC]]-B2751</f>
        <v>5</v>
      </c>
      <c r="G2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INFO]]))),G2751)</f>
        <v>18</v>
      </c>
    </row>
    <row r="2753" spans="1:7" hidden="1" x14ac:dyDescent="0.25">
      <c r="A2753" s="12" t="s">
        <v>3049</v>
      </c>
      <c r="B2753" s="19">
        <v>335646542712</v>
      </c>
      <c r="C2753" s="12" t="s">
        <v>19008</v>
      </c>
      <c r="D2753" s="12" t="s">
        <v>72</v>
      </c>
      <c r="E2753" s="6" t="s">
        <v>2092</v>
      </c>
      <c r="F2753" s="5">
        <f>decoded__2[[#This Row],[FRT_DEC]]-B2752</f>
        <v>12</v>
      </c>
      <c r="G2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INFO]]))),G2752)</f>
        <v>18</v>
      </c>
    </row>
    <row r="2754" spans="1:7" hidden="1" x14ac:dyDescent="0.25">
      <c r="A2754" s="12" t="s">
        <v>3050</v>
      </c>
      <c r="B2754" s="19">
        <v>335646543058</v>
      </c>
      <c r="C2754" s="12" t="s">
        <v>19009</v>
      </c>
      <c r="D2754" s="12" t="s">
        <v>2045</v>
      </c>
      <c r="E2754" s="6" t="s">
        <v>8267</v>
      </c>
      <c r="F2754" s="5">
        <f>decoded__2[[#This Row],[FRT_DEC]]-B2753</f>
        <v>346</v>
      </c>
      <c r="G2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INFO]]))),G2753)</f>
        <v>18</v>
      </c>
    </row>
    <row r="2755" spans="1:7" hidden="1" x14ac:dyDescent="0.25">
      <c r="A2755" s="12" t="s">
        <v>3051</v>
      </c>
      <c r="B2755" s="19">
        <v>335646543070</v>
      </c>
      <c r="C2755" s="12" t="s">
        <v>19010</v>
      </c>
      <c r="D2755" s="12" t="s">
        <v>3671</v>
      </c>
      <c r="E2755" s="6" t="s">
        <v>19011</v>
      </c>
      <c r="F2755" s="5">
        <f>decoded__2[[#This Row],[FRT_DEC]]-B2754</f>
        <v>12</v>
      </c>
      <c r="G2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INFO]]))),G2754)</f>
        <v>18</v>
      </c>
    </row>
    <row r="2756" spans="1:7" hidden="1" x14ac:dyDescent="0.25">
      <c r="A2756" s="12" t="s">
        <v>3052</v>
      </c>
      <c r="B2756" s="19">
        <v>335646543073</v>
      </c>
      <c r="C2756" s="12" t="s">
        <v>19012</v>
      </c>
      <c r="D2756" s="12" t="s">
        <v>3671</v>
      </c>
      <c r="E2756" s="6" t="s">
        <v>7881</v>
      </c>
      <c r="F2756" s="5">
        <f>decoded__2[[#This Row],[FRT_DEC]]-B2755</f>
        <v>3</v>
      </c>
      <c r="G2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INFO]]))),G2755)</f>
        <v>18</v>
      </c>
    </row>
    <row r="2757" spans="1:7" hidden="1" x14ac:dyDescent="0.25">
      <c r="A2757" s="12" t="s">
        <v>3053</v>
      </c>
      <c r="B2757" s="19">
        <v>335646543561</v>
      </c>
      <c r="C2757" s="12" t="s">
        <v>19013</v>
      </c>
      <c r="D2757" s="12" t="s">
        <v>249</v>
      </c>
      <c r="E2757" s="6" t="s">
        <v>7759</v>
      </c>
      <c r="F2757" s="5">
        <f>decoded__2[[#This Row],[FRT_DEC]]-B2756</f>
        <v>488</v>
      </c>
      <c r="G2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INFO]]))),G2756)</f>
        <v>18</v>
      </c>
    </row>
    <row r="2758" spans="1:7" hidden="1" x14ac:dyDescent="0.25">
      <c r="A2758" s="12" t="s">
        <v>3054</v>
      </c>
      <c r="B2758" s="19">
        <v>335646543565</v>
      </c>
      <c r="C2758" s="12" t="s">
        <v>19014</v>
      </c>
      <c r="D2758" s="12" t="s">
        <v>7938</v>
      </c>
      <c r="E2758" s="6" t="s">
        <v>8906</v>
      </c>
      <c r="F2758" s="5">
        <f>decoded__2[[#This Row],[FRT_DEC]]-B2757</f>
        <v>4</v>
      </c>
      <c r="G2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INFO]]))),G2757)</f>
        <v>18</v>
      </c>
    </row>
    <row r="2759" spans="1:7" hidden="1" x14ac:dyDescent="0.25">
      <c r="A2759" s="12" t="s">
        <v>3055</v>
      </c>
      <c r="B2759" s="19">
        <v>335646591688</v>
      </c>
      <c r="C2759" s="12" t="s">
        <v>19015</v>
      </c>
      <c r="D2759" s="12" t="s">
        <v>7842</v>
      </c>
      <c r="E2759" s="6" t="s">
        <v>7945</v>
      </c>
      <c r="F2759" s="5">
        <f>decoded__2[[#This Row],[FRT_DEC]]-B2758</f>
        <v>48123</v>
      </c>
      <c r="G2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INFO]]))),G2758)</f>
        <v>18</v>
      </c>
    </row>
    <row r="2760" spans="1:7" hidden="1" x14ac:dyDescent="0.25">
      <c r="A2760" s="12" t="s">
        <v>3056</v>
      </c>
      <c r="B2760" s="19">
        <v>335646591694</v>
      </c>
      <c r="C2760" s="12" t="s">
        <v>19016</v>
      </c>
      <c r="D2760" s="12" t="s">
        <v>7938</v>
      </c>
      <c r="E2760" s="6" t="s">
        <v>7947</v>
      </c>
      <c r="F2760" s="5">
        <f>decoded__2[[#This Row],[FRT_DEC]]-B2759</f>
        <v>6</v>
      </c>
      <c r="G2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INFO]]))),G2759)</f>
        <v>18</v>
      </c>
    </row>
    <row r="2761" spans="1:7" hidden="1" x14ac:dyDescent="0.25">
      <c r="A2761" s="12" t="s">
        <v>3057</v>
      </c>
      <c r="B2761" s="19">
        <v>335646665673</v>
      </c>
      <c r="C2761" s="12" t="s">
        <v>19017</v>
      </c>
      <c r="D2761" s="12" t="s">
        <v>5</v>
      </c>
      <c r="E2761" s="6" t="s">
        <v>19018</v>
      </c>
      <c r="F2761" s="5">
        <f>decoded__2[[#This Row],[FRT_DEC]]-B2760</f>
        <v>73979</v>
      </c>
      <c r="G2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INFO]]))),G2760)</f>
        <v>18</v>
      </c>
    </row>
    <row r="2762" spans="1:7" hidden="1" x14ac:dyDescent="0.25">
      <c r="A2762" s="12" t="s">
        <v>3058</v>
      </c>
      <c r="B2762" s="19">
        <v>335646665676</v>
      </c>
      <c r="C2762" s="12" t="s">
        <v>19019</v>
      </c>
      <c r="D2762" s="12" t="s">
        <v>5</v>
      </c>
      <c r="E2762" s="6" t="s">
        <v>7877</v>
      </c>
      <c r="F2762" s="5">
        <f>decoded__2[[#This Row],[FRT_DEC]]-B2761</f>
        <v>3</v>
      </c>
      <c r="G2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INFO]]))),G2761)</f>
        <v>18</v>
      </c>
    </row>
    <row r="2763" spans="1:7" hidden="1" x14ac:dyDescent="0.25">
      <c r="A2763" s="12" t="s">
        <v>3059</v>
      </c>
      <c r="B2763" s="19">
        <v>335646665679</v>
      </c>
      <c r="C2763" s="12" t="s">
        <v>19020</v>
      </c>
      <c r="D2763" s="12" t="s">
        <v>3686</v>
      </c>
      <c r="E2763" s="6" t="s">
        <v>19021</v>
      </c>
      <c r="F2763" s="5">
        <f>decoded__2[[#This Row],[FRT_DEC]]-B2762</f>
        <v>3</v>
      </c>
      <c r="G2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INFO]]))),G2762)</f>
        <v>18</v>
      </c>
    </row>
    <row r="2764" spans="1:7" hidden="1" x14ac:dyDescent="0.25">
      <c r="A2764" s="12" t="s">
        <v>3060</v>
      </c>
      <c r="B2764" s="19">
        <v>335646665681</v>
      </c>
      <c r="C2764" s="12" t="s">
        <v>19022</v>
      </c>
      <c r="D2764" s="12" t="s">
        <v>3686</v>
      </c>
      <c r="E2764" s="6" t="s">
        <v>7878</v>
      </c>
      <c r="F2764" s="5">
        <f>decoded__2[[#This Row],[FRT_DEC]]-B2763</f>
        <v>2</v>
      </c>
      <c r="G2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INFO]]))),G2763)</f>
        <v>18</v>
      </c>
    </row>
    <row r="2765" spans="1:7" hidden="1" x14ac:dyDescent="0.25">
      <c r="A2765" s="12" t="s">
        <v>3061</v>
      </c>
      <c r="B2765" s="19">
        <v>335646665690</v>
      </c>
      <c r="C2765" s="12" t="s">
        <v>19023</v>
      </c>
      <c r="D2765" s="12" t="s">
        <v>7842</v>
      </c>
      <c r="E2765" s="6" t="s">
        <v>8006</v>
      </c>
      <c r="F2765" s="5">
        <f>decoded__2[[#This Row],[FRT_DEC]]-B2764</f>
        <v>9</v>
      </c>
      <c r="G2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INFO]]))),G2764)</f>
        <v>18</v>
      </c>
    </row>
    <row r="2766" spans="1:7" ht="30" hidden="1" x14ac:dyDescent="0.25">
      <c r="A2766" s="12" t="s">
        <v>3062</v>
      </c>
      <c r="B2766" s="19">
        <v>335646665701</v>
      </c>
      <c r="C2766" s="12" t="s">
        <v>19024</v>
      </c>
      <c r="D2766" s="12" t="s">
        <v>241</v>
      </c>
      <c r="E2766" s="6" t="s">
        <v>3669</v>
      </c>
      <c r="F2766" s="5">
        <f>decoded__2[[#This Row],[FRT_DEC]]-B2765</f>
        <v>11</v>
      </c>
      <c r="G2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INFO]]))),G2765)</f>
        <v>18</v>
      </c>
    </row>
    <row r="2767" spans="1:7" hidden="1" x14ac:dyDescent="0.25">
      <c r="A2767" s="12" t="s">
        <v>3063</v>
      </c>
      <c r="B2767" s="19">
        <v>335646665703</v>
      </c>
      <c r="C2767" s="12" t="s">
        <v>19025</v>
      </c>
      <c r="D2767" s="12" t="s">
        <v>243</v>
      </c>
      <c r="E2767" s="6" t="s">
        <v>5311</v>
      </c>
      <c r="F2767" s="5">
        <f>decoded__2[[#This Row],[FRT_DEC]]-B2766</f>
        <v>2</v>
      </c>
      <c r="G2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INFO]]))),G2766)</f>
        <v>18</v>
      </c>
    </row>
    <row r="2768" spans="1:7" hidden="1" x14ac:dyDescent="0.25">
      <c r="A2768" s="12" t="s">
        <v>3064</v>
      </c>
      <c r="B2768" s="19">
        <v>335646665710</v>
      </c>
      <c r="C2768" s="12" t="s">
        <v>19026</v>
      </c>
      <c r="D2768" s="12" t="s">
        <v>1099</v>
      </c>
      <c r="E2768" s="6" t="s">
        <v>2093</v>
      </c>
      <c r="F2768" s="5">
        <f>decoded__2[[#This Row],[FRT_DEC]]-B2767</f>
        <v>7</v>
      </c>
      <c r="G2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INFO]]))),G2767)</f>
        <v>18</v>
      </c>
    </row>
    <row r="2769" spans="1:7" hidden="1" x14ac:dyDescent="0.25">
      <c r="A2769" s="12" t="s">
        <v>3065</v>
      </c>
      <c r="B2769" s="19">
        <v>335646665715</v>
      </c>
      <c r="C2769" s="12" t="s">
        <v>19027</v>
      </c>
      <c r="D2769" s="12" t="s">
        <v>72</v>
      </c>
      <c r="E2769" s="6" t="s">
        <v>2094</v>
      </c>
      <c r="F2769" s="5">
        <f>decoded__2[[#This Row],[FRT_DEC]]-B2768</f>
        <v>5</v>
      </c>
      <c r="G2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INFO]]))),G2768)</f>
        <v>18</v>
      </c>
    </row>
    <row r="2770" spans="1:7" hidden="1" x14ac:dyDescent="0.25">
      <c r="A2770" s="12" t="s">
        <v>3066</v>
      </c>
      <c r="B2770" s="19">
        <v>335646665719</v>
      </c>
      <c r="C2770" s="12" t="s">
        <v>19028</v>
      </c>
      <c r="D2770" s="12" t="s">
        <v>72</v>
      </c>
      <c r="E2770" s="6" t="s">
        <v>2095</v>
      </c>
      <c r="F2770" s="5">
        <f>decoded__2[[#This Row],[FRT_DEC]]-B2769</f>
        <v>4</v>
      </c>
      <c r="G2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INFO]]))),G2769)</f>
        <v>18</v>
      </c>
    </row>
    <row r="2771" spans="1:7" hidden="1" x14ac:dyDescent="0.25">
      <c r="A2771" s="12" t="s">
        <v>3067</v>
      </c>
      <c r="B2771" s="19">
        <v>335646665730</v>
      </c>
      <c r="C2771" s="12" t="s">
        <v>19029</v>
      </c>
      <c r="D2771" s="12" t="s">
        <v>246</v>
      </c>
      <c r="E2771" s="6" t="s">
        <v>19030</v>
      </c>
      <c r="F2771" s="5">
        <f>decoded__2[[#This Row],[FRT_DEC]]-B2770</f>
        <v>11</v>
      </c>
      <c r="G2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INFO]]))),G2770)</f>
        <v>18</v>
      </c>
    </row>
    <row r="2772" spans="1:7" hidden="1" x14ac:dyDescent="0.25">
      <c r="A2772" s="12" t="s">
        <v>3068</v>
      </c>
      <c r="B2772" s="19">
        <v>335646665734</v>
      </c>
      <c r="C2772" s="12" t="s">
        <v>19031</v>
      </c>
      <c r="D2772" s="12" t="s">
        <v>7938</v>
      </c>
      <c r="E2772" s="6" t="s">
        <v>8012</v>
      </c>
      <c r="F2772" s="5">
        <f>decoded__2[[#This Row],[FRT_DEC]]-B2771</f>
        <v>4</v>
      </c>
      <c r="G2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INFO]]))),G2771)</f>
        <v>18</v>
      </c>
    </row>
    <row r="2773" spans="1:7" hidden="1" x14ac:dyDescent="0.25">
      <c r="A2773" s="12" t="s">
        <v>3069</v>
      </c>
      <c r="B2773" s="19">
        <v>335646666133</v>
      </c>
      <c r="C2773" s="12" t="s">
        <v>19032</v>
      </c>
      <c r="D2773" s="12" t="s">
        <v>7842</v>
      </c>
      <c r="E2773" s="6" t="s">
        <v>8130</v>
      </c>
      <c r="F2773" s="5">
        <f>decoded__2[[#This Row],[FRT_DEC]]-B2772</f>
        <v>399</v>
      </c>
      <c r="G2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INFO]]))),G2772)</f>
        <v>18</v>
      </c>
    </row>
    <row r="2774" spans="1:7" hidden="1" x14ac:dyDescent="0.25">
      <c r="A2774" s="12" t="s">
        <v>3070</v>
      </c>
      <c r="B2774" s="19">
        <v>335646666140</v>
      </c>
      <c r="C2774" s="12" t="s">
        <v>19033</v>
      </c>
      <c r="D2774" s="12" t="s">
        <v>1099</v>
      </c>
      <c r="E2774" s="6" t="s">
        <v>2096</v>
      </c>
      <c r="F2774" s="5">
        <f>decoded__2[[#This Row],[FRT_DEC]]-B2773</f>
        <v>7</v>
      </c>
      <c r="G2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INFO]]))),G2773)</f>
        <v>18</v>
      </c>
    </row>
    <row r="2775" spans="1:7" hidden="1" x14ac:dyDescent="0.25">
      <c r="A2775" s="12" t="s">
        <v>3071</v>
      </c>
      <c r="B2775" s="19">
        <v>335646666147</v>
      </c>
      <c r="C2775" s="12" t="s">
        <v>19034</v>
      </c>
      <c r="D2775" s="12" t="s">
        <v>72</v>
      </c>
      <c r="E2775" s="6" t="s">
        <v>2097</v>
      </c>
      <c r="F2775" s="5">
        <f>decoded__2[[#This Row],[FRT_DEC]]-B2774</f>
        <v>7</v>
      </c>
      <c r="G2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INFO]]))),G2774)</f>
        <v>18</v>
      </c>
    </row>
    <row r="2776" spans="1:7" hidden="1" x14ac:dyDescent="0.25">
      <c r="A2776" s="12" t="s">
        <v>3072</v>
      </c>
      <c r="B2776" s="19">
        <v>335646666159</v>
      </c>
      <c r="C2776" s="12" t="s">
        <v>19035</v>
      </c>
      <c r="D2776" s="12" t="s">
        <v>3672</v>
      </c>
      <c r="E2776" s="6" t="s">
        <v>7923</v>
      </c>
      <c r="F2776" s="5">
        <f>decoded__2[[#This Row],[FRT_DEC]]-B2775</f>
        <v>12</v>
      </c>
      <c r="G2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INFO]]))),G2775)</f>
        <v>18</v>
      </c>
    </row>
    <row r="2777" spans="1:7" hidden="1" x14ac:dyDescent="0.25">
      <c r="A2777" s="12" t="s">
        <v>3073</v>
      </c>
      <c r="B2777" s="19">
        <v>335646666308</v>
      </c>
      <c r="C2777" s="12" t="s">
        <v>19036</v>
      </c>
      <c r="D2777" s="12" t="s">
        <v>262</v>
      </c>
      <c r="E2777" s="6" t="s">
        <v>7924</v>
      </c>
      <c r="F2777" s="5">
        <f>decoded__2[[#This Row],[FRT_DEC]]-B2776</f>
        <v>149</v>
      </c>
      <c r="G2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INFO]]))),G2776)</f>
        <v>18</v>
      </c>
    </row>
    <row r="2778" spans="1:7" hidden="1" x14ac:dyDescent="0.25">
      <c r="A2778" s="12" t="s">
        <v>3074</v>
      </c>
      <c r="B2778" s="19">
        <v>335646666313</v>
      </c>
      <c r="C2778" s="12" t="s">
        <v>19037</v>
      </c>
      <c r="D2778" s="12" t="s">
        <v>7938</v>
      </c>
      <c r="E2778" s="6" t="s">
        <v>8136</v>
      </c>
      <c r="F2778" s="5">
        <f>decoded__2[[#This Row],[FRT_DEC]]-B2777</f>
        <v>5</v>
      </c>
      <c r="G2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INFO]]))),G2777)</f>
        <v>18</v>
      </c>
    </row>
    <row r="2779" spans="1:7" x14ac:dyDescent="0.25">
      <c r="A2779" s="12" t="s">
        <v>3075</v>
      </c>
      <c r="B2779" s="19">
        <v>335646667553</v>
      </c>
      <c r="C2779" s="12" t="s">
        <v>19038</v>
      </c>
      <c r="D2779" s="12" t="s">
        <v>7842</v>
      </c>
      <c r="E2779" s="6" t="s">
        <v>7845</v>
      </c>
      <c r="F2779" s="5">
        <f>decoded__2[[#This Row],[FRT_DEC]]-B2778</f>
        <v>1240</v>
      </c>
      <c r="G2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INFO]]))),G2778)</f>
        <v>18</v>
      </c>
    </row>
    <row r="2780" spans="1:7" hidden="1" x14ac:dyDescent="0.25">
      <c r="A2780" s="12" t="s">
        <v>3076</v>
      </c>
      <c r="B2780" s="19">
        <v>335646667560</v>
      </c>
      <c r="C2780" s="12" t="s">
        <v>19039</v>
      </c>
      <c r="D2780" s="12" t="s">
        <v>7938</v>
      </c>
      <c r="E2780" s="6" t="s">
        <v>8149</v>
      </c>
      <c r="F2780" s="5">
        <f>decoded__2[[#This Row],[FRT_DEC]]-B2779</f>
        <v>7</v>
      </c>
      <c r="G2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INFO]]))),G2779)</f>
        <v>18</v>
      </c>
    </row>
    <row r="2781" spans="1:7" hidden="1" x14ac:dyDescent="0.25">
      <c r="A2781" s="12" t="s">
        <v>3077</v>
      </c>
      <c r="B2781" s="19">
        <v>335646667635</v>
      </c>
      <c r="C2781" s="12" t="s">
        <v>19040</v>
      </c>
      <c r="D2781" s="12" t="s">
        <v>84</v>
      </c>
      <c r="E2781" s="6" t="s">
        <v>7911</v>
      </c>
      <c r="F2781" s="5">
        <f>decoded__2[[#This Row],[FRT_DEC]]-B2780</f>
        <v>75</v>
      </c>
      <c r="G2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INFO]]))),G2780)</f>
        <v>18</v>
      </c>
    </row>
    <row r="2782" spans="1:7" hidden="1" x14ac:dyDescent="0.25">
      <c r="A2782" s="12" t="s">
        <v>3078</v>
      </c>
      <c r="B2782" s="19">
        <v>335646667639</v>
      </c>
      <c r="C2782" s="12" t="s">
        <v>19041</v>
      </c>
      <c r="D2782" s="12" t="s">
        <v>3684</v>
      </c>
      <c r="E2782" s="6" t="s">
        <v>19042</v>
      </c>
      <c r="F2782" s="5">
        <f>decoded__2[[#This Row],[FRT_DEC]]-B2781</f>
        <v>4</v>
      </c>
      <c r="G2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INFO]]))),G2781)</f>
        <v>18</v>
      </c>
    </row>
    <row r="2783" spans="1:7" hidden="1" x14ac:dyDescent="0.25">
      <c r="A2783" s="12" t="s">
        <v>3079</v>
      </c>
      <c r="B2783" s="19">
        <v>335646667641</v>
      </c>
      <c r="C2783" s="12" t="s">
        <v>19043</v>
      </c>
      <c r="D2783" s="12" t="s">
        <v>3684</v>
      </c>
      <c r="E2783" s="6" t="s">
        <v>7879</v>
      </c>
      <c r="F2783" s="5">
        <f>decoded__2[[#This Row],[FRT_DEC]]-B2782</f>
        <v>2</v>
      </c>
      <c r="G2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INFO]]))),G2782)</f>
        <v>18</v>
      </c>
    </row>
    <row r="2784" spans="1:7" hidden="1" x14ac:dyDescent="0.25">
      <c r="A2784" s="12" t="s">
        <v>3080</v>
      </c>
      <c r="B2784" s="19">
        <v>335646667649</v>
      </c>
      <c r="C2784" s="12" t="s">
        <v>19044</v>
      </c>
      <c r="D2784" s="12" t="s">
        <v>7842</v>
      </c>
      <c r="E2784" s="6" t="s">
        <v>7843</v>
      </c>
      <c r="F2784" s="5">
        <f>decoded__2[[#This Row],[FRT_DEC]]-B2783</f>
        <v>8</v>
      </c>
      <c r="G2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INFO]]))),G2783)</f>
        <v>18</v>
      </c>
    </row>
    <row r="2785" spans="1:7" hidden="1" x14ac:dyDescent="0.25">
      <c r="A2785" s="12" t="s">
        <v>3081</v>
      </c>
      <c r="B2785" s="19">
        <v>335646667660</v>
      </c>
      <c r="C2785" s="12" t="s">
        <v>19045</v>
      </c>
      <c r="D2785" s="12" t="s">
        <v>1099</v>
      </c>
      <c r="E2785" s="6" t="s">
        <v>2098</v>
      </c>
      <c r="F2785" s="5">
        <f>decoded__2[[#This Row],[FRT_DEC]]-B2784</f>
        <v>11</v>
      </c>
      <c r="G2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INFO]]))),G2784)</f>
        <v>18</v>
      </c>
    </row>
    <row r="2786" spans="1:7" hidden="1" x14ac:dyDescent="0.25">
      <c r="A2786" s="12" t="s">
        <v>3082</v>
      </c>
      <c r="B2786" s="19">
        <v>335646667664</v>
      </c>
      <c r="C2786" s="12" t="s">
        <v>19046</v>
      </c>
      <c r="D2786" s="12" t="s">
        <v>72</v>
      </c>
      <c r="E2786" s="6" t="s">
        <v>2099</v>
      </c>
      <c r="F2786" s="5">
        <f>decoded__2[[#This Row],[FRT_DEC]]-B2785</f>
        <v>4</v>
      </c>
      <c r="G2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INFO]]))),G2785)</f>
        <v>18</v>
      </c>
    </row>
    <row r="2787" spans="1:7" hidden="1" x14ac:dyDescent="0.25">
      <c r="A2787" s="12" t="s">
        <v>3083</v>
      </c>
      <c r="B2787" s="19">
        <v>335646667677</v>
      </c>
      <c r="C2787" s="12" t="s">
        <v>19047</v>
      </c>
      <c r="D2787" s="12" t="s">
        <v>7938</v>
      </c>
      <c r="E2787" s="6" t="s">
        <v>8848</v>
      </c>
      <c r="F2787" s="5">
        <f>decoded__2[[#This Row],[FRT_DEC]]-B2786</f>
        <v>13</v>
      </c>
      <c r="G2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INFO]]))),G2786)</f>
        <v>18</v>
      </c>
    </row>
    <row r="2788" spans="1:7" hidden="1" x14ac:dyDescent="0.25">
      <c r="A2788" s="12" t="s">
        <v>3084</v>
      </c>
      <c r="B2788" s="19">
        <v>335646667712</v>
      </c>
      <c r="C2788" s="12" t="s">
        <v>19048</v>
      </c>
      <c r="D2788" s="12" t="s">
        <v>85</v>
      </c>
      <c r="E2788" s="6" t="s">
        <v>263</v>
      </c>
      <c r="F2788" s="5">
        <f>decoded__2[[#This Row],[FRT_DEC]]-B2787</f>
        <v>35</v>
      </c>
      <c r="G2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INFO]]))),G2787)</f>
        <v>18</v>
      </c>
    </row>
    <row r="2789" spans="1:7" hidden="1" x14ac:dyDescent="0.25">
      <c r="A2789" s="12" t="s">
        <v>3085</v>
      </c>
      <c r="B2789" s="19">
        <v>335646667720</v>
      </c>
      <c r="C2789" s="12" t="s">
        <v>19049</v>
      </c>
      <c r="D2789" s="12" t="s">
        <v>7842</v>
      </c>
      <c r="E2789" s="6" t="s">
        <v>8851</v>
      </c>
      <c r="F2789" s="5">
        <f>decoded__2[[#This Row],[FRT_DEC]]-B2788</f>
        <v>8</v>
      </c>
      <c r="G2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INFO]]))),G2788)</f>
        <v>18</v>
      </c>
    </row>
    <row r="2790" spans="1:7" hidden="1" x14ac:dyDescent="0.25">
      <c r="A2790" s="12" t="s">
        <v>3086</v>
      </c>
      <c r="B2790" s="19">
        <v>335646667729</v>
      </c>
      <c r="C2790" s="12" t="s">
        <v>19050</v>
      </c>
      <c r="D2790" s="12" t="s">
        <v>1099</v>
      </c>
      <c r="E2790" s="6" t="s">
        <v>2100</v>
      </c>
      <c r="F2790" s="5">
        <f>decoded__2[[#This Row],[FRT_DEC]]-B2789</f>
        <v>9</v>
      </c>
      <c r="G2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INFO]]))),G2789)</f>
        <v>18</v>
      </c>
    </row>
    <row r="2791" spans="1:7" hidden="1" x14ac:dyDescent="0.25">
      <c r="A2791" s="12" t="s">
        <v>3087</v>
      </c>
      <c r="B2791" s="19">
        <v>335646667734</v>
      </c>
      <c r="C2791" s="12" t="s">
        <v>19051</v>
      </c>
      <c r="D2791" s="12" t="s">
        <v>72</v>
      </c>
      <c r="E2791" s="6" t="s">
        <v>2101</v>
      </c>
      <c r="F2791" s="5">
        <f>decoded__2[[#This Row],[FRT_DEC]]-B2790</f>
        <v>5</v>
      </c>
      <c r="G2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INFO]]))),G2790)</f>
        <v>18</v>
      </c>
    </row>
    <row r="2792" spans="1:7" hidden="1" x14ac:dyDescent="0.25">
      <c r="A2792" s="12" t="s">
        <v>3088</v>
      </c>
      <c r="B2792" s="19">
        <v>335646667747</v>
      </c>
      <c r="C2792" s="12" t="s">
        <v>19052</v>
      </c>
      <c r="D2792" s="12" t="s">
        <v>7938</v>
      </c>
      <c r="E2792" s="6" t="s">
        <v>8855</v>
      </c>
      <c r="F2792" s="5">
        <f>decoded__2[[#This Row],[FRT_DEC]]-B2791</f>
        <v>13</v>
      </c>
      <c r="G2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INFO]]))),G2791)</f>
        <v>18</v>
      </c>
    </row>
    <row r="2793" spans="1:7" hidden="1" x14ac:dyDescent="0.25">
      <c r="A2793" s="12" t="s">
        <v>3089</v>
      </c>
      <c r="B2793" s="19">
        <v>335646668368</v>
      </c>
      <c r="C2793" s="12" t="s">
        <v>19053</v>
      </c>
      <c r="D2793" s="12" t="s">
        <v>87</v>
      </c>
      <c r="E2793" s="6" t="s">
        <v>3695</v>
      </c>
      <c r="F2793" s="5">
        <f>decoded__2[[#This Row],[FRT_DEC]]-B2792</f>
        <v>621</v>
      </c>
      <c r="G2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INFO]]))),G2792)</f>
        <v>18</v>
      </c>
    </row>
    <row r="2794" spans="1:7" hidden="1" x14ac:dyDescent="0.25">
      <c r="A2794" s="12" t="s">
        <v>3090</v>
      </c>
      <c r="B2794" s="19">
        <v>335646668376</v>
      </c>
      <c r="C2794" s="12" t="s">
        <v>19054</v>
      </c>
      <c r="D2794" s="12" t="s">
        <v>7842</v>
      </c>
      <c r="E2794" s="6" t="s">
        <v>8858</v>
      </c>
      <c r="F2794" s="5">
        <f>decoded__2[[#This Row],[FRT_DEC]]-B2793</f>
        <v>8</v>
      </c>
      <c r="G2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INFO]]))),G2793)</f>
        <v>18</v>
      </c>
    </row>
    <row r="2795" spans="1:7" hidden="1" x14ac:dyDescent="0.25">
      <c r="A2795" s="12" t="s">
        <v>3091</v>
      </c>
      <c r="B2795" s="19">
        <v>335646668386</v>
      </c>
      <c r="C2795" s="12" t="s">
        <v>19055</v>
      </c>
      <c r="D2795" s="12" t="s">
        <v>1099</v>
      </c>
      <c r="E2795" s="6" t="s">
        <v>2102</v>
      </c>
      <c r="F2795" s="5">
        <f>decoded__2[[#This Row],[FRT_DEC]]-B2794</f>
        <v>10</v>
      </c>
      <c r="G2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INFO]]))),G2794)</f>
        <v>18</v>
      </c>
    </row>
    <row r="2796" spans="1:7" hidden="1" x14ac:dyDescent="0.25">
      <c r="A2796" s="12" t="s">
        <v>3092</v>
      </c>
      <c r="B2796" s="19">
        <v>335646668392</v>
      </c>
      <c r="C2796" s="12" t="s">
        <v>19056</v>
      </c>
      <c r="D2796" s="12" t="s">
        <v>72</v>
      </c>
      <c r="E2796" s="6" t="s">
        <v>2103</v>
      </c>
      <c r="F2796" s="5">
        <f>decoded__2[[#This Row],[FRT_DEC]]-B2795</f>
        <v>6</v>
      </c>
      <c r="G2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INFO]]))),G2795)</f>
        <v>18</v>
      </c>
    </row>
    <row r="2797" spans="1:7" hidden="1" x14ac:dyDescent="0.25">
      <c r="A2797" s="12" t="s">
        <v>3093</v>
      </c>
      <c r="B2797" s="19">
        <v>335646668395</v>
      </c>
      <c r="C2797" s="12" t="s">
        <v>19057</v>
      </c>
      <c r="D2797" s="12" t="s">
        <v>264</v>
      </c>
      <c r="E2797" s="6" t="s">
        <v>7922</v>
      </c>
      <c r="F2797" s="5">
        <f>decoded__2[[#This Row],[FRT_DEC]]-B2796</f>
        <v>3</v>
      </c>
      <c r="G2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INFO]]))),G2796)</f>
        <v>18</v>
      </c>
    </row>
    <row r="2798" spans="1:7" hidden="1" x14ac:dyDescent="0.25">
      <c r="A2798" s="12" t="s">
        <v>3094</v>
      </c>
      <c r="B2798" s="19">
        <v>335646668407</v>
      </c>
      <c r="C2798" s="12" t="s">
        <v>19058</v>
      </c>
      <c r="D2798" s="12" t="s">
        <v>40</v>
      </c>
      <c r="E2798" s="6" t="s">
        <v>328</v>
      </c>
      <c r="F2798" s="5">
        <f>decoded__2[[#This Row],[FRT_DEC]]-B2797</f>
        <v>12</v>
      </c>
      <c r="G2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INFO]]))),G2797)</f>
        <v>18</v>
      </c>
    </row>
    <row r="2799" spans="1:7" hidden="1" x14ac:dyDescent="0.25">
      <c r="A2799" s="12" t="s">
        <v>3095</v>
      </c>
      <c r="B2799" s="19">
        <v>335646668410</v>
      </c>
      <c r="C2799" s="12" t="s">
        <v>19059</v>
      </c>
      <c r="D2799" s="12" t="s">
        <v>330</v>
      </c>
      <c r="E2799" s="6" t="s">
        <v>19060</v>
      </c>
      <c r="F2799" s="5">
        <f>decoded__2[[#This Row],[FRT_DEC]]-B2798</f>
        <v>3</v>
      </c>
      <c r="G2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INFO]]))),G2798)</f>
        <v>18</v>
      </c>
    </row>
    <row r="2800" spans="1:7" hidden="1" x14ac:dyDescent="0.25">
      <c r="A2800" s="12" t="s">
        <v>3096</v>
      </c>
      <c r="B2800" s="19">
        <v>335646668418</v>
      </c>
      <c r="C2800" s="12" t="s">
        <v>19061</v>
      </c>
      <c r="D2800" s="12" t="s">
        <v>2045</v>
      </c>
      <c r="E2800" s="6" t="s">
        <v>8098</v>
      </c>
      <c r="F2800" s="5">
        <f>decoded__2[[#This Row],[FRT_DEC]]-B2799</f>
        <v>8</v>
      </c>
      <c r="G2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INFO]]))),G2799)</f>
        <v>18</v>
      </c>
    </row>
    <row r="2801" spans="1:7" hidden="1" x14ac:dyDescent="0.25">
      <c r="A2801" s="12" t="s">
        <v>3097</v>
      </c>
      <c r="B2801" s="19">
        <v>335646668421</v>
      </c>
      <c r="C2801" s="12" t="s">
        <v>19062</v>
      </c>
      <c r="D2801" s="12" t="s">
        <v>2045</v>
      </c>
      <c r="E2801" s="6" t="s">
        <v>8894</v>
      </c>
      <c r="F2801" s="5">
        <f>decoded__2[[#This Row],[FRT_DEC]]-B2800</f>
        <v>3</v>
      </c>
      <c r="G2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INFO]]))),G2800)</f>
        <v>18</v>
      </c>
    </row>
    <row r="2802" spans="1:7" hidden="1" x14ac:dyDescent="0.25">
      <c r="A2802" s="12" t="s">
        <v>3098</v>
      </c>
      <c r="B2802" s="19">
        <v>335646668453</v>
      </c>
      <c r="C2802" s="12" t="s">
        <v>19063</v>
      </c>
      <c r="D2802" s="12" t="s">
        <v>40</v>
      </c>
      <c r="E2802" s="6" t="s">
        <v>2042</v>
      </c>
      <c r="F2802" s="5">
        <f>decoded__2[[#This Row],[FRT_DEC]]-B2801</f>
        <v>32</v>
      </c>
      <c r="G2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INFO]]))),G2801)</f>
        <v>18</v>
      </c>
    </row>
    <row r="2803" spans="1:7" hidden="1" x14ac:dyDescent="0.25">
      <c r="A2803" s="12" t="s">
        <v>3099</v>
      </c>
      <c r="B2803" s="19">
        <v>335646668457</v>
      </c>
      <c r="C2803" s="12" t="s">
        <v>19064</v>
      </c>
      <c r="D2803" s="12" t="s">
        <v>2043</v>
      </c>
      <c r="E2803" s="6" t="s">
        <v>18991</v>
      </c>
      <c r="F2803" s="5">
        <f>decoded__2[[#This Row],[FRT_DEC]]-B2802</f>
        <v>4</v>
      </c>
      <c r="G2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INFO]]))),G2802)</f>
        <v>18</v>
      </c>
    </row>
    <row r="2804" spans="1:7" hidden="1" x14ac:dyDescent="0.25">
      <c r="A2804" s="12" t="s">
        <v>3100</v>
      </c>
      <c r="B2804" s="19">
        <v>335646668468</v>
      </c>
      <c r="C2804" s="12" t="s">
        <v>19065</v>
      </c>
      <c r="D2804" s="12" t="s">
        <v>7938</v>
      </c>
      <c r="E2804" s="6" t="s">
        <v>8868</v>
      </c>
      <c r="F2804" s="5">
        <f>decoded__2[[#This Row],[FRT_DEC]]-B2803</f>
        <v>11</v>
      </c>
      <c r="G2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INFO]]))),G2803)</f>
        <v>18</v>
      </c>
    </row>
    <row r="2805" spans="1:7" hidden="1" x14ac:dyDescent="0.25">
      <c r="A2805" s="12" t="s">
        <v>3101</v>
      </c>
      <c r="B2805" s="19">
        <v>335646669119</v>
      </c>
      <c r="C2805" s="12" t="s">
        <v>19066</v>
      </c>
      <c r="D2805" s="12" t="s">
        <v>7842</v>
      </c>
      <c r="E2805" s="6" t="s">
        <v>7989</v>
      </c>
      <c r="F2805" s="5">
        <f>decoded__2[[#This Row],[FRT_DEC]]-B2804</f>
        <v>651</v>
      </c>
      <c r="G2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INFO]]))),G2804)</f>
        <v>18</v>
      </c>
    </row>
    <row r="2806" spans="1:7" hidden="1" x14ac:dyDescent="0.25">
      <c r="A2806" s="12" t="s">
        <v>3102</v>
      </c>
      <c r="B2806" s="19">
        <v>335646669126</v>
      </c>
      <c r="C2806" s="12" t="s">
        <v>19067</v>
      </c>
      <c r="D2806" s="12" t="s">
        <v>2044</v>
      </c>
      <c r="E2806" s="6" t="s">
        <v>14985</v>
      </c>
      <c r="F2806" s="5">
        <f>decoded__2[[#This Row],[FRT_DEC]]-B2805</f>
        <v>7</v>
      </c>
      <c r="G2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INFO]]))),G2805)</f>
        <v>18</v>
      </c>
    </row>
    <row r="2807" spans="1:7" hidden="1" x14ac:dyDescent="0.25">
      <c r="A2807" s="12" t="s">
        <v>3103</v>
      </c>
      <c r="B2807" s="19">
        <v>335646669129</v>
      </c>
      <c r="C2807" s="12" t="s">
        <v>19068</v>
      </c>
      <c r="D2807" s="12" t="s">
        <v>7938</v>
      </c>
      <c r="E2807" s="6" t="s">
        <v>7991</v>
      </c>
      <c r="F2807" s="5">
        <f>decoded__2[[#This Row],[FRT_DEC]]-B2806</f>
        <v>3</v>
      </c>
      <c r="G2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INFO]]))),G2806)</f>
        <v>18</v>
      </c>
    </row>
    <row r="2808" spans="1:7" hidden="1" x14ac:dyDescent="0.25">
      <c r="A2808" s="12" t="s">
        <v>3104</v>
      </c>
      <c r="B2808" s="19">
        <v>335646669631</v>
      </c>
      <c r="C2808" s="12" t="s">
        <v>19069</v>
      </c>
      <c r="D2808" s="12" t="s">
        <v>43</v>
      </c>
      <c r="E2808" s="6" t="s">
        <v>3978</v>
      </c>
      <c r="F2808" s="5">
        <f>decoded__2[[#This Row],[FRT_DEC]]-B2807</f>
        <v>502</v>
      </c>
      <c r="G2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INFO]]))),G2807)</f>
        <v>18</v>
      </c>
    </row>
    <row r="2809" spans="1:7" hidden="1" x14ac:dyDescent="0.25">
      <c r="A2809" s="12" t="s">
        <v>3105</v>
      </c>
      <c r="B2809" s="19">
        <v>335646669633</v>
      </c>
      <c r="C2809" s="12" t="s">
        <v>19070</v>
      </c>
      <c r="D2809" s="12" t="s">
        <v>3685</v>
      </c>
      <c r="E2809" s="6" t="s">
        <v>19071</v>
      </c>
      <c r="F2809" s="5">
        <f>decoded__2[[#This Row],[FRT_DEC]]-B2808</f>
        <v>2</v>
      </c>
      <c r="G2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INFO]]))),G2808)</f>
        <v>18</v>
      </c>
    </row>
    <row r="2810" spans="1:7" hidden="1" x14ac:dyDescent="0.25">
      <c r="A2810" s="12" t="s">
        <v>3106</v>
      </c>
      <c r="B2810" s="19">
        <v>335646669637</v>
      </c>
      <c r="C2810" s="12" t="s">
        <v>19072</v>
      </c>
      <c r="D2810" s="12" t="s">
        <v>3685</v>
      </c>
      <c r="E2810" s="6" t="s">
        <v>7880</v>
      </c>
      <c r="F2810" s="5">
        <f>decoded__2[[#This Row],[FRT_DEC]]-B2809</f>
        <v>4</v>
      </c>
      <c r="G2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INFO]]))),G2809)</f>
        <v>18</v>
      </c>
    </row>
    <row r="2811" spans="1:7" hidden="1" x14ac:dyDescent="0.25">
      <c r="A2811" s="12" t="s">
        <v>3107</v>
      </c>
      <c r="B2811" s="19">
        <v>335646669665</v>
      </c>
      <c r="C2811" s="12" t="s">
        <v>19073</v>
      </c>
      <c r="D2811" s="12" t="s">
        <v>7842</v>
      </c>
      <c r="E2811" s="6" t="s">
        <v>8889</v>
      </c>
      <c r="F2811" s="5">
        <f>decoded__2[[#This Row],[FRT_DEC]]-B2810</f>
        <v>28</v>
      </c>
      <c r="G2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INFO]]))),G2810)</f>
        <v>18</v>
      </c>
    </row>
    <row r="2812" spans="1:7" ht="30" hidden="1" x14ac:dyDescent="0.25">
      <c r="A2812" s="12" t="s">
        <v>3108</v>
      </c>
      <c r="B2812" s="19">
        <v>335646669678</v>
      </c>
      <c r="C2812" s="12" t="s">
        <v>19074</v>
      </c>
      <c r="D2812" s="12" t="s">
        <v>241</v>
      </c>
      <c r="E2812" s="6" t="s">
        <v>3966</v>
      </c>
      <c r="F2812" s="5">
        <f>decoded__2[[#This Row],[FRT_DEC]]-B2811</f>
        <v>13</v>
      </c>
      <c r="G2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INFO]]))),G2811)</f>
        <v>18</v>
      </c>
    </row>
    <row r="2813" spans="1:7" hidden="1" x14ac:dyDescent="0.25">
      <c r="A2813" s="12" t="s">
        <v>3109</v>
      </c>
      <c r="B2813" s="19">
        <v>335646669681</v>
      </c>
      <c r="C2813" s="12" t="s">
        <v>19075</v>
      </c>
      <c r="D2813" s="12" t="s">
        <v>243</v>
      </c>
      <c r="E2813" s="6" t="s">
        <v>3939</v>
      </c>
      <c r="F2813" s="5">
        <f>decoded__2[[#This Row],[FRT_DEC]]-B2812</f>
        <v>3</v>
      </c>
      <c r="G2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INFO]]))),G2812)</f>
        <v>18</v>
      </c>
    </row>
    <row r="2814" spans="1:7" hidden="1" x14ac:dyDescent="0.25">
      <c r="A2814" s="12" t="s">
        <v>3110</v>
      </c>
      <c r="B2814" s="19">
        <v>335646669733</v>
      </c>
      <c r="C2814" s="12" t="s">
        <v>19076</v>
      </c>
      <c r="D2814" s="12" t="s">
        <v>40</v>
      </c>
      <c r="E2814" s="6" t="s">
        <v>44</v>
      </c>
      <c r="F2814" s="5">
        <f>decoded__2[[#This Row],[FRT_DEC]]-B2813</f>
        <v>52</v>
      </c>
      <c r="G2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INFO]]))),G2813)</f>
        <v>18</v>
      </c>
    </row>
    <row r="2815" spans="1:7" hidden="1" x14ac:dyDescent="0.25">
      <c r="A2815" s="12" t="s">
        <v>3111</v>
      </c>
      <c r="B2815" s="19">
        <v>335646669738</v>
      </c>
      <c r="C2815" s="12" t="s">
        <v>19077</v>
      </c>
      <c r="D2815" s="12" t="s">
        <v>246</v>
      </c>
      <c r="E2815" s="6" t="s">
        <v>19078</v>
      </c>
      <c r="F2815" s="5">
        <f>decoded__2[[#This Row],[FRT_DEC]]-B2814</f>
        <v>5</v>
      </c>
      <c r="G2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INFO]]))),G2814)</f>
        <v>18</v>
      </c>
    </row>
    <row r="2816" spans="1:7" hidden="1" x14ac:dyDescent="0.25">
      <c r="A2816" s="12" t="s">
        <v>3112</v>
      </c>
      <c r="B2816" s="19">
        <v>335646669745</v>
      </c>
      <c r="C2816" s="12" t="s">
        <v>19079</v>
      </c>
      <c r="D2816" s="12" t="s">
        <v>1099</v>
      </c>
      <c r="E2816" s="6" t="s">
        <v>2104</v>
      </c>
      <c r="F2816" s="5">
        <f>decoded__2[[#This Row],[FRT_DEC]]-B2815</f>
        <v>7</v>
      </c>
      <c r="G2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INFO]]))),G2815)</f>
        <v>18</v>
      </c>
    </row>
    <row r="2817" spans="1:7" hidden="1" x14ac:dyDescent="0.25">
      <c r="A2817" s="12" t="s">
        <v>3113</v>
      </c>
      <c r="B2817" s="19">
        <v>335646669751</v>
      </c>
      <c r="C2817" s="12" t="s">
        <v>19080</v>
      </c>
      <c r="D2817" s="12" t="s">
        <v>1099</v>
      </c>
      <c r="E2817" s="6" t="s">
        <v>2105</v>
      </c>
      <c r="F2817" s="5">
        <f>decoded__2[[#This Row],[FRT_DEC]]-B2816</f>
        <v>6</v>
      </c>
      <c r="G2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INFO]]))),G2816)</f>
        <v>18</v>
      </c>
    </row>
    <row r="2818" spans="1:7" hidden="1" x14ac:dyDescent="0.25">
      <c r="A2818" s="12" t="s">
        <v>3114</v>
      </c>
      <c r="B2818" s="19">
        <v>335646669764</v>
      </c>
      <c r="C2818" s="12" t="s">
        <v>19081</v>
      </c>
      <c r="D2818" s="12" t="s">
        <v>72</v>
      </c>
      <c r="E2818" s="6" t="s">
        <v>2092</v>
      </c>
      <c r="F2818" s="5">
        <f>decoded__2[[#This Row],[FRT_DEC]]-B2817</f>
        <v>13</v>
      </c>
      <c r="G2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INFO]]))),G2817)</f>
        <v>18</v>
      </c>
    </row>
    <row r="2819" spans="1:7" hidden="1" x14ac:dyDescent="0.25">
      <c r="A2819" s="12" t="s">
        <v>3115</v>
      </c>
      <c r="B2819" s="19">
        <v>335646670117</v>
      </c>
      <c r="C2819" s="12" t="s">
        <v>19082</v>
      </c>
      <c r="D2819" s="12" t="s">
        <v>2045</v>
      </c>
      <c r="E2819" s="6" t="s">
        <v>8894</v>
      </c>
      <c r="F2819" s="5">
        <f>decoded__2[[#This Row],[FRT_DEC]]-B2818</f>
        <v>353</v>
      </c>
      <c r="G2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INFO]]))),G2818)</f>
        <v>18</v>
      </c>
    </row>
    <row r="2820" spans="1:7" hidden="1" x14ac:dyDescent="0.25">
      <c r="A2820" s="12" t="s">
        <v>3116</v>
      </c>
      <c r="B2820" s="19">
        <v>335646670130</v>
      </c>
      <c r="C2820" s="12" t="s">
        <v>19083</v>
      </c>
      <c r="D2820" s="12" t="s">
        <v>3671</v>
      </c>
      <c r="E2820" s="6" t="s">
        <v>19084</v>
      </c>
      <c r="F2820" s="5">
        <f>decoded__2[[#This Row],[FRT_DEC]]-B2819</f>
        <v>13</v>
      </c>
      <c r="G2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INFO]]))),G2819)</f>
        <v>18</v>
      </c>
    </row>
    <row r="2821" spans="1:7" hidden="1" x14ac:dyDescent="0.25">
      <c r="A2821" s="12" t="s">
        <v>3117</v>
      </c>
      <c r="B2821" s="19">
        <v>335646670133</v>
      </c>
      <c r="C2821" s="12" t="s">
        <v>19085</v>
      </c>
      <c r="D2821" s="12" t="s">
        <v>3671</v>
      </c>
      <c r="E2821" s="6" t="s">
        <v>7881</v>
      </c>
      <c r="F2821" s="5">
        <f>decoded__2[[#This Row],[FRT_DEC]]-B2820</f>
        <v>3</v>
      </c>
      <c r="G2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INFO]]))),G2820)</f>
        <v>18</v>
      </c>
    </row>
    <row r="2822" spans="1:7" hidden="1" x14ac:dyDescent="0.25">
      <c r="A2822" s="12" t="s">
        <v>3118</v>
      </c>
      <c r="B2822" s="19">
        <v>335646670597</v>
      </c>
      <c r="C2822" s="12" t="s">
        <v>19086</v>
      </c>
      <c r="D2822" s="12" t="s">
        <v>249</v>
      </c>
      <c r="E2822" s="6" t="s">
        <v>7759</v>
      </c>
      <c r="F2822" s="5">
        <f>decoded__2[[#This Row],[FRT_DEC]]-B2821</f>
        <v>464</v>
      </c>
      <c r="G2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INFO]]))),G2821)</f>
        <v>18</v>
      </c>
    </row>
    <row r="2823" spans="1:7" hidden="1" x14ac:dyDescent="0.25">
      <c r="A2823" s="12" t="s">
        <v>3119</v>
      </c>
      <c r="B2823" s="19">
        <v>335646670601</v>
      </c>
      <c r="C2823" s="12" t="s">
        <v>19087</v>
      </c>
      <c r="D2823" s="12" t="s">
        <v>7938</v>
      </c>
      <c r="E2823" s="6" t="s">
        <v>8906</v>
      </c>
      <c r="F2823" s="5">
        <f>decoded__2[[#This Row],[FRT_DEC]]-B2822</f>
        <v>4</v>
      </c>
      <c r="G2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INFO]]))),G2822)</f>
        <v>18</v>
      </c>
    </row>
    <row r="2824" spans="1:7" hidden="1" x14ac:dyDescent="0.25">
      <c r="A2824" s="12" t="s">
        <v>3120</v>
      </c>
      <c r="B2824" s="19">
        <v>335646691688</v>
      </c>
      <c r="C2824" s="12" t="s">
        <v>19088</v>
      </c>
      <c r="D2824" s="12" t="s">
        <v>7842</v>
      </c>
      <c r="E2824" s="6" t="s">
        <v>7945</v>
      </c>
      <c r="F2824" s="5">
        <f>decoded__2[[#This Row],[FRT_DEC]]-B2823</f>
        <v>21087</v>
      </c>
      <c r="G2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INFO]]))),G2823)</f>
        <v>18</v>
      </c>
    </row>
    <row r="2825" spans="1:7" hidden="1" x14ac:dyDescent="0.25">
      <c r="A2825" s="12" t="s">
        <v>3121</v>
      </c>
      <c r="B2825" s="19">
        <v>335646691694</v>
      </c>
      <c r="C2825" s="12" t="s">
        <v>19089</v>
      </c>
      <c r="D2825" s="12" t="s">
        <v>7938</v>
      </c>
      <c r="E2825" s="6" t="s">
        <v>7947</v>
      </c>
      <c r="F2825" s="5">
        <f>decoded__2[[#This Row],[FRT_DEC]]-B2824</f>
        <v>6</v>
      </c>
      <c r="G2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INFO]]))),G2824)</f>
        <v>18</v>
      </c>
    </row>
    <row r="2826" spans="1:7" hidden="1" x14ac:dyDescent="0.25">
      <c r="A2826" s="12" t="s">
        <v>3122</v>
      </c>
      <c r="B2826" s="19">
        <v>335646791688</v>
      </c>
      <c r="C2826" s="12" t="s">
        <v>19090</v>
      </c>
      <c r="D2826" s="12" t="s">
        <v>7842</v>
      </c>
      <c r="E2826" s="6" t="s">
        <v>7945</v>
      </c>
      <c r="F2826" s="5">
        <f>decoded__2[[#This Row],[FRT_DEC]]-B2825</f>
        <v>99994</v>
      </c>
      <c r="G2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INFO]]))),G2825)</f>
        <v>18</v>
      </c>
    </row>
    <row r="2827" spans="1:7" hidden="1" x14ac:dyDescent="0.25">
      <c r="A2827" s="12" t="s">
        <v>3123</v>
      </c>
      <c r="B2827" s="19">
        <v>335646791694</v>
      </c>
      <c r="C2827" s="12" t="s">
        <v>19091</v>
      </c>
      <c r="D2827" s="12" t="s">
        <v>7938</v>
      </c>
      <c r="E2827" s="6" t="s">
        <v>7947</v>
      </c>
      <c r="F2827" s="5">
        <f>decoded__2[[#This Row],[FRT_DEC]]-B2826</f>
        <v>6</v>
      </c>
      <c r="G2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INFO]]))),G2826)</f>
        <v>18</v>
      </c>
    </row>
    <row r="2828" spans="1:7" hidden="1" x14ac:dyDescent="0.25">
      <c r="A2828" s="12" t="s">
        <v>3124</v>
      </c>
      <c r="B2828" s="19">
        <v>335646795990</v>
      </c>
      <c r="C2828" s="12" t="s">
        <v>19092</v>
      </c>
      <c r="D2828" s="12" t="s">
        <v>5</v>
      </c>
      <c r="E2828" s="6" t="s">
        <v>19093</v>
      </c>
      <c r="F2828" s="5">
        <f>decoded__2[[#This Row],[FRT_DEC]]-B2827</f>
        <v>4296</v>
      </c>
      <c r="G2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INFO]]))),G2827)</f>
        <v>18</v>
      </c>
    </row>
    <row r="2829" spans="1:7" hidden="1" x14ac:dyDescent="0.25">
      <c r="A2829" s="12" t="s">
        <v>3125</v>
      </c>
      <c r="B2829" s="19">
        <v>335646795992</v>
      </c>
      <c r="C2829" s="12" t="s">
        <v>19094</v>
      </c>
      <c r="D2829" s="12" t="s">
        <v>5</v>
      </c>
      <c r="E2829" s="6" t="s">
        <v>7877</v>
      </c>
      <c r="F2829" s="5">
        <f>decoded__2[[#This Row],[FRT_DEC]]-B2828</f>
        <v>2</v>
      </c>
      <c r="G2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INFO]]))),G2828)</f>
        <v>18</v>
      </c>
    </row>
    <row r="2830" spans="1:7" hidden="1" x14ac:dyDescent="0.25">
      <c r="A2830" s="12" t="s">
        <v>3126</v>
      </c>
      <c r="B2830" s="19">
        <v>335646795994</v>
      </c>
      <c r="C2830" s="12" t="s">
        <v>19095</v>
      </c>
      <c r="D2830" s="12" t="s">
        <v>3686</v>
      </c>
      <c r="E2830" s="6" t="s">
        <v>19096</v>
      </c>
      <c r="F2830" s="5">
        <f>decoded__2[[#This Row],[FRT_DEC]]-B2829</f>
        <v>2</v>
      </c>
      <c r="G2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INFO]]))),G2829)</f>
        <v>18</v>
      </c>
    </row>
    <row r="2831" spans="1:7" hidden="1" x14ac:dyDescent="0.25">
      <c r="A2831" s="12" t="s">
        <v>3127</v>
      </c>
      <c r="B2831" s="19">
        <v>335646795998</v>
      </c>
      <c r="C2831" s="12" t="s">
        <v>19097</v>
      </c>
      <c r="D2831" s="12" t="s">
        <v>3686</v>
      </c>
      <c r="E2831" s="6" t="s">
        <v>7878</v>
      </c>
      <c r="F2831" s="5">
        <f>decoded__2[[#This Row],[FRT_DEC]]-B2830</f>
        <v>4</v>
      </c>
      <c r="G2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INFO]]))),G2830)</f>
        <v>18</v>
      </c>
    </row>
    <row r="2832" spans="1:7" hidden="1" x14ac:dyDescent="0.25">
      <c r="A2832" s="12" t="s">
        <v>3128</v>
      </c>
      <c r="B2832" s="19">
        <v>335646796007</v>
      </c>
      <c r="C2832" s="12" t="s">
        <v>19098</v>
      </c>
      <c r="D2832" s="12" t="s">
        <v>7842</v>
      </c>
      <c r="E2832" s="6" t="s">
        <v>8006</v>
      </c>
      <c r="F2832" s="5">
        <f>decoded__2[[#This Row],[FRT_DEC]]-B2831</f>
        <v>9</v>
      </c>
      <c r="G2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INFO]]))),G2831)</f>
        <v>18</v>
      </c>
    </row>
    <row r="2833" spans="1:7" ht="30" hidden="1" x14ac:dyDescent="0.25">
      <c r="A2833" s="12" t="s">
        <v>3129</v>
      </c>
      <c r="B2833" s="19">
        <v>335646796018</v>
      </c>
      <c r="C2833" s="12" t="s">
        <v>19099</v>
      </c>
      <c r="D2833" s="12" t="s">
        <v>241</v>
      </c>
      <c r="E2833" s="6" t="s">
        <v>3966</v>
      </c>
      <c r="F2833" s="5">
        <f>decoded__2[[#This Row],[FRT_DEC]]-B2832</f>
        <v>11</v>
      </c>
      <c r="G2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INFO]]))),G2832)</f>
        <v>18</v>
      </c>
    </row>
    <row r="2834" spans="1:7" hidden="1" x14ac:dyDescent="0.25">
      <c r="A2834" s="12" t="s">
        <v>3130</v>
      </c>
      <c r="B2834" s="19">
        <v>335646796021</v>
      </c>
      <c r="C2834" s="12" t="s">
        <v>19100</v>
      </c>
      <c r="D2834" s="12" t="s">
        <v>243</v>
      </c>
      <c r="E2834" s="6" t="s">
        <v>7912</v>
      </c>
      <c r="F2834" s="5">
        <f>decoded__2[[#This Row],[FRT_DEC]]-B2833</f>
        <v>3</v>
      </c>
      <c r="G2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INFO]]))),G2833)</f>
        <v>18</v>
      </c>
    </row>
    <row r="2835" spans="1:7" hidden="1" x14ac:dyDescent="0.25">
      <c r="A2835" s="12" t="s">
        <v>3131</v>
      </c>
      <c r="B2835" s="19">
        <v>335646796026</v>
      </c>
      <c r="C2835" s="12" t="s">
        <v>19101</v>
      </c>
      <c r="D2835" s="12" t="s">
        <v>1099</v>
      </c>
      <c r="E2835" s="6" t="s">
        <v>2093</v>
      </c>
      <c r="F2835" s="5">
        <f>decoded__2[[#This Row],[FRT_DEC]]-B2834</f>
        <v>5</v>
      </c>
      <c r="G2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INFO]]))),G2834)</f>
        <v>18</v>
      </c>
    </row>
    <row r="2836" spans="1:7" hidden="1" x14ac:dyDescent="0.25">
      <c r="A2836" s="12" t="s">
        <v>3132</v>
      </c>
      <c r="B2836" s="19">
        <v>335646796031</v>
      </c>
      <c r="C2836" s="12" t="s">
        <v>19102</v>
      </c>
      <c r="D2836" s="12" t="s">
        <v>72</v>
      </c>
      <c r="E2836" s="6" t="s">
        <v>2094</v>
      </c>
      <c r="F2836" s="5">
        <f>decoded__2[[#This Row],[FRT_DEC]]-B2835</f>
        <v>5</v>
      </c>
      <c r="G2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INFO]]))),G2835)</f>
        <v>18</v>
      </c>
    </row>
    <row r="2837" spans="1:7" hidden="1" x14ac:dyDescent="0.25">
      <c r="A2837" s="12" t="s">
        <v>3133</v>
      </c>
      <c r="B2837" s="19">
        <v>335646796035</v>
      </c>
      <c r="C2837" s="12" t="s">
        <v>19103</v>
      </c>
      <c r="D2837" s="12" t="s">
        <v>72</v>
      </c>
      <c r="E2837" s="6" t="s">
        <v>2095</v>
      </c>
      <c r="F2837" s="5">
        <f>decoded__2[[#This Row],[FRT_DEC]]-B2836</f>
        <v>4</v>
      </c>
      <c r="G2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INFO]]))),G2836)</f>
        <v>18</v>
      </c>
    </row>
    <row r="2838" spans="1:7" hidden="1" x14ac:dyDescent="0.25">
      <c r="A2838" s="12" t="s">
        <v>3134</v>
      </c>
      <c r="B2838" s="19">
        <v>335646796047</v>
      </c>
      <c r="C2838" s="12" t="s">
        <v>19104</v>
      </c>
      <c r="D2838" s="12" t="s">
        <v>246</v>
      </c>
      <c r="E2838" s="6" t="s">
        <v>19105</v>
      </c>
      <c r="F2838" s="5">
        <f>decoded__2[[#This Row],[FRT_DEC]]-B2837</f>
        <v>12</v>
      </c>
      <c r="G2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INFO]]))),G2837)</f>
        <v>18</v>
      </c>
    </row>
    <row r="2839" spans="1:7" hidden="1" x14ac:dyDescent="0.25">
      <c r="A2839" s="12" t="s">
        <v>3135</v>
      </c>
      <c r="B2839" s="19">
        <v>335646796051</v>
      </c>
      <c r="C2839" s="12" t="s">
        <v>19106</v>
      </c>
      <c r="D2839" s="12" t="s">
        <v>7938</v>
      </c>
      <c r="E2839" s="6" t="s">
        <v>8012</v>
      </c>
      <c r="F2839" s="5">
        <f>decoded__2[[#This Row],[FRT_DEC]]-B2838</f>
        <v>4</v>
      </c>
      <c r="G2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INFO]]))),G2838)</f>
        <v>18</v>
      </c>
    </row>
    <row r="2840" spans="1:7" hidden="1" x14ac:dyDescent="0.25">
      <c r="A2840" s="12" t="s">
        <v>3136</v>
      </c>
      <c r="B2840" s="19">
        <v>335646796448</v>
      </c>
      <c r="C2840" s="12" t="s">
        <v>19107</v>
      </c>
      <c r="D2840" s="12" t="s">
        <v>7842</v>
      </c>
      <c r="E2840" s="6" t="s">
        <v>8130</v>
      </c>
      <c r="F2840" s="5">
        <f>decoded__2[[#This Row],[FRT_DEC]]-B2839</f>
        <v>397</v>
      </c>
      <c r="G2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INFO]]))),G2839)</f>
        <v>18</v>
      </c>
    </row>
    <row r="2841" spans="1:7" hidden="1" x14ac:dyDescent="0.25">
      <c r="A2841" s="12" t="s">
        <v>3137</v>
      </c>
      <c r="B2841" s="19">
        <v>335646796455</v>
      </c>
      <c r="C2841" s="12" t="s">
        <v>19108</v>
      </c>
      <c r="D2841" s="12" t="s">
        <v>1099</v>
      </c>
      <c r="E2841" s="6" t="s">
        <v>2096</v>
      </c>
      <c r="F2841" s="5">
        <f>decoded__2[[#This Row],[FRT_DEC]]-B2840</f>
        <v>7</v>
      </c>
      <c r="G2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INFO]]))),G2840)</f>
        <v>18</v>
      </c>
    </row>
    <row r="2842" spans="1:7" hidden="1" x14ac:dyDescent="0.25">
      <c r="A2842" s="12" t="s">
        <v>3138</v>
      </c>
      <c r="B2842" s="19">
        <v>335646796461</v>
      </c>
      <c r="C2842" s="12" t="s">
        <v>19109</v>
      </c>
      <c r="D2842" s="12" t="s">
        <v>72</v>
      </c>
      <c r="E2842" s="6" t="s">
        <v>2097</v>
      </c>
      <c r="F2842" s="5">
        <f>decoded__2[[#This Row],[FRT_DEC]]-B2841</f>
        <v>6</v>
      </c>
      <c r="G2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INFO]]))),G2841)</f>
        <v>18</v>
      </c>
    </row>
    <row r="2843" spans="1:7" hidden="1" x14ac:dyDescent="0.25">
      <c r="A2843" s="12" t="s">
        <v>3139</v>
      </c>
      <c r="B2843" s="19">
        <v>335646796473</v>
      </c>
      <c r="C2843" s="12" t="s">
        <v>19110</v>
      </c>
      <c r="D2843" s="12" t="s">
        <v>3672</v>
      </c>
      <c r="E2843" s="6" t="s">
        <v>7923</v>
      </c>
      <c r="F2843" s="5">
        <f>decoded__2[[#This Row],[FRT_DEC]]-B2842</f>
        <v>12</v>
      </c>
      <c r="G2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INFO]]))),G2842)</f>
        <v>18</v>
      </c>
    </row>
    <row r="2844" spans="1:7" hidden="1" x14ac:dyDescent="0.25">
      <c r="A2844" s="12" t="s">
        <v>3140</v>
      </c>
      <c r="B2844" s="19">
        <v>335646796622</v>
      </c>
      <c r="C2844" s="12" t="s">
        <v>19111</v>
      </c>
      <c r="D2844" s="12" t="s">
        <v>262</v>
      </c>
      <c r="E2844" s="6" t="s">
        <v>7924</v>
      </c>
      <c r="F2844" s="5">
        <f>decoded__2[[#This Row],[FRT_DEC]]-B2843</f>
        <v>149</v>
      </c>
      <c r="G2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INFO]]))),G2843)</f>
        <v>18</v>
      </c>
    </row>
    <row r="2845" spans="1:7" hidden="1" x14ac:dyDescent="0.25">
      <c r="A2845" s="12" t="s">
        <v>3141</v>
      </c>
      <c r="B2845" s="19">
        <v>335646796629</v>
      </c>
      <c r="C2845" s="12" t="s">
        <v>19112</v>
      </c>
      <c r="D2845" s="12" t="s">
        <v>7938</v>
      </c>
      <c r="E2845" s="6" t="s">
        <v>8136</v>
      </c>
      <c r="F2845" s="5">
        <f>decoded__2[[#This Row],[FRT_DEC]]-B2844</f>
        <v>7</v>
      </c>
      <c r="G2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INFO]]))),G2844)</f>
        <v>18</v>
      </c>
    </row>
    <row r="2846" spans="1:7" x14ac:dyDescent="0.25">
      <c r="A2846" s="12" t="s">
        <v>3142</v>
      </c>
      <c r="B2846" s="19">
        <v>335646797867</v>
      </c>
      <c r="C2846" s="12" t="s">
        <v>19113</v>
      </c>
      <c r="D2846" s="12" t="s">
        <v>7842</v>
      </c>
      <c r="E2846" s="6" t="s">
        <v>7845</v>
      </c>
      <c r="F2846" s="5">
        <f>decoded__2[[#This Row],[FRT_DEC]]-B2845</f>
        <v>1238</v>
      </c>
      <c r="G2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INFO]]))),G2845)</f>
        <v>18</v>
      </c>
    </row>
    <row r="2847" spans="1:7" hidden="1" x14ac:dyDescent="0.25">
      <c r="A2847" s="12" t="s">
        <v>3143</v>
      </c>
      <c r="B2847" s="19">
        <v>335646797874</v>
      </c>
      <c r="C2847" s="12" t="s">
        <v>19114</v>
      </c>
      <c r="D2847" s="12" t="s">
        <v>7938</v>
      </c>
      <c r="E2847" s="6" t="s">
        <v>8149</v>
      </c>
      <c r="F2847" s="5">
        <f>decoded__2[[#This Row],[FRT_DEC]]-B2846</f>
        <v>7</v>
      </c>
      <c r="G2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INFO]]))),G2846)</f>
        <v>18</v>
      </c>
    </row>
    <row r="2848" spans="1:7" hidden="1" x14ac:dyDescent="0.25">
      <c r="A2848" s="12" t="s">
        <v>3144</v>
      </c>
      <c r="B2848" s="19">
        <v>335646797949</v>
      </c>
      <c r="C2848" s="12" t="s">
        <v>19115</v>
      </c>
      <c r="D2848" s="12" t="s">
        <v>84</v>
      </c>
      <c r="E2848" s="6" t="s">
        <v>5312</v>
      </c>
      <c r="F2848" s="5">
        <f>decoded__2[[#This Row],[FRT_DEC]]-B2847</f>
        <v>75</v>
      </c>
      <c r="G2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INFO]]))),G2847)</f>
        <v>18</v>
      </c>
    </row>
    <row r="2849" spans="1:7" hidden="1" x14ac:dyDescent="0.25">
      <c r="A2849" s="12" t="s">
        <v>3145</v>
      </c>
      <c r="B2849" s="19">
        <v>335646797951</v>
      </c>
      <c r="C2849" s="12" t="s">
        <v>19116</v>
      </c>
      <c r="D2849" s="12" t="s">
        <v>3684</v>
      </c>
      <c r="E2849" s="6" t="s">
        <v>19117</v>
      </c>
      <c r="F2849" s="5">
        <f>decoded__2[[#This Row],[FRT_DEC]]-B2848</f>
        <v>2</v>
      </c>
      <c r="G2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INFO]]))),G2848)</f>
        <v>18</v>
      </c>
    </row>
    <row r="2850" spans="1:7" hidden="1" x14ac:dyDescent="0.25">
      <c r="A2850" s="12" t="s">
        <v>3146</v>
      </c>
      <c r="B2850" s="19">
        <v>335646797954</v>
      </c>
      <c r="C2850" s="12" t="s">
        <v>19118</v>
      </c>
      <c r="D2850" s="12" t="s">
        <v>3684</v>
      </c>
      <c r="E2850" s="6" t="s">
        <v>7879</v>
      </c>
      <c r="F2850" s="5">
        <f>decoded__2[[#This Row],[FRT_DEC]]-B2849</f>
        <v>3</v>
      </c>
      <c r="G2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INFO]]))),G2849)</f>
        <v>18</v>
      </c>
    </row>
    <row r="2851" spans="1:7" hidden="1" x14ac:dyDescent="0.25">
      <c r="A2851" s="12" t="s">
        <v>3147</v>
      </c>
      <c r="B2851" s="19">
        <v>335646797961</v>
      </c>
      <c r="C2851" s="12" t="s">
        <v>19119</v>
      </c>
      <c r="D2851" s="12" t="s">
        <v>7842</v>
      </c>
      <c r="E2851" s="6" t="s">
        <v>7843</v>
      </c>
      <c r="F2851" s="5">
        <f>decoded__2[[#This Row],[FRT_DEC]]-B2850</f>
        <v>7</v>
      </c>
      <c r="G2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INFO]]))),G2850)</f>
        <v>18</v>
      </c>
    </row>
    <row r="2852" spans="1:7" hidden="1" x14ac:dyDescent="0.25">
      <c r="A2852" s="12" t="s">
        <v>3148</v>
      </c>
      <c r="B2852" s="19">
        <v>335646797973</v>
      </c>
      <c r="C2852" s="12" t="s">
        <v>19120</v>
      </c>
      <c r="D2852" s="12" t="s">
        <v>1099</v>
      </c>
      <c r="E2852" s="6" t="s">
        <v>2098</v>
      </c>
      <c r="F2852" s="5">
        <f>decoded__2[[#This Row],[FRT_DEC]]-B2851</f>
        <v>12</v>
      </c>
      <c r="G2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INFO]]))),G2851)</f>
        <v>18</v>
      </c>
    </row>
    <row r="2853" spans="1:7" hidden="1" x14ac:dyDescent="0.25">
      <c r="A2853" s="12" t="s">
        <v>3149</v>
      </c>
      <c r="B2853" s="19">
        <v>335646797978</v>
      </c>
      <c r="C2853" s="12" t="s">
        <v>19121</v>
      </c>
      <c r="D2853" s="12" t="s">
        <v>72</v>
      </c>
      <c r="E2853" s="6" t="s">
        <v>2099</v>
      </c>
      <c r="F2853" s="5">
        <f>decoded__2[[#This Row],[FRT_DEC]]-B2852</f>
        <v>5</v>
      </c>
      <c r="G2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INFO]]))),G2852)</f>
        <v>18</v>
      </c>
    </row>
    <row r="2854" spans="1:7" hidden="1" x14ac:dyDescent="0.25">
      <c r="A2854" s="12" t="s">
        <v>3150</v>
      </c>
      <c r="B2854" s="19">
        <v>335646797990</v>
      </c>
      <c r="C2854" s="12" t="s">
        <v>19122</v>
      </c>
      <c r="D2854" s="12" t="s">
        <v>7938</v>
      </c>
      <c r="E2854" s="6" t="s">
        <v>8848</v>
      </c>
      <c r="F2854" s="5">
        <f>decoded__2[[#This Row],[FRT_DEC]]-B2853</f>
        <v>12</v>
      </c>
      <c r="G2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INFO]]))),G2853)</f>
        <v>18</v>
      </c>
    </row>
    <row r="2855" spans="1:7" hidden="1" x14ac:dyDescent="0.25">
      <c r="A2855" s="12" t="s">
        <v>3151</v>
      </c>
      <c r="B2855" s="19">
        <v>335646798028</v>
      </c>
      <c r="C2855" s="12" t="s">
        <v>19123</v>
      </c>
      <c r="D2855" s="12" t="s">
        <v>85</v>
      </c>
      <c r="E2855" s="6" t="s">
        <v>263</v>
      </c>
      <c r="F2855" s="5">
        <f>decoded__2[[#This Row],[FRT_DEC]]-B2854</f>
        <v>38</v>
      </c>
      <c r="G2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INFO]]))),G2854)</f>
        <v>18</v>
      </c>
    </row>
    <row r="2856" spans="1:7" hidden="1" x14ac:dyDescent="0.25">
      <c r="A2856" s="12" t="s">
        <v>3152</v>
      </c>
      <c r="B2856" s="19">
        <v>335646798035</v>
      </c>
      <c r="C2856" s="12" t="s">
        <v>19124</v>
      </c>
      <c r="D2856" s="12" t="s">
        <v>7842</v>
      </c>
      <c r="E2856" s="6" t="s">
        <v>8851</v>
      </c>
      <c r="F2856" s="5">
        <f>decoded__2[[#This Row],[FRT_DEC]]-B2855</f>
        <v>7</v>
      </c>
      <c r="G2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INFO]]))),G2855)</f>
        <v>18</v>
      </c>
    </row>
    <row r="2857" spans="1:7" hidden="1" x14ac:dyDescent="0.25">
      <c r="A2857" s="12" t="s">
        <v>3153</v>
      </c>
      <c r="B2857" s="19">
        <v>335646798044</v>
      </c>
      <c r="C2857" s="12" t="s">
        <v>19125</v>
      </c>
      <c r="D2857" s="12" t="s">
        <v>1099</v>
      </c>
      <c r="E2857" s="6" t="s">
        <v>2100</v>
      </c>
      <c r="F2857" s="5">
        <f>decoded__2[[#This Row],[FRT_DEC]]-B2856</f>
        <v>9</v>
      </c>
      <c r="G2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INFO]]))),G2856)</f>
        <v>18</v>
      </c>
    </row>
    <row r="2858" spans="1:7" hidden="1" x14ac:dyDescent="0.25">
      <c r="A2858" s="12" t="s">
        <v>3154</v>
      </c>
      <c r="B2858" s="19">
        <v>335646798049</v>
      </c>
      <c r="C2858" s="12" t="s">
        <v>19126</v>
      </c>
      <c r="D2858" s="12" t="s">
        <v>72</v>
      </c>
      <c r="E2858" s="6" t="s">
        <v>2101</v>
      </c>
      <c r="F2858" s="5">
        <f>decoded__2[[#This Row],[FRT_DEC]]-B2857</f>
        <v>5</v>
      </c>
      <c r="G2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INFO]]))),G2857)</f>
        <v>18</v>
      </c>
    </row>
    <row r="2859" spans="1:7" hidden="1" x14ac:dyDescent="0.25">
      <c r="A2859" s="12" t="s">
        <v>3155</v>
      </c>
      <c r="B2859" s="19">
        <v>335646798063</v>
      </c>
      <c r="C2859" s="12" t="s">
        <v>19127</v>
      </c>
      <c r="D2859" s="12" t="s">
        <v>7938</v>
      </c>
      <c r="E2859" s="6" t="s">
        <v>8855</v>
      </c>
      <c r="F2859" s="5">
        <f>decoded__2[[#This Row],[FRT_DEC]]-B2858</f>
        <v>14</v>
      </c>
      <c r="G2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INFO]]))),G2858)</f>
        <v>18</v>
      </c>
    </row>
    <row r="2860" spans="1:7" hidden="1" x14ac:dyDescent="0.25">
      <c r="A2860" s="12" t="s">
        <v>3156</v>
      </c>
      <c r="B2860" s="19">
        <v>335646798684</v>
      </c>
      <c r="C2860" s="12" t="s">
        <v>19128</v>
      </c>
      <c r="D2860" s="12" t="s">
        <v>87</v>
      </c>
      <c r="E2860" s="6" t="s">
        <v>3695</v>
      </c>
      <c r="F2860" s="5">
        <f>decoded__2[[#This Row],[FRT_DEC]]-B2859</f>
        <v>621</v>
      </c>
      <c r="G2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INFO]]))),G2859)</f>
        <v>18</v>
      </c>
    </row>
    <row r="2861" spans="1:7" hidden="1" x14ac:dyDescent="0.25">
      <c r="A2861" s="12" t="s">
        <v>3157</v>
      </c>
      <c r="B2861" s="19">
        <v>335646798692</v>
      </c>
      <c r="C2861" s="12" t="s">
        <v>19129</v>
      </c>
      <c r="D2861" s="12" t="s">
        <v>7842</v>
      </c>
      <c r="E2861" s="6" t="s">
        <v>8858</v>
      </c>
      <c r="F2861" s="5">
        <f>decoded__2[[#This Row],[FRT_DEC]]-B2860</f>
        <v>8</v>
      </c>
      <c r="G2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INFO]]))),G2860)</f>
        <v>18</v>
      </c>
    </row>
    <row r="2862" spans="1:7" hidden="1" x14ac:dyDescent="0.25">
      <c r="A2862" s="12" t="s">
        <v>3158</v>
      </c>
      <c r="B2862" s="19">
        <v>335646798702</v>
      </c>
      <c r="C2862" s="12" t="s">
        <v>19130</v>
      </c>
      <c r="D2862" s="12" t="s">
        <v>1099</v>
      </c>
      <c r="E2862" s="6" t="s">
        <v>2102</v>
      </c>
      <c r="F2862" s="5">
        <f>decoded__2[[#This Row],[FRT_DEC]]-B2861</f>
        <v>10</v>
      </c>
      <c r="G2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INFO]]))),G2861)</f>
        <v>18</v>
      </c>
    </row>
    <row r="2863" spans="1:7" hidden="1" x14ac:dyDescent="0.25">
      <c r="A2863" s="12" t="s">
        <v>3159</v>
      </c>
      <c r="B2863" s="19">
        <v>335646798706</v>
      </c>
      <c r="C2863" s="12" t="s">
        <v>19131</v>
      </c>
      <c r="D2863" s="12" t="s">
        <v>72</v>
      </c>
      <c r="E2863" s="6" t="s">
        <v>2103</v>
      </c>
      <c r="F2863" s="5">
        <f>decoded__2[[#This Row],[FRT_DEC]]-B2862</f>
        <v>4</v>
      </c>
      <c r="G2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INFO]]))),G2862)</f>
        <v>18</v>
      </c>
    </row>
    <row r="2864" spans="1:7" hidden="1" x14ac:dyDescent="0.25">
      <c r="A2864" s="12" t="s">
        <v>3160</v>
      </c>
      <c r="B2864" s="19">
        <v>335646798711</v>
      </c>
      <c r="C2864" s="12" t="s">
        <v>19132</v>
      </c>
      <c r="D2864" s="12" t="s">
        <v>264</v>
      </c>
      <c r="E2864" s="6" t="s">
        <v>19133</v>
      </c>
      <c r="F2864" s="5">
        <f>decoded__2[[#This Row],[FRT_DEC]]-B2863</f>
        <v>5</v>
      </c>
      <c r="G2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INFO]]))),G2863)</f>
        <v>18</v>
      </c>
    </row>
    <row r="2865" spans="1:7" hidden="1" x14ac:dyDescent="0.25">
      <c r="A2865" s="12" t="s">
        <v>3161</v>
      </c>
      <c r="B2865" s="19">
        <v>335646798723</v>
      </c>
      <c r="C2865" s="12" t="s">
        <v>19134</v>
      </c>
      <c r="D2865" s="12" t="s">
        <v>40</v>
      </c>
      <c r="E2865" s="6" t="s">
        <v>328</v>
      </c>
      <c r="F2865" s="5">
        <f>decoded__2[[#This Row],[FRT_DEC]]-B2864</f>
        <v>12</v>
      </c>
      <c r="G2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INFO]]))),G2864)</f>
        <v>18</v>
      </c>
    </row>
    <row r="2866" spans="1:7" hidden="1" x14ac:dyDescent="0.25">
      <c r="A2866" s="12" t="s">
        <v>3162</v>
      </c>
      <c r="B2866" s="19">
        <v>335646798727</v>
      </c>
      <c r="C2866" s="12" t="s">
        <v>19135</v>
      </c>
      <c r="D2866" s="12" t="s">
        <v>330</v>
      </c>
      <c r="E2866" s="6" t="s">
        <v>19060</v>
      </c>
      <c r="F2866" s="5">
        <f>decoded__2[[#This Row],[FRT_DEC]]-B2865</f>
        <v>4</v>
      </c>
      <c r="G2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INFO]]))),G2865)</f>
        <v>18</v>
      </c>
    </row>
    <row r="2867" spans="1:7" hidden="1" x14ac:dyDescent="0.25">
      <c r="A2867" s="12" t="s">
        <v>3163</v>
      </c>
      <c r="B2867" s="19">
        <v>335646798734</v>
      </c>
      <c r="C2867" s="12" t="s">
        <v>19136</v>
      </c>
      <c r="D2867" s="12" t="s">
        <v>2045</v>
      </c>
      <c r="E2867" s="6" t="s">
        <v>8199</v>
      </c>
      <c r="F2867" s="5">
        <f>decoded__2[[#This Row],[FRT_DEC]]-B2866</f>
        <v>7</v>
      </c>
      <c r="G2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INFO]]))),G2866)</f>
        <v>18</v>
      </c>
    </row>
    <row r="2868" spans="1:7" hidden="1" x14ac:dyDescent="0.25">
      <c r="A2868" s="12" t="s">
        <v>3164</v>
      </c>
      <c r="B2868" s="19">
        <v>335646798737</v>
      </c>
      <c r="C2868" s="12" t="s">
        <v>19137</v>
      </c>
      <c r="D2868" s="12" t="s">
        <v>2045</v>
      </c>
      <c r="E2868" s="6" t="s">
        <v>15053</v>
      </c>
      <c r="F2868" s="5">
        <f>decoded__2[[#This Row],[FRT_DEC]]-B2867</f>
        <v>3</v>
      </c>
      <c r="G2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INFO]]))),G2867)</f>
        <v>18</v>
      </c>
    </row>
    <row r="2869" spans="1:7" hidden="1" x14ac:dyDescent="0.25">
      <c r="A2869" s="12" t="s">
        <v>3165</v>
      </c>
      <c r="B2869" s="19">
        <v>335646798769</v>
      </c>
      <c r="C2869" s="12" t="s">
        <v>19138</v>
      </c>
      <c r="D2869" s="12" t="s">
        <v>40</v>
      </c>
      <c r="E2869" s="6" t="s">
        <v>2042</v>
      </c>
      <c r="F2869" s="5">
        <f>decoded__2[[#This Row],[FRT_DEC]]-B2868</f>
        <v>32</v>
      </c>
      <c r="G2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INFO]]))),G2868)</f>
        <v>18</v>
      </c>
    </row>
    <row r="2870" spans="1:7" hidden="1" x14ac:dyDescent="0.25">
      <c r="A2870" s="12" t="s">
        <v>3166</v>
      </c>
      <c r="B2870" s="19">
        <v>335646798772</v>
      </c>
      <c r="C2870" s="12" t="s">
        <v>19139</v>
      </c>
      <c r="D2870" s="12" t="s">
        <v>2043</v>
      </c>
      <c r="E2870" s="6" t="s">
        <v>18991</v>
      </c>
      <c r="F2870" s="5">
        <f>decoded__2[[#This Row],[FRT_DEC]]-B2869</f>
        <v>3</v>
      </c>
      <c r="G2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INFO]]))),G2869)</f>
        <v>18</v>
      </c>
    </row>
    <row r="2871" spans="1:7" hidden="1" x14ac:dyDescent="0.25">
      <c r="A2871" s="12" t="s">
        <v>3167</v>
      </c>
      <c r="B2871" s="19">
        <v>335646798783</v>
      </c>
      <c r="C2871" s="12" t="s">
        <v>19140</v>
      </c>
      <c r="D2871" s="12" t="s">
        <v>7938</v>
      </c>
      <c r="E2871" s="6" t="s">
        <v>8868</v>
      </c>
      <c r="F2871" s="5">
        <f>decoded__2[[#This Row],[FRT_DEC]]-B2870</f>
        <v>11</v>
      </c>
      <c r="G2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INFO]]))),G2870)</f>
        <v>18</v>
      </c>
    </row>
    <row r="2872" spans="1:7" hidden="1" x14ac:dyDescent="0.25">
      <c r="A2872" s="12" t="s">
        <v>3168</v>
      </c>
      <c r="B2872" s="19">
        <v>335646799425</v>
      </c>
      <c r="C2872" s="12" t="s">
        <v>19141</v>
      </c>
      <c r="D2872" s="12" t="s">
        <v>7842</v>
      </c>
      <c r="E2872" s="6" t="s">
        <v>7989</v>
      </c>
      <c r="F2872" s="5">
        <f>decoded__2[[#This Row],[FRT_DEC]]-B2871</f>
        <v>642</v>
      </c>
      <c r="G2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INFO]]))),G2871)</f>
        <v>18</v>
      </c>
    </row>
    <row r="2873" spans="1:7" hidden="1" x14ac:dyDescent="0.25">
      <c r="A2873" s="12" t="s">
        <v>3169</v>
      </c>
      <c r="B2873" s="19">
        <v>335646799433</v>
      </c>
      <c r="C2873" s="12" t="s">
        <v>19142</v>
      </c>
      <c r="D2873" s="12" t="s">
        <v>2044</v>
      </c>
      <c r="E2873" s="6" t="s">
        <v>8882</v>
      </c>
      <c r="F2873" s="5">
        <f>decoded__2[[#This Row],[FRT_DEC]]-B2872</f>
        <v>8</v>
      </c>
      <c r="G2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INFO]]))),G2872)</f>
        <v>18</v>
      </c>
    </row>
    <row r="2874" spans="1:7" hidden="1" x14ac:dyDescent="0.25">
      <c r="A2874" s="12" t="s">
        <v>3170</v>
      </c>
      <c r="B2874" s="19">
        <v>335646799436</v>
      </c>
      <c r="C2874" s="12" t="s">
        <v>19143</v>
      </c>
      <c r="D2874" s="12" t="s">
        <v>7938</v>
      </c>
      <c r="E2874" s="6" t="s">
        <v>7991</v>
      </c>
      <c r="F2874" s="5">
        <f>decoded__2[[#This Row],[FRT_DEC]]-B2873</f>
        <v>3</v>
      </c>
      <c r="G2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INFO]]))),G2873)</f>
        <v>18</v>
      </c>
    </row>
    <row r="2875" spans="1:7" hidden="1" x14ac:dyDescent="0.25">
      <c r="A2875" s="12" t="s">
        <v>3171</v>
      </c>
      <c r="B2875" s="19">
        <v>335646891689</v>
      </c>
      <c r="C2875" s="12" t="s">
        <v>19144</v>
      </c>
      <c r="D2875" s="12" t="s">
        <v>7842</v>
      </c>
      <c r="E2875" s="6" t="s">
        <v>7945</v>
      </c>
      <c r="F2875" s="5">
        <f>decoded__2[[#This Row],[FRT_DEC]]-B2874</f>
        <v>92253</v>
      </c>
      <c r="G2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INFO]]))),G2874)</f>
        <v>18</v>
      </c>
    </row>
    <row r="2876" spans="1:7" hidden="1" x14ac:dyDescent="0.25">
      <c r="A2876" s="12" t="s">
        <v>3172</v>
      </c>
      <c r="B2876" s="19">
        <v>335646891695</v>
      </c>
      <c r="C2876" s="12" t="s">
        <v>19145</v>
      </c>
      <c r="D2876" s="12" t="s">
        <v>7938</v>
      </c>
      <c r="E2876" s="6" t="s">
        <v>7947</v>
      </c>
      <c r="F2876" s="5">
        <f>decoded__2[[#This Row],[FRT_DEC]]-B2875</f>
        <v>6</v>
      </c>
      <c r="G2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INFO]]))),G2875)</f>
        <v>18</v>
      </c>
    </row>
    <row r="2877" spans="1:7" hidden="1" x14ac:dyDescent="0.25">
      <c r="A2877" s="12" t="s">
        <v>3173</v>
      </c>
      <c r="B2877" s="19">
        <v>335646918524</v>
      </c>
      <c r="C2877" s="12" t="s">
        <v>19146</v>
      </c>
      <c r="D2877" s="12" t="s">
        <v>43</v>
      </c>
      <c r="E2877" s="6" t="s">
        <v>3978</v>
      </c>
      <c r="F2877" s="5">
        <f>decoded__2[[#This Row],[FRT_DEC]]-B2876</f>
        <v>26829</v>
      </c>
      <c r="G2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INFO]]))),G2876)</f>
        <v>18</v>
      </c>
    </row>
    <row r="2878" spans="1:7" hidden="1" x14ac:dyDescent="0.25">
      <c r="A2878" s="12" t="s">
        <v>3174</v>
      </c>
      <c r="B2878" s="19">
        <v>335646918527</v>
      </c>
      <c r="C2878" s="12" t="s">
        <v>19147</v>
      </c>
      <c r="D2878" s="12" t="s">
        <v>3685</v>
      </c>
      <c r="E2878" s="6" t="s">
        <v>19148</v>
      </c>
      <c r="F2878" s="5">
        <f>decoded__2[[#This Row],[FRT_DEC]]-B2877</f>
        <v>3</v>
      </c>
      <c r="G2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INFO]]))),G2877)</f>
        <v>18</v>
      </c>
    </row>
    <row r="2879" spans="1:7" hidden="1" x14ac:dyDescent="0.25">
      <c r="A2879" s="12" t="s">
        <v>3175</v>
      </c>
      <c r="B2879" s="19">
        <v>335646918529</v>
      </c>
      <c r="C2879" s="12" t="s">
        <v>19149</v>
      </c>
      <c r="D2879" s="12" t="s">
        <v>3685</v>
      </c>
      <c r="E2879" s="6" t="s">
        <v>7880</v>
      </c>
      <c r="F2879" s="5">
        <f>decoded__2[[#This Row],[FRT_DEC]]-B2878</f>
        <v>2</v>
      </c>
      <c r="G2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INFO]]))),G2878)</f>
        <v>18</v>
      </c>
    </row>
    <row r="2880" spans="1:7" hidden="1" x14ac:dyDescent="0.25">
      <c r="A2880" s="12" t="s">
        <v>3176</v>
      </c>
      <c r="B2880" s="19">
        <v>335646918560</v>
      </c>
      <c r="C2880" s="12" t="s">
        <v>19150</v>
      </c>
      <c r="D2880" s="12" t="s">
        <v>7842</v>
      </c>
      <c r="E2880" s="6" t="s">
        <v>8889</v>
      </c>
      <c r="F2880" s="5">
        <f>decoded__2[[#This Row],[FRT_DEC]]-B2879</f>
        <v>31</v>
      </c>
      <c r="G2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INFO]]))),G2879)</f>
        <v>18</v>
      </c>
    </row>
    <row r="2881" spans="1:7" ht="30" hidden="1" x14ac:dyDescent="0.25">
      <c r="A2881" s="12" t="s">
        <v>3177</v>
      </c>
      <c r="B2881" s="19">
        <v>335646918573</v>
      </c>
      <c r="C2881" s="12" t="s">
        <v>19151</v>
      </c>
      <c r="D2881" s="12" t="s">
        <v>241</v>
      </c>
      <c r="E2881" s="6" t="s">
        <v>3959</v>
      </c>
      <c r="F2881" s="5">
        <f>decoded__2[[#This Row],[FRT_DEC]]-B2880</f>
        <v>13</v>
      </c>
      <c r="G2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INFO]]))),G2880)</f>
        <v>18</v>
      </c>
    </row>
    <row r="2882" spans="1:7" hidden="1" x14ac:dyDescent="0.25">
      <c r="A2882" s="12" t="s">
        <v>3178</v>
      </c>
      <c r="B2882" s="19">
        <v>335646918575</v>
      </c>
      <c r="C2882" s="12" t="s">
        <v>19152</v>
      </c>
      <c r="D2882" s="12" t="s">
        <v>243</v>
      </c>
      <c r="E2882" s="6" t="s">
        <v>7913</v>
      </c>
      <c r="F2882" s="5">
        <f>decoded__2[[#This Row],[FRT_DEC]]-B2881</f>
        <v>2</v>
      </c>
      <c r="G2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INFO]]))),G2881)</f>
        <v>18</v>
      </c>
    </row>
    <row r="2883" spans="1:7" hidden="1" x14ac:dyDescent="0.25">
      <c r="A2883" s="12" t="s">
        <v>3179</v>
      </c>
      <c r="B2883" s="19">
        <v>335646918593</v>
      </c>
      <c r="C2883" s="12" t="s">
        <v>19153</v>
      </c>
      <c r="D2883" s="12" t="s">
        <v>264</v>
      </c>
      <c r="E2883" s="6" t="s">
        <v>19154</v>
      </c>
      <c r="F2883" s="5">
        <f>decoded__2[[#This Row],[FRT_DEC]]-B2882</f>
        <v>18</v>
      </c>
      <c r="G2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INFO]]))),G2882)</f>
        <v>18</v>
      </c>
    </row>
    <row r="2884" spans="1:7" hidden="1" x14ac:dyDescent="0.25">
      <c r="A2884" s="12" t="s">
        <v>3180</v>
      </c>
      <c r="B2884" s="19">
        <v>335646918644</v>
      </c>
      <c r="C2884" s="12" t="s">
        <v>19155</v>
      </c>
      <c r="D2884" s="12" t="s">
        <v>40</v>
      </c>
      <c r="E2884" s="6" t="s">
        <v>44</v>
      </c>
      <c r="F2884" s="5">
        <f>decoded__2[[#This Row],[FRT_DEC]]-B2883</f>
        <v>51</v>
      </c>
      <c r="G2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INFO]]))),G2883)</f>
        <v>18</v>
      </c>
    </row>
    <row r="2885" spans="1:7" hidden="1" x14ac:dyDescent="0.25">
      <c r="A2885" s="12" t="s">
        <v>3181</v>
      </c>
      <c r="B2885" s="19">
        <v>335646918650</v>
      </c>
      <c r="C2885" s="12" t="s">
        <v>19156</v>
      </c>
      <c r="D2885" s="12" t="s">
        <v>246</v>
      </c>
      <c r="E2885" s="6" t="s">
        <v>19157</v>
      </c>
      <c r="F2885" s="5">
        <f>decoded__2[[#This Row],[FRT_DEC]]-B2884</f>
        <v>6</v>
      </c>
      <c r="G2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INFO]]))),G2884)</f>
        <v>18</v>
      </c>
    </row>
    <row r="2886" spans="1:7" hidden="1" x14ac:dyDescent="0.25">
      <c r="A2886" s="12" t="s">
        <v>3182</v>
      </c>
      <c r="B2886" s="19">
        <v>335646918656</v>
      </c>
      <c r="C2886" s="12" t="s">
        <v>19158</v>
      </c>
      <c r="D2886" s="12" t="s">
        <v>1099</v>
      </c>
      <c r="E2886" s="6" t="s">
        <v>2104</v>
      </c>
      <c r="F2886" s="5">
        <f>decoded__2[[#This Row],[FRT_DEC]]-B2885</f>
        <v>6</v>
      </c>
      <c r="G2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INFO]]))),G2885)</f>
        <v>18</v>
      </c>
    </row>
    <row r="2887" spans="1:7" hidden="1" x14ac:dyDescent="0.25">
      <c r="A2887" s="12" t="s">
        <v>3183</v>
      </c>
      <c r="B2887" s="19">
        <v>335646918663</v>
      </c>
      <c r="C2887" s="12" t="s">
        <v>19159</v>
      </c>
      <c r="D2887" s="12" t="s">
        <v>1099</v>
      </c>
      <c r="E2887" s="6" t="s">
        <v>2105</v>
      </c>
      <c r="F2887" s="5">
        <f>decoded__2[[#This Row],[FRT_DEC]]-B2886</f>
        <v>7</v>
      </c>
      <c r="G2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INFO]]))),G2886)</f>
        <v>18</v>
      </c>
    </row>
    <row r="2888" spans="1:7" hidden="1" x14ac:dyDescent="0.25">
      <c r="A2888" s="12" t="s">
        <v>3184</v>
      </c>
      <c r="B2888" s="19">
        <v>335646918676</v>
      </c>
      <c r="C2888" s="12" t="s">
        <v>19160</v>
      </c>
      <c r="D2888" s="12" t="s">
        <v>72</v>
      </c>
      <c r="E2888" s="6" t="s">
        <v>2092</v>
      </c>
      <c r="F2888" s="5">
        <f>decoded__2[[#This Row],[FRT_DEC]]-B2887</f>
        <v>13</v>
      </c>
      <c r="G2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INFO]]))),G2887)</f>
        <v>18</v>
      </c>
    </row>
    <row r="2889" spans="1:7" hidden="1" x14ac:dyDescent="0.25">
      <c r="A2889" s="12" t="s">
        <v>3185</v>
      </c>
      <c r="B2889" s="19">
        <v>335646918697</v>
      </c>
      <c r="C2889" s="12" t="s">
        <v>19161</v>
      </c>
      <c r="D2889" s="12" t="s">
        <v>3671</v>
      </c>
      <c r="E2889" s="6" t="s">
        <v>19162</v>
      </c>
      <c r="F2889" s="5">
        <f>decoded__2[[#This Row],[FRT_DEC]]-B2888</f>
        <v>21</v>
      </c>
      <c r="G2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INFO]]))),G2888)</f>
        <v>18</v>
      </c>
    </row>
    <row r="2890" spans="1:7" hidden="1" x14ac:dyDescent="0.25">
      <c r="A2890" s="12" t="s">
        <v>3186</v>
      </c>
      <c r="B2890" s="19">
        <v>335646918699</v>
      </c>
      <c r="C2890" s="12" t="s">
        <v>19163</v>
      </c>
      <c r="D2890" s="12" t="s">
        <v>3671</v>
      </c>
      <c r="E2890" s="6" t="s">
        <v>7881</v>
      </c>
      <c r="F2890" s="5">
        <f>decoded__2[[#This Row],[FRT_DEC]]-B2889</f>
        <v>2</v>
      </c>
      <c r="G2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INFO]]))),G2889)</f>
        <v>18</v>
      </c>
    </row>
    <row r="2891" spans="1:7" hidden="1" x14ac:dyDescent="0.25">
      <c r="A2891" s="12" t="s">
        <v>3187</v>
      </c>
      <c r="B2891" s="19">
        <v>335646919473</v>
      </c>
      <c r="C2891" s="12" t="s">
        <v>19164</v>
      </c>
      <c r="D2891" s="12" t="s">
        <v>249</v>
      </c>
      <c r="E2891" s="6" t="s">
        <v>7759</v>
      </c>
      <c r="F2891" s="5">
        <f>decoded__2[[#This Row],[FRT_DEC]]-B2890</f>
        <v>774</v>
      </c>
      <c r="G2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INFO]]))),G2890)</f>
        <v>18</v>
      </c>
    </row>
    <row r="2892" spans="1:7" hidden="1" x14ac:dyDescent="0.25">
      <c r="A2892" s="12" t="s">
        <v>3188</v>
      </c>
      <c r="B2892" s="19">
        <v>335646919477</v>
      </c>
      <c r="C2892" s="12" t="s">
        <v>19165</v>
      </c>
      <c r="D2892" s="12" t="s">
        <v>7938</v>
      </c>
      <c r="E2892" s="6" t="s">
        <v>8906</v>
      </c>
      <c r="F2892" s="5">
        <f>decoded__2[[#This Row],[FRT_DEC]]-B2891</f>
        <v>4</v>
      </c>
      <c r="G2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INFO]]))),G2891)</f>
        <v>18</v>
      </c>
    </row>
    <row r="2893" spans="1:7" hidden="1" x14ac:dyDescent="0.25">
      <c r="A2893" s="12" t="s">
        <v>3189</v>
      </c>
      <c r="B2893" s="19">
        <v>335646921506</v>
      </c>
      <c r="C2893" s="12" t="s">
        <v>19166</v>
      </c>
      <c r="D2893" s="12" t="s">
        <v>5</v>
      </c>
      <c r="E2893" s="6" t="s">
        <v>19167</v>
      </c>
      <c r="F2893" s="5">
        <f>decoded__2[[#This Row],[FRT_DEC]]-B2892</f>
        <v>2029</v>
      </c>
      <c r="G2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INFO]]))),G2892)</f>
        <v>18</v>
      </c>
    </row>
    <row r="2894" spans="1:7" hidden="1" x14ac:dyDescent="0.25">
      <c r="A2894" s="12" t="s">
        <v>3190</v>
      </c>
      <c r="B2894" s="19">
        <v>335646921509</v>
      </c>
      <c r="C2894" s="12" t="s">
        <v>19168</v>
      </c>
      <c r="D2894" s="12" t="s">
        <v>5</v>
      </c>
      <c r="E2894" s="6" t="s">
        <v>7877</v>
      </c>
      <c r="F2894" s="5">
        <f>decoded__2[[#This Row],[FRT_DEC]]-B2893</f>
        <v>3</v>
      </c>
      <c r="G2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INFO]]))),G2893)</f>
        <v>18</v>
      </c>
    </row>
    <row r="2895" spans="1:7" hidden="1" x14ac:dyDescent="0.25">
      <c r="A2895" s="12" t="s">
        <v>3191</v>
      </c>
      <c r="B2895" s="19">
        <v>335646921512</v>
      </c>
      <c r="C2895" s="12" t="s">
        <v>19169</v>
      </c>
      <c r="D2895" s="12" t="s">
        <v>3686</v>
      </c>
      <c r="E2895" s="6" t="s">
        <v>19170</v>
      </c>
      <c r="F2895" s="5">
        <f>decoded__2[[#This Row],[FRT_DEC]]-B2894</f>
        <v>3</v>
      </c>
      <c r="G2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INFO]]))),G2894)</f>
        <v>18</v>
      </c>
    </row>
    <row r="2896" spans="1:7" hidden="1" x14ac:dyDescent="0.25">
      <c r="A2896" s="12" t="s">
        <v>3192</v>
      </c>
      <c r="B2896" s="19">
        <v>335646921514</v>
      </c>
      <c r="C2896" s="12" t="s">
        <v>19171</v>
      </c>
      <c r="D2896" s="12" t="s">
        <v>3686</v>
      </c>
      <c r="E2896" s="6" t="s">
        <v>7878</v>
      </c>
      <c r="F2896" s="5">
        <f>decoded__2[[#This Row],[FRT_DEC]]-B2895</f>
        <v>2</v>
      </c>
      <c r="G2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INFO]]))),G2895)</f>
        <v>18</v>
      </c>
    </row>
    <row r="2897" spans="1:7" hidden="1" x14ac:dyDescent="0.25">
      <c r="A2897" s="12" t="s">
        <v>3193</v>
      </c>
      <c r="B2897" s="19">
        <v>335646921522</v>
      </c>
      <c r="C2897" s="12" t="s">
        <v>19172</v>
      </c>
      <c r="D2897" s="12" t="s">
        <v>7842</v>
      </c>
      <c r="E2897" s="6" t="s">
        <v>8006</v>
      </c>
      <c r="F2897" s="5">
        <f>decoded__2[[#This Row],[FRT_DEC]]-B2896</f>
        <v>8</v>
      </c>
      <c r="G2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INFO]]))),G2896)</f>
        <v>18</v>
      </c>
    </row>
    <row r="2898" spans="1:7" ht="30" hidden="1" x14ac:dyDescent="0.25">
      <c r="A2898" s="12" t="s">
        <v>3194</v>
      </c>
      <c r="B2898" s="19">
        <v>335646921532</v>
      </c>
      <c r="C2898" s="12" t="s">
        <v>19173</v>
      </c>
      <c r="D2898" s="12" t="s">
        <v>241</v>
      </c>
      <c r="E2898" s="6" t="s">
        <v>3960</v>
      </c>
      <c r="F2898" s="5">
        <f>decoded__2[[#This Row],[FRT_DEC]]-B2897</f>
        <v>10</v>
      </c>
      <c r="G2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INFO]]))),G2897)</f>
        <v>18</v>
      </c>
    </row>
    <row r="2899" spans="1:7" hidden="1" x14ac:dyDescent="0.25">
      <c r="A2899" s="12" t="s">
        <v>3195</v>
      </c>
      <c r="B2899" s="19">
        <v>335646921535</v>
      </c>
      <c r="C2899" s="12" t="s">
        <v>19174</v>
      </c>
      <c r="D2899" s="12" t="s">
        <v>243</v>
      </c>
      <c r="E2899" s="6" t="s">
        <v>3937</v>
      </c>
      <c r="F2899" s="5">
        <f>decoded__2[[#This Row],[FRT_DEC]]-B2898</f>
        <v>3</v>
      </c>
      <c r="G2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INFO]]))),G2898)</f>
        <v>18</v>
      </c>
    </row>
    <row r="2900" spans="1:7" hidden="1" x14ac:dyDescent="0.25">
      <c r="A2900" s="12" t="s">
        <v>3196</v>
      </c>
      <c r="B2900" s="19">
        <v>335646921553</v>
      </c>
      <c r="C2900" s="12" t="s">
        <v>19175</v>
      </c>
      <c r="D2900" s="12" t="s">
        <v>1099</v>
      </c>
      <c r="E2900" s="6" t="s">
        <v>2093</v>
      </c>
      <c r="F2900" s="5">
        <f>decoded__2[[#This Row],[FRT_DEC]]-B2899</f>
        <v>18</v>
      </c>
      <c r="G2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INFO]]))),G2899)</f>
        <v>18</v>
      </c>
    </row>
    <row r="2901" spans="1:7" hidden="1" x14ac:dyDescent="0.25">
      <c r="A2901" s="12" t="s">
        <v>3197</v>
      </c>
      <c r="B2901" s="19">
        <v>335646921559</v>
      </c>
      <c r="C2901" s="12" t="s">
        <v>19176</v>
      </c>
      <c r="D2901" s="12" t="s">
        <v>1099</v>
      </c>
      <c r="E2901" s="6" t="s">
        <v>2106</v>
      </c>
      <c r="F2901" s="5">
        <f>decoded__2[[#This Row],[FRT_DEC]]-B2900</f>
        <v>6</v>
      </c>
      <c r="G2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INFO]]))),G2900)</f>
        <v>18</v>
      </c>
    </row>
    <row r="2902" spans="1:7" hidden="1" x14ac:dyDescent="0.25">
      <c r="A2902" s="12" t="s">
        <v>3198</v>
      </c>
      <c r="B2902" s="19">
        <v>335646921572</v>
      </c>
      <c r="C2902" s="12" t="s">
        <v>19177</v>
      </c>
      <c r="D2902" s="12" t="s">
        <v>40</v>
      </c>
      <c r="E2902" s="6" t="s">
        <v>328</v>
      </c>
      <c r="F2902" s="5">
        <f>decoded__2[[#This Row],[FRT_DEC]]-B2901</f>
        <v>13</v>
      </c>
      <c r="G2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INFO]]))),G2901)</f>
        <v>18</v>
      </c>
    </row>
    <row r="2903" spans="1:7" hidden="1" x14ac:dyDescent="0.25">
      <c r="A2903" s="12" t="s">
        <v>3199</v>
      </c>
      <c r="B2903" s="19">
        <v>335646921574</v>
      </c>
      <c r="C2903" s="12" t="s">
        <v>19178</v>
      </c>
      <c r="D2903" s="12" t="s">
        <v>330</v>
      </c>
      <c r="E2903" s="6" t="s">
        <v>19179</v>
      </c>
      <c r="F2903" s="5">
        <f>decoded__2[[#This Row],[FRT_DEC]]-B2902</f>
        <v>2</v>
      </c>
      <c r="G2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INFO]]))),G2902)</f>
        <v>18</v>
      </c>
    </row>
    <row r="2904" spans="1:7" hidden="1" x14ac:dyDescent="0.25">
      <c r="A2904" s="12" t="s">
        <v>3200</v>
      </c>
      <c r="B2904" s="19">
        <v>335646921585</v>
      </c>
      <c r="C2904" s="12" t="s">
        <v>19180</v>
      </c>
      <c r="D2904" s="12" t="s">
        <v>40</v>
      </c>
      <c r="E2904" s="6" t="s">
        <v>328</v>
      </c>
      <c r="F2904" s="5">
        <f>decoded__2[[#This Row],[FRT_DEC]]-B2903</f>
        <v>11</v>
      </c>
      <c r="G2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INFO]]))),G2903)</f>
        <v>18</v>
      </c>
    </row>
    <row r="2905" spans="1:7" hidden="1" x14ac:dyDescent="0.25">
      <c r="A2905" s="12" t="s">
        <v>3201</v>
      </c>
      <c r="B2905" s="19">
        <v>335646921587</v>
      </c>
      <c r="C2905" s="12" t="s">
        <v>19181</v>
      </c>
      <c r="D2905" s="12" t="s">
        <v>330</v>
      </c>
      <c r="E2905" s="6" t="s">
        <v>19179</v>
      </c>
      <c r="F2905" s="5">
        <f>decoded__2[[#This Row],[FRT_DEC]]-B2904</f>
        <v>2</v>
      </c>
      <c r="G2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INFO]]))),G2904)</f>
        <v>18</v>
      </c>
    </row>
    <row r="2906" spans="1:7" hidden="1" x14ac:dyDescent="0.25">
      <c r="A2906" s="12" t="s">
        <v>3202</v>
      </c>
      <c r="B2906" s="19">
        <v>335646921607</v>
      </c>
      <c r="C2906" s="12" t="s">
        <v>19182</v>
      </c>
      <c r="D2906" s="12" t="s">
        <v>40</v>
      </c>
      <c r="E2906" s="6" t="s">
        <v>724</v>
      </c>
      <c r="F2906" s="5">
        <f>decoded__2[[#This Row],[FRT_DEC]]-B2905</f>
        <v>20</v>
      </c>
      <c r="G2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INFO]]))),G2905)</f>
        <v>18</v>
      </c>
    </row>
    <row r="2907" spans="1:7" hidden="1" x14ac:dyDescent="0.25">
      <c r="A2907" s="12" t="s">
        <v>3203</v>
      </c>
      <c r="B2907" s="19">
        <v>335646921617</v>
      </c>
      <c r="C2907" s="12" t="s">
        <v>19183</v>
      </c>
      <c r="D2907" s="12" t="s">
        <v>40</v>
      </c>
      <c r="E2907" s="6" t="s">
        <v>45</v>
      </c>
      <c r="F2907" s="5">
        <f>decoded__2[[#This Row],[FRT_DEC]]-B2906</f>
        <v>10</v>
      </c>
      <c r="G2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INFO]]))),G2906)</f>
        <v>18</v>
      </c>
    </row>
    <row r="2908" spans="1:7" hidden="1" x14ac:dyDescent="0.25">
      <c r="A2908" s="12" t="s">
        <v>3204</v>
      </c>
      <c r="B2908" s="19">
        <v>335646921622</v>
      </c>
      <c r="C2908" s="12" t="s">
        <v>19184</v>
      </c>
      <c r="D2908" s="12" t="s">
        <v>46</v>
      </c>
      <c r="E2908" s="6" t="s">
        <v>7914</v>
      </c>
      <c r="F2908" s="5">
        <f>decoded__2[[#This Row],[FRT_DEC]]-B2907</f>
        <v>5</v>
      </c>
      <c r="G2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INFO]]))),G2907)</f>
        <v>18</v>
      </c>
    </row>
    <row r="2909" spans="1:7" hidden="1" x14ac:dyDescent="0.25">
      <c r="A2909" s="12" t="s">
        <v>3205</v>
      </c>
      <c r="B2909" s="19">
        <v>335646921627</v>
      </c>
      <c r="C2909" s="12" t="s">
        <v>19185</v>
      </c>
      <c r="D2909" s="12" t="s">
        <v>72</v>
      </c>
      <c r="E2909" s="6" t="s">
        <v>3683</v>
      </c>
      <c r="F2909" s="5">
        <f>decoded__2[[#This Row],[FRT_DEC]]-B2908</f>
        <v>5</v>
      </c>
      <c r="G2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INFO]]))),G2908)</f>
        <v>18</v>
      </c>
    </row>
    <row r="2910" spans="1:7" hidden="1" x14ac:dyDescent="0.25">
      <c r="A2910" s="12" t="s">
        <v>3206</v>
      </c>
      <c r="B2910" s="19">
        <v>335646921631</v>
      </c>
      <c r="C2910" s="12" t="s">
        <v>19186</v>
      </c>
      <c r="D2910" s="12" t="s">
        <v>72</v>
      </c>
      <c r="E2910" s="6" t="s">
        <v>2088</v>
      </c>
      <c r="F2910" s="5">
        <f>decoded__2[[#This Row],[FRT_DEC]]-B2909</f>
        <v>4</v>
      </c>
      <c r="G2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INFO]]))),G2909)</f>
        <v>18</v>
      </c>
    </row>
    <row r="2911" spans="1:7" hidden="1" x14ac:dyDescent="0.25">
      <c r="A2911" s="12" t="s">
        <v>3207</v>
      </c>
      <c r="B2911" s="19">
        <v>335646921644</v>
      </c>
      <c r="C2911" s="12" t="s">
        <v>19187</v>
      </c>
      <c r="D2911" s="12" t="s">
        <v>72</v>
      </c>
      <c r="E2911" s="6" t="s">
        <v>2107</v>
      </c>
      <c r="F2911" s="5">
        <f>decoded__2[[#This Row],[FRT_DEC]]-B2910</f>
        <v>13</v>
      </c>
      <c r="G2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INFO]]))),G2910)</f>
        <v>18</v>
      </c>
    </row>
    <row r="2912" spans="1:7" hidden="1" x14ac:dyDescent="0.25">
      <c r="A2912" s="12" t="s">
        <v>3208</v>
      </c>
      <c r="B2912" s="19">
        <v>335646922420</v>
      </c>
      <c r="C2912" s="12" t="s">
        <v>19188</v>
      </c>
      <c r="D2912" s="12" t="s">
        <v>7938</v>
      </c>
      <c r="E2912" s="6" t="s">
        <v>8012</v>
      </c>
      <c r="F2912" s="5">
        <f>decoded__2[[#This Row],[FRT_DEC]]-B2911</f>
        <v>776</v>
      </c>
      <c r="G2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INFO]]))),G2911)</f>
        <v>18</v>
      </c>
    </row>
    <row r="2913" spans="1:7" x14ac:dyDescent="0.25">
      <c r="A2913" s="12" t="s">
        <v>3209</v>
      </c>
      <c r="B2913" s="19">
        <v>335646926292</v>
      </c>
      <c r="C2913" s="12" t="s">
        <v>19189</v>
      </c>
      <c r="D2913" s="12" t="s">
        <v>7842</v>
      </c>
      <c r="E2913" s="6" t="s">
        <v>7845</v>
      </c>
      <c r="F2913" s="5">
        <f>decoded__2[[#This Row],[FRT_DEC]]-B2912</f>
        <v>3872</v>
      </c>
      <c r="G2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INFO]]))),G2912)</f>
        <v>18</v>
      </c>
    </row>
    <row r="2914" spans="1:7" hidden="1" x14ac:dyDescent="0.25">
      <c r="A2914" s="12" t="s">
        <v>3210</v>
      </c>
      <c r="B2914" s="19">
        <v>335646926298</v>
      </c>
      <c r="C2914" s="12" t="s">
        <v>19190</v>
      </c>
      <c r="D2914" s="12" t="s">
        <v>1099</v>
      </c>
      <c r="E2914" s="6" t="s">
        <v>2081</v>
      </c>
      <c r="F2914" s="5">
        <f>decoded__2[[#This Row],[FRT_DEC]]-B2913</f>
        <v>6</v>
      </c>
      <c r="G2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INFO]]))),G2913)</f>
        <v>18</v>
      </c>
    </row>
    <row r="2915" spans="1:7" hidden="1" x14ac:dyDescent="0.25">
      <c r="A2915" s="12" t="s">
        <v>3211</v>
      </c>
      <c r="B2915" s="19">
        <v>335646926303</v>
      </c>
      <c r="C2915" s="12" t="s">
        <v>19191</v>
      </c>
      <c r="D2915" s="12" t="s">
        <v>72</v>
      </c>
      <c r="E2915" s="6" t="s">
        <v>2082</v>
      </c>
      <c r="F2915" s="5">
        <f>decoded__2[[#This Row],[FRT_DEC]]-B2914</f>
        <v>5</v>
      </c>
      <c r="G2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INFO]]))),G2914)</f>
        <v>18</v>
      </c>
    </row>
    <row r="2916" spans="1:7" hidden="1" x14ac:dyDescent="0.25">
      <c r="A2916" s="12" t="s">
        <v>3212</v>
      </c>
      <c r="B2916" s="19">
        <v>335646926314</v>
      </c>
      <c r="C2916" s="12" t="s">
        <v>19192</v>
      </c>
      <c r="D2916" s="12" t="s">
        <v>7938</v>
      </c>
      <c r="E2916" s="6" t="s">
        <v>8149</v>
      </c>
      <c r="F2916" s="5">
        <f>decoded__2[[#This Row],[FRT_DEC]]-B2915</f>
        <v>11</v>
      </c>
      <c r="G2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INFO]]))),G2915)</f>
        <v>18</v>
      </c>
    </row>
    <row r="2917" spans="1:7" hidden="1" x14ac:dyDescent="0.25">
      <c r="A2917" s="12" t="s">
        <v>3213</v>
      </c>
      <c r="B2917" s="19">
        <v>335646926395</v>
      </c>
      <c r="C2917" s="12" t="s">
        <v>19193</v>
      </c>
      <c r="D2917" s="12" t="s">
        <v>84</v>
      </c>
      <c r="E2917" s="6" t="s">
        <v>3969</v>
      </c>
      <c r="F2917" s="5">
        <f>decoded__2[[#This Row],[FRT_DEC]]-B2916</f>
        <v>81</v>
      </c>
      <c r="G2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INFO]]))),G2916)</f>
        <v>18</v>
      </c>
    </row>
    <row r="2918" spans="1:7" hidden="1" x14ac:dyDescent="0.25">
      <c r="A2918" s="12" t="s">
        <v>3214</v>
      </c>
      <c r="B2918" s="19">
        <v>335646926398</v>
      </c>
      <c r="C2918" s="12" t="s">
        <v>19194</v>
      </c>
      <c r="D2918" s="12" t="s">
        <v>3684</v>
      </c>
      <c r="E2918" s="6" t="s">
        <v>19195</v>
      </c>
      <c r="F2918" s="5">
        <f>decoded__2[[#This Row],[FRT_DEC]]-B2917</f>
        <v>3</v>
      </c>
      <c r="G2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INFO]]))),G2917)</f>
        <v>18</v>
      </c>
    </row>
    <row r="2919" spans="1:7" hidden="1" x14ac:dyDescent="0.25">
      <c r="A2919" s="12" t="s">
        <v>3215</v>
      </c>
      <c r="B2919" s="19">
        <v>335646926400</v>
      </c>
      <c r="C2919" s="12" t="s">
        <v>19196</v>
      </c>
      <c r="D2919" s="12" t="s">
        <v>3684</v>
      </c>
      <c r="E2919" s="6" t="s">
        <v>7879</v>
      </c>
      <c r="F2919" s="5">
        <f>decoded__2[[#This Row],[FRT_DEC]]-B2918</f>
        <v>2</v>
      </c>
      <c r="G2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INFO]]))),G2918)</f>
        <v>18</v>
      </c>
    </row>
    <row r="2920" spans="1:7" hidden="1" x14ac:dyDescent="0.25">
      <c r="A2920" s="12" t="s">
        <v>3216</v>
      </c>
      <c r="B2920" s="19">
        <v>335646926407</v>
      </c>
      <c r="C2920" s="12" t="s">
        <v>19197</v>
      </c>
      <c r="D2920" s="12" t="s">
        <v>7842</v>
      </c>
      <c r="E2920" s="6" t="s">
        <v>7843</v>
      </c>
      <c r="F2920" s="5">
        <f>decoded__2[[#This Row],[FRT_DEC]]-B2919</f>
        <v>7</v>
      </c>
      <c r="G2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INFO]]))),G2919)</f>
        <v>18</v>
      </c>
    </row>
    <row r="2921" spans="1:7" hidden="1" x14ac:dyDescent="0.25">
      <c r="A2921" s="12" t="s">
        <v>3217</v>
      </c>
      <c r="B2921" s="19">
        <v>335646926416</v>
      </c>
      <c r="C2921" s="12" t="s">
        <v>19198</v>
      </c>
      <c r="D2921" s="12" t="s">
        <v>1099</v>
      </c>
      <c r="E2921" s="6" t="s">
        <v>2083</v>
      </c>
      <c r="F2921" s="5">
        <f>decoded__2[[#This Row],[FRT_DEC]]-B2920</f>
        <v>9</v>
      </c>
      <c r="G2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INFO]]))),G2920)</f>
        <v>18</v>
      </c>
    </row>
    <row r="2922" spans="1:7" hidden="1" x14ac:dyDescent="0.25">
      <c r="A2922" s="12" t="s">
        <v>3218</v>
      </c>
      <c r="B2922" s="19">
        <v>335646926422</v>
      </c>
      <c r="C2922" s="12" t="s">
        <v>19199</v>
      </c>
      <c r="D2922" s="12" t="s">
        <v>72</v>
      </c>
      <c r="E2922" s="6" t="s">
        <v>2084</v>
      </c>
      <c r="F2922" s="5">
        <f>decoded__2[[#This Row],[FRT_DEC]]-B2921</f>
        <v>6</v>
      </c>
      <c r="G2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INFO]]))),G2921)</f>
        <v>18</v>
      </c>
    </row>
    <row r="2923" spans="1:7" hidden="1" x14ac:dyDescent="0.25">
      <c r="A2923" s="12" t="s">
        <v>3219</v>
      </c>
      <c r="B2923" s="19">
        <v>335646926433</v>
      </c>
      <c r="C2923" s="12" t="s">
        <v>19200</v>
      </c>
      <c r="D2923" s="12" t="s">
        <v>7938</v>
      </c>
      <c r="E2923" s="6" t="s">
        <v>8848</v>
      </c>
      <c r="F2923" s="5">
        <f>decoded__2[[#This Row],[FRT_DEC]]-B2922</f>
        <v>11</v>
      </c>
      <c r="G2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INFO]]))),G2922)</f>
        <v>18</v>
      </c>
    </row>
    <row r="2924" spans="1:7" hidden="1" x14ac:dyDescent="0.25">
      <c r="A2924" s="12" t="s">
        <v>3220</v>
      </c>
      <c r="B2924" s="19">
        <v>335646926487</v>
      </c>
      <c r="C2924" s="12" t="s">
        <v>19201</v>
      </c>
      <c r="D2924" s="12" t="s">
        <v>85</v>
      </c>
      <c r="E2924" s="6" t="s">
        <v>209</v>
      </c>
      <c r="F2924" s="5">
        <f>decoded__2[[#This Row],[FRT_DEC]]-B2923</f>
        <v>54</v>
      </c>
      <c r="G2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INFO]]))),G2923)</f>
        <v>18</v>
      </c>
    </row>
    <row r="2925" spans="1:7" hidden="1" x14ac:dyDescent="0.25">
      <c r="A2925" s="12" t="s">
        <v>3221</v>
      </c>
      <c r="B2925" s="19">
        <v>335646926495</v>
      </c>
      <c r="C2925" s="12" t="s">
        <v>19202</v>
      </c>
      <c r="D2925" s="12" t="s">
        <v>7842</v>
      </c>
      <c r="E2925" s="6" t="s">
        <v>8851</v>
      </c>
      <c r="F2925" s="5">
        <f>decoded__2[[#This Row],[FRT_DEC]]-B2924</f>
        <v>8</v>
      </c>
      <c r="G2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INFO]]))),G2924)</f>
        <v>18</v>
      </c>
    </row>
    <row r="2926" spans="1:7" hidden="1" x14ac:dyDescent="0.25">
      <c r="A2926" s="12" t="s">
        <v>3222</v>
      </c>
      <c r="B2926" s="19">
        <v>335646926502</v>
      </c>
      <c r="C2926" s="12" t="s">
        <v>19203</v>
      </c>
      <c r="D2926" s="12" t="s">
        <v>1099</v>
      </c>
      <c r="E2926" s="6" t="s">
        <v>2085</v>
      </c>
      <c r="F2926" s="5">
        <f>decoded__2[[#This Row],[FRT_DEC]]-B2925</f>
        <v>7</v>
      </c>
      <c r="G2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INFO]]))),G2925)</f>
        <v>18</v>
      </c>
    </row>
    <row r="2927" spans="1:7" hidden="1" x14ac:dyDescent="0.25">
      <c r="A2927" s="12" t="s">
        <v>3223</v>
      </c>
      <c r="B2927" s="19">
        <v>335646926507</v>
      </c>
      <c r="C2927" s="12" t="s">
        <v>19204</v>
      </c>
      <c r="D2927" s="12" t="s">
        <v>72</v>
      </c>
      <c r="E2927" s="6" t="s">
        <v>2086</v>
      </c>
      <c r="F2927" s="5">
        <f>decoded__2[[#This Row],[FRT_DEC]]-B2926</f>
        <v>5</v>
      </c>
      <c r="G2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INFO]]))),G2926)</f>
        <v>18</v>
      </c>
    </row>
    <row r="2928" spans="1:7" hidden="1" x14ac:dyDescent="0.25">
      <c r="A2928" s="12" t="s">
        <v>3224</v>
      </c>
      <c r="B2928" s="19">
        <v>335646926519</v>
      </c>
      <c r="C2928" s="12" t="s">
        <v>19205</v>
      </c>
      <c r="D2928" s="12" t="s">
        <v>7938</v>
      </c>
      <c r="E2928" s="6" t="s">
        <v>8855</v>
      </c>
      <c r="F2928" s="5">
        <f>decoded__2[[#This Row],[FRT_DEC]]-B2927</f>
        <v>12</v>
      </c>
      <c r="G2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INFO]]))),G2927)</f>
        <v>18</v>
      </c>
    </row>
    <row r="2929" spans="1:7" hidden="1" x14ac:dyDescent="0.25">
      <c r="A2929" s="12" t="s">
        <v>3225</v>
      </c>
      <c r="B2929" s="19">
        <v>335646927799</v>
      </c>
      <c r="C2929" s="12" t="s">
        <v>19206</v>
      </c>
      <c r="D2929" s="12" t="s">
        <v>87</v>
      </c>
      <c r="E2929" s="6" t="s">
        <v>3697</v>
      </c>
      <c r="F2929" s="5">
        <f>decoded__2[[#This Row],[FRT_DEC]]-B2928</f>
        <v>1280</v>
      </c>
      <c r="G2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INFO]]))),G2928)</f>
        <v>18</v>
      </c>
    </row>
    <row r="2930" spans="1:7" hidden="1" x14ac:dyDescent="0.25">
      <c r="A2930" s="12" t="s">
        <v>3226</v>
      </c>
      <c r="B2930" s="19">
        <v>335646927808</v>
      </c>
      <c r="C2930" s="12" t="s">
        <v>19207</v>
      </c>
      <c r="D2930" s="12" t="s">
        <v>7842</v>
      </c>
      <c r="E2930" s="6" t="s">
        <v>8858</v>
      </c>
      <c r="F2930" s="5">
        <f>decoded__2[[#This Row],[FRT_DEC]]-B2929</f>
        <v>9</v>
      </c>
      <c r="G2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INFO]]))),G2929)</f>
        <v>18</v>
      </c>
    </row>
    <row r="2931" spans="1:7" hidden="1" x14ac:dyDescent="0.25">
      <c r="A2931" s="12" t="s">
        <v>3227</v>
      </c>
      <c r="B2931" s="19">
        <v>335646927815</v>
      </c>
      <c r="C2931" s="12" t="s">
        <v>19208</v>
      </c>
      <c r="D2931" s="12" t="s">
        <v>213</v>
      </c>
      <c r="E2931" s="6" t="s">
        <v>214</v>
      </c>
      <c r="F2931" s="5">
        <f>decoded__2[[#This Row],[FRT_DEC]]-B2930</f>
        <v>7</v>
      </c>
      <c r="G2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INFO]]))),G2930)</f>
        <v>18</v>
      </c>
    </row>
    <row r="2932" spans="1:7" hidden="1" x14ac:dyDescent="0.25">
      <c r="A2932" s="12" t="s">
        <v>3228</v>
      </c>
      <c r="B2932" s="19">
        <v>335646927817</v>
      </c>
      <c r="C2932" s="12" t="s">
        <v>19209</v>
      </c>
      <c r="D2932" s="12" t="s">
        <v>216</v>
      </c>
      <c r="E2932" s="6" t="s">
        <v>3970</v>
      </c>
      <c r="F2932" s="5">
        <f>decoded__2[[#This Row],[FRT_DEC]]-B2931</f>
        <v>2</v>
      </c>
      <c r="G2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INFO]]))),G2931)</f>
        <v>18</v>
      </c>
    </row>
    <row r="2933" spans="1:7" hidden="1" x14ac:dyDescent="0.25">
      <c r="A2933" s="12" t="s">
        <v>3229</v>
      </c>
      <c r="B2933" s="19">
        <v>335646927837</v>
      </c>
      <c r="C2933" s="12" t="s">
        <v>19210</v>
      </c>
      <c r="D2933" s="12" t="s">
        <v>221</v>
      </c>
      <c r="E2933" s="6" t="s">
        <v>222</v>
      </c>
      <c r="F2933" s="5">
        <f>decoded__2[[#This Row],[FRT_DEC]]-B2932</f>
        <v>20</v>
      </c>
      <c r="G2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INFO]]))),G2932)</f>
        <v>18</v>
      </c>
    </row>
    <row r="2934" spans="1:7" hidden="1" x14ac:dyDescent="0.25">
      <c r="A2934" s="12" t="s">
        <v>3230</v>
      </c>
      <c r="B2934" s="19">
        <v>335646927852</v>
      </c>
      <c r="C2934" s="12" t="s">
        <v>19211</v>
      </c>
      <c r="D2934" s="12" t="s">
        <v>40</v>
      </c>
      <c r="E2934" s="6" t="s">
        <v>41</v>
      </c>
      <c r="F2934" s="5">
        <f>decoded__2[[#This Row],[FRT_DEC]]-B2933</f>
        <v>15</v>
      </c>
      <c r="G2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INFO]]))),G2933)</f>
        <v>18</v>
      </c>
    </row>
    <row r="2935" spans="1:7" hidden="1" x14ac:dyDescent="0.25">
      <c r="A2935" s="12" t="s">
        <v>3231</v>
      </c>
      <c r="B2935" s="19">
        <v>335646927855</v>
      </c>
      <c r="C2935" s="12" t="s">
        <v>19212</v>
      </c>
      <c r="D2935" s="12" t="s">
        <v>42</v>
      </c>
      <c r="E2935" s="6" t="s">
        <v>19213</v>
      </c>
      <c r="F2935" s="5">
        <f>decoded__2[[#This Row],[FRT_DEC]]-B2934</f>
        <v>3</v>
      </c>
      <c r="G2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INFO]]))),G2934)</f>
        <v>18</v>
      </c>
    </row>
    <row r="2936" spans="1:7" hidden="1" x14ac:dyDescent="0.25">
      <c r="A2936" s="12" t="s">
        <v>3232</v>
      </c>
      <c r="B2936" s="19">
        <v>335646927861</v>
      </c>
      <c r="C2936" s="12" t="s">
        <v>19214</v>
      </c>
      <c r="D2936" s="12" t="s">
        <v>1099</v>
      </c>
      <c r="E2936" s="6" t="s">
        <v>2087</v>
      </c>
      <c r="F2936" s="5">
        <f>decoded__2[[#This Row],[FRT_DEC]]-B2935</f>
        <v>6</v>
      </c>
      <c r="G2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INFO]]))),G2935)</f>
        <v>18</v>
      </c>
    </row>
    <row r="2937" spans="1:7" hidden="1" x14ac:dyDescent="0.25">
      <c r="A2937" s="12" t="s">
        <v>3233</v>
      </c>
      <c r="B2937" s="19">
        <v>335646927889</v>
      </c>
      <c r="C2937" s="12" t="s">
        <v>19215</v>
      </c>
      <c r="D2937" s="12" t="s">
        <v>72</v>
      </c>
      <c r="E2937" s="6" t="s">
        <v>2088</v>
      </c>
      <c r="F2937" s="5">
        <f>decoded__2[[#This Row],[FRT_DEC]]-B2936</f>
        <v>28</v>
      </c>
      <c r="G2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INFO]]))),G2936)</f>
        <v>18</v>
      </c>
    </row>
    <row r="2938" spans="1:7" hidden="1" x14ac:dyDescent="0.25">
      <c r="A2938" s="12" t="s">
        <v>3234</v>
      </c>
      <c r="B2938" s="19">
        <v>335646927893</v>
      </c>
      <c r="C2938" s="12" t="s">
        <v>19216</v>
      </c>
      <c r="D2938" s="12" t="s">
        <v>7938</v>
      </c>
      <c r="E2938" s="6" t="s">
        <v>8868</v>
      </c>
      <c r="F2938" s="5">
        <f>decoded__2[[#This Row],[FRT_DEC]]-B2937</f>
        <v>4</v>
      </c>
      <c r="G2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INFO]]))),G2937)</f>
        <v>18</v>
      </c>
    </row>
    <row r="2939" spans="1:7" hidden="1" x14ac:dyDescent="0.25">
      <c r="A2939" s="12" t="s">
        <v>3235</v>
      </c>
      <c r="B2939" s="19">
        <v>335646927896</v>
      </c>
      <c r="C2939" s="12" t="s">
        <v>19217</v>
      </c>
      <c r="D2939" s="12" t="s">
        <v>7842</v>
      </c>
      <c r="E2939" s="6" t="s">
        <v>7993</v>
      </c>
      <c r="F2939" s="5">
        <f>decoded__2[[#This Row],[FRT_DEC]]-B2938</f>
        <v>3</v>
      </c>
      <c r="G2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INFO]]))),G2938)</f>
        <v>18</v>
      </c>
    </row>
    <row r="2940" spans="1:7" hidden="1" x14ac:dyDescent="0.25">
      <c r="A2940" s="12" t="s">
        <v>3236</v>
      </c>
      <c r="B2940" s="19">
        <v>335646927912</v>
      </c>
      <c r="C2940" s="12" t="s">
        <v>19218</v>
      </c>
      <c r="D2940" s="12" t="s">
        <v>1099</v>
      </c>
      <c r="E2940" s="6" t="s">
        <v>2089</v>
      </c>
      <c r="F2940" s="5">
        <f>decoded__2[[#This Row],[FRT_DEC]]-B2939</f>
        <v>16</v>
      </c>
      <c r="G2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INFO]]))),G2939)</f>
        <v>18</v>
      </c>
    </row>
    <row r="2941" spans="1:7" hidden="1" x14ac:dyDescent="0.25">
      <c r="A2941" s="12" t="s">
        <v>3237</v>
      </c>
      <c r="B2941" s="19">
        <v>335646927915</v>
      </c>
      <c r="C2941" s="12" t="s">
        <v>19219</v>
      </c>
      <c r="D2941" s="12" t="s">
        <v>1099</v>
      </c>
      <c r="E2941" s="6" t="s">
        <v>2089</v>
      </c>
      <c r="F2941" s="5">
        <f>decoded__2[[#This Row],[FRT_DEC]]-B2940</f>
        <v>3</v>
      </c>
      <c r="G2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INFO]]))),G2940)</f>
        <v>18</v>
      </c>
    </row>
    <row r="2942" spans="1:7" hidden="1" x14ac:dyDescent="0.25">
      <c r="A2942" s="12" t="s">
        <v>3238</v>
      </c>
      <c r="B2942" s="19">
        <v>335646927919</v>
      </c>
      <c r="C2942" s="12" t="s">
        <v>19220</v>
      </c>
      <c r="D2942" s="12" t="s">
        <v>72</v>
      </c>
      <c r="E2942" s="6" t="s">
        <v>2090</v>
      </c>
      <c r="F2942" s="5">
        <f>decoded__2[[#This Row],[FRT_DEC]]-B2941</f>
        <v>4</v>
      </c>
      <c r="G2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INFO]]))),G2941)</f>
        <v>18</v>
      </c>
    </row>
    <row r="2943" spans="1:7" hidden="1" x14ac:dyDescent="0.25">
      <c r="A2943" s="12" t="s">
        <v>3239</v>
      </c>
      <c r="B2943" s="19">
        <v>335646927924</v>
      </c>
      <c r="C2943" s="12" t="s">
        <v>19221</v>
      </c>
      <c r="D2943" s="12" t="s">
        <v>6</v>
      </c>
      <c r="E2943" s="6" t="s">
        <v>19222</v>
      </c>
      <c r="F2943" s="5">
        <f>decoded__2[[#This Row],[FRT_DEC]]-B2942</f>
        <v>5</v>
      </c>
      <c r="G2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INFO]]))),G2942)</f>
        <v>19</v>
      </c>
    </row>
    <row r="2944" spans="1:7" hidden="1" x14ac:dyDescent="0.25">
      <c r="A2944" s="12" t="s">
        <v>3240</v>
      </c>
      <c r="B2944" s="19">
        <v>335646927929</v>
      </c>
      <c r="C2944" s="12" t="s">
        <v>19223</v>
      </c>
      <c r="D2944" s="12" t="s">
        <v>72</v>
      </c>
      <c r="E2944" s="6" t="s">
        <v>2091</v>
      </c>
      <c r="F2944" s="5">
        <f>decoded__2[[#This Row],[FRT_DEC]]-B2943</f>
        <v>5</v>
      </c>
      <c r="G2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INFO]]))),G2943)</f>
        <v>19</v>
      </c>
    </row>
    <row r="2945" spans="1:7" hidden="1" x14ac:dyDescent="0.25">
      <c r="A2945" s="12" t="s">
        <v>3241</v>
      </c>
      <c r="B2945" s="19">
        <v>335646927940</v>
      </c>
      <c r="C2945" s="12" t="s">
        <v>19224</v>
      </c>
      <c r="D2945" s="12" t="s">
        <v>40</v>
      </c>
      <c r="E2945" s="6" t="s">
        <v>2042</v>
      </c>
      <c r="F2945" s="5">
        <f>decoded__2[[#This Row],[FRT_DEC]]-B2944</f>
        <v>11</v>
      </c>
      <c r="G2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INFO]]))),G2944)</f>
        <v>19</v>
      </c>
    </row>
    <row r="2946" spans="1:7" hidden="1" x14ac:dyDescent="0.25">
      <c r="A2946" s="12" t="s">
        <v>3242</v>
      </c>
      <c r="B2946" s="19">
        <v>335646927942</v>
      </c>
      <c r="C2946" s="12" t="s">
        <v>19225</v>
      </c>
      <c r="D2946" s="12" t="s">
        <v>2043</v>
      </c>
      <c r="E2946" s="6" t="s">
        <v>19226</v>
      </c>
      <c r="F2946" s="5">
        <f>decoded__2[[#This Row],[FRT_DEC]]-B2945</f>
        <v>2</v>
      </c>
      <c r="G2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INFO]]))),G2945)</f>
        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
      </c>
      <c r="D2947" s="12" t="s">
        <v>7938</v>
      </c>
      <c r="E2947" s="6" t="s">
        <v>7998</v>
      </c>
      <c r="F2947" s="5">
        <f>decoded__2[[#This Row],[FRT_DEC]]-B2946</f>
        <v>35</v>
      </c>
      <c r="G2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INFO]]))),G2946)</f>
        <v>19</v>
      </c>
    </row>
    <row r="2948" spans="1:7" hidden="1" x14ac:dyDescent="0.25">
      <c r="A2948" s="12" t="s">
        <v>3244</v>
      </c>
      <c r="B2948" s="19">
        <v>335646928486</v>
      </c>
      <c r="C2948" s="12" t="s">
        <v>19228</v>
      </c>
      <c r="D2948" s="12" t="s">
        <v>43</v>
      </c>
      <c r="E2948" s="6" t="s">
        <v>3676</v>
      </c>
      <c r="F2948" s="5">
        <f>decoded__2[[#This Row],[FRT_DEC]]-B2947</f>
        <v>509</v>
      </c>
      <c r="G2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INFO]]))),G2947)</f>
        <v>19</v>
      </c>
    </row>
    <row r="2949" spans="1:7" hidden="1" x14ac:dyDescent="0.25">
      <c r="A2949" s="12" t="s">
        <v>3245</v>
      </c>
      <c r="B2949" s="19">
        <v>335646928489</v>
      </c>
      <c r="C2949" s="12" t="s">
        <v>19229</v>
      </c>
      <c r="D2949" s="12" t="s">
        <v>3685</v>
      </c>
      <c r="E2949" s="6" t="s">
        <v>19230</v>
      </c>
      <c r="F2949" s="5">
        <f>decoded__2[[#This Row],[FRT_DEC]]-B2948</f>
        <v>3</v>
      </c>
      <c r="G2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INFO]]))),G2948)</f>
        <v>19</v>
      </c>
    </row>
    <row r="2950" spans="1:7" hidden="1" x14ac:dyDescent="0.25">
      <c r="A2950" s="12" t="s">
        <v>3246</v>
      </c>
      <c r="B2950" s="19">
        <v>335646928493</v>
      </c>
      <c r="C2950" s="12" t="s">
        <v>19231</v>
      </c>
      <c r="D2950" s="12" t="s">
        <v>3685</v>
      </c>
      <c r="E2950" s="6" t="s">
        <v>7880</v>
      </c>
      <c r="F2950" s="5">
        <f>decoded__2[[#This Row],[FRT_DEC]]-B2949</f>
        <v>4</v>
      </c>
      <c r="G2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INFO]]))),G2949)</f>
        <v>19</v>
      </c>
    </row>
    <row r="2951" spans="1:7" hidden="1" x14ac:dyDescent="0.25">
      <c r="A2951" s="12" t="s">
        <v>3247</v>
      </c>
      <c r="B2951" s="19">
        <v>335646928508</v>
      </c>
      <c r="C2951" s="12" t="s">
        <v>19232</v>
      </c>
      <c r="D2951" s="12" t="s">
        <v>7842</v>
      </c>
      <c r="E2951" s="6" t="s">
        <v>8889</v>
      </c>
      <c r="F2951" s="5">
        <f>decoded__2[[#This Row],[FRT_DEC]]-B2950</f>
        <v>15</v>
      </c>
      <c r="G2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INFO]]))),G2950)</f>
        <v>19</v>
      </c>
    </row>
    <row r="2952" spans="1:7" hidden="1" x14ac:dyDescent="0.25">
      <c r="A2952" s="12" t="s">
        <v>3248</v>
      </c>
      <c r="B2952" s="19">
        <v>335646928544</v>
      </c>
      <c r="C2952" s="12" t="s">
        <v>19233</v>
      </c>
      <c r="D2952" s="12" t="s">
        <v>241</v>
      </c>
      <c r="E2952" s="6" t="s">
        <v>1052</v>
      </c>
      <c r="F2952" s="5">
        <f>decoded__2[[#This Row],[FRT_DEC]]-B2951</f>
        <v>36</v>
      </c>
      <c r="G2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INFO]]))),G2951)</f>
        <v>19</v>
      </c>
    </row>
    <row r="2953" spans="1:7" hidden="1" x14ac:dyDescent="0.25">
      <c r="A2953" s="12" t="s">
        <v>3249</v>
      </c>
      <c r="B2953" s="19">
        <v>335646928547</v>
      </c>
      <c r="C2953" s="12" t="s">
        <v>19234</v>
      </c>
      <c r="D2953" s="12" t="s">
        <v>243</v>
      </c>
      <c r="E2953" s="6" t="s">
        <v>5293</v>
      </c>
      <c r="F2953" s="5">
        <f>decoded__2[[#This Row],[FRT_DEC]]-B2952</f>
        <v>3</v>
      </c>
      <c r="G2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INFO]]))),G2952)</f>
        <v>19</v>
      </c>
    </row>
    <row r="2954" spans="1:7" hidden="1" x14ac:dyDescent="0.25">
      <c r="A2954" s="12" t="s">
        <v>3250</v>
      </c>
      <c r="B2954" s="19">
        <v>335646928595</v>
      </c>
      <c r="C2954" s="12" t="s">
        <v>19235</v>
      </c>
      <c r="D2954" s="12" t="s">
        <v>40</v>
      </c>
      <c r="E2954" s="6" t="s">
        <v>44</v>
      </c>
      <c r="F2954" s="5">
        <f>decoded__2[[#This Row],[FRT_DEC]]-B2953</f>
        <v>48</v>
      </c>
      <c r="G2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INFO]]))),G2953)</f>
        <v>19</v>
      </c>
    </row>
    <row r="2955" spans="1:7" hidden="1" x14ac:dyDescent="0.25">
      <c r="A2955" s="12" t="s">
        <v>3251</v>
      </c>
      <c r="B2955" s="19">
        <v>335646928601</v>
      </c>
      <c r="C2955" s="12" t="s">
        <v>19236</v>
      </c>
      <c r="D2955" s="12" t="s">
        <v>246</v>
      </c>
      <c r="E2955" s="6" t="s">
        <v>19237</v>
      </c>
      <c r="F2955" s="5">
        <f>decoded__2[[#This Row],[FRT_DEC]]-B2954</f>
        <v>6</v>
      </c>
      <c r="G2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INFO]]))),G2954)</f>
        <v>19</v>
      </c>
    </row>
    <row r="2956" spans="1:7" hidden="1" x14ac:dyDescent="0.25">
      <c r="A2956" s="12" t="s">
        <v>3252</v>
      </c>
      <c r="B2956" s="19">
        <v>335646928608</v>
      </c>
      <c r="C2956" s="12" t="s">
        <v>19238</v>
      </c>
      <c r="D2956" s="12" t="s">
        <v>1099</v>
      </c>
      <c r="E2956" s="6" t="s">
        <v>3699</v>
      </c>
      <c r="F2956" s="5">
        <f>decoded__2[[#This Row],[FRT_DEC]]-B2955</f>
        <v>7</v>
      </c>
      <c r="G2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INFO]]))),G2955)</f>
        <v>19</v>
      </c>
    </row>
    <row r="2957" spans="1:7" hidden="1" x14ac:dyDescent="0.25">
      <c r="A2957" s="12" t="s">
        <v>3253</v>
      </c>
      <c r="B2957" s="19">
        <v>335646928617</v>
      </c>
      <c r="C2957" s="12" t="s">
        <v>19239</v>
      </c>
      <c r="D2957" s="12" t="s">
        <v>72</v>
      </c>
      <c r="E2957" s="6" t="s">
        <v>2092</v>
      </c>
      <c r="F2957" s="5">
        <f>decoded__2[[#This Row],[FRT_DEC]]-B2956</f>
        <v>9</v>
      </c>
      <c r="G2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INFO]]))),G2956)</f>
        <v>19</v>
      </c>
    </row>
    <row r="2958" spans="1:7" hidden="1" x14ac:dyDescent="0.25">
      <c r="A2958" s="12" t="s">
        <v>3254</v>
      </c>
      <c r="B2958" s="19">
        <v>335646928651</v>
      </c>
      <c r="C2958" s="12" t="s">
        <v>19240</v>
      </c>
      <c r="D2958" s="12" t="s">
        <v>3671</v>
      </c>
      <c r="E2958" s="6" t="s">
        <v>19241</v>
      </c>
      <c r="F2958" s="5">
        <f>decoded__2[[#This Row],[FRT_DEC]]-B2957</f>
        <v>34</v>
      </c>
      <c r="G2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INFO]]))),G2957)</f>
        <v>19</v>
      </c>
    </row>
    <row r="2959" spans="1:7" hidden="1" x14ac:dyDescent="0.25">
      <c r="A2959" s="12" t="s">
        <v>3255</v>
      </c>
      <c r="B2959" s="19">
        <v>335646928654</v>
      </c>
      <c r="C2959" s="12" t="s">
        <v>19242</v>
      </c>
      <c r="D2959" s="12" t="s">
        <v>3671</v>
      </c>
      <c r="E2959" s="6" t="s">
        <v>7881</v>
      </c>
      <c r="F2959" s="5">
        <f>decoded__2[[#This Row],[FRT_DEC]]-B2958</f>
        <v>3</v>
      </c>
      <c r="G2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INFO]]))),G2958)</f>
        <v>19</v>
      </c>
    </row>
    <row r="2960" spans="1:7" hidden="1" x14ac:dyDescent="0.25">
      <c r="A2960" s="12" t="s">
        <v>3256</v>
      </c>
      <c r="B2960" s="19">
        <v>335646929451</v>
      </c>
      <c r="C2960" s="12" t="s">
        <v>19243</v>
      </c>
      <c r="D2960" s="12" t="s">
        <v>249</v>
      </c>
      <c r="E2960" s="6" t="s">
        <v>7874</v>
      </c>
      <c r="F2960" s="5">
        <f>decoded__2[[#This Row],[FRT_DEC]]-B2959</f>
        <v>797</v>
      </c>
      <c r="G2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INFO]]))),G2959)</f>
        <v>19</v>
      </c>
    </row>
    <row r="2961" spans="1:7" hidden="1" x14ac:dyDescent="0.25">
      <c r="A2961" s="12" t="s">
        <v>3257</v>
      </c>
      <c r="B2961" s="19">
        <v>335646929455</v>
      </c>
      <c r="C2961" s="12" t="s">
        <v>19244</v>
      </c>
      <c r="D2961" s="12" t="s">
        <v>7938</v>
      </c>
      <c r="E2961" s="6" t="s">
        <v>8906</v>
      </c>
      <c r="F2961" s="5">
        <f>decoded__2[[#This Row],[FRT_DEC]]-B2960</f>
        <v>4</v>
      </c>
      <c r="G2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INFO]]))),G2960)</f>
        <v>19</v>
      </c>
    </row>
    <row r="2962" spans="1:7" hidden="1" x14ac:dyDescent="0.25">
      <c r="A2962" s="12" t="s">
        <v>3258</v>
      </c>
      <c r="B2962" s="19">
        <v>335646929458</v>
      </c>
      <c r="C2962" s="12" t="s">
        <v>19245</v>
      </c>
      <c r="D2962" s="12" t="s">
        <v>7842</v>
      </c>
      <c r="E2962" s="6" t="s">
        <v>7989</v>
      </c>
      <c r="F2962" s="5">
        <f>decoded__2[[#This Row],[FRT_DEC]]-B2961</f>
        <v>3</v>
      </c>
      <c r="G2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INFO]]))),G2961)</f>
        <v>19</v>
      </c>
    </row>
    <row r="2963" spans="1:7" hidden="1" x14ac:dyDescent="0.25">
      <c r="A2963" s="12" t="s">
        <v>3259</v>
      </c>
      <c r="B2963" s="19">
        <v>335646929464</v>
      </c>
      <c r="C2963" s="12" t="s">
        <v>19246</v>
      </c>
      <c r="D2963" s="12" t="s">
        <v>2044</v>
      </c>
      <c r="E2963" s="6" t="s">
        <v>14985</v>
      </c>
      <c r="F2963" s="5">
        <f>decoded__2[[#This Row],[FRT_DEC]]-B2962</f>
        <v>6</v>
      </c>
      <c r="G2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INFO]]))),G2962)</f>
        <v>19</v>
      </c>
    </row>
    <row r="2964" spans="1:7" hidden="1" x14ac:dyDescent="0.25">
      <c r="A2964" s="12" t="s">
        <v>3260</v>
      </c>
      <c r="B2964" s="19">
        <v>335646929469</v>
      </c>
      <c r="C2964" s="12" t="s">
        <v>19247</v>
      </c>
      <c r="D2964" s="12" t="s">
        <v>7938</v>
      </c>
      <c r="E2964" s="6" t="s">
        <v>7991</v>
      </c>
      <c r="F2964" s="5">
        <f>decoded__2[[#This Row],[FRT_DEC]]-B2963</f>
        <v>5</v>
      </c>
      <c r="G2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INFO]]))),G2963)</f>
        <v>19</v>
      </c>
    </row>
    <row r="2965" spans="1:7" hidden="1" x14ac:dyDescent="0.25">
      <c r="A2965" s="12" t="s">
        <v>3261</v>
      </c>
      <c r="B2965" s="19">
        <v>335646931883</v>
      </c>
      <c r="C2965" s="12" t="s">
        <v>19248</v>
      </c>
      <c r="D2965" s="12" t="s">
        <v>5</v>
      </c>
      <c r="E2965" s="6" t="s">
        <v>19249</v>
      </c>
      <c r="F2965" s="5">
        <f>decoded__2[[#This Row],[FRT_DEC]]-B2964</f>
        <v>2414</v>
      </c>
      <c r="G2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INFO]]))),G2964)</f>
        <v>19</v>
      </c>
    </row>
    <row r="2966" spans="1:7" hidden="1" x14ac:dyDescent="0.25">
      <c r="A2966" s="12" t="s">
        <v>3262</v>
      </c>
      <c r="B2966" s="19">
        <v>335646931886</v>
      </c>
      <c r="C2966" s="12" t="s">
        <v>19250</v>
      </c>
      <c r="D2966" s="12" t="s">
        <v>5</v>
      </c>
      <c r="E2966" s="6" t="s">
        <v>7877</v>
      </c>
      <c r="F2966" s="5">
        <f>decoded__2[[#This Row],[FRT_DEC]]-B2965</f>
        <v>3</v>
      </c>
      <c r="G2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INFO]]))),G2965)</f>
        <v>19</v>
      </c>
    </row>
    <row r="2967" spans="1:7" hidden="1" x14ac:dyDescent="0.25">
      <c r="A2967" s="12" t="s">
        <v>3263</v>
      </c>
      <c r="B2967" s="19">
        <v>335646931888</v>
      </c>
      <c r="C2967" s="12" t="s">
        <v>19251</v>
      </c>
      <c r="D2967" s="12" t="s">
        <v>3686</v>
      </c>
      <c r="E2967" s="6" t="s">
        <v>19252</v>
      </c>
      <c r="F2967" s="5">
        <f>decoded__2[[#This Row],[FRT_DEC]]-B2966</f>
        <v>2</v>
      </c>
      <c r="G2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INFO]]))),G2966)</f>
        <v>19</v>
      </c>
    </row>
    <row r="2968" spans="1:7" hidden="1" x14ac:dyDescent="0.25">
      <c r="A2968" s="12" t="s">
        <v>3264</v>
      </c>
      <c r="B2968" s="19">
        <v>335646931891</v>
      </c>
      <c r="C2968" s="12" t="s">
        <v>19253</v>
      </c>
      <c r="D2968" s="12" t="s">
        <v>3686</v>
      </c>
      <c r="E2968" s="6" t="s">
        <v>7878</v>
      </c>
      <c r="F2968" s="5">
        <f>decoded__2[[#This Row],[FRT_DEC]]-B2967</f>
        <v>3</v>
      </c>
      <c r="G2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INFO]]))),G2967)</f>
        <v>19</v>
      </c>
    </row>
    <row r="2969" spans="1:7" hidden="1" x14ac:dyDescent="0.25">
      <c r="A2969" s="12" t="s">
        <v>3265</v>
      </c>
      <c r="B2969" s="19">
        <v>335646931900</v>
      </c>
      <c r="C2969" s="12" t="s">
        <v>19254</v>
      </c>
      <c r="D2969" s="12" t="s">
        <v>7842</v>
      </c>
      <c r="E2969" s="6" t="s">
        <v>8006</v>
      </c>
      <c r="F2969" s="5">
        <f>decoded__2[[#This Row],[FRT_DEC]]-B2968</f>
        <v>9</v>
      </c>
      <c r="G2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INFO]]))),G2968)</f>
        <v>19</v>
      </c>
    </row>
    <row r="2970" spans="1:7" ht="30" hidden="1" x14ac:dyDescent="0.25">
      <c r="A2970" s="12" t="s">
        <v>3266</v>
      </c>
      <c r="B2970" s="19">
        <v>335646931910</v>
      </c>
      <c r="C2970" s="12" t="s">
        <v>19255</v>
      </c>
      <c r="D2970" s="12" t="s">
        <v>241</v>
      </c>
      <c r="E2970" s="6" t="s">
        <v>255</v>
      </c>
      <c r="F2970" s="5">
        <f>decoded__2[[#This Row],[FRT_DEC]]-B2969</f>
        <v>10</v>
      </c>
      <c r="G2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INFO]]))),G2969)</f>
        <v>19</v>
      </c>
    </row>
    <row r="2971" spans="1:7" hidden="1" x14ac:dyDescent="0.25">
      <c r="A2971" s="12" t="s">
        <v>3267</v>
      </c>
      <c r="B2971" s="19">
        <v>335646931914</v>
      </c>
      <c r="C2971" s="12" t="s">
        <v>19256</v>
      </c>
      <c r="D2971" s="12" t="s">
        <v>243</v>
      </c>
      <c r="E2971" s="6" t="s">
        <v>3939</v>
      </c>
      <c r="F2971" s="5">
        <f>decoded__2[[#This Row],[FRT_DEC]]-B2970</f>
        <v>4</v>
      </c>
      <c r="G2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INFO]]))),G2970)</f>
        <v>19</v>
      </c>
    </row>
    <row r="2972" spans="1:7" hidden="1" x14ac:dyDescent="0.25">
      <c r="A2972" s="12" t="s">
        <v>3268</v>
      </c>
      <c r="B2972" s="19">
        <v>335646931919</v>
      </c>
      <c r="C2972" s="12" t="s">
        <v>19257</v>
      </c>
      <c r="D2972" s="12" t="s">
        <v>1099</v>
      </c>
      <c r="E2972" s="6" t="s">
        <v>2093</v>
      </c>
      <c r="F2972" s="5">
        <f>decoded__2[[#This Row],[FRT_DEC]]-B2971</f>
        <v>5</v>
      </c>
      <c r="G2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INFO]]))),G2971)</f>
        <v>19</v>
      </c>
    </row>
    <row r="2973" spans="1:7" hidden="1" x14ac:dyDescent="0.25">
      <c r="A2973" s="12" t="s">
        <v>3269</v>
      </c>
      <c r="B2973" s="19">
        <v>335646931924</v>
      </c>
      <c r="C2973" s="12" t="s">
        <v>19258</v>
      </c>
      <c r="D2973" s="12" t="s">
        <v>72</v>
      </c>
      <c r="E2973" s="6" t="s">
        <v>2094</v>
      </c>
      <c r="F2973" s="5">
        <f>decoded__2[[#This Row],[FRT_DEC]]-B2972</f>
        <v>5</v>
      </c>
      <c r="G2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INFO]]))),G2972)</f>
        <v>19</v>
      </c>
    </row>
    <row r="2974" spans="1:7" hidden="1" x14ac:dyDescent="0.25">
      <c r="A2974" s="12" t="s">
        <v>3270</v>
      </c>
      <c r="B2974" s="19">
        <v>335646931928</v>
      </c>
      <c r="C2974" s="12" t="s">
        <v>19259</v>
      </c>
      <c r="D2974" s="12" t="s">
        <v>72</v>
      </c>
      <c r="E2974" s="6" t="s">
        <v>2095</v>
      </c>
      <c r="F2974" s="5">
        <f>decoded__2[[#This Row],[FRT_DEC]]-B2973</f>
        <v>4</v>
      </c>
      <c r="G2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INFO]]))),G2973)</f>
        <v>19</v>
      </c>
    </row>
    <row r="2975" spans="1:7" hidden="1" x14ac:dyDescent="0.25">
      <c r="A2975" s="12" t="s">
        <v>3271</v>
      </c>
      <c r="B2975" s="19">
        <v>335646931939</v>
      </c>
      <c r="C2975" s="12" t="s">
        <v>19260</v>
      </c>
      <c r="D2975" s="12" t="s">
        <v>246</v>
      </c>
      <c r="E2975" s="6" t="s">
        <v>19261</v>
      </c>
      <c r="F2975" s="5">
        <f>decoded__2[[#This Row],[FRT_DEC]]-B2974</f>
        <v>11</v>
      </c>
      <c r="G2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INFO]]))),G2974)</f>
        <v>19</v>
      </c>
    </row>
    <row r="2976" spans="1:7" hidden="1" x14ac:dyDescent="0.25">
      <c r="A2976" s="12" t="s">
        <v>3272</v>
      </c>
      <c r="B2976" s="19">
        <v>335646931943</v>
      </c>
      <c r="C2976" s="12" t="s">
        <v>19262</v>
      </c>
      <c r="D2976" s="12" t="s">
        <v>7938</v>
      </c>
      <c r="E2976" s="6" t="s">
        <v>8012</v>
      </c>
      <c r="F2976" s="5">
        <f>decoded__2[[#This Row],[FRT_DEC]]-B2975</f>
        <v>4</v>
      </c>
      <c r="G2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INFO]]))),G2975)</f>
        <v>19</v>
      </c>
    </row>
    <row r="2977" spans="1:7" hidden="1" x14ac:dyDescent="0.25">
      <c r="A2977" s="12" t="s">
        <v>3273</v>
      </c>
      <c r="B2977" s="19">
        <v>335646932340</v>
      </c>
      <c r="C2977" s="12" t="s">
        <v>19263</v>
      </c>
      <c r="D2977" s="12" t="s">
        <v>7842</v>
      </c>
      <c r="E2977" s="6" t="s">
        <v>8130</v>
      </c>
      <c r="F2977" s="5">
        <f>decoded__2[[#This Row],[FRT_DEC]]-B2976</f>
        <v>397</v>
      </c>
      <c r="G2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INFO]]))),G2976)</f>
        <v>19</v>
      </c>
    </row>
    <row r="2978" spans="1:7" hidden="1" x14ac:dyDescent="0.25">
      <c r="A2978" s="12" t="s">
        <v>3274</v>
      </c>
      <c r="B2978" s="19">
        <v>335646932349</v>
      </c>
      <c r="C2978" s="12" t="s">
        <v>19264</v>
      </c>
      <c r="D2978" s="12" t="s">
        <v>1099</v>
      </c>
      <c r="E2978" s="6" t="s">
        <v>2096</v>
      </c>
      <c r="F2978" s="5">
        <f>decoded__2[[#This Row],[FRT_DEC]]-B2977</f>
        <v>9</v>
      </c>
      <c r="G2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INFO]]))),G2977)</f>
        <v>19</v>
      </c>
    </row>
    <row r="2979" spans="1:7" hidden="1" x14ac:dyDescent="0.25">
      <c r="A2979" s="12" t="s">
        <v>3275</v>
      </c>
      <c r="B2979" s="19">
        <v>335646932354</v>
      </c>
      <c r="C2979" s="12" t="s">
        <v>19265</v>
      </c>
      <c r="D2979" s="12" t="s">
        <v>72</v>
      </c>
      <c r="E2979" s="6" t="s">
        <v>2097</v>
      </c>
      <c r="F2979" s="5">
        <f>decoded__2[[#This Row],[FRT_DEC]]-B2978</f>
        <v>5</v>
      </c>
      <c r="G2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INFO]]))),G2978)</f>
        <v>19</v>
      </c>
    </row>
    <row r="2980" spans="1:7" hidden="1" x14ac:dyDescent="0.25">
      <c r="A2980" s="12" t="s">
        <v>3276</v>
      </c>
      <c r="B2980" s="19">
        <v>335646932366</v>
      </c>
      <c r="C2980" s="12" t="s">
        <v>19266</v>
      </c>
      <c r="D2980" s="12" t="s">
        <v>3672</v>
      </c>
      <c r="E2980" s="6" t="s">
        <v>19267</v>
      </c>
      <c r="F2980" s="5">
        <f>decoded__2[[#This Row],[FRT_DEC]]-B2979</f>
        <v>12</v>
      </c>
      <c r="G2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INFO]]))),G2979)</f>
        <v>19</v>
      </c>
    </row>
    <row r="2981" spans="1:7" hidden="1" x14ac:dyDescent="0.25">
      <c r="A2981" s="12" t="s">
        <v>3277</v>
      </c>
      <c r="B2981" s="19">
        <v>335646932515</v>
      </c>
      <c r="C2981" s="12" t="s">
        <v>19268</v>
      </c>
      <c r="D2981" s="12" t="s">
        <v>262</v>
      </c>
      <c r="E2981" s="6" t="s">
        <v>19269</v>
      </c>
      <c r="F2981" s="5">
        <f>decoded__2[[#This Row],[FRT_DEC]]-B2980</f>
        <v>149</v>
      </c>
      <c r="G2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INFO]]))),G2980)</f>
        <v>19</v>
      </c>
    </row>
    <row r="2982" spans="1:7" hidden="1" x14ac:dyDescent="0.25">
      <c r="A2982" s="12" t="s">
        <v>3278</v>
      </c>
      <c r="B2982" s="19">
        <v>335646932521</v>
      </c>
      <c r="C2982" s="12" t="s">
        <v>19270</v>
      </c>
      <c r="D2982" s="12" t="s">
        <v>7938</v>
      </c>
      <c r="E2982" s="6" t="s">
        <v>8136</v>
      </c>
      <c r="F2982" s="5">
        <f>decoded__2[[#This Row],[FRT_DEC]]-B2981</f>
        <v>6</v>
      </c>
      <c r="G2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INFO]]))),G2981)</f>
        <v>19</v>
      </c>
    </row>
    <row r="2983" spans="1:7" x14ac:dyDescent="0.25">
      <c r="A2983" s="12" t="s">
        <v>3279</v>
      </c>
      <c r="B2983" s="19">
        <v>335646933721</v>
      </c>
      <c r="C2983" s="12" t="s">
        <v>19271</v>
      </c>
      <c r="D2983" s="12" t="s">
        <v>7842</v>
      </c>
      <c r="E2983" s="6" t="s">
        <v>7845</v>
      </c>
      <c r="F2983" s="5">
        <f>decoded__2[[#This Row],[FRT_DEC]]-B2982</f>
        <v>1200</v>
      </c>
      <c r="G2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INFO]]))),G2982)</f>
        <v>19</v>
      </c>
    </row>
    <row r="2984" spans="1:7" hidden="1" x14ac:dyDescent="0.25">
      <c r="A2984" s="12" t="s">
        <v>3280</v>
      </c>
      <c r="B2984" s="19">
        <v>335646933728</v>
      </c>
      <c r="C2984" s="12" t="s">
        <v>19272</v>
      </c>
      <c r="D2984" s="12" t="s">
        <v>7938</v>
      </c>
      <c r="E2984" s="6" t="s">
        <v>8149</v>
      </c>
      <c r="F2984" s="5">
        <f>decoded__2[[#This Row],[FRT_DEC]]-B2983</f>
        <v>7</v>
      </c>
      <c r="G2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INFO]]))),G2983)</f>
        <v>19</v>
      </c>
    </row>
    <row r="2985" spans="1:7" hidden="1" x14ac:dyDescent="0.25">
      <c r="A2985" s="12" t="s">
        <v>3281</v>
      </c>
      <c r="B2985" s="19">
        <v>335646933830</v>
      </c>
      <c r="C2985" s="12" t="s">
        <v>19273</v>
      </c>
      <c r="D2985" s="12" t="s">
        <v>84</v>
      </c>
      <c r="E2985" s="6" t="s">
        <v>4889</v>
      </c>
      <c r="F2985" s="5">
        <f>decoded__2[[#This Row],[FRT_DEC]]-B2984</f>
        <v>102</v>
      </c>
      <c r="G2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INFO]]))),G2984)</f>
        <v>19</v>
      </c>
    </row>
    <row r="2986" spans="1:7" hidden="1" x14ac:dyDescent="0.25">
      <c r="A2986" s="12" t="s">
        <v>3282</v>
      </c>
      <c r="B2986" s="19">
        <v>335646933833</v>
      </c>
      <c r="C2986" s="12" t="s">
        <v>19274</v>
      </c>
      <c r="D2986" s="12" t="s">
        <v>3684</v>
      </c>
      <c r="E2986" s="6" t="s">
        <v>19275</v>
      </c>
      <c r="F2986" s="5">
        <f>decoded__2[[#This Row],[FRT_DEC]]-B2985</f>
        <v>3</v>
      </c>
      <c r="G2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INFO]]))),G2985)</f>
        <v>19</v>
      </c>
    </row>
    <row r="2987" spans="1:7" hidden="1" x14ac:dyDescent="0.25">
      <c r="A2987" s="12" t="s">
        <v>3283</v>
      </c>
      <c r="B2987" s="19">
        <v>335646933835</v>
      </c>
      <c r="C2987" s="12" t="s">
        <v>19276</v>
      </c>
      <c r="D2987" s="12" t="s">
        <v>3684</v>
      </c>
      <c r="E2987" s="6" t="s">
        <v>7879</v>
      </c>
      <c r="F2987" s="5">
        <f>decoded__2[[#This Row],[FRT_DEC]]-B2986</f>
        <v>2</v>
      </c>
      <c r="G2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INFO]]))),G2986)</f>
        <v>19</v>
      </c>
    </row>
    <row r="2988" spans="1:7" hidden="1" x14ac:dyDescent="0.25">
      <c r="A2988" s="12" t="s">
        <v>3284</v>
      </c>
      <c r="B2988" s="19">
        <v>335646933843</v>
      </c>
      <c r="C2988" s="12" t="s">
        <v>19277</v>
      </c>
      <c r="D2988" s="12" t="s">
        <v>7842</v>
      </c>
      <c r="E2988" s="6" t="s">
        <v>7843</v>
      </c>
      <c r="F2988" s="5">
        <f>decoded__2[[#This Row],[FRT_DEC]]-B2987</f>
        <v>8</v>
      </c>
      <c r="G2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INFO]]))),G2987)</f>
        <v>19</v>
      </c>
    </row>
    <row r="2989" spans="1:7" hidden="1" x14ac:dyDescent="0.25">
      <c r="A2989" s="12" t="s">
        <v>3285</v>
      </c>
      <c r="B2989" s="19">
        <v>335646933854</v>
      </c>
      <c r="C2989" s="12" t="s">
        <v>19278</v>
      </c>
      <c r="D2989" s="12" t="s">
        <v>1099</v>
      </c>
      <c r="E2989" s="6" t="s">
        <v>2098</v>
      </c>
      <c r="F2989" s="5">
        <f>decoded__2[[#This Row],[FRT_DEC]]-B2988</f>
        <v>11</v>
      </c>
      <c r="G2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INFO]]))),G2988)</f>
        <v>19</v>
      </c>
    </row>
    <row r="2990" spans="1:7" hidden="1" x14ac:dyDescent="0.25">
      <c r="A2990" s="12" t="s">
        <v>3286</v>
      </c>
      <c r="B2990" s="19">
        <v>335646933859</v>
      </c>
      <c r="C2990" s="12" t="s">
        <v>19279</v>
      </c>
      <c r="D2990" s="12" t="s">
        <v>72</v>
      </c>
      <c r="E2990" s="6" t="s">
        <v>2099</v>
      </c>
      <c r="F2990" s="5">
        <f>decoded__2[[#This Row],[FRT_DEC]]-B2989</f>
        <v>5</v>
      </c>
      <c r="G2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INFO]]))),G2989)</f>
        <v>19</v>
      </c>
    </row>
    <row r="2991" spans="1:7" hidden="1" x14ac:dyDescent="0.25">
      <c r="A2991" s="12" t="s">
        <v>3287</v>
      </c>
      <c r="B2991" s="19">
        <v>335646933871</v>
      </c>
      <c r="C2991" s="12" t="s">
        <v>19280</v>
      </c>
      <c r="D2991" s="12" t="s">
        <v>7938</v>
      </c>
      <c r="E2991" s="6" t="s">
        <v>8848</v>
      </c>
      <c r="F2991" s="5">
        <f>decoded__2[[#This Row],[FRT_DEC]]-B2990</f>
        <v>12</v>
      </c>
      <c r="G2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INFO]]))),G2990)</f>
        <v>19</v>
      </c>
    </row>
    <row r="2992" spans="1:7" hidden="1" x14ac:dyDescent="0.25">
      <c r="A2992" s="12" t="s">
        <v>3288</v>
      </c>
      <c r="B2992" s="19">
        <v>335646933923</v>
      </c>
      <c r="C2992" s="12" t="s">
        <v>19281</v>
      </c>
      <c r="D2992" s="12" t="s">
        <v>85</v>
      </c>
      <c r="E2992" s="6" t="s">
        <v>263</v>
      </c>
      <c r="F2992" s="5">
        <f>decoded__2[[#This Row],[FRT_DEC]]-B2991</f>
        <v>52</v>
      </c>
      <c r="G2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INFO]]))),G2991)</f>
        <v>19</v>
      </c>
    </row>
    <row r="2993" spans="1:7" hidden="1" x14ac:dyDescent="0.25">
      <c r="A2993" s="12" t="s">
        <v>3289</v>
      </c>
      <c r="B2993" s="19">
        <v>335646933930</v>
      </c>
      <c r="C2993" s="12" t="s">
        <v>19282</v>
      </c>
      <c r="D2993" s="12" t="s">
        <v>7842</v>
      </c>
      <c r="E2993" s="6" t="s">
        <v>8851</v>
      </c>
      <c r="F2993" s="5">
        <f>decoded__2[[#This Row],[FRT_DEC]]-B2992</f>
        <v>7</v>
      </c>
      <c r="G2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INFO]]))),G2992)</f>
        <v>19</v>
      </c>
    </row>
    <row r="2994" spans="1:7" hidden="1" x14ac:dyDescent="0.25">
      <c r="A2994" s="12" t="s">
        <v>3290</v>
      </c>
      <c r="B2994" s="19">
        <v>335646933939</v>
      </c>
      <c r="C2994" s="12" t="s">
        <v>19283</v>
      </c>
      <c r="D2994" s="12" t="s">
        <v>1099</v>
      </c>
      <c r="E2994" s="6" t="s">
        <v>2100</v>
      </c>
      <c r="F2994" s="5">
        <f>decoded__2[[#This Row],[FRT_DEC]]-B2993</f>
        <v>9</v>
      </c>
      <c r="G2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INFO]]))),G2993)</f>
        <v>19</v>
      </c>
    </row>
    <row r="2995" spans="1:7" hidden="1" x14ac:dyDescent="0.25">
      <c r="A2995" s="12" t="s">
        <v>3291</v>
      </c>
      <c r="B2995" s="19">
        <v>335646933944</v>
      </c>
      <c r="C2995" s="12" t="s">
        <v>19284</v>
      </c>
      <c r="D2995" s="12" t="s">
        <v>72</v>
      </c>
      <c r="E2995" s="6" t="s">
        <v>2101</v>
      </c>
      <c r="F2995" s="5">
        <f>decoded__2[[#This Row],[FRT_DEC]]-B2994</f>
        <v>5</v>
      </c>
      <c r="G2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INFO]]))),G2994)</f>
        <v>19</v>
      </c>
    </row>
    <row r="2996" spans="1:7" hidden="1" x14ac:dyDescent="0.25">
      <c r="A2996" s="12" t="s">
        <v>3292</v>
      </c>
      <c r="B2996" s="19">
        <v>335646933956</v>
      </c>
      <c r="C2996" s="12" t="s">
        <v>19285</v>
      </c>
      <c r="D2996" s="12" t="s">
        <v>7938</v>
      </c>
      <c r="E2996" s="6" t="s">
        <v>8855</v>
      </c>
      <c r="F2996" s="5">
        <f>decoded__2[[#This Row],[FRT_DEC]]-B2995</f>
        <v>12</v>
      </c>
      <c r="G2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INFO]]))),G2995)</f>
        <v>19</v>
      </c>
    </row>
    <row r="2997" spans="1:7" hidden="1" x14ac:dyDescent="0.25">
      <c r="A2997" s="12" t="s">
        <v>3293</v>
      </c>
      <c r="B2997" s="19">
        <v>335646934579</v>
      </c>
      <c r="C2997" s="12" t="s">
        <v>19286</v>
      </c>
      <c r="D2997" s="12" t="s">
        <v>87</v>
      </c>
      <c r="E2997" s="6" t="s">
        <v>3695</v>
      </c>
      <c r="F2997" s="5">
        <f>decoded__2[[#This Row],[FRT_DEC]]-B2996</f>
        <v>623</v>
      </c>
      <c r="G2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INFO]]))),G2996)</f>
        <v>19</v>
      </c>
    </row>
    <row r="2998" spans="1:7" hidden="1" x14ac:dyDescent="0.25">
      <c r="A2998" s="12" t="s">
        <v>3294</v>
      </c>
      <c r="B2998" s="19">
        <v>335646934587</v>
      </c>
      <c r="C2998" s="12" t="s">
        <v>19287</v>
      </c>
      <c r="D2998" s="12" t="s">
        <v>7842</v>
      </c>
      <c r="E2998" s="6" t="s">
        <v>8858</v>
      </c>
      <c r="F2998" s="5">
        <f>decoded__2[[#This Row],[FRT_DEC]]-B2997</f>
        <v>8</v>
      </c>
      <c r="G2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INFO]]))),G2997)</f>
        <v>19</v>
      </c>
    </row>
    <row r="2999" spans="1:7" hidden="1" x14ac:dyDescent="0.25">
      <c r="A2999" s="12" t="s">
        <v>3295</v>
      </c>
      <c r="B2999" s="19">
        <v>335646934598</v>
      </c>
      <c r="C2999" s="12" t="s">
        <v>19288</v>
      </c>
      <c r="D2999" s="12" t="s">
        <v>1099</v>
      </c>
      <c r="E2999" s="6" t="s">
        <v>2102</v>
      </c>
      <c r="F2999" s="5">
        <f>decoded__2[[#This Row],[FRT_DEC]]-B2998</f>
        <v>11</v>
      </c>
      <c r="G2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INFO]]))),G2998)</f>
        <v>19</v>
      </c>
    </row>
    <row r="3000" spans="1:7" hidden="1" x14ac:dyDescent="0.25">
      <c r="A3000" s="12" t="s">
        <v>3296</v>
      </c>
      <c r="B3000" s="19">
        <v>335646934603</v>
      </c>
      <c r="C3000" s="12" t="s">
        <v>19289</v>
      </c>
      <c r="D3000" s="12" t="s">
        <v>72</v>
      </c>
      <c r="E3000" s="6" t="s">
        <v>2103</v>
      </c>
      <c r="F3000" s="5">
        <f>decoded__2[[#This Row],[FRT_DEC]]-B2999</f>
        <v>5</v>
      </c>
      <c r="G3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INFO]]))),G2999)</f>
        <v>19</v>
      </c>
    </row>
    <row r="3001" spans="1:7" hidden="1" x14ac:dyDescent="0.25">
      <c r="A3001" s="12" t="s">
        <v>3297</v>
      </c>
      <c r="B3001" s="19">
        <v>335646934610</v>
      </c>
      <c r="C3001" s="12" t="s">
        <v>19290</v>
      </c>
      <c r="D3001" s="12" t="s">
        <v>2045</v>
      </c>
      <c r="E3001" s="6" t="s">
        <v>8199</v>
      </c>
      <c r="F3001" s="5">
        <f>decoded__2[[#This Row],[FRT_DEC]]-B3000</f>
        <v>7</v>
      </c>
      <c r="G3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INFO]]))),G3000)</f>
        <v>19</v>
      </c>
    </row>
    <row r="3002" spans="1:7" hidden="1" x14ac:dyDescent="0.25">
      <c r="A3002" s="12" t="s">
        <v>3298</v>
      </c>
      <c r="B3002" s="19">
        <v>335646934612</v>
      </c>
      <c r="C3002" s="12" t="s">
        <v>19291</v>
      </c>
      <c r="D3002" s="12" t="s">
        <v>2045</v>
      </c>
      <c r="E3002" s="6" t="s">
        <v>15053</v>
      </c>
      <c r="F3002" s="5">
        <f>decoded__2[[#This Row],[FRT_DEC]]-B3001</f>
        <v>2</v>
      </c>
      <c r="G3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INFO]]))),G3001)</f>
        <v>19</v>
      </c>
    </row>
    <row r="3003" spans="1:7" hidden="1" x14ac:dyDescent="0.25">
      <c r="A3003" s="12" t="s">
        <v>3299</v>
      </c>
      <c r="B3003" s="19">
        <v>335646934623</v>
      </c>
      <c r="C3003" s="12" t="s">
        <v>19292</v>
      </c>
      <c r="D3003" s="12" t="s">
        <v>40</v>
      </c>
      <c r="E3003" s="6" t="s">
        <v>2042</v>
      </c>
      <c r="F3003" s="5">
        <f>decoded__2[[#This Row],[FRT_DEC]]-B3002</f>
        <v>11</v>
      </c>
      <c r="G3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INFO]]))),G3002)</f>
        <v>19</v>
      </c>
    </row>
    <row r="3004" spans="1:7" hidden="1" x14ac:dyDescent="0.25">
      <c r="A3004" s="12" t="s">
        <v>3300</v>
      </c>
      <c r="B3004" s="19">
        <v>335646934626</v>
      </c>
      <c r="C3004" s="12" t="s">
        <v>19293</v>
      </c>
      <c r="D3004" s="12" t="s">
        <v>2043</v>
      </c>
      <c r="E3004" s="6" t="s">
        <v>19226</v>
      </c>
      <c r="F3004" s="5">
        <f>decoded__2[[#This Row],[FRT_DEC]]-B3003</f>
        <v>3</v>
      </c>
      <c r="G3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INFO]]))),G3003)</f>
        <v>19</v>
      </c>
    </row>
    <row r="3005" spans="1:7" hidden="1" x14ac:dyDescent="0.25">
      <c r="A3005" s="12" t="s">
        <v>3301</v>
      </c>
      <c r="B3005" s="19">
        <v>335646934637</v>
      </c>
      <c r="C3005" s="12" t="s">
        <v>19294</v>
      </c>
      <c r="D3005" s="12" t="s">
        <v>7938</v>
      </c>
      <c r="E3005" s="6" t="s">
        <v>8868</v>
      </c>
      <c r="F3005" s="5">
        <f>decoded__2[[#This Row],[FRT_DEC]]-B3004</f>
        <v>11</v>
      </c>
      <c r="G3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INFO]]))),G3004)</f>
        <v>19</v>
      </c>
    </row>
    <row r="3006" spans="1:7" hidden="1" x14ac:dyDescent="0.25">
      <c r="A3006" s="12" t="s">
        <v>3302</v>
      </c>
      <c r="B3006" s="19">
        <v>335646934946</v>
      </c>
      <c r="C3006" s="12" t="s">
        <v>19295</v>
      </c>
      <c r="D3006" s="12" t="s">
        <v>7842</v>
      </c>
      <c r="E3006" s="6" t="s">
        <v>7989</v>
      </c>
      <c r="F3006" s="5">
        <f>decoded__2[[#This Row],[FRT_DEC]]-B3005</f>
        <v>309</v>
      </c>
      <c r="G3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INFO]]))),G3005)</f>
        <v>19</v>
      </c>
    </row>
    <row r="3007" spans="1:7" hidden="1" x14ac:dyDescent="0.25">
      <c r="A3007" s="12" t="s">
        <v>3303</v>
      </c>
      <c r="B3007" s="19">
        <v>335646934953</v>
      </c>
      <c r="C3007" s="12" t="s">
        <v>19296</v>
      </c>
      <c r="D3007" s="12" t="s">
        <v>2044</v>
      </c>
      <c r="E3007" s="6" t="s">
        <v>8882</v>
      </c>
      <c r="F3007" s="5">
        <f>decoded__2[[#This Row],[FRT_DEC]]-B3006</f>
        <v>7</v>
      </c>
      <c r="G3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INFO]]))),G3006)</f>
        <v>19</v>
      </c>
    </row>
    <row r="3008" spans="1:7" hidden="1" x14ac:dyDescent="0.25">
      <c r="A3008" s="12" t="s">
        <v>3304</v>
      </c>
      <c r="B3008" s="19">
        <v>335646934957</v>
      </c>
      <c r="C3008" s="12" t="s">
        <v>19297</v>
      </c>
      <c r="D3008" s="12" t="s">
        <v>7938</v>
      </c>
      <c r="E3008" s="6" t="s">
        <v>7991</v>
      </c>
      <c r="F3008" s="5">
        <f>decoded__2[[#This Row],[FRT_DEC]]-B3007</f>
        <v>4</v>
      </c>
      <c r="G3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INFO]]))),G3007)</f>
        <v>19</v>
      </c>
    </row>
    <row r="3009" spans="1:7" hidden="1" x14ac:dyDescent="0.25">
      <c r="A3009" s="12" t="s">
        <v>3305</v>
      </c>
      <c r="B3009" s="19">
        <v>335646991688</v>
      </c>
      <c r="C3009" s="12" t="s">
        <v>19298</v>
      </c>
      <c r="D3009" s="12" t="s">
        <v>7842</v>
      </c>
      <c r="E3009" s="6" t="s">
        <v>7945</v>
      </c>
      <c r="F3009" s="5">
        <f>decoded__2[[#This Row],[FRT_DEC]]-B3008</f>
        <v>56731</v>
      </c>
      <c r="G3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INFO]]))),G3008)</f>
        <v>19</v>
      </c>
    </row>
    <row r="3010" spans="1:7" hidden="1" x14ac:dyDescent="0.25">
      <c r="A3010" s="12" t="s">
        <v>3306</v>
      </c>
      <c r="B3010" s="19">
        <v>335646991694</v>
      </c>
      <c r="C3010" s="12" t="s">
        <v>19299</v>
      </c>
      <c r="D3010" s="12" t="s">
        <v>7938</v>
      </c>
      <c r="E3010" s="6" t="s">
        <v>7947</v>
      </c>
      <c r="F3010" s="5">
        <f>decoded__2[[#This Row],[FRT_DEC]]-B3009</f>
        <v>6</v>
      </c>
      <c r="G3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INFO]]))),G3009)</f>
        <v>19</v>
      </c>
    </row>
    <row r="3011" spans="1:7" hidden="1" x14ac:dyDescent="0.25">
      <c r="A3011" s="12" t="s">
        <v>3307</v>
      </c>
      <c r="B3011" s="19">
        <v>335647054979</v>
      </c>
      <c r="C3011" s="12" t="s">
        <v>19300</v>
      </c>
      <c r="D3011" s="12" t="s">
        <v>43</v>
      </c>
      <c r="E3011" s="6" t="s">
        <v>3676</v>
      </c>
      <c r="F3011" s="5">
        <f>decoded__2[[#This Row],[FRT_DEC]]-B3010</f>
        <v>63285</v>
      </c>
      <c r="G3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INFO]]))),G3010)</f>
        <v>19</v>
      </c>
    </row>
    <row r="3012" spans="1:7" hidden="1" x14ac:dyDescent="0.25">
      <c r="A3012" s="12" t="s">
        <v>3308</v>
      </c>
      <c r="B3012" s="19">
        <v>335647054982</v>
      </c>
      <c r="C3012" s="12" t="s">
        <v>19301</v>
      </c>
      <c r="D3012" s="12" t="s">
        <v>3685</v>
      </c>
      <c r="E3012" s="6" t="s">
        <v>19302</v>
      </c>
      <c r="F3012" s="5">
        <f>decoded__2[[#This Row],[FRT_DEC]]-B3011</f>
        <v>3</v>
      </c>
      <c r="G3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INFO]]))),G3011)</f>
        <v>19</v>
      </c>
    </row>
    <row r="3013" spans="1:7" hidden="1" x14ac:dyDescent="0.25">
      <c r="A3013" s="12" t="s">
        <v>3309</v>
      </c>
      <c r="B3013" s="19">
        <v>335647054986</v>
      </c>
      <c r="C3013" s="12" t="s">
        <v>19303</v>
      </c>
      <c r="D3013" s="12" t="s">
        <v>3685</v>
      </c>
      <c r="E3013" s="6" t="s">
        <v>7880</v>
      </c>
      <c r="F3013" s="5">
        <f>decoded__2[[#This Row],[FRT_DEC]]-B3012</f>
        <v>4</v>
      </c>
      <c r="G3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INFO]]))),G3012)</f>
        <v>19</v>
      </c>
    </row>
    <row r="3014" spans="1:7" hidden="1" x14ac:dyDescent="0.25">
      <c r="A3014" s="12" t="s">
        <v>3310</v>
      </c>
      <c r="B3014" s="19">
        <v>335647055000</v>
      </c>
      <c r="C3014" s="12" t="s">
        <v>19304</v>
      </c>
      <c r="D3014" s="12" t="s">
        <v>7842</v>
      </c>
      <c r="E3014" s="6" t="s">
        <v>8889</v>
      </c>
      <c r="F3014" s="5">
        <f>decoded__2[[#This Row],[FRT_DEC]]-B3013</f>
        <v>14</v>
      </c>
      <c r="G3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INFO]]))),G3013)</f>
        <v>19</v>
      </c>
    </row>
    <row r="3015" spans="1:7" ht="30" hidden="1" x14ac:dyDescent="0.25">
      <c r="A3015" s="12" t="s">
        <v>3311</v>
      </c>
      <c r="B3015" s="19">
        <v>335647055014</v>
      </c>
      <c r="C3015" s="12" t="s">
        <v>19305</v>
      </c>
      <c r="D3015" s="12" t="s">
        <v>241</v>
      </c>
      <c r="E3015" s="6" t="s">
        <v>2080</v>
      </c>
      <c r="F3015" s="5">
        <f>decoded__2[[#This Row],[FRT_DEC]]-B3014</f>
        <v>14</v>
      </c>
      <c r="G3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INFO]]))),G3014)</f>
        <v>19</v>
      </c>
    </row>
    <row r="3016" spans="1:7" hidden="1" x14ac:dyDescent="0.25">
      <c r="A3016" s="12" t="s">
        <v>3312</v>
      </c>
      <c r="B3016" s="19">
        <v>335647055017</v>
      </c>
      <c r="C3016" s="12" t="s">
        <v>19306</v>
      </c>
      <c r="D3016" s="12" t="s">
        <v>243</v>
      </c>
      <c r="E3016" s="6" t="s">
        <v>5311</v>
      </c>
      <c r="F3016" s="5">
        <f>decoded__2[[#This Row],[FRT_DEC]]-B3015</f>
        <v>3</v>
      </c>
      <c r="G3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INFO]]))),G3015)</f>
        <v>19</v>
      </c>
    </row>
    <row r="3017" spans="1:7" hidden="1" x14ac:dyDescent="0.25">
      <c r="A3017" s="12" t="s">
        <v>3313</v>
      </c>
      <c r="B3017" s="19">
        <v>335647055048</v>
      </c>
      <c r="C3017" s="12" t="s">
        <v>19307</v>
      </c>
      <c r="D3017" s="12" t="s">
        <v>264</v>
      </c>
      <c r="E3017" s="6" t="s">
        <v>19308</v>
      </c>
      <c r="F3017" s="5">
        <f>decoded__2[[#This Row],[FRT_DEC]]-B3016</f>
        <v>31</v>
      </c>
      <c r="G3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INFO]]))),G3016)</f>
        <v>19</v>
      </c>
    </row>
    <row r="3018" spans="1:7" hidden="1" x14ac:dyDescent="0.25">
      <c r="A3018" s="12" t="s">
        <v>3314</v>
      </c>
      <c r="B3018" s="19">
        <v>335647055099</v>
      </c>
      <c r="C3018" s="12" t="s">
        <v>19309</v>
      </c>
      <c r="D3018" s="12" t="s">
        <v>40</v>
      </c>
      <c r="E3018" s="6" t="s">
        <v>44</v>
      </c>
      <c r="F3018" s="5">
        <f>decoded__2[[#This Row],[FRT_DEC]]-B3017</f>
        <v>51</v>
      </c>
      <c r="G3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INFO]]))),G3017)</f>
        <v>19</v>
      </c>
    </row>
    <row r="3019" spans="1:7" hidden="1" x14ac:dyDescent="0.25">
      <c r="A3019" s="12" t="s">
        <v>3315</v>
      </c>
      <c r="B3019" s="19">
        <v>335647055104</v>
      </c>
      <c r="C3019" s="12" t="s">
        <v>19310</v>
      </c>
      <c r="D3019" s="12" t="s">
        <v>246</v>
      </c>
      <c r="E3019" s="6" t="s">
        <v>19311</v>
      </c>
      <c r="F3019" s="5">
        <f>decoded__2[[#This Row],[FRT_DEC]]-B3018</f>
        <v>5</v>
      </c>
      <c r="G3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INFO]]))),G3018)</f>
        <v>19</v>
      </c>
    </row>
    <row r="3020" spans="1:7" hidden="1" x14ac:dyDescent="0.25">
      <c r="A3020" s="12" t="s">
        <v>3316</v>
      </c>
      <c r="B3020" s="19">
        <v>335647055113</v>
      </c>
      <c r="C3020" s="12" t="s">
        <v>19312</v>
      </c>
      <c r="D3020" s="12" t="s">
        <v>1099</v>
      </c>
      <c r="E3020" s="6" t="s">
        <v>2104</v>
      </c>
      <c r="F3020" s="5">
        <f>decoded__2[[#This Row],[FRT_DEC]]-B3019</f>
        <v>9</v>
      </c>
      <c r="G3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INFO]]))),G3019)</f>
        <v>19</v>
      </c>
    </row>
    <row r="3021" spans="1:7" hidden="1" x14ac:dyDescent="0.25">
      <c r="A3021" s="12" t="s">
        <v>3317</v>
      </c>
      <c r="B3021" s="19">
        <v>335647055118</v>
      </c>
      <c r="C3021" s="12" t="s">
        <v>19313</v>
      </c>
      <c r="D3021" s="12" t="s">
        <v>1099</v>
      </c>
      <c r="E3021" s="6" t="s">
        <v>2105</v>
      </c>
      <c r="F3021" s="5">
        <f>decoded__2[[#This Row],[FRT_DEC]]-B3020</f>
        <v>5</v>
      </c>
      <c r="G3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INFO]]))),G3020)</f>
        <v>19</v>
      </c>
    </row>
    <row r="3022" spans="1:7" hidden="1" x14ac:dyDescent="0.25">
      <c r="A3022" s="12" t="s">
        <v>3318</v>
      </c>
      <c r="B3022" s="19">
        <v>335647055130</v>
      </c>
      <c r="C3022" s="12" t="s">
        <v>19314</v>
      </c>
      <c r="D3022" s="12" t="s">
        <v>72</v>
      </c>
      <c r="E3022" s="6" t="s">
        <v>2092</v>
      </c>
      <c r="F3022" s="5">
        <f>decoded__2[[#This Row],[FRT_DEC]]-B3021</f>
        <v>12</v>
      </c>
      <c r="G3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INFO]]))),G3021)</f>
        <v>19</v>
      </c>
    </row>
    <row r="3023" spans="1:7" hidden="1" x14ac:dyDescent="0.25">
      <c r="A3023" s="12" t="s">
        <v>3319</v>
      </c>
      <c r="B3023" s="19">
        <v>335647055491</v>
      </c>
      <c r="C3023" s="12" t="s">
        <v>19315</v>
      </c>
      <c r="D3023" s="12" t="s">
        <v>2045</v>
      </c>
      <c r="E3023" s="6" t="s">
        <v>15053</v>
      </c>
      <c r="F3023" s="5">
        <f>decoded__2[[#This Row],[FRT_DEC]]-B3022</f>
        <v>361</v>
      </c>
      <c r="G3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INFO]]))),G3022)</f>
        <v>19</v>
      </c>
    </row>
    <row r="3024" spans="1:7" hidden="1" x14ac:dyDescent="0.25">
      <c r="A3024" s="12" t="s">
        <v>3320</v>
      </c>
      <c r="B3024" s="19">
        <v>335647055503</v>
      </c>
      <c r="C3024" s="12" t="s">
        <v>19316</v>
      </c>
      <c r="D3024" s="12" t="s">
        <v>3671</v>
      </c>
      <c r="E3024" s="6" t="s">
        <v>19317</v>
      </c>
      <c r="F3024" s="5">
        <f>decoded__2[[#This Row],[FRT_DEC]]-B3023</f>
        <v>12</v>
      </c>
      <c r="G3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INFO]]))),G3023)</f>
        <v>19</v>
      </c>
    </row>
    <row r="3025" spans="1:7" hidden="1" x14ac:dyDescent="0.25">
      <c r="A3025" s="12" t="s">
        <v>3321</v>
      </c>
      <c r="B3025" s="19">
        <v>335647055506</v>
      </c>
      <c r="C3025" s="12" t="s">
        <v>19318</v>
      </c>
      <c r="D3025" s="12" t="s">
        <v>3671</v>
      </c>
      <c r="E3025" s="6" t="s">
        <v>7881</v>
      </c>
      <c r="F3025" s="5">
        <f>decoded__2[[#This Row],[FRT_DEC]]-B3024</f>
        <v>3</v>
      </c>
      <c r="G3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INFO]]))),G3024)</f>
        <v>19</v>
      </c>
    </row>
    <row r="3026" spans="1:7" hidden="1" x14ac:dyDescent="0.25">
      <c r="A3026" s="12" t="s">
        <v>3322</v>
      </c>
      <c r="B3026" s="19">
        <v>335647055927</v>
      </c>
      <c r="C3026" s="12" t="s">
        <v>19319</v>
      </c>
      <c r="D3026" s="12" t="s">
        <v>249</v>
      </c>
      <c r="E3026" s="6" t="s">
        <v>7874</v>
      </c>
      <c r="F3026" s="5">
        <f>decoded__2[[#This Row],[FRT_DEC]]-B3025</f>
        <v>421</v>
      </c>
      <c r="G3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INFO]]))),G3025)</f>
        <v>19</v>
      </c>
    </row>
    <row r="3027" spans="1:7" hidden="1" x14ac:dyDescent="0.25">
      <c r="A3027" s="12" t="s">
        <v>3323</v>
      </c>
      <c r="B3027" s="19">
        <v>335647055932</v>
      </c>
      <c r="C3027" s="12" t="s">
        <v>19320</v>
      </c>
      <c r="D3027" s="12" t="s">
        <v>7938</v>
      </c>
      <c r="E3027" s="6" t="s">
        <v>8906</v>
      </c>
      <c r="F3027" s="5">
        <f>decoded__2[[#This Row],[FRT_DEC]]-B3026</f>
        <v>5</v>
      </c>
      <c r="G3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INFO]]))),G3026)</f>
        <v>19</v>
      </c>
    </row>
    <row r="3028" spans="1:7" hidden="1" x14ac:dyDescent="0.25">
      <c r="A3028" s="12" t="s">
        <v>3324</v>
      </c>
      <c r="B3028" s="19">
        <v>335647091688</v>
      </c>
      <c r="C3028" s="12" t="s">
        <v>19321</v>
      </c>
      <c r="D3028" s="12" t="s">
        <v>7842</v>
      </c>
      <c r="E3028" s="6" t="s">
        <v>7945</v>
      </c>
      <c r="F3028" s="5">
        <f>decoded__2[[#This Row],[FRT_DEC]]-B3027</f>
        <v>35756</v>
      </c>
      <c r="G3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INFO]]))),G3027)</f>
        <v>19</v>
      </c>
    </row>
    <row r="3029" spans="1:7" hidden="1" x14ac:dyDescent="0.25">
      <c r="A3029" s="12" t="s">
        <v>3325</v>
      </c>
      <c r="B3029" s="19">
        <v>335647091694</v>
      </c>
      <c r="C3029" s="12" t="s">
        <v>19322</v>
      </c>
      <c r="D3029" s="12" t="s">
        <v>7938</v>
      </c>
      <c r="E3029" s="6" t="s">
        <v>7947</v>
      </c>
      <c r="F3029" s="5">
        <f>decoded__2[[#This Row],[FRT_DEC]]-B3028</f>
        <v>6</v>
      </c>
      <c r="G3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INFO]]))),G3028)</f>
        <v>19</v>
      </c>
    </row>
    <row r="3030" spans="1:7" hidden="1" x14ac:dyDescent="0.25">
      <c r="A3030" s="12" t="s">
        <v>3326</v>
      </c>
      <c r="B3030" s="19">
        <v>335647178039</v>
      </c>
      <c r="C3030" s="12" t="s">
        <v>19323</v>
      </c>
      <c r="D3030" s="12" t="s">
        <v>5</v>
      </c>
      <c r="E3030" s="6" t="s">
        <v>19324</v>
      </c>
      <c r="F3030" s="5">
        <f>decoded__2[[#This Row],[FRT_DEC]]-B3029</f>
        <v>86345</v>
      </c>
      <c r="G3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INFO]]))),G3029)</f>
        <v>19</v>
      </c>
    </row>
    <row r="3031" spans="1:7" hidden="1" x14ac:dyDescent="0.25">
      <c r="A3031" s="12" t="s">
        <v>3327</v>
      </c>
      <c r="B3031" s="19">
        <v>335647178042</v>
      </c>
      <c r="C3031" s="12" t="s">
        <v>19325</v>
      </c>
      <c r="D3031" s="12" t="s">
        <v>5</v>
      </c>
      <c r="E3031" s="6" t="s">
        <v>7877</v>
      </c>
      <c r="F3031" s="5">
        <f>decoded__2[[#This Row],[FRT_DEC]]-B3030</f>
        <v>3</v>
      </c>
      <c r="G3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INFO]]))),G3030)</f>
        <v>19</v>
      </c>
    </row>
    <row r="3032" spans="1:7" hidden="1" x14ac:dyDescent="0.25">
      <c r="A3032" s="12" t="s">
        <v>3328</v>
      </c>
      <c r="B3032" s="19">
        <v>335647178044</v>
      </c>
      <c r="C3032" s="12" t="s">
        <v>19326</v>
      </c>
      <c r="D3032" s="12" t="s">
        <v>3686</v>
      </c>
      <c r="E3032" s="6" t="s">
        <v>19327</v>
      </c>
      <c r="F3032" s="5">
        <f>decoded__2[[#This Row],[FRT_DEC]]-B3031</f>
        <v>2</v>
      </c>
      <c r="G3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INFO]]))),G3031)</f>
        <v>19</v>
      </c>
    </row>
    <row r="3033" spans="1:7" hidden="1" x14ac:dyDescent="0.25">
      <c r="A3033" s="12" t="s">
        <v>3329</v>
      </c>
      <c r="B3033" s="19">
        <v>335647178047</v>
      </c>
      <c r="C3033" s="12" t="s">
        <v>19328</v>
      </c>
      <c r="D3033" s="12" t="s">
        <v>3686</v>
      </c>
      <c r="E3033" s="6" t="s">
        <v>7878</v>
      </c>
      <c r="F3033" s="5">
        <f>decoded__2[[#This Row],[FRT_DEC]]-B3032</f>
        <v>3</v>
      </c>
      <c r="G3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INFO]]))),G3032)</f>
        <v>19</v>
      </c>
    </row>
    <row r="3034" spans="1:7" hidden="1" x14ac:dyDescent="0.25">
      <c r="A3034" s="12" t="s">
        <v>3330</v>
      </c>
      <c r="B3034" s="19">
        <v>335647178056</v>
      </c>
      <c r="C3034" s="12" t="s">
        <v>19329</v>
      </c>
      <c r="D3034" s="12" t="s">
        <v>7842</v>
      </c>
      <c r="E3034" s="6" t="s">
        <v>8006</v>
      </c>
      <c r="F3034" s="5">
        <f>decoded__2[[#This Row],[FRT_DEC]]-B3033</f>
        <v>9</v>
      </c>
      <c r="G3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INFO]]))),G3033)</f>
        <v>19</v>
      </c>
    </row>
    <row r="3035" spans="1:7" ht="30" hidden="1" x14ac:dyDescent="0.25">
      <c r="A3035" s="12" t="s">
        <v>3331</v>
      </c>
      <c r="B3035" s="19">
        <v>335647178068</v>
      </c>
      <c r="C3035" s="12" t="s">
        <v>19330</v>
      </c>
      <c r="D3035" s="12" t="s">
        <v>241</v>
      </c>
      <c r="E3035" s="6" t="s">
        <v>4001</v>
      </c>
      <c r="F3035" s="5">
        <f>decoded__2[[#This Row],[FRT_DEC]]-B3034</f>
        <v>12</v>
      </c>
      <c r="G3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INFO]]))),G3034)</f>
        <v>19</v>
      </c>
    </row>
    <row r="3036" spans="1:7" hidden="1" x14ac:dyDescent="0.25">
      <c r="A3036" s="12" t="s">
        <v>3332</v>
      </c>
      <c r="B3036" s="19">
        <v>335647178070</v>
      </c>
      <c r="C3036" s="12" t="s">
        <v>19331</v>
      </c>
      <c r="D3036" s="12" t="s">
        <v>243</v>
      </c>
      <c r="E3036" s="6" t="s">
        <v>7915</v>
      </c>
      <c r="F3036" s="5">
        <f>decoded__2[[#This Row],[FRT_DEC]]-B3035</f>
        <v>2</v>
      </c>
      <c r="G3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INFO]]))),G3035)</f>
        <v>19</v>
      </c>
    </row>
    <row r="3037" spans="1:7" hidden="1" x14ac:dyDescent="0.25">
      <c r="A3037" s="12" t="s">
        <v>3333</v>
      </c>
      <c r="B3037" s="19">
        <v>335647178075</v>
      </c>
      <c r="C3037" s="12" t="s">
        <v>19332</v>
      </c>
      <c r="D3037" s="12" t="s">
        <v>1099</v>
      </c>
      <c r="E3037" s="6" t="s">
        <v>2093</v>
      </c>
      <c r="F3037" s="5">
        <f>decoded__2[[#This Row],[FRT_DEC]]-B3036</f>
        <v>5</v>
      </c>
      <c r="G3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INFO]]))),G3036)</f>
        <v>19</v>
      </c>
    </row>
    <row r="3038" spans="1:7" hidden="1" x14ac:dyDescent="0.25">
      <c r="A3038" s="12" t="s">
        <v>3334</v>
      </c>
      <c r="B3038" s="19">
        <v>335647178080</v>
      </c>
      <c r="C3038" s="12" t="s">
        <v>19333</v>
      </c>
      <c r="D3038" s="12" t="s">
        <v>72</v>
      </c>
      <c r="E3038" s="6" t="s">
        <v>2094</v>
      </c>
      <c r="F3038" s="5">
        <f>decoded__2[[#This Row],[FRT_DEC]]-B3037</f>
        <v>5</v>
      </c>
      <c r="G3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INFO]]))),G3037)</f>
        <v>19</v>
      </c>
    </row>
    <row r="3039" spans="1:7" hidden="1" x14ac:dyDescent="0.25">
      <c r="A3039" s="12" t="s">
        <v>3335</v>
      </c>
      <c r="B3039" s="19">
        <v>335647178084</v>
      </c>
      <c r="C3039" s="12" t="s">
        <v>19334</v>
      </c>
      <c r="D3039" s="12" t="s">
        <v>72</v>
      </c>
      <c r="E3039" s="6" t="s">
        <v>2095</v>
      </c>
      <c r="F3039" s="5">
        <f>decoded__2[[#This Row],[FRT_DEC]]-B3038</f>
        <v>4</v>
      </c>
      <c r="G3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INFO]]))),G3038)</f>
        <v>19</v>
      </c>
    </row>
    <row r="3040" spans="1:7" hidden="1" x14ac:dyDescent="0.25">
      <c r="A3040" s="12" t="s">
        <v>3336</v>
      </c>
      <c r="B3040" s="19">
        <v>335647178095</v>
      </c>
      <c r="C3040" s="12" t="s">
        <v>19335</v>
      </c>
      <c r="D3040" s="12" t="s">
        <v>246</v>
      </c>
      <c r="E3040" s="6" t="s">
        <v>19336</v>
      </c>
      <c r="F3040" s="5">
        <f>decoded__2[[#This Row],[FRT_DEC]]-B3039</f>
        <v>11</v>
      </c>
      <c r="G3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INFO]]))),G3039)</f>
        <v>19</v>
      </c>
    </row>
    <row r="3041" spans="1:7" hidden="1" x14ac:dyDescent="0.25">
      <c r="A3041" s="12" t="s">
        <v>3337</v>
      </c>
      <c r="B3041" s="19">
        <v>335647178101</v>
      </c>
      <c r="C3041" s="12" t="s">
        <v>19337</v>
      </c>
      <c r="D3041" s="12" t="s">
        <v>7938</v>
      </c>
      <c r="E3041" s="6" t="s">
        <v>8012</v>
      </c>
      <c r="F3041" s="5">
        <f>decoded__2[[#This Row],[FRT_DEC]]-B3040</f>
        <v>6</v>
      </c>
      <c r="G3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INFO]]))),G3040)</f>
        <v>19</v>
      </c>
    </row>
    <row r="3042" spans="1:7" hidden="1" x14ac:dyDescent="0.25">
      <c r="A3042" s="12" t="s">
        <v>3338</v>
      </c>
      <c r="B3042" s="19">
        <v>335647178499</v>
      </c>
      <c r="C3042" s="12" t="s">
        <v>19338</v>
      </c>
      <c r="D3042" s="12" t="s">
        <v>7842</v>
      </c>
      <c r="E3042" s="6" t="s">
        <v>8130</v>
      </c>
      <c r="F3042" s="5">
        <f>decoded__2[[#This Row],[FRT_DEC]]-B3041</f>
        <v>398</v>
      </c>
      <c r="G3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INFO]]))),G3041)</f>
        <v>19</v>
      </c>
    </row>
    <row r="3043" spans="1:7" hidden="1" x14ac:dyDescent="0.25">
      <c r="A3043" s="12" t="s">
        <v>3339</v>
      </c>
      <c r="B3043" s="19">
        <v>335647178507</v>
      </c>
      <c r="C3043" s="12" t="s">
        <v>19339</v>
      </c>
      <c r="D3043" s="12" t="s">
        <v>1099</v>
      </c>
      <c r="E3043" s="6" t="s">
        <v>2096</v>
      </c>
      <c r="F3043" s="5">
        <f>decoded__2[[#This Row],[FRT_DEC]]-B3042</f>
        <v>8</v>
      </c>
      <c r="G3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INFO]]))),G3042)</f>
        <v>19</v>
      </c>
    </row>
    <row r="3044" spans="1:7" hidden="1" x14ac:dyDescent="0.25">
      <c r="A3044" s="12" t="s">
        <v>3340</v>
      </c>
      <c r="B3044" s="19">
        <v>335647178512</v>
      </c>
      <c r="C3044" s="12" t="s">
        <v>19340</v>
      </c>
      <c r="D3044" s="12" t="s">
        <v>72</v>
      </c>
      <c r="E3044" s="6" t="s">
        <v>2097</v>
      </c>
      <c r="F3044" s="5">
        <f>decoded__2[[#This Row],[FRT_DEC]]-B3043</f>
        <v>5</v>
      </c>
      <c r="G3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INFO]]))),G3043)</f>
        <v>19</v>
      </c>
    </row>
    <row r="3045" spans="1:7" hidden="1" x14ac:dyDescent="0.25">
      <c r="A3045" s="12" t="s">
        <v>3341</v>
      </c>
      <c r="B3045" s="19">
        <v>335647178524</v>
      </c>
      <c r="C3045" s="12" t="s">
        <v>19341</v>
      </c>
      <c r="D3045" s="12" t="s">
        <v>3672</v>
      </c>
      <c r="E3045" s="6" t="s">
        <v>19267</v>
      </c>
      <c r="F3045" s="5">
        <f>decoded__2[[#This Row],[FRT_DEC]]-B3044</f>
        <v>12</v>
      </c>
      <c r="G3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INFO]]))),G3044)</f>
        <v>19</v>
      </c>
    </row>
    <row r="3046" spans="1:7" hidden="1" x14ac:dyDescent="0.25">
      <c r="A3046" s="12" t="s">
        <v>3342</v>
      </c>
      <c r="B3046" s="19">
        <v>335647178673</v>
      </c>
      <c r="C3046" s="12" t="s">
        <v>19342</v>
      </c>
      <c r="D3046" s="12" t="s">
        <v>262</v>
      </c>
      <c r="E3046" s="6" t="s">
        <v>19269</v>
      </c>
      <c r="F3046" s="5">
        <f>decoded__2[[#This Row],[FRT_DEC]]-B3045</f>
        <v>149</v>
      </c>
      <c r="G3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INFO]]))),G3045)</f>
        <v>19</v>
      </c>
    </row>
    <row r="3047" spans="1:7" hidden="1" x14ac:dyDescent="0.25">
      <c r="A3047" s="12" t="s">
        <v>3343</v>
      </c>
      <c r="B3047" s="19">
        <v>335647178678</v>
      </c>
      <c r="C3047" s="12" t="s">
        <v>19343</v>
      </c>
      <c r="D3047" s="12" t="s">
        <v>7938</v>
      </c>
      <c r="E3047" s="6" t="s">
        <v>8136</v>
      </c>
      <c r="F3047" s="5">
        <f>decoded__2[[#This Row],[FRT_DEC]]-B3046</f>
        <v>5</v>
      </c>
      <c r="G3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INFO]]))),G3046)</f>
        <v>19</v>
      </c>
    </row>
    <row r="3048" spans="1:7" x14ac:dyDescent="0.25">
      <c r="A3048" s="12" t="s">
        <v>3344</v>
      </c>
      <c r="B3048" s="19">
        <v>335647179879</v>
      </c>
      <c r="C3048" s="12" t="s">
        <v>19344</v>
      </c>
      <c r="D3048" s="12" t="s">
        <v>7842</v>
      </c>
      <c r="E3048" s="6" t="s">
        <v>7845</v>
      </c>
      <c r="F3048" s="5">
        <f>decoded__2[[#This Row],[FRT_DEC]]-B3047</f>
        <v>1201</v>
      </c>
      <c r="G3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INFO]]))),G3047)</f>
        <v>19</v>
      </c>
    </row>
    <row r="3049" spans="1:7" hidden="1" x14ac:dyDescent="0.25">
      <c r="A3049" s="12" t="s">
        <v>3345</v>
      </c>
      <c r="B3049" s="19">
        <v>335647179887</v>
      </c>
      <c r="C3049" s="12" t="s">
        <v>19345</v>
      </c>
      <c r="D3049" s="12" t="s">
        <v>7938</v>
      </c>
      <c r="E3049" s="6" t="s">
        <v>8149</v>
      </c>
      <c r="F3049" s="5">
        <f>decoded__2[[#This Row],[FRT_DEC]]-B3048</f>
        <v>8</v>
      </c>
      <c r="G3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INFO]]))),G3048)</f>
        <v>19</v>
      </c>
    </row>
    <row r="3050" spans="1:7" hidden="1" x14ac:dyDescent="0.25">
      <c r="A3050" s="12" t="s">
        <v>3346</v>
      </c>
      <c r="B3050" s="19">
        <v>335647179986</v>
      </c>
      <c r="C3050" s="12" t="s">
        <v>19346</v>
      </c>
      <c r="D3050" s="12" t="s">
        <v>84</v>
      </c>
      <c r="E3050" s="6" t="s">
        <v>5313</v>
      </c>
      <c r="F3050" s="5">
        <f>decoded__2[[#This Row],[FRT_DEC]]-B3049</f>
        <v>99</v>
      </c>
      <c r="G3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INFO]]))),G3049)</f>
        <v>19</v>
      </c>
    </row>
    <row r="3051" spans="1:7" hidden="1" x14ac:dyDescent="0.25">
      <c r="A3051" s="12" t="s">
        <v>3347</v>
      </c>
      <c r="B3051" s="19">
        <v>335647179989</v>
      </c>
      <c r="C3051" s="12" t="s">
        <v>19347</v>
      </c>
      <c r="D3051" s="12" t="s">
        <v>3684</v>
      </c>
      <c r="E3051" s="6" t="s">
        <v>19348</v>
      </c>
      <c r="F3051" s="5">
        <f>decoded__2[[#This Row],[FRT_DEC]]-B3050</f>
        <v>3</v>
      </c>
      <c r="G3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INFO]]))),G3050)</f>
        <v>19</v>
      </c>
    </row>
    <row r="3052" spans="1:7" hidden="1" x14ac:dyDescent="0.25">
      <c r="A3052" s="12" t="s">
        <v>3348</v>
      </c>
      <c r="B3052" s="19">
        <v>335647179991</v>
      </c>
      <c r="C3052" s="12" t="s">
        <v>19349</v>
      </c>
      <c r="D3052" s="12" t="s">
        <v>3684</v>
      </c>
      <c r="E3052" s="6" t="s">
        <v>7879</v>
      </c>
      <c r="F3052" s="5">
        <f>decoded__2[[#This Row],[FRT_DEC]]-B3051</f>
        <v>2</v>
      </c>
      <c r="G3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INFO]]))),G3051)</f>
        <v>19</v>
      </c>
    </row>
    <row r="3053" spans="1:7" hidden="1" x14ac:dyDescent="0.25">
      <c r="A3053" s="12" t="s">
        <v>3349</v>
      </c>
      <c r="B3053" s="19">
        <v>335647179999</v>
      </c>
      <c r="C3053" s="12" t="s">
        <v>19350</v>
      </c>
      <c r="D3053" s="12" t="s">
        <v>7842</v>
      </c>
      <c r="E3053" s="6" t="s">
        <v>7843</v>
      </c>
      <c r="F3053" s="5">
        <f>decoded__2[[#This Row],[FRT_DEC]]-B3052</f>
        <v>8</v>
      </c>
      <c r="G3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INFO]]))),G3052)</f>
        <v>19</v>
      </c>
    </row>
    <row r="3054" spans="1:7" hidden="1" x14ac:dyDescent="0.25">
      <c r="A3054" s="12" t="s">
        <v>3350</v>
      </c>
      <c r="B3054" s="19">
        <v>335647180009</v>
      </c>
      <c r="C3054" s="12" t="s">
        <v>19351</v>
      </c>
      <c r="D3054" s="12" t="s">
        <v>1099</v>
      </c>
      <c r="E3054" s="6" t="s">
        <v>2098</v>
      </c>
      <c r="F3054" s="5">
        <f>decoded__2[[#This Row],[FRT_DEC]]-B3053</f>
        <v>10</v>
      </c>
      <c r="G3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INFO]]))),G3053)</f>
        <v>19</v>
      </c>
    </row>
    <row r="3055" spans="1:7" hidden="1" x14ac:dyDescent="0.25">
      <c r="A3055" s="12" t="s">
        <v>3351</v>
      </c>
      <c r="B3055" s="19">
        <v>335647180016</v>
      </c>
      <c r="C3055" s="12" t="s">
        <v>19352</v>
      </c>
      <c r="D3055" s="12" t="s">
        <v>72</v>
      </c>
      <c r="E3055" s="6" t="s">
        <v>2099</v>
      </c>
      <c r="F3055" s="5">
        <f>decoded__2[[#This Row],[FRT_DEC]]-B3054</f>
        <v>7</v>
      </c>
      <c r="G3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INFO]]))),G3054)</f>
        <v>19</v>
      </c>
    </row>
    <row r="3056" spans="1:7" hidden="1" x14ac:dyDescent="0.25">
      <c r="A3056" s="12" t="s">
        <v>3352</v>
      </c>
      <c r="B3056" s="19">
        <v>335647180028</v>
      </c>
      <c r="C3056" s="12" t="s">
        <v>19353</v>
      </c>
      <c r="D3056" s="12" t="s">
        <v>7938</v>
      </c>
      <c r="E3056" s="6" t="s">
        <v>8848</v>
      </c>
      <c r="F3056" s="5">
        <f>decoded__2[[#This Row],[FRT_DEC]]-B3055</f>
        <v>12</v>
      </c>
      <c r="G3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INFO]]))),G3055)</f>
        <v>19</v>
      </c>
    </row>
    <row r="3057" spans="1:7" hidden="1" x14ac:dyDescent="0.25">
      <c r="A3057" s="12" t="s">
        <v>3353</v>
      </c>
      <c r="B3057" s="19">
        <v>335647180079</v>
      </c>
      <c r="C3057" s="12" t="s">
        <v>19354</v>
      </c>
      <c r="D3057" s="12" t="s">
        <v>85</v>
      </c>
      <c r="E3057" s="6" t="s">
        <v>263</v>
      </c>
      <c r="F3057" s="5">
        <f>decoded__2[[#This Row],[FRT_DEC]]-B3056</f>
        <v>51</v>
      </c>
      <c r="G3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INFO]]))),G3056)</f>
        <v>19</v>
      </c>
    </row>
    <row r="3058" spans="1:7" hidden="1" x14ac:dyDescent="0.25">
      <c r="A3058" s="12" t="s">
        <v>3354</v>
      </c>
      <c r="B3058" s="19">
        <v>335647180086</v>
      </c>
      <c r="C3058" s="12" t="s">
        <v>19355</v>
      </c>
      <c r="D3058" s="12" t="s">
        <v>7842</v>
      </c>
      <c r="E3058" s="6" t="s">
        <v>8851</v>
      </c>
      <c r="F3058" s="5">
        <f>decoded__2[[#This Row],[FRT_DEC]]-B3057</f>
        <v>7</v>
      </c>
      <c r="G3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INFO]]))),G3057)</f>
        <v>19</v>
      </c>
    </row>
    <row r="3059" spans="1:7" hidden="1" x14ac:dyDescent="0.25">
      <c r="A3059" s="12" t="s">
        <v>3355</v>
      </c>
      <c r="B3059" s="19">
        <v>335647180095</v>
      </c>
      <c r="C3059" s="12" t="s">
        <v>19356</v>
      </c>
      <c r="D3059" s="12" t="s">
        <v>1099</v>
      </c>
      <c r="E3059" s="6" t="s">
        <v>2100</v>
      </c>
      <c r="F3059" s="5">
        <f>decoded__2[[#This Row],[FRT_DEC]]-B3058</f>
        <v>9</v>
      </c>
      <c r="G3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INFO]]))),G3058)</f>
        <v>19</v>
      </c>
    </row>
    <row r="3060" spans="1:7" hidden="1" x14ac:dyDescent="0.25">
      <c r="A3060" s="12" t="s">
        <v>3356</v>
      </c>
      <c r="B3060" s="19">
        <v>335647180100</v>
      </c>
      <c r="C3060" s="12" t="s">
        <v>19357</v>
      </c>
      <c r="D3060" s="12" t="s">
        <v>72</v>
      </c>
      <c r="E3060" s="6" t="s">
        <v>2101</v>
      </c>
      <c r="F3060" s="5">
        <f>decoded__2[[#This Row],[FRT_DEC]]-B3059</f>
        <v>5</v>
      </c>
      <c r="G3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INFO]]))),G3059)</f>
        <v>19</v>
      </c>
    </row>
    <row r="3061" spans="1:7" hidden="1" x14ac:dyDescent="0.25">
      <c r="A3061" s="12" t="s">
        <v>3357</v>
      </c>
      <c r="B3061" s="19">
        <v>335647180112</v>
      </c>
      <c r="C3061" s="12" t="s">
        <v>19358</v>
      </c>
      <c r="D3061" s="12" t="s">
        <v>7938</v>
      </c>
      <c r="E3061" s="6" t="s">
        <v>8855</v>
      </c>
      <c r="F3061" s="5">
        <f>decoded__2[[#This Row],[FRT_DEC]]-B3060</f>
        <v>12</v>
      </c>
      <c r="G3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INFO]]))),G3060)</f>
        <v>19</v>
      </c>
    </row>
    <row r="3062" spans="1:7" hidden="1" x14ac:dyDescent="0.25">
      <c r="A3062" s="12" t="s">
        <v>3358</v>
      </c>
      <c r="B3062" s="19">
        <v>335647180735</v>
      </c>
      <c r="C3062" s="12" t="s">
        <v>19359</v>
      </c>
      <c r="D3062" s="12" t="s">
        <v>87</v>
      </c>
      <c r="E3062" s="6" t="s">
        <v>3695</v>
      </c>
      <c r="F3062" s="5">
        <f>decoded__2[[#This Row],[FRT_DEC]]-B3061</f>
        <v>623</v>
      </c>
      <c r="G3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INFO]]))),G3061)</f>
        <v>19</v>
      </c>
    </row>
    <row r="3063" spans="1:7" hidden="1" x14ac:dyDescent="0.25">
      <c r="A3063" s="12" t="s">
        <v>3359</v>
      </c>
      <c r="B3063" s="19">
        <v>335647180743</v>
      </c>
      <c r="C3063" s="12" t="s">
        <v>19360</v>
      </c>
      <c r="D3063" s="12" t="s">
        <v>7842</v>
      </c>
      <c r="E3063" s="6" t="s">
        <v>8858</v>
      </c>
      <c r="F3063" s="5">
        <f>decoded__2[[#This Row],[FRT_DEC]]-B3062</f>
        <v>8</v>
      </c>
      <c r="G3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INFO]]))),G3062)</f>
        <v>19</v>
      </c>
    </row>
    <row r="3064" spans="1:7" hidden="1" x14ac:dyDescent="0.25">
      <c r="A3064" s="12" t="s">
        <v>3360</v>
      </c>
      <c r="B3064" s="19">
        <v>335647180753</v>
      </c>
      <c r="C3064" s="12" t="s">
        <v>19361</v>
      </c>
      <c r="D3064" s="12" t="s">
        <v>1099</v>
      </c>
      <c r="E3064" s="6" t="s">
        <v>2102</v>
      </c>
      <c r="F3064" s="5">
        <f>decoded__2[[#This Row],[FRT_DEC]]-B3063</f>
        <v>10</v>
      </c>
      <c r="G3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INFO]]))),G3063)</f>
        <v>19</v>
      </c>
    </row>
    <row r="3065" spans="1:7" hidden="1" x14ac:dyDescent="0.25">
      <c r="A3065" s="12" t="s">
        <v>3361</v>
      </c>
      <c r="B3065" s="19">
        <v>335647180757</v>
      </c>
      <c r="C3065" s="12" t="s">
        <v>19362</v>
      </c>
      <c r="D3065" s="12" t="s">
        <v>72</v>
      </c>
      <c r="E3065" s="6" t="s">
        <v>2103</v>
      </c>
      <c r="F3065" s="5">
        <f>decoded__2[[#This Row],[FRT_DEC]]-B3064</f>
        <v>4</v>
      </c>
      <c r="G3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INFO]]))),G3064)</f>
        <v>19</v>
      </c>
    </row>
    <row r="3066" spans="1:7" hidden="1" x14ac:dyDescent="0.25">
      <c r="A3066" s="12" t="s">
        <v>3362</v>
      </c>
      <c r="B3066" s="19">
        <v>335647180761</v>
      </c>
      <c r="C3066" s="12" t="s">
        <v>19363</v>
      </c>
      <c r="D3066" s="12" t="s">
        <v>264</v>
      </c>
      <c r="E3066" s="6" t="s">
        <v>19364</v>
      </c>
      <c r="F3066" s="5">
        <f>decoded__2[[#This Row],[FRT_DEC]]-B3065</f>
        <v>4</v>
      </c>
      <c r="G3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INFO]]))),G3065)</f>
        <v>19</v>
      </c>
    </row>
    <row r="3067" spans="1:7" hidden="1" x14ac:dyDescent="0.25">
      <c r="A3067" s="12" t="s">
        <v>3363</v>
      </c>
      <c r="B3067" s="19">
        <v>335647180773</v>
      </c>
      <c r="C3067" s="12" t="s">
        <v>19365</v>
      </c>
      <c r="D3067" s="12" t="s">
        <v>40</v>
      </c>
      <c r="E3067" s="6" t="s">
        <v>328</v>
      </c>
      <c r="F3067" s="5">
        <f>decoded__2[[#This Row],[FRT_DEC]]-B3066</f>
        <v>12</v>
      </c>
      <c r="G3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INFO]]))),G3066)</f>
        <v>19</v>
      </c>
    </row>
    <row r="3068" spans="1:7" hidden="1" x14ac:dyDescent="0.25">
      <c r="A3068" s="12" t="s">
        <v>3364</v>
      </c>
      <c r="B3068" s="19">
        <v>335647180776</v>
      </c>
      <c r="C3068" s="12" t="s">
        <v>19366</v>
      </c>
      <c r="D3068" s="12" t="s">
        <v>330</v>
      </c>
      <c r="E3068" s="6" t="s">
        <v>19367</v>
      </c>
      <c r="F3068" s="5">
        <f>decoded__2[[#This Row],[FRT_DEC]]-B3067</f>
        <v>3</v>
      </c>
      <c r="G3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INFO]]))),G3067)</f>
        <v>19</v>
      </c>
    </row>
    <row r="3069" spans="1:7" hidden="1" x14ac:dyDescent="0.25">
      <c r="A3069" s="12" t="s">
        <v>3365</v>
      </c>
      <c r="B3069" s="19">
        <v>335647180783</v>
      </c>
      <c r="C3069" s="12" t="s">
        <v>19368</v>
      </c>
      <c r="D3069" s="12" t="s">
        <v>2045</v>
      </c>
      <c r="E3069" s="6" t="s">
        <v>8098</v>
      </c>
      <c r="F3069" s="5">
        <f>decoded__2[[#This Row],[FRT_DEC]]-B3068</f>
        <v>7</v>
      </c>
      <c r="G3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INFO]]))),G3068)</f>
        <v>19</v>
      </c>
    </row>
    <row r="3070" spans="1:7" hidden="1" x14ac:dyDescent="0.25">
      <c r="A3070" s="12" t="s">
        <v>3366</v>
      </c>
      <c r="B3070" s="19">
        <v>335647180785</v>
      </c>
      <c r="C3070" s="12" t="s">
        <v>19369</v>
      </c>
      <c r="D3070" s="12" t="s">
        <v>2045</v>
      </c>
      <c r="E3070" s="6" t="s">
        <v>8894</v>
      </c>
      <c r="F3070" s="5">
        <f>decoded__2[[#This Row],[FRT_DEC]]-B3069</f>
        <v>2</v>
      </c>
      <c r="G3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INFO]]))),G3069)</f>
        <v>19</v>
      </c>
    </row>
    <row r="3071" spans="1:7" hidden="1" x14ac:dyDescent="0.25">
      <c r="A3071" s="12" t="s">
        <v>3367</v>
      </c>
      <c r="B3071" s="19">
        <v>335647180795</v>
      </c>
      <c r="C3071" s="12" t="s">
        <v>19370</v>
      </c>
      <c r="D3071" s="12" t="s">
        <v>40</v>
      </c>
      <c r="E3071" s="6" t="s">
        <v>2042</v>
      </c>
      <c r="F3071" s="5">
        <f>decoded__2[[#This Row],[FRT_DEC]]-B3070</f>
        <v>10</v>
      </c>
      <c r="G3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INFO]]))),G3070)</f>
        <v>19</v>
      </c>
    </row>
    <row r="3072" spans="1:7" hidden="1" x14ac:dyDescent="0.25">
      <c r="A3072" s="12" t="s">
        <v>3368</v>
      </c>
      <c r="B3072" s="19">
        <v>335647180820</v>
      </c>
      <c r="C3072" s="12" t="s">
        <v>19371</v>
      </c>
      <c r="D3072" s="12" t="s">
        <v>2043</v>
      </c>
      <c r="E3072" s="6" t="s">
        <v>19226</v>
      </c>
      <c r="F3072" s="5">
        <f>decoded__2[[#This Row],[FRT_DEC]]-B3071</f>
        <v>25</v>
      </c>
      <c r="G3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INFO]]))),G3071)</f>
        <v>19</v>
      </c>
    </row>
    <row r="3073" spans="1:7" hidden="1" x14ac:dyDescent="0.25">
      <c r="A3073" s="12" t="s">
        <v>3369</v>
      </c>
      <c r="B3073" s="19">
        <v>335647180831</v>
      </c>
      <c r="C3073" s="12" t="s">
        <v>19372</v>
      </c>
      <c r="D3073" s="12" t="s">
        <v>7938</v>
      </c>
      <c r="E3073" s="6" t="s">
        <v>8868</v>
      </c>
      <c r="F3073" s="5">
        <f>decoded__2[[#This Row],[FRT_DEC]]-B3072</f>
        <v>11</v>
      </c>
      <c r="G3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INFO]]))),G3072)</f>
        <v>19</v>
      </c>
    </row>
    <row r="3074" spans="1:7" hidden="1" x14ac:dyDescent="0.25">
      <c r="A3074" s="12" t="s">
        <v>3370</v>
      </c>
      <c r="B3074" s="19">
        <v>335647181489</v>
      </c>
      <c r="C3074" s="12" t="s">
        <v>19373</v>
      </c>
      <c r="D3074" s="12" t="s">
        <v>7842</v>
      </c>
      <c r="E3074" s="6" t="s">
        <v>7989</v>
      </c>
      <c r="F3074" s="5">
        <f>decoded__2[[#This Row],[FRT_DEC]]-B3073</f>
        <v>658</v>
      </c>
      <c r="G3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INFO]]))),G3073)</f>
        <v>19</v>
      </c>
    </row>
    <row r="3075" spans="1:7" hidden="1" x14ac:dyDescent="0.25">
      <c r="A3075" s="12" t="s">
        <v>3371</v>
      </c>
      <c r="B3075" s="19">
        <v>335647181495</v>
      </c>
      <c r="C3075" s="12" t="s">
        <v>19374</v>
      </c>
      <c r="D3075" s="12" t="s">
        <v>2044</v>
      </c>
      <c r="E3075" s="6" t="s">
        <v>14985</v>
      </c>
      <c r="F3075" s="5">
        <f>decoded__2[[#This Row],[FRT_DEC]]-B3074</f>
        <v>6</v>
      </c>
      <c r="G3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INFO]]))),G3074)</f>
        <v>19</v>
      </c>
    </row>
    <row r="3076" spans="1:7" hidden="1" x14ac:dyDescent="0.25">
      <c r="A3076" s="12" t="s">
        <v>3372</v>
      </c>
      <c r="B3076" s="19">
        <v>335647181500</v>
      </c>
      <c r="C3076" s="12" t="s">
        <v>19375</v>
      </c>
      <c r="D3076" s="12" t="s">
        <v>7938</v>
      </c>
      <c r="E3076" s="6" t="s">
        <v>7991</v>
      </c>
      <c r="F3076" s="5">
        <f>decoded__2[[#This Row],[FRT_DEC]]-B3075</f>
        <v>5</v>
      </c>
      <c r="G3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INFO]]))),G3075)</f>
        <v>19</v>
      </c>
    </row>
    <row r="3077" spans="1:7" hidden="1" x14ac:dyDescent="0.25">
      <c r="A3077" s="12" t="s">
        <v>3373</v>
      </c>
      <c r="B3077" s="19">
        <v>335647191688</v>
      </c>
      <c r="C3077" s="12" t="s">
        <v>19376</v>
      </c>
      <c r="D3077" s="12" t="s">
        <v>7842</v>
      </c>
      <c r="E3077" s="6" t="s">
        <v>7945</v>
      </c>
      <c r="F3077" s="5">
        <f>decoded__2[[#This Row],[FRT_DEC]]-B3076</f>
        <v>10188</v>
      </c>
      <c r="G3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INFO]]))),G3076)</f>
        <v>19</v>
      </c>
    </row>
    <row r="3078" spans="1:7" hidden="1" x14ac:dyDescent="0.25">
      <c r="A3078" s="12" t="s">
        <v>3374</v>
      </c>
      <c r="B3078" s="19">
        <v>335647191694</v>
      </c>
      <c r="C3078" s="12" t="s">
        <v>19377</v>
      </c>
      <c r="D3078" s="12" t="s">
        <v>7938</v>
      </c>
      <c r="E3078" s="6" t="s">
        <v>7947</v>
      </c>
      <c r="F3078" s="5">
        <f>decoded__2[[#This Row],[FRT_DEC]]-B3077</f>
        <v>6</v>
      </c>
      <c r="G3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INFO]]))),G3077)</f>
        <v>19</v>
      </c>
    </row>
    <row r="3079" spans="1:7" hidden="1" x14ac:dyDescent="0.25">
      <c r="A3079" s="12" t="s">
        <v>3375</v>
      </c>
      <c r="B3079" s="19">
        <v>335647291691</v>
      </c>
      <c r="C3079" s="12" t="s">
        <v>19378</v>
      </c>
      <c r="D3079" s="12" t="s">
        <v>7842</v>
      </c>
      <c r="E3079" s="6" t="s">
        <v>7945</v>
      </c>
      <c r="F3079" s="5">
        <f>decoded__2[[#This Row],[FRT_DEC]]-B3078</f>
        <v>99997</v>
      </c>
      <c r="G3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INFO]]))),G3078)</f>
        <v>19</v>
      </c>
    </row>
    <row r="3080" spans="1:7" hidden="1" x14ac:dyDescent="0.25">
      <c r="A3080" s="12" t="s">
        <v>3376</v>
      </c>
      <c r="B3080" s="19">
        <v>335647291697</v>
      </c>
      <c r="C3080" s="12" t="s">
        <v>19379</v>
      </c>
      <c r="D3080" s="12" t="s">
        <v>7938</v>
      </c>
      <c r="E3080" s="6" t="s">
        <v>7947</v>
      </c>
      <c r="F3080" s="5">
        <f>decoded__2[[#This Row],[FRT_DEC]]-B3079</f>
        <v>6</v>
      </c>
      <c r="G3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INFO]]))),G3079)</f>
        <v>19</v>
      </c>
    </row>
    <row r="3081" spans="1:7" hidden="1" x14ac:dyDescent="0.25">
      <c r="A3081" s="12" t="s">
        <v>3377</v>
      </c>
      <c r="B3081" s="19">
        <v>335647304416</v>
      </c>
      <c r="C3081" s="12" t="s">
        <v>19380</v>
      </c>
      <c r="D3081" s="12" t="s">
        <v>43</v>
      </c>
      <c r="E3081" s="6" t="s">
        <v>3676</v>
      </c>
      <c r="F3081" s="5">
        <f>decoded__2[[#This Row],[FRT_DEC]]-B3080</f>
        <v>12719</v>
      </c>
      <c r="G3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INFO]]))),G3080)</f>
        <v>19</v>
      </c>
    </row>
    <row r="3082" spans="1:7" hidden="1" x14ac:dyDescent="0.25">
      <c r="A3082" s="12" t="s">
        <v>3378</v>
      </c>
      <c r="B3082" s="19">
        <v>335647304418</v>
      </c>
      <c r="C3082" s="12" t="s">
        <v>19381</v>
      </c>
      <c r="D3082" s="12" t="s">
        <v>3685</v>
      </c>
      <c r="E3082" s="6" t="s">
        <v>19382</v>
      </c>
      <c r="F3082" s="5">
        <f>decoded__2[[#This Row],[FRT_DEC]]-B3081</f>
        <v>2</v>
      </c>
      <c r="G3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INFO]]))),G3081)</f>
        <v>19</v>
      </c>
    </row>
    <row r="3083" spans="1:7" hidden="1" x14ac:dyDescent="0.25">
      <c r="A3083" s="12" t="s">
        <v>3379</v>
      </c>
      <c r="B3083" s="19">
        <v>335647304422</v>
      </c>
      <c r="C3083" s="12" t="s">
        <v>19383</v>
      </c>
      <c r="D3083" s="12" t="s">
        <v>3685</v>
      </c>
      <c r="E3083" s="6" t="s">
        <v>7880</v>
      </c>
      <c r="F3083" s="5">
        <f>decoded__2[[#This Row],[FRT_DEC]]-B3082</f>
        <v>4</v>
      </c>
      <c r="G3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INFO]]))),G3082)</f>
        <v>19</v>
      </c>
    </row>
    <row r="3084" spans="1:7" hidden="1" x14ac:dyDescent="0.25">
      <c r="A3084" s="12" t="s">
        <v>3380</v>
      </c>
      <c r="B3084" s="19">
        <v>335647304437</v>
      </c>
      <c r="C3084" s="12" t="s">
        <v>19384</v>
      </c>
      <c r="D3084" s="12" t="s">
        <v>7842</v>
      </c>
      <c r="E3084" s="6" t="s">
        <v>8889</v>
      </c>
      <c r="F3084" s="5">
        <f>decoded__2[[#This Row],[FRT_DEC]]-B3083</f>
        <v>15</v>
      </c>
      <c r="G3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INFO]]))),G3083)</f>
        <v>19</v>
      </c>
    </row>
    <row r="3085" spans="1:7" ht="30" hidden="1" x14ac:dyDescent="0.25">
      <c r="A3085" s="12" t="s">
        <v>3381</v>
      </c>
      <c r="B3085" s="19">
        <v>335647304450</v>
      </c>
      <c r="C3085" s="12" t="s">
        <v>19385</v>
      </c>
      <c r="D3085" s="12" t="s">
        <v>241</v>
      </c>
      <c r="E3085" s="6" t="s">
        <v>3959</v>
      </c>
      <c r="F3085" s="5">
        <f>decoded__2[[#This Row],[FRT_DEC]]-B3084</f>
        <v>13</v>
      </c>
      <c r="G3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INFO]]))),G3084)</f>
        <v>19</v>
      </c>
    </row>
    <row r="3086" spans="1:7" hidden="1" x14ac:dyDescent="0.25">
      <c r="A3086" s="12" t="s">
        <v>3382</v>
      </c>
      <c r="B3086" s="19">
        <v>335647304452</v>
      </c>
      <c r="C3086" s="12" t="s">
        <v>19386</v>
      </c>
      <c r="D3086" s="12" t="s">
        <v>243</v>
      </c>
      <c r="E3086" s="6" t="s">
        <v>7913</v>
      </c>
      <c r="F3086" s="5">
        <f>decoded__2[[#This Row],[FRT_DEC]]-B3085</f>
        <v>2</v>
      </c>
      <c r="G3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INFO]]))),G3085)</f>
        <v>19</v>
      </c>
    </row>
    <row r="3087" spans="1:7" hidden="1" x14ac:dyDescent="0.25">
      <c r="A3087" s="12" t="s">
        <v>3383</v>
      </c>
      <c r="B3087" s="19">
        <v>335647304481</v>
      </c>
      <c r="C3087" s="12" t="s">
        <v>19387</v>
      </c>
      <c r="D3087" s="12" t="s">
        <v>264</v>
      </c>
      <c r="E3087" s="6" t="s">
        <v>19388</v>
      </c>
      <c r="F3087" s="5">
        <f>decoded__2[[#This Row],[FRT_DEC]]-B3086</f>
        <v>29</v>
      </c>
      <c r="G3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INFO]]))),G3086)</f>
        <v>19</v>
      </c>
    </row>
    <row r="3088" spans="1:7" hidden="1" x14ac:dyDescent="0.25">
      <c r="A3088" s="12" t="s">
        <v>3384</v>
      </c>
      <c r="B3088" s="19">
        <v>335647304533</v>
      </c>
      <c r="C3088" s="12" t="s">
        <v>19389</v>
      </c>
      <c r="D3088" s="12" t="s">
        <v>40</v>
      </c>
      <c r="E3088" s="6" t="s">
        <v>44</v>
      </c>
      <c r="F3088" s="5">
        <f>decoded__2[[#This Row],[FRT_DEC]]-B3087</f>
        <v>52</v>
      </c>
      <c r="G3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INFO]]))),G3087)</f>
        <v>19</v>
      </c>
    </row>
    <row r="3089" spans="1:7" hidden="1" x14ac:dyDescent="0.25">
      <c r="A3089" s="12" t="s">
        <v>3385</v>
      </c>
      <c r="B3089" s="19">
        <v>335647304539</v>
      </c>
      <c r="C3089" s="12" t="s">
        <v>19390</v>
      </c>
      <c r="D3089" s="12" t="s">
        <v>246</v>
      </c>
      <c r="E3089" s="6" t="s">
        <v>19391</v>
      </c>
      <c r="F3089" s="5">
        <f>decoded__2[[#This Row],[FRT_DEC]]-B3088</f>
        <v>6</v>
      </c>
      <c r="G3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INFO]]))),G3088)</f>
        <v>19</v>
      </c>
    </row>
    <row r="3090" spans="1:7" hidden="1" x14ac:dyDescent="0.25">
      <c r="A3090" s="12" t="s">
        <v>3386</v>
      </c>
      <c r="B3090" s="19">
        <v>335647304547</v>
      </c>
      <c r="C3090" s="12" t="s">
        <v>19392</v>
      </c>
      <c r="D3090" s="12" t="s">
        <v>1099</v>
      </c>
      <c r="E3090" s="6" t="s">
        <v>2104</v>
      </c>
      <c r="F3090" s="5">
        <f>decoded__2[[#This Row],[FRT_DEC]]-B3089</f>
        <v>8</v>
      </c>
      <c r="G3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INFO]]))),G3089)</f>
        <v>19</v>
      </c>
    </row>
    <row r="3091" spans="1:7" hidden="1" x14ac:dyDescent="0.25">
      <c r="A3091" s="12" t="s">
        <v>3387</v>
      </c>
      <c r="B3091" s="19">
        <v>335647304552</v>
      </c>
      <c r="C3091" s="12" t="s">
        <v>19393</v>
      </c>
      <c r="D3091" s="12" t="s">
        <v>1099</v>
      </c>
      <c r="E3091" s="6" t="s">
        <v>2105</v>
      </c>
      <c r="F3091" s="5">
        <f>decoded__2[[#This Row],[FRT_DEC]]-B3090</f>
        <v>5</v>
      </c>
      <c r="G3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INFO]]))),G3090)</f>
        <v>19</v>
      </c>
    </row>
    <row r="3092" spans="1:7" hidden="1" x14ac:dyDescent="0.25">
      <c r="A3092" s="12" t="s">
        <v>3388</v>
      </c>
      <c r="B3092" s="19">
        <v>335647304564</v>
      </c>
      <c r="C3092" s="12" t="s">
        <v>19394</v>
      </c>
      <c r="D3092" s="12" t="s">
        <v>72</v>
      </c>
      <c r="E3092" s="6" t="s">
        <v>2092</v>
      </c>
      <c r="F3092" s="5">
        <f>decoded__2[[#This Row],[FRT_DEC]]-B3091</f>
        <v>12</v>
      </c>
      <c r="G3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INFO]]))),G3091)</f>
        <v>19</v>
      </c>
    </row>
    <row r="3093" spans="1:7" hidden="1" x14ac:dyDescent="0.25">
      <c r="A3093" s="12" t="s">
        <v>3389</v>
      </c>
      <c r="B3093" s="19">
        <v>335647304660</v>
      </c>
      <c r="C3093" s="12" t="s">
        <v>19395</v>
      </c>
      <c r="D3093" s="12" t="s">
        <v>2045</v>
      </c>
      <c r="E3093" s="6" t="s">
        <v>8894</v>
      </c>
      <c r="F3093" s="5">
        <f>decoded__2[[#This Row],[FRT_DEC]]-B3092</f>
        <v>96</v>
      </c>
      <c r="G3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INFO]]))),G3092)</f>
        <v>19</v>
      </c>
    </row>
    <row r="3094" spans="1:7" hidden="1" x14ac:dyDescent="0.25">
      <c r="A3094" s="12" t="s">
        <v>3390</v>
      </c>
      <c r="B3094" s="19">
        <v>335647304673</v>
      </c>
      <c r="C3094" s="12" t="s">
        <v>19396</v>
      </c>
      <c r="D3094" s="12" t="s">
        <v>3671</v>
      </c>
      <c r="E3094" s="6" t="s">
        <v>19397</v>
      </c>
      <c r="F3094" s="5">
        <f>decoded__2[[#This Row],[FRT_DEC]]-B3093</f>
        <v>13</v>
      </c>
      <c r="G3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INFO]]))),G3093)</f>
        <v>19</v>
      </c>
    </row>
    <row r="3095" spans="1:7" hidden="1" x14ac:dyDescent="0.25">
      <c r="A3095" s="12" t="s">
        <v>3391</v>
      </c>
      <c r="B3095" s="19">
        <v>335647304675</v>
      </c>
      <c r="C3095" s="12" t="s">
        <v>19398</v>
      </c>
      <c r="D3095" s="12" t="s">
        <v>3671</v>
      </c>
      <c r="E3095" s="6" t="s">
        <v>7881</v>
      </c>
      <c r="F3095" s="5">
        <f>decoded__2[[#This Row],[FRT_DEC]]-B3094</f>
        <v>2</v>
      </c>
      <c r="G3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INFO]]))),G3094)</f>
        <v>19</v>
      </c>
    </row>
    <row r="3096" spans="1:7" hidden="1" x14ac:dyDescent="0.25">
      <c r="A3096" s="12" t="s">
        <v>3392</v>
      </c>
      <c r="B3096" s="19">
        <v>335647305363</v>
      </c>
      <c r="C3096" s="12" t="s">
        <v>19399</v>
      </c>
      <c r="D3096" s="12" t="s">
        <v>249</v>
      </c>
      <c r="E3096" s="6" t="s">
        <v>7874</v>
      </c>
      <c r="F3096" s="5">
        <f>decoded__2[[#This Row],[FRT_DEC]]-B3095</f>
        <v>688</v>
      </c>
      <c r="G3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INFO]]))),G3095)</f>
        <v>19</v>
      </c>
    </row>
    <row r="3097" spans="1:7" hidden="1" x14ac:dyDescent="0.25">
      <c r="A3097" s="12" t="s">
        <v>3393</v>
      </c>
      <c r="B3097" s="19">
        <v>335647305368</v>
      </c>
      <c r="C3097" s="12" t="s">
        <v>19400</v>
      </c>
      <c r="D3097" s="12" t="s">
        <v>7938</v>
      </c>
      <c r="E3097" s="6" t="s">
        <v>8906</v>
      </c>
      <c r="F3097" s="5">
        <f>decoded__2[[#This Row],[FRT_DEC]]-B3096</f>
        <v>5</v>
      </c>
      <c r="G3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INFO]]))),G3096)</f>
        <v>19</v>
      </c>
    </row>
    <row r="3098" spans="1:7" hidden="1" x14ac:dyDescent="0.25">
      <c r="A3098" s="12" t="s">
        <v>3394</v>
      </c>
      <c r="B3098" s="19">
        <v>335647317315</v>
      </c>
      <c r="C3098" s="12" t="s">
        <v>19401</v>
      </c>
      <c r="D3098" s="12" t="s">
        <v>5</v>
      </c>
      <c r="E3098" s="6" t="s">
        <v>19402</v>
      </c>
      <c r="F3098" s="5">
        <f>decoded__2[[#This Row],[FRT_DEC]]-B3097</f>
        <v>11947</v>
      </c>
      <c r="G3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INFO]]))),G3097)</f>
        <v>19</v>
      </c>
    </row>
    <row r="3099" spans="1:7" hidden="1" x14ac:dyDescent="0.25">
      <c r="A3099" s="12" t="s">
        <v>3395</v>
      </c>
      <c r="B3099" s="19">
        <v>335647317318</v>
      </c>
      <c r="C3099" s="12" t="s">
        <v>19403</v>
      </c>
      <c r="D3099" s="12" t="s">
        <v>5</v>
      </c>
      <c r="E3099" s="6" t="s">
        <v>7877</v>
      </c>
      <c r="F3099" s="5">
        <f>decoded__2[[#This Row],[FRT_DEC]]-B3098</f>
        <v>3</v>
      </c>
      <c r="G3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INFO]]))),G3098)</f>
        <v>19</v>
      </c>
    </row>
    <row r="3100" spans="1:7" hidden="1" x14ac:dyDescent="0.25">
      <c r="A3100" s="12" t="s">
        <v>3396</v>
      </c>
      <c r="B3100" s="19">
        <v>335647317320</v>
      </c>
      <c r="C3100" s="12" t="s">
        <v>19404</v>
      </c>
      <c r="D3100" s="12" t="s">
        <v>3686</v>
      </c>
      <c r="E3100" s="6" t="s">
        <v>19405</v>
      </c>
      <c r="F3100" s="5">
        <f>decoded__2[[#This Row],[FRT_DEC]]-B3099</f>
        <v>2</v>
      </c>
      <c r="G3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INFO]]))),G3099)</f>
        <v>19</v>
      </c>
    </row>
    <row r="3101" spans="1:7" hidden="1" x14ac:dyDescent="0.25">
      <c r="A3101" s="12" t="s">
        <v>3397</v>
      </c>
      <c r="B3101" s="19">
        <v>335647317323</v>
      </c>
      <c r="C3101" s="12" t="s">
        <v>19406</v>
      </c>
      <c r="D3101" s="12" t="s">
        <v>3686</v>
      </c>
      <c r="E3101" s="6" t="s">
        <v>7878</v>
      </c>
      <c r="F3101" s="5">
        <f>decoded__2[[#This Row],[FRT_DEC]]-B3100</f>
        <v>3</v>
      </c>
      <c r="G3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INFO]]))),G3100)</f>
        <v>19</v>
      </c>
    </row>
    <row r="3102" spans="1:7" hidden="1" x14ac:dyDescent="0.25">
      <c r="A3102" s="12" t="s">
        <v>3398</v>
      </c>
      <c r="B3102" s="19">
        <v>335647317331</v>
      </c>
      <c r="C3102" s="12" t="s">
        <v>19407</v>
      </c>
      <c r="D3102" s="12" t="s">
        <v>7842</v>
      </c>
      <c r="E3102" s="6" t="s">
        <v>8006</v>
      </c>
      <c r="F3102" s="5">
        <f>decoded__2[[#This Row],[FRT_DEC]]-B3101</f>
        <v>8</v>
      </c>
      <c r="G3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INFO]]))),G3101)</f>
        <v>19</v>
      </c>
    </row>
    <row r="3103" spans="1:7" ht="30" hidden="1" x14ac:dyDescent="0.25">
      <c r="A3103" s="12" t="s">
        <v>3399</v>
      </c>
      <c r="B3103" s="19">
        <v>335647317342</v>
      </c>
      <c r="C3103" s="12" t="s">
        <v>19408</v>
      </c>
      <c r="D3103" s="12" t="s">
        <v>241</v>
      </c>
      <c r="E3103" s="6" t="s">
        <v>3959</v>
      </c>
      <c r="F3103" s="5">
        <f>decoded__2[[#This Row],[FRT_DEC]]-B3102</f>
        <v>11</v>
      </c>
      <c r="G3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INFO]]))),G3102)</f>
        <v>19</v>
      </c>
    </row>
    <row r="3104" spans="1:7" hidden="1" x14ac:dyDescent="0.25">
      <c r="A3104" s="12" t="s">
        <v>3400</v>
      </c>
      <c r="B3104" s="19">
        <v>335647317346</v>
      </c>
      <c r="C3104" s="12" t="s">
        <v>19409</v>
      </c>
      <c r="D3104" s="12" t="s">
        <v>243</v>
      </c>
      <c r="E3104" s="6" t="s">
        <v>7917</v>
      </c>
      <c r="F3104" s="5">
        <f>decoded__2[[#This Row],[FRT_DEC]]-B3103</f>
        <v>4</v>
      </c>
      <c r="G3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INFO]]))),G3103)</f>
        <v>19</v>
      </c>
    </row>
    <row r="3105" spans="1:7" hidden="1" x14ac:dyDescent="0.25">
      <c r="A3105" s="12" t="s">
        <v>3401</v>
      </c>
      <c r="B3105" s="19">
        <v>335647317351</v>
      </c>
      <c r="C3105" s="12" t="s">
        <v>19410</v>
      </c>
      <c r="D3105" s="12" t="s">
        <v>1099</v>
      </c>
      <c r="E3105" s="6" t="s">
        <v>2093</v>
      </c>
      <c r="F3105" s="5">
        <f>decoded__2[[#This Row],[FRT_DEC]]-B3104</f>
        <v>5</v>
      </c>
      <c r="G3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INFO]]))),G3104)</f>
        <v>19</v>
      </c>
    </row>
    <row r="3106" spans="1:7" hidden="1" x14ac:dyDescent="0.25">
      <c r="A3106" s="12" t="s">
        <v>3402</v>
      </c>
      <c r="B3106" s="19">
        <v>335647317356</v>
      </c>
      <c r="C3106" s="12" t="s">
        <v>19411</v>
      </c>
      <c r="D3106" s="12" t="s">
        <v>72</v>
      </c>
      <c r="E3106" s="6" t="s">
        <v>2094</v>
      </c>
      <c r="F3106" s="5">
        <f>decoded__2[[#This Row],[FRT_DEC]]-B3105</f>
        <v>5</v>
      </c>
      <c r="G3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INFO]]))),G3105)</f>
        <v>19</v>
      </c>
    </row>
    <row r="3107" spans="1:7" hidden="1" x14ac:dyDescent="0.25">
      <c r="A3107" s="12" t="s">
        <v>3403</v>
      </c>
      <c r="B3107" s="19">
        <v>335647317360</v>
      </c>
      <c r="C3107" s="12" t="s">
        <v>19412</v>
      </c>
      <c r="D3107" s="12" t="s">
        <v>72</v>
      </c>
      <c r="E3107" s="6" t="s">
        <v>2095</v>
      </c>
      <c r="F3107" s="5">
        <f>decoded__2[[#This Row],[FRT_DEC]]-B3106</f>
        <v>4</v>
      </c>
      <c r="G3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INFO]]))),G3106)</f>
        <v>19</v>
      </c>
    </row>
    <row r="3108" spans="1:7" hidden="1" x14ac:dyDescent="0.25">
      <c r="A3108" s="12" t="s">
        <v>3404</v>
      </c>
      <c r="B3108" s="19">
        <v>335647317371</v>
      </c>
      <c r="C3108" s="12" t="s">
        <v>19413</v>
      </c>
      <c r="D3108" s="12" t="s">
        <v>246</v>
      </c>
      <c r="E3108" s="6" t="s">
        <v>19414</v>
      </c>
      <c r="F3108" s="5">
        <f>decoded__2[[#This Row],[FRT_DEC]]-B3107</f>
        <v>11</v>
      </c>
      <c r="G3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INFO]]))),G3107)</f>
        <v>19</v>
      </c>
    </row>
    <row r="3109" spans="1:7" hidden="1" x14ac:dyDescent="0.25">
      <c r="A3109" s="12" t="s">
        <v>3405</v>
      </c>
      <c r="B3109" s="19">
        <v>335647317375</v>
      </c>
      <c r="C3109" s="12" t="s">
        <v>19415</v>
      </c>
      <c r="D3109" s="12" t="s">
        <v>7938</v>
      </c>
      <c r="E3109" s="6" t="s">
        <v>8012</v>
      </c>
      <c r="F3109" s="5">
        <f>decoded__2[[#This Row],[FRT_DEC]]-B3108</f>
        <v>4</v>
      </c>
      <c r="G3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INFO]]))),G3108)</f>
        <v>19</v>
      </c>
    </row>
    <row r="3110" spans="1:7" hidden="1" x14ac:dyDescent="0.25">
      <c r="A3110" s="12" t="s">
        <v>3406</v>
      </c>
      <c r="B3110" s="19">
        <v>335647317772</v>
      </c>
      <c r="C3110" s="12" t="s">
        <v>19416</v>
      </c>
      <c r="D3110" s="12" t="s">
        <v>7842</v>
      </c>
      <c r="E3110" s="6" t="s">
        <v>8130</v>
      </c>
      <c r="F3110" s="5">
        <f>decoded__2[[#This Row],[FRT_DEC]]-B3109</f>
        <v>397</v>
      </c>
      <c r="G3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INFO]]))),G3109)</f>
        <v>19</v>
      </c>
    </row>
    <row r="3111" spans="1:7" hidden="1" x14ac:dyDescent="0.25">
      <c r="A3111" s="12" t="s">
        <v>3407</v>
      </c>
      <c r="B3111" s="19">
        <v>335647317780</v>
      </c>
      <c r="C3111" s="12" t="s">
        <v>19417</v>
      </c>
      <c r="D3111" s="12" t="s">
        <v>1099</v>
      </c>
      <c r="E3111" s="6" t="s">
        <v>2096</v>
      </c>
      <c r="F3111" s="5">
        <f>decoded__2[[#This Row],[FRT_DEC]]-B3110</f>
        <v>8</v>
      </c>
      <c r="G3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INFO]]))),G3110)</f>
        <v>19</v>
      </c>
    </row>
    <row r="3112" spans="1:7" hidden="1" x14ac:dyDescent="0.25">
      <c r="A3112" s="12" t="s">
        <v>3408</v>
      </c>
      <c r="B3112" s="19">
        <v>335647317785</v>
      </c>
      <c r="C3112" s="12" t="s">
        <v>19418</v>
      </c>
      <c r="D3112" s="12" t="s">
        <v>72</v>
      </c>
      <c r="E3112" s="6" t="s">
        <v>2097</v>
      </c>
      <c r="F3112" s="5">
        <f>decoded__2[[#This Row],[FRT_DEC]]-B3111</f>
        <v>5</v>
      </c>
      <c r="G3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INFO]]))),G3111)</f>
        <v>19</v>
      </c>
    </row>
    <row r="3113" spans="1:7" hidden="1" x14ac:dyDescent="0.25">
      <c r="A3113" s="12" t="s">
        <v>3409</v>
      </c>
      <c r="B3113" s="19">
        <v>335647317797</v>
      </c>
      <c r="C3113" s="12" t="s">
        <v>19419</v>
      </c>
      <c r="D3113" s="12" t="s">
        <v>3672</v>
      </c>
      <c r="E3113" s="6" t="s">
        <v>19267</v>
      </c>
      <c r="F3113" s="5">
        <f>decoded__2[[#This Row],[FRT_DEC]]-B3112</f>
        <v>12</v>
      </c>
      <c r="G3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INFO]]))),G3112)</f>
        <v>19</v>
      </c>
    </row>
    <row r="3114" spans="1:7" hidden="1" x14ac:dyDescent="0.25">
      <c r="A3114" s="12" t="s">
        <v>3410</v>
      </c>
      <c r="B3114" s="19">
        <v>335647317947</v>
      </c>
      <c r="C3114" s="12" t="s">
        <v>19420</v>
      </c>
      <c r="D3114" s="12" t="s">
        <v>262</v>
      </c>
      <c r="E3114" s="6" t="s">
        <v>19269</v>
      </c>
      <c r="F3114" s="5">
        <f>decoded__2[[#This Row],[FRT_DEC]]-B3113</f>
        <v>150</v>
      </c>
      <c r="G3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INFO]]))),G3113)</f>
        <v>19</v>
      </c>
    </row>
    <row r="3115" spans="1:7" hidden="1" x14ac:dyDescent="0.25">
      <c r="A3115" s="12" t="s">
        <v>3411</v>
      </c>
      <c r="B3115" s="19">
        <v>335647317952</v>
      </c>
      <c r="C3115" s="12" t="s">
        <v>19421</v>
      </c>
      <c r="D3115" s="12" t="s">
        <v>7938</v>
      </c>
      <c r="E3115" s="6" t="s">
        <v>8136</v>
      </c>
      <c r="F3115" s="5">
        <f>decoded__2[[#This Row],[FRT_DEC]]-B3114</f>
        <v>5</v>
      </c>
      <c r="G3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INFO]]))),G3114)</f>
        <v>19</v>
      </c>
    </row>
    <row r="3116" spans="1:7" x14ac:dyDescent="0.25">
      <c r="A3116" s="12" t="s">
        <v>3412</v>
      </c>
      <c r="B3116" s="19">
        <v>335647319196</v>
      </c>
      <c r="C3116" s="12" t="s">
        <v>19422</v>
      </c>
      <c r="D3116" s="12" t="s">
        <v>7842</v>
      </c>
      <c r="E3116" s="6" t="s">
        <v>7845</v>
      </c>
      <c r="F3116" s="5">
        <f>decoded__2[[#This Row],[FRT_DEC]]-B3115</f>
        <v>1244</v>
      </c>
      <c r="G3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INFO]]))),G3115)</f>
        <v>19</v>
      </c>
    </row>
    <row r="3117" spans="1:7" hidden="1" x14ac:dyDescent="0.25">
      <c r="A3117" s="12" t="s">
        <v>3413</v>
      </c>
      <c r="B3117" s="19">
        <v>335647319203</v>
      </c>
      <c r="C3117" s="12" t="s">
        <v>19423</v>
      </c>
      <c r="D3117" s="12" t="s">
        <v>7938</v>
      </c>
      <c r="E3117" s="6" t="s">
        <v>8149</v>
      </c>
      <c r="F3117" s="5">
        <f>decoded__2[[#This Row],[FRT_DEC]]-B3116</f>
        <v>7</v>
      </c>
      <c r="G3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INFO]]))),G3116)</f>
        <v>19</v>
      </c>
    </row>
    <row r="3118" spans="1:7" hidden="1" x14ac:dyDescent="0.25">
      <c r="A3118" s="12" t="s">
        <v>3414</v>
      </c>
      <c r="B3118" s="19">
        <v>335647319277</v>
      </c>
      <c r="C3118" s="12" t="s">
        <v>19424</v>
      </c>
      <c r="D3118" s="12" t="s">
        <v>84</v>
      </c>
      <c r="E3118" s="6" t="s">
        <v>5314</v>
      </c>
      <c r="F3118" s="5">
        <f>decoded__2[[#This Row],[FRT_DEC]]-B3117</f>
        <v>74</v>
      </c>
      <c r="G3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INFO]]))),G3117)</f>
        <v>19</v>
      </c>
    </row>
    <row r="3119" spans="1:7" hidden="1" x14ac:dyDescent="0.25">
      <c r="A3119" s="12" t="s">
        <v>3415</v>
      </c>
      <c r="B3119" s="19">
        <v>335647319279</v>
      </c>
      <c r="C3119" s="12" t="s">
        <v>19425</v>
      </c>
      <c r="D3119" s="12" t="s">
        <v>3684</v>
      </c>
      <c r="E3119" s="6" t="s">
        <v>19426</v>
      </c>
      <c r="F3119" s="5">
        <f>decoded__2[[#This Row],[FRT_DEC]]-B3118</f>
        <v>2</v>
      </c>
      <c r="G3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INFO]]))),G3118)</f>
        <v>19</v>
      </c>
    </row>
    <row r="3120" spans="1:7" hidden="1" x14ac:dyDescent="0.25">
      <c r="A3120" s="12" t="s">
        <v>3416</v>
      </c>
      <c r="B3120" s="19">
        <v>335647319282</v>
      </c>
      <c r="C3120" s="12" t="s">
        <v>19427</v>
      </c>
      <c r="D3120" s="12" t="s">
        <v>3684</v>
      </c>
      <c r="E3120" s="6" t="s">
        <v>7879</v>
      </c>
      <c r="F3120" s="5">
        <f>decoded__2[[#This Row],[FRT_DEC]]-B3119</f>
        <v>3</v>
      </c>
      <c r="G3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INFO]]))),G3119)</f>
        <v>19</v>
      </c>
    </row>
    <row r="3121" spans="1:7" hidden="1" x14ac:dyDescent="0.25">
      <c r="A3121" s="12" t="s">
        <v>3417</v>
      </c>
      <c r="B3121" s="19">
        <v>335647319289</v>
      </c>
      <c r="C3121" s="12" t="s">
        <v>19428</v>
      </c>
      <c r="D3121" s="12" t="s">
        <v>7842</v>
      </c>
      <c r="E3121" s="6" t="s">
        <v>7843</v>
      </c>
      <c r="F3121" s="5">
        <f>decoded__2[[#This Row],[FRT_DEC]]-B3120</f>
        <v>7</v>
      </c>
      <c r="G3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INFO]]))),G3120)</f>
        <v>19</v>
      </c>
    </row>
    <row r="3122" spans="1:7" hidden="1" x14ac:dyDescent="0.25">
      <c r="A3122" s="12" t="s">
        <v>3418</v>
      </c>
      <c r="B3122" s="19">
        <v>335647319300</v>
      </c>
      <c r="C3122" s="12" t="s">
        <v>19429</v>
      </c>
      <c r="D3122" s="12" t="s">
        <v>1099</v>
      </c>
      <c r="E3122" s="6" t="s">
        <v>2098</v>
      </c>
      <c r="F3122" s="5">
        <f>decoded__2[[#This Row],[FRT_DEC]]-B3121</f>
        <v>11</v>
      </c>
      <c r="G3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INFO]]))),G3121)</f>
        <v>19</v>
      </c>
    </row>
    <row r="3123" spans="1:7" hidden="1" x14ac:dyDescent="0.25">
      <c r="A3123" s="12" t="s">
        <v>3419</v>
      </c>
      <c r="B3123" s="19">
        <v>335647319305</v>
      </c>
      <c r="C3123" s="12" t="s">
        <v>19430</v>
      </c>
      <c r="D3123" s="12" t="s">
        <v>72</v>
      </c>
      <c r="E3123" s="6" t="s">
        <v>2099</v>
      </c>
      <c r="F3123" s="5">
        <f>decoded__2[[#This Row],[FRT_DEC]]-B3122</f>
        <v>5</v>
      </c>
      <c r="G3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INFO]]))),G3122)</f>
        <v>19</v>
      </c>
    </row>
    <row r="3124" spans="1:7" hidden="1" x14ac:dyDescent="0.25">
      <c r="A3124" s="12" t="s">
        <v>3420</v>
      </c>
      <c r="B3124" s="19">
        <v>335647319317</v>
      </c>
      <c r="C3124" s="12" t="s">
        <v>19431</v>
      </c>
      <c r="D3124" s="12" t="s">
        <v>7938</v>
      </c>
      <c r="E3124" s="6" t="s">
        <v>8848</v>
      </c>
      <c r="F3124" s="5">
        <f>decoded__2[[#This Row],[FRT_DEC]]-B3123</f>
        <v>12</v>
      </c>
      <c r="G3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INFO]]))),G3123)</f>
        <v>19</v>
      </c>
    </row>
    <row r="3125" spans="1:7" hidden="1" x14ac:dyDescent="0.25">
      <c r="A3125" s="12" t="s">
        <v>3421</v>
      </c>
      <c r="B3125" s="19">
        <v>335647319354</v>
      </c>
      <c r="C3125" s="12" t="s">
        <v>19432</v>
      </c>
      <c r="D3125" s="12" t="s">
        <v>85</v>
      </c>
      <c r="E3125" s="6" t="s">
        <v>263</v>
      </c>
      <c r="F3125" s="5">
        <f>decoded__2[[#This Row],[FRT_DEC]]-B3124</f>
        <v>37</v>
      </c>
      <c r="G3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INFO]]))),G3124)</f>
        <v>19</v>
      </c>
    </row>
    <row r="3126" spans="1:7" hidden="1" x14ac:dyDescent="0.25">
      <c r="A3126" s="12" t="s">
        <v>3422</v>
      </c>
      <c r="B3126" s="19">
        <v>335647319361</v>
      </c>
      <c r="C3126" s="12" t="s">
        <v>19433</v>
      </c>
      <c r="D3126" s="12" t="s">
        <v>7842</v>
      </c>
      <c r="E3126" s="6" t="s">
        <v>8851</v>
      </c>
      <c r="F3126" s="5">
        <f>decoded__2[[#This Row],[FRT_DEC]]-B3125</f>
        <v>7</v>
      </c>
      <c r="G3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INFO]]))),G3125)</f>
        <v>19</v>
      </c>
    </row>
    <row r="3127" spans="1:7" hidden="1" x14ac:dyDescent="0.25">
      <c r="A3127" s="12" t="s">
        <v>3423</v>
      </c>
      <c r="B3127" s="19">
        <v>335647319370</v>
      </c>
      <c r="C3127" s="12" t="s">
        <v>19434</v>
      </c>
      <c r="D3127" s="12" t="s">
        <v>1099</v>
      </c>
      <c r="E3127" s="6" t="s">
        <v>2100</v>
      </c>
      <c r="F3127" s="5">
        <f>decoded__2[[#This Row],[FRT_DEC]]-B3126</f>
        <v>9</v>
      </c>
      <c r="G3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INFO]]))),G3126)</f>
        <v>19</v>
      </c>
    </row>
    <row r="3128" spans="1:7" hidden="1" x14ac:dyDescent="0.25">
      <c r="A3128" s="12" t="s">
        <v>3424</v>
      </c>
      <c r="B3128" s="19">
        <v>335647319375</v>
      </c>
      <c r="C3128" s="12" t="s">
        <v>19435</v>
      </c>
      <c r="D3128" s="12" t="s">
        <v>72</v>
      </c>
      <c r="E3128" s="6" t="s">
        <v>2101</v>
      </c>
      <c r="F3128" s="5">
        <f>decoded__2[[#This Row],[FRT_DEC]]-B3127</f>
        <v>5</v>
      </c>
      <c r="G3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INFO]]))),G3127)</f>
        <v>19</v>
      </c>
    </row>
    <row r="3129" spans="1:7" hidden="1" x14ac:dyDescent="0.25">
      <c r="A3129" s="12" t="s">
        <v>3425</v>
      </c>
      <c r="B3129" s="19">
        <v>335647319388</v>
      </c>
      <c r="C3129" s="12" t="s">
        <v>19436</v>
      </c>
      <c r="D3129" s="12" t="s">
        <v>7938</v>
      </c>
      <c r="E3129" s="6" t="s">
        <v>8855</v>
      </c>
      <c r="F3129" s="5">
        <f>decoded__2[[#This Row],[FRT_DEC]]-B3128</f>
        <v>13</v>
      </c>
      <c r="G3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INFO]]))),G3128)</f>
        <v>19</v>
      </c>
    </row>
    <row r="3130" spans="1:7" hidden="1" x14ac:dyDescent="0.25">
      <c r="A3130" s="12" t="s">
        <v>3426</v>
      </c>
      <c r="B3130" s="19">
        <v>335647320010</v>
      </c>
      <c r="C3130" s="12" t="s">
        <v>19437</v>
      </c>
      <c r="D3130" s="12" t="s">
        <v>87</v>
      </c>
      <c r="E3130" s="6" t="s">
        <v>3695</v>
      </c>
      <c r="F3130" s="5">
        <f>decoded__2[[#This Row],[FRT_DEC]]-B3129</f>
        <v>622</v>
      </c>
      <c r="G3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INFO]]))),G3129)</f>
        <v>19</v>
      </c>
    </row>
    <row r="3131" spans="1:7" hidden="1" x14ac:dyDescent="0.25">
      <c r="A3131" s="12" t="s">
        <v>3427</v>
      </c>
      <c r="B3131" s="19">
        <v>335647320018</v>
      </c>
      <c r="C3131" s="12" t="s">
        <v>19438</v>
      </c>
      <c r="D3131" s="12" t="s">
        <v>7842</v>
      </c>
      <c r="E3131" s="6" t="s">
        <v>8858</v>
      </c>
      <c r="F3131" s="5">
        <f>decoded__2[[#This Row],[FRT_DEC]]-B3130</f>
        <v>8</v>
      </c>
      <c r="G3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INFO]]))),G3130)</f>
        <v>19</v>
      </c>
    </row>
    <row r="3132" spans="1:7" hidden="1" x14ac:dyDescent="0.25">
      <c r="A3132" s="12" t="s">
        <v>3428</v>
      </c>
      <c r="B3132" s="19">
        <v>335647320029</v>
      </c>
      <c r="C3132" s="12" t="s">
        <v>19439</v>
      </c>
      <c r="D3132" s="12" t="s">
        <v>1099</v>
      </c>
      <c r="E3132" s="6" t="s">
        <v>2102</v>
      </c>
      <c r="F3132" s="5">
        <f>decoded__2[[#This Row],[FRT_DEC]]-B3131</f>
        <v>11</v>
      </c>
      <c r="G3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INFO]]))),G3131)</f>
        <v>19</v>
      </c>
    </row>
    <row r="3133" spans="1:7" hidden="1" x14ac:dyDescent="0.25">
      <c r="A3133" s="12" t="s">
        <v>3429</v>
      </c>
      <c r="B3133" s="19">
        <v>335647320034</v>
      </c>
      <c r="C3133" s="12" t="s">
        <v>19440</v>
      </c>
      <c r="D3133" s="12" t="s">
        <v>72</v>
      </c>
      <c r="E3133" s="6" t="s">
        <v>2103</v>
      </c>
      <c r="F3133" s="5">
        <f>decoded__2[[#This Row],[FRT_DEC]]-B3132</f>
        <v>5</v>
      </c>
      <c r="G3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INFO]]))),G3132)</f>
        <v>19</v>
      </c>
    </row>
    <row r="3134" spans="1:7" hidden="1" x14ac:dyDescent="0.25">
      <c r="A3134" s="12" t="s">
        <v>3430</v>
      </c>
      <c r="B3134" s="19">
        <v>335647320038</v>
      </c>
      <c r="C3134" s="12" t="s">
        <v>19441</v>
      </c>
      <c r="D3134" s="12" t="s">
        <v>264</v>
      </c>
      <c r="E3134" s="6" t="s">
        <v>19442</v>
      </c>
      <c r="F3134" s="5">
        <f>decoded__2[[#This Row],[FRT_DEC]]-B3133</f>
        <v>4</v>
      </c>
      <c r="G3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INFO]]))),G3133)</f>
        <v>19</v>
      </c>
    </row>
    <row r="3135" spans="1:7" hidden="1" x14ac:dyDescent="0.25">
      <c r="A3135" s="12" t="s">
        <v>3431</v>
      </c>
      <c r="B3135" s="19">
        <v>335647320050</v>
      </c>
      <c r="C3135" s="12" t="s">
        <v>19443</v>
      </c>
      <c r="D3135" s="12" t="s">
        <v>40</v>
      </c>
      <c r="E3135" s="6" t="s">
        <v>328</v>
      </c>
      <c r="F3135" s="5">
        <f>decoded__2[[#This Row],[FRT_DEC]]-B3134</f>
        <v>12</v>
      </c>
      <c r="G3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INFO]]))),G3134)</f>
        <v>19</v>
      </c>
    </row>
    <row r="3136" spans="1:7" hidden="1" x14ac:dyDescent="0.25">
      <c r="A3136" s="12" t="s">
        <v>3432</v>
      </c>
      <c r="B3136" s="19">
        <v>335647320052</v>
      </c>
      <c r="C3136" s="12" t="s">
        <v>19444</v>
      </c>
      <c r="D3136" s="12" t="s">
        <v>330</v>
      </c>
      <c r="E3136" s="6" t="s">
        <v>19367</v>
      </c>
      <c r="F3136" s="5">
        <f>decoded__2[[#This Row],[FRT_DEC]]-B3135</f>
        <v>2</v>
      </c>
      <c r="G3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INFO]]))),G3135)</f>
        <v>19</v>
      </c>
    </row>
    <row r="3137" spans="1:7" hidden="1" x14ac:dyDescent="0.25">
      <c r="A3137" s="12" t="s">
        <v>3433</v>
      </c>
      <c r="B3137" s="19">
        <v>335647320060</v>
      </c>
      <c r="C3137" s="12" t="s">
        <v>19445</v>
      </c>
      <c r="D3137" s="12" t="s">
        <v>2045</v>
      </c>
      <c r="E3137" s="6" t="s">
        <v>8199</v>
      </c>
      <c r="F3137" s="5">
        <f>decoded__2[[#This Row],[FRT_DEC]]-B3136</f>
        <v>8</v>
      </c>
      <c r="G3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INFO]]))),G3136)</f>
        <v>19</v>
      </c>
    </row>
    <row r="3138" spans="1:7" hidden="1" x14ac:dyDescent="0.25">
      <c r="A3138" s="12" t="s">
        <v>3434</v>
      </c>
      <c r="B3138" s="19">
        <v>335647320062</v>
      </c>
      <c r="C3138" s="12" t="s">
        <v>19446</v>
      </c>
      <c r="D3138" s="12" t="s">
        <v>2045</v>
      </c>
      <c r="E3138" s="6" t="s">
        <v>15053</v>
      </c>
      <c r="F3138" s="5">
        <f>decoded__2[[#This Row],[FRT_DEC]]-B3137</f>
        <v>2</v>
      </c>
      <c r="G3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INFO]]))),G3137)</f>
        <v>19</v>
      </c>
    </row>
    <row r="3139" spans="1:7" hidden="1" x14ac:dyDescent="0.25">
      <c r="A3139" s="12" t="s">
        <v>3435</v>
      </c>
      <c r="B3139" s="19">
        <v>335647320096</v>
      </c>
      <c r="C3139" s="12" t="s">
        <v>19447</v>
      </c>
      <c r="D3139" s="12" t="s">
        <v>40</v>
      </c>
      <c r="E3139" s="6" t="s">
        <v>2042</v>
      </c>
      <c r="F3139" s="5">
        <f>decoded__2[[#This Row],[FRT_DEC]]-B3138</f>
        <v>34</v>
      </c>
      <c r="G3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INFO]]))),G3138)</f>
        <v>19</v>
      </c>
    </row>
    <row r="3140" spans="1:7" hidden="1" x14ac:dyDescent="0.25">
      <c r="A3140" s="12" t="s">
        <v>3436</v>
      </c>
      <c r="B3140" s="19">
        <v>335647320099</v>
      </c>
      <c r="C3140" s="12" t="s">
        <v>19448</v>
      </c>
      <c r="D3140" s="12" t="s">
        <v>2043</v>
      </c>
      <c r="E3140" s="6" t="s">
        <v>19226</v>
      </c>
      <c r="F3140" s="5">
        <f>decoded__2[[#This Row],[FRT_DEC]]-B3139</f>
        <v>3</v>
      </c>
      <c r="G3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INFO]]))),G3139)</f>
        <v>19</v>
      </c>
    </row>
    <row r="3141" spans="1:7" hidden="1" x14ac:dyDescent="0.25">
      <c r="A3141" s="12" t="s">
        <v>3437</v>
      </c>
      <c r="B3141" s="19">
        <v>335647320110</v>
      </c>
      <c r="C3141" s="12" t="s">
        <v>19449</v>
      </c>
      <c r="D3141" s="12" t="s">
        <v>7938</v>
      </c>
      <c r="E3141" s="6" t="s">
        <v>8868</v>
      </c>
      <c r="F3141" s="5">
        <f>decoded__2[[#This Row],[FRT_DEC]]-B3140</f>
        <v>11</v>
      </c>
      <c r="G3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INFO]]))),G3140)</f>
        <v>19</v>
      </c>
    </row>
    <row r="3142" spans="1:7" hidden="1" x14ac:dyDescent="0.25">
      <c r="A3142" s="12" t="s">
        <v>3438</v>
      </c>
      <c r="B3142" s="19">
        <v>335647320313</v>
      </c>
      <c r="C3142" s="12" t="s">
        <v>19450</v>
      </c>
      <c r="D3142" s="12" t="s">
        <v>43</v>
      </c>
      <c r="E3142" s="6" t="s">
        <v>3676</v>
      </c>
      <c r="F3142" s="5">
        <f>decoded__2[[#This Row],[FRT_DEC]]-B3141</f>
        <v>203</v>
      </c>
      <c r="G3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INFO]]))),G3141)</f>
        <v>19</v>
      </c>
    </row>
    <row r="3143" spans="1:7" hidden="1" x14ac:dyDescent="0.25">
      <c r="A3143" s="12" t="s">
        <v>3439</v>
      </c>
      <c r="B3143" s="19">
        <v>335647320315</v>
      </c>
      <c r="C3143" s="12" t="s">
        <v>19451</v>
      </c>
      <c r="D3143" s="12" t="s">
        <v>3685</v>
      </c>
      <c r="E3143" s="6" t="s">
        <v>19452</v>
      </c>
      <c r="F3143" s="5">
        <f>decoded__2[[#This Row],[FRT_DEC]]-B3142</f>
        <v>2</v>
      </c>
      <c r="G3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INFO]]))),G3142)</f>
        <v>19</v>
      </c>
    </row>
    <row r="3144" spans="1:7" hidden="1" x14ac:dyDescent="0.25">
      <c r="A3144" s="12" t="s">
        <v>3440</v>
      </c>
      <c r="B3144" s="19">
        <v>335647320318</v>
      </c>
      <c r="C3144" s="12" t="s">
        <v>19453</v>
      </c>
      <c r="D3144" s="12" t="s">
        <v>3685</v>
      </c>
      <c r="E3144" s="6" t="s">
        <v>7880</v>
      </c>
      <c r="F3144" s="5">
        <f>decoded__2[[#This Row],[FRT_DEC]]-B3143</f>
        <v>3</v>
      </c>
      <c r="G3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INFO]]))),G3143)</f>
        <v>19</v>
      </c>
    </row>
    <row r="3145" spans="1:7" hidden="1" x14ac:dyDescent="0.25">
      <c r="A3145" s="12" t="s">
        <v>3441</v>
      </c>
      <c r="B3145" s="19">
        <v>335647320333</v>
      </c>
      <c r="C3145" s="12" t="s">
        <v>19454</v>
      </c>
      <c r="D3145" s="12" t="s">
        <v>7842</v>
      </c>
      <c r="E3145" s="6" t="s">
        <v>8889</v>
      </c>
      <c r="F3145" s="5">
        <f>decoded__2[[#This Row],[FRT_DEC]]-B3144</f>
        <v>15</v>
      </c>
      <c r="G3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INFO]]))),G3144)</f>
        <v>19</v>
      </c>
    </row>
    <row r="3146" spans="1:7" ht="30" hidden="1" x14ac:dyDescent="0.25">
      <c r="A3146" s="12" t="s">
        <v>3442</v>
      </c>
      <c r="B3146" s="19">
        <v>335647320345</v>
      </c>
      <c r="C3146" s="12" t="s">
        <v>19455</v>
      </c>
      <c r="D3146" s="12" t="s">
        <v>241</v>
      </c>
      <c r="E3146" s="6" t="s">
        <v>3954</v>
      </c>
      <c r="F3146" s="5">
        <f>decoded__2[[#This Row],[FRT_DEC]]-B3145</f>
        <v>12</v>
      </c>
      <c r="G3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INFO]]))),G3145)</f>
        <v>19</v>
      </c>
    </row>
    <row r="3147" spans="1:7" hidden="1" x14ac:dyDescent="0.25">
      <c r="A3147" s="12" t="s">
        <v>3443</v>
      </c>
      <c r="B3147" s="19">
        <v>335647320348</v>
      </c>
      <c r="C3147" s="12" t="s">
        <v>19456</v>
      </c>
      <c r="D3147" s="12" t="s">
        <v>243</v>
      </c>
      <c r="E3147" s="6" t="s">
        <v>3937</v>
      </c>
      <c r="F3147" s="5">
        <f>decoded__2[[#This Row],[FRT_DEC]]-B3146</f>
        <v>3</v>
      </c>
      <c r="G3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INFO]]))),G3146)</f>
        <v>19</v>
      </c>
    </row>
    <row r="3148" spans="1:7" hidden="1" x14ac:dyDescent="0.25">
      <c r="A3148" s="12" t="s">
        <v>3444</v>
      </c>
      <c r="B3148" s="19">
        <v>335647320383</v>
      </c>
      <c r="C3148" s="12" t="s">
        <v>19457</v>
      </c>
      <c r="D3148" s="12" t="s">
        <v>40</v>
      </c>
      <c r="E3148" s="6" t="s">
        <v>44</v>
      </c>
      <c r="F3148" s="5">
        <f>decoded__2[[#This Row],[FRT_DEC]]-B3147</f>
        <v>35</v>
      </c>
      <c r="G3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INFO]]))),G3147)</f>
        <v>19</v>
      </c>
    </row>
    <row r="3149" spans="1:7" hidden="1" x14ac:dyDescent="0.25">
      <c r="A3149" s="12" t="s">
        <v>3445</v>
      </c>
      <c r="B3149" s="19">
        <v>335647320389</v>
      </c>
      <c r="C3149" s="12" t="s">
        <v>19458</v>
      </c>
      <c r="D3149" s="12" t="s">
        <v>246</v>
      </c>
      <c r="E3149" s="6" t="s">
        <v>19459</v>
      </c>
      <c r="F3149" s="5">
        <f>decoded__2[[#This Row],[FRT_DEC]]-B3148</f>
        <v>6</v>
      </c>
      <c r="G3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INFO]]))),G3148)</f>
        <v>19</v>
      </c>
    </row>
    <row r="3150" spans="1:7" hidden="1" x14ac:dyDescent="0.25">
      <c r="A3150" s="12" t="s">
        <v>3446</v>
      </c>
      <c r="B3150" s="19">
        <v>335647320411</v>
      </c>
      <c r="C3150" s="12" t="s">
        <v>19460</v>
      </c>
      <c r="D3150" s="12" t="s">
        <v>1099</v>
      </c>
      <c r="E3150" s="6" t="s">
        <v>2104</v>
      </c>
      <c r="F3150" s="5">
        <f>decoded__2[[#This Row],[FRT_DEC]]-B3149</f>
        <v>22</v>
      </c>
      <c r="G3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INFO]]))),G3149)</f>
        <v>19</v>
      </c>
    </row>
    <row r="3151" spans="1:7" hidden="1" x14ac:dyDescent="0.25">
      <c r="A3151" s="12" t="s">
        <v>3447</v>
      </c>
      <c r="B3151" s="19">
        <v>335647320416</v>
      </c>
      <c r="C3151" s="12" t="s">
        <v>19461</v>
      </c>
      <c r="D3151" s="12" t="s">
        <v>1099</v>
      </c>
      <c r="E3151" s="6" t="s">
        <v>2105</v>
      </c>
      <c r="F3151" s="5">
        <f>decoded__2[[#This Row],[FRT_DEC]]-B3150</f>
        <v>5</v>
      </c>
      <c r="G3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INFO]]))),G3150)</f>
        <v>19</v>
      </c>
    </row>
    <row r="3152" spans="1:7" hidden="1" x14ac:dyDescent="0.25">
      <c r="A3152" s="12" t="s">
        <v>3448</v>
      </c>
      <c r="B3152" s="19">
        <v>335647320428</v>
      </c>
      <c r="C3152" s="12" t="s">
        <v>19462</v>
      </c>
      <c r="D3152" s="12" t="s">
        <v>1099</v>
      </c>
      <c r="E3152" s="6" t="s">
        <v>2106</v>
      </c>
      <c r="F3152" s="5">
        <f>decoded__2[[#This Row],[FRT_DEC]]-B3151</f>
        <v>12</v>
      </c>
      <c r="G3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INFO]]))),G3151)</f>
        <v>19</v>
      </c>
    </row>
    <row r="3153" spans="1:7" hidden="1" x14ac:dyDescent="0.25">
      <c r="A3153" s="12" t="s">
        <v>3449</v>
      </c>
      <c r="B3153" s="19">
        <v>335647320442</v>
      </c>
      <c r="C3153" s="12" t="s">
        <v>19463</v>
      </c>
      <c r="D3153" s="12" t="s">
        <v>40</v>
      </c>
      <c r="E3153" s="6" t="s">
        <v>328</v>
      </c>
      <c r="F3153" s="5">
        <f>decoded__2[[#This Row],[FRT_DEC]]-B3152</f>
        <v>14</v>
      </c>
      <c r="G3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INFO]]))),G3152)</f>
        <v>19</v>
      </c>
    </row>
    <row r="3154" spans="1:7" hidden="1" x14ac:dyDescent="0.25">
      <c r="A3154" s="12" t="s">
        <v>3450</v>
      </c>
      <c r="B3154" s="19">
        <v>335647320445</v>
      </c>
      <c r="C3154" s="12" t="s">
        <v>19464</v>
      </c>
      <c r="D3154" s="12" t="s">
        <v>330</v>
      </c>
      <c r="E3154" s="6" t="s">
        <v>19367</v>
      </c>
      <c r="F3154" s="5">
        <f>decoded__2[[#This Row],[FRT_DEC]]-B3153</f>
        <v>3</v>
      </c>
      <c r="G3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INFO]]))),G3153)</f>
        <v>19</v>
      </c>
    </row>
    <row r="3155" spans="1:7" hidden="1" x14ac:dyDescent="0.25">
      <c r="A3155" s="12" t="s">
        <v>3451</v>
      </c>
      <c r="B3155" s="19">
        <v>335647320466</v>
      </c>
      <c r="C3155" s="12" t="s">
        <v>19465</v>
      </c>
      <c r="D3155" s="12" t="s">
        <v>40</v>
      </c>
      <c r="E3155" s="6" t="s">
        <v>724</v>
      </c>
      <c r="F3155" s="5">
        <f>decoded__2[[#This Row],[FRT_DEC]]-B3154</f>
        <v>21</v>
      </c>
      <c r="G3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INFO]]))),G3154)</f>
        <v>19</v>
      </c>
    </row>
    <row r="3156" spans="1:7" hidden="1" x14ac:dyDescent="0.25">
      <c r="A3156" s="12" t="s">
        <v>3452</v>
      </c>
      <c r="B3156" s="19">
        <v>335647320477</v>
      </c>
      <c r="C3156" s="12" t="s">
        <v>19466</v>
      </c>
      <c r="D3156" s="12" t="s">
        <v>40</v>
      </c>
      <c r="E3156" s="6" t="s">
        <v>45</v>
      </c>
      <c r="F3156" s="5">
        <f>decoded__2[[#This Row],[FRT_DEC]]-B3155</f>
        <v>11</v>
      </c>
      <c r="G3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INFO]]))),G3155)</f>
        <v>19</v>
      </c>
    </row>
    <row r="3157" spans="1:7" hidden="1" x14ac:dyDescent="0.25">
      <c r="A3157" s="12" t="s">
        <v>3453</v>
      </c>
      <c r="B3157" s="19">
        <v>335647320481</v>
      </c>
      <c r="C3157" s="12" t="s">
        <v>19467</v>
      </c>
      <c r="D3157" s="12" t="s">
        <v>46</v>
      </c>
      <c r="E3157" s="6" t="s">
        <v>7918</v>
      </c>
      <c r="F3157" s="5">
        <f>decoded__2[[#This Row],[FRT_DEC]]-B3156</f>
        <v>4</v>
      </c>
      <c r="G3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INFO]]))),G3156)</f>
        <v>19</v>
      </c>
    </row>
    <row r="3158" spans="1:7" hidden="1" x14ac:dyDescent="0.25">
      <c r="A3158" s="12" t="s">
        <v>3454</v>
      </c>
      <c r="B3158" s="19">
        <v>335647320487</v>
      </c>
      <c r="C3158" s="12" t="s">
        <v>19468</v>
      </c>
      <c r="D3158" s="12" t="s">
        <v>72</v>
      </c>
      <c r="E3158" s="6" t="s">
        <v>3683</v>
      </c>
      <c r="F3158" s="5">
        <f>decoded__2[[#This Row],[FRT_DEC]]-B3157</f>
        <v>6</v>
      </c>
      <c r="G3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INFO]]))),G3157)</f>
        <v>19</v>
      </c>
    </row>
    <row r="3159" spans="1:7" hidden="1" x14ac:dyDescent="0.25">
      <c r="A3159" s="12" t="s">
        <v>3455</v>
      </c>
      <c r="B3159" s="19">
        <v>335647320492</v>
      </c>
      <c r="C3159" s="12" t="s">
        <v>19469</v>
      </c>
      <c r="D3159" s="12" t="s">
        <v>72</v>
      </c>
      <c r="E3159" s="6" t="s">
        <v>2088</v>
      </c>
      <c r="F3159" s="5">
        <f>decoded__2[[#This Row],[FRT_DEC]]-B3158</f>
        <v>5</v>
      </c>
      <c r="G3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INFO]]))),G3158)</f>
        <v>19</v>
      </c>
    </row>
    <row r="3160" spans="1:7" hidden="1" x14ac:dyDescent="0.25">
      <c r="A3160" s="12" t="s">
        <v>3456</v>
      </c>
      <c r="B3160" s="19">
        <v>335647320508</v>
      </c>
      <c r="C3160" s="12" t="s">
        <v>19470</v>
      </c>
      <c r="D3160" s="12" t="s">
        <v>72</v>
      </c>
      <c r="E3160" s="6" t="s">
        <v>2107</v>
      </c>
      <c r="F3160" s="5">
        <f>decoded__2[[#This Row],[FRT_DEC]]-B3159</f>
        <v>16</v>
      </c>
      <c r="G3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INFO]]))),G3159)</f>
        <v>19</v>
      </c>
    </row>
    <row r="3161" spans="1:7" hidden="1" x14ac:dyDescent="0.25">
      <c r="A3161" s="12" t="s">
        <v>3457</v>
      </c>
      <c r="B3161" s="19">
        <v>335647321275</v>
      </c>
      <c r="C3161" s="12" t="s">
        <v>19471</v>
      </c>
      <c r="D3161" s="12" t="s">
        <v>7938</v>
      </c>
      <c r="E3161" s="6" t="s">
        <v>8906</v>
      </c>
      <c r="F3161" s="5">
        <f>decoded__2[[#This Row],[FRT_DEC]]-B3160</f>
        <v>767</v>
      </c>
      <c r="G3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INFO]]))),G3160)</f>
        <v>19</v>
      </c>
    </row>
    <row r="3162" spans="1:7" hidden="1" x14ac:dyDescent="0.25">
      <c r="A3162" s="12" t="s">
        <v>3458</v>
      </c>
      <c r="B3162" s="19">
        <v>335647321765</v>
      </c>
      <c r="C3162" s="12" t="s">
        <v>19472</v>
      </c>
      <c r="D3162" s="12" t="s">
        <v>7842</v>
      </c>
      <c r="E3162" s="6" t="s">
        <v>7989</v>
      </c>
      <c r="F3162" s="5">
        <f>decoded__2[[#This Row],[FRT_DEC]]-B3161</f>
        <v>490</v>
      </c>
      <c r="G3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INFO]]))),G3161)</f>
        <v>19</v>
      </c>
    </row>
    <row r="3163" spans="1:7" hidden="1" x14ac:dyDescent="0.25">
      <c r="A3163" s="12" t="s">
        <v>3459</v>
      </c>
      <c r="B3163" s="19">
        <v>335647321772</v>
      </c>
      <c r="C3163" s="12" t="s">
        <v>19473</v>
      </c>
      <c r="D3163" s="12" t="s">
        <v>2044</v>
      </c>
      <c r="E3163" s="6" t="s">
        <v>19474</v>
      </c>
      <c r="F3163" s="5">
        <f>decoded__2[[#This Row],[FRT_DEC]]-B3162</f>
        <v>7</v>
      </c>
      <c r="G3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INFO]]))),G3162)</f>
        <v>19</v>
      </c>
    </row>
    <row r="3164" spans="1:7" hidden="1" x14ac:dyDescent="0.25">
      <c r="A3164" s="12" t="s">
        <v>3460</v>
      </c>
      <c r="B3164" s="19">
        <v>335647321785</v>
      </c>
      <c r="C3164" s="12" t="s">
        <v>19475</v>
      </c>
      <c r="D3164" s="12" t="s">
        <v>40</v>
      </c>
      <c r="E3164" s="6" t="s">
        <v>328</v>
      </c>
      <c r="F3164" s="5">
        <f>decoded__2[[#This Row],[FRT_DEC]]-B3163</f>
        <v>13</v>
      </c>
      <c r="G3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INFO]]))),G3163)</f>
        <v>19</v>
      </c>
    </row>
    <row r="3165" spans="1:7" hidden="1" x14ac:dyDescent="0.25">
      <c r="A3165" s="12" t="s">
        <v>3461</v>
      </c>
      <c r="B3165" s="19">
        <v>335647321787</v>
      </c>
      <c r="C3165" s="12" t="s">
        <v>19476</v>
      </c>
      <c r="D3165" s="12" t="s">
        <v>330</v>
      </c>
      <c r="E3165" s="6" t="s">
        <v>4817</v>
      </c>
      <c r="F3165" s="5">
        <f>decoded__2[[#This Row],[FRT_DEC]]-B3164</f>
        <v>2</v>
      </c>
      <c r="G3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INFO]]))),G3164)</f>
        <v>19</v>
      </c>
    </row>
    <row r="3166" spans="1:7" hidden="1" x14ac:dyDescent="0.25">
      <c r="A3166" s="12" t="s">
        <v>3462</v>
      </c>
      <c r="B3166" s="19">
        <v>335647321792</v>
      </c>
      <c r="C3166" s="12" t="s">
        <v>19477</v>
      </c>
      <c r="D3166" s="12" t="s">
        <v>7938</v>
      </c>
      <c r="E3166" s="6" t="s">
        <v>7991</v>
      </c>
      <c r="F3166" s="5">
        <f>decoded__2[[#This Row],[FRT_DEC]]-B3165</f>
        <v>5</v>
      </c>
      <c r="G3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INFO]]))),G3165)</f>
        <v>19</v>
      </c>
    </row>
    <row r="3167" spans="1:7" hidden="1" x14ac:dyDescent="0.25">
      <c r="A3167" s="12" t="s">
        <v>3463</v>
      </c>
      <c r="B3167" s="19">
        <v>335647322474</v>
      </c>
      <c r="C3167" s="12" t="s">
        <v>19478</v>
      </c>
      <c r="D3167" s="12" t="s">
        <v>7842</v>
      </c>
      <c r="E3167" s="6" t="s">
        <v>7989</v>
      </c>
      <c r="F3167" s="5">
        <f>decoded__2[[#This Row],[FRT_DEC]]-B3166</f>
        <v>682</v>
      </c>
      <c r="G3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INFO]]))),G3166)</f>
        <v>19</v>
      </c>
    </row>
    <row r="3168" spans="1:7" hidden="1" x14ac:dyDescent="0.25">
      <c r="A3168" s="12" t="s">
        <v>3464</v>
      </c>
      <c r="B3168" s="19">
        <v>335647322480</v>
      </c>
      <c r="C3168" s="12" t="s">
        <v>19479</v>
      </c>
      <c r="D3168" s="12" t="s">
        <v>292</v>
      </c>
      <c r="E3168" s="6" t="s">
        <v>19480</v>
      </c>
      <c r="F3168" s="5">
        <f>decoded__2[[#This Row],[FRT_DEC]]-B3167</f>
        <v>6</v>
      </c>
      <c r="G3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INFO]]))),G3167)</f>
        <v>19</v>
      </c>
    </row>
    <row r="3169" spans="1:7" hidden="1" x14ac:dyDescent="0.25">
      <c r="A3169" s="12" t="s">
        <v>3465</v>
      </c>
      <c r="B3169" s="19">
        <v>335647322482</v>
      </c>
      <c r="C3169" s="12" t="s">
        <v>19481</v>
      </c>
      <c r="D3169" s="12" t="s">
        <v>216</v>
      </c>
      <c r="E3169" s="6" t="s">
        <v>3970</v>
      </c>
      <c r="F3169" s="5">
        <f>decoded__2[[#This Row],[FRT_DEC]]-B3168</f>
        <v>2</v>
      </c>
      <c r="G3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INFO]]))),G3168)</f>
        <v>19</v>
      </c>
    </row>
    <row r="3170" spans="1:7" hidden="1" x14ac:dyDescent="0.25">
      <c r="A3170" s="12" t="s">
        <v>3466</v>
      </c>
      <c r="B3170" s="19">
        <v>335647322544</v>
      </c>
      <c r="C3170" s="12" t="s">
        <v>19482</v>
      </c>
      <c r="D3170" s="12" t="s">
        <v>221</v>
      </c>
      <c r="E3170" s="6" t="s">
        <v>222</v>
      </c>
      <c r="F3170" s="5">
        <f>decoded__2[[#This Row],[FRT_DEC]]-B3169</f>
        <v>62</v>
      </c>
      <c r="G3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INFO]]))),G3169)</f>
        <v>19</v>
      </c>
    </row>
    <row r="3171" spans="1:7" hidden="1" x14ac:dyDescent="0.25">
      <c r="A3171" s="12" t="s">
        <v>3467</v>
      </c>
      <c r="B3171" s="19">
        <v>335647322558</v>
      </c>
      <c r="C3171" s="12" t="s">
        <v>19483</v>
      </c>
      <c r="D3171" s="12" t="s">
        <v>40</v>
      </c>
      <c r="E3171" s="6" t="s">
        <v>293</v>
      </c>
      <c r="F3171" s="5">
        <f>decoded__2[[#This Row],[FRT_DEC]]-B3170</f>
        <v>14</v>
      </c>
      <c r="G3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INFO]]))),G3170)</f>
        <v>19</v>
      </c>
    </row>
    <row r="3172" spans="1:7" hidden="1" x14ac:dyDescent="0.25">
      <c r="A3172" s="12" t="s">
        <v>3468</v>
      </c>
      <c r="B3172" s="19">
        <v>335647322564</v>
      </c>
      <c r="C3172" s="12" t="s">
        <v>19484</v>
      </c>
      <c r="D3172" s="12" t="s">
        <v>2045</v>
      </c>
      <c r="E3172" s="6" t="s">
        <v>8098</v>
      </c>
      <c r="F3172" s="5">
        <f>decoded__2[[#This Row],[FRT_DEC]]-B3171</f>
        <v>6</v>
      </c>
      <c r="G3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INFO]]))),G3171)</f>
        <v>19</v>
      </c>
    </row>
    <row r="3173" spans="1:7" hidden="1" x14ac:dyDescent="0.25">
      <c r="A3173" s="12" t="s">
        <v>3469</v>
      </c>
      <c r="B3173" s="19">
        <v>335647322567</v>
      </c>
      <c r="C3173" s="12" t="s">
        <v>19485</v>
      </c>
      <c r="D3173" s="12" t="s">
        <v>294</v>
      </c>
      <c r="E3173" s="6" t="s">
        <v>19486</v>
      </c>
      <c r="F3173" s="5">
        <f>decoded__2[[#This Row],[FRT_DEC]]-B3172</f>
        <v>3</v>
      </c>
      <c r="G3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INFO]]))),G3172)</f>
        <v>19</v>
      </c>
    </row>
    <row r="3174" spans="1:7" hidden="1" x14ac:dyDescent="0.25">
      <c r="A3174" s="12" t="s">
        <v>3470</v>
      </c>
      <c r="B3174" s="19">
        <v>335647322572</v>
      </c>
      <c r="C3174" s="12" t="s">
        <v>19487</v>
      </c>
      <c r="D3174" s="12" t="s">
        <v>7938</v>
      </c>
      <c r="E3174" s="6" t="s">
        <v>7991</v>
      </c>
      <c r="F3174" s="5">
        <f>decoded__2[[#This Row],[FRT_DEC]]-B3173</f>
        <v>5</v>
      </c>
      <c r="G3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INFO]]))),G3173)</f>
        <v>19</v>
      </c>
    </row>
    <row r="3175" spans="1:7" hidden="1" x14ac:dyDescent="0.25">
      <c r="A3175" s="12" t="s">
        <v>3471</v>
      </c>
      <c r="B3175" s="19">
        <v>335647323516</v>
      </c>
      <c r="C3175" s="12" t="s">
        <v>19488</v>
      </c>
      <c r="D3175" s="12" t="s">
        <v>7842</v>
      </c>
      <c r="E3175" s="6" t="s">
        <v>7993</v>
      </c>
      <c r="F3175" s="5">
        <f>decoded__2[[#This Row],[FRT_DEC]]-B3174</f>
        <v>944</v>
      </c>
      <c r="G3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INFO]]))),G3174)</f>
        <v>19</v>
      </c>
    </row>
    <row r="3176" spans="1:7" hidden="1" x14ac:dyDescent="0.25">
      <c r="A3176" s="12" t="s">
        <v>3472</v>
      </c>
      <c r="B3176" s="19">
        <v>335647323549</v>
      </c>
      <c r="C3176" s="12" t="s">
        <v>19489</v>
      </c>
      <c r="D3176" s="12" t="s">
        <v>1099</v>
      </c>
      <c r="E3176" s="6" t="s">
        <v>2081</v>
      </c>
      <c r="F3176" s="5">
        <f>decoded__2[[#This Row],[FRT_DEC]]-B3175</f>
        <v>33</v>
      </c>
      <c r="G3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INFO]]))),G3175)</f>
        <v>19</v>
      </c>
    </row>
    <row r="3177" spans="1:7" hidden="1" x14ac:dyDescent="0.25">
      <c r="A3177" s="12" t="s">
        <v>3473</v>
      </c>
      <c r="B3177" s="19">
        <v>335647323552</v>
      </c>
      <c r="C3177" s="12" t="s">
        <v>19490</v>
      </c>
      <c r="D3177" s="12" t="s">
        <v>1099</v>
      </c>
      <c r="E3177" s="6" t="s">
        <v>2089</v>
      </c>
      <c r="F3177" s="5">
        <f>decoded__2[[#This Row],[FRT_DEC]]-B3176</f>
        <v>3</v>
      </c>
      <c r="G3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INFO]]))),G3176)</f>
        <v>19</v>
      </c>
    </row>
    <row r="3178" spans="1:7" hidden="1" x14ac:dyDescent="0.25">
      <c r="A3178" s="12" t="s">
        <v>3474</v>
      </c>
      <c r="B3178" s="19">
        <v>335647323561</v>
      </c>
      <c r="C3178" s="12" t="s">
        <v>19491</v>
      </c>
      <c r="D3178" s="12" t="s">
        <v>72</v>
      </c>
      <c r="E3178" s="6" t="s">
        <v>2090</v>
      </c>
      <c r="F3178" s="5">
        <f>decoded__2[[#This Row],[FRT_DEC]]-B3177</f>
        <v>9</v>
      </c>
      <c r="G3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INFO]]))),G3177)</f>
        <v>19</v>
      </c>
    </row>
    <row r="3179" spans="1:7" hidden="1" x14ac:dyDescent="0.25">
      <c r="A3179" s="12" t="s">
        <v>3475</v>
      </c>
      <c r="B3179" s="19">
        <v>335647323575</v>
      </c>
      <c r="C3179" s="12" t="s">
        <v>19492</v>
      </c>
      <c r="D3179" s="12" t="s">
        <v>6</v>
      </c>
      <c r="E3179" s="6" t="s">
        <v>19493</v>
      </c>
      <c r="F3179" s="5">
        <f>decoded__2[[#This Row],[FRT_DEC]]-B3178</f>
        <v>14</v>
      </c>
      <c r="G3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INFO]]))),G3178)</f>
        <v>20</v>
      </c>
    </row>
    <row r="3180" spans="1:7" hidden="1" x14ac:dyDescent="0.25">
      <c r="A3180" s="12" t="s">
        <v>3476</v>
      </c>
      <c r="B3180" s="19">
        <v>335647323598</v>
      </c>
      <c r="C3180" s="12" t="s">
        <v>19494</v>
      </c>
      <c r="D3180" s="12" t="s">
        <v>72</v>
      </c>
      <c r="E3180" s="6" t="s">
        <v>2092</v>
      </c>
      <c r="F3180" s="5">
        <f>decoded__2[[#This Row],[FRT_DEC]]-B3179</f>
        <v>23</v>
      </c>
      <c r="G3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INFO]]))),G3179)</f>
        <v>20</v>
      </c>
    </row>
    <row r="3181" spans="1:7" hidden="1" x14ac:dyDescent="0.25">
      <c r="A3181" s="12" t="s">
        <v>3477</v>
      </c>
      <c r="B3181" s="19">
        <v>335647323622</v>
      </c>
      <c r="C3181" s="12" t="s">
        <v>19495</v>
      </c>
      <c r="D3181" s="12" t="s">
        <v>3671</v>
      </c>
      <c r="E3181" s="6" t="s">
        <v>19496</v>
      </c>
      <c r="F3181" s="5">
        <f>decoded__2[[#This Row],[FRT_DEC]]-B3180</f>
        <v>24</v>
      </c>
      <c r="G3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INFO]]))),G3180)</f>
        <v>20</v>
      </c>
    </row>
    <row r="3182" spans="1:7" hidden="1" x14ac:dyDescent="0.25">
      <c r="A3182" s="12" t="s">
        <v>3478</v>
      </c>
      <c r="B3182" s="19">
        <v>335647323625</v>
      </c>
      <c r="C3182" s="12" t="s">
        <v>19497</v>
      </c>
      <c r="D3182" s="12" t="s">
        <v>3671</v>
      </c>
      <c r="E3182" s="6" t="s">
        <v>7881</v>
      </c>
      <c r="F3182" s="5">
        <f>decoded__2[[#This Row],[FRT_DEC]]-B3181</f>
        <v>3</v>
      </c>
      <c r="G3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INFO]]))),G3181)</f>
        <v>20</v>
      </c>
    </row>
    <row r="3183" spans="1:7" hidden="1" x14ac:dyDescent="0.25">
      <c r="A3183" s="12" t="s">
        <v>3479</v>
      </c>
      <c r="B3183" s="19">
        <v>335647324611</v>
      </c>
      <c r="C3183" s="12" t="s">
        <v>19498</v>
      </c>
      <c r="D3183" s="12" t="s">
        <v>249</v>
      </c>
      <c r="E3183" s="6" t="s">
        <v>5332</v>
      </c>
      <c r="F3183" s="5">
        <f>decoded__2[[#This Row],[FRT_DEC]]-B3182</f>
        <v>986</v>
      </c>
      <c r="G3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INFO]]))),G3182)</f>
        <v>20</v>
      </c>
    </row>
    <row r="3184" spans="1:7" hidden="1" x14ac:dyDescent="0.25">
      <c r="A3184" s="12" t="s">
        <v>3480</v>
      </c>
      <c r="B3184" s="19">
        <v>335647324616</v>
      </c>
      <c r="C3184" s="12" t="s">
        <v>19499</v>
      </c>
      <c r="D3184" s="12" t="s">
        <v>7938</v>
      </c>
      <c r="E3184" s="6" t="s">
        <v>7998</v>
      </c>
      <c r="F3184" s="5">
        <f>decoded__2[[#This Row],[FRT_DEC]]-B3183</f>
        <v>5</v>
      </c>
      <c r="G3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INFO]]))),G3183)</f>
        <v>20</v>
      </c>
    </row>
    <row r="3185" spans="1:7" hidden="1" x14ac:dyDescent="0.25">
      <c r="A3185" s="12" t="s">
        <v>3481</v>
      </c>
      <c r="B3185" s="19">
        <v>335647327684</v>
      </c>
      <c r="C3185" s="12" t="s">
        <v>19500</v>
      </c>
      <c r="D3185" s="12" t="s">
        <v>5</v>
      </c>
      <c r="E3185" s="6" t="s">
        <v>19501</v>
      </c>
      <c r="F3185" s="5">
        <f>decoded__2[[#This Row],[FRT_DEC]]-B3184</f>
        <v>3068</v>
      </c>
      <c r="G3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INFO]]))),G3184)</f>
        <v>20</v>
      </c>
    </row>
    <row r="3186" spans="1:7" hidden="1" x14ac:dyDescent="0.25">
      <c r="A3186" s="12" t="s">
        <v>3482</v>
      </c>
      <c r="B3186" s="19">
        <v>335647327687</v>
      </c>
      <c r="C3186" s="12" t="s">
        <v>19502</v>
      </c>
      <c r="D3186" s="12" t="s">
        <v>5</v>
      </c>
      <c r="E3186" s="6" t="s">
        <v>7877</v>
      </c>
      <c r="F3186" s="5">
        <f>decoded__2[[#This Row],[FRT_DEC]]-B3185</f>
        <v>3</v>
      </c>
      <c r="G3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INFO]]))),G3185)</f>
        <v>20</v>
      </c>
    </row>
    <row r="3187" spans="1:7" hidden="1" x14ac:dyDescent="0.25">
      <c r="A3187" s="12" t="s">
        <v>3483</v>
      </c>
      <c r="B3187" s="19">
        <v>335647327689</v>
      </c>
      <c r="C3187" s="12" t="s">
        <v>19503</v>
      </c>
      <c r="D3187" s="12" t="s">
        <v>3686</v>
      </c>
      <c r="E3187" s="6" t="s">
        <v>19504</v>
      </c>
      <c r="F3187" s="5">
        <f>decoded__2[[#This Row],[FRT_DEC]]-B3186</f>
        <v>2</v>
      </c>
      <c r="G3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INFO]]))),G3186)</f>
        <v>20</v>
      </c>
    </row>
    <row r="3188" spans="1:7" hidden="1" x14ac:dyDescent="0.25">
      <c r="A3188" s="12" t="s">
        <v>3484</v>
      </c>
      <c r="B3188" s="19">
        <v>335647327693</v>
      </c>
      <c r="C3188" s="12" t="s">
        <v>19505</v>
      </c>
      <c r="D3188" s="12" t="s">
        <v>3686</v>
      </c>
      <c r="E3188" s="6" t="s">
        <v>7878</v>
      </c>
      <c r="F3188" s="5">
        <f>decoded__2[[#This Row],[FRT_DEC]]-B3187</f>
        <v>4</v>
      </c>
      <c r="G3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INFO]]))),G3187)</f>
        <v>20</v>
      </c>
    </row>
    <row r="3189" spans="1:7" hidden="1" x14ac:dyDescent="0.25">
      <c r="A3189" s="12" t="s">
        <v>3485</v>
      </c>
      <c r="B3189" s="19">
        <v>335647327700</v>
      </c>
      <c r="C3189" s="12" t="s">
        <v>19506</v>
      </c>
      <c r="D3189" s="12" t="s">
        <v>7842</v>
      </c>
      <c r="E3189" s="6" t="s">
        <v>8006</v>
      </c>
      <c r="F3189" s="5">
        <f>decoded__2[[#This Row],[FRT_DEC]]-B3188</f>
        <v>7</v>
      </c>
      <c r="G3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INFO]]))),G3188)</f>
        <v>20</v>
      </c>
    </row>
    <row r="3190" spans="1:7" hidden="1" x14ac:dyDescent="0.25">
      <c r="A3190" s="12" t="s">
        <v>3486</v>
      </c>
      <c r="B3190" s="19">
        <v>335647327711</v>
      </c>
      <c r="C3190" s="12" t="s">
        <v>19507</v>
      </c>
      <c r="D3190" s="12" t="s">
        <v>241</v>
      </c>
      <c r="E3190" s="6" t="s">
        <v>2110</v>
      </c>
      <c r="F3190" s="5">
        <f>decoded__2[[#This Row],[FRT_DEC]]-B3189</f>
        <v>11</v>
      </c>
      <c r="G3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INFO]]))),G3189)</f>
        <v>20</v>
      </c>
    </row>
    <row r="3191" spans="1:7" hidden="1" x14ac:dyDescent="0.25">
      <c r="A3191" s="12" t="s">
        <v>3487</v>
      </c>
      <c r="B3191" s="19">
        <v>335647327713</v>
      </c>
      <c r="C3191" s="12" t="s">
        <v>19508</v>
      </c>
      <c r="D3191" s="12" t="s">
        <v>243</v>
      </c>
      <c r="E3191" s="6" t="s">
        <v>5293</v>
      </c>
      <c r="F3191" s="5">
        <f>decoded__2[[#This Row],[FRT_DEC]]-B3190</f>
        <v>2</v>
      </c>
      <c r="G3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INFO]]))),G3190)</f>
        <v>20</v>
      </c>
    </row>
    <row r="3192" spans="1:7" hidden="1" x14ac:dyDescent="0.25">
      <c r="A3192" s="12" t="s">
        <v>3488</v>
      </c>
      <c r="B3192" s="19">
        <v>335647327719</v>
      </c>
      <c r="C3192" s="12" t="s">
        <v>19509</v>
      </c>
      <c r="D3192" s="12" t="s">
        <v>1099</v>
      </c>
      <c r="E3192" s="6" t="s">
        <v>2093</v>
      </c>
      <c r="F3192" s="5">
        <f>decoded__2[[#This Row],[FRT_DEC]]-B3191</f>
        <v>6</v>
      </c>
      <c r="G3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INFO]]))),G3191)</f>
        <v>20</v>
      </c>
    </row>
    <row r="3193" spans="1:7" hidden="1" x14ac:dyDescent="0.25">
      <c r="A3193" s="12" t="s">
        <v>3489</v>
      </c>
      <c r="B3193" s="19">
        <v>335647327723</v>
      </c>
      <c r="C3193" s="12" t="s">
        <v>19510</v>
      </c>
      <c r="D3193" s="12" t="s">
        <v>72</v>
      </c>
      <c r="E3193" s="6" t="s">
        <v>2094</v>
      </c>
      <c r="F3193" s="5">
        <f>decoded__2[[#This Row],[FRT_DEC]]-B3192</f>
        <v>4</v>
      </c>
      <c r="G3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INFO]]))),G3192)</f>
        <v>20</v>
      </c>
    </row>
    <row r="3194" spans="1:7" hidden="1" x14ac:dyDescent="0.25">
      <c r="A3194" s="12" t="s">
        <v>3490</v>
      </c>
      <c r="B3194" s="19">
        <v>335647327727</v>
      </c>
      <c r="C3194" s="12" t="s">
        <v>19511</v>
      </c>
      <c r="D3194" s="12" t="s">
        <v>72</v>
      </c>
      <c r="E3194" s="6" t="s">
        <v>2095</v>
      </c>
      <c r="F3194" s="5">
        <f>decoded__2[[#This Row],[FRT_DEC]]-B3193</f>
        <v>4</v>
      </c>
      <c r="G3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INFO]]))),G3193)</f>
        <v>20</v>
      </c>
    </row>
    <row r="3195" spans="1:7" hidden="1" x14ac:dyDescent="0.25">
      <c r="A3195" s="12" t="s">
        <v>3491</v>
      </c>
      <c r="B3195" s="19">
        <v>335647327740</v>
      </c>
      <c r="C3195" s="12" t="s">
        <v>19512</v>
      </c>
      <c r="D3195" s="12" t="s">
        <v>246</v>
      </c>
      <c r="E3195" s="6" t="s">
        <v>19513</v>
      </c>
      <c r="F3195" s="5">
        <f>decoded__2[[#This Row],[FRT_DEC]]-B3194</f>
        <v>13</v>
      </c>
      <c r="G3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INFO]]))),G3194)</f>
        <v>20</v>
      </c>
    </row>
    <row r="3196" spans="1:7" hidden="1" x14ac:dyDescent="0.25">
      <c r="A3196" s="12" t="s">
        <v>3492</v>
      </c>
      <c r="B3196" s="19">
        <v>335647327744</v>
      </c>
      <c r="C3196" s="12" t="s">
        <v>19514</v>
      </c>
      <c r="D3196" s="12" t="s">
        <v>7938</v>
      </c>
      <c r="E3196" s="6" t="s">
        <v>8012</v>
      </c>
      <c r="F3196" s="5">
        <f>decoded__2[[#This Row],[FRT_DEC]]-B3195</f>
        <v>4</v>
      </c>
      <c r="G3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INFO]]))),G3195)</f>
        <v>20</v>
      </c>
    </row>
    <row r="3197" spans="1:7" hidden="1" x14ac:dyDescent="0.25">
      <c r="A3197" s="12" t="s">
        <v>3493</v>
      </c>
      <c r="B3197" s="19">
        <v>335647328144</v>
      </c>
      <c r="C3197" s="12" t="s">
        <v>19515</v>
      </c>
      <c r="D3197" s="12" t="s">
        <v>7842</v>
      </c>
      <c r="E3197" s="6" t="s">
        <v>8130</v>
      </c>
      <c r="F3197" s="5">
        <f>decoded__2[[#This Row],[FRT_DEC]]-B3196</f>
        <v>400</v>
      </c>
      <c r="G3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INFO]]))),G3196)</f>
        <v>20</v>
      </c>
    </row>
    <row r="3198" spans="1:7" hidden="1" x14ac:dyDescent="0.25">
      <c r="A3198" s="12" t="s">
        <v>3494</v>
      </c>
      <c r="B3198" s="19">
        <v>335647328151</v>
      </c>
      <c r="C3198" s="12" t="s">
        <v>19516</v>
      </c>
      <c r="D3198" s="12" t="s">
        <v>1099</v>
      </c>
      <c r="E3198" s="6" t="s">
        <v>2096</v>
      </c>
      <c r="F3198" s="5">
        <f>decoded__2[[#This Row],[FRT_DEC]]-B3197</f>
        <v>7</v>
      </c>
      <c r="G3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INFO]]))),G3197)</f>
        <v>20</v>
      </c>
    </row>
    <row r="3199" spans="1:7" hidden="1" x14ac:dyDescent="0.25">
      <c r="A3199" s="12" t="s">
        <v>3495</v>
      </c>
      <c r="B3199" s="19">
        <v>335647328156</v>
      </c>
      <c r="C3199" s="12" t="s">
        <v>19517</v>
      </c>
      <c r="D3199" s="12" t="s">
        <v>72</v>
      </c>
      <c r="E3199" s="6" t="s">
        <v>2097</v>
      </c>
      <c r="F3199" s="5">
        <f>decoded__2[[#This Row],[FRT_DEC]]-B3198</f>
        <v>5</v>
      </c>
      <c r="G3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INFO]]))),G3198)</f>
        <v>20</v>
      </c>
    </row>
    <row r="3200" spans="1:7" hidden="1" x14ac:dyDescent="0.25">
      <c r="A3200" s="12" t="s">
        <v>3496</v>
      </c>
      <c r="B3200" s="19">
        <v>335647328169</v>
      </c>
      <c r="C3200" s="12" t="s">
        <v>19518</v>
      </c>
      <c r="D3200" s="12" t="s">
        <v>3672</v>
      </c>
      <c r="E3200" s="6" t="s">
        <v>7852</v>
      </c>
      <c r="F3200" s="5">
        <f>decoded__2[[#This Row],[FRT_DEC]]-B3199</f>
        <v>13</v>
      </c>
      <c r="G3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INFO]]))),G3199)</f>
        <v>20</v>
      </c>
    </row>
    <row r="3201" spans="1:7" hidden="1" x14ac:dyDescent="0.25">
      <c r="A3201" s="12" t="s">
        <v>3497</v>
      </c>
      <c r="B3201" s="19">
        <v>335647328319</v>
      </c>
      <c r="C3201" s="12" t="s">
        <v>19519</v>
      </c>
      <c r="D3201" s="12" t="s">
        <v>262</v>
      </c>
      <c r="E3201" s="6" t="s">
        <v>7853</v>
      </c>
      <c r="F3201" s="5">
        <f>decoded__2[[#This Row],[FRT_DEC]]-B3200</f>
        <v>150</v>
      </c>
      <c r="G3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INFO]]))),G3200)</f>
        <v>20</v>
      </c>
    </row>
    <row r="3202" spans="1:7" hidden="1" x14ac:dyDescent="0.25">
      <c r="A3202" s="12" t="s">
        <v>3498</v>
      </c>
      <c r="B3202" s="19">
        <v>335647328325</v>
      </c>
      <c r="C3202" s="12" t="s">
        <v>19520</v>
      </c>
      <c r="D3202" s="12" t="s">
        <v>7938</v>
      </c>
      <c r="E3202" s="6" t="s">
        <v>8136</v>
      </c>
      <c r="F3202" s="5">
        <f>decoded__2[[#This Row],[FRT_DEC]]-B3201</f>
        <v>6</v>
      </c>
      <c r="G3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INFO]]))),G3201)</f>
        <v>20</v>
      </c>
    </row>
    <row r="3203" spans="1:7" x14ac:dyDescent="0.25">
      <c r="A3203" s="12" t="s">
        <v>3499</v>
      </c>
      <c r="B3203" s="19">
        <v>335647329521</v>
      </c>
      <c r="C3203" s="12" t="s">
        <v>19521</v>
      </c>
      <c r="D3203" s="12" t="s">
        <v>7842</v>
      </c>
      <c r="E3203" s="6" t="s">
        <v>7845</v>
      </c>
      <c r="F3203" s="5">
        <f>decoded__2[[#This Row],[FRT_DEC]]-B3202</f>
        <v>1196</v>
      </c>
      <c r="G3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INFO]]))),G3202)</f>
        <v>20</v>
      </c>
    </row>
    <row r="3204" spans="1:7" hidden="1" x14ac:dyDescent="0.25">
      <c r="A3204" s="12" t="s">
        <v>3500</v>
      </c>
      <c r="B3204" s="19">
        <v>335647329528</v>
      </c>
      <c r="C3204" s="12" t="s">
        <v>19522</v>
      </c>
      <c r="D3204" s="12" t="s">
        <v>7938</v>
      </c>
      <c r="E3204" s="6" t="s">
        <v>8149</v>
      </c>
      <c r="F3204" s="5">
        <f>decoded__2[[#This Row],[FRT_DEC]]-B3203</f>
        <v>7</v>
      </c>
      <c r="G3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INFO]]))),G3203)</f>
        <v>20</v>
      </c>
    </row>
    <row r="3205" spans="1:7" hidden="1" x14ac:dyDescent="0.25">
      <c r="A3205" s="12" t="s">
        <v>3501</v>
      </c>
      <c r="B3205" s="19">
        <v>335647329630</v>
      </c>
      <c r="C3205" s="12" t="s">
        <v>19523</v>
      </c>
      <c r="D3205" s="12" t="s">
        <v>84</v>
      </c>
      <c r="E3205" s="6" t="s">
        <v>3696</v>
      </c>
      <c r="F3205" s="5">
        <f>decoded__2[[#This Row],[FRT_DEC]]-B3204</f>
        <v>102</v>
      </c>
      <c r="G3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INFO]]))),G3204)</f>
        <v>20</v>
      </c>
    </row>
    <row r="3206" spans="1:7" hidden="1" x14ac:dyDescent="0.25">
      <c r="A3206" s="12" t="s">
        <v>3502</v>
      </c>
      <c r="B3206" s="19">
        <v>335647329632</v>
      </c>
      <c r="C3206" s="12" t="s">
        <v>19524</v>
      </c>
      <c r="D3206" s="12" t="s">
        <v>3684</v>
      </c>
      <c r="E3206" s="6" t="s">
        <v>19525</v>
      </c>
      <c r="F3206" s="5">
        <f>decoded__2[[#This Row],[FRT_DEC]]-B3205</f>
        <v>2</v>
      </c>
      <c r="G3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INFO]]))),G3205)</f>
        <v>20</v>
      </c>
    </row>
    <row r="3207" spans="1:7" hidden="1" x14ac:dyDescent="0.25">
      <c r="A3207" s="12" t="s">
        <v>3503</v>
      </c>
      <c r="B3207" s="19">
        <v>335647329634</v>
      </c>
      <c r="C3207" s="12" t="s">
        <v>19526</v>
      </c>
      <c r="D3207" s="12" t="s">
        <v>3684</v>
      </c>
      <c r="E3207" s="6" t="s">
        <v>7879</v>
      </c>
      <c r="F3207" s="5">
        <f>decoded__2[[#This Row],[FRT_DEC]]-B3206</f>
        <v>2</v>
      </c>
      <c r="G3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INFO]]))),G3206)</f>
        <v>20</v>
      </c>
    </row>
    <row r="3208" spans="1:7" hidden="1" x14ac:dyDescent="0.25">
      <c r="A3208" s="12" t="s">
        <v>3504</v>
      </c>
      <c r="B3208" s="19">
        <v>335647329642</v>
      </c>
      <c r="C3208" s="12" t="s">
        <v>19527</v>
      </c>
      <c r="D3208" s="12" t="s">
        <v>7842</v>
      </c>
      <c r="E3208" s="6" t="s">
        <v>7843</v>
      </c>
      <c r="F3208" s="5">
        <f>decoded__2[[#This Row],[FRT_DEC]]-B3207</f>
        <v>8</v>
      </c>
      <c r="G3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INFO]]))),G3207)</f>
        <v>20</v>
      </c>
    </row>
    <row r="3209" spans="1:7" hidden="1" x14ac:dyDescent="0.25">
      <c r="A3209" s="12" t="s">
        <v>3505</v>
      </c>
      <c r="B3209" s="19">
        <v>335647329654</v>
      </c>
      <c r="C3209" s="12" t="s">
        <v>19528</v>
      </c>
      <c r="D3209" s="12" t="s">
        <v>1099</v>
      </c>
      <c r="E3209" s="6" t="s">
        <v>2098</v>
      </c>
      <c r="F3209" s="5">
        <f>decoded__2[[#This Row],[FRT_DEC]]-B3208</f>
        <v>12</v>
      </c>
      <c r="G3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INFO]]))),G3208)</f>
        <v>20</v>
      </c>
    </row>
    <row r="3210" spans="1:7" hidden="1" x14ac:dyDescent="0.25">
      <c r="A3210" s="12" t="s">
        <v>3506</v>
      </c>
      <c r="B3210" s="19">
        <v>335647329659</v>
      </c>
      <c r="C3210" s="12" t="s">
        <v>19529</v>
      </c>
      <c r="D3210" s="12" t="s">
        <v>72</v>
      </c>
      <c r="E3210" s="6" t="s">
        <v>2099</v>
      </c>
      <c r="F3210" s="5">
        <f>decoded__2[[#This Row],[FRT_DEC]]-B3209</f>
        <v>5</v>
      </c>
      <c r="G3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INFO]]))),G3209)</f>
        <v>20</v>
      </c>
    </row>
    <row r="3211" spans="1:7" hidden="1" x14ac:dyDescent="0.25">
      <c r="A3211" s="12" t="s">
        <v>3507</v>
      </c>
      <c r="B3211" s="19">
        <v>335647329671</v>
      </c>
      <c r="C3211" s="12" t="s">
        <v>19530</v>
      </c>
      <c r="D3211" s="12" t="s">
        <v>7938</v>
      </c>
      <c r="E3211" s="6" t="s">
        <v>8848</v>
      </c>
      <c r="F3211" s="5">
        <f>decoded__2[[#This Row],[FRT_DEC]]-B3210</f>
        <v>12</v>
      </c>
      <c r="G3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INFO]]))),G3210)</f>
        <v>20</v>
      </c>
    </row>
    <row r="3212" spans="1:7" hidden="1" x14ac:dyDescent="0.25">
      <c r="A3212" s="12" t="s">
        <v>3508</v>
      </c>
      <c r="B3212" s="19">
        <v>335647329722</v>
      </c>
      <c r="C3212" s="12" t="s">
        <v>19531</v>
      </c>
      <c r="D3212" s="12" t="s">
        <v>85</v>
      </c>
      <c r="E3212" s="6" t="s">
        <v>263</v>
      </c>
      <c r="F3212" s="5">
        <f>decoded__2[[#This Row],[FRT_DEC]]-B3211</f>
        <v>51</v>
      </c>
      <c r="G3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INFO]]))),G3211)</f>
        <v>20</v>
      </c>
    </row>
    <row r="3213" spans="1:7" hidden="1" x14ac:dyDescent="0.25">
      <c r="A3213" s="12" t="s">
        <v>3509</v>
      </c>
      <c r="B3213" s="19">
        <v>335647329729</v>
      </c>
      <c r="C3213" s="12" t="s">
        <v>19532</v>
      </c>
      <c r="D3213" s="12" t="s">
        <v>7842</v>
      </c>
      <c r="E3213" s="6" t="s">
        <v>8851</v>
      </c>
      <c r="F3213" s="5">
        <f>decoded__2[[#This Row],[FRT_DEC]]-B3212</f>
        <v>7</v>
      </c>
      <c r="G3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INFO]]))),G3212)</f>
        <v>20</v>
      </c>
    </row>
    <row r="3214" spans="1:7" hidden="1" x14ac:dyDescent="0.25">
      <c r="A3214" s="12" t="s">
        <v>3510</v>
      </c>
      <c r="B3214" s="19">
        <v>335647329738</v>
      </c>
      <c r="C3214" s="12" t="s">
        <v>19533</v>
      </c>
      <c r="D3214" s="12" t="s">
        <v>1099</v>
      </c>
      <c r="E3214" s="6" t="s">
        <v>2100</v>
      </c>
      <c r="F3214" s="5">
        <f>decoded__2[[#This Row],[FRT_DEC]]-B3213</f>
        <v>9</v>
      </c>
      <c r="G3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INFO]]))),G3213)</f>
        <v>20</v>
      </c>
    </row>
    <row r="3215" spans="1:7" hidden="1" x14ac:dyDescent="0.25">
      <c r="A3215" s="12" t="s">
        <v>3511</v>
      </c>
      <c r="B3215" s="19">
        <v>335647329743</v>
      </c>
      <c r="C3215" s="12" t="s">
        <v>19534</v>
      </c>
      <c r="D3215" s="12" t="s">
        <v>72</v>
      </c>
      <c r="E3215" s="6" t="s">
        <v>2101</v>
      </c>
      <c r="F3215" s="5">
        <f>decoded__2[[#This Row],[FRT_DEC]]-B3214</f>
        <v>5</v>
      </c>
      <c r="G3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INFO]]))),G3214)</f>
        <v>20</v>
      </c>
    </row>
    <row r="3216" spans="1:7" hidden="1" x14ac:dyDescent="0.25">
      <c r="A3216" s="12" t="s">
        <v>3512</v>
      </c>
      <c r="B3216" s="19">
        <v>335647329757</v>
      </c>
      <c r="C3216" s="12" t="s">
        <v>19535</v>
      </c>
      <c r="D3216" s="12" t="s">
        <v>7938</v>
      </c>
      <c r="E3216" s="6" t="s">
        <v>8855</v>
      </c>
      <c r="F3216" s="5">
        <f>decoded__2[[#This Row],[FRT_DEC]]-B3215</f>
        <v>14</v>
      </c>
      <c r="G3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INFO]]))),G3215)</f>
        <v>20</v>
      </c>
    </row>
    <row r="3217" spans="1:7" hidden="1" x14ac:dyDescent="0.25">
      <c r="A3217" s="12" t="s">
        <v>3513</v>
      </c>
      <c r="B3217" s="19">
        <v>335647330378</v>
      </c>
      <c r="C3217" s="12" t="s">
        <v>19536</v>
      </c>
      <c r="D3217" s="12" t="s">
        <v>87</v>
      </c>
      <c r="E3217" s="6" t="s">
        <v>3695</v>
      </c>
      <c r="F3217" s="5">
        <f>decoded__2[[#This Row],[FRT_DEC]]-B3216</f>
        <v>621</v>
      </c>
      <c r="G3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INFO]]))),G3216)</f>
        <v>20</v>
      </c>
    </row>
    <row r="3218" spans="1:7" hidden="1" x14ac:dyDescent="0.25">
      <c r="A3218" s="12" t="s">
        <v>3514</v>
      </c>
      <c r="B3218" s="19">
        <v>335647330386</v>
      </c>
      <c r="C3218" s="12" t="s">
        <v>19537</v>
      </c>
      <c r="D3218" s="12" t="s">
        <v>7842</v>
      </c>
      <c r="E3218" s="6" t="s">
        <v>8858</v>
      </c>
      <c r="F3218" s="5">
        <f>decoded__2[[#This Row],[FRT_DEC]]-B3217</f>
        <v>8</v>
      </c>
      <c r="G3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INFO]]))),G3217)</f>
        <v>20</v>
      </c>
    </row>
    <row r="3219" spans="1:7" hidden="1" x14ac:dyDescent="0.25">
      <c r="A3219" s="12" t="s">
        <v>3515</v>
      </c>
      <c r="B3219" s="19">
        <v>335647330396</v>
      </c>
      <c r="C3219" s="12" t="s">
        <v>19538</v>
      </c>
      <c r="D3219" s="12" t="s">
        <v>1099</v>
      </c>
      <c r="E3219" s="6" t="s">
        <v>2102</v>
      </c>
      <c r="F3219" s="5">
        <f>decoded__2[[#This Row],[FRT_DEC]]-B3218</f>
        <v>10</v>
      </c>
      <c r="G3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INFO]]))),G3218)</f>
        <v>20</v>
      </c>
    </row>
    <row r="3220" spans="1:7" hidden="1" x14ac:dyDescent="0.25">
      <c r="A3220" s="12" t="s">
        <v>3516</v>
      </c>
      <c r="B3220" s="19">
        <v>335647330401</v>
      </c>
      <c r="C3220" s="12" t="s">
        <v>19539</v>
      </c>
      <c r="D3220" s="12" t="s">
        <v>72</v>
      </c>
      <c r="E3220" s="6" t="s">
        <v>2103</v>
      </c>
      <c r="F3220" s="5">
        <f>decoded__2[[#This Row],[FRT_DEC]]-B3219</f>
        <v>5</v>
      </c>
      <c r="G3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INFO]]))),G3219)</f>
        <v>20</v>
      </c>
    </row>
    <row r="3221" spans="1:7" hidden="1" x14ac:dyDescent="0.25">
      <c r="A3221" s="12" t="s">
        <v>3517</v>
      </c>
      <c r="B3221" s="19">
        <v>335647330414</v>
      </c>
      <c r="C3221" s="12" t="s">
        <v>19540</v>
      </c>
      <c r="D3221" s="12" t="s">
        <v>40</v>
      </c>
      <c r="E3221" s="6" t="s">
        <v>2042</v>
      </c>
      <c r="F3221" s="5">
        <f>decoded__2[[#This Row],[FRT_DEC]]-B3220</f>
        <v>13</v>
      </c>
      <c r="G3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INFO]]))),G3220)</f>
        <v>20</v>
      </c>
    </row>
    <row r="3222" spans="1:7" hidden="1" x14ac:dyDescent="0.25">
      <c r="A3222" s="12" t="s">
        <v>3518</v>
      </c>
      <c r="B3222" s="19">
        <v>335647330417</v>
      </c>
      <c r="C3222" s="12" t="s">
        <v>19541</v>
      </c>
      <c r="D3222" s="12" t="s">
        <v>2043</v>
      </c>
      <c r="E3222" s="6" t="s">
        <v>19542</v>
      </c>
      <c r="F3222" s="5">
        <f>decoded__2[[#This Row],[FRT_DEC]]-B3221</f>
        <v>3</v>
      </c>
      <c r="G3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INFO]]))),G3221)</f>
        <v>20</v>
      </c>
    </row>
    <row r="3223" spans="1:7" hidden="1" x14ac:dyDescent="0.25">
      <c r="A3223" s="12" t="s">
        <v>3519</v>
      </c>
      <c r="B3223" s="19">
        <v>335647330429</v>
      </c>
      <c r="C3223" s="12" t="s">
        <v>19543</v>
      </c>
      <c r="D3223" s="12" t="s">
        <v>7938</v>
      </c>
      <c r="E3223" s="6" t="s">
        <v>8868</v>
      </c>
      <c r="F3223" s="5">
        <f>decoded__2[[#This Row],[FRT_DEC]]-B3222</f>
        <v>12</v>
      </c>
      <c r="G3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INFO]]))),G3222)</f>
        <v>20</v>
      </c>
    </row>
    <row r="3224" spans="1:7" hidden="1" x14ac:dyDescent="0.25">
      <c r="A3224" s="12" t="s">
        <v>3520</v>
      </c>
      <c r="B3224" s="19">
        <v>335647330753</v>
      </c>
      <c r="C3224" s="12" t="s">
        <v>19544</v>
      </c>
      <c r="D3224" s="12" t="s">
        <v>7842</v>
      </c>
      <c r="E3224" s="6" t="s">
        <v>7989</v>
      </c>
      <c r="F3224" s="5">
        <f>decoded__2[[#This Row],[FRT_DEC]]-B3223</f>
        <v>324</v>
      </c>
      <c r="G3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INFO]]))),G3223)</f>
        <v>20</v>
      </c>
    </row>
    <row r="3225" spans="1:7" hidden="1" x14ac:dyDescent="0.25">
      <c r="A3225" s="12" t="s">
        <v>3521</v>
      </c>
      <c r="B3225" s="19">
        <v>335647330760</v>
      </c>
      <c r="C3225" s="12" t="s">
        <v>19545</v>
      </c>
      <c r="D3225" s="12" t="s">
        <v>2044</v>
      </c>
      <c r="E3225" s="6" t="s">
        <v>14985</v>
      </c>
      <c r="F3225" s="5">
        <f>decoded__2[[#This Row],[FRT_DEC]]-B3224</f>
        <v>7</v>
      </c>
      <c r="G3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INFO]]))),G3224)</f>
        <v>20</v>
      </c>
    </row>
    <row r="3226" spans="1:7" hidden="1" x14ac:dyDescent="0.25">
      <c r="A3226" s="12" t="s">
        <v>3522</v>
      </c>
      <c r="B3226" s="19">
        <v>335647330763</v>
      </c>
      <c r="C3226" s="12" t="s">
        <v>19546</v>
      </c>
      <c r="D3226" s="12" t="s">
        <v>7938</v>
      </c>
      <c r="E3226" s="6" t="s">
        <v>7991</v>
      </c>
      <c r="F3226" s="5">
        <f>decoded__2[[#This Row],[FRT_DEC]]-B3225</f>
        <v>3</v>
      </c>
      <c r="G3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INFO]]))),G3225)</f>
        <v>20</v>
      </c>
    </row>
    <row r="3227" spans="1:7" hidden="1" x14ac:dyDescent="0.25">
      <c r="A3227" s="12" t="s">
        <v>3523</v>
      </c>
      <c r="B3227" s="19">
        <v>335647331081</v>
      </c>
      <c r="C3227" s="12" t="s">
        <v>19547</v>
      </c>
      <c r="D3227" s="12" t="s">
        <v>43</v>
      </c>
      <c r="E3227" s="6" t="s">
        <v>4027</v>
      </c>
      <c r="F3227" s="5">
        <f>decoded__2[[#This Row],[FRT_DEC]]-B3226</f>
        <v>318</v>
      </c>
      <c r="G3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INFO]]))),G3226)</f>
        <v>20</v>
      </c>
    </row>
    <row r="3228" spans="1:7" hidden="1" x14ac:dyDescent="0.25">
      <c r="A3228" s="12" t="s">
        <v>3524</v>
      </c>
      <c r="B3228" s="19">
        <v>335647331083</v>
      </c>
      <c r="C3228" s="12" t="s">
        <v>19548</v>
      </c>
      <c r="D3228" s="12" t="s">
        <v>3685</v>
      </c>
      <c r="E3228" s="6" t="s">
        <v>19549</v>
      </c>
      <c r="F3228" s="5">
        <f>decoded__2[[#This Row],[FRT_DEC]]-B3227</f>
        <v>2</v>
      </c>
      <c r="G3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INFO]]))),G3227)</f>
        <v>20</v>
      </c>
    </row>
    <row r="3229" spans="1:7" hidden="1" x14ac:dyDescent="0.25">
      <c r="A3229" s="12" t="s">
        <v>3525</v>
      </c>
      <c r="B3229" s="19">
        <v>335647331085</v>
      </c>
      <c r="C3229" s="12" t="s">
        <v>19550</v>
      </c>
      <c r="D3229" s="12" t="s">
        <v>3685</v>
      </c>
      <c r="E3229" s="6" t="s">
        <v>7880</v>
      </c>
      <c r="F3229" s="5">
        <f>decoded__2[[#This Row],[FRT_DEC]]-B3228</f>
        <v>2</v>
      </c>
      <c r="G3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INFO]]))),G3228)</f>
        <v>20</v>
      </c>
    </row>
    <row r="3230" spans="1:7" hidden="1" x14ac:dyDescent="0.25">
      <c r="A3230" s="12" t="s">
        <v>3526</v>
      </c>
      <c r="B3230" s="19">
        <v>335647331101</v>
      </c>
      <c r="C3230" s="12" t="s">
        <v>19551</v>
      </c>
      <c r="D3230" s="12" t="s">
        <v>7842</v>
      </c>
      <c r="E3230" s="6" t="s">
        <v>8889</v>
      </c>
      <c r="F3230" s="5">
        <f>decoded__2[[#This Row],[FRT_DEC]]-B3229</f>
        <v>16</v>
      </c>
      <c r="G3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INFO]]))),G3229)</f>
        <v>20</v>
      </c>
    </row>
    <row r="3231" spans="1:7" ht="30" hidden="1" x14ac:dyDescent="0.25">
      <c r="A3231" s="12" t="s">
        <v>3527</v>
      </c>
      <c r="B3231" s="19">
        <v>335647331113</v>
      </c>
      <c r="C3231" s="12" t="s">
        <v>19552</v>
      </c>
      <c r="D3231" s="12" t="s">
        <v>241</v>
      </c>
      <c r="E3231" s="6" t="s">
        <v>2111</v>
      </c>
      <c r="F3231" s="5">
        <f>decoded__2[[#This Row],[FRT_DEC]]-B3230</f>
        <v>12</v>
      </c>
      <c r="G3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INFO]]))),G3230)</f>
        <v>20</v>
      </c>
    </row>
    <row r="3232" spans="1:7" hidden="1" x14ac:dyDescent="0.25">
      <c r="A3232" s="12" t="s">
        <v>3528</v>
      </c>
      <c r="B3232" s="19">
        <v>335647331115</v>
      </c>
      <c r="C3232" s="12" t="s">
        <v>19553</v>
      </c>
      <c r="D3232" s="12" t="s">
        <v>243</v>
      </c>
      <c r="E3232" s="6" t="s">
        <v>3939</v>
      </c>
      <c r="F3232" s="5">
        <f>decoded__2[[#This Row],[FRT_DEC]]-B3231</f>
        <v>2</v>
      </c>
      <c r="G3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INFO]]))),G3231)</f>
        <v>20</v>
      </c>
    </row>
    <row r="3233" spans="1:7" hidden="1" x14ac:dyDescent="0.25">
      <c r="A3233" s="12" t="s">
        <v>3529</v>
      </c>
      <c r="B3233" s="19">
        <v>335647331167</v>
      </c>
      <c r="C3233" s="12" t="s">
        <v>19554</v>
      </c>
      <c r="D3233" s="12" t="s">
        <v>40</v>
      </c>
      <c r="E3233" s="6" t="s">
        <v>44</v>
      </c>
      <c r="F3233" s="5">
        <f>decoded__2[[#This Row],[FRT_DEC]]-B3232</f>
        <v>52</v>
      </c>
      <c r="G3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INFO]]))),G3232)</f>
        <v>20</v>
      </c>
    </row>
    <row r="3234" spans="1:7" hidden="1" x14ac:dyDescent="0.25">
      <c r="A3234" s="12" t="s">
        <v>3530</v>
      </c>
      <c r="B3234" s="19">
        <v>335647331172</v>
      </c>
      <c r="C3234" s="12" t="s">
        <v>19555</v>
      </c>
      <c r="D3234" s="12" t="s">
        <v>246</v>
      </c>
      <c r="E3234" s="6" t="s">
        <v>19556</v>
      </c>
      <c r="F3234" s="5">
        <f>decoded__2[[#This Row],[FRT_DEC]]-B3233</f>
        <v>5</v>
      </c>
      <c r="G3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INFO]]))),G3233)</f>
        <v>20</v>
      </c>
    </row>
    <row r="3235" spans="1:7" hidden="1" x14ac:dyDescent="0.25">
      <c r="A3235" s="12" t="s">
        <v>3531</v>
      </c>
      <c r="B3235" s="19">
        <v>335647331179</v>
      </c>
      <c r="C3235" s="12" t="s">
        <v>19557</v>
      </c>
      <c r="D3235" s="12" t="s">
        <v>1099</v>
      </c>
      <c r="E3235" s="6" t="s">
        <v>2104</v>
      </c>
      <c r="F3235" s="5">
        <f>decoded__2[[#This Row],[FRT_DEC]]-B3234</f>
        <v>7</v>
      </c>
      <c r="G3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INFO]]))),G3234)</f>
        <v>20</v>
      </c>
    </row>
    <row r="3236" spans="1:7" hidden="1" x14ac:dyDescent="0.25">
      <c r="A3236" s="12" t="s">
        <v>3532</v>
      </c>
      <c r="B3236" s="19">
        <v>335647331184</v>
      </c>
      <c r="C3236" s="12" t="s">
        <v>19558</v>
      </c>
      <c r="D3236" s="12" t="s">
        <v>1099</v>
      </c>
      <c r="E3236" s="6" t="s">
        <v>2105</v>
      </c>
      <c r="F3236" s="5">
        <f>decoded__2[[#This Row],[FRT_DEC]]-B3235</f>
        <v>5</v>
      </c>
      <c r="G3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INFO]]))),G3235)</f>
        <v>20</v>
      </c>
    </row>
    <row r="3237" spans="1:7" hidden="1" x14ac:dyDescent="0.25">
      <c r="A3237" s="12" t="s">
        <v>3533</v>
      </c>
      <c r="B3237" s="19">
        <v>335647331198</v>
      </c>
      <c r="C3237" s="12" t="s">
        <v>19559</v>
      </c>
      <c r="D3237" s="12" t="s">
        <v>72</v>
      </c>
      <c r="E3237" s="6" t="s">
        <v>2092</v>
      </c>
      <c r="F3237" s="5">
        <f>decoded__2[[#This Row],[FRT_DEC]]-B3236</f>
        <v>14</v>
      </c>
      <c r="G3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INFO]]))),G3236)</f>
        <v>20</v>
      </c>
    </row>
    <row r="3238" spans="1:7" hidden="1" x14ac:dyDescent="0.25">
      <c r="A3238" s="12" t="s">
        <v>3534</v>
      </c>
      <c r="B3238" s="19">
        <v>335647331542</v>
      </c>
      <c r="C3238" s="12" t="s">
        <v>19560</v>
      </c>
      <c r="D3238" s="12" t="s">
        <v>2045</v>
      </c>
      <c r="E3238" s="6" t="s">
        <v>8170</v>
      </c>
      <c r="F3238" s="5">
        <f>decoded__2[[#This Row],[FRT_DEC]]-B3237</f>
        <v>344</v>
      </c>
      <c r="G3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INFO]]))),G3237)</f>
        <v>20</v>
      </c>
    </row>
    <row r="3239" spans="1:7" hidden="1" x14ac:dyDescent="0.25">
      <c r="A3239" s="12" t="s">
        <v>3535</v>
      </c>
      <c r="B3239" s="19">
        <v>335647331555</v>
      </c>
      <c r="C3239" s="12" t="s">
        <v>19561</v>
      </c>
      <c r="D3239" s="12" t="s">
        <v>3671</v>
      </c>
      <c r="E3239" s="6" t="s">
        <v>19562</v>
      </c>
      <c r="F3239" s="5">
        <f>decoded__2[[#This Row],[FRT_DEC]]-B3238</f>
        <v>13</v>
      </c>
      <c r="G3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INFO]]))),G3238)</f>
        <v>20</v>
      </c>
    </row>
    <row r="3240" spans="1:7" hidden="1" x14ac:dyDescent="0.25">
      <c r="A3240" s="12" t="s">
        <v>3536</v>
      </c>
      <c r="B3240" s="19">
        <v>335647331557</v>
      </c>
      <c r="C3240" s="12" t="s">
        <v>19563</v>
      </c>
      <c r="D3240" s="12" t="s">
        <v>3671</v>
      </c>
      <c r="E3240" s="6" t="s">
        <v>7881</v>
      </c>
      <c r="F3240" s="5">
        <f>decoded__2[[#This Row],[FRT_DEC]]-B3239</f>
        <v>2</v>
      </c>
      <c r="G3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INFO]]))),G3239)</f>
        <v>20</v>
      </c>
    </row>
    <row r="3241" spans="1:7" hidden="1" x14ac:dyDescent="0.25">
      <c r="A3241" s="12" t="s">
        <v>3537</v>
      </c>
      <c r="B3241" s="19">
        <v>335647332047</v>
      </c>
      <c r="C3241" s="12" t="s">
        <v>19564</v>
      </c>
      <c r="D3241" s="12" t="s">
        <v>249</v>
      </c>
      <c r="E3241" s="6" t="s">
        <v>5332</v>
      </c>
      <c r="F3241" s="5">
        <f>decoded__2[[#This Row],[FRT_DEC]]-B3240</f>
        <v>490</v>
      </c>
      <c r="G3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INFO]]))),G3240)</f>
        <v>20</v>
      </c>
    </row>
    <row r="3242" spans="1:7" hidden="1" x14ac:dyDescent="0.25">
      <c r="A3242" s="12" t="s">
        <v>3538</v>
      </c>
      <c r="B3242" s="19">
        <v>335647332051</v>
      </c>
      <c r="C3242" s="12" t="s">
        <v>19565</v>
      </c>
      <c r="D3242" s="12" t="s">
        <v>7938</v>
      </c>
      <c r="E3242" s="6" t="s">
        <v>8906</v>
      </c>
      <c r="F3242" s="5">
        <f>decoded__2[[#This Row],[FRT_DEC]]-B3241</f>
        <v>4</v>
      </c>
      <c r="G3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INFO]]))),G3241)</f>
        <v>20</v>
      </c>
    </row>
    <row r="3243" spans="1:7" hidden="1" x14ac:dyDescent="0.25">
      <c r="A3243" s="12" t="s">
        <v>3539</v>
      </c>
      <c r="B3243" s="19">
        <v>335647391688</v>
      </c>
      <c r="C3243" s="12" t="s">
        <v>19566</v>
      </c>
      <c r="D3243" s="12" t="s">
        <v>7842</v>
      </c>
      <c r="E3243" s="6" t="s">
        <v>7945</v>
      </c>
      <c r="F3243" s="5">
        <f>decoded__2[[#This Row],[FRT_DEC]]-B3242</f>
        <v>59637</v>
      </c>
      <c r="G3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INFO]]))),G3242)</f>
        <v>20</v>
      </c>
    </row>
    <row r="3244" spans="1:7" hidden="1" x14ac:dyDescent="0.25">
      <c r="A3244" s="12" t="s">
        <v>3540</v>
      </c>
      <c r="B3244" s="19">
        <v>335647391695</v>
      </c>
      <c r="C3244" s="12" t="s">
        <v>19567</v>
      </c>
      <c r="D3244" s="12" t="s">
        <v>7938</v>
      </c>
      <c r="E3244" s="6" t="s">
        <v>7947</v>
      </c>
      <c r="F3244" s="5">
        <f>decoded__2[[#This Row],[FRT_DEC]]-B3243</f>
        <v>7</v>
      </c>
      <c r="G3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INFO]]))),G3243)</f>
        <v>20</v>
      </c>
    </row>
    <row r="3245" spans="1:7" hidden="1" x14ac:dyDescent="0.25">
      <c r="A3245" s="12" t="s">
        <v>3541</v>
      </c>
      <c r="B3245" s="19">
        <v>335647454159</v>
      </c>
      <c r="C3245" s="12" t="s">
        <v>19568</v>
      </c>
      <c r="D3245" s="12" t="s">
        <v>5</v>
      </c>
      <c r="E3245" s="6" t="s">
        <v>19569</v>
      </c>
      <c r="F3245" s="5">
        <f>decoded__2[[#This Row],[FRT_DEC]]-B3244</f>
        <v>62464</v>
      </c>
      <c r="G3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INFO]]))),G3244)</f>
        <v>20</v>
      </c>
    </row>
    <row r="3246" spans="1:7" hidden="1" x14ac:dyDescent="0.25">
      <c r="A3246" s="12" t="s">
        <v>3542</v>
      </c>
      <c r="B3246" s="19">
        <v>335647454162</v>
      </c>
      <c r="C3246" s="12" t="s">
        <v>19570</v>
      </c>
      <c r="D3246" s="12" t="s">
        <v>5</v>
      </c>
      <c r="E3246" s="6" t="s">
        <v>7877</v>
      </c>
      <c r="F3246" s="5">
        <f>decoded__2[[#This Row],[FRT_DEC]]-B3245</f>
        <v>3</v>
      </c>
      <c r="G3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INFO]]))),G3245)</f>
        <v>20</v>
      </c>
    </row>
    <row r="3247" spans="1:7" hidden="1" x14ac:dyDescent="0.25">
      <c r="A3247" s="12" t="s">
        <v>3543</v>
      </c>
      <c r="B3247" s="19">
        <v>335647454164</v>
      </c>
      <c r="C3247" s="12" t="s">
        <v>19571</v>
      </c>
      <c r="D3247" s="12" t="s">
        <v>3686</v>
      </c>
      <c r="E3247" s="6" t="s">
        <v>19572</v>
      </c>
      <c r="F3247" s="5">
        <f>decoded__2[[#This Row],[FRT_DEC]]-B3246</f>
        <v>2</v>
      </c>
      <c r="G3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INFO]]))),G3246)</f>
        <v>20</v>
      </c>
    </row>
    <row r="3248" spans="1:7" hidden="1" x14ac:dyDescent="0.25">
      <c r="A3248" s="12" t="s">
        <v>3544</v>
      </c>
      <c r="B3248" s="19">
        <v>335647454167</v>
      </c>
      <c r="C3248" s="12" t="s">
        <v>19573</v>
      </c>
      <c r="D3248" s="12" t="s">
        <v>3686</v>
      </c>
      <c r="E3248" s="6" t="s">
        <v>7878</v>
      </c>
      <c r="F3248" s="5">
        <f>decoded__2[[#This Row],[FRT_DEC]]-B3247</f>
        <v>3</v>
      </c>
      <c r="G3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INFO]]))),G3247)</f>
        <v>20</v>
      </c>
    </row>
    <row r="3249" spans="1:7" hidden="1" x14ac:dyDescent="0.25">
      <c r="A3249" s="12" t="s">
        <v>3545</v>
      </c>
      <c r="B3249" s="19">
        <v>335647454175</v>
      </c>
      <c r="C3249" s="12" t="s">
        <v>19574</v>
      </c>
      <c r="D3249" s="12" t="s">
        <v>7842</v>
      </c>
      <c r="E3249" s="6" t="s">
        <v>8006</v>
      </c>
      <c r="F3249" s="5">
        <f>decoded__2[[#This Row],[FRT_DEC]]-B3248</f>
        <v>8</v>
      </c>
      <c r="G3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INFO]]))),G3248)</f>
        <v>20</v>
      </c>
    </row>
    <row r="3250" spans="1:7" ht="30" hidden="1" x14ac:dyDescent="0.25">
      <c r="A3250" s="12" t="s">
        <v>3546</v>
      </c>
      <c r="B3250" s="19">
        <v>335647454186</v>
      </c>
      <c r="C3250" s="12" t="s">
        <v>19575</v>
      </c>
      <c r="D3250" s="12" t="s">
        <v>241</v>
      </c>
      <c r="E3250" s="6" t="s">
        <v>3669</v>
      </c>
      <c r="F3250" s="5">
        <f>decoded__2[[#This Row],[FRT_DEC]]-B3249</f>
        <v>11</v>
      </c>
      <c r="G3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INFO]]))),G3249)</f>
        <v>20</v>
      </c>
    </row>
    <row r="3251" spans="1:7" hidden="1" x14ac:dyDescent="0.25">
      <c r="A3251" s="12" t="s">
        <v>3547</v>
      </c>
      <c r="B3251" s="19">
        <v>335647454190</v>
      </c>
      <c r="C3251" s="12" t="s">
        <v>19576</v>
      </c>
      <c r="D3251" s="12" t="s">
        <v>243</v>
      </c>
      <c r="E3251" s="6" t="s">
        <v>5293</v>
      </c>
      <c r="F3251" s="5">
        <f>decoded__2[[#This Row],[FRT_DEC]]-B3250</f>
        <v>4</v>
      </c>
      <c r="G3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INFO]]))),G3250)</f>
        <v>20</v>
      </c>
    </row>
    <row r="3252" spans="1:7" hidden="1" x14ac:dyDescent="0.25">
      <c r="A3252" s="12" t="s">
        <v>3548</v>
      </c>
      <c r="B3252" s="19">
        <v>335647454195</v>
      </c>
      <c r="C3252" s="12" t="s">
        <v>19577</v>
      </c>
      <c r="D3252" s="12" t="s">
        <v>1099</v>
      </c>
      <c r="E3252" s="6" t="s">
        <v>2093</v>
      </c>
      <c r="F3252" s="5">
        <f>decoded__2[[#This Row],[FRT_DEC]]-B3251</f>
        <v>5</v>
      </c>
      <c r="G3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INFO]]))),G3251)</f>
        <v>20</v>
      </c>
    </row>
    <row r="3253" spans="1:7" hidden="1" x14ac:dyDescent="0.25">
      <c r="A3253" s="12" t="s">
        <v>3549</v>
      </c>
      <c r="B3253" s="19">
        <v>335647454200</v>
      </c>
      <c r="C3253" s="12" t="s">
        <v>19578</v>
      </c>
      <c r="D3253" s="12" t="s">
        <v>72</v>
      </c>
      <c r="E3253" s="6" t="s">
        <v>2094</v>
      </c>
      <c r="F3253" s="5">
        <f>decoded__2[[#This Row],[FRT_DEC]]-B3252</f>
        <v>5</v>
      </c>
      <c r="G3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INFO]]))),G3252)</f>
        <v>20</v>
      </c>
    </row>
    <row r="3254" spans="1:7" hidden="1" x14ac:dyDescent="0.25">
      <c r="A3254" s="12" t="s">
        <v>3550</v>
      </c>
      <c r="B3254" s="19">
        <v>335647454204</v>
      </c>
      <c r="C3254" s="12" t="s">
        <v>19579</v>
      </c>
      <c r="D3254" s="12" t="s">
        <v>72</v>
      </c>
      <c r="E3254" s="6" t="s">
        <v>2095</v>
      </c>
      <c r="F3254" s="5">
        <f>decoded__2[[#This Row],[FRT_DEC]]-B3253</f>
        <v>4</v>
      </c>
      <c r="G3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INFO]]))),G3253)</f>
        <v>20</v>
      </c>
    </row>
    <row r="3255" spans="1:7" hidden="1" x14ac:dyDescent="0.25">
      <c r="A3255" s="12" t="s">
        <v>3551</v>
      </c>
      <c r="B3255" s="19">
        <v>335647454215</v>
      </c>
      <c r="C3255" s="12" t="s">
        <v>19580</v>
      </c>
      <c r="D3255" s="12" t="s">
        <v>246</v>
      </c>
      <c r="E3255" s="6" t="s">
        <v>19581</v>
      </c>
      <c r="F3255" s="5">
        <f>decoded__2[[#This Row],[FRT_DEC]]-B3254</f>
        <v>11</v>
      </c>
      <c r="G3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INFO]]))),G3254)</f>
        <v>20</v>
      </c>
    </row>
    <row r="3256" spans="1:7" hidden="1" x14ac:dyDescent="0.25">
      <c r="A3256" s="12" t="s">
        <v>3552</v>
      </c>
      <c r="B3256" s="19">
        <v>335647454219</v>
      </c>
      <c r="C3256" s="12" t="s">
        <v>19582</v>
      </c>
      <c r="D3256" s="12" t="s">
        <v>7938</v>
      </c>
      <c r="E3256" s="6" t="s">
        <v>8012</v>
      </c>
      <c r="F3256" s="5">
        <f>decoded__2[[#This Row],[FRT_DEC]]-B3255</f>
        <v>4</v>
      </c>
      <c r="G3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INFO]]))),G3255)</f>
        <v>20</v>
      </c>
    </row>
    <row r="3257" spans="1:7" hidden="1" x14ac:dyDescent="0.25">
      <c r="A3257" s="12" t="s">
        <v>3553</v>
      </c>
      <c r="B3257" s="19">
        <v>335647454619</v>
      </c>
      <c r="C3257" s="12" t="s">
        <v>19583</v>
      </c>
      <c r="D3257" s="12" t="s">
        <v>7842</v>
      </c>
      <c r="E3257" s="6" t="s">
        <v>8130</v>
      </c>
      <c r="F3257" s="5">
        <f>decoded__2[[#This Row],[FRT_DEC]]-B3256</f>
        <v>400</v>
      </c>
      <c r="G3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INFO]]))),G3256)</f>
        <v>20</v>
      </c>
    </row>
    <row r="3258" spans="1:7" hidden="1" x14ac:dyDescent="0.25">
      <c r="A3258" s="12" t="s">
        <v>3554</v>
      </c>
      <c r="B3258" s="19">
        <v>335647454628</v>
      </c>
      <c r="C3258" s="12" t="s">
        <v>19584</v>
      </c>
      <c r="D3258" s="12" t="s">
        <v>1099</v>
      </c>
      <c r="E3258" s="6" t="s">
        <v>2096</v>
      </c>
      <c r="F3258" s="5">
        <f>decoded__2[[#This Row],[FRT_DEC]]-B3257</f>
        <v>9</v>
      </c>
      <c r="G3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INFO]]))),G3257)</f>
        <v>20</v>
      </c>
    </row>
    <row r="3259" spans="1:7" hidden="1" x14ac:dyDescent="0.25">
      <c r="A3259" s="12" t="s">
        <v>3555</v>
      </c>
      <c r="B3259" s="19">
        <v>335647454633</v>
      </c>
      <c r="C3259" s="12" t="s">
        <v>19585</v>
      </c>
      <c r="D3259" s="12" t="s">
        <v>72</v>
      </c>
      <c r="E3259" s="6" t="s">
        <v>2097</v>
      </c>
      <c r="F3259" s="5">
        <f>decoded__2[[#This Row],[FRT_DEC]]-B3258</f>
        <v>5</v>
      </c>
      <c r="G3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INFO]]))),G3258)</f>
        <v>20</v>
      </c>
    </row>
    <row r="3260" spans="1:7" hidden="1" x14ac:dyDescent="0.25">
      <c r="A3260" s="12" t="s">
        <v>3556</v>
      </c>
      <c r="B3260" s="19">
        <v>335647454645</v>
      </c>
      <c r="C3260" s="12" t="s">
        <v>19586</v>
      </c>
      <c r="D3260" s="12" t="s">
        <v>3672</v>
      </c>
      <c r="E3260" s="6" t="s">
        <v>7852</v>
      </c>
      <c r="F3260" s="5">
        <f>decoded__2[[#This Row],[FRT_DEC]]-B3259</f>
        <v>12</v>
      </c>
      <c r="G3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INFO]]))),G3259)</f>
        <v>20</v>
      </c>
    </row>
    <row r="3261" spans="1:7" hidden="1" x14ac:dyDescent="0.25">
      <c r="A3261" s="12" t="s">
        <v>3557</v>
      </c>
      <c r="B3261" s="19">
        <v>335647454795</v>
      </c>
      <c r="C3261" s="12" t="s">
        <v>19587</v>
      </c>
      <c r="D3261" s="12" t="s">
        <v>262</v>
      </c>
      <c r="E3261" s="6" t="s">
        <v>7853</v>
      </c>
      <c r="F3261" s="5">
        <f>decoded__2[[#This Row],[FRT_DEC]]-B3260</f>
        <v>150</v>
      </c>
      <c r="G3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INFO]]))),G3260)</f>
        <v>20</v>
      </c>
    </row>
    <row r="3262" spans="1:7" hidden="1" x14ac:dyDescent="0.25">
      <c r="A3262" s="12" t="s">
        <v>3558</v>
      </c>
      <c r="B3262" s="19">
        <v>335647454800</v>
      </c>
      <c r="C3262" s="12" t="s">
        <v>19588</v>
      </c>
      <c r="D3262" s="12" t="s">
        <v>7938</v>
      </c>
      <c r="E3262" s="6" t="s">
        <v>8136</v>
      </c>
      <c r="F3262" s="5">
        <f>decoded__2[[#This Row],[FRT_DEC]]-B3261</f>
        <v>5</v>
      </c>
      <c r="G3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INFO]]))),G3261)</f>
        <v>20</v>
      </c>
    </row>
    <row r="3263" spans="1:7" x14ac:dyDescent="0.25">
      <c r="A3263" s="12" t="s">
        <v>3559</v>
      </c>
      <c r="B3263" s="19">
        <v>335647456001</v>
      </c>
      <c r="C3263" s="12" t="s">
        <v>19589</v>
      </c>
      <c r="D3263" s="12" t="s">
        <v>7842</v>
      </c>
      <c r="E3263" s="6" t="s">
        <v>7845</v>
      </c>
      <c r="F3263" s="5">
        <f>decoded__2[[#This Row],[FRT_DEC]]-B3262</f>
        <v>1201</v>
      </c>
      <c r="G3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INFO]]))),G3262)</f>
        <v>20</v>
      </c>
    </row>
    <row r="3264" spans="1:7" hidden="1" x14ac:dyDescent="0.25">
      <c r="A3264" s="12" t="s">
        <v>3560</v>
      </c>
      <c r="B3264" s="19">
        <v>335647456008</v>
      </c>
      <c r="C3264" s="12" t="s">
        <v>19590</v>
      </c>
      <c r="D3264" s="12" t="s">
        <v>7938</v>
      </c>
      <c r="E3264" s="6" t="s">
        <v>8149</v>
      </c>
      <c r="F3264" s="5">
        <f>decoded__2[[#This Row],[FRT_DEC]]-B3263</f>
        <v>7</v>
      </c>
      <c r="G3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INFO]]))),G3263)</f>
        <v>20</v>
      </c>
    </row>
    <row r="3265" spans="1:7" hidden="1" x14ac:dyDescent="0.25">
      <c r="A3265" s="12" t="s">
        <v>3561</v>
      </c>
      <c r="B3265" s="19">
        <v>335647456106</v>
      </c>
      <c r="C3265" s="12" t="s">
        <v>19591</v>
      </c>
      <c r="D3265" s="12" t="s">
        <v>84</v>
      </c>
      <c r="E3265" s="6" t="s">
        <v>7911</v>
      </c>
      <c r="F3265" s="5">
        <f>decoded__2[[#This Row],[FRT_DEC]]-B3264</f>
        <v>98</v>
      </c>
      <c r="G3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INFO]]))),G3264)</f>
        <v>20</v>
      </c>
    </row>
    <row r="3266" spans="1:7" hidden="1" x14ac:dyDescent="0.25">
      <c r="A3266" s="12" t="s">
        <v>3562</v>
      </c>
      <c r="B3266" s="19">
        <v>335647456108</v>
      </c>
      <c r="C3266" s="12" t="s">
        <v>19592</v>
      </c>
      <c r="D3266" s="12" t="s">
        <v>3684</v>
      </c>
      <c r="E3266" s="6" t="s">
        <v>19593</v>
      </c>
      <c r="F3266" s="5">
        <f>decoded__2[[#This Row],[FRT_DEC]]-B3265</f>
        <v>2</v>
      </c>
      <c r="G3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INFO]]))),G3265)</f>
        <v>20</v>
      </c>
    </row>
    <row r="3267" spans="1:7" hidden="1" x14ac:dyDescent="0.25">
      <c r="A3267" s="12" t="s">
        <v>3563</v>
      </c>
      <c r="B3267" s="19">
        <v>335647456111</v>
      </c>
      <c r="C3267" s="12" t="s">
        <v>19594</v>
      </c>
      <c r="D3267" s="12" t="s">
        <v>3684</v>
      </c>
      <c r="E3267" s="6" t="s">
        <v>7879</v>
      </c>
      <c r="F3267" s="5">
        <f>decoded__2[[#This Row],[FRT_DEC]]-B3266</f>
        <v>3</v>
      </c>
      <c r="G3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INFO]]))),G3266)</f>
        <v>20</v>
      </c>
    </row>
    <row r="3268" spans="1:7" hidden="1" x14ac:dyDescent="0.25">
      <c r="A3268" s="12" t="s">
        <v>3564</v>
      </c>
      <c r="B3268" s="19">
        <v>335647456118</v>
      </c>
      <c r="C3268" s="12" t="s">
        <v>19595</v>
      </c>
      <c r="D3268" s="12" t="s">
        <v>7842</v>
      </c>
      <c r="E3268" s="6" t="s">
        <v>7843</v>
      </c>
      <c r="F3268" s="5">
        <f>decoded__2[[#This Row],[FRT_DEC]]-B3267</f>
        <v>7</v>
      </c>
      <c r="G3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INFO]]))),G3267)</f>
        <v>20</v>
      </c>
    </row>
    <row r="3269" spans="1:7" hidden="1" x14ac:dyDescent="0.25">
      <c r="A3269" s="12" t="s">
        <v>3565</v>
      </c>
      <c r="B3269" s="19">
        <v>335647456129</v>
      </c>
      <c r="C3269" s="12" t="s">
        <v>19596</v>
      </c>
      <c r="D3269" s="12" t="s">
        <v>1099</v>
      </c>
      <c r="E3269" s="6" t="s">
        <v>2098</v>
      </c>
      <c r="F3269" s="5">
        <f>decoded__2[[#This Row],[FRT_DEC]]-B3268</f>
        <v>11</v>
      </c>
      <c r="G3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INFO]]))),G3268)</f>
        <v>20</v>
      </c>
    </row>
    <row r="3270" spans="1:7" hidden="1" x14ac:dyDescent="0.25">
      <c r="A3270" s="12" t="s">
        <v>3566</v>
      </c>
      <c r="B3270" s="19">
        <v>335647456134</v>
      </c>
      <c r="C3270" s="12" t="s">
        <v>19597</v>
      </c>
      <c r="D3270" s="12" t="s">
        <v>72</v>
      </c>
      <c r="E3270" s="6" t="s">
        <v>2099</v>
      </c>
      <c r="F3270" s="5">
        <f>decoded__2[[#This Row],[FRT_DEC]]-B3269</f>
        <v>5</v>
      </c>
      <c r="G3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INFO]]))),G3269)</f>
        <v>20</v>
      </c>
    </row>
    <row r="3271" spans="1:7" hidden="1" x14ac:dyDescent="0.25">
      <c r="A3271" s="12" t="s">
        <v>3567</v>
      </c>
      <c r="B3271" s="19">
        <v>335647456146</v>
      </c>
      <c r="C3271" s="12" t="s">
        <v>19598</v>
      </c>
      <c r="D3271" s="12" t="s">
        <v>7938</v>
      </c>
      <c r="E3271" s="6" t="s">
        <v>8848</v>
      </c>
      <c r="F3271" s="5">
        <f>decoded__2[[#This Row],[FRT_DEC]]-B3270</f>
        <v>12</v>
      </c>
      <c r="G3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INFO]]))),G3270)</f>
        <v>20</v>
      </c>
    </row>
    <row r="3272" spans="1:7" hidden="1" x14ac:dyDescent="0.25">
      <c r="A3272" s="12" t="s">
        <v>3568</v>
      </c>
      <c r="B3272" s="19">
        <v>335647456198</v>
      </c>
      <c r="C3272" s="12" t="s">
        <v>19599</v>
      </c>
      <c r="D3272" s="12" t="s">
        <v>85</v>
      </c>
      <c r="E3272" s="6" t="s">
        <v>263</v>
      </c>
      <c r="F3272" s="5">
        <f>decoded__2[[#This Row],[FRT_DEC]]-B3271</f>
        <v>52</v>
      </c>
      <c r="G3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INFO]]))),G3271)</f>
        <v>20</v>
      </c>
    </row>
    <row r="3273" spans="1:7" hidden="1" x14ac:dyDescent="0.25">
      <c r="A3273" s="12" t="s">
        <v>3569</v>
      </c>
      <c r="B3273" s="19">
        <v>335647456205</v>
      </c>
      <c r="C3273" s="12" t="s">
        <v>19600</v>
      </c>
      <c r="D3273" s="12" t="s">
        <v>7842</v>
      </c>
      <c r="E3273" s="6" t="s">
        <v>8851</v>
      </c>
      <c r="F3273" s="5">
        <f>decoded__2[[#This Row],[FRT_DEC]]-B3272</f>
        <v>7</v>
      </c>
      <c r="G3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INFO]]))),G3272)</f>
        <v>20</v>
      </c>
    </row>
    <row r="3274" spans="1:7" hidden="1" x14ac:dyDescent="0.25">
      <c r="A3274" s="12" t="s">
        <v>3570</v>
      </c>
      <c r="B3274" s="19">
        <v>335647456214</v>
      </c>
      <c r="C3274" s="12" t="s">
        <v>19601</v>
      </c>
      <c r="D3274" s="12" t="s">
        <v>1099</v>
      </c>
      <c r="E3274" s="6" t="s">
        <v>2100</v>
      </c>
      <c r="F3274" s="5">
        <f>decoded__2[[#This Row],[FRT_DEC]]-B3273</f>
        <v>9</v>
      </c>
      <c r="G3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INFO]]))),G3273)</f>
        <v>20</v>
      </c>
    </row>
    <row r="3275" spans="1:7" hidden="1" x14ac:dyDescent="0.25">
      <c r="A3275" s="12" t="s">
        <v>3571</v>
      </c>
      <c r="B3275" s="19">
        <v>335647456219</v>
      </c>
      <c r="C3275" s="12" t="s">
        <v>19602</v>
      </c>
      <c r="D3275" s="12" t="s">
        <v>72</v>
      </c>
      <c r="E3275" s="6" t="s">
        <v>2101</v>
      </c>
      <c r="F3275" s="5">
        <f>decoded__2[[#This Row],[FRT_DEC]]-B3274</f>
        <v>5</v>
      </c>
      <c r="G3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INFO]]))),G3274)</f>
        <v>20</v>
      </c>
    </row>
    <row r="3276" spans="1:7" hidden="1" x14ac:dyDescent="0.25">
      <c r="A3276" s="12" t="s">
        <v>3572</v>
      </c>
      <c r="B3276" s="19">
        <v>335647456232</v>
      </c>
      <c r="C3276" s="12" t="s">
        <v>19603</v>
      </c>
      <c r="D3276" s="12" t="s">
        <v>7938</v>
      </c>
      <c r="E3276" s="6" t="s">
        <v>8855</v>
      </c>
      <c r="F3276" s="5">
        <f>decoded__2[[#This Row],[FRT_DEC]]-B3275</f>
        <v>13</v>
      </c>
      <c r="G3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INFO]]))),G3275)</f>
        <v>20</v>
      </c>
    </row>
    <row r="3277" spans="1:7" hidden="1" x14ac:dyDescent="0.25">
      <c r="A3277" s="12" t="s">
        <v>3573</v>
      </c>
      <c r="B3277" s="19">
        <v>335647456854</v>
      </c>
      <c r="C3277" s="12" t="s">
        <v>19604</v>
      </c>
      <c r="D3277" s="12" t="s">
        <v>87</v>
      </c>
      <c r="E3277" s="6" t="s">
        <v>3695</v>
      </c>
      <c r="F3277" s="5">
        <f>decoded__2[[#This Row],[FRT_DEC]]-B3276</f>
        <v>622</v>
      </c>
      <c r="G3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INFO]]))),G3276)</f>
        <v>20</v>
      </c>
    </row>
    <row r="3278" spans="1:7" hidden="1" x14ac:dyDescent="0.25">
      <c r="A3278" s="12" t="s">
        <v>3574</v>
      </c>
      <c r="B3278" s="19">
        <v>335647456862</v>
      </c>
      <c r="C3278" s="12" t="s">
        <v>19605</v>
      </c>
      <c r="D3278" s="12" t="s">
        <v>7842</v>
      </c>
      <c r="E3278" s="6" t="s">
        <v>8858</v>
      </c>
      <c r="F3278" s="5">
        <f>decoded__2[[#This Row],[FRT_DEC]]-B3277</f>
        <v>8</v>
      </c>
      <c r="G3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INFO]]))),G3277)</f>
        <v>20</v>
      </c>
    </row>
    <row r="3279" spans="1:7" hidden="1" x14ac:dyDescent="0.25">
      <c r="A3279" s="12" t="s">
        <v>3575</v>
      </c>
      <c r="B3279" s="19">
        <v>335647456873</v>
      </c>
      <c r="C3279" s="12" t="s">
        <v>19606</v>
      </c>
      <c r="D3279" s="12" t="s">
        <v>1099</v>
      </c>
      <c r="E3279" s="6" t="s">
        <v>2102</v>
      </c>
      <c r="F3279" s="5">
        <f>decoded__2[[#This Row],[FRT_DEC]]-B3278</f>
        <v>11</v>
      </c>
      <c r="G3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INFO]]))),G3278)</f>
        <v>20</v>
      </c>
    </row>
    <row r="3280" spans="1:7" hidden="1" x14ac:dyDescent="0.25">
      <c r="A3280" s="12" t="s">
        <v>3576</v>
      </c>
      <c r="B3280" s="19">
        <v>335647456878</v>
      </c>
      <c r="C3280" s="12" t="s">
        <v>19607</v>
      </c>
      <c r="D3280" s="12" t="s">
        <v>72</v>
      </c>
      <c r="E3280" s="6" t="s">
        <v>2103</v>
      </c>
      <c r="F3280" s="5">
        <f>decoded__2[[#This Row],[FRT_DEC]]-B3279</f>
        <v>5</v>
      </c>
      <c r="G3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INFO]]))),G3279)</f>
        <v>20</v>
      </c>
    </row>
    <row r="3281" spans="1:7" hidden="1" x14ac:dyDescent="0.25">
      <c r="A3281" s="12" t="s">
        <v>3577</v>
      </c>
      <c r="B3281" s="19">
        <v>335647456882</v>
      </c>
      <c r="C3281" s="12" t="s">
        <v>19608</v>
      </c>
      <c r="D3281" s="12" t="s">
        <v>264</v>
      </c>
      <c r="E3281" s="6" t="s">
        <v>19609</v>
      </c>
      <c r="F3281" s="5">
        <f>decoded__2[[#This Row],[FRT_DEC]]-B3280</f>
        <v>4</v>
      </c>
      <c r="G3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INFO]]))),G3280)</f>
        <v>20</v>
      </c>
    </row>
    <row r="3282" spans="1:7" hidden="1" x14ac:dyDescent="0.25">
      <c r="A3282" s="12" t="s">
        <v>3578</v>
      </c>
      <c r="B3282" s="19">
        <v>335647456894</v>
      </c>
      <c r="C3282" s="12" t="s">
        <v>19610</v>
      </c>
      <c r="D3282" s="12" t="s">
        <v>40</v>
      </c>
      <c r="E3282" s="6" t="s">
        <v>328</v>
      </c>
      <c r="F3282" s="5">
        <f>decoded__2[[#This Row],[FRT_DEC]]-B3281</f>
        <v>12</v>
      </c>
      <c r="G3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INFO]]))),G3281)</f>
        <v>20</v>
      </c>
    </row>
    <row r="3283" spans="1:7" hidden="1" x14ac:dyDescent="0.25">
      <c r="A3283" s="12" t="s">
        <v>3579</v>
      </c>
      <c r="B3283" s="19">
        <v>335647456896</v>
      </c>
      <c r="C3283" s="12" t="s">
        <v>19611</v>
      </c>
      <c r="D3283" s="12" t="s">
        <v>330</v>
      </c>
      <c r="E3283" s="6" t="s">
        <v>19612</v>
      </c>
      <c r="F3283" s="5">
        <f>decoded__2[[#This Row],[FRT_DEC]]-B3282</f>
        <v>2</v>
      </c>
      <c r="G3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INFO]]))),G3282)</f>
        <v>20</v>
      </c>
    </row>
    <row r="3284" spans="1:7" hidden="1" x14ac:dyDescent="0.25">
      <c r="A3284" s="12" t="s">
        <v>3580</v>
      </c>
      <c r="B3284" s="19">
        <v>335647456904</v>
      </c>
      <c r="C3284" s="12" t="s">
        <v>19613</v>
      </c>
      <c r="D3284" s="12" t="s">
        <v>2045</v>
      </c>
      <c r="E3284" s="6" t="s">
        <v>8199</v>
      </c>
      <c r="F3284" s="5">
        <f>decoded__2[[#This Row],[FRT_DEC]]-B3283</f>
        <v>8</v>
      </c>
      <c r="G3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INFO]]))),G3283)</f>
        <v>20</v>
      </c>
    </row>
    <row r="3285" spans="1:7" hidden="1" x14ac:dyDescent="0.25">
      <c r="A3285" s="12" t="s">
        <v>3581</v>
      </c>
      <c r="B3285" s="19">
        <v>335647456907</v>
      </c>
      <c r="C3285" s="12" t="s">
        <v>19614</v>
      </c>
      <c r="D3285" s="12" t="s">
        <v>2045</v>
      </c>
      <c r="E3285" s="6" t="s">
        <v>15053</v>
      </c>
      <c r="F3285" s="5">
        <f>decoded__2[[#This Row],[FRT_DEC]]-B3284</f>
        <v>3</v>
      </c>
      <c r="G3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INFO]]))),G3284)</f>
        <v>20</v>
      </c>
    </row>
    <row r="3286" spans="1:7" hidden="1" x14ac:dyDescent="0.25">
      <c r="A3286" s="12" t="s">
        <v>3582</v>
      </c>
      <c r="B3286" s="19">
        <v>335647456941</v>
      </c>
      <c r="C3286" s="12" t="s">
        <v>19615</v>
      </c>
      <c r="D3286" s="12" t="s">
        <v>40</v>
      </c>
      <c r="E3286" s="6" t="s">
        <v>2042</v>
      </c>
      <c r="F3286" s="5">
        <f>decoded__2[[#This Row],[FRT_DEC]]-B3285</f>
        <v>34</v>
      </c>
      <c r="G3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INFO]]))),G3285)</f>
        <v>20</v>
      </c>
    </row>
    <row r="3287" spans="1:7" hidden="1" x14ac:dyDescent="0.25">
      <c r="A3287" s="12" t="s">
        <v>3583</v>
      </c>
      <c r="B3287" s="19">
        <v>335647456943</v>
      </c>
      <c r="C3287" s="12" t="s">
        <v>19616</v>
      </c>
      <c r="D3287" s="12" t="s">
        <v>2043</v>
      </c>
      <c r="E3287" s="6" t="s">
        <v>19542</v>
      </c>
      <c r="F3287" s="5">
        <f>decoded__2[[#This Row],[FRT_DEC]]-B3286</f>
        <v>2</v>
      </c>
      <c r="G3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INFO]]))),G3286)</f>
        <v>20</v>
      </c>
    </row>
    <row r="3288" spans="1:7" hidden="1" x14ac:dyDescent="0.25">
      <c r="A3288" s="12" t="s">
        <v>3584</v>
      </c>
      <c r="B3288" s="19">
        <v>335647456954</v>
      </c>
      <c r="C3288" s="12" t="s">
        <v>19617</v>
      </c>
      <c r="D3288" s="12" t="s">
        <v>7938</v>
      </c>
      <c r="E3288" s="6" t="s">
        <v>8868</v>
      </c>
      <c r="F3288" s="5">
        <f>decoded__2[[#This Row],[FRT_DEC]]-B3287</f>
        <v>11</v>
      </c>
      <c r="G3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INFO]]))),G3287)</f>
        <v>20</v>
      </c>
    </row>
    <row r="3289" spans="1:7" hidden="1" x14ac:dyDescent="0.25">
      <c r="A3289" s="12" t="s">
        <v>3585</v>
      </c>
      <c r="B3289" s="19">
        <v>335647457607</v>
      </c>
      <c r="C3289" s="12" t="s">
        <v>19618</v>
      </c>
      <c r="D3289" s="12" t="s">
        <v>7842</v>
      </c>
      <c r="E3289" s="6" t="s">
        <v>7989</v>
      </c>
      <c r="F3289" s="5">
        <f>decoded__2[[#This Row],[FRT_DEC]]-B3288</f>
        <v>653</v>
      </c>
      <c r="G3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INFO]]))),G3288)</f>
        <v>20</v>
      </c>
    </row>
    <row r="3290" spans="1:7" hidden="1" x14ac:dyDescent="0.25">
      <c r="A3290" s="12" t="s">
        <v>3586</v>
      </c>
      <c r="B3290" s="19">
        <v>335647457613</v>
      </c>
      <c r="C3290" s="12" t="s">
        <v>19619</v>
      </c>
      <c r="D3290" s="12" t="s">
        <v>2044</v>
      </c>
      <c r="E3290" s="6" t="s">
        <v>8882</v>
      </c>
      <c r="F3290" s="5">
        <f>decoded__2[[#This Row],[FRT_DEC]]-B3289</f>
        <v>6</v>
      </c>
      <c r="G3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INFO]]))),G3289)</f>
        <v>20</v>
      </c>
    </row>
    <row r="3291" spans="1:7" hidden="1" x14ac:dyDescent="0.25">
      <c r="A3291" s="12" t="s">
        <v>3587</v>
      </c>
      <c r="B3291" s="19">
        <v>335647457617</v>
      </c>
      <c r="C3291" s="12" t="s">
        <v>19620</v>
      </c>
      <c r="D3291" s="12" t="s">
        <v>7938</v>
      </c>
      <c r="E3291" s="6" t="s">
        <v>7991</v>
      </c>
      <c r="F3291" s="5">
        <f>decoded__2[[#This Row],[FRT_DEC]]-B3290</f>
        <v>4</v>
      </c>
      <c r="G3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INFO]]))),G3290)</f>
        <v>20</v>
      </c>
    </row>
    <row r="3292" spans="1:7" hidden="1" x14ac:dyDescent="0.25">
      <c r="A3292" s="12" t="s">
        <v>3588</v>
      </c>
      <c r="B3292" s="19">
        <v>335647458117</v>
      </c>
      <c r="C3292" s="12" t="s">
        <v>19621</v>
      </c>
      <c r="D3292" s="12" t="s">
        <v>43</v>
      </c>
      <c r="E3292" s="6" t="s">
        <v>4027</v>
      </c>
      <c r="F3292" s="5">
        <f>decoded__2[[#This Row],[FRT_DEC]]-B3291</f>
        <v>500</v>
      </c>
      <c r="G3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INFO]]))),G3291)</f>
        <v>20</v>
      </c>
    </row>
    <row r="3293" spans="1:7" hidden="1" x14ac:dyDescent="0.25">
      <c r="A3293" s="12" t="s">
        <v>3589</v>
      </c>
      <c r="B3293" s="19">
        <v>335647458121</v>
      </c>
      <c r="C3293" s="12" t="s">
        <v>19622</v>
      </c>
      <c r="D3293" s="12" t="s">
        <v>3685</v>
      </c>
      <c r="E3293" s="6" t="s">
        <v>19623</v>
      </c>
      <c r="F3293" s="5">
        <f>decoded__2[[#This Row],[FRT_DEC]]-B3292</f>
        <v>4</v>
      </c>
      <c r="G3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INFO]]))),G3292)</f>
        <v>20</v>
      </c>
    </row>
    <row r="3294" spans="1:7" hidden="1" x14ac:dyDescent="0.25">
      <c r="A3294" s="12" t="s">
        <v>3590</v>
      </c>
      <c r="B3294" s="19">
        <v>335647458123</v>
      </c>
      <c r="C3294" s="12" t="s">
        <v>19624</v>
      </c>
      <c r="D3294" s="12" t="s">
        <v>3685</v>
      </c>
      <c r="E3294" s="6" t="s">
        <v>7880</v>
      </c>
      <c r="F3294" s="5">
        <f>decoded__2[[#This Row],[FRT_DEC]]-B3293</f>
        <v>2</v>
      </c>
      <c r="G3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INFO]]))),G3293)</f>
        <v>20</v>
      </c>
    </row>
    <row r="3295" spans="1:7" hidden="1" x14ac:dyDescent="0.25">
      <c r="A3295" s="12" t="s">
        <v>3591</v>
      </c>
      <c r="B3295" s="19">
        <v>335647458138</v>
      </c>
      <c r="C3295" s="12" t="s">
        <v>19625</v>
      </c>
      <c r="D3295" s="12" t="s">
        <v>7842</v>
      </c>
      <c r="E3295" s="6" t="s">
        <v>8889</v>
      </c>
      <c r="F3295" s="5">
        <f>decoded__2[[#This Row],[FRT_DEC]]-B3294</f>
        <v>15</v>
      </c>
      <c r="G3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INFO]]))),G3294)</f>
        <v>20</v>
      </c>
    </row>
    <row r="3296" spans="1:7" ht="30" hidden="1" x14ac:dyDescent="0.25">
      <c r="A3296" s="12" t="s">
        <v>3592</v>
      </c>
      <c r="B3296" s="19">
        <v>335647458151</v>
      </c>
      <c r="C3296" s="12" t="s">
        <v>19626</v>
      </c>
      <c r="D3296" s="12" t="s">
        <v>241</v>
      </c>
      <c r="E3296" s="6" t="s">
        <v>3966</v>
      </c>
      <c r="F3296" s="5">
        <f>decoded__2[[#This Row],[FRT_DEC]]-B3295</f>
        <v>13</v>
      </c>
      <c r="G3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INFO]]))),G3295)</f>
        <v>20</v>
      </c>
    </row>
    <row r="3297" spans="1:7" hidden="1" x14ac:dyDescent="0.25">
      <c r="A3297" s="12" t="s">
        <v>3593</v>
      </c>
      <c r="B3297" s="19">
        <v>335647458154</v>
      </c>
      <c r="C3297" s="12" t="s">
        <v>19627</v>
      </c>
      <c r="D3297" s="12" t="s">
        <v>243</v>
      </c>
      <c r="E3297" s="6" t="s">
        <v>3939</v>
      </c>
      <c r="F3297" s="5">
        <f>decoded__2[[#This Row],[FRT_DEC]]-B3296</f>
        <v>3</v>
      </c>
      <c r="G3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INFO]]))),G3296)</f>
        <v>20</v>
      </c>
    </row>
    <row r="3298" spans="1:7" hidden="1" x14ac:dyDescent="0.25">
      <c r="A3298" s="12" t="s">
        <v>3594</v>
      </c>
      <c r="B3298" s="19">
        <v>335647458205</v>
      </c>
      <c r="C3298" s="12" t="s">
        <v>19628</v>
      </c>
      <c r="D3298" s="12" t="s">
        <v>40</v>
      </c>
      <c r="E3298" s="6" t="s">
        <v>44</v>
      </c>
      <c r="F3298" s="5">
        <f>decoded__2[[#This Row],[FRT_DEC]]-B3297</f>
        <v>51</v>
      </c>
      <c r="G3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INFO]]))),G3297)</f>
        <v>20</v>
      </c>
    </row>
    <row r="3299" spans="1:7" hidden="1" x14ac:dyDescent="0.25">
      <c r="A3299" s="12" t="s">
        <v>3595</v>
      </c>
      <c r="B3299" s="19">
        <v>335647458211</v>
      </c>
      <c r="C3299" s="12" t="s">
        <v>19629</v>
      </c>
      <c r="D3299" s="12" t="s">
        <v>246</v>
      </c>
      <c r="E3299" s="6" t="s">
        <v>19630</v>
      </c>
      <c r="F3299" s="5">
        <f>decoded__2[[#This Row],[FRT_DEC]]-B3298</f>
        <v>6</v>
      </c>
      <c r="G3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INFO]]))),G3298)</f>
        <v>20</v>
      </c>
    </row>
    <row r="3300" spans="1:7" hidden="1" x14ac:dyDescent="0.25">
      <c r="A3300" s="12" t="s">
        <v>3596</v>
      </c>
      <c r="B3300" s="19">
        <v>335647458219</v>
      </c>
      <c r="C3300" s="12" t="s">
        <v>19631</v>
      </c>
      <c r="D3300" s="12" t="s">
        <v>1099</v>
      </c>
      <c r="E3300" s="6" t="s">
        <v>2104</v>
      </c>
      <c r="F3300" s="5">
        <f>decoded__2[[#This Row],[FRT_DEC]]-B3299</f>
        <v>8</v>
      </c>
      <c r="G3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INFO]]))),G3299)</f>
        <v>20</v>
      </c>
    </row>
    <row r="3301" spans="1:7" hidden="1" x14ac:dyDescent="0.25">
      <c r="A3301" s="12" t="s">
        <v>3597</v>
      </c>
      <c r="B3301" s="19">
        <v>335647458224</v>
      </c>
      <c r="C3301" s="12" t="s">
        <v>19632</v>
      </c>
      <c r="D3301" s="12" t="s">
        <v>1099</v>
      </c>
      <c r="E3301" s="6" t="s">
        <v>2105</v>
      </c>
      <c r="F3301" s="5">
        <f>decoded__2[[#This Row],[FRT_DEC]]-B3300</f>
        <v>5</v>
      </c>
      <c r="G3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INFO]]))),G3300)</f>
        <v>20</v>
      </c>
    </row>
    <row r="3302" spans="1:7" hidden="1" x14ac:dyDescent="0.25">
      <c r="A3302" s="12" t="s">
        <v>3598</v>
      </c>
      <c r="B3302" s="19">
        <v>335647458237</v>
      </c>
      <c r="C3302" s="12" t="s">
        <v>19633</v>
      </c>
      <c r="D3302" s="12" t="s">
        <v>72</v>
      </c>
      <c r="E3302" s="6" t="s">
        <v>2092</v>
      </c>
      <c r="F3302" s="5">
        <f>decoded__2[[#This Row],[FRT_DEC]]-B3301</f>
        <v>13</v>
      </c>
      <c r="G3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INFO]]))),G3301)</f>
        <v>20</v>
      </c>
    </row>
    <row r="3303" spans="1:7" hidden="1" x14ac:dyDescent="0.25">
      <c r="A3303" s="12" t="s">
        <v>3599</v>
      </c>
      <c r="B3303" s="19">
        <v>335647458578</v>
      </c>
      <c r="C3303" s="12" t="s">
        <v>19634</v>
      </c>
      <c r="D3303" s="12" t="s">
        <v>2045</v>
      </c>
      <c r="E3303" s="6" t="s">
        <v>15053</v>
      </c>
      <c r="F3303" s="5">
        <f>decoded__2[[#This Row],[FRT_DEC]]-B3302</f>
        <v>341</v>
      </c>
      <c r="G3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INFO]]))),G3302)</f>
        <v>20</v>
      </c>
    </row>
    <row r="3304" spans="1:7" hidden="1" x14ac:dyDescent="0.25">
      <c r="A3304" s="12" t="s">
        <v>3600</v>
      </c>
      <c r="B3304" s="19">
        <v>335647458591</v>
      </c>
      <c r="C3304" s="12" t="s">
        <v>19635</v>
      </c>
      <c r="D3304" s="12" t="s">
        <v>3671</v>
      </c>
      <c r="E3304" s="6" t="s">
        <v>19636</v>
      </c>
      <c r="F3304" s="5">
        <f>decoded__2[[#This Row],[FRT_DEC]]-B3303</f>
        <v>13</v>
      </c>
      <c r="G3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INFO]]))),G3303)</f>
        <v>20</v>
      </c>
    </row>
    <row r="3305" spans="1:7" hidden="1" x14ac:dyDescent="0.25">
      <c r="A3305" s="12" t="s">
        <v>3601</v>
      </c>
      <c r="B3305" s="19">
        <v>335647458593</v>
      </c>
      <c r="C3305" s="12" t="s">
        <v>19637</v>
      </c>
      <c r="D3305" s="12" t="s">
        <v>3671</v>
      </c>
      <c r="E3305" s="6" t="s">
        <v>7881</v>
      </c>
      <c r="F3305" s="5">
        <f>decoded__2[[#This Row],[FRT_DEC]]-B3304</f>
        <v>2</v>
      </c>
      <c r="G3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INFO]]))),G3304)</f>
        <v>20</v>
      </c>
    </row>
    <row r="3306" spans="1:7" hidden="1" x14ac:dyDescent="0.25">
      <c r="A3306" s="12" t="s">
        <v>3602</v>
      </c>
      <c r="B3306" s="19">
        <v>335647459083</v>
      </c>
      <c r="C3306" s="12" t="s">
        <v>19638</v>
      </c>
      <c r="D3306" s="12" t="s">
        <v>249</v>
      </c>
      <c r="E3306" s="6" t="s">
        <v>5332</v>
      </c>
      <c r="F3306" s="5">
        <f>decoded__2[[#This Row],[FRT_DEC]]-B3305</f>
        <v>490</v>
      </c>
      <c r="G3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INFO]]))),G3305)</f>
        <v>20</v>
      </c>
    </row>
    <row r="3307" spans="1:7" hidden="1" x14ac:dyDescent="0.25">
      <c r="A3307" s="12" t="s">
        <v>3603</v>
      </c>
      <c r="B3307" s="19">
        <v>335647459088</v>
      </c>
      <c r="C3307" s="12" t="s">
        <v>19639</v>
      </c>
      <c r="D3307" s="12" t="s">
        <v>7938</v>
      </c>
      <c r="E3307" s="6" t="s">
        <v>8906</v>
      </c>
      <c r="F3307" s="5">
        <f>decoded__2[[#This Row],[FRT_DEC]]-B3306</f>
        <v>5</v>
      </c>
      <c r="G3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INFO]]))),G3306)</f>
        <v>20</v>
      </c>
    </row>
    <row r="3308" spans="1:7" hidden="1" x14ac:dyDescent="0.25">
      <c r="A3308" s="12" t="s">
        <v>3604</v>
      </c>
      <c r="B3308" s="19">
        <v>335647491688</v>
      </c>
      <c r="C3308" s="12" t="s">
        <v>19640</v>
      </c>
      <c r="D3308" s="12" t="s">
        <v>7842</v>
      </c>
      <c r="E3308" s="6" t="s">
        <v>7945</v>
      </c>
      <c r="F3308" s="5">
        <f>decoded__2[[#This Row],[FRT_DEC]]-B3307</f>
        <v>32600</v>
      </c>
      <c r="G3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INFO]]))),G3307)</f>
        <v>20</v>
      </c>
    </row>
    <row r="3309" spans="1:7" hidden="1" x14ac:dyDescent="0.25">
      <c r="A3309" s="12" t="s">
        <v>3605</v>
      </c>
      <c r="B3309" s="19">
        <v>335647491694</v>
      </c>
      <c r="C3309" s="12" t="s">
        <v>19641</v>
      </c>
      <c r="D3309" s="12" t="s">
        <v>7938</v>
      </c>
      <c r="E3309" s="6" t="s">
        <v>7947</v>
      </c>
      <c r="F3309" s="5">
        <f>decoded__2[[#This Row],[FRT_DEC]]-B3308</f>
        <v>6</v>
      </c>
      <c r="G3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INFO]]))),G3308)</f>
        <v>20</v>
      </c>
    </row>
    <row r="3310" spans="1:7" hidden="1" x14ac:dyDescent="0.25">
      <c r="A3310" s="12" t="s">
        <v>3606</v>
      </c>
      <c r="B3310" s="19">
        <v>335647580636</v>
      </c>
      <c r="C3310" s="12" t="s">
        <v>19642</v>
      </c>
      <c r="D3310" s="12" t="s">
        <v>5</v>
      </c>
      <c r="E3310" s="6" t="s">
        <v>19643</v>
      </c>
      <c r="F3310" s="5">
        <f>decoded__2[[#This Row],[FRT_DEC]]-B3309</f>
        <v>88942</v>
      </c>
      <c r="G3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INFO]]))),G3309)</f>
        <v>20</v>
      </c>
    </row>
    <row r="3311" spans="1:7" hidden="1" x14ac:dyDescent="0.25">
      <c r="A3311" s="12" t="s">
        <v>3607</v>
      </c>
      <c r="B3311" s="19">
        <v>335647580638</v>
      </c>
      <c r="C3311" s="12" t="s">
        <v>19644</v>
      </c>
      <c r="D3311" s="12" t="s">
        <v>5</v>
      </c>
      <c r="E3311" s="6" t="s">
        <v>7877</v>
      </c>
      <c r="F3311" s="5">
        <f>decoded__2[[#This Row],[FRT_DEC]]-B3310</f>
        <v>2</v>
      </c>
      <c r="G3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INFO]]))),G3310)</f>
        <v>20</v>
      </c>
    </row>
    <row r="3312" spans="1:7" hidden="1" x14ac:dyDescent="0.25">
      <c r="A3312" s="12" t="s">
        <v>3608</v>
      </c>
      <c r="B3312" s="19">
        <v>335647580640</v>
      </c>
      <c r="C3312" s="12" t="s">
        <v>19645</v>
      </c>
      <c r="D3312" s="12" t="s">
        <v>3686</v>
      </c>
      <c r="E3312" s="6" t="s">
        <v>19646</v>
      </c>
      <c r="F3312" s="5">
        <f>decoded__2[[#This Row],[FRT_DEC]]-B3311</f>
        <v>2</v>
      </c>
      <c r="G3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INFO]]))),G3311)</f>
        <v>20</v>
      </c>
    </row>
    <row r="3313" spans="1:7" hidden="1" x14ac:dyDescent="0.25">
      <c r="A3313" s="12" t="s">
        <v>3609</v>
      </c>
      <c r="B3313" s="19">
        <v>335647580643</v>
      </c>
      <c r="C3313" s="12" t="s">
        <v>19647</v>
      </c>
      <c r="D3313" s="12" t="s">
        <v>3686</v>
      </c>
      <c r="E3313" s="6" t="s">
        <v>7878</v>
      </c>
      <c r="F3313" s="5">
        <f>decoded__2[[#This Row],[FRT_DEC]]-B3312</f>
        <v>3</v>
      </c>
      <c r="G3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INFO]]))),G3312)</f>
        <v>20</v>
      </c>
    </row>
    <row r="3314" spans="1:7" hidden="1" x14ac:dyDescent="0.25">
      <c r="A3314" s="12" t="s">
        <v>3610</v>
      </c>
      <c r="B3314" s="19">
        <v>335647580653</v>
      </c>
      <c r="C3314" s="12" t="s">
        <v>19648</v>
      </c>
      <c r="D3314" s="12" t="s">
        <v>7842</v>
      </c>
      <c r="E3314" s="6" t="s">
        <v>8006</v>
      </c>
      <c r="F3314" s="5">
        <f>decoded__2[[#This Row],[FRT_DEC]]-B3313</f>
        <v>10</v>
      </c>
      <c r="G3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INFO]]))),G3313)</f>
        <v>20</v>
      </c>
    </row>
    <row r="3315" spans="1:7" ht="30" hidden="1" x14ac:dyDescent="0.25">
      <c r="A3315" s="12" t="s">
        <v>3611</v>
      </c>
      <c r="B3315" s="19">
        <v>335647580664</v>
      </c>
      <c r="C3315" s="12" t="s">
        <v>19649</v>
      </c>
      <c r="D3315" s="12" t="s">
        <v>241</v>
      </c>
      <c r="E3315" s="6" t="s">
        <v>3966</v>
      </c>
      <c r="F3315" s="5">
        <f>decoded__2[[#This Row],[FRT_DEC]]-B3314</f>
        <v>11</v>
      </c>
      <c r="G3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INFO]]))),G3314)</f>
        <v>20</v>
      </c>
    </row>
    <row r="3316" spans="1:7" hidden="1" x14ac:dyDescent="0.25">
      <c r="A3316" s="12" t="s">
        <v>3612</v>
      </c>
      <c r="B3316" s="19">
        <v>335647580666</v>
      </c>
      <c r="C3316" s="12" t="s">
        <v>19650</v>
      </c>
      <c r="D3316" s="12" t="s">
        <v>243</v>
      </c>
      <c r="E3316" s="6" t="s">
        <v>19651</v>
      </c>
      <c r="F3316" s="5">
        <f>decoded__2[[#This Row],[FRT_DEC]]-B3315</f>
        <v>2</v>
      </c>
      <c r="G3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INFO]]))),G3315)</f>
        <v>20</v>
      </c>
    </row>
    <row r="3317" spans="1:7" hidden="1" x14ac:dyDescent="0.25">
      <c r="A3317" s="12" t="s">
        <v>3613</v>
      </c>
      <c r="B3317" s="19">
        <v>335647580671</v>
      </c>
      <c r="C3317" s="12" t="s">
        <v>19652</v>
      </c>
      <c r="D3317" s="12" t="s">
        <v>1099</v>
      </c>
      <c r="E3317" s="6" t="s">
        <v>2093</v>
      </c>
      <c r="F3317" s="5">
        <f>decoded__2[[#This Row],[FRT_DEC]]-B3316</f>
        <v>5</v>
      </c>
      <c r="G3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INFO]]))),G3316)</f>
        <v>20</v>
      </c>
    </row>
    <row r="3318" spans="1:7" hidden="1" x14ac:dyDescent="0.25">
      <c r="A3318" s="12" t="s">
        <v>3614</v>
      </c>
      <c r="B3318" s="19">
        <v>335647580676</v>
      </c>
      <c r="C3318" s="12" t="s">
        <v>19653</v>
      </c>
      <c r="D3318" s="12" t="s">
        <v>72</v>
      </c>
      <c r="E3318" s="6" t="s">
        <v>2094</v>
      </c>
      <c r="F3318" s="5">
        <f>decoded__2[[#This Row],[FRT_DEC]]-B3317</f>
        <v>5</v>
      </c>
      <c r="G3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INFO]]))),G3317)</f>
        <v>20</v>
      </c>
    </row>
    <row r="3319" spans="1:7" hidden="1" x14ac:dyDescent="0.25">
      <c r="A3319" s="12" t="s">
        <v>3615</v>
      </c>
      <c r="B3319" s="19">
        <v>335647580680</v>
      </c>
      <c r="C3319" s="12" t="s">
        <v>19654</v>
      </c>
      <c r="D3319" s="12" t="s">
        <v>72</v>
      </c>
      <c r="E3319" s="6" t="s">
        <v>2095</v>
      </c>
      <c r="F3319" s="5">
        <f>decoded__2[[#This Row],[FRT_DEC]]-B3318</f>
        <v>4</v>
      </c>
      <c r="G3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INFO]]))),G3318)</f>
        <v>20</v>
      </c>
    </row>
    <row r="3320" spans="1:7" hidden="1" x14ac:dyDescent="0.25">
      <c r="A3320" s="12" t="s">
        <v>3616</v>
      </c>
      <c r="B3320" s="19">
        <v>335647580691</v>
      </c>
      <c r="C3320" s="12" t="s">
        <v>19655</v>
      </c>
      <c r="D3320" s="12" t="s">
        <v>246</v>
      </c>
      <c r="E3320" s="6" t="s">
        <v>19656</v>
      </c>
      <c r="F3320" s="5">
        <f>decoded__2[[#This Row],[FRT_DEC]]-B3319</f>
        <v>11</v>
      </c>
      <c r="G3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INFO]]))),G3319)</f>
        <v>20</v>
      </c>
    </row>
    <row r="3321" spans="1:7" hidden="1" x14ac:dyDescent="0.25">
      <c r="A3321" s="12" t="s">
        <v>3617</v>
      </c>
      <c r="B3321" s="19">
        <v>335647580697</v>
      </c>
      <c r="C3321" s="12" t="s">
        <v>19657</v>
      </c>
      <c r="D3321" s="12" t="s">
        <v>7938</v>
      </c>
      <c r="E3321" s="6" t="s">
        <v>8012</v>
      </c>
      <c r="F3321" s="5">
        <f>decoded__2[[#This Row],[FRT_DEC]]-B3320</f>
        <v>6</v>
      </c>
      <c r="G3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INFO]]))),G3320)</f>
        <v>20</v>
      </c>
    </row>
    <row r="3322" spans="1:7" hidden="1" x14ac:dyDescent="0.25">
      <c r="A3322" s="12" t="s">
        <v>3618</v>
      </c>
      <c r="B3322" s="19">
        <v>335647581094</v>
      </c>
      <c r="C3322" s="12" t="s">
        <v>19658</v>
      </c>
      <c r="D3322" s="12" t="s">
        <v>7842</v>
      </c>
      <c r="E3322" s="6" t="s">
        <v>8130</v>
      </c>
      <c r="F3322" s="5">
        <f>decoded__2[[#This Row],[FRT_DEC]]-B3321</f>
        <v>397</v>
      </c>
      <c r="G3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INFO]]))),G3321)</f>
        <v>20</v>
      </c>
    </row>
    <row r="3323" spans="1:7" hidden="1" x14ac:dyDescent="0.25">
      <c r="A3323" s="12" t="s">
        <v>3619</v>
      </c>
      <c r="B3323" s="19">
        <v>335647581101</v>
      </c>
      <c r="C3323" s="12" t="s">
        <v>19659</v>
      </c>
      <c r="D3323" s="12" t="s">
        <v>1099</v>
      </c>
      <c r="E3323" s="6" t="s">
        <v>2096</v>
      </c>
      <c r="F3323" s="5">
        <f>decoded__2[[#This Row],[FRT_DEC]]-B3322</f>
        <v>7</v>
      </c>
      <c r="G3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INFO]]))),G3322)</f>
        <v>20</v>
      </c>
    </row>
    <row r="3324" spans="1:7" hidden="1" x14ac:dyDescent="0.25">
      <c r="A3324" s="12" t="s">
        <v>3620</v>
      </c>
      <c r="B3324" s="19">
        <v>335647581106</v>
      </c>
      <c r="C3324" s="12" t="s">
        <v>19660</v>
      </c>
      <c r="D3324" s="12" t="s">
        <v>72</v>
      </c>
      <c r="E3324" s="6" t="s">
        <v>2097</v>
      </c>
      <c r="F3324" s="5">
        <f>decoded__2[[#This Row],[FRT_DEC]]-B3323</f>
        <v>5</v>
      </c>
      <c r="G3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INFO]]))),G3323)</f>
        <v>20</v>
      </c>
    </row>
    <row r="3325" spans="1:7" hidden="1" x14ac:dyDescent="0.25">
      <c r="A3325" s="12" t="s">
        <v>3621</v>
      </c>
      <c r="B3325" s="19">
        <v>335647581118</v>
      </c>
      <c r="C3325" s="12" t="s">
        <v>19661</v>
      </c>
      <c r="D3325" s="12" t="s">
        <v>3672</v>
      </c>
      <c r="E3325" s="6" t="s">
        <v>7852</v>
      </c>
      <c r="F3325" s="5">
        <f>decoded__2[[#This Row],[FRT_DEC]]-B3324</f>
        <v>12</v>
      </c>
      <c r="G3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INFO]]))),G3324)</f>
        <v>20</v>
      </c>
    </row>
    <row r="3326" spans="1:7" hidden="1" x14ac:dyDescent="0.25">
      <c r="A3326" s="12" t="s">
        <v>3622</v>
      </c>
      <c r="B3326" s="19">
        <v>335647581267</v>
      </c>
      <c r="C3326" s="12" t="s">
        <v>19662</v>
      </c>
      <c r="D3326" s="12" t="s">
        <v>262</v>
      </c>
      <c r="E3326" s="6" t="s">
        <v>7853</v>
      </c>
      <c r="F3326" s="5">
        <f>decoded__2[[#This Row],[FRT_DEC]]-B3325</f>
        <v>149</v>
      </c>
      <c r="G3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INFO]]))),G3325)</f>
        <v>20</v>
      </c>
    </row>
    <row r="3327" spans="1:7" hidden="1" x14ac:dyDescent="0.25">
      <c r="A3327" s="12" t="s">
        <v>3623</v>
      </c>
      <c r="B3327" s="19">
        <v>335647581272</v>
      </c>
      <c r="C3327" s="12" t="s">
        <v>19663</v>
      </c>
      <c r="D3327" s="12" t="s">
        <v>7938</v>
      </c>
      <c r="E3327" s="6" t="s">
        <v>8136</v>
      </c>
      <c r="F3327" s="5">
        <f>decoded__2[[#This Row],[FRT_DEC]]-B3326</f>
        <v>5</v>
      </c>
      <c r="G3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INFO]]))),G3326)</f>
        <v>20</v>
      </c>
    </row>
    <row r="3328" spans="1:7" x14ac:dyDescent="0.25">
      <c r="A3328" s="12" t="s">
        <v>3624</v>
      </c>
      <c r="B3328" s="19">
        <v>335647582512</v>
      </c>
      <c r="C3328" s="12" t="s">
        <v>19664</v>
      </c>
      <c r="D3328" s="12" t="s">
        <v>7842</v>
      </c>
      <c r="E3328" s="6" t="s">
        <v>7845</v>
      </c>
      <c r="F3328" s="5">
        <f>decoded__2[[#This Row],[FRT_DEC]]-B3327</f>
        <v>1240</v>
      </c>
      <c r="G3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INFO]]))),G3327)</f>
        <v>20</v>
      </c>
    </row>
    <row r="3329" spans="1:7" hidden="1" x14ac:dyDescent="0.25">
      <c r="A3329" s="12" t="s">
        <v>3625</v>
      </c>
      <c r="B3329" s="19">
        <v>335647582520</v>
      </c>
      <c r="C3329" s="12" t="s">
        <v>19665</v>
      </c>
      <c r="D3329" s="12" t="s">
        <v>7938</v>
      </c>
      <c r="E3329" s="6" t="s">
        <v>8149</v>
      </c>
      <c r="F3329" s="5">
        <f>decoded__2[[#This Row],[FRT_DEC]]-B3328</f>
        <v>8</v>
      </c>
      <c r="G3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INFO]]))),G3328)</f>
        <v>20</v>
      </c>
    </row>
    <row r="3330" spans="1:7" hidden="1" x14ac:dyDescent="0.25">
      <c r="A3330" s="12" t="s">
        <v>3626</v>
      </c>
      <c r="B3330" s="19">
        <v>335647582594</v>
      </c>
      <c r="C3330" s="12" t="s">
        <v>19666</v>
      </c>
      <c r="D3330" s="12" t="s">
        <v>84</v>
      </c>
      <c r="E3330" s="6" t="s">
        <v>3696</v>
      </c>
      <c r="F3330" s="5">
        <f>decoded__2[[#This Row],[FRT_DEC]]-B3329</f>
        <v>74</v>
      </c>
      <c r="G3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INFO]]))),G3329)</f>
        <v>20</v>
      </c>
    </row>
    <row r="3331" spans="1:7" hidden="1" x14ac:dyDescent="0.25">
      <c r="A3331" s="12" t="s">
        <v>3627</v>
      </c>
      <c r="B3331" s="19">
        <v>335647582596</v>
      </c>
      <c r="C3331" s="12" t="s">
        <v>19667</v>
      </c>
      <c r="D3331" s="12" t="s">
        <v>3684</v>
      </c>
      <c r="E3331" s="6" t="s">
        <v>19668</v>
      </c>
      <c r="F3331" s="5">
        <f>decoded__2[[#This Row],[FRT_DEC]]-B3330</f>
        <v>2</v>
      </c>
      <c r="G3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INFO]]))),G3330)</f>
        <v>20</v>
      </c>
    </row>
    <row r="3332" spans="1:7" hidden="1" x14ac:dyDescent="0.25">
      <c r="A3332" s="12" t="s">
        <v>3628</v>
      </c>
      <c r="B3332" s="19">
        <v>335647582599</v>
      </c>
      <c r="C3332" s="12" t="s">
        <v>19669</v>
      </c>
      <c r="D3332" s="12" t="s">
        <v>3684</v>
      </c>
      <c r="E3332" s="6" t="s">
        <v>7879</v>
      </c>
      <c r="F3332" s="5">
        <f>decoded__2[[#This Row],[FRT_DEC]]-B3331</f>
        <v>3</v>
      </c>
      <c r="G3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INFO]]))),G3331)</f>
        <v>20</v>
      </c>
    </row>
    <row r="3333" spans="1:7" hidden="1" x14ac:dyDescent="0.25">
      <c r="A3333" s="12" t="s">
        <v>3629</v>
      </c>
      <c r="B3333" s="19">
        <v>335647582606</v>
      </c>
      <c r="C3333" s="12" t="s">
        <v>19670</v>
      </c>
      <c r="D3333" s="12" t="s">
        <v>7842</v>
      </c>
      <c r="E3333" s="6" t="s">
        <v>7843</v>
      </c>
      <c r="F3333" s="5">
        <f>decoded__2[[#This Row],[FRT_DEC]]-B3332</f>
        <v>7</v>
      </c>
      <c r="G3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INFO]]))),G3332)</f>
        <v>20</v>
      </c>
    </row>
    <row r="3334" spans="1:7" hidden="1" x14ac:dyDescent="0.25">
      <c r="A3334" s="12" t="s">
        <v>3630</v>
      </c>
      <c r="B3334" s="19">
        <v>335647582617</v>
      </c>
      <c r="C3334" s="12" t="s">
        <v>19671</v>
      </c>
      <c r="D3334" s="12" t="s">
        <v>1099</v>
      </c>
      <c r="E3334" s="6" t="s">
        <v>2098</v>
      </c>
      <c r="F3334" s="5">
        <f>decoded__2[[#This Row],[FRT_DEC]]-B3333</f>
        <v>11</v>
      </c>
      <c r="G3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INFO]]))),G3333)</f>
        <v>20</v>
      </c>
    </row>
    <row r="3335" spans="1:7" hidden="1" x14ac:dyDescent="0.25">
      <c r="A3335" s="12" t="s">
        <v>3631</v>
      </c>
      <c r="B3335" s="19">
        <v>335647582623</v>
      </c>
      <c r="C3335" s="12" t="s">
        <v>19672</v>
      </c>
      <c r="D3335" s="12" t="s">
        <v>72</v>
      </c>
      <c r="E3335" s="6" t="s">
        <v>2099</v>
      </c>
      <c r="F3335" s="5">
        <f>decoded__2[[#This Row],[FRT_DEC]]-B3334</f>
        <v>6</v>
      </c>
      <c r="G3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INFO]]))),G3334)</f>
        <v>20</v>
      </c>
    </row>
    <row r="3336" spans="1:7" hidden="1" x14ac:dyDescent="0.25">
      <c r="A3336" s="12" t="s">
        <v>3632</v>
      </c>
      <c r="B3336" s="19">
        <v>335647582635</v>
      </c>
      <c r="C3336" s="12" t="s">
        <v>19673</v>
      </c>
      <c r="D3336" s="12" t="s">
        <v>7938</v>
      </c>
      <c r="E3336" s="6" t="s">
        <v>8848</v>
      </c>
      <c r="F3336" s="5">
        <f>decoded__2[[#This Row],[FRT_DEC]]-B3335</f>
        <v>12</v>
      </c>
      <c r="G3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INFO]]))),G3335)</f>
        <v>20</v>
      </c>
    </row>
    <row r="3337" spans="1:7" hidden="1" x14ac:dyDescent="0.25">
      <c r="A3337" s="12" t="s">
        <v>3633</v>
      </c>
      <c r="B3337" s="19">
        <v>335647582675</v>
      </c>
      <c r="C3337" s="12" t="s">
        <v>19674</v>
      </c>
      <c r="D3337" s="12" t="s">
        <v>85</v>
      </c>
      <c r="E3337" s="6" t="s">
        <v>263</v>
      </c>
      <c r="F3337" s="5">
        <f>decoded__2[[#This Row],[FRT_DEC]]-B3336</f>
        <v>40</v>
      </c>
      <c r="G3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INFO]]))),G3336)</f>
        <v>20</v>
      </c>
    </row>
    <row r="3338" spans="1:7" hidden="1" x14ac:dyDescent="0.25">
      <c r="A3338" s="12" t="s">
        <v>3634</v>
      </c>
      <c r="B3338" s="19">
        <v>335647582682</v>
      </c>
      <c r="C3338" s="12" t="s">
        <v>19675</v>
      </c>
      <c r="D3338" s="12" t="s">
        <v>7842</v>
      </c>
      <c r="E3338" s="6" t="s">
        <v>8851</v>
      </c>
      <c r="F3338" s="5">
        <f>decoded__2[[#This Row],[FRT_DEC]]-B3337</f>
        <v>7</v>
      </c>
      <c r="G3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INFO]]))),G3337)</f>
        <v>20</v>
      </c>
    </row>
    <row r="3339" spans="1:7" hidden="1" x14ac:dyDescent="0.25">
      <c r="A3339" s="12" t="s">
        <v>3635</v>
      </c>
      <c r="B3339" s="19">
        <v>335647582691</v>
      </c>
      <c r="C3339" s="12" t="s">
        <v>19676</v>
      </c>
      <c r="D3339" s="12" t="s">
        <v>1099</v>
      </c>
      <c r="E3339" s="6" t="s">
        <v>2100</v>
      </c>
      <c r="F3339" s="5">
        <f>decoded__2[[#This Row],[FRT_DEC]]-B3338</f>
        <v>9</v>
      </c>
      <c r="G3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INFO]]))),G3338)</f>
        <v>20</v>
      </c>
    </row>
    <row r="3340" spans="1:7" hidden="1" x14ac:dyDescent="0.25">
      <c r="A3340" s="12" t="s">
        <v>3636</v>
      </c>
      <c r="B3340" s="19">
        <v>335647582696</v>
      </c>
      <c r="C3340" s="12" t="s">
        <v>19677</v>
      </c>
      <c r="D3340" s="12" t="s">
        <v>72</v>
      </c>
      <c r="E3340" s="6" t="s">
        <v>2101</v>
      </c>
      <c r="F3340" s="5">
        <f>decoded__2[[#This Row],[FRT_DEC]]-B3339</f>
        <v>5</v>
      </c>
      <c r="G3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INFO]]))),G3339)</f>
        <v>20</v>
      </c>
    </row>
    <row r="3341" spans="1:7" hidden="1" x14ac:dyDescent="0.25">
      <c r="A3341" s="12" t="s">
        <v>3637</v>
      </c>
      <c r="B3341" s="19">
        <v>335647582709</v>
      </c>
      <c r="C3341" s="12" t="s">
        <v>19678</v>
      </c>
      <c r="D3341" s="12" t="s">
        <v>7938</v>
      </c>
      <c r="E3341" s="6" t="s">
        <v>8855</v>
      </c>
      <c r="F3341" s="5">
        <f>decoded__2[[#This Row],[FRT_DEC]]-B3340</f>
        <v>13</v>
      </c>
      <c r="G3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INFO]]))),G3340)</f>
        <v>20</v>
      </c>
    </row>
    <row r="3342" spans="1:7" hidden="1" x14ac:dyDescent="0.25">
      <c r="A3342" s="12" t="s">
        <v>3638</v>
      </c>
      <c r="B3342" s="19">
        <v>335647583331</v>
      </c>
      <c r="C3342" s="12" t="s">
        <v>19679</v>
      </c>
      <c r="D3342" s="12" t="s">
        <v>87</v>
      </c>
      <c r="E3342" s="6" t="s">
        <v>3695</v>
      </c>
      <c r="F3342" s="5">
        <f>decoded__2[[#This Row],[FRT_DEC]]-B3341</f>
        <v>622</v>
      </c>
      <c r="G3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INFO]]))),G3341)</f>
        <v>20</v>
      </c>
    </row>
    <row r="3343" spans="1:7" hidden="1" x14ac:dyDescent="0.25">
      <c r="A3343" s="12" t="s">
        <v>3639</v>
      </c>
      <c r="B3343" s="19">
        <v>335647583339</v>
      </c>
      <c r="C3343" s="12" t="s">
        <v>19680</v>
      </c>
      <c r="D3343" s="12" t="s">
        <v>7842</v>
      </c>
      <c r="E3343" s="6" t="s">
        <v>8858</v>
      </c>
      <c r="F3343" s="5">
        <f>decoded__2[[#This Row],[FRT_DEC]]-B3342</f>
        <v>8</v>
      </c>
      <c r="G3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INFO]]))),G3342)</f>
        <v>20</v>
      </c>
    </row>
    <row r="3344" spans="1:7" hidden="1" x14ac:dyDescent="0.25">
      <c r="A3344" s="12" t="s">
        <v>3640</v>
      </c>
      <c r="B3344" s="19">
        <v>335647583349</v>
      </c>
      <c r="C3344" s="12" t="s">
        <v>19681</v>
      </c>
      <c r="D3344" s="12" t="s">
        <v>1099</v>
      </c>
      <c r="E3344" s="6" t="s">
        <v>2102</v>
      </c>
      <c r="F3344" s="5">
        <f>decoded__2[[#This Row],[FRT_DEC]]-B3343</f>
        <v>10</v>
      </c>
      <c r="G3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INFO]]))),G3343)</f>
        <v>20</v>
      </c>
    </row>
    <row r="3345" spans="1:7" hidden="1" x14ac:dyDescent="0.25">
      <c r="A3345" s="12" t="s">
        <v>3641</v>
      </c>
      <c r="B3345" s="19">
        <v>335647583354</v>
      </c>
      <c r="C3345" s="12" t="s">
        <v>19682</v>
      </c>
      <c r="D3345" s="12" t="s">
        <v>72</v>
      </c>
      <c r="E3345" s="6" t="s">
        <v>2103</v>
      </c>
      <c r="F3345" s="5">
        <f>decoded__2[[#This Row],[FRT_DEC]]-B3344</f>
        <v>5</v>
      </c>
      <c r="G3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INFO]]))),G3344)</f>
        <v>20</v>
      </c>
    </row>
    <row r="3346" spans="1:7" hidden="1" x14ac:dyDescent="0.25">
      <c r="A3346" s="12" t="s">
        <v>3642</v>
      </c>
      <c r="B3346" s="19">
        <v>335647583357</v>
      </c>
      <c r="C3346" s="12" t="s">
        <v>19683</v>
      </c>
      <c r="D3346" s="12" t="s">
        <v>264</v>
      </c>
      <c r="E3346" s="6" t="s">
        <v>19684</v>
      </c>
      <c r="F3346" s="5">
        <f>decoded__2[[#This Row],[FRT_DEC]]-B3345</f>
        <v>3</v>
      </c>
      <c r="G3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INFO]]))),G3345)</f>
        <v>20</v>
      </c>
    </row>
    <row r="3347" spans="1:7" hidden="1" x14ac:dyDescent="0.25">
      <c r="A3347" s="12" t="s">
        <v>3643</v>
      </c>
      <c r="B3347" s="19">
        <v>335647583369</v>
      </c>
      <c r="C3347" s="12" t="s">
        <v>19685</v>
      </c>
      <c r="D3347" s="12" t="s">
        <v>40</v>
      </c>
      <c r="E3347" s="6" t="s">
        <v>328</v>
      </c>
      <c r="F3347" s="5">
        <f>decoded__2[[#This Row],[FRT_DEC]]-B3346</f>
        <v>12</v>
      </c>
      <c r="G3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INFO]]))),G3346)</f>
        <v>20</v>
      </c>
    </row>
    <row r="3348" spans="1:7" hidden="1" x14ac:dyDescent="0.25">
      <c r="A3348" s="12" t="s">
        <v>3644</v>
      </c>
      <c r="B3348" s="19">
        <v>335647583372</v>
      </c>
      <c r="C3348" s="12" t="s">
        <v>19686</v>
      </c>
      <c r="D3348" s="12" t="s">
        <v>330</v>
      </c>
      <c r="E3348" s="6" t="s">
        <v>19612</v>
      </c>
      <c r="F3348" s="5">
        <f>decoded__2[[#This Row],[FRT_DEC]]-B3347</f>
        <v>3</v>
      </c>
      <c r="G3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INFO]]))),G3347)</f>
        <v>20</v>
      </c>
    </row>
    <row r="3349" spans="1:7" hidden="1" x14ac:dyDescent="0.25">
      <c r="A3349" s="12" t="s">
        <v>3645</v>
      </c>
      <c r="B3349" s="19">
        <v>335647583381</v>
      </c>
      <c r="C3349" s="12" t="s">
        <v>19687</v>
      </c>
      <c r="D3349" s="12" t="s">
        <v>2045</v>
      </c>
      <c r="E3349" s="6" t="s">
        <v>8098</v>
      </c>
      <c r="F3349" s="5">
        <f>decoded__2[[#This Row],[FRT_DEC]]-B3348</f>
        <v>9</v>
      </c>
      <c r="G3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INFO]]))),G3348)</f>
        <v>20</v>
      </c>
    </row>
    <row r="3350" spans="1:7" hidden="1" x14ac:dyDescent="0.25">
      <c r="A3350" s="12" t="s">
        <v>3646</v>
      </c>
      <c r="B3350" s="19">
        <v>335647583384</v>
      </c>
      <c r="C3350" s="12" t="s">
        <v>19688</v>
      </c>
      <c r="D3350" s="12" t="s">
        <v>2045</v>
      </c>
      <c r="E3350" s="6" t="s">
        <v>8894</v>
      </c>
      <c r="F3350" s="5">
        <f>decoded__2[[#This Row],[FRT_DEC]]-B3349</f>
        <v>3</v>
      </c>
      <c r="G3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INFO]]))),G3349)</f>
        <v>20</v>
      </c>
    </row>
    <row r="3351" spans="1:7" hidden="1" x14ac:dyDescent="0.25">
      <c r="A3351" s="12" t="s">
        <v>3647</v>
      </c>
      <c r="B3351" s="19">
        <v>335647583416</v>
      </c>
      <c r="C3351" s="12" t="s">
        <v>19689</v>
      </c>
      <c r="D3351" s="12" t="s">
        <v>40</v>
      </c>
      <c r="E3351" s="6" t="s">
        <v>2042</v>
      </c>
      <c r="F3351" s="5">
        <f>decoded__2[[#This Row],[FRT_DEC]]-B3350</f>
        <v>32</v>
      </c>
      <c r="G3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INFO]]))),G3350)</f>
        <v>20</v>
      </c>
    </row>
    <row r="3352" spans="1:7" hidden="1" x14ac:dyDescent="0.25">
      <c r="A3352" s="12" t="s">
        <v>3648</v>
      </c>
      <c r="B3352" s="19">
        <v>335647583419</v>
      </c>
      <c r="C3352" s="12" t="s">
        <v>19690</v>
      </c>
      <c r="D3352" s="12" t="s">
        <v>2043</v>
      </c>
      <c r="E3352" s="6" t="s">
        <v>19542</v>
      </c>
      <c r="F3352" s="5">
        <f>decoded__2[[#This Row],[FRT_DEC]]-B3351</f>
        <v>3</v>
      </c>
      <c r="G3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INFO]]))),G3351)</f>
        <v>20</v>
      </c>
    </row>
    <row r="3353" spans="1:7" hidden="1" x14ac:dyDescent="0.25">
      <c r="A3353" s="12" t="s">
        <v>3649</v>
      </c>
      <c r="B3353" s="19">
        <v>335647583430</v>
      </c>
      <c r="C3353" s="12" t="s">
        <v>19691</v>
      </c>
      <c r="D3353" s="12" t="s">
        <v>7938</v>
      </c>
      <c r="E3353" s="6" t="s">
        <v>8868</v>
      </c>
      <c r="F3353" s="5">
        <f>decoded__2[[#This Row],[FRT_DEC]]-B3352</f>
        <v>11</v>
      </c>
      <c r="G3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INFO]]))),G3352)</f>
        <v>20</v>
      </c>
    </row>
    <row r="3354" spans="1:7" hidden="1" x14ac:dyDescent="0.25">
      <c r="A3354" s="12" t="s">
        <v>3650</v>
      </c>
      <c r="B3354" s="19">
        <v>335647584035</v>
      </c>
      <c r="C3354" s="12" t="s">
        <v>19692</v>
      </c>
      <c r="D3354" s="12" t="s">
        <v>43</v>
      </c>
      <c r="E3354" s="6" t="s">
        <v>4027</v>
      </c>
      <c r="F3354" s="5">
        <f>decoded__2[[#This Row],[FRT_DEC]]-B3353</f>
        <v>605</v>
      </c>
      <c r="G3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INFO]]))),G3353)</f>
        <v>20</v>
      </c>
    </row>
    <row r="3355" spans="1:7" hidden="1" x14ac:dyDescent="0.25">
      <c r="A3355" s="12" t="s">
        <v>3651</v>
      </c>
      <c r="B3355" s="19">
        <v>335647584038</v>
      </c>
      <c r="C3355" s="12" t="s">
        <v>19693</v>
      </c>
      <c r="D3355" s="12" t="s">
        <v>3685</v>
      </c>
      <c r="E3355" s="6" t="s">
        <v>19694</v>
      </c>
      <c r="F3355" s="5">
        <f>decoded__2[[#This Row],[FRT_DEC]]-B3354</f>
        <v>3</v>
      </c>
      <c r="G3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INFO]]))),G3354)</f>
        <v>20</v>
      </c>
    </row>
    <row r="3356" spans="1:7" hidden="1" x14ac:dyDescent="0.25">
      <c r="A3356" s="12" t="s">
        <v>3652</v>
      </c>
      <c r="B3356" s="19">
        <v>335647584042</v>
      </c>
      <c r="C3356" s="12" t="s">
        <v>19695</v>
      </c>
      <c r="D3356" s="12" t="s">
        <v>3685</v>
      </c>
      <c r="E3356" s="6" t="s">
        <v>7880</v>
      </c>
      <c r="F3356" s="5">
        <f>decoded__2[[#This Row],[FRT_DEC]]-B3355</f>
        <v>4</v>
      </c>
      <c r="G3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INFO]]))),G3355)</f>
        <v>20</v>
      </c>
    </row>
    <row r="3357" spans="1:7" hidden="1" x14ac:dyDescent="0.25">
      <c r="A3357" s="12" t="s">
        <v>3653</v>
      </c>
      <c r="B3357" s="19">
        <v>335647584083</v>
      </c>
      <c r="C3357" s="12" t="s">
        <v>19696</v>
      </c>
      <c r="D3357" s="12" t="s">
        <v>7842</v>
      </c>
      <c r="E3357" s="6" t="s">
        <v>8889</v>
      </c>
      <c r="F3357" s="5">
        <f>decoded__2[[#This Row],[FRT_DEC]]-B3356</f>
        <v>41</v>
      </c>
      <c r="G3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INFO]]))),G3356)</f>
        <v>20</v>
      </c>
    </row>
    <row r="3358" spans="1:7" ht="30" hidden="1" x14ac:dyDescent="0.25">
      <c r="A3358" s="12" t="s">
        <v>3654</v>
      </c>
      <c r="B3358" s="19">
        <v>335647584094</v>
      </c>
      <c r="C3358" s="12" t="s">
        <v>19697</v>
      </c>
      <c r="D3358" s="12" t="s">
        <v>241</v>
      </c>
      <c r="E3358" s="6" t="s">
        <v>3669</v>
      </c>
      <c r="F3358" s="5">
        <f>decoded__2[[#This Row],[FRT_DEC]]-B3357</f>
        <v>11</v>
      </c>
      <c r="G3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INFO]]))),G3357)</f>
        <v>20</v>
      </c>
    </row>
    <row r="3359" spans="1:7" hidden="1" x14ac:dyDescent="0.25">
      <c r="A3359" s="12" t="s">
        <v>3655</v>
      </c>
      <c r="B3359" s="19">
        <v>335647584097</v>
      </c>
      <c r="C3359" s="12" t="s">
        <v>19698</v>
      </c>
      <c r="D3359" s="12" t="s">
        <v>243</v>
      </c>
      <c r="E3359" s="6" t="s">
        <v>19699</v>
      </c>
      <c r="F3359" s="5">
        <f>decoded__2[[#This Row],[FRT_DEC]]-B3358</f>
        <v>3</v>
      </c>
      <c r="G3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INFO]]))),G3358)</f>
        <v>20</v>
      </c>
    </row>
    <row r="3360" spans="1:7" hidden="1" x14ac:dyDescent="0.25">
      <c r="A3360" s="12" t="s">
        <v>3656</v>
      </c>
      <c r="B3360" s="19">
        <v>335647584145</v>
      </c>
      <c r="C3360" s="12" t="s">
        <v>19700</v>
      </c>
      <c r="D3360" s="12" t="s">
        <v>40</v>
      </c>
      <c r="E3360" s="6" t="s">
        <v>44</v>
      </c>
      <c r="F3360" s="5">
        <f>decoded__2[[#This Row],[FRT_DEC]]-B3359</f>
        <v>48</v>
      </c>
      <c r="G3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INFO]]))),G3359)</f>
        <v>20</v>
      </c>
    </row>
    <row r="3361" spans="1:7" hidden="1" x14ac:dyDescent="0.25">
      <c r="A3361" s="12" t="s">
        <v>3657</v>
      </c>
      <c r="B3361" s="19">
        <v>335647584151</v>
      </c>
      <c r="C3361" s="12" t="s">
        <v>19701</v>
      </c>
      <c r="D3361" s="12" t="s">
        <v>246</v>
      </c>
      <c r="E3361" s="6" t="s">
        <v>19702</v>
      </c>
      <c r="F3361" s="5">
        <f>decoded__2[[#This Row],[FRT_DEC]]-B3360</f>
        <v>6</v>
      </c>
      <c r="G3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INFO]]))),G3360)</f>
        <v>20</v>
      </c>
    </row>
    <row r="3362" spans="1:7" hidden="1" x14ac:dyDescent="0.25">
      <c r="A3362" s="12" t="s">
        <v>3658</v>
      </c>
      <c r="B3362" s="19">
        <v>335647584158</v>
      </c>
      <c r="C3362" s="12" t="s">
        <v>19703</v>
      </c>
      <c r="D3362" s="12" t="s">
        <v>1099</v>
      </c>
      <c r="E3362" s="6" t="s">
        <v>2104</v>
      </c>
      <c r="F3362" s="5">
        <f>decoded__2[[#This Row],[FRT_DEC]]-B3361</f>
        <v>7</v>
      </c>
      <c r="G3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INFO]]))),G3361)</f>
        <v>20</v>
      </c>
    </row>
    <row r="3363" spans="1:7" hidden="1" x14ac:dyDescent="0.25">
      <c r="A3363" s="12" t="s">
        <v>3659</v>
      </c>
      <c r="B3363" s="19">
        <v>335647584164</v>
      </c>
      <c r="C3363" s="12" t="s">
        <v>19704</v>
      </c>
      <c r="D3363" s="12" t="s">
        <v>1099</v>
      </c>
      <c r="E3363" s="6" t="s">
        <v>2105</v>
      </c>
      <c r="F3363" s="5">
        <f>decoded__2[[#This Row],[FRT_DEC]]-B3362</f>
        <v>6</v>
      </c>
      <c r="G3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INFO]]))),G3362)</f>
        <v>20</v>
      </c>
    </row>
    <row r="3364" spans="1:7" hidden="1" x14ac:dyDescent="0.25">
      <c r="A3364" s="12" t="s">
        <v>3660</v>
      </c>
      <c r="B3364" s="19">
        <v>335647584176</v>
      </c>
      <c r="C3364" s="12" t="s">
        <v>19705</v>
      </c>
      <c r="D3364" s="12" t="s">
        <v>72</v>
      </c>
      <c r="E3364" s="6" t="s">
        <v>2092</v>
      </c>
      <c r="F3364" s="5">
        <f>decoded__2[[#This Row],[FRT_DEC]]-B3363</f>
        <v>12</v>
      </c>
      <c r="G3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INFO]]))),G3363)</f>
        <v>20</v>
      </c>
    </row>
    <row r="3365" spans="1:7" hidden="1" x14ac:dyDescent="0.25">
      <c r="A3365" s="12" t="s">
        <v>3661</v>
      </c>
      <c r="B3365" s="19">
        <v>335647584530</v>
      </c>
      <c r="C3365" s="12" t="s">
        <v>19706</v>
      </c>
      <c r="D3365" s="12" t="s">
        <v>2045</v>
      </c>
      <c r="E3365" s="6" t="s">
        <v>8894</v>
      </c>
      <c r="F3365" s="5">
        <f>decoded__2[[#This Row],[FRT_DEC]]-B3364</f>
        <v>354</v>
      </c>
      <c r="G3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INFO]]))),G3364)</f>
        <v>20</v>
      </c>
    </row>
    <row r="3366" spans="1:7" hidden="1" x14ac:dyDescent="0.25">
      <c r="A3366" s="12" t="s">
        <v>3662</v>
      </c>
      <c r="B3366" s="19">
        <v>335647584542</v>
      </c>
      <c r="C3366" s="12" t="s">
        <v>19707</v>
      </c>
      <c r="D3366" s="12" t="s">
        <v>3671</v>
      </c>
      <c r="E3366" s="6" t="s">
        <v>19708</v>
      </c>
      <c r="F3366" s="5">
        <f>decoded__2[[#This Row],[FRT_DEC]]-B3365</f>
        <v>12</v>
      </c>
      <c r="G3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INFO]]))),G3365)</f>
        <v>20</v>
      </c>
    </row>
    <row r="3367" spans="1:7" hidden="1" x14ac:dyDescent="0.25">
      <c r="A3367" s="12" t="s">
        <v>3663</v>
      </c>
      <c r="B3367" s="19">
        <v>335647584545</v>
      </c>
      <c r="C3367" s="12" t="s">
        <v>19709</v>
      </c>
      <c r="D3367" s="12" t="s">
        <v>3671</v>
      </c>
      <c r="E3367" s="6" t="s">
        <v>7881</v>
      </c>
      <c r="F3367" s="5">
        <f>decoded__2[[#This Row],[FRT_DEC]]-B3366</f>
        <v>3</v>
      </c>
      <c r="G3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INFO]]))),G3366)</f>
        <v>20</v>
      </c>
    </row>
    <row r="3368" spans="1:7" hidden="1" x14ac:dyDescent="0.25">
      <c r="A3368" s="12" t="s">
        <v>3664</v>
      </c>
      <c r="B3368" s="19">
        <v>335647584999</v>
      </c>
      <c r="C3368" s="12" t="s">
        <v>19710</v>
      </c>
      <c r="D3368" s="12" t="s">
        <v>249</v>
      </c>
      <c r="E3368" s="6" t="s">
        <v>5332</v>
      </c>
      <c r="F3368" s="5">
        <f>decoded__2[[#This Row],[FRT_DEC]]-B3367</f>
        <v>454</v>
      </c>
      <c r="G3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INFO]]))),G3367)</f>
        <v>20</v>
      </c>
    </row>
    <row r="3369" spans="1:7" hidden="1" x14ac:dyDescent="0.25">
      <c r="A3369" s="12" t="s">
        <v>3665</v>
      </c>
      <c r="B3369" s="19">
        <v>335647585003</v>
      </c>
      <c r="C3369" s="12" t="s">
        <v>19711</v>
      </c>
      <c r="D3369" s="12" t="s">
        <v>7938</v>
      </c>
      <c r="E3369" s="6" t="s">
        <v>8906</v>
      </c>
      <c r="F3369" s="5">
        <f>decoded__2[[#This Row],[FRT_DEC]]-B3368</f>
        <v>4</v>
      </c>
      <c r="G3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INFO]]))),G3368)</f>
        <v>20</v>
      </c>
    </row>
    <row r="3370" spans="1:7" hidden="1" x14ac:dyDescent="0.25">
      <c r="A3370" s="12" t="s">
        <v>3666</v>
      </c>
      <c r="B3370" s="19">
        <v>335647585007</v>
      </c>
      <c r="C3370" s="12" t="s">
        <v>19712</v>
      </c>
      <c r="D3370" s="12" t="s">
        <v>7842</v>
      </c>
      <c r="E3370" s="6" t="s">
        <v>7989</v>
      </c>
      <c r="F3370" s="5">
        <f>decoded__2[[#This Row],[FRT_DEC]]-B3369</f>
        <v>4</v>
      </c>
      <c r="G3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INFO]]))),G3369)</f>
        <v>20</v>
      </c>
    </row>
    <row r="3371" spans="1:7" hidden="1" x14ac:dyDescent="0.25">
      <c r="A3371" s="12" t="s">
        <v>3667</v>
      </c>
      <c r="B3371" s="19">
        <v>335647585014</v>
      </c>
      <c r="C3371" s="12" t="s">
        <v>19713</v>
      </c>
      <c r="D3371" s="12" t="s">
        <v>2044</v>
      </c>
      <c r="E3371" s="6" t="s">
        <v>14985</v>
      </c>
      <c r="F3371" s="5">
        <f>decoded__2[[#This Row],[FRT_DEC]]-B3370</f>
        <v>7</v>
      </c>
      <c r="G3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INFO]]))),G3370)</f>
        <v>20</v>
      </c>
    </row>
    <row r="3372" spans="1:7" hidden="1" x14ac:dyDescent="0.25">
      <c r="A3372" s="12" t="s">
        <v>3668</v>
      </c>
      <c r="B3372" s="19">
        <v>335647585017</v>
      </c>
      <c r="C3372" s="12" t="s">
        <v>19714</v>
      </c>
      <c r="D3372" s="12" t="s">
        <v>7938</v>
      </c>
      <c r="E3372" s="6" t="s">
        <v>7991</v>
      </c>
      <c r="F3372" s="5">
        <f>decoded__2[[#This Row],[FRT_DEC]]-B3371</f>
        <v>3</v>
      </c>
      <c r="G3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INFO]]))),G3371)</f>
        <v>20</v>
      </c>
    </row>
    <row r="3373" spans="1:7" hidden="1" x14ac:dyDescent="0.25">
      <c r="A3373" s="12" t="s">
        <v>4036</v>
      </c>
      <c r="B3373" s="19">
        <v>335647591688</v>
      </c>
      <c r="C3373" s="12" t="s">
        <v>19715</v>
      </c>
      <c r="D3373" s="12" t="s">
        <v>7842</v>
      </c>
      <c r="E3373" s="6" t="s">
        <v>7945</v>
      </c>
      <c r="F3373" s="5">
        <f>decoded__2[[#This Row],[FRT_DEC]]-B3372</f>
        <v>6671</v>
      </c>
      <c r="G3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INFO]]))),G3372)</f>
        <v>20</v>
      </c>
    </row>
    <row r="3374" spans="1:7" hidden="1" x14ac:dyDescent="0.25">
      <c r="A3374" s="12" t="s">
        <v>4037</v>
      </c>
      <c r="B3374" s="19">
        <v>335647591694</v>
      </c>
      <c r="C3374" s="12" t="s">
        <v>19716</v>
      </c>
      <c r="D3374" s="12" t="s">
        <v>7938</v>
      </c>
      <c r="E3374" s="6" t="s">
        <v>7947</v>
      </c>
      <c r="F3374" s="5">
        <f>decoded__2[[#This Row],[FRT_DEC]]-B3373</f>
        <v>6</v>
      </c>
      <c r="G3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INFO]]))),G3373)</f>
        <v>20</v>
      </c>
    </row>
    <row r="3375" spans="1:7" hidden="1" x14ac:dyDescent="0.25">
      <c r="A3375" s="12" t="s">
        <v>4038</v>
      </c>
      <c r="B3375" s="19">
        <v>335647691688</v>
      </c>
      <c r="C3375" s="12" t="s">
        <v>19717</v>
      </c>
      <c r="D3375" s="12" t="s">
        <v>7842</v>
      </c>
      <c r="E3375" s="6" t="s">
        <v>7945</v>
      </c>
      <c r="F3375" s="5">
        <f>decoded__2[[#This Row],[FRT_DEC]]-B3374</f>
        <v>99994</v>
      </c>
      <c r="G3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INFO]]))),G3374)</f>
        <v>20</v>
      </c>
    </row>
    <row r="3376" spans="1:7" hidden="1" x14ac:dyDescent="0.25">
      <c r="A3376" s="12" t="s">
        <v>4039</v>
      </c>
      <c r="B3376" s="19">
        <v>335647691694</v>
      </c>
      <c r="C3376" s="12" t="s">
        <v>19718</v>
      </c>
      <c r="D3376" s="12" t="s">
        <v>7938</v>
      </c>
      <c r="E3376" s="6" t="s">
        <v>7947</v>
      </c>
      <c r="F3376" s="5">
        <f>decoded__2[[#This Row],[FRT_DEC]]-B3375</f>
        <v>6</v>
      </c>
      <c r="G3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INFO]]))),G3375)</f>
        <v>20</v>
      </c>
    </row>
    <row r="3377" spans="1:7" hidden="1" x14ac:dyDescent="0.25">
      <c r="A3377" s="12" t="s">
        <v>4040</v>
      </c>
      <c r="B3377" s="19">
        <v>335647710391</v>
      </c>
      <c r="C3377" s="12" t="s">
        <v>19719</v>
      </c>
      <c r="D3377" s="12" t="s">
        <v>5</v>
      </c>
      <c r="E3377" s="6" t="s">
        <v>19720</v>
      </c>
      <c r="F3377" s="5">
        <f>decoded__2[[#This Row],[FRT_DEC]]-B3376</f>
        <v>18697</v>
      </c>
      <c r="G3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INFO]]))),G3376)</f>
        <v>20</v>
      </c>
    </row>
    <row r="3378" spans="1:7" hidden="1" x14ac:dyDescent="0.25">
      <c r="A3378" s="12" t="s">
        <v>4041</v>
      </c>
      <c r="B3378" s="19">
        <v>335647710394</v>
      </c>
      <c r="C3378" s="12" t="s">
        <v>19721</v>
      </c>
      <c r="D3378" s="12" t="s">
        <v>5</v>
      </c>
      <c r="E3378" s="6" t="s">
        <v>7877</v>
      </c>
      <c r="F3378" s="5">
        <f>decoded__2[[#This Row],[FRT_DEC]]-B3377</f>
        <v>3</v>
      </c>
      <c r="G3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INFO]]))),G3377)</f>
        <v>20</v>
      </c>
    </row>
    <row r="3379" spans="1:7" hidden="1" x14ac:dyDescent="0.25">
      <c r="A3379" s="12" t="s">
        <v>4042</v>
      </c>
      <c r="B3379" s="19">
        <v>335647710396</v>
      </c>
      <c r="C3379" s="12" t="s">
        <v>19722</v>
      </c>
      <c r="D3379" s="12" t="s">
        <v>3686</v>
      </c>
      <c r="E3379" s="6" t="s">
        <v>19723</v>
      </c>
      <c r="F3379" s="5">
        <f>decoded__2[[#This Row],[FRT_DEC]]-B3378</f>
        <v>2</v>
      </c>
      <c r="G3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INFO]]))),G3378)</f>
        <v>20</v>
      </c>
    </row>
    <row r="3380" spans="1:7" hidden="1" x14ac:dyDescent="0.25">
      <c r="A3380" s="12" t="s">
        <v>4043</v>
      </c>
      <c r="B3380" s="19">
        <v>335647710399</v>
      </c>
      <c r="C3380" s="12" t="s">
        <v>19724</v>
      </c>
      <c r="D3380" s="12" t="s">
        <v>3686</v>
      </c>
      <c r="E3380" s="6" t="s">
        <v>7878</v>
      </c>
      <c r="F3380" s="5">
        <f>decoded__2[[#This Row],[FRT_DEC]]-B3379</f>
        <v>3</v>
      </c>
      <c r="G3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INFO]]))),G3379)</f>
        <v>20</v>
      </c>
    </row>
    <row r="3381" spans="1:7" hidden="1" x14ac:dyDescent="0.25">
      <c r="A3381" s="12" t="s">
        <v>4044</v>
      </c>
      <c r="B3381" s="19">
        <v>335647710407</v>
      </c>
      <c r="C3381" s="12" t="s">
        <v>19725</v>
      </c>
      <c r="D3381" s="12" t="s">
        <v>7842</v>
      </c>
      <c r="E3381" s="6" t="s">
        <v>8006</v>
      </c>
      <c r="F3381" s="5">
        <f>decoded__2[[#This Row],[FRT_DEC]]-B3380</f>
        <v>8</v>
      </c>
      <c r="G3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INFO]]))),G3380)</f>
        <v>20</v>
      </c>
    </row>
    <row r="3382" spans="1:7" ht="30" hidden="1" x14ac:dyDescent="0.25">
      <c r="A3382" s="12" t="s">
        <v>4045</v>
      </c>
      <c r="B3382" s="19">
        <v>335647710419</v>
      </c>
      <c r="C3382" s="12" t="s">
        <v>19726</v>
      </c>
      <c r="D3382" s="12" t="s">
        <v>241</v>
      </c>
      <c r="E3382" s="6" t="s">
        <v>3669</v>
      </c>
      <c r="F3382" s="5">
        <f>decoded__2[[#This Row],[FRT_DEC]]-B3381</f>
        <v>12</v>
      </c>
      <c r="G3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INFO]]))),G3381)</f>
        <v>20</v>
      </c>
    </row>
    <row r="3383" spans="1:7" hidden="1" x14ac:dyDescent="0.25">
      <c r="A3383" s="12" t="s">
        <v>4046</v>
      </c>
      <c r="B3383" s="19">
        <v>335647710421</v>
      </c>
      <c r="C3383" s="12" t="s">
        <v>19727</v>
      </c>
      <c r="D3383" s="12" t="s">
        <v>243</v>
      </c>
      <c r="E3383" s="6" t="s">
        <v>19728</v>
      </c>
      <c r="F3383" s="5">
        <f>decoded__2[[#This Row],[FRT_DEC]]-B3382</f>
        <v>2</v>
      </c>
      <c r="G3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INFO]]))),G3382)</f>
        <v>20</v>
      </c>
    </row>
    <row r="3384" spans="1:7" hidden="1" x14ac:dyDescent="0.25">
      <c r="A3384" s="12" t="s">
        <v>4047</v>
      </c>
      <c r="B3384" s="19">
        <v>335647710428</v>
      </c>
      <c r="C3384" s="12" t="s">
        <v>19729</v>
      </c>
      <c r="D3384" s="12" t="s">
        <v>1099</v>
      </c>
      <c r="E3384" s="6" t="s">
        <v>2093</v>
      </c>
      <c r="F3384" s="5">
        <f>decoded__2[[#This Row],[FRT_DEC]]-B3383</f>
        <v>7</v>
      </c>
      <c r="G3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INFO]]))),G3383)</f>
        <v>20</v>
      </c>
    </row>
    <row r="3385" spans="1:7" hidden="1" x14ac:dyDescent="0.25">
      <c r="A3385" s="12" t="s">
        <v>4048</v>
      </c>
      <c r="B3385" s="19">
        <v>335647710433</v>
      </c>
      <c r="C3385" s="12" t="s">
        <v>19730</v>
      </c>
      <c r="D3385" s="12" t="s">
        <v>72</v>
      </c>
      <c r="E3385" s="6" t="s">
        <v>2094</v>
      </c>
      <c r="F3385" s="5">
        <f>decoded__2[[#This Row],[FRT_DEC]]-B3384</f>
        <v>5</v>
      </c>
      <c r="G3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INFO]]))),G3384)</f>
        <v>20</v>
      </c>
    </row>
    <row r="3386" spans="1:7" hidden="1" x14ac:dyDescent="0.25">
      <c r="A3386" s="12" t="s">
        <v>4049</v>
      </c>
      <c r="B3386" s="19">
        <v>335647710437</v>
      </c>
      <c r="C3386" s="12" t="s">
        <v>19731</v>
      </c>
      <c r="D3386" s="12" t="s">
        <v>72</v>
      </c>
      <c r="E3386" s="6" t="s">
        <v>2095</v>
      </c>
      <c r="F3386" s="5">
        <f>decoded__2[[#This Row],[FRT_DEC]]-B3385</f>
        <v>4</v>
      </c>
      <c r="G3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INFO]]))),G3385)</f>
        <v>20</v>
      </c>
    </row>
    <row r="3387" spans="1:7" hidden="1" x14ac:dyDescent="0.25">
      <c r="A3387" s="12" t="s">
        <v>4050</v>
      </c>
      <c r="B3387" s="19">
        <v>335647710448</v>
      </c>
      <c r="C3387" s="12" t="s">
        <v>19732</v>
      </c>
      <c r="D3387" s="12" t="s">
        <v>246</v>
      </c>
      <c r="E3387" s="6" t="s">
        <v>19733</v>
      </c>
      <c r="F3387" s="5">
        <f>decoded__2[[#This Row],[FRT_DEC]]-B3386</f>
        <v>11</v>
      </c>
      <c r="G3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INFO]]))),G3386)</f>
        <v>20</v>
      </c>
    </row>
    <row r="3388" spans="1:7" hidden="1" x14ac:dyDescent="0.25">
      <c r="A3388" s="12" t="s">
        <v>4051</v>
      </c>
      <c r="B3388" s="19">
        <v>335647710452</v>
      </c>
      <c r="C3388" s="12" t="s">
        <v>19734</v>
      </c>
      <c r="D3388" s="12" t="s">
        <v>7938</v>
      </c>
      <c r="E3388" s="6" t="s">
        <v>8012</v>
      </c>
      <c r="F3388" s="5">
        <f>decoded__2[[#This Row],[FRT_DEC]]-B3387</f>
        <v>4</v>
      </c>
      <c r="G3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INFO]]))),G3387)</f>
        <v>20</v>
      </c>
    </row>
    <row r="3389" spans="1:7" hidden="1" x14ac:dyDescent="0.25">
      <c r="A3389" s="12" t="s">
        <v>4052</v>
      </c>
      <c r="B3389" s="19">
        <v>335647710850</v>
      </c>
      <c r="C3389" s="12" t="s">
        <v>19735</v>
      </c>
      <c r="D3389" s="12" t="s">
        <v>7842</v>
      </c>
      <c r="E3389" s="6" t="s">
        <v>8130</v>
      </c>
      <c r="F3389" s="5">
        <f>decoded__2[[#This Row],[FRT_DEC]]-B3388</f>
        <v>398</v>
      </c>
      <c r="G3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INFO]]))),G3388)</f>
        <v>20</v>
      </c>
    </row>
    <row r="3390" spans="1:7" hidden="1" x14ac:dyDescent="0.25">
      <c r="A3390" s="12" t="s">
        <v>4053</v>
      </c>
      <c r="B3390" s="19">
        <v>335647710858</v>
      </c>
      <c r="C3390" s="12" t="s">
        <v>19736</v>
      </c>
      <c r="D3390" s="12" t="s">
        <v>1099</v>
      </c>
      <c r="E3390" s="6" t="s">
        <v>2096</v>
      </c>
      <c r="F3390" s="5">
        <f>decoded__2[[#This Row],[FRT_DEC]]-B3389</f>
        <v>8</v>
      </c>
      <c r="G3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INFO]]))),G3389)</f>
        <v>20</v>
      </c>
    </row>
    <row r="3391" spans="1:7" hidden="1" x14ac:dyDescent="0.25">
      <c r="A3391" s="12" t="s">
        <v>4054</v>
      </c>
      <c r="B3391" s="19">
        <v>335647710864</v>
      </c>
      <c r="C3391" s="12" t="s">
        <v>19737</v>
      </c>
      <c r="D3391" s="12" t="s">
        <v>72</v>
      </c>
      <c r="E3391" s="6" t="s">
        <v>2097</v>
      </c>
      <c r="F3391" s="5">
        <f>decoded__2[[#This Row],[FRT_DEC]]-B3390</f>
        <v>6</v>
      </c>
      <c r="G3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INFO]]))),G3390)</f>
        <v>20</v>
      </c>
    </row>
    <row r="3392" spans="1:7" hidden="1" x14ac:dyDescent="0.25">
      <c r="A3392" s="12" t="s">
        <v>4055</v>
      </c>
      <c r="B3392" s="19">
        <v>335647710876</v>
      </c>
      <c r="C3392" s="12" t="s">
        <v>19738</v>
      </c>
      <c r="D3392" s="12" t="s">
        <v>3672</v>
      </c>
      <c r="E3392" s="6" t="s">
        <v>7852</v>
      </c>
      <c r="F3392" s="5">
        <f>decoded__2[[#This Row],[FRT_DEC]]-B3391</f>
        <v>12</v>
      </c>
      <c r="G3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INFO]]))),G3391)</f>
        <v>20</v>
      </c>
    </row>
    <row r="3393" spans="1:7" hidden="1" x14ac:dyDescent="0.25">
      <c r="A3393" s="12" t="s">
        <v>4056</v>
      </c>
      <c r="B3393" s="19">
        <v>335647711026</v>
      </c>
      <c r="C3393" s="12" t="s">
        <v>19739</v>
      </c>
      <c r="D3393" s="12" t="s">
        <v>262</v>
      </c>
      <c r="E3393" s="6" t="s">
        <v>7853</v>
      </c>
      <c r="F3393" s="5">
        <f>decoded__2[[#This Row],[FRT_DEC]]-B3392</f>
        <v>150</v>
      </c>
      <c r="G3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INFO]]))),G3392)</f>
        <v>20</v>
      </c>
    </row>
    <row r="3394" spans="1:7" hidden="1" x14ac:dyDescent="0.25">
      <c r="A3394" s="12" t="s">
        <v>4057</v>
      </c>
      <c r="B3394" s="19">
        <v>335647711031</v>
      </c>
      <c r="C3394" s="12" t="s">
        <v>19740</v>
      </c>
      <c r="D3394" s="12" t="s">
        <v>7938</v>
      </c>
      <c r="E3394" s="6" t="s">
        <v>8136</v>
      </c>
      <c r="F3394" s="5">
        <f>decoded__2[[#This Row],[FRT_DEC]]-B3393</f>
        <v>5</v>
      </c>
      <c r="G3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INFO]]))),G3393)</f>
        <v>20</v>
      </c>
    </row>
    <row r="3395" spans="1:7" x14ac:dyDescent="0.25">
      <c r="A3395" s="12" t="s">
        <v>4058</v>
      </c>
      <c r="B3395" s="19">
        <v>335647712271</v>
      </c>
      <c r="C3395" s="12" t="s">
        <v>19741</v>
      </c>
      <c r="D3395" s="12" t="s">
        <v>7842</v>
      </c>
      <c r="E3395" s="6" t="s">
        <v>7845</v>
      </c>
      <c r="F3395" s="5">
        <f>decoded__2[[#This Row],[FRT_DEC]]-B3394</f>
        <v>1240</v>
      </c>
      <c r="G3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INFO]]))),G3394)</f>
        <v>20</v>
      </c>
    </row>
    <row r="3396" spans="1:7" hidden="1" x14ac:dyDescent="0.25">
      <c r="A3396" s="12" t="s">
        <v>4059</v>
      </c>
      <c r="B3396" s="19">
        <v>335647712278</v>
      </c>
      <c r="C3396" s="12" t="s">
        <v>19742</v>
      </c>
      <c r="D3396" s="12" t="s">
        <v>7938</v>
      </c>
      <c r="E3396" s="6" t="s">
        <v>8149</v>
      </c>
      <c r="F3396" s="5">
        <f>decoded__2[[#This Row],[FRT_DEC]]-B3395</f>
        <v>7</v>
      </c>
      <c r="G3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INFO]]))),G3395)</f>
        <v>20</v>
      </c>
    </row>
    <row r="3397" spans="1:7" hidden="1" x14ac:dyDescent="0.25">
      <c r="A3397" s="12" t="s">
        <v>4060</v>
      </c>
      <c r="B3397" s="19">
        <v>335647712352</v>
      </c>
      <c r="C3397" s="12" t="s">
        <v>19743</v>
      </c>
      <c r="D3397" s="12" t="s">
        <v>84</v>
      </c>
      <c r="E3397" s="6" t="s">
        <v>5314</v>
      </c>
      <c r="F3397" s="5">
        <f>decoded__2[[#This Row],[FRT_DEC]]-B3396</f>
        <v>74</v>
      </c>
      <c r="G3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INFO]]))),G3396)</f>
        <v>20</v>
      </c>
    </row>
    <row r="3398" spans="1:7" hidden="1" x14ac:dyDescent="0.25">
      <c r="A3398" s="12" t="s">
        <v>4061</v>
      </c>
      <c r="B3398" s="19">
        <v>335647712356</v>
      </c>
      <c r="C3398" s="12" t="s">
        <v>19744</v>
      </c>
      <c r="D3398" s="12" t="s">
        <v>3684</v>
      </c>
      <c r="E3398" s="6" t="s">
        <v>19745</v>
      </c>
      <c r="F3398" s="5">
        <f>decoded__2[[#This Row],[FRT_DEC]]-B3397</f>
        <v>4</v>
      </c>
      <c r="G3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INFO]]))),G3397)</f>
        <v>20</v>
      </c>
    </row>
    <row r="3399" spans="1:7" hidden="1" x14ac:dyDescent="0.25">
      <c r="A3399" s="12" t="s">
        <v>4062</v>
      </c>
      <c r="B3399" s="19">
        <v>335647712358</v>
      </c>
      <c r="C3399" s="12" t="s">
        <v>19746</v>
      </c>
      <c r="D3399" s="12" t="s">
        <v>3684</v>
      </c>
      <c r="E3399" s="6" t="s">
        <v>7879</v>
      </c>
      <c r="F3399" s="5">
        <f>decoded__2[[#This Row],[FRT_DEC]]-B3398</f>
        <v>2</v>
      </c>
      <c r="G3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INFO]]))),G3398)</f>
        <v>20</v>
      </c>
    </row>
    <row r="3400" spans="1:7" hidden="1" x14ac:dyDescent="0.25">
      <c r="A3400" s="12" t="s">
        <v>4063</v>
      </c>
      <c r="B3400" s="19">
        <v>335647712366</v>
      </c>
      <c r="C3400" s="12" t="s">
        <v>19747</v>
      </c>
      <c r="D3400" s="12" t="s">
        <v>7842</v>
      </c>
      <c r="E3400" s="6" t="s">
        <v>7843</v>
      </c>
      <c r="F3400" s="5">
        <f>decoded__2[[#This Row],[FRT_DEC]]-B3399</f>
        <v>8</v>
      </c>
      <c r="G3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INFO]]))),G3399)</f>
        <v>20</v>
      </c>
    </row>
    <row r="3401" spans="1:7" hidden="1" x14ac:dyDescent="0.25">
      <c r="A3401" s="12" t="s">
        <v>4064</v>
      </c>
      <c r="B3401" s="19">
        <v>335647712376</v>
      </c>
      <c r="C3401" s="12" t="s">
        <v>19748</v>
      </c>
      <c r="D3401" s="12" t="s">
        <v>1099</v>
      </c>
      <c r="E3401" s="6" t="s">
        <v>2098</v>
      </c>
      <c r="F3401" s="5">
        <f>decoded__2[[#This Row],[FRT_DEC]]-B3400</f>
        <v>10</v>
      </c>
      <c r="G3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INFO]]))),G3400)</f>
        <v>20</v>
      </c>
    </row>
    <row r="3402" spans="1:7" hidden="1" x14ac:dyDescent="0.25">
      <c r="A3402" s="12" t="s">
        <v>4065</v>
      </c>
      <c r="B3402" s="19">
        <v>335647712381</v>
      </c>
      <c r="C3402" s="12" t="s">
        <v>19749</v>
      </c>
      <c r="D3402" s="12" t="s">
        <v>72</v>
      </c>
      <c r="E3402" s="6" t="s">
        <v>2099</v>
      </c>
      <c r="F3402" s="5">
        <f>decoded__2[[#This Row],[FRT_DEC]]-B3401</f>
        <v>5</v>
      </c>
      <c r="G3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INFO]]))),G3401)</f>
        <v>20</v>
      </c>
    </row>
    <row r="3403" spans="1:7" hidden="1" x14ac:dyDescent="0.25">
      <c r="A3403" s="12" t="s">
        <v>4066</v>
      </c>
      <c r="B3403" s="19">
        <v>335647712394</v>
      </c>
      <c r="C3403" s="12" t="s">
        <v>19750</v>
      </c>
      <c r="D3403" s="12" t="s">
        <v>7938</v>
      </c>
      <c r="E3403" s="6" t="s">
        <v>8848</v>
      </c>
      <c r="F3403" s="5">
        <f>decoded__2[[#This Row],[FRT_DEC]]-B3402</f>
        <v>13</v>
      </c>
      <c r="G3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INFO]]))),G3402)</f>
        <v>20</v>
      </c>
    </row>
    <row r="3404" spans="1:7" hidden="1" x14ac:dyDescent="0.25">
      <c r="A3404" s="12" t="s">
        <v>4067</v>
      </c>
      <c r="B3404" s="19">
        <v>335647712429</v>
      </c>
      <c r="C3404" s="12" t="s">
        <v>19751</v>
      </c>
      <c r="D3404" s="12" t="s">
        <v>85</v>
      </c>
      <c r="E3404" s="6" t="s">
        <v>263</v>
      </c>
      <c r="F3404" s="5">
        <f>decoded__2[[#This Row],[FRT_DEC]]-B3403</f>
        <v>35</v>
      </c>
      <c r="G3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INFO]]))),G3403)</f>
        <v>20</v>
      </c>
    </row>
    <row r="3405" spans="1:7" hidden="1" x14ac:dyDescent="0.25">
      <c r="A3405" s="12" t="s">
        <v>4068</v>
      </c>
      <c r="B3405" s="19">
        <v>335647712439</v>
      </c>
      <c r="C3405" s="12" t="s">
        <v>19752</v>
      </c>
      <c r="D3405" s="12" t="s">
        <v>7842</v>
      </c>
      <c r="E3405" s="6" t="s">
        <v>8851</v>
      </c>
      <c r="F3405" s="5">
        <f>decoded__2[[#This Row],[FRT_DEC]]-B3404</f>
        <v>10</v>
      </c>
      <c r="G3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INFO]]))),G3404)</f>
        <v>20</v>
      </c>
    </row>
    <row r="3406" spans="1:7" hidden="1" x14ac:dyDescent="0.25">
      <c r="A3406" s="12" t="s">
        <v>4069</v>
      </c>
      <c r="B3406" s="19">
        <v>335647712448</v>
      </c>
      <c r="C3406" s="12" t="s">
        <v>19753</v>
      </c>
      <c r="D3406" s="12" t="s">
        <v>1099</v>
      </c>
      <c r="E3406" s="6" t="s">
        <v>2100</v>
      </c>
      <c r="F3406" s="5">
        <f>decoded__2[[#This Row],[FRT_DEC]]-B3405</f>
        <v>9</v>
      </c>
      <c r="G3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INFO]]))),G3405)</f>
        <v>20</v>
      </c>
    </row>
    <row r="3407" spans="1:7" hidden="1" x14ac:dyDescent="0.25">
      <c r="A3407" s="12" t="s">
        <v>4070</v>
      </c>
      <c r="B3407" s="19">
        <v>335647712452</v>
      </c>
      <c r="C3407" s="12" t="s">
        <v>19754</v>
      </c>
      <c r="D3407" s="12" t="s">
        <v>72</v>
      </c>
      <c r="E3407" s="6" t="s">
        <v>2101</v>
      </c>
      <c r="F3407" s="5">
        <f>decoded__2[[#This Row],[FRT_DEC]]-B3406</f>
        <v>4</v>
      </c>
      <c r="G3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INFO]]))),G3406)</f>
        <v>20</v>
      </c>
    </row>
    <row r="3408" spans="1:7" hidden="1" x14ac:dyDescent="0.25">
      <c r="A3408" s="12" t="s">
        <v>4071</v>
      </c>
      <c r="B3408" s="19">
        <v>335647712465</v>
      </c>
      <c r="C3408" s="12" t="s">
        <v>19755</v>
      </c>
      <c r="D3408" s="12" t="s">
        <v>7938</v>
      </c>
      <c r="E3408" s="6" t="s">
        <v>8855</v>
      </c>
      <c r="F3408" s="5">
        <f>decoded__2[[#This Row],[FRT_DEC]]-B3407</f>
        <v>13</v>
      </c>
      <c r="G3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INFO]]))),G3407)</f>
        <v>20</v>
      </c>
    </row>
    <row r="3409" spans="1:7" hidden="1" x14ac:dyDescent="0.25">
      <c r="A3409" s="12" t="s">
        <v>4072</v>
      </c>
      <c r="B3409" s="19">
        <v>335647713085</v>
      </c>
      <c r="C3409" s="12" t="s">
        <v>19756</v>
      </c>
      <c r="D3409" s="12" t="s">
        <v>87</v>
      </c>
      <c r="E3409" s="6" t="s">
        <v>3695</v>
      </c>
      <c r="F3409" s="5">
        <f>decoded__2[[#This Row],[FRT_DEC]]-B3408</f>
        <v>620</v>
      </c>
      <c r="G3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INFO]]))),G3408)</f>
        <v>20</v>
      </c>
    </row>
    <row r="3410" spans="1:7" hidden="1" x14ac:dyDescent="0.25">
      <c r="A3410" s="12" t="s">
        <v>4073</v>
      </c>
      <c r="B3410" s="19">
        <v>335647713093</v>
      </c>
      <c r="C3410" s="12" t="s">
        <v>19757</v>
      </c>
      <c r="D3410" s="12" t="s">
        <v>7842</v>
      </c>
      <c r="E3410" s="6" t="s">
        <v>8858</v>
      </c>
      <c r="F3410" s="5">
        <f>decoded__2[[#This Row],[FRT_DEC]]-B3409</f>
        <v>8</v>
      </c>
      <c r="G3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INFO]]))),G3409)</f>
        <v>20</v>
      </c>
    </row>
    <row r="3411" spans="1:7" hidden="1" x14ac:dyDescent="0.25">
      <c r="A3411" s="12" t="s">
        <v>4074</v>
      </c>
      <c r="B3411" s="19">
        <v>335647713103</v>
      </c>
      <c r="C3411" s="12" t="s">
        <v>19758</v>
      </c>
      <c r="D3411" s="12" t="s">
        <v>1099</v>
      </c>
      <c r="E3411" s="6" t="s">
        <v>2102</v>
      </c>
      <c r="F3411" s="5">
        <f>decoded__2[[#This Row],[FRT_DEC]]-B3410</f>
        <v>10</v>
      </c>
      <c r="G3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INFO]]))),G3410)</f>
        <v>20</v>
      </c>
    </row>
    <row r="3412" spans="1:7" hidden="1" x14ac:dyDescent="0.25">
      <c r="A3412" s="12" t="s">
        <v>4075</v>
      </c>
      <c r="B3412" s="19">
        <v>335647713109</v>
      </c>
      <c r="C3412" s="12" t="s">
        <v>19759</v>
      </c>
      <c r="D3412" s="12" t="s">
        <v>72</v>
      </c>
      <c r="E3412" s="6" t="s">
        <v>2103</v>
      </c>
      <c r="F3412" s="5">
        <f>decoded__2[[#This Row],[FRT_DEC]]-B3411</f>
        <v>6</v>
      </c>
      <c r="G3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INFO]]))),G3411)</f>
        <v>20</v>
      </c>
    </row>
    <row r="3413" spans="1:7" hidden="1" x14ac:dyDescent="0.25">
      <c r="A3413" s="12" t="s">
        <v>4076</v>
      </c>
      <c r="B3413" s="19">
        <v>335647713113</v>
      </c>
      <c r="C3413" s="12" t="s">
        <v>19760</v>
      </c>
      <c r="D3413" s="12" t="s">
        <v>264</v>
      </c>
      <c r="E3413" s="6" t="s">
        <v>19761</v>
      </c>
      <c r="F3413" s="5">
        <f>decoded__2[[#This Row],[FRT_DEC]]-B3412</f>
        <v>4</v>
      </c>
      <c r="G3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INFO]]))),G3412)</f>
        <v>20</v>
      </c>
    </row>
    <row r="3414" spans="1:7" hidden="1" x14ac:dyDescent="0.25">
      <c r="A3414" s="12" t="s">
        <v>4077</v>
      </c>
      <c r="B3414" s="19">
        <v>335647713125</v>
      </c>
      <c r="C3414" s="12" t="s">
        <v>19762</v>
      </c>
      <c r="D3414" s="12" t="s">
        <v>40</v>
      </c>
      <c r="E3414" s="6" t="s">
        <v>328</v>
      </c>
      <c r="F3414" s="5">
        <f>decoded__2[[#This Row],[FRT_DEC]]-B3413</f>
        <v>12</v>
      </c>
      <c r="G3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INFO]]))),G3413)</f>
        <v>20</v>
      </c>
    </row>
    <row r="3415" spans="1:7" hidden="1" x14ac:dyDescent="0.25">
      <c r="A3415" s="12" t="s">
        <v>4078</v>
      </c>
      <c r="B3415" s="19">
        <v>335647713127</v>
      </c>
      <c r="C3415" s="12" t="s">
        <v>19763</v>
      </c>
      <c r="D3415" s="12" t="s">
        <v>330</v>
      </c>
      <c r="E3415" s="6" t="s">
        <v>19612</v>
      </c>
      <c r="F3415" s="5">
        <f>decoded__2[[#This Row],[FRT_DEC]]-B3414</f>
        <v>2</v>
      </c>
      <c r="G3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INFO]]))),G3414)</f>
        <v>20</v>
      </c>
    </row>
    <row r="3416" spans="1:7" hidden="1" x14ac:dyDescent="0.25">
      <c r="A3416" s="12" t="s">
        <v>4079</v>
      </c>
      <c r="B3416" s="19">
        <v>335647713135</v>
      </c>
      <c r="C3416" s="12" t="s">
        <v>19764</v>
      </c>
      <c r="D3416" s="12" t="s">
        <v>2045</v>
      </c>
      <c r="E3416" s="6" t="s">
        <v>8199</v>
      </c>
      <c r="F3416" s="5">
        <f>decoded__2[[#This Row],[FRT_DEC]]-B3415</f>
        <v>8</v>
      </c>
      <c r="G3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INFO]]))),G3415)</f>
        <v>20</v>
      </c>
    </row>
    <row r="3417" spans="1:7" hidden="1" x14ac:dyDescent="0.25">
      <c r="A3417" s="12" t="s">
        <v>4080</v>
      </c>
      <c r="B3417" s="19">
        <v>335647713137</v>
      </c>
      <c r="C3417" s="12" t="s">
        <v>19765</v>
      </c>
      <c r="D3417" s="12" t="s">
        <v>2045</v>
      </c>
      <c r="E3417" s="6" t="s">
        <v>15053</v>
      </c>
      <c r="F3417" s="5">
        <f>decoded__2[[#This Row],[FRT_DEC]]-B3416</f>
        <v>2</v>
      </c>
      <c r="G3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INFO]]))),G3416)</f>
        <v>20</v>
      </c>
    </row>
    <row r="3418" spans="1:7" hidden="1" x14ac:dyDescent="0.25">
      <c r="A3418" s="12" t="s">
        <v>4081</v>
      </c>
      <c r="B3418" s="19">
        <v>335647713170</v>
      </c>
      <c r="C3418" s="12" t="s">
        <v>19766</v>
      </c>
      <c r="D3418" s="12" t="s">
        <v>40</v>
      </c>
      <c r="E3418" s="6" t="s">
        <v>2042</v>
      </c>
      <c r="F3418" s="5">
        <f>decoded__2[[#This Row],[FRT_DEC]]-B3417</f>
        <v>33</v>
      </c>
      <c r="G3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INFO]]))),G3417)</f>
        <v>20</v>
      </c>
    </row>
    <row r="3419" spans="1:7" hidden="1" x14ac:dyDescent="0.25">
      <c r="A3419" s="12" t="s">
        <v>4082</v>
      </c>
      <c r="B3419" s="19">
        <v>335647713174</v>
      </c>
      <c r="C3419" s="12" t="s">
        <v>19767</v>
      </c>
      <c r="D3419" s="12" t="s">
        <v>2043</v>
      </c>
      <c r="E3419" s="6" t="s">
        <v>19542</v>
      </c>
      <c r="F3419" s="5">
        <f>decoded__2[[#This Row],[FRT_DEC]]-B3418</f>
        <v>4</v>
      </c>
      <c r="G3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INFO]]))),G3418)</f>
        <v>20</v>
      </c>
    </row>
    <row r="3420" spans="1:7" hidden="1" x14ac:dyDescent="0.25">
      <c r="A3420" s="12" t="s">
        <v>4083</v>
      </c>
      <c r="B3420" s="19">
        <v>335647713185</v>
      </c>
      <c r="C3420" s="12" t="s">
        <v>19768</v>
      </c>
      <c r="D3420" s="12" t="s">
        <v>7938</v>
      </c>
      <c r="E3420" s="6" t="s">
        <v>8868</v>
      </c>
      <c r="F3420" s="5">
        <f>decoded__2[[#This Row],[FRT_DEC]]-B3419</f>
        <v>11</v>
      </c>
      <c r="G3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INFO]]))),G3419)</f>
        <v>20</v>
      </c>
    </row>
    <row r="3421" spans="1:7" hidden="1" x14ac:dyDescent="0.25">
      <c r="A3421" s="12" t="s">
        <v>4084</v>
      </c>
      <c r="B3421" s="19">
        <v>335647713388</v>
      </c>
      <c r="C3421" s="12" t="s">
        <v>19769</v>
      </c>
      <c r="D3421" s="12" t="s">
        <v>43</v>
      </c>
      <c r="E3421" s="6" t="s">
        <v>4027</v>
      </c>
      <c r="F3421" s="5">
        <f>decoded__2[[#This Row],[FRT_DEC]]-B3420</f>
        <v>203</v>
      </c>
      <c r="G3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INFO]]))),G3420)</f>
        <v>20</v>
      </c>
    </row>
    <row r="3422" spans="1:7" hidden="1" x14ac:dyDescent="0.25">
      <c r="A3422" s="12" t="s">
        <v>4085</v>
      </c>
      <c r="B3422" s="19">
        <v>335647713390</v>
      </c>
      <c r="C3422" s="12" t="s">
        <v>19770</v>
      </c>
      <c r="D3422" s="12" t="s">
        <v>3685</v>
      </c>
      <c r="E3422" s="6" t="s">
        <v>19771</v>
      </c>
      <c r="F3422" s="5">
        <f>decoded__2[[#This Row],[FRT_DEC]]-B3421</f>
        <v>2</v>
      </c>
      <c r="G3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INFO]]))),G3421)</f>
        <v>20</v>
      </c>
    </row>
    <row r="3423" spans="1:7" hidden="1" x14ac:dyDescent="0.25">
      <c r="A3423" s="12" t="s">
        <v>4086</v>
      </c>
      <c r="B3423" s="19">
        <v>335647713393</v>
      </c>
      <c r="C3423" s="12" t="s">
        <v>19772</v>
      </c>
      <c r="D3423" s="12" t="s">
        <v>3685</v>
      </c>
      <c r="E3423" s="6" t="s">
        <v>7880</v>
      </c>
      <c r="F3423" s="5">
        <f>decoded__2[[#This Row],[FRT_DEC]]-B3422</f>
        <v>3</v>
      </c>
      <c r="G3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INFO]]))),G3422)</f>
        <v>20</v>
      </c>
    </row>
    <row r="3424" spans="1:7" hidden="1" x14ac:dyDescent="0.25">
      <c r="A3424" s="12" t="s">
        <v>4087</v>
      </c>
      <c r="B3424" s="19">
        <v>335647713422</v>
      </c>
      <c r="C3424" s="12" t="s">
        <v>19773</v>
      </c>
      <c r="D3424" s="12" t="s">
        <v>7842</v>
      </c>
      <c r="E3424" s="6" t="s">
        <v>8889</v>
      </c>
      <c r="F3424" s="5">
        <f>decoded__2[[#This Row],[FRT_DEC]]-B3423</f>
        <v>29</v>
      </c>
      <c r="G3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INFO]]))),G3423)</f>
        <v>20</v>
      </c>
    </row>
    <row r="3425" spans="1:7" ht="30" hidden="1" x14ac:dyDescent="0.25">
      <c r="A3425" s="12" t="s">
        <v>4088</v>
      </c>
      <c r="B3425" s="19">
        <v>335647713433</v>
      </c>
      <c r="C3425" s="12" t="s">
        <v>19774</v>
      </c>
      <c r="D3425" s="12" t="s">
        <v>241</v>
      </c>
      <c r="E3425" s="6" t="s">
        <v>3954</v>
      </c>
      <c r="F3425" s="5">
        <f>decoded__2[[#This Row],[FRT_DEC]]-B3424</f>
        <v>11</v>
      </c>
      <c r="G3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INFO]]))),G3424)</f>
        <v>20</v>
      </c>
    </row>
    <row r="3426" spans="1:7" hidden="1" x14ac:dyDescent="0.25">
      <c r="A3426" s="12" t="s">
        <v>4089</v>
      </c>
      <c r="B3426" s="19">
        <v>335647713437</v>
      </c>
      <c r="C3426" s="12" t="s">
        <v>19775</v>
      </c>
      <c r="D3426" s="12" t="s">
        <v>243</v>
      </c>
      <c r="E3426" s="6" t="s">
        <v>3937</v>
      </c>
      <c r="F3426" s="5">
        <f>decoded__2[[#This Row],[FRT_DEC]]-B3425</f>
        <v>4</v>
      </c>
      <c r="G3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INFO]]))),G3425)</f>
        <v>20</v>
      </c>
    </row>
    <row r="3427" spans="1:7" hidden="1" x14ac:dyDescent="0.25">
      <c r="A3427" s="12" t="s">
        <v>4090</v>
      </c>
      <c r="B3427" s="19">
        <v>335647713473</v>
      </c>
      <c r="C3427" s="12" t="s">
        <v>19776</v>
      </c>
      <c r="D3427" s="12" t="s">
        <v>40</v>
      </c>
      <c r="E3427" s="6" t="s">
        <v>44</v>
      </c>
      <c r="F3427" s="5">
        <f>decoded__2[[#This Row],[FRT_DEC]]-B3426</f>
        <v>36</v>
      </c>
      <c r="G3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INFO]]))),G3426)</f>
        <v>20</v>
      </c>
    </row>
    <row r="3428" spans="1:7" hidden="1" x14ac:dyDescent="0.25">
      <c r="A3428" s="12" t="s">
        <v>4091</v>
      </c>
      <c r="B3428" s="19">
        <v>335647713479</v>
      </c>
      <c r="C3428" s="12" t="s">
        <v>19777</v>
      </c>
      <c r="D3428" s="12" t="s">
        <v>246</v>
      </c>
      <c r="E3428" s="6" t="s">
        <v>19778</v>
      </c>
      <c r="F3428" s="5">
        <f>decoded__2[[#This Row],[FRT_DEC]]-B3427</f>
        <v>6</v>
      </c>
      <c r="G3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INFO]]))),G3427)</f>
        <v>20</v>
      </c>
    </row>
    <row r="3429" spans="1:7" hidden="1" x14ac:dyDescent="0.25">
      <c r="A3429" s="12" t="s">
        <v>4092</v>
      </c>
      <c r="B3429" s="19">
        <v>335647713500</v>
      </c>
      <c r="C3429" s="12" t="s">
        <v>19779</v>
      </c>
      <c r="D3429" s="12" t="s">
        <v>1099</v>
      </c>
      <c r="E3429" s="6" t="s">
        <v>2104</v>
      </c>
      <c r="F3429" s="5">
        <f>decoded__2[[#This Row],[FRT_DEC]]-B3428</f>
        <v>21</v>
      </c>
      <c r="G3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INFO]]))),G3428)</f>
        <v>20</v>
      </c>
    </row>
    <row r="3430" spans="1:7" hidden="1" x14ac:dyDescent="0.25">
      <c r="A3430" s="12" t="s">
        <v>4094</v>
      </c>
      <c r="B3430" s="19">
        <v>335647713505</v>
      </c>
      <c r="C3430" s="12" t="s">
        <v>19780</v>
      </c>
      <c r="D3430" s="12" t="s">
        <v>1099</v>
      </c>
      <c r="E3430" s="6" t="s">
        <v>2105</v>
      </c>
      <c r="F3430" s="5">
        <f>decoded__2[[#This Row],[FRT_DEC]]-B3429</f>
        <v>5</v>
      </c>
      <c r="G3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INFO]]))),G3429)</f>
        <v>20</v>
      </c>
    </row>
    <row r="3431" spans="1:7" hidden="1" x14ac:dyDescent="0.25">
      <c r="A3431" s="12" t="s">
        <v>4096</v>
      </c>
      <c r="B3431" s="19">
        <v>335647713518</v>
      </c>
      <c r="C3431" s="12" t="s">
        <v>19781</v>
      </c>
      <c r="D3431" s="12" t="s">
        <v>1099</v>
      </c>
      <c r="E3431" s="6" t="s">
        <v>2106</v>
      </c>
      <c r="F3431" s="5">
        <f>decoded__2[[#This Row],[FRT_DEC]]-B3430</f>
        <v>13</v>
      </c>
      <c r="G3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INFO]]))),G3430)</f>
        <v>20</v>
      </c>
    </row>
    <row r="3432" spans="1:7" hidden="1" x14ac:dyDescent="0.25">
      <c r="A3432" s="12" t="s">
        <v>4097</v>
      </c>
      <c r="B3432" s="19">
        <v>335647713530</v>
      </c>
      <c r="C3432" s="12" t="s">
        <v>19782</v>
      </c>
      <c r="D3432" s="12" t="s">
        <v>40</v>
      </c>
      <c r="E3432" s="6" t="s">
        <v>328</v>
      </c>
      <c r="F3432" s="5">
        <f>decoded__2[[#This Row],[FRT_DEC]]-B3431</f>
        <v>12</v>
      </c>
      <c r="G3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INFO]]))),G3431)</f>
        <v>20</v>
      </c>
    </row>
    <row r="3433" spans="1:7" hidden="1" x14ac:dyDescent="0.25">
      <c r="A3433" s="12" t="s">
        <v>4098</v>
      </c>
      <c r="B3433" s="19">
        <v>335647713534</v>
      </c>
      <c r="C3433" s="12" t="s">
        <v>19783</v>
      </c>
      <c r="D3433" s="12" t="s">
        <v>330</v>
      </c>
      <c r="E3433" s="6" t="s">
        <v>19612</v>
      </c>
      <c r="F3433" s="5">
        <f>decoded__2[[#This Row],[FRT_DEC]]-B3432</f>
        <v>4</v>
      </c>
      <c r="G3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INFO]]))),G3432)</f>
        <v>20</v>
      </c>
    </row>
    <row r="3434" spans="1:7" hidden="1" x14ac:dyDescent="0.25">
      <c r="A3434" s="12" t="s">
        <v>4099</v>
      </c>
      <c r="B3434" s="19">
        <v>335647713555</v>
      </c>
      <c r="C3434" s="12" t="s">
        <v>19784</v>
      </c>
      <c r="D3434" s="12" t="s">
        <v>40</v>
      </c>
      <c r="E3434" s="6" t="s">
        <v>724</v>
      </c>
      <c r="F3434" s="5">
        <f>decoded__2[[#This Row],[FRT_DEC]]-B3433</f>
        <v>21</v>
      </c>
      <c r="G3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INFO]]))),G3433)</f>
        <v>20</v>
      </c>
    </row>
    <row r="3435" spans="1:7" hidden="1" x14ac:dyDescent="0.25">
      <c r="A3435" s="12" t="s">
        <v>4100</v>
      </c>
      <c r="B3435" s="19">
        <v>335647713567</v>
      </c>
      <c r="C3435" s="12" t="s">
        <v>19785</v>
      </c>
      <c r="D3435" s="12" t="s">
        <v>40</v>
      </c>
      <c r="E3435" s="6" t="s">
        <v>45</v>
      </c>
      <c r="F3435" s="5">
        <f>decoded__2[[#This Row],[FRT_DEC]]-B3434</f>
        <v>12</v>
      </c>
      <c r="G3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INFO]]))),G3434)</f>
        <v>20</v>
      </c>
    </row>
    <row r="3436" spans="1:7" hidden="1" x14ac:dyDescent="0.25">
      <c r="A3436" s="12" t="s">
        <v>4101</v>
      </c>
      <c r="B3436" s="19">
        <v>335647713571</v>
      </c>
      <c r="C3436" s="12" t="s">
        <v>19786</v>
      </c>
      <c r="D3436" s="12" t="s">
        <v>46</v>
      </c>
      <c r="E3436" s="6" t="s">
        <v>19787</v>
      </c>
      <c r="F3436" s="5">
        <f>decoded__2[[#This Row],[FRT_DEC]]-B3435</f>
        <v>4</v>
      </c>
      <c r="G3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INFO]]))),G3435)</f>
        <v>20</v>
      </c>
    </row>
    <row r="3437" spans="1:7" hidden="1" x14ac:dyDescent="0.25">
      <c r="A3437" s="12" t="s">
        <v>4102</v>
      </c>
      <c r="B3437" s="19">
        <v>335647713577</v>
      </c>
      <c r="C3437" s="12" t="s">
        <v>19788</v>
      </c>
      <c r="D3437" s="12" t="s">
        <v>72</v>
      </c>
      <c r="E3437" s="6" t="s">
        <v>3683</v>
      </c>
      <c r="F3437" s="5">
        <f>decoded__2[[#This Row],[FRT_DEC]]-B3436</f>
        <v>6</v>
      </c>
      <c r="G3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INFO]]))),G3436)</f>
        <v>20</v>
      </c>
    </row>
    <row r="3438" spans="1:7" hidden="1" x14ac:dyDescent="0.25">
      <c r="A3438" s="12" t="s">
        <v>4103</v>
      </c>
      <c r="B3438" s="19">
        <v>335647713582</v>
      </c>
      <c r="C3438" s="12" t="s">
        <v>19789</v>
      </c>
      <c r="D3438" s="12" t="s">
        <v>72</v>
      </c>
      <c r="E3438" s="6" t="s">
        <v>2088</v>
      </c>
      <c r="F3438" s="5">
        <f>decoded__2[[#This Row],[FRT_DEC]]-B3437</f>
        <v>5</v>
      </c>
      <c r="G3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INFO]]))),G3437)</f>
        <v>20</v>
      </c>
    </row>
    <row r="3439" spans="1:7" hidden="1" x14ac:dyDescent="0.25">
      <c r="A3439" s="12" t="s">
        <v>4104</v>
      </c>
      <c r="B3439" s="19">
        <v>335647713597</v>
      </c>
      <c r="C3439" s="12" t="s">
        <v>19790</v>
      </c>
      <c r="D3439" s="12" t="s">
        <v>72</v>
      </c>
      <c r="E3439" s="6" t="s">
        <v>2107</v>
      </c>
      <c r="F3439" s="5">
        <f>decoded__2[[#This Row],[FRT_DEC]]-B3438</f>
        <v>15</v>
      </c>
      <c r="G3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INFO]]))),G3438)</f>
        <v>20</v>
      </c>
    </row>
    <row r="3440" spans="1:7" hidden="1" x14ac:dyDescent="0.25">
      <c r="A3440" s="12" t="s">
        <v>4105</v>
      </c>
      <c r="B3440" s="19">
        <v>335647714376</v>
      </c>
      <c r="C3440" s="12" t="s">
        <v>19791</v>
      </c>
      <c r="D3440" s="12" t="s">
        <v>7938</v>
      </c>
      <c r="E3440" s="6" t="s">
        <v>8906</v>
      </c>
      <c r="F3440" s="5">
        <f>decoded__2[[#This Row],[FRT_DEC]]-B3439</f>
        <v>779</v>
      </c>
      <c r="G3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INFO]]))),G3439)</f>
        <v>20</v>
      </c>
    </row>
    <row r="3441" spans="1:7" hidden="1" x14ac:dyDescent="0.25">
      <c r="A3441" s="12" t="s">
        <v>4106</v>
      </c>
      <c r="B3441" s="19">
        <v>335647714837</v>
      </c>
      <c r="C3441" s="12" t="s">
        <v>19792</v>
      </c>
      <c r="D3441" s="12" t="s">
        <v>7842</v>
      </c>
      <c r="E3441" s="6" t="s">
        <v>7989</v>
      </c>
      <c r="F3441" s="5">
        <f>decoded__2[[#This Row],[FRT_DEC]]-B3440</f>
        <v>461</v>
      </c>
      <c r="G3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INFO]]))),G3440)</f>
        <v>20</v>
      </c>
    </row>
    <row r="3442" spans="1:7" hidden="1" x14ac:dyDescent="0.25">
      <c r="A3442" s="12" t="s">
        <v>4107</v>
      </c>
      <c r="B3442" s="19">
        <v>335647714843</v>
      </c>
      <c r="C3442" s="12" t="s">
        <v>19793</v>
      </c>
      <c r="D3442" s="12" t="s">
        <v>2044</v>
      </c>
      <c r="E3442" s="6" t="s">
        <v>3931</v>
      </c>
      <c r="F3442" s="5">
        <f>decoded__2[[#This Row],[FRT_DEC]]-B3441</f>
        <v>6</v>
      </c>
      <c r="G3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INFO]]))),G3441)</f>
        <v>20</v>
      </c>
    </row>
    <row r="3443" spans="1:7" hidden="1" x14ac:dyDescent="0.25">
      <c r="A3443" s="12" t="s">
        <v>4108</v>
      </c>
      <c r="B3443" s="19">
        <v>335647714849</v>
      </c>
      <c r="C3443" s="12" t="s">
        <v>19794</v>
      </c>
      <c r="D3443" s="12" t="s">
        <v>7938</v>
      </c>
      <c r="E3443" s="6" t="s">
        <v>7991</v>
      </c>
      <c r="F3443" s="5">
        <f>decoded__2[[#This Row],[FRT_DEC]]-B3442</f>
        <v>6</v>
      </c>
      <c r="G3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INFO]]))),G3442)</f>
        <v>20</v>
      </c>
    </row>
    <row r="3444" spans="1:7" x14ac:dyDescent="0.25">
      <c r="A3444" s="12" t="s">
        <v>4109</v>
      </c>
      <c r="B3444" s="19">
        <v>335647724229</v>
      </c>
      <c r="C3444" s="12" t="s">
        <v>19795</v>
      </c>
      <c r="D3444" s="12" t="s">
        <v>7842</v>
      </c>
      <c r="E3444" s="6" t="s">
        <v>7845</v>
      </c>
      <c r="F3444" s="5">
        <f>decoded__2[[#This Row],[FRT_DEC]]-B3443</f>
        <v>9380</v>
      </c>
      <c r="G3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INFO]]))),G3443)</f>
        <v>20</v>
      </c>
    </row>
    <row r="3445" spans="1:7" hidden="1" x14ac:dyDescent="0.25">
      <c r="A3445" s="12" t="s">
        <v>4110</v>
      </c>
      <c r="B3445" s="19">
        <v>335647724235</v>
      </c>
      <c r="C3445" s="12" t="s">
        <v>19796</v>
      </c>
      <c r="D3445" s="12" t="s">
        <v>1099</v>
      </c>
      <c r="E3445" s="6" t="s">
        <v>2081</v>
      </c>
      <c r="F3445" s="5">
        <f>decoded__2[[#This Row],[FRT_DEC]]-B3444</f>
        <v>6</v>
      </c>
      <c r="G3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INFO]]))),G3444)</f>
        <v>20</v>
      </c>
    </row>
    <row r="3446" spans="1:7" hidden="1" x14ac:dyDescent="0.25">
      <c r="A3446" s="12" t="s">
        <v>4111</v>
      </c>
      <c r="B3446" s="19">
        <v>335647724238</v>
      </c>
      <c r="C3446" s="12" t="s">
        <v>19797</v>
      </c>
      <c r="D3446" s="12" t="s">
        <v>72</v>
      </c>
      <c r="E3446" s="6" t="s">
        <v>2082</v>
      </c>
      <c r="F3446" s="5">
        <f>decoded__2[[#This Row],[FRT_DEC]]-B3445</f>
        <v>3</v>
      </c>
      <c r="G3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INFO]]))),G3445)</f>
        <v>20</v>
      </c>
    </row>
    <row r="3447" spans="1:7" hidden="1" x14ac:dyDescent="0.25">
      <c r="A3447" s="12" t="s">
        <v>4112</v>
      </c>
      <c r="B3447" s="19">
        <v>335647724251</v>
      </c>
      <c r="C3447" s="12" t="s">
        <v>19798</v>
      </c>
      <c r="D3447" s="12" t="s">
        <v>7938</v>
      </c>
      <c r="E3447" s="6" t="s">
        <v>8149</v>
      </c>
      <c r="F3447" s="5">
        <f>decoded__2[[#This Row],[FRT_DEC]]-B3446</f>
        <v>13</v>
      </c>
      <c r="G3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INFO]]))),G3446)</f>
        <v>20</v>
      </c>
    </row>
    <row r="3448" spans="1:7" hidden="1" x14ac:dyDescent="0.25">
      <c r="A3448" s="12" t="s">
        <v>4113</v>
      </c>
      <c r="B3448" s="19">
        <v>335647724318</v>
      </c>
      <c r="C3448" s="12" t="s">
        <v>19799</v>
      </c>
      <c r="D3448" s="12" t="s">
        <v>84</v>
      </c>
      <c r="E3448" s="6" t="s">
        <v>3969</v>
      </c>
      <c r="F3448" s="5">
        <f>decoded__2[[#This Row],[FRT_DEC]]-B3447</f>
        <v>67</v>
      </c>
      <c r="G3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INFO]]))),G3447)</f>
        <v>20</v>
      </c>
    </row>
    <row r="3449" spans="1:7" hidden="1" x14ac:dyDescent="0.25">
      <c r="A3449" s="12" t="s">
        <v>4114</v>
      </c>
      <c r="B3449" s="19">
        <v>335647724321</v>
      </c>
      <c r="C3449" s="12" t="s">
        <v>19800</v>
      </c>
      <c r="D3449" s="12" t="s">
        <v>3684</v>
      </c>
      <c r="E3449" s="6" t="s">
        <v>19801</v>
      </c>
      <c r="F3449" s="5">
        <f>decoded__2[[#This Row],[FRT_DEC]]-B3448</f>
        <v>3</v>
      </c>
      <c r="G3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INFO]]))),G3448)</f>
        <v>20</v>
      </c>
    </row>
    <row r="3450" spans="1:7" hidden="1" x14ac:dyDescent="0.25">
      <c r="A3450" s="12" t="s">
        <v>4115</v>
      </c>
      <c r="B3450" s="19">
        <v>335647724323</v>
      </c>
      <c r="C3450" s="12" t="s">
        <v>19802</v>
      </c>
      <c r="D3450" s="12" t="s">
        <v>3684</v>
      </c>
      <c r="E3450" s="6" t="s">
        <v>7879</v>
      </c>
      <c r="F3450" s="5">
        <f>decoded__2[[#This Row],[FRT_DEC]]-B3449</f>
        <v>2</v>
      </c>
      <c r="G3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INFO]]))),G3449)</f>
        <v>20</v>
      </c>
    </row>
    <row r="3451" spans="1:7" hidden="1" x14ac:dyDescent="0.25">
      <c r="A3451" s="12" t="s">
        <v>4116</v>
      </c>
      <c r="B3451" s="19">
        <v>335647724331</v>
      </c>
      <c r="C3451" s="12" t="s">
        <v>19803</v>
      </c>
      <c r="D3451" s="12" t="s">
        <v>7842</v>
      </c>
      <c r="E3451" s="6" t="s">
        <v>7843</v>
      </c>
      <c r="F3451" s="5">
        <f>decoded__2[[#This Row],[FRT_DEC]]-B3450</f>
        <v>8</v>
      </c>
      <c r="G3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INFO]]))),G3450)</f>
        <v>20</v>
      </c>
    </row>
    <row r="3452" spans="1:7" hidden="1" x14ac:dyDescent="0.25">
      <c r="A3452" s="12" t="s">
        <v>4117</v>
      </c>
      <c r="B3452" s="19">
        <v>335647724339</v>
      </c>
      <c r="C3452" s="12" t="s">
        <v>19804</v>
      </c>
      <c r="D3452" s="12" t="s">
        <v>1099</v>
      </c>
      <c r="E3452" s="6" t="s">
        <v>2083</v>
      </c>
      <c r="F3452" s="5">
        <f>decoded__2[[#This Row],[FRT_DEC]]-B3451</f>
        <v>8</v>
      </c>
      <c r="G3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INFO]]))),G3451)</f>
        <v>20</v>
      </c>
    </row>
    <row r="3453" spans="1:7" hidden="1" x14ac:dyDescent="0.25">
      <c r="A3453" s="12" t="s">
        <v>4118</v>
      </c>
      <c r="B3453" s="19">
        <v>335647724344</v>
      </c>
      <c r="C3453" s="12" t="s">
        <v>19805</v>
      </c>
      <c r="D3453" s="12" t="s">
        <v>72</v>
      </c>
      <c r="E3453" s="6" t="s">
        <v>2084</v>
      </c>
      <c r="F3453" s="5">
        <f>decoded__2[[#This Row],[FRT_DEC]]-B3452</f>
        <v>5</v>
      </c>
      <c r="G3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INFO]]))),G3452)</f>
        <v>20</v>
      </c>
    </row>
    <row r="3454" spans="1:7" hidden="1" x14ac:dyDescent="0.25">
      <c r="A3454" s="12" t="s">
        <v>4119</v>
      </c>
      <c r="B3454" s="19">
        <v>335647724356</v>
      </c>
      <c r="C3454" s="12" t="s">
        <v>19806</v>
      </c>
      <c r="D3454" s="12" t="s">
        <v>7938</v>
      </c>
      <c r="E3454" s="6" t="s">
        <v>8848</v>
      </c>
      <c r="F3454" s="5">
        <f>decoded__2[[#This Row],[FRT_DEC]]-B3453</f>
        <v>12</v>
      </c>
      <c r="G3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INFO]]))),G3453)</f>
        <v>20</v>
      </c>
    </row>
    <row r="3455" spans="1:7" hidden="1" x14ac:dyDescent="0.25">
      <c r="A3455" s="12" t="s">
        <v>4120</v>
      </c>
      <c r="B3455" s="19">
        <v>335647724411</v>
      </c>
      <c r="C3455" s="12" t="s">
        <v>19807</v>
      </c>
      <c r="D3455" s="12" t="s">
        <v>85</v>
      </c>
      <c r="E3455" s="6" t="s">
        <v>209</v>
      </c>
      <c r="F3455" s="5">
        <f>decoded__2[[#This Row],[FRT_DEC]]-B3454</f>
        <v>55</v>
      </c>
      <c r="G3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INFO]]))),G3454)</f>
        <v>20</v>
      </c>
    </row>
    <row r="3456" spans="1:7" hidden="1" x14ac:dyDescent="0.25">
      <c r="A3456" s="12" t="s">
        <v>4121</v>
      </c>
      <c r="B3456" s="19">
        <v>335647724418</v>
      </c>
      <c r="C3456" s="12" t="s">
        <v>19808</v>
      </c>
      <c r="D3456" s="12" t="s">
        <v>7842</v>
      </c>
      <c r="E3456" s="6" t="s">
        <v>8851</v>
      </c>
      <c r="F3456" s="5">
        <f>decoded__2[[#This Row],[FRT_DEC]]-B3455</f>
        <v>7</v>
      </c>
      <c r="G3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INFO]]))),G3455)</f>
        <v>20</v>
      </c>
    </row>
    <row r="3457" spans="1:7" hidden="1" x14ac:dyDescent="0.25">
      <c r="A3457" s="12" t="s">
        <v>4122</v>
      </c>
      <c r="B3457" s="19">
        <v>335647724426</v>
      </c>
      <c r="C3457" s="12" t="s">
        <v>19809</v>
      </c>
      <c r="D3457" s="12" t="s">
        <v>1099</v>
      </c>
      <c r="E3457" s="6" t="s">
        <v>2085</v>
      </c>
      <c r="F3457" s="5">
        <f>decoded__2[[#This Row],[FRT_DEC]]-B3456</f>
        <v>8</v>
      </c>
      <c r="G3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INFO]]))),G3456)</f>
        <v>20</v>
      </c>
    </row>
    <row r="3458" spans="1:7" hidden="1" x14ac:dyDescent="0.25">
      <c r="A3458" s="12" t="s">
        <v>4123</v>
      </c>
      <c r="B3458" s="19">
        <v>335647724430</v>
      </c>
      <c r="C3458" s="12" t="s">
        <v>19810</v>
      </c>
      <c r="D3458" s="12" t="s">
        <v>72</v>
      </c>
      <c r="E3458" s="6" t="s">
        <v>2086</v>
      </c>
      <c r="F3458" s="5">
        <f>decoded__2[[#This Row],[FRT_DEC]]-B3457</f>
        <v>4</v>
      </c>
      <c r="G3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INFO]]))),G3457)</f>
        <v>20</v>
      </c>
    </row>
    <row r="3459" spans="1:7" hidden="1" x14ac:dyDescent="0.25">
      <c r="A3459" s="12" t="s">
        <v>4124</v>
      </c>
      <c r="B3459" s="19">
        <v>335647724442</v>
      </c>
      <c r="C3459" s="12" t="s">
        <v>19811</v>
      </c>
      <c r="D3459" s="12" t="s">
        <v>7938</v>
      </c>
      <c r="E3459" s="6" t="s">
        <v>8855</v>
      </c>
      <c r="F3459" s="5">
        <f>decoded__2[[#This Row],[FRT_DEC]]-B3458</f>
        <v>12</v>
      </c>
      <c r="G3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INFO]]))),G3458)</f>
        <v>20</v>
      </c>
    </row>
    <row r="3460" spans="1:7" hidden="1" x14ac:dyDescent="0.25">
      <c r="A3460" s="12" t="s">
        <v>4125</v>
      </c>
      <c r="B3460" s="19">
        <v>335647725287</v>
      </c>
      <c r="C3460" s="12" t="s">
        <v>19812</v>
      </c>
      <c r="D3460" s="12" t="s">
        <v>7842</v>
      </c>
      <c r="E3460" s="6" t="s">
        <v>7989</v>
      </c>
      <c r="F3460" s="5">
        <f>decoded__2[[#This Row],[FRT_DEC]]-B3459</f>
        <v>845</v>
      </c>
      <c r="G3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INFO]]))),G3459)</f>
        <v>20</v>
      </c>
    </row>
    <row r="3461" spans="1:7" hidden="1" x14ac:dyDescent="0.25">
      <c r="A3461" s="12" t="s">
        <v>4126</v>
      </c>
      <c r="B3461" s="19">
        <v>335647725588</v>
      </c>
      <c r="C3461" s="12" t="s">
        <v>19813</v>
      </c>
      <c r="D3461" s="12" t="s">
        <v>7938</v>
      </c>
      <c r="E3461" s="6" t="s">
        <v>7991</v>
      </c>
      <c r="F3461" s="5">
        <f>decoded__2[[#This Row],[FRT_DEC]]-B3460</f>
        <v>301</v>
      </c>
      <c r="G3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INFO]]))),G3460)</f>
        <v>20</v>
      </c>
    </row>
    <row r="3462" spans="1:7" hidden="1" x14ac:dyDescent="0.25">
      <c r="A3462" s="12" t="s">
        <v>4127</v>
      </c>
      <c r="B3462" s="19">
        <v>335647725723</v>
      </c>
      <c r="C3462" s="12" t="s">
        <v>19814</v>
      </c>
      <c r="D3462" s="12" t="s">
        <v>87</v>
      </c>
      <c r="E3462" s="6" t="s">
        <v>3697</v>
      </c>
      <c r="F3462" s="5">
        <f>decoded__2[[#This Row],[FRT_DEC]]-B3461</f>
        <v>135</v>
      </c>
      <c r="G3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INFO]]))),G3461)</f>
        <v>20</v>
      </c>
    </row>
    <row r="3463" spans="1:7" hidden="1" x14ac:dyDescent="0.25">
      <c r="A3463" s="12" t="s">
        <v>4128</v>
      </c>
      <c r="B3463" s="19">
        <v>335647725732</v>
      </c>
      <c r="C3463" s="12" t="s">
        <v>19815</v>
      </c>
      <c r="D3463" s="12" t="s">
        <v>7842</v>
      </c>
      <c r="E3463" s="6" t="s">
        <v>8858</v>
      </c>
      <c r="F3463" s="5">
        <f>decoded__2[[#This Row],[FRT_DEC]]-B3462</f>
        <v>9</v>
      </c>
      <c r="G3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INFO]]))),G3462)</f>
        <v>20</v>
      </c>
    </row>
    <row r="3464" spans="1:7" hidden="1" x14ac:dyDescent="0.25">
      <c r="A3464" s="12" t="s">
        <v>4129</v>
      </c>
      <c r="B3464" s="19">
        <v>335647725738</v>
      </c>
      <c r="C3464" s="12" t="s">
        <v>19816</v>
      </c>
      <c r="D3464" s="12" t="s">
        <v>213</v>
      </c>
      <c r="E3464" s="6" t="s">
        <v>214</v>
      </c>
      <c r="F3464" s="5">
        <f>decoded__2[[#This Row],[FRT_DEC]]-B3463</f>
        <v>6</v>
      </c>
      <c r="G3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INFO]]))),G3463)</f>
        <v>20</v>
      </c>
    </row>
    <row r="3465" spans="1:7" hidden="1" x14ac:dyDescent="0.25">
      <c r="A3465" s="12" t="s">
        <v>4130</v>
      </c>
      <c r="B3465" s="19">
        <v>335647725740</v>
      </c>
      <c r="C3465" s="12" t="s">
        <v>19817</v>
      </c>
      <c r="D3465" s="12" t="s">
        <v>216</v>
      </c>
      <c r="E3465" s="6" t="s">
        <v>3970</v>
      </c>
      <c r="F3465" s="5">
        <f>decoded__2[[#This Row],[FRT_DEC]]-B3464</f>
        <v>2</v>
      </c>
      <c r="G3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INFO]]))),G3464)</f>
        <v>20</v>
      </c>
    </row>
    <row r="3466" spans="1:7" hidden="1" x14ac:dyDescent="0.25">
      <c r="A3466" s="12" t="s">
        <v>4131</v>
      </c>
      <c r="B3466" s="19">
        <v>335647725761</v>
      </c>
      <c r="C3466" s="12" t="s">
        <v>19818</v>
      </c>
      <c r="D3466" s="12" t="s">
        <v>221</v>
      </c>
      <c r="E3466" s="6" t="s">
        <v>222</v>
      </c>
      <c r="F3466" s="5">
        <f>decoded__2[[#This Row],[FRT_DEC]]-B3465</f>
        <v>21</v>
      </c>
      <c r="G3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INFO]]))),G3465)</f>
        <v>20</v>
      </c>
    </row>
    <row r="3467" spans="1:7" hidden="1" x14ac:dyDescent="0.25">
      <c r="A3467" s="12" t="s">
        <v>4132</v>
      </c>
      <c r="B3467" s="19">
        <v>335647725776</v>
      </c>
      <c r="C3467" s="12" t="s">
        <v>19819</v>
      </c>
      <c r="D3467" s="12" t="s">
        <v>40</v>
      </c>
      <c r="E3467" s="6" t="s">
        <v>41</v>
      </c>
      <c r="F3467" s="5">
        <f>decoded__2[[#This Row],[FRT_DEC]]-B3466</f>
        <v>15</v>
      </c>
      <c r="G3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INFO]]))),G3466)</f>
        <v>20</v>
      </c>
    </row>
    <row r="3468" spans="1:7" hidden="1" x14ac:dyDescent="0.25">
      <c r="A3468" s="12" t="s">
        <v>4133</v>
      </c>
      <c r="B3468" s="19">
        <v>335647725779</v>
      </c>
      <c r="C3468" s="12" t="s">
        <v>19820</v>
      </c>
      <c r="D3468" s="12" t="s">
        <v>42</v>
      </c>
      <c r="E3468" s="6" t="s">
        <v>19821</v>
      </c>
      <c r="F3468" s="5">
        <f>decoded__2[[#This Row],[FRT_DEC]]-B3467</f>
        <v>3</v>
      </c>
      <c r="G3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INFO]]))),G3467)</f>
        <v>20</v>
      </c>
    </row>
    <row r="3469" spans="1:7" hidden="1" x14ac:dyDescent="0.25">
      <c r="A3469" s="12" t="s">
        <v>4134</v>
      </c>
      <c r="B3469" s="19">
        <v>335647725808</v>
      </c>
      <c r="C3469" s="12" t="s">
        <v>19822</v>
      </c>
      <c r="D3469" s="12" t="s">
        <v>1099</v>
      </c>
      <c r="E3469" s="6" t="s">
        <v>2087</v>
      </c>
      <c r="F3469" s="5">
        <f>decoded__2[[#This Row],[FRT_DEC]]-B3468</f>
        <v>29</v>
      </c>
      <c r="G3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INFO]]))),G3468)</f>
        <v>20</v>
      </c>
    </row>
    <row r="3470" spans="1:7" hidden="1" x14ac:dyDescent="0.25">
      <c r="A3470" s="12" t="s">
        <v>4135</v>
      </c>
      <c r="B3470" s="19">
        <v>335647725813</v>
      </c>
      <c r="C3470" s="12" t="s">
        <v>19823</v>
      </c>
      <c r="D3470" s="12" t="s">
        <v>72</v>
      </c>
      <c r="E3470" s="6" t="s">
        <v>2088</v>
      </c>
      <c r="F3470" s="5">
        <f>decoded__2[[#This Row],[FRT_DEC]]-B3469</f>
        <v>5</v>
      </c>
      <c r="G3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INFO]]))),G3469)</f>
        <v>20</v>
      </c>
    </row>
    <row r="3471" spans="1:7" hidden="1" x14ac:dyDescent="0.25">
      <c r="A3471" s="12" t="s">
        <v>4136</v>
      </c>
      <c r="B3471" s="19">
        <v>335647725817</v>
      </c>
      <c r="C3471" s="12" t="s">
        <v>19824</v>
      </c>
      <c r="D3471" s="12" t="s">
        <v>7938</v>
      </c>
      <c r="E3471" s="6" t="s">
        <v>8868</v>
      </c>
      <c r="F3471" s="5">
        <f>decoded__2[[#This Row],[FRT_DEC]]-B3470</f>
        <v>4</v>
      </c>
      <c r="G3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INFO]]))),G3470)</f>
        <v>20</v>
      </c>
    </row>
    <row r="3472" spans="1:7" hidden="1" x14ac:dyDescent="0.25">
      <c r="A3472" s="12" t="s">
        <v>4137</v>
      </c>
      <c r="B3472" s="19">
        <v>335647725820</v>
      </c>
      <c r="C3472" s="12" t="s">
        <v>19825</v>
      </c>
      <c r="D3472" s="12" t="s">
        <v>7842</v>
      </c>
      <c r="E3472" s="6" t="s">
        <v>7993</v>
      </c>
      <c r="F3472" s="5">
        <f>decoded__2[[#This Row],[FRT_DEC]]-B3471</f>
        <v>3</v>
      </c>
      <c r="G3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INFO]]))),G3471)</f>
        <v>20</v>
      </c>
    </row>
    <row r="3473" spans="1:7" hidden="1" x14ac:dyDescent="0.25">
      <c r="A3473" s="12" t="s">
        <v>4138</v>
      </c>
      <c r="B3473" s="19">
        <v>335647725837</v>
      </c>
      <c r="C3473" s="12" t="s">
        <v>19826</v>
      </c>
      <c r="D3473" s="12" t="s">
        <v>1099</v>
      </c>
      <c r="E3473" s="6" t="s">
        <v>2089</v>
      </c>
      <c r="F3473" s="5">
        <f>decoded__2[[#This Row],[FRT_DEC]]-B3472</f>
        <v>17</v>
      </c>
      <c r="G3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INFO]]))),G3472)</f>
        <v>20</v>
      </c>
    </row>
    <row r="3474" spans="1:7" hidden="1" x14ac:dyDescent="0.25">
      <c r="A3474" s="12" t="s">
        <v>4139</v>
      </c>
      <c r="B3474" s="19">
        <v>335647725840</v>
      </c>
      <c r="C3474" s="12" t="s">
        <v>19827</v>
      </c>
      <c r="D3474" s="12" t="s">
        <v>1099</v>
      </c>
      <c r="E3474" s="6" t="s">
        <v>2089</v>
      </c>
      <c r="F3474" s="5">
        <f>decoded__2[[#This Row],[FRT_DEC]]-B3473</f>
        <v>3</v>
      </c>
      <c r="G3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INFO]]))),G3473)</f>
        <v>20</v>
      </c>
    </row>
    <row r="3475" spans="1:7" hidden="1" x14ac:dyDescent="0.25">
      <c r="A3475" s="12" t="s">
        <v>4140</v>
      </c>
      <c r="B3475" s="19">
        <v>335647725845</v>
      </c>
      <c r="C3475" s="12" t="s">
        <v>19828</v>
      </c>
      <c r="D3475" s="12" t="s">
        <v>72</v>
      </c>
      <c r="E3475" s="6" t="s">
        <v>2090</v>
      </c>
      <c r="F3475" s="5">
        <f>decoded__2[[#This Row],[FRT_DEC]]-B3474</f>
        <v>5</v>
      </c>
      <c r="G3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INFO]]))),G3474)</f>
        <v>20</v>
      </c>
    </row>
    <row r="3476" spans="1:7" hidden="1" x14ac:dyDescent="0.25">
      <c r="A3476" s="12" t="s">
        <v>4141</v>
      </c>
      <c r="B3476" s="19">
        <v>335647725848</v>
      </c>
      <c r="C3476" s="12" t="s">
        <v>19829</v>
      </c>
      <c r="D3476" s="12" t="s">
        <v>6</v>
      </c>
      <c r="E3476" s="6" t="s">
        <v>19830</v>
      </c>
      <c r="F3476" s="5">
        <f>decoded__2[[#This Row],[FRT_DEC]]-B3475</f>
        <v>3</v>
      </c>
      <c r="G3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INFO]]))),G3475)</f>
        <v>21</v>
      </c>
    </row>
    <row r="3477" spans="1:7" hidden="1" x14ac:dyDescent="0.25">
      <c r="A3477" s="12" t="s">
        <v>4142</v>
      </c>
      <c r="B3477" s="19">
        <v>335647725853</v>
      </c>
      <c r="C3477" s="12" t="s">
        <v>19831</v>
      </c>
      <c r="D3477" s="12" t="s">
        <v>72</v>
      </c>
      <c r="E3477" s="6" t="s">
        <v>2091</v>
      </c>
      <c r="F3477" s="5">
        <f>decoded__2[[#This Row],[FRT_DEC]]-B3476</f>
        <v>5</v>
      </c>
      <c r="G3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INFO]]))),G3476)</f>
        <v>21</v>
      </c>
    </row>
    <row r="3478" spans="1:7" hidden="1" x14ac:dyDescent="0.25">
      <c r="A3478" s="12" t="s">
        <v>4143</v>
      </c>
      <c r="B3478" s="19">
        <v>335647725864</v>
      </c>
      <c r="C3478" s="12" t="s">
        <v>19832</v>
      </c>
      <c r="D3478" s="12" t="s">
        <v>40</v>
      </c>
      <c r="E3478" s="6" t="s">
        <v>2042</v>
      </c>
      <c r="F3478" s="5">
        <f>decoded__2[[#This Row],[FRT_DEC]]-B3477</f>
        <v>11</v>
      </c>
      <c r="G3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INFO]]))),G3477)</f>
        <v>21</v>
      </c>
    </row>
    <row r="3479" spans="1:7" hidden="1" x14ac:dyDescent="0.25">
      <c r="A3479" s="12" t="s">
        <v>4144</v>
      </c>
      <c r="B3479" s="19">
        <v>335647725866</v>
      </c>
      <c r="C3479" s="12" t="s">
        <v>19833</v>
      </c>
      <c r="D3479" s="12" t="s">
        <v>2043</v>
      </c>
      <c r="E3479" s="6" t="s">
        <v>19834</v>
      </c>
      <c r="F3479" s="5">
        <f>decoded__2[[#This Row],[FRT_DEC]]-B3478</f>
        <v>2</v>
      </c>
      <c r="G3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INFO]]))),G3478)</f>
        <v>21</v>
      </c>
    </row>
    <row r="3480" spans="1:7" hidden="1" x14ac:dyDescent="0.25">
      <c r="A3480" s="12" t="s">
        <v>4145</v>
      </c>
      <c r="B3480" s="19">
        <v>335647725902</v>
      </c>
      <c r="C3480" s="12" t="s">
        <v>19835</v>
      </c>
      <c r="D3480" s="12" t="s">
        <v>7938</v>
      </c>
      <c r="E3480" s="6" t="s">
        <v>7998</v>
      </c>
      <c r="F3480" s="5">
        <f>decoded__2[[#This Row],[FRT_DEC]]-B3479</f>
        <v>36</v>
      </c>
      <c r="G3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INFO]]))),G3479)</f>
        <v>21</v>
      </c>
    </row>
    <row r="3481" spans="1:7" hidden="1" x14ac:dyDescent="0.25">
      <c r="A3481" s="12" t="s">
        <v>4146</v>
      </c>
      <c r="B3481" s="19">
        <v>335647726410</v>
      </c>
      <c r="C3481" s="12" t="s">
        <v>19836</v>
      </c>
      <c r="D3481" s="12" t="s">
        <v>43</v>
      </c>
      <c r="E3481" s="6" t="s">
        <v>5336</v>
      </c>
      <c r="F3481" s="5">
        <f>decoded__2[[#This Row],[FRT_DEC]]-B3480</f>
        <v>508</v>
      </c>
      <c r="G3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INFO]]))),G3480)</f>
        <v>21</v>
      </c>
    </row>
    <row r="3482" spans="1:7" hidden="1" x14ac:dyDescent="0.25">
      <c r="A3482" s="12" t="s">
        <v>4147</v>
      </c>
      <c r="B3482" s="19">
        <v>335647726412</v>
      </c>
      <c r="C3482" s="12" t="s">
        <v>19837</v>
      </c>
      <c r="D3482" s="12" t="s">
        <v>3685</v>
      </c>
      <c r="E3482" s="6" t="s">
        <v>19838</v>
      </c>
      <c r="F3482" s="5">
        <f>decoded__2[[#This Row],[FRT_DEC]]-B3481</f>
        <v>2</v>
      </c>
      <c r="G3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INFO]]))),G3481)</f>
        <v>21</v>
      </c>
    </row>
    <row r="3483" spans="1:7" hidden="1" x14ac:dyDescent="0.25">
      <c r="A3483" s="12" t="s">
        <v>4148</v>
      </c>
      <c r="B3483" s="19">
        <v>335647726414</v>
      </c>
      <c r="C3483" s="12" t="s">
        <v>19839</v>
      </c>
      <c r="D3483" s="12" t="s">
        <v>3685</v>
      </c>
      <c r="E3483" s="6" t="s">
        <v>7880</v>
      </c>
      <c r="F3483" s="5">
        <f>decoded__2[[#This Row],[FRT_DEC]]-B3482</f>
        <v>2</v>
      </c>
      <c r="G3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INFO]]))),G3482)</f>
        <v>21</v>
      </c>
    </row>
    <row r="3484" spans="1:7" hidden="1" x14ac:dyDescent="0.25">
      <c r="A3484" s="12" t="s">
        <v>4149</v>
      </c>
      <c r="B3484" s="19">
        <v>335647726429</v>
      </c>
      <c r="C3484" s="12" t="s">
        <v>19840</v>
      </c>
      <c r="D3484" s="12" t="s">
        <v>7842</v>
      </c>
      <c r="E3484" s="6" t="s">
        <v>8889</v>
      </c>
      <c r="F3484" s="5">
        <f>decoded__2[[#This Row],[FRT_DEC]]-B3483</f>
        <v>15</v>
      </c>
      <c r="G3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INFO]]))),G3483)</f>
        <v>21</v>
      </c>
    </row>
    <row r="3485" spans="1:7" hidden="1" x14ac:dyDescent="0.25">
      <c r="A3485" s="12" t="s">
        <v>4150</v>
      </c>
      <c r="B3485" s="19">
        <v>335647726465</v>
      </c>
      <c r="C3485" s="12" t="s">
        <v>19841</v>
      </c>
      <c r="D3485" s="12" t="s">
        <v>241</v>
      </c>
      <c r="E3485" s="6" t="s">
        <v>1052</v>
      </c>
      <c r="F3485" s="5">
        <f>decoded__2[[#This Row],[FRT_DEC]]-B3484</f>
        <v>36</v>
      </c>
      <c r="G3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INFO]]))),G3484)</f>
        <v>21</v>
      </c>
    </row>
    <row r="3486" spans="1:7" hidden="1" x14ac:dyDescent="0.25">
      <c r="A3486" s="12" t="s">
        <v>4151</v>
      </c>
      <c r="B3486" s="19">
        <v>335647726468</v>
      </c>
      <c r="C3486" s="12" t="s">
        <v>19842</v>
      </c>
      <c r="D3486" s="12" t="s">
        <v>243</v>
      </c>
      <c r="E3486" s="6" t="s">
        <v>5293</v>
      </c>
      <c r="F3486" s="5">
        <f>decoded__2[[#This Row],[FRT_DEC]]-B3485</f>
        <v>3</v>
      </c>
      <c r="G3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INFO]]))),G3485)</f>
        <v>21</v>
      </c>
    </row>
    <row r="3487" spans="1:7" hidden="1" x14ac:dyDescent="0.25">
      <c r="A3487" s="12" t="s">
        <v>4152</v>
      </c>
      <c r="B3487" s="19">
        <v>335647726518</v>
      </c>
      <c r="C3487" s="12" t="s">
        <v>19843</v>
      </c>
      <c r="D3487" s="12" t="s">
        <v>40</v>
      </c>
      <c r="E3487" s="6" t="s">
        <v>44</v>
      </c>
      <c r="F3487" s="5">
        <f>decoded__2[[#This Row],[FRT_DEC]]-B3486</f>
        <v>50</v>
      </c>
      <c r="G3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INFO]]))),G3486)</f>
        <v>21</v>
      </c>
    </row>
    <row r="3488" spans="1:7" hidden="1" x14ac:dyDescent="0.25">
      <c r="A3488" s="12" t="s">
        <v>4153</v>
      </c>
      <c r="B3488" s="19">
        <v>335647726524</v>
      </c>
      <c r="C3488" s="12" t="s">
        <v>19844</v>
      </c>
      <c r="D3488" s="12" t="s">
        <v>246</v>
      </c>
      <c r="E3488" s="6" t="s">
        <v>19845</v>
      </c>
      <c r="F3488" s="5">
        <f>decoded__2[[#This Row],[FRT_DEC]]-B3487</f>
        <v>6</v>
      </c>
      <c r="G3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INFO]]))),G3487)</f>
        <v>21</v>
      </c>
    </row>
    <row r="3489" spans="1:7" hidden="1" x14ac:dyDescent="0.25">
      <c r="A3489" s="12" t="s">
        <v>4154</v>
      </c>
      <c r="B3489" s="19">
        <v>335647726530</v>
      </c>
      <c r="C3489" s="12" t="s">
        <v>19846</v>
      </c>
      <c r="D3489" s="12" t="s">
        <v>1099</v>
      </c>
      <c r="E3489" s="6" t="s">
        <v>3699</v>
      </c>
      <c r="F3489" s="5">
        <f>decoded__2[[#This Row],[FRT_DEC]]-B3488</f>
        <v>6</v>
      </c>
      <c r="G3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INFO]]))),G3488)</f>
        <v>21</v>
      </c>
    </row>
    <row r="3490" spans="1:7" hidden="1" x14ac:dyDescent="0.25">
      <c r="A3490" s="12" t="s">
        <v>4155</v>
      </c>
      <c r="B3490" s="19">
        <v>335647726551</v>
      </c>
      <c r="C3490" s="12" t="s">
        <v>19847</v>
      </c>
      <c r="D3490" s="12" t="s">
        <v>72</v>
      </c>
      <c r="E3490" s="6" t="s">
        <v>2092</v>
      </c>
      <c r="F3490" s="5">
        <f>decoded__2[[#This Row],[FRT_DEC]]-B3489</f>
        <v>21</v>
      </c>
      <c r="G3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INFO]]))),G3489)</f>
        <v>21</v>
      </c>
    </row>
    <row r="3491" spans="1:7" hidden="1" x14ac:dyDescent="0.25">
      <c r="A3491" s="12" t="s">
        <v>4156</v>
      </c>
      <c r="B3491" s="19">
        <v>335647726572</v>
      </c>
      <c r="C3491" s="12" t="s">
        <v>19848</v>
      </c>
      <c r="D3491" s="12" t="s">
        <v>3671</v>
      </c>
      <c r="E3491" s="6" t="s">
        <v>19849</v>
      </c>
      <c r="F3491" s="5">
        <f>decoded__2[[#This Row],[FRT_DEC]]-B3490</f>
        <v>21</v>
      </c>
      <c r="G3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INFO]]))),G3490)</f>
        <v>21</v>
      </c>
    </row>
    <row r="3492" spans="1:7" hidden="1" x14ac:dyDescent="0.25">
      <c r="A3492" s="12" t="s">
        <v>4157</v>
      </c>
      <c r="B3492" s="19">
        <v>335647726575</v>
      </c>
      <c r="C3492" s="12" t="s">
        <v>19850</v>
      </c>
      <c r="D3492" s="12" t="s">
        <v>3671</v>
      </c>
      <c r="E3492" s="6" t="s">
        <v>7881</v>
      </c>
      <c r="F3492" s="5">
        <f>decoded__2[[#This Row],[FRT_DEC]]-B3491</f>
        <v>3</v>
      </c>
      <c r="G3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INFO]]))),G3491)</f>
        <v>21</v>
      </c>
    </row>
    <row r="3493" spans="1:7" hidden="1" x14ac:dyDescent="0.25">
      <c r="A3493" s="12" t="s">
        <v>4158</v>
      </c>
      <c r="B3493" s="19">
        <v>335647727375</v>
      </c>
      <c r="C3493" s="12" t="s">
        <v>19851</v>
      </c>
      <c r="D3493" s="12" t="s">
        <v>249</v>
      </c>
      <c r="E3493" s="6" t="s">
        <v>4240</v>
      </c>
      <c r="F3493" s="5">
        <f>decoded__2[[#This Row],[FRT_DEC]]-B3492</f>
        <v>800</v>
      </c>
      <c r="G3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INFO]]))),G3492)</f>
        <v>21</v>
      </c>
    </row>
    <row r="3494" spans="1:7" hidden="1" x14ac:dyDescent="0.25">
      <c r="A3494" s="12" t="s">
        <v>4159</v>
      </c>
      <c r="B3494" s="19">
        <v>335647727380</v>
      </c>
      <c r="C3494" s="12" t="s">
        <v>19852</v>
      </c>
      <c r="D3494" s="12" t="s">
        <v>7938</v>
      </c>
      <c r="E3494" s="6" t="s">
        <v>8906</v>
      </c>
      <c r="F3494" s="5">
        <f>decoded__2[[#This Row],[FRT_DEC]]-B3493</f>
        <v>5</v>
      </c>
      <c r="G3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INFO]]))),G3493)</f>
        <v>21</v>
      </c>
    </row>
    <row r="3495" spans="1:7" hidden="1" x14ac:dyDescent="0.25">
      <c r="A3495" s="12" t="s">
        <v>4160</v>
      </c>
      <c r="B3495" s="19">
        <v>335647727383</v>
      </c>
      <c r="C3495" s="12" t="s">
        <v>19853</v>
      </c>
      <c r="D3495" s="12" t="s">
        <v>7842</v>
      </c>
      <c r="E3495" s="6" t="s">
        <v>7989</v>
      </c>
      <c r="F3495" s="5">
        <f>decoded__2[[#This Row],[FRT_DEC]]-B3494</f>
        <v>3</v>
      </c>
      <c r="G3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INFO]]))),G3494)</f>
        <v>21</v>
      </c>
    </row>
    <row r="3496" spans="1:7" hidden="1" x14ac:dyDescent="0.25">
      <c r="A3496" s="12" t="s">
        <v>4161</v>
      </c>
      <c r="B3496" s="19">
        <v>335647727389</v>
      </c>
      <c r="C3496" s="12" t="s">
        <v>19854</v>
      </c>
      <c r="D3496" s="12" t="s">
        <v>2044</v>
      </c>
      <c r="E3496" s="6" t="s">
        <v>2046</v>
      </c>
      <c r="F3496" s="5">
        <f>decoded__2[[#This Row],[FRT_DEC]]-B3495</f>
        <v>6</v>
      </c>
      <c r="G3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INFO]]))),G3495)</f>
        <v>21</v>
      </c>
    </row>
    <row r="3497" spans="1:7" hidden="1" x14ac:dyDescent="0.25">
      <c r="A3497" s="12" t="s">
        <v>4162</v>
      </c>
      <c r="B3497" s="19">
        <v>335647727393</v>
      </c>
      <c r="C3497" s="12" t="s">
        <v>19855</v>
      </c>
      <c r="D3497" s="12" t="s">
        <v>7938</v>
      </c>
      <c r="E3497" s="6" t="s">
        <v>7991</v>
      </c>
      <c r="F3497" s="5">
        <f>decoded__2[[#This Row],[FRT_DEC]]-B3496</f>
        <v>4</v>
      </c>
      <c r="G3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INFO]]))),G3496)</f>
        <v>21</v>
      </c>
    </row>
    <row r="3498" spans="1:7" hidden="1" x14ac:dyDescent="0.25">
      <c r="A3498" s="12" t="s">
        <v>4163</v>
      </c>
      <c r="B3498" s="19">
        <v>335647729807</v>
      </c>
      <c r="C3498" s="12" t="s">
        <v>19856</v>
      </c>
      <c r="D3498" s="12" t="s">
        <v>5</v>
      </c>
      <c r="E3498" s="6" t="s">
        <v>19857</v>
      </c>
      <c r="F3498" s="5">
        <f>decoded__2[[#This Row],[FRT_DEC]]-B3497</f>
        <v>2414</v>
      </c>
      <c r="G3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INFO]]))),G3497)</f>
        <v>21</v>
      </c>
    </row>
    <row r="3499" spans="1:7" hidden="1" x14ac:dyDescent="0.25">
      <c r="A3499" s="12" t="s">
        <v>4164</v>
      </c>
      <c r="B3499" s="19">
        <v>335647729810</v>
      </c>
      <c r="C3499" s="12" t="s">
        <v>19858</v>
      </c>
      <c r="D3499" s="12" t="s">
        <v>5</v>
      </c>
      <c r="E3499" s="6" t="s">
        <v>7877</v>
      </c>
      <c r="F3499" s="5">
        <f>decoded__2[[#This Row],[FRT_DEC]]-B3498</f>
        <v>3</v>
      </c>
      <c r="G3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INFO]]))),G3498)</f>
        <v>21</v>
      </c>
    </row>
    <row r="3500" spans="1:7" hidden="1" x14ac:dyDescent="0.25">
      <c r="A3500" s="12" t="s">
        <v>4165</v>
      </c>
      <c r="B3500" s="19">
        <v>335647729812</v>
      </c>
      <c r="C3500" s="12" t="s">
        <v>19859</v>
      </c>
      <c r="D3500" s="12" t="s">
        <v>3686</v>
      </c>
      <c r="E3500" s="6" t="s">
        <v>19860</v>
      </c>
      <c r="F3500" s="5">
        <f>decoded__2[[#This Row],[FRT_DEC]]-B3499</f>
        <v>2</v>
      </c>
      <c r="G3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INFO]]))),G3499)</f>
        <v>21</v>
      </c>
    </row>
    <row r="3501" spans="1:7" hidden="1" x14ac:dyDescent="0.25">
      <c r="A3501" s="12" t="s">
        <v>4166</v>
      </c>
      <c r="B3501" s="19">
        <v>335647729816</v>
      </c>
      <c r="C3501" s="12" t="s">
        <v>19861</v>
      </c>
      <c r="D3501" s="12" t="s">
        <v>3686</v>
      </c>
      <c r="E3501" s="6" t="s">
        <v>7878</v>
      </c>
      <c r="F3501" s="5">
        <f>decoded__2[[#This Row],[FRT_DEC]]-B3500</f>
        <v>4</v>
      </c>
      <c r="G3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INFO]]))),G3500)</f>
        <v>21</v>
      </c>
    </row>
    <row r="3502" spans="1:7" hidden="1" x14ac:dyDescent="0.25">
      <c r="A3502" s="12" t="s">
        <v>4167</v>
      </c>
      <c r="B3502" s="19">
        <v>335647729824</v>
      </c>
      <c r="C3502" s="12" t="s">
        <v>19862</v>
      </c>
      <c r="D3502" s="12" t="s">
        <v>7842</v>
      </c>
      <c r="E3502" s="6" t="s">
        <v>8006</v>
      </c>
      <c r="F3502" s="5">
        <f>decoded__2[[#This Row],[FRT_DEC]]-B3501</f>
        <v>8</v>
      </c>
      <c r="G3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INFO]]))),G3501)</f>
        <v>21</v>
      </c>
    </row>
    <row r="3503" spans="1:7" ht="30" hidden="1" x14ac:dyDescent="0.25">
      <c r="A3503" s="12" t="s">
        <v>4168</v>
      </c>
      <c r="B3503" s="19">
        <v>335647729834</v>
      </c>
      <c r="C3503" s="12" t="s">
        <v>19863</v>
      </c>
      <c r="D3503" s="12" t="s">
        <v>241</v>
      </c>
      <c r="E3503" s="6" t="s">
        <v>255</v>
      </c>
      <c r="F3503" s="5">
        <f>decoded__2[[#This Row],[FRT_DEC]]-B3502</f>
        <v>10</v>
      </c>
      <c r="G3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INFO]]))),G3502)</f>
        <v>21</v>
      </c>
    </row>
    <row r="3504" spans="1:7" hidden="1" x14ac:dyDescent="0.25">
      <c r="A3504" s="12" t="s">
        <v>4169</v>
      </c>
      <c r="B3504" s="19">
        <v>335647729837</v>
      </c>
      <c r="C3504" s="12" t="s">
        <v>19864</v>
      </c>
      <c r="D3504" s="12" t="s">
        <v>243</v>
      </c>
      <c r="E3504" s="6" t="s">
        <v>3939</v>
      </c>
      <c r="F3504" s="5">
        <f>decoded__2[[#This Row],[FRT_DEC]]-B3503</f>
        <v>3</v>
      </c>
      <c r="G3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INFO]]))),G3503)</f>
        <v>21</v>
      </c>
    </row>
    <row r="3505" spans="1:7" hidden="1" x14ac:dyDescent="0.25">
      <c r="A3505" s="12" t="s">
        <v>4170</v>
      </c>
      <c r="B3505" s="19">
        <v>335647729842</v>
      </c>
      <c r="C3505" s="12" t="s">
        <v>19865</v>
      </c>
      <c r="D3505" s="12" t="s">
        <v>1099</v>
      </c>
      <c r="E3505" s="6" t="s">
        <v>2093</v>
      </c>
      <c r="F3505" s="5">
        <f>decoded__2[[#This Row],[FRT_DEC]]-B3504</f>
        <v>5</v>
      </c>
      <c r="G3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INFO]]))),G3504)</f>
        <v>21</v>
      </c>
    </row>
    <row r="3506" spans="1:7" hidden="1" x14ac:dyDescent="0.25">
      <c r="A3506" s="12" t="s">
        <v>4171</v>
      </c>
      <c r="B3506" s="19">
        <v>335647729847</v>
      </c>
      <c r="C3506" s="12" t="s">
        <v>19866</v>
      </c>
      <c r="D3506" s="12" t="s">
        <v>72</v>
      </c>
      <c r="E3506" s="6" t="s">
        <v>2094</v>
      </c>
      <c r="F3506" s="5">
        <f>decoded__2[[#This Row],[FRT_DEC]]-B3505</f>
        <v>5</v>
      </c>
      <c r="G3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INFO]]))),G3505)</f>
        <v>21</v>
      </c>
    </row>
    <row r="3507" spans="1:7" hidden="1" x14ac:dyDescent="0.25">
      <c r="A3507" s="12" t="s">
        <v>4172</v>
      </c>
      <c r="B3507" s="19">
        <v>335647729851</v>
      </c>
      <c r="C3507" s="12" t="s">
        <v>19867</v>
      </c>
      <c r="D3507" s="12" t="s">
        <v>72</v>
      </c>
      <c r="E3507" s="6" t="s">
        <v>2095</v>
      </c>
      <c r="F3507" s="5">
        <f>decoded__2[[#This Row],[FRT_DEC]]-B3506</f>
        <v>4</v>
      </c>
      <c r="G3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INFO]]))),G3506)</f>
        <v>21</v>
      </c>
    </row>
    <row r="3508" spans="1:7" hidden="1" x14ac:dyDescent="0.25">
      <c r="A3508" s="12" t="s">
        <v>4173</v>
      </c>
      <c r="B3508" s="19">
        <v>335647729864</v>
      </c>
      <c r="C3508" s="12" t="s">
        <v>19868</v>
      </c>
      <c r="D3508" s="12" t="s">
        <v>246</v>
      </c>
      <c r="E3508" s="6" t="s">
        <v>19869</v>
      </c>
      <c r="F3508" s="5">
        <f>decoded__2[[#This Row],[FRT_DEC]]-B3507</f>
        <v>13</v>
      </c>
      <c r="G3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INFO]]))),G3507)</f>
        <v>21</v>
      </c>
    </row>
    <row r="3509" spans="1:7" hidden="1" x14ac:dyDescent="0.25">
      <c r="A3509" s="12" t="s">
        <v>4174</v>
      </c>
      <c r="B3509" s="19">
        <v>335647729868</v>
      </c>
      <c r="C3509" s="12" t="s">
        <v>19870</v>
      </c>
      <c r="D3509" s="12" t="s">
        <v>7938</v>
      </c>
      <c r="E3509" s="6" t="s">
        <v>8012</v>
      </c>
      <c r="F3509" s="5">
        <f>decoded__2[[#This Row],[FRT_DEC]]-B3508</f>
        <v>4</v>
      </c>
      <c r="G3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INFO]]))),G3508)</f>
        <v>21</v>
      </c>
    </row>
    <row r="3510" spans="1:7" hidden="1" x14ac:dyDescent="0.25">
      <c r="A3510" s="12" t="s">
        <v>4175</v>
      </c>
      <c r="B3510" s="19">
        <v>335647730264</v>
      </c>
      <c r="C3510" s="12" t="s">
        <v>19871</v>
      </c>
      <c r="D3510" s="12" t="s">
        <v>7842</v>
      </c>
      <c r="E3510" s="6" t="s">
        <v>8130</v>
      </c>
      <c r="F3510" s="5">
        <f>decoded__2[[#This Row],[FRT_DEC]]-B3509</f>
        <v>396</v>
      </c>
      <c r="G3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INFO]]))),G3509)</f>
        <v>21</v>
      </c>
    </row>
    <row r="3511" spans="1:7" hidden="1" x14ac:dyDescent="0.25">
      <c r="A3511" s="12" t="s">
        <v>4176</v>
      </c>
      <c r="B3511" s="19">
        <v>335647730271</v>
      </c>
      <c r="C3511" s="12" t="s">
        <v>19872</v>
      </c>
      <c r="D3511" s="12" t="s">
        <v>1099</v>
      </c>
      <c r="E3511" s="6" t="s">
        <v>2096</v>
      </c>
      <c r="F3511" s="5">
        <f>decoded__2[[#This Row],[FRT_DEC]]-B3510</f>
        <v>7</v>
      </c>
      <c r="G3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INFO]]))),G3510)</f>
        <v>21</v>
      </c>
    </row>
    <row r="3512" spans="1:7" hidden="1" x14ac:dyDescent="0.25">
      <c r="A3512" s="12" t="s">
        <v>4177</v>
      </c>
      <c r="B3512" s="19">
        <v>335647730276</v>
      </c>
      <c r="C3512" s="12" t="s">
        <v>19873</v>
      </c>
      <c r="D3512" s="12" t="s">
        <v>72</v>
      </c>
      <c r="E3512" s="6" t="s">
        <v>2097</v>
      </c>
      <c r="F3512" s="5">
        <f>decoded__2[[#This Row],[FRT_DEC]]-B3511</f>
        <v>5</v>
      </c>
      <c r="G3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INFO]]))),G3511)</f>
        <v>21</v>
      </c>
    </row>
    <row r="3513" spans="1:7" hidden="1" x14ac:dyDescent="0.25">
      <c r="A3513" s="12" t="s">
        <v>4178</v>
      </c>
      <c r="B3513" s="19">
        <v>335647730288</v>
      </c>
      <c r="C3513" s="12" t="s">
        <v>19874</v>
      </c>
      <c r="D3513" s="12" t="s">
        <v>3672</v>
      </c>
      <c r="E3513" s="6" t="s">
        <v>18023</v>
      </c>
      <c r="F3513" s="5">
        <f>decoded__2[[#This Row],[FRT_DEC]]-B3512</f>
        <v>12</v>
      </c>
      <c r="G3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INFO]]))),G3512)</f>
        <v>21</v>
      </c>
    </row>
    <row r="3514" spans="1:7" hidden="1" x14ac:dyDescent="0.25">
      <c r="A3514" s="12" t="s">
        <v>4179</v>
      </c>
      <c r="B3514" s="19">
        <v>335647730438</v>
      </c>
      <c r="C3514" s="12" t="s">
        <v>19875</v>
      </c>
      <c r="D3514" s="12" t="s">
        <v>262</v>
      </c>
      <c r="E3514" s="6" t="s">
        <v>18025</v>
      </c>
      <c r="F3514" s="5">
        <f>decoded__2[[#This Row],[FRT_DEC]]-B3513</f>
        <v>150</v>
      </c>
      <c r="G3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INFO]]))),G3513)</f>
        <v>21</v>
      </c>
    </row>
    <row r="3515" spans="1:7" hidden="1" x14ac:dyDescent="0.25">
      <c r="A3515" s="12" t="s">
        <v>4180</v>
      </c>
      <c r="B3515" s="19">
        <v>335647730444</v>
      </c>
      <c r="C3515" s="12" t="s">
        <v>19876</v>
      </c>
      <c r="D3515" s="12" t="s">
        <v>7938</v>
      </c>
      <c r="E3515" s="6" t="s">
        <v>8136</v>
      </c>
      <c r="F3515" s="5">
        <f>decoded__2[[#This Row],[FRT_DEC]]-B3514</f>
        <v>6</v>
      </c>
      <c r="G3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INFO]]))),G3514)</f>
        <v>21</v>
      </c>
    </row>
    <row r="3516" spans="1:7" x14ac:dyDescent="0.25">
      <c r="A3516" s="12" t="s">
        <v>4181</v>
      </c>
      <c r="B3516" s="19">
        <v>335647731670</v>
      </c>
      <c r="C3516" s="12" t="s">
        <v>19877</v>
      </c>
      <c r="D3516" s="12" t="s">
        <v>7842</v>
      </c>
      <c r="E3516" s="6" t="s">
        <v>7845</v>
      </c>
      <c r="F3516" s="5">
        <f>decoded__2[[#This Row],[FRT_DEC]]-B3515</f>
        <v>1226</v>
      </c>
      <c r="G3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INFO]]))),G3515)</f>
        <v>21</v>
      </c>
    </row>
    <row r="3517" spans="1:7" hidden="1" x14ac:dyDescent="0.25">
      <c r="A3517" s="12" t="s">
        <v>4182</v>
      </c>
      <c r="B3517" s="19">
        <v>335647731677</v>
      </c>
      <c r="C3517" s="12" t="s">
        <v>19878</v>
      </c>
      <c r="D3517" s="12" t="s">
        <v>7938</v>
      </c>
      <c r="E3517" s="6" t="s">
        <v>8149</v>
      </c>
      <c r="F3517" s="5">
        <f>decoded__2[[#This Row],[FRT_DEC]]-B3516</f>
        <v>7</v>
      </c>
      <c r="G3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INFO]]))),G3516)</f>
        <v>21</v>
      </c>
    </row>
    <row r="3518" spans="1:7" hidden="1" x14ac:dyDescent="0.25">
      <c r="A3518" s="12" t="s">
        <v>4183</v>
      </c>
      <c r="B3518" s="19">
        <v>335647731753</v>
      </c>
      <c r="C3518" s="12" t="s">
        <v>19879</v>
      </c>
      <c r="D3518" s="12" t="s">
        <v>84</v>
      </c>
      <c r="E3518" s="6" t="s">
        <v>4889</v>
      </c>
      <c r="F3518" s="5">
        <f>decoded__2[[#This Row],[FRT_DEC]]-B3517</f>
        <v>76</v>
      </c>
      <c r="G3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INFO]]))),G3517)</f>
        <v>21</v>
      </c>
    </row>
    <row r="3519" spans="1:7" hidden="1" x14ac:dyDescent="0.25">
      <c r="A3519" s="12" t="s">
        <v>4184</v>
      </c>
      <c r="B3519" s="19">
        <v>335647731755</v>
      </c>
      <c r="C3519" s="12" t="s">
        <v>19880</v>
      </c>
      <c r="D3519" s="12" t="s">
        <v>3684</v>
      </c>
      <c r="E3519" s="6" t="s">
        <v>19881</v>
      </c>
      <c r="F3519" s="5">
        <f>decoded__2[[#This Row],[FRT_DEC]]-B3518</f>
        <v>2</v>
      </c>
      <c r="G3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INFO]]))),G3518)</f>
        <v>21</v>
      </c>
    </row>
    <row r="3520" spans="1:7" hidden="1" x14ac:dyDescent="0.25">
      <c r="A3520" s="12" t="s">
        <v>4185</v>
      </c>
      <c r="B3520" s="19">
        <v>335647731758</v>
      </c>
      <c r="C3520" s="12" t="s">
        <v>19882</v>
      </c>
      <c r="D3520" s="12" t="s">
        <v>3684</v>
      </c>
      <c r="E3520" s="6" t="s">
        <v>7879</v>
      </c>
      <c r="F3520" s="5">
        <f>decoded__2[[#This Row],[FRT_DEC]]-B3519</f>
        <v>3</v>
      </c>
      <c r="G3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INFO]]))),G3519)</f>
        <v>21</v>
      </c>
    </row>
    <row r="3521" spans="1:7" hidden="1" x14ac:dyDescent="0.25">
      <c r="A3521" s="12" t="s">
        <v>4186</v>
      </c>
      <c r="B3521" s="19">
        <v>335647731765</v>
      </c>
      <c r="C3521" s="12" t="s">
        <v>19883</v>
      </c>
      <c r="D3521" s="12" t="s">
        <v>7842</v>
      </c>
      <c r="E3521" s="6" t="s">
        <v>7843</v>
      </c>
      <c r="F3521" s="5">
        <f>decoded__2[[#This Row],[FRT_DEC]]-B3520</f>
        <v>7</v>
      </c>
      <c r="G3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INFO]]))),G3520)</f>
        <v>21</v>
      </c>
    </row>
    <row r="3522" spans="1:7" hidden="1" x14ac:dyDescent="0.25">
      <c r="A3522" s="12" t="s">
        <v>4187</v>
      </c>
      <c r="B3522" s="19">
        <v>335647731777</v>
      </c>
      <c r="C3522" s="12" t="s">
        <v>19884</v>
      </c>
      <c r="D3522" s="12" t="s">
        <v>1099</v>
      </c>
      <c r="E3522" s="6" t="s">
        <v>2098</v>
      </c>
      <c r="F3522" s="5">
        <f>decoded__2[[#This Row],[FRT_DEC]]-B3521</f>
        <v>12</v>
      </c>
      <c r="G3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INFO]]))),G3521)</f>
        <v>21</v>
      </c>
    </row>
    <row r="3523" spans="1:7" hidden="1" x14ac:dyDescent="0.25">
      <c r="A3523" s="12" t="s">
        <v>4188</v>
      </c>
      <c r="B3523" s="19">
        <v>335647731782</v>
      </c>
      <c r="C3523" s="12" t="s">
        <v>19885</v>
      </c>
      <c r="D3523" s="12" t="s">
        <v>72</v>
      </c>
      <c r="E3523" s="6" t="s">
        <v>2099</v>
      </c>
      <c r="F3523" s="5">
        <f>decoded__2[[#This Row],[FRT_DEC]]-B3522</f>
        <v>5</v>
      </c>
      <c r="G3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INFO]]))),G3522)</f>
        <v>21</v>
      </c>
    </row>
    <row r="3524" spans="1:7" hidden="1" x14ac:dyDescent="0.25">
      <c r="A3524" s="12" t="s">
        <v>4189</v>
      </c>
      <c r="B3524" s="19">
        <v>335647731794</v>
      </c>
      <c r="C3524" s="12" t="s">
        <v>19886</v>
      </c>
      <c r="D3524" s="12" t="s">
        <v>7938</v>
      </c>
      <c r="E3524" s="6" t="s">
        <v>8848</v>
      </c>
      <c r="F3524" s="5">
        <f>decoded__2[[#This Row],[FRT_DEC]]-B3523</f>
        <v>12</v>
      </c>
      <c r="G3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INFO]]))),G3523)</f>
        <v>21</v>
      </c>
    </row>
    <row r="3525" spans="1:7" hidden="1" x14ac:dyDescent="0.25">
      <c r="A3525" s="12" t="s">
        <v>4190</v>
      </c>
      <c r="B3525" s="19">
        <v>335647731845</v>
      </c>
      <c r="C3525" s="12" t="s">
        <v>19887</v>
      </c>
      <c r="D3525" s="12" t="s">
        <v>85</v>
      </c>
      <c r="E3525" s="6" t="s">
        <v>263</v>
      </c>
      <c r="F3525" s="5">
        <f>decoded__2[[#This Row],[FRT_DEC]]-B3524</f>
        <v>51</v>
      </c>
      <c r="G3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INFO]]))),G3524)</f>
        <v>21</v>
      </c>
    </row>
    <row r="3526" spans="1:7" hidden="1" x14ac:dyDescent="0.25">
      <c r="A3526" s="12" t="s">
        <v>4191</v>
      </c>
      <c r="B3526" s="19">
        <v>335647731853</v>
      </c>
      <c r="C3526" s="12" t="s">
        <v>19888</v>
      </c>
      <c r="D3526" s="12" t="s">
        <v>7842</v>
      </c>
      <c r="E3526" s="6" t="s">
        <v>8851</v>
      </c>
      <c r="F3526" s="5">
        <f>decoded__2[[#This Row],[FRT_DEC]]-B3525</f>
        <v>8</v>
      </c>
      <c r="G3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INFO]]))),G3525)</f>
        <v>21</v>
      </c>
    </row>
    <row r="3527" spans="1:7" hidden="1" x14ac:dyDescent="0.25">
      <c r="A3527" s="12" t="s">
        <v>4192</v>
      </c>
      <c r="B3527" s="19">
        <v>335647731862</v>
      </c>
      <c r="C3527" s="12" t="s">
        <v>19889</v>
      </c>
      <c r="D3527" s="12" t="s">
        <v>1099</v>
      </c>
      <c r="E3527" s="6" t="s">
        <v>2100</v>
      </c>
      <c r="F3527" s="5">
        <f>decoded__2[[#This Row],[FRT_DEC]]-B3526</f>
        <v>9</v>
      </c>
      <c r="G3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INFO]]))),G3526)</f>
        <v>21</v>
      </c>
    </row>
    <row r="3528" spans="1:7" hidden="1" x14ac:dyDescent="0.25">
      <c r="A3528" s="12" t="s">
        <v>4193</v>
      </c>
      <c r="B3528" s="19">
        <v>335647731867</v>
      </c>
      <c r="C3528" s="12" t="s">
        <v>19890</v>
      </c>
      <c r="D3528" s="12" t="s">
        <v>72</v>
      </c>
      <c r="E3528" s="6" t="s">
        <v>2101</v>
      </c>
      <c r="F3528" s="5">
        <f>decoded__2[[#This Row],[FRT_DEC]]-B3527</f>
        <v>5</v>
      </c>
      <c r="G3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INFO]]))),G3527)</f>
        <v>21</v>
      </c>
    </row>
    <row r="3529" spans="1:7" hidden="1" x14ac:dyDescent="0.25">
      <c r="A3529" s="12" t="s">
        <v>4194</v>
      </c>
      <c r="B3529" s="19">
        <v>335647731881</v>
      </c>
      <c r="C3529" s="12" t="s">
        <v>19891</v>
      </c>
      <c r="D3529" s="12" t="s">
        <v>7938</v>
      </c>
      <c r="E3529" s="6" t="s">
        <v>8855</v>
      </c>
      <c r="F3529" s="5">
        <f>decoded__2[[#This Row],[FRT_DEC]]-B3528</f>
        <v>14</v>
      </c>
      <c r="G3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INFO]]))),G3528)</f>
        <v>21</v>
      </c>
    </row>
    <row r="3530" spans="1:7" hidden="1" x14ac:dyDescent="0.25">
      <c r="A3530" s="12" t="s">
        <v>4195</v>
      </c>
      <c r="B3530" s="19">
        <v>335647732501</v>
      </c>
      <c r="C3530" s="12" t="s">
        <v>19892</v>
      </c>
      <c r="D3530" s="12" t="s">
        <v>87</v>
      </c>
      <c r="E3530" s="6" t="s">
        <v>3695</v>
      </c>
      <c r="F3530" s="5">
        <f>decoded__2[[#This Row],[FRT_DEC]]-B3529</f>
        <v>620</v>
      </c>
      <c r="G3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INFO]]))),G3529)</f>
        <v>21</v>
      </c>
    </row>
    <row r="3531" spans="1:7" hidden="1" x14ac:dyDescent="0.25">
      <c r="A3531" s="12" t="s">
        <v>4196</v>
      </c>
      <c r="B3531" s="19">
        <v>335647732509</v>
      </c>
      <c r="C3531" s="12" t="s">
        <v>19893</v>
      </c>
      <c r="D3531" s="12" t="s">
        <v>7842</v>
      </c>
      <c r="E3531" s="6" t="s">
        <v>8858</v>
      </c>
      <c r="F3531" s="5">
        <f>decoded__2[[#This Row],[FRT_DEC]]-B3530</f>
        <v>8</v>
      </c>
      <c r="G3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INFO]]))),G3530)</f>
        <v>21</v>
      </c>
    </row>
    <row r="3532" spans="1:7" hidden="1" x14ac:dyDescent="0.25">
      <c r="A3532" s="12" t="s">
        <v>4197</v>
      </c>
      <c r="B3532" s="19">
        <v>335647732519</v>
      </c>
      <c r="C3532" s="12" t="s">
        <v>19894</v>
      </c>
      <c r="D3532" s="12" t="s">
        <v>1099</v>
      </c>
      <c r="E3532" s="6" t="s">
        <v>2102</v>
      </c>
      <c r="F3532" s="5">
        <f>decoded__2[[#This Row],[FRT_DEC]]-B3531</f>
        <v>10</v>
      </c>
      <c r="G3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INFO]]))),G3531)</f>
        <v>21</v>
      </c>
    </row>
    <row r="3533" spans="1:7" hidden="1" x14ac:dyDescent="0.25">
      <c r="A3533" s="12" t="s">
        <v>4198</v>
      </c>
      <c r="B3533" s="19">
        <v>335647732524</v>
      </c>
      <c r="C3533" s="12" t="s">
        <v>19895</v>
      </c>
      <c r="D3533" s="12" t="s">
        <v>72</v>
      </c>
      <c r="E3533" s="6" t="s">
        <v>2103</v>
      </c>
      <c r="F3533" s="5">
        <f>decoded__2[[#This Row],[FRT_DEC]]-B3532</f>
        <v>5</v>
      </c>
      <c r="G3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INFO]]))),G3532)</f>
        <v>21</v>
      </c>
    </row>
    <row r="3534" spans="1:7" hidden="1" x14ac:dyDescent="0.25">
      <c r="A3534" s="12" t="s">
        <v>4199</v>
      </c>
      <c r="B3534" s="19">
        <v>335647732536</v>
      </c>
      <c r="C3534" s="12" t="s">
        <v>19896</v>
      </c>
      <c r="D3534" s="12" t="s">
        <v>40</v>
      </c>
      <c r="E3534" s="6" t="s">
        <v>2042</v>
      </c>
      <c r="F3534" s="5">
        <f>decoded__2[[#This Row],[FRT_DEC]]-B3533</f>
        <v>12</v>
      </c>
      <c r="G3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INFO]]))),G3533)</f>
        <v>21</v>
      </c>
    </row>
    <row r="3535" spans="1:7" hidden="1" x14ac:dyDescent="0.25">
      <c r="A3535" s="12" t="s">
        <v>4200</v>
      </c>
      <c r="B3535" s="19">
        <v>335647732538</v>
      </c>
      <c r="C3535" s="12" t="s">
        <v>19897</v>
      </c>
      <c r="D3535" s="12" t="s">
        <v>2043</v>
      </c>
      <c r="E3535" s="6" t="s">
        <v>19834</v>
      </c>
      <c r="F3535" s="5">
        <f>decoded__2[[#This Row],[FRT_DEC]]-B3534</f>
        <v>2</v>
      </c>
      <c r="G3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INFO]]))),G3534)</f>
        <v>21</v>
      </c>
    </row>
    <row r="3536" spans="1:7" hidden="1" x14ac:dyDescent="0.25">
      <c r="A3536" s="12" t="s">
        <v>4201</v>
      </c>
      <c r="B3536" s="19">
        <v>335647732551</v>
      </c>
      <c r="C3536" s="12" t="s">
        <v>19898</v>
      </c>
      <c r="D3536" s="12" t="s">
        <v>7938</v>
      </c>
      <c r="E3536" s="6" t="s">
        <v>8868</v>
      </c>
      <c r="F3536" s="5">
        <f>decoded__2[[#This Row],[FRT_DEC]]-B3535</f>
        <v>13</v>
      </c>
      <c r="G3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INFO]]))),G3535)</f>
        <v>21</v>
      </c>
    </row>
    <row r="3537" spans="1:7" hidden="1" x14ac:dyDescent="0.25">
      <c r="A3537" s="12" t="s">
        <v>4202</v>
      </c>
      <c r="B3537" s="19">
        <v>335647733007</v>
      </c>
      <c r="C3537" s="12" t="s">
        <v>19899</v>
      </c>
      <c r="D3537" s="12" t="s">
        <v>7842</v>
      </c>
      <c r="E3537" s="6" t="s">
        <v>7989</v>
      </c>
      <c r="F3537" s="5">
        <f>decoded__2[[#This Row],[FRT_DEC]]-B3536</f>
        <v>456</v>
      </c>
      <c r="G3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INFO]]))),G3536)</f>
        <v>21</v>
      </c>
    </row>
    <row r="3538" spans="1:7" hidden="1" x14ac:dyDescent="0.25">
      <c r="A3538" s="12" t="s">
        <v>4203</v>
      </c>
      <c r="B3538" s="19">
        <v>335647733013</v>
      </c>
      <c r="C3538" s="12" t="s">
        <v>19900</v>
      </c>
      <c r="D3538" s="12" t="s">
        <v>2044</v>
      </c>
      <c r="E3538" s="6" t="s">
        <v>2046</v>
      </c>
      <c r="F3538" s="5">
        <f>decoded__2[[#This Row],[FRT_DEC]]-B3537</f>
        <v>6</v>
      </c>
      <c r="G3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INFO]]))),G3537)</f>
        <v>21</v>
      </c>
    </row>
    <row r="3539" spans="1:7" hidden="1" x14ac:dyDescent="0.25">
      <c r="A3539" s="12" t="s">
        <v>4204</v>
      </c>
      <c r="B3539" s="19">
        <v>335647733017</v>
      </c>
      <c r="C3539" s="12" t="s">
        <v>19901</v>
      </c>
      <c r="D3539" s="12" t="s">
        <v>7938</v>
      </c>
      <c r="E3539" s="6" t="s">
        <v>7991</v>
      </c>
      <c r="F3539" s="5">
        <f>decoded__2[[#This Row],[FRT_DEC]]-B3538</f>
        <v>4</v>
      </c>
      <c r="G3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INFO]]))),G3538)</f>
        <v>21</v>
      </c>
    </row>
    <row r="3540" spans="1:7" hidden="1" x14ac:dyDescent="0.25">
      <c r="A3540" s="12" t="s">
        <v>4205</v>
      </c>
      <c r="B3540" s="19">
        <v>335647791709</v>
      </c>
      <c r="C3540" s="12" t="s">
        <v>19902</v>
      </c>
      <c r="D3540" s="12" t="s">
        <v>7842</v>
      </c>
      <c r="E3540" s="6" t="s">
        <v>7945</v>
      </c>
      <c r="F3540" s="5">
        <f>decoded__2[[#This Row],[FRT_DEC]]-B3539</f>
        <v>58692</v>
      </c>
      <c r="G3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INFO]]))),G3539)</f>
        <v>21</v>
      </c>
    </row>
    <row r="3541" spans="1:7" hidden="1" x14ac:dyDescent="0.25">
      <c r="A3541" s="12" t="s">
        <v>4206</v>
      </c>
      <c r="B3541" s="19">
        <v>335647791715</v>
      </c>
      <c r="C3541" s="12" t="s">
        <v>19903</v>
      </c>
      <c r="D3541" s="12" t="s">
        <v>7938</v>
      </c>
      <c r="E3541" s="6" t="s">
        <v>7947</v>
      </c>
      <c r="F3541" s="5">
        <f>decoded__2[[#This Row],[FRT_DEC]]-B3540</f>
        <v>6</v>
      </c>
      <c r="G3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INFO]]))),G3540)</f>
        <v>21</v>
      </c>
    </row>
    <row r="3542" spans="1:7" hidden="1" x14ac:dyDescent="0.25">
      <c r="A3542" s="12" t="s">
        <v>4207</v>
      </c>
      <c r="B3542" s="19">
        <v>335647852902</v>
      </c>
      <c r="C3542" s="12" t="s">
        <v>19904</v>
      </c>
      <c r="D3542" s="12" t="s">
        <v>43</v>
      </c>
      <c r="E3542" s="6" t="s">
        <v>5336</v>
      </c>
      <c r="F3542" s="5">
        <f>decoded__2[[#This Row],[FRT_DEC]]-B3541</f>
        <v>61187</v>
      </c>
      <c r="G3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INFO]]))),G3541)</f>
        <v>21</v>
      </c>
    </row>
    <row r="3543" spans="1:7" hidden="1" x14ac:dyDescent="0.25">
      <c r="A3543" s="12" t="s">
        <v>4208</v>
      </c>
      <c r="B3543" s="19">
        <v>335647852906</v>
      </c>
      <c r="C3543" s="12" t="s">
        <v>19905</v>
      </c>
      <c r="D3543" s="12" t="s">
        <v>3685</v>
      </c>
      <c r="E3543" s="6" t="s">
        <v>19906</v>
      </c>
      <c r="F3543" s="5">
        <f>decoded__2[[#This Row],[FRT_DEC]]-B3542</f>
        <v>4</v>
      </c>
      <c r="G3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INFO]]))),G3542)</f>
        <v>21</v>
      </c>
    </row>
    <row r="3544" spans="1:7" hidden="1" x14ac:dyDescent="0.25">
      <c r="A3544" s="12" t="s">
        <v>4209</v>
      </c>
      <c r="B3544" s="19">
        <v>335647852908</v>
      </c>
      <c r="C3544" s="12" t="s">
        <v>19907</v>
      </c>
      <c r="D3544" s="12" t="s">
        <v>3685</v>
      </c>
      <c r="E3544" s="6" t="s">
        <v>7880</v>
      </c>
      <c r="F3544" s="5">
        <f>decoded__2[[#This Row],[FRT_DEC]]-B3543</f>
        <v>2</v>
      </c>
      <c r="G3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INFO]]))),G3543)</f>
        <v>21</v>
      </c>
    </row>
    <row r="3545" spans="1:7" hidden="1" x14ac:dyDescent="0.25">
      <c r="A3545" s="12" t="s">
        <v>4210</v>
      </c>
      <c r="B3545" s="19">
        <v>335647852923</v>
      </c>
      <c r="C3545" s="12" t="s">
        <v>19908</v>
      </c>
      <c r="D3545" s="12" t="s">
        <v>7842</v>
      </c>
      <c r="E3545" s="6" t="s">
        <v>8889</v>
      </c>
      <c r="F3545" s="5">
        <f>decoded__2[[#This Row],[FRT_DEC]]-B3544</f>
        <v>15</v>
      </c>
      <c r="G3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INFO]]))),G3544)</f>
        <v>21</v>
      </c>
    </row>
    <row r="3546" spans="1:7" ht="30" hidden="1" x14ac:dyDescent="0.25">
      <c r="A3546" s="12" t="s">
        <v>4211</v>
      </c>
      <c r="B3546" s="19">
        <v>335647852938</v>
      </c>
      <c r="C3546" s="12" t="s">
        <v>19909</v>
      </c>
      <c r="D3546" s="12" t="s">
        <v>241</v>
      </c>
      <c r="E3546" s="6" t="s">
        <v>2080</v>
      </c>
      <c r="F3546" s="5">
        <f>decoded__2[[#This Row],[FRT_DEC]]-B3545</f>
        <v>15</v>
      </c>
      <c r="G3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INFO]]))),G3545)</f>
        <v>21</v>
      </c>
    </row>
    <row r="3547" spans="1:7" hidden="1" x14ac:dyDescent="0.25">
      <c r="A3547" s="12" t="s">
        <v>4212</v>
      </c>
      <c r="B3547" s="19">
        <v>335647852940</v>
      </c>
      <c r="C3547" s="12" t="s">
        <v>19910</v>
      </c>
      <c r="D3547" s="12" t="s">
        <v>243</v>
      </c>
      <c r="E3547" s="6" t="s">
        <v>5293</v>
      </c>
      <c r="F3547" s="5">
        <f>decoded__2[[#This Row],[FRT_DEC]]-B3546</f>
        <v>2</v>
      </c>
      <c r="G3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INFO]]))),G3546)</f>
        <v>21</v>
      </c>
    </row>
    <row r="3548" spans="1:7" hidden="1" x14ac:dyDescent="0.25">
      <c r="A3548" s="12" t="s">
        <v>4213</v>
      </c>
      <c r="B3548" s="19">
        <v>335647852954</v>
      </c>
      <c r="C3548" s="12" t="s">
        <v>19911</v>
      </c>
      <c r="D3548" s="12" t="s">
        <v>264</v>
      </c>
      <c r="E3548" s="6" t="s">
        <v>19912</v>
      </c>
      <c r="F3548" s="5">
        <f>decoded__2[[#This Row],[FRT_DEC]]-B3547</f>
        <v>14</v>
      </c>
      <c r="G3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INFO]]))),G3547)</f>
        <v>21</v>
      </c>
    </row>
    <row r="3549" spans="1:7" hidden="1" x14ac:dyDescent="0.25">
      <c r="A3549" s="12" t="s">
        <v>4214</v>
      </c>
      <c r="B3549" s="19">
        <v>335647853019</v>
      </c>
      <c r="C3549" s="12" t="s">
        <v>19913</v>
      </c>
      <c r="D3549" s="12" t="s">
        <v>40</v>
      </c>
      <c r="E3549" s="6" t="s">
        <v>44</v>
      </c>
      <c r="F3549" s="5">
        <f>decoded__2[[#This Row],[FRT_DEC]]-B3548</f>
        <v>65</v>
      </c>
      <c r="G3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INFO]]))),G3548)</f>
        <v>21</v>
      </c>
    </row>
    <row r="3550" spans="1:7" hidden="1" x14ac:dyDescent="0.25">
      <c r="A3550" s="12" t="s">
        <v>4215</v>
      </c>
      <c r="B3550" s="19">
        <v>335647853026</v>
      </c>
      <c r="C3550" s="12" t="s">
        <v>19914</v>
      </c>
      <c r="D3550" s="12" t="s">
        <v>246</v>
      </c>
      <c r="E3550" s="6" t="s">
        <v>19915</v>
      </c>
      <c r="F3550" s="5">
        <f>decoded__2[[#This Row],[FRT_DEC]]-B3549</f>
        <v>7</v>
      </c>
      <c r="G3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INFO]]))),G3549)</f>
        <v>21</v>
      </c>
    </row>
    <row r="3551" spans="1:7" hidden="1" x14ac:dyDescent="0.25">
      <c r="A3551" s="12" t="s">
        <v>4216</v>
      </c>
      <c r="B3551" s="19">
        <v>335647853033</v>
      </c>
      <c r="C3551" s="12" t="s">
        <v>19916</v>
      </c>
      <c r="D3551" s="12" t="s">
        <v>1099</v>
      </c>
      <c r="E3551" s="6" t="s">
        <v>2104</v>
      </c>
      <c r="F3551" s="5">
        <f>decoded__2[[#This Row],[FRT_DEC]]-B3550</f>
        <v>7</v>
      </c>
      <c r="G3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INFO]]))),G3550)</f>
        <v>21</v>
      </c>
    </row>
    <row r="3552" spans="1:7" hidden="1" x14ac:dyDescent="0.25">
      <c r="A3552" s="12" t="s">
        <v>4217</v>
      </c>
      <c r="B3552" s="19">
        <v>335647853038</v>
      </c>
      <c r="C3552" s="12" t="s">
        <v>19917</v>
      </c>
      <c r="D3552" s="12" t="s">
        <v>1099</v>
      </c>
      <c r="E3552" s="6" t="s">
        <v>2105</v>
      </c>
      <c r="F3552" s="5">
        <f>decoded__2[[#This Row],[FRT_DEC]]-B3551</f>
        <v>5</v>
      </c>
      <c r="G3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INFO]]))),G3551)</f>
        <v>21</v>
      </c>
    </row>
    <row r="3553" spans="1:7" hidden="1" x14ac:dyDescent="0.25">
      <c r="A3553" s="12" t="s">
        <v>4218</v>
      </c>
      <c r="B3553" s="19">
        <v>335647853051</v>
      </c>
      <c r="C3553" s="12" t="s">
        <v>19918</v>
      </c>
      <c r="D3553" s="12" t="s">
        <v>72</v>
      </c>
      <c r="E3553" s="6" t="s">
        <v>2092</v>
      </c>
      <c r="F3553" s="5">
        <f>decoded__2[[#This Row],[FRT_DEC]]-B3552</f>
        <v>13</v>
      </c>
      <c r="G3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INFO]]))),G3552)</f>
        <v>21</v>
      </c>
    </row>
    <row r="3554" spans="1:7" hidden="1" x14ac:dyDescent="0.25">
      <c r="A3554" s="12" t="s">
        <v>4219</v>
      </c>
      <c r="B3554" s="19">
        <v>335647853075</v>
      </c>
      <c r="C3554" s="12" t="s">
        <v>19919</v>
      </c>
      <c r="D3554" s="12" t="s">
        <v>3671</v>
      </c>
      <c r="E3554" s="6" t="s">
        <v>19920</v>
      </c>
      <c r="F3554" s="5">
        <f>decoded__2[[#This Row],[FRT_DEC]]-B3553</f>
        <v>24</v>
      </c>
      <c r="G3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INFO]]))),G3553)</f>
        <v>21</v>
      </c>
    </row>
    <row r="3555" spans="1:7" hidden="1" x14ac:dyDescent="0.25">
      <c r="A3555" s="12" t="s">
        <v>4220</v>
      </c>
      <c r="B3555" s="19">
        <v>335647853078</v>
      </c>
      <c r="C3555" s="12" t="s">
        <v>19921</v>
      </c>
      <c r="D3555" s="12" t="s">
        <v>3671</v>
      </c>
      <c r="E3555" s="6" t="s">
        <v>7881</v>
      </c>
      <c r="F3555" s="5">
        <f>decoded__2[[#This Row],[FRT_DEC]]-B3554</f>
        <v>3</v>
      </c>
      <c r="G3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INFO]]))),G3554)</f>
        <v>21</v>
      </c>
    </row>
    <row r="3556" spans="1:7" hidden="1" x14ac:dyDescent="0.25">
      <c r="A3556" s="12" t="s">
        <v>4221</v>
      </c>
      <c r="B3556" s="19">
        <v>335647853849</v>
      </c>
      <c r="C3556" s="12" t="s">
        <v>19922</v>
      </c>
      <c r="D3556" s="12" t="s">
        <v>249</v>
      </c>
      <c r="E3556" s="6" t="s">
        <v>4240</v>
      </c>
      <c r="F3556" s="5">
        <f>decoded__2[[#This Row],[FRT_DEC]]-B3555</f>
        <v>771</v>
      </c>
      <c r="G3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INFO]]))),G3555)</f>
        <v>21</v>
      </c>
    </row>
    <row r="3557" spans="1:7" hidden="1" x14ac:dyDescent="0.25">
      <c r="A3557" s="12" t="s">
        <v>4222</v>
      </c>
      <c r="B3557" s="19">
        <v>335647853855</v>
      </c>
      <c r="C3557" s="12" t="s">
        <v>19923</v>
      </c>
      <c r="D3557" s="12" t="s">
        <v>7938</v>
      </c>
      <c r="E3557" s="6" t="s">
        <v>8906</v>
      </c>
      <c r="F3557" s="5">
        <f>decoded__2[[#This Row],[FRT_DEC]]-B3556</f>
        <v>6</v>
      </c>
      <c r="G3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INFO]]))),G3556)</f>
        <v>21</v>
      </c>
    </row>
    <row r="3558" spans="1:7" hidden="1" x14ac:dyDescent="0.25">
      <c r="A3558" s="12" t="s">
        <v>4223</v>
      </c>
      <c r="B3558" s="19">
        <v>335647856842</v>
      </c>
      <c r="C3558" s="12" t="s">
        <v>19924</v>
      </c>
      <c r="D3558" s="12" t="s">
        <v>5</v>
      </c>
      <c r="E3558" s="6" t="s">
        <v>19925</v>
      </c>
      <c r="F3558" s="5">
        <f>decoded__2[[#This Row],[FRT_DEC]]-B3557</f>
        <v>2987</v>
      </c>
      <c r="G3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INFO]]))),G3557)</f>
        <v>21</v>
      </c>
    </row>
    <row r="3559" spans="1:7" hidden="1" x14ac:dyDescent="0.25">
      <c r="A3559" s="12" t="s">
        <v>4224</v>
      </c>
      <c r="B3559" s="19">
        <v>335647856844</v>
      </c>
      <c r="C3559" s="12" t="s">
        <v>19926</v>
      </c>
      <c r="D3559" s="12" t="s">
        <v>5</v>
      </c>
      <c r="E3559" s="6" t="s">
        <v>7877</v>
      </c>
      <c r="F3559" s="5">
        <f>decoded__2[[#This Row],[FRT_DEC]]-B3558</f>
        <v>2</v>
      </c>
      <c r="G3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INFO]]))),G3558)</f>
        <v>21</v>
      </c>
    </row>
    <row r="3560" spans="1:7" hidden="1" x14ac:dyDescent="0.25">
      <c r="A3560" s="12" t="s">
        <v>4225</v>
      </c>
      <c r="B3560" s="19">
        <v>335647856847</v>
      </c>
      <c r="C3560" s="12" t="s">
        <v>19927</v>
      </c>
      <c r="D3560" s="12" t="s">
        <v>3686</v>
      </c>
      <c r="E3560" s="6" t="s">
        <v>19928</v>
      </c>
      <c r="F3560" s="5">
        <f>decoded__2[[#This Row],[FRT_DEC]]-B3559</f>
        <v>3</v>
      </c>
      <c r="G3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INFO]]))),G3559)</f>
        <v>21</v>
      </c>
    </row>
    <row r="3561" spans="1:7" hidden="1" x14ac:dyDescent="0.25">
      <c r="A3561" s="12" t="s">
        <v>4226</v>
      </c>
      <c r="B3561" s="19">
        <v>335647856849</v>
      </c>
      <c r="C3561" s="12" t="s">
        <v>19929</v>
      </c>
      <c r="D3561" s="12" t="s">
        <v>3686</v>
      </c>
      <c r="E3561" s="6" t="s">
        <v>7878</v>
      </c>
      <c r="F3561" s="5">
        <f>decoded__2[[#This Row],[FRT_DEC]]-B3560</f>
        <v>2</v>
      </c>
      <c r="G3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INFO]]))),G3560)</f>
        <v>21</v>
      </c>
    </row>
    <row r="3562" spans="1:7" hidden="1" x14ac:dyDescent="0.25">
      <c r="A3562" s="12" t="s">
        <v>4227</v>
      </c>
      <c r="B3562" s="19">
        <v>335647856857</v>
      </c>
      <c r="C3562" s="12" t="s">
        <v>19930</v>
      </c>
      <c r="D3562" s="12" t="s">
        <v>7842</v>
      </c>
      <c r="E3562" s="6" t="s">
        <v>8006</v>
      </c>
      <c r="F3562" s="5">
        <f>decoded__2[[#This Row],[FRT_DEC]]-B3561</f>
        <v>8</v>
      </c>
      <c r="G3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INFO]]))),G3561)</f>
        <v>21</v>
      </c>
    </row>
    <row r="3563" spans="1:7" ht="30" hidden="1" x14ac:dyDescent="0.25">
      <c r="A3563" s="12" t="s">
        <v>4228</v>
      </c>
      <c r="B3563" s="19">
        <v>335647856867</v>
      </c>
      <c r="C3563" s="12" t="s">
        <v>19931</v>
      </c>
      <c r="D3563" s="12" t="s">
        <v>241</v>
      </c>
      <c r="E3563" s="6" t="s">
        <v>19932</v>
      </c>
      <c r="F3563" s="5">
        <f>decoded__2[[#This Row],[FRT_DEC]]-B3562</f>
        <v>10</v>
      </c>
      <c r="G3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INFO]]))),G3562)</f>
        <v>21</v>
      </c>
    </row>
    <row r="3564" spans="1:7" hidden="1" x14ac:dyDescent="0.25">
      <c r="A3564" s="12" t="s">
        <v>4229</v>
      </c>
      <c r="B3564" s="19">
        <v>335647856871</v>
      </c>
      <c r="C3564" s="12" t="s">
        <v>19933</v>
      </c>
      <c r="D3564" s="12" t="s">
        <v>243</v>
      </c>
      <c r="E3564" s="6" t="s">
        <v>3939</v>
      </c>
      <c r="F3564" s="5">
        <f>decoded__2[[#This Row],[FRT_DEC]]-B3563</f>
        <v>4</v>
      </c>
      <c r="G3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INFO]]))),G3563)</f>
        <v>21</v>
      </c>
    </row>
    <row r="3565" spans="1:7" hidden="1" x14ac:dyDescent="0.25">
      <c r="A3565" s="12" t="s">
        <v>4230</v>
      </c>
      <c r="B3565" s="19">
        <v>335647856877</v>
      </c>
      <c r="C3565" s="12" t="s">
        <v>19934</v>
      </c>
      <c r="D3565" s="12" t="s">
        <v>1099</v>
      </c>
      <c r="E3565" s="6" t="s">
        <v>2093</v>
      </c>
      <c r="F3565" s="5">
        <f>decoded__2[[#This Row],[FRT_DEC]]-B3564</f>
        <v>6</v>
      </c>
      <c r="G3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INFO]]))),G3564)</f>
        <v>21</v>
      </c>
    </row>
    <row r="3566" spans="1:7" hidden="1" x14ac:dyDescent="0.25">
      <c r="A3566" s="12" t="s">
        <v>4231</v>
      </c>
      <c r="B3566" s="19">
        <v>335647856882</v>
      </c>
      <c r="C3566" s="12" t="s">
        <v>19935</v>
      </c>
      <c r="D3566" s="12" t="s">
        <v>72</v>
      </c>
      <c r="E3566" s="6" t="s">
        <v>2094</v>
      </c>
      <c r="F3566" s="5">
        <f>decoded__2[[#This Row],[FRT_DEC]]-B3565</f>
        <v>5</v>
      </c>
      <c r="G3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INFO]]))),G3565)</f>
        <v>21</v>
      </c>
    </row>
    <row r="3567" spans="1:7" hidden="1" x14ac:dyDescent="0.25">
      <c r="A3567" s="12" t="s">
        <v>4232</v>
      </c>
      <c r="B3567" s="19">
        <v>335647856885</v>
      </c>
      <c r="C3567" s="12" t="s">
        <v>19936</v>
      </c>
      <c r="D3567" s="12" t="s">
        <v>72</v>
      </c>
      <c r="E3567" s="6" t="s">
        <v>2095</v>
      </c>
      <c r="F3567" s="5">
        <f>decoded__2[[#This Row],[FRT_DEC]]-B3566</f>
        <v>3</v>
      </c>
      <c r="G3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INFO]]))),G3566)</f>
        <v>21</v>
      </c>
    </row>
    <row r="3568" spans="1:7" hidden="1" x14ac:dyDescent="0.25">
      <c r="A3568" s="12" t="s">
        <v>4233</v>
      </c>
      <c r="B3568" s="19">
        <v>335647856896</v>
      </c>
      <c r="C3568" s="12" t="s">
        <v>19937</v>
      </c>
      <c r="D3568" s="12" t="s">
        <v>246</v>
      </c>
      <c r="E3568" s="6" t="s">
        <v>19938</v>
      </c>
      <c r="F3568" s="5">
        <f>decoded__2[[#This Row],[FRT_DEC]]-B3567</f>
        <v>11</v>
      </c>
      <c r="G3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INFO]]))),G3567)</f>
        <v>21</v>
      </c>
    </row>
    <row r="3569" spans="1:7" hidden="1" x14ac:dyDescent="0.25">
      <c r="A3569" s="12" t="s">
        <v>4234</v>
      </c>
      <c r="B3569" s="19">
        <v>335647856900</v>
      </c>
      <c r="C3569" s="12" t="s">
        <v>19939</v>
      </c>
      <c r="D3569" s="12" t="s">
        <v>7938</v>
      </c>
      <c r="E3569" s="6" t="s">
        <v>8012</v>
      </c>
      <c r="F3569" s="5">
        <f>decoded__2[[#This Row],[FRT_DEC]]-B3568</f>
        <v>4</v>
      </c>
      <c r="G3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INFO]]))),G3568)</f>
        <v>21</v>
      </c>
    </row>
    <row r="3570" spans="1:7" hidden="1" x14ac:dyDescent="0.25">
      <c r="A3570" s="12" t="s">
        <v>4235</v>
      </c>
      <c r="B3570" s="19">
        <v>335647857300</v>
      </c>
      <c r="C3570" s="12" t="s">
        <v>19940</v>
      </c>
      <c r="D3570" s="12" t="s">
        <v>7842</v>
      </c>
      <c r="E3570" s="6" t="s">
        <v>8130</v>
      </c>
      <c r="F3570" s="5">
        <f>decoded__2[[#This Row],[FRT_DEC]]-B3569</f>
        <v>400</v>
      </c>
      <c r="G3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INFO]]))),G3569)</f>
        <v>21</v>
      </c>
    </row>
    <row r="3571" spans="1:7" hidden="1" x14ac:dyDescent="0.25">
      <c r="A3571" s="12" t="s">
        <v>4236</v>
      </c>
      <c r="B3571" s="19">
        <v>335647857308</v>
      </c>
      <c r="C3571" s="12" t="s">
        <v>19941</v>
      </c>
      <c r="D3571" s="12" t="s">
        <v>1099</v>
      </c>
      <c r="E3571" s="6" t="s">
        <v>2096</v>
      </c>
      <c r="F3571" s="5">
        <f>decoded__2[[#This Row],[FRT_DEC]]-B3570</f>
        <v>8</v>
      </c>
      <c r="G3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INFO]]))),G3570)</f>
        <v>21</v>
      </c>
    </row>
    <row r="3572" spans="1:7" hidden="1" x14ac:dyDescent="0.25">
      <c r="A3572" s="12" t="s">
        <v>4237</v>
      </c>
      <c r="B3572" s="19">
        <v>335647857313</v>
      </c>
      <c r="C3572" s="12" t="s">
        <v>19942</v>
      </c>
      <c r="D3572" s="12" t="s">
        <v>72</v>
      </c>
      <c r="E3572" s="6" t="s">
        <v>2097</v>
      </c>
      <c r="F3572" s="5">
        <f>decoded__2[[#This Row],[FRT_DEC]]-B3571</f>
        <v>5</v>
      </c>
      <c r="G3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INFO]]))),G3571)</f>
        <v>21</v>
      </c>
    </row>
    <row r="3573" spans="1:7" hidden="1" x14ac:dyDescent="0.25">
      <c r="A3573" s="12" t="s">
        <v>4238</v>
      </c>
      <c r="B3573" s="19">
        <v>335647857325</v>
      </c>
      <c r="C3573" s="12" t="s">
        <v>19943</v>
      </c>
      <c r="D3573" s="12" t="s">
        <v>3672</v>
      </c>
      <c r="E3573" s="6" t="s">
        <v>18023</v>
      </c>
      <c r="F3573" s="5">
        <f>decoded__2[[#This Row],[FRT_DEC]]-B3572</f>
        <v>12</v>
      </c>
      <c r="G3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INFO]]))),G3572)</f>
        <v>21</v>
      </c>
    </row>
    <row r="3574" spans="1:7" hidden="1" x14ac:dyDescent="0.25">
      <c r="A3574" s="12" t="s">
        <v>4239</v>
      </c>
      <c r="B3574" s="19">
        <v>335647857475</v>
      </c>
      <c r="C3574" s="12" t="s">
        <v>19944</v>
      </c>
      <c r="D3574" s="12" t="s">
        <v>262</v>
      </c>
      <c r="E3574" s="6" t="s">
        <v>18025</v>
      </c>
      <c r="F3574" s="5">
        <f>decoded__2[[#This Row],[FRT_DEC]]-B3573</f>
        <v>150</v>
      </c>
      <c r="G3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INFO]]))),G3573)</f>
        <v>21</v>
      </c>
    </row>
    <row r="3575" spans="1:7" hidden="1" x14ac:dyDescent="0.25">
      <c r="A3575" s="12" t="s">
        <v>4241</v>
      </c>
      <c r="B3575" s="19">
        <v>335647857480</v>
      </c>
      <c r="C3575" s="12" t="s">
        <v>19945</v>
      </c>
      <c r="D3575" s="12" t="s">
        <v>7938</v>
      </c>
      <c r="E3575" s="6" t="s">
        <v>8136</v>
      </c>
      <c r="F3575" s="5">
        <f>decoded__2[[#This Row],[FRT_DEC]]-B3574</f>
        <v>5</v>
      </c>
      <c r="G3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INFO]]))),G3574)</f>
        <v>21</v>
      </c>
    </row>
    <row r="3576" spans="1:7" x14ac:dyDescent="0.25">
      <c r="A3576" s="12" t="s">
        <v>4242</v>
      </c>
      <c r="B3576" s="19">
        <v>335647858681</v>
      </c>
      <c r="C3576" s="12" t="s">
        <v>19946</v>
      </c>
      <c r="D3576" s="12" t="s">
        <v>7842</v>
      </c>
      <c r="E3576" s="6" t="s">
        <v>7845</v>
      </c>
      <c r="F3576" s="5">
        <f>decoded__2[[#This Row],[FRT_DEC]]-B3575</f>
        <v>1201</v>
      </c>
      <c r="G3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INFO]]))),G3575)</f>
        <v>21</v>
      </c>
    </row>
    <row r="3577" spans="1:7" hidden="1" x14ac:dyDescent="0.25">
      <c r="A3577" s="12" t="s">
        <v>4243</v>
      </c>
      <c r="B3577" s="19">
        <v>335647858688</v>
      </c>
      <c r="C3577" s="12" t="s">
        <v>19947</v>
      </c>
      <c r="D3577" s="12" t="s">
        <v>7938</v>
      </c>
      <c r="E3577" s="6" t="s">
        <v>8149</v>
      </c>
      <c r="F3577" s="5">
        <f>decoded__2[[#This Row],[FRT_DEC]]-B3576</f>
        <v>7</v>
      </c>
      <c r="G3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INFO]]))),G3576)</f>
        <v>21</v>
      </c>
    </row>
    <row r="3578" spans="1:7" hidden="1" x14ac:dyDescent="0.25">
      <c r="A3578" s="12" t="s">
        <v>4244</v>
      </c>
      <c r="B3578" s="19">
        <v>335647858788</v>
      </c>
      <c r="C3578" s="12" t="s">
        <v>19948</v>
      </c>
      <c r="D3578" s="12" t="s">
        <v>84</v>
      </c>
      <c r="E3578" s="6" t="s">
        <v>5312</v>
      </c>
      <c r="F3578" s="5">
        <f>decoded__2[[#This Row],[FRT_DEC]]-B3577</f>
        <v>100</v>
      </c>
      <c r="G3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INFO]]))),G3577)</f>
        <v>21</v>
      </c>
    </row>
    <row r="3579" spans="1:7" hidden="1" x14ac:dyDescent="0.25">
      <c r="A3579" s="12" t="s">
        <v>4245</v>
      </c>
      <c r="B3579" s="19">
        <v>335647858790</v>
      </c>
      <c r="C3579" s="12" t="s">
        <v>19949</v>
      </c>
      <c r="D3579" s="12" t="s">
        <v>3684</v>
      </c>
      <c r="E3579" s="6" t="s">
        <v>19950</v>
      </c>
      <c r="F3579" s="5">
        <f>decoded__2[[#This Row],[FRT_DEC]]-B3578</f>
        <v>2</v>
      </c>
      <c r="G3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INFO]]))),G3578)</f>
        <v>21</v>
      </c>
    </row>
    <row r="3580" spans="1:7" hidden="1" x14ac:dyDescent="0.25">
      <c r="A3580" s="12" t="s">
        <v>4246</v>
      </c>
      <c r="B3580" s="19">
        <v>335647858793</v>
      </c>
      <c r="C3580" s="12" t="s">
        <v>19951</v>
      </c>
      <c r="D3580" s="12" t="s">
        <v>3684</v>
      </c>
      <c r="E3580" s="6" t="s">
        <v>7879</v>
      </c>
      <c r="F3580" s="5">
        <f>decoded__2[[#This Row],[FRT_DEC]]-B3579</f>
        <v>3</v>
      </c>
      <c r="G3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INFO]]))),G3579)</f>
        <v>21</v>
      </c>
    </row>
    <row r="3581" spans="1:7" hidden="1" x14ac:dyDescent="0.25">
      <c r="A3581" s="12" t="s">
        <v>4247</v>
      </c>
      <c r="B3581" s="19">
        <v>335647858800</v>
      </c>
      <c r="C3581" s="12" t="s">
        <v>19952</v>
      </c>
      <c r="D3581" s="12" t="s">
        <v>7842</v>
      </c>
      <c r="E3581" s="6" t="s">
        <v>7843</v>
      </c>
      <c r="F3581" s="5">
        <f>decoded__2[[#This Row],[FRT_DEC]]-B3580</f>
        <v>7</v>
      </c>
      <c r="G3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INFO]]))),G3580)</f>
        <v>21</v>
      </c>
    </row>
    <row r="3582" spans="1:7" hidden="1" x14ac:dyDescent="0.25">
      <c r="A3582" s="12" t="s">
        <v>4248</v>
      </c>
      <c r="B3582" s="19">
        <v>335647858811</v>
      </c>
      <c r="C3582" s="12" t="s">
        <v>19953</v>
      </c>
      <c r="D3582" s="12" t="s">
        <v>1099</v>
      </c>
      <c r="E3582" s="6" t="s">
        <v>2098</v>
      </c>
      <c r="F3582" s="5">
        <f>decoded__2[[#This Row],[FRT_DEC]]-B3581</f>
        <v>11</v>
      </c>
      <c r="G3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INFO]]))),G3581)</f>
        <v>21</v>
      </c>
    </row>
    <row r="3583" spans="1:7" hidden="1" x14ac:dyDescent="0.25">
      <c r="A3583" s="12" t="s">
        <v>4249</v>
      </c>
      <c r="B3583" s="19">
        <v>335647858816</v>
      </c>
      <c r="C3583" s="12" t="s">
        <v>19954</v>
      </c>
      <c r="D3583" s="12" t="s">
        <v>72</v>
      </c>
      <c r="E3583" s="6" t="s">
        <v>2099</v>
      </c>
      <c r="F3583" s="5">
        <f>decoded__2[[#This Row],[FRT_DEC]]-B3582</f>
        <v>5</v>
      </c>
      <c r="G3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INFO]]))),G3582)</f>
        <v>21</v>
      </c>
    </row>
    <row r="3584" spans="1:7" hidden="1" x14ac:dyDescent="0.25">
      <c r="A3584" s="12" t="s">
        <v>4250</v>
      </c>
      <c r="B3584" s="19">
        <v>335647858829</v>
      </c>
      <c r="C3584" s="12" t="s">
        <v>19955</v>
      </c>
      <c r="D3584" s="12" t="s">
        <v>7938</v>
      </c>
      <c r="E3584" s="6" t="s">
        <v>8848</v>
      </c>
      <c r="F3584" s="5">
        <f>decoded__2[[#This Row],[FRT_DEC]]-B3583</f>
        <v>13</v>
      </c>
      <c r="G3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INFO]]))),G3583)</f>
        <v>21</v>
      </c>
    </row>
    <row r="3585" spans="1:7" hidden="1" x14ac:dyDescent="0.25">
      <c r="A3585" s="12" t="s">
        <v>4251</v>
      </c>
      <c r="B3585" s="19">
        <v>335647858880</v>
      </c>
      <c r="C3585" s="12" t="s">
        <v>19956</v>
      </c>
      <c r="D3585" s="12" t="s">
        <v>85</v>
      </c>
      <c r="E3585" s="6" t="s">
        <v>263</v>
      </c>
      <c r="F3585" s="5">
        <f>decoded__2[[#This Row],[FRT_DEC]]-B3584</f>
        <v>51</v>
      </c>
      <c r="G3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INFO]]))),G3584)</f>
        <v>21</v>
      </c>
    </row>
    <row r="3586" spans="1:7" hidden="1" x14ac:dyDescent="0.25">
      <c r="A3586" s="12" t="s">
        <v>4252</v>
      </c>
      <c r="B3586" s="19">
        <v>335647858888</v>
      </c>
      <c r="C3586" s="12" t="s">
        <v>19957</v>
      </c>
      <c r="D3586" s="12" t="s">
        <v>7842</v>
      </c>
      <c r="E3586" s="6" t="s">
        <v>8851</v>
      </c>
      <c r="F3586" s="5">
        <f>decoded__2[[#This Row],[FRT_DEC]]-B3585</f>
        <v>8</v>
      </c>
      <c r="G3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INFO]]))),G3585)</f>
        <v>21</v>
      </c>
    </row>
    <row r="3587" spans="1:7" hidden="1" x14ac:dyDescent="0.25">
      <c r="A3587" s="12" t="s">
        <v>4253</v>
      </c>
      <c r="B3587" s="19">
        <v>335647858897</v>
      </c>
      <c r="C3587" s="12" t="s">
        <v>19958</v>
      </c>
      <c r="D3587" s="12" t="s">
        <v>1099</v>
      </c>
      <c r="E3587" s="6" t="s">
        <v>2100</v>
      </c>
      <c r="F3587" s="5">
        <f>decoded__2[[#This Row],[FRT_DEC]]-B3586</f>
        <v>9</v>
      </c>
      <c r="G3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INFO]]))),G3586)</f>
        <v>21</v>
      </c>
    </row>
    <row r="3588" spans="1:7" hidden="1" x14ac:dyDescent="0.25">
      <c r="A3588" s="12" t="s">
        <v>4255</v>
      </c>
      <c r="B3588" s="19">
        <v>335647858902</v>
      </c>
      <c r="C3588" s="12" t="s">
        <v>19959</v>
      </c>
      <c r="D3588" s="12" t="s">
        <v>72</v>
      </c>
      <c r="E3588" s="6" t="s">
        <v>2101</v>
      </c>
      <c r="F3588" s="5">
        <f>decoded__2[[#This Row],[FRT_DEC]]-B3587</f>
        <v>5</v>
      </c>
      <c r="G3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INFO]]))),G3587)</f>
        <v>21</v>
      </c>
    </row>
    <row r="3589" spans="1:7" hidden="1" x14ac:dyDescent="0.25">
      <c r="A3589" s="12" t="s">
        <v>4257</v>
      </c>
      <c r="B3589" s="19">
        <v>335647858914</v>
      </c>
      <c r="C3589" s="12" t="s">
        <v>19960</v>
      </c>
      <c r="D3589" s="12" t="s">
        <v>7938</v>
      </c>
      <c r="E3589" s="6" t="s">
        <v>8855</v>
      </c>
      <c r="F3589" s="5">
        <f>decoded__2[[#This Row],[FRT_DEC]]-B3588</f>
        <v>12</v>
      </c>
      <c r="G3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INFO]]))),G3588)</f>
        <v>21</v>
      </c>
    </row>
    <row r="3590" spans="1:7" hidden="1" x14ac:dyDescent="0.25">
      <c r="A3590" s="12" t="s">
        <v>4258</v>
      </c>
      <c r="B3590" s="19">
        <v>335647859536</v>
      </c>
      <c r="C3590" s="12" t="s">
        <v>19961</v>
      </c>
      <c r="D3590" s="12" t="s">
        <v>87</v>
      </c>
      <c r="E3590" s="6" t="s">
        <v>3695</v>
      </c>
      <c r="F3590" s="5">
        <f>decoded__2[[#This Row],[FRT_DEC]]-B3589</f>
        <v>622</v>
      </c>
      <c r="G3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INFO]]))),G3589)</f>
        <v>21</v>
      </c>
    </row>
    <row r="3591" spans="1:7" hidden="1" x14ac:dyDescent="0.25">
      <c r="A3591" s="12" t="s">
        <v>4259</v>
      </c>
      <c r="B3591" s="19">
        <v>335647859545</v>
      </c>
      <c r="C3591" s="12" t="s">
        <v>19962</v>
      </c>
      <c r="D3591" s="12" t="s">
        <v>7842</v>
      </c>
      <c r="E3591" s="6" t="s">
        <v>8858</v>
      </c>
      <c r="F3591" s="5">
        <f>decoded__2[[#This Row],[FRT_DEC]]-B3590</f>
        <v>9</v>
      </c>
      <c r="G3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INFO]]))),G3590)</f>
        <v>21</v>
      </c>
    </row>
    <row r="3592" spans="1:7" hidden="1" x14ac:dyDescent="0.25">
      <c r="A3592" s="12" t="s">
        <v>4260</v>
      </c>
      <c r="B3592" s="19">
        <v>335647859556</v>
      </c>
      <c r="C3592" s="12" t="s">
        <v>19963</v>
      </c>
      <c r="D3592" s="12" t="s">
        <v>1099</v>
      </c>
      <c r="E3592" s="6" t="s">
        <v>2102</v>
      </c>
      <c r="F3592" s="5">
        <f>decoded__2[[#This Row],[FRT_DEC]]-B3591</f>
        <v>11</v>
      </c>
      <c r="G3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INFO]]))),G3591)</f>
        <v>21</v>
      </c>
    </row>
    <row r="3593" spans="1:7" hidden="1" x14ac:dyDescent="0.25">
      <c r="A3593" s="12" t="s">
        <v>4261</v>
      </c>
      <c r="B3593" s="19">
        <v>335647859560</v>
      </c>
      <c r="C3593" s="12" t="s">
        <v>19964</v>
      </c>
      <c r="D3593" s="12" t="s">
        <v>72</v>
      </c>
      <c r="E3593" s="6" t="s">
        <v>2103</v>
      </c>
      <c r="F3593" s="5">
        <f>decoded__2[[#This Row],[FRT_DEC]]-B3592</f>
        <v>4</v>
      </c>
      <c r="G3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INFO]]))),G3592)</f>
        <v>21</v>
      </c>
    </row>
    <row r="3594" spans="1:7" hidden="1" x14ac:dyDescent="0.25">
      <c r="A3594" s="12" t="s">
        <v>4262</v>
      </c>
      <c r="B3594" s="19">
        <v>335647859572</v>
      </c>
      <c r="C3594" s="12" t="s">
        <v>19965</v>
      </c>
      <c r="D3594" s="12" t="s">
        <v>40</v>
      </c>
      <c r="E3594" s="6" t="s">
        <v>2042</v>
      </c>
      <c r="F3594" s="5">
        <f>decoded__2[[#This Row],[FRT_DEC]]-B3593</f>
        <v>12</v>
      </c>
      <c r="G3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INFO]]))),G3593)</f>
        <v>21</v>
      </c>
    </row>
    <row r="3595" spans="1:7" hidden="1" x14ac:dyDescent="0.25">
      <c r="A3595" s="12" t="s">
        <v>4263</v>
      </c>
      <c r="B3595" s="19">
        <v>335647859575</v>
      </c>
      <c r="C3595" s="12" t="s">
        <v>19966</v>
      </c>
      <c r="D3595" s="12" t="s">
        <v>2043</v>
      </c>
      <c r="E3595" s="6" t="s">
        <v>19834</v>
      </c>
      <c r="F3595" s="5">
        <f>decoded__2[[#This Row],[FRT_DEC]]-B3594</f>
        <v>3</v>
      </c>
      <c r="G3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INFO]]))),G3594)</f>
        <v>21</v>
      </c>
    </row>
    <row r="3596" spans="1:7" hidden="1" x14ac:dyDescent="0.25">
      <c r="A3596" s="12" t="s">
        <v>4264</v>
      </c>
      <c r="B3596" s="19">
        <v>335647859586</v>
      </c>
      <c r="C3596" s="12" t="s">
        <v>19967</v>
      </c>
      <c r="D3596" s="12" t="s">
        <v>7938</v>
      </c>
      <c r="E3596" s="6" t="s">
        <v>8868</v>
      </c>
      <c r="F3596" s="5">
        <f>decoded__2[[#This Row],[FRT_DEC]]-B3595</f>
        <v>11</v>
      </c>
      <c r="G3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INFO]]))),G3595)</f>
        <v>21</v>
      </c>
    </row>
    <row r="3597" spans="1:7" hidden="1" x14ac:dyDescent="0.25">
      <c r="A3597" s="12" t="s">
        <v>4265</v>
      </c>
      <c r="B3597" s="19">
        <v>335647859890</v>
      </c>
      <c r="C3597" s="12" t="s">
        <v>19968</v>
      </c>
      <c r="D3597" s="12" t="s">
        <v>7842</v>
      </c>
      <c r="E3597" s="6" t="s">
        <v>7989</v>
      </c>
      <c r="F3597" s="5">
        <f>decoded__2[[#This Row],[FRT_DEC]]-B3596</f>
        <v>304</v>
      </c>
      <c r="G3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INFO]]))),G3596)</f>
        <v>21</v>
      </c>
    </row>
    <row r="3598" spans="1:7" hidden="1" x14ac:dyDescent="0.25">
      <c r="A3598" s="12" t="s">
        <v>4266</v>
      </c>
      <c r="B3598" s="19">
        <v>335647859895</v>
      </c>
      <c r="C3598" s="12" t="s">
        <v>19969</v>
      </c>
      <c r="D3598" s="12" t="s">
        <v>2044</v>
      </c>
      <c r="E3598" s="6" t="s">
        <v>2046</v>
      </c>
      <c r="F3598" s="5">
        <f>decoded__2[[#This Row],[FRT_DEC]]-B3597</f>
        <v>5</v>
      </c>
      <c r="G3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INFO]]))),G3597)</f>
        <v>21</v>
      </c>
    </row>
    <row r="3599" spans="1:7" hidden="1" x14ac:dyDescent="0.25">
      <c r="A3599" s="12" t="s">
        <v>4267</v>
      </c>
      <c r="B3599" s="19">
        <v>335647859901</v>
      </c>
      <c r="C3599" s="12" t="s">
        <v>19970</v>
      </c>
      <c r="D3599" s="12" t="s">
        <v>7938</v>
      </c>
      <c r="E3599" s="6" t="s">
        <v>7991</v>
      </c>
      <c r="F3599" s="5">
        <f>decoded__2[[#This Row],[FRT_DEC]]-B3598</f>
        <v>6</v>
      </c>
      <c r="G3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INFO]]))),G3598)</f>
        <v>21</v>
      </c>
    </row>
    <row r="3600" spans="1:7" hidden="1" x14ac:dyDescent="0.25">
      <c r="A3600" s="12" t="s">
        <v>4268</v>
      </c>
      <c r="B3600" s="19">
        <v>335647891690</v>
      </c>
      <c r="C3600" s="12" t="s">
        <v>19971</v>
      </c>
      <c r="D3600" s="12" t="s">
        <v>7842</v>
      </c>
      <c r="E3600" s="6" t="s">
        <v>7945</v>
      </c>
      <c r="F3600" s="5">
        <f>decoded__2[[#This Row],[FRT_DEC]]-B3599</f>
        <v>31789</v>
      </c>
      <c r="G3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INFO]]))),G3599)</f>
        <v>21</v>
      </c>
    </row>
    <row r="3601" spans="1:7" hidden="1" x14ac:dyDescent="0.25">
      <c r="A3601" s="12" t="s">
        <v>4269</v>
      </c>
      <c r="B3601" s="19">
        <v>335647891696</v>
      </c>
      <c r="C3601" s="12" t="s">
        <v>19972</v>
      </c>
      <c r="D3601" s="12" t="s">
        <v>7938</v>
      </c>
      <c r="E3601" s="6" t="s">
        <v>7947</v>
      </c>
      <c r="F3601" s="5">
        <f>decoded__2[[#This Row],[FRT_DEC]]-B3600</f>
        <v>6</v>
      </c>
      <c r="G3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INFO]]))),G3600)</f>
        <v>21</v>
      </c>
    </row>
    <row r="3602" spans="1:7" hidden="1" x14ac:dyDescent="0.25">
      <c r="A3602" s="12" t="s">
        <v>4270</v>
      </c>
      <c r="B3602" s="19">
        <v>335647979377</v>
      </c>
      <c r="C3602" s="12" t="s">
        <v>19973</v>
      </c>
      <c r="D3602" s="12" t="s">
        <v>43</v>
      </c>
      <c r="E3602" s="6" t="s">
        <v>5336</v>
      </c>
      <c r="F3602" s="5">
        <f>decoded__2[[#This Row],[FRT_DEC]]-B3601</f>
        <v>87681</v>
      </c>
      <c r="G3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INFO]]))),G3601)</f>
        <v>21</v>
      </c>
    </row>
    <row r="3603" spans="1:7" hidden="1" x14ac:dyDescent="0.25">
      <c r="A3603" s="12" t="s">
        <v>4271</v>
      </c>
      <c r="B3603" s="19">
        <v>335647979379</v>
      </c>
      <c r="C3603" s="12" t="s">
        <v>19974</v>
      </c>
      <c r="D3603" s="12" t="s">
        <v>3685</v>
      </c>
      <c r="E3603" s="6" t="s">
        <v>19975</v>
      </c>
      <c r="F3603" s="5">
        <f>decoded__2[[#This Row],[FRT_DEC]]-B3602</f>
        <v>2</v>
      </c>
      <c r="G3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INFO]]))),G3602)</f>
        <v>21</v>
      </c>
    </row>
    <row r="3604" spans="1:7" hidden="1" x14ac:dyDescent="0.25">
      <c r="A3604" s="12" t="s">
        <v>4272</v>
      </c>
      <c r="B3604" s="19">
        <v>335647979382</v>
      </c>
      <c r="C3604" s="12" t="s">
        <v>19976</v>
      </c>
      <c r="D3604" s="12" t="s">
        <v>3685</v>
      </c>
      <c r="E3604" s="6" t="s">
        <v>7880</v>
      </c>
      <c r="F3604" s="5">
        <f>decoded__2[[#This Row],[FRT_DEC]]-B3603</f>
        <v>3</v>
      </c>
      <c r="G3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INFO]]))),G3603)</f>
        <v>21</v>
      </c>
    </row>
    <row r="3605" spans="1:7" hidden="1" x14ac:dyDescent="0.25">
      <c r="A3605" s="12" t="s">
        <v>4273</v>
      </c>
      <c r="B3605" s="19">
        <v>335647979396</v>
      </c>
      <c r="C3605" s="12" t="s">
        <v>19977</v>
      </c>
      <c r="D3605" s="12" t="s">
        <v>7842</v>
      </c>
      <c r="E3605" s="6" t="s">
        <v>8889</v>
      </c>
      <c r="F3605" s="5">
        <f>decoded__2[[#This Row],[FRT_DEC]]-B3604</f>
        <v>14</v>
      </c>
      <c r="G3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INFO]]))),G3604)</f>
        <v>21</v>
      </c>
    </row>
    <row r="3606" spans="1:7" ht="30" hidden="1" x14ac:dyDescent="0.25">
      <c r="A3606" s="12" t="s">
        <v>4274</v>
      </c>
      <c r="B3606" s="19">
        <v>335647979411</v>
      </c>
      <c r="C3606" s="12" t="s">
        <v>19978</v>
      </c>
      <c r="D3606" s="12" t="s">
        <v>241</v>
      </c>
      <c r="E3606" s="6" t="s">
        <v>7888</v>
      </c>
      <c r="F3606" s="5">
        <f>decoded__2[[#This Row],[FRT_DEC]]-B3605</f>
        <v>15</v>
      </c>
      <c r="G3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INFO]]))),G3605)</f>
        <v>21</v>
      </c>
    </row>
    <row r="3607" spans="1:7" hidden="1" x14ac:dyDescent="0.25">
      <c r="A3607" s="12" t="s">
        <v>4275</v>
      </c>
      <c r="B3607" s="19">
        <v>335647979413</v>
      </c>
      <c r="C3607" s="12" t="s">
        <v>19979</v>
      </c>
      <c r="D3607" s="12" t="s">
        <v>243</v>
      </c>
      <c r="E3607" s="6" t="s">
        <v>5317</v>
      </c>
      <c r="F3607" s="5">
        <f>decoded__2[[#This Row],[FRT_DEC]]-B3606</f>
        <v>2</v>
      </c>
      <c r="G3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INFO]]))),G3606)</f>
        <v>21</v>
      </c>
    </row>
    <row r="3608" spans="1:7" hidden="1" x14ac:dyDescent="0.25">
      <c r="A3608" s="12" t="s">
        <v>4276</v>
      </c>
      <c r="B3608" s="19">
        <v>335647979427</v>
      </c>
      <c r="C3608" s="12" t="s">
        <v>19980</v>
      </c>
      <c r="D3608" s="12" t="s">
        <v>264</v>
      </c>
      <c r="E3608" s="6" t="s">
        <v>19981</v>
      </c>
      <c r="F3608" s="5">
        <f>decoded__2[[#This Row],[FRT_DEC]]-B3607</f>
        <v>14</v>
      </c>
      <c r="G3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INFO]]))),G3607)</f>
        <v>21</v>
      </c>
    </row>
    <row r="3609" spans="1:7" hidden="1" x14ac:dyDescent="0.25">
      <c r="A3609" s="12" t="s">
        <v>4277</v>
      </c>
      <c r="B3609" s="19">
        <v>335647979478</v>
      </c>
      <c r="C3609" s="12" t="s">
        <v>19982</v>
      </c>
      <c r="D3609" s="12" t="s">
        <v>40</v>
      </c>
      <c r="E3609" s="6" t="s">
        <v>44</v>
      </c>
      <c r="F3609" s="5">
        <f>decoded__2[[#This Row],[FRT_DEC]]-B3608</f>
        <v>51</v>
      </c>
      <c r="G3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INFO]]))),G3608)</f>
        <v>21</v>
      </c>
    </row>
    <row r="3610" spans="1:7" hidden="1" x14ac:dyDescent="0.25">
      <c r="A3610" s="12" t="s">
        <v>4278</v>
      </c>
      <c r="B3610" s="19">
        <v>335647979484</v>
      </c>
      <c r="C3610" s="12" t="s">
        <v>19983</v>
      </c>
      <c r="D3610" s="12" t="s">
        <v>246</v>
      </c>
      <c r="E3610" s="6" t="s">
        <v>19984</v>
      </c>
      <c r="F3610" s="5">
        <f>decoded__2[[#This Row],[FRT_DEC]]-B3609</f>
        <v>6</v>
      </c>
      <c r="G3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INFO]]))),G3609)</f>
        <v>21</v>
      </c>
    </row>
    <row r="3611" spans="1:7" hidden="1" x14ac:dyDescent="0.25">
      <c r="A3611" s="12" t="s">
        <v>4279</v>
      </c>
      <c r="B3611" s="19">
        <v>335647979490</v>
      </c>
      <c r="C3611" s="12" t="s">
        <v>19985</v>
      </c>
      <c r="D3611" s="12" t="s">
        <v>1099</v>
      </c>
      <c r="E3611" s="6" t="s">
        <v>2104</v>
      </c>
      <c r="F3611" s="5">
        <f>decoded__2[[#This Row],[FRT_DEC]]-B3610</f>
        <v>6</v>
      </c>
      <c r="G3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INFO]]))),G3610)</f>
        <v>21</v>
      </c>
    </row>
    <row r="3612" spans="1:7" hidden="1" x14ac:dyDescent="0.25">
      <c r="A3612" s="12" t="s">
        <v>4280</v>
      </c>
      <c r="B3612" s="19">
        <v>335647979495</v>
      </c>
      <c r="C3612" s="12" t="s">
        <v>19986</v>
      </c>
      <c r="D3612" s="12" t="s">
        <v>1099</v>
      </c>
      <c r="E3612" s="6" t="s">
        <v>2105</v>
      </c>
      <c r="F3612" s="5">
        <f>decoded__2[[#This Row],[FRT_DEC]]-B3611</f>
        <v>5</v>
      </c>
      <c r="G3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INFO]]))),G3611)</f>
        <v>21</v>
      </c>
    </row>
    <row r="3613" spans="1:7" hidden="1" x14ac:dyDescent="0.25">
      <c r="A3613" s="12" t="s">
        <v>4281</v>
      </c>
      <c r="B3613" s="19">
        <v>335647979509</v>
      </c>
      <c r="C3613" s="12" t="s">
        <v>19987</v>
      </c>
      <c r="D3613" s="12" t="s">
        <v>72</v>
      </c>
      <c r="E3613" s="6" t="s">
        <v>2092</v>
      </c>
      <c r="F3613" s="5">
        <f>decoded__2[[#This Row],[FRT_DEC]]-B3612</f>
        <v>14</v>
      </c>
      <c r="G3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INFO]]))),G3612)</f>
        <v>21</v>
      </c>
    </row>
    <row r="3614" spans="1:7" hidden="1" x14ac:dyDescent="0.25">
      <c r="A3614" s="12" t="s">
        <v>4282</v>
      </c>
      <c r="B3614" s="19">
        <v>335647979531</v>
      </c>
      <c r="C3614" s="12" t="s">
        <v>19988</v>
      </c>
      <c r="D3614" s="12" t="s">
        <v>3671</v>
      </c>
      <c r="E3614" s="6" t="s">
        <v>19989</v>
      </c>
      <c r="F3614" s="5">
        <f>decoded__2[[#This Row],[FRT_DEC]]-B3613</f>
        <v>22</v>
      </c>
      <c r="G3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INFO]]))),G3613)</f>
        <v>21</v>
      </c>
    </row>
    <row r="3615" spans="1:7" hidden="1" x14ac:dyDescent="0.25">
      <c r="A3615" s="12" t="s">
        <v>4283</v>
      </c>
      <c r="B3615" s="19">
        <v>335647979534</v>
      </c>
      <c r="C3615" s="12" t="s">
        <v>19990</v>
      </c>
      <c r="D3615" s="12" t="s">
        <v>3671</v>
      </c>
      <c r="E3615" s="6" t="s">
        <v>7881</v>
      </c>
      <c r="F3615" s="5">
        <f>decoded__2[[#This Row],[FRT_DEC]]-B3614</f>
        <v>3</v>
      </c>
      <c r="G3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INFO]]))),G3614)</f>
        <v>21</v>
      </c>
    </row>
    <row r="3616" spans="1:7" hidden="1" x14ac:dyDescent="0.25">
      <c r="A3616" s="12" t="s">
        <v>4284</v>
      </c>
      <c r="B3616" s="19">
        <v>335647980325</v>
      </c>
      <c r="C3616" s="12" t="s">
        <v>19991</v>
      </c>
      <c r="D3616" s="12" t="s">
        <v>249</v>
      </c>
      <c r="E3616" s="6" t="s">
        <v>4240</v>
      </c>
      <c r="F3616" s="5">
        <f>decoded__2[[#This Row],[FRT_DEC]]-B3615</f>
        <v>791</v>
      </c>
      <c r="G3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INFO]]))),G3615)</f>
        <v>21</v>
      </c>
    </row>
    <row r="3617" spans="1:7" hidden="1" x14ac:dyDescent="0.25">
      <c r="A3617" s="12" t="s">
        <v>4285</v>
      </c>
      <c r="B3617" s="19">
        <v>335647980329</v>
      </c>
      <c r="C3617" s="12" t="s">
        <v>19992</v>
      </c>
      <c r="D3617" s="12" t="s">
        <v>7938</v>
      </c>
      <c r="E3617" s="6" t="s">
        <v>8906</v>
      </c>
      <c r="F3617" s="5">
        <f>decoded__2[[#This Row],[FRT_DEC]]-B3616</f>
        <v>4</v>
      </c>
      <c r="G3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INFO]]))),G3616)</f>
        <v>21</v>
      </c>
    </row>
    <row r="3618" spans="1:7" hidden="1" x14ac:dyDescent="0.25">
      <c r="A3618" s="12" t="s">
        <v>4286</v>
      </c>
      <c r="B3618" s="19">
        <v>335647982757</v>
      </c>
      <c r="C3618" s="12" t="s">
        <v>19993</v>
      </c>
      <c r="D3618" s="12" t="s">
        <v>5</v>
      </c>
      <c r="E3618" s="6" t="s">
        <v>19994</v>
      </c>
      <c r="F3618" s="5">
        <f>decoded__2[[#This Row],[FRT_DEC]]-B3617</f>
        <v>2428</v>
      </c>
      <c r="G3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INFO]]))),G3617)</f>
        <v>21</v>
      </c>
    </row>
    <row r="3619" spans="1:7" hidden="1" x14ac:dyDescent="0.25">
      <c r="A3619" s="12" t="s">
        <v>4287</v>
      </c>
      <c r="B3619" s="19">
        <v>335647982760</v>
      </c>
      <c r="C3619" s="12" t="s">
        <v>19995</v>
      </c>
      <c r="D3619" s="12" t="s">
        <v>5</v>
      </c>
      <c r="E3619" s="6" t="s">
        <v>7877</v>
      </c>
      <c r="F3619" s="5">
        <f>decoded__2[[#This Row],[FRT_DEC]]-B3618</f>
        <v>3</v>
      </c>
      <c r="G3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INFO]]))),G3618)</f>
        <v>21</v>
      </c>
    </row>
    <row r="3620" spans="1:7" hidden="1" x14ac:dyDescent="0.25">
      <c r="A3620" s="12" t="s">
        <v>4288</v>
      </c>
      <c r="B3620" s="19">
        <v>335647982764</v>
      </c>
      <c r="C3620" s="12" t="s">
        <v>19996</v>
      </c>
      <c r="D3620" s="12" t="s">
        <v>3686</v>
      </c>
      <c r="E3620" s="6" t="s">
        <v>19997</v>
      </c>
      <c r="F3620" s="5">
        <f>decoded__2[[#This Row],[FRT_DEC]]-B3619</f>
        <v>4</v>
      </c>
      <c r="G3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INFO]]))),G3619)</f>
        <v>21</v>
      </c>
    </row>
    <row r="3621" spans="1:7" hidden="1" x14ac:dyDescent="0.25">
      <c r="A3621" s="12" t="s">
        <v>4289</v>
      </c>
      <c r="B3621" s="19">
        <v>335647982767</v>
      </c>
      <c r="C3621" s="12" t="s">
        <v>19998</v>
      </c>
      <c r="D3621" s="12" t="s">
        <v>3686</v>
      </c>
      <c r="E3621" s="6" t="s">
        <v>7878</v>
      </c>
      <c r="F3621" s="5">
        <f>decoded__2[[#This Row],[FRT_DEC]]-B3620</f>
        <v>3</v>
      </c>
      <c r="G3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INFO]]))),G3620)</f>
        <v>21</v>
      </c>
    </row>
    <row r="3622" spans="1:7" hidden="1" x14ac:dyDescent="0.25">
      <c r="A3622" s="12" t="s">
        <v>4290</v>
      </c>
      <c r="B3622" s="19">
        <v>335647982775</v>
      </c>
      <c r="C3622" s="12" t="s">
        <v>19999</v>
      </c>
      <c r="D3622" s="12" t="s">
        <v>7842</v>
      </c>
      <c r="E3622" s="6" t="s">
        <v>8006</v>
      </c>
      <c r="F3622" s="5">
        <f>decoded__2[[#This Row],[FRT_DEC]]-B3621</f>
        <v>8</v>
      </c>
      <c r="G3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INFO]]))),G3621)</f>
        <v>21</v>
      </c>
    </row>
    <row r="3623" spans="1:7" ht="30" hidden="1" x14ac:dyDescent="0.25">
      <c r="A3623" s="12" t="s">
        <v>4291</v>
      </c>
      <c r="B3623" s="19">
        <v>335647982785</v>
      </c>
      <c r="C3623" s="12" t="s">
        <v>20000</v>
      </c>
      <c r="D3623" s="12" t="s">
        <v>241</v>
      </c>
      <c r="E3623" s="6" t="s">
        <v>7888</v>
      </c>
      <c r="F3623" s="5">
        <f>decoded__2[[#This Row],[FRT_DEC]]-B3622</f>
        <v>10</v>
      </c>
      <c r="G3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INFO]]))),G3622)</f>
        <v>21</v>
      </c>
    </row>
    <row r="3624" spans="1:7" hidden="1" x14ac:dyDescent="0.25">
      <c r="A3624" s="12" t="s">
        <v>4292</v>
      </c>
      <c r="B3624" s="19">
        <v>335647982788</v>
      </c>
      <c r="C3624" s="12" t="s">
        <v>20001</v>
      </c>
      <c r="D3624" s="12" t="s">
        <v>243</v>
      </c>
      <c r="E3624" s="6" t="s">
        <v>19699</v>
      </c>
      <c r="F3624" s="5">
        <f>decoded__2[[#This Row],[FRT_DEC]]-B3623</f>
        <v>3</v>
      </c>
      <c r="G3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INFO]]))),G3623)</f>
        <v>21</v>
      </c>
    </row>
    <row r="3625" spans="1:7" hidden="1" x14ac:dyDescent="0.25">
      <c r="A3625" s="12" t="s">
        <v>4293</v>
      </c>
      <c r="B3625" s="19">
        <v>335647982793</v>
      </c>
      <c r="C3625" s="12" t="s">
        <v>20002</v>
      </c>
      <c r="D3625" s="12" t="s">
        <v>1099</v>
      </c>
      <c r="E3625" s="6" t="s">
        <v>2093</v>
      </c>
      <c r="F3625" s="5">
        <f>decoded__2[[#This Row],[FRT_DEC]]-B3624</f>
        <v>5</v>
      </c>
      <c r="G3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INFO]]))),G3624)</f>
        <v>21</v>
      </c>
    </row>
    <row r="3626" spans="1:7" hidden="1" x14ac:dyDescent="0.25">
      <c r="A3626" s="12" t="s">
        <v>4294</v>
      </c>
      <c r="B3626" s="19">
        <v>335647982798</v>
      </c>
      <c r="C3626" s="12" t="s">
        <v>20003</v>
      </c>
      <c r="D3626" s="12" t="s">
        <v>72</v>
      </c>
      <c r="E3626" s="6" t="s">
        <v>2094</v>
      </c>
      <c r="F3626" s="5">
        <f>decoded__2[[#This Row],[FRT_DEC]]-B3625</f>
        <v>5</v>
      </c>
      <c r="G3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INFO]]))),G3625)</f>
        <v>21</v>
      </c>
    </row>
    <row r="3627" spans="1:7" hidden="1" x14ac:dyDescent="0.25">
      <c r="A3627" s="12" t="s">
        <v>4295</v>
      </c>
      <c r="B3627" s="19">
        <v>335647982803</v>
      </c>
      <c r="C3627" s="12" t="s">
        <v>20004</v>
      </c>
      <c r="D3627" s="12" t="s">
        <v>72</v>
      </c>
      <c r="E3627" s="6" t="s">
        <v>2095</v>
      </c>
      <c r="F3627" s="5">
        <f>decoded__2[[#This Row],[FRT_DEC]]-B3626</f>
        <v>5</v>
      </c>
      <c r="G3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INFO]]))),G3626)</f>
        <v>21</v>
      </c>
    </row>
    <row r="3628" spans="1:7" hidden="1" x14ac:dyDescent="0.25">
      <c r="A3628" s="12" t="s">
        <v>4296</v>
      </c>
      <c r="B3628" s="19">
        <v>335647982814</v>
      </c>
      <c r="C3628" s="12" t="s">
        <v>20005</v>
      </c>
      <c r="D3628" s="12" t="s">
        <v>246</v>
      </c>
      <c r="E3628" s="6" t="s">
        <v>20006</v>
      </c>
      <c r="F3628" s="5">
        <f>decoded__2[[#This Row],[FRT_DEC]]-B3627</f>
        <v>11</v>
      </c>
      <c r="G3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INFO]]))),G3627)</f>
        <v>21</v>
      </c>
    </row>
    <row r="3629" spans="1:7" hidden="1" x14ac:dyDescent="0.25">
      <c r="A3629" s="12" t="s">
        <v>4297</v>
      </c>
      <c r="B3629" s="19">
        <v>335647982818</v>
      </c>
      <c r="C3629" s="12" t="s">
        <v>20007</v>
      </c>
      <c r="D3629" s="12" t="s">
        <v>7938</v>
      </c>
      <c r="E3629" s="6" t="s">
        <v>8012</v>
      </c>
      <c r="F3629" s="5">
        <f>decoded__2[[#This Row],[FRT_DEC]]-B3628</f>
        <v>4</v>
      </c>
      <c r="G3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INFO]]))),G3628)</f>
        <v>21</v>
      </c>
    </row>
    <row r="3630" spans="1:7" hidden="1" x14ac:dyDescent="0.25">
      <c r="A3630" s="12" t="s">
        <v>4298</v>
      </c>
      <c r="B3630" s="19">
        <v>335647983214</v>
      </c>
      <c r="C3630" s="12" t="s">
        <v>20008</v>
      </c>
      <c r="D3630" s="12" t="s">
        <v>7842</v>
      </c>
      <c r="E3630" s="6" t="s">
        <v>8130</v>
      </c>
      <c r="F3630" s="5">
        <f>decoded__2[[#This Row],[FRT_DEC]]-B3629</f>
        <v>396</v>
      </c>
      <c r="G3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INFO]]))),G3629)</f>
        <v>21</v>
      </c>
    </row>
    <row r="3631" spans="1:7" hidden="1" x14ac:dyDescent="0.25">
      <c r="A3631" s="12" t="s">
        <v>4299</v>
      </c>
      <c r="B3631" s="19">
        <v>335647983221</v>
      </c>
      <c r="C3631" s="12" t="s">
        <v>20009</v>
      </c>
      <c r="D3631" s="12" t="s">
        <v>1099</v>
      </c>
      <c r="E3631" s="6" t="s">
        <v>2096</v>
      </c>
      <c r="F3631" s="5">
        <f>decoded__2[[#This Row],[FRT_DEC]]-B3630</f>
        <v>7</v>
      </c>
      <c r="G3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INFO]]))),G3630)</f>
        <v>21</v>
      </c>
    </row>
    <row r="3632" spans="1:7" hidden="1" x14ac:dyDescent="0.25">
      <c r="A3632" s="12" t="s">
        <v>4300</v>
      </c>
      <c r="B3632" s="19">
        <v>335647983226</v>
      </c>
      <c r="C3632" s="12" t="s">
        <v>20010</v>
      </c>
      <c r="D3632" s="12" t="s">
        <v>72</v>
      </c>
      <c r="E3632" s="6" t="s">
        <v>2097</v>
      </c>
      <c r="F3632" s="5">
        <f>decoded__2[[#This Row],[FRT_DEC]]-B3631</f>
        <v>5</v>
      </c>
      <c r="G3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INFO]]))),G3631)</f>
        <v>21</v>
      </c>
    </row>
    <row r="3633" spans="1:7" hidden="1" x14ac:dyDescent="0.25">
      <c r="A3633" s="12" t="s">
        <v>4301</v>
      </c>
      <c r="B3633" s="19">
        <v>335647983238</v>
      </c>
      <c r="C3633" s="12" t="s">
        <v>20011</v>
      </c>
      <c r="D3633" s="12" t="s">
        <v>3672</v>
      </c>
      <c r="E3633" s="6" t="s">
        <v>18023</v>
      </c>
      <c r="F3633" s="5">
        <f>decoded__2[[#This Row],[FRT_DEC]]-B3632</f>
        <v>12</v>
      </c>
      <c r="G3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INFO]]))),G3632)</f>
        <v>21</v>
      </c>
    </row>
    <row r="3634" spans="1:7" hidden="1" x14ac:dyDescent="0.25">
      <c r="A3634" s="12" t="s">
        <v>4302</v>
      </c>
      <c r="B3634" s="19">
        <v>335647983389</v>
      </c>
      <c r="C3634" s="12" t="s">
        <v>20012</v>
      </c>
      <c r="D3634" s="12" t="s">
        <v>262</v>
      </c>
      <c r="E3634" s="6" t="s">
        <v>18025</v>
      </c>
      <c r="F3634" s="5">
        <f>decoded__2[[#This Row],[FRT_DEC]]-B3633</f>
        <v>151</v>
      </c>
      <c r="G3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INFO]]))),G3633)</f>
        <v>21</v>
      </c>
    </row>
    <row r="3635" spans="1:7" hidden="1" x14ac:dyDescent="0.25">
      <c r="A3635" s="12" t="s">
        <v>4303</v>
      </c>
      <c r="B3635" s="19">
        <v>335647983394</v>
      </c>
      <c r="C3635" s="12" t="s">
        <v>20013</v>
      </c>
      <c r="D3635" s="12" t="s">
        <v>7938</v>
      </c>
      <c r="E3635" s="6" t="s">
        <v>8136</v>
      </c>
      <c r="F3635" s="5">
        <f>decoded__2[[#This Row],[FRT_DEC]]-B3634</f>
        <v>5</v>
      </c>
      <c r="G3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INFO]]))),G3634)</f>
        <v>21</v>
      </c>
    </row>
    <row r="3636" spans="1:7" x14ac:dyDescent="0.25">
      <c r="A3636" s="12" t="s">
        <v>4304</v>
      </c>
      <c r="B3636" s="19">
        <v>335647984634</v>
      </c>
      <c r="C3636" s="12" t="s">
        <v>20014</v>
      </c>
      <c r="D3636" s="12" t="s">
        <v>7842</v>
      </c>
      <c r="E3636" s="6" t="s">
        <v>7845</v>
      </c>
      <c r="F3636" s="5">
        <f>decoded__2[[#This Row],[FRT_DEC]]-B3635</f>
        <v>1240</v>
      </c>
      <c r="G3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INFO]]))),G3635)</f>
        <v>21</v>
      </c>
    </row>
    <row r="3637" spans="1:7" hidden="1" x14ac:dyDescent="0.25">
      <c r="A3637" s="12" t="s">
        <v>4305</v>
      </c>
      <c r="B3637" s="19">
        <v>335647984641</v>
      </c>
      <c r="C3637" s="12" t="s">
        <v>20015</v>
      </c>
      <c r="D3637" s="12" t="s">
        <v>7938</v>
      </c>
      <c r="E3637" s="6" t="s">
        <v>8149</v>
      </c>
      <c r="F3637" s="5">
        <f>decoded__2[[#This Row],[FRT_DEC]]-B3636</f>
        <v>7</v>
      </c>
      <c r="G3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INFO]]))),G3636)</f>
        <v>21</v>
      </c>
    </row>
    <row r="3638" spans="1:7" hidden="1" x14ac:dyDescent="0.25">
      <c r="A3638" s="12" t="s">
        <v>4306</v>
      </c>
      <c r="B3638" s="19">
        <v>335647984715</v>
      </c>
      <c r="C3638" s="12" t="s">
        <v>20016</v>
      </c>
      <c r="D3638" s="12" t="s">
        <v>84</v>
      </c>
      <c r="E3638" s="6" t="s">
        <v>3968</v>
      </c>
      <c r="F3638" s="5">
        <f>decoded__2[[#This Row],[FRT_DEC]]-B3637</f>
        <v>74</v>
      </c>
      <c r="G3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INFO]]))),G3637)</f>
        <v>21</v>
      </c>
    </row>
    <row r="3639" spans="1:7" hidden="1" x14ac:dyDescent="0.25">
      <c r="A3639" s="12" t="s">
        <v>4307</v>
      </c>
      <c r="B3639" s="19">
        <v>335647984718</v>
      </c>
      <c r="C3639" s="12" t="s">
        <v>20017</v>
      </c>
      <c r="D3639" s="12" t="s">
        <v>3684</v>
      </c>
      <c r="E3639" s="6" t="s">
        <v>20018</v>
      </c>
      <c r="F3639" s="5">
        <f>decoded__2[[#This Row],[FRT_DEC]]-B3638</f>
        <v>3</v>
      </c>
      <c r="G3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INFO]]))),G3638)</f>
        <v>21</v>
      </c>
    </row>
    <row r="3640" spans="1:7" hidden="1" x14ac:dyDescent="0.25">
      <c r="A3640" s="12" t="s">
        <v>4308</v>
      </c>
      <c r="B3640" s="19">
        <v>335647984721</v>
      </c>
      <c r="C3640" s="12" t="s">
        <v>20019</v>
      </c>
      <c r="D3640" s="12" t="s">
        <v>3684</v>
      </c>
      <c r="E3640" s="6" t="s">
        <v>7879</v>
      </c>
      <c r="F3640" s="5">
        <f>decoded__2[[#This Row],[FRT_DEC]]-B3639</f>
        <v>3</v>
      </c>
      <c r="G3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INFO]]))),G3639)</f>
        <v>21</v>
      </c>
    </row>
    <row r="3641" spans="1:7" hidden="1" x14ac:dyDescent="0.25">
      <c r="A3641" s="12" t="s">
        <v>4309</v>
      </c>
      <c r="B3641" s="19">
        <v>335647984729</v>
      </c>
      <c r="C3641" s="12" t="s">
        <v>20020</v>
      </c>
      <c r="D3641" s="12" t="s">
        <v>7842</v>
      </c>
      <c r="E3641" s="6" t="s">
        <v>7843</v>
      </c>
      <c r="F3641" s="5">
        <f>decoded__2[[#This Row],[FRT_DEC]]-B3640</f>
        <v>8</v>
      </c>
      <c r="G3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INFO]]))),G3640)</f>
        <v>21</v>
      </c>
    </row>
    <row r="3642" spans="1:7" hidden="1" x14ac:dyDescent="0.25">
      <c r="A3642" s="12" t="s">
        <v>4310</v>
      </c>
      <c r="B3642" s="19">
        <v>335647984740</v>
      </c>
      <c r="C3642" s="12" t="s">
        <v>20021</v>
      </c>
      <c r="D3642" s="12" t="s">
        <v>1099</v>
      </c>
      <c r="E3642" s="6" t="s">
        <v>2098</v>
      </c>
      <c r="F3642" s="5">
        <f>decoded__2[[#This Row],[FRT_DEC]]-B3641</f>
        <v>11</v>
      </c>
      <c r="G3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INFO]]))),G3641)</f>
        <v>21</v>
      </c>
    </row>
    <row r="3643" spans="1:7" hidden="1" x14ac:dyDescent="0.25">
      <c r="A3643" s="12" t="s">
        <v>4311</v>
      </c>
      <c r="B3643" s="19">
        <v>335647984745</v>
      </c>
      <c r="C3643" s="12" t="s">
        <v>20022</v>
      </c>
      <c r="D3643" s="12" t="s">
        <v>72</v>
      </c>
      <c r="E3643" s="6" t="s">
        <v>2099</v>
      </c>
      <c r="F3643" s="5">
        <f>decoded__2[[#This Row],[FRT_DEC]]-B3642</f>
        <v>5</v>
      </c>
      <c r="G3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INFO]]))),G3642)</f>
        <v>21</v>
      </c>
    </row>
    <row r="3644" spans="1:7" hidden="1" x14ac:dyDescent="0.25">
      <c r="A3644" s="12" t="s">
        <v>4312</v>
      </c>
      <c r="B3644" s="19">
        <v>335647984758</v>
      </c>
      <c r="C3644" s="12" t="s">
        <v>20023</v>
      </c>
      <c r="D3644" s="12" t="s">
        <v>7938</v>
      </c>
      <c r="E3644" s="6" t="s">
        <v>8848</v>
      </c>
      <c r="F3644" s="5">
        <f>decoded__2[[#This Row],[FRT_DEC]]-B3643</f>
        <v>13</v>
      </c>
      <c r="G3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INFO]]))),G3643)</f>
        <v>21</v>
      </c>
    </row>
    <row r="3645" spans="1:7" hidden="1" x14ac:dyDescent="0.25">
      <c r="A3645" s="12" t="s">
        <v>4313</v>
      </c>
      <c r="B3645" s="19">
        <v>335647984796</v>
      </c>
      <c r="C3645" s="12" t="s">
        <v>20024</v>
      </c>
      <c r="D3645" s="12" t="s">
        <v>85</v>
      </c>
      <c r="E3645" s="6" t="s">
        <v>263</v>
      </c>
      <c r="F3645" s="5">
        <f>decoded__2[[#This Row],[FRT_DEC]]-B3644</f>
        <v>38</v>
      </c>
      <c r="G3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INFO]]))),G3644)</f>
        <v>21</v>
      </c>
    </row>
    <row r="3646" spans="1:7" hidden="1" x14ac:dyDescent="0.25">
      <c r="A3646" s="12" t="s">
        <v>4314</v>
      </c>
      <c r="B3646" s="19">
        <v>335647984804</v>
      </c>
      <c r="C3646" s="12" t="s">
        <v>20025</v>
      </c>
      <c r="D3646" s="12" t="s">
        <v>7842</v>
      </c>
      <c r="E3646" s="6" t="s">
        <v>8851</v>
      </c>
      <c r="F3646" s="5">
        <f>decoded__2[[#This Row],[FRT_DEC]]-B3645</f>
        <v>8</v>
      </c>
      <c r="G3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INFO]]))),G3645)</f>
        <v>21</v>
      </c>
    </row>
    <row r="3647" spans="1:7" hidden="1" x14ac:dyDescent="0.25">
      <c r="A3647" s="12" t="s">
        <v>4315</v>
      </c>
      <c r="B3647" s="19">
        <v>335647984813</v>
      </c>
      <c r="C3647" s="12" t="s">
        <v>20026</v>
      </c>
      <c r="D3647" s="12" t="s">
        <v>1099</v>
      </c>
      <c r="E3647" s="6" t="s">
        <v>2100</v>
      </c>
      <c r="F3647" s="5">
        <f>decoded__2[[#This Row],[FRT_DEC]]-B3646</f>
        <v>9</v>
      </c>
      <c r="G3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INFO]]))),G3646)</f>
        <v>21</v>
      </c>
    </row>
    <row r="3648" spans="1:7" hidden="1" x14ac:dyDescent="0.25">
      <c r="A3648" s="12" t="s">
        <v>4316</v>
      </c>
      <c r="B3648" s="19">
        <v>335647984819</v>
      </c>
      <c r="C3648" s="12" t="s">
        <v>20027</v>
      </c>
      <c r="D3648" s="12" t="s">
        <v>72</v>
      </c>
      <c r="E3648" s="6" t="s">
        <v>2101</v>
      </c>
      <c r="F3648" s="5">
        <f>decoded__2[[#This Row],[FRT_DEC]]-B3647</f>
        <v>6</v>
      </c>
      <c r="G3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INFO]]))),G3647)</f>
        <v>21</v>
      </c>
    </row>
    <row r="3649" spans="1:7" hidden="1" x14ac:dyDescent="0.25">
      <c r="A3649" s="12" t="s">
        <v>4317</v>
      </c>
      <c r="B3649" s="19">
        <v>335647984831</v>
      </c>
      <c r="C3649" s="12" t="s">
        <v>20028</v>
      </c>
      <c r="D3649" s="12" t="s">
        <v>7938</v>
      </c>
      <c r="E3649" s="6" t="s">
        <v>8855</v>
      </c>
      <c r="F3649" s="5">
        <f>decoded__2[[#This Row],[FRT_DEC]]-B3648</f>
        <v>12</v>
      </c>
      <c r="G3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INFO]]))),G3648)</f>
        <v>21</v>
      </c>
    </row>
    <row r="3650" spans="1:7" hidden="1" x14ac:dyDescent="0.25">
      <c r="A3650" s="12" t="s">
        <v>4318</v>
      </c>
      <c r="B3650" s="19">
        <v>335647985452</v>
      </c>
      <c r="C3650" s="12" t="s">
        <v>20029</v>
      </c>
      <c r="D3650" s="12" t="s">
        <v>87</v>
      </c>
      <c r="E3650" s="6" t="s">
        <v>3695</v>
      </c>
      <c r="F3650" s="5">
        <f>decoded__2[[#This Row],[FRT_DEC]]-B3649</f>
        <v>621</v>
      </c>
      <c r="G3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INFO]]))),G3649)</f>
        <v>21</v>
      </c>
    </row>
    <row r="3651" spans="1:7" hidden="1" x14ac:dyDescent="0.25">
      <c r="A3651" s="12" t="s">
        <v>4319</v>
      </c>
      <c r="B3651" s="19">
        <v>335647985460</v>
      </c>
      <c r="C3651" s="12" t="s">
        <v>20030</v>
      </c>
      <c r="D3651" s="12" t="s">
        <v>7842</v>
      </c>
      <c r="E3651" s="6" t="s">
        <v>8858</v>
      </c>
      <c r="F3651" s="5">
        <f>decoded__2[[#This Row],[FRT_DEC]]-B3650</f>
        <v>8</v>
      </c>
      <c r="G3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INFO]]))),G3650)</f>
        <v>21</v>
      </c>
    </row>
    <row r="3652" spans="1:7" hidden="1" x14ac:dyDescent="0.25">
      <c r="A3652" s="12" t="s">
        <v>4320</v>
      </c>
      <c r="B3652" s="19">
        <v>335647985470</v>
      </c>
      <c r="C3652" s="12" t="s">
        <v>20031</v>
      </c>
      <c r="D3652" s="12" t="s">
        <v>1099</v>
      </c>
      <c r="E3652" s="6" t="s">
        <v>2102</v>
      </c>
      <c r="F3652" s="5">
        <f>decoded__2[[#This Row],[FRT_DEC]]-B3651</f>
        <v>10</v>
      </c>
      <c r="G3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INFO]]))),G3651)</f>
        <v>21</v>
      </c>
    </row>
    <row r="3653" spans="1:7" hidden="1" x14ac:dyDescent="0.25">
      <c r="A3653" s="12" t="s">
        <v>4321</v>
      </c>
      <c r="B3653" s="19">
        <v>335647985475</v>
      </c>
      <c r="C3653" s="12" t="s">
        <v>20032</v>
      </c>
      <c r="D3653" s="12" t="s">
        <v>72</v>
      </c>
      <c r="E3653" s="6" t="s">
        <v>2103</v>
      </c>
      <c r="F3653" s="5">
        <f>decoded__2[[#This Row],[FRT_DEC]]-B3652</f>
        <v>5</v>
      </c>
      <c r="G3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INFO]]))),G3652)</f>
        <v>21</v>
      </c>
    </row>
    <row r="3654" spans="1:7" hidden="1" x14ac:dyDescent="0.25">
      <c r="A3654" s="12" t="s">
        <v>4322</v>
      </c>
      <c r="B3654" s="19">
        <v>335647985487</v>
      </c>
      <c r="C3654" s="12" t="s">
        <v>20033</v>
      </c>
      <c r="D3654" s="12" t="s">
        <v>40</v>
      </c>
      <c r="E3654" s="6" t="s">
        <v>2042</v>
      </c>
      <c r="F3654" s="5">
        <f>decoded__2[[#This Row],[FRT_DEC]]-B3653</f>
        <v>12</v>
      </c>
      <c r="G3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INFO]]))),G3653)</f>
        <v>21</v>
      </c>
    </row>
    <row r="3655" spans="1:7" hidden="1" x14ac:dyDescent="0.25">
      <c r="A3655" s="12" t="s">
        <v>4323</v>
      </c>
      <c r="B3655" s="19">
        <v>335647985491</v>
      </c>
      <c r="C3655" s="12" t="s">
        <v>20034</v>
      </c>
      <c r="D3655" s="12" t="s">
        <v>2043</v>
      </c>
      <c r="E3655" s="6" t="s">
        <v>19834</v>
      </c>
      <c r="F3655" s="5">
        <f>decoded__2[[#This Row],[FRT_DEC]]-B3654</f>
        <v>4</v>
      </c>
      <c r="G3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INFO]]))),G3654)</f>
        <v>21</v>
      </c>
    </row>
    <row r="3656" spans="1:7" hidden="1" x14ac:dyDescent="0.25">
      <c r="A3656" s="12" t="s">
        <v>4324</v>
      </c>
      <c r="B3656" s="19">
        <v>335647985502</v>
      </c>
      <c r="C3656" s="12" t="s">
        <v>20035</v>
      </c>
      <c r="D3656" s="12" t="s">
        <v>7938</v>
      </c>
      <c r="E3656" s="6" t="s">
        <v>8868</v>
      </c>
      <c r="F3656" s="5">
        <f>decoded__2[[#This Row],[FRT_DEC]]-B3655</f>
        <v>11</v>
      </c>
      <c r="G3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INFO]]))),G3655)</f>
        <v>21</v>
      </c>
    </row>
    <row r="3657" spans="1:7" hidden="1" x14ac:dyDescent="0.25">
      <c r="A3657" s="12" t="s">
        <v>4325</v>
      </c>
      <c r="B3657" s="19">
        <v>335647985796</v>
      </c>
      <c r="C3657" s="12" t="s">
        <v>20036</v>
      </c>
      <c r="D3657" s="12" t="s">
        <v>7842</v>
      </c>
      <c r="E3657" s="6" t="s">
        <v>7989</v>
      </c>
      <c r="F3657" s="5">
        <f>decoded__2[[#This Row],[FRT_DEC]]-B3656</f>
        <v>294</v>
      </c>
      <c r="G3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INFO]]))),G3656)</f>
        <v>21</v>
      </c>
    </row>
    <row r="3658" spans="1:7" hidden="1" x14ac:dyDescent="0.25">
      <c r="A3658" s="12" t="s">
        <v>4326</v>
      </c>
      <c r="B3658" s="19">
        <v>335647985802</v>
      </c>
      <c r="C3658" s="12" t="s">
        <v>20037</v>
      </c>
      <c r="D3658" s="12" t="s">
        <v>2044</v>
      </c>
      <c r="E3658" s="6" t="s">
        <v>2046</v>
      </c>
      <c r="F3658" s="5">
        <f>decoded__2[[#This Row],[FRT_DEC]]-B3657</f>
        <v>6</v>
      </c>
      <c r="G3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INFO]]))),G3657)</f>
        <v>21</v>
      </c>
    </row>
    <row r="3659" spans="1:7" hidden="1" x14ac:dyDescent="0.25">
      <c r="A3659" s="12" t="s">
        <v>4327</v>
      </c>
      <c r="B3659" s="19">
        <v>335647985807</v>
      </c>
      <c r="C3659" s="12" t="s">
        <v>20038</v>
      </c>
      <c r="D3659" s="12" t="s">
        <v>7938</v>
      </c>
      <c r="E3659" s="6" t="s">
        <v>7991</v>
      </c>
      <c r="F3659" s="5">
        <f>decoded__2[[#This Row],[FRT_DEC]]-B3658</f>
        <v>5</v>
      </c>
      <c r="G3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INFO]]))),G3658)</f>
        <v>21</v>
      </c>
    </row>
    <row r="3660" spans="1:7" hidden="1" x14ac:dyDescent="0.25">
      <c r="A3660" s="12" t="s">
        <v>4328</v>
      </c>
      <c r="B3660" s="19">
        <v>335647991694</v>
      </c>
      <c r="C3660" s="12" t="s">
        <v>20039</v>
      </c>
      <c r="D3660" s="12" t="s">
        <v>7842</v>
      </c>
      <c r="E3660" s="6" t="s">
        <v>7945</v>
      </c>
      <c r="F3660" s="5">
        <f>decoded__2[[#This Row],[FRT_DEC]]-B3659</f>
        <v>5887</v>
      </c>
      <c r="G3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INFO]]))),G3659)</f>
        <v>21</v>
      </c>
    </row>
    <row r="3661" spans="1:7" hidden="1" x14ac:dyDescent="0.25">
      <c r="A3661" s="12" t="s">
        <v>4329</v>
      </c>
      <c r="B3661" s="19">
        <v>335647991700</v>
      </c>
      <c r="C3661" s="12" t="s">
        <v>20040</v>
      </c>
      <c r="D3661" s="12" t="s">
        <v>7938</v>
      </c>
      <c r="E3661" s="6" t="s">
        <v>7947</v>
      </c>
      <c r="F3661" s="5">
        <f>decoded__2[[#This Row],[FRT_DEC]]-B3660</f>
        <v>6</v>
      </c>
      <c r="G3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INFO]]))),G3660)</f>
        <v>21</v>
      </c>
    </row>
    <row r="3662" spans="1:7" hidden="1" x14ac:dyDescent="0.25">
      <c r="A3662" s="12" t="s">
        <v>4330</v>
      </c>
      <c r="B3662" s="19">
        <v>335647995676</v>
      </c>
      <c r="C3662" s="12" t="s">
        <v>20041</v>
      </c>
      <c r="D3662" s="12" t="s">
        <v>43</v>
      </c>
      <c r="E3662" s="6" t="s">
        <v>5336</v>
      </c>
      <c r="F3662" s="5">
        <f>decoded__2[[#This Row],[FRT_DEC]]-B3661</f>
        <v>3976</v>
      </c>
      <c r="G3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INFO]]))),G3661)</f>
        <v>21</v>
      </c>
    </row>
    <row r="3663" spans="1:7" hidden="1" x14ac:dyDescent="0.25">
      <c r="A3663" s="12" t="s">
        <v>4331</v>
      </c>
      <c r="B3663" s="19">
        <v>335647995679</v>
      </c>
      <c r="C3663" s="12" t="s">
        <v>20042</v>
      </c>
      <c r="D3663" s="12" t="s">
        <v>3685</v>
      </c>
      <c r="E3663" s="6" t="s">
        <v>20043</v>
      </c>
      <c r="F3663" s="5">
        <f>decoded__2[[#This Row],[FRT_DEC]]-B3662</f>
        <v>3</v>
      </c>
      <c r="G3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INFO]]))),G3662)</f>
        <v>21</v>
      </c>
    </row>
    <row r="3664" spans="1:7" hidden="1" x14ac:dyDescent="0.25">
      <c r="A3664" s="12" t="s">
        <v>4332</v>
      </c>
      <c r="B3664" s="19">
        <v>335647995681</v>
      </c>
      <c r="C3664" s="12" t="s">
        <v>20044</v>
      </c>
      <c r="D3664" s="12" t="s">
        <v>3685</v>
      </c>
      <c r="E3664" s="6" t="s">
        <v>7880</v>
      </c>
      <c r="F3664" s="5">
        <f>decoded__2[[#This Row],[FRT_DEC]]-B3663</f>
        <v>2</v>
      </c>
      <c r="G3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INFO]]))),G3663)</f>
        <v>21</v>
      </c>
    </row>
    <row r="3665" spans="1:7" hidden="1" x14ac:dyDescent="0.25">
      <c r="A3665" s="12" t="s">
        <v>4333</v>
      </c>
      <c r="B3665" s="19">
        <v>335647995696</v>
      </c>
      <c r="C3665" s="12" t="s">
        <v>20045</v>
      </c>
      <c r="D3665" s="12" t="s">
        <v>7842</v>
      </c>
      <c r="E3665" s="6" t="s">
        <v>8889</v>
      </c>
      <c r="F3665" s="5">
        <f>decoded__2[[#This Row],[FRT_DEC]]-B3664</f>
        <v>15</v>
      </c>
      <c r="G3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INFO]]))),G3664)</f>
        <v>21</v>
      </c>
    </row>
    <row r="3666" spans="1:7" ht="30" hidden="1" x14ac:dyDescent="0.25">
      <c r="A3666" s="12" t="s">
        <v>4334</v>
      </c>
      <c r="B3666" s="19">
        <v>335647995709</v>
      </c>
      <c r="C3666" s="12" t="s">
        <v>20046</v>
      </c>
      <c r="D3666" s="12" t="s">
        <v>241</v>
      </c>
      <c r="E3666" s="6" t="s">
        <v>7888</v>
      </c>
      <c r="F3666" s="5">
        <f>decoded__2[[#This Row],[FRT_DEC]]-B3665</f>
        <v>13</v>
      </c>
      <c r="G3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INFO]]))),G3665)</f>
        <v>21</v>
      </c>
    </row>
    <row r="3667" spans="1:7" hidden="1" x14ac:dyDescent="0.25">
      <c r="A3667" s="12" t="s">
        <v>4335</v>
      </c>
      <c r="B3667" s="19">
        <v>335647995711</v>
      </c>
      <c r="C3667" s="12" t="s">
        <v>20047</v>
      </c>
      <c r="D3667" s="12" t="s">
        <v>243</v>
      </c>
      <c r="E3667" s="6" t="s">
        <v>20048</v>
      </c>
      <c r="F3667" s="5">
        <f>decoded__2[[#This Row],[FRT_DEC]]-B3666</f>
        <v>2</v>
      </c>
      <c r="G3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INFO]]))),G3666)</f>
        <v>21</v>
      </c>
    </row>
    <row r="3668" spans="1:7" hidden="1" x14ac:dyDescent="0.25">
      <c r="A3668" s="12" t="s">
        <v>4336</v>
      </c>
      <c r="B3668" s="19">
        <v>335647995722</v>
      </c>
      <c r="C3668" s="12" t="s">
        <v>20049</v>
      </c>
      <c r="D3668" s="12" t="s">
        <v>264</v>
      </c>
      <c r="E3668" s="6" t="s">
        <v>20050</v>
      </c>
      <c r="F3668" s="5">
        <f>decoded__2[[#This Row],[FRT_DEC]]-B3667</f>
        <v>11</v>
      </c>
      <c r="G3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INFO]]))),G3667)</f>
        <v>21</v>
      </c>
    </row>
    <row r="3669" spans="1:7" hidden="1" x14ac:dyDescent="0.25">
      <c r="A3669" s="12" t="s">
        <v>4337</v>
      </c>
      <c r="B3669" s="19">
        <v>335647995749</v>
      </c>
      <c r="C3669" s="12" t="s">
        <v>20051</v>
      </c>
      <c r="D3669" s="12" t="s">
        <v>40</v>
      </c>
      <c r="E3669" s="6" t="s">
        <v>44</v>
      </c>
      <c r="F3669" s="5">
        <f>decoded__2[[#This Row],[FRT_DEC]]-B3668</f>
        <v>27</v>
      </c>
      <c r="G3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INFO]]))),G3668)</f>
        <v>21</v>
      </c>
    </row>
    <row r="3670" spans="1:7" hidden="1" x14ac:dyDescent="0.25">
      <c r="A3670" s="12" t="s">
        <v>4338</v>
      </c>
      <c r="B3670" s="19">
        <v>335647995755</v>
      </c>
      <c r="C3670" s="12" t="s">
        <v>20052</v>
      </c>
      <c r="D3670" s="12" t="s">
        <v>246</v>
      </c>
      <c r="E3670" s="6" t="s">
        <v>20053</v>
      </c>
      <c r="F3670" s="5">
        <f>decoded__2[[#This Row],[FRT_DEC]]-B3669</f>
        <v>6</v>
      </c>
      <c r="G3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INFO]]))),G3669)</f>
        <v>21</v>
      </c>
    </row>
    <row r="3671" spans="1:7" hidden="1" x14ac:dyDescent="0.25">
      <c r="A3671" s="12" t="s">
        <v>4339</v>
      </c>
      <c r="B3671" s="19">
        <v>335647995762</v>
      </c>
      <c r="C3671" s="12" t="s">
        <v>20054</v>
      </c>
      <c r="D3671" s="12" t="s">
        <v>1099</v>
      </c>
      <c r="E3671" s="6" t="s">
        <v>2104</v>
      </c>
      <c r="F3671" s="5">
        <f>decoded__2[[#This Row],[FRT_DEC]]-B3670</f>
        <v>7</v>
      </c>
      <c r="G3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INFO]]))),G3670)</f>
        <v>21</v>
      </c>
    </row>
    <row r="3672" spans="1:7" hidden="1" x14ac:dyDescent="0.25">
      <c r="A3672" s="12" t="s">
        <v>4340</v>
      </c>
      <c r="B3672" s="19">
        <v>335647995767</v>
      </c>
      <c r="C3672" s="12" t="s">
        <v>20055</v>
      </c>
      <c r="D3672" s="12" t="s">
        <v>1099</v>
      </c>
      <c r="E3672" s="6" t="s">
        <v>2105</v>
      </c>
      <c r="F3672" s="5">
        <f>decoded__2[[#This Row],[FRT_DEC]]-B3671</f>
        <v>5</v>
      </c>
      <c r="G3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INFO]]))),G3671)</f>
        <v>21</v>
      </c>
    </row>
    <row r="3673" spans="1:7" hidden="1" x14ac:dyDescent="0.25">
      <c r="A3673" s="12" t="s">
        <v>4341</v>
      </c>
      <c r="B3673" s="19">
        <v>335647995779</v>
      </c>
      <c r="C3673" s="12" t="s">
        <v>20056</v>
      </c>
      <c r="D3673" s="12" t="s">
        <v>72</v>
      </c>
      <c r="E3673" s="6" t="s">
        <v>2092</v>
      </c>
      <c r="F3673" s="5">
        <f>decoded__2[[#This Row],[FRT_DEC]]-B3672</f>
        <v>12</v>
      </c>
      <c r="G3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INFO]]))),G3672)</f>
        <v>21</v>
      </c>
    </row>
    <row r="3674" spans="1:7" hidden="1" x14ac:dyDescent="0.25">
      <c r="A3674" s="12" t="s">
        <v>4342</v>
      </c>
      <c r="B3674" s="19">
        <v>335647995800</v>
      </c>
      <c r="C3674" s="12" t="s">
        <v>20057</v>
      </c>
      <c r="D3674" s="12" t="s">
        <v>3671</v>
      </c>
      <c r="E3674" s="6" t="s">
        <v>20058</v>
      </c>
      <c r="F3674" s="5">
        <f>decoded__2[[#This Row],[FRT_DEC]]-B3673</f>
        <v>21</v>
      </c>
      <c r="G3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INFO]]))),G3673)</f>
        <v>21</v>
      </c>
    </row>
    <row r="3675" spans="1:7" hidden="1" x14ac:dyDescent="0.25">
      <c r="A3675" s="12" t="s">
        <v>4343</v>
      </c>
      <c r="B3675" s="19">
        <v>335647995803</v>
      </c>
      <c r="C3675" s="12" t="s">
        <v>20059</v>
      </c>
      <c r="D3675" s="12" t="s">
        <v>3671</v>
      </c>
      <c r="E3675" s="6" t="s">
        <v>7881</v>
      </c>
      <c r="F3675" s="5">
        <f>decoded__2[[#This Row],[FRT_DEC]]-B3674</f>
        <v>3</v>
      </c>
      <c r="G3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INFO]]))),G3674)</f>
        <v>21</v>
      </c>
    </row>
    <row r="3676" spans="1:7" hidden="1" x14ac:dyDescent="0.25">
      <c r="A3676" s="12" t="s">
        <v>4344</v>
      </c>
      <c r="B3676" s="19">
        <v>335647996641</v>
      </c>
      <c r="C3676" s="12" t="s">
        <v>20060</v>
      </c>
      <c r="D3676" s="12" t="s">
        <v>249</v>
      </c>
      <c r="E3676" s="6" t="s">
        <v>4240</v>
      </c>
      <c r="F3676" s="5">
        <f>decoded__2[[#This Row],[FRT_DEC]]-B3675</f>
        <v>838</v>
      </c>
      <c r="G3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INFO]]))),G3675)</f>
        <v>21</v>
      </c>
    </row>
    <row r="3677" spans="1:7" hidden="1" x14ac:dyDescent="0.25">
      <c r="A3677" s="12" t="s">
        <v>4345</v>
      </c>
      <c r="B3677" s="19">
        <v>335647996645</v>
      </c>
      <c r="C3677" s="12" t="s">
        <v>20061</v>
      </c>
      <c r="D3677" s="12" t="s">
        <v>7938</v>
      </c>
      <c r="E3677" s="6" t="s">
        <v>8906</v>
      </c>
      <c r="F3677" s="5">
        <f>decoded__2[[#This Row],[FRT_DEC]]-B3676</f>
        <v>4</v>
      </c>
      <c r="G3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INFO]]))),G3676)</f>
        <v>21</v>
      </c>
    </row>
    <row r="3678" spans="1:7" hidden="1" x14ac:dyDescent="0.25">
      <c r="A3678" s="12" t="s">
        <v>4346</v>
      </c>
      <c r="B3678" s="19">
        <v>335647998674</v>
      </c>
      <c r="C3678" s="12" t="s">
        <v>20062</v>
      </c>
      <c r="D3678" s="12" t="s">
        <v>5</v>
      </c>
      <c r="E3678" s="6" t="s">
        <v>20063</v>
      </c>
      <c r="F3678" s="5">
        <f>decoded__2[[#This Row],[FRT_DEC]]-B3677</f>
        <v>2029</v>
      </c>
      <c r="G3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INFO]]))),G3677)</f>
        <v>21</v>
      </c>
    </row>
    <row r="3679" spans="1:7" hidden="1" x14ac:dyDescent="0.25">
      <c r="A3679" s="12" t="s">
        <v>4347</v>
      </c>
      <c r="B3679" s="19">
        <v>335647998676</v>
      </c>
      <c r="C3679" s="12" t="s">
        <v>20064</v>
      </c>
      <c r="D3679" s="12" t="s">
        <v>5</v>
      </c>
      <c r="E3679" s="6" t="s">
        <v>7877</v>
      </c>
      <c r="F3679" s="5">
        <f>decoded__2[[#This Row],[FRT_DEC]]-B3678</f>
        <v>2</v>
      </c>
      <c r="G3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INFO]]))),G3678)</f>
        <v>21</v>
      </c>
    </row>
    <row r="3680" spans="1:7" hidden="1" x14ac:dyDescent="0.25">
      <c r="A3680" s="12" t="s">
        <v>4348</v>
      </c>
      <c r="B3680" s="19">
        <v>335647998679</v>
      </c>
      <c r="C3680" s="12" t="s">
        <v>20065</v>
      </c>
      <c r="D3680" s="12" t="s">
        <v>3686</v>
      </c>
      <c r="E3680" s="6" t="s">
        <v>20066</v>
      </c>
      <c r="F3680" s="5">
        <f>decoded__2[[#This Row],[FRT_DEC]]-B3679</f>
        <v>3</v>
      </c>
      <c r="G3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INFO]]))),G3679)</f>
        <v>21</v>
      </c>
    </row>
    <row r="3681" spans="1:7" hidden="1" x14ac:dyDescent="0.25">
      <c r="A3681" s="12" t="s">
        <v>4349</v>
      </c>
      <c r="B3681" s="19">
        <v>335647998681</v>
      </c>
      <c r="C3681" s="12" t="s">
        <v>20067</v>
      </c>
      <c r="D3681" s="12" t="s">
        <v>3686</v>
      </c>
      <c r="E3681" s="6" t="s">
        <v>7878</v>
      </c>
      <c r="F3681" s="5">
        <f>decoded__2[[#This Row],[FRT_DEC]]-B3680</f>
        <v>2</v>
      </c>
      <c r="G3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INFO]]))),G3680)</f>
        <v>21</v>
      </c>
    </row>
    <row r="3682" spans="1:7" hidden="1" x14ac:dyDescent="0.25">
      <c r="A3682" s="12" t="s">
        <v>4350</v>
      </c>
      <c r="B3682" s="19">
        <v>335647998688</v>
      </c>
      <c r="C3682" s="12" t="s">
        <v>20068</v>
      </c>
      <c r="D3682" s="12" t="s">
        <v>7842</v>
      </c>
      <c r="E3682" s="6" t="s">
        <v>8006</v>
      </c>
      <c r="F3682" s="5">
        <f>decoded__2[[#This Row],[FRT_DEC]]-B3681</f>
        <v>7</v>
      </c>
      <c r="G3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INFO]]))),G3681)</f>
        <v>21</v>
      </c>
    </row>
    <row r="3683" spans="1:7" ht="30" hidden="1" x14ac:dyDescent="0.25">
      <c r="A3683" s="12" t="s">
        <v>4351</v>
      </c>
      <c r="B3683" s="19">
        <v>335647998700</v>
      </c>
      <c r="C3683" s="12" t="s">
        <v>20069</v>
      </c>
      <c r="D3683" s="12" t="s">
        <v>241</v>
      </c>
      <c r="E3683" s="6" t="s">
        <v>3960</v>
      </c>
      <c r="F3683" s="5">
        <f>decoded__2[[#This Row],[FRT_DEC]]-B3682</f>
        <v>12</v>
      </c>
      <c r="G3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INFO]]))),G3682)</f>
        <v>21</v>
      </c>
    </row>
    <row r="3684" spans="1:7" hidden="1" x14ac:dyDescent="0.25">
      <c r="A3684" s="12" t="s">
        <v>4352</v>
      </c>
      <c r="B3684" s="19">
        <v>335647998703</v>
      </c>
      <c r="C3684" s="12" t="s">
        <v>20070</v>
      </c>
      <c r="D3684" s="12" t="s">
        <v>243</v>
      </c>
      <c r="E3684" s="6" t="s">
        <v>3937</v>
      </c>
      <c r="F3684" s="5">
        <f>decoded__2[[#This Row],[FRT_DEC]]-B3683</f>
        <v>3</v>
      </c>
      <c r="G3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INFO]]))),G3683)</f>
        <v>21</v>
      </c>
    </row>
    <row r="3685" spans="1:7" hidden="1" x14ac:dyDescent="0.25">
      <c r="A3685" s="12" t="s">
        <v>4353</v>
      </c>
      <c r="B3685" s="19">
        <v>335647998721</v>
      </c>
      <c r="C3685" s="12" t="s">
        <v>20071</v>
      </c>
      <c r="D3685" s="12" t="s">
        <v>1099</v>
      </c>
      <c r="E3685" s="6" t="s">
        <v>2093</v>
      </c>
      <c r="F3685" s="5">
        <f>decoded__2[[#This Row],[FRT_DEC]]-B3684</f>
        <v>18</v>
      </c>
      <c r="G3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INFO]]))),G3684)</f>
        <v>21</v>
      </c>
    </row>
    <row r="3686" spans="1:7" hidden="1" x14ac:dyDescent="0.25">
      <c r="A3686" s="12" t="s">
        <v>4354</v>
      </c>
      <c r="B3686" s="19">
        <v>335647998726</v>
      </c>
      <c r="C3686" s="12" t="s">
        <v>20072</v>
      </c>
      <c r="D3686" s="12" t="s">
        <v>1099</v>
      </c>
      <c r="E3686" s="6" t="s">
        <v>2106</v>
      </c>
      <c r="F3686" s="5">
        <f>decoded__2[[#This Row],[FRT_DEC]]-B3685</f>
        <v>5</v>
      </c>
      <c r="G3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INFO]]))),G3685)</f>
        <v>21</v>
      </c>
    </row>
    <row r="3687" spans="1:7" hidden="1" x14ac:dyDescent="0.25">
      <c r="A3687" s="12" t="s">
        <v>4355</v>
      </c>
      <c r="B3687" s="19">
        <v>335647998745</v>
      </c>
      <c r="C3687" s="12" t="s">
        <v>20073</v>
      </c>
      <c r="D3687" s="12" t="s">
        <v>40</v>
      </c>
      <c r="E3687" s="6" t="s">
        <v>724</v>
      </c>
      <c r="F3687" s="5">
        <f>decoded__2[[#This Row],[FRT_DEC]]-B3686</f>
        <v>19</v>
      </c>
      <c r="G3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INFO]]))),G3686)</f>
        <v>21</v>
      </c>
    </row>
    <row r="3688" spans="1:7" hidden="1" x14ac:dyDescent="0.25">
      <c r="A3688" s="12" t="s">
        <v>4356</v>
      </c>
      <c r="B3688" s="19">
        <v>335647998755</v>
      </c>
      <c r="C3688" s="12" t="s">
        <v>20074</v>
      </c>
      <c r="D3688" s="12" t="s">
        <v>40</v>
      </c>
      <c r="E3688" s="6" t="s">
        <v>45</v>
      </c>
      <c r="F3688" s="5">
        <f>decoded__2[[#This Row],[FRT_DEC]]-B3687</f>
        <v>10</v>
      </c>
      <c r="G3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INFO]]))),G3687)</f>
        <v>21</v>
      </c>
    </row>
    <row r="3689" spans="1:7" hidden="1" x14ac:dyDescent="0.25">
      <c r="A3689" s="12" t="s">
        <v>4357</v>
      </c>
      <c r="B3689" s="19">
        <v>335647998759</v>
      </c>
      <c r="C3689" s="12" t="s">
        <v>20075</v>
      </c>
      <c r="D3689" s="12" t="s">
        <v>46</v>
      </c>
      <c r="E3689" s="6" t="s">
        <v>20076</v>
      </c>
      <c r="F3689" s="5">
        <f>decoded__2[[#This Row],[FRT_DEC]]-B3688</f>
        <v>4</v>
      </c>
      <c r="G3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INFO]]))),G3688)</f>
        <v>21</v>
      </c>
    </row>
    <row r="3690" spans="1:7" hidden="1" x14ac:dyDescent="0.25">
      <c r="A3690" s="12" t="s">
        <v>4358</v>
      </c>
      <c r="B3690" s="19">
        <v>335647998765</v>
      </c>
      <c r="C3690" s="12" t="s">
        <v>20077</v>
      </c>
      <c r="D3690" s="12" t="s">
        <v>72</v>
      </c>
      <c r="E3690" s="6" t="s">
        <v>3683</v>
      </c>
      <c r="F3690" s="5">
        <f>decoded__2[[#This Row],[FRT_DEC]]-B3689</f>
        <v>6</v>
      </c>
      <c r="G3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INFO]]))),G3689)</f>
        <v>21</v>
      </c>
    </row>
    <row r="3691" spans="1:7" hidden="1" x14ac:dyDescent="0.25">
      <c r="A3691" s="12" t="s">
        <v>4359</v>
      </c>
      <c r="B3691" s="19">
        <v>335647998770</v>
      </c>
      <c r="C3691" s="12" t="s">
        <v>20078</v>
      </c>
      <c r="D3691" s="12" t="s">
        <v>72</v>
      </c>
      <c r="E3691" s="6" t="s">
        <v>2088</v>
      </c>
      <c r="F3691" s="5">
        <f>decoded__2[[#This Row],[FRT_DEC]]-B3690</f>
        <v>5</v>
      </c>
      <c r="G3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INFO]]))),G3690)</f>
        <v>21</v>
      </c>
    </row>
    <row r="3692" spans="1:7" hidden="1" x14ac:dyDescent="0.25">
      <c r="A3692" s="12" t="s">
        <v>4360</v>
      </c>
      <c r="B3692" s="19">
        <v>335647998783</v>
      </c>
      <c r="C3692" s="12" t="s">
        <v>20079</v>
      </c>
      <c r="D3692" s="12" t="s">
        <v>72</v>
      </c>
      <c r="E3692" s="6" t="s">
        <v>2107</v>
      </c>
      <c r="F3692" s="5">
        <f>decoded__2[[#This Row],[FRT_DEC]]-B3691</f>
        <v>13</v>
      </c>
      <c r="G3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INFO]]))),G3691)</f>
        <v>21</v>
      </c>
    </row>
    <row r="3693" spans="1:7" hidden="1" x14ac:dyDescent="0.25">
      <c r="A3693" s="12" t="s">
        <v>4361</v>
      </c>
      <c r="B3693" s="19">
        <v>335647999559</v>
      </c>
      <c r="C3693" s="12" t="s">
        <v>20080</v>
      </c>
      <c r="D3693" s="12" t="s">
        <v>7938</v>
      </c>
      <c r="E3693" s="6" t="s">
        <v>8012</v>
      </c>
      <c r="F3693" s="5">
        <f>decoded__2[[#This Row],[FRT_DEC]]-B3692</f>
        <v>776</v>
      </c>
      <c r="G3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INFO]]))),G3692)</f>
        <v>21</v>
      </c>
    </row>
    <row r="3694" spans="1:7" hidden="1" x14ac:dyDescent="0.25">
      <c r="A3694" s="12" t="s">
        <v>4362</v>
      </c>
      <c r="B3694" s="19">
        <v>335648012765</v>
      </c>
      <c r="C3694" s="12" t="s">
        <v>20081</v>
      </c>
      <c r="D3694" s="12" t="s">
        <v>7842</v>
      </c>
      <c r="E3694" s="6" t="s">
        <v>7936</v>
      </c>
      <c r="F3694" s="5">
        <f>decoded__2[[#This Row],[FRT_DEC]]-B3693</f>
        <v>13206</v>
      </c>
      <c r="G3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INFO]]))),G3693)</f>
        <v>21</v>
      </c>
    </row>
    <row r="3695" spans="1:7" hidden="1" x14ac:dyDescent="0.25">
      <c r="A3695" s="12" t="s">
        <v>4363</v>
      </c>
      <c r="B3695" s="19">
        <v>335648013531</v>
      </c>
      <c r="C3695" s="12" t="s">
        <v>20082</v>
      </c>
      <c r="D3695" s="12" t="s">
        <v>7938</v>
      </c>
      <c r="E3695" s="6" t="s">
        <v>7939</v>
      </c>
      <c r="F3695" s="5">
        <f>decoded__2[[#This Row],[FRT_DEC]]-B3694</f>
        <v>766</v>
      </c>
      <c r="G3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INFO]]))),G3694)</f>
        <v>21</v>
      </c>
    </row>
    <row r="3696" spans="1:7" x14ac:dyDescent="0.25">
      <c r="A3696" s="12" t="s">
        <v>4364</v>
      </c>
      <c r="B3696" s="19">
        <v>335648015088</v>
      </c>
      <c r="C3696" s="12" t="s">
        <v>20083</v>
      </c>
      <c r="D3696" s="12" t="s">
        <v>7842</v>
      </c>
      <c r="E3696" s="6" t="s">
        <v>7845</v>
      </c>
      <c r="F3696" s="5">
        <f>decoded__2[[#This Row],[FRT_DEC]]-B3695</f>
        <v>1557</v>
      </c>
      <c r="G3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INFO]]))),G3695)</f>
        <v>21</v>
      </c>
    </row>
    <row r="3697" spans="1:7" hidden="1" x14ac:dyDescent="0.25">
      <c r="A3697" s="12" t="s">
        <v>4365</v>
      </c>
      <c r="B3697" s="19">
        <v>335648015096</v>
      </c>
      <c r="C3697" s="12" t="s">
        <v>20084</v>
      </c>
      <c r="D3697" s="12" t="s">
        <v>1099</v>
      </c>
      <c r="E3697" s="6" t="s">
        <v>2081</v>
      </c>
      <c r="F3697" s="5">
        <f>decoded__2[[#This Row],[FRT_DEC]]-B3696</f>
        <v>8</v>
      </c>
      <c r="G3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INFO]]))),G3696)</f>
        <v>21</v>
      </c>
    </row>
    <row r="3698" spans="1:7" hidden="1" x14ac:dyDescent="0.25">
      <c r="A3698" s="12" t="s">
        <v>4366</v>
      </c>
      <c r="B3698" s="19">
        <v>335648015099</v>
      </c>
      <c r="C3698" s="12" t="s">
        <v>20085</v>
      </c>
      <c r="D3698" s="12" t="s">
        <v>72</v>
      </c>
      <c r="E3698" s="6" t="s">
        <v>2082</v>
      </c>
      <c r="F3698" s="5">
        <f>decoded__2[[#This Row],[FRT_DEC]]-B3697</f>
        <v>3</v>
      </c>
      <c r="G3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INFO]]))),G3697)</f>
        <v>21</v>
      </c>
    </row>
    <row r="3699" spans="1:7" hidden="1" x14ac:dyDescent="0.25">
      <c r="A3699" s="12" t="s">
        <v>4367</v>
      </c>
      <c r="B3699" s="19">
        <v>335648015110</v>
      </c>
      <c r="C3699" s="12" t="s">
        <v>20086</v>
      </c>
      <c r="D3699" s="12" t="s">
        <v>7938</v>
      </c>
      <c r="E3699" s="6" t="s">
        <v>8149</v>
      </c>
      <c r="F3699" s="5">
        <f>decoded__2[[#This Row],[FRT_DEC]]-B3698</f>
        <v>11</v>
      </c>
      <c r="G3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INFO]]))),G3698)</f>
        <v>21</v>
      </c>
    </row>
    <row r="3700" spans="1:7" hidden="1" x14ac:dyDescent="0.25">
      <c r="A3700" s="12" t="s">
        <v>4368</v>
      </c>
      <c r="B3700" s="19">
        <v>335648015189</v>
      </c>
      <c r="C3700" s="12" t="s">
        <v>20087</v>
      </c>
      <c r="D3700" s="12" t="s">
        <v>84</v>
      </c>
      <c r="E3700" s="6" t="s">
        <v>3969</v>
      </c>
      <c r="F3700" s="5">
        <f>decoded__2[[#This Row],[FRT_DEC]]-B3699</f>
        <v>79</v>
      </c>
      <c r="G3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INFO]]))),G3699)</f>
        <v>21</v>
      </c>
    </row>
    <row r="3701" spans="1:7" hidden="1" x14ac:dyDescent="0.25">
      <c r="A3701" s="12" t="s">
        <v>4369</v>
      </c>
      <c r="B3701" s="19">
        <v>335648015191</v>
      </c>
      <c r="C3701" s="12" t="s">
        <v>20088</v>
      </c>
      <c r="D3701" s="12" t="s">
        <v>3684</v>
      </c>
      <c r="E3701" s="6" t="s">
        <v>20089</v>
      </c>
      <c r="F3701" s="5">
        <f>decoded__2[[#This Row],[FRT_DEC]]-B3700</f>
        <v>2</v>
      </c>
      <c r="G3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INFO]]))),G3700)</f>
        <v>21</v>
      </c>
    </row>
    <row r="3702" spans="1:7" hidden="1" x14ac:dyDescent="0.25">
      <c r="A3702" s="12" t="s">
        <v>4370</v>
      </c>
      <c r="B3702" s="19">
        <v>335648015193</v>
      </c>
      <c r="C3702" s="12" t="s">
        <v>20090</v>
      </c>
      <c r="D3702" s="12" t="s">
        <v>3684</v>
      </c>
      <c r="E3702" s="6" t="s">
        <v>7879</v>
      </c>
      <c r="F3702" s="5">
        <f>decoded__2[[#This Row],[FRT_DEC]]-B3701</f>
        <v>2</v>
      </c>
      <c r="G3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INFO]]))),G3701)</f>
        <v>21</v>
      </c>
    </row>
    <row r="3703" spans="1:7" hidden="1" x14ac:dyDescent="0.25">
      <c r="A3703" s="12" t="s">
        <v>4371</v>
      </c>
      <c r="B3703" s="19">
        <v>335648015201</v>
      </c>
      <c r="C3703" s="12" t="s">
        <v>20091</v>
      </c>
      <c r="D3703" s="12" t="s">
        <v>7842</v>
      </c>
      <c r="E3703" s="6" t="s">
        <v>7843</v>
      </c>
      <c r="F3703" s="5">
        <f>decoded__2[[#This Row],[FRT_DEC]]-B3702</f>
        <v>8</v>
      </c>
      <c r="G3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INFO]]))),G3702)</f>
        <v>21</v>
      </c>
    </row>
    <row r="3704" spans="1:7" hidden="1" x14ac:dyDescent="0.25">
      <c r="A3704" s="12" t="s">
        <v>4372</v>
      </c>
      <c r="B3704" s="19">
        <v>335648015211</v>
      </c>
      <c r="C3704" s="12" t="s">
        <v>20092</v>
      </c>
      <c r="D3704" s="12" t="s">
        <v>1099</v>
      </c>
      <c r="E3704" s="6" t="s">
        <v>2083</v>
      </c>
      <c r="F3704" s="5">
        <f>decoded__2[[#This Row],[FRT_DEC]]-B3703</f>
        <v>10</v>
      </c>
      <c r="G3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INFO]]))),G3703)</f>
        <v>21</v>
      </c>
    </row>
    <row r="3705" spans="1:7" hidden="1" x14ac:dyDescent="0.25">
      <c r="A3705" s="12" t="s">
        <v>4373</v>
      </c>
      <c r="B3705" s="19">
        <v>335648015215</v>
      </c>
      <c r="C3705" s="12" t="s">
        <v>20093</v>
      </c>
      <c r="D3705" s="12" t="s">
        <v>72</v>
      </c>
      <c r="E3705" s="6" t="s">
        <v>2084</v>
      </c>
      <c r="F3705" s="5">
        <f>decoded__2[[#This Row],[FRT_DEC]]-B3704</f>
        <v>4</v>
      </c>
      <c r="G3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INFO]]))),G3704)</f>
        <v>21</v>
      </c>
    </row>
    <row r="3706" spans="1:7" hidden="1" x14ac:dyDescent="0.25">
      <c r="A3706" s="12" t="s">
        <v>4374</v>
      </c>
      <c r="B3706" s="19">
        <v>335648015227</v>
      </c>
      <c r="C3706" s="12" t="s">
        <v>20094</v>
      </c>
      <c r="D3706" s="12" t="s">
        <v>7938</v>
      </c>
      <c r="E3706" s="6" t="s">
        <v>8848</v>
      </c>
      <c r="F3706" s="5">
        <f>decoded__2[[#This Row],[FRT_DEC]]-B3705</f>
        <v>12</v>
      </c>
      <c r="G3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INFO]]))),G3705)</f>
        <v>21</v>
      </c>
    </row>
    <row r="3707" spans="1:7" hidden="1" x14ac:dyDescent="0.25">
      <c r="A3707" s="12" t="s">
        <v>4375</v>
      </c>
      <c r="B3707" s="19">
        <v>335648015281</v>
      </c>
      <c r="C3707" s="12" t="s">
        <v>20095</v>
      </c>
      <c r="D3707" s="12" t="s">
        <v>85</v>
      </c>
      <c r="E3707" s="6" t="s">
        <v>209</v>
      </c>
      <c r="F3707" s="5">
        <f>decoded__2[[#This Row],[FRT_DEC]]-B3706</f>
        <v>54</v>
      </c>
      <c r="G3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INFO]]))),G3706)</f>
        <v>21</v>
      </c>
    </row>
    <row r="3708" spans="1:7" hidden="1" x14ac:dyDescent="0.25">
      <c r="A3708" s="12" t="s">
        <v>4376</v>
      </c>
      <c r="B3708" s="19">
        <v>335648015288</v>
      </c>
      <c r="C3708" s="12" t="s">
        <v>20096</v>
      </c>
      <c r="D3708" s="12" t="s">
        <v>7842</v>
      </c>
      <c r="E3708" s="6" t="s">
        <v>8851</v>
      </c>
      <c r="F3708" s="5">
        <f>decoded__2[[#This Row],[FRT_DEC]]-B3707</f>
        <v>7</v>
      </c>
      <c r="G3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INFO]]))),G3707)</f>
        <v>21</v>
      </c>
    </row>
    <row r="3709" spans="1:7" hidden="1" x14ac:dyDescent="0.25">
      <c r="A3709" s="12" t="s">
        <v>4377</v>
      </c>
      <c r="B3709" s="19">
        <v>335648015296</v>
      </c>
      <c r="C3709" s="12" t="s">
        <v>20097</v>
      </c>
      <c r="D3709" s="12" t="s">
        <v>1099</v>
      </c>
      <c r="E3709" s="6" t="s">
        <v>2085</v>
      </c>
      <c r="F3709" s="5">
        <f>decoded__2[[#This Row],[FRT_DEC]]-B3708</f>
        <v>8</v>
      </c>
      <c r="G3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INFO]]))),G3708)</f>
        <v>21</v>
      </c>
    </row>
    <row r="3710" spans="1:7" hidden="1" x14ac:dyDescent="0.25">
      <c r="A3710" s="12" t="s">
        <v>4378</v>
      </c>
      <c r="B3710" s="19">
        <v>335648015301</v>
      </c>
      <c r="C3710" s="12" t="s">
        <v>20098</v>
      </c>
      <c r="D3710" s="12" t="s">
        <v>72</v>
      </c>
      <c r="E3710" s="6" t="s">
        <v>2086</v>
      </c>
      <c r="F3710" s="5">
        <f>decoded__2[[#This Row],[FRT_DEC]]-B3709</f>
        <v>5</v>
      </c>
      <c r="G3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INFO]]))),G3709)</f>
        <v>21</v>
      </c>
    </row>
    <row r="3711" spans="1:7" hidden="1" x14ac:dyDescent="0.25">
      <c r="A3711" s="12" t="s">
        <v>4379</v>
      </c>
      <c r="B3711" s="19">
        <v>335648015313</v>
      </c>
      <c r="C3711" s="12" t="s">
        <v>20099</v>
      </c>
      <c r="D3711" s="12" t="s">
        <v>7938</v>
      </c>
      <c r="E3711" s="6" t="s">
        <v>8855</v>
      </c>
      <c r="F3711" s="5">
        <f>decoded__2[[#This Row],[FRT_DEC]]-B3710</f>
        <v>12</v>
      </c>
      <c r="G3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INFO]]))),G3710)</f>
        <v>21</v>
      </c>
    </row>
    <row r="3712" spans="1:7" hidden="1" x14ac:dyDescent="0.25">
      <c r="A3712" s="12" t="s">
        <v>4380</v>
      </c>
      <c r="B3712" s="19">
        <v>335648016592</v>
      </c>
      <c r="C3712" s="12" t="s">
        <v>20100</v>
      </c>
      <c r="D3712" s="12" t="s">
        <v>87</v>
      </c>
      <c r="E3712" s="6" t="s">
        <v>3697</v>
      </c>
      <c r="F3712" s="5">
        <f>decoded__2[[#This Row],[FRT_DEC]]-B3711</f>
        <v>1279</v>
      </c>
      <c r="G3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INFO]]))),G3711)</f>
        <v>21</v>
      </c>
    </row>
    <row r="3713" spans="1:7" hidden="1" x14ac:dyDescent="0.25">
      <c r="A3713" s="12" t="s">
        <v>4381</v>
      </c>
      <c r="B3713" s="19">
        <v>335648016601</v>
      </c>
      <c r="C3713" s="12" t="s">
        <v>20101</v>
      </c>
      <c r="D3713" s="12" t="s">
        <v>7842</v>
      </c>
      <c r="E3713" s="6" t="s">
        <v>8858</v>
      </c>
      <c r="F3713" s="5">
        <f>decoded__2[[#This Row],[FRT_DEC]]-B3712</f>
        <v>9</v>
      </c>
      <c r="G3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INFO]]))),G3712)</f>
        <v>21</v>
      </c>
    </row>
    <row r="3714" spans="1:7" hidden="1" x14ac:dyDescent="0.25">
      <c r="A3714" s="12" t="s">
        <v>4382</v>
      </c>
      <c r="B3714" s="19">
        <v>335648016608</v>
      </c>
      <c r="C3714" s="12" t="s">
        <v>20102</v>
      </c>
      <c r="D3714" s="12" t="s">
        <v>213</v>
      </c>
      <c r="E3714" s="6" t="s">
        <v>214</v>
      </c>
      <c r="F3714" s="5">
        <f>decoded__2[[#This Row],[FRT_DEC]]-B3713</f>
        <v>7</v>
      </c>
      <c r="G3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INFO]]))),G3713)</f>
        <v>21</v>
      </c>
    </row>
    <row r="3715" spans="1:7" hidden="1" x14ac:dyDescent="0.25">
      <c r="A3715" s="12" t="s">
        <v>4383</v>
      </c>
      <c r="B3715" s="19">
        <v>335648016610</v>
      </c>
      <c r="C3715" s="12" t="s">
        <v>20103</v>
      </c>
      <c r="D3715" s="12" t="s">
        <v>216</v>
      </c>
      <c r="E3715" s="6" t="s">
        <v>3970</v>
      </c>
      <c r="F3715" s="5">
        <f>decoded__2[[#This Row],[FRT_DEC]]-B3714</f>
        <v>2</v>
      </c>
      <c r="G3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INFO]]))),G3714)</f>
        <v>21</v>
      </c>
    </row>
    <row r="3716" spans="1:7" hidden="1" x14ac:dyDescent="0.25">
      <c r="A3716" s="12" t="s">
        <v>4384</v>
      </c>
      <c r="B3716" s="19">
        <v>335648016630</v>
      </c>
      <c r="C3716" s="12" t="s">
        <v>20104</v>
      </c>
      <c r="D3716" s="12" t="s">
        <v>221</v>
      </c>
      <c r="E3716" s="6" t="s">
        <v>222</v>
      </c>
      <c r="F3716" s="5">
        <f>decoded__2[[#This Row],[FRT_DEC]]-B3715</f>
        <v>20</v>
      </c>
      <c r="G3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INFO]]))),G3715)</f>
        <v>21</v>
      </c>
    </row>
    <row r="3717" spans="1:7" hidden="1" x14ac:dyDescent="0.25">
      <c r="A3717" s="12" t="s">
        <v>4385</v>
      </c>
      <c r="B3717" s="19">
        <v>335648016645</v>
      </c>
      <c r="C3717" s="12" t="s">
        <v>20105</v>
      </c>
      <c r="D3717" s="12" t="s">
        <v>40</v>
      </c>
      <c r="E3717" s="6" t="s">
        <v>41</v>
      </c>
      <c r="F3717" s="5">
        <f>decoded__2[[#This Row],[FRT_DEC]]-B3716</f>
        <v>15</v>
      </c>
      <c r="G3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INFO]]))),G3716)</f>
        <v>21</v>
      </c>
    </row>
    <row r="3718" spans="1:7" hidden="1" x14ac:dyDescent="0.25">
      <c r="A3718" s="12" t="s">
        <v>4386</v>
      </c>
      <c r="B3718" s="19">
        <v>335648016650</v>
      </c>
      <c r="C3718" s="12" t="s">
        <v>20106</v>
      </c>
      <c r="D3718" s="12" t="s">
        <v>42</v>
      </c>
      <c r="E3718" s="6" t="s">
        <v>20107</v>
      </c>
      <c r="F3718" s="5">
        <f>decoded__2[[#This Row],[FRT_DEC]]-B3717</f>
        <v>5</v>
      </c>
      <c r="G3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INFO]]))),G3717)</f>
        <v>21</v>
      </c>
    </row>
    <row r="3719" spans="1:7" hidden="1" x14ac:dyDescent="0.25">
      <c r="A3719" s="12" t="s">
        <v>4387</v>
      </c>
      <c r="B3719" s="19">
        <v>335648016655</v>
      </c>
      <c r="C3719" s="12" t="s">
        <v>20108</v>
      </c>
      <c r="D3719" s="12" t="s">
        <v>1099</v>
      </c>
      <c r="E3719" s="6" t="s">
        <v>2087</v>
      </c>
      <c r="F3719" s="5">
        <f>decoded__2[[#This Row],[FRT_DEC]]-B3718</f>
        <v>5</v>
      </c>
      <c r="G3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INFO]]))),G3718)</f>
        <v>21</v>
      </c>
    </row>
    <row r="3720" spans="1:7" hidden="1" x14ac:dyDescent="0.25">
      <c r="A3720" s="12" t="s">
        <v>4388</v>
      </c>
      <c r="B3720" s="19">
        <v>335648016683</v>
      </c>
      <c r="C3720" s="12" t="s">
        <v>20109</v>
      </c>
      <c r="D3720" s="12" t="s">
        <v>72</v>
      </c>
      <c r="E3720" s="6" t="s">
        <v>2088</v>
      </c>
      <c r="F3720" s="5">
        <f>decoded__2[[#This Row],[FRT_DEC]]-B3719</f>
        <v>28</v>
      </c>
      <c r="G3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INFO]]))),G3719)</f>
        <v>21</v>
      </c>
    </row>
    <row r="3721" spans="1:7" hidden="1" x14ac:dyDescent="0.25">
      <c r="A3721" s="12" t="s">
        <v>4389</v>
      </c>
      <c r="B3721" s="19">
        <v>335648016687</v>
      </c>
      <c r="C3721" s="12" t="s">
        <v>20110</v>
      </c>
      <c r="D3721" s="12" t="s">
        <v>7938</v>
      </c>
      <c r="E3721" s="6" t="s">
        <v>8868</v>
      </c>
      <c r="F3721" s="5">
        <f>decoded__2[[#This Row],[FRT_DEC]]-B3720</f>
        <v>4</v>
      </c>
      <c r="G3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INFO]]))),G3720)</f>
        <v>21</v>
      </c>
    </row>
    <row r="3722" spans="1:7" hidden="1" x14ac:dyDescent="0.25">
      <c r="A3722" s="12" t="s">
        <v>4390</v>
      </c>
      <c r="B3722" s="19">
        <v>335648016690</v>
      </c>
      <c r="C3722" s="12" t="s">
        <v>20111</v>
      </c>
      <c r="D3722" s="12" t="s">
        <v>7842</v>
      </c>
      <c r="E3722" s="6" t="s">
        <v>7993</v>
      </c>
      <c r="F3722" s="5">
        <f>decoded__2[[#This Row],[FRT_DEC]]-B3721</f>
        <v>3</v>
      </c>
      <c r="G3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INFO]]))),G3721)</f>
        <v>21</v>
      </c>
    </row>
    <row r="3723" spans="1:7" hidden="1" x14ac:dyDescent="0.25">
      <c r="A3723" s="12" t="s">
        <v>4391</v>
      </c>
      <c r="B3723" s="19">
        <v>335648016706</v>
      </c>
      <c r="C3723" s="12" t="s">
        <v>20112</v>
      </c>
      <c r="D3723" s="12" t="s">
        <v>1099</v>
      </c>
      <c r="E3723" s="6" t="s">
        <v>2089</v>
      </c>
      <c r="F3723" s="5">
        <f>decoded__2[[#This Row],[FRT_DEC]]-B3722</f>
        <v>16</v>
      </c>
      <c r="G3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INFO]]))),G3722)</f>
        <v>21</v>
      </c>
    </row>
    <row r="3724" spans="1:7" hidden="1" x14ac:dyDescent="0.25">
      <c r="A3724" s="12" t="s">
        <v>4392</v>
      </c>
      <c r="B3724" s="19">
        <v>335648016709</v>
      </c>
      <c r="C3724" s="12" t="s">
        <v>20113</v>
      </c>
      <c r="D3724" s="12" t="s">
        <v>1099</v>
      </c>
      <c r="E3724" s="6" t="s">
        <v>2089</v>
      </c>
      <c r="F3724" s="5">
        <f>decoded__2[[#This Row],[FRT_DEC]]-B3723</f>
        <v>3</v>
      </c>
      <c r="G3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INFO]]))),G3723)</f>
        <v>21</v>
      </c>
    </row>
    <row r="3725" spans="1:7" hidden="1" x14ac:dyDescent="0.25">
      <c r="A3725" s="12" t="s">
        <v>4393</v>
      </c>
      <c r="B3725" s="19">
        <v>335648016715</v>
      </c>
      <c r="C3725" s="12" t="s">
        <v>20114</v>
      </c>
      <c r="D3725" s="12" t="s">
        <v>72</v>
      </c>
      <c r="E3725" s="6" t="s">
        <v>2090</v>
      </c>
      <c r="F3725" s="5">
        <f>decoded__2[[#This Row],[FRT_DEC]]-B3724</f>
        <v>6</v>
      </c>
      <c r="G3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INFO]]))),G3724)</f>
        <v>21</v>
      </c>
    </row>
    <row r="3726" spans="1:7" hidden="1" x14ac:dyDescent="0.25">
      <c r="A3726" s="12" t="s">
        <v>4394</v>
      </c>
      <c r="B3726" s="19">
        <v>335648016719</v>
      </c>
      <c r="C3726" s="12" t="s">
        <v>20115</v>
      </c>
      <c r="D3726" s="12" t="s">
        <v>6</v>
      </c>
      <c r="E3726" s="6" t="s">
        <v>20116</v>
      </c>
      <c r="F3726" s="5">
        <f>decoded__2[[#This Row],[FRT_DEC]]-B3725</f>
        <v>4</v>
      </c>
      <c r="G3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INFO]]))),G3725)</f>
        <v>22</v>
      </c>
    </row>
    <row r="3727" spans="1:7" hidden="1" x14ac:dyDescent="0.25">
      <c r="A3727" s="12" t="s">
        <v>4395</v>
      </c>
      <c r="B3727" s="19">
        <v>335648016723</v>
      </c>
      <c r="C3727" s="12" t="s">
        <v>20117</v>
      </c>
      <c r="D3727" s="12" t="s">
        <v>72</v>
      </c>
      <c r="E3727" s="6" t="s">
        <v>2091</v>
      </c>
      <c r="F3727" s="5">
        <f>decoded__2[[#This Row],[FRT_DEC]]-B3726</f>
        <v>4</v>
      </c>
      <c r="G3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INFO]]))),G3726)</f>
        <v>22</v>
      </c>
    </row>
    <row r="3728" spans="1:7" hidden="1" x14ac:dyDescent="0.25">
      <c r="A3728" s="12" t="s">
        <v>4396</v>
      </c>
      <c r="B3728" s="19">
        <v>335648016734</v>
      </c>
      <c r="C3728" s="12" t="s">
        <v>20118</v>
      </c>
      <c r="D3728" s="12" t="s">
        <v>40</v>
      </c>
      <c r="E3728" s="6" t="s">
        <v>2042</v>
      </c>
      <c r="F3728" s="5">
        <f>decoded__2[[#This Row],[FRT_DEC]]-B3727</f>
        <v>11</v>
      </c>
      <c r="G3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INFO]]))),G3727)</f>
        <v>22</v>
      </c>
    </row>
    <row r="3729" spans="1:7" hidden="1" x14ac:dyDescent="0.25">
      <c r="A3729" s="12" t="s">
        <v>4397</v>
      </c>
      <c r="B3729" s="19">
        <v>335648016737</v>
      </c>
      <c r="C3729" s="12" t="s">
        <v>20119</v>
      </c>
      <c r="D3729" s="12" t="s">
        <v>2043</v>
      </c>
      <c r="E3729" s="6" t="s">
        <v>20120</v>
      </c>
      <c r="F3729" s="5">
        <f>decoded__2[[#This Row],[FRT_DEC]]-B3728</f>
        <v>3</v>
      </c>
      <c r="G3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INFO]]))),G3728)</f>
        <v>22</v>
      </c>
    </row>
    <row r="3730" spans="1:7" hidden="1" x14ac:dyDescent="0.25">
      <c r="A3730" s="12" t="s">
        <v>4398</v>
      </c>
      <c r="B3730" s="19">
        <v>335648016771</v>
      </c>
      <c r="C3730" s="12" t="s">
        <v>20121</v>
      </c>
      <c r="D3730" s="12" t="s">
        <v>7938</v>
      </c>
      <c r="E3730" s="6" t="s">
        <v>7998</v>
      </c>
      <c r="F3730" s="5">
        <f>decoded__2[[#This Row],[FRT_DEC]]-B3729</f>
        <v>34</v>
      </c>
      <c r="G3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INFO]]))),G3729)</f>
        <v>22</v>
      </c>
    </row>
    <row r="3731" spans="1:7" hidden="1" x14ac:dyDescent="0.25">
      <c r="A3731" s="12" t="s">
        <v>4399</v>
      </c>
      <c r="B3731" s="19">
        <v>335648017280</v>
      </c>
      <c r="C3731" s="12" t="s">
        <v>20122</v>
      </c>
      <c r="D3731" s="12" t="s">
        <v>43</v>
      </c>
      <c r="E3731" s="6" t="s">
        <v>3692</v>
      </c>
      <c r="F3731" s="5">
        <f>decoded__2[[#This Row],[FRT_DEC]]-B3730</f>
        <v>509</v>
      </c>
      <c r="G3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INFO]]))),G3730)</f>
        <v>22</v>
      </c>
    </row>
    <row r="3732" spans="1:7" hidden="1" x14ac:dyDescent="0.25">
      <c r="A3732" s="12" t="s">
        <v>4400</v>
      </c>
      <c r="B3732" s="19">
        <v>335648017284</v>
      </c>
      <c r="C3732" s="12" t="s">
        <v>20123</v>
      </c>
      <c r="D3732" s="12" t="s">
        <v>3685</v>
      </c>
      <c r="E3732" s="6" t="s">
        <v>20124</v>
      </c>
      <c r="F3732" s="5">
        <f>decoded__2[[#This Row],[FRT_DEC]]-B3731</f>
        <v>4</v>
      </c>
      <c r="G3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INFO]]))),G3731)</f>
        <v>22</v>
      </c>
    </row>
    <row r="3733" spans="1:7" hidden="1" x14ac:dyDescent="0.25">
      <c r="A3733" s="12" t="s">
        <v>4401</v>
      </c>
      <c r="B3733" s="19">
        <v>335648017286</v>
      </c>
      <c r="C3733" s="12" t="s">
        <v>20125</v>
      </c>
      <c r="D3733" s="12" t="s">
        <v>3685</v>
      </c>
      <c r="E3733" s="6" t="s">
        <v>7880</v>
      </c>
      <c r="F3733" s="5">
        <f>decoded__2[[#This Row],[FRT_DEC]]-B3732</f>
        <v>2</v>
      </c>
      <c r="G3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INFO]]))),G3732)</f>
        <v>22</v>
      </c>
    </row>
    <row r="3734" spans="1:7" hidden="1" x14ac:dyDescent="0.25">
      <c r="A3734" s="12" t="s">
        <v>4402</v>
      </c>
      <c r="B3734" s="19">
        <v>335648017313</v>
      </c>
      <c r="C3734" s="12" t="s">
        <v>20126</v>
      </c>
      <c r="D3734" s="12" t="s">
        <v>7842</v>
      </c>
      <c r="E3734" s="6" t="s">
        <v>8889</v>
      </c>
      <c r="F3734" s="5">
        <f>decoded__2[[#This Row],[FRT_DEC]]-B3733</f>
        <v>27</v>
      </c>
      <c r="G3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INFO]]))),G3733)</f>
        <v>22</v>
      </c>
    </row>
    <row r="3735" spans="1:7" hidden="1" x14ac:dyDescent="0.25">
      <c r="A3735" s="12" t="s">
        <v>4403</v>
      </c>
      <c r="B3735" s="19">
        <v>335648017338</v>
      </c>
      <c r="C3735" s="12" t="s">
        <v>20127</v>
      </c>
      <c r="D3735" s="12" t="s">
        <v>241</v>
      </c>
      <c r="E3735" s="6" t="s">
        <v>1052</v>
      </c>
      <c r="F3735" s="5">
        <f>decoded__2[[#This Row],[FRT_DEC]]-B3734</f>
        <v>25</v>
      </c>
      <c r="G3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INFO]]))),G3734)</f>
        <v>22</v>
      </c>
    </row>
    <row r="3736" spans="1:7" hidden="1" x14ac:dyDescent="0.25">
      <c r="A3736" s="12" t="s">
        <v>4404</v>
      </c>
      <c r="B3736" s="19">
        <v>335648017341</v>
      </c>
      <c r="C3736" s="12" t="s">
        <v>20128</v>
      </c>
      <c r="D3736" s="12" t="s">
        <v>243</v>
      </c>
      <c r="E3736" s="6" t="s">
        <v>5311</v>
      </c>
      <c r="F3736" s="5">
        <f>decoded__2[[#This Row],[FRT_DEC]]-B3735</f>
        <v>3</v>
      </c>
      <c r="G3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INFO]]))),G3735)</f>
        <v>22</v>
      </c>
    </row>
    <row r="3737" spans="1:7" hidden="1" x14ac:dyDescent="0.25">
      <c r="A3737" s="12" t="s">
        <v>4405</v>
      </c>
      <c r="B3737" s="19">
        <v>335648017389</v>
      </c>
      <c r="C3737" s="12" t="s">
        <v>20129</v>
      </c>
      <c r="D3737" s="12" t="s">
        <v>40</v>
      </c>
      <c r="E3737" s="6" t="s">
        <v>44</v>
      </c>
      <c r="F3737" s="5">
        <f>decoded__2[[#This Row],[FRT_DEC]]-B3736</f>
        <v>48</v>
      </c>
      <c r="G3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INFO]]))),G3736)</f>
        <v>22</v>
      </c>
    </row>
    <row r="3738" spans="1:7" hidden="1" x14ac:dyDescent="0.25">
      <c r="A3738" s="12" t="s">
        <v>4406</v>
      </c>
      <c r="B3738" s="19">
        <v>335648017393</v>
      </c>
      <c r="C3738" s="12" t="s">
        <v>20130</v>
      </c>
      <c r="D3738" s="12" t="s">
        <v>246</v>
      </c>
      <c r="E3738" s="6" t="s">
        <v>20131</v>
      </c>
      <c r="F3738" s="5">
        <f>decoded__2[[#This Row],[FRT_DEC]]-B3737</f>
        <v>4</v>
      </c>
      <c r="G3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INFO]]))),G3737)</f>
        <v>22</v>
      </c>
    </row>
    <row r="3739" spans="1:7" hidden="1" x14ac:dyDescent="0.25">
      <c r="A3739" s="12" t="s">
        <v>4407</v>
      </c>
      <c r="B3739" s="19">
        <v>335648017402</v>
      </c>
      <c r="C3739" s="12" t="s">
        <v>20132</v>
      </c>
      <c r="D3739" s="12" t="s">
        <v>1099</v>
      </c>
      <c r="E3739" s="6" t="s">
        <v>3699</v>
      </c>
      <c r="F3739" s="5">
        <f>decoded__2[[#This Row],[FRT_DEC]]-B3738</f>
        <v>9</v>
      </c>
      <c r="G3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INFO]]))),G3738)</f>
        <v>22</v>
      </c>
    </row>
    <row r="3740" spans="1:7" hidden="1" x14ac:dyDescent="0.25">
      <c r="A3740" s="12" t="s">
        <v>4408</v>
      </c>
      <c r="B3740" s="19">
        <v>335648017408</v>
      </c>
      <c r="C3740" s="12" t="s">
        <v>20133</v>
      </c>
      <c r="D3740" s="12" t="s">
        <v>72</v>
      </c>
      <c r="E3740" s="6" t="s">
        <v>2092</v>
      </c>
      <c r="F3740" s="5">
        <f>decoded__2[[#This Row],[FRT_DEC]]-B3739</f>
        <v>6</v>
      </c>
      <c r="G3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INFO]]))),G3739)</f>
        <v>22</v>
      </c>
    </row>
    <row r="3741" spans="1:7" hidden="1" x14ac:dyDescent="0.25">
      <c r="A3741" s="12" t="s">
        <v>4409</v>
      </c>
      <c r="B3741" s="19">
        <v>335648017430</v>
      </c>
      <c r="C3741" s="12" t="s">
        <v>20134</v>
      </c>
      <c r="D3741" s="12" t="s">
        <v>3671</v>
      </c>
      <c r="E3741" s="6" t="s">
        <v>20135</v>
      </c>
      <c r="F3741" s="5">
        <f>decoded__2[[#This Row],[FRT_DEC]]-B3740</f>
        <v>22</v>
      </c>
      <c r="G3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INFO]]))),G3740)</f>
        <v>22</v>
      </c>
    </row>
    <row r="3742" spans="1:7" hidden="1" x14ac:dyDescent="0.25">
      <c r="A3742" s="12" t="s">
        <v>4410</v>
      </c>
      <c r="B3742" s="19">
        <v>335648017433</v>
      </c>
      <c r="C3742" s="12" t="s">
        <v>20136</v>
      </c>
      <c r="D3742" s="12" t="s">
        <v>3671</v>
      </c>
      <c r="E3742" s="6" t="s">
        <v>7881</v>
      </c>
      <c r="F3742" s="5">
        <f>decoded__2[[#This Row],[FRT_DEC]]-B3741</f>
        <v>3</v>
      </c>
      <c r="G3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INFO]]))),G3741)</f>
        <v>22</v>
      </c>
    </row>
    <row r="3743" spans="1:7" hidden="1" x14ac:dyDescent="0.25">
      <c r="A3743" s="12" t="s">
        <v>4411</v>
      </c>
      <c r="B3743" s="19">
        <v>335648018245</v>
      </c>
      <c r="C3743" s="12" t="s">
        <v>20137</v>
      </c>
      <c r="D3743" s="12" t="s">
        <v>249</v>
      </c>
      <c r="E3743" s="6" t="s">
        <v>3971</v>
      </c>
      <c r="F3743" s="5">
        <f>decoded__2[[#This Row],[FRT_DEC]]-B3742</f>
        <v>812</v>
      </c>
      <c r="G3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INFO]]))),G3742)</f>
        <v>22</v>
      </c>
    </row>
    <row r="3744" spans="1:7" hidden="1" x14ac:dyDescent="0.25">
      <c r="A3744" s="12" t="s">
        <v>4412</v>
      </c>
      <c r="B3744" s="19">
        <v>335648018249</v>
      </c>
      <c r="C3744" s="12" t="s">
        <v>20138</v>
      </c>
      <c r="D3744" s="12" t="s">
        <v>7938</v>
      </c>
      <c r="E3744" s="6" t="s">
        <v>8906</v>
      </c>
      <c r="F3744" s="5">
        <f>decoded__2[[#This Row],[FRT_DEC]]-B3743</f>
        <v>4</v>
      </c>
      <c r="G3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INFO]]))),G3743)</f>
        <v>22</v>
      </c>
    </row>
    <row r="3745" spans="1:7" hidden="1" x14ac:dyDescent="0.25">
      <c r="A3745" s="12" t="s">
        <v>4413</v>
      </c>
      <c r="B3745" s="19">
        <v>335648018252</v>
      </c>
      <c r="C3745" s="12" t="s">
        <v>20139</v>
      </c>
      <c r="D3745" s="12" t="s">
        <v>7842</v>
      </c>
      <c r="E3745" s="6" t="s">
        <v>7989</v>
      </c>
      <c r="F3745" s="5">
        <f>decoded__2[[#This Row],[FRT_DEC]]-B3744</f>
        <v>3</v>
      </c>
      <c r="G3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INFO]]))),G3744)</f>
        <v>22</v>
      </c>
    </row>
    <row r="3746" spans="1:7" hidden="1" x14ac:dyDescent="0.25">
      <c r="A3746" s="12" t="s">
        <v>4414</v>
      </c>
      <c r="B3746" s="19">
        <v>335648018259</v>
      </c>
      <c r="C3746" s="12" t="s">
        <v>20140</v>
      </c>
      <c r="D3746" s="12" t="s">
        <v>2044</v>
      </c>
      <c r="E3746" s="6" t="s">
        <v>2046</v>
      </c>
      <c r="F3746" s="5">
        <f>decoded__2[[#This Row],[FRT_DEC]]-B3745</f>
        <v>7</v>
      </c>
      <c r="G3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INFO]]))),G3745)</f>
        <v>22</v>
      </c>
    </row>
    <row r="3747" spans="1:7" hidden="1" x14ac:dyDescent="0.25">
      <c r="A3747" s="12" t="s">
        <v>4415</v>
      </c>
      <c r="B3747" s="19">
        <v>335648018263</v>
      </c>
      <c r="C3747" s="12" t="s">
        <v>20141</v>
      </c>
      <c r="D3747" s="12" t="s">
        <v>7938</v>
      </c>
      <c r="E3747" s="6" t="s">
        <v>7991</v>
      </c>
      <c r="F3747" s="5">
        <f>decoded__2[[#This Row],[FRT_DEC]]-B3746</f>
        <v>4</v>
      </c>
      <c r="G3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INFO]]))),G3746)</f>
        <v>22</v>
      </c>
    </row>
    <row r="3748" spans="1:7" hidden="1" x14ac:dyDescent="0.25">
      <c r="A3748" s="12" t="s">
        <v>4416</v>
      </c>
      <c r="B3748" s="19">
        <v>335648020678</v>
      </c>
      <c r="C3748" s="12" t="s">
        <v>20142</v>
      </c>
      <c r="D3748" s="12" t="s">
        <v>5</v>
      </c>
      <c r="E3748" s="6" t="s">
        <v>20143</v>
      </c>
      <c r="F3748" s="5">
        <f>decoded__2[[#This Row],[FRT_DEC]]-B3747</f>
        <v>2415</v>
      </c>
      <c r="G3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INFO]]))),G3747)</f>
        <v>22</v>
      </c>
    </row>
    <row r="3749" spans="1:7" hidden="1" x14ac:dyDescent="0.25">
      <c r="A3749" s="12" t="s">
        <v>4417</v>
      </c>
      <c r="B3749" s="19">
        <v>335648020680</v>
      </c>
      <c r="C3749" s="12" t="s">
        <v>20144</v>
      </c>
      <c r="D3749" s="12" t="s">
        <v>5</v>
      </c>
      <c r="E3749" s="6" t="s">
        <v>7877</v>
      </c>
      <c r="F3749" s="5">
        <f>decoded__2[[#This Row],[FRT_DEC]]-B3748</f>
        <v>2</v>
      </c>
      <c r="G3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INFO]]))),G3748)</f>
        <v>22</v>
      </c>
    </row>
    <row r="3750" spans="1:7" hidden="1" x14ac:dyDescent="0.25">
      <c r="A3750" s="12" t="s">
        <v>4418</v>
      </c>
      <c r="B3750" s="19">
        <v>335648020682</v>
      </c>
      <c r="C3750" s="12" t="s">
        <v>20145</v>
      </c>
      <c r="D3750" s="12" t="s">
        <v>3686</v>
      </c>
      <c r="E3750" s="6" t="s">
        <v>20146</v>
      </c>
      <c r="F3750" s="5">
        <f>decoded__2[[#This Row],[FRT_DEC]]-B3749</f>
        <v>2</v>
      </c>
      <c r="G3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INFO]]))),G3749)</f>
        <v>22</v>
      </c>
    </row>
    <row r="3751" spans="1:7" hidden="1" x14ac:dyDescent="0.25">
      <c r="A3751" s="12" t="s">
        <v>4419</v>
      </c>
      <c r="B3751" s="19">
        <v>335648020685</v>
      </c>
      <c r="C3751" s="12" t="s">
        <v>20147</v>
      </c>
      <c r="D3751" s="12" t="s">
        <v>3686</v>
      </c>
      <c r="E3751" s="6" t="s">
        <v>7878</v>
      </c>
      <c r="F3751" s="5">
        <f>decoded__2[[#This Row],[FRT_DEC]]-B3750</f>
        <v>3</v>
      </c>
      <c r="G3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INFO]]))),G3750)</f>
        <v>22</v>
      </c>
    </row>
    <row r="3752" spans="1:7" hidden="1" x14ac:dyDescent="0.25">
      <c r="A3752" s="12" t="s">
        <v>4420</v>
      </c>
      <c r="B3752" s="19">
        <v>335648020692</v>
      </c>
      <c r="C3752" s="12" t="s">
        <v>20148</v>
      </c>
      <c r="D3752" s="12" t="s">
        <v>7842</v>
      </c>
      <c r="E3752" s="6" t="s">
        <v>8006</v>
      </c>
      <c r="F3752" s="5">
        <f>decoded__2[[#This Row],[FRT_DEC]]-B3751</f>
        <v>7</v>
      </c>
      <c r="G3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INFO]]))),G3751)</f>
        <v>22</v>
      </c>
    </row>
    <row r="3753" spans="1:7" ht="30" hidden="1" x14ac:dyDescent="0.25">
      <c r="A3753" s="12" t="s">
        <v>4421</v>
      </c>
      <c r="B3753" s="19">
        <v>335648020704</v>
      </c>
      <c r="C3753" s="12" t="s">
        <v>20149</v>
      </c>
      <c r="D3753" s="12" t="s">
        <v>241</v>
      </c>
      <c r="E3753" s="6" t="s">
        <v>255</v>
      </c>
      <c r="F3753" s="5">
        <f>decoded__2[[#This Row],[FRT_DEC]]-B3752</f>
        <v>12</v>
      </c>
      <c r="G3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INFO]]))),G3752)</f>
        <v>22</v>
      </c>
    </row>
    <row r="3754" spans="1:7" hidden="1" x14ac:dyDescent="0.25">
      <c r="A3754" s="12" t="s">
        <v>4422</v>
      </c>
      <c r="B3754" s="19">
        <v>335648020707</v>
      </c>
      <c r="C3754" s="12" t="s">
        <v>20150</v>
      </c>
      <c r="D3754" s="12" t="s">
        <v>243</v>
      </c>
      <c r="E3754" s="6" t="s">
        <v>3939</v>
      </c>
      <c r="F3754" s="5">
        <f>decoded__2[[#This Row],[FRT_DEC]]-B3753</f>
        <v>3</v>
      </c>
      <c r="G3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INFO]]))),G3753)</f>
        <v>22</v>
      </c>
    </row>
    <row r="3755" spans="1:7" hidden="1" x14ac:dyDescent="0.25">
      <c r="A3755" s="12" t="s">
        <v>4423</v>
      </c>
      <c r="B3755" s="19">
        <v>335648020713</v>
      </c>
      <c r="C3755" s="12" t="s">
        <v>20151</v>
      </c>
      <c r="D3755" s="12" t="s">
        <v>1099</v>
      </c>
      <c r="E3755" s="6" t="s">
        <v>2093</v>
      </c>
      <c r="F3755" s="5">
        <f>decoded__2[[#This Row],[FRT_DEC]]-B3754</f>
        <v>6</v>
      </c>
      <c r="G3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INFO]]))),G3754)</f>
        <v>22</v>
      </c>
    </row>
    <row r="3756" spans="1:7" hidden="1" x14ac:dyDescent="0.25">
      <c r="A3756" s="12" t="s">
        <v>4424</v>
      </c>
      <c r="B3756" s="19">
        <v>335648020717</v>
      </c>
      <c r="C3756" s="12" t="s">
        <v>20152</v>
      </c>
      <c r="D3756" s="12" t="s">
        <v>72</v>
      </c>
      <c r="E3756" s="6" t="s">
        <v>2094</v>
      </c>
      <c r="F3756" s="5">
        <f>decoded__2[[#This Row],[FRT_DEC]]-B3755</f>
        <v>4</v>
      </c>
      <c r="G3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INFO]]))),G3755)</f>
        <v>22</v>
      </c>
    </row>
    <row r="3757" spans="1:7" hidden="1" x14ac:dyDescent="0.25">
      <c r="A3757" s="12" t="s">
        <v>4425</v>
      </c>
      <c r="B3757" s="19">
        <v>335648020721</v>
      </c>
      <c r="C3757" s="12" t="s">
        <v>20153</v>
      </c>
      <c r="D3757" s="12" t="s">
        <v>72</v>
      </c>
      <c r="E3757" s="6" t="s">
        <v>2095</v>
      </c>
      <c r="F3757" s="5">
        <f>decoded__2[[#This Row],[FRT_DEC]]-B3756</f>
        <v>4</v>
      </c>
      <c r="G3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INFO]]))),G3756)</f>
        <v>22</v>
      </c>
    </row>
    <row r="3758" spans="1:7" hidden="1" x14ac:dyDescent="0.25">
      <c r="A3758" s="12" t="s">
        <v>4426</v>
      </c>
      <c r="B3758" s="19">
        <v>335648020732</v>
      </c>
      <c r="C3758" s="12" t="s">
        <v>20154</v>
      </c>
      <c r="D3758" s="12" t="s">
        <v>246</v>
      </c>
      <c r="E3758" s="6" t="s">
        <v>20155</v>
      </c>
      <c r="F3758" s="5">
        <f>decoded__2[[#This Row],[FRT_DEC]]-B3757</f>
        <v>11</v>
      </c>
      <c r="G3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INFO]]))),G3757)</f>
        <v>22</v>
      </c>
    </row>
    <row r="3759" spans="1:7" hidden="1" x14ac:dyDescent="0.25">
      <c r="A3759" s="12" t="s">
        <v>4427</v>
      </c>
      <c r="B3759" s="19">
        <v>335648020736</v>
      </c>
      <c r="C3759" s="12" t="s">
        <v>20156</v>
      </c>
      <c r="D3759" s="12" t="s">
        <v>7938</v>
      </c>
      <c r="E3759" s="6" t="s">
        <v>8012</v>
      </c>
      <c r="F3759" s="5">
        <f>decoded__2[[#This Row],[FRT_DEC]]-B3758</f>
        <v>4</v>
      </c>
      <c r="G3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INFO]]))),G3758)</f>
        <v>22</v>
      </c>
    </row>
    <row r="3760" spans="1:7" hidden="1" x14ac:dyDescent="0.25">
      <c r="A3760" s="12" t="s">
        <v>4428</v>
      </c>
      <c r="B3760" s="19">
        <v>335648021134</v>
      </c>
      <c r="C3760" s="12" t="s">
        <v>20157</v>
      </c>
      <c r="D3760" s="12" t="s">
        <v>7842</v>
      </c>
      <c r="E3760" s="6" t="s">
        <v>8130</v>
      </c>
      <c r="F3760" s="5">
        <f>decoded__2[[#This Row],[FRT_DEC]]-B3759</f>
        <v>398</v>
      </c>
      <c r="G3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INFO]]))),G3759)</f>
        <v>22</v>
      </c>
    </row>
    <row r="3761" spans="1:7" hidden="1" x14ac:dyDescent="0.25">
      <c r="A3761" s="12" t="s">
        <v>4429</v>
      </c>
      <c r="B3761" s="19">
        <v>335648021141</v>
      </c>
      <c r="C3761" s="12" t="s">
        <v>20158</v>
      </c>
      <c r="D3761" s="12" t="s">
        <v>1099</v>
      </c>
      <c r="E3761" s="6" t="s">
        <v>2096</v>
      </c>
      <c r="F3761" s="5">
        <f>decoded__2[[#This Row],[FRT_DEC]]-B3760</f>
        <v>7</v>
      </c>
      <c r="G3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INFO]]))),G3760)</f>
        <v>22</v>
      </c>
    </row>
    <row r="3762" spans="1:7" hidden="1" x14ac:dyDescent="0.25">
      <c r="A3762" s="12" t="s">
        <v>4430</v>
      </c>
      <c r="B3762" s="19">
        <v>335648021146</v>
      </c>
      <c r="C3762" s="12" t="s">
        <v>20159</v>
      </c>
      <c r="D3762" s="12" t="s">
        <v>72</v>
      </c>
      <c r="E3762" s="6" t="s">
        <v>2097</v>
      </c>
      <c r="F3762" s="5">
        <f>decoded__2[[#This Row],[FRT_DEC]]-B3761</f>
        <v>5</v>
      </c>
      <c r="G3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INFO]]))),G3761)</f>
        <v>22</v>
      </c>
    </row>
    <row r="3763" spans="1:7" hidden="1" x14ac:dyDescent="0.25">
      <c r="A3763" s="12" t="s">
        <v>4431</v>
      </c>
      <c r="B3763" s="19">
        <v>335648021158</v>
      </c>
      <c r="C3763" s="12" t="s">
        <v>20160</v>
      </c>
      <c r="D3763" s="12" t="s">
        <v>3672</v>
      </c>
      <c r="E3763" s="6" t="s">
        <v>3972</v>
      </c>
      <c r="F3763" s="5">
        <f>decoded__2[[#This Row],[FRT_DEC]]-B3762</f>
        <v>12</v>
      </c>
      <c r="G3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INFO]]))),G3762)</f>
        <v>22</v>
      </c>
    </row>
    <row r="3764" spans="1:7" hidden="1" x14ac:dyDescent="0.25">
      <c r="A3764" s="12" t="s">
        <v>4432</v>
      </c>
      <c r="B3764" s="19">
        <v>335648021307</v>
      </c>
      <c r="C3764" s="12" t="s">
        <v>20161</v>
      </c>
      <c r="D3764" s="12" t="s">
        <v>262</v>
      </c>
      <c r="E3764" s="6" t="s">
        <v>3973</v>
      </c>
      <c r="F3764" s="5">
        <f>decoded__2[[#This Row],[FRT_DEC]]-B3763</f>
        <v>149</v>
      </c>
      <c r="G3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INFO]]))),G3763)</f>
        <v>22</v>
      </c>
    </row>
    <row r="3765" spans="1:7" hidden="1" x14ac:dyDescent="0.25">
      <c r="A3765" s="12" t="s">
        <v>4433</v>
      </c>
      <c r="B3765" s="19">
        <v>335648021313</v>
      </c>
      <c r="C3765" s="12" t="s">
        <v>20162</v>
      </c>
      <c r="D3765" s="12" t="s">
        <v>7938</v>
      </c>
      <c r="E3765" s="6" t="s">
        <v>8136</v>
      </c>
      <c r="F3765" s="5">
        <f>decoded__2[[#This Row],[FRT_DEC]]-B3764</f>
        <v>6</v>
      </c>
      <c r="G3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INFO]]))),G3764)</f>
        <v>22</v>
      </c>
    </row>
    <row r="3766" spans="1:7" x14ac:dyDescent="0.25">
      <c r="A3766" s="12" t="s">
        <v>4434</v>
      </c>
      <c r="B3766" s="19">
        <v>335648022553</v>
      </c>
      <c r="C3766" s="12" t="s">
        <v>20163</v>
      </c>
      <c r="D3766" s="12" t="s">
        <v>7842</v>
      </c>
      <c r="E3766" s="6" t="s">
        <v>7845</v>
      </c>
      <c r="F3766" s="5">
        <f>decoded__2[[#This Row],[FRT_DEC]]-B3765</f>
        <v>1240</v>
      </c>
      <c r="G3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INFO]]))),G3765)</f>
        <v>22</v>
      </c>
    </row>
    <row r="3767" spans="1:7" hidden="1" x14ac:dyDescent="0.25">
      <c r="A3767" s="12" t="s">
        <v>4435</v>
      </c>
      <c r="B3767" s="19">
        <v>335648022561</v>
      </c>
      <c r="C3767" s="12" t="s">
        <v>20164</v>
      </c>
      <c r="D3767" s="12" t="s">
        <v>7938</v>
      </c>
      <c r="E3767" s="6" t="s">
        <v>8149</v>
      </c>
      <c r="F3767" s="5">
        <f>decoded__2[[#This Row],[FRT_DEC]]-B3766</f>
        <v>8</v>
      </c>
      <c r="G3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INFO]]))),G3766)</f>
        <v>22</v>
      </c>
    </row>
    <row r="3768" spans="1:7" hidden="1" x14ac:dyDescent="0.25">
      <c r="A3768" s="12" t="s">
        <v>4436</v>
      </c>
      <c r="B3768" s="19">
        <v>335648022634</v>
      </c>
      <c r="C3768" s="12" t="s">
        <v>20165</v>
      </c>
      <c r="D3768" s="12" t="s">
        <v>84</v>
      </c>
      <c r="E3768" s="6" t="s">
        <v>5315</v>
      </c>
      <c r="F3768" s="5">
        <f>decoded__2[[#This Row],[FRT_DEC]]-B3767</f>
        <v>73</v>
      </c>
      <c r="G3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INFO]]))),G3767)</f>
        <v>22</v>
      </c>
    </row>
    <row r="3769" spans="1:7" hidden="1" x14ac:dyDescent="0.25">
      <c r="A3769" s="12" t="s">
        <v>4437</v>
      </c>
      <c r="B3769" s="19">
        <v>335648022636</v>
      </c>
      <c r="C3769" s="12" t="s">
        <v>20166</v>
      </c>
      <c r="D3769" s="12" t="s">
        <v>3684</v>
      </c>
      <c r="E3769" s="6" t="s">
        <v>20167</v>
      </c>
      <c r="F3769" s="5">
        <f>decoded__2[[#This Row],[FRT_DEC]]-B3768</f>
        <v>2</v>
      </c>
      <c r="G3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INFO]]))),G3768)</f>
        <v>22</v>
      </c>
    </row>
    <row r="3770" spans="1:7" hidden="1" x14ac:dyDescent="0.25">
      <c r="A3770" s="12" t="s">
        <v>4438</v>
      </c>
      <c r="B3770" s="19">
        <v>335648022639</v>
      </c>
      <c r="C3770" s="12" t="s">
        <v>20168</v>
      </c>
      <c r="D3770" s="12" t="s">
        <v>3684</v>
      </c>
      <c r="E3770" s="6" t="s">
        <v>7879</v>
      </c>
      <c r="F3770" s="5">
        <f>decoded__2[[#This Row],[FRT_DEC]]-B3769</f>
        <v>3</v>
      </c>
      <c r="G3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INFO]]))),G3769)</f>
        <v>22</v>
      </c>
    </row>
    <row r="3771" spans="1:7" hidden="1" x14ac:dyDescent="0.25">
      <c r="A3771" s="12" t="s">
        <v>4439</v>
      </c>
      <c r="B3771" s="19">
        <v>335648022646</v>
      </c>
      <c r="C3771" s="12" t="s">
        <v>20169</v>
      </c>
      <c r="D3771" s="12" t="s">
        <v>7842</v>
      </c>
      <c r="E3771" s="6" t="s">
        <v>7843</v>
      </c>
      <c r="F3771" s="5">
        <f>decoded__2[[#This Row],[FRT_DEC]]-B3770</f>
        <v>7</v>
      </c>
      <c r="G3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INFO]]))),G3770)</f>
        <v>22</v>
      </c>
    </row>
    <row r="3772" spans="1:7" hidden="1" x14ac:dyDescent="0.25">
      <c r="A3772" s="12" t="s">
        <v>4440</v>
      </c>
      <c r="B3772" s="19">
        <v>335648022657</v>
      </c>
      <c r="C3772" s="12" t="s">
        <v>20170</v>
      </c>
      <c r="D3772" s="12" t="s">
        <v>1099</v>
      </c>
      <c r="E3772" s="6" t="s">
        <v>2098</v>
      </c>
      <c r="F3772" s="5">
        <f>decoded__2[[#This Row],[FRT_DEC]]-B3771</f>
        <v>11</v>
      </c>
      <c r="G3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INFO]]))),G3771)</f>
        <v>22</v>
      </c>
    </row>
    <row r="3773" spans="1:7" hidden="1" x14ac:dyDescent="0.25">
      <c r="A3773" s="12" t="s">
        <v>4441</v>
      </c>
      <c r="B3773" s="19">
        <v>335648022662</v>
      </c>
      <c r="C3773" s="12" t="s">
        <v>20171</v>
      </c>
      <c r="D3773" s="12" t="s">
        <v>72</v>
      </c>
      <c r="E3773" s="6" t="s">
        <v>2099</v>
      </c>
      <c r="F3773" s="5">
        <f>decoded__2[[#This Row],[FRT_DEC]]-B3772</f>
        <v>5</v>
      </c>
      <c r="G3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INFO]]))),G3772)</f>
        <v>22</v>
      </c>
    </row>
    <row r="3774" spans="1:7" hidden="1" x14ac:dyDescent="0.25">
      <c r="A3774" s="12" t="s">
        <v>4442</v>
      </c>
      <c r="B3774" s="19">
        <v>335648022676</v>
      </c>
      <c r="C3774" s="12" t="s">
        <v>20172</v>
      </c>
      <c r="D3774" s="12" t="s">
        <v>7938</v>
      </c>
      <c r="E3774" s="6" t="s">
        <v>8848</v>
      </c>
      <c r="F3774" s="5">
        <f>decoded__2[[#This Row],[FRT_DEC]]-B3773</f>
        <v>14</v>
      </c>
      <c r="G3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INFO]]))),G3773)</f>
        <v>22</v>
      </c>
    </row>
    <row r="3775" spans="1:7" hidden="1" x14ac:dyDescent="0.25">
      <c r="A3775" s="12" t="s">
        <v>4443</v>
      </c>
      <c r="B3775" s="19">
        <v>335648022715</v>
      </c>
      <c r="C3775" s="12" t="s">
        <v>20173</v>
      </c>
      <c r="D3775" s="12" t="s">
        <v>85</v>
      </c>
      <c r="E3775" s="6" t="s">
        <v>263</v>
      </c>
      <c r="F3775" s="5">
        <f>decoded__2[[#This Row],[FRT_DEC]]-B3774</f>
        <v>39</v>
      </c>
      <c r="G3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INFO]]))),G3774)</f>
        <v>22</v>
      </c>
    </row>
    <row r="3776" spans="1:7" hidden="1" x14ac:dyDescent="0.25">
      <c r="A3776" s="12" t="s">
        <v>4444</v>
      </c>
      <c r="B3776" s="19">
        <v>335648022722</v>
      </c>
      <c r="C3776" s="12" t="s">
        <v>20174</v>
      </c>
      <c r="D3776" s="12" t="s">
        <v>7842</v>
      </c>
      <c r="E3776" s="6" t="s">
        <v>8851</v>
      </c>
      <c r="F3776" s="5">
        <f>decoded__2[[#This Row],[FRT_DEC]]-B3775</f>
        <v>7</v>
      </c>
      <c r="G3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INFO]]))),G3775)</f>
        <v>22</v>
      </c>
    </row>
    <row r="3777" spans="1:7" hidden="1" x14ac:dyDescent="0.25">
      <c r="A3777" s="12" t="s">
        <v>4445</v>
      </c>
      <c r="B3777" s="19">
        <v>335648022731</v>
      </c>
      <c r="C3777" s="12" t="s">
        <v>20175</v>
      </c>
      <c r="D3777" s="12" t="s">
        <v>1099</v>
      </c>
      <c r="E3777" s="6" t="s">
        <v>2100</v>
      </c>
      <c r="F3777" s="5">
        <f>decoded__2[[#This Row],[FRT_DEC]]-B3776</f>
        <v>9</v>
      </c>
      <c r="G3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INFO]]))),G3776)</f>
        <v>22</v>
      </c>
    </row>
    <row r="3778" spans="1:7" hidden="1" x14ac:dyDescent="0.25">
      <c r="A3778" s="12" t="s">
        <v>4446</v>
      </c>
      <c r="B3778" s="19">
        <v>335648022736</v>
      </c>
      <c r="C3778" s="12" t="s">
        <v>20176</v>
      </c>
      <c r="D3778" s="12" t="s">
        <v>72</v>
      </c>
      <c r="E3778" s="6" t="s">
        <v>2101</v>
      </c>
      <c r="F3778" s="5">
        <f>decoded__2[[#This Row],[FRT_DEC]]-B3777</f>
        <v>5</v>
      </c>
      <c r="G3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INFO]]))),G3777)</f>
        <v>22</v>
      </c>
    </row>
    <row r="3779" spans="1:7" hidden="1" x14ac:dyDescent="0.25">
      <c r="A3779" s="12" t="s">
        <v>4447</v>
      </c>
      <c r="B3779" s="19">
        <v>335648022749</v>
      </c>
      <c r="C3779" s="12" t="s">
        <v>20177</v>
      </c>
      <c r="D3779" s="12" t="s">
        <v>7938</v>
      </c>
      <c r="E3779" s="6" t="s">
        <v>8855</v>
      </c>
      <c r="F3779" s="5">
        <f>decoded__2[[#This Row],[FRT_DEC]]-B3778</f>
        <v>13</v>
      </c>
      <c r="G3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INFO]]))),G3778)</f>
        <v>22</v>
      </c>
    </row>
    <row r="3780" spans="1:7" hidden="1" x14ac:dyDescent="0.25">
      <c r="A3780" s="12" t="s">
        <v>4448</v>
      </c>
      <c r="B3780" s="19">
        <v>335648023371</v>
      </c>
      <c r="C3780" s="12" t="s">
        <v>20178</v>
      </c>
      <c r="D3780" s="12" t="s">
        <v>87</v>
      </c>
      <c r="E3780" s="6" t="s">
        <v>3695</v>
      </c>
      <c r="F3780" s="5">
        <f>decoded__2[[#This Row],[FRT_DEC]]-B3779</f>
        <v>622</v>
      </c>
      <c r="G3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INFO]]))),G3779)</f>
        <v>22</v>
      </c>
    </row>
    <row r="3781" spans="1:7" hidden="1" x14ac:dyDescent="0.25">
      <c r="A3781" s="12" t="s">
        <v>4449</v>
      </c>
      <c r="B3781" s="19">
        <v>335648023381</v>
      </c>
      <c r="C3781" s="12" t="s">
        <v>20179</v>
      </c>
      <c r="D3781" s="12" t="s">
        <v>7842</v>
      </c>
      <c r="E3781" s="6" t="s">
        <v>8858</v>
      </c>
      <c r="F3781" s="5">
        <f>decoded__2[[#This Row],[FRT_DEC]]-B3780</f>
        <v>10</v>
      </c>
      <c r="G3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INFO]]))),G3780)</f>
        <v>22</v>
      </c>
    </row>
    <row r="3782" spans="1:7" hidden="1" x14ac:dyDescent="0.25">
      <c r="A3782" s="12" t="s">
        <v>4450</v>
      </c>
      <c r="B3782" s="19">
        <v>335648023390</v>
      </c>
      <c r="C3782" s="12" t="s">
        <v>20180</v>
      </c>
      <c r="D3782" s="12" t="s">
        <v>1099</v>
      </c>
      <c r="E3782" s="6" t="s">
        <v>2102</v>
      </c>
      <c r="F3782" s="5">
        <f>decoded__2[[#This Row],[FRT_DEC]]-B3781</f>
        <v>9</v>
      </c>
      <c r="G3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INFO]]))),G3781)</f>
        <v>22</v>
      </c>
    </row>
    <row r="3783" spans="1:7" hidden="1" x14ac:dyDescent="0.25">
      <c r="A3783" s="12" t="s">
        <v>4451</v>
      </c>
      <c r="B3783" s="19">
        <v>335648023395</v>
      </c>
      <c r="C3783" s="12" t="s">
        <v>20181</v>
      </c>
      <c r="D3783" s="12" t="s">
        <v>72</v>
      </c>
      <c r="E3783" s="6" t="s">
        <v>2103</v>
      </c>
      <c r="F3783" s="5">
        <f>decoded__2[[#This Row],[FRT_DEC]]-B3782</f>
        <v>5</v>
      </c>
      <c r="G3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INFO]]))),G3782)</f>
        <v>22</v>
      </c>
    </row>
    <row r="3784" spans="1:7" hidden="1" x14ac:dyDescent="0.25">
      <c r="A3784" s="12" t="s">
        <v>4452</v>
      </c>
      <c r="B3784" s="19">
        <v>335648023407</v>
      </c>
      <c r="C3784" s="12" t="s">
        <v>20182</v>
      </c>
      <c r="D3784" s="12" t="s">
        <v>40</v>
      </c>
      <c r="E3784" s="6" t="s">
        <v>2042</v>
      </c>
      <c r="F3784" s="5">
        <f>decoded__2[[#This Row],[FRT_DEC]]-B3783</f>
        <v>12</v>
      </c>
      <c r="G3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INFO]]))),G3783)</f>
        <v>22</v>
      </c>
    </row>
    <row r="3785" spans="1:7" hidden="1" x14ac:dyDescent="0.25">
      <c r="A3785" s="12" t="s">
        <v>4453</v>
      </c>
      <c r="B3785" s="19">
        <v>335648023409</v>
      </c>
      <c r="C3785" s="12" t="s">
        <v>20183</v>
      </c>
      <c r="D3785" s="12" t="s">
        <v>2043</v>
      </c>
      <c r="E3785" s="6" t="s">
        <v>20120</v>
      </c>
      <c r="F3785" s="5">
        <f>decoded__2[[#This Row],[FRT_DEC]]-B3784</f>
        <v>2</v>
      </c>
      <c r="G3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INFO]]))),G3784)</f>
        <v>22</v>
      </c>
    </row>
    <row r="3786" spans="1:7" hidden="1" x14ac:dyDescent="0.25">
      <c r="A3786" s="12" t="s">
        <v>4454</v>
      </c>
      <c r="B3786" s="19">
        <v>335648023421</v>
      </c>
      <c r="C3786" s="12" t="s">
        <v>20184</v>
      </c>
      <c r="D3786" s="12" t="s">
        <v>7938</v>
      </c>
      <c r="E3786" s="6" t="s">
        <v>8868</v>
      </c>
      <c r="F3786" s="5">
        <f>decoded__2[[#This Row],[FRT_DEC]]-B3785</f>
        <v>12</v>
      </c>
      <c r="G3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INFO]]))),G3785)</f>
        <v>22</v>
      </c>
    </row>
    <row r="3787" spans="1:7" hidden="1" x14ac:dyDescent="0.25">
      <c r="A3787" s="12" t="s">
        <v>4455</v>
      </c>
      <c r="B3787" s="19">
        <v>335648023754</v>
      </c>
      <c r="C3787" s="12" t="s">
        <v>20185</v>
      </c>
      <c r="D3787" s="12" t="s">
        <v>7842</v>
      </c>
      <c r="E3787" s="6" t="s">
        <v>7989</v>
      </c>
      <c r="F3787" s="5">
        <f>decoded__2[[#This Row],[FRT_DEC]]-B3786</f>
        <v>333</v>
      </c>
      <c r="G3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INFO]]))),G3786)</f>
        <v>22</v>
      </c>
    </row>
    <row r="3788" spans="1:7" hidden="1" x14ac:dyDescent="0.25">
      <c r="A3788" s="12" t="s">
        <v>4456</v>
      </c>
      <c r="B3788" s="19">
        <v>335648023761</v>
      </c>
      <c r="C3788" s="12" t="s">
        <v>20186</v>
      </c>
      <c r="D3788" s="12" t="s">
        <v>2044</v>
      </c>
      <c r="E3788" s="6" t="s">
        <v>2046</v>
      </c>
      <c r="F3788" s="5">
        <f>decoded__2[[#This Row],[FRT_DEC]]-B3787</f>
        <v>7</v>
      </c>
      <c r="G3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INFO]]))),G3787)</f>
        <v>22</v>
      </c>
    </row>
    <row r="3789" spans="1:7" hidden="1" x14ac:dyDescent="0.25">
      <c r="A3789" s="12" t="s">
        <v>4457</v>
      </c>
      <c r="B3789" s="19">
        <v>335648023787</v>
      </c>
      <c r="C3789" s="12" t="s">
        <v>20187</v>
      </c>
      <c r="D3789" s="12" t="s">
        <v>7938</v>
      </c>
      <c r="E3789" s="6" t="s">
        <v>7991</v>
      </c>
      <c r="F3789" s="5">
        <f>decoded__2[[#This Row],[FRT_DEC]]-B3788</f>
        <v>26</v>
      </c>
      <c r="G3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INFO]]))),G3788)</f>
        <v>22</v>
      </c>
    </row>
    <row r="3790" spans="1:7" hidden="1" x14ac:dyDescent="0.25">
      <c r="A3790" s="12" t="s">
        <v>4458</v>
      </c>
      <c r="B3790" s="19">
        <v>335648091689</v>
      </c>
      <c r="C3790" s="12" t="s">
        <v>20188</v>
      </c>
      <c r="D3790" s="12" t="s">
        <v>7842</v>
      </c>
      <c r="E3790" s="6" t="s">
        <v>7945</v>
      </c>
      <c r="F3790" s="5">
        <f>decoded__2[[#This Row],[FRT_DEC]]-B3789</f>
        <v>67902</v>
      </c>
      <c r="G3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INFO]]))),G3789)</f>
        <v>22</v>
      </c>
    </row>
    <row r="3791" spans="1:7" hidden="1" x14ac:dyDescent="0.25">
      <c r="A3791" s="12" t="s">
        <v>4459</v>
      </c>
      <c r="B3791" s="19">
        <v>335648091694</v>
      </c>
      <c r="C3791" s="12" t="s">
        <v>20189</v>
      </c>
      <c r="D3791" s="12" t="s">
        <v>7938</v>
      </c>
      <c r="E3791" s="6" t="s">
        <v>7947</v>
      </c>
      <c r="F3791" s="5">
        <f>decoded__2[[#This Row],[FRT_DEC]]-B3790</f>
        <v>5</v>
      </c>
      <c r="G3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INFO]]))),G3790)</f>
        <v>22</v>
      </c>
    </row>
    <row r="3792" spans="1:7" hidden="1" x14ac:dyDescent="0.25">
      <c r="A3792" s="12" t="s">
        <v>4460</v>
      </c>
      <c r="B3792" s="19">
        <v>335648147612</v>
      </c>
      <c r="C3792" s="12" t="s">
        <v>20190</v>
      </c>
      <c r="D3792" s="12" t="s">
        <v>43</v>
      </c>
      <c r="E3792" s="6" t="s">
        <v>3692</v>
      </c>
      <c r="F3792" s="5">
        <f>decoded__2[[#This Row],[FRT_DEC]]-B3791</f>
        <v>55918</v>
      </c>
      <c r="G3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INFO]]))),G3791)</f>
        <v>22</v>
      </c>
    </row>
    <row r="3793" spans="1:7" hidden="1" x14ac:dyDescent="0.25">
      <c r="A3793" s="12" t="s">
        <v>4461</v>
      </c>
      <c r="B3793" s="19">
        <v>335648147615</v>
      </c>
      <c r="C3793" s="12" t="s">
        <v>20191</v>
      </c>
      <c r="D3793" s="12" t="s">
        <v>3685</v>
      </c>
      <c r="E3793" s="6" t="s">
        <v>20192</v>
      </c>
      <c r="F3793" s="5">
        <f>decoded__2[[#This Row],[FRT_DEC]]-B3792</f>
        <v>3</v>
      </c>
      <c r="G3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INFO]]))),G3792)</f>
        <v>22</v>
      </c>
    </row>
    <row r="3794" spans="1:7" hidden="1" x14ac:dyDescent="0.25">
      <c r="A3794" s="12" t="s">
        <v>4462</v>
      </c>
      <c r="B3794" s="19">
        <v>335648147617</v>
      </c>
      <c r="C3794" s="12" t="s">
        <v>20193</v>
      </c>
      <c r="D3794" s="12" t="s">
        <v>3685</v>
      </c>
      <c r="E3794" s="6" t="s">
        <v>7880</v>
      </c>
      <c r="F3794" s="5">
        <f>decoded__2[[#This Row],[FRT_DEC]]-B3793</f>
        <v>2</v>
      </c>
      <c r="G3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INFO]]))),G3793)</f>
        <v>22</v>
      </c>
    </row>
    <row r="3795" spans="1:7" hidden="1" x14ac:dyDescent="0.25">
      <c r="A3795" s="12" t="s">
        <v>4463</v>
      </c>
      <c r="B3795" s="19">
        <v>335648147633</v>
      </c>
      <c r="C3795" s="12" t="s">
        <v>20194</v>
      </c>
      <c r="D3795" s="12" t="s">
        <v>7842</v>
      </c>
      <c r="E3795" s="6" t="s">
        <v>8889</v>
      </c>
      <c r="F3795" s="5">
        <f>decoded__2[[#This Row],[FRT_DEC]]-B3794</f>
        <v>16</v>
      </c>
      <c r="G3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INFO]]))),G3794)</f>
        <v>22</v>
      </c>
    </row>
    <row r="3796" spans="1:7" ht="30" hidden="1" x14ac:dyDescent="0.25">
      <c r="A3796" s="12" t="s">
        <v>4464</v>
      </c>
      <c r="B3796" s="19">
        <v>335648147647</v>
      </c>
      <c r="C3796" s="12" t="s">
        <v>20195</v>
      </c>
      <c r="D3796" s="12" t="s">
        <v>241</v>
      </c>
      <c r="E3796" s="6" t="s">
        <v>2080</v>
      </c>
      <c r="F3796" s="5">
        <f>decoded__2[[#This Row],[FRT_DEC]]-B3795</f>
        <v>14</v>
      </c>
      <c r="G3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INFO]]))),G3795)</f>
        <v>22</v>
      </c>
    </row>
    <row r="3797" spans="1:7" hidden="1" x14ac:dyDescent="0.25">
      <c r="A3797" s="12" t="s">
        <v>4465</v>
      </c>
      <c r="B3797" s="19">
        <v>335648147650</v>
      </c>
      <c r="C3797" s="12" t="s">
        <v>20196</v>
      </c>
      <c r="D3797" s="12" t="s">
        <v>243</v>
      </c>
      <c r="E3797" s="6" t="s">
        <v>3967</v>
      </c>
      <c r="F3797" s="5">
        <f>decoded__2[[#This Row],[FRT_DEC]]-B3796</f>
        <v>3</v>
      </c>
      <c r="G3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INFO]]))),G3796)</f>
        <v>22</v>
      </c>
    </row>
    <row r="3798" spans="1:7" hidden="1" x14ac:dyDescent="0.25">
      <c r="A3798" s="12" t="s">
        <v>4466</v>
      </c>
      <c r="B3798" s="19">
        <v>335648147664</v>
      </c>
      <c r="C3798" s="12" t="s">
        <v>20197</v>
      </c>
      <c r="D3798" s="12" t="s">
        <v>264</v>
      </c>
      <c r="E3798" s="6" t="s">
        <v>20198</v>
      </c>
      <c r="F3798" s="5">
        <f>decoded__2[[#This Row],[FRT_DEC]]-B3797</f>
        <v>14</v>
      </c>
      <c r="G3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INFO]]))),G3797)</f>
        <v>22</v>
      </c>
    </row>
    <row r="3799" spans="1:7" hidden="1" x14ac:dyDescent="0.25">
      <c r="A3799" s="12" t="s">
        <v>4467</v>
      </c>
      <c r="B3799" s="19">
        <v>335648147715</v>
      </c>
      <c r="C3799" s="12" t="s">
        <v>20199</v>
      </c>
      <c r="D3799" s="12" t="s">
        <v>40</v>
      </c>
      <c r="E3799" s="6" t="s">
        <v>44</v>
      </c>
      <c r="F3799" s="5">
        <f>decoded__2[[#This Row],[FRT_DEC]]-B3798</f>
        <v>51</v>
      </c>
      <c r="G3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INFO]]))),G3798)</f>
        <v>22</v>
      </c>
    </row>
    <row r="3800" spans="1:7" hidden="1" x14ac:dyDescent="0.25">
      <c r="A3800" s="12" t="s">
        <v>4468</v>
      </c>
      <c r="B3800" s="19">
        <v>335648147721</v>
      </c>
      <c r="C3800" s="12" t="s">
        <v>20200</v>
      </c>
      <c r="D3800" s="12" t="s">
        <v>246</v>
      </c>
      <c r="E3800" s="6" t="s">
        <v>20201</v>
      </c>
      <c r="F3800" s="5">
        <f>decoded__2[[#This Row],[FRT_DEC]]-B3799</f>
        <v>6</v>
      </c>
      <c r="G3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INFO]]))),G3799)</f>
        <v>22</v>
      </c>
    </row>
    <row r="3801" spans="1:7" hidden="1" x14ac:dyDescent="0.25">
      <c r="A3801" s="12" t="s">
        <v>4469</v>
      </c>
      <c r="B3801" s="19">
        <v>335648147728</v>
      </c>
      <c r="C3801" s="12" t="s">
        <v>20202</v>
      </c>
      <c r="D3801" s="12" t="s">
        <v>1099</v>
      </c>
      <c r="E3801" s="6" t="s">
        <v>2104</v>
      </c>
      <c r="F3801" s="5">
        <f>decoded__2[[#This Row],[FRT_DEC]]-B3800</f>
        <v>7</v>
      </c>
      <c r="G3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INFO]]))),G3800)</f>
        <v>22</v>
      </c>
    </row>
    <row r="3802" spans="1:7" hidden="1" x14ac:dyDescent="0.25">
      <c r="A3802" s="12" t="s">
        <v>4470</v>
      </c>
      <c r="B3802" s="19">
        <v>335648147734</v>
      </c>
      <c r="C3802" s="12" t="s">
        <v>20203</v>
      </c>
      <c r="D3802" s="12" t="s">
        <v>1099</v>
      </c>
      <c r="E3802" s="6" t="s">
        <v>2105</v>
      </c>
      <c r="F3802" s="5">
        <f>decoded__2[[#This Row],[FRT_DEC]]-B3801</f>
        <v>6</v>
      </c>
      <c r="G3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INFO]]))),G3801)</f>
        <v>22</v>
      </c>
    </row>
    <row r="3803" spans="1:7" hidden="1" x14ac:dyDescent="0.25">
      <c r="A3803" s="12" t="s">
        <v>4471</v>
      </c>
      <c r="B3803" s="19">
        <v>335648147747</v>
      </c>
      <c r="C3803" s="12" t="s">
        <v>20204</v>
      </c>
      <c r="D3803" s="12" t="s">
        <v>72</v>
      </c>
      <c r="E3803" s="6" t="s">
        <v>2092</v>
      </c>
      <c r="F3803" s="5">
        <f>decoded__2[[#This Row],[FRT_DEC]]-B3802</f>
        <v>13</v>
      </c>
      <c r="G3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INFO]]))),G3802)</f>
        <v>22</v>
      </c>
    </row>
    <row r="3804" spans="1:7" hidden="1" x14ac:dyDescent="0.25">
      <c r="A3804" s="12" t="s">
        <v>4472</v>
      </c>
      <c r="B3804" s="19">
        <v>335648147772</v>
      </c>
      <c r="C3804" s="12" t="s">
        <v>20205</v>
      </c>
      <c r="D3804" s="12" t="s">
        <v>3671</v>
      </c>
      <c r="E3804" s="6" t="s">
        <v>20206</v>
      </c>
      <c r="F3804" s="5">
        <f>decoded__2[[#This Row],[FRT_DEC]]-B3803</f>
        <v>25</v>
      </c>
      <c r="G3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INFO]]))),G3803)</f>
        <v>22</v>
      </c>
    </row>
    <row r="3805" spans="1:7" hidden="1" x14ac:dyDescent="0.25">
      <c r="A3805" s="12" t="s">
        <v>4473</v>
      </c>
      <c r="B3805" s="19">
        <v>335648147774</v>
      </c>
      <c r="C3805" s="12" t="s">
        <v>20207</v>
      </c>
      <c r="D3805" s="12" t="s">
        <v>3671</v>
      </c>
      <c r="E3805" s="6" t="s">
        <v>7881</v>
      </c>
      <c r="F3805" s="5">
        <f>decoded__2[[#This Row],[FRT_DEC]]-B3804</f>
        <v>2</v>
      </c>
      <c r="G3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INFO]]))),G3804)</f>
        <v>22</v>
      </c>
    </row>
    <row r="3806" spans="1:7" hidden="1" x14ac:dyDescent="0.25">
      <c r="A3806" s="12" t="s">
        <v>4474</v>
      </c>
      <c r="B3806" s="19">
        <v>335648148559</v>
      </c>
      <c r="C3806" s="12" t="s">
        <v>20208</v>
      </c>
      <c r="D3806" s="12" t="s">
        <v>249</v>
      </c>
      <c r="E3806" s="6" t="s">
        <v>3971</v>
      </c>
      <c r="F3806" s="5">
        <f>decoded__2[[#This Row],[FRT_DEC]]-B3805</f>
        <v>785</v>
      </c>
      <c r="G3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INFO]]))),G3805)</f>
        <v>22</v>
      </c>
    </row>
    <row r="3807" spans="1:7" hidden="1" x14ac:dyDescent="0.25">
      <c r="A3807" s="12" t="s">
        <v>4475</v>
      </c>
      <c r="B3807" s="19">
        <v>335648148563</v>
      </c>
      <c r="C3807" s="12" t="s">
        <v>20209</v>
      </c>
      <c r="D3807" s="12" t="s">
        <v>7938</v>
      </c>
      <c r="E3807" s="6" t="s">
        <v>8906</v>
      </c>
      <c r="F3807" s="5">
        <f>decoded__2[[#This Row],[FRT_DEC]]-B3806</f>
        <v>4</v>
      </c>
      <c r="G3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INFO]]))),G3806)</f>
        <v>22</v>
      </c>
    </row>
    <row r="3808" spans="1:7" hidden="1" x14ac:dyDescent="0.25">
      <c r="A3808" s="12" t="s">
        <v>4476</v>
      </c>
      <c r="B3808" s="19">
        <v>335648151552</v>
      </c>
      <c r="C3808" s="12" t="s">
        <v>20210</v>
      </c>
      <c r="D3808" s="12" t="s">
        <v>5</v>
      </c>
      <c r="E3808" s="6" t="s">
        <v>20211</v>
      </c>
      <c r="F3808" s="5">
        <f>decoded__2[[#This Row],[FRT_DEC]]-B3807</f>
        <v>2989</v>
      </c>
      <c r="G3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INFO]]))),G3807)</f>
        <v>22</v>
      </c>
    </row>
    <row r="3809" spans="1:7" hidden="1" x14ac:dyDescent="0.25">
      <c r="A3809" s="12" t="s">
        <v>4477</v>
      </c>
      <c r="B3809" s="19">
        <v>335648151556</v>
      </c>
      <c r="C3809" s="12" t="s">
        <v>20212</v>
      </c>
      <c r="D3809" s="12" t="s">
        <v>5</v>
      </c>
      <c r="E3809" s="6" t="s">
        <v>7877</v>
      </c>
      <c r="F3809" s="5">
        <f>decoded__2[[#This Row],[FRT_DEC]]-B3808</f>
        <v>4</v>
      </c>
      <c r="G3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INFO]]))),G3808)</f>
        <v>22</v>
      </c>
    </row>
    <row r="3810" spans="1:7" hidden="1" x14ac:dyDescent="0.25">
      <c r="A3810" s="12" t="s">
        <v>4478</v>
      </c>
      <c r="B3810" s="19">
        <v>335648151558</v>
      </c>
      <c r="C3810" s="12" t="s">
        <v>20213</v>
      </c>
      <c r="D3810" s="12" t="s">
        <v>3686</v>
      </c>
      <c r="E3810" s="6" t="s">
        <v>20214</v>
      </c>
      <c r="F3810" s="5">
        <f>decoded__2[[#This Row],[FRT_DEC]]-B3809</f>
        <v>2</v>
      </c>
      <c r="G3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INFO]]))),G3809)</f>
        <v>22</v>
      </c>
    </row>
    <row r="3811" spans="1:7" hidden="1" x14ac:dyDescent="0.25">
      <c r="A3811" s="12" t="s">
        <v>4479</v>
      </c>
      <c r="B3811" s="19">
        <v>335648151561</v>
      </c>
      <c r="C3811" s="12" t="s">
        <v>20215</v>
      </c>
      <c r="D3811" s="12" t="s">
        <v>3686</v>
      </c>
      <c r="E3811" s="6" t="s">
        <v>7878</v>
      </c>
      <c r="F3811" s="5">
        <f>decoded__2[[#This Row],[FRT_DEC]]-B3810</f>
        <v>3</v>
      </c>
      <c r="G3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INFO]]))),G3810)</f>
        <v>22</v>
      </c>
    </row>
    <row r="3812" spans="1:7" hidden="1" x14ac:dyDescent="0.25">
      <c r="A3812" s="12" t="s">
        <v>4480</v>
      </c>
      <c r="B3812" s="19">
        <v>335648151568</v>
      </c>
      <c r="C3812" s="12" t="s">
        <v>20216</v>
      </c>
      <c r="D3812" s="12" t="s">
        <v>7842</v>
      </c>
      <c r="E3812" s="6" t="s">
        <v>8006</v>
      </c>
      <c r="F3812" s="5">
        <f>decoded__2[[#This Row],[FRT_DEC]]-B3811</f>
        <v>7</v>
      </c>
      <c r="G3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INFO]]))),G3811)</f>
        <v>22</v>
      </c>
    </row>
    <row r="3813" spans="1:7" ht="30" hidden="1" x14ac:dyDescent="0.25">
      <c r="A3813" s="12" t="s">
        <v>4481</v>
      </c>
      <c r="B3813" s="19">
        <v>335648151579</v>
      </c>
      <c r="C3813" s="12" t="s">
        <v>20217</v>
      </c>
      <c r="D3813" s="12" t="s">
        <v>241</v>
      </c>
      <c r="E3813" s="6" t="s">
        <v>19932</v>
      </c>
      <c r="F3813" s="5">
        <f>decoded__2[[#This Row],[FRT_DEC]]-B3812</f>
        <v>11</v>
      </c>
      <c r="G3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INFO]]))),G3812)</f>
        <v>22</v>
      </c>
    </row>
    <row r="3814" spans="1:7" hidden="1" x14ac:dyDescent="0.25">
      <c r="A3814" s="12" t="s">
        <v>4482</v>
      </c>
      <c r="B3814" s="19">
        <v>335648151581</v>
      </c>
      <c r="C3814" s="12" t="s">
        <v>20218</v>
      </c>
      <c r="D3814" s="12" t="s">
        <v>243</v>
      </c>
      <c r="E3814" s="6" t="s">
        <v>3939</v>
      </c>
      <c r="F3814" s="5">
        <f>decoded__2[[#This Row],[FRT_DEC]]-B3813</f>
        <v>2</v>
      </c>
      <c r="G3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INFO]]))),G3813)</f>
        <v>22</v>
      </c>
    </row>
    <row r="3815" spans="1:7" hidden="1" x14ac:dyDescent="0.25">
      <c r="A3815" s="12" t="s">
        <v>4483</v>
      </c>
      <c r="B3815" s="19">
        <v>335648151587</v>
      </c>
      <c r="C3815" s="12" t="s">
        <v>20219</v>
      </c>
      <c r="D3815" s="12" t="s">
        <v>1099</v>
      </c>
      <c r="E3815" s="6" t="s">
        <v>2093</v>
      </c>
      <c r="F3815" s="5">
        <f>decoded__2[[#This Row],[FRT_DEC]]-B3814</f>
        <v>6</v>
      </c>
      <c r="G3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INFO]]))),G3814)</f>
        <v>22</v>
      </c>
    </row>
    <row r="3816" spans="1:7" hidden="1" x14ac:dyDescent="0.25">
      <c r="A3816" s="12" t="s">
        <v>4484</v>
      </c>
      <c r="B3816" s="19">
        <v>335648151593</v>
      </c>
      <c r="C3816" s="12" t="s">
        <v>20220</v>
      </c>
      <c r="D3816" s="12" t="s">
        <v>72</v>
      </c>
      <c r="E3816" s="6" t="s">
        <v>2094</v>
      </c>
      <c r="F3816" s="5">
        <f>decoded__2[[#This Row],[FRT_DEC]]-B3815</f>
        <v>6</v>
      </c>
      <c r="G3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INFO]]))),G3815)</f>
        <v>22</v>
      </c>
    </row>
    <row r="3817" spans="1:7" hidden="1" x14ac:dyDescent="0.25">
      <c r="A3817" s="12" t="s">
        <v>4485</v>
      </c>
      <c r="B3817" s="19">
        <v>335648151597</v>
      </c>
      <c r="C3817" s="12" t="s">
        <v>20221</v>
      </c>
      <c r="D3817" s="12" t="s">
        <v>72</v>
      </c>
      <c r="E3817" s="6" t="s">
        <v>2095</v>
      </c>
      <c r="F3817" s="5">
        <f>decoded__2[[#This Row],[FRT_DEC]]-B3816</f>
        <v>4</v>
      </c>
      <c r="G3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INFO]]))),G3816)</f>
        <v>22</v>
      </c>
    </row>
    <row r="3818" spans="1:7" hidden="1" x14ac:dyDescent="0.25">
      <c r="A3818" s="12" t="s">
        <v>4486</v>
      </c>
      <c r="B3818" s="19">
        <v>335648151608</v>
      </c>
      <c r="C3818" s="12" t="s">
        <v>20222</v>
      </c>
      <c r="D3818" s="12" t="s">
        <v>246</v>
      </c>
      <c r="E3818" s="6" t="s">
        <v>20223</v>
      </c>
      <c r="F3818" s="5">
        <f>decoded__2[[#This Row],[FRT_DEC]]-B3817</f>
        <v>11</v>
      </c>
      <c r="G3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INFO]]))),G3817)</f>
        <v>22</v>
      </c>
    </row>
    <row r="3819" spans="1:7" hidden="1" x14ac:dyDescent="0.25">
      <c r="A3819" s="12" t="s">
        <v>4487</v>
      </c>
      <c r="B3819" s="19">
        <v>335648151612</v>
      </c>
      <c r="C3819" s="12" t="s">
        <v>20224</v>
      </c>
      <c r="D3819" s="12" t="s">
        <v>7938</v>
      </c>
      <c r="E3819" s="6" t="s">
        <v>8012</v>
      </c>
      <c r="F3819" s="5">
        <f>decoded__2[[#This Row],[FRT_DEC]]-B3818</f>
        <v>4</v>
      </c>
      <c r="G3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INFO]]))),G3818)</f>
        <v>22</v>
      </c>
    </row>
    <row r="3820" spans="1:7" hidden="1" x14ac:dyDescent="0.25">
      <c r="A3820" s="12" t="s">
        <v>4488</v>
      </c>
      <c r="B3820" s="19">
        <v>335648152010</v>
      </c>
      <c r="C3820" s="12" t="s">
        <v>20225</v>
      </c>
      <c r="D3820" s="12" t="s">
        <v>7842</v>
      </c>
      <c r="E3820" s="6" t="s">
        <v>8130</v>
      </c>
      <c r="F3820" s="5">
        <f>decoded__2[[#This Row],[FRT_DEC]]-B3819</f>
        <v>398</v>
      </c>
      <c r="G3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INFO]]))),G3819)</f>
        <v>22</v>
      </c>
    </row>
    <row r="3821" spans="1:7" hidden="1" x14ac:dyDescent="0.25">
      <c r="A3821" s="12" t="s">
        <v>4489</v>
      </c>
      <c r="B3821" s="19">
        <v>335648152017</v>
      </c>
      <c r="C3821" s="12" t="s">
        <v>20226</v>
      </c>
      <c r="D3821" s="12" t="s">
        <v>1099</v>
      </c>
      <c r="E3821" s="6" t="s">
        <v>2096</v>
      </c>
      <c r="F3821" s="5">
        <f>decoded__2[[#This Row],[FRT_DEC]]-B3820</f>
        <v>7</v>
      </c>
      <c r="G3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INFO]]))),G3820)</f>
        <v>22</v>
      </c>
    </row>
    <row r="3822" spans="1:7" hidden="1" x14ac:dyDescent="0.25">
      <c r="A3822" s="12" t="s">
        <v>4490</v>
      </c>
      <c r="B3822" s="19">
        <v>335648152022</v>
      </c>
      <c r="C3822" s="12" t="s">
        <v>20227</v>
      </c>
      <c r="D3822" s="12" t="s">
        <v>72</v>
      </c>
      <c r="E3822" s="6" t="s">
        <v>2097</v>
      </c>
      <c r="F3822" s="5">
        <f>decoded__2[[#This Row],[FRT_DEC]]-B3821</f>
        <v>5</v>
      </c>
      <c r="G3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INFO]]))),G3821)</f>
        <v>22</v>
      </c>
    </row>
    <row r="3823" spans="1:7" hidden="1" x14ac:dyDescent="0.25">
      <c r="A3823" s="12" t="s">
        <v>4491</v>
      </c>
      <c r="B3823" s="19">
        <v>335648152036</v>
      </c>
      <c r="C3823" s="12" t="s">
        <v>20228</v>
      </c>
      <c r="D3823" s="12" t="s">
        <v>3672</v>
      </c>
      <c r="E3823" s="6" t="s">
        <v>3972</v>
      </c>
      <c r="F3823" s="5">
        <f>decoded__2[[#This Row],[FRT_DEC]]-B3822</f>
        <v>14</v>
      </c>
      <c r="G3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INFO]]))),G3822)</f>
        <v>22</v>
      </c>
    </row>
    <row r="3824" spans="1:7" hidden="1" x14ac:dyDescent="0.25">
      <c r="A3824" s="12" t="s">
        <v>4492</v>
      </c>
      <c r="B3824" s="19">
        <v>335648152201</v>
      </c>
      <c r="C3824" s="12" t="s">
        <v>20229</v>
      </c>
      <c r="D3824" s="12" t="s">
        <v>262</v>
      </c>
      <c r="E3824" s="6" t="s">
        <v>3973</v>
      </c>
      <c r="F3824" s="5">
        <f>decoded__2[[#This Row],[FRT_DEC]]-B3823</f>
        <v>165</v>
      </c>
      <c r="G3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INFO]]))),G3823)</f>
        <v>22</v>
      </c>
    </row>
    <row r="3825" spans="1:7" hidden="1" x14ac:dyDescent="0.25">
      <c r="A3825" s="12" t="s">
        <v>4493</v>
      </c>
      <c r="B3825" s="19">
        <v>335648152206</v>
      </c>
      <c r="C3825" s="12" t="s">
        <v>20230</v>
      </c>
      <c r="D3825" s="12" t="s">
        <v>7938</v>
      </c>
      <c r="E3825" s="6" t="s">
        <v>8136</v>
      </c>
      <c r="F3825" s="5">
        <f>decoded__2[[#This Row],[FRT_DEC]]-B3824</f>
        <v>5</v>
      </c>
      <c r="G3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INFO]]))),G3824)</f>
        <v>22</v>
      </c>
    </row>
    <row r="3826" spans="1:7" x14ac:dyDescent="0.25">
      <c r="A3826" s="12" t="s">
        <v>4494</v>
      </c>
      <c r="B3826" s="19">
        <v>335648153400</v>
      </c>
      <c r="C3826" s="12" t="s">
        <v>20231</v>
      </c>
      <c r="D3826" s="12" t="s">
        <v>7842</v>
      </c>
      <c r="E3826" s="6" t="s">
        <v>7845</v>
      </c>
      <c r="F3826" s="5">
        <f>decoded__2[[#This Row],[FRT_DEC]]-B3825</f>
        <v>1194</v>
      </c>
      <c r="G3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INFO]]))),G3825)</f>
        <v>22</v>
      </c>
    </row>
    <row r="3827" spans="1:7" hidden="1" x14ac:dyDescent="0.25">
      <c r="A3827" s="12" t="s">
        <v>4495</v>
      </c>
      <c r="B3827" s="19">
        <v>335648153407</v>
      </c>
      <c r="C3827" s="12" t="s">
        <v>20232</v>
      </c>
      <c r="D3827" s="12" t="s">
        <v>7938</v>
      </c>
      <c r="E3827" s="6" t="s">
        <v>8149</v>
      </c>
      <c r="F3827" s="5">
        <f>decoded__2[[#This Row],[FRT_DEC]]-B3826</f>
        <v>7</v>
      </c>
      <c r="G3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INFO]]))),G3826)</f>
        <v>22</v>
      </c>
    </row>
    <row r="3828" spans="1:7" hidden="1" x14ac:dyDescent="0.25">
      <c r="A3828" s="12" t="s">
        <v>4496</v>
      </c>
      <c r="B3828" s="19">
        <v>335648153498</v>
      </c>
      <c r="C3828" s="12" t="s">
        <v>20233</v>
      </c>
      <c r="D3828" s="12" t="s">
        <v>84</v>
      </c>
      <c r="E3828" s="6" t="s">
        <v>3968</v>
      </c>
      <c r="F3828" s="5">
        <f>decoded__2[[#This Row],[FRT_DEC]]-B3827</f>
        <v>91</v>
      </c>
      <c r="G3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INFO]]))),G3827)</f>
        <v>22</v>
      </c>
    </row>
    <row r="3829" spans="1:7" hidden="1" x14ac:dyDescent="0.25">
      <c r="A3829" s="12" t="s">
        <v>4497</v>
      </c>
      <c r="B3829" s="19">
        <v>335648153501</v>
      </c>
      <c r="C3829" s="12" t="s">
        <v>20234</v>
      </c>
      <c r="D3829" s="12" t="s">
        <v>3684</v>
      </c>
      <c r="E3829" s="6" t="s">
        <v>20235</v>
      </c>
      <c r="F3829" s="5">
        <f>decoded__2[[#This Row],[FRT_DEC]]-B3828</f>
        <v>3</v>
      </c>
      <c r="G3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INFO]]))),G3828)</f>
        <v>22</v>
      </c>
    </row>
    <row r="3830" spans="1:7" hidden="1" x14ac:dyDescent="0.25">
      <c r="A3830" s="12" t="s">
        <v>4498</v>
      </c>
      <c r="B3830" s="19">
        <v>335648153505</v>
      </c>
      <c r="C3830" s="12" t="s">
        <v>20236</v>
      </c>
      <c r="D3830" s="12" t="s">
        <v>3684</v>
      </c>
      <c r="E3830" s="6" t="s">
        <v>7879</v>
      </c>
      <c r="F3830" s="5">
        <f>decoded__2[[#This Row],[FRT_DEC]]-B3829</f>
        <v>4</v>
      </c>
      <c r="G3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INFO]]))),G3829)</f>
        <v>22</v>
      </c>
    </row>
    <row r="3831" spans="1:7" hidden="1" x14ac:dyDescent="0.25">
      <c r="A3831" s="12" t="s">
        <v>4499</v>
      </c>
      <c r="B3831" s="19">
        <v>335648153513</v>
      </c>
      <c r="C3831" s="12" t="s">
        <v>20237</v>
      </c>
      <c r="D3831" s="12" t="s">
        <v>7842</v>
      </c>
      <c r="E3831" s="6" t="s">
        <v>7843</v>
      </c>
      <c r="F3831" s="5">
        <f>decoded__2[[#This Row],[FRT_DEC]]-B3830</f>
        <v>8</v>
      </c>
      <c r="G3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INFO]]))),G3830)</f>
        <v>22</v>
      </c>
    </row>
    <row r="3832" spans="1:7" hidden="1" x14ac:dyDescent="0.25">
      <c r="A3832" s="12" t="s">
        <v>4500</v>
      </c>
      <c r="B3832" s="19">
        <v>335648153523</v>
      </c>
      <c r="C3832" s="12" t="s">
        <v>20238</v>
      </c>
      <c r="D3832" s="12" t="s">
        <v>1099</v>
      </c>
      <c r="E3832" s="6" t="s">
        <v>2098</v>
      </c>
      <c r="F3832" s="5">
        <f>decoded__2[[#This Row],[FRT_DEC]]-B3831</f>
        <v>10</v>
      </c>
      <c r="G3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INFO]]))),G3831)</f>
        <v>22</v>
      </c>
    </row>
    <row r="3833" spans="1:7" hidden="1" x14ac:dyDescent="0.25">
      <c r="A3833" s="12" t="s">
        <v>4501</v>
      </c>
      <c r="B3833" s="19">
        <v>335648153528</v>
      </c>
      <c r="C3833" s="12" t="s">
        <v>20239</v>
      </c>
      <c r="D3833" s="12" t="s">
        <v>72</v>
      </c>
      <c r="E3833" s="6" t="s">
        <v>2099</v>
      </c>
      <c r="F3833" s="5">
        <f>decoded__2[[#This Row],[FRT_DEC]]-B3832</f>
        <v>5</v>
      </c>
      <c r="G3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INFO]]))),G3832)</f>
        <v>22</v>
      </c>
    </row>
    <row r="3834" spans="1:7" hidden="1" x14ac:dyDescent="0.25">
      <c r="A3834" s="12" t="s">
        <v>4502</v>
      </c>
      <c r="B3834" s="19">
        <v>335648153541</v>
      </c>
      <c r="C3834" s="12" t="s">
        <v>20240</v>
      </c>
      <c r="D3834" s="12" t="s">
        <v>7938</v>
      </c>
      <c r="E3834" s="6" t="s">
        <v>8848</v>
      </c>
      <c r="F3834" s="5">
        <f>decoded__2[[#This Row],[FRT_DEC]]-B3833</f>
        <v>13</v>
      </c>
      <c r="G3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INFO]]))),G3833)</f>
        <v>22</v>
      </c>
    </row>
    <row r="3835" spans="1:7" hidden="1" x14ac:dyDescent="0.25">
      <c r="A3835" s="12" t="s">
        <v>4503</v>
      </c>
      <c r="B3835" s="19">
        <v>335648153591</v>
      </c>
      <c r="C3835" s="12" t="s">
        <v>20241</v>
      </c>
      <c r="D3835" s="12" t="s">
        <v>85</v>
      </c>
      <c r="E3835" s="6" t="s">
        <v>263</v>
      </c>
      <c r="F3835" s="5">
        <f>decoded__2[[#This Row],[FRT_DEC]]-B3834</f>
        <v>50</v>
      </c>
      <c r="G3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INFO]]))),G3834)</f>
        <v>22</v>
      </c>
    </row>
    <row r="3836" spans="1:7" hidden="1" x14ac:dyDescent="0.25">
      <c r="A3836" s="12" t="s">
        <v>4504</v>
      </c>
      <c r="B3836" s="19">
        <v>335648153598</v>
      </c>
      <c r="C3836" s="12" t="s">
        <v>20242</v>
      </c>
      <c r="D3836" s="12" t="s">
        <v>7842</v>
      </c>
      <c r="E3836" s="6" t="s">
        <v>8851</v>
      </c>
      <c r="F3836" s="5">
        <f>decoded__2[[#This Row],[FRT_DEC]]-B3835</f>
        <v>7</v>
      </c>
      <c r="G3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INFO]]))),G3835)</f>
        <v>22</v>
      </c>
    </row>
    <row r="3837" spans="1:7" hidden="1" x14ac:dyDescent="0.25">
      <c r="A3837" s="12" t="s">
        <v>4505</v>
      </c>
      <c r="B3837" s="19">
        <v>335648153608</v>
      </c>
      <c r="C3837" s="12" t="s">
        <v>20243</v>
      </c>
      <c r="D3837" s="12" t="s">
        <v>1099</v>
      </c>
      <c r="E3837" s="6" t="s">
        <v>2100</v>
      </c>
      <c r="F3837" s="5">
        <f>decoded__2[[#This Row],[FRT_DEC]]-B3836</f>
        <v>10</v>
      </c>
      <c r="G3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INFO]]))),G3836)</f>
        <v>22</v>
      </c>
    </row>
    <row r="3838" spans="1:7" hidden="1" x14ac:dyDescent="0.25">
      <c r="A3838" s="12" t="s">
        <v>4506</v>
      </c>
      <c r="B3838" s="19">
        <v>335648153613</v>
      </c>
      <c r="C3838" s="12" t="s">
        <v>20244</v>
      </c>
      <c r="D3838" s="12" t="s">
        <v>72</v>
      </c>
      <c r="E3838" s="6" t="s">
        <v>2101</v>
      </c>
      <c r="F3838" s="5">
        <f>decoded__2[[#This Row],[FRT_DEC]]-B3837</f>
        <v>5</v>
      </c>
      <c r="G3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INFO]]))),G3837)</f>
        <v>22</v>
      </c>
    </row>
    <row r="3839" spans="1:7" hidden="1" x14ac:dyDescent="0.25">
      <c r="A3839" s="12" t="s">
        <v>4507</v>
      </c>
      <c r="B3839" s="19">
        <v>335648153626</v>
      </c>
      <c r="C3839" s="12" t="s">
        <v>20245</v>
      </c>
      <c r="D3839" s="12" t="s">
        <v>7938</v>
      </c>
      <c r="E3839" s="6" t="s">
        <v>8855</v>
      </c>
      <c r="F3839" s="5">
        <f>decoded__2[[#This Row],[FRT_DEC]]-B3838</f>
        <v>13</v>
      </c>
      <c r="G3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INFO]]))),G3838)</f>
        <v>22</v>
      </c>
    </row>
    <row r="3840" spans="1:7" hidden="1" x14ac:dyDescent="0.25">
      <c r="A3840" s="12" t="s">
        <v>4508</v>
      </c>
      <c r="B3840" s="19">
        <v>335648154247</v>
      </c>
      <c r="C3840" s="12" t="s">
        <v>20246</v>
      </c>
      <c r="D3840" s="12" t="s">
        <v>87</v>
      </c>
      <c r="E3840" s="6" t="s">
        <v>3695</v>
      </c>
      <c r="F3840" s="5">
        <f>decoded__2[[#This Row],[FRT_DEC]]-B3839</f>
        <v>621</v>
      </c>
      <c r="G3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INFO]]))),G3839)</f>
        <v>22</v>
      </c>
    </row>
    <row r="3841" spans="1:7" hidden="1" x14ac:dyDescent="0.25">
      <c r="A3841" s="12" t="s">
        <v>4509</v>
      </c>
      <c r="B3841" s="19">
        <v>335648154255</v>
      </c>
      <c r="C3841" s="12" t="s">
        <v>20247</v>
      </c>
      <c r="D3841" s="12" t="s">
        <v>7842</v>
      </c>
      <c r="E3841" s="6" t="s">
        <v>8858</v>
      </c>
      <c r="F3841" s="5">
        <f>decoded__2[[#This Row],[FRT_DEC]]-B3840</f>
        <v>8</v>
      </c>
      <c r="G3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INFO]]))),G3840)</f>
        <v>22</v>
      </c>
    </row>
    <row r="3842" spans="1:7" hidden="1" x14ac:dyDescent="0.25">
      <c r="A3842" s="12" t="s">
        <v>4510</v>
      </c>
      <c r="B3842" s="19">
        <v>335648154265</v>
      </c>
      <c r="C3842" s="12" t="s">
        <v>20248</v>
      </c>
      <c r="D3842" s="12" t="s">
        <v>1099</v>
      </c>
      <c r="E3842" s="6" t="s">
        <v>2102</v>
      </c>
      <c r="F3842" s="5">
        <f>decoded__2[[#This Row],[FRT_DEC]]-B3841</f>
        <v>10</v>
      </c>
      <c r="G3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INFO]]))),G3841)</f>
        <v>22</v>
      </c>
    </row>
    <row r="3843" spans="1:7" hidden="1" x14ac:dyDescent="0.25">
      <c r="A3843" s="12" t="s">
        <v>4511</v>
      </c>
      <c r="B3843" s="19">
        <v>335648154269</v>
      </c>
      <c r="C3843" s="12" t="s">
        <v>20249</v>
      </c>
      <c r="D3843" s="12" t="s">
        <v>72</v>
      </c>
      <c r="E3843" s="6" t="s">
        <v>2103</v>
      </c>
      <c r="F3843" s="5">
        <f>decoded__2[[#This Row],[FRT_DEC]]-B3842</f>
        <v>4</v>
      </c>
      <c r="G3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INFO]]))),G3842)</f>
        <v>22</v>
      </c>
    </row>
    <row r="3844" spans="1:7" hidden="1" x14ac:dyDescent="0.25">
      <c r="A3844" s="12" t="s">
        <v>4512</v>
      </c>
      <c r="B3844" s="19">
        <v>335648154283</v>
      </c>
      <c r="C3844" s="12" t="s">
        <v>20250</v>
      </c>
      <c r="D3844" s="12" t="s">
        <v>40</v>
      </c>
      <c r="E3844" s="6" t="s">
        <v>2042</v>
      </c>
      <c r="F3844" s="5">
        <f>decoded__2[[#This Row],[FRT_DEC]]-B3843</f>
        <v>14</v>
      </c>
      <c r="G3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INFO]]))),G3843)</f>
        <v>22</v>
      </c>
    </row>
    <row r="3845" spans="1:7" hidden="1" x14ac:dyDescent="0.25">
      <c r="A3845" s="12" t="s">
        <v>4513</v>
      </c>
      <c r="B3845" s="19">
        <v>335648154285</v>
      </c>
      <c r="C3845" s="12" t="s">
        <v>20251</v>
      </c>
      <c r="D3845" s="12" t="s">
        <v>2043</v>
      </c>
      <c r="E3845" s="6" t="s">
        <v>20120</v>
      </c>
      <c r="F3845" s="5">
        <f>decoded__2[[#This Row],[FRT_DEC]]-B3844</f>
        <v>2</v>
      </c>
      <c r="G3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INFO]]))),G3844)</f>
        <v>22</v>
      </c>
    </row>
    <row r="3846" spans="1:7" hidden="1" x14ac:dyDescent="0.25">
      <c r="A3846" s="12" t="s">
        <v>4514</v>
      </c>
      <c r="B3846" s="19">
        <v>335648154297</v>
      </c>
      <c r="C3846" s="12" t="s">
        <v>20252</v>
      </c>
      <c r="D3846" s="12" t="s">
        <v>7938</v>
      </c>
      <c r="E3846" s="6" t="s">
        <v>8868</v>
      </c>
      <c r="F3846" s="5">
        <f>decoded__2[[#This Row],[FRT_DEC]]-B3845</f>
        <v>12</v>
      </c>
      <c r="G3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INFO]]))),G3845)</f>
        <v>22</v>
      </c>
    </row>
    <row r="3847" spans="1:7" hidden="1" x14ac:dyDescent="0.25">
      <c r="A3847" s="12" t="s">
        <v>4515</v>
      </c>
      <c r="B3847" s="19">
        <v>335648154599</v>
      </c>
      <c r="C3847" s="12" t="s">
        <v>20253</v>
      </c>
      <c r="D3847" s="12" t="s">
        <v>7842</v>
      </c>
      <c r="E3847" s="6" t="s">
        <v>7989</v>
      </c>
      <c r="F3847" s="5">
        <f>decoded__2[[#This Row],[FRT_DEC]]-B3846</f>
        <v>302</v>
      </c>
      <c r="G3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INFO]]))),G3846)</f>
        <v>22</v>
      </c>
    </row>
    <row r="3848" spans="1:7" hidden="1" x14ac:dyDescent="0.25">
      <c r="A3848" s="12" t="s">
        <v>4516</v>
      </c>
      <c r="B3848" s="19">
        <v>335648154604</v>
      </c>
      <c r="C3848" s="12" t="s">
        <v>20254</v>
      </c>
      <c r="D3848" s="12" t="s">
        <v>2044</v>
      </c>
      <c r="E3848" s="6" t="s">
        <v>2046</v>
      </c>
      <c r="F3848" s="5">
        <f>decoded__2[[#This Row],[FRT_DEC]]-B3847</f>
        <v>5</v>
      </c>
      <c r="G3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INFO]]))),G3847)</f>
        <v>22</v>
      </c>
    </row>
    <row r="3849" spans="1:7" hidden="1" x14ac:dyDescent="0.25">
      <c r="A3849" s="12" t="s">
        <v>4517</v>
      </c>
      <c r="B3849" s="19">
        <v>335648154609</v>
      </c>
      <c r="C3849" s="12" t="s">
        <v>20255</v>
      </c>
      <c r="D3849" s="12" t="s">
        <v>7938</v>
      </c>
      <c r="E3849" s="6" t="s">
        <v>7991</v>
      </c>
      <c r="F3849" s="5">
        <f>decoded__2[[#This Row],[FRT_DEC]]-B3848</f>
        <v>5</v>
      </c>
      <c r="G3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INFO]]))),G3848)</f>
        <v>22</v>
      </c>
    </row>
    <row r="3850" spans="1:7" hidden="1" x14ac:dyDescent="0.25">
      <c r="A3850" s="12" t="s">
        <v>4518</v>
      </c>
      <c r="B3850" s="19">
        <v>335648164471</v>
      </c>
      <c r="C3850" s="12" t="s">
        <v>20256</v>
      </c>
      <c r="D3850" s="12" t="s">
        <v>43</v>
      </c>
      <c r="E3850" s="6" t="s">
        <v>3692</v>
      </c>
      <c r="F3850" s="5">
        <f>decoded__2[[#This Row],[FRT_DEC]]-B3849</f>
        <v>9862</v>
      </c>
      <c r="G3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INFO]]))),G3849)</f>
        <v>22</v>
      </c>
    </row>
    <row r="3851" spans="1:7" hidden="1" x14ac:dyDescent="0.25">
      <c r="A3851" s="12" t="s">
        <v>4519</v>
      </c>
      <c r="B3851" s="19">
        <v>335648164475</v>
      </c>
      <c r="C3851" s="12" t="s">
        <v>20257</v>
      </c>
      <c r="D3851" s="12" t="s">
        <v>3685</v>
      </c>
      <c r="E3851" s="6" t="s">
        <v>20258</v>
      </c>
      <c r="F3851" s="5">
        <f>decoded__2[[#This Row],[FRT_DEC]]-B3850</f>
        <v>4</v>
      </c>
      <c r="G3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INFO]]))),G3850)</f>
        <v>22</v>
      </c>
    </row>
    <row r="3852" spans="1:7" hidden="1" x14ac:dyDescent="0.25">
      <c r="A3852" s="12" t="s">
        <v>4520</v>
      </c>
      <c r="B3852" s="19">
        <v>335648164477</v>
      </c>
      <c r="C3852" s="12" t="s">
        <v>20259</v>
      </c>
      <c r="D3852" s="12" t="s">
        <v>3685</v>
      </c>
      <c r="E3852" s="6" t="s">
        <v>7880</v>
      </c>
      <c r="F3852" s="5">
        <f>decoded__2[[#This Row],[FRT_DEC]]-B3851</f>
        <v>2</v>
      </c>
      <c r="G3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INFO]]))),G3851)</f>
        <v>22</v>
      </c>
    </row>
    <row r="3853" spans="1:7" hidden="1" x14ac:dyDescent="0.25">
      <c r="A3853" s="12" t="s">
        <v>4521</v>
      </c>
      <c r="B3853" s="19">
        <v>335648164492</v>
      </c>
      <c r="C3853" s="12" t="s">
        <v>20260</v>
      </c>
      <c r="D3853" s="12" t="s">
        <v>7842</v>
      </c>
      <c r="E3853" s="6" t="s">
        <v>8889</v>
      </c>
      <c r="F3853" s="5">
        <f>decoded__2[[#This Row],[FRT_DEC]]-B3852</f>
        <v>15</v>
      </c>
      <c r="G3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INFO]]))),G3852)</f>
        <v>22</v>
      </c>
    </row>
    <row r="3854" spans="1:7" ht="30" hidden="1" x14ac:dyDescent="0.25">
      <c r="A3854" s="12" t="s">
        <v>4522</v>
      </c>
      <c r="B3854" s="19">
        <v>335648164505</v>
      </c>
      <c r="C3854" s="12" t="s">
        <v>20261</v>
      </c>
      <c r="D3854" s="12" t="s">
        <v>241</v>
      </c>
      <c r="E3854" s="6" t="s">
        <v>7888</v>
      </c>
      <c r="F3854" s="5">
        <f>decoded__2[[#This Row],[FRT_DEC]]-B3853</f>
        <v>13</v>
      </c>
      <c r="G3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INFO]]))),G3853)</f>
        <v>22</v>
      </c>
    </row>
    <row r="3855" spans="1:7" hidden="1" x14ac:dyDescent="0.25">
      <c r="A3855" s="12" t="s">
        <v>4523</v>
      </c>
      <c r="B3855" s="19">
        <v>335648164507</v>
      </c>
      <c r="C3855" s="12" t="s">
        <v>20262</v>
      </c>
      <c r="D3855" s="12" t="s">
        <v>243</v>
      </c>
      <c r="E3855" s="6" t="s">
        <v>20263</v>
      </c>
      <c r="F3855" s="5">
        <f>decoded__2[[#This Row],[FRT_DEC]]-B3854</f>
        <v>2</v>
      </c>
      <c r="G3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INFO]]))),G3854)</f>
        <v>22</v>
      </c>
    </row>
    <row r="3856" spans="1:7" hidden="1" x14ac:dyDescent="0.25">
      <c r="A3856" s="12" t="s">
        <v>4524</v>
      </c>
      <c r="B3856" s="19">
        <v>335648164521</v>
      </c>
      <c r="C3856" s="12" t="s">
        <v>20264</v>
      </c>
      <c r="D3856" s="12" t="s">
        <v>264</v>
      </c>
      <c r="E3856" s="6" t="s">
        <v>20265</v>
      </c>
      <c r="F3856" s="5">
        <f>decoded__2[[#This Row],[FRT_DEC]]-B3855</f>
        <v>14</v>
      </c>
      <c r="G3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INFO]]))),G3855)</f>
        <v>22</v>
      </c>
    </row>
    <row r="3857" spans="1:7" hidden="1" x14ac:dyDescent="0.25">
      <c r="A3857" s="12" t="s">
        <v>4525</v>
      </c>
      <c r="B3857" s="19">
        <v>335648164561</v>
      </c>
      <c r="C3857" s="12" t="s">
        <v>20266</v>
      </c>
      <c r="D3857" s="12" t="s">
        <v>40</v>
      </c>
      <c r="E3857" s="6" t="s">
        <v>44</v>
      </c>
      <c r="F3857" s="5">
        <f>decoded__2[[#This Row],[FRT_DEC]]-B3856</f>
        <v>40</v>
      </c>
      <c r="G3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INFO]]))),G3856)</f>
        <v>22</v>
      </c>
    </row>
    <row r="3858" spans="1:7" hidden="1" x14ac:dyDescent="0.25">
      <c r="A3858" s="12" t="s">
        <v>4526</v>
      </c>
      <c r="B3858" s="19">
        <v>335648164568</v>
      </c>
      <c r="C3858" s="12" t="s">
        <v>20267</v>
      </c>
      <c r="D3858" s="12" t="s">
        <v>246</v>
      </c>
      <c r="E3858" s="6" t="s">
        <v>20268</v>
      </c>
      <c r="F3858" s="5">
        <f>decoded__2[[#This Row],[FRT_DEC]]-B3857</f>
        <v>7</v>
      </c>
      <c r="G3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INFO]]))),G3857)</f>
        <v>22</v>
      </c>
    </row>
    <row r="3859" spans="1:7" hidden="1" x14ac:dyDescent="0.25">
      <c r="A3859" s="12" t="s">
        <v>4527</v>
      </c>
      <c r="B3859" s="19">
        <v>335648164575</v>
      </c>
      <c r="C3859" s="12" t="s">
        <v>20269</v>
      </c>
      <c r="D3859" s="12" t="s">
        <v>1099</v>
      </c>
      <c r="E3859" s="6" t="s">
        <v>2104</v>
      </c>
      <c r="F3859" s="5">
        <f>decoded__2[[#This Row],[FRT_DEC]]-B3858</f>
        <v>7</v>
      </c>
      <c r="G3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INFO]]))),G3858)</f>
        <v>22</v>
      </c>
    </row>
    <row r="3860" spans="1:7" hidden="1" x14ac:dyDescent="0.25">
      <c r="A3860" s="12" t="s">
        <v>4528</v>
      </c>
      <c r="B3860" s="19">
        <v>335648164580</v>
      </c>
      <c r="C3860" s="12" t="s">
        <v>20270</v>
      </c>
      <c r="D3860" s="12" t="s">
        <v>1099</v>
      </c>
      <c r="E3860" s="6" t="s">
        <v>2105</v>
      </c>
      <c r="F3860" s="5">
        <f>decoded__2[[#This Row],[FRT_DEC]]-B3859</f>
        <v>5</v>
      </c>
      <c r="G3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INFO]]))),G3859)</f>
        <v>22</v>
      </c>
    </row>
    <row r="3861" spans="1:7" hidden="1" x14ac:dyDescent="0.25">
      <c r="A3861" s="12" t="s">
        <v>4529</v>
      </c>
      <c r="B3861" s="19">
        <v>335648164592</v>
      </c>
      <c r="C3861" s="12" t="s">
        <v>20271</v>
      </c>
      <c r="D3861" s="12" t="s">
        <v>72</v>
      </c>
      <c r="E3861" s="6" t="s">
        <v>2092</v>
      </c>
      <c r="F3861" s="5">
        <f>decoded__2[[#This Row],[FRT_DEC]]-B3860</f>
        <v>12</v>
      </c>
      <c r="G3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INFO]]))),G3860)</f>
        <v>22</v>
      </c>
    </row>
    <row r="3862" spans="1:7" hidden="1" x14ac:dyDescent="0.25">
      <c r="A3862" s="12" t="s">
        <v>4530</v>
      </c>
      <c r="B3862" s="19">
        <v>335648164614</v>
      </c>
      <c r="C3862" s="12" t="s">
        <v>20272</v>
      </c>
      <c r="D3862" s="12" t="s">
        <v>3671</v>
      </c>
      <c r="E3862" s="6" t="s">
        <v>20273</v>
      </c>
      <c r="F3862" s="5">
        <f>decoded__2[[#This Row],[FRT_DEC]]-B3861</f>
        <v>22</v>
      </c>
      <c r="G3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INFO]]))),G3861)</f>
        <v>22</v>
      </c>
    </row>
    <row r="3863" spans="1:7" hidden="1" x14ac:dyDescent="0.25">
      <c r="A3863" s="12" t="s">
        <v>4531</v>
      </c>
      <c r="B3863" s="19">
        <v>335648164617</v>
      </c>
      <c r="C3863" s="12" t="s">
        <v>20274</v>
      </c>
      <c r="D3863" s="12" t="s">
        <v>3671</v>
      </c>
      <c r="E3863" s="6" t="s">
        <v>7881</v>
      </c>
      <c r="F3863" s="5">
        <f>decoded__2[[#This Row],[FRT_DEC]]-B3862</f>
        <v>3</v>
      </c>
      <c r="G3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INFO]]))),G3862)</f>
        <v>22</v>
      </c>
    </row>
    <row r="3864" spans="1:7" hidden="1" x14ac:dyDescent="0.25">
      <c r="A3864" s="12" t="s">
        <v>4532</v>
      </c>
      <c r="B3864" s="19">
        <v>335648165435</v>
      </c>
      <c r="C3864" s="12" t="s">
        <v>20275</v>
      </c>
      <c r="D3864" s="12" t="s">
        <v>249</v>
      </c>
      <c r="E3864" s="6" t="s">
        <v>3971</v>
      </c>
      <c r="F3864" s="5">
        <f>decoded__2[[#This Row],[FRT_DEC]]-B3863</f>
        <v>818</v>
      </c>
      <c r="G3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INFO]]))),G3863)</f>
        <v>22</v>
      </c>
    </row>
    <row r="3865" spans="1:7" hidden="1" x14ac:dyDescent="0.25">
      <c r="A3865" s="12" t="s">
        <v>4533</v>
      </c>
      <c r="B3865" s="19">
        <v>335648165440</v>
      </c>
      <c r="C3865" s="12" t="s">
        <v>20276</v>
      </c>
      <c r="D3865" s="12" t="s">
        <v>7938</v>
      </c>
      <c r="E3865" s="6" t="s">
        <v>8906</v>
      </c>
      <c r="F3865" s="5">
        <f>decoded__2[[#This Row],[FRT_DEC]]-B3864</f>
        <v>5</v>
      </c>
      <c r="G3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INFO]]))),G3864)</f>
        <v>22</v>
      </c>
    </row>
    <row r="3866" spans="1:7" hidden="1" x14ac:dyDescent="0.25">
      <c r="A3866" s="12" t="s">
        <v>4534</v>
      </c>
      <c r="B3866" s="19">
        <v>335648167867</v>
      </c>
      <c r="C3866" s="12" t="s">
        <v>20277</v>
      </c>
      <c r="D3866" s="12" t="s">
        <v>5</v>
      </c>
      <c r="E3866" s="6" t="s">
        <v>20278</v>
      </c>
      <c r="F3866" s="5">
        <f>decoded__2[[#This Row],[FRT_DEC]]-B3865</f>
        <v>2427</v>
      </c>
      <c r="G3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INFO]]))),G3865)</f>
        <v>22</v>
      </c>
    </row>
    <row r="3867" spans="1:7" hidden="1" x14ac:dyDescent="0.25">
      <c r="A3867" s="12" t="s">
        <v>4535</v>
      </c>
      <c r="B3867" s="19">
        <v>335648167870</v>
      </c>
      <c r="C3867" s="12" t="s">
        <v>20279</v>
      </c>
      <c r="D3867" s="12" t="s">
        <v>5</v>
      </c>
      <c r="E3867" s="6" t="s">
        <v>7877</v>
      </c>
      <c r="F3867" s="5">
        <f>decoded__2[[#This Row],[FRT_DEC]]-B3866</f>
        <v>3</v>
      </c>
      <c r="G3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INFO]]))),G3866)</f>
        <v>22</v>
      </c>
    </row>
    <row r="3868" spans="1:7" hidden="1" x14ac:dyDescent="0.25">
      <c r="A3868" s="12" t="s">
        <v>4536</v>
      </c>
      <c r="B3868" s="19">
        <v>335648167873</v>
      </c>
      <c r="C3868" s="12" t="s">
        <v>20280</v>
      </c>
      <c r="D3868" s="12" t="s">
        <v>3686</v>
      </c>
      <c r="E3868" s="6" t="s">
        <v>20281</v>
      </c>
      <c r="F3868" s="5">
        <f>decoded__2[[#This Row],[FRT_DEC]]-B3867</f>
        <v>3</v>
      </c>
      <c r="G3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INFO]]))),G3867)</f>
        <v>22</v>
      </c>
    </row>
    <row r="3869" spans="1:7" hidden="1" x14ac:dyDescent="0.25">
      <c r="A3869" s="12" t="s">
        <v>4537</v>
      </c>
      <c r="B3869" s="19">
        <v>335648167875</v>
      </c>
      <c r="C3869" s="12" t="s">
        <v>20282</v>
      </c>
      <c r="D3869" s="12" t="s">
        <v>3686</v>
      </c>
      <c r="E3869" s="6" t="s">
        <v>7878</v>
      </c>
      <c r="F3869" s="5">
        <f>decoded__2[[#This Row],[FRT_DEC]]-B3868</f>
        <v>2</v>
      </c>
      <c r="G3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INFO]]))),G3868)</f>
        <v>22</v>
      </c>
    </row>
    <row r="3870" spans="1:7" hidden="1" x14ac:dyDescent="0.25">
      <c r="A3870" s="12" t="s">
        <v>4538</v>
      </c>
      <c r="B3870" s="19">
        <v>335648167883</v>
      </c>
      <c r="C3870" s="12" t="s">
        <v>20283</v>
      </c>
      <c r="D3870" s="12" t="s">
        <v>7842</v>
      </c>
      <c r="E3870" s="6" t="s">
        <v>8006</v>
      </c>
      <c r="F3870" s="5">
        <f>decoded__2[[#This Row],[FRT_DEC]]-B3869</f>
        <v>8</v>
      </c>
      <c r="G3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INFO]]))),G3869)</f>
        <v>22</v>
      </c>
    </row>
    <row r="3871" spans="1:7" ht="30" hidden="1" x14ac:dyDescent="0.25">
      <c r="A3871" s="12" t="s">
        <v>4539</v>
      </c>
      <c r="B3871" s="19">
        <v>335648167893</v>
      </c>
      <c r="C3871" s="12" t="s">
        <v>20284</v>
      </c>
      <c r="D3871" s="12" t="s">
        <v>241</v>
      </c>
      <c r="E3871" s="6" t="s">
        <v>7888</v>
      </c>
      <c r="F3871" s="5">
        <f>decoded__2[[#This Row],[FRT_DEC]]-B3870</f>
        <v>10</v>
      </c>
      <c r="G3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INFO]]))),G3870)</f>
        <v>22</v>
      </c>
    </row>
    <row r="3872" spans="1:7" hidden="1" x14ac:dyDescent="0.25">
      <c r="A3872" s="12" t="s">
        <v>4540</v>
      </c>
      <c r="B3872" s="19">
        <v>335648167897</v>
      </c>
      <c r="C3872" s="12" t="s">
        <v>20285</v>
      </c>
      <c r="D3872" s="12" t="s">
        <v>243</v>
      </c>
      <c r="E3872" s="6" t="s">
        <v>20286</v>
      </c>
      <c r="F3872" s="5">
        <f>decoded__2[[#This Row],[FRT_DEC]]-B3871</f>
        <v>4</v>
      </c>
      <c r="G3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INFO]]))),G3871)</f>
        <v>22</v>
      </c>
    </row>
    <row r="3873" spans="1:7" hidden="1" x14ac:dyDescent="0.25">
      <c r="A3873" s="12" t="s">
        <v>4541</v>
      </c>
      <c r="B3873" s="19">
        <v>335648167902</v>
      </c>
      <c r="C3873" s="12" t="s">
        <v>20287</v>
      </c>
      <c r="D3873" s="12" t="s">
        <v>1099</v>
      </c>
      <c r="E3873" s="6" t="s">
        <v>2093</v>
      </c>
      <c r="F3873" s="5">
        <f>decoded__2[[#This Row],[FRT_DEC]]-B3872</f>
        <v>5</v>
      </c>
      <c r="G3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INFO]]))),G3872)</f>
        <v>22</v>
      </c>
    </row>
    <row r="3874" spans="1:7" hidden="1" x14ac:dyDescent="0.25">
      <c r="A3874" s="12" t="s">
        <v>4542</v>
      </c>
      <c r="B3874" s="19">
        <v>335648167907</v>
      </c>
      <c r="C3874" s="12" t="s">
        <v>20288</v>
      </c>
      <c r="D3874" s="12" t="s">
        <v>72</v>
      </c>
      <c r="E3874" s="6" t="s">
        <v>2094</v>
      </c>
      <c r="F3874" s="5">
        <f>decoded__2[[#This Row],[FRT_DEC]]-B3873</f>
        <v>5</v>
      </c>
      <c r="G3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INFO]]))),G3873)</f>
        <v>22</v>
      </c>
    </row>
    <row r="3875" spans="1:7" hidden="1" x14ac:dyDescent="0.25">
      <c r="A3875" s="12" t="s">
        <v>4543</v>
      </c>
      <c r="B3875" s="19">
        <v>335648167911</v>
      </c>
      <c r="C3875" s="12" t="s">
        <v>20289</v>
      </c>
      <c r="D3875" s="12" t="s">
        <v>72</v>
      </c>
      <c r="E3875" s="6" t="s">
        <v>2095</v>
      </c>
      <c r="F3875" s="5">
        <f>decoded__2[[#This Row],[FRT_DEC]]-B3874</f>
        <v>4</v>
      </c>
      <c r="G3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INFO]]))),G3874)</f>
        <v>22</v>
      </c>
    </row>
    <row r="3876" spans="1:7" hidden="1" x14ac:dyDescent="0.25">
      <c r="A3876" s="12" t="s">
        <v>4544</v>
      </c>
      <c r="B3876" s="19">
        <v>335648167922</v>
      </c>
      <c r="C3876" s="12" t="s">
        <v>20290</v>
      </c>
      <c r="D3876" s="12" t="s">
        <v>246</v>
      </c>
      <c r="E3876" s="6" t="s">
        <v>20291</v>
      </c>
      <c r="F3876" s="5">
        <f>decoded__2[[#This Row],[FRT_DEC]]-B3875</f>
        <v>11</v>
      </c>
      <c r="G3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INFO]]))),G3875)</f>
        <v>22</v>
      </c>
    </row>
    <row r="3877" spans="1:7" hidden="1" x14ac:dyDescent="0.25">
      <c r="A3877" s="12" t="s">
        <v>4545</v>
      </c>
      <c r="B3877" s="19">
        <v>335648167926</v>
      </c>
      <c r="C3877" s="12" t="s">
        <v>20292</v>
      </c>
      <c r="D3877" s="12" t="s">
        <v>7938</v>
      </c>
      <c r="E3877" s="6" t="s">
        <v>8012</v>
      </c>
      <c r="F3877" s="5">
        <f>decoded__2[[#This Row],[FRT_DEC]]-B3876</f>
        <v>4</v>
      </c>
      <c r="G3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INFO]]))),G3876)</f>
        <v>22</v>
      </c>
    </row>
    <row r="3878" spans="1:7" hidden="1" x14ac:dyDescent="0.25">
      <c r="A3878" s="12" t="s">
        <v>4546</v>
      </c>
      <c r="B3878" s="19">
        <v>335648168324</v>
      </c>
      <c r="C3878" s="12" t="s">
        <v>20293</v>
      </c>
      <c r="D3878" s="12" t="s">
        <v>7842</v>
      </c>
      <c r="E3878" s="6" t="s">
        <v>8130</v>
      </c>
      <c r="F3878" s="5">
        <f>decoded__2[[#This Row],[FRT_DEC]]-B3877</f>
        <v>398</v>
      </c>
      <c r="G3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INFO]]))),G3877)</f>
        <v>22</v>
      </c>
    </row>
    <row r="3879" spans="1:7" hidden="1" x14ac:dyDescent="0.25">
      <c r="A3879" s="12" t="s">
        <v>4547</v>
      </c>
      <c r="B3879" s="19">
        <v>335648168333</v>
      </c>
      <c r="C3879" s="12" t="s">
        <v>20294</v>
      </c>
      <c r="D3879" s="12" t="s">
        <v>1099</v>
      </c>
      <c r="E3879" s="6" t="s">
        <v>2096</v>
      </c>
      <c r="F3879" s="5">
        <f>decoded__2[[#This Row],[FRT_DEC]]-B3878</f>
        <v>9</v>
      </c>
      <c r="G3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INFO]]))),G3878)</f>
        <v>22</v>
      </c>
    </row>
    <row r="3880" spans="1:7" hidden="1" x14ac:dyDescent="0.25">
      <c r="A3880" s="12" t="s">
        <v>4548</v>
      </c>
      <c r="B3880" s="19">
        <v>335648168338</v>
      </c>
      <c r="C3880" s="12" t="s">
        <v>20295</v>
      </c>
      <c r="D3880" s="12" t="s">
        <v>72</v>
      </c>
      <c r="E3880" s="6" t="s">
        <v>2097</v>
      </c>
      <c r="F3880" s="5">
        <f>decoded__2[[#This Row],[FRT_DEC]]-B3879</f>
        <v>5</v>
      </c>
      <c r="G3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INFO]]))),G3879)</f>
        <v>22</v>
      </c>
    </row>
    <row r="3881" spans="1:7" hidden="1" x14ac:dyDescent="0.25">
      <c r="A3881" s="12" t="s">
        <v>4549</v>
      </c>
      <c r="B3881" s="19">
        <v>335648168350</v>
      </c>
      <c r="C3881" s="12" t="s">
        <v>20296</v>
      </c>
      <c r="D3881" s="12" t="s">
        <v>3672</v>
      </c>
      <c r="E3881" s="6" t="s">
        <v>3972</v>
      </c>
      <c r="F3881" s="5">
        <f>decoded__2[[#This Row],[FRT_DEC]]-B3880</f>
        <v>12</v>
      </c>
      <c r="G3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INFO]]))),G3880)</f>
        <v>22</v>
      </c>
    </row>
    <row r="3882" spans="1:7" hidden="1" x14ac:dyDescent="0.25">
      <c r="A3882" s="12" t="s">
        <v>4550</v>
      </c>
      <c r="B3882" s="19">
        <v>335648168500</v>
      </c>
      <c r="C3882" s="12" t="s">
        <v>20297</v>
      </c>
      <c r="D3882" s="12" t="s">
        <v>262</v>
      </c>
      <c r="E3882" s="6" t="s">
        <v>3973</v>
      </c>
      <c r="F3882" s="5">
        <f>decoded__2[[#This Row],[FRT_DEC]]-B3881</f>
        <v>150</v>
      </c>
      <c r="G3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INFO]]))),G3881)</f>
        <v>22</v>
      </c>
    </row>
    <row r="3883" spans="1:7" hidden="1" x14ac:dyDescent="0.25">
      <c r="A3883" s="12" t="s">
        <v>4551</v>
      </c>
      <c r="B3883" s="19">
        <v>335648168505</v>
      </c>
      <c r="C3883" s="12" t="s">
        <v>20298</v>
      </c>
      <c r="D3883" s="12" t="s">
        <v>7938</v>
      </c>
      <c r="E3883" s="6" t="s">
        <v>8136</v>
      </c>
      <c r="F3883" s="5">
        <f>decoded__2[[#This Row],[FRT_DEC]]-B3882</f>
        <v>5</v>
      </c>
      <c r="G3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INFO]]))),G3882)</f>
        <v>22</v>
      </c>
    </row>
    <row r="3884" spans="1:7" x14ac:dyDescent="0.25">
      <c r="A3884" s="12" t="s">
        <v>4552</v>
      </c>
      <c r="B3884" s="19">
        <v>335648169745</v>
      </c>
      <c r="C3884" s="12" t="s">
        <v>20299</v>
      </c>
      <c r="D3884" s="12" t="s">
        <v>7842</v>
      </c>
      <c r="E3884" s="6" t="s">
        <v>7845</v>
      </c>
      <c r="F3884" s="5">
        <f>decoded__2[[#This Row],[FRT_DEC]]-B3883</f>
        <v>1240</v>
      </c>
      <c r="G3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INFO]]))),G3883)</f>
        <v>22</v>
      </c>
    </row>
    <row r="3885" spans="1:7" hidden="1" x14ac:dyDescent="0.25">
      <c r="A3885" s="12" t="s">
        <v>4553</v>
      </c>
      <c r="B3885" s="19">
        <v>335648169751</v>
      </c>
      <c r="C3885" s="12" t="s">
        <v>20300</v>
      </c>
      <c r="D3885" s="12" t="s">
        <v>7938</v>
      </c>
      <c r="E3885" s="6" t="s">
        <v>8149</v>
      </c>
      <c r="F3885" s="5">
        <f>decoded__2[[#This Row],[FRT_DEC]]-B3884</f>
        <v>6</v>
      </c>
      <c r="G3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INFO]]))),G3884)</f>
        <v>22</v>
      </c>
    </row>
    <row r="3886" spans="1:7" hidden="1" x14ac:dyDescent="0.25">
      <c r="A3886" s="12" t="s">
        <v>4554</v>
      </c>
      <c r="B3886" s="19">
        <v>335648169826</v>
      </c>
      <c r="C3886" s="12" t="s">
        <v>20301</v>
      </c>
      <c r="D3886" s="12" t="s">
        <v>84</v>
      </c>
      <c r="E3886" s="6" t="s">
        <v>5313</v>
      </c>
      <c r="F3886" s="5">
        <f>decoded__2[[#This Row],[FRT_DEC]]-B3885</f>
        <v>75</v>
      </c>
      <c r="G3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INFO]]))),G3885)</f>
        <v>22</v>
      </c>
    </row>
    <row r="3887" spans="1:7" hidden="1" x14ac:dyDescent="0.25">
      <c r="A3887" s="12" t="s">
        <v>4555</v>
      </c>
      <c r="B3887" s="19">
        <v>335648169829</v>
      </c>
      <c r="C3887" s="12" t="s">
        <v>20302</v>
      </c>
      <c r="D3887" s="12" t="s">
        <v>3684</v>
      </c>
      <c r="E3887" s="6" t="s">
        <v>20303</v>
      </c>
      <c r="F3887" s="5">
        <f>decoded__2[[#This Row],[FRT_DEC]]-B3886</f>
        <v>3</v>
      </c>
      <c r="G3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INFO]]))),G3886)</f>
        <v>22</v>
      </c>
    </row>
    <row r="3888" spans="1:7" hidden="1" x14ac:dyDescent="0.25">
      <c r="A3888" s="12" t="s">
        <v>4556</v>
      </c>
      <c r="B3888" s="19">
        <v>335648169831</v>
      </c>
      <c r="C3888" s="12" t="s">
        <v>20304</v>
      </c>
      <c r="D3888" s="12" t="s">
        <v>3684</v>
      </c>
      <c r="E3888" s="6" t="s">
        <v>7879</v>
      </c>
      <c r="F3888" s="5">
        <f>decoded__2[[#This Row],[FRT_DEC]]-B3887</f>
        <v>2</v>
      </c>
      <c r="G3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INFO]]))),G3887)</f>
        <v>22</v>
      </c>
    </row>
    <row r="3889" spans="1:7" hidden="1" x14ac:dyDescent="0.25">
      <c r="A3889" s="12" t="s">
        <v>4557</v>
      </c>
      <c r="B3889" s="19">
        <v>335648169839</v>
      </c>
      <c r="C3889" s="12" t="s">
        <v>20305</v>
      </c>
      <c r="D3889" s="12" t="s">
        <v>7842</v>
      </c>
      <c r="E3889" s="6" t="s">
        <v>7843</v>
      </c>
      <c r="F3889" s="5">
        <f>decoded__2[[#This Row],[FRT_DEC]]-B3888</f>
        <v>8</v>
      </c>
      <c r="G3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INFO]]))),G3888)</f>
        <v>22</v>
      </c>
    </row>
    <row r="3890" spans="1:7" hidden="1" x14ac:dyDescent="0.25">
      <c r="A3890" s="12" t="s">
        <v>4558</v>
      </c>
      <c r="B3890" s="19">
        <v>335648169850</v>
      </c>
      <c r="C3890" s="12" t="s">
        <v>20306</v>
      </c>
      <c r="D3890" s="12" t="s">
        <v>1099</v>
      </c>
      <c r="E3890" s="6" t="s">
        <v>2098</v>
      </c>
      <c r="F3890" s="5">
        <f>decoded__2[[#This Row],[FRT_DEC]]-B3889</f>
        <v>11</v>
      </c>
      <c r="G3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INFO]]))),G3889)</f>
        <v>22</v>
      </c>
    </row>
    <row r="3891" spans="1:7" hidden="1" x14ac:dyDescent="0.25">
      <c r="A3891" s="12" t="s">
        <v>4559</v>
      </c>
      <c r="B3891" s="19">
        <v>335648169854</v>
      </c>
      <c r="C3891" s="12" t="s">
        <v>20307</v>
      </c>
      <c r="D3891" s="12" t="s">
        <v>72</v>
      </c>
      <c r="E3891" s="6" t="s">
        <v>2099</v>
      </c>
      <c r="F3891" s="5">
        <f>decoded__2[[#This Row],[FRT_DEC]]-B3890</f>
        <v>4</v>
      </c>
      <c r="G3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INFO]]))),G3890)</f>
        <v>22</v>
      </c>
    </row>
    <row r="3892" spans="1:7" hidden="1" x14ac:dyDescent="0.25">
      <c r="A3892" s="12" t="s">
        <v>4560</v>
      </c>
      <c r="B3892" s="19">
        <v>335648169867</v>
      </c>
      <c r="C3892" s="12" t="s">
        <v>20308</v>
      </c>
      <c r="D3892" s="12" t="s">
        <v>7938</v>
      </c>
      <c r="E3892" s="6" t="s">
        <v>8848</v>
      </c>
      <c r="F3892" s="5">
        <f>decoded__2[[#This Row],[FRT_DEC]]-B3891</f>
        <v>13</v>
      </c>
      <c r="G3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INFO]]))),G3891)</f>
        <v>22</v>
      </c>
    </row>
    <row r="3893" spans="1:7" hidden="1" x14ac:dyDescent="0.25">
      <c r="A3893" s="12" t="s">
        <v>4561</v>
      </c>
      <c r="B3893" s="19">
        <v>335648169907</v>
      </c>
      <c r="C3893" s="12" t="s">
        <v>20309</v>
      </c>
      <c r="D3893" s="12" t="s">
        <v>85</v>
      </c>
      <c r="E3893" s="6" t="s">
        <v>263</v>
      </c>
      <c r="F3893" s="5">
        <f>decoded__2[[#This Row],[FRT_DEC]]-B3892</f>
        <v>40</v>
      </c>
      <c r="G3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INFO]]))),G3892)</f>
        <v>22</v>
      </c>
    </row>
    <row r="3894" spans="1:7" hidden="1" x14ac:dyDescent="0.25">
      <c r="A3894" s="12" t="s">
        <v>4562</v>
      </c>
      <c r="B3894" s="19">
        <v>335648169914</v>
      </c>
      <c r="C3894" s="12" t="s">
        <v>20310</v>
      </c>
      <c r="D3894" s="12" t="s">
        <v>7842</v>
      </c>
      <c r="E3894" s="6" t="s">
        <v>8851</v>
      </c>
      <c r="F3894" s="5">
        <f>decoded__2[[#This Row],[FRT_DEC]]-B3893</f>
        <v>7</v>
      </c>
      <c r="G3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INFO]]))),G3893)</f>
        <v>22</v>
      </c>
    </row>
    <row r="3895" spans="1:7" hidden="1" x14ac:dyDescent="0.25">
      <c r="A3895" s="12" t="s">
        <v>4563</v>
      </c>
      <c r="B3895" s="19">
        <v>335648169923</v>
      </c>
      <c r="C3895" s="12" t="s">
        <v>20311</v>
      </c>
      <c r="D3895" s="12" t="s">
        <v>1099</v>
      </c>
      <c r="E3895" s="6" t="s">
        <v>2100</v>
      </c>
      <c r="F3895" s="5">
        <f>decoded__2[[#This Row],[FRT_DEC]]-B3894</f>
        <v>9</v>
      </c>
      <c r="G3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INFO]]))),G3894)</f>
        <v>22</v>
      </c>
    </row>
    <row r="3896" spans="1:7" hidden="1" x14ac:dyDescent="0.25">
      <c r="A3896" s="12" t="s">
        <v>4564</v>
      </c>
      <c r="B3896" s="19">
        <v>335648169928</v>
      </c>
      <c r="C3896" s="12" t="s">
        <v>20312</v>
      </c>
      <c r="D3896" s="12" t="s">
        <v>72</v>
      </c>
      <c r="E3896" s="6" t="s">
        <v>2101</v>
      </c>
      <c r="F3896" s="5">
        <f>decoded__2[[#This Row],[FRT_DEC]]-B3895</f>
        <v>5</v>
      </c>
      <c r="G3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INFO]]))),G3895)</f>
        <v>22</v>
      </c>
    </row>
    <row r="3897" spans="1:7" hidden="1" x14ac:dyDescent="0.25">
      <c r="A3897" s="12" t="s">
        <v>4565</v>
      </c>
      <c r="B3897" s="19">
        <v>335648169941</v>
      </c>
      <c r="C3897" s="12" t="s">
        <v>20313</v>
      </c>
      <c r="D3897" s="12" t="s">
        <v>7938</v>
      </c>
      <c r="E3897" s="6" t="s">
        <v>8855</v>
      </c>
      <c r="F3897" s="5">
        <f>decoded__2[[#This Row],[FRT_DEC]]-B3896</f>
        <v>13</v>
      </c>
      <c r="G3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INFO]]))),G3896)</f>
        <v>22</v>
      </c>
    </row>
    <row r="3898" spans="1:7" hidden="1" x14ac:dyDescent="0.25">
      <c r="A3898" s="12" t="s">
        <v>4566</v>
      </c>
      <c r="B3898" s="19">
        <v>335648170563</v>
      </c>
      <c r="C3898" s="12" t="s">
        <v>20314</v>
      </c>
      <c r="D3898" s="12" t="s">
        <v>87</v>
      </c>
      <c r="E3898" s="6" t="s">
        <v>3695</v>
      </c>
      <c r="F3898" s="5">
        <f>decoded__2[[#This Row],[FRT_DEC]]-B3897</f>
        <v>622</v>
      </c>
      <c r="G3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INFO]]))),G3897)</f>
        <v>22</v>
      </c>
    </row>
    <row r="3899" spans="1:7" hidden="1" x14ac:dyDescent="0.25">
      <c r="A3899" s="12" t="s">
        <v>4567</v>
      </c>
      <c r="B3899" s="19">
        <v>335648170571</v>
      </c>
      <c r="C3899" s="12" t="s">
        <v>20315</v>
      </c>
      <c r="D3899" s="12" t="s">
        <v>7842</v>
      </c>
      <c r="E3899" s="6" t="s">
        <v>8858</v>
      </c>
      <c r="F3899" s="5">
        <f>decoded__2[[#This Row],[FRT_DEC]]-B3898</f>
        <v>8</v>
      </c>
      <c r="G3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INFO]]))),G3898)</f>
        <v>22</v>
      </c>
    </row>
    <row r="3900" spans="1:7" hidden="1" x14ac:dyDescent="0.25">
      <c r="A3900" s="12" t="s">
        <v>4568</v>
      </c>
      <c r="B3900" s="19">
        <v>335648170582</v>
      </c>
      <c r="C3900" s="12" t="s">
        <v>20316</v>
      </c>
      <c r="D3900" s="12" t="s">
        <v>1099</v>
      </c>
      <c r="E3900" s="6" t="s">
        <v>2102</v>
      </c>
      <c r="F3900" s="5">
        <f>decoded__2[[#This Row],[FRT_DEC]]-B3899</f>
        <v>11</v>
      </c>
      <c r="G3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INFO]]))),G3899)</f>
        <v>22</v>
      </c>
    </row>
    <row r="3901" spans="1:7" hidden="1" x14ac:dyDescent="0.25">
      <c r="A3901" s="12" t="s">
        <v>4569</v>
      </c>
      <c r="B3901" s="19">
        <v>335648170587</v>
      </c>
      <c r="C3901" s="12" t="s">
        <v>20317</v>
      </c>
      <c r="D3901" s="12" t="s">
        <v>72</v>
      </c>
      <c r="E3901" s="6" t="s">
        <v>2103</v>
      </c>
      <c r="F3901" s="5">
        <f>decoded__2[[#This Row],[FRT_DEC]]-B3900</f>
        <v>5</v>
      </c>
      <c r="G3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INFO]]))),G3900)</f>
        <v>22</v>
      </c>
    </row>
    <row r="3902" spans="1:7" hidden="1" x14ac:dyDescent="0.25">
      <c r="A3902" s="12" t="s">
        <v>4570</v>
      </c>
      <c r="B3902" s="19">
        <v>335648170599</v>
      </c>
      <c r="C3902" s="12" t="s">
        <v>20318</v>
      </c>
      <c r="D3902" s="12" t="s">
        <v>40</v>
      </c>
      <c r="E3902" s="6" t="s">
        <v>2042</v>
      </c>
      <c r="F3902" s="5">
        <f>decoded__2[[#This Row],[FRT_DEC]]-B3901</f>
        <v>12</v>
      </c>
      <c r="G3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INFO]]))),G3901)</f>
        <v>22</v>
      </c>
    </row>
    <row r="3903" spans="1:7" hidden="1" x14ac:dyDescent="0.25">
      <c r="A3903" s="12" t="s">
        <v>4571</v>
      </c>
      <c r="B3903" s="19">
        <v>335648170601</v>
      </c>
      <c r="C3903" s="12" t="s">
        <v>20319</v>
      </c>
      <c r="D3903" s="12" t="s">
        <v>2043</v>
      </c>
      <c r="E3903" s="6" t="s">
        <v>20120</v>
      </c>
      <c r="F3903" s="5">
        <f>decoded__2[[#This Row],[FRT_DEC]]-B3902</f>
        <v>2</v>
      </c>
      <c r="G3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INFO]]))),G3902)</f>
        <v>22</v>
      </c>
    </row>
    <row r="3904" spans="1:7" hidden="1" x14ac:dyDescent="0.25">
      <c r="A3904" s="12" t="s">
        <v>4572</v>
      </c>
      <c r="B3904" s="19">
        <v>335648170613</v>
      </c>
      <c r="C3904" s="12" t="s">
        <v>20320</v>
      </c>
      <c r="D3904" s="12" t="s">
        <v>7938</v>
      </c>
      <c r="E3904" s="6" t="s">
        <v>8868</v>
      </c>
      <c r="F3904" s="5">
        <f>decoded__2[[#This Row],[FRT_DEC]]-B3903</f>
        <v>12</v>
      </c>
      <c r="G3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INFO]]))),G3903)</f>
        <v>22</v>
      </c>
    </row>
    <row r="3905" spans="1:7" hidden="1" x14ac:dyDescent="0.25">
      <c r="A3905" s="12" t="s">
        <v>4573</v>
      </c>
      <c r="B3905" s="19">
        <v>335648170911</v>
      </c>
      <c r="C3905" s="12" t="s">
        <v>20321</v>
      </c>
      <c r="D3905" s="12" t="s">
        <v>7842</v>
      </c>
      <c r="E3905" s="6" t="s">
        <v>7989</v>
      </c>
      <c r="F3905" s="5">
        <f>decoded__2[[#This Row],[FRT_DEC]]-B3904</f>
        <v>298</v>
      </c>
      <c r="G3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INFO]]))),G3904)</f>
        <v>22</v>
      </c>
    </row>
    <row r="3906" spans="1:7" hidden="1" x14ac:dyDescent="0.25">
      <c r="A3906" s="12" t="s">
        <v>4574</v>
      </c>
      <c r="B3906" s="19">
        <v>335648170917</v>
      </c>
      <c r="C3906" s="12" t="s">
        <v>20322</v>
      </c>
      <c r="D3906" s="12" t="s">
        <v>2044</v>
      </c>
      <c r="E3906" s="6" t="s">
        <v>2046</v>
      </c>
      <c r="F3906" s="5">
        <f>decoded__2[[#This Row],[FRT_DEC]]-B3905</f>
        <v>6</v>
      </c>
      <c r="G3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INFO]]))),G3905)</f>
        <v>22</v>
      </c>
    </row>
    <row r="3907" spans="1:7" hidden="1" x14ac:dyDescent="0.25">
      <c r="A3907" s="12" t="s">
        <v>4575</v>
      </c>
      <c r="B3907" s="19">
        <v>335648170923</v>
      </c>
      <c r="C3907" s="12" t="s">
        <v>20323</v>
      </c>
      <c r="D3907" s="12" t="s">
        <v>7938</v>
      </c>
      <c r="E3907" s="6" t="s">
        <v>7991</v>
      </c>
      <c r="F3907" s="5">
        <f>decoded__2[[#This Row],[FRT_DEC]]-B3906</f>
        <v>6</v>
      </c>
      <c r="G3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INFO]]))),G3906)</f>
        <v>22</v>
      </c>
    </row>
    <row r="3908" spans="1:7" hidden="1" x14ac:dyDescent="0.25">
      <c r="A3908" s="12" t="s">
        <v>4576</v>
      </c>
      <c r="B3908" s="19">
        <v>335648191688</v>
      </c>
      <c r="C3908" s="12" t="s">
        <v>20324</v>
      </c>
      <c r="D3908" s="12" t="s">
        <v>7842</v>
      </c>
      <c r="E3908" s="6" t="s">
        <v>7945</v>
      </c>
      <c r="F3908" s="5">
        <f>decoded__2[[#This Row],[FRT_DEC]]-B3907</f>
        <v>20765</v>
      </c>
      <c r="G3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INFO]]))),G3907)</f>
        <v>22</v>
      </c>
    </row>
    <row r="3909" spans="1:7" hidden="1" x14ac:dyDescent="0.25">
      <c r="A3909" s="12" t="s">
        <v>4577</v>
      </c>
      <c r="B3909" s="19">
        <v>335648191694</v>
      </c>
      <c r="C3909" s="12" t="s">
        <v>20325</v>
      </c>
      <c r="D3909" s="12" t="s">
        <v>7938</v>
      </c>
      <c r="E3909" s="6" t="s">
        <v>7947</v>
      </c>
      <c r="F3909" s="5">
        <f>decoded__2[[#This Row],[FRT_DEC]]-B3908</f>
        <v>6</v>
      </c>
      <c r="G3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INFO]]))),G3908)</f>
        <v>22</v>
      </c>
    </row>
    <row r="3910" spans="1:7" hidden="1" x14ac:dyDescent="0.25">
      <c r="A3910" s="12" t="s">
        <v>4578</v>
      </c>
      <c r="B3910" s="19">
        <v>335648291688</v>
      </c>
      <c r="C3910" s="12" t="s">
        <v>20326</v>
      </c>
      <c r="D3910" s="12" t="s">
        <v>7842</v>
      </c>
      <c r="E3910" s="6" t="s">
        <v>7945</v>
      </c>
      <c r="F3910" s="5">
        <f>decoded__2[[#This Row],[FRT_DEC]]-B3909</f>
        <v>99994</v>
      </c>
      <c r="G3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INFO]]))),G3909)</f>
        <v>22</v>
      </c>
    </row>
    <row r="3911" spans="1:7" hidden="1" x14ac:dyDescent="0.25">
      <c r="A3911" s="12" t="s">
        <v>4579</v>
      </c>
      <c r="B3911" s="19">
        <v>335648291694</v>
      </c>
      <c r="C3911" s="12" t="s">
        <v>20327</v>
      </c>
      <c r="D3911" s="12" t="s">
        <v>7938</v>
      </c>
      <c r="E3911" s="6" t="s">
        <v>7947</v>
      </c>
      <c r="F3911" s="5">
        <f>decoded__2[[#This Row],[FRT_DEC]]-B3910</f>
        <v>6</v>
      </c>
      <c r="G3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INFO]]))),G3910)</f>
        <v>22</v>
      </c>
    </row>
    <row r="3912" spans="1:7" hidden="1" x14ac:dyDescent="0.25">
      <c r="A3912" s="12" t="s">
        <v>4580</v>
      </c>
      <c r="B3912" s="19">
        <v>335648294244</v>
      </c>
      <c r="C3912" s="12" t="s">
        <v>20328</v>
      </c>
      <c r="D3912" s="12" t="s">
        <v>43</v>
      </c>
      <c r="E3912" s="6" t="s">
        <v>3692</v>
      </c>
      <c r="F3912" s="5">
        <f>decoded__2[[#This Row],[FRT_DEC]]-B3911</f>
        <v>2550</v>
      </c>
      <c r="G3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INFO]]))),G3911)</f>
        <v>22</v>
      </c>
    </row>
    <row r="3913" spans="1:7" hidden="1" x14ac:dyDescent="0.25">
      <c r="A3913" s="12" t="s">
        <v>4581</v>
      </c>
      <c r="B3913" s="19">
        <v>335648294247</v>
      </c>
      <c r="C3913" s="12" t="s">
        <v>20329</v>
      </c>
      <c r="D3913" s="12" t="s">
        <v>3685</v>
      </c>
      <c r="E3913" s="6" t="s">
        <v>20330</v>
      </c>
      <c r="F3913" s="5">
        <f>decoded__2[[#This Row],[FRT_DEC]]-B3912</f>
        <v>3</v>
      </c>
      <c r="G3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INFO]]))),G3912)</f>
        <v>22</v>
      </c>
    </row>
    <row r="3914" spans="1:7" hidden="1" x14ac:dyDescent="0.25">
      <c r="A3914" s="12" t="s">
        <v>4582</v>
      </c>
      <c r="B3914" s="19">
        <v>335648294250</v>
      </c>
      <c r="C3914" s="12" t="s">
        <v>20331</v>
      </c>
      <c r="D3914" s="12" t="s">
        <v>3685</v>
      </c>
      <c r="E3914" s="6" t="s">
        <v>7880</v>
      </c>
      <c r="F3914" s="5">
        <f>decoded__2[[#This Row],[FRT_DEC]]-B3913</f>
        <v>3</v>
      </c>
      <c r="G3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INFO]]))),G3913)</f>
        <v>22</v>
      </c>
    </row>
    <row r="3915" spans="1:7" hidden="1" x14ac:dyDescent="0.25">
      <c r="A3915" s="12" t="s">
        <v>4583</v>
      </c>
      <c r="B3915" s="19">
        <v>335648294265</v>
      </c>
      <c r="C3915" s="12" t="s">
        <v>20332</v>
      </c>
      <c r="D3915" s="12" t="s">
        <v>7842</v>
      </c>
      <c r="E3915" s="6" t="s">
        <v>8889</v>
      </c>
      <c r="F3915" s="5">
        <f>decoded__2[[#This Row],[FRT_DEC]]-B3914</f>
        <v>15</v>
      </c>
      <c r="G3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INFO]]))),G3914)</f>
        <v>22</v>
      </c>
    </row>
    <row r="3916" spans="1:7" ht="30" hidden="1" x14ac:dyDescent="0.25">
      <c r="A3916" s="12" t="s">
        <v>4584</v>
      </c>
      <c r="B3916" s="19">
        <v>335648294292</v>
      </c>
      <c r="C3916" s="12" t="s">
        <v>20333</v>
      </c>
      <c r="D3916" s="12" t="s">
        <v>241</v>
      </c>
      <c r="E3916" s="6" t="s">
        <v>7888</v>
      </c>
      <c r="F3916" s="5">
        <f>decoded__2[[#This Row],[FRT_DEC]]-B3915</f>
        <v>27</v>
      </c>
      <c r="G3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INFO]]))),G3915)</f>
        <v>22</v>
      </c>
    </row>
    <row r="3917" spans="1:7" hidden="1" x14ac:dyDescent="0.25">
      <c r="A3917" s="12" t="s">
        <v>4585</v>
      </c>
      <c r="B3917" s="19">
        <v>335648294294</v>
      </c>
      <c r="C3917" s="12" t="s">
        <v>20334</v>
      </c>
      <c r="D3917" s="12" t="s">
        <v>243</v>
      </c>
      <c r="E3917" s="6" t="s">
        <v>20335</v>
      </c>
      <c r="F3917" s="5">
        <f>decoded__2[[#This Row],[FRT_DEC]]-B3916</f>
        <v>2</v>
      </c>
      <c r="G3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INFO]]))),G3916)</f>
        <v>22</v>
      </c>
    </row>
    <row r="3918" spans="1:7" hidden="1" x14ac:dyDescent="0.25">
      <c r="A3918" s="12" t="s">
        <v>4586</v>
      </c>
      <c r="B3918" s="19">
        <v>335648294308</v>
      </c>
      <c r="C3918" s="12" t="s">
        <v>20336</v>
      </c>
      <c r="D3918" s="12" t="s">
        <v>264</v>
      </c>
      <c r="E3918" s="6" t="s">
        <v>20337</v>
      </c>
      <c r="F3918" s="5">
        <f>decoded__2[[#This Row],[FRT_DEC]]-B3917</f>
        <v>14</v>
      </c>
      <c r="G3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INFO]]))),G3917)</f>
        <v>22</v>
      </c>
    </row>
    <row r="3919" spans="1:7" hidden="1" x14ac:dyDescent="0.25">
      <c r="A3919" s="12" t="s">
        <v>4587</v>
      </c>
      <c r="B3919" s="19">
        <v>335648294360</v>
      </c>
      <c r="C3919" s="12" t="s">
        <v>20338</v>
      </c>
      <c r="D3919" s="12" t="s">
        <v>40</v>
      </c>
      <c r="E3919" s="6" t="s">
        <v>44</v>
      </c>
      <c r="F3919" s="5">
        <f>decoded__2[[#This Row],[FRT_DEC]]-B3918</f>
        <v>52</v>
      </c>
      <c r="G3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INFO]]))),G3918)</f>
        <v>22</v>
      </c>
    </row>
    <row r="3920" spans="1:7" hidden="1" x14ac:dyDescent="0.25">
      <c r="A3920" s="12" t="s">
        <v>4588</v>
      </c>
      <c r="B3920" s="19">
        <v>335648294366</v>
      </c>
      <c r="C3920" s="12" t="s">
        <v>20339</v>
      </c>
      <c r="D3920" s="12" t="s">
        <v>246</v>
      </c>
      <c r="E3920" s="6" t="s">
        <v>20340</v>
      </c>
      <c r="F3920" s="5">
        <f>decoded__2[[#This Row],[FRT_DEC]]-B3919</f>
        <v>6</v>
      </c>
      <c r="G3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INFO]]))),G3919)</f>
        <v>22</v>
      </c>
    </row>
    <row r="3921" spans="1:7" hidden="1" x14ac:dyDescent="0.25">
      <c r="A3921" s="12" t="s">
        <v>4589</v>
      </c>
      <c r="B3921" s="19">
        <v>335648294374</v>
      </c>
      <c r="C3921" s="12" t="s">
        <v>20341</v>
      </c>
      <c r="D3921" s="12" t="s">
        <v>1099</v>
      </c>
      <c r="E3921" s="6" t="s">
        <v>2104</v>
      </c>
      <c r="F3921" s="5">
        <f>decoded__2[[#This Row],[FRT_DEC]]-B3920</f>
        <v>8</v>
      </c>
      <c r="G3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INFO]]))),G3920)</f>
        <v>22</v>
      </c>
    </row>
    <row r="3922" spans="1:7" hidden="1" x14ac:dyDescent="0.25">
      <c r="A3922" s="12" t="s">
        <v>4590</v>
      </c>
      <c r="B3922" s="19">
        <v>335648294379</v>
      </c>
      <c r="C3922" s="12" t="s">
        <v>20342</v>
      </c>
      <c r="D3922" s="12" t="s">
        <v>1099</v>
      </c>
      <c r="E3922" s="6" t="s">
        <v>2105</v>
      </c>
      <c r="F3922" s="5">
        <f>decoded__2[[#This Row],[FRT_DEC]]-B3921</f>
        <v>5</v>
      </c>
      <c r="G3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INFO]]))),G3921)</f>
        <v>22</v>
      </c>
    </row>
    <row r="3923" spans="1:7" hidden="1" x14ac:dyDescent="0.25">
      <c r="A3923" s="12" t="s">
        <v>4591</v>
      </c>
      <c r="B3923" s="19">
        <v>335648294392</v>
      </c>
      <c r="C3923" s="12" t="s">
        <v>20343</v>
      </c>
      <c r="D3923" s="12" t="s">
        <v>72</v>
      </c>
      <c r="E3923" s="6" t="s">
        <v>2092</v>
      </c>
      <c r="F3923" s="5">
        <f>decoded__2[[#This Row],[FRT_DEC]]-B3922</f>
        <v>13</v>
      </c>
      <c r="G3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INFO]]))),G3922)</f>
        <v>22</v>
      </c>
    </row>
    <row r="3924" spans="1:7" hidden="1" x14ac:dyDescent="0.25">
      <c r="A3924" s="12" t="s">
        <v>4592</v>
      </c>
      <c r="B3924" s="19">
        <v>335648294413</v>
      </c>
      <c r="C3924" s="12" t="s">
        <v>20344</v>
      </c>
      <c r="D3924" s="12" t="s">
        <v>3671</v>
      </c>
      <c r="E3924" s="6" t="s">
        <v>20345</v>
      </c>
      <c r="F3924" s="5">
        <f>decoded__2[[#This Row],[FRT_DEC]]-B3923</f>
        <v>21</v>
      </c>
      <c r="G3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INFO]]))),G3923)</f>
        <v>22</v>
      </c>
    </row>
    <row r="3925" spans="1:7" hidden="1" x14ac:dyDescent="0.25">
      <c r="A3925" s="12" t="s">
        <v>4593</v>
      </c>
      <c r="B3925" s="19">
        <v>335648294416</v>
      </c>
      <c r="C3925" s="12" t="s">
        <v>20346</v>
      </c>
      <c r="D3925" s="12" t="s">
        <v>3671</v>
      </c>
      <c r="E3925" s="6" t="s">
        <v>7881</v>
      </c>
      <c r="F3925" s="5">
        <f>decoded__2[[#This Row],[FRT_DEC]]-B3924</f>
        <v>3</v>
      </c>
      <c r="G3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INFO]]))),G3924)</f>
        <v>22</v>
      </c>
    </row>
    <row r="3926" spans="1:7" hidden="1" x14ac:dyDescent="0.25">
      <c r="A3926" s="12" t="s">
        <v>4594</v>
      </c>
      <c r="B3926" s="19">
        <v>335648295191</v>
      </c>
      <c r="C3926" s="12" t="s">
        <v>20347</v>
      </c>
      <c r="D3926" s="12" t="s">
        <v>249</v>
      </c>
      <c r="E3926" s="6" t="s">
        <v>3971</v>
      </c>
      <c r="F3926" s="5">
        <f>decoded__2[[#This Row],[FRT_DEC]]-B3925</f>
        <v>775</v>
      </c>
      <c r="G3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INFO]]))),G3925)</f>
        <v>22</v>
      </c>
    </row>
    <row r="3927" spans="1:7" hidden="1" x14ac:dyDescent="0.25">
      <c r="A3927" s="12" t="s">
        <v>4595</v>
      </c>
      <c r="B3927" s="19">
        <v>335648295195</v>
      </c>
      <c r="C3927" s="12" t="s">
        <v>20348</v>
      </c>
      <c r="D3927" s="12" t="s">
        <v>7938</v>
      </c>
      <c r="E3927" s="6" t="s">
        <v>8906</v>
      </c>
      <c r="F3927" s="5">
        <f>decoded__2[[#This Row],[FRT_DEC]]-B3926</f>
        <v>4</v>
      </c>
      <c r="G3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INFO]]))),G3926)</f>
        <v>22</v>
      </c>
    </row>
    <row r="3928" spans="1:7" hidden="1" x14ac:dyDescent="0.25">
      <c r="A3928" s="12" t="s">
        <v>4596</v>
      </c>
      <c r="B3928" s="19">
        <v>335648297623</v>
      </c>
      <c r="C3928" s="12" t="s">
        <v>20349</v>
      </c>
      <c r="D3928" s="12" t="s">
        <v>5</v>
      </c>
      <c r="E3928" s="6" t="s">
        <v>20350</v>
      </c>
      <c r="F3928" s="5">
        <f>decoded__2[[#This Row],[FRT_DEC]]-B3927</f>
        <v>2428</v>
      </c>
      <c r="G3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INFO]]))),G3927)</f>
        <v>22</v>
      </c>
    </row>
    <row r="3929" spans="1:7" hidden="1" x14ac:dyDescent="0.25">
      <c r="A3929" s="12" t="s">
        <v>4597</v>
      </c>
      <c r="B3929" s="19">
        <v>335648297626</v>
      </c>
      <c r="C3929" s="12" t="s">
        <v>20351</v>
      </c>
      <c r="D3929" s="12" t="s">
        <v>5</v>
      </c>
      <c r="E3929" s="6" t="s">
        <v>7877</v>
      </c>
      <c r="F3929" s="5">
        <f>decoded__2[[#This Row],[FRT_DEC]]-B3928</f>
        <v>3</v>
      </c>
      <c r="G3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INFO]]))),G3928)</f>
        <v>22</v>
      </c>
    </row>
    <row r="3930" spans="1:7" hidden="1" x14ac:dyDescent="0.25">
      <c r="A3930" s="12" t="s">
        <v>4598</v>
      </c>
      <c r="B3930" s="19">
        <v>335648297628</v>
      </c>
      <c r="C3930" s="12" t="s">
        <v>20352</v>
      </c>
      <c r="D3930" s="12" t="s">
        <v>3686</v>
      </c>
      <c r="E3930" s="6" t="s">
        <v>20353</v>
      </c>
      <c r="F3930" s="5">
        <f>decoded__2[[#This Row],[FRT_DEC]]-B3929</f>
        <v>2</v>
      </c>
      <c r="G3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INFO]]))),G3929)</f>
        <v>22</v>
      </c>
    </row>
    <row r="3931" spans="1:7" hidden="1" x14ac:dyDescent="0.25">
      <c r="A3931" s="12" t="s">
        <v>4599</v>
      </c>
      <c r="B3931" s="19">
        <v>335648297631</v>
      </c>
      <c r="C3931" s="12" t="s">
        <v>20354</v>
      </c>
      <c r="D3931" s="12" t="s">
        <v>3686</v>
      </c>
      <c r="E3931" s="6" t="s">
        <v>7878</v>
      </c>
      <c r="F3931" s="5">
        <f>decoded__2[[#This Row],[FRT_DEC]]-B3930</f>
        <v>3</v>
      </c>
      <c r="G3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INFO]]))),G3930)</f>
        <v>22</v>
      </c>
    </row>
    <row r="3932" spans="1:7" hidden="1" x14ac:dyDescent="0.25">
      <c r="A3932" s="12" t="s">
        <v>4600</v>
      </c>
      <c r="B3932" s="19">
        <v>335648297638</v>
      </c>
      <c r="C3932" s="12" t="s">
        <v>20355</v>
      </c>
      <c r="D3932" s="12" t="s">
        <v>7842</v>
      </c>
      <c r="E3932" s="6" t="s">
        <v>8006</v>
      </c>
      <c r="F3932" s="5">
        <f>decoded__2[[#This Row],[FRT_DEC]]-B3931</f>
        <v>7</v>
      </c>
      <c r="G3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INFO]]))),G3931)</f>
        <v>22</v>
      </c>
    </row>
    <row r="3933" spans="1:7" ht="30" hidden="1" x14ac:dyDescent="0.25">
      <c r="A3933" s="12" t="s">
        <v>4601</v>
      </c>
      <c r="B3933" s="19">
        <v>335648297649</v>
      </c>
      <c r="C3933" s="12" t="s">
        <v>20356</v>
      </c>
      <c r="D3933" s="12" t="s">
        <v>241</v>
      </c>
      <c r="E3933" s="6" t="s">
        <v>7888</v>
      </c>
      <c r="F3933" s="5">
        <f>decoded__2[[#This Row],[FRT_DEC]]-B3932</f>
        <v>11</v>
      </c>
      <c r="G3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INFO]]))),G3932)</f>
        <v>22</v>
      </c>
    </row>
    <row r="3934" spans="1:7" hidden="1" x14ac:dyDescent="0.25">
      <c r="A3934" s="12" t="s">
        <v>4602</v>
      </c>
      <c r="B3934" s="19">
        <v>335648297651</v>
      </c>
      <c r="C3934" s="12" t="s">
        <v>20357</v>
      </c>
      <c r="D3934" s="12" t="s">
        <v>243</v>
      </c>
      <c r="E3934" s="6" t="s">
        <v>20358</v>
      </c>
      <c r="F3934" s="5">
        <f>decoded__2[[#This Row],[FRT_DEC]]-B3933</f>
        <v>2</v>
      </c>
      <c r="G3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INFO]]))),G3933)</f>
        <v>22</v>
      </c>
    </row>
    <row r="3935" spans="1:7" hidden="1" x14ac:dyDescent="0.25">
      <c r="A3935" s="12" t="s">
        <v>4603</v>
      </c>
      <c r="B3935" s="19">
        <v>335648297658</v>
      </c>
      <c r="C3935" s="12" t="s">
        <v>20359</v>
      </c>
      <c r="D3935" s="12" t="s">
        <v>1099</v>
      </c>
      <c r="E3935" s="6" t="s">
        <v>2093</v>
      </c>
      <c r="F3935" s="5">
        <f>decoded__2[[#This Row],[FRT_DEC]]-B3934</f>
        <v>7</v>
      </c>
      <c r="G3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INFO]]))),G3934)</f>
        <v>22</v>
      </c>
    </row>
    <row r="3936" spans="1:7" hidden="1" x14ac:dyDescent="0.25">
      <c r="A3936" s="12" t="s">
        <v>4604</v>
      </c>
      <c r="B3936" s="19">
        <v>335648297663</v>
      </c>
      <c r="C3936" s="12" t="s">
        <v>20360</v>
      </c>
      <c r="D3936" s="12" t="s">
        <v>72</v>
      </c>
      <c r="E3936" s="6" t="s">
        <v>2094</v>
      </c>
      <c r="F3936" s="5">
        <f>decoded__2[[#This Row],[FRT_DEC]]-B3935</f>
        <v>5</v>
      </c>
      <c r="G3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INFO]]))),G3935)</f>
        <v>22</v>
      </c>
    </row>
    <row r="3937" spans="1:7" hidden="1" x14ac:dyDescent="0.25">
      <c r="A3937" s="12" t="s">
        <v>4605</v>
      </c>
      <c r="B3937" s="19">
        <v>335648297667</v>
      </c>
      <c r="C3937" s="12" t="s">
        <v>20361</v>
      </c>
      <c r="D3937" s="12" t="s">
        <v>72</v>
      </c>
      <c r="E3937" s="6" t="s">
        <v>2095</v>
      </c>
      <c r="F3937" s="5">
        <f>decoded__2[[#This Row],[FRT_DEC]]-B3936</f>
        <v>4</v>
      </c>
      <c r="G3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INFO]]))),G3936)</f>
        <v>22</v>
      </c>
    </row>
    <row r="3938" spans="1:7" hidden="1" x14ac:dyDescent="0.25">
      <c r="A3938" s="12" t="s">
        <v>4606</v>
      </c>
      <c r="B3938" s="19">
        <v>335648297678</v>
      </c>
      <c r="C3938" s="12" t="s">
        <v>20362</v>
      </c>
      <c r="D3938" s="12" t="s">
        <v>246</v>
      </c>
      <c r="E3938" s="6" t="s">
        <v>20363</v>
      </c>
      <c r="F3938" s="5">
        <f>decoded__2[[#This Row],[FRT_DEC]]-B3937</f>
        <v>11</v>
      </c>
      <c r="G3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INFO]]))),G3937)</f>
        <v>22</v>
      </c>
    </row>
    <row r="3939" spans="1:7" hidden="1" x14ac:dyDescent="0.25">
      <c r="A3939" s="12" t="s">
        <v>4607</v>
      </c>
      <c r="B3939" s="19">
        <v>335648297682</v>
      </c>
      <c r="C3939" s="12" t="s">
        <v>20364</v>
      </c>
      <c r="D3939" s="12" t="s">
        <v>7938</v>
      </c>
      <c r="E3939" s="6" t="s">
        <v>8012</v>
      </c>
      <c r="F3939" s="5">
        <f>decoded__2[[#This Row],[FRT_DEC]]-B3938</f>
        <v>4</v>
      </c>
      <c r="G3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INFO]]))),G3938)</f>
        <v>22</v>
      </c>
    </row>
    <row r="3940" spans="1:7" hidden="1" x14ac:dyDescent="0.25">
      <c r="A3940" s="12" t="s">
        <v>4608</v>
      </c>
      <c r="B3940" s="19">
        <v>335648298080</v>
      </c>
      <c r="C3940" s="12" t="s">
        <v>20365</v>
      </c>
      <c r="D3940" s="12" t="s">
        <v>7842</v>
      </c>
      <c r="E3940" s="6" t="s">
        <v>8130</v>
      </c>
      <c r="F3940" s="5">
        <f>decoded__2[[#This Row],[FRT_DEC]]-B3939</f>
        <v>398</v>
      </c>
      <c r="G3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INFO]]))),G3939)</f>
        <v>22</v>
      </c>
    </row>
    <row r="3941" spans="1:7" hidden="1" x14ac:dyDescent="0.25">
      <c r="A3941" s="12" t="s">
        <v>4609</v>
      </c>
      <c r="B3941" s="19">
        <v>335648298087</v>
      </c>
      <c r="C3941" s="12" t="s">
        <v>20366</v>
      </c>
      <c r="D3941" s="12" t="s">
        <v>1099</v>
      </c>
      <c r="E3941" s="6" t="s">
        <v>2096</v>
      </c>
      <c r="F3941" s="5">
        <f>decoded__2[[#This Row],[FRT_DEC]]-B3940</f>
        <v>7</v>
      </c>
      <c r="G3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INFO]]))),G3940)</f>
        <v>22</v>
      </c>
    </row>
    <row r="3942" spans="1:7" hidden="1" x14ac:dyDescent="0.25">
      <c r="A3942" s="12" t="s">
        <v>4610</v>
      </c>
      <c r="B3942" s="19">
        <v>335648298094</v>
      </c>
      <c r="C3942" s="12" t="s">
        <v>20367</v>
      </c>
      <c r="D3942" s="12" t="s">
        <v>72</v>
      </c>
      <c r="E3942" s="6" t="s">
        <v>2097</v>
      </c>
      <c r="F3942" s="5">
        <f>decoded__2[[#This Row],[FRT_DEC]]-B3941</f>
        <v>7</v>
      </c>
      <c r="G3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INFO]]))),G3941)</f>
        <v>22</v>
      </c>
    </row>
    <row r="3943" spans="1:7" hidden="1" x14ac:dyDescent="0.25">
      <c r="A3943" s="12" t="s">
        <v>4611</v>
      </c>
      <c r="B3943" s="19">
        <v>335648298106</v>
      </c>
      <c r="C3943" s="12" t="s">
        <v>20368</v>
      </c>
      <c r="D3943" s="12" t="s">
        <v>3672</v>
      </c>
      <c r="E3943" s="6" t="s">
        <v>3972</v>
      </c>
      <c r="F3943" s="5">
        <f>decoded__2[[#This Row],[FRT_DEC]]-B3942</f>
        <v>12</v>
      </c>
      <c r="G3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INFO]]))),G3942)</f>
        <v>22</v>
      </c>
    </row>
    <row r="3944" spans="1:7" hidden="1" x14ac:dyDescent="0.25">
      <c r="A3944" s="12" t="s">
        <v>4612</v>
      </c>
      <c r="B3944" s="19">
        <v>335648298256</v>
      </c>
      <c r="C3944" s="12" t="s">
        <v>20369</v>
      </c>
      <c r="D3944" s="12" t="s">
        <v>262</v>
      </c>
      <c r="E3944" s="6" t="s">
        <v>3973</v>
      </c>
      <c r="F3944" s="5">
        <f>decoded__2[[#This Row],[FRT_DEC]]-B3943</f>
        <v>150</v>
      </c>
      <c r="G3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INFO]]))),G3943)</f>
        <v>22</v>
      </c>
    </row>
    <row r="3945" spans="1:7" hidden="1" x14ac:dyDescent="0.25">
      <c r="A3945" s="12" t="s">
        <v>4613</v>
      </c>
      <c r="B3945" s="19">
        <v>335648298261</v>
      </c>
      <c r="C3945" s="12" t="s">
        <v>20370</v>
      </c>
      <c r="D3945" s="12" t="s">
        <v>7938</v>
      </c>
      <c r="E3945" s="6" t="s">
        <v>8136</v>
      </c>
      <c r="F3945" s="5">
        <f>decoded__2[[#This Row],[FRT_DEC]]-B3944</f>
        <v>5</v>
      </c>
      <c r="G3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INFO]]))),G3944)</f>
        <v>22</v>
      </c>
    </row>
    <row r="3946" spans="1:7" x14ac:dyDescent="0.25">
      <c r="A3946" s="12" t="s">
        <v>4614</v>
      </c>
      <c r="B3946" s="19">
        <v>335648299462</v>
      </c>
      <c r="C3946" s="12" t="s">
        <v>20371</v>
      </c>
      <c r="D3946" s="12" t="s">
        <v>7842</v>
      </c>
      <c r="E3946" s="6" t="s">
        <v>7845</v>
      </c>
      <c r="F3946" s="5">
        <f>decoded__2[[#This Row],[FRT_DEC]]-B3945</f>
        <v>1201</v>
      </c>
      <c r="G3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INFO]]))),G3945)</f>
        <v>22</v>
      </c>
    </row>
    <row r="3947" spans="1:7" hidden="1" x14ac:dyDescent="0.25">
      <c r="A3947" s="12" t="s">
        <v>4615</v>
      </c>
      <c r="B3947" s="19">
        <v>335648299469</v>
      </c>
      <c r="C3947" s="12" t="s">
        <v>20372</v>
      </c>
      <c r="D3947" s="12" t="s">
        <v>7938</v>
      </c>
      <c r="E3947" s="6" t="s">
        <v>8149</v>
      </c>
      <c r="F3947" s="5">
        <f>decoded__2[[#This Row],[FRT_DEC]]-B3946</f>
        <v>7</v>
      </c>
      <c r="G3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INFO]]))),G3946)</f>
        <v>22</v>
      </c>
    </row>
    <row r="3948" spans="1:7" hidden="1" x14ac:dyDescent="0.25">
      <c r="A3948" s="12" t="s">
        <v>4616</v>
      </c>
      <c r="B3948" s="19">
        <v>335648299569</v>
      </c>
      <c r="C3948" s="12" t="s">
        <v>20373</v>
      </c>
      <c r="D3948" s="12" t="s">
        <v>84</v>
      </c>
      <c r="E3948" s="6" t="s">
        <v>3968</v>
      </c>
      <c r="F3948" s="5">
        <f>decoded__2[[#This Row],[FRT_DEC]]-B3947</f>
        <v>100</v>
      </c>
      <c r="G3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INFO]]))),G3947)</f>
        <v>22</v>
      </c>
    </row>
    <row r="3949" spans="1:7" hidden="1" x14ac:dyDescent="0.25">
      <c r="A3949" s="12" t="s">
        <v>4617</v>
      </c>
      <c r="B3949" s="19">
        <v>335648299573</v>
      </c>
      <c r="C3949" s="12" t="s">
        <v>20374</v>
      </c>
      <c r="D3949" s="12" t="s">
        <v>3684</v>
      </c>
      <c r="E3949" s="6" t="s">
        <v>20375</v>
      </c>
      <c r="F3949" s="5">
        <f>decoded__2[[#This Row],[FRT_DEC]]-B3948</f>
        <v>4</v>
      </c>
      <c r="G3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INFO]]))),G3948)</f>
        <v>22</v>
      </c>
    </row>
    <row r="3950" spans="1:7" hidden="1" x14ac:dyDescent="0.25">
      <c r="A3950" s="12" t="s">
        <v>4618</v>
      </c>
      <c r="B3950" s="19">
        <v>335648299575</v>
      </c>
      <c r="C3950" s="12" t="s">
        <v>20376</v>
      </c>
      <c r="D3950" s="12" t="s">
        <v>3684</v>
      </c>
      <c r="E3950" s="6" t="s">
        <v>7879</v>
      </c>
      <c r="F3950" s="5">
        <f>decoded__2[[#This Row],[FRT_DEC]]-B3949</f>
        <v>2</v>
      </c>
      <c r="G3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INFO]]))),G3949)</f>
        <v>22</v>
      </c>
    </row>
    <row r="3951" spans="1:7" hidden="1" x14ac:dyDescent="0.25">
      <c r="A3951" s="12" t="s">
        <v>4619</v>
      </c>
      <c r="B3951" s="19">
        <v>335648299583</v>
      </c>
      <c r="C3951" s="12" t="s">
        <v>20377</v>
      </c>
      <c r="D3951" s="12" t="s">
        <v>7842</v>
      </c>
      <c r="E3951" s="6" t="s">
        <v>7843</v>
      </c>
      <c r="F3951" s="5">
        <f>decoded__2[[#This Row],[FRT_DEC]]-B3950</f>
        <v>8</v>
      </c>
      <c r="G3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INFO]]))),G3950)</f>
        <v>22</v>
      </c>
    </row>
    <row r="3952" spans="1:7" hidden="1" x14ac:dyDescent="0.25">
      <c r="A3952" s="12" t="s">
        <v>4620</v>
      </c>
      <c r="B3952" s="19">
        <v>335648299593</v>
      </c>
      <c r="C3952" s="12" t="s">
        <v>20378</v>
      </c>
      <c r="D3952" s="12" t="s">
        <v>1099</v>
      </c>
      <c r="E3952" s="6" t="s">
        <v>2098</v>
      </c>
      <c r="F3952" s="5">
        <f>decoded__2[[#This Row],[FRT_DEC]]-B3951</f>
        <v>10</v>
      </c>
      <c r="G3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INFO]]))),G3951)</f>
        <v>22</v>
      </c>
    </row>
    <row r="3953" spans="1:7" hidden="1" x14ac:dyDescent="0.25">
      <c r="A3953" s="12" t="s">
        <v>4621</v>
      </c>
      <c r="B3953" s="19">
        <v>335648299598</v>
      </c>
      <c r="C3953" s="12" t="s">
        <v>20379</v>
      </c>
      <c r="D3953" s="12" t="s">
        <v>72</v>
      </c>
      <c r="E3953" s="6" t="s">
        <v>2099</v>
      </c>
      <c r="F3953" s="5">
        <f>decoded__2[[#This Row],[FRT_DEC]]-B3952</f>
        <v>5</v>
      </c>
      <c r="G3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INFO]]))),G3952)</f>
        <v>22</v>
      </c>
    </row>
    <row r="3954" spans="1:7" hidden="1" x14ac:dyDescent="0.25">
      <c r="A3954" s="12" t="s">
        <v>4622</v>
      </c>
      <c r="B3954" s="19">
        <v>335648299611</v>
      </c>
      <c r="C3954" s="12" t="s">
        <v>20380</v>
      </c>
      <c r="D3954" s="12" t="s">
        <v>7938</v>
      </c>
      <c r="E3954" s="6" t="s">
        <v>8848</v>
      </c>
      <c r="F3954" s="5">
        <f>decoded__2[[#This Row],[FRT_DEC]]-B3953</f>
        <v>13</v>
      </c>
      <c r="G3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INFO]]))),G3953)</f>
        <v>22</v>
      </c>
    </row>
    <row r="3955" spans="1:7" hidden="1" x14ac:dyDescent="0.25">
      <c r="A3955" s="12" t="s">
        <v>4623</v>
      </c>
      <c r="B3955" s="19">
        <v>335648299661</v>
      </c>
      <c r="C3955" s="12" t="s">
        <v>20381</v>
      </c>
      <c r="D3955" s="12" t="s">
        <v>85</v>
      </c>
      <c r="E3955" s="6" t="s">
        <v>263</v>
      </c>
      <c r="F3955" s="5">
        <f>decoded__2[[#This Row],[FRT_DEC]]-B3954</f>
        <v>50</v>
      </c>
      <c r="G3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INFO]]))),G3954)</f>
        <v>22</v>
      </c>
    </row>
    <row r="3956" spans="1:7" hidden="1" x14ac:dyDescent="0.25">
      <c r="A3956" s="12" t="s">
        <v>4624</v>
      </c>
      <c r="B3956" s="19">
        <v>335648299670</v>
      </c>
      <c r="C3956" s="12" t="s">
        <v>20382</v>
      </c>
      <c r="D3956" s="12" t="s">
        <v>7842</v>
      </c>
      <c r="E3956" s="6" t="s">
        <v>8851</v>
      </c>
      <c r="F3956" s="5">
        <f>decoded__2[[#This Row],[FRT_DEC]]-B3955</f>
        <v>9</v>
      </c>
      <c r="G3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INFO]]))),G3955)</f>
        <v>22</v>
      </c>
    </row>
    <row r="3957" spans="1:7" hidden="1" x14ac:dyDescent="0.25">
      <c r="A3957" s="12" t="s">
        <v>4625</v>
      </c>
      <c r="B3957" s="19">
        <v>335648299679</v>
      </c>
      <c r="C3957" s="12" t="s">
        <v>20383</v>
      </c>
      <c r="D3957" s="12" t="s">
        <v>1099</v>
      </c>
      <c r="E3957" s="6" t="s">
        <v>2100</v>
      </c>
      <c r="F3957" s="5">
        <f>decoded__2[[#This Row],[FRT_DEC]]-B3956</f>
        <v>9</v>
      </c>
      <c r="G3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INFO]]))),G3956)</f>
        <v>22</v>
      </c>
    </row>
    <row r="3958" spans="1:7" hidden="1" x14ac:dyDescent="0.25">
      <c r="A3958" s="12" t="s">
        <v>4626</v>
      </c>
      <c r="B3958" s="19">
        <v>335648299684</v>
      </c>
      <c r="C3958" s="12" t="s">
        <v>20384</v>
      </c>
      <c r="D3958" s="12" t="s">
        <v>72</v>
      </c>
      <c r="E3958" s="6" t="s">
        <v>2101</v>
      </c>
      <c r="F3958" s="5">
        <f>decoded__2[[#This Row],[FRT_DEC]]-B3957</f>
        <v>5</v>
      </c>
      <c r="G3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INFO]]))),G3957)</f>
        <v>22</v>
      </c>
    </row>
    <row r="3959" spans="1:7" hidden="1" x14ac:dyDescent="0.25">
      <c r="A3959" s="12" t="s">
        <v>4627</v>
      </c>
      <c r="B3959" s="19">
        <v>335648299696</v>
      </c>
      <c r="C3959" s="12" t="s">
        <v>20385</v>
      </c>
      <c r="D3959" s="12" t="s">
        <v>7938</v>
      </c>
      <c r="E3959" s="6" t="s">
        <v>8855</v>
      </c>
      <c r="F3959" s="5">
        <f>decoded__2[[#This Row],[FRT_DEC]]-B3958</f>
        <v>12</v>
      </c>
      <c r="G3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INFO]]))),G3958)</f>
        <v>22</v>
      </c>
    </row>
    <row r="3960" spans="1:7" hidden="1" x14ac:dyDescent="0.25">
      <c r="A3960" s="12" t="s">
        <v>4628</v>
      </c>
      <c r="B3960" s="19">
        <v>335648300317</v>
      </c>
      <c r="C3960" s="12" t="s">
        <v>20386</v>
      </c>
      <c r="D3960" s="12" t="s">
        <v>87</v>
      </c>
      <c r="E3960" s="6" t="s">
        <v>3695</v>
      </c>
      <c r="F3960" s="5">
        <f>decoded__2[[#This Row],[FRT_DEC]]-B3959</f>
        <v>621</v>
      </c>
      <c r="G3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INFO]]))),G3959)</f>
        <v>22</v>
      </c>
    </row>
    <row r="3961" spans="1:7" hidden="1" x14ac:dyDescent="0.25">
      <c r="A3961" s="12" t="s">
        <v>4629</v>
      </c>
      <c r="B3961" s="19">
        <v>335648300326</v>
      </c>
      <c r="C3961" s="12" t="s">
        <v>20387</v>
      </c>
      <c r="D3961" s="12" t="s">
        <v>7842</v>
      </c>
      <c r="E3961" s="6" t="s">
        <v>8858</v>
      </c>
      <c r="F3961" s="5">
        <f>decoded__2[[#This Row],[FRT_DEC]]-B3960</f>
        <v>9</v>
      </c>
      <c r="G3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INFO]]))),G3960)</f>
        <v>22</v>
      </c>
    </row>
    <row r="3962" spans="1:7" hidden="1" x14ac:dyDescent="0.25">
      <c r="A3962" s="12" t="s">
        <v>4630</v>
      </c>
      <c r="B3962" s="19">
        <v>335648300335</v>
      </c>
      <c r="C3962" s="12" t="s">
        <v>20388</v>
      </c>
      <c r="D3962" s="12" t="s">
        <v>1099</v>
      </c>
      <c r="E3962" s="6" t="s">
        <v>2102</v>
      </c>
      <c r="F3962" s="5">
        <f>decoded__2[[#This Row],[FRT_DEC]]-B3961</f>
        <v>9</v>
      </c>
      <c r="G3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INFO]]))),G3961)</f>
        <v>22</v>
      </c>
    </row>
    <row r="3963" spans="1:7" hidden="1" x14ac:dyDescent="0.25">
      <c r="A3963" s="12" t="s">
        <v>4631</v>
      </c>
      <c r="B3963" s="19">
        <v>335648300342</v>
      </c>
      <c r="C3963" s="12" t="s">
        <v>20389</v>
      </c>
      <c r="D3963" s="12" t="s">
        <v>72</v>
      </c>
      <c r="E3963" s="6" t="s">
        <v>2103</v>
      </c>
      <c r="F3963" s="5">
        <f>decoded__2[[#This Row],[FRT_DEC]]-B3962</f>
        <v>7</v>
      </c>
      <c r="G3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INFO]]))),G3962)</f>
        <v>22</v>
      </c>
    </row>
    <row r="3964" spans="1:7" hidden="1" x14ac:dyDescent="0.25">
      <c r="A3964" s="12" t="s">
        <v>4632</v>
      </c>
      <c r="B3964" s="19">
        <v>335648300354</v>
      </c>
      <c r="C3964" s="12" t="s">
        <v>20390</v>
      </c>
      <c r="D3964" s="12" t="s">
        <v>40</v>
      </c>
      <c r="E3964" s="6" t="s">
        <v>2042</v>
      </c>
      <c r="F3964" s="5">
        <f>decoded__2[[#This Row],[FRT_DEC]]-B3963</f>
        <v>12</v>
      </c>
      <c r="G3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INFO]]))),G3963)</f>
        <v>22</v>
      </c>
    </row>
    <row r="3965" spans="1:7" hidden="1" x14ac:dyDescent="0.25">
      <c r="A3965" s="12" t="s">
        <v>4633</v>
      </c>
      <c r="B3965" s="19">
        <v>335648300356</v>
      </c>
      <c r="C3965" s="12" t="s">
        <v>20391</v>
      </c>
      <c r="D3965" s="12" t="s">
        <v>2043</v>
      </c>
      <c r="E3965" s="6" t="s">
        <v>20120</v>
      </c>
      <c r="F3965" s="5">
        <f>decoded__2[[#This Row],[FRT_DEC]]-B3964</f>
        <v>2</v>
      </c>
      <c r="G3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INFO]]))),G3964)</f>
        <v>22</v>
      </c>
    </row>
    <row r="3966" spans="1:7" hidden="1" x14ac:dyDescent="0.25">
      <c r="A3966" s="12" t="s">
        <v>4634</v>
      </c>
      <c r="B3966" s="19">
        <v>335648300368</v>
      </c>
      <c r="C3966" s="12" t="s">
        <v>20392</v>
      </c>
      <c r="D3966" s="12" t="s">
        <v>7938</v>
      </c>
      <c r="E3966" s="6" t="s">
        <v>8868</v>
      </c>
      <c r="F3966" s="5">
        <f>decoded__2[[#This Row],[FRT_DEC]]-B3965</f>
        <v>12</v>
      </c>
      <c r="G3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INFO]]))),G3965)</f>
        <v>22</v>
      </c>
    </row>
    <row r="3967" spans="1:7" hidden="1" x14ac:dyDescent="0.25">
      <c r="A3967" s="12" t="s">
        <v>4635</v>
      </c>
      <c r="B3967" s="19">
        <v>335648300664</v>
      </c>
      <c r="C3967" s="12" t="s">
        <v>20393</v>
      </c>
      <c r="D3967" s="12" t="s">
        <v>7842</v>
      </c>
      <c r="E3967" s="6" t="s">
        <v>7989</v>
      </c>
      <c r="F3967" s="5">
        <f>decoded__2[[#This Row],[FRT_DEC]]-B3966</f>
        <v>296</v>
      </c>
      <c r="G3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INFO]]))),G3966)</f>
        <v>22</v>
      </c>
    </row>
    <row r="3968" spans="1:7" hidden="1" x14ac:dyDescent="0.25">
      <c r="A3968" s="12" t="s">
        <v>4636</v>
      </c>
      <c r="B3968" s="19">
        <v>335648300669</v>
      </c>
      <c r="C3968" s="12" t="s">
        <v>20394</v>
      </c>
      <c r="D3968" s="12" t="s">
        <v>2044</v>
      </c>
      <c r="E3968" s="6" t="s">
        <v>2046</v>
      </c>
      <c r="F3968" s="5">
        <f>decoded__2[[#This Row],[FRT_DEC]]-B3967</f>
        <v>5</v>
      </c>
      <c r="G3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INFO]]))),G3967)</f>
        <v>22</v>
      </c>
    </row>
    <row r="3969" spans="1:7" hidden="1" x14ac:dyDescent="0.25">
      <c r="A3969" s="12" t="s">
        <v>4637</v>
      </c>
      <c r="B3969" s="19">
        <v>335648300674</v>
      </c>
      <c r="C3969" s="12" t="s">
        <v>20395</v>
      </c>
      <c r="D3969" s="12" t="s">
        <v>7938</v>
      </c>
      <c r="E3969" s="6" t="s">
        <v>7991</v>
      </c>
      <c r="F3969" s="5">
        <f>decoded__2[[#This Row],[FRT_DEC]]-B3968</f>
        <v>5</v>
      </c>
      <c r="G3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INFO]]))),G3968)</f>
        <v>22</v>
      </c>
    </row>
    <row r="3970" spans="1:7" hidden="1" x14ac:dyDescent="0.25">
      <c r="A3970" s="12" t="s">
        <v>4638</v>
      </c>
      <c r="B3970" s="19">
        <v>335648310541</v>
      </c>
      <c r="C3970" s="12" t="s">
        <v>20396</v>
      </c>
      <c r="D3970" s="12" t="s">
        <v>43</v>
      </c>
      <c r="E3970" s="6" t="s">
        <v>3692</v>
      </c>
      <c r="F3970" s="5">
        <f>decoded__2[[#This Row],[FRT_DEC]]-B3969</f>
        <v>9867</v>
      </c>
      <c r="G3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INFO]]))),G3969)</f>
        <v>22</v>
      </c>
    </row>
    <row r="3971" spans="1:7" hidden="1" x14ac:dyDescent="0.25">
      <c r="A3971" s="12" t="s">
        <v>4639</v>
      </c>
      <c r="B3971" s="19">
        <v>335648310544</v>
      </c>
      <c r="C3971" s="12" t="s">
        <v>20397</v>
      </c>
      <c r="D3971" s="12" t="s">
        <v>3685</v>
      </c>
      <c r="E3971" s="6" t="s">
        <v>20398</v>
      </c>
      <c r="F3971" s="5">
        <f>decoded__2[[#This Row],[FRT_DEC]]-B3970</f>
        <v>3</v>
      </c>
      <c r="G3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INFO]]))),G3970)</f>
        <v>22</v>
      </c>
    </row>
    <row r="3972" spans="1:7" hidden="1" x14ac:dyDescent="0.25">
      <c r="A3972" s="12" t="s">
        <v>4640</v>
      </c>
      <c r="B3972" s="19">
        <v>335648310546</v>
      </c>
      <c r="C3972" s="12" t="s">
        <v>20399</v>
      </c>
      <c r="D3972" s="12" t="s">
        <v>3685</v>
      </c>
      <c r="E3972" s="6" t="s">
        <v>7880</v>
      </c>
      <c r="F3972" s="5">
        <f>decoded__2[[#This Row],[FRT_DEC]]-B3971</f>
        <v>2</v>
      </c>
      <c r="G3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INFO]]))),G3971)</f>
        <v>22</v>
      </c>
    </row>
    <row r="3973" spans="1:7" hidden="1" x14ac:dyDescent="0.25">
      <c r="A3973" s="12" t="s">
        <v>4641</v>
      </c>
      <c r="B3973" s="19">
        <v>335648310561</v>
      </c>
      <c r="C3973" s="12" t="s">
        <v>20400</v>
      </c>
      <c r="D3973" s="12" t="s">
        <v>7842</v>
      </c>
      <c r="E3973" s="6" t="s">
        <v>8889</v>
      </c>
      <c r="F3973" s="5">
        <f>decoded__2[[#This Row],[FRT_DEC]]-B3972</f>
        <v>15</v>
      </c>
      <c r="G3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INFO]]))),G3972)</f>
        <v>22</v>
      </c>
    </row>
    <row r="3974" spans="1:7" ht="30" hidden="1" x14ac:dyDescent="0.25">
      <c r="A3974" s="12" t="s">
        <v>4642</v>
      </c>
      <c r="B3974" s="19">
        <v>335648310573</v>
      </c>
      <c r="C3974" s="12" t="s">
        <v>20401</v>
      </c>
      <c r="D3974" s="12" t="s">
        <v>241</v>
      </c>
      <c r="E3974" s="6" t="s">
        <v>7888</v>
      </c>
      <c r="F3974" s="5">
        <f>decoded__2[[#This Row],[FRT_DEC]]-B3973</f>
        <v>12</v>
      </c>
      <c r="G3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INFO]]))),G3973)</f>
        <v>22</v>
      </c>
    </row>
    <row r="3975" spans="1:7" hidden="1" x14ac:dyDescent="0.25">
      <c r="A3975" s="12" t="s">
        <v>4643</v>
      </c>
      <c r="B3975" s="19">
        <v>335648310576</v>
      </c>
      <c r="C3975" s="12" t="s">
        <v>20402</v>
      </c>
      <c r="D3975" s="12" t="s">
        <v>243</v>
      </c>
      <c r="E3975" s="6" t="s">
        <v>20403</v>
      </c>
      <c r="F3975" s="5">
        <f>decoded__2[[#This Row],[FRT_DEC]]-B3974</f>
        <v>3</v>
      </c>
      <c r="G3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INFO]]))),G3974)</f>
        <v>22</v>
      </c>
    </row>
    <row r="3976" spans="1:7" hidden="1" x14ac:dyDescent="0.25">
      <c r="A3976" s="12" t="s">
        <v>4644</v>
      </c>
      <c r="B3976" s="19">
        <v>335648310587</v>
      </c>
      <c r="C3976" s="12" t="s">
        <v>20404</v>
      </c>
      <c r="D3976" s="12" t="s">
        <v>264</v>
      </c>
      <c r="E3976" s="6" t="s">
        <v>20405</v>
      </c>
      <c r="F3976" s="5">
        <f>decoded__2[[#This Row],[FRT_DEC]]-B3975</f>
        <v>11</v>
      </c>
      <c r="G3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INFO]]))),G3975)</f>
        <v>22</v>
      </c>
    </row>
    <row r="3977" spans="1:7" hidden="1" x14ac:dyDescent="0.25">
      <c r="A3977" s="12" t="s">
        <v>4645</v>
      </c>
      <c r="B3977" s="19">
        <v>335648310614</v>
      </c>
      <c r="C3977" s="12" t="s">
        <v>20406</v>
      </c>
      <c r="D3977" s="12" t="s">
        <v>40</v>
      </c>
      <c r="E3977" s="6" t="s">
        <v>44</v>
      </c>
      <c r="F3977" s="5">
        <f>decoded__2[[#This Row],[FRT_DEC]]-B3976</f>
        <v>27</v>
      </c>
      <c r="G3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INFO]]))),G3976)</f>
        <v>22</v>
      </c>
    </row>
    <row r="3978" spans="1:7" hidden="1" x14ac:dyDescent="0.25">
      <c r="A3978" s="12" t="s">
        <v>4646</v>
      </c>
      <c r="B3978" s="19">
        <v>335648310619</v>
      </c>
      <c r="C3978" s="12" t="s">
        <v>20407</v>
      </c>
      <c r="D3978" s="12" t="s">
        <v>246</v>
      </c>
      <c r="E3978" s="6" t="s">
        <v>20408</v>
      </c>
      <c r="F3978" s="5">
        <f>decoded__2[[#This Row],[FRT_DEC]]-B3977</f>
        <v>5</v>
      </c>
      <c r="G3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INFO]]))),G3977)</f>
        <v>22</v>
      </c>
    </row>
    <row r="3979" spans="1:7" hidden="1" x14ac:dyDescent="0.25">
      <c r="A3979" s="12" t="s">
        <v>4647</v>
      </c>
      <c r="B3979" s="19">
        <v>335648310626</v>
      </c>
      <c r="C3979" s="12" t="s">
        <v>20409</v>
      </c>
      <c r="D3979" s="12" t="s">
        <v>1099</v>
      </c>
      <c r="E3979" s="6" t="s">
        <v>2104</v>
      </c>
      <c r="F3979" s="5">
        <f>decoded__2[[#This Row],[FRT_DEC]]-B3978</f>
        <v>7</v>
      </c>
      <c r="G3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INFO]]))),G3978)</f>
        <v>22</v>
      </c>
    </row>
    <row r="3980" spans="1:7" hidden="1" x14ac:dyDescent="0.25">
      <c r="A3980" s="12" t="s">
        <v>4648</v>
      </c>
      <c r="B3980" s="19">
        <v>335648310631</v>
      </c>
      <c r="C3980" s="12" t="s">
        <v>20410</v>
      </c>
      <c r="D3980" s="12" t="s">
        <v>1099</v>
      </c>
      <c r="E3980" s="6" t="s">
        <v>2105</v>
      </c>
      <c r="F3980" s="5">
        <f>decoded__2[[#This Row],[FRT_DEC]]-B3979</f>
        <v>5</v>
      </c>
      <c r="G3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INFO]]))),G3979)</f>
        <v>22</v>
      </c>
    </row>
    <row r="3981" spans="1:7" hidden="1" x14ac:dyDescent="0.25">
      <c r="A3981" s="12" t="s">
        <v>4649</v>
      </c>
      <c r="B3981" s="19">
        <v>335648310644</v>
      </c>
      <c r="C3981" s="12" t="s">
        <v>20411</v>
      </c>
      <c r="D3981" s="12" t="s">
        <v>72</v>
      </c>
      <c r="E3981" s="6" t="s">
        <v>2092</v>
      </c>
      <c r="F3981" s="5">
        <f>decoded__2[[#This Row],[FRT_DEC]]-B3980</f>
        <v>13</v>
      </c>
      <c r="G3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INFO]]))),G3980)</f>
        <v>22</v>
      </c>
    </row>
    <row r="3982" spans="1:7" hidden="1" x14ac:dyDescent="0.25">
      <c r="A3982" s="12" t="s">
        <v>4650</v>
      </c>
      <c r="B3982" s="19">
        <v>335648310666</v>
      </c>
      <c r="C3982" s="12" t="s">
        <v>20412</v>
      </c>
      <c r="D3982" s="12" t="s">
        <v>3671</v>
      </c>
      <c r="E3982" s="6" t="s">
        <v>20413</v>
      </c>
      <c r="F3982" s="5">
        <f>decoded__2[[#This Row],[FRT_DEC]]-B3981</f>
        <v>22</v>
      </c>
      <c r="G3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INFO]]))),G3981)</f>
        <v>22</v>
      </c>
    </row>
    <row r="3983" spans="1:7" hidden="1" x14ac:dyDescent="0.25">
      <c r="A3983" s="12" t="s">
        <v>4651</v>
      </c>
      <c r="B3983" s="19">
        <v>335648310668</v>
      </c>
      <c r="C3983" s="12" t="s">
        <v>20414</v>
      </c>
      <c r="D3983" s="12" t="s">
        <v>3671</v>
      </c>
      <c r="E3983" s="6" t="s">
        <v>7881</v>
      </c>
      <c r="F3983" s="5">
        <f>decoded__2[[#This Row],[FRT_DEC]]-B3982</f>
        <v>2</v>
      </c>
      <c r="G3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INFO]]))),G3982)</f>
        <v>22</v>
      </c>
    </row>
    <row r="3984" spans="1:7" hidden="1" x14ac:dyDescent="0.25">
      <c r="A3984" s="12" t="s">
        <v>4652</v>
      </c>
      <c r="B3984" s="19">
        <v>335648311505</v>
      </c>
      <c r="C3984" s="12" t="s">
        <v>20415</v>
      </c>
      <c r="D3984" s="12" t="s">
        <v>249</v>
      </c>
      <c r="E3984" s="6" t="s">
        <v>3971</v>
      </c>
      <c r="F3984" s="5">
        <f>decoded__2[[#This Row],[FRT_DEC]]-B3983</f>
        <v>837</v>
      </c>
      <c r="G3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INFO]]))),G3983)</f>
        <v>22</v>
      </c>
    </row>
    <row r="3985" spans="1:7" hidden="1" x14ac:dyDescent="0.25">
      <c r="A3985" s="12" t="s">
        <v>4653</v>
      </c>
      <c r="B3985" s="19">
        <v>335648311509</v>
      </c>
      <c r="C3985" s="12" t="s">
        <v>20416</v>
      </c>
      <c r="D3985" s="12" t="s">
        <v>7938</v>
      </c>
      <c r="E3985" s="6" t="s">
        <v>8906</v>
      </c>
      <c r="F3985" s="5">
        <f>decoded__2[[#This Row],[FRT_DEC]]-B3984</f>
        <v>4</v>
      </c>
      <c r="G3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INFO]]))),G3984)</f>
        <v>22</v>
      </c>
    </row>
    <row r="3986" spans="1:7" hidden="1" x14ac:dyDescent="0.25">
      <c r="A3986" s="12" t="s">
        <v>4654</v>
      </c>
      <c r="B3986" s="19">
        <v>335648313537</v>
      </c>
      <c r="C3986" s="12" t="s">
        <v>20417</v>
      </c>
      <c r="D3986" s="12" t="s">
        <v>5</v>
      </c>
      <c r="E3986" s="6" t="s">
        <v>20418</v>
      </c>
      <c r="F3986" s="5">
        <f>decoded__2[[#This Row],[FRT_DEC]]-B3985</f>
        <v>2028</v>
      </c>
      <c r="G3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INFO]]))),G3985)</f>
        <v>22</v>
      </c>
    </row>
    <row r="3987" spans="1:7" hidden="1" x14ac:dyDescent="0.25">
      <c r="A3987" s="12" t="s">
        <v>4655</v>
      </c>
      <c r="B3987" s="19">
        <v>335648313540</v>
      </c>
      <c r="C3987" s="12" t="s">
        <v>20419</v>
      </c>
      <c r="D3987" s="12" t="s">
        <v>5</v>
      </c>
      <c r="E3987" s="6" t="s">
        <v>7877</v>
      </c>
      <c r="F3987" s="5">
        <f>decoded__2[[#This Row],[FRT_DEC]]-B3986</f>
        <v>3</v>
      </c>
      <c r="G3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INFO]]))),G3986)</f>
        <v>22</v>
      </c>
    </row>
    <row r="3988" spans="1:7" hidden="1" x14ac:dyDescent="0.25">
      <c r="A3988" s="12" t="s">
        <v>4656</v>
      </c>
      <c r="B3988" s="19">
        <v>335648313542</v>
      </c>
      <c r="C3988" s="12" t="s">
        <v>20420</v>
      </c>
      <c r="D3988" s="12" t="s">
        <v>3686</v>
      </c>
      <c r="E3988" s="6" t="s">
        <v>20421</v>
      </c>
      <c r="F3988" s="5">
        <f>decoded__2[[#This Row],[FRT_DEC]]-B3987</f>
        <v>2</v>
      </c>
      <c r="G3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INFO]]))),G3987)</f>
        <v>22</v>
      </c>
    </row>
    <row r="3989" spans="1:7" hidden="1" x14ac:dyDescent="0.25">
      <c r="A3989" s="12" t="s">
        <v>4657</v>
      </c>
      <c r="B3989" s="19">
        <v>335648313545</v>
      </c>
      <c r="C3989" s="12" t="s">
        <v>20422</v>
      </c>
      <c r="D3989" s="12" t="s">
        <v>3686</v>
      </c>
      <c r="E3989" s="6" t="s">
        <v>7878</v>
      </c>
      <c r="F3989" s="5">
        <f>decoded__2[[#This Row],[FRT_DEC]]-B3988</f>
        <v>3</v>
      </c>
      <c r="G3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INFO]]))),G3988)</f>
        <v>22</v>
      </c>
    </row>
    <row r="3990" spans="1:7" hidden="1" x14ac:dyDescent="0.25">
      <c r="A3990" s="12" t="s">
        <v>4658</v>
      </c>
      <c r="B3990" s="19">
        <v>335648313553</v>
      </c>
      <c r="C3990" s="12" t="s">
        <v>20423</v>
      </c>
      <c r="D3990" s="12" t="s">
        <v>7842</v>
      </c>
      <c r="E3990" s="6" t="s">
        <v>8006</v>
      </c>
      <c r="F3990" s="5">
        <f>decoded__2[[#This Row],[FRT_DEC]]-B3989</f>
        <v>8</v>
      </c>
      <c r="G3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INFO]]))),G3989)</f>
        <v>22</v>
      </c>
    </row>
    <row r="3991" spans="1:7" ht="30" hidden="1" x14ac:dyDescent="0.25">
      <c r="A3991" s="12" t="s">
        <v>4659</v>
      </c>
      <c r="B3991" s="19">
        <v>335648313565</v>
      </c>
      <c r="C3991" s="12" t="s">
        <v>20424</v>
      </c>
      <c r="D3991" s="12" t="s">
        <v>241</v>
      </c>
      <c r="E3991" s="6" t="s">
        <v>3960</v>
      </c>
      <c r="F3991" s="5">
        <f>decoded__2[[#This Row],[FRT_DEC]]-B3990</f>
        <v>12</v>
      </c>
      <c r="G3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INFO]]))),G3990)</f>
        <v>22</v>
      </c>
    </row>
    <row r="3992" spans="1:7" hidden="1" x14ac:dyDescent="0.25">
      <c r="A3992" s="12" t="s">
        <v>4660</v>
      </c>
      <c r="B3992" s="19">
        <v>335648313567</v>
      </c>
      <c r="C3992" s="12" t="s">
        <v>20425</v>
      </c>
      <c r="D3992" s="12" t="s">
        <v>243</v>
      </c>
      <c r="E3992" s="6" t="s">
        <v>3937</v>
      </c>
      <c r="F3992" s="5">
        <f>decoded__2[[#This Row],[FRT_DEC]]-B3991</f>
        <v>2</v>
      </c>
      <c r="G3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INFO]]))),G3991)</f>
        <v>22</v>
      </c>
    </row>
    <row r="3993" spans="1:7" hidden="1" x14ac:dyDescent="0.25">
      <c r="A3993" s="12" t="s">
        <v>4661</v>
      </c>
      <c r="B3993" s="19">
        <v>335648313586</v>
      </c>
      <c r="C3993" s="12" t="s">
        <v>20426</v>
      </c>
      <c r="D3993" s="12" t="s">
        <v>1099</v>
      </c>
      <c r="E3993" s="6" t="s">
        <v>2093</v>
      </c>
      <c r="F3993" s="5">
        <f>decoded__2[[#This Row],[FRT_DEC]]-B3992</f>
        <v>19</v>
      </c>
      <c r="G3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INFO]]))),G3992)</f>
        <v>22</v>
      </c>
    </row>
    <row r="3994" spans="1:7" hidden="1" x14ac:dyDescent="0.25">
      <c r="A3994" s="12" t="s">
        <v>4662</v>
      </c>
      <c r="B3994" s="19">
        <v>335648313591</v>
      </c>
      <c r="C3994" s="12" t="s">
        <v>20427</v>
      </c>
      <c r="D3994" s="12" t="s">
        <v>1099</v>
      </c>
      <c r="E3994" s="6" t="s">
        <v>2106</v>
      </c>
      <c r="F3994" s="5">
        <f>decoded__2[[#This Row],[FRT_DEC]]-B3993</f>
        <v>5</v>
      </c>
      <c r="G3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INFO]]))),G3993)</f>
        <v>22</v>
      </c>
    </row>
    <row r="3995" spans="1:7" hidden="1" x14ac:dyDescent="0.25">
      <c r="A3995" s="12" t="s">
        <v>4663</v>
      </c>
      <c r="B3995" s="19">
        <v>335648313610</v>
      </c>
      <c r="C3995" s="12" t="s">
        <v>20428</v>
      </c>
      <c r="D3995" s="12" t="s">
        <v>40</v>
      </c>
      <c r="E3995" s="6" t="s">
        <v>724</v>
      </c>
      <c r="F3995" s="5">
        <f>decoded__2[[#This Row],[FRT_DEC]]-B3994</f>
        <v>19</v>
      </c>
      <c r="G3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INFO]]))),G3994)</f>
        <v>22</v>
      </c>
    </row>
    <row r="3996" spans="1:7" hidden="1" x14ac:dyDescent="0.25">
      <c r="A3996" s="12" t="s">
        <v>4664</v>
      </c>
      <c r="B3996" s="19">
        <v>335648313620</v>
      </c>
      <c r="C3996" s="12" t="s">
        <v>20429</v>
      </c>
      <c r="D3996" s="12" t="s">
        <v>40</v>
      </c>
      <c r="E3996" s="6" t="s">
        <v>45</v>
      </c>
      <c r="F3996" s="5">
        <f>decoded__2[[#This Row],[FRT_DEC]]-B3995</f>
        <v>10</v>
      </c>
      <c r="G3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INFO]]))),G3995)</f>
        <v>22</v>
      </c>
    </row>
    <row r="3997" spans="1:7" hidden="1" x14ac:dyDescent="0.25">
      <c r="A3997" s="12" t="s">
        <v>4665</v>
      </c>
      <c r="B3997" s="19">
        <v>335648313623</v>
      </c>
      <c r="C3997" s="12" t="s">
        <v>20430</v>
      </c>
      <c r="D3997" s="12" t="s">
        <v>46</v>
      </c>
      <c r="E3997" s="6" t="s">
        <v>20431</v>
      </c>
      <c r="F3997" s="5">
        <f>decoded__2[[#This Row],[FRT_DEC]]-B3996</f>
        <v>3</v>
      </c>
      <c r="G3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INFO]]))),G3996)</f>
        <v>22</v>
      </c>
    </row>
    <row r="3998" spans="1:7" hidden="1" x14ac:dyDescent="0.25">
      <c r="A3998" s="12" t="s">
        <v>4666</v>
      </c>
      <c r="B3998" s="19">
        <v>335648313630</v>
      </c>
      <c r="C3998" s="12" t="s">
        <v>20432</v>
      </c>
      <c r="D3998" s="12" t="s">
        <v>72</v>
      </c>
      <c r="E3998" s="6" t="s">
        <v>3683</v>
      </c>
      <c r="F3998" s="5">
        <f>decoded__2[[#This Row],[FRT_DEC]]-B3997</f>
        <v>7</v>
      </c>
      <c r="G3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INFO]]))),G3997)</f>
        <v>22</v>
      </c>
    </row>
    <row r="3999" spans="1:7" hidden="1" x14ac:dyDescent="0.25">
      <c r="A3999" s="12" t="s">
        <v>4667</v>
      </c>
      <c r="B3999" s="19">
        <v>335648313634</v>
      </c>
      <c r="C3999" s="12" t="s">
        <v>20433</v>
      </c>
      <c r="D3999" s="12" t="s">
        <v>72</v>
      </c>
      <c r="E3999" s="6" t="s">
        <v>2088</v>
      </c>
      <c r="F3999" s="5">
        <f>decoded__2[[#This Row],[FRT_DEC]]-B3998</f>
        <v>4</v>
      </c>
      <c r="G3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INFO]]))),G3998)</f>
        <v>22</v>
      </c>
    </row>
    <row r="4000" spans="1:7" hidden="1" x14ac:dyDescent="0.25">
      <c r="A4000" s="12" t="s">
        <v>4668</v>
      </c>
      <c r="B4000" s="19">
        <v>335648313647</v>
      </c>
      <c r="C4000" s="12" t="s">
        <v>20434</v>
      </c>
      <c r="D4000" s="12" t="s">
        <v>72</v>
      </c>
      <c r="E4000" s="6" t="s">
        <v>2107</v>
      </c>
      <c r="F4000" s="5">
        <f>decoded__2[[#This Row],[FRT_DEC]]-B3999</f>
        <v>13</v>
      </c>
      <c r="G4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INFO]]))),G3999)</f>
        <v>22</v>
      </c>
    </row>
    <row r="4001" spans="1:7" hidden="1" x14ac:dyDescent="0.25">
      <c r="A4001" s="12" t="s">
        <v>4669</v>
      </c>
      <c r="B4001" s="19">
        <v>335648314425</v>
      </c>
      <c r="C4001" s="12" t="s">
        <v>20435</v>
      </c>
      <c r="D4001" s="12" t="s">
        <v>7938</v>
      </c>
      <c r="E4001" s="6" t="s">
        <v>8012</v>
      </c>
      <c r="F4001" s="5">
        <f>decoded__2[[#This Row],[FRT_DEC]]-B4000</f>
        <v>778</v>
      </c>
      <c r="G4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INFO]]))),G4000)</f>
        <v>22</v>
      </c>
    </row>
    <row r="4002" spans="1:7" x14ac:dyDescent="0.25">
      <c r="A4002" s="12" t="s">
        <v>4670</v>
      </c>
      <c r="B4002" s="19">
        <v>335648328424</v>
      </c>
      <c r="C4002" s="12" t="s">
        <v>20436</v>
      </c>
      <c r="D4002" s="12" t="s">
        <v>7842</v>
      </c>
      <c r="E4002" s="6" t="s">
        <v>7845</v>
      </c>
      <c r="F4002" s="5">
        <f>decoded__2[[#This Row],[FRT_DEC]]-B4001</f>
        <v>13999</v>
      </c>
      <c r="G4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INFO]]))),G4001)</f>
        <v>22</v>
      </c>
    </row>
    <row r="4003" spans="1:7" hidden="1" x14ac:dyDescent="0.25">
      <c r="A4003" s="12" t="s">
        <v>4671</v>
      </c>
      <c r="B4003" s="19">
        <v>335648328430</v>
      </c>
      <c r="C4003" s="12" t="s">
        <v>20437</v>
      </c>
      <c r="D4003" s="12" t="s">
        <v>1099</v>
      </c>
      <c r="E4003" s="6" t="s">
        <v>2081</v>
      </c>
      <c r="F4003" s="5">
        <f>decoded__2[[#This Row],[FRT_DEC]]-B4002</f>
        <v>6</v>
      </c>
      <c r="G4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INFO]]))),G4002)</f>
        <v>22</v>
      </c>
    </row>
    <row r="4004" spans="1:7" hidden="1" x14ac:dyDescent="0.25">
      <c r="A4004" s="12" t="s">
        <v>4672</v>
      </c>
      <c r="B4004" s="19">
        <v>335648328433</v>
      </c>
      <c r="C4004" s="12" t="s">
        <v>20438</v>
      </c>
      <c r="D4004" s="12" t="s">
        <v>72</v>
      </c>
      <c r="E4004" s="6" t="s">
        <v>2082</v>
      </c>
      <c r="F4004" s="5">
        <f>decoded__2[[#This Row],[FRT_DEC]]-B4003</f>
        <v>3</v>
      </c>
      <c r="G4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INFO]]))),G4003)</f>
        <v>22</v>
      </c>
    </row>
    <row r="4005" spans="1:7" hidden="1" x14ac:dyDescent="0.25">
      <c r="A4005" s="12" t="s">
        <v>4673</v>
      </c>
      <c r="B4005" s="19">
        <v>335648328446</v>
      </c>
      <c r="C4005" s="12" t="s">
        <v>20439</v>
      </c>
      <c r="D4005" s="12" t="s">
        <v>7938</v>
      </c>
      <c r="E4005" s="6" t="s">
        <v>8149</v>
      </c>
      <c r="F4005" s="5">
        <f>decoded__2[[#This Row],[FRT_DEC]]-B4004</f>
        <v>13</v>
      </c>
      <c r="G4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INFO]]))),G4004)</f>
        <v>22</v>
      </c>
    </row>
    <row r="4006" spans="1:7" hidden="1" x14ac:dyDescent="0.25">
      <c r="A4006" s="12" t="s">
        <v>4674</v>
      </c>
      <c r="B4006" s="19">
        <v>335648328527</v>
      </c>
      <c r="C4006" s="12" t="s">
        <v>20440</v>
      </c>
      <c r="D4006" s="12" t="s">
        <v>84</v>
      </c>
      <c r="E4006" s="6" t="s">
        <v>3969</v>
      </c>
      <c r="F4006" s="5">
        <f>decoded__2[[#This Row],[FRT_DEC]]-B4005</f>
        <v>81</v>
      </c>
      <c r="G4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INFO]]))),G4005)</f>
        <v>22</v>
      </c>
    </row>
    <row r="4007" spans="1:7" hidden="1" x14ac:dyDescent="0.25">
      <c r="A4007" s="12" t="s">
        <v>4675</v>
      </c>
      <c r="B4007" s="19">
        <v>335648328530</v>
      </c>
      <c r="C4007" s="12" t="s">
        <v>20441</v>
      </c>
      <c r="D4007" s="12" t="s">
        <v>3684</v>
      </c>
      <c r="E4007" s="6" t="s">
        <v>20442</v>
      </c>
      <c r="F4007" s="5">
        <f>decoded__2[[#This Row],[FRT_DEC]]-B4006</f>
        <v>3</v>
      </c>
      <c r="G4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INFO]]))),G4006)</f>
        <v>22</v>
      </c>
    </row>
    <row r="4008" spans="1:7" hidden="1" x14ac:dyDescent="0.25">
      <c r="A4008" s="12" t="s">
        <v>4676</v>
      </c>
      <c r="B4008" s="19">
        <v>335648328532</v>
      </c>
      <c r="C4008" s="12" t="s">
        <v>20443</v>
      </c>
      <c r="D4008" s="12" t="s">
        <v>3684</v>
      </c>
      <c r="E4008" s="6" t="s">
        <v>7879</v>
      </c>
      <c r="F4008" s="5">
        <f>decoded__2[[#This Row],[FRT_DEC]]-B4007</f>
        <v>2</v>
      </c>
      <c r="G4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INFO]]))),G4007)</f>
        <v>22</v>
      </c>
    </row>
    <row r="4009" spans="1:7" hidden="1" x14ac:dyDescent="0.25">
      <c r="A4009" s="12" t="s">
        <v>4677</v>
      </c>
      <c r="B4009" s="19">
        <v>335648328540</v>
      </c>
      <c r="C4009" s="12" t="s">
        <v>20444</v>
      </c>
      <c r="D4009" s="12" t="s">
        <v>7842</v>
      </c>
      <c r="E4009" s="6" t="s">
        <v>7843</v>
      </c>
      <c r="F4009" s="5">
        <f>decoded__2[[#This Row],[FRT_DEC]]-B4008</f>
        <v>8</v>
      </c>
      <c r="G4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INFO]]))),G4008)</f>
        <v>22</v>
      </c>
    </row>
    <row r="4010" spans="1:7" hidden="1" x14ac:dyDescent="0.25">
      <c r="A4010" s="12" t="s">
        <v>4678</v>
      </c>
      <c r="B4010" s="19">
        <v>335648328548</v>
      </c>
      <c r="C4010" s="12" t="s">
        <v>20445</v>
      </c>
      <c r="D4010" s="12" t="s">
        <v>1099</v>
      </c>
      <c r="E4010" s="6" t="s">
        <v>2083</v>
      </c>
      <c r="F4010" s="5">
        <f>decoded__2[[#This Row],[FRT_DEC]]-B4009</f>
        <v>8</v>
      </c>
      <c r="G4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INFO]]))),G4009)</f>
        <v>22</v>
      </c>
    </row>
    <row r="4011" spans="1:7" hidden="1" x14ac:dyDescent="0.25">
      <c r="A4011" s="12" t="s">
        <v>4679</v>
      </c>
      <c r="B4011" s="19">
        <v>335648328553</v>
      </c>
      <c r="C4011" s="12" t="s">
        <v>20446</v>
      </c>
      <c r="D4011" s="12" t="s">
        <v>72</v>
      </c>
      <c r="E4011" s="6" t="s">
        <v>2084</v>
      </c>
      <c r="F4011" s="5">
        <f>decoded__2[[#This Row],[FRT_DEC]]-B4010</f>
        <v>5</v>
      </c>
      <c r="G4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INFO]]))),G4010)</f>
        <v>22</v>
      </c>
    </row>
    <row r="4012" spans="1:7" hidden="1" x14ac:dyDescent="0.25">
      <c r="A4012" s="12" t="s">
        <v>4680</v>
      </c>
      <c r="B4012" s="19">
        <v>335648328565</v>
      </c>
      <c r="C4012" s="12" t="s">
        <v>20447</v>
      </c>
      <c r="D4012" s="12" t="s">
        <v>7938</v>
      </c>
      <c r="E4012" s="6" t="s">
        <v>8848</v>
      </c>
      <c r="F4012" s="5">
        <f>decoded__2[[#This Row],[FRT_DEC]]-B4011</f>
        <v>12</v>
      </c>
      <c r="G4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INFO]]))),G4011)</f>
        <v>22</v>
      </c>
    </row>
    <row r="4013" spans="1:7" hidden="1" x14ac:dyDescent="0.25">
      <c r="A4013" s="12" t="s">
        <v>4681</v>
      </c>
      <c r="B4013" s="19">
        <v>335648328620</v>
      </c>
      <c r="C4013" s="12" t="s">
        <v>20448</v>
      </c>
      <c r="D4013" s="12" t="s">
        <v>85</v>
      </c>
      <c r="E4013" s="6" t="s">
        <v>209</v>
      </c>
      <c r="F4013" s="5">
        <f>decoded__2[[#This Row],[FRT_DEC]]-B4012</f>
        <v>55</v>
      </c>
      <c r="G4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INFO]]))),G4012)</f>
        <v>22</v>
      </c>
    </row>
    <row r="4014" spans="1:7" hidden="1" x14ac:dyDescent="0.25">
      <c r="A4014" s="12" t="s">
        <v>4682</v>
      </c>
      <c r="B4014" s="19">
        <v>335648328627</v>
      </c>
      <c r="C4014" s="12" t="s">
        <v>20449</v>
      </c>
      <c r="D4014" s="12" t="s">
        <v>7842</v>
      </c>
      <c r="E4014" s="6" t="s">
        <v>8851</v>
      </c>
      <c r="F4014" s="5">
        <f>decoded__2[[#This Row],[FRT_DEC]]-B4013</f>
        <v>7</v>
      </c>
      <c r="G4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INFO]]))),G4013)</f>
        <v>22</v>
      </c>
    </row>
    <row r="4015" spans="1:7" hidden="1" x14ac:dyDescent="0.25">
      <c r="A4015" s="12" t="s">
        <v>4683</v>
      </c>
      <c r="B4015" s="19">
        <v>335648328635</v>
      </c>
      <c r="C4015" s="12" t="s">
        <v>20450</v>
      </c>
      <c r="D4015" s="12" t="s">
        <v>1099</v>
      </c>
      <c r="E4015" s="6" t="s">
        <v>2085</v>
      </c>
      <c r="F4015" s="5">
        <f>decoded__2[[#This Row],[FRT_DEC]]-B4014</f>
        <v>8</v>
      </c>
      <c r="G4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INFO]]))),G4014)</f>
        <v>22</v>
      </c>
    </row>
    <row r="4016" spans="1:7" hidden="1" x14ac:dyDescent="0.25">
      <c r="A4016" s="12" t="s">
        <v>4684</v>
      </c>
      <c r="B4016" s="19">
        <v>335648328639</v>
      </c>
      <c r="C4016" s="12" t="s">
        <v>20451</v>
      </c>
      <c r="D4016" s="12" t="s">
        <v>72</v>
      </c>
      <c r="E4016" s="6" t="s">
        <v>2086</v>
      </c>
      <c r="F4016" s="5">
        <f>decoded__2[[#This Row],[FRT_DEC]]-B4015</f>
        <v>4</v>
      </c>
      <c r="G4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INFO]]))),G4015)</f>
        <v>22</v>
      </c>
    </row>
    <row r="4017" spans="1:7" hidden="1" x14ac:dyDescent="0.25">
      <c r="A4017" s="12" t="s">
        <v>4685</v>
      </c>
      <c r="B4017" s="19">
        <v>335648328651</v>
      </c>
      <c r="C4017" s="12" t="s">
        <v>20452</v>
      </c>
      <c r="D4017" s="12" t="s">
        <v>7938</v>
      </c>
      <c r="E4017" s="6" t="s">
        <v>8855</v>
      </c>
      <c r="F4017" s="5">
        <f>decoded__2[[#This Row],[FRT_DEC]]-B4016</f>
        <v>12</v>
      </c>
      <c r="G4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INFO]]))),G4016)</f>
        <v>22</v>
      </c>
    </row>
    <row r="4018" spans="1:7" hidden="1" x14ac:dyDescent="0.25">
      <c r="A4018" s="12" t="s">
        <v>4686</v>
      </c>
      <c r="B4018" s="19">
        <v>335648329931</v>
      </c>
      <c r="C4018" s="12" t="s">
        <v>20453</v>
      </c>
      <c r="D4018" s="12" t="s">
        <v>87</v>
      </c>
      <c r="E4018" s="6" t="s">
        <v>3697</v>
      </c>
      <c r="F4018" s="5">
        <f>decoded__2[[#This Row],[FRT_DEC]]-B4017</f>
        <v>1280</v>
      </c>
      <c r="G4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INFO]]))),G4017)</f>
        <v>22</v>
      </c>
    </row>
    <row r="4019" spans="1:7" hidden="1" x14ac:dyDescent="0.25">
      <c r="A4019" s="12" t="s">
        <v>4687</v>
      </c>
      <c r="B4019" s="19">
        <v>335648329941</v>
      </c>
      <c r="C4019" s="12" t="s">
        <v>20454</v>
      </c>
      <c r="D4019" s="12" t="s">
        <v>7842</v>
      </c>
      <c r="E4019" s="6" t="s">
        <v>8858</v>
      </c>
      <c r="F4019" s="5">
        <f>decoded__2[[#This Row],[FRT_DEC]]-B4018</f>
        <v>10</v>
      </c>
      <c r="G4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INFO]]))),G4018)</f>
        <v>22</v>
      </c>
    </row>
    <row r="4020" spans="1:7" hidden="1" x14ac:dyDescent="0.25">
      <c r="A4020" s="12" t="s">
        <v>4688</v>
      </c>
      <c r="B4020" s="19">
        <v>335648329948</v>
      </c>
      <c r="C4020" s="12" t="s">
        <v>20455</v>
      </c>
      <c r="D4020" s="12" t="s">
        <v>213</v>
      </c>
      <c r="E4020" s="6" t="s">
        <v>214</v>
      </c>
      <c r="F4020" s="5">
        <f>decoded__2[[#This Row],[FRT_DEC]]-B4019</f>
        <v>7</v>
      </c>
      <c r="G4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INFO]]))),G4019)</f>
        <v>22</v>
      </c>
    </row>
    <row r="4021" spans="1:7" hidden="1" x14ac:dyDescent="0.25">
      <c r="A4021" s="12" t="s">
        <v>4689</v>
      </c>
      <c r="B4021" s="19">
        <v>335648329951</v>
      </c>
      <c r="C4021" s="12" t="s">
        <v>20456</v>
      </c>
      <c r="D4021" s="12" t="s">
        <v>216</v>
      </c>
      <c r="E4021" s="6" t="s">
        <v>3970</v>
      </c>
      <c r="F4021" s="5">
        <f>decoded__2[[#This Row],[FRT_DEC]]-B4020</f>
        <v>3</v>
      </c>
      <c r="G4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INFO]]))),G4020)</f>
        <v>22</v>
      </c>
    </row>
    <row r="4022" spans="1:7" hidden="1" x14ac:dyDescent="0.25">
      <c r="A4022" s="12" t="s">
        <v>4690</v>
      </c>
      <c r="B4022" s="19">
        <v>335648329970</v>
      </c>
      <c r="C4022" s="12" t="s">
        <v>20457</v>
      </c>
      <c r="D4022" s="12" t="s">
        <v>221</v>
      </c>
      <c r="E4022" s="6" t="s">
        <v>222</v>
      </c>
      <c r="F4022" s="5">
        <f>decoded__2[[#This Row],[FRT_DEC]]-B4021</f>
        <v>19</v>
      </c>
      <c r="G4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INFO]]))),G4021)</f>
        <v>22</v>
      </c>
    </row>
    <row r="4023" spans="1:7" hidden="1" x14ac:dyDescent="0.25">
      <c r="A4023" s="12" t="s">
        <v>4691</v>
      </c>
      <c r="B4023" s="19">
        <v>335648329985</v>
      </c>
      <c r="C4023" s="12" t="s">
        <v>20458</v>
      </c>
      <c r="D4023" s="12" t="s">
        <v>40</v>
      </c>
      <c r="E4023" s="6" t="s">
        <v>41</v>
      </c>
      <c r="F4023" s="5">
        <f>decoded__2[[#This Row],[FRT_DEC]]-B4022</f>
        <v>15</v>
      </c>
      <c r="G4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INFO]]))),G4022)</f>
        <v>22</v>
      </c>
    </row>
    <row r="4024" spans="1:7" hidden="1" x14ac:dyDescent="0.25">
      <c r="A4024" s="12" t="s">
        <v>4692</v>
      </c>
      <c r="B4024" s="19">
        <v>335648329988</v>
      </c>
      <c r="C4024" s="12" t="s">
        <v>20459</v>
      </c>
      <c r="D4024" s="12" t="s">
        <v>42</v>
      </c>
      <c r="E4024" s="6" t="s">
        <v>20460</v>
      </c>
      <c r="F4024" s="5">
        <f>decoded__2[[#This Row],[FRT_DEC]]-B4023</f>
        <v>3</v>
      </c>
      <c r="G4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INFO]]))),G4023)</f>
        <v>22</v>
      </c>
    </row>
    <row r="4025" spans="1:7" hidden="1" x14ac:dyDescent="0.25">
      <c r="A4025" s="12" t="s">
        <v>4693</v>
      </c>
      <c r="B4025" s="19">
        <v>335648329994</v>
      </c>
      <c r="C4025" s="12" t="s">
        <v>20461</v>
      </c>
      <c r="D4025" s="12" t="s">
        <v>1099</v>
      </c>
      <c r="E4025" s="6" t="s">
        <v>2087</v>
      </c>
      <c r="F4025" s="5">
        <f>decoded__2[[#This Row],[FRT_DEC]]-B4024</f>
        <v>6</v>
      </c>
      <c r="G4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INFO]]))),G4024)</f>
        <v>22</v>
      </c>
    </row>
    <row r="4026" spans="1:7" hidden="1" x14ac:dyDescent="0.25">
      <c r="A4026" s="12" t="s">
        <v>4694</v>
      </c>
      <c r="B4026" s="19">
        <v>335648330023</v>
      </c>
      <c r="C4026" s="12" t="s">
        <v>20462</v>
      </c>
      <c r="D4026" s="12" t="s">
        <v>72</v>
      </c>
      <c r="E4026" s="6" t="s">
        <v>2088</v>
      </c>
      <c r="F4026" s="5">
        <f>decoded__2[[#This Row],[FRT_DEC]]-B4025</f>
        <v>29</v>
      </c>
      <c r="G4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INFO]]))),G4025)</f>
        <v>22</v>
      </c>
    </row>
    <row r="4027" spans="1:7" hidden="1" x14ac:dyDescent="0.25">
      <c r="A4027" s="12" t="s">
        <v>4695</v>
      </c>
      <c r="B4027" s="19">
        <v>335648330027</v>
      </c>
      <c r="C4027" s="12" t="s">
        <v>20463</v>
      </c>
      <c r="D4027" s="12" t="s">
        <v>7938</v>
      </c>
      <c r="E4027" s="6" t="s">
        <v>8868</v>
      </c>
      <c r="F4027" s="5">
        <f>decoded__2[[#This Row],[FRT_DEC]]-B4026</f>
        <v>4</v>
      </c>
      <c r="G4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INFO]]))),G4026)</f>
        <v>22</v>
      </c>
    </row>
    <row r="4028" spans="1:7" hidden="1" x14ac:dyDescent="0.25">
      <c r="A4028" s="12" t="s">
        <v>4696</v>
      </c>
      <c r="B4028" s="19">
        <v>335648330030</v>
      </c>
      <c r="C4028" s="12" t="s">
        <v>20464</v>
      </c>
      <c r="D4028" s="12" t="s">
        <v>7842</v>
      </c>
      <c r="E4028" s="6" t="s">
        <v>7993</v>
      </c>
      <c r="F4028" s="5">
        <f>decoded__2[[#This Row],[FRT_DEC]]-B4027</f>
        <v>3</v>
      </c>
      <c r="G4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INFO]]))),G4027)</f>
        <v>22</v>
      </c>
    </row>
    <row r="4029" spans="1:7" hidden="1" x14ac:dyDescent="0.25">
      <c r="A4029" s="12" t="s">
        <v>4697</v>
      </c>
      <c r="B4029" s="19">
        <v>335648330046</v>
      </c>
      <c r="C4029" s="12" t="s">
        <v>20465</v>
      </c>
      <c r="D4029" s="12" t="s">
        <v>1099</v>
      </c>
      <c r="E4029" s="6" t="s">
        <v>2089</v>
      </c>
      <c r="F4029" s="5">
        <f>decoded__2[[#This Row],[FRT_DEC]]-B4028</f>
        <v>16</v>
      </c>
      <c r="G4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INFO]]))),G4028)</f>
        <v>22</v>
      </c>
    </row>
    <row r="4030" spans="1:7" hidden="1" x14ac:dyDescent="0.25">
      <c r="A4030" s="12" t="s">
        <v>4698</v>
      </c>
      <c r="B4030" s="19">
        <v>335648330049</v>
      </c>
      <c r="C4030" s="12" t="s">
        <v>20466</v>
      </c>
      <c r="D4030" s="12" t="s">
        <v>1099</v>
      </c>
      <c r="E4030" s="6" t="s">
        <v>2089</v>
      </c>
      <c r="F4030" s="5">
        <f>decoded__2[[#This Row],[FRT_DEC]]-B4029</f>
        <v>3</v>
      </c>
      <c r="G4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INFO]]))),G4029)</f>
        <v>22</v>
      </c>
    </row>
    <row r="4031" spans="1:7" hidden="1" x14ac:dyDescent="0.25">
      <c r="A4031" s="12" t="s">
        <v>4699</v>
      </c>
      <c r="B4031" s="19">
        <v>335648330054</v>
      </c>
      <c r="C4031" s="12" t="s">
        <v>20467</v>
      </c>
      <c r="D4031" s="12" t="s">
        <v>72</v>
      </c>
      <c r="E4031" s="6" t="s">
        <v>2090</v>
      </c>
      <c r="F4031" s="5">
        <f>decoded__2[[#This Row],[FRT_DEC]]-B4030</f>
        <v>5</v>
      </c>
      <c r="G4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INFO]]))),G4030)</f>
        <v>22</v>
      </c>
    </row>
    <row r="4032" spans="1:7" hidden="1" x14ac:dyDescent="0.25">
      <c r="A4032" s="12" t="s">
        <v>4700</v>
      </c>
      <c r="B4032" s="19">
        <v>335648330057</v>
      </c>
      <c r="C4032" s="12" t="s">
        <v>20468</v>
      </c>
      <c r="D4032" s="12" t="s">
        <v>6</v>
      </c>
      <c r="E4032" s="6" t="s">
        <v>20469</v>
      </c>
      <c r="F4032" s="5">
        <f>decoded__2[[#This Row],[FRT_DEC]]-B4031</f>
        <v>3</v>
      </c>
      <c r="G4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INFO]]))),G4031)</f>
        <v>23</v>
      </c>
    </row>
    <row r="4033" spans="1:7" hidden="1" x14ac:dyDescent="0.25">
      <c r="A4033" s="12" t="s">
        <v>4701</v>
      </c>
      <c r="B4033" s="19">
        <v>335648330063</v>
      </c>
      <c r="C4033" s="12" t="s">
        <v>20470</v>
      </c>
      <c r="D4033" s="12" t="s">
        <v>72</v>
      </c>
      <c r="E4033" s="6" t="s">
        <v>2091</v>
      </c>
      <c r="F4033" s="5">
        <f>decoded__2[[#This Row],[FRT_DEC]]-B4032</f>
        <v>6</v>
      </c>
      <c r="G4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INFO]]))),G4032)</f>
        <v>23</v>
      </c>
    </row>
    <row r="4034" spans="1:7" hidden="1" x14ac:dyDescent="0.25">
      <c r="A4034" s="12" t="s">
        <v>4702</v>
      </c>
      <c r="B4034" s="19">
        <v>335648330074</v>
      </c>
      <c r="C4034" s="12" t="s">
        <v>20471</v>
      </c>
      <c r="D4034" s="12" t="s">
        <v>40</v>
      </c>
      <c r="E4034" s="6" t="s">
        <v>2042</v>
      </c>
      <c r="F4034" s="5">
        <f>decoded__2[[#This Row],[FRT_DEC]]-B4033</f>
        <v>11</v>
      </c>
      <c r="G4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INFO]]))),G4033)</f>
        <v>23</v>
      </c>
    </row>
    <row r="4035" spans="1:7" hidden="1" x14ac:dyDescent="0.25">
      <c r="A4035" s="12" t="s">
        <v>4703</v>
      </c>
      <c r="B4035" s="19">
        <v>335648330099</v>
      </c>
      <c r="C4035" s="12" t="s">
        <v>20472</v>
      </c>
      <c r="D4035" s="12" t="s">
        <v>2043</v>
      </c>
      <c r="E4035" s="6" t="s">
        <v>20473</v>
      </c>
      <c r="F4035" s="5">
        <f>decoded__2[[#This Row],[FRT_DEC]]-B4034</f>
        <v>25</v>
      </c>
      <c r="G4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INFO]]))),G4034)</f>
        <v>23</v>
      </c>
    </row>
    <row r="4036" spans="1:7" hidden="1" x14ac:dyDescent="0.25">
      <c r="A4036" s="12" t="s">
        <v>4704</v>
      </c>
      <c r="B4036" s="19">
        <v>335648330111</v>
      </c>
      <c r="C4036" s="12" t="s">
        <v>20474</v>
      </c>
      <c r="D4036" s="12" t="s">
        <v>7938</v>
      </c>
      <c r="E4036" s="6" t="s">
        <v>7998</v>
      </c>
      <c r="F4036" s="5">
        <f>decoded__2[[#This Row],[FRT_DEC]]-B4035</f>
        <v>12</v>
      </c>
      <c r="G4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INFO]]))),G4035)</f>
        <v>23</v>
      </c>
    </row>
    <row r="4037" spans="1:7" hidden="1" x14ac:dyDescent="0.25">
      <c r="A4037" s="12" t="s">
        <v>4705</v>
      </c>
      <c r="B4037" s="19">
        <v>335648330618</v>
      </c>
      <c r="C4037" s="12" t="s">
        <v>20475</v>
      </c>
      <c r="D4037" s="12" t="s">
        <v>43</v>
      </c>
      <c r="E4037" s="6" t="s">
        <v>3912</v>
      </c>
      <c r="F4037" s="5">
        <f>decoded__2[[#This Row],[FRT_DEC]]-B4036</f>
        <v>507</v>
      </c>
      <c r="G4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INFO]]))),G4036)</f>
        <v>23</v>
      </c>
    </row>
    <row r="4038" spans="1:7" hidden="1" x14ac:dyDescent="0.25">
      <c r="A4038" s="12" t="s">
        <v>4706</v>
      </c>
      <c r="B4038" s="19">
        <v>335648330632</v>
      </c>
      <c r="C4038" s="12" t="s">
        <v>20476</v>
      </c>
      <c r="D4038" s="12" t="s">
        <v>3685</v>
      </c>
      <c r="E4038" s="6" t="s">
        <v>20477</v>
      </c>
      <c r="F4038" s="5">
        <f>decoded__2[[#This Row],[FRT_DEC]]-B4037</f>
        <v>14</v>
      </c>
      <c r="G4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INFO]]))),G4037)</f>
        <v>23</v>
      </c>
    </row>
    <row r="4039" spans="1:7" hidden="1" x14ac:dyDescent="0.25">
      <c r="A4039" s="12" t="s">
        <v>4707</v>
      </c>
      <c r="B4039" s="19">
        <v>335648330635</v>
      </c>
      <c r="C4039" s="12" t="s">
        <v>20478</v>
      </c>
      <c r="D4039" s="12" t="s">
        <v>3685</v>
      </c>
      <c r="E4039" s="6" t="s">
        <v>7880</v>
      </c>
      <c r="F4039" s="5">
        <f>decoded__2[[#This Row],[FRT_DEC]]-B4038</f>
        <v>3</v>
      </c>
      <c r="G4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INFO]]))),G4038)</f>
        <v>23</v>
      </c>
    </row>
    <row r="4040" spans="1:7" hidden="1" x14ac:dyDescent="0.25">
      <c r="A4040" s="12" t="s">
        <v>4708</v>
      </c>
      <c r="B4040" s="19">
        <v>335648330653</v>
      </c>
      <c r="C4040" s="12" t="s">
        <v>20479</v>
      </c>
      <c r="D4040" s="12" t="s">
        <v>7842</v>
      </c>
      <c r="E4040" s="6" t="s">
        <v>8889</v>
      </c>
      <c r="F4040" s="5">
        <f>decoded__2[[#This Row],[FRT_DEC]]-B4039</f>
        <v>18</v>
      </c>
      <c r="G4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INFO]]))),G4039)</f>
        <v>23</v>
      </c>
    </row>
    <row r="4041" spans="1:7" hidden="1" x14ac:dyDescent="0.25">
      <c r="A4041" s="12" t="s">
        <v>4709</v>
      </c>
      <c r="B4041" s="19">
        <v>335648330676</v>
      </c>
      <c r="C4041" s="12" t="s">
        <v>20480</v>
      </c>
      <c r="D4041" s="12" t="s">
        <v>241</v>
      </c>
      <c r="E4041" s="6" t="s">
        <v>1052</v>
      </c>
      <c r="F4041" s="5">
        <f>decoded__2[[#This Row],[FRT_DEC]]-B4040</f>
        <v>23</v>
      </c>
      <c r="G4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INFO]]))),G4040)</f>
        <v>23</v>
      </c>
    </row>
    <row r="4042" spans="1:7" hidden="1" x14ac:dyDescent="0.25">
      <c r="A4042" s="12" t="s">
        <v>4710</v>
      </c>
      <c r="B4042" s="19">
        <v>335648330679</v>
      </c>
      <c r="C4042" s="12" t="s">
        <v>20481</v>
      </c>
      <c r="D4042" s="12" t="s">
        <v>243</v>
      </c>
      <c r="E4042" s="6" t="s">
        <v>5311</v>
      </c>
      <c r="F4042" s="5">
        <f>decoded__2[[#This Row],[FRT_DEC]]-B4041</f>
        <v>3</v>
      </c>
      <c r="G4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INFO]]))),G4041)</f>
        <v>23</v>
      </c>
    </row>
    <row r="4043" spans="1:7" hidden="1" x14ac:dyDescent="0.25">
      <c r="A4043" s="12" t="s">
        <v>4711</v>
      </c>
      <c r="B4043" s="19">
        <v>335648330724</v>
      </c>
      <c r="C4043" s="12" t="s">
        <v>20482</v>
      </c>
      <c r="D4043" s="12" t="s">
        <v>40</v>
      </c>
      <c r="E4043" s="6" t="s">
        <v>44</v>
      </c>
      <c r="F4043" s="5">
        <f>decoded__2[[#This Row],[FRT_DEC]]-B4042</f>
        <v>45</v>
      </c>
      <c r="G4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INFO]]))),G4042)</f>
        <v>23</v>
      </c>
    </row>
    <row r="4044" spans="1:7" hidden="1" x14ac:dyDescent="0.25">
      <c r="A4044" s="12" t="s">
        <v>4712</v>
      </c>
      <c r="B4044" s="19">
        <v>335648330729</v>
      </c>
      <c r="C4044" s="12" t="s">
        <v>20483</v>
      </c>
      <c r="D4044" s="12" t="s">
        <v>246</v>
      </c>
      <c r="E4044" s="6" t="s">
        <v>20484</v>
      </c>
      <c r="F4044" s="5">
        <f>decoded__2[[#This Row],[FRT_DEC]]-B4043</f>
        <v>5</v>
      </c>
      <c r="G4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INFO]]))),G4043)</f>
        <v>23</v>
      </c>
    </row>
    <row r="4045" spans="1:7" hidden="1" x14ac:dyDescent="0.25">
      <c r="A4045" s="12" t="s">
        <v>4713</v>
      </c>
      <c r="B4045" s="19">
        <v>335648330751</v>
      </c>
      <c r="C4045" s="12" t="s">
        <v>20485</v>
      </c>
      <c r="D4045" s="12" t="s">
        <v>1099</v>
      </c>
      <c r="E4045" s="6" t="s">
        <v>3699</v>
      </c>
      <c r="F4045" s="5">
        <f>decoded__2[[#This Row],[FRT_DEC]]-B4044</f>
        <v>22</v>
      </c>
      <c r="G4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INFO]]))),G4044)</f>
        <v>23</v>
      </c>
    </row>
    <row r="4046" spans="1:7" hidden="1" x14ac:dyDescent="0.25">
      <c r="A4046" s="12" t="s">
        <v>4714</v>
      </c>
      <c r="B4046" s="19">
        <v>335648330757</v>
      </c>
      <c r="C4046" s="12" t="s">
        <v>20486</v>
      </c>
      <c r="D4046" s="12" t="s">
        <v>72</v>
      </c>
      <c r="E4046" s="6" t="s">
        <v>2092</v>
      </c>
      <c r="F4046" s="5">
        <f>decoded__2[[#This Row],[FRT_DEC]]-B4045</f>
        <v>6</v>
      </c>
      <c r="G4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INFO]]))),G4045)</f>
        <v>23</v>
      </c>
    </row>
    <row r="4047" spans="1:7" hidden="1" x14ac:dyDescent="0.25">
      <c r="A4047" s="12" t="s">
        <v>4715</v>
      </c>
      <c r="B4047" s="19">
        <v>335648330780</v>
      </c>
      <c r="C4047" s="12" t="s">
        <v>20487</v>
      </c>
      <c r="D4047" s="12" t="s">
        <v>3671</v>
      </c>
      <c r="E4047" s="6" t="s">
        <v>20488</v>
      </c>
      <c r="F4047" s="5">
        <f>decoded__2[[#This Row],[FRT_DEC]]-B4046</f>
        <v>23</v>
      </c>
      <c r="G4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INFO]]))),G4046)</f>
        <v>23</v>
      </c>
    </row>
    <row r="4048" spans="1:7" hidden="1" x14ac:dyDescent="0.25">
      <c r="A4048" s="12" t="s">
        <v>4716</v>
      </c>
      <c r="B4048" s="19">
        <v>335648330783</v>
      </c>
      <c r="C4048" s="12" t="s">
        <v>20489</v>
      </c>
      <c r="D4048" s="12" t="s">
        <v>3671</v>
      </c>
      <c r="E4048" s="6" t="s">
        <v>7881</v>
      </c>
      <c r="F4048" s="5">
        <f>decoded__2[[#This Row],[FRT_DEC]]-B4047</f>
        <v>3</v>
      </c>
      <c r="G4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INFO]]))),G4047)</f>
        <v>23</v>
      </c>
    </row>
    <row r="4049" spans="1:7" hidden="1" x14ac:dyDescent="0.25">
      <c r="A4049" s="12" t="s">
        <v>4717</v>
      </c>
      <c r="B4049" s="19">
        <v>335648331585</v>
      </c>
      <c r="C4049" s="12" t="s">
        <v>20490</v>
      </c>
      <c r="D4049" s="12" t="s">
        <v>249</v>
      </c>
      <c r="E4049" s="6" t="s">
        <v>3918</v>
      </c>
      <c r="F4049" s="5">
        <f>decoded__2[[#This Row],[FRT_DEC]]-B4048</f>
        <v>802</v>
      </c>
      <c r="G4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INFO]]))),G4048)</f>
        <v>23</v>
      </c>
    </row>
    <row r="4050" spans="1:7" hidden="1" x14ac:dyDescent="0.25">
      <c r="A4050" s="12" t="s">
        <v>4718</v>
      </c>
      <c r="B4050" s="19">
        <v>335648331589</v>
      </c>
      <c r="C4050" s="12" t="s">
        <v>20491</v>
      </c>
      <c r="D4050" s="12" t="s">
        <v>7938</v>
      </c>
      <c r="E4050" s="6" t="s">
        <v>8906</v>
      </c>
      <c r="F4050" s="5">
        <f>decoded__2[[#This Row],[FRT_DEC]]-B4049</f>
        <v>4</v>
      </c>
      <c r="G4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INFO]]))),G4049)</f>
        <v>23</v>
      </c>
    </row>
    <row r="4051" spans="1:7" hidden="1" x14ac:dyDescent="0.25">
      <c r="A4051" s="12" t="s">
        <v>4719</v>
      </c>
      <c r="B4051" s="19">
        <v>335648331592</v>
      </c>
      <c r="C4051" s="12" t="s">
        <v>20492</v>
      </c>
      <c r="D4051" s="12" t="s">
        <v>7842</v>
      </c>
      <c r="E4051" s="6" t="s">
        <v>7989</v>
      </c>
      <c r="F4051" s="5">
        <f>decoded__2[[#This Row],[FRT_DEC]]-B4050</f>
        <v>3</v>
      </c>
      <c r="G4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INFO]]))),G4050)</f>
        <v>23</v>
      </c>
    </row>
    <row r="4052" spans="1:7" hidden="1" x14ac:dyDescent="0.25">
      <c r="A4052" s="12" t="s">
        <v>4720</v>
      </c>
      <c r="B4052" s="19">
        <v>335648331597</v>
      </c>
      <c r="C4052" s="12" t="s">
        <v>20493</v>
      </c>
      <c r="D4052" s="12" t="s">
        <v>2044</v>
      </c>
      <c r="E4052" s="6" t="s">
        <v>2046</v>
      </c>
      <c r="F4052" s="5">
        <f>decoded__2[[#This Row],[FRT_DEC]]-B4051</f>
        <v>5</v>
      </c>
      <c r="G4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INFO]]))),G4051)</f>
        <v>23</v>
      </c>
    </row>
    <row r="4053" spans="1:7" hidden="1" x14ac:dyDescent="0.25">
      <c r="A4053" s="12" t="s">
        <v>4721</v>
      </c>
      <c r="B4053" s="19">
        <v>335648331602</v>
      </c>
      <c r="C4053" s="12" t="s">
        <v>20494</v>
      </c>
      <c r="D4053" s="12" t="s">
        <v>7938</v>
      </c>
      <c r="E4053" s="6" t="s">
        <v>7991</v>
      </c>
      <c r="F4053" s="5">
        <f>decoded__2[[#This Row],[FRT_DEC]]-B4052</f>
        <v>5</v>
      </c>
      <c r="G4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INFO]]))),G4052)</f>
        <v>23</v>
      </c>
    </row>
    <row r="4054" spans="1:7" hidden="1" x14ac:dyDescent="0.25">
      <c r="A4054" s="12" t="s">
        <v>4723</v>
      </c>
      <c r="B4054" s="19">
        <v>335648334018</v>
      </c>
      <c r="C4054" s="12" t="s">
        <v>20495</v>
      </c>
      <c r="D4054" s="12" t="s">
        <v>5</v>
      </c>
      <c r="E4054" s="6" t="s">
        <v>20496</v>
      </c>
      <c r="F4054" s="5">
        <f>decoded__2[[#This Row],[FRT_DEC]]-B4053</f>
        <v>2416</v>
      </c>
      <c r="G4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INFO]]))),G4053)</f>
        <v>23</v>
      </c>
    </row>
    <row r="4055" spans="1:7" hidden="1" x14ac:dyDescent="0.25">
      <c r="A4055" s="12" t="s">
        <v>4724</v>
      </c>
      <c r="B4055" s="19">
        <v>335648334020</v>
      </c>
      <c r="C4055" s="12" t="s">
        <v>20497</v>
      </c>
      <c r="D4055" s="12" t="s">
        <v>5</v>
      </c>
      <c r="E4055" s="6" t="s">
        <v>7877</v>
      </c>
      <c r="F4055" s="5">
        <f>decoded__2[[#This Row],[FRT_DEC]]-B4054</f>
        <v>2</v>
      </c>
      <c r="G4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INFO]]))),G4054)</f>
        <v>23</v>
      </c>
    </row>
    <row r="4056" spans="1:7" hidden="1" x14ac:dyDescent="0.25">
      <c r="A4056" s="12" t="s">
        <v>4725</v>
      </c>
      <c r="B4056" s="19">
        <v>335648334022</v>
      </c>
      <c r="C4056" s="12" t="s">
        <v>20498</v>
      </c>
      <c r="D4056" s="12" t="s">
        <v>3686</v>
      </c>
      <c r="E4056" s="6" t="s">
        <v>20499</v>
      </c>
      <c r="F4056" s="5">
        <f>decoded__2[[#This Row],[FRT_DEC]]-B4055</f>
        <v>2</v>
      </c>
      <c r="G4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INFO]]))),G4055)</f>
        <v>23</v>
      </c>
    </row>
    <row r="4057" spans="1:7" hidden="1" x14ac:dyDescent="0.25">
      <c r="A4057" s="12" t="s">
        <v>4726</v>
      </c>
      <c r="B4057" s="19">
        <v>335648334025</v>
      </c>
      <c r="C4057" s="12" t="s">
        <v>20500</v>
      </c>
      <c r="D4057" s="12" t="s">
        <v>3686</v>
      </c>
      <c r="E4057" s="6" t="s">
        <v>7878</v>
      </c>
      <c r="F4057" s="5">
        <f>decoded__2[[#This Row],[FRT_DEC]]-B4056</f>
        <v>3</v>
      </c>
      <c r="G4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INFO]]))),G4056)</f>
        <v>23</v>
      </c>
    </row>
    <row r="4058" spans="1:7" hidden="1" x14ac:dyDescent="0.25">
      <c r="A4058" s="12" t="s">
        <v>4727</v>
      </c>
      <c r="B4058" s="19">
        <v>335648334033</v>
      </c>
      <c r="C4058" s="12" t="s">
        <v>20501</v>
      </c>
      <c r="D4058" s="12" t="s">
        <v>7842</v>
      </c>
      <c r="E4058" s="6" t="s">
        <v>8006</v>
      </c>
      <c r="F4058" s="5">
        <f>decoded__2[[#This Row],[FRT_DEC]]-B4057</f>
        <v>8</v>
      </c>
      <c r="G4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INFO]]))),G4057)</f>
        <v>23</v>
      </c>
    </row>
    <row r="4059" spans="1:7" ht="30" hidden="1" x14ac:dyDescent="0.25">
      <c r="A4059" s="12" t="s">
        <v>4728</v>
      </c>
      <c r="B4059" s="19">
        <v>335648334044</v>
      </c>
      <c r="C4059" s="12" t="s">
        <v>20502</v>
      </c>
      <c r="D4059" s="12" t="s">
        <v>241</v>
      </c>
      <c r="E4059" s="6" t="s">
        <v>255</v>
      </c>
      <c r="F4059" s="5">
        <f>decoded__2[[#This Row],[FRT_DEC]]-B4058</f>
        <v>11</v>
      </c>
      <c r="G4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INFO]]))),G4058)</f>
        <v>23</v>
      </c>
    </row>
    <row r="4060" spans="1:7" hidden="1" x14ac:dyDescent="0.25">
      <c r="A4060" s="12" t="s">
        <v>4729</v>
      </c>
      <c r="B4060" s="19">
        <v>335648334047</v>
      </c>
      <c r="C4060" s="12" t="s">
        <v>20503</v>
      </c>
      <c r="D4060" s="12" t="s">
        <v>243</v>
      </c>
      <c r="E4060" s="6" t="s">
        <v>3939</v>
      </c>
      <c r="F4060" s="5">
        <f>decoded__2[[#This Row],[FRT_DEC]]-B4059</f>
        <v>3</v>
      </c>
      <c r="G4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INFO]]))),G4059)</f>
        <v>23</v>
      </c>
    </row>
    <row r="4061" spans="1:7" hidden="1" x14ac:dyDescent="0.25">
      <c r="A4061" s="12" t="s">
        <v>4730</v>
      </c>
      <c r="B4061" s="19">
        <v>335648334053</v>
      </c>
      <c r="C4061" s="12" t="s">
        <v>20504</v>
      </c>
      <c r="D4061" s="12" t="s">
        <v>1099</v>
      </c>
      <c r="E4061" s="6" t="s">
        <v>2093</v>
      </c>
      <c r="F4061" s="5">
        <f>decoded__2[[#This Row],[FRT_DEC]]-B4060</f>
        <v>6</v>
      </c>
      <c r="G4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INFO]]))),G4060)</f>
        <v>23</v>
      </c>
    </row>
    <row r="4062" spans="1:7" hidden="1" x14ac:dyDescent="0.25">
      <c r="A4062" s="12" t="s">
        <v>4731</v>
      </c>
      <c r="B4062" s="19">
        <v>335648334058</v>
      </c>
      <c r="C4062" s="12" t="s">
        <v>20505</v>
      </c>
      <c r="D4062" s="12" t="s">
        <v>72</v>
      </c>
      <c r="E4062" s="6" t="s">
        <v>2094</v>
      </c>
      <c r="F4062" s="5">
        <f>decoded__2[[#This Row],[FRT_DEC]]-B4061</f>
        <v>5</v>
      </c>
      <c r="G4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INFO]]))),G4061)</f>
        <v>23</v>
      </c>
    </row>
    <row r="4063" spans="1:7" hidden="1" x14ac:dyDescent="0.25">
      <c r="A4063" s="12" t="s">
        <v>4732</v>
      </c>
      <c r="B4063" s="19">
        <v>335648334062</v>
      </c>
      <c r="C4063" s="12" t="s">
        <v>20506</v>
      </c>
      <c r="D4063" s="12" t="s">
        <v>72</v>
      </c>
      <c r="E4063" s="6" t="s">
        <v>2095</v>
      </c>
      <c r="F4063" s="5">
        <f>decoded__2[[#This Row],[FRT_DEC]]-B4062</f>
        <v>4</v>
      </c>
      <c r="G4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INFO]]))),G4062)</f>
        <v>23</v>
      </c>
    </row>
    <row r="4064" spans="1:7" hidden="1" x14ac:dyDescent="0.25">
      <c r="A4064" s="12" t="s">
        <v>4733</v>
      </c>
      <c r="B4064" s="19">
        <v>335648334073</v>
      </c>
      <c r="C4064" s="12" t="s">
        <v>20507</v>
      </c>
      <c r="D4064" s="12" t="s">
        <v>246</v>
      </c>
      <c r="E4064" s="6" t="s">
        <v>20508</v>
      </c>
      <c r="F4064" s="5">
        <f>decoded__2[[#This Row],[FRT_DEC]]-B4063</f>
        <v>11</v>
      </c>
      <c r="G4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INFO]]))),G4063)</f>
        <v>23</v>
      </c>
    </row>
    <row r="4065" spans="1:7" hidden="1" x14ac:dyDescent="0.25">
      <c r="A4065" s="12" t="s">
        <v>4734</v>
      </c>
      <c r="B4065" s="19">
        <v>335648334077</v>
      </c>
      <c r="C4065" s="12" t="s">
        <v>20509</v>
      </c>
      <c r="D4065" s="12" t="s">
        <v>7938</v>
      </c>
      <c r="E4065" s="6" t="s">
        <v>8012</v>
      </c>
      <c r="F4065" s="5">
        <f>decoded__2[[#This Row],[FRT_DEC]]-B4064</f>
        <v>4</v>
      </c>
      <c r="G4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INFO]]))),G4064)</f>
        <v>23</v>
      </c>
    </row>
    <row r="4066" spans="1:7" hidden="1" x14ac:dyDescent="0.25">
      <c r="A4066" s="12" t="s">
        <v>4735</v>
      </c>
      <c r="B4066" s="19">
        <v>335648334474</v>
      </c>
      <c r="C4066" s="12" t="s">
        <v>20510</v>
      </c>
      <c r="D4066" s="12" t="s">
        <v>7842</v>
      </c>
      <c r="E4066" s="6" t="s">
        <v>8130</v>
      </c>
      <c r="F4066" s="5">
        <f>decoded__2[[#This Row],[FRT_DEC]]-B4065</f>
        <v>397</v>
      </c>
      <c r="G4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INFO]]))),G4065)</f>
        <v>23</v>
      </c>
    </row>
    <row r="4067" spans="1:7" hidden="1" x14ac:dyDescent="0.25">
      <c r="A4067" s="12" t="s">
        <v>4737</v>
      </c>
      <c r="B4067" s="19">
        <v>335648334482</v>
      </c>
      <c r="C4067" s="12" t="s">
        <v>20511</v>
      </c>
      <c r="D4067" s="12" t="s">
        <v>1099</v>
      </c>
      <c r="E4067" s="6" t="s">
        <v>2096</v>
      </c>
      <c r="F4067" s="5">
        <f>decoded__2[[#This Row],[FRT_DEC]]-B4066</f>
        <v>8</v>
      </c>
      <c r="G4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INFO]]))),G4066)</f>
        <v>23</v>
      </c>
    </row>
    <row r="4068" spans="1:7" hidden="1" x14ac:dyDescent="0.25">
      <c r="A4068" s="12" t="s">
        <v>4739</v>
      </c>
      <c r="B4068" s="19">
        <v>335648334488</v>
      </c>
      <c r="C4068" s="12" t="s">
        <v>20512</v>
      </c>
      <c r="D4068" s="12" t="s">
        <v>72</v>
      </c>
      <c r="E4068" s="6" t="s">
        <v>2097</v>
      </c>
      <c r="F4068" s="5">
        <f>decoded__2[[#This Row],[FRT_DEC]]-B4067</f>
        <v>6</v>
      </c>
      <c r="G4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INFO]]))),G4067)</f>
        <v>23</v>
      </c>
    </row>
    <row r="4069" spans="1:7" hidden="1" x14ac:dyDescent="0.25">
      <c r="A4069" s="12" t="s">
        <v>4740</v>
      </c>
      <c r="B4069" s="19">
        <v>335648334500</v>
      </c>
      <c r="C4069" s="12" t="s">
        <v>20513</v>
      </c>
      <c r="D4069" s="12" t="s">
        <v>3672</v>
      </c>
      <c r="E4069" s="6" t="s">
        <v>20514</v>
      </c>
      <c r="F4069" s="5">
        <f>decoded__2[[#This Row],[FRT_DEC]]-B4068</f>
        <v>12</v>
      </c>
      <c r="G4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INFO]]))),G4068)</f>
        <v>23</v>
      </c>
    </row>
    <row r="4070" spans="1:7" hidden="1" x14ac:dyDescent="0.25">
      <c r="A4070" s="12" t="s">
        <v>4741</v>
      </c>
      <c r="B4070" s="19">
        <v>335648334650</v>
      </c>
      <c r="C4070" s="12" t="s">
        <v>20515</v>
      </c>
      <c r="D4070" s="12" t="s">
        <v>262</v>
      </c>
      <c r="E4070" s="6" t="s">
        <v>20516</v>
      </c>
      <c r="F4070" s="5">
        <f>decoded__2[[#This Row],[FRT_DEC]]-B4069</f>
        <v>150</v>
      </c>
      <c r="G4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INFO]]))),G4069)</f>
        <v>23</v>
      </c>
    </row>
    <row r="4071" spans="1:7" hidden="1" x14ac:dyDescent="0.25">
      <c r="A4071" s="12" t="s">
        <v>4742</v>
      </c>
      <c r="B4071" s="19">
        <v>335648334655</v>
      </c>
      <c r="C4071" s="12" t="s">
        <v>20517</v>
      </c>
      <c r="D4071" s="12" t="s">
        <v>7938</v>
      </c>
      <c r="E4071" s="6" t="s">
        <v>8136</v>
      </c>
      <c r="F4071" s="5">
        <f>decoded__2[[#This Row],[FRT_DEC]]-B4070</f>
        <v>5</v>
      </c>
      <c r="G4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INFO]]))),G4070)</f>
        <v>23</v>
      </c>
    </row>
    <row r="4072" spans="1:7" x14ac:dyDescent="0.25">
      <c r="A4072" s="12" t="s">
        <v>4743</v>
      </c>
      <c r="B4072" s="19">
        <v>335648335895</v>
      </c>
      <c r="C4072" s="12" t="s">
        <v>20518</v>
      </c>
      <c r="D4072" s="12" t="s">
        <v>7842</v>
      </c>
      <c r="E4072" s="6" t="s">
        <v>7845</v>
      </c>
      <c r="F4072" s="5">
        <f>decoded__2[[#This Row],[FRT_DEC]]-B4071</f>
        <v>1240</v>
      </c>
      <c r="G4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INFO]]))),G4071)</f>
        <v>23</v>
      </c>
    </row>
    <row r="4073" spans="1:7" hidden="1" x14ac:dyDescent="0.25">
      <c r="A4073" s="12" t="s">
        <v>4744</v>
      </c>
      <c r="B4073" s="19">
        <v>335648335902</v>
      </c>
      <c r="C4073" s="12" t="s">
        <v>20519</v>
      </c>
      <c r="D4073" s="12" t="s">
        <v>7938</v>
      </c>
      <c r="E4073" s="6" t="s">
        <v>8149</v>
      </c>
      <c r="F4073" s="5">
        <f>decoded__2[[#This Row],[FRT_DEC]]-B4072</f>
        <v>7</v>
      </c>
      <c r="G4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INFO]]))),G4072)</f>
        <v>23</v>
      </c>
    </row>
    <row r="4074" spans="1:7" hidden="1" x14ac:dyDescent="0.25">
      <c r="A4074" s="12" t="s">
        <v>4745</v>
      </c>
      <c r="B4074" s="19">
        <v>335648335976</v>
      </c>
      <c r="C4074" s="12" t="s">
        <v>20520</v>
      </c>
      <c r="D4074" s="12" t="s">
        <v>84</v>
      </c>
      <c r="E4074" s="6" t="s">
        <v>5315</v>
      </c>
      <c r="F4074" s="5">
        <f>decoded__2[[#This Row],[FRT_DEC]]-B4073</f>
        <v>74</v>
      </c>
      <c r="G4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INFO]]))),G4073)</f>
        <v>23</v>
      </c>
    </row>
    <row r="4075" spans="1:7" hidden="1" x14ac:dyDescent="0.25">
      <c r="A4075" s="12" t="s">
        <v>4746</v>
      </c>
      <c r="B4075" s="19">
        <v>335648335980</v>
      </c>
      <c r="C4075" s="12" t="s">
        <v>20521</v>
      </c>
      <c r="D4075" s="12" t="s">
        <v>3684</v>
      </c>
      <c r="E4075" s="6" t="s">
        <v>20522</v>
      </c>
      <c r="F4075" s="5">
        <f>decoded__2[[#This Row],[FRT_DEC]]-B4074</f>
        <v>4</v>
      </c>
      <c r="G4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INFO]]))),G4074)</f>
        <v>23</v>
      </c>
    </row>
    <row r="4076" spans="1:7" hidden="1" x14ac:dyDescent="0.25">
      <c r="A4076" s="12" t="s">
        <v>4747</v>
      </c>
      <c r="B4076" s="19">
        <v>335648335982</v>
      </c>
      <c r="C4076" s="12" t="s">
        <v>20523</v>
      </c>
      <c r="D4076" s="12" t="s">
        <v>3684</v>
      </c>
      <c r="E4076" s="6" t="s">
        <v>7879</v>
      </c>
      <c r="F4076" s="5">
        <f>decoded__2[[#This Row],[FRT_DEC]]-B4075</f>
        <v>2</v>
      </c>
      <c r="G4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INFO]]))),G4075)</f>
        <v>23</v>
      </c>
    </row>
    <row r="4077" spans="1:7" hidden="1" x14ac:dyDescent="0.25">
      <c r="A4077" s="12" t="s">
        <v>4748</v>
      </c>
      <c r="B4077" s="19">
        <v>335648335990</v>
      </c>
      <c r="C4077" s="12" t="s">
        <v>20524</v>
      </c>
      <c r="D4077" s="12" t="s">
        <v>7842</v>
      </c>
      <c r="E4077" s="6" t="s">
        <v>7843</v>
      </c>
      <c r="F4077" s="5">
        <f>decoded__2[[#This Row],[FRT_DEC]]-B4076</f>
        <v>8</v>
      </c>
      <c r="G4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INFO]]))),G4076)</f>
        <v>23</v>
      </c>
    </row>
    <row r="4078" spans="1:7" hidden="1" x14ac:dyDescent="0.25">
      <c r="A4078" s="12" t="s">
        <v>4749</v>
      </c>
      <c r="B4078" s="19">
        <v>335648336001</v>
      </c>
      <c r="C4078" s="12" t="s">
        <v>20525</v>
      </c>
      <c r="D4078" s="12" t="s">
        <v>1099</v>
      </c>
      <c r="E4078" s="6" t="s">
        <v>2098</v>
      </c>
      <c r="F4078" s="5">
        <f>decoded__2[[#This Row],[FRT_DEC]]-B4077</f>
        <v>11</v>
      </c>
      <c r="G4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INFO]]))),G4077)</f>
        <v>23</v>
      </c>
    </row>
    <row r="4079" spans="1:7" hidden="1" x14ac:dyDescent="0.25">
      <c r="A4079" s="12" t="s">
        <v>4750</v>
      </c>
      <c r="B4079" s="19">
        <v>335648336006</v>
      </c>
      <c r="C4079" s="12" t="s">
        <v>20526</v>
      </c>
      <c r="D4079" s="12" t="s">
        <v>72</v>
      </c>
      <c r="E4079" s="6" t="s">
        <v>2099</v>
      </c>
      <c r="F4079" s="5">
        <f>decoded__2[[#This Row],[FRT_DEC]]-B4078</f>
        <v>5</v>
      </c>
      <c r="G4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INFO]]))),G4078)</f>
        <v>23</v>
      </c>
    </row>
    <row r="4080" spans="1:7" hidden="1" x14ac:dyDescent="0.25">
      <c r="A4080" s="12" t="s">
        <v>4751</v>
      </c>
      <c r="B4080" s="19">
        <v>335648336019</v>
      </c>
      <c r="C4080" s="12" t="s">
        <v>20527</v>
      </c>
      <c r="D4080" s="12" t="s">
        <v>7938</v>
      </c>
      <c r="E4080" s="6" t="s">
        <v>8848</v>
      </c>
      <c r="F4080" s="5">
        <f>decoded__2[[#This Row],[FRT_DEC]]-B4079</f>
        <v>13</v>
      </c>
      <c r="G4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INFO]]))),G4079)</f>
        <v>23</v>
      </c>
    </row>
    <row r="4081" spans="1:7" hidden="1" x14ac:dyDescent="0.25">
      <c r="A4081" s="12" t="s">
        <v>4752</v>
      </c>
      <c r="B4081" s="19">
        <v>335648336055</v>
      </c>
      <c r="C4081" s="12" t="s">
        <v>20528</v>
      </c>
      <c r="D4081" s="12" t="s">
        <v>85</v>
      </c>
      <c r="E4081" s="6" t="s">
        <v>263</v>
      </c>
      <c r="F4081" s="5">
        <f>decoded__2[[#This Row],[FRT_DEC]]-B4080</f>
        <v>36</v>
      </c>
      <c r="G4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INFO]]))),G4080)</f>
        <v>23</v>
      </c>
    </row>
    <row r="4082" spans="1:7" hidden="1" x14ac:dyDescent="0.25">
      <c r="A4082" s="12" t="s">
        <v>4753</v>
      </c>
      <c r="B4082" s="19">
        <v>335648336064</v>
      </c>
      <c r="C4082" s="12" t="s">
        <v>20529</v>
      </c>
      <c r="D4082" s="12" t="s">
        <v>7842</v>
      </c>
      <c r="E4082" s="6" t="s">
        <v>8851</v>
      </c>
      <c r="F4082" s="5">
        <f>decoded__2[[#This Row],[FRT_DEC]]-B4081</f>
        <v>9</v>
      </c>
      <c r="G4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INFO]]))),G4081)</f>
        <v>23</v>
      </c>
    </row>
    <row r="4083" spans="1:7" hidden="1" x14ac:dyDescent="0.25">
      <c r="A4083" s="12" t="s">
        <v>4754</v>
      </c>
      <c r="B4083" s="19">
        <v>335648336073</v>
      </c>
      <c r="C4083" s="12" t="s">
        <v>20530</v>
      </c>
      <c r="D4083" s="12" t="s">
        <v>1099</v>
      </c>
      <c r="E4083" s="6" t="s">
        <v>2100</v>
      </c>
      <c r="F4083" s="5">
        <f>decoded__2[[#This Row],[FRT_DEC]]-B4082</f>
        <v>9</v>
      </c>
      <c r="G4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INFO]]))),G4082)</f>
        <v>23</v>
      </c>
    </row>
    <row r="4084" spans="1:7" hidden="1" x14ac:dyDescent="0.25">
      <c r="A4084" s="12" t="s">
        <v>4755</v>
      </c>
      <c r="B4084" s="19">
        <v>335648336078</v>
      </c>
      <c r="C4084" s="12" t="s">
        <v>20531</v>
      </c>
      <c r="D4084" s="12" t="s">
        <v>72</v>
      </c>
      <c r="E4084" s="6" t="s">
        <v>2101</v>
      </c>
      <c r="F4084" s="5">
        <f>decoded__2[[#This Row],[FRT_DEC]]-B4083</f>
        <v>5</v>
      </c>
      <c r="G4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INFO]]))),G4083)</f>
        <v>23</v>
      </c>
    </row>
    <row r="4085" spans="1:7" hidden="1" x14ac:dyDescent="0.25">
      <c r="A4085" s="12" t="s">
        <v>4756</v>
      </c>
      <c r="B4085" s="19">
        <v>335648336090</v>
      </c>
      <c r="C4085" s="12" t="s">
        <v>20532</v>
      </c>
      <c r="D4085" s="12" t="s">
        <v>7938</v>
      </c>
      <c r="E4085" s="6" t="s">
        <v>8855</v>
      </c>
      <c r="F4085" s="5">
        <f>decoded__2[[#This Row],[FRT_DEC]]-B4084</f>
        <v>12</v>
      </c>
      <c r="G4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INFO]]))),G4084)</f>
        <v>23</v>
      </c>
    </row>
    <row r="4086" spans="1:7" hidden="1" x14ac:dyDescent="0.25">
      <c r="A4086" s="12" t="s">
        <v>4757</v>
      </c>
      <c r="B4086" s="19">
        <v>335648336711</v>
      </c>
      <c r="C4086" s="12" t="s">
        <v>20533</v>
      </c>
      <c r="D4086" s="12" t="s">
        <v>87</v>
      </c>
      <c r="E4086" s="6" t="s">
        <v>3695</v>
      </c>
      <c r="F4086" s="5">
        <f>decoded__2[[#This Row],[FRT_DEC]]-B4085</f>
        <v>621</v>
      </c>
      <c r="G4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INFO]]))),G4085)</f>
        <v>23</v>
      </c>
    </row>
    <row r="4087" spans="1:7" hidden="1" x14ac:dyDescent="0.25">
      <c r="A4087" s="12" t="s">
        <v>4758</v>
      </c>
      <c r="B4087" s="19">
        <v>335648336720</v>
      </c>
      <c r="C4087" s="12" t="s">
        <v>20534</v>
      </c>
      <c r="D4087" s="12" t="s">
        <v>7842</v>
      </c>
      <c r="E4087" s="6" t="s">
        <v>8858</v>
      </c>
      <c r="F4087" s="5">
        <f>decoded__2[[#This Row],[FRT_DEC]]-B4086</f>
        <v>9</v>
      </c>
      <c r="G4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INFO]]))),G4086)</f>
        <v>23</v>
      </c>
    </row>
    <row r="4088" spans="1:7" hidden="1" x14ac:dyDescent="0.25">
      <c r="A4088" s="12" t="s">
        <v>4759</v>
      </c>
      <c r="B4088" s="19">
        <v>335648336729</v>
      </c>
      <c r="C4088" s="12" t="s">
        <v>20535</v>
      </c>
      <c r="D4088" s="12" t="s">
        <v>1099</v>
      </c>
      <c r="E4088" s="6" t="s">
        <v>2102</v>
      </c>
      <c r="F4088" s="5">
        <f>decoded__2[[#This Row],[FRT_DEC]]-B4087</f>
        <v>9</v>
      </c>
      <c r="G4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INFO]]))),G4087)</f>
        <v>23</v>
      </c>
    </row>
    <row r="4089" spans="1:7" hidden="1" x14ac:dyDescent="0.25">
      <c r="A4089" s="12" t="s">
        <v>4760</v>
      </c>
      <c r="B4089" s="19">
        <v>335648336735</v>
      </c>
      <c r="C4089" s="12" t="s">
        <v>20536</v>
      </c>
      <c r="D4089" s="12" t="s">
        <v>72</v>
      </c>
      <c r="E4089" s="6" t="s">
        <v>2103</v>
      </c>
      <c r="F4089" s="5">
        <f>decoded__2[[#This Row],[FRT_DEC]]-B4088</f>
        <v>6</v>
      </c>
      <c r="G4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INFO]]))),G4088)</f>
        <v>23</v>
      </c>
    </row>
    <row r="4090" spans="1:7" hidden="1" x14ac:dyDescent="0.25">
      <c r="A4090" s="12" t="s">
        <v>4761</v>
      </c>
      <c r="B4090" s="19">
        <v>335648336747</v>
      </c>
      <c r="C4090" s="12" t="s">
        <v>20537</v>
      </c>
      <c r="D4090" s="12" t="s">
        <v>40</v>
      </c>
      <c r="E4090" s="6" t="s">
        <v>2042</v>
      </c>
      <c r="F4090" s="5">
        <f>decoded__2[[#This Row],[FRT_DEC]]-B4089</f>
        <v>12</v>
      </c>
      <c r="G4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INFO]]))),G4089)</f>
        <v>23</v>
      </c>
    </row>
    <row r="4091" spans="1:7" hidden="1" x14ac:dyDescent="0.25">
      <c r="A4091" s="12" t="s">
        <v>4762</v>
      </c>
      <c r="B4091" s="19">
        <v>335648336750</v>
      </c>
      <c r="C4091" s="12" t="s">
        <v>20538</v>
      </c>
      <c r="D4091" s="12" t="s">
        <v>2043</v>
      </c>
      <c r="E4091" s="6" t="s">
        <v>20473</v>
      </c>
      <c r="F4091" s="5">
        <f>decoded__2[[#This Row],[FRT_DEC]]-B4090</f>
        <v>3</v>
      </c>
      <c r="G4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INFO]]))),G4090)</f>
        <v>23</v>
      </c>
    </row>
    <row r="4092" spans="1:7" hidden="1" x14ac:dyDescent="0.25">
      <c r="A4092" s="12" t="s">
        <v>4763</v>
      </c>
      <c r="B4092" s="19">
        <v>335648336761</v>
      </c>
      <c r="C4092" s="12" t="s">
        <v>20539</v>
      </c>
      <c r="D4092" s="12" t="s">
        <v>7938</v>
      </c>
      <c r="E4092" s="6" t="s">
        <v>8868</v>
      </c>
      <c r="F4092" s="5">
        <f>decoded__2[[#This Row],[FRT_DEC]]-B4091</f>
        <v>11</v>
      </c>
      <c r="G4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INFO]]))),G4091)</f>
        <v>23</v>
      </c>
    </row>
    <row r="4093" spans="1:7" hidden="1" x14ac:dyDescent="0.25">
      <c r="A4093" s="12" t="s">
        <v>4764</v>
      </c>
      <c r="B4093" s="19">
        <v>335648337077</v>
      </c>
      <c r="C4093" s="12" t="s">
        <v>20540</v>
      </c>
      <c r="D4093" s="12" t="s">
        <v>7842</v>
      </c>
      <c r="E4093" s="6" t="s">
        <v>7989</v>
      </c>
      <c r="F4093" s="5">
        <f>decoded__2[[#This Row],[FRT_DEC]]-B4092</f>
        <v>316</v>
      </c>
      <c r="G4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INFO]]))),G4092)</f>
        <v>23</v>
      </c>
    </row>
    <row r="4094" spans="1:7" hidden="1" x14ac:dyDescent="0.25">
      <c r="A4094" s="12" t="s">
        <v>4765</v>
      </c>
      <c r="B4094" s="19">
        <v>335648337083</v>
      </c>
      <c r="C4094" s="12" t="s">
        <v>20541</v>
      </c>
      <c r="D4094" s="12" t="s">
        <v>2044</v>
      </c>
      <c r="E4094" s="6" t="s">
        <v>2046</v>
      </c>
      <c r="F4094" s="5">
        <f>decoded__2[[#This Row],[FRT_DEC]]-B4093</f>
        <v>6</v>
      </c>
      <c r="G4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INFO]]))),G4093)</f>
        <v>23</v>
      </c>
    </row>
    <row r="4095" spans="1:7" hidden="1" x14ac:dyDescent="0.25">
      <c r="A4095" s="12" t="s">
        <v>4766</v>
      </c>
      <c r="B4095" s="19">
        <v>335648337087</v>
      </c>
      <c r="C4095" s="12" t="s">
        <v>20542</v>
      </c>
      <c r="D4095" s="12" t="s">
        <v>7938</v>
      </c>
      <c r="E4095" s="6" t="s">
        <v>7991</v>
      </c>
      <c r="F4095" s="5">
        <f>decoded__2[[#This Row],[FRT_DEC]]-B4094</f>
        <v>4</v>
      </c>
      <c r="G4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INFO]]))),G4094)</f>
        <v>23</v>
      </c>
    </row>
    <row r="4096" spans="1:7" hidden="1" x14ac:dyDescent="0.25">
      <c r="A4096" s="12" t="s">
        <v>4768</v>
      </c>
      <c r="B4096" s="19">
        <v>335648391688</v>
      </c>
      <c r="C4096" s="12" t="s">
        <v>20543</v>
      </c>
      <c r="D4096" s="12" t="s">
        <v>7842</v>
      </c>
      <c r="E4096" s="6" t="s">
        <v>7945</v>
      </c>
      <c r="F4096" s="5">
        <f>decoded__2[[#This Row],[FRT_DEC]]-B4095</f>
        <v>54601</v>
      </c>
      <c r="G4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INFO]]))),G4095)</f>
        <v>23</v>
      </c>
    </row>
    <row r="4097" spans="1:7" hidden="1" x14ac:dyDescent="0.25">
      <c r="A4097" s="12" t="s">
        <v>4769</v>
      </c>
      <c r="B4097" s="19">
        <v>335648391694</v>
      </c>
      <c r="C4097" s="12" t="s">
        <v>20544</v>
      </c>
      <c r="D4097" s="12" t="s">
        <v>7938</v>
      </c>
      <c r="E4097" s="6" t="s">
        <v>7947</v>
      </c>
      <c r="F4097" s="5">
        <f>decoded__2[[#This Row],[FRT_DEC]]-B4096</f>
        <v>6</v>
      </c>
      <c r="G4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INFO]]))),G4096)</f>
        <v>23</v>
      </c>
    </row>
    <row r="4098" spans="1:7" hidden="1" x14ac:dyDescent="0.25">
      <c r="A4098" s="12" t="s">
        <v>4770</v>
      </c>
      <c r="B4098" s="19">
        <v>335648460952</v>
      </c>
      <c r="C4098" s="12" t="s">
        <v>20545</v>
      </c>
      <c r="D4098" s="12" t="s">
        <v>43</v>
      </c>
      <c r="E4098" s="6" t="s">
        <v>3912</v>
      </c>
      <c r="F4098" s="5">
        <f>decoded__2[[#This Row],[FRT_DEC]]-B4097</f>
        <v>69258</v>
      </c>
      <c r="G4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INFO]]))),G4097)</f>
        <v>23</v>
      </c>
    </row>
    <row r="4099" spans="1:7" hidden="1" x14ac:dyDescent="0.25">
      <c r="A4099" s="12" t="s">
        <v>4771</v>
      </c>
      <c r="B4099" s="19">
        <v>335648460955</v>
      </c>
      <c r="C4099" s="12" t="s">
        <v>20546</v>
      </c>
      <c r="D4099" s="12" t="s">
        <v>3685</v>
      </c>
      <c r="E4099" s="6" t="s">
        <v>20547</v>
      </c>
      <c r="F4099" s="5">
        <f>decoded__2[[#This Row],[FRT_DEC]]-B4098</f>
        <v>3</v>
      </c>
      <c r="G4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INFO]]))),G4098)</f>
        <v>23</v>
      </c>
    </row>
    <row r="4100" spans="1:7" hidden="1" x14ac:dyDescent="0.25">
      <c r="A4100" s="12" t="s">
        <v>4772</v>
      </c>
      <c r="B4100" s="19">
        <v>335648460957</v>
      </c>
      <c r="C4100" s="12" t="s">
        <v>20548</v>
      </c>
      <c r="D4100" s="12" t="s">
        <v>3685</v>
      </c>
      <c r="E4100" s="6" t="s">
        <v>7880</v>
      </c>
      <c r="F4100" s="5">
        <f>decoded__2[[#This Row],[FRT_DEC]]-B4099</f>
        <v>2</v>
      </c>
      <c r="G4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INFO]]))),G4099)</f>
        <v>23</v>
      </c>
    </row>
    <row r="4101" spans="1:7" hidden="1" x14ac:dyDescent="0.25">
      <c r="A4101" s="12" t="s">
        <v>4773</v>
      </c>
      <c r="B4101" s="19">
        <v>335648460972</v>
      </c>
      <c r="C4101" s="12" t="s">
        <v>20549</v>
      </c>
      <c r="D4101" s="12" t="s">
        <v>7842</v>
      </c>
      <c r="E4101" s="6" t="s">
        <v>8889</v>
      </c>
      <c r="F4101" s="5">
        <f>decoded__2[[#This Row],[FRT_DEC]]-B4100</f>
        <v>15</v>
      </c>
      <c r="G4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INFO]]))),G4100)</f>
        <v>23</v>
      </c>
    </row>
    <row r="4102" spans="1:7" ht="30" hidden="1" x14ac:dyDescent="0.25">
      <c r="A4102" s="12" t="s">
        <v>4774</v>
      </c>
      <c r="B4102" s="19">
        <v>335648460986</v>
      </c>
      <c r="C4102" s="12" t="s">
        <v>20550</v>
      </c>
      <c r="D4102" s="12" t="s">
        <v>241</v>
      </c>
      <c r="E4102" s="6" t="s">
        <v>2080</v>
      </c>
      <c r="F4102" s="5">
        <f>decoded__2[[#This Row],[FRT_DEC]]-B4101</f>
        <v>14</v>
      </c>
      <c r="G4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INFO]]))),G4101)</f>
        <v>23</v>
      </c>
    </row>
    <row r="4103" spans="1:7" hidden="1" x14ac:dyDescent="0.25">
      <c r="A4103" s="12" t="s">
        <v>4775</v>
      </c>
      <c r="B4103" s="19">
        <v>335648460991</v>
      </c>
      <c r="C4103" s="12" t="s">
        <v>20551</v>
      </c>
      <c r="D4103" s="12" t="s">
        <v>243</v>
      </c>
      <c r="E4103" s="6" t="s">
        <v>3967</v>
      </c>
      <c r="F4103" s="5">
        <f>decoded__2[[#This Row],[FRT_DEC]]-B4102</f>
        <v>5</v>
      </c>
      <c r="G4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INFO]]))),G4102)</f>
        <v>23</v>
      </c>
    </row>
    <row r="4104" spans="1:7" hidden="1" x14ac:dyDescent="0.25">
      <c r="A4104" s="12" t="s">
        <v>4776</v>
      </c>
      <c r="B4104" s="19">
        <v>335648461019</v>
      </c>
      <c r="C4104" s="12" t="s">
        <v>20552</v>
      </c>
      <c r="D4104" s="12" t="s">
        <v>264</v>
      </c>
      <c r="E4104" s="6" t="s">
        <v>20553</v>
      </c>
      <c r="F4104" s="5">
        <f>decoded__2[[#This Row],[FRT_DEC]]-B4103</f>
        <v>28</v>
      </c>
      <c r="G4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INFO]]))),G4103)</f>
        <v>23</v>
      </c>
    </row>
    <row r="4105" spans="1:7" hidden="1" x14ac:dyDescent="0.25">
      <c r="A4105" s="12" t="s">
        <v>4777</v>
      </c>
      <c r="B4105" s="19">
        <v>335648461071</v>
      </c>
      <c r="C4105" s="12" t="s">
        <v>20554</v>
      </c>
      <c r="D4105" s="12" t="s">
        <v>40</v>
      </c>
      <c r="E4105" s="6" t="s">
        <v>44</v>
      </c>
      <c r="F4105" s="5">
        <f>decoded__2[[#This Row],[FRT_DEC]]-B4104</f>
        <v>52</v>
      </c>
      <c r="G4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INFO]]))),G4104)</f>
        <v>23</v>
      </c>
    </row>
    <row r="4106" spans="1:7" hidden="1" x14ac:dyDescent="0.25">
      <c r="A4106" s="12" t="s">
        <v>4778</v>
      </c>
      <c r="B4106" s="19">
        <v>335648461076</v>
      </c>
      <c r="C4106" s="12" t="s">
        <v>20555</v>
      </c>
      <c r="D4106" s="12" t="s">
        <v>246</v>
      </c>
      <c r="E4106" s="6" t="s">
        <v>20556</v>
      </c>
      <c r="F4106" s="5">
        <f>decoded__2[[#This Row],[FRT_DEC]]-B4105</f>
        <v>5</v>
      </c>
      <c r="G4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INFO]]))),G4105)</f>
        <v>23</v>
      </c>
    </row>
    <row r="4107" spans="1:7" hidden="1" x14ac:dyDescent="0.25">
      <c r="A4107" s="12" t="s">
        <v>4779</v>
      </c>
      <c r="B4107" s="19">
        <v>335648461083</v>
      </c>
      <c r="C4107" s="12" t="s">
        <v>20557</v>
      </c>
      <c r="D4107" s="12" t="s">
        <v>1099</v>
      </c>
      <c r="E4107" s="6" t="s">
        <v>2104</v>
      </c>
      <c r="F4107" s="5">
        <f>decoded__2[[#This Row],[FRT_DEC]]-B4106</f>
        <v>7</v>
      </c>
      <c r="G4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INFO]]))),G4106)</f>
        <v>23</v>
      </c>
    </row>
    <row r="4108" spans="1:7" hidden="1" x14ac:dyDescent="0.25">
      <c r="A4108" s="12" t="s">
        <v>4780</v>
      </c>
      <c r="B4108" s="19">
        <v>335648461088</v>
      </c>
      <c r="C4108" s="12" t="s">
        <v>20558</v>
      </c>
      <c r="D4108" s="12" t="s">
        <v>1099</v>
      </c>
      <c r="E4108" s="6" t="s">
        <v>2105</v>
      </c>
      <c r="F4108" s="5">
        <f>decoded__2[[#This Row],[FRT_DEC]]-B4107</f>
        <v>5</v>
      </c>
      <c r="G4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INFO]]))),G4107)</f>
        <v>23</v>
      </c>
    </row>
    <row r="4109" spans="1:7" hidden="1" x14ac:dyDescent="0.25">
      <c r="A4109" s="12" t="s">
        <v>4781</v>
      </c>
      <c r="B4109" s="19">
        <v>335648461100</v>
      </c>
      <c r="C4109" s="12" t="s">
        <v>20559</v>
      </c>
      <c r="D4109" s="12" t="s">
        <v>72</v>
      </c>
      <c r="E4109" s="6" t="s">
        <v>2092</v>
      </c>
      <c r="F4109" s="5">
        <f>decoded__2[[#This Row],[FRT_DEC]]-B4108</f>
        <v>12</v>
      </c>
      <c r="G4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INFO]]))),G4108)</f>
        <v>23</v>
      </c>
    </row>
    <row r="4110" spans="1:7" hidden="1" x14ac:dyDescent="0.25">
      <c r="A4110" s="12" t="s">
        <v>4782</v>
      </c>
      <c r="B4110" s="19">
        <v>335648461126</v>
      </c>
      <c r="C4110" s="12" t="s">
        <v>20560</v>
      </c>
      <c r="D4110" s="12" t="s">
        <v>3671</v>
      </c>
      <c r="E4110" s="6" t="s">
        <v>20561</v>
      </c>
      <c r="F4110" s="5">
        <f>decoded__2[[#This Row],[FRT_DEC]]-B4109</f>
        <v>26</v>
      </c>
      <c r="G4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INFO]]))),G4109)</f>
        <v>23</v>
      </c>
    </row>
    <row r="4111" spans="1:7" hidden="1" x14ac:dyDescent="0.25">
      <c r="A4111" s="12" t="s">
        <v>4783</v>
      </c>
      <c r="B4111" s="19">
        <v>335648461130</v>
      </c>
      <c r="C4111" s="12" t="s">
        <v>20562</v>
      </c>
      <c r="D4111" s="12" t="s">
        <v>3671</v>
      </c>
      <c r="E4111" s="6" t="s">
        <v>7881</v>
      </c>
      <c r="F4111" s="5">
        <f>decoded__2[[#This Row],[FRT_DEC]]-B4110</f>
        <v>4</v>
      </c>
      <c r="G4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INFO]]))),G4110)</f>
        <v>23</v>
      </c>
    </row>
    <row r="4112" spans="1:7" hidden="1" x14ac:dyDescent="0.25">
      <c r="A4112" s="12" t="s">
        <v>4784</v>
      </c>
      <c r="B4112" s="19">
        <v>335648461899</v>
      </c>
      <c r="C4112" s="12" t="s">
        <v>20563</v>
      </c>
      <c r="D4112" s="12" t="s">
        <v>249</v>
      </c>
      <c r="E4112" s="6" t="s">
        <v>3918</v>
      </c>
      <c r="F4112" s="5">
        <f>decoded__2[[#This Row],[FRT_DEC]]-B4111</f>
        <v>769</v>
      </c>
      <c r="G4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INFO]]))),G4111)</f>
        <v>23</v>
      </c>
    </row>
    <row r="4113" spans="1:7" hidden="1" x14ac:dyDescent="0.25">
      <c r="A4113" s="12" t="s">
        <v>4785</v>
      </c>
      <c r="B4113" s="19">
        <v>335648461903</v>
      </c>
      <c r="C4113" s="12" t="s">
        <v>20564</v>
      </c>
      <c r="D4113" s="12" t="s">
        <v>7938</v>
      </c>
      <c r="E4113" s="6" t="s">
        <v>8906</v>
      </c>
      <c r="F4113" s="5">
        <f>decoded__2[[#This Row],[FRT_DEC]]-B4112</f>
        <v>4</v>
      </c>
      <c r="G4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INFO]]))),G4112)</f>
        <v>23</v>
      </c>
    </row>
    <row r="4114" spans="1:7" hidden="1" x14ac:dyDescent="0.25">
      <c r="A4114" s="12" t="s">
        <v>4786</v>
      </c>
      <c r="B4114" s="19">
        <v>335648464891</v>
      </c>
      <c r="C4114" s="12" t="s">
        <v>20565</v>
      </c>
      <c r="D4114" s="12" t="s">
        <v>5</v>
      </c>
      <c r="E4114" s="6" t="s">
        <v>20566</v>
      </c>
      <c r="F4114" s="5">
        <f>decoded__2[[#This Row],[FRT_DEC]]-B4113</f>
        <v>2988</v>
      </c>
      <c r="G4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INFO]]))),G4113)</f>
        <v>23</v>
      </c>
    </row>
    <row r="4115" spans="1:7" hidden="1" x14ac:dyDescent="0.25">
      <c r="A4115" s="12" t="s">
        <v>4787</v>
      </c>
      <c r="B4115" s="19">
        <v>335648464894</v>
      </c>
      <c r="C4115" s="12" t="s">
        <v>20567</v>
      </c>
      <c r="D4115" s="12" t="s">
        <v>5</v>
      </c>
      <c r="E4115" s="6" t="s">
        <v>7877</v>
      </c>
      <c r="F4115" s="5">
        <f>decoded__2[[#This Row],[FRT_DEC]]-B4114</f>
        <v>3</v>
      </c>
      <c r="G4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INFO]]))),G4114)</f>
        <v>23</v>
      </c>
    </row>
    <row r="4116" spans="1:7" hidden="1" x14ac:dyDescent="0.25">
      <c r="A4116" s="12" t="s">
        <v>4788</v>
      </c>
      <c r="B4116" s="19">
        <v>335648464897</v>
      </c>
      <c r="C4116" s="12" t="s">
        <v>20568</v>
      </c>
      <c r="D4116" s="12" t="s">
        <v>3686</v>
      </c>
      <c r="E4116" s="6" t="s">
        <v>20569</v>
      </c>
      <c r="F4116" s="5">
        <f>decoded__2[[#This Row],[FRT_DEC]]-B4115</f>
        <v>3</v>
      </c>
      <c r="G4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INFO]]))),G4115)</f>
        <v>23</v>
      </c>
    </row>
    <row r="4117" spans="1:7" hidden="1" x14ac:dyDescent="0.25">
      <c r="A4117" s="12" t="s">
        <v>4789</v>
      </c>
      <c r="B4117" s="19">
        <v>335648464901</v>
      </c>
      <c r="C4117" s="12" t="s">
        <v>20570</v>
      </c>
      <c r="D4117" s="12" t="s">
        <v>3686</v>
      </c>
      <c r="E4117" s="6" t="s">
        <v>7878</v>
      </c>
      <c r="F4117" s="5">
        <f>decoded__2[[#This Row],[FRT_DEC]]-B4116</f>
        <v>4</v>
      </c>
      <c r="G4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INFO]]))),G4116)</f>
        <v>23</v>
      </c>
    </row>
    <row r="4118" spans="1:7" hidden="1" x14ac:dyDescent="0.25">
      <c r="A4118" s="12" t="s">
        <v>4790</v>
      </c>
      <c r="B4118" s="19">
        <v>335648464909</v>
      </c>
      <c r="C4118" s="12" t="s">
        <v>20571</v>
      </c>
      <c r="D4118" s="12" t="s">
        <v>7842</v>
      </c>
      <c r="E4118" s="6" t="s">
        <v>8006</v>
      </c>
      <c r="F4118" s="5">
        <f>decoded__2[[#This Row],[FRT_DEC]]-B4117</f>
        <v>8</v>
      </c>
      <c r="G4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INFO]]))),G4117)</f>
        <v>23</v>
      </c>
    </row>
    <row r="4119" spans="1:7" ht="30" hidden="1" x14ac:dyDescent="0.25">
      <c r="A4119" s="12" t="s">
        <v>4791</v>
      </c>
      <c r="B4119" s="19">
        <v>335648464919</v>
      </c>
      <c r="C4119" s="12" t="s">
        <v>20572</v>
      </c>
      <c r="D4119" s="12" t="s">
        <v>241</v>
      </c>
      <c r="E4119" s="6" t="s">
        <v>19932</v>
      </c>
      <c r="F4119" s="5">
        <f>decoded__2[[#This Row],[FRT_DEC]]-B4118</f>
        <v>10</v>
      </c>
      <c r="G4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INFO]]))),G4118)</f>
        <v>23</v>
      </c>
    </row>
    <row r="4120" spans="1:7" hidden="1" x14ac:dyDescent="0.25">
      <c r="A4120" s="12" t="s">
        <v>4792</v>
      </c>
      <c r="B4120" s="19">
        <v>335648464922</v>
      </c>
      <c r="C4120" s="12" t="s">
        <v>20573</v>
      </c>
      <c r="D4120" s="12" t="s">
        <v>243</v>
      </c>
      <c r="E4120" s="6" t="s">
        <v>3939</v>
      </c>
      <c r="F4120" s="5">
        <f>decoded__2[[#This Row],[FRT_DEC]]-B4119</f>
        <v>3</v>
      </c>
      <c r="G4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INFO]]))),G4119)</f>
        <v>23</v>
      </c>
    </row>
    <row r="4121" spans="1:7" hidden="1" x14ac:dyDescent="0.25">
      <c r="A4121" s="12" t="s">
        <v>4793</v>
      </c>
      <c r="B4121" s="19">
        <v>335648464927</v>
      </c>
      <c r="C4121" s="12" t="s">
        <v>20574</v>
      </c>
      <c r="D4121" s="12" t="s">
        <v>1099</v>
      </c>
      <c r="E4121" s="6" t="s">
        <v>2093</v>
      </c>
      <c r="F4121" s="5">
        <f>decoded__2[[#This Row],[FRT_DEC]]-B4120</f>
        <v>5</v>
      </c>
      <c r="G4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INFO]]))),G4120)</f>
        <v>23</v>
      </c>
    </row>
    <row r="4122" spans="1:7" hidden="1" x14ac:dyDescent="0.25">
      <c r="A4122" s="12" t="s">
        <v>4794</v>
      </c>
      <c r="B4122" s="19">
        <v>335648464932</v>
      </c>
      <c r="C4122" s="12" t="s">
        <v>20575</v>
      </c>
      <c r="D4122" s="12" t="s">
        <v>72</v>
      </c>
      <c r="E4122" s="6" t="s">
        <v>2094</v>
      </c>
      <c r="F4122" s="5">
        <f>decoded__2[[#This Row],[FRT_DEC]]-B4121</f>
        <v>5</v>
      </c>
      <c r="G4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INFO]]))),G4121)</f>
        <v>23</v>
      </c>
    </row>
    <row r="4123" spans="1:7" hidden="1" x14ac:dyDescent="0.25">
      <c r="A4123" s="12" t="s">
        <v>4795</v>
      </c>
      <c r="B4123" s="19">
        <v>335648464936</v>
      </c>
      <c r="C4123" s="12" t="s">
        <v>20576</v>
      </c>
      <c r="D4123" s="12" t="s">
        <v>72</v>
      </c>
      <c r="E4123" s="6" t="s">
        <v>2095</v>
      </c>
      <c r="F4123" s="5">
        <f>decoded__2[[#This Row],[FRT_DEC]]-B4122</f>
        <v>4</v>
      </c>
      <c r="G4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INFO]]))),G4122)</f>
        <v>23</v>
      </c>
    </row>
    <row r="4124" spans="1:7" hidden="1" x14ac:dyDescent="0.25">
      <c r="A4124" s="12" t="s">
        <v>4796</v>
      </c>
      <c r="B4124" s="19">
        <v>335648464948</v>
      </c>
      <c r="C4124" s="12" t="s">
        <v>20577</v>
      </c>
      <c r="D4124" s="12" t="s">
        <v>246</v>
      </c>
      <c r="E4124" s="6" t="s">
        <v>20578</v>
      </c>
      <c r="F4124" s="5">
        <f>decoded__2[[#This Row],[FRT_DEC]]-B4123</f>
        <v>12</v>
      </c>
      <c r="G4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INFO]]))),G4123)</f>
        <v>23</v>
      </c>
    </row>
    <row r="4125" spans="1:7" hidden="1" x14ac:dyDescent="0.25">
      <c r="A4125" s="12" t="s">
        <v>4797</v>
      </c>
      <c r="B4125" s="19">
        <v>335648464952</v>
      </c>
      <c r="C4125" s="12" t="s">
        <v>20579</v>
      </c>
      <c r="D4125" s="12" t="s">
        <v>7938</v>
      </c>
      <c r="E4125" s="6" t="s">
        <v>8012</v>
      </c>
      <c r="F4125" s="5">
        <f>decoded__2[[#This Row],[FRT_DEC]]-B4124</f>
        <v>4</v>
      </c>
      <c r="G4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INFO]]))),G4124)</f>
        <v>23</v>
      </c>
    </row>
    <row r="4126" spans="1:7" hidden="1" x14ac:dyDescent="0.25">
      <c r="A4126" s="12" t="s">
        <v>4798</v>
      </c>
      <c r="B4126" s="19">
        <v>335648465350</v>
      </c>
      <c r="C4126" s="12" t="s">
        <v>20580</v>
      </c>
      <c r="D4126" s="12" t="s">
        <v>7842</v>
      </c>
      <c r="E4126" s="6" t="s">
        <v>8130</v>
      </c>
      <c r="F4126" s="5">
        <f>decoded__2[[#This Row],[FRT_DEC]]-B4125</f>
        <v>398</v>
      </c>
      <c r="G4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INFO]]))),G4125)</f>
        <v>23</v>
      </c>
    </row>
    <row r="4127" spans="1:7" hidden="1" x14ac:dyDescent="0.25">
      <c r="A4127" s="12" t="s">
        <v>4799</v>
      </c>
      <c r="B4127" s="19">
        <v>335648465357</v>
      </c>
      <c r="C4127" s="12" t="s">
        <v>20581</v>
      </c>
      <c r="D4127" s="12" t="s">
        <v>1099</v>
      </c>
      <c r="E4127" s="6" t="s">
        <v>2096</v>
      </c>
      <c r="F4127" s="5">
        <f>decoded__2[[#This Row],[FRT_DEC]]-B4126</f>
        <v>7</v>
      </c>
      <c r="G4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INFO]]))),G4126)</f>
        <v>23</v>
      </c>
    </row>
    <row r="4128" spans="1:7" hidden="1" x14ac:dyDescent="0.25">
      <c r="A4128" s="12" t="s">
        <v>4800</v>
      </c>
      <c r="B4128" s="19">
        <v>335648465362</v>
      </c>
      <c r="C4128" s="12" t="s">
        <v>20582</v>
      </c>
      <c r="D4128" s="12" t="s">
        <v>72</v>
      </c>
      <c r="E4128" s="6" t="s">
        <v>2097</v>
      </c>
      <c r="F4128" s="5">
        <f>decoded__2[[#This Row],[FRT_DEC]]-B4127</f>
        <v>5</v>
      </c>
      <c r="G4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INFO]]))),G4127)</f>
        <v>23</v>
      </c>
    </row>
    <row r="4129" spans="1:7" hidden="1" x14ac:dyDescent="0.25">
      <c r="A4129" s="12" t="s">
        <v>4801</v>
      </c>
      <c r="B4129" s="19">
        <v>335648465374</v>
      </c>
      <c r="C4129" s="12" t="s">
        <v>20583</v>
      </c>
      <c r="D4129" s="12" t="s">
        <v>3672</v>
      </c>
      <c r="E4129" s="6" t="s">
        <v>20514</v>
      </c>
      <c r="F4129" s="5">
        <f>decoded__2[[#This Row],[FRT_DEC]]-B4128</f>
        <v>12</v>
      </c>
      <c r="G4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INFO]]))),G4128)</f>
        <v>23</v>
      </c>
    </row>
    <row r="4130" spans="1:7" hidden="1" x14ac:dyDescent="0.25">
      <c r="A4130" s="12" t="s">
        <v>4802</v>
      </c>
      <c r="B4130" s="19">
        <v>335648465523</v>
      </c>
      <c r="C4130" s="12" t="s">
        <v>20584</v>
      </c>
      <c r="D4130" s="12" t="s">
        <v>262</v>
      </c>
      <c r="E4130" s="6" t="s">
        <v>20516</v>
      </c>
      <c r="F4130" s="5">
        <f>decoded__2[[#This Row],[FRT_DEC]]-B4129</f>
        <v>149</v>
      </c>
      <c r="G4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INFO]]))),G4129)</f>
        <v>23</v>
      </c>
    </row>
    <row r="4131" spans="1:7" hidden="1" x14ac:dyDescent="0.25">
      <c r="A4131" s="12" t="s">
        <v>4803</v>
      </c>
      <c r="B4131" s="19">
        <v>335648465530</v>
      </c>
      <c r="C4131" s="12" t="s">
        <v>20585</v>
      </c>
      <c r="D4131" s="12" t="s">
        <v>7938</v>
      </c>
      <c r="E4131" s="6" t="s">
        <v>8136</v>
      </c>
      <c r="F4131" s="5">
        <f>decoded__2[[#This Row],[FRT_DEC]]-B4130</f>
        <v>7</v>
      </c>
      <c r="G4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INFO]]))),G4130)</f>
        <v>23</v>
      </c>
    </row>
    <row r="4132" spans="1:7" x14ac:dyDescent="0.25">
      <c r="A4132" s="12" t="s">
        <v>4804</v>
      </c>
      <c r="B4132" s="19">
        <v>335648466769</v>
      </c>
      <c r="C4132" s="12" t="s">
        <v>20586</v>
      </c>
      <c r="D4132" s="12" t="s">
        <v>7842</v>
      </c>
      <c r="E4132" s="6" t="s">
        <v>7845</v>
      </c>
      <c r="F4132" s="5">
        <f>decoded__2[[#This Row],[FRT_DEC]]-B4131</f>
        <v>1239</v>
      </c>
      <c r="G4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INFO]]))),G4131)</f>
        <v>23</v>
      </c>
    </row>
    <row r="4133" spans="1:7" hidden="1" x14ac:dyDescent="0.25">
      <c r="A4133" s="12" t="s">
        <v>4805</v>
      </c>
      <c r="B4133" s="19">
        <v>335648466775</v>
      </c>
      <c r="C4133" s="12" t="s">
        <v>20587</v>
      </c>
      <c r="D4133" s="12" t="s">
        <v>7938</v>
      </c>
      <c r="E4133" s="6" t="s">
        <v>8149</v>
      </c>
      <c r="F4133" s="5">
        <f>decoded__2[[#This Row],[FRT_DEC]]-B4132</f>
        <v>6</v>
      </c>
      <c r="G4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INFO]]))),G4132)</f>
        <v>23</v>
      </c>
    </row>
    <row r="4134" spans="1:7" hidden="1" x14ac:dyDescent="0.25">
      <c r="A4134" s="12" t="s">
        <v>4806</v>
      </c>
      <c r="B4134" s="19">
        <v>335648466850</v>
      </c>
      <c r="C4134" s="12" t="s">
        <v>20588</v>
      </c>
      <c r="D4134" s="12" t="s">
        <v>84</v>
      </c>
      <c r="E4134" s="6" t="s">
        <v>3968</v>
      </c>
      <c r="F4134" s="5">
        <f>decoded__2[[#This Row],[FRT_DEC]]-B4133</f>
        <v>75</v>
      </c>
      <c r="G4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INFO]]))),G4133)</f>
        <v>23</v>
      </c>
    </row>
    <row r="4135" spans="1:7" hidden="1" x14ac:dyDescent="0.25">
      <c r="A4135" s="12" t="s">
        <v>4807</v>
      </c>
      <c r="B4135" s="19">
        <v>335648466853</v>
      </c>
      <c r="C4135" s="12" t="s">
        <v>20589</v>
      </c>
      <c r="D4135" s="12" t="s">
        <v>3684</v>
      </c>
      <c r="E4135" s="6" t="s">
        <v>20590</v>
      </c>
      <c r="F4135" s="5">
        <f>decoded__2[[#This Row],[FRT_DEC]]-B4134</f>
        <v>3</v>
      </c>
      <c r="G4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INFO]]))),G4134)</f>
        <v>23</v>
      </c>
    </row>
    <row r="4136" spans="1:7" hidden="1" x14ac:dyDescent="0.25">
      <c r="A4136" s="12" t="s">
        <v>4808</v>
      </c>
      <c r="B4136" s="19">
        <v>335648466855</v>
      </c>
      <c r="C4136" s="12" t="s">
        <v>20591</v>
      </c>
      <c r="D4136" s="12" t="s">
        <v>3684</v>
      </c>
      <c r="E4136" s="6" t="s">
        <v>7879</v>
      </c>
      <c r="F4136" s="5">
        <f>decoded__2[[#This Row],[FRT_DEC]]-B4135</f>
        <v>2</v>
      </c>
      <c r="G4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INFO]]))),G4135)</f>
        <v>23</v>
      </c>
    </row>
    <row r="4137" spans="1:7" hidden="1" x14ac:dyDescent="0.25">
      <c r="A4137" s="12" t="s">
        <v>4809</v>
      </c>
      <c r="B4137" s="19">
        <v>335648466863</v>
      </c>
      <c r="C4137" s="12" t="s">
        <v>20592</v>
      </c>
      <c r="D4137" s="12" t="s">
        <v>7842</v>
      </c>
      <c r="E4137" s="6" t="s">
        <v>7843</v>
      </c>
      <c r="F4137" s="5">
        <f>decoded__2[[#This Row],[FRT_DEC]]-B4136</f>
        <v>8</v>
      </c>
      <c r="G4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INFO]]))),G4136)</f>
        <v>23</v>
      </c>
    </row>
    <row r="4138" spans="1:7" hidden="1" x14ac:dyDescent="0.25">
      <c r="A4138" s="12" t="s">
        <v>4810</v>
      </c>
      <c r="B4138" s="19">
        <v>335648466875</v>
      </c>
      <c r="C4138" s="12" t="s">
        <v>20593</v>
      </c>
      <c r="D4138" s="12" t="s">
        <v>1099</v>
      </c>
      <c r="E4138" s="6" t="s">
        <v>2098</v>
      </c>
      <c r="F4138" s="5">
        <f>decoded__2[[#This Row],[FRT_DEC]]-B4137</f>
        <v>12</v>
      </c>
      <c r="G4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INFO]]))),G4137)</f>
        <v>23</v>
      </c>
    </row>
    <row r="4139" spans="1:7" hidden="1" x14ac:dyDescent="0.25">
      <c r="A4139" s="12" t="s">
        <v>4811</v>
      </c>
      <c r="B4139" s="19">
        <v>335648466880</v>
      </c>
      <c r="C4139" s="12" t="s">
        <v>20594</v>
      </c>
      <c r="D4139" s="12" t="s">
        <v>72</v>
      </c>
      <c r="E4139" s="6" t="s">
        <v>2099</v>
      </c>
      <c r="F4139" s="5">
        <f>decoded__2[[#This Row],[FRT_DEC]]-B4138</f>
        <v>5</v>
      </c>
      <c r="G4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INFO]]))),G4138)</f>
        <v>23</v>
      </c>
    </row>
    <row r="4140" spans="1:7" hidden="1" x14ac:dyDescent="0.25">
      <c r="A4140" s="12" t="s">
        <v>4812</v>
      </c>
      <c r="B4140" s="19">
        <v>335648466892</v>
      </c>
      <c r="C4140" s="12" t="s">
        <v>20595</v>
      </c>
      <c r="D4140" s="12" t="s">
        <v>7938</v>
      </c>
      <c r="E4140" s="6" t="s">
        <v>8848</v>
      </c>
      <c r="F4140" s="5">
        <f>decoded__2[[#This Row],[FRT_DEC]]-B4139</f>
        <v>12</v>
      </c>
      <c r="G4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INFO]]))),G4139)</f>
        <v>23</v>
      </c>
    </row>
    <row r="4141" spans="1:7" hidden="1" x14ac:dyDescent="0.25">
      <c r="A4141" s="12" t="s">
        <v>4813</v>
      </c>
      <c r="B4141" s="19">
        <v>335648466929</v>
      </c>
      <c r="C4141" s="12" t="s">
        <v>20596</v>
      </c>
      <c r="D4141" s="12" t="s">
        <v>85</v>
      </c>
      <c r="E4141" s="6" t="s">
        <v>263</v>
      </c>
      <c r="F4141" s="5">
        <f>decoded__2[[#This Row],[FRT_DEC]]-B4140</f>
        <v>37</v>
      </c>
      <c r="G4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INFO]]))),G4140)</f>
        <v>23</v>
      </c>
    </row>
    <row r="4142" spans="1:7" hidden="1" x14ac:dyDescent="0.25">
      <c r="A4142" s="12" t="s">
        <v>4814</v>
      </c>
      <c r="B4142" s="19">
        <v>335648466936</v>
      </c>
      <c r="C4142" s="12" t="s">
        <v>20597</v>
      </c>
      <c r="D4142" s="12" t="s">
        <v>7842</v>
      </c>
      <c r="E4142" s="6" t="s">
        <v>8851</v>
      </c>
      <c r="F4142" s="5">
        <f>decoded__2[[#This Row],[FRT_DEC]]-B4141</f>
        <v>7</v>
      </c>
      <c r="G4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INFO]]))),G4141)</f>
        <v>23</v>
      </c>
    </row>
    <row r="4143" spans="1:7" hidden="1" x14ac:dyDescent="0.25">
      <c r="A4143" s="12" t="s">
        <v>4815</v>
      </c>
      <c r="B4143" s="19">
        <v>335648466945</v>
      </c>
      <c r="C4143" s="12" t="s">
        <v>20598</v>
      </c>
      <c r="D4143" s="12" t="s">
        <v>1099</v>
      </c>
      <c r="E4143" s="6" t="s">
        <v>2100</v>
      </c>
      <c r="F4143" s="5">
        <f>decoded__2[[#This Row],[FRT_DEC]]-B4142</f>
        <v>9</v>
      </c>
      <c r="G4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INFO]]))),G4142)</f>
        <v>23</v>
      </c>
    </row>
    <row r="4144" spans="1:7" hidden="1" x14ac:dyDescent="0.25">
      <c r="A4144" s="12" t="s">
        <v>4816</v>
      </c>
      <c r="B4144" s="19">
        <v>335648466950</v>
      </c>
      <c r="C4144" s="12" t="s">
        <v>20599</v>
      </c>
      <c r="D4144" s="12" t="s">
        <v>72</v>
      </c>
      <c r="E4144" s="6" t="s">
        <v>2101</v>
      </c>
      <c r="F4144" s="5">
        <f>decoded__2[[#This Row],[FRT_DEC]]-B4143</f>
        <v>5</v>
      </c>
      <c r="G4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INFO]]))),G4143)</f>
        <v>23</v>
      </c>
    </row>
    <row r="4145" spans="1:7" hidden="1" x14ac:dyDescent="0.25">
      <c r="A4145" s="12" t="s">
        <v>4818</v>
      </c>
      <c r="B4145" s="19">
        <v>335648466964</v>
      </c>
      <c r="C4145" s="12" t="s">
        <v>20600</v>
      </c>
      <c r="D4145" s="12" t="s">
        <v>7938</v>
      </c>
      <c r="E4145" s="6" t="s">
        <v>8855</v>
      </c>
      <c r="F4145" s="5">
        <f>decoded__2[[#This Row],[FRT_DEC]]-B4144</f>
        <v>14</v>
      </c>
      <c r="G4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INFO]]))),G4144)</f>
        <v>23</v>
      </c>
    </row>
    <row r="4146" spans="1:7" hidden="1" x14ac:dyDescent="0.25">
      <c r="A4146" s="12" t="s">
        <v>4819</v>
      </c>
      <c r="B4146" s="19">
        <v>335648467585</v>
      </c>
      <c r="C4146" s="12" t="s">
        <v>20601</v>
      </c>
      <c r="D4146" s="12" t="s">
        <v>87</v>
      </c>
      <c r="E4146" s="6" t="s">
        <v>3695</v>
      </c>
      <c r="F4146" s="5">
        <f>decoded__2[[#This Row],[FRT_DEC]]-B4145</f>
        <v>621</v>
      </c>
      <c r="G4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INFO]]))),G4145)</f>
        <v>23</v>
      </c>
    </row>
    <row r="4147" spans="1:7" hidden="1" x14ac:dyDescent="0.25">
      <c r="A4147" s="12" t="s">
        <v>4820</v>
      </c>
      <c r="B4147" s="19">
        <v>335648467593</v>
      </c>
      <c r="C4147" s="12" t="s">
        <v>20602</v>
      </c>
      <c r="D4147" s="12" t="s">
        <v>7842</v>
      </c>
      <c r="E4147" s="6" t="s">
        <v>8858</v>
      </c>
      <c r="F4147" s="5">
        <f>decoded__2[[#This Row],[FRT_DEC]]-B4146</f>
        <v>8</v>
      </c>
      <c r="G4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INFO]]))),G4146)</f>
        <v>23</v>
      </c>
    </row>
    <row r="4148" spans="1:7" hidden="1" x14ac:dyDescent="0.25">
      <c r="A4148" s="12" t="s">
        <v>4821</v>
      </c>
      <c r="B4148" s="19">
        <v>335648467603</v>
      </c>
      <c r="C4148" s="12" t="s">
        <v>20603</v>
      </c>
      <c r="D4148" s="12" t="s">
        <v>1099</v>
      </c>
      <c r="E4148" s="6" t="s">
        <v>2102</v>
      </c>
      <c r="F4148" s="5">
        <f>decoded__2[[#This Row],[FRT_DEC]]-B4147</f>
        <v>10</v>
      </c>
      <c r="G4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INFO]]))),G4147)</f>
        <v>23</v>
      </c>
    </row>
    <row r="4149" spans="1:7" hidden="1" x14ac:dyDescent="0.25">
      <c r="A4149" s="12" t="s">
        <v>4822</v>
      </c>
      <c r="B4149" s="19">
        <v>335648467608</v>
      </c>
      <c r="C4149" s="12" t="s">
        <v>20604</v>
      </c>
      <c r="D4149" s="12" t="s">
        <v>72</v>
      </c>
      <c r="E4149" s="6" t="s">
        <v>2103</v>
      </c>
      <c r="F4149" s="5">
        <f>decoded__2[[#This Row],[FRT_DEC]]-B4148</f>
        <v>5</v>
      </c>
      <c r="G4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INFO]]))),G4148)</f>
        <v>23</v>
      </c>
    </row>
    <row r="4150" spans="1:7" hidden="1" x14ac:dyDescent="0.25">
      <c r="A4150" s="12" t="s">
        <v>4823</v>
      </c>
      <c r="B4150" s="19">
        <v>335648467620</v>
      </c>
      <c r="C4150" s="12" t="s">
        <v>20605</v>
      </c>
      <c r="D4150" s="12" t="s">
        <v>40</v>
      </c>
      <c r="E4150" s="6" t="s">
        <v>2042</v>
      </c>
      <c r="F4150" s="5">
        <f>decoded__2[[#This Row],[FRT_DEC]]-B4149</f>
        <v>12</v>
      </c>
      <c r="G4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INFO]]))),G4149)</f>
        <v>23</v>
      </c>
    </row>
    <row r="4151" spans="1:7" hidden="1" x14ac:dyDescent="0.25">
      <c r="A4151" s="12" t="s">
        <v>4824</v>
      </c>
      <c r="B4151" s="19">
        <v>335648467622</v>
      </c>
      <c r="C4151" s="12" t="s">
        <v>20606</v>
      </c>
      <c r="D4151" s="12" t="s">
        <v>2043</v>
      </c>
      <c r="E4151" s="6" t="s">
        <v>20473</v>
      </c>
      <c r="F4151" s="5">
        <f>decoded__2[[#This Row],[FRT_DEC]]-B4150</f>
        <v>2</v>
      </c>
      <c r="G4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INFO]]))),G4150)</f>
        <v>23</v>
      </c>
    </row>
    <row r="4152" spans="1:7" hidden="1" x14ac:dyDescent="0.25">
      <c r="A4152" s="12" t="s">
        <v>4825</v>
      </c>
      <c r="B4152" s="19">
        <v>335648467635</v>
      </c>
      <c r="C4152" s="12" t="s">
        <v>20607</v>
      </c>
      <c r="D4152" s="12" t="s">
        <v>7938</v>
      </c>
      <c r="E4152" s="6" t="s">
        <v>8868</v>
      </c>
      <c r="F4152" s="5">
        <f>decoded__2[[#This Row],[FRT_DEC]]-B4151</f>
        <v>13</v>
      </c>
      <c r="G4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INFO]]))),G4151)</f>
        <v>23</v>
      </c>
    </row>
    <row r="4153" spans="1:7" hidden="1" x14ac:dyDescent="0.25">
      <c r="A4153" s="12" t="s">
        <v>4826</v>
      </c>
      <c r="B4153" s="19">
        <v>335648467932</v>
      </c>
      <c r="C4153" s="12" t="s">
        <v>20608</v>
      </c>
      <c r="D4153" s="12" t="s">
        <v>7842</v>
      </c>
      <c r="E4153" s="6" t="s">
        <v>7989</v>
      </c>
      <c r="F4153" s="5">
        <f>decoded__2[[#This Row],[FRT_DEC]]-B4152</f>
        <v>297</v>
      </c>
      <c r="G4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INFO]]))),G4152)</f>
        <v>23</v>
      </c>
    </row>
    <row r="4154" spans="1:7" hidden="1" x14ac:dyDescent="0.25">
      <c r="A4154" s="12" t="s">
        <v>4827</v>
      </c>
      <c r="B4154" s="19">
        <v>335648467938</v>
      </c>
      <c r="C4154" s="12" t="s">
        <v>20609</v>
      </c>
      <c r="D4154" s="12" t="s">
        <v>2044</v>
      </c>
      <c r="E4154" s="6" t="s">
        <v>2046</v>
      </c>
      <c r="F4154" s="5">
        <f>decoded__2[[#This Row],[FRT_DEC]]-B4153</f>
        <v>6</v>
      </c>
      <c r="G4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INFO]]))),G4153)</f>
        <v>23</v>
      </c>
    </row>
    <row r="4155" spans="1:7" hidden="1" x14ac:dyDescent="0.25">
      <c r="A4155" s="12" t="s">
        <v>4828</v>
      </c>
      <c r="B4155" s="19">
        <v>335648467943</v>
      </c>
      <c r="C4155" s="12" t="s">
        <v>20610</v>
      </c>
      <c r="D4155" s="12" t="s">
        <v>7938</v>
      </c>
      <c r="E4155" s="6" t="s">
        <v>7991</v>
      </c>
      <c r="F4155" s="5">
        <f>decoded__2[[#This Row],[FRT_DEC]]-B4154</f>
        <v>5</v>
      </c>
      <c r="G4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INFO]]))),G4154)</f>
        <v>23</v>
      </c>
    </row>
    <row r="4156" spans="1:7" hidden="1" x14ac:dyDescent="0.25">
      <c r="A4156" s="12" t="s">
        <v>4829</v>
      </c>
      <c r="B4156" s="19">
        <v>335648477809</v>
      </c>
      <c r="C4156" s="12" t="s">
        <v>20611</v>
      </c>
      <c r="D4156" s="12" t="s">
        <v>43</v>
      </c>
      <c r="E4156" s="6" t="s">
        <v>3912</v>
      </c>
      <c r="F4156" s="5">
        <f>decoded__2[[#This Row],[FRT_DEC]]-B4155</f>
        <v>9866</v>
      </c>
      <c r="G4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INFO]]))),G4155)</f>
        <v>23</v>
      </c>
    </row>
    <row r="4157" spans="1:7" hidden="1" x14ac:dyDescent="0.25">
      <c r="A4157" s="12" t="s">
        <v>4830</v>
      </c>
      <c r="B4157" s="19">
        <v>335648477811</v>
      </c>
      <c r="C4157" s="12" t="s">
        <v>20612</v>
      </c>
      <c r="D4157" s="12" t="s">
        <v>3685</v>
      </c>
      <c r="E4157" s="6" t="s">
        <v>20613</v>
      </c>
      <c r="F4157" s="5">
        <f>decoded__2[[#This Row],[FRT_DEC]]-B4156</f>
        <v>2</v>
      </c>
      <c r="G4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INFO]]))),G4156)</f>
        <v>23</v>
      </c>
    </row>
    <row r="4158" spans="1:7" hidden="1" x14ac:dyDescent="0.25">
      <c r="A4158" s="12" t="s">
        <v>4832</v>
      </c>
      <c r="B4158" s="19">
        <v>335648477814</v>
      </c>
      <c r="C4158" s="12" t="s">
        <v>20614</v>
      </c>
      <c r="D4158" s="12" t="s">
        <v>3685</v>
      </c>
      <c r="E4158" s="6" t="s">
        <v>7880</v>
      </c>
      <c r="F4158" s="5">
        <f>decoded__2[[#This Row],[FRT_DEC]]-B4157</f>
        <v>3</v>
      </c>
      <c r="G4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INFO]]))),G4157)</f>
        <v>23</v>
      </c>
    </row>
    <row r="4159" spans="1:7" hidden="1" x14ac:dyDescent="0.25">
      <c r="A4159" s="12" t="s">
        <v>4833</v>
      </c>
      <c r="B4159" s="19">
        <v>335648477830</v>
      </c>
      <c r="C4159" s="12" t="s">
        <v>20615</v>
      </c>
      <c r="D4159" s="12" t="s">
        <v>7842</v>
      </c>
      <c r="E4159" s="6" t="s">
        <v>8889</v>
      </c>
      <c r="F4159" s="5">
        <f>decoded__2[[#This Row],[FRT_DEC]]-B4158</f>
        <v>16</v>
      </c>
      <c r="G4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INFO]]))),G4158)</f>
        <v>23</v>
      </c>
    </row>
    <row r="4160" spans="1:7" ht="30" hidden="1" x14ac:dyDescent="0.25">
      <c r="A4160" s="12" t="s">
        <v>4834</v>
      </c>
      <c r="B4160" s="19">
        <v>335648477843</v>
      </c>
      <c r="C4160" s="12" t="s">
        <v>20616</v>
      </c>
      <c r="D4160" s="12" t="s">
        <v>241</v>
      </c>
      <c r="E4160" s="6" t="s">
        <v>7888</v>
      </c>
      <c r="F4160" s="5">
        <f>decoded__2[[#This Row],[FRT_DEC]]-B4159</f>
        <v>13</v>
      </c>
      <c r="G4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INFO]]))),G4159)</f>
        <v>23</v>
      </c>
    </row>
    <row r="4161" spans="1:7" hidden="1" x14ac:dyDescent="0.25">
      <c r="A4161" s="12" t="s">
        <v>4835</v>
      </c>
      <c r="B4161" s="19">
        <v>335648477845</v>
      </c>
      <c r="C4161" s="12" t="s">
        <v>20617</v>
      </c>
      <c r="D4161" s="12" t="s">
        <v>243</v>
      </c>
      <c r="E4161" s="6" t="s">
        <v>20286</v>
      </c>
      <c r="F4161" s="5">
        <f>decoded__2[[#This Row],[FRT_DEC]]-B4160</f>
        <v>2</v>
      </c>
      <c r="G4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INFO]]))),G4160)</f>
        <v>23</v>
      </c>
    </row>
    <row r="4162" spans="1:7" hidden="1" x14ac:dyDescent="0.25">
      <c r="A4162" s="12" t="s">
        <v>4836</v>
      </c>
      <c r="B4162" s="19">
        <v>335648477856</v>
      </c>
      <c r="C4162" s="12" t="s">
        <v>20618</v>
      </c>
      <c r="D4162" s="12" t="s">
        <v>264</v>
      </c>
      <c r="E4162" s="6" t="s">
        <v>20619</v>
      </c>
      <c r="F4162" s="5">
        <f>decoded__2[[#This Row],[FRT_DEC]]-B4161</f>
        <v>11</v>
      </c>
      <c r="G4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INFO]]))),G4161)</f>
        <v>23</v>
      </c>
    </row>
    <row r="4163" spans="1:7" hidden="1" x14ac:dyDescent="0.25">
      <c r="A4163" s="12" t="s">
        <v>4837</v>
      </c>
      <c r="B4163" s="19">
        <v>335648477882</v>
      </c>
      <c r="C4163" s="12" t="s">
        <v>20620</v>
      </c>
      <c r="D4163" s="12" t="s">
        <v>40</v>
      </c>
      <c r="E4163" s="6" t="s">
        <v>44</v>
      </c>
      <c r="F4163" s="5">
        <f>decoded__2[[#This Row],[FRT_DEC]]-B4162</f>
        <v>26</v>
      </c>
      <c r="G4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INFO]]))),G4162)</f>
        <v>23</v>
      </c>
    </row>
    <row r="4164" spans="1:7" hidden="1" x14ac:dyDescent="0.25">
      <c r="A4164" s="12" t="s">
        <v>4839</v>
      </c>
      <c r="B4164" s="19">
        <v>335648477887</v>
      </c>
      <c r="C4164" s="12" t="s">
        <v>20621</v>
      </c>
      <c r="D4164" s="12" t="s">
        <v>246</v>
      </c>
      <c r="E4164" s="6" t="s">
        <v>20622</v>
      </c>
      <c r="F4164" s="5">
        <f>decoded__2[[#This Row],[FRT_DEC]]-B4163</f>
        <v>5</v>
      </c>
      <c r="G4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INFO]]))),G4163)</f>
        <v>23</v>
      </c>
    </row>
    <row r="4165" spans="1:7" hidden="1" x14ac:dyDescent="0.25">
      <c r="A4165" s="12" t="s">
        <v>4840</v>
      </c>
      <c r="B4165" s="19">
        <v>335648477894</v>
      </c>
      <c r="C4165" s="12" t="s">
        <v>20623</v>
      </c>
      <c r="D4165" s="12" t="s">
        <v>1099</v>
      </c>
      <c r="E4165" s="6" t="s">
        <v>2104</v>
      </c>
      <c r="F4165" s="5">
        <f>decoded__2[[#This Row],[FRT_DEC]]-B4164</f>
        <v>7</v>
      </c>
      <c r="G4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INFO]]))),G4164)</f>
        <v>23</v>
      </c>
    </row>
    <row r="4166" spans="1:7" hidden="1" x14ac:dyDescent="0.25">
      <c r="A4166" s="12" t="s">
        <v>4841</v>
      </c>
      <c r="B4166" s="19">
        <v>335648477901</v>
      </c>
      <c r="C4166" s="12" t="s">
        <v>20624</v>
      </c>
      <c r="D4166" s="12" t="s">
        <v>1099</v>
      </c>
      <c r="E4166" s="6" t="s">
        <v>2105</v>
      </c>
      <c r="F4166" s="5">
        <f>decoded__2[[#This Row],[FRT_DEC]]-B4165</f>
        <v>7</v>
      </c>
      <c r="G4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INFO]]))),G4165)</f>
        <v>23</v>
      </c>
    </row>
    <row r="4167" spans="1:7" hidden="1" x14ac:dyDescent="0.25">
      <c r="A4167" s="12" t="s">
        <v>4842</v>
      </c>
      <c r="B4167" s="19">
        <v>335648477913</v>
      </c>
      <c r="C4167" s="12" t="s">
        <v>20625</v>
      </c>
      <c r="D4167" s="12" t="s">
        <v>72</v>
      </c>
      <c r="E4167" s="6" t="s">
        <v>2092</v>
      </c>
      <c r="F4167" s="5">
        <f>decoded__2[[#This Row],[FRT_DEC]]-B4166</f>
        <v>12</v>
      </c>
      <c r="G4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INFO]]))),G4166)</f>
        <v>23</v>
      </c>
    </row>
    <row r="4168" spans="1:7" hidden="1" x14ac:dyDescent="0.25">
      <c r="A4168" s="12" t="s">
        <v>4843</v>
      </c>
      <c r="B4168" s="19">
        <v>335648477934</v>
      </c>
      <c r="C4168" s="12" t="s">
        <v>20626</v>
      </c>
      <c r="D4168" s="12" t="s">
        <v>3671</v>
      </c>
      <c r="E4168" s="6" t="s">
        <v>20627</v>
      </c>
      <c r="F4168" s="5">
        <f>decoded__2[[#This Row],[FRT_DEC]]-B4167</f>
        <v>21</v>
      </c>
      <c r="G4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INFO]]))),G4167)</f>
        <v>23</v>
      </c>
    </row>
    <row r="4169" spans="1:7" hidden="1" x14ac:dyDescent="0.25">
      <c r="A4169" s="12" t="s">
        <v>4844</v>
      </c>
      <c r="B4169" s="19">
        <v>335648477937</v>
      </c>
      <c r="C4169" s="12" t="s">
        <v>20628</v>
      </c>
      <c r="D4169" s="12" t="s">
        <v>3671</v>
      </c>
      <c r="E4169" s="6" t="s">
        <v>7881</v>
      </c>
      <c r="F4169" s="5">
        <f>decoded__2[[#This Row],[FRT_DEC]]-B4168</f>
        <v>3</v>
      </c>
      <c r="G4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INFO]]))),G4168)</f>
        <v>23</v>
      </c>
    </row>
    <row r="4170" spans="1:7" hidden="1" x14ac:dyDescent="0.25">
      <c r="A4170" s="12" t="s">
        <v>4845</v>
      </c>
      <c r="B4170" s="19">
        <v>335648478773</v>
      </c>
      <c r="C4170" s="12" t="s">
        <v>20629</v>
      </c>
      <c r="D4170" s="12" t="s">
        <v>249</v>
      </c>
      <c r="E4170" s="6" t="s">
        <v>3918</v>
      </c>
      <c r="F4170" s="5">
        <f>decoded__2[[#This Row],[FRT_DEC]]-B4169</f>
        <v>836</v>
      </c>
      <c r="G4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INFO]]))),G4169)</f>
        <v>23</v>
      </c>
    </row>
    <row r="4171" spans="1:7" hidden="1" x14ac:dyDescent="0.25">
      <c r="A4171" s="12" t="s">
        <v>4846</v>
      </c>
      <c r="B4171" s="19">
        <v>335648478777</v>
      </c>
      <c r="C4171" s="12" t="s">
        <v>20630</v>
      </c>
      <c r="D4171" s="12" t="s">
        <v>7938</v>
      </c>
      <c r="E4171" s="6" t="s">
        <v>8906</v>
      </c>
      <c r="F4171" s="5">
        <f>decoded__2[[#This Row],[FRT_DEC]]-B4170</f>
        <v>4</v>
      </c>
      <c r="G4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INFO]]))),G4170)</f>
        <v>23</v>
      </c>
    </row>
    <row r="4172" spans="1:7" hidden="1" x14ac:dyDescent="0.25">
      <c r="A4172" s="12" t="s">
        <v>4847</v>
      </c>
      <c r="B4172" s="19">
        <v>335648480805</v>
      </c>
      <c r="C4172" s="12" t="s">
        <v>20631</v>
      </c>
      <c r="D4172" s="12" t="s">
        <v>5</v>
      </c>
      <c r="E4172" s="6" t="s">
        <v>20632</v>
      </c>
      <c r="F4172" s="5">
        <f>decoded__2[[#This Row],[FRT_DEC]]-B4171</f>
        <v>2028</v>
      </c>
      <c r="G4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INFO]]))),G4171)</f>
        <v>23</v>
      </c>
    </row>
    <row r="4173" spans="1:7" hidden="1" x14ac:dyDescent="0.25">
      <c r="A4173" s="12" t="s">
        <v>4848</v>
      </c>
      <c r="B4173" s="19">
        <v>335648480810</v>
      </c>
      <c r="C4173" s="12" t="s">
        <v>20633</v>
      </c>
      <c r="D4173" s="12" t="s">
        <v>5</v>
      </c>
      <c r="E4173" s="6" t="s">
        <v>7877</v>
      </c>
      <c r="F4173" s="5">
        <f>decoded__2[[#This Row],[FRT_DEC]]-B4172</f>
        <v>5</v>
      </c>
      <c r="G4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INFO]]))),G4172)</f>
        <v>23</v>
      </c>
    </row>
    <row r="4174" spans="1:7" hidden="1" x14ac:dyDescent="0.25">
      <c r="A4174" s="12" t="s">
        <v>4849</v>
      </c>
      <c r="B4174" s="19">
        <v>335648480812</v>
      </c>
      <c r="C4174" s="12" t="s">
        <v>20634</v>
      </c>
      <c r="D4174" s="12" t="s">
        <v>3686</v>
      </c>
      <c r="E4174" s="6" t="s">
        <v>20635</v>
      </c>
      <c r="F4174" s="5">
        <f>decoded__2[[#This Row],[FRT_DEC]]-B4173</f>
        <v>2</v>
      </c>
      <c r="G4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INFO]]))),G4173)</f>
        <v>23</v>
      </c>
    </row>
    <row r="4175" spans="1:7" hidden="1" x14ac:dyDescent="0.25">
      <c r="A4175" s="12" t="s">
        <v>4850</v>
      </c>
      <c r="B4175" s="19">
        <v>335648480815</v>
      </c>
      <c r="C4175" s="12" t="s">
        <v>20636</v>
      </c>
      <c r="D4175" s="12" t="s">
        <v>3686</v>
      </c>
      <c r="E4175" s="6" t="s">
        <v>7878</v>
      </c>
      <c r="F4175" s="5">
        <f>decoded__2[[#This Row],[FRT_DEC]]-B4174</f>
        <v>3</v>
      </c>
      <c r="G4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INFO]]))),G4174)</f>
        <v>23</v>
      </c>
    </row>
    <row r="4176" spans="1:7" hidden="1" x14ac:dyDescent="0.25">
      <c r="A4176" s="12" t="s">
        <v>4851</v>
      </c>
      <c r="B4176" s="19">
        <v>335648480822</v>
      </c>
      <c r="C4176" s="12" t="s">
        <v>20637</v>
      </c>
      <c r="D4176" s="12" t="s">
        <v>7842</v>
      </c>
      <c r="E4176" s="6" t="s">
        <v>8006</v>
      </c>
      <c r="F4176" s="5">
        <f>decoded__2[[#This Row],[FRT_DEC]]-B4175</f>
        <v>7</v>
      </c>
      <c r="G4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INFO]]))),G4175)</f>
        <v>23</v>
      </c>
    </row>
    <row r="4177" spans="1:7" ht="30" hidden="1" x14ac:dyDescent="0.25">
      <c r="A4177" s="12" t="s">
        <v>4852</v>
      </c>
      <c r="B4177" s="19">
        <v>335648480833</v>
      </c>
      <c r="C4177" s="12" t="s">
        <v>20638</v>
      </c>
      <c r="D4177" s="12" t="s">
        <v>241</v>
      </c>
      <c r="E4177" s="6" t="s">
        <v>3960</v>
      </c>
      <c r="F4177" s="5">
        <f>decoded__2[[#This Row],[FRT_DEC]]-B4176</f>
        <v>11</v>
      </c>
      <c r="G4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INFO]]))),G4176)</f>
        <v>23</v>
      </c>
    </row>
    <row r="4178" spans="1:7" hidden="1" x14ac:dyDescent="0.25">
      <c r="A4178" s="12" t="s">
        <v>4853</v>
      </c>
      <c r="B4178" s="19">
        <v>335648480835</v>
      </c>
      <c r="C4178" s="12" t="s">
        <v>20639</v>
      </c>
      <c r="D4178" s="12" t="s">
        <v>243</v>
      </c>
      <c r="E4178" s="6" t="s">
        <v>3937</v>
      </c>
      <c r="F4178" s="5">
        <f>decoded__2[[#This Row],[FRT_DEC]]-B4177</f>
        <v>2</v>
      </c>
      <c r="G4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INFO]]))),G4177)</f>
        <v>23</v>
      </c>
    </row>
    <row r="4179" spans="1:7" hidden="1" x14ac:dyDescent="0.25">
      <c r="A4179" s="12" t="s">
        <v>4854</v>
      </c>
      <c r="B4179" s="19">
        <v>335648480853</v>
      </c>
      <c r="C4179" s="12" t="s">
        <v>20640</v>
      </c>
      <c r="D4179" s="12" t="s">
        <v>1099</v>
      </c>
      <c r="E4179" s="6" t="s">
        <v>2093</v>
      </c>
      <c r="F4179" s="5">
        <f>decoded__2[[#This Row],[FRT_DEC]]-B4178</f>
        <v>18</v>
      </c>
      <c r="G4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INFO]]))),G4178)</f>
        <v>23</v>
      </c>
    </row>
    <row r="4180" spans="1:7" hidden="1" x14ac:dyDescent="0.25">
      <c r="A4180" s="12" t="s">
        <v>4855</v>
      </c>
      <c r="B4180" s="19">
        <v>335648480860</v>
      </c>
      <c r="C4180" s="12" t="s">
        <v>20641</v>
      </c>
      <c r="D4180" s="12" t="s">
        <v>1099</v>
      </c>
      <c r="E4180" s="6" t="s">
        <v>2106</v>
      </c>
      <c r="F4180" s="5">
        <f>decoded__2[[#This Row],[FRT_DEC]]-B4179</f>
        <v>7</v>
      </c>
      <c r="G4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INFO]]))),G4179)</f>
        <v>23</v>
      </c>
    </row>
    <row r="4181" spans="1:7" hidden="1" x14ac:dyDescent="0.25">
      <c r="A4181" s="12" t="s">
        <v>4856</v>
      </c>
      <c r="B4181" s="19">
        <v>335648480879</v>
      </c>
      <c r="C4181" s="12" t="s">
        <v>20642</v>
      </c>
      <c r="D4181" s="12" t="s">
        <v>40</v>
      </c>
      <c r="E4181" s="6" t="s">
        <v>724</v>
      </c>
      <c r="F4181" s="5">
        <f>decoded__2[[#This Row],[FRT_DEC]]-B4180</f>
        <v>19</v>
      </c>
      <c r="G4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INFO]]))),G4180)</f>
        <v>23</v>
      </c>
    </row>
    <row r="4182" spans="1:7" hidden="1" x14ac:dyDescent="0.25">
      <c r="A4182" s="12" t="s">
        <v>4857</v>
      </c>
      <c r="B4182" s="19">
        <v>335648480889</v>
      </c>
      <c r="C4182" s="12" t="s">
        <v>20643</v>
      </c>
      <c r="D4182" s="12" t="s">
        <v>40</v>
      </c>
      <c r="E4182" s="6" t="s">
        <v>45</v>
      </c>
      <c r="F4182" s="5">
        <f>decoded__2[[#This Row],[FRT_DEC]]-B4181</f>
        <v>10</v>
      </c>
      <c r="G4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INFO]]))),G4181)</f>
        <v>23</v>
      </c>
    </row>
    <row r="4183" spans="1:7" hidden="1" x14ac:dyDescent="0.25">
      <c r="A4183" s="12" t="s">
        <v>4858</v>
      </c>
      <c r="B4183" s="19">
        <v>335648480892</v>
      </c>
      <c r="C4183" s="12" t="s">
        <v>20644</v>
      </c>
      <c r="D4183" s="12" t="s">
        <v>46</v>
      </c>
      <c r="E4183" s="6" t="s">
        <v>20645</v>
      </c>
      <c r="F4183" s="5">
        <f>decoded__2[[#This Row],[FRT_DEC]]-B4182</f>
        <v>3</v>
      </c>
      <c r="G4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INFO]]))),G4182)</f>
        <v>23</v>
      </c>
    </row>
    <row r="4184" spans="1:7" hidden="1" x14ac:dyDescent="0.25">
      <c r="A4184" s="12" t="s">
        <v>4859</v>
      </c>
      <c r="B4184" s="19">
        <v>335648480898</v>
      </c>
      <c r="C4184" s="12" t="s">
        <v>20646</v>
      </c>
      <c r="D4184" s="12" t="s">
        <v>72</v>
      </c>
      <c r="E4184" s="6" t="s">
        <v>3683</v>
      </c>
      <c r="F4184" s="5">
        <f>decoded__2[[#This Row],[FRT_DEC]]-B4183</f>
        <v>6</v>
      </c>
      <c r="G4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INFO]]))),G4183)</f>
        <v>23</v>
      </c>
    </row>
    <row r="4185" spans="1:7" hidden="1" x14ac:dyDescent="0.25">
      <c r="A4185" s="12" t="s">
        <v>4860</v>
      </c>
      <c r="B4185" s="19">
        <v>335648480902</v>
      </c>
      <c r="C4185" s="12" t="s">
        <v>20647</v>
      </c>
      <c r="D4185" s="12" t="s">
        <v>72</v>
      </c>
      <c r="E4185" s="6" t="s">
        <v>2088</v>
      </c>
      <c r="F4185" s="5">
        <f>decoded__2[[#This Row],[FRT_DEC]]-B4184</f>
        <v>4</v>
      </c>
      <c r="G4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INFO]]))),G4184)</f>
        <v>23</v>
      </c>
    </row>
    <row r="4186" spans="1:7" hidden="1" x14ac:dyDescent="0.25">
      <c r="A4186" s="12" t="s">
        <v>4861</v>
      </c>
      <c r="B4186" s="19">
        <v>335648480915</v>
      </c>
      <c r="C4186" s="12" t="s">
        <v>20648</v>
      </c>
      <c r="D4186" s="12" t="s">
        <v>72</v>
      </c>
      <c r="E4186" s="6" t="s">
        <v>2107</v>
      </c>
      <c r="F4186" s="5">
        <f>decoded__2[[#This Row],[FRT_DEC]]-B4185</f>
        <v>13</v>
      </c>
      <c r="G4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INFO]]))),G4185)</f>
        <v>23</v>
      </c>
    </row>
    <row r="4187" spans="1:7" hidden="1" x14ac:dyDescent="0.25">
      <c r="A4187" s="12" t="s">
        <v>4862</v>
      </c>
      <c r="B4187" s="19">
        <v>335648481660</v>
      </c>
      <c r="C4187" s="12" t="s">
        <v>20649</v>
      </c>
      <c r="D4187" s="12" t="s">
        <v>7938</v>
      </c>
      <c r="E4187" s="6" t="s">
        <v>8012</v>
      </c>
      <c r="F4187" s="5">
        <f>decoded__2[[#This Row],[FRT_DEC]]-B4186</f>
        <v>745</v>
      </c>
      <c r="G4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INFO]]))),G4186)</f>
        <v>23</v>
      </c>
    </row>
    <row r="4188" spans="1:7" hidden="1" x14ac:dyDescent="0.25">
      <c r="A4188" s="12" t="s">
        <v>4863</v>
      </c>
      <c r="B4188" s="19">
        <v>335648491712</v>
      </c>
      <c r="C4188" s="12" t="s">
        <v>20650</v>
      </c>
      <c r="D4188" s="12" t="s">
        <v>7842</v>
      </c>
      <c r="E4188" s="6" t="s">
        <v>7945</v>
      </c>
      <c r="F4188" s="5">
        <f>decoded__2[[#This Row],[FRT_DEC]]-B4187</f>
        <v>10052</v>
      </c>
      <c r="G4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INFO]]))),G4187)</f>
        <v>23</v>
      </c>
    </row>
    <row r="4189" spans="1:7" hidden="1" x14ac:dyDescent="0.25">
      <c r="A4189" s="12" t="s">
        <v>4864</v>
      </c>
      <c r="B4189" s="19">
        <v>335648491718</v>
      </c>
      <c r="C4189" s="12" t="s">
        <v>20651</v>
      </c>
      <c r="D4189" s="12" t="s">
        <v>7938</v>
      </c>
      <c r="E4189" s="6" t="s">
        <v>7947</v>
      </c>
      <c r="F4189" s="5">
        <f>decoded__2[[#This Row],[FRT_DEC]]-B4188</f>
        <v>6</v>
      </c>
      <c r="G4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INFO]]))),G4188)</f>
        <v>23</v>
      </c>
    </row>
    <row r="4190" spans="1:7" hidden="1" x14ac:dyDescent="0.25">
      <c r="A4190" s="12" t="s">
        <v>4865</v>
      </c>
      <c r="B4190" s="19">
        <v>335648492765</v>
      </c>
      <c r="C4190" s="12" t="s">
        <v>20652</v>
      </c>
      <c r="D4190" s="12" t="s">
        <v>7842</v>
      </c>
      <c r="E4190" s="6" t="s">
        <v>7936</v>
      </c>
      <c r="F4190" s="5">
        <f>decoded__2[[#This Row],[FRT_DEC]]-B4189</f>
        <v>1047</v>
      </c>
      <c r="G4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INFO]]))),G4189)</f>
        <v>23</v>
      </c>
    </row>
    <row r="4191" spans="1:7" hidden="1" x14ac:dyDescent="0.25">
      <c r="A4191" s="12" t="s">
        <v>4866</v>
      </c>
      <c r="B4191" s="19">
        <v>335648493513</v>
      </c>
      <c r="C4191" s="12" t="s">
        <v>20653</v>
      </c>
      <c r="D4191" s="12" t="s">
        <v>7938</v>
      </c>
      <c r="E4191" s="6" t="s">
        <v>7939</v>
      </c>
      <c r="F4191" s="5">
        <f>decoded__2[[#This Row],[FRT_DEC]]-B4190</f>
        <v>748</v>
      </c>
      <c r="G4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INFO]]))),G4190)</f>
        <v>23</v>
      </c>
    </row>
    <row r="4192" spans="1:7" hidden="1" x14ac:dyDescent="0.25">
      <c r="A4192" s="12" t="s">
        <v>4867</v>
      </c>
      <c r="B4192" s="19">
        <v>335648512765</v>
      </c>
      <c r="C4192" s="12" t="s">
        <v>20654</v>
      </c>
      <c r="D4192" s="12" t="s">
        <v>7842</v>
      </c>
      <c r="E4192" s="6" t="s">
        <v>7936</v>
      </c>
      <c r="F4192" s="5">
        <f>decoded__2[[#This Row],[FRT_DEC]]-B4191</f>
        <v>19252</v>
      </c>
      <c r="G4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INFO]]))),G4191)</f>
        <v>23</v>
      </c>
    </row>
    <row r="4193" spans="1:7" hidden="1" x14ac:dyDescent="0.25">
      <c r="A4193" s="12" t="s">
        <v>4868</v>
      </c>
      <c r="B4193" s="19">
        <v>335648513506</v>
      </c>
      <c r="C4193" s="12" t="s">
        <v>20655</v>
      </c>
      <c r="D4193" s="12" t="s">
        <v>7938</v>
      </c>
      <c r="E4193" s="6" t="s">
        <v>7939</v>
      </c>
      <c r="F4193" s="5">
        <f>decoded__2[[#This Row],[FRT_DEC]]-B4192</f>
        <v>741</v>
      </c>
      <c r="G4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INFO]]))),G4192)</f>
        <v>23</v>
      </c>
    </row>
    <row r="4194" spans="1:7" hidden="1" x14ac:dyDescent="0.25">
      <c r="A4194" s="12" t="s">
        <v>4869</v>
      </c>
      <c r="B4194" s="19">
        <v>335648532765</v>
      </c>
      <c r="C4194" s="12" t="s">
        <v>20656</v>
      </c>
      <c r="D4194" s="12" t="s">
        <v>7842</v>
      </c>
      <c r="E4194" s="6" t="s">
        <v>7936</v>
      </c>
      <c r="F4194" s="5">
        <f>decoded__2[[#This Row],[FRT_DEC]]-B4193</f>
        <v>19259</v>
      </c>
      <c r="G4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INFO]]))),G4193)</f>
        <v>23</v>
      </c>
    </row>
    <row r="4195" spans="1:7" hidden="1" x14ac:dyDescent="0.25">
      <c r="A4195" s="12" t="s">
        <v>4870</v>
      </c>
      <c r="B4195" s="19">
        <v>335648533503</v>
      </c>
      <c r="C4195" s="12" t="s">
        <v>20657</v>
      </c>
      <c r="D4195" s="12" t="s">
        <v>7938</v>
      </c>
      <c r="E4195" s="6" t="s">
        <v>7939</v>
      </c>
      <c r="F4195" s="5">
        <f>decoded__2[[#This Row],[FRT_DEC]]-B4194</f>
        <v>738</v>
      </c>
      <c r="G4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INFO]]))),G4194)</f>
        <v>23</v>
      </c>
    </row>
    <row r="4196" spans="1:7" hidden="1" x14ac:dyDescent="0.25">
      <c r="A4196" s="12" t="s">
        <v>4872</v>
      </c>
      <c r="B4196" s="19">
        <v>335648552766</v>
      </c>
      <c r="C4196" s="12" t="s">
        <v>20658</v>
      </c>
      <c r="D4196" s="12" t="s">
        <v>7842</v>
      </c>
      <c r="E4196" s="6" t="s">
        <v>7936</v>
      </c>
      <c r="F4196" s="5">
        <f>decoded__2[[#This Row],[FRT_DEC]]-B4195</f>
        <v>19263</v>
      </c>
      <c r="G4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INFO]]))),G4195)</f>
        <v>23</v>
      </c>
    </row>
    <row r="4197" spans="1:7" hidden="1" x14ac:dyDescent="0.25">
      <c r="A4197" s="12" t="s">
        <v>4873</v>
      </c>
      <c r="B4197" s="19">
        <v>335648553508</v>
      </c>
      <c r="C4197" s="12" t="s">
        <v>20659</v>
      </c>
      <c r="D4197" s="12" t="s">
        <v>7938</v>
      </c>
      <c r="E4197" s="6" t="s">
        <v>7939</v>
      </c>
      <c r="F4197" s="5">
        <f>decoded__2[[#This Row],[FRT_DEC]]-B4196</f>
        <v>742</v>
      </c>
      <c r="G4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INFO]]))),G4196)</f>
        <v>23</v>
      </c>
    </row>
    <row r="4198" spans="1:7" hidden="1" x14ac:dyDescent="0.25">
      <c r="A4198" s="12" t="s">
        <v>4874</v>
      </c>
      <c r="B4198" s="19">
        <v>335648572765</v>
      </c>
      <c r="C4198" s="12" t="s">
        <v>20660</v>
      </c>
      <c r="D4198" s="12" t="s">
        <v>7842</v>
      </c>
      <c r="E4198" s="6" t="s">
        <v>7936</v>
      </c>
      <c r="F4198" s="5">
        <f>decoded__2[[#This Row],[FRT_DEC]]-B4197</f>
        <v>19257</v>
      </c>
      <c r="G4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INFO]]))),G4197)</f>
        <v>23</v>
      </c>
    </row>
    <row r="4199" spans="1:7" hidden="1" x14ac:dyDescent="0.25">
      <c r="A4199" s="12" t="s">
        <v>4875</v>
      </c>
      <c r="B4199" s="19">
        <v>335648573504</v>
      </c>
      <c r="C4199" s="12" t="s">
        <v>20661</v>
      </c>
      <c r="D4199" s="12" t="s">
        <v>7938</v>
      </c>
      <c r="E4199" s="6" t="s">
        <v>7939</v>
      </c>
      <c r="F4199" s="5">
        <f>decoded__2[[#This Row],[FRT_DEC]]-B4198</f>
        <v>739</v>
      </c>
      <c r="G4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INFO]]))),G4198)</f>
        <v>23</v>
      </c>
    </row>
    <row r="4200" spans="1:7" hidden="1" x14ac:dyDescent="0.25">
      <c r="A4200" s="12" t="s">
        <v>4876</v>
      </c>
      <c r="B4200" s="19">
        <v>335648591697</v>
      </c>
      <c r="C4200" s="12" t="s">
        <v>20662</v>
      </c>
      <c r="D4200" s="12" t="s">
        <v>7842</v>
      </c>
      <c r="E4200" s="6" t="s">
        <v>7945</v>
      </c>
      <c r="F4200" s="5">
        <f>decoded__2[[#This Row],[FRT_DEC]]-B4199</f>
        <v>18193</v>
      </c>
      <c r="G4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INFO]]))),G4199)</f>
        <v>23</v>
      </c>
    </row>
    <row r="4201" spans="1:7" hidden="1" x14ac:dyDescent="0.25">
      <c r="A4201" s="12" t="s">
        <v>4877</v>
      </c>
      <c r="B4201" s="19">
        <v>335648591705</v>
      </c>
      <c r="C4201" s="12" t="s">
        <v>20663</v>
      </c>
      <c r="D4201" s="12" t="s">
        <v>7938</v>
      </c>
      <c r="E4201" s="6" t="s">
        <v>7947</v>
      </c>
      <c r="F4201" s="5">
        <f>decoded__2[[#This Row],[FRT_DEC]]-B4200</f>
        <v>8</v>
      </c>
      <c r="G4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INFO]]))),G4200)</f>
        <v>23</v>
      </c>
    </row>
    <row r="4202" spans="1:7" hidden="1" x14ac:dyDescent="0.25">
      <c r="A4202" s="12" t="s">
        <v>4878</v>
      </c>
      <c r="B4202" s="19">
        <v>335648592766</v>
      </c>
      <c r="C4202" s="12" t="s">
        <v>20664</v>
      </c>
      <c r="D4202" s="12" t="s">
        <v>7842</v>
      </c>
      <c r="E4202" s="6" t="s">
        <v>7936</v>
      </c>
      <c r="F4202" s="5">
        <f>decoded__2[[#This Row],[FRT_DEC]]-B4201</f>
        <v>1061</v>
      </c>
      <c r="G4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INFO]]))),G4201)</f>
        <v>23</v>
      </c>
    </row>
    <row r="4203" spans="1:7" hidden="1" x14ac:dyDescent="0.25">
      <c r="A4203" s="12" t="s">
        <v>4879</v>
      </c>
      <c r="B4203" s="19">
        <v>335648593506</v>
      </c>
      <c r="C4203" s="12" t="s">
        <v>20665</v>
      </c>
      <c r="D4203" s="12" t="s">
        <v>7938</v>
      </c>
      <c r="E4203" s="6" t="s">
        <v>7939</v>
      </c>
      <c r="F4203" s="5">
        <f>decoded__2[[#This Row],[FRT_DEC]]-B4202</f>
        <v>740</v>
      </c>
      <c r="G4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INFO]]))),G4202)</f>
        <v>23</v>
      </c>
    </row>
    <row r="4204" spans="1:7" hidden="1" x14ac:dyDescent="0.25">
      <c r="A4204" s="12" t="s">
        <v>4880</v>
      </c>
      <c r="B4204" s="19">
        <v>335648612765</v>
      </c>
      <c r="C4204" s="12" t="s">
        <v>20666</v>
      </c>
      <c r="D4204" s="12" t="s">
        <v>7842</v>
      </c>
      <c r="E4204" s="6" t="s">
        <v>7936</v>
      </c>
      <c r="F4204" s="5">
        <f>decoded__2[[#This Row],[FRT_DEC]]-B4203</f>
        <v>19259</v>
      </c>
      <c r="G4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INFO]]))),G4203)</f>
        <v>23</v>
      </c>
    </row>
    <row r="4205" spans="1:7" hidden="1" x14ac:dyDescent="0.25">
      <c r="A4205" s="12" t="s">
        <v>4881</v>
      </c>
      <c r="B4205" s="19">
        <v>335648613502</v>
      </c>
      <c r="C4205" s="12" t="s">
        <v>20667</v>
      </c>
      <c r="D4205" s="12" t="s">
        <v>7938</v>
      </c>
      <c r="E4205" s="6" t="s">
        <v>7939</v>
      </c>
      <c r="F4205" s="5">
        <f>decoded__2[[#This Row],[FRT_DEC]]-B4204</f>
        <v>737</v>
      </c>
      <c r="G4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INFO]]))),G4204)</f>
        <v>23</v>
      </c>
    </row>
    <row r="4206" spans="1:7" hidden="1" x14ac:dyDescent="0.25">
      <c r="A4206" s="12" t="s">
        <v>4882</v>
      </c>
      <c r="B4206" s="19">
        <v>335648632766</v>
      </c>
      <c r="C4206" s="12" t="s">
        <v>20668</v>
      </c>
      <c r="D4206" s="12" t="s">
        <v>7842</v>
      </c>
      <c r="E4206" s="6" t="s">
        <v>7936</v>
      </c>
      <c r="F4206" s="5">
        <f>decoded__2[[#This Row],[FRT_DEC]]-B4205</f>
        <v>19264</v>
      </c>
      <c r="G4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INFO]]))),G4205)</f>
        <v>23</v>
      </c>
    </row>
    <row r="4207" spans="1:7" hidden="1" x14ac:dyDescent="0.25">
      <c r="A4207" s="12" t="s">
        <v>4883</v>
      </c>
      <c r="B4207" s="19">
        <v>335648633506</v>
      </c>
      <c r="C4207" s="12" t="s">
        <v>20669</v>
      </c>
      <c r="D4207" s="12" t="s">
        <v>7938</v>
      </c>
      <c r="E4207" s="6" t="s">
        <v>7939</v>
      </c>
      <c r="F4207" s="5">
        <f>decoded__2[[#This Row],[FRT_DEC]]-B4206</f>
        <v>740</v>
      </c>
      <c r="G4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INFO]]))),G4206)</f>
        <v>23</v>
      </c>
    </row>
    <row r="4208" spans="1:7" hidden="1" x14ac:dyDescent="0.25">
      <c r="A4208" s="12" t="s">
        <v>4884</v>
      </c>
      <c r="B4208" s="19">
        <v>335648652767</v>
      </c>
      <c r="C4208" s="12" t="s">
        <v>20670</v>
      </c>
      <c r="D4208" s="12" t="s">
        <v>7842</v>
      </c>
      <c r="E4208" s="6" t="s">
        <v>7936</v>
      </c>
      <c r="F4208" s="5">
        <f>decoded__2[[#This Row],[FRT_DEC]]-B4207</f>
        <v>19261</v>
      </c>
      <c r="G4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INFO]]))),G4207)</f>
        <v>23</v>
      </c>
    </row>
    <row r="4209" spans="1:7" hidden="1" x14ac:dyDescent="0.25">
      <c r="A4209" s="12" t="s">
        <v>4886</v>
      </c>
      <c r="B4209" s="19">
        <v>335648653511</v>
      </c>
      <c r="C4209" s="12" t="s">
        <v>20671</v>
      </c>
      <c r="D4209" s="12" t="s">
        <v>7938</v>
      </c>
      <c r="E4209" s="6" t="s">
        <v>7939</v>
      </c>
      <c r="F4209" s="5">
        <f>decoded__2[[#This Row],[FRT_DEC]]-B4208</f>
        <v>744</v>
      </c>
      <c r="G4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INFO]]))),G4208)</f>
        <v>23</v>
      </c>
    </row>
    <row r="4210" spans="1:7" hidden="1" x14ac:dyDescent="0.25">
      <c r="A4210" s="12" t="s">
        <v>4888</v>
      </c>
      <c r="B4210" s="19">
        <v>335648672765</v>
      </c>
      <c r="C4210" s="12" t="s">
        <v>20672</v>
      </c>
      <c r="D4210" s="12" t="s">
        <v>7842</v>
      </c>
      <c r="E4210" s="6" t="s">
        <v>7936</v>
      </c>
      <c r="F4210" s="5">
        <f>decoded__2[[#This Row],[FRT_DEC]]-B4209</f>
        <v>19254</v>
      </c>
      <c r="G4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INFO]]))),G4209)</f>
        <v>23</v>
      </c>
    </row>
    <row r="4211" spans="1:7" hidden="1" x14ac:dyDescent="0.25">
      <c r="A4211" s="12" t="s">
        <v>4890</v>
      </c>
      <c r="B4211" s="19">
        <v>335648673507</v>
      </c>
      <c r="C4211" s="12" t="s">
        <v>20673</v>
      </c>
      <c r="D4211" s="12" t="s">
        <v>7938</v>
      </c>
      <c r="E4211" s="6" t="s">
        <v>7939</v>
      </c>
      <c r="F4211" s="5">
        <f>decoded__2[[#This Row],[FRT_DEC]]-B4210</f>
        <v>742</v>
      </c>
      <c r="G4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INFO]]))),G4210)</f>
        <v>23</v>
      </c>
    </row>
    <row r="4212" spans="1:7" hidden="1" x14ac:dyDescent="0.25">
      <c r="A4212" s="12" t="s">
        <v>4891</v>
      </c>
      <c r="B4212" s="19">
        <v>335648691697</v>
      </c>
      <c r="C4212" s="12" t="s">
        <v>20674</v>
      </c>
      <c r="D4212" s="12" t="s">
        <v>7842</v>
      </c>
      <c r="E4212" s="6" t="s">
        <v>7945</v>
      </c>
      <c r="F4212" s="5">
        <f>decoded__2[[#This Row],[FRT_DEC]]-B4211</f>
        <v>18190</v>
      </c>
      <c r="G4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INFO]]))),G4211)</f>
        <v>23</v>
      </c>
    </row>
    <row r="4213" spans="1:7" hidden="1" x14ac:dyDescent="0.25">
      <c r="A4213" s="12" t="s">
        <v>4892</v>
      </c>
      <c r="B4213" s="19">
        <v>335648691704</v>
      </c>
      <c r="C4213" s="12" t="s">
        <v>20675</v>
      </c>
      <c r="D4213" s="12" t="s">
        <v>7938</v>
      </c>
      <c r="E4213" s="6" t="s">
        <v>7947</v>
      </c>
      <c r="F4213" s="5">
        <f>decoded__2[[#This Row],[FRT_DEC]]-B4212</f>
        <v>7</v>
      </c>
      <c r="G4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INFO]]))),G4212)</f>
        <v>23</v>
      </c>
    </row>
    <row r="4214" spans="1:7" hidden="1" x14ac:dyDescent="0.25">
      <c r="A4214" s="12" t="s">
        <v>4893</v>
      </c>
      <c r="B4214" s="19">
        <v>335648692766</v>
      </c>
      <c r="C4214" s="12" t="s">
        <v>20676</v>
      </c>
      <c r="D4214" s="12" t="s">
        <v>7842</v>
      </c>
      <c r="E4214" s="6" t="s">
        <v>7936</v>
      </c>
      <c r="F4214" s="5">
        <f>decoded__2[[#This Row],[FRT_DEC]]-B4213</f>
        <v>1062</v>
      </c>
      <c r="G4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INFO]]))),G4213)</f>
        <v>23</v>
      </c>
    </row>
    <row r="4215" spans="1:7" hidden="1" x14ac:dyDescent="0.25">
      <c r="A4215" s="12" t="s">
        <v>4894</v>
      </c>
      <c r="B4215" s="19">
        <v>335648693505</v>
      </c>
      <c r="C4215" s="12" t="s">
        <v>20677</v>
      </c>
      <c r="D4215" s="12" t="s">
        <v>7938</v>
      </c>
      <c r="E4215" s="6" t="s">
        <v>7939</v>
      </c>
      <c r="F4215" s="5">
        <f>decoded__2[[#This Row],[FRT_DEC]]-B4214</f>
        <v>739</v>
      </c>
      <c r="G4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INFO]]))),G4214)</f>
        <v>23</v>
      </c>
    </row>
    <row r="4216" spans="1:7" hidden="1" x14ac:dyDescent="0.25">
      <c r="A4216" s="12" t="s">
        <v>4895</v>
      </c>
      <c r="B4216" s="19">
        <v>335648712765</v>
      </c>
      <c r="C4216" s="12" t="s">
        <v>20678</v>
      </c>
      <c r="D4216" s="12" t="s">
        <v>7842</v>
      </c>
      <c r="E4216" s="6" t="s">
        <v>7936</v>
      </c>
      <c r="F4216" s="5">
        <f>decoded__2[[#This Row],[FRT_DEC]]-B4215</f>
        <v>19260</v>
      </c>
      <c r="G4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INFO]]))),G4215)</f>
        <v>23</v>
      </c>
    </row>
    <row r="4217" spans="1:7" hidden="1" x14ac:dyDescent="0.25">
      <c r="A4217" s="12" t="s">
        <v>4896</v>
      </c>
      <c r="B4217" s="19">
        <v>335648713503</v>
      </c>
      <c r="C4217" s="12" t="s">
        <v>20679</v>
      </c>
      <c r="D4217" s="12" t="s">
        <v>7938</v>
      </c>
      <c r="E4217" s="6" t="s">
        <v>7939</v>
      </c>
      <c r="F4217" s="5">
        <f>decoded__2[[#This Row],[FRT_DEC]]-B4216</f>
        <v>738</v>
      </c>
      <c r="G4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INFO]]))),G4216)</f>
        <v>23</v>
      </c>
    </row>
    <row r="4218" spans="1:7" hidden="1" x14ac:dyDescent="0.25">
      <c r="A4218" s="12" t="s">
        <v>4897</v>
      </c>
      <c r="B4218" s="19">
        <v>335648725673</v>
      </c>
      <c r="C4218" s="12" t="s">
        <v>20680</v>
      </c>
      <c r="D4218" s="12" t="s">
        <v>7842</v>
      </c>
      <c r="E4218" s="6" t="s">
        <v>7989</v>
      </c>
      <c r="F4218" s="5">
        <f>decoded__2[[#This Row],[FRT_DEC]]-B4217</f>
        <v>12170</v>
      </c>
      <c r="G4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INFO]]))),G4217)</f>
        <v>23</v>
      </c>
    </row>
    <row r="4219" spans="1:7" hidden="1" x14ac:dyDescent="0.25">
      <c r="A4219" s="12" t="s">
        <v>4898</v>
      </c>
      <c r="B4219" s="19">
        <v>335648725715</v>
      </c>
      <c r="C4219" s="12" t="s">
        <v>20681</v>
      </c>
      <c r="D4219" s="12" t="s">
        <v>7938</v>
      </c>
      <c r="E4219" s="6" t="s">
        <v>7991</v>
      </c>
      <c r="F4219" s="5">
        <f>decoded__2[[#This Row],[FRT_DEC]]-B4218</f>
        <v>42</v>
      </c>
      <c r="G4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INFO]]))),G4218)</f>
        <v>23</v>
      </c>
    </row>
    <row r="4220" spans="1:7" hidden="1" x14ac:dyDescent="0.25">
      <c r="A4220" s="12" t="s">
        <v>4899</v>
      </c>
      <c r="B4220" s="19">
        <v>335648725718</v>
      </c>
      <c r="C4220" s="12" t="s">
        <v>20682</v>
      </c>
      <c r="D4220" s="12" t="s">
        <v>7842</v>
      </c>
      <c r="E4220" s="6" t="s">
        <v>7993</v>
      </c>
      <c r="F4220" s="5">
        <f>decoded__2[[#This Row],[FRT_DEC]]-B4219</f>
        <v>3</v>
      </c>
      <c r="G4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INFO]]))),G4219)</f>
        <v>23</v>
      </c>
    </row>
    <row r="4221" spans="1:7" hidden="1" x14ac:dyDescent="0.25">
      <c r="A4221" s="12" t="s">
        <v>4900</v>
      </c>
      <c r="B4221" s="19">
        <v>335648725736</v>
      </c>
      <c r="C4221" s="12" t="s">
        <v>20683</v>
      </c>
      <c r="D4221" s="12" t="s">
        <v>1099</v>
      </c>
      <c r="E4221" s="6" t="s">
        <v>2081</v>
      </c>
      <c r="F4221" s="5">
        <f>decoded__2[[#This Row],[FRT_DEC]]-B4220</f>
        <v>18</v>
      </c>
      <c r="G4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INFO]]))),G4220)</f>
        <v>23</v>
      </c>
    </row>
    <row r="4222" spans="1:7" hidden="1" x14ac:dyDescent="0.25">
      <c r="A4222" s="12" t="s">
        <v>4901</v>
      </c>
      <c r="B4222" s="19">
        <v>335648725741</v>
      </c>
      <c r="C4222" s="12" t="s">
        <v>20684</v>
      </c>
      <c r="D4222" s="12" t="s">
        <v>1099</v>
      </c>
      <c r="E4222" s="6" t="s">
        <v>2089</v>
      </c>
      <c r="F4222" s="5">
        <f>decoded__2[[#This Row],[FRT_DEC]]-B4221</f>
        <v>5</v>
      </c>
      <c r="G4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INFO]]))),G4221)</f>
        <v>23</v>
      </c>
    </row>
    <row r="4223" spans="1:7" hidden="1" x14ac:dyDescent="0.25">
      <c r="A4223" s="12" t="s">
        <v>4902</v>
      </c>
      <c r="B4223" s="19">
        <v>335648725748</v>
      </c>
      <c r="C4223" s="12" t="s">
        <v>20685</v>
      </c>
      <c r="D4223" s="12" t="s">
        <v>72</v>
      </c>
      <c r="E4223" s="6" t="s">
        <v>7893</v>
      </c>
      <c r="F4223" s="5">
        <f>decoded__2[[#This Row],[FRT_DEC]]-B4222</f>
        <v>7</v>
      </c>
      <c r="G4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INFO]]))),G4222)</f>
        <v>23</v>
      </c>
    </row>
    <row r="4224" spans="1:7" hidden="1" x14ac:dyDescent="0.25">
      <c r="A4224" s="12" t="s">
        <v>4903</v>
      </c>
      <c r="B4224" s="19">
        <v>335648726799</v>
      </c>
      <c r="C4224" s="12" t="s">
        <v>20686</v>
      </c>
      <c r="D4224" s="12" t="s">
        <v>7938</v>
      </c>
      <c r="E4224" s="6" t="s">
        <v>7998</v>
      </c>
      <c r="F4224" s="5">
        <f>decoded__2[[#This Row],[FRT_DEC]]-B4223</f>
        <v>1051</v>
      </c>
      <c r="G4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INFO]]))),G4223)</f>
        <v>23</v>
      </c>
    </row>
    <row r="4225" spans="1:7" hidden="1" x14ac:dyDescent="0.25">
      <c r="A4225" s="12" t="s">
        <v>4904</v>
      </c>
      <c r="B4225" s="19">
        <v>335648730829</v>
      </c>
      <c r="C4225" s="12" t="s">
        <v>20687</v>
      </c>
      <c r="D4225" s="12" t="s">
        <v>5</v>
      </c>
      <c r="E4225" s="6" t="s">
        <v>20688</v>
      </c>
      <c r="F4225" s="5">
        <f>decoded__2[[#This Row],[FRT_DEC]]-B4224</f>
        <v>4030</v>
      </c>
      <c r="G4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INFO]]))),G4224)</f>
        <v>23</v>
      </c>
    </row>
    <row r="4226" spans="1:7" hidden="1" x14ac:dyDescent="0.25">
      <c r="A4226" s="12" t="s">
        <v>4905</v>
      </c>
      <c r="B4226" s="19">
        <v>335648730832</v>
      </c>
      <c r="C4226" s="12" t="s">
        <v>20689</v>
      </c>
      <c r="D4226" s="12" t="s">
        <v>5</v>
      </c>
      <c r="E4226" s="6" t="s">
        <v>7877</v>
      </c>
      <c r="F4226" s="5">
        <f>decoded__2[[#This Row],[FRT_DEC]]-B4225</f>
        <v>3</v>
      </c>
      <c r="G4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INFO]]))),G4225)</f>
        <v>23</v>
      </c>
    </row>
    <row r="4227" spans="1:7" hidden="1" x14ac:dyDescent="0.25">
      <c r="A4227" s="12" t="s">
        <v>4906</v>
      </c>
      <c r="B4227" s="19">
        <v>335648730834</v>
      </c>
      <c r="C4227" s="12" t="s">
        <v>20690</v>
      </c>
      <c r="D4227" s="12" t="s">
        <v>3686</v>
      </c>
      <c r="E4227" s="6" t="s">
        <v>20691</v>
      </c>
      <c r="F4227" s="5">
        <f>decoded__2[[#This Row],[FRT_DEC]]-B4226</f>
        <v>2</v>
      </c>
      <c r="G4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INFO]]))),G4226)</f>
        <v>23</v>
      </c>
    </row>
    <row r="4228" spans="1:7" hidden="1" x14ac:dyDescent="0.25">
      <c r="A4228" s="12" t="s">
        <v>4907</v>
      </c>
      <c r="B4228" s="19">
        <v>335648730837</v>
      </c>
      <c r="C4228" s="12" t="s">
        <v>20692</v>
      </c>
      <c r="D4228" s="12" t="s">
        <v>3686</v>
      </c>
      <c r="E4228" s="6" t="s">
        <v>7878</v>
      </c>
      <c r="F4228" s="5">
        <f>decoded__2[[#This Row],[FRT_DEC]]-B4227</f>
        <v>3</v>
      </c>
      <c r="G4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INFO]]))),G4227)</f>
        <v>23</v>
      </c>
    </row>
    <row r="4229" spans="1:7" hidden="1" x14ac:dyDescent="0.25">
      <c r="A4229" s="12" t="s">
        <v>4908</v>
      </c>
      <c r="B4229" s="19">
        <v>335648730846</v>
      </c>
      <c r="C4229" s="12" t="s">
        <v>20693</v>
      </c>
      <c r="D4229" s="12" t="s">
        <v>7842</v>
      </c>
      <c r="E4229" s="6" t="s">
        <v>8006</v>
      </c>
      <c r="F4229" s="5">
        <f>decoded__2[[#This Row],[FRT_DEC]]-B4228</f>
        <v>9</v>
      </c>
      <c r="G4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INFO]]))),G4228)</f>
        <v>23</v>
      </c>
    </row>
    <row r="4230" spans="1:7" hidden="1" x14ac:dyDescent="0.25">
      <c r="A4230" s="12" t="s">
        <v>4909</v>
      </c>
      <c r="B4230" s="19">
        <v>335648730869</v>
      </c>
      <c r="C4230" s="12" t="s">
        <v>20694</v>
      </c>
      <c r="D4230" s="12" t="s">
        <v>1099</v>
      </c>
      <c r="E4230" s="6" t="s">
        <v>7894</v>
      </c>
      <c r="F4230" s="5">
        <f>decoded__2[[#This Row],[FRT_DEC]]-B4229</f>
        <v>23</v>
      </c>
      <c r="G4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INFO]]))),G4229)</f>
        <v>23</v>
      </c>
    </row>
    <row r="4231" spans="1:7" hidden="1" x14ac:dyDescent="0.25">
      <c r="A4231" s="12" t="s">
        <v>4910</v>
      </c>
      <c r="B4231" s="19">
        <v>335648730888</v>
      </c>
      <c r="C4231" s="12" t="s">
        <v>20695</v>
      </c>
      <c r="D4231" s="12" t="s">
        <v>72</v>
      </c>
      <c r="E4231" s="6" t="s">
        <v>3683</v>
      </c>
      <c r="F4231" s="5">
        <f>decoded__2[[#This Row],[FRT_DEC]]-B4230</f>
        <v>19</v>
      </c>
      <c r="G4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INFO]]))),G4230)</f>
        <v>23</v>
      </c>
    </row>
    <row r="4232" spans="1:7" hidden="1" x14ac:dyDescent="0.25">
      <c r="A4232" s="12" t="s">
        <v>4911</v>
      </c>
      <c r="B4232" s="19">
        <v>335648730892</v>
      </c>
      <c r="C4232" s="12" t="s">
        <v>20696</v>
      </c>
      <c r="D4232" s="12" t="s">
        <v>72</v>
      </c>
      <c r="E4232" s="6" t="s">
        <v>2088</v>
      </c>
      <c r="F4232" s="5">
        <f>decoded__2[[#This Row],[FRT_DEC]]-B4231</f>
        <v>4</v>
      </c>
      <c r="G4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INFO]]))),G4231)</f>
        <v>23</v>
      </c>
    </row>
    <row r="4233" spans="1:7" hidden="1" x14ac:dyDescent="0.25">
      <c r="A4233" s="12" t="s">
        <v>4912</v>
      </c>
      <c r="B4233" s="19">
        <v>335648730905</v>
      </c>
      <c r="C4233" s="12" t="s">
        <v>20697</v>
      </c>
      <c r="D4233" s="12" t="s">
        <v>72</v>
      </c>
      <c r="E4233" s="6" t="s">
        <v>2107</v>
      </c>
      <c r="F4233" s="5">
        <f>decoded__2[[#This Row],[FRT_DEC]]-B4232</f>
        <v>13</v>
      </c>
      <c r="G4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INFO]]))),G4232)</f>
        <v>23</v>
      </c>
    </row>
    <row r="4234" spans="1:7" hidden="1" x14ac:dyDescent="0.25">
      <c r="A4234" s="12" t="s">
        <v>4913</v>
      </c>
      <c r="B4234" s="19">
        <v>335648731285</v>
      </c>
      <c r="C4234" s="12" t="s">
        <v>20698</v>
      </c>
      <c r="D4234" s="12" t="s">
        <v>7938</v>
      </c>
      <c r="E4234" s="6" t="s">
        <v>8012</v>
      </c>
      <c r="F4234" s="5">
        <f>decoded__2[[#This Row],[FRT_DEC]]-B4233</f>
        <v>380</v>
      </c>
      <c r="G4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INFO]]))),G4233)</f>
        <v>23</v>
      </c>
    </row>
    <row r="4235" spans="1:7" hidden="1" x14ac:dyDescent="0.25">
      <c r="A4235" s="12" t="s">
        <v>4914</v>
      </c>
      <c r="B4235" s="19">
        <v>335648731671</v>
      </c>
      <c r="C4235" s="12" t="s">
        <v>20699</v>
      </c>
      <c r="D4235" s="12" t="s">
        <v>7842</v>
      </c>
      <c r="E4235" s="6" t="s">
        <v>7989</v>
      </c>
      <c r="F4235" s="5">
        <f>decoded__2[[#This Row],[FRT_DEC]]-B4234</f>
        <v>386</v>
      </c>
      <c r="G4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INFO]]))),G4234)</f>
        <v>23</v>
      </c>
    </row>
    <row r="4236" spans="1:7" hidden="1" x14ac:dyDescent="0.25">
      <c r="A4236" s="12" t="s">
        <v>4915</v>
      </c>
      <c r="B4236" s="19">
        <v>335648731678</v>
      </c>
      <c r="C4236" s="12" t="s">
        <v>20700</v>
      </c>
      <c r="D4236" s="12" t="s">
        <v>292</v>
      </c>
      <c r="E4236" s="6" t="s">
        <v>20701</v>
      </c>
      <c r="F4236" s="5">
        <f>decoded__2[[#This Row],[FRT_DEC]]-B4235</f>
        <v>7</v>
      </c>
      <c r="G4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INFO]]))),G4235)</f>
        <v>23</v>
      </c>
    </row>
    <row r="4237" spans="1:7" hidden="1" x14ac:dyDescent="0.25">
      <c r="A4237" s="12" t="s">
        <v>4916</v>
      </c>
      <c r="B4237" s="19">
        <v>335648731695</v>
      </c>
      <c r="C4237" s="12" t="s">
        <v>20702</v>
      </c>
      <c r="D4237" s="12" t="s">
        <v>216</v>
      </c>
      <c r="E4237" s="6" t="s">
        <v>3970</v>
      </c>
      <c r="F4237" s="5">
        <f>decoded__2[[#This Row],[FRT_DEC]]-B4236</f>
        <v>17</v>
      </c>
      <c r="G4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INFO]]))),G4236)</f>
        <v>23</v>
      </c>
    </row>
    <row r="4238" spans="1:7" hidden="1" x14ac:dyDescent="0.25">
      <c r="A4238" s="12" t="s">
        <v>4917</v>
      </c>
      <c r="B4238" s="19">
        <v>335648731742</v>
      </c>
      <c r="C4238" s="12" t="s">
        <v>20703</v>
      </c>
      <c r="D4238" s="12" t="s">
        <v>221</v>
      </c>
      <c r="E4238" s="6" t="s">
        <v>222</v>
      </c>
      <c r="F4238" s="5">
        <f>decoded__2[[#This Row],[FRT_DEC]]-B4237</f>
        <v>47</v>
      </c>
      <c r="G4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INFO]]))),G4237)</f>
        <v>23</v>
      </c>
    </row>
    <row r="4239" spans="1:7" hidden="1" x14ac:dyDescent="0.25">
      <c r="A4239" s="12" t="s">
        <v>4918</v>
      </c>
      <c r="B4239" s="19">
        <v>335648731756</v>
      </c>
      <c r="C4239" s="12" t="s">
        <v>20704</v>
      </c>
      <c r="D4239" s="12" t="s">
        <v>40</v>
      </c>
      <c r="E4239" s="6" t="s">
        <v>293</v>
      </c>
      <c r="F4239" s="5">
        <f>decoded__2[[#This Row],[FRT_DEC]]-B4238</f>
        <v>14</v>
      </c>
      <c r="G4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INFO]]))),G4238)</f>
        <v>23</v>
      </c>
    </row>
    <row r="4240" spans="1:7" hidden="1" x14ac:dyDescent="0.25">
      <c r="A4240" s="12" t="s">
        <v>4919</v>
      </c>
      <c r="B4240" s="19">
        <v>335648731763</v>
      </c>
      <c r="C4240" s="12" t="s">
        <v>20705</v>
      </c>
      <c r="D4240" s="12" t="s">
        <v>2045</v>
      </c>
      <c r="E4240" s="6" t="s">
        <v>8199</v>
      </c>
      <c r="F4240" s="5">
        <f>decoded__2[[#This Row],[FRT_DEC]]-B4239</f>
        <v>7</v>
      </c>
      <c r="G4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INFO]]))),G4239)</f>
        <v>23</v>
      </c>
    </row>
    <row r="4241" spans="1:7" hidden="1" x14ac:dyDescent="0.25">
      <c r="A4241" s="12" t="s">
        <v>4920</v>
      </c>
      <c r="B4241" s="19">
        <v>335648731765</v>
      </c>
      <c r="C4241" s="12" t="s">
        <v>20706</v>
      </c>
      <c r="D4241" s="12" t="s">
        <v>294</v>
      </c>
      <c r="E4241" s="6" t="s">
        <v>20707</v>
      </c>
      <c r="F4241" s="5">
        <f>decoded__2[[#This Row],[FRT_DEC]]-B4240</f>
        <v>2</v>
      </c>
      <c r="G4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INFO]]))),G4240)</f>
        <v>23</v>
      </c>
    </row>
    <row r="4242" spans="1:7" hidden="1" x14ac:dyDescent="0.25">
      <c r="A4242" s="12" t="s">
        <v>4921</v>
      </c>
      <c r="B4242" s="19">
        <v>335648731769</v>
      </c>
      <c r="C4242" s="12" t="s">
        <v>20708</v>
      </c>
      <c r="D4242" s="12" t="s">
        <v>7938</v>
      </c>
      <c r="E4242" s="6" t="s">
        <v>7991</v>
      </c>
      <c r="F4242" s="5">
        <f>decoded__2[[#This Row],[FRT_DEC]]-B4241</f>
        <v>4</v>
      </c>
      <c r="G4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INFO]]))),G4241)</f>
        <v>23</v>
      </c>
    </row>
    <row r="4243" spans="1:7" hidden="1" x14ac:dyDescent="0.25">
      <c r="A4243" s="12" t="s">
        <v>4922</v>
      </c>
      <c r="B4243" s="19">
        <v>335648732728</v>
      </c>
      <c r="C4243" s="12" t="s">
        <v>20709</v>
      </c>
      <c r="D4243" s="12" t="s">
        <v>7842</v>
      </c>
      <c r="E4243" s="6" t="s">
        <v>7993</v>
      </c>
      <c r="F4243" s="5">
        <f>decoded__2[[#This Row],[FRT_DEC]]-B4242</f>
        <v>959</v>
      </c>
      <c r="G4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INFO]]))),G4242)</f>
        <v>23</v>
      </c>
    </row>
    <row r="4244" spans="1:7" hidden="1" x14ac:dyDescent="0.25">
      <c r="A4244" s="12" t="s">
        <v>4923</v>
      </c>
      <c r="B4244" s="19">
        <v>335648732746</v>
      </c>
      <c r="C4244" s="12" t="s">
        <v>20710</v>
      </c>
      <c r="D4244" s="12" t="s">
        <v>1099</v>
      </c>
      <c r="E4244" s="6" t="s">
        <v>2081</v>
      </c>
      <c r="F4244" s="5">
        <f>decoded__2[[#This Row],[FRT_DEC]]-B4243</f>
        <v>18</v>
      </c>
      <c r="G4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INFO]]))),G4243)</f>
        <v>23</v>
      </c>
    </row>
    <row r="4245" spans="1:7" hidden="1" x14ac:dyDescent="0.25">
      <c r="A4245" s="12" t="s">
        <v>4924</v>
      </c>
      <c r="B4245" s="19">
        <v>335648732750</v>
      </c>
      <c r="C4245" s="12" t="s">
        <v>20711</v>
      </c>
      <c r="D4245" s="12" t="s">
        <v>1099</v>
      </c>
      <c r="E4245" s="6" t="s">
        <v>2089</v>
      </c>
      <c r="F4245" s="5">
        <f>decoded__2[[#This Row],[FRT_DEC]]-B4244</f>
        <v>4</v>
      </c>
      <c r="G4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INFO]]))),G4244)</f>
        <v>23</v>
      </c>
    </row>
    <row r="4246" spans="1:7" hidden="1" x14ac:dyDescent="0.25">
      <c r="A4246" s="12" t="s">
        <v>4925</v>
      </c>
      <c r="B4246" s="19">
        <v>335648732757</v>
      </c>
      <c r="C4246" s="12" t="s">
        <v>20712</v>
      </c>
      <c r="D4246" s="12" t="s">
        <v>72</v>
      </c>
      <c r="E4246" s="6" t="s">
        <v>2090</v>
      </c>
      <c r="F4246" s="5">
        <f>decoded__2[[#This Row],[FRT_DEC]]-B4245</f>
        <v>7</v>
      </c>
      <c r="G4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INFO]]))),G4245)</f>
        <v>23</v>
      </c>
    </row>
    <row r="4247" spans="1:7" hidden="1" x14ac:dyDescent="0.25">
      <c r="A4247" s="12" t="s">
        <v>4926</v>
      </c>
      <c r="B4247" s="19">
        <v>335648732772</v>
      </c>
      <c r="C4247" s="12" t="s">
        <v>20713</v>
      </c>
      <c r="D4247" s="12" t="s">
        <v>6</v>
      </c>
      <c r="E4247" s="6" t="s">
        <v>20714</v>
      </c>
      <c r="F4247" s="5">
        <f>decoded__2[[#This Row],[FRT_DEC]]-B4246</f>
        <v>15</v>
      </c>
      <c r="G4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INFO]]))),G4246)</f>
        <v>24</v>
      </c>
    </row>
    <row r="4248" spans="1:7" hidden="1" x14ac:dyDescent="0.25">
      <c r="A4248" s="12" t="s">
        <v>4927</v>
      </c>
      <c r="B4248" s="19">
        <v>335648732795</v>
      </c>
      <c r="C4248" s="12" t="s">
        <v>20715</v>
      </c>
      <c r="D4248" s="12" t="s">
        <v>72</v>
      </c>
      <c r="E4248" s="6" t="s">
        <v>2092</v>
      </c>
      <c r="F4248" s="5">
        <f>decoded__2[[#This Row],[FRT_DEC]]-B4247</f>
        <v>23</v>
      </c>
      <c r="G4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INFO]]))),G4247)</f>
        <v>24</v>
      </c>
    </row>
    <row r="4249" spans="1:7" hidden="1" x14ac:dyDescent="0.25">
      <c r="A4249" s="12" t="s">
        <v>4928</v>
      </c>
      <c r="B4249" s="19">
        <v>335648732817</v>
      </c>
      <c r="C4249" s="12" t="s">
        <v>20716</v>
      </c>
      <c r="D4249" s="12" t="s">
        <v>3671</v>
      </c>
      <c r="E4249" s="6" t="s">
        <v>20717</v>
      </c>
      <c r="F4249" s="5">
        <f>decoded__2[[#This Row],[FRT_DEC]]-B4248</f>
        <v>22</v>
      </c>
      <c r="G4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INFO]]))),G4248)</f>
        <v>24</v>
      </c>
    </row>
    <row r="4250" spans="1:7" hidden="1" x14ac:dyDescent="0.25">
      <c r="A4250" s="12" t="s">
        <v>4929</v>
      </c>
      <c r="B4250" s="19">
        <v>335648732821</v>
      </c>
      <c r="C4250" s="12" t="s">
        <v>20718</v>
      </c>
      <c r="D4250" s="12" t="s">
        <v>3671</v>
      </c>
      <c r="E4250" s="6" t="s">
        <v>7881</v>
      </c>
      <c r="F4250" s="5">
        <f>decoded__2[[#This Row],[FRT_DEC]]-B4249</f>
        <v>4</v>
      </c>
      <c r="G4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INFO]]))),G4249)</f>
        <v>24</v>
      </c>
    </row>
    <row r="4251" spans="1:7" hidden="1" x14ac:dyDescent="0.25">
      <c r="A4251" s="12" t="s">
        <v>4931</v>
      </c>
      <c r="B4251" s="19">
        <v>335648733812</v>
      </c>
      <c r="C4251" s="12" t="s">
        <v>20719</v>
      </c>
      <c r="D4251" s="12" t="s">
        <v>249</v>
      </c>
      <c r="E4251" s="6" t="s">
        <v>6582</v>
      </c>
      <c r="F4251" s="5">
        <f>decoded__2[[#This Row],[FRT_DEC]]-B4250</f>
        <v>991</v>
      </c>
      <c r="G4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INFO]]))),G4250)</f>
        <v>24</v>
      </c>
    </row>
    <row r="4252" spans="1:7" hidden="1" x14ac:dyDescent="0.25">
      <c r="A4252" s="12" t="s">
        <v>4933</v>
      </c>
      <c r="B4252" s="19">
        <v>335648733817</v>
      </c>
      <c r="C4252" s="12" t="s">
        <v>20720</v>
      </c>
      <c r="D4252" s="12" t="s">
        <v>7938</v>
      </c>
      <c r="E4252" s="6" t="s">
        <v>7998</v>
      </c>
      <c r="F4252" s="5">
        <f>decoded__2[[#This Row],[FRT_DEC]]-B4251</f>
        <v>5</v>
      </c>
      <c r="G4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INFO]]))),G4251)</f>
        <v>24</v>
      </c>
    </row>
    <row r="4253" spans="1:7" hidden="1" x14ac:dyDescent="0.25">
      <c r="A4253" s="12" t="s">
        <v>4935</v>
      </c>
      <c r="B4253" s="19">
        <v>335648736885</v>
      </c>
      <c r="C4253" s="12" t="s">
        <v>20721</v>
      </c>
      <c r="D4253" s="12" t="s">
        <v>5</v>
      </c>
      <c r="E4253" s="6" t="s">
        <v>20722</v>
      </c>
      <c r="F4253" s="5">
        <f>decoded__2[[#This Row],[FRT_DEC]]-B4252</f>
        <v>3068</v>
      </c>
      <c r="G4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INFO]]))),G4252)</f>
        <v>24</v>
      </c>
    </row>
    <row r="4254" spans="1:7" hidden="1" x14ac:dyDescent="0.25">
      <c r="A4254" s="12" t="s">
        <v>4936</v>
      </c>
      <c r="B4254" s="19">
        <v>335648736887</v>
      </c>
      <c r="C4254" s="12" t="s">
        <v>20723</v>
      </c>
      <c r="D4254" s="12" t="s">
        <v>5</v>
      </c>
      <c r="E4254" s="6" t="s">
        <v>7877</v>
      </c>
      <c r="F4254" s="5">
        <f>decoded__2[[#This Row],[FRT_DEC]]-B4253</f>
        <v>2</v>
      </c>
      <c r="G4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INFO]]))),G4253)</f>
        <v>24</v>
      </c>
    </row>
    <row r="4255" spans="1:7" hidden="1" x14ac:dyDescent="0.25">
      <c r="A4255" s="12" t="s">
        <v>4937</v>
      </c>
      <c r="B4255" s="19">
        <v>335648736890</v>
      </c>
      <c r="C4255" s="12" t="s">
        <v>20724</v>
      </c>
      <c r="D4255" s="12" t="s">
        <v>3686</v>
      </c>
      <c r="E4255" s="6" t="s">
        <v>20725</v>
      </c>
      <c r="F4255" s="5">
        <f>decoded__2[[#This Row],[FRT_DEC]]-B4254</f>
        <v>3</v>
      </c>
      <c r="G4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INFO]]))),G4254)</f>
        <v>24</v>
      </c>
    </row>
    <row r="4256" spans="1:7" hidden="1" x14ac:dyDescent="0.25">
      <c r="A4256" s="12" t="s">
        <v>4938</v>
      </c>
      <c r="B4256" s="19">
        <v>335648736893</v>
      </c>
      <c r="C4256" s="12" t="s">
        <v>20726</v>
      </c>
      <c r="D4256" s="12" t="s">
        <v>3686</v>
      </c>
      <c r="E4256" s="6" t="s">
        <v>7878</v>
      </c>
      <c r="F4256" s="5">
        <f>decoded__2[[#This Row],[FRT_DEC]]-B4255</f>
        <v>3</v>
      </c>
      <c r="G4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INFO]]))),G4255)</f>
        <v>24</v>
      </c>
    </row>
    <row r="4257" spans="1:7" hidden="1" x14ac:dyDescent="0.25">
      <c r="A4257" s="12" t="s">
        <v>4939</v>
      </c>
      <c r="B4257" s="19">
        <v>335648736901</v>
      </c>
      <c r="C4257" s="12" t="s">
        <v>20727</v>
      </c>
      <c r="D4257" s="12" t="s">
        <v>7842</v>
      </c>
      <c r="E4257" s="6" t="s">
        <v>8006</v>
      </c>
      <c r="F4257" s="5">
        <f>decoded__2[[#This Row],[FRT_DEC]]-B4256</f>
        <v>8</v>
      </c>
      <c r="G4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INFO]]))),G4256)</f>
        <v>24</v>
      </c>
    </row>
    <row r="4258" spans="1:7" hidden="1" x14ac:dyDescent="0.25">
      <c r="A4258" s="12" t="s">
        <v>4940</v>
      </c>
      <c r="B4258" s="19">
        <v>335648736912</v>
      </c>
      <c r="C4258" s="12" t="s">
        <v>20728</v>
      </c>
      <c r="D4258" s="12" t="s">
        <v>241</v>
      </c>
      <c r="E4258" s="6" t="s">
        <v>2110</v>
      </c>
      <c r="F4258" s="5">
        <f>decoded__2[[#This Row],[FRT_DEC]]-B4257</f>
        <v>11</v>
      </c>
      <c r="G4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INFO]]))),G4257)</f>
        <v>24</v>
      </c>
    </row>
    <row r="4259" spans="1:7" hidden="1" x14ac:dyDescent="0.25">
      <c r="A4259" s="12" t="s">
        <v>4941</v>
      </c>
      <c r="B4259" s="19">
        <v>335648736914</v>
      </c>
      <c r="C4259" s="12" t="s">
        <v>20729</v>
      </c>
      <c r="D4259" s="12" t="s">
        <v>243</v>
      </c>
      <c r="E4259" s="6" t="s">
        <v>5293</v>
      </c>
      <c r="F4259" s="5">
        <f>decoded__2[[#This Row],[FRT_DEC]]-B4258</f>
        <v>2</v>
      </c>
      <c r="G4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INFO]]))),G4258)</f>
        <v>24</v>
      </c>
    </row>
    <row r="4260" spans="1:7" hidden="1" x14ac:dyDescent="0.25">
      <c r="A4260" s="12" t="s">
        <v>4942</v>
      </c>
      <c r="B4260" s="19">
        <v>335648736920</v>
      </c>
      <c r="C4260" s="12" t="s">
        <v>20730</v>
      </c>
      <c r="D4260" s="12" t="s">
        <v>1099</v>
      </c>
      <c r="E4260" s="6" t="s">
        <v>2093</v>
      </c>
      <c r="F4260" s="5">
        <f>decoded__2[[#This Row],[FRT_DEC]]-B4259</f>
        <v>6</v>
      </c>
      <c r="G4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INFO]]))),G4259)</f>
        <v>24</v>
      </c>
    </row>
    <row r="4261" spans="1:7" hidden="1" x14ac:dyDescent="0.25">
      <c r="A4261" s="12" t="s">
        <v>4943</v>
      </c>
      <c r="B4261" s="19">
        <v>335648736925</v>
      </c>
      <c r="C4261" s="12" t="s">
        <v>20731</v>
      </c>
      <c r="D4261" s="12" t="s">
        <v>72</v>
      </c>
      <c r="E4261" s="6" t="s">
        <v>2094</v>
      </c>
      <c r="F4261" s="5">
        <f>decoded__2[[#This Row],[FRT_DEC]]-B4260</f>
        <v>5</v>
      </c>
      <c r="G4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INFO]]))),G4260)</f>
        <v>24</v>
      </c>
    </row>
    <row r="4262" spans="1:7" hidden="1" x14ac:dyDescent="0.25">
      <c r="A4262" s="12" t="s">
        <v>4944</v>
      </c>
      <c r="B4262" s="19">
        <v>335648736928</v>
      </c>
      <c r="C4262" s="12" t="s">
        <v>20732</v>
      </c>
      <c r="D4262" s="12" t="s">
        <v>72</v>
      </c>
      <c r="E4262" s="6" t="s">
        <v>2095</v>
      </c>
      <c r="F4262" s="5">
        <f>decoded__2[[#This Row],[FRT_DEC]]-B4261</f>
        <v>3</v>
      </c>
      <c r="G4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INFO]]))),G4261)</f>
        <v>24</v>
      </c>
    </row>
    <row r="4263" spans="1:7" hidden="1" x14ac:dyDescent="0.25">
      <c r="A4263" s="12" t="s">
        <v>4945</v>
      </c>
      <c r="B4263" s="19">
        <v>335648736939</v>
      </c>
      <c r="C4263" s="12" t="s">
        <v>20733</v>
      </c>
      <c r="D4263" s="12" t="s">
        <v>246</v>
      </c>
      <c r="E4263" s="6" t="s">
        <v>20734</v>
      </c>
      <c r="F4263" s="5">
        <f>decoded__2[[#This Row],[FRT_DEC]]-B4262</f>
        <v>11</v>
      </c>
      <c r="G4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INFO]]))),G4262)</f>
        <v>24</v>
      </c>
    </row>
    <row r="4264" spans="1:7" hidden="1" x14ac:dyDescent="0.25">
      <c r="A4264" s="12" t="s">
        <v>4946</v>
      </c>
      <c r="B4264" s="19">
        <v>335648736945</v>
      </c>
      <c r="C4264" s="12" t="s">
        <v>20735</v>
      </c>
      <c r="D4264" s="12" t="s">
        <v>7938</v>
      </c>
      <c r="E4264" s="6" t="s">
        <v>8012</v>
      </c>
      <c r="F4264" s="5">
        <f>decoded__2[[#This Row],[FRT_DEC]]-B4263</f>
        <v>6</v>
      </c>
      <c r="G4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INFO]]))),G4263)</f>
        <v>24</v>
      </c>
    </row>
    <row r="4265" spans="1:7" hidden="1" x14ac:dyDescent="0.25">
      <c r="A4265" s="12" t="s">
        <v>4947</v>
      </c>
      <c r="B4265" s="19">
        <v>335648737344</v>
      </c>
      <c r="C4265" s="12" t="s">
        <v>20736</v>
      </c>
      <c r="D4265" s="12" t="s">
        <v>7842</v>
      </c>
      <c r="E4265" s="6" t="s">
        <v>8130</v>
      </c>
      <c r="F4265" s="5">
        <f>decoded__2[[#This Row],[FRT_DEC]]-B4264</f>
        <v>399</v>
      </c>
      <c r="G4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INFO]]))),G4264)</f>
        <v>24</v>
      </c>
    </row>
    <row r="4266" spans="1:7" hidden="1" x14ac:dyDescent="0.25">
      <c r="A4266" s="12" t="s">
        <v>4948</v>
      </c>
      <c r="B4266" s="19">
        <v>335648737351</v>
      </c>
      <c r="C4266" s="12" t="s">
        <v>20737</v>
      </c>
      <c r="D4266" s="12" t="s">
        <v>1099</v>
      </c>
      <c r="E4266" s="6" t="s">
        <v>2096</v>
      </c>
      <c r="F4266" s="5">
        <f>decoded__2[[#This Row],[FRT_DEC]]-B4265</f>
        <v>7</v>
      </c>
      <c r="G4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INFO]]))),G4265)</f>
        <v>24</v>
      </c>
    </row>
    <row r="4267" spans="1:7" hidden="1" x14ac:dyDescent="0.25">
      <c r="A4267" s="12" t="s">
        <v>4949</v>
      </c>
      <c r="B4267" s="19">
        <v>335648737356</v>
      </c>
      <c r="C4267" s="12" t="s">
        <v>20738</v>
      </c>
      <c r="D4267" s="12" t="s">
        <v>72</v>
      </c>
      <c r="E4267" s="6" t="s">
        <v>2097</v>
      </c>
      <c r="F4267" s="5">
        <f>decoded__2[[#This Row],[FRT_DEC]]-B4266</f>
        <v>5</v>
      </c>
      <c r="G4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INFO]]))),G4266)</f>
        <v>24</v>
      </c>
    </row>
    <row r="4268" spans="1:7" hidden="1" x14ac:dyDescent="0.25">
      <c r="A4268" s="12" t="s">
        <v>4950</v>
      </c>
      <c r="B4268" s="19">
        <v>335648737368</v>
      </c>
      <c r="C4268" s="12" t="s">
        <v>20739</v>
      </c>
      <c r="D4268" s="12" t="s">
        <v>3672</v>
      </c>
      <c r="E4268" s="6" t="s">
        <v>20740</v>
      </c>
      <c r="F4268" s="5">
        <f>decoded__2[[#This Row],[FRT_DEC]]-B4267</f>
        <v>12</v>
      </c>
      <c r="G4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INFO]]))),G4267)</f>
        <v>24</v>
      </c>
    </row>
    <row r="4269" spans="1:7" hidden="1" x14ac:dyDescent="0.25">
      <c r="A4269" s="12" t="s">
        <v>4951</v>
      </c>
      <c r="B4269" s="19">
        <v>335648737518</v>
      </c>
      <c r="C4269" s="12" t="s">
        <v>20741</v>
      </c>
      <c r="D4269" s="12" t="s">
        <v>262</v>
      </c>
      <c r="E4269" s="6" t="s">
        <v>20742</v>
      </c>
      <c r="F4269" s="5">
        <f>decoded__2[[#This Row],[FRT_DEC]]-B4268</f>
        <v>150</v>
      </c>
      <c r="G4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INFO]]))),G4268)</f>
        <v>24</v>
      </c>
    </row>
    <row r="4270" spans="1:7" hidden="1" x14ac:dyDescent="0.25">
      <c r="A4270" s="12" t="s">
        <v>4952</v>
      </c>
      <c r="B4270" s="19">
        <v>335648737523</v>
      </c>
      <c r="C4270" s="12" t="s">
        <v>20743</v>
      </c>
      <c r="D4270" s="12" t="s">
        <v>7938</v>
      </c>
      <c r="E4270" s="6" t="s">
        <v>8136</v>
      </c>
      <c r="F4270" s="5">
        <f>decoded__2[[#This Row],[FRT_DEC]]-B4269</f>
        <v>5</v>
      </c>
      <c r="G4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INFO]]))),G4269)</f>
        <v>24</v>
      </c>
    </row>
    <row r="4271" spans="1:7" x14ac:dyDescent="0.25">
      <c r="A4271" s="12" t="s">
        <v>4953</v>
      </c>
      <c r="B4271" s="19">
        <v>335648738723</v>
      </c>
      <c r="C4271" s="12" t="s">
        <v>20744</v>
      </c>
      <c r="D4271" s="12" t="s">
        <v>7842</v>
      </c>
      <c r="E4271" s="6" t="s">
        <v>7845</v>
      </c>
      <c r="F4271" s="5">
        <f>decoded__2[[#This Row],[FRT_DEC]]-B4270</f>
        <v>1200</v>
      </c>
      <c r="G4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INFO]]))),G4270)</f>
        <v>24</v>
      </c>
    </row>
    <row r="4272" spans="1:7" hidden="1" x14ac:dyDescent="0.25">
      <c r="A4272" s="12" t="s">
        <v>4954</v>
      </c>
      <c r="B4272" s="19">
        <v>335648738730</v>
      </c>
      <c r="C4272" s="12" t="s">
        <v>20745</v>
      </c>
      <c r="D4272" s="12" t="s">
        <v>7938</v>
      </c>
      <c r="E4272" s="6" t="s">
        <v>8149</v>
      </c>
      <c r="F4272" s="5">
        <f>decoded__2[[#This Row],[FRT_DEC]]-B4271</f>
        <v>7</v>
      </c>
      <c r="G4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INFO]]))),G4271)</f>
        <v>24</v>
      </c>
    </row>
    <row r="4273" spans="1:7" hidden="1" x14ac:dyDescent="0.25">
      <c r="A4273" s="12" t="s">
        <v>4955</v>
      </c>
      <c r="B4273" s="19">
        <v>335648738831</v>
      </c>
      <c r="C4273" s="12" t="s">
        <v>20746</v>
      </c>
      <c r="D4273" s="12" t="s">
        <v>84</v>
      </c>
      <c r="E4273" s="6" t="s">
        <v>3696</v>
      </c>
      <c r="F4273" s="5">
        <f>decoded__2[[#This Row],[FRT_DEC]]-B4272</f>
        <v>101</v>
      </c>
      <c r="G4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INFO]]))),G4272)</f>
        <v>24</v>
      </c>
    </row>
    <row r="4274" spans="1:7" hidden="1" x14ac:dyDescent="0.25">
      <c r="A4274" s="12" t="s">
        <v>4956</v>
      </c>
      <c r="B4274" s="19">
        <v>335648738833</v>
      </c>
      <c r="C4274" s="12" t="s">
        <v>20747</v>
      </c>
      <c r="D4274" s="12" t="s">
        <v>3684</v>
      </c>
      <c r="E4274" s="6" t="s">
        <v>20748</v>
      </c>
      <c r="F4274" s="5">
        <f>decoded__2[[#This Row],[FRT_DEC]]-B4273</f>
        <v>2</v>
      </c>
      <c r="G4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INFO]]))),G4273)</f>
        <v>24</v>
      </c>
    </row>
    <row r="4275" spans="1:7" hidden="1" x14ac:dyDescent="0.25">
      <c r="A4275" s="12" t="s">
        <v>4957</v>
      </c>
      <c r="B4275" s="19">
        <v>335648738836</v>
      </c>
      <c r="C4275" s="12" t="s">
        <v>20749</v>
      </c>
      <c r="D4275" s="12" t="s">
        <v>3684</v>
      </c>
      <c r="E4275" s="6" t="s">
        <v>7879</v>
      </c>
      <c r="F4275" s="5">
        <f>decoded__2[[#This Row],[FRT_DEC]]-B4274</f>
        <v>3</v>
      </c>
      <c r="G4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INFO]]))),G4274)</f>
        <v>24</v>
      </c>
    </row>
    <row r="4276" spans="1:7" hidden="1" x14ac:dyDescent="0.25">
      <c r="A4276" s="12" t="s">
        <v>4958</v>
      </c>
      <c r="B4276" s="19">
        <v>335648738843</v>
      </c>
      <c r="C4276" s="12" t="s">
        <v>20750</v>
      </c>
      <c r="D4276" s="12" t="s">
        <v>7842</v>
      </c>
      <c r="E4276" s="6" t="s">
        <v>7843</v>
      </c>
      <c r="F4276" s="5">
        <f>decoded__2[[#This Row],[FRT_DEC]]-B4275</f>
        <v>7</v>
      </c>
      <c r="G4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INFO]]))),G4275)</f>
        <v>24</v>
      </c>
    </row>
    <row r="4277" spans="1:7" hidden="1" x14ac:dyDescent="0.25">
      <c r="A4277" s="12" t="s">
        <v>4959</v>
      </c>
      <c r="B4277" s="19">
        <v>335648738854</v>
      </c>
      <c r="C4277" s="12" t="s">
        <v>20751</v>
      </c>
      <c r="D4277" s="12" t="s">
        <v>1099</v>
      </c>
      <c r="E4277" s="6" t="s">
        <v>2098</v>
      </c>
      <c r="F4277" s="5">
        <f>decoded__2[[#This Row],[FRT_DEC]]-B4276</f>
        <v>11</v>
      </c>
      <c r="G4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INFO]]))),G4276)</f>
        <v>24</v>
      </c>
    </row>
    <row r="4278" spans="1:7" hidden="1" x14ac:dyDescent="0.25">
      <c r="A4278" s="12" t="s">
        <v>4960</v>
      </c>
      <c r="B4278" s="19">
        <v>335648738860</v>
      </c>
      <c r="C4278" s="12" t="s">
        <v>20752</v>
      </c>
      <c r="D4278" s="12" t="s">
        <v>72</v>
      </c>
      <c r="E4278" s="6" t="s">
        <v>2099</v>
      </c>
      <c r="F4278" s="5">
        <f>decoded__2[[#This Row],[FRT_DEC]]-B4277</f>
        <v>6</v>
      </c>
      <c r="G4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INFO]]))),G4277)</f>
        <v>24</v>
      </c>
    </row>
    <row r="4279" spans="1:7" hidden="1" x14ac:dyDescent="0.25">
      <c r="A4279" s="12" t="s">
        <v>4961</v>
      </c>
      <c r="B4279" s="19">
        <v>335648738873</v>
      </c>
      <c r="C4279" s="12" t="s">
        <v>20753</v>
      </c>
      <c r="D4279" s="12" t="s">
        <v>7938</v>
      </c>
      <c r="E4279" s="6" t="s">
        <v>8848</v>
      </c>
      <c r="F4279" s="5">
        <f>decoded__2[[#This Row],[FRT_DEC]]-B4278</f>
        <v>13</v>
      </c>
      <c r="G4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INFO]]))),G4278)</f>
        <v>24</v>
      </c>
    </row>
    <row r="4280" spans="1:7" hidden="1" x14ac:dyDescent="0.25">
      <c r="A4280" s="12" t="s">
        <v>4962</v>
      </c>
      <c r="B4280" s="19">
        <v>335648738923</v>
      </c>
      <c r="C4280" s="12" t="s">
        <v>20754</v>
      </c>
      <c r="D4280" s="12" t="s">
        <v>85</v>
      </c>
      <c r="E4280" s="6" t="s">
        <v>263</v>
      </c>
      <c r="F4280" s="5">
        <f>decoded__2[[#This Row],[FRT_DEC]]-B4279</f>
        <v>50</v>
      </c>
      <c r="G4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INFO]]))),G4279)</f>
        <v>24</v>
      </c>
    </row>
    <row r="4281" spans="1:7" hidden="1" x14ac:dyDescent="0.25">
      <c r="A4281" s="12" t="s">
        <v>4963</v>
      </c>
      <c r="B4281" s="19">
        <v>335648738930</v>
      </c>
      <c r="C4281" s="12" t="s">
        <v>20755</v>
      </c>
      <c r="D4281" s="12" t="s">
        <v>7842</v>
      </c>
      <c r="E4281" s="6" t="s">
        <v>8851</v>
      </c>
      <c r="F4281" s="5">
        <f>decoded__2[[#This Row],[FRT_DEC]]-B4280</f>
        <v>7</v>
      </c>
      <c r="G4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INFO]]))),G4280)</f>
        <v>24</v>
      </c>
    </row>
    <row r="4282" spans="1:7" hidden="1" x14ac:dyDescent="0.25">
      <c r="A4282" s="12" t="s">
        <v>4964</v>
      </c>
      <c r="B4282" s="19">
        <v>335648738939</v>
      </c>
      <c r="C4282" s="12" t="s">
        <v>20756</v>
      </c>
      <c r="D4282" s="12" t="s">
        <v>1099</v>
      </c>
      <c r="E4282" s="6" t="s">
        <v>2100</v>
      </c>
      <c r="F4282" s="5">
        <f>decoded__2[[#This Row],[FRT_DEC]]-B4281</f>
        <v>9</v>
      </c>
      <c r="G4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INFO]]))),G4281)</f>
        <v>24</v>
      </c>
    </row>
    <row r="4283" spans="1:7" hidden="1" x14ac:dyDescent="0.25">
      <c r="A4283" s="12" t="s">
        <v>4965</v>
      </c>
      <c r="B4283" s="19">
        <v>335648738944</v>
      </c>
      <c r="C4283" s="12" t="s">
        <v>20757</v>
      </c>
      <c r="D4283" s="12" t="s">
        <v>72</v>
      </c>
      <c r="E4283" s="6" t="s">
        <v>2101</v>
      </c>
      <c r="F4283" s="5">
        <f>decoded__2[[#This Row],[FRT_DEC]]-B4282</f>
        <v>5</v>
      </c>
      <c r="G4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INFO]]))),G4282)</f>
        <v>24</v>
      </c>
    </row>
    <row r="4284" spans="1:7" hidden="1" x14ac:dyDescent="0.25">
      <c r="A4284" s="12" t="s">
        <v>4966</v>
      </c>
      <c r="B4284" s="19">
        <v>335648738957</v>
      </c>
      <c r="C4284" s="12" t="s">
        <v>20758</v>
      </c>
      <c r="D4284" s="12" t="s">
        <v>7938</v>
      </c>
      <c r="E4284" s="6" t="s">
        <v>8855</v>
      </c>
      <c r="F4284" s="5">
        <f>decoded__2[[#This Row],[FRT_DEC]]-B4283</f>
        <v>13</v>
      </c>
      <c r="G4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INFO]]))),G4283)</f>
        <v>24</v>
      </c>
    </row>
    <row r="4285" spans="1:7" hidden="1" x14ac:dyDescent="0.25">
      <c r="A4285" s="12" t="s">
        <v>4967</v>
      </c>
      <c r="B4285" s="19">
        <v>335648739579</v>
      </c>
      <c r="C4285" s="12" t="s">
        <v>20759</v>
      </c>
      <c r="D4285" s="12" t="s">
        <v>87</v>
      </c>
      <c r="E4285" s="6" t="s">
        <v>3695</v>
      </c>
      <c r="F4285" s="5">
        <f>decoded__2[[#This Row],[FRT_DEC]]-B4284</f>
        <v>622</v>
      </c>
      <c r="G4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INFO]]))),G4284)</f>
        <v>24</v>
      </c>
    </row>
    <row r="4286" spans="1:7" hidden="1" x14ac:dyDescent="0.25">
      <c r="A4286" s="12" t="s">
        <v>4968</v>
      </c>
      <c r="B4286" s="19">
        <v>335648739587</v>
      </c>
      <c r="C4286" s="12" t="s">
        <v>20760</v>
      </c>
      <c r="D4286" s="12" t="s">
        <v>7842</v>
      </c>
      <c r="E4286" s="6" t="s">
        <v>8858</v>
      </c>
      <c r="F4286" s="5">
        <f>decoded__2[[#This Row],[FRT_DEC]]-B4285</f>
        <v>8</v>
      </c>
      <c r="G4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INFO]]))),G4285)</f>
        <v>24</v>
      </c>
    </row>
    <row r="4287" spans="1:7" hidden="1" x14ac:dyDescent="0.25">
      <c r="A4287" s="12" t="s">
        <v>4969</v>
      </c>
      <c r="B4287" s="19">
        <v>335648739597</v>
      </c>
      <c r="C4287" s="12" t="s">
        <v>20761</v>
      </c>
      <c r="D4287" s="12" t="s">
        <v>1099</v>
      </c>
      <c r="E4287" s="6" t="s">
        <v>2102</v>
      </c>
      <c r="F4287" s="5">
        <f>decoded__2[[#This Row],[FRT_DEC]]-B4286</f>
        <v>10</v>
      </c>
      <c r="G4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INFO]]))),G4286)</f>
        <v>24</v>
      </c>
    </row>
    <row r="4288" spans="1:7" hidden="1" x14ac:dyDescent="0.25">
      <c r="A4288" s="12" t="s">
        <v>4970</v>
      </c>
      <c r="B4288" s="19">
        <v>335648739602</v>
      </c>
      <c r="C4288" s="12" t="s">
        <v>20762</v>
      </c>
      <c r="D4288" s="12" t="s">
        <v>72</v>
      </c>
      <c r="E4288" s="6" t="s">
        <v>2103</v>
      </c>
      <c r="F4288" s="5">
        <f>decoded__2[[#This Row],[FRT_DEC]]-B4287</f>
        <v>5</v>
      </c>
      <c r="G4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INFO]]))),G4287)</f>
        <v>24</v>
      </c>
    </row>
    <row r="4289" spans="1:7" hidden="1" x14ac:dyDescent="0.25">
      <c r="A4289" s="12" t="s">
        <v>4971</v>
      </c>
      <c r="B4289" s="19">
        <v>335648739614</v>
      </c>
      <c r="C4289" s="12" t="s">
        <v>20763</v>
      </c>
      <c r="D4289" s="12" t="s">
        <v>40</v>
      </c>
      <c r="E4289" s="6" t="s">
        <v>2042</v>
      </c>
      <c r="F4289" s="5">
        <f>decoded__2[[#This Row],[FRT_DEC]]-B4288</f>
        <v>12</v>
      </c>
      <c r="G4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INFO]]))),G4288)</f>
        <v>24</v>
      </c>
    </row>
    <row r="4290" spans="1:7" hidden="1" x14ac:dyDescent="0.25">
      <c r="A4290" s="12" t="s">
        <v>4972</v>
      </c>
      <c r="B4290" s="19">
        <v>335648739617</v>
      </c>
      <c r="C4290" s="12" t="s">
        <v>20764</v>
      </c>
      <c r="D4290" s="12" t="s">
        <v>2043</v>
      </c>
      <c r="E4290" s="6" t="s">
        <v>20765</v>
      </c>
      <c r="F4290" s="5">
        <f>decoded__2[[#This Row],[FRT_DEC]]-B4289</f>
        <v>3</v>
      </c>
      <c r="G4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INFO]]))),G4289)</f>
        <v>24</v>
      </c>
    </row>
    <row r="4291" spans="1:7" hidden="1" x14ac:dyDescent="0.25">
      <c r="A4291" s="12" t="s">
        <v>4973</v>
      </c>
      <c r="B4291" s="19">
        <v>335648739628</v>
      </c>
      <c r="C4291" s="12" t="s">
        <v>20766</v>
      </c>
      <c r="D4291" s="12" t="s">
        <v>7938</v>
      </c>
      <c r="E4291" s="6" t="s">
        <v>8868</v>
      </c>
      <c r="F4291" s="5">
        <f>decoded__2[[#This Row],[FRT_DEC]]-B4290</f>
        <v>11</v>
      </c>
      <c r="G4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INFO]]))),G4290)</f>
        <v>24</v>
      </c>
    </row>
    <row r="4292" spans="1:7" hidden="1" x14ac:dyDescent="0.25">
      <c r="A4292" s="12" t="s">
        <v>4974</v>
      </c>
      <c r="B4292" s="19">
        <v>335648739929</v>
      </c>
      <c r="C4292" s="12" t="s">
        <v>20767</v>
      </c>
      <c r="D4292" s="12" t="s">
        <v>7842</v>
      </c>
      <c r="E4292" s="6" t="s">
        <v>7989</v>
      </c>
      <c r="F4292" s="5">
        <f>decoded__2[[#This Row],[FRT_DEC]]-B4291</f>
        <v>301</v>
      </c>
      <c r="G4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INFO]]))),G4291)</f>
        <v>24</v>
      </c>
    </row>
    <row r="4293" spans="1:7" hidden="1" x14ac:dyDescent="0.25">
      <c r="A4293" s="12" t="s">
        <v>4975</v>
      </c>
      <c r="B4293" s="19">
        <v>335648739934</v>
      </c>
      <c r="C4293" s="12" t="s">
        <v>20768</v>
      </c>
      <c r="D4293" s="12" t="s">
        <v>2044</v>
      </c>
      <c r="E4293" s="6" t="s">
        <v>2046</v>
      </c>
      <c r="F4293" s="5">
        <f>decoded__2[[#This Row],[FRT_DEC]]-B4292</f>
        <v>5</v>
      </c>
      <c r="G4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INFO]]))),G4292)</f>
        <v>24</v>
      </c>
    </row>
    <row r="4294" spans="1:7" hidden="1" x14ac:dyDescent="0.25">
      <c r="A4294" s="12" t="s">
        <v>4976</v>
      </c>
      <c r="B4294" s="19">
        <v>335648739939</v>
      </c>
      <c r="C4294" s="12" t="s">
        <v>20769</v>
      </c>
      <c r="D4294" s="12" t="s">
        <v>7938</v>
      </c>
      <c r="E4294" s="6" t="s">
        <v>7991</v>
      </c>
      <c r="F4294" s="5">
        <f>decoded__2[[#This Row],[FRT_DEC]]-B4293</f>
        <v>5</v>
      </c>
      <c r="G4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INFO]]))),G4293)</f>
        <v>24</v>
      </c>
    </row>
    <row r="4295" spans="1:7" hidden="1" x14ac:dyDescent="0.25">
      <c r="A4295" s="12" t="s">
        <v>4977</v>
      </c>
      <c r="B4295" s="19">
        <v>335648740282</v>
      </c>
      <c r="C4295" s="12" t="s">
        <v>20770</v>
      </c>
      <c r="D4295" s="12" t="s">
        <v>43</v>
      </c>
      <c r="E4295" s="6" t="s">
        <v>6570</v>
      </c>
      <c r="F4295" s="5">
        <f>decoded__2[[#This Row],[FRT_DEC]]-B4294</f>
        <v>343</v>
      </c>
      <c r="G4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INFO]]))),G4294)</f>
        <v>24</v>
      </c>
    </row>
    <row r="4296" spans="1:7" hidden="1" x14ac:dyDescent="0.25">
      <c r="A4296" s="12" t="s">
        <v>4978</v>
      </c>
      <c r="B4296" s="19">
        <v>335648740284</v>
      </c>
      <c r="C4296" s="12" t="s">
        <v>20771</v>
      </c>
      <c r="D4296" s="12" t="s">
        <v>3685</v>
      </c>
      <c r="E4296" s="6" t="s">
        <v>20772</v>
      </c>
      <c r="F4296" s="5">
        <f>decoded__2[[#This Row],[FRT_DEC]]-B4295</f>
        <v>2</v>
      </c>
      <c r="G4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INFO]]))),G4295)</f>
        <v>24</v>
      </c>
    </row>
    <row r="4297" spans="1:7" hidden="1" x14ac:dyDescent="0.25">
      <c r="A4297" s="12" t="s">
        <v>4979</v>
      </c>
      <c r="B4297" s="19">
        <v>335648740287</v>
      </c>
      <c r="C4297" s="12" t="s">
        <v>20773</v>
      </c>
      <c r="D4297" s="12" t="s">
        <v>3685</v>
      </c>
      <c r="E4297" s="6" t="s">
        <v>7880</v>
      </c>
      <c r="F4297" s="5">
        <f>decoded__2[[#This Row],[FRT_DEC]]-B4296</f>
        <v>3</v>
      </c>
      <c r="G4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INFO]]))),G4296)</f>
        <v>24</v>
      </c>
    </row>
    <row r="4298" spans="1:7" hidden="1" x14ac:dyDescent="0.25">
      <c r="A4298" s="12" t="s">
        <v>4980</v>
      </c>
      <c r="B4298" s="19">
        <v>335648740301</v>
      </c>
      <c r="C4298" s="12" t="s">
        <v>20774</v>
      </c>
      <c r="D4298" s="12" t="s">
        <v>7842</v>
      </c>
      <c r="E4298" s="6" t="s">
        <v>8889</v>
      </c>
      <c r="F4298" s="5">
        <f>decoded__2[[#This Row],[FRT_DEC]]-B4297</f>
        <v>14</v>
      </c>
      <c r="G4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INFO]]))),G4297)</f>
        <v>24</v>
      </c>
    </row>
    <row r="4299" spans="1:7" ht="30" hidden="1" x14ac:dyDescent="0.25">
      <c r="A4299" s="12" t="s">
        <v>4981</v>
      </c>
      <c r="B4299" s="19">
        <v>335648740314</v>
      </c>
      <c r="C4299" s="12" t="s">
        <v>20775</v>
      </c>
      <c r="D4299" s="12" t="s">
        <v>241</v>
      </c>
      <c r="E4299" s="6" t="s">
        <v>2111</v>
      </c>
      <c r="F4299" s="5">
        <f>decoded__2[[#This Row],[FRT_DEC]]-B4298</f>
        <v>13</v>
      </c>
      <c r="G4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INFO]]))),G4298)</f>
        <v>24</v>
      </c>
    </row>
    <row r="4300" spans="1:7" hidden="1" x14ac:dyDescent="0.25">
      <c r="A4300" s="12" t="s">
        <v>4982</v>
      </c>
      <c r="B4300" s="19">
        <v>335648740317</v>
      </c>
      <c r="C4300" s="12" t="s">
        <v>20776</v>
      </c>
      <c r="D4300" s="12" t="s">
        <v>243</v>
      </c>
      <c r="E4300" s="6" t="s">
        <v>3939</v>
      </c>
      <c r="F4300" s="5">
        <f>decoded__2[[#This Row],[FRT_DEC]]-B4299</f>
        <v>3</v>
      </c>
      <c r="G4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INFO]]))),G4299)</f>
        <v>24</v>
      </c>
    </row>
    <row r="4301" spans="1:7" hidden="1" x14ac:dyDescent="0.25">
      <c r="A4301" s="12" t="s">
        <v>4983</v>
      </c>
      <c r="B4301" s="19">
        <v>335648740383</v>
      </c>
      <c r="C4301" s="12" t="s">
        <v>20777</v>
      </c>
      <c r="D4301" s="12" t="s">
        <v>40</v>
      </c>
      <c r="E4301" s="6" t="s">
        <v>44</v>
      </c>
      <c r="F4301" s="5">
        <f>decoded__2[[#This Row],[FRT_DEC]]-B4300</f>
        <v>66</v>
      </c>
      <c r="G4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INFO]]))),G4300)</f>
        <v>24</v>
      </c>
    </row>
    <row r="4302" spans="1:7" hidden="1" x14ac:dyDescent="0.25">
      <c r="A4302" s="12" t="s">
        <v>4984</v>
      </c>
      <c r="B4302" s="19">
        <v>335648740388</v>
      </c>
      <c r="C4302" s="12" t="s">
        <v>20778</v>
      </c>
      <c r="D4302" s="12" t="s">
        <v>246</v>
      </c>
      <c r="E4302" s="6" t="s">
        <v>20779</v>
      </c>
      <c r="F4302" s="5">
        <f>decoded__2[[#This Row],[FRT_DEC]]-B4301</f>
        <v>5</v>
      </c>
      <c r="G4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INFO]]))),G4301)</f>
        <v>24</v>
      </c>
    </row>
    <row r="4303" spans="1:7" hidden="1" x14ac:dyDescent="0.25">
      <c r="A4303" s="12" t="s">
        <v>4985</v>
      </c>
      <c r="B4303" s="19">
        <v>335648740395</v>
      </c>
      <c r="C4303" s="12" t="s">
        <v>20780</v>
      </c>
      <c r="D4303" s="12" t="s">
        <v>1099</v>
      </c>
      <c r="E4303" s="6" t="s">
        <v>2104</v>
      </c>
      <c r="F4303" s="5">
        <f>decoded__2[[#This Row],[FRT_DEC]]-B4302</f>
        <v>7</v>
      </c>
      <c r="G4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INFO]]))),G4302)</f>
        <v>24</v>
      </c>
    </row>
    <row r="4304" spans="1:7" hidden="1" x14ac:dyDescent="0.25">
      <c r="A4304" s="12" t="s">
        <v>4986</v>
      </c>
      <c r="B4304" s="19">
        <v>335648740400</v>
      </c>
      <c r="C4304" s="12" t="s">
        <v>20781</v>
      </c>
      <c r="D4304" s="12" t="s">
        <v>1099</v>
      </c>
      <c r="E4304" s="6" t="s">
        <v>2105</v>
      </c>
      <c r="F4304" s="5">
        <f>decoded__2[[#This Row],[FRT_DEC]]-B4303</f>
        <v>5</v>
      </c>
      <c r="G4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INFO]]))),G4303)</f>
        <v>24</v>
      </c>
    </row>
    <row r="4305" spans="1:7" hidden="1" x14ac:dyDescent="0.25">
      <c r="A4305" s="12" t="s">
        <v>4987</v>
      </c>
      <c r="B4305" s="19">
        <v>335648740413</v>
      </c>
      <c r="C4305" s="12" t="s">
        <v>20782</v>
      </c>
      <c r="D4305" s="12" t="s">
        <v>72</v>
      </c>
      <c r="E4305" s="6" t="s">
        <v>2092</v>
      </c>
      <c r="F4305" s="5">
        <f>decoded__2[[#This Row],[FRT_DEC]]-B4304</f>
        <v>13</v>
      </c>
      <c r="G4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INFO]]))),G4304)</f>
        <v>24</v>
      </c>
    </row>
    <row r="4306" spans="1:7" hidden="1" x14ac:dyDescent="0.25">
      <c r="A4306" s="12" t="s">
        <v>4988</v>
      </c>
      <c r="B4306" s="19">
        <v>335648740757</v>
      </c>
      <c r="C4306" s="12" t="s">
        <v>20783</v>
      </c>
      <c r="D4306" s="12" t="s">
        <v>2045</v>
      </c>
      <c r="E4306" s="6" t="s">
        <v>8267</v>
      </c>
      <c r="F4306" s="5">
        <f>decoded__2[[#This Row],[FRT_DEC]]-B4305</f>
        <v>344</v>
      </c>
      <c r="G4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INFO]]))),G4305)</f>
        <v>24</v>
      </c>
    </row>
    <row r="4307" spans="1:7" hidden="1" x14ac:dyDescent="0.25">
      <c r="A4307" s="12" t="s">
        <v>4989</v>
      </c>
      <c r="B4307" s="19">
        <v>335648740770</v>
      </c>
      <c r="C4307" s="12" t="s">
        <v>20784</v>
      </c>
      <c r="D4307" s="12" t="s">
        <v>3671</v>
      </c>
      <c r="E4307" s="6" t="s">
        <v>20785</v>
      </c>
      <c r="F4307" s="5">
        <f>decoded__2[[#This Row],[FRT_DEC]]-B4306</f>
        <v>13</v>
      </c>
      <c r="G4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INFO]]))),G4306)</f>
        <v>24</v>
      </c>
    </row>
    <row r="4308" spans="1:7" hidden="1" x14ac:dyDescent="0.25">
      <c r="A4308" s="12" t="s">
        <v>4990</v>
      </c>
      <c r="B4308" s="19">
        <v>335648740773</v>
      </c>
      <c r="C4308" s="12" t="s">
        <v>20786</v>
      </c>
      <c r="D4308" s="12" t="s">
        <v>3671</v>
      </c>
      <c r="E4308" s="6" t="s">
        <v>7881</v>
      </c>
      <c r="F4308" s="5">
        <f>decoded__2[[#This Row],[FRT_DEC]]-B4307</f>
        <v>3</v>
      </c>
      <c r="G4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INFO]]))),G4307)</f>
        <v>24</v>
      </c>
    </row>
    <row r="4309" spans="1:7" hidden="1" x14ac:dyDescent="0.25">
      <c r="A4309" s="12" t="s">
        <v>4991</v>
      </c>
      <c r="B4309" s="19">
        <v>335648741247</v>
      </c>
      <c r="C4309" s="12" t="s">
        <v>20787</v>
      </c>
      <c r="D4309" s="12" t="s">
        <v>249</v>
      </c>
      <c r="E4309" s="6" t="s">
        <v>6582</v>
      </c>
      <c r="F4309" s="5">
        <f>decoded__2[[#This Row],[FRT_DEC]]-B4308</f>
        <v>474</v>
      </c>
      <c r="G4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INFO]]))),G4308)</f>
        <v>24</v>
      </c>
    </row>
    <row r="4310" spans="1:7" hidden="1" x14ac:dyDescent="0.25">
      <c r="A4310" s="12" t="s">
        <v>4992</v>
      </c>
      <c r="B4310" s="19">
        <v>335648741251</v>
      </c>
      <c r="C4310" s="12" t="s">
        <v>20788</v>
      </c>
      <c r="D4310" s="12" t="s">
        <v>7938</v>
      </c>
      <c r="E4310" s="6" t="s">
        <v>8906</v>
      </c>
      <c r="F4310" s="5">
        <f>decoded__2[[#This Row],[FRT_DEC]]-B4309</f>
        <v>4</v>
      </c>
      <c r="G4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INFO]]))),G4309)</f>
        <v>24</v>
      </c>
    </row>
    <row r="4311" spans="1:7" hidden="1" x14ac:dyDescent="0.25">
      <c r="A4311" s="12" t="s">
        <v>4993</v>
      </c>
      <c r="B4311" s="19">
        <v>335648791688</v>
      </c>
      <c r="C4311" s="12" t="s">
        <v>20789</v>
      </c>
      <c r="D4311" s="12" t="s">
        <v>7842</v>
      </c>
      <c r="E4311" s="6" t="s">
        <v>7945</v>
      </c>
      <c r="F4311" s="5">
        <f>decoded__2[[#This Row],[FRT_DEC]]-B4310</f>
        <v>50437</v>
      </c>
      <c r="G4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INFO]]))),G4310)</f>
        <v>24</v>
      </c>
    </row>
    <row r="4312" spans="1:7" hidden="1" x14ac:dyDescent="0.25">
      <c r="A4312" s="12" t="s">
        <v>4994</v>
      </c>
      <c r="B4312" s="19">
        <v>335648791694</v>
      </c>
      <c r="C4312" s="12" t="s">
        <v>20790</v>
      </c>
      <c r="D4312" s="12" t="s">
        <v>7938</v>
      </c>
      <c r="E4312" s="6" t="s">
        <v>7947</v>
      </c>
      <c r="F4312" s="5">
        <f>decoded__2[[#This Row],[FRT_DEC]]-B4311</f>
        <v>6</v>
      </c>
      <c r="G4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INFO]]))),G4311)</f>
        <v>24</v>
      </c>
    </row>
    <row r="4313" spans="1:7" hidden="1" x14ac:dyDescent="0.25">
      <c r="A4313" s="12" t="s">
        <v>4995</v>
      </c>
      <c r="B4313" s="19">
        <v>335648863359</v>
      </c>
      <c r="C4313" s="12" t="s">
        <v>20791</v>
      </c>
      <c r="D4313" s="12" t="s">
        <v>5</v>
      </c>
      <c r="E4313" s="6" t="s">
        <v>20792</v>
      </c>
      <c r="F4313" s="5">
        <f>decoded__2[[#This Row],[FRT_DEC]]-B4312</f>
        <v>71665</v>
      </c>
      <c r="G4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INFO]]))),G4312)</f>
        <v>24</v>
      </c>
    </row>
    <row r="4314" spans="1:7" hidden="1" x14ac:dyDescent="0.25">
      <c r="A4314" s="12" t="s">
        <v>4996</v>
      </c>
      <c r="B4314" s="19">
        <v>335648863362</v>
      </c>
      <c r="C4314" s="12" t="s">
        <v>20793</v>
      </c>
      <c r="D4314" s="12" t="s">
        <v>5</v>
      </c>
      <c r="E4314" s="6" t="s">
        <v>7877</v>
      </c>
      <c r="F4314" s="5">
        <f>decoded__2[[#This Row],[FRT_DEC]]-B4313</f>
        <v>3</v>
      </c>
      <c r="G4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INFO]]))),G4313)</f>
        <v>24</v>
      </c>
    </row>
    <row r="4315" spans="1:7" hidden="1" x14ac:dyDescent="0.25">
      <c r="A4315" s="12" t="s">
        <v>4997</v>
      </c>
      <c r="B4315" s="19">
        <v>335648863364</v>
      </c>
      <c r="C4315" s="12" t="s">
        <v>20794</v>
      </c>
      <c r="D4315" s="12" t="s">
        <v>3686</v>
      </c>
      <c r="E4315" s="6" t="s">
        <v>20795</v>
      </c>
      <c r="F4315" s="5">
        <f>decoded__2[[#This Row],[FRT_DEC]]-B4314</f>
        <v>2</v>
      </c>
      <c r="G4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INFO]]))),G4314)</f>
        <v>24</v>
      </c>
    </row>
    <row r="4316" spans="1:7" hidden="1" x14ac:dyDescent="0.25">
      <c r="A4316" s="12" t="s">
        <v>4998</v>
      </c>
      <c r="B4316" s="19">
        <v>335648863367</v>
      </c>
      <c r="C4316" s="12" t="s">
        <v>20796</v>
      </c>
      <c r="D4316" s="12" t="s">
        <v>3686</v>
      </c>
      <c r="E4316" s="6" t="s">
        <v>7878</v>
      </c>
      <c r="F4316" s="5">
        <f>decoded__2[[#This Row],[FRT_DEC]]-B4315</f>
        <v>3</v>
      </c>
      <c r="G4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INFO]]))),G4315)</f>
        <v>24</v>
      </c>
    </row>
    <row r="4317" spans="1:7" hidden="1" x14ac:dyDescent="0.25">
      <c r="A4317" s="12" t="s">
        <v>4999</v>
      </c>
      <c r="B4317" s="19">
        <v>335648863375</v>
      </c>
      <c r="C4317" s="12" t="s">
        <v>20797</v>
      </c>
      <c r="D4317" s="12" t="s">
        <v>7842</v>
      </c>
      <c r="E4317" s="6" t="s">
        <v>8006</v>
      </c>
      <c r="F4317" s="5">
        <f>decoded__2[[#This Row],[FRT_DEC]]-B4316</f>
        <v>8</v>
      </c>
      <c r="G4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INFO]]))),G4316)</f>
        <v>24</v>
      </c>
    </row>
    <row r="4318" spans="1:7" ht="30" hidden="1" x14ac:dyDescent="0.25">
      <c r="A4318" s="12" t="s">
        <v>5000</v>
      </c>
      <c r="B4318" s="19">
        <v>335648863386</v>
      </c>
      <c r="C4318" s="12" t="s">
        <v>20798</v>
      </c>
      <c r="D4318" s="12" t="s">
        <v>241</v>
      </c>
      <c r="E4318" s="6" t="s">
        <v>3669</v>
      </c>
      <c r="F4318" s="5">
        <f>decoded__2[[#This Row],[FRT_DEC]]-B4317</f>
        <v>11</v>
      </c>
      <c r="G4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INFO]]))),G4317)</f>
        <v>24</v>
      </c>
    </row>
    <row r="4319" spans="1:7" hidden="1" x14ac:dyDescent="0.25">
      <c r="A4319" s="12" t="s">
        <v>5001</v>
      </c>
      <c r="B4319" s="19">
        <v>335648863389</v>
      </c>
      <c r="C4319" s="12" t="s">
        <v>20799</v>
      </c>
      <c r="D4319" s="12" t="s">
        <v>243</v>
      </c>
      <c r="E4319" s="6" t="s">
        <v>5293</v>
      </c>
      <c r="F4319" s="5">
        <f>decoded__2[[#This Row],[FRT_DEC]]-B4318</f>
        <v>3</v>
      </c>
      <c r="G4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INFO]]))),G4318)</f>
        <v>24</v>
      </c>
    </row>
    <row r="4320" spans="1:7" hidden="1" x14ac:dyDescent="0.25">
      <c r="A4320" s="12" t="s">
        <v>5002</v>
      </c>
      <c r="B4320" s="19">
        <v>335648863395</v>
      </c>
      <c r="C4320" s="12" t="s">
        <v>20800</v>
      </c>
      <c r="D4320" s="12" t="s">
        <v>1099</v>
      </c>
      <c r="E4320" s="6" t="s">
        <v>2093</v>
      </c>
      <c r="F4320" s="5">
        <f>decoded__2[[#This Row],[FRT_DEC]]-B4319</f>
        <v>6</v>
      </c>
      <c r="G4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INFO]]))),G4319)</f>
        <v>24</v>
      </c>
    </row>
    <row r="4321" spans="1:7" hidden="1" x14ac:dyDescent="0.25">
      <c r="A4321" s="12" t="s">
        <v>5003</v>
      </c>
      <c r="B4321" s="19">
        <v>335648863400</v>
      </c>
      <c r="C4321" s="12" t="s">
        <v>20801</v>
      </c>
      <c r="D4321" s="12" t="s">
        <v>72</v>
      </c>
      <c r="E4321" s="6" t="s">
        <v>2094</v>
      </c>
      <c r="F4321" s="5">
        <f>decoded__2[[#This Row],[FRT_DEC]]-B4320</f>
        <v>5</v>
      </c>
      <c r="G4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INFO]]))),G4320)</f>
        <v>24</v>
      </c>
    </row>
    <row r="4322" spans="1:7" hidden="1" x14ac:dyDescent="0.25">
      <c r="A4322" s="12" t="s">
        <v>5004</v>
      </c>
      <c r="B4322" s="19">
        <v>335648863404</v>
      </c>
      <c r="C4322" s="12" t="s">
        <v>20802</v>
      </c>
      <c r="D4322" s="12" t="s">
        <v>72</v>
      </c>
      <c r="E4322" s="6" t="s">
        <v>2095</v>
      </c>
      <c r="F4322" s="5">
        <f>decoded__2[[#This Row],[FRT_DEC]]-B4321</f>
        <v>4</v>
      </c>
      <c r="G4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INFO]]))),G4321)</f>
        <v>24</v>
      </c>
    </row>
    <row r="4323" spans="1:7" hidden="1" x14ac:dyDescent="0.25">
      <c r="A4323" s="12" t="s">
        <v>5005</v>
      </c>
      <c r="B4323" s="19">
        <v>335648863415</v>
      </c>
      <c r="C4323" s="12" t="s">
        <v>20803</v>
      </c>
      <c r="D4323" s="12" t="s">
        <v>246</v>
      </c>
      <c r="E4323" s="6" t="s">
        <v>20804</v>
      </c>
      <c r="F4323" s="5">
        <f>decoded__2[[#This Row],[FRT_DEC]]-B4322</f>
        <v>11</v>
      </c>
      <c r="G4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INFO]]))),G4322)</f>
        <v>24</v>
      </c>
    </row>
    <row r="4324" spans="1:7" hidden="1" x14ac:dyDescent="0.25">
      <c r="A4324" s="12" t="s">
        <v>5006</v>
      </c>
      <c r="B4324" s="19">
        <v>335648863419</v>
      </c>
      <c r="C4324" s="12" t="s">
        <v>20805</v>
      </c>
      <c r="D4324" s="12" t="s">
        <v>7938</v>
      </c>
      <c r="E4324" s="6" t="s">
        <v>8012</v>
      </c>
      <c r="F4324" s="5">
        <f>decoded__2[[#This Row],[FRT_DEC]]-B4323</f>
        <v>4</v>
      </c>
      <c r="G4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INFO]]))),G4323)</f>
        <v>24</v>
      </c>
    </row>
    <row r="4325" spans="1:7" hidden="1" x14ac:dyDescent="0.25">
      <c r="A4325" s="12" t="s">
        <v>5007</v>
      </c>
      <c r="B4325" s="19">
        <v>335648863818</v>
      </c>
      <c r="C4325" s="12" t="s">
        <v>20806</v>
      </c>
      <c r="D4325" s="12" t="s">
        <v>7842</v>
      </c>
      <c r="E4325" s="6" t="s">
        <v>8130</v>
      </c>
      <c r="F4325" s="5">
        <f>decoded__2[[#This Row],[FRT_DEC]]-B4324</f>
        <v>399</v>
      </c>
      <c r="G4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INFO]]))),G4324)</f>
        <v>24</v>
      </c>
    </row>
    <row r="4326" spans="1:7" hidden="1" x14ac:dyDescent="0.25">
      <c r="A4326" s="12" t="s">
        <v>5008</v>
      </c>
      <c r="B4326" s="19">
        <v>335648863826</v>
      </c>
      <c r="C4326" s="12" t="s">
        <v>20807</v>
      </c>
      <c r="D4326" s="12" t="s">
        <v>1099</v>
      </c>
      <c r="E4326" s="6" t="s">
        <v>2096</v>
      </c>
      <c r="F4326" s="5">
        <f>decoded__2[[#This Row],[FRT_DEC]]-B4325</f>
        <v>8</v>
      </c>
      <c r="G4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INFO]]))),G4325)</f>
        <v>24</v>
      </c>
    </row>
    <row r="4327" spans="1:7" hidden="1" x14ac:dyDescent="0.25">
      <c r="A4327" s="12" t="s">
        <v>5009</v>
      </c>
      <c r="B4327" s="19">
        <v>335648863832</v>
      </c>
      <c r="C4327" s="12" t="s">
        <v>20808</v>
      </c>
      <c r="D4327" s="12" t="s">
        <v>72</v>
      </c>
      <c r="E4327" s="6" t="s">
        <v>2097</v>
      </c>
      <c r="F4327" s="5">
        <f>decoded__2[[#This Row],[FRT_DEC]]-B4326</f>
        <v>6</v>
      </c>
      <c r="G4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INFO]]))),G4326)</f>
        <v>24</v>
      </c>
    </row>
    <row r="4328" spans="1:7" hidden="1" x14ac:dyDescent="0.25">
      <c r="A4328" s="12" t="s">
        <v>5010</v>
      </c>
      <c r="B4328" s="19">
        <v>335648863844</v>
      </c>
      <c r="C4328" s="12" t="s">
        <v>20809</v>
      </c>
      <c r="D4328" s="12" t="s">
        <v>3672</v>
      </c>
      <c r="E4328" s="6" t="s">
        <v>20740</v>
      </c>
      <c r="F4328" s="5">
        <f>decoded__2[[#This Row],[FRT_DEC]]-B4327</f>
        <v>12</v>
      </c>
      <c r="G4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INFO]]))),G4327)</f>
        <v>24</v>
      </c>
    </row>
    <row r="4329" spans="1:7" hidden="1" x14ac:dyDescent="0.25">
      <c r="A4329" s="12" t="s">
        <v>5011</v>
      </c>
      <c r="B4329" s="19">
        <v>335648863994</v>
      </c>
      <c r="C4329" s="12" t="s">
        <v>20810</v>
      </c>
      <c r="D4329" s="12" t="s">
        <v>262</v>
      </c>
      <c r="E4329" s="6" t="s">
        <v>20742</v>
      </c>
      <c r="F4329" s="5">
        <f>decoded__2[[#This Row],[FRT_DEC]]-B4328</f>
        <v>150</v>
      </c>
      <c r="G4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INFO]]))),G4328)</f>
        <v>24</v>
      </c>
    </row>
    <row r="4330" spans="1:7" hidden="1" x14ac:dyDescent="0.25">
      <c r="A4330" s="12" t="s">
        <v>5012</v>
      </c>
      <c r="B4330" s="19">
        <v>335648863999</v>
      </c>
      <c r="C4330" s="12" t="s">
        <v>20811</v>
      </c>
      <c r="D4330" s="12" t="s">
        <v>7938</v>
      </c>
      <c r="E4330" s="6" t="s">
        <v>8136</v>
      </c>
      <c r="F4330" s="5">
        <f>decoded__2[[#This Row],[FRT_DEC]]-B4329</f>
        <v>5</v>
      </c>
      <c r="G4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INFO]]))),G4329)</f>
        <v>24</v>
      </c>
    </row>
    <row r="4331" spans="1:7" x14ac:dyDescent="0.25">
      <c r="A4331" s="12" t="s">
        <v>5013</v>
      </c>
      <c r="B4331" s="19">
        <v>335648865239</v>
      </c>
      <c r="C4331" s="12" t="s">
        <v>20812</v>
      </c>
      <c r="D4331" s="12" t="s">
        <v>7842</v>
      </c>
      <c r="E4331" s="6" t="s">
        <v>7845</v>
      </c>
      <c r="F4331" s="5">
        <f>decoded__2[[#This Row],[FRT_DEC]]-B4330</f>
        <v>1240</v>
      </c>
      <c r="G4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INFO]]))),G4330)</f>
        <v>24</v>
      </c>
    </row>
    <row r="4332" spans="1:7" hidden="1" x14ac:dyDescent="0.25">
      <c r="A4332" s="12" t="s">
        <v>5014</v>
      </c>
      <c r="B4332" s="19">
        <v>335648865246</v>
      </c>
      <c r="C4332" s="12" t="s">
        <v>20813</v>
      </c>
      <c r="D4332" s="12" t="s">
        <v>7938</v>
      </c>
      <c r="E4332" s="6" t="s">
        <v>8149</v>
      </c>
      <c r="F4332" s="5">
        <f>decoded__2[[#This Row],[FRT_DEC]]-B4331</f>
        <v>7</v>
      </c>
      <c r="G4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INFO]]))),G4331)</f>
        <v>24</v>
      </c>
    </row>
    <row r="4333" spans="1:7" hidden="1" x14ac:dyDescent="0.25">
      <c r="A4333" s="12" t="s">
        <v>5015</v>
      </c>
      <c r="B4333" s="19">
        <v>335648865320</v>
      </c>
      <c r="C4333" s="12" t="s">
        <v>20814</v>
      </c>
      <c r="D4333" s="12" t="s">
        <v>84</v>
      </c>
      <c r="E4333" s="6" t="s">
        <v>7911</v>
      </c>
      <c r="F4333" s="5">
        <f>decoded__2[[#This Row],[FRT_DEC]]-B4332</f>
        <v>74</v>
      </c>
      <c r="G4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INFO]]))),G4332)</f>
        <v>24</v>
      </c>
    </row>
    <row r="4334" spans="1:7" hidden="1" x14ac:dyDescent="0.25">
      <c r="A4334" s="12" t="s">
        <v>5016</v>
      </c>
      <c r="B4334" s="19">
        <v>335648865324</v>
      </c>
      <c r="C4334" s="12" t="s">
        <v>20815</v>
      </c>
      <c r="D4334" s="12" t="s">
        <v>3684</v>
      </c>
      <c r="E4334" s="6" t="s">
        <v>20816</v>
      </c>
      <c r="F4334" s="5">
        <f>decoded__2[[#This Row],[FRT_DEC]]-B4333</f>
        <v>4</v>
      </c>
      <c r="G4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INFO]]))),G4333)</f>
        <v>24</v>
      </c>
    </row>
    <row r="4335" spans="1:7" hidden="1" x14ac:dyDescent="0.25">
      <c r="A4335" s="12" t="s">
        <v>5017</v>
      </c>
      <c r="B4335" s="19">
        <v>335648865326</v>
      </c>
      <c r="C4335" s="12" t="s">
        <v>20817</v>
      </c>
      <c r="D4335" s="12" t="s">
        <v>3684</v>
      </c>
      <c r="E4335" s="6" t="s">
        <v>7879</v>
      </c>
      <c r="F4335" s="5">
        <f>decoded__2[[#This Row],[FRT_DEC]]-B4334</f>
        <v>2</v>
      </c>
      <c r="G4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INFO]]))),G4334)</f>
        <v>24</v>
      </c>
    </row>
    <row r="4336" spans="1:7" hidden="1" x14ac:dyDescent="0.25">
      <c r="A4336" s="12" t="s">
        <v>5018</v>
      </c>
      <c r="B4336" s="19">
        <v>335648865334</v>
      </c>
      <c r="C4336" s="12" t="s">
        <v>20818</v>
      </c>
      <c r="D4336" s="12" t="s">
        <v>7842</v>
      </c>
      <c r="E4336" s="6" t="s">
        <v>7843</v>
      </c>
      <c r="F4336" s="5">
        <f>decoded__2[[#This Row],[FRT_DEC]]-B4335</f>
        <v>8</v>
      </c>
      <c r="G4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INFO]]))),G4335)</f>
        <v>24</v>
      </c>
    </row>
    <row r="4337" spans="1:7" hidden="1" x14ac:dyDescent="0.25">
      <c r="A4337" s="12" t="s">
        <v>5019</v>
      </c>
      <c r="B4337" s="19">
        <v>335648865345</v>
      </c>
      <c r="C4337" s="12" t="s">
        <v>20819</v>
      </c>
      <c r="D4337" s="12" t="s">
        <v>1099</v>
      </c>
      <c r="E4337" s="6" t="s">
        <v>2098</v>
      </c>
      <c r="F4337" s="5">
        <f>decoded__2[[#This Row],[FRT_DEC]]-B4336</f>
        <v>11</v>
      </c>
      <c r="G4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INFO]]))),G4336)</f>
        <v>24</v>
      </c>
    </row>
    <row r="4338" spans="1:7" hidden="1" x14ac:dyDescent="0.25">
      <c r="A4338" s="12" t="s">
        <v>5020</v>
      </c>
      <c r="B4338" s="19">
        <v>335648865349</v>
      </c>
      <c r="C4338" s="12" t="s">
        <v>20820</v>
      </c>
      <c r="D4338" s="12" t="s">
        <v>72</v>
      </c>
      <c r="E4338" s="6" t="s">
        <v>2099</v>
      </c>
      <c r="F4338" s="5">
        <f>decoded__2[[#This Row],[FRT_DEC]]-B4337</f>
        <v>4</v>
      </c>
      <c r="G4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INFO]]))),G4337)</f>
        <v>24</v>
      </c>
    </row>
    <row r="4339" spans="1:7" hidden="1" x14ac:dyDescent="0.25">
      <c r="A4339" s="12" t="s">
        <v>5021</v>
      </c>
      <c r="B4339" s="19">
        <v>335648865362</v>
      </c>
      <c r="C4339" s="12" t="s">
        <v>20821</v>
      </c>
      <c r="D4339" s="12" t="s">
        <v>7938</v>
      </c>
      <c r="E4339" s="6" t="s">
        <v>8848</v>
      </c>
      <c r="F4339" s="5">
        <f>decoded__2[[#This Row],[FRT_DEC]]-B4338</f>
        <v>13</v>
      </c>
      <c r="G4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INFO]]))),G4338)</f>
        <v>24</v>
      </c>
    </row>
    <row r="4340" spans="1:7" hidden="1" x14ac:dyDescent="0.25">
      <c r="A4340" s="12" t="s">
        <v>5022</v>
      </c>
      <c r="B4340" s="19">
        <v>335648865399</v>
      </c>
      <c r="C4340" s="12" t="s">
        <v>20822</v>
      </c>
      <c r="D4340" s="12" t="s">
        <v>85</v>
      </c>
      <c r="E4340" s="6" t="s">
        <v>263</v>
      </c>
      <c r="F4340" s="5">
        <f>decoded__2[[#This Row],[FRT_DEC]]-B4339</f>
        <v>37</v>
      </c>
      <c r="G4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INFO]]))),G4339)</f>
        <v>24</v>
      </c>
    </row>
    <row r="4341" spans="1:7" hidden="1" x14ac:dyDescent="0.25">
      <c r="A4341" s="12" t="s">
        <v>5023</v>
      </c>
      <c r="B4341" s="19">
        <v>335648865408</v>
      </c>
      <c r="C4341" s="12" t="s">
        <v>20823</v>
      </c>
      <c r="D4341" s="12" t="s">
        <v>7842</v>
      </c>
      <c r="E4341" s="6" t="s">
        <v>8851</v>
      </c>
      <c r="F4341" s="5">
        <f>decoded__2[[#This Row],[FRT_DEC]]-B4340</f>
        <v>9</v>
      </c>
      <c r="G4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INFO]]))),G4340)</f>
        <v>24</v>
      </c>
    </row>
    <row r="4342" spans="1:7" hidden="1" x14ac:dyDescent="0.25">
      <c r="A4342" s="12" t="s">
        <v>5024</v>
      </c>
      <c r="B4342" s="19">
        <v>335648865417</v>
      </c>
      <c r="C4342" s="12" t="s">
        <v>20824</v>
      </c>
      <c r="D4342" s="12" t="s">
        <v>1099</v>
      </c>
      <c r="E4342" s="6" t="s">
        <v>2100</v>
      </c>
      <c r="F4342" s="5">
        <f>decoded__2[[#This Row],[FRT_DEC]]-B4341</f>
        <v>9</v>
      </c>
      <c r="G4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INFO]]))),G4341)</f>
        <v>24</v>
      </c>
    </row>
    <row r="4343" spans="1:7" hidden="1" x14ac:dyDescent="0.25">
      <c r="A4343" s="12" t="s">
        <v>5026</v>
      </c>
      <c r="B4343" s="19">
        <v>335648865422</v>
      </c>
      <c r="C4343" s="12" t="s">
        <v>20825</v>
      </c>
      <c r="D4343" s="12" t="s">
        <v>72</v>
      </c>
      <c r="E4343" s="6" t="s">
        <v>2101</v>
      </c>
      <c r="F4343" s="5">
        <f>decoded__2[[#This Row],[FRT_DEC]]-B4342</f>
        <v>5</v>
      </c>
      <c r="G4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INFO]]))),G4342)</f>
        <v>24</v>
      </c>
    </row>
    <row r="4344" spans="1:7" hidden="1" x14ac:dyDescent="0.25">
      <c r="A4344" s="12" t="s">
        <v>5027</v>
      </c>
      <c r="B4344" s="19">
        <v>335648865434</v>
      </c>
      <c r="C4344" s="12" t="s">
        <v>20826</v>
      </c>
      <c r="D4344" s="12" t="s">
        <v>7938</v>
      </c>
      <c r="E4344" s="6" t="s">
        <v>8855</v>
      </c>
      <c r="F4344" s="5">
        <f>decoded__2[[#This Row],[FRT_DEC]]-B4343</f>
        <v>12</v>
      </c>
      <c r="G4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INFO]]))),G4343)</f>
        <v>24</v>
      </c>
    </row>
    <row r="4345" spans="1:7" hidden="1" x14ac:dyDescent="0.25">
      <c r="A4345" s="12" t="s">
        <v>5028</v>
      </c>
      <c r="B4345" s="19">
        <v>335648866055</v>
      </c>
      <c r="C4345" s="12" t="s">
        <v>20827</v>
      </c>
      <c r="D4345" s="12" t="s">
        <v>87</v>
      </c>
      <c r="E4345" s="6" t="s">
        <v>3695</v>
      </c>
      <c r="F4345" s="5">
        <f>decoded__2[[#This Row],[FRT_DEC]]-B4344</f>
        <v>621</v>
      </c>
      <c r="G4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INFO]]))),G4344)</f>
        <v>24</v>
      </c>
    </row>
    <row r="4346" spans="1:7" hidden="1" x14ac:dyDescent="0.25">
      <c r="A4346" s="12" t="s">
        <v>5029</v>
      </c>
      <c r="B4346" s="19">
        <v>335648866063</v>
      </c>
      <c r="C4346" s="12" t="s">
        <v>20828</v>
      </c>
      <c r="D4346" s="12" t="s">
        <v>7842</v>
      </c>
      <c r="E4346" s="6" t="s">
        <v>8858</v>
      </c>
      <c r="F4346" s="5">
        <f>decoded__2[[#This Row],[FRT_DEC]]-B4345</f>
        <v>8</v>
      </c>
      <c r="G4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INFO]]))),G4345)</f>
        <v>24</v>
      </c>
    </row>
    <row r="4347" spans="1:7" hidden="1" x14ac:dyDescent="0.25">
      <c r="A4347" s="12" t="s">
        <v>5030</v>
      </c>
      <c r="B4347" s="19">
        <v>335648866073</v>
      </c>
      <c r="C4347" s="12" t="s">
        <v>20829</v>
      </c>
      <c r="D4347" s="12" t="s">
        <v>1099</v>
      </c>
      <c r="E4347" s="6" t="s">
        <v>2102</v>
      </c>
      <c r="F4347" s="5">
        <f>decoded__2[[#This Row],[FRT_DEC]]-B4346</f>
        <v>10</v>
      </c>
      <c r="G4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INFO]]))),G4346)</f>
        <v>24</v>
      </c>
    </row>
    <row r="4348" spans="1:7" hidden="1" x14ac:dyDescent="0.25">
      <c r="A4348" s="12" t="s">
        <v>5031</v>
      </c>
      <c r="B4348" s="19">
        <v>335648866079</v>
      </c>
      <c r="C4348" s="12" t="s">
        <v>20830</v>
      </c>
      <c r="D4348" s="12" t="s">
        <v>72</v>
      </c>
      <c r="E4348" s="6" t="s">
        <v>2103</v>
      </c>
      <c r="F4348" s="5">
        <f>decoded__2[[#This Row],[FRT_DEC]]-B4347</f>
        <v>6</v>
      </c>
      <c r="G4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INFO]]))),G4347)</f>
        <v>24</v>
      </c>
    </row>
    <row r="4349" spans="1:7" hidden="1" x14ac:dyDescent="0.25">
      <c r="A4349" s="12" t="s">
        <v>5032</v>
      </c>
      <c r="B4349" s="19">
        <v>335648866083</v>
      </c>
      <c r="C4349" s="12" t="s">
        <v>20831</v>
      </c>
      <c r="D4349" s="12" t="s">
        <v>264</v>
      </c>
      <c r="E4349" s="6" t="s">
        <v>20832</v>
      </c>
      <c r="F4349" s="5">
        <f>decoded__2[[#This Row],[FRT_DEC]]-B4348</f>
        <v>4</v>
      </c>
      <c r="G4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INFO]]))),G4348)</f>
        <v>24</v>
      </c>
    </row>
    <row r="4350" spans="1:7" hidden="1" x14ac:dyDescent="0.25">
      <c r="A4350" s="12" t="s">
        <v>5033</v>
      </c>
      <c r="B4350" s="19">
        <v>335648866095</v>
      </c>
      <c r="C4350" s="12" t="s">
        <v>20833</v>
      </c>
      <c r="D4350" s="12" t="s">
        <v>40</v>
      </c>
      <c r="E4350" s="6" t="s">
        <v>328</v>
      </c>
      <c r="F4350" s="5">
        <f>decoded__2[[#This Row],[FRT_DEC]]-B4349</f>
        <v>12</v>
      </c>
      <c r="G4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INFO]]))),G4349)</f>
        <v>24</v>
      </c>
    </row>
    <row r="4351" spans="1:7" hidden="1" x14ac:dyDescent="0.25">
      <c r="A4351" s="12" t="s">
        <v>5034</v>
      </c>
      <c r="B4351" s="19">
        <v>335648866098</v>
      </c>
      <c r="C4351" s="12" t="s">
        <v>20834</v>
      </c>
      <c r="D4351" s="12" t="s">
        <v>330</v>
      </c>
      <c r="E4351" s="6" t="s">
        <v>20835</v>
      </c>
      <c r="F4351" s="5">
        <f>decoded__2[[#This Row],[FRT_DEC]]-B4350</f>
        <v>3</v>
      </c>
      <c r="G4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INFO]]))),G4350)</f>
        <v>24</v>
      </c>
    </row>
    <row r="4352" spans="1:7" hidden="1" x14ac:dyDescent="0.25">
      <c r="A4352" s="12" t="s">
        <v>5035</v>
      </c>
      <c r="B4352" s="19">
        <v>335648866110</v>
      </c>
      <c r="C4352" s="12" t="s">
        <v>20836</v>
      </c>
      <c r="D4352" s="12" t="s">
        <v>40</v>
      </c>
      <c r="E4352" s="6" t="s">
        <v>2042</v>
      </c>
      <c r="F4352" s="5">
        <f>decoded__2[[#This Row],[FRT_DEC]]-B4351</f>
        <v>12</v>
      </c>
      <c r="G4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INFO]]))),G4351)</f>
        <v>24</v>
      </c>
    </row>
    <row r="4353" spans="1:7" hidden="1" x14ac:dyDescent="0.25">
      <c r="A4353" s="12" t="s">
        <v>5036</v>
      </c>
      <c r="B4353" s="19">
        <v>335648866112</v>
      </c>
      <c r="C4353" s="12" t="s">
        <v>20837</v>
      </c>
      <c r="D4353" s="12" t="s">
        <v>2043</v>
      </c>
      <c r="E4353" s="6" t="s">
        <v>20765</v>
      </c>
      <c r="F4353" s="5">
        <f>decoded__2[[#This Row],[FRT_DEC]]-B4352</f>
        <v>2</v>
      </c>
      <c r="G4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INFO]]))),G4352)</f>
        <v>24</v>
      </c>
    </row>
    <row r="4354" spans="1:7" hidden="1" x14ac:dyDescent="0.25">
      <c r="A4354" s="12" t="s">
        <v>5037</v>
      </c>
      <c r="B4354" s="19">
        <v>335648866146</v>
      </c>
      <c r="C4354" s="12" t="s">
        <v>20838</v>
      </c>
      <c r="D4354" s="12" t="s">
        <v>7938</v>
      </c>
      <c r="E4354" s="6" t="s">
        <v>8868</v>
      </c>
      <c r="F4354" s="5">
        <f>decoded__2[[#This Row],[FRT_DEC]]-B4353</f>
        <v>34</v>
      </c>
      <c r="G4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INFO]]))),G4353)</f>
        <v>24</v>
      </c>
    </row>
    <row r="4355" spans="1:7" hidden="1" x14ac:dyDescent="0.25">
      <c r="A4355" s="12" t="s">
        <v>5038</v>
      </c>
      <c r="B4355" s="19">
        <v>335648866760</v>
      </c>
      <c r="C4355" s="12" t="s">
        <v>20839</v>
      </c>
      <c r="D4355" s="12" t="s">
        <v>7842</v>
      </c>
      <c r="E4355" s="6" t="s">
        <v>7989</v>
      </c>
      <c r="F4355" s="5">
        <f>decoded__2[[#This Row],[FRT_DEC]]-B4354</f>
        <v>614</v>
      </c>
      <c r="G4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INFO]]))),G4354)</f>
        <v>24</v>
      </c>
    </row>
    <row r="4356" spans="1:7" hidden="1" x14ac:dyDescent="0.25">
      <c r="A4356" s="12" t="s">
        <v>5039</v>
      </c>
      <c r="B4356" s="19">
        <v>335648866765</v>
      </c>
      <c r="C4356" s="12" t="s">
        <v>20840</v>
      </c>
      <c r="D4356" s="12" t="s">
        <v>2044</v>
      </c>
      <c r="E4356" s="6" t="s">
        <v>2046</v>
      </c>
      <c r="F4356" s="5">
        <f>decoded__2[[#This Row],[FRT_DEC]]-B4355</f>
        <v>5</v>
      </c>
      <c r="G4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INFO]]))),G4355)</f>
        <v>24</v>
      </c>
    </row>
    <row r="4357" spans="1:7" hidden="1" x14ac:dyDescent="0.25">
      <c r="A4357" s="12" t="s">
        <v>5040</v>
      </c>
      <c r="B4357" s="19">
        <v>335648866770</v>
      </c>
      <c r="C4357" s="12" t="s">
        <v>20841</v>
      </c>
      <c r="D4357" s="12" t="s">
        <v>7938</v>
      </c>
      <c r="E4357" s="6" t="s">
        <v>7991</v>
      </c>
      <c r="F4357" s="5">
        <f>decoded__2[[#This Row],[FRT_DEC]]-B4356</f>
        <v>5</v>
      </c>
      <c r="G4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INFO]]))),G4356)</f>
        <v>24</v>
      </c>
    </row>
    <row r="4358" spans="1:7" hidden="1" x14ac:dyDescent="0.25">
      <c r="A4358" s="12" t="s">
        <v>5041</v>
      </c>
      <c r="B4358" s="19">
        <v>335648867318</v>
      </c>
      <c r="C4358" s="12" t="s">
        <v>20842</v>
      </c>
      <c r="D4358" s="12" t="s">
        <v>43</v>
      </c>
      <c r="E4358" s="6" t="s">
        <v>6570</v>
      </c>
      <c r="F4358" s="5">
        <f>decoded__2[[#This Row],[FRT_DEC]]-B4357</f>
        <v>548</v>
      </c>
      <c r="G4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INFO]]))),G4357)</f>
        <v>24</v>
      </c>
    </row>
    <row r="4359" spans="1:7" hidden="1" x14ac:dyDescent="0.25">
      <c r="A4359" s="12" t="s">
        <v>5042</v>
      </c>
      <c r="B4359" s="19">
        <v>335648867320</v>
      </c>
      <c r="C4359" s="12" t="s">
        <v>20843</v>
      </c>
      <c r="D4359" s="12" t="s">
        <v>3685</v>
      </c>
      <c r="E4359" s="6" t="s">
        <v>20844</v>
      </c>
      <c r="F4359" s="5">
        <f>decoded__2[[#This Row],[FRT_DEC]]-B4358</f>
        <v>2</v>
      </c>
      <c r="G4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INFO]]))),G4358)</f>
        <v>24</v>
      </c>
    </row>
    <row r="4360" spans="1:7" hidden="1" x14ac:dyDescent="0.25">
      <c r="A4360" s="12" t="s">
        <v>5043</v>
      </c>
      <c r="B4360" s="19">
        <v>335648867323</v>
      </c>
      <c r="C4360" s="12" t="s">
        <v>20845</v>
      </c>
      <c r="D4360" s="12" t="s">
        <v>3685</v>
      </c>
      <c r="E4360" s="6" t="s">
        <v>7880</v>
      </c>
      <c r="F4360" s="5">
        <f>decoded__2[[#This Row],[FRT_DEC]]-B4359</f>
        <v>3</v>
      </c>
      <c r="G4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INFO]]))),G4359)</f>
        <v>24</v>
      </c>
    </row>
    <row r="4361" spans="1:7" hidden="1" x14ac:dyDescent="0.25">
      <c r="A4361" s="12" t="s">
        <v>5044</v>
      </c>
      <c r="B4361" s="19">
        <v>335648867338</v>
      </c>
      <c r="C4361" s="12" t="s">
        <v>20846</v>
      </c>
      <c r="D4361" s="12" t="s">
        <v>7842</v>
      </c>
      <c r="E4361" s="6" t="s">
        <v>8889</v>
      </c>
      <c r="F4361" s="5">
        <f>decoded__2[[#This Row],[FRT_DEC]]-B4360</f>
        <v>15</v>
      </c>
      <c r="G4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INFO]]))),G4360)</f>
        <v>24</v>
      </c>
    </row>
    <row r="4362" spans="1:7" ht="30" hidden="1" x14ac:dyDescent="0.25">
      <c r="A4362" s="12" t="s">
        <v>5045</v>
      </c>
      <c r="B4362" s="19">
        <v>335648867353</v>
      </c>
      <c r="C4362" s="12" t="s">
        <v>20847</v>
      </c>
      <c r="D4362" s="12" t="s">
        <v>241</v>
      </c>
      <c r="E4362" s="6" t="s">
        <v>3966</v>
      </c>
      <c r="F4362" s="5">
        <f>decoded__2[[#This Row],[FRT_DEC]]-B4361</f>
        <v>15</v>
      </c>
      <c r="G4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INFO]]))),G4361)</f>
        <v>24</v>
      </c>
    </row>
    <row r="4363" spans="1:7" hidden="1" x14ac:dyDescent="0.25">
      <c r="A4363" s="12" t="s">
        <v>5046</v>
      </c>
      <c r="B4363" s="19">
        <v>335648867355</v>
      </c>
      <c r="C4363" s="12" t="s">
        <v>20848</v>
      </c>
      <c r="D4363" s="12" t="s">
        <v>243</v>
      </c>
      <c r="E4363" s="6" t="s">
        <v>3939</v>
      </c>
      <c r="F4363" s="5">
        <f>decoded__2[[#This Row],[FRT_DEC]]-B4362</f>
        <v>2</v>
      </c>
      <c r="G4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INFO]]))),G4362)</f>
        <v>24</v>
      </c>
    </row>
    <row r="4364" spans="1:7" hidden="1" x14ac:dyDescent="0.25">
      <c r="A4364" s="12" t="s">
        <v>5047</v>
      </c>
      <c r="B4364" s="19">
        <v>335648867386</v>
      </c>
      <c r="C4364" s="12" t="s">
        <v>20849</v>
      </c>
      <c r="D4364" s="12" t="s">
        <v>40</v>
      </c>
      <c r="E4364" s="6" t="s">
        <v>44</v>
      </c>
      <c r="F4364" s="5">
        <f>decoded__2[[#This Row],[FRT_DEC]]-B4363</f>
        <v>31</v>
      </c>
      <c r="G4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INFO]]))),G4363)</f>
        <v>24</v>
      </c>
    </row>
    <row r="4365" spans="1:7" hidden="1" x14ac:dyDescent="0.25">
      <c r="A4365" s="12" t="s">
        <v>5048</v>
      </c>
      <c r="B4365" s="19">
        <v>335648867392</v>
      </c>
      <c r="C4365" s="12" t="s">
        <v>20850</v>
      </c>
      <c r="D4365" s="12" t="s">
        <v>246</v>
      </c>
      <c r="E4365" s="6" t="s">
        <v>20851</v>
      </c>
      <c r="F4365" s="5">
        <f>decoded__2[[#This Row],[FRT_DEC]]-B4364</f>
        <v>6</v>
      </c>
      <c r="G4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INFO]]))),G4364)</f>
        <v>24</v>
      </c>
    </row>
    <row r="4366" spans="1:7" hidden="1" x14ac:dyDescent="0.25">
      <c r="A4366" s="12" t="s">
        <v>5049</v>
      </c>
      <c r="B4366" s="19">
        <v>335648867398</v>
      </c>
      <c r="C4366" s="12" t="s">
        <v>20852</v>
      </c>
      <c r="D4366" s="12" t="s">
        <v>1099</v>
      </c>
      <c r="E4366" s="6" t="s">
        <v>2104</v>
      </c>
      <c r="F4366" s="5">
        <f>decoded__2[[#This Row],[FRT_DEC]]-B4365</f>
        <v>6</v>
      </c>
      <c r="G4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INFO]]))),G4365)</f>
        <v>24</v>
      </c>
    </row>
    <row r="4367" spans="1:7" hidden="1" x14ac:dyDescent="0.25">
      <c r="A4367" s="12" t="s">
        <v>5050</v>
      </c>
      <c r="B4367" s="19">
        <v>335648867418</v>
      </c>
      <c r="C4367" s="12" t="s">
        <v>20853</v>
      </c>
      <c r="D4367" s="12" t="s">
        <v>1099</v>
      </c>
      <c r="E4367" s="6" t="s">
        <v>2105</v>
      </c>
      <c r="F4367" s="5">
        <f>decoded__2[[#This Row],[FRT_DEC]]-B4366</f>
        <v>20</v>
      </c>
      <c r="G4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INFO]]))),G4366)</f>
        <v>24</v>
      </c>
    </row>
    <row r="4368" spans="1:7" hidden="1" x14ac:dyDescent="0.25">
      <c r="A4368" s="12" t="s">
        <v>5051</v>
      </c>
      <c r="B4368" s="19">
        <v>335648867430</v>
      </c>
      <c r="C4368" s="12" t="s">
        <v>20854</v>
      </c>
      <c r="D4368" s="12" t="s">
        <v>72</v>
      </c>
      <c r="E4368" s="6" t="s">
        <v>2092</v>
      </c>
      <c r="F4368" s="5">
        <f>decoded__2[[#This Row],[FRT_DEC]]-B4367</f>
        <v>12</v>
      </c>
      <c r="G4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INFO]]))),G4367)</f>
        <v>24</v>
      </c>
    </row>
    <row r="4369" spans="1:7" hidden="1" x14ac:dyDescent="0.25">
      <c r="A4369" s="12" t="s">
        <v>5052</v>
      </c>
      <c r="B4369" s="19">
        <v>335648867454</v>
      </c>
      <c r="C4369" s="12" t="s">
        <v>20855</v>
      </c>
      <c r="D4369" s="12" t="s">
        <v>3671</v>
      </c>
      <c r="E4369" s="6" t="s">
        <v>20856</v>
      </c>
      <c r="F4369" s="5">
        <f>decoded__2[[#This Row],[FRT_DEC]]-B4368</f>
        <v>24</v>
      </c>
      <c r="G4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INFO]]))),G4368)</f>
        <v>24</v>
      </c>
    </row>
    <row r="4370" spans="1:7" hidden="1" x14ac:dyDescent="0.25">
      <c r="A4370" s="12" t="s">
        <v>5053</v>
      </c>
      <c r="B4370" s="19">
        <v>335648867457</v>
      </c>
      <c r="C4370" s="12" t="s">
        <v>20857</v>
      </c>
      <c r="D4370" s="12" t="s">
        <v>3671</v>
      </c>
      <c r="E4370" s="6" t="s">
        <v>7881</v>
      </c>
      <c r="F4370" s="5">
        <f>decoded__2[[#This Row],[FRT_DEC]]-B4369</f>
        <v>3</v>
      </c>
      <c r="G4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INFO]]))),G4369)</f>
        <v>24</v>
      </c>
    </row>
    <row r="4371" spans="1:7" hidden="1" x14ac:dyDescent="0.25">
      <c r="A4371" s="12" t="s">
        <v>5054</v>
      </c>
      <c r="B4371" s="19">
        <v>335648868283</v>
      </c>
      <c r="C4371" s="12" t="s">
        <v>20858</v>
      </c>
      <c r="D4371" s="12" t="s">
        <v>249</v>
      </c>
      <c r="E4371" s="6" t="s">
        <v>6582</v>
      </c>
      <c r="F4371" s="5">
        <f>decoded__2[[#This Row],[FRT_DEC]]-B4370</f>
        <v>826</v>
      </c>
      <c r="G4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INFO]]))),G4370)</f>
        <v>24</v>
      </c>
    </row>
    <row r="4372" spans="1:7" hidden="1" x14ac:dyDescent="0.25">
      <c r="A4372" s="12" t="s">
        <v>5055</v>
      </c>
      <c r="B4372" s="19">
        <v>335648868287</v>
      </c>
      <c r="C4372" s="12" t="s">
        <v>20859</v>
      </c>
      <c r="D4372" s="12" t="s">
        <v>7938</v>
      </c>
      <c r="E4372" s="6" t="s">
        <v>8906</v>
      </c>
      <c r="F4372" s="5">
        <f>decoded__2[[#This Row],[FRT_DEC]]-B4371</f>
        <v>4</v>
      </c>
      <c r="G4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INFO]]))),G4371)</f>
        <v>24</v>
      </c>
    </row>
    <row r="4373" spans="1:7" hidden="1" x14ac:dyDescent="0.25">
      <c r="A4373" s="12" t="s">
        <v>5056</v>
      </c>
      <c r="B4373" s="19">
        <v>335648870316</v>
      </c>
      <c r="C4373" s="12" t="s">
        <v>20860</v>
      </c>
      <c r="D4373" s="12" t="s">
        <v>5</v>
      </c>
      <c r="E4373" s="6" t="s">
        <v>20861</v>
      </c>
      <c r="F4373" s="5">
        <f>decoded__2[[#This Row],[FRT_DEC]]-B4372</f>
        <v>2029</v>
      </c>
      <c r="G4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INFO]]))),G4372)</f>
        <v>24</v>
      </c>
    </row>
    <row r="4374" spans="1:7" hidden="1" x14ac:dyDescent="0.25">
      <c r="A4374" s="12" t="s">
        <v>5057</v>
      </c>
      <c r="B4374" s="19">
        <v>335648870318</v>
      </c>
      <c r="C4374" s="12" t="s">
        <v>20862</v>
      </c>
      <c r="D4374" s="12" t="s">
        <v>5</v>
      </c>
      <c r="E4374" s="6" t="s">
        <v>7877</v>
      </c>
      <c r="F4374" s="5">
        <f>decoded__2[[#This Row],[FRT_DEC]]-B4373</f>
        <v>2</v>
      </c>
      <c r="G4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INFO]]))),G4373)</f>
        <v>24</v>
      </c>
    </row>
    <row r="4375" spans="1:7" hidden="1" x14ac:dyDescent="0.25">
      <c r="A4375" s="12" t="s">
        <v>5058</v>
      </c>
      <c r="B4375" s="19">
        <v>335648870320</v>
      </c>
      <c r="C4375" s="12" t="s">
        <v>20863</v>
      </c>
      <c r="D4375" s="12" t="s">
        <v>3686</v>
      </c>
      <c r="E4375" s="6" t="s">
        <v>20864</v>
      </c>
      <c r="F4375" s="5">
        <f>decoded__2[[#This Row],[FRT_DEC]]-B4374</f>
        <v>2</v>
      </c>
      <c r="G4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INFO]]))),G4374)</f>
        <v>24</v>
      </c>
    </row>
    <row r="4376" spans="1:7" hidden="1" x14ac:dyDescent="0.25">
      <c r="A4376" s="12" t="s">
        <v>5059</v>
      </c>
      <c r="B4376" s="19">
        <v>335648870324</v>
      </c>
      <c r="C4376" s="12" t="s">
        <v>20865</v>
      </c>
      <c r="D4376" s="12" t="s">
        <v>3686</v>
      </c>
      <c r="E4376" s="6" t="s">
        <v>7878</v>
      </c>
      <c r="F4376" s="5">
        <f>decoded__2[[#This Row],[FRT_DEC]]-B4375</f>
        <v>4</v>
      </c>
      <c r="G4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INFO]]))),G4375)</f>
        <v>24</v>
      </c>
    </row>
    <row r="4377" spans="1:7" hidden="1" x14ac:dyDescent="0.25">
      <c r="A4377" s="12" t="s">
        <v>5060</v>
      </c>
      <c r="B4377" s="19">
        <v>335648870332</v>
      </c>
      <c r="C4377" s="12" t="s">
        <v>20866</v>
      </c>
      <c r="D4377" s="12" t="s">
        <v>7842</v>
      </c>
      <c r="E4377" s="6" t="s">
        <v>8006</v>
      </c>
      <c r="F4377" s="5">
        <f>decoded__2[[#This Row],[FRT_DEC]]-B4376</f>
        <v>8</v>
      </c>
      <c r="G4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INFO]]))),G4376)</f>
        <v>24</v>
      </c>
    </row>
    <row r="4378" spans="1:7" ht="30" hidden="1" x14ac:dyDescent="0.25">
      <c r="A4378" s="12" t="s">
        <v>5061</v>
      </c>
      <c r="B4378" s="19">
        <v>335648870342</v>
      </c>
      <c r="C4378" s="12" t="s">
        <v>20867</v>
      </c>
      <c r="D4378" s="12" t="s">
        <v>241</v>
      </c>
      <c r="E4378" s="6" t="s">
        <v>20868</v>
      </c>
      <c r="F4378" s="5">
        <f>decoded__2[[#This Row],[FRT_DEC]]-B4377</f>
        <v>10</v>
      </c>
      <c r="G4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INFO]]))),G4377)</f>
        <v>24</v>
      </c>
    </row>
    <row r="4379" spans="1:7" hidden="1" x14ac:dyDescent="0.25">
      <c r="A4379" s="12" t="s">
        <v>5062</v>
      </c>
      <c r="B4379" s="19">
        <v>335648870345</v>
      </c>
      <c r="C4379" s="12" t="s">
        <v>20869</v>
      </c>
      <c r="D4379" s="12" t="s">
        <v>243</v>
      </c>
      <c r="E4379" s="6" t="s">
        <v>3937</v>
      </c>
      <c r="F4379" s="5">
        <f>decoded__2[[#This Row],[FRT_DEC]]-B4378</f>
        <v>3</v>
      </c>
      <c r="G4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INFO]]))),G4378)</f>
        <v>24</v>
      </c>
    </row>
    <row r="4380" spans="1:7" hidden="1" x14ac:dyDescent="0.25">
      <c r="A4380" s="12" t="s">
        <v>5063</v>
      </c>
      <c r="B4380" s="19">
        <v>335648870363</v>
      </c>
      <c r="C4380" s="12" t="s">
        <v>20870</v>
      </c>
      <c r="D4380" s="12" t="s">
        <v>1099</v>
      </c>
      <c r="E4380" s="6" t="s">
        <v>2093</v>
      </c>
      <c r="F4380" s="5">
        <f>decoded__2[[#This Row],[FRT_DEC]]-B4379</f>
        <v>18</v>
      </c>
      <c r="G4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INFO]]))),G4379)</f>
        <v>24</v>
      </c>
    </row>
    <row r="4381" spans="1:7" hidden="1" x14ac:dyDescent="0.25">
      <c r="A4381" s="12" t="s">
        <v>5064</v>
      </c>
      <c r="B4381" s="19">
        <v>335648870368</v>
      </c>
      <c r="C4381" s="12" t="s">
        <v>20871</v>
      </c>
      <c r="D4381" s="12" t="s">
        <v>1099</v>
      </c>
      <c r="E4381" s="6" t="s">
        <v>2106</v>
      </c>
      <c r="F4381" s="5">
        <f>decoded__2[[#This Row],[FRT_DEC]]-B4380</f>
        <v>5</v>
      </c>
      <c r="G4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INFO]]))),G4380)</f>
        <v>24</v>
      </c>
    </row>
    <row r="4382" spans="1:7" hidden="1" x14ac:dyDescent="0.25">
      <c r="A4382" s="12" t="s">
        <v>5065</v>
      </c>
      <c r="B4382" s="19">
        <v>335648870387</v>
      </c>
      <c r="C4382" s="12" t="s">
        <v>20872</v>
      </c>
      <c r="D4382" s="12" t="s">
        <v>40</v>
      </c>
      <c r="E4382" s="6" t="s">
        <v>724</v>
      </c>
      <c r="F4382" s="5">
        <f>decoded__2[[#This Row],[FRT_DEC]]-B4381</f>
        <v>19</v>
      </c>
      <c r="G4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INFO]]))),G4381)</f>
        <v>24</v>
      </c>
    </row>
    <row r="4383" spans="1:7" hidden="1" x14ac:dyDescent="0.25">
      <c r="A4383" s="12" t="s">
        <v>5066</v>
      </c>
      <c r="B4383" s="19">
        <v>335648870399</v>
      </c>
      <c r="C4383" s="12" t="s">
        <v>20873</v>
      </c>
      <c r="D4383" s="12" t="s">
        <v>40</v>
      </c>
      <c r="E4383" s="6" t="s">
        <v>45</v>
      </c>
      <c r="F4383" s="5">
        <f>decoded__2[[#This Row],[FRT_DEC]]-B4382</f>
        <v>12</v>
      </c>
      <c r="G4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INFO]]))),G4382)</f>
        <v>24</v>
      </c>
    </row>
    <row r="4384" spans="1:7" hidden="1" x14ac:dyDescent="0.25">
      <c r="A4384" s="12" t="s">
        <v>5067</v>
      </c>
      <c r="B4384" s="19">
        <v>335648870402</v>
      </c>
      <c r="C4384" s="12" t="s">
        <v>20874</v>
      </c>
      <c r="D4384" s="12" t="s">
        <v>46</v>
      </c>
      <c r="E4384" s="6" t="s">
        <v>20875</v>
      </c>
      <c r="F4384" s="5">
        <f>decoded__2[[#This Row],[FRT_DEC]]-B4383</f>
        <v>3</v>
      </c>
      <c r="G4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INFO]]))),G4383)</f>
        <v>24</v>
      </c>
    </row>
    <row r="4385" spans="1:7" hidden="1" x14ac:dyDescent="0.25">
      <c r="A4385" s="12" t="s">
        <v>5068</v>
      </c>
      <c r="B4385" s="19">
        <v>335648870407</v>
      </c>
      <c r="C4385" s="12" t="s">
        <v>20876</v>
      </c>
      <c r="D4385" s="12" t="s">
        <v>72</v>
      </c>
      <c r="E4385" s="6" t="s">
        <v>3683</v>
      </c>
      <c r="F4385" s="5">
        <f>decoded__2[[#This Row],[FRT_DEC]]-B4384</f>
        <v>5</v>
      </c>
      <c r="G4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INFO]]))),G4384)</f>
        <v>24</v>
      </c>
    </row>
    <row r="4386" spans="1:7" hidden="1" x14ac:dyDescent="0.25">
      <c r="A4386" s="12" t="s">
        <v>5069</v>
      </c>
      <c r="B4386" s="19">
        <v>335648870411</v>
      </c>
      <c r="C4386" s="12" t="s">
        <v>20877</v>
      </c>
      <c r="D4386" s="12" t="s">
        <v>72</v>
      </c>
      <c r="E4386" s="6" t="s">
        <v>2088</v>
      </c>
      <c r="F4386" s="5">
        <f>decoded__2[[#This Row],[FRT_DEC]]-B4385</f>
        <v>4</v>
      </c>
      <c r="G4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INFO]]))),G4385)</f>
        <v>24</v>
      </c>
    </row>
    <row r="4387" spans="1:7" hidden="1" x14ac:dyDescent="0.25">
      <c r="A4387" s="12" t="s">
        <v>5070</v>
      </c>
      <c r="B4387" s="19">
        <v>335648870424</v>
      </c>
      <c r="C4387" s="12" t="s">
        <v>20878</v>
      </c>
      <c r="D4387" s="12" t="s">
        <v>72</v>
      </c>
      <c r="E4387" s="6" t="s">
        <v>2107</v>
      </c>
      <c r="F4387" s="5">
        <f>decoded__2[[#This Row],[FRT_DEC]]-B4386</f>
        <v>13</v>
      </c>
      <c r="G4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INFO]]))),G4386)</f>
        <v>24</v>
      </c>
    </row>
    <row r="4388" spans="1:7" hidden="1" x14ac:dyDescent="0.25">
      <c r="A4388" s="12" t="s">
        <v>5071</v>
      </c>
      <c r="B4388" s="19">
        <v>335648871170</v>
      </c>
      <c r="C4388" s="12" t="s">
        <v>20879</v>
      </c>
      <c r="D4388" s="12" t="s">
        <v>7938</v>
      </c>
      <c r="E4388" s="6" t="s">
        <v>8012</v>
      </c>
      <c r="F4388" s="5">
        <f>decoded__2[[#This Row],[FRT_DEC]]-B4387</f>
        <v>746</v>
      </c>
      <c r="G4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INFO]]))),G4387)</f>
        <v>24</v>
      </c>
    </row>
    <row r="4389" spans="1:7" hidden="1" x14ac:dyDescent="0.25">
      <c r="A4389" s="12" t="s">
        <v>5072</v>
      </c>
      <c r="B4389" s="19">
        <v>335648872764</v>
      </c>
      <c r="C4389" s="12" t="s">
        <v>20880</v>
      </c>
      <c r="D4389" s="12" t="s">
        <v>7842</v>
      </c>
      <c r="E4389" s="6" t="s">
        <v>7936</v>
      </c>
      <c r="F4389" s="5">
        <f>decoded__2[[#This Row],[FRT_DEC]]-B4388</f>
        <v>1594</v>
      </c>
      <c r="G4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INFO]]))),G4388)</f>
        <v>24</v>
      </c>
    </row>
    <row r="4390" spans="1:7" hidden="1" x14ac:dyDescent="0.25">
      <c r="A4390" s="12" t="s">
        <v>5073</v>
      </c>
      <c r="B4390" s="19">
        <v>335648873503</v>
      </c>
      <c r="C4390" s="12" t="s">
        <v>20881</v>
      </c>
      <c r="D4390" s="12" t="s">
        <v>7938</v>
      </c>
      <c r="E4390" s="6" t="s">
        <v>7939</v>
      </c>
      <c r="F4390" s="5">
        <f>decoded__2[[#This Row],[FRT_DEC]]-B4389</f>
        <v>739</v>
      </c>
      <c r="G4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INFO]]))),G4389)</f>
        <v>24</v>
      </c>
    </row>
    <row r="4391" spans="1:7" hidden="1" x14ac:dyDescent="0.25">
      <c r="A4391" s="12" t="s">
        <v>5074</v>
      </c>
      <c r="B4391" s="19">
        <v>335648881726</v>
      </c>
      <c r="C4391" s="12" t="s">
        <v>20882</v>
      </c>
      <c r="D4391" s="12" t="s">
        <v>7842</v>
      </c>
      <c r="E4391" s="6" t="s">
        <v>7989</v>
      </c>
      <c r="F4391" s="5">
        <f>decoded__2[[#This Row],[FRT_DEC]]-B4390</f>
        <v>8223</v>
      </c>
      <c r="G4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INFO]]))),G4390)</f>
        <v>24</v>
      </c>
    </row>
    <row r="4392" spans="1:7" hidden="1" x14ac:dyDescent="0.25">
      <c r="A4392" s="12" t="s">
        <v>5075</v>
      </c>
      <c r="B4392" s="19">
        <v>335648881782</v>
      </c>
      <c r="C4392" s="12" t="s">
        <v>20883</v>
      </c>
      <c r="D4392" s="12" t="s">
        <v>7938</v>
      </c>
      <c r="E4392" s="6" t="s">
        <v>7991</v>
      </c>
      <c r="F4392" s="5">
        <f>decoded__2[[#This Row],[FRT_DEC]]-B4391</f>
        <v>56</v>
      </c>
      <c r="G4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INFO]]))),G4391)</f>
        <v>24</v>
      </c>
    </row>
    <row r="4393" spans="1:7" hidden="1" x14ac:dyDescent="0.25">
      <c r="A4393" s="12" t="s">
        <v>5076</v>
      </c>
      <c r="B4393" s="19">
        <v>335648881785</v>
      </c>
      <c r="C4393" s="12" t="s">
        <v>20884</v>
      </c>
      <c r="D4393" s="12" t="s">
        <v>7842</v>
      </c>
      <c r="E4393" s="6" t="s">
        <v>7993</v>
      </c>
      <c r="F4393" s="5">
        <f>decoded__2[[#This Row],[FRT_DEC]]-B4392</f>
        <v>3</v>
      </c>
      <c r="G4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INFO]]))),G4392)</f>
        <v>24</v>
      </c>
    </row>
    <row r="4394" spans="1:7" hidden="1" x14ac:dyDescent="0.25">
      <c r="A4394" s="12" t="s">
        <v>5077</v>
      </c>
      <c r="B4394" s="19">
        <v>335648881804</v>
      </c>
      <c r="C4394" s="12" t="s">
        <v>20885</v>
      </c>
      <c r="D4394" s="12" t="s">
        <v>1099</v>
      </c>
      <c r="E4394" s="6" t="s">
        <v>2081</v>
      </c>
      <c r="F4394" s="5">
        <f>decoded__2[[#This Row],[FRT_DEC]]-B4393</f>
        <v>19</v>
      </c>
      <c r="G4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INFO]]))),G4393)</f>
        <v>24</v>
      </c>
    </row>
    <row r="4395" spans="1:7" hidden="1" x14ac:dyDescent="0.25">
      <c r="A4395" s="12" t="s">
        <v>5078</v>
      </c>
      <c r="B4395" s="19">
        <v>335648881807</v>
      </c>
      <c r="C4395" s="12" t="s">
        <v>20886</v>
      </c>
      <c r="D4395" s="12" t="s">
        <v>1099</v>
      </c>
      <c r="E4395" s="6" t="s">
        <v>2089</v>
      </c>
      <c r="F4395" s="5">
        <f>decoded__2[[#This Row],[FRT_DEC]]-B4394</f>
        <v>3</v>
      </c>
      <c r="G4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INFO]]))),G4394)</f>
        <v>24</v>
      </c>
    </row>
    <row r="4396" spans="1:7" hidden="1" x14ac:dyDescent="0.25">
      <c r="A4396" s="12" t="s">
        <v>5079</v>
      </c>
      <c r="B4396" s="19">
        <v>335648881814</v>
      </c>
      <c r="C4396" s="12" t="s">
        <v>20887</v>
      </c>
      <c r="D4396" s="12" t="s">
        <v>72</v>
      </c>
      <c r="E4396" s="6" t="s">
        <v>7893</v>
      </c>
      <c r="F4396" s="5">
        <f>decoded__2[[#This Row],[FRT_DEC]]-B4395</f>
        <v>7</v>
      </c>
      <c r="G4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INFO]]))),G4395)</f>
        <v>24</v>
      </c>
    </row>
    <row r="4397" spans="1:7" hidden="1" x14ac:dyDescent="0.25">
      <c r="A4397" s="12" t="s">
        <v>5080</v>
      </c>
      <c r="B4397" s="19">
        <v>335648882867</v>
      </c>
      <c r="C4397" s="12" t="s">
        <v>20888</v>
      </c>
      <c r="D4397" s="12" t="s">
        <v>7938</v>
      </c>
      <c r="E4397" s="6" t="s">
        <v>7998</v>
      </c>
      <c r="F4397" s="5">
        <f>decoded__2[[#This Row],[FRT_DEC]]-B4396</f>
        <v>1053</v>
      </c>
      <c r="G4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INFO]]))),G4396)</f>
        <v>24</v>
      </c>
    </row>
    <row r="4398" spans="1:7" hidden="1" x14ac:dyDescent="0.25">
      <c r="A4398" s="12" t="s">
        <v>5081</v>
      </c>
      <c r="B4398" s="19">
        <v>335648886898</v>
      </c>
      <c r="C4398" s="12" t="s">
        <v>20889</v>
      </c>
      <c r="D4398" s="12" t="s">
        <v>5</v>
      </c>
      <c r="E4398" s="6" t="s">
        <v>20890</v>
      </c>
      <c r="F4398" s="5">
        <f>decoded__2[[#This Row],[FRT_DEC]]-B4397</f>
        <v>4031</v>
      </c>
      <c r="G4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INFO]]))),G4397)</f>
        <v>24</v>
      </c>
    </row>
    <row r="4399" spans="1:7" hidden="1" x14ac:dyDescent="0.25">
      <c r="A4399" s="12" t="s">
        <v>5082</v>
      </c>
      <c r="B4399" s="19">
        <v>335648886900</v>
      </c>
      <c r="C4399" s="12" t="s">
        <v>20891</v>
      </c>
      <c r="D4399" s="12" t="s">
        <v>5</v>
      </c>
      <c r="E4399" s="6" t="s">
        <v>7877</v>
      </c>
      <c r="F4399" s="5">
        <f>decoded__2[[#This Row],[FRT_DEC]]-B4398</f>
        <v>2</v>
      </c>
      <c r="G4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INFO]]))),G4398)</f>
        <v>24</v>
      </c>
    </row>
    <row r="4400" spans="1:7" hidden="1" x14ac:dyDescent="0.25">
      <c r="A4400" s="12" t="s">
        <v>5083</v>
      </c>
      <c r="B4400" s="19">
        <v>335648886903</v>
      </c>
      <c r="C4400" s="12" t="s">
        <v>20892</v>
      </c>
      <c r="D4400" s="12" t="s">
        <v>3686</v>
      </c>
      <c r="E4400" s="6" t="s">
        <v>20893</v>
      </c>
      <c r="F4400" s="5">
        <f>decoded__2[[#This Row],[FRT_DEC]]-B4399</f>
        <v>3</v>
      </c>
      <c r="G4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INFO]]))),G4399)</f>
        <v>24</v>
      </c>
    </row>
    <row r="4401" spans="1:7" hidden="1" x14ac:dyDescent="0.25">
      <c r="A4401" s="12" t="s">
        <v>5084</v>
      </c>
      <c r="B4401" s="19">
        <v>335648886905</v>
      </c>
      <c r="C4401" s="12" t="s">
        <v>20894</v>
      </c>
      <c r="D4401" s="12" t="s">
        <v>3686</v>
      </c>
      <c r="E4401" s="6" t="s">
        <v>7878</v>
      </c>
      <c r="F4401" s="5">
        <f>decoded__2[[#This Row],[FRT_DEC]]-B4400</f>
        <v>2</v>
      </c>
      <c r="G4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INFO]]))),G4400)</f>
        <v>24</v>
      </c>
    </row>
    <row r="4402" spans="1:7" hidden="1" x14ac:dyDescent="0.25">
      <c r="A4402" s="12" t="s">
        <v>5085</v>
      </c>
      <c r="B4402" s="19">
        <v>335648886913</v>
      </c>
      <c r="C4402" s="12" t="s">
        <v>20895</v>
      </c>
      <c r="D4402" s="12" t="s">
        <v>7842</v>
      </c>
      <c r="E4402" s="6" t="s">
        <v>8006</v>
      </c>
      <c r="F4402" s="5">
        <f>decoded__2[[#This Row],[FRT_DEC]]-B4401</f>
        <v>8</v>
      </c>
      <c r="G4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INFO]]))),G4401)</f>
        <v>24</v>
      </c>
    </row>
    <row r="4403" spans="1:7" hidden="1" x14ac:dyDescent="0.25">
      <c r="A4403" s="12" t="s">
        <v>5086</v>
      </c>
      <c r="B4403" s="19">
        <v>335648886936</v>
      </c>
      <c r="C4403" s="12" t="s">
        <v>20896</v>
      </c>
      <c r="D4403" s="12" t="s">
        <v>1099</v>
      </c>
      <c r="E4403" s="6" t="s">
        <v>7894</v>
      </c>
      <c r="F4403" s="5">
        <f>decoded__2[[#This Row],[FRT_DEC]]-B4402</f>
        <v>23</v>
      </c>
      <c r="G4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INFO]]))),G4402)</f>
        <v>24</v>
      </c>
    </row>
    <row r="4404" spans="1:7" hidden="1" x14ac:dyDescent="0.25">
      <c r="A4404" s="12" t="s">
        <v>5087</v>
      </c>
      <c r="B4404" s="19">
        <v>335648886956</v>
      </c>
      <c r="C4404" s="12" t="s">
        <v>20897</v>
      </c>
      <c r="D4404" s="12" t="s">
        <v>72</v>
      </c>
      <c r="E4404" s="6" t="s">
        <v>3683</v>
      </c>
      <c r="F4404" s="5">
        <f>decoded__2[[#This Row],[FRT_DEC]]-B4403</f>
        <v>20</v>
      </c>
      <c r="G4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INFO]]))),G4403)</f>
        <v>24</v>
      </c>
    </row>
    <row r="4405" spans="1:7" hidden="1" x14ac:dyDescent="0.25">
      <c r="A4405" s="12" t="s">
        <v>5088</v>
      </c>
      <c r="B4405" s="19">
        <v>335648886960</v>
      </c>
      <c r="C4405" s="12" t="s">
        <v>20898</v>
      </c>
      <c r="D4405" s="12" t="s">
        <v>72</v>
      </c>
      <c r="E4405" s="6" t="s">
        <v>2088</v>
      </c>
      <c r="F4405" s="5">
        <f>decoded__2[[#This Row],[FRT_DEC]]-B4404</f>
        <v>4</v>
      </c>
      <c r="G4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INFO]]))),G4404)</f>
        <v>24</v>
      </c>
    </row>
    <row r="4406" spans="1:7" hidden="1" x14ac:dyDescent="0.25">
      <c r="A4406" s="12" t="s">
        <v>5089</v>
      </c>
      <c r="B4406" s="19">
        <v>335648886974</v>
      </c>
      <c r="C4406" s="12" t="s">
        <v>20899</v>
      </c>
      <c r="D4406" s="12" t="s">
        <v>72</v>
      </c>
      <c r="E4406" s="6" t="s">
        <v>2107</v>
      </c>
      <c r="F4406" s="5">
        <f>decoded__2[[#This Row],[FRT_DEC]]-B4405</f>
        <v>14</v>
      </c>
      <c r="G4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INFO]]))),G4405)</f>
        <v>24</v>
      </c>
    </row>
    <row r="4407" spans="1:7" hidden="1" x14ac:dyDescent="0.25">
      <c r="A4407" s="12" t="s">
        <v>5090</v>
      </c>
      <c r="B4407" s="19">
        <v>335648887349</v>
      </c>
      <c r="C4407" s="12" t="s">
        <v>20900</v>
      </c>
      <c r="D4407" s="12" t="s">
        <v>7938</v>
      </c>
      <c r="E4407" s="6" t="s">
        <v>8012</v>
      </c>
      <c r="F4407" s="5">
        <f>decoded__2[[#This Row],[FRT_DEC]]-B4406</f>
        <v>375</v>
      </c>
      <c r="G4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INFO]]))),G4406)</f>
        <v>24</v>
      </c>
    </row>
    <row r="4408" spans="1:7" hidden="1" x14ac:dyDescent="0.25">
      <c r="A4408" s="12" t="s">
        <v>5091</v>
      </c>
      <c r="B4408" s="19">
        <v>335648887725</v>
      </c>
      <c r="C4408" s="12" t="s">
        <v>20901</v>
      </c>
      <c r="D4408" s="12" t="s">
        <v>7842</v>
      </c>
      <c r="E4408" s="6" t="s">
        <v>7989</v>
      </c>
      <c r="F4408" s="5">
        <f>decoded__2[[#This Row],[FRT_DEC]]-B4407</f>
        <v>376</v>
      </c>
      <c r="G4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INFO]]))),G4407)</f>
        <v>24</v>
      </c>
    </row>
    <row r="4409" spans="1:7" hidden="1" x14ac:dyDescent="0.25">
      <c r="A4409" s="12" t="s">
        <v>5092</v>
      </c>
      <c r="B4409" s="19">
        <v>335648887731</v>
      </c>
      <c r="C4409" s="12" t="s">
        <v>20902</v>
      </c>
      <c r="D4409" s="12" t="s">
        <v>292</v>
      </c>
      <c r="E4409" s="6" t="s">
        <v>20903</v>
      </c>
      <c r="F4409" s="5">
        <f>decoded__2[[#This Row],[FRT_DEC]]-B4408</f>
        <v>6</v>
      </c>
      <c r="G4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INFO]]))),G4408)</f>
        <v>24</v>
      </c>
    </row>
    <row r="4410" spans="1:7" hidden="1" x14ac:dyDescent="0.25">
      <c r="A4410" s="12" t="s">
        <v>5093</v>
      </c>
      <c r="B4410" s="19">
        <v>335648887733</v>
      </c>
      <c r="C4410" s="12" t="s">
        <v>20904</v>
      </c>
      <c r="D4410" s="12" t="s">
        <v>216</v>
      </c>
      <c r="E4410" s="6" t="s">
        <v>3970</v>
      </c>
      <c r="F4410" s="5">
        <f>decoded__2[[#This Row],[FRT_DEC]]-B4409</f>
        <v>2</v>
      </c>
      <c r="G4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INFO]]))),G4409)</f>
        <v>24</v>
      </c>
    </row>
    <row r="4411" spans="1:7" hidden="1" x14ac:dyDescent="0.25">
      <c r="A4411" s="12" t="s">
        <v>5094</v>
      </c>
      <c r="B4411" s="19">
        <v>335648887782</v>
      </c>
      <c r="C4411" s="12" t="s">
        <v>20905</v>
      </c>
      <c r="D4411" s="12" t="s">
        <v>221</v>
      </c>
      <c r="E4411" s="6" t="s">
        <v>222</v>
      </c>
      <c r="F4411" s="5">
        <f>decoded__2[[#This Row],[FRT_DEC]]-B4410</f>
        <v>49</v>
      </c>
      <c r="G4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INFO]]))),G4410)</f>
        <v>24</v>
      </c>
    </row>
    <row r="4412" spans="1:7" hidden="1" x14ac:dyDescent="0.25">
      <c r="A4412" s="12" t="s">
        <v>5095</v>
      </c>
      <c r="B4412" s="19">
        <v>335648887797</v>
      </c>
      <c r="C4412" s="12" t="s">
        <v>20906</v>
      </c>
      <c r="D4412" s="12" t="s">
        <v>40</v>
      </c>
      <c r="E4412" s="6" t="s">
        <v>293</v>
      </c>
      <c r="F4412" s="5">
        <f>decoded__2[[#This Row],[FRT_DEC]]-B4411</f>
        <v>15</v>
      </c>
      <c r="G4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INFO]]))),G4411)</f>
        <v>24</v>
      </c>
    </row>
    <row r="4413" spans="1:7" hidden="1" x14ac:dyDescent="0.25">
      <c r="A4413" s="12" t="s">
        <v>5096</v>
      </c>
      <c r="B4413" s="19">
        <v>335648887806</v>
      </c>
      <c r="C4413" s="12" t="s">
        <v>20907</v>
      </c>
      <c r="D4413" s="12" t="s">
        <v>2045</v>
      </c>
      <c r="E4413" s="6" t="s">
        <v>8199</v>
      </c>
      <c r="F4413" s="5">
        <f>decoded__2[[#This Row],[FRT_DEC]]-B4412</f>
        <v>9</v>
      </c>
      <c r="G4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INFO]]))),G4412)</f>
        <v>24</v>
      </c>
    </row>
    <row r="4414" spans="1:7" hidden="1" x14ac:dyDescent="0.25">
      <c r="A4414" s="12" t="s">
        <v>5097</v>
      </c>
      <c r="B4414" s="19">
        <v>335648887808</v>
      </c>
      <c r="C4414" s="12" t="s">
        <v>20908</v>
      </c>
      <c r="D4414" s="12" t="s">
        <v>294</v>
      </c>
      <c r="E4414" s="6" t="s">
        <v>20909</v>
      </c>
      <c r="F4414" s="5">
        <f>decoded__2[[#This Row],[FRT_DEC]]-B4413</f>
        <v>2</v>
      </c>
      <c r="G4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INFO]]))),G4413)</f>
        <v>24</v>
      </c>
    </row>
    <row r="4415" spans="1:7" hidden="1" x14ac:dyDescent="0.25">
      <c r="A4415" s="12" t="s">
        <v>5098</v>
      </c>
      <c r="B4415" s="19">
        <v>335648887812</v>
      </c>
      <c r="C4415" s="12" t="s">
        <v>20910</v>
      </c>
      <c r="D4415" s="12" t="s">
        <v>7938</v>
      </c>
      <c r="E4415" s="6" t="s">
        <v>7991</v>
      </c>
      <c r="F4415" s="5">
        <f>decoded__2[[#This Row],[FRT_DEC]]-B4414</f>
        <v>4</v>
      </c>
      <c r="G4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INFO]]))),G4414)</f>
        <v>24</v>
      </c>
    </row>
    <row r="4416" spans="1:7" hidden="1" x14ac:dyDescent="0.25">
      <c r="A4416" s="12" t="s">
        <v>5099</v>
      </c>
      <c r="B4416" s="19">
        <v>335648888770</v>
      </c>
      <c r="C4416" s="12" t="s">
        <v>20911</v>
      </c>
      <c r="D4416" s="12" t="s">
        <v>7842</v>
      </c>
      <c r="E4416" s="6" t="s">
        <v>7993</v>
      </c>
      <c r="F4416" s="5">
        <f>decoded__2[[#This Row],[FRT_DEC]]-B4415</f>
        <v>958</v>
      </c>
      <c r="G4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INFO]]))),G4415)</f>
        <v>24</v>
      </c>
    </row>
    <row r="4417" spans="1:7" hidden="1" x14ac:dyDescent="0.25">
      <c r="A4417" s="12" t="s">
        <v>5100</v>
      </c>
      <c r="B4417" s="19">
        <v>335648888788</v>
      </c>
      <c r="C4417" s="12" t="s">
        <v>20912</v>
      </c>
      <c r="D4417" s="12" t="s">
        <v>1099</v>
      </c>
      <c r="E4417" s="6" t="s">
        <v>2081</v>
      </c>
      <c r="F4417" s="5">
        <f>decoded__2[[#This Row],[FRT_DEC]]-B4416</f>
        <v>18</v>
      </c>
      <c r="G4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INFO]]))),G4416)</f>
        <v>24</v>
      </c>
    </row>
    <row r="4418" spans="1:7" hidden="1" x14ac:dyDescent="0.25">
      <c r="A4418" s="12" t="s">
        <v>5101</v>
      </c>
      <c r="B4418" s="19">
        <v>335648888793</v>
      </c>
      <c r="C4418" s="12" t="s">
        <v>20913</v>
      </c>
      <c r="D4418" s="12" t="s">
        <v>1099</v>
      </c>
      <c r="E4418" s="6" t="s">
        <v>2089</v>
      </c>
      <c r="F4418" s="5">
        <f>decoded__2[[#This Row],[FRT_DEC]]-B4417</f>
        <v>5</v>
      </c>
      <c r="G4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INFO]]))),G4417)</f>
        <v>24</v>
      </c>
    </row>
    <row r="4419" spans="1:7" hidden="1" x14ac:dyDescent="0.25">
      <c r="A4419" s="12" t="s">
        <v>5102</v>
      </c>
      <c r="B4419" s="19">
        <v>335648888800</v>
      </c>
      <c r="C4419" s="12" t="s">
        <v>20914</v>
      </c>
      <c r="D4419" s="12" t="s">
        <v>72</v>
      </c>
      <c r="E4419" s="6" t="s">
        <v>2090</v>
      </c>
      <c r="F4419" s="5">
        <f>decoded__2[[#This Row],[FRT_DEC]]-B4418</f>
        <v>7</v>
      </c>
      <c r="G4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INFO]]))),G4418)</f>
        <v>24</v>
      </c>
    </row>
    <row r="4420" spans="1:7" hidden="1" x14ac:dyDescent="0.25">
      <c r="A4420" s="12" t="s">
        <v>5103</v>
      </c>
      <c r="B4420" s="19">
        <v>335648888816</v>
      </c>
      <c r="C4420" s="12" t="s">
        <v>20915</v>
      </c>
      <c r="D4420" s="12" t="s">
        <v>6</v>
      </c>
      <c r="E4420" s="6" t="s">
        <v>20916</v>
      </c>
      <c r="F4420" s="5">
        <f>decoded__2[[#This Row],[FRT_DEC]]-B4419</f>
        <v>16</v>
      </c>
      <c r="G4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INFO]]))),G4419)</f>
        <v>25</v>
      </c>
    </row>
    <row r="4421" spans="1:7" hidden="1" x14ac:dyDescent="0.25">
      <c r="A4421" s="12" t="s">
        <v>5104</v>
      </c>
      <c r="B4421" s="19">
        <v>335648888838</v>
      </c>
      <c r="C4421" s="12" t="s">
        <v>20917</v>
      </c>
      <c r="D4421" s="12" t="s">
        <v>72</v>
      </c>
      <c r="E4421" s="6" t="s">
        <v>2092</v>
      </c>
      <c r="F4421" s="5">
        <f>decoded__2[[#This Row],[FRT_DEC]]-B4420</f>
        <v>22</v>
      </c>
      <c r="G4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INFO]]))),G4420)</f>
        <v>25</v>
      </c>
    </row>
    <row r="4422" spans="1:7" hidden="1" x14ac:dyDescent="0.25">
      <c r="A4422" s="12" t="s">
        <v>5105</v>
      </c>
      <c r="B4422" s="19">
        <v>335648888860</v>
      </c>
      <c r="C4422" s="12" t="s">
        <v>20918</v>
      </c>
      <c r="D4422" s="12" t="s">
        <v>3671</v>
      </c>
      <c r="E4422" s="6" t="s">
        <v>20919</v>
      </c>
      <c r="F4422" s="5">
        <f>decoded__2[[#This Row],[FRT_DEC]]-B4421</f>
        <v>22</v>
      </c>
      <c r="G4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INFO]]))),G4421)</f>
        <v>25</v>
      </c>
    </row>
    <row r="4423" spans="1:7" hidden="1" x14ac:dyDescent="0.25">
      <c r="A4423" s="12" t="s">
        <v>5106</v>
      </c>
      <c r="B4423" s="19">
        <v>335648888863</v>
      </c>
      <c r="C4423" s="12" t="s">
        <v>20920</v>
      </c>
      <c r="D4423" s="12" t="s">
        <v>3671</v>
      </c>
      <c r="E4423" s="6" t="s">
        <v>7881</v>
      </c>
      <c r="F4423" s="5">
        <f>decoded__2[[#This Row],[FRT_DEC]]-B4422</f>
        <v>3</v>
      </c>
      <c r="G4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INFO]]))),G4422)</f>
        <v>25</v>
      </c>
    </row>
    <row r="4424" spans="1:7" hidden="1" x14ac:dyDescent="0.25">
      <c r="A4424" s="12" t="s">
        <v>5107</v>
      </c>
      <c r="B4424" s="19">
        <v>335648889850</v>
      </c>
      <c r="C4424" s="12" t="s">
        <v>20921</v>
      </c>
      <c r="D4424" s="12" t="s">
        <v>249</v>
      </c>
      <c r="E4424" s="6" t="s">
        <v>3914</v>
      </c>
      <c r="F4424" s="5">
        <f>decoded__2[[#This Row],[FRT_DEC]]-B4423</f>
        <v>987</v>
      </c>
      <c r="G4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INFO]]))),G4423)</f>
        <v>25</v>
      </c>
    </row>
    <row r="4425" spans="1:7" hidden="1" x14ac:dyDescent="0.25">
      <c r="A4425" s="12" t="s">
        <v>5108</v>
      </c>
      <c r="B4425" s="19">
        <v>335648889856</v>
      </c>
      <c r="C4425" s="12" t="s">
        <v>20922</v>
      </c>
      <c r="D4425" s="12" t="s">
        <v>7938</v>
      </c>
      <c r="E4425" s="6" t="s">
        <v>7998</v>
      </c>
      <c r="F4425" s="5">
        <f>decoded__2[[#This Row],[FRT_DEC]]-B4424</f>
        <v>6</v>
      </c>
      <c r="G4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INFO]]))),G4424)</f>
        <v>25</v>
      </c>
    </row>
    <row r="4426" spans="1:7" hidden="1" x14ac:dyDescent="0.25">
      <c r="A4426" s="12" t="s">
        <v>5109</v>
      </c>
      <c r="B4426" s="19">
        <v>335648891688</v>
      </c>
      <c r="C4426" s="12" t="s">
        <v>20923</v>
      </c>
      <c r="D4426" s="12" t="s">
        <v>7842</v>
      </c>
      <c r="E4426" s="6" t="s">
        <v>7945</v>
      </c>
      <c r="F4426" s="5">
        <f>decoded__2[[#This Row],[FRT_DEC]]-B4425</f>
        <v>1832</v>
      </c>
      <c r="G4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INFO]]))),G4425)</f>
        <v>25</v>
      </c>
    </row>
    <row r="4427" spans="1:7" hidden="1" x14ac:dyDescent="0.25">
      <c r="A4427" s="12" t="s">
        <v>5110</v>
      </c>
      <c r="B4427" s="19">
        <v>335648891695</v>
      </c>
      <c r="C4427" s="12" t="s">
        <v>20924</v>
      </c>
      <c r="D4427" s="12" t="s">
        <v>7938</v>
      </c>
      <c r="E4427" s="6" t="s">
        <v>7947</v>
      </c>
      <c r="F4427" s="5">
        <f>decoded__2[[#This Row],[FRT_DEC]]-B4426</f>
        <v>7</v>
      </c>
      <c r="G4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INFO]]))),G4426)</f>
        <v>25</v>
      </c>
    </row>
    <row r="4428" spans="1:7" hidden="1" x14ac:dyDescent="0.25">
      <c r="A4428" s="12" t="s">
        <v>5111</v>
      </c>
      <c r="B4428" s="19">
        <v>335648892923</v>
      </c>
      <c r="C4428" s="12" t="s">
        <v>20925</v>
      </c>
      <c r="D4428" s="12" t="s">
        <v>5</v>
      </c>
      <c r="E4428" s="6" t="s">
        <v>20926</v>
      </c>
      <c r="F4428" s="5">
        <f>decoded__2[[#This Row],[FRT_DEC]]-B4427</f>
        <v>1228</v>
      </c>
      <c r="G4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INFO]]))),G4427)</f>
        <v>25</v>
      </c>
    </row>
    <row r="4429" spans="1:7" hidden="1" x14ac:dyDescent="0.25">
      <c r="A4429" s="12" t="s">
        <v>5112</v>
      </c>
      <c r="B4429" s="19">
        <v>335648892925</v>
      </c>
      <c r="C4429" s="12" t="s">
        <v>20927</v>
      </c>
      <c r="D4429" s="12" t="s">
        <v>5</v>
      </c>
      <c r="E4429" s="6" t="s">
        <v>7877</v>
      </c>
      <c r="F4429" s="5">
        <f>decoded__2[[#This Row],[FRT_DEC]]-B4428</f>
        <v>2</v>
      </c>
      <c r="G4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INFO]]))),G4428)</f>
        <v>25</v>
      </c>
    </row>
    <row r="4430" spans="1:7" hidden="1" x14ac:dyDescent="0.25">
      <c r="A4430" s="12" t="s">
        <v>5113</v>
      </c>
      <c r="B4430" s="19">
        <v>335648892928</v>
      </c>
      <c r="C4430" s="12" t="s">
        <v>20928</v>
      </c>
      <c r="D4430" s="12" t="s">
        <v>3686</v>
      </c>
      <c r="E4430" s="6" t="s">
        <v>20929</v>
      </c>
      <c r="F4430" s="5">
        <f>decoded__2[[#This Row],[FRT_DEC]]-B4429</f>
        <v>3</v>
      </c>
      <c r="G4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INFO]]))),G4429)</f>
        <v>25</v>
      </c>
    </row>
    <row r="4431" spans="1:7" hidden="1" x14ac:dyDescent="0.25">
      <c r="A4431" s="12" t="s">
        <v>5114</v>
      </c>
      <c r="B4431" s="19">
        <v>335648892930</v>
      </c>
      <c r="C4431" s="12" t="s">
        <v>20930</v>
      </c>
      <c r="D4431" s="12" t="s">
        <v>3686</v>
      </c>
      <c r="E4431" s="6" t="s">
        <v>7878</v>
      </c>
      <c r="F4431" s="5">
        <f>decoded__2[[#This Row],[FRT_DEC]]-B4430</f>
        <v>2</v>
      </c>
      <c r="G4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INFO]]))),G4430)</f>
        <v>25</v>
      </c>
    </row>
    <row r="4432" spans="1:7" hidden="1" x14ac:dyDescent="0.25">
      <c r="A4432" s="12" t="s">
        <v>5115</v>
      </c>
      <c r="B4432" s="19">
        <v>335648892940</v>
      </c>
      <c r="C4432" s="12" t="s">
        <v>20931</v>
      </c>
      <c r="D4432" s="12" t="s">
        <v>7842</v>
      </c>
      <c r="E4432" s="6" t="s">
        <v>8006</v>
      </c>
      <c r="F4432" s="5">
        <f>decoded__2[[#This Row],[FRT_DEC]]-B4431</f>
        <v>10</v>
      </c>
      <c r="G4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INFO]]))),G4431)</f>
        <v>25</v>
      </c>
    </row>
    <row r="4433" spans="1:7" hidden="1" x14ac:dyDescent="0.25">
      <c r="A4433" s="12" t="s">
        <v>5116</v>
      </c>
      <c r="B4433" s="19">
        <v>335648892951</v>
      </c>
      <c r="C4433" s="12" t="s">
        <v>20932</v>
      </c>
      <c r="D4433" s="12" t="s">
        <v>241</v>
      </c>
      <c r="E4433" s="6" t="s">
        <v>2110</v>
      </c>
      <c r="F4433" s="5">
        <f>decoded__2[[#This Row],[FRT_DEC]]-B4432</f>
        <v>11</v>
      </c>
      <c r="G4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INFO]]))),G4432)</f>
        <v>25</v>
      </c>
    </row>
    <row r="4434" spans="1:7" hidden="1" x14ac:dyDescent="0.25">
      <c r="A4434" s="12" t="s">
        <v>5117</v>
      </c>
      <c r="B4434" s="19">
        <v>335648892953</v>
      </c>
      <c r="C4434" s="12" t="s">
        <v>20933</v>
      </c>
      <c r="D4434" s="12" t="s">
        <v>243</v>
      </c>
      <c r="E4434" s="6" t="s">
        <v>5293</v>
      </c>
      <c r="F4434" s="5">
        <f>decoded__2[[#This Row],[FRT_DEC]]-B4433</f>
        <v>2</v>
      </c>
      <c r="G4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INFO]]))),G4433)</f>
        <v>25</v>
      </c>
    </row>
    <row r="4435" spans="1:7" hidden="1" x14ac:dyDescent="0.25">
      <c r="A4435" s="12" t="s">
        <v>5118</v>
      </c>
      <c r="B4435" s="19">
        <v>335648892959</v>
      </c>
      <c r="C4435" s="12" t="s">
        <v>20934</v>
      </c>
      <c r="D4435" s="12" t="s">
        <v>1099</v>
      </c>
      <c r="E4435" s="6" t="s">
        <v>2093</v>
      </c>
      <c r="F4435" s="5">
        <f>decoded__2[[#This Row],[FRT_DEC]]-B4434</f>
        <v>6</v>
      </c>
      <c r="G4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INFO]]))),G4434)</f>
        <v>25</v>
      </c>
    </row>
    <row r="4436" spans="1:7" hidden="1" x14ac:dyDescent="0.25">
      <c r="A4436" s="12" t="s">
        <v>5119</v>
      </c>
      <c r="B4436" s="19">
        <v>335648892963</v>
      </c>
      <c r="C4436" s="12" t="s">
        <v>20935</v>
      </c>
      <c r="D4436" s="12" t="s">
        <v>72</v>
      </c>
      <c r="E4436" s="6" t="s">
        <v>2094</v>
      </c>
      <c r="F4436" s="5">
        <f>decoded__2[[#This Row],[FRT_DEC]]-B4435</f>
        <v>4</v>
      </c>
      <c r="G4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INFO]]))),G4435)</f>
        <v>25</v>
      </c>
    </row>
    <row r="4437" spans="1:7" hidden="1" x14ac:dyDescent="0.25">
      <c r="A4437" s="12" t="s">
        <v>5120</v>
      </c>
      <c r="B4437" s="19">
        <v>335648892967</v>
      </c>
      <c r="C4437" s="12" t="s">
        <v>20936</v>
      </c>
      <c r="D4437" s="12" t="s">
        <v>72</v>
      </c>
      <c r="E4437" s="6" t="s">
        <v>2095</v>
      </c>
      <c r="F4437" s="5">
        <f>decoded__2[[#This Row],[FRT_DEC]]-B4436</f>
        <v>4</v>
      </c>
      <c r="G4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INFO]]))),G4436)</f>
        <v>25</v>
      </c>
    </row>
    <row r="4438" spans="1:7" hidden="1" x14ac:dyDescent="0.25">
      <c r="A4438" s="12" t="s">
        <v>5121</v>
      </c>
      <c r="B4438" s="19">
        <v>335648892978</v>
      </c>
      <c r="C4438" s="12" t="s">
        <v>20937</v>
      </c>
      <c r="D4438" s="12" t="s">
        <v>246</v>
      </c>
      <c r="E4438" s="6" t="s">
        <v>20938</v>
      </c>
      <c r="F4438" s="5">
        <f>decoded__2[[#This Row],[FRT_DEC]]-B4437</f>
        <v>11</v>
      </c>
      <c r="G4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INFO]]))),G4437)</f>
        <v>25</v>
      </c>
    </row>
    <row r="4439" spans="1:7" hidden="1" x14ac:dyDescent="0.25">
      <c r="A4439" s="12" t="s">
        <v>5122</v>
      </c>
      <c r="B4439" s="19">
        <v>335648892984</v>
      </c>
      <c r="C4439" s="12" t="s">
        <v>20939</v>
      </c>
      <c r="D4439" s="12" t="s">
        <v>7938</v>
      </c>
      <c r="E4439" s="6" t="s">
        <v>8012</v>
      </c>
      <c r="F4439" s="5">
        <f>decoded__2[[#This Row],[FRT_DEC]]-B4438</f>
        <v>6</v>
      </c>
      <c r="G4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INFO]]))),G4438)</f>
        <v>25</v>
      </c>
    </row>
    <row r="4440" spans="1:7" hidden="1" x14ac:dyDescent="0.25">
      <c r="A4440" s="12" t="s">
        <v>5123</v>
      </c>
      <c r="B4440" s="19">
        <v>335648893382</v>
      </c>
      <c r="C4440" s="12" t="s">
        <v>20940</v>
      </c>
      <c r="D4440" s="12" t="s">
        <v>7842</v>
      </c>
      <c r="E4440" s="6" t="s">
        <v>8130</v>
      </c>
      <c r="F4440" s="5">
        <f>decoded__2[[#This Row],[FRT_DEC]]-B4439</f>
        <v>398</v>
      </c>
      <c r="G4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INFO]]))),G4439)</f>
        <v>25</v>
      </c>
    </row>
    <row r="4441" spans="1:7" hidden="1" x14ac:dyDescent="0.25">
      <c r="A4441" s="12" t="s">
        <v>5124</v>
      </c>
      <c r="B4441" s="19">
        <v>335648893389</v>
      </c>
      <c r="C4441" s="12" t="s">
        <v>20941</v>
      </c>
      <c r="D4441" s="12" t="s">
        <v>1099</v>
      </c>
      <c r="E4441" s="6" t="s">
        <v>2096</v>
      </c>
      <c r="F4441" s="5">
        <f>decoded__2[[#This Row],[FRT_DEC]]-B4440</f>
        <v>7</v>
      </c>
      <c r="G4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INFO]]))),G4440)</f>
        <v>25</v>
      </c>
    </row>
    <row r="4442" spans="1:7" hidden="1" x14ac:dyDescent="0.25">
      <c r="A4442" s="12" t="s">
        <v>5125</v>
      </c>
      <c r="B4442" s="19">
        <v>335648893394</v>
      </c>
      <c r="C4442" s="12" t="s">
        <v>20942</v>
      </c>
      <c r="D4442" s="12" t="s">
        <v>72</v>
      </c>
      <c r="E4442" s="6" t="s">
        <v>2097</v>
      </c>
      <c r="F4442" s="5">
        <f>decoded__2[[#This Row],[FRT_DEC]]-B4441</f>
        <v>5</v>
      </c>
      <c r="G4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INFO]]))),G4441)</f>
        <v>25</v>
      </c>
    </row>
    <row r="4443" spans="1:7" hidden="1" x14ac:dyDescent="0.25">
      <c r="A4443" s="12" t="s">
        <v>5126</v>
      </c>
      <c r="B4443" s="19">
        <v>335648893406</v>
      </c>
      <c r="C4443" s="12" t="s">
        <v>20943</v>
      </c>
      <c r="D4443" s="12" t="s">
        <v>3672</v>
      </c>
      <c r="E4443" s="6" t="s">
        <v>20944</v>
      </c>
      <c r="F4443" s="5">
        <f>decoded__2[[#This Row],[FRT_DEC]]-B4442</f>
        <v>12</v>
      </c>
      <c r="G4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INFO]]))),G4442)</f>
        <v>25</v>
      </c>
    </row>
    <row r="4444" spans="1:7" hidden="1" x14ac:dyDescent="0.25">
      <c r="A4444" s="12" t="s">
        <v>5127</v>
      </c>
      <c r="B4444" s="19">
        <v>335648893556</v>
      </c>
      <c r="C4444" s="12" t="s">
        <v>20945</v>
      </c>
      <c r="D4444" s="12" t="s">
        <v>262</v>
      </c>
      <c r="E4444" s="6" t="s">
        <v>20946</v>
      </c>
      <c r="F4444" s="5">
        <f>decoded__2[[#This Row],[FRT_DEC]]-B4443</f>
        <v>150</v>
      </c>
      <c r="G4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INFO]]))),G4443)</f>
        <v>25</v>
      </c>
    </row>
    <row r="4445" spans="1:7" hidden="1" x14ac:dyDescent="0.25">
      <c r="A4445" s="12" t="s">
        <v>5128</v>
      </c>
      <c r="B4445" s="19">
        <v>335648893561</v>
      </c>
      <c r="C4445" s="12" t="s">
        <v>20947</v>
      </c>
      <c r="D4445" s="12" t="s">
        <v>7938</v>
      </c>
      <c r="E4445" s="6" t="s">
        <v>8136</v>
      </c>
      <c r="F4445" s="5">
        <f>decoded__2[[#This Row],[FRT_DEC]]-B4444</f>
        <v>5</v>
      </c>
      <c r="G4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INFO]]))),G4444)</f>
        <v>25</v>
      </c>
    </row>
    <row r="4446" spans="1:7" x14ac:dyDescent="0.25">
      <c r="A4446" s="12" t="s">
        <v>5129</v>
      </c>
      <c r="B4446" s="19">
        <v>335648894761</v>
      </c>
      <c r="C4446" s="12" t="s">
        <v>20948</v>
      </c>
      <c r="D4446" s="12" t="s">
        <v>7842</v>
      </c>
      <c r="E4446" s="6" t="s">
        <v>7845</v>
      </c>
      <c r="F4446" s="5">
        <f>decoded__2[[#This Row],[FRT_DEC]]-B4445</f>
        <v>1200</v>
      </c>
      <c r="G4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INFO]]))),G4445)</f>
        <v>25</v>
      </c>
    </row>
    <row r="4447" spans="1:7" hidden="1" x14ac:dyDescent="0.25">
      <c r="A4447" s="12" t="s">
        <v>5130</v>
      </c>
      <c r="B4447" s="19">
        <v>335648894768</v>
      </c>
      <c r="C4447" s="12" t="s">
        <v>20949</v>
      </c>
      <c r="D4447" s="12" t="s">
        <v>7938</v>
      </c>
      <c r="E4447" s="6" t="s">
        <v>8149</v>
      </c>
      <c r="F4447" s="5">
        <f>decoded__2[[#This Row],[FRT_DEC]]-B4446</f>
        <v>7</v>
      </c>
      <c r="G4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INFO]]))),G4446)</f>
        <v>25</v>
      </c>
    </row>
    <row r="4448" spans="1:7" hidden="1" x14ac:dyDescent="0.25">
      <c r="A4448" s="12" t="s">
        <v>5131</v>
      </c>
      <c r="B4448" s="19">
        <v>335648894869</v>
      </c>
      <c r="C4448" s="12" t="s">
        <v>20950</v>
      </c>
      <c r="D4448" s="12" t="s">
        <v>84</v>
      </c>
      <c r="E4448" s="6" t="s">
        <v>3696</v>
      </c>
      <c r="F4448" s="5">
        <f>decoded__2[[#This Row],[FRT_DEC]]-B4447</f>
        <v>101</v>
      </c>
      <c r="G4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INFO]]))),G4447)</f>
        <v>25</v>
      </c>
    </row>
    <row r="4449" spans="1:7" hidden="1" x14ac:dyDescent="0.25">
      <c r="A4449" s="12" t="s">
        <v>5132</v>
      </c>
      <c r="B4449" s="19">
        <v>335648894871</v>
      </c>
      <c r="C4449" s="12" t="s">
        <v>20951</v>
      </c>
      <c r="D4449" s="12" t="s">
        <v>3684</v>
      </c>
      <c r="E4449" s="6" t="s">
        <v>20952</v>
      </c>
      <c r="F4449" s="5">
        <f>decoded__2[[#This Row],[FRT_DEC]]-B4448</f>
        <v>2</v>
      </c>
      <c r="G4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INFO]]))),G4448)</f>
        <v>25</v>
      </c>
    </row>
    <row r="4450" spans="1:7" hidden="1" x14ac:dyDescent="0.25">
      <c r="A4450" s="12" t="s">
        <v>5133</v>
      </c>
      <c r="B4450" s="19">
        <v>335648894873</v>
      </c>
      <c r="C4450" s="12" t="s">
        <v>20953</v>
      </c>
      <c r="D4450" s="12" t="s">
        <v>3684</v>
      </c>
      <c r="E4450" s="6" t="s">
        <v>7879</v>
      </c>
      <c r="F4450" s="5">
        <f>decoded__2[[#This Row],[FRT_DEC]]-B4449</f>
        <v>2</v>
      </c>
      <c r="G4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INFO]]))),G4449)</f>
        <v>25</v>
      </c>
    </row>
    <row r="4451" spans="1:7" hidden="1" x14ac:dyDescent="0.25">
      <c r="A4451" s="12" t="s">
        <v>5134</v>
      </c>
      <c r="B4451" s="19">
        <v>335648894881</v>
      </c>
      <c r="C4451" s="12" t="s">
        <v>20954</v>
      </c>
      <c r="D4451" s="12" t="s">
        <v>7842</v>
      </c>
      <c r="E4451" s="6" t="s">
        <v>7843</v>
      </c>
      <c r="F4451" s="5">
        <f>decoded__2[[#This Row],[FRT_DEC]]-B4450</f>
        <v>8</v>
      </c>
      <c r="G4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INFO]]))),G4450)</f>
        <v>25</v>
      </c>
    </row>
    <row r="4452" spans="1:7" hidden="1" x14ac:dyDescent="0.25">
      <c r="A4452" s="12" t="s">
        <v>5135</v>
      </c>
      <c r="B4452" s="19">
        <v>335648894892</v>
      </c>
      <c r="C4452" s="12" t="s">
        <v>20955</v>
      </c>
      <c r="D4452" s="12" t="s">
        <v>1099</v>
      </c>
      <c r="E4452" s="6" t="s">
        <v>2098</v>
      </c>
      <c r="F4452" s="5">
        <f>decoded__2[[#This Row],[FRT_DEC]]-B4451</f>
        <v>11</v>
      </c>
      <c r="G4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INFO]]))),G4451)</f>
        <v>25</v>
      </c>
    </row>
    <row r="4453" spans="1:7" hidden="1" x14ac:dyDescent="0.25">
      <c r="A4453" s="12" t="s">
        <v>5136</v>
      </c>
      <c r="B4453" s="19">
        <v>335648894898</v>
      </c>
      <c r="C4453" s="12" t="s">
        <v>20956</v>
      </c>
      <c r="D4453" s="12" t="s">
        <v>72</v>
      </c>
      <c r="E4453" s="6" t="s">
        <v>2099</v>
      </c>
      <c r="F4453" s="5">
        <f>decoded__2[[#This Row],[FRT_DEC]]-B4452</f>
        <v>6</v>
      </c>
      <c r="G4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INFO]]))),G4452)</f>
        <v>25</v>
      </c>
    </row>
    <row r="4454" spans="1:7" hidden="1" x14ac:dyDescent="0.25">
      <c r="A4454" s="12" t="s">
        <v>5137</v>
      </c>
      <c r="B4454" s="19">
        <v>335648894910</v>
      </c>
      <c r="C4454" s="12" t="s">
        <v>20957</v>
      </c>
      <c r="D4454" s="12" t="s">
        <v>7938</v>
      </c>
      <c r="E4454" s="6" t="s">
        <v>8848</v>
      </c>
      <c r="F4454" s="5">
        <f>decoded__2[[#This Row],[FRT_DEC]]-B4453</f>
        <v>12</v>
      </c>
      <c r="G4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INFO]]))),G4453)</f>
        <v>25</v>
      </c>
    </row>
    <row r="4455" spans="1:7" hidden="1" x14ac:dyDescent="0.25">
      <c r="A4455" s="12" t="s">
        <v>5138</v>
      </c>
      <c r="B4455" s="19">
        <v>335648894961</v>
      </c>
      <c r="C4455" s="12" t="s">
        <v>20958</v>
      </c>
      <c r="D4455" s="12" t="s">
        <v>85</v>
      </c>
      <c r="E4455" s="6" t="s">
        <v>263</v>
      </c>
      <c r="F4455" s="5">
        <f>decoded__2[[#This Row],[FRT_DEC]]-B4454</f>
        <v>51</v>
      </c>
      <c r="G4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INFO]]))),G4454)</f>
        <v>25</v>
      </c>
    </row>
    <row r="4456" spans="1:7" hidden="1" x14ac:dyDescent="0.25">
      <c r="A4456" s="12" t="s">
        <v>5139</v>
      </c>
      <c r="B4456" s="19">
        <v>335648894968</v>
      </c>
      <c r="C4456" s="12" t="s">
        <v>20959</v>
      </c>
      <c r="D4456" s="12" t="s">
        <v>7842</v>
      </c>
      <c r="E4456" s="6" t="s">
        <v>8851</v>
      </c>
      <c r="F4456" s="5">
        <f>decoded__2[[#This Row],[FRT_DEC]]-B4455</f>
        <v>7</v>
      </c>
      <c r="G4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INFO]]))),G4455)</f>
        <v>25</v>
      </c>
    </row>
    <row r="4457" spans="1:7" hidden="1" x14ac:dyDescent="0.25">
      <c r="A4457" s="12" t="s">
        <v>5140</v>
      </c>
      <c r="B4457" s="19">
        <v>335648894977</v>
      </c>
      <c r="C4457" s="12" t="s">
        <v>20960</v>
      </c>
      <c r="D4457" s="12" t="s">
        <v>1099</v>
      </c>
      <c r="E4457" s="6" t="s">
        <v>2100</v>
      </c>
      <c r="F4457" s="5">
        <f>decoded__2[[#This Row],[FRT_DEC]]-B4456</f>
        <v>9</v>
      </c>
      <c r="G4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INFO]]))),G4456)</f>
        <v>25</v>
      </c>
    </row>
    <row r="4458" spans="1:7" hidden="1" x14ac:dyDescent="0.25">
      <c r="A4458" s="12" t="s">
        <v>5141</v>
      </c>
      <c r="B4458" s="19">
        <v>335648894982</v>
      </c>
      <c r="C4458" s="12" t="s">
        <v>20961</v>
      </c>
      <c r="D4458" s="12" t="s">
        <v>72</v>
      </c>
      <c r="E4458" s="6" t="s">
        <v>2101</v>
      </c>
      <c r="F4458" s="5">
        <f>decoded__2[[#This Row],[FRT_DEC]]-B4457</f>
        <v>5</v>
      </c>
      <c r="G4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INFO]]))),G4457)</f>
        <v>25</v>
      </c>
    </row>
    <row r="4459" spans="1:7" hidden="1" x14ac:dyDescent="0.25">
      <c r="A4459" s="12" t="s">
        <v>5142</v>
      </c>
      <c r="B4459" s="19">
        <v>335648894995</v>
      </c>
      <c r="C4459" s="12" t="s">
        <v>20962</v>
      </c>
      <c r="D4459" s="12" t="s">
        <v>7938</v>
      </c>
      <c r="E4459" s="6" t="s">
        <v>8855</v>
      </c>
      <c r="F4459" s="5">
        <f>decoded__2[[#This Row],[FRT_DEC]]-B4458</f>
        <v>13</v>
      </c>
      <c r="G4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INFO]]))),G4458)</f>
        <v>25</v>
      </c>
    </row>
    <row r="4460" spans="1:7" hidden="1" x14ac:dyDescent="0.25">
      <c r="A4460" s="12" t="s">
        <v>5143</v>
      </c>
      <c r="B4460" s="19">
        <v>335648895617</v>
      </c>
      <c r="C4460" s="12" t="s">
        <v>20963</v>
      </c>
      <c r="D4460" s="12" t="s">
        <v>87</v>
      </c>
      <c r="E4460" s="6" t="s">
        <v>3695</v>
      </c>
      <c r="F4460" s="5">
        <f>decoded__2[[#This Row],[FRT_DEC]]-B4459</f>
        <v>622</v>
      </c>
      <c r="G4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INFO]]))),G4459)</f>
        <v>25</v>
      </c>
    </row>
    <row r="4461" spans="1:7" hidden="1" x14ac:dyDescent="0.25">
      <c r="A4461" s="12" t="s">
        <v>5144</v>
      </c>
      <c r="B4461" s="19">
        <v>335648895625</v>
      </c>
      <c r="C4461" s="12" t="s">
        <v>20964</v>
      </c>
      <c r="D4461" s="12" t="s">
        <v>7842</v>
      </c>
      <c r="E4461" s="6" t="s">
        <v>8858</v>
      </c>
      <c r="F4461" s="5">
        <f>decoded__2[[#This Row],[FRT_DEC]]-B4460</f>
        <v>8</v>
      </c>
      <c r="G4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INFO]]))),G4460)</f>
        <v>25</v>
      </c>
    </row>
    <row r="4462" spans="1:7" hidden="1" x14ac:dyDescent="0.25">
      <c r="A4462" s="12" t="s">
        <v>5145</v>
      </c>
      <c r="B4462" s="19">
        <v>335648895635</v>
      </c>
      <c r="C4462" s="12" t="s">
        <v>20965</v>
      </c>
      <c r="D4462" s="12" t="s">
        <v>1099</v>
      </c>
      <c r="E4462" s="6" t="s">
        <v>2102</v>
      </c>
      <c r="F4462" s="5">
        <f>decoded__2[[#This Row],[FRT_DEC]]-B4461</f>
        <v>10</v>
      </c>
      <c r="G4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INFO]]))),G4461)</f>
        <v>25</v>
      </c>
    </row>
    <row r="4463" spans="1:7" hidden="1" x14ac:dyDescent="0.25">
      <c r="A4463" s="12" t="s">
        <v>5146</v>
      </c>
      <c r="B4463" s="19">
        <v>335648895640</v>
      </c>
      <c r="C4463" s="12" t="s">
        <v>20966</v>
      </c>
      <c r="D4463" s="12" t="s">
        <v>72</v>
      </c>
      <c r="E4463" s="6" t="s">
        <v>2103</v>
      </c>
      <c r="F4463" s="5">
        <f>decoded__2[[#This Row],[FRT_DEC]]-B4462</f>
        <v>5</v>
      </c>
      <c r="G4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INFO]]))),G4462)</f>
        <v>25</v>
      </c>
    </row>
    <row r="4464" spans="1:7" hidden="1" x14ac:dyDescent="0.25">
      <c r="A4464" s="12" t="s">
        <v>5147</v>
      </c>
      <c r="B4464" s="19">
        <v>335648895652</v>
      </c>
      <c r="C4464" s="12" t="s">
        <v>20967</v>
      </c>
      <c r="D4464" s="12" t="s">
        <v>40</v>
      </c>
      <c r="E4464" s="6" t="s">
        <v>2042</v>
      </c>
      <c r="F4464" s="5">
        <f>decoded__2[[#This Row],[FRT_DEC]]-B4463</f>
        <v>12</v>
      </c>
      <c r="G4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INFO]]))),G4463)</f>
        <v>25</v>
      </c>
    </row>
    <row r="4465" spans="1:7" hidden="1" x14ac:dyDescent="0.25">
      <c r="A4465" s="12" t="s">
        <v>5148</v>
      </c>
      <c r="B4465" s="19">
        <v>335648895656</v>
      </c>
      <c r="C4465" s="12" t="s">
        <v>20968</v>
      </c>
      <c r="D4465" s="12" t="s">
        <v>2043</v>
      </c>
      <c r="E4465" s="6" t="s">
        <v>20969</v>
      </c>
      <c r="F4465" s="5">
        <f>decoded__2[[#This Row],[FRT_DEC]]-B4464</f>
        <v>4</v>
      </c>
      <c r="G4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INFO]]))),G4464)</f>
        <v>25</v>
      </c>
    </row>
    <row r="4466" spans="1:7" hidden="1" x14ac:dyDescent="0.25">
      <c r="A4466" s="12" t="s">
        <v>5149</v>
      </c>
      <c r="B4466" s="19">
        <v>335648895667</v>
      </c>
      <c r="C4466" s="12" t="s">
        <v>20970</v>
      </c>
      <c r="D4466" s="12" t="s">
        <v>7938</v>
      </c>
      <c r="E4466" s="6" t="s">
        <v>8868</v>
      </c>
      <c r="F4466" s="5">
        <f>decoded__2[[#This Row],[FRT_DEC]]-B4465</f>
        <v>11</v>
      </c>
      <c r="G4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INFO]]))),G4465)</f>
        <v>25</v>
      </c>
    </row>
    <row r="4467" spans="1:7" hidden="1" x14ac:dyDescent="0.25">
      <c r="A4467" s="12" t="s">
        <v>5150</v>
      </c>
      <c r="B4467" s="19">
        <v>335648895961</v>
      </c>
      <c r="C4467" s="12" t="s">
        <v>20971</v>
      </c>
      <c r="D4467" s="12" t="s">
        <v>7842</v>
      </c>
      <c r="E4467" s="6" t="s">
        <v>7989</v>
      </c>
      <c r="F4467" s="5">
        <f>decoded__2[[#This Row],[FRT_DEC]]-B4466</f>
        <v>294</v>
      </c>
      <c r="G4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INFO]]))),G4466)</f>
        <v>25</v>
      </c>
    </row>
    <row r="4468" spans="1:7" hidden="1" x14ac:dyDescent="0.25">
      <c r="A4468" s="12" t="s">
        <v>5151</v>
      </c>
      <c r="B4468" s="19">
        <v>335648895968</v>
      </c>
      <c r="C4468" s="12" t="s">
        <v>20972</v>
      </c>
      <c r="D4468" s="12" t="s">
        <v>2044</v>
      </c>
      <c r="E4468" s="6" t="s">
        <v>8882</v>
      </c>
      <c r="F4468" s="5">
        <f>decoded__2[[#This Row],[FRT_DEC]]-B4467</f>
        <v>7</v>
      </c>
      <c r="G4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INFO]]))),G4467)</f>
        <v>25</v>
      </c>
    </row>
    <row r="4469" spans="1:7" hidden="1" x14ac:dyDescent="0.25">
      <c r="A4469" s="12" t="s">
        <v>5152</v>
      </c>
      <c r="B4469" s="19">
        <v>335648895971</v>
      </c>
      <c r="C4469" s="12" t="s">
        <v>20973</v>
      </c>
      <c r="D4469" s="12" t="s">
        <v>7938</v>
      </c>
      <c r="E4469" s="6" t="s">
        <v>7991</v>
      </c>
      <c r="F4469" s="5">
        <f>decoded__2[[#This Row],[FRT_DEC]]-B4468</f>
        <v>3</v>
      </c>
      <c r="G4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INFO]]))),G4468)</f>
        <v>25</v>
      </c>
    </row>
    <row r="4470" spans="1:7" hidden="1" x14ac:dyDescent="0.25">
      <c r="A4470" s="12" t="s">
        <v>5153</v>
      </c>
      <c r="B4470" s="19">
        <v>335648896320</v>
      </c>
      <c r="C4470" s="12" t="s">
        <v>20974</v>
      </c>
      <c r="D4470" s="12" t="s">
        <v>43</v>
      </c>
      <c r="E4470" s="6" t="s">
        <v>3694</v>
      </c>
      <c r="F4470" s="5">
        <f>decoded__2[[#This Row],[FRT_DEC]]-B4469</f>
        <v>349</v>
      </c>
      <c r="G4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INFO]]))),G4469)</f>
        <v>25</v>
      </c>
    </row>
    <row r="4471" spans="1:7" hidden="1" x14ac:dyDescent="0.25">
      <c r="A4471" s="12" t="s">
        <v>5154</v>
      </c>
      <c r="B4471" s="19">
        <v>335648896322</v>
      </c>
      <c r="C4471" s="12" t="s">
        <v>20975</v>
      </c>
      <c r="D4471" s="12" t="s">
        <v>3685</v>
      </c>
      <c r="E4471" s="6" t="s">
        <v>20976</v>
      </c>
      <c r="F4471" s="5">
        <f>decoded__2[[#This Row],[FRT_DEC]]-B4470</f>
        <v>2</v>
      </c>
      <c r="G4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INFO]]))),G4470)</f>
        <v>25</v>
      </c>
    </row>
    <row r="4472" spans="1:7" hidden="1" x14ac:dyDescent="0.25">
      <c r="A4472" s="12" t="s">
        <v>5155</v>
      </c>
      <c r="B4472" s="19">
        <v>335648896325</v>
      </c>
      <c r="C4472" s="12" t="s">
        <v>20977</v>
      </c>
      <c r="D4472" s="12" t="s">
        <v>3685</v>
      </c>
      <c r="E4472" s="6" t="s">
        <v>7880</v>
      </c>
      <c r="F4472" s="5">
        <f>decoded__2[[#This Row],[FRT_DEC]]-B4471</f>
        <v>3</v>
      </c>
      <c r="G4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INFO]]))),G4471)</f>
        <v>25</v>
      </c>
    </row>
    <row r="4473" spans="1:7" hidden="1" x14ac:dyDescent="0.25">
      <c r="A4473" s="12" t="s">
        <v>5156</v>
      </c>
      <c r="B4473" s="19">
        <v>335648896339</v>
      </c>
      <c r="C4473" s="12" t="s">
        <v>20978</v>
      </c>
      <c r="D4473" s="12" t="s">
        <v>7842</v>
      </c>
      <c r="E4473" s="6" t="s">
        <v>8889</v>
      </c>
      <c r="F4473" s="5">
        <f>decoded__2[[#This Row],[FRT_DEC]]-B4472</f>
        <v>14</v>
      </c>
      <c r="G4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INFO]]))),G4472)</f>
        <v>25</v>
      </c>
    </row>
    <row r="4474" spans="1:7" ht="30" hidden="1" x14ac:dyDescent="0.25">
      <c r="A4474" s="12" t="s">
        <v>5157</v>
      </c>
      <c r="B4474" s="19">
        <v>335648896352</v>
      </c>
      <c r="C4474" s="12" t="s">
        <v>20979</v>
      </c>
      <c r="D4474" s="12" t="s">
        <v>241</v>
      </c>
      <c r="E4474" s="6" t="s">
        <v>2111</v>
      </c>
      <c r="F4474" s="5">
        <f>decoded__2[[#This Row],[FRT_DEC]]-B4473</f>
        <v>13</v>
      </c>
      <c r="G4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INFO]]))),G4473)</f>
        <v>25</v>
      </c>
    </row>
    <row r="4475" spans="1:7" hidden="1" x14ac:dyDescent="0.25">
      <c r="A4475" s="12" t="s">
        <v>5158</v>
      </c>
      <c r="B4475" s="19">
        <v>335648896355</v>
      </c>
      <c r="C4475" s="12" t="s">
        <v>20980</v>
      </c>
      <c r="D4475" s="12" t="s">
        <v>243</v>
      </c>
      <c r="E4475" s="6" t="s">
        <v>3939</v>
      </c>
      <c r="F4475" s="5">
        <f>decoded__2[[#This Row],[FRT_DEC]]-B4474</f>
        <v>3</v>
      </c>
      <c r="G4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INFO]]))),G4474)</f>
        <v>25</v>
      </c>
    </row>
    <row r="4476" spans="1:7" hidden="1" x14ac:dyDescent="0.25">
      <c r="A4476" s="12" t="s">
        <v>5159</v>
      </c>
      <c r="B4476" s="19">
        <v>335648896406</v>
      </c>
      <c r="C4476" s="12" t="s">
        <v>20981</v>
      </c>
      <c r="D4476" s="12" t="s">
        <v>40</v>
      </c>
      <c r="E4476" s="6" t="s">
        <v>44</v>
      </c>
      <c r="F4476" s="5">
        <f>decoded__2[[#This Row],[FRT_DEC]]-B4475</f>
        <v>51</v>
      </c>
      <c r="G4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INFO]]))),G4475)</f>
        <v>25</v>
      </c>
    </row>
    <row r="4477" spans="1:7" hidden="1" x14ac:dyDescent="0.25">
      <c r="A4477" s="12" t="s">
        <v>5160</v>
      </c>
      <c r="B4477" s="19">
        <v>335648896413</v>
      </c>
      <c r="C4477" s="12" t="s">
        <v>20982</v>
      </c>
      <c r="D4477" s="12" t="s">
        <v>246</v>
      </c>
      <c r="E4477" s="6" t="s">
        <v>20983</v>
      </c>
      <c r="F4477" s="5">
        <f>decoded__2[[#This Row],[FRT_DEC]]-B4476</f>
        <v>7</v>
      </c>
      <c r="G4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INFO]]))),G4476)</f>
        <v>25</v>
      </c>
    </row>
    <row r="4478" spans="1:7" hidden="1" x14ac:dyDescent="0.25">
      <c r="A4478" s="12" t="s">
        <v>5161</v>
      </c>
      <c r="B4478" s="19">
        <v>335648896419</v>
      </c>
      <c r="C4478" s="12" t="s">
        <v>20984</v>
      </c>
      <c r="D4478" s="12" t="s">
        <v>1099</v>
      </c>
      <c r="E4478" s="6" t="s">
        <v>2104</v>
      </c>
      <c r="F4478" s="5">
        <f>decoded__2[[#This Row],[FRT_DEC]]-B4477</f>
        <v>6</v>
      </c>
      <c r="G4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INFO]]))),G4477)</f>
        <v>25</v>
      </c>
    </row>
    <row r="4479" spans="1:7" hidden="1" x14ac:dyDescent="0.25">
      <c r="A4479" s="12" t="s">
        <v>5162</v>
      </c>
      <c r="B4479" s="19">
        <v>335648896424</v>
      </c>
      <c r="C4479" s="12" t="s">
        <v>20985</v>
      </c>
      <c r="D4479" s="12" t="s">
        <v>1099</v>
      </c>
      <c r="E4479" s="6" t="s">
        <v>2105</v>
      </c>
      <c r="F4479" s="5">
        <f>decoded__2[[#This Row],[FRT_DEC]]-B4478</f>
        <v>5</v>
      </c>
      <c r="G4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INFO]]))),G4478)</f>
        <v>25</v>
      </c>
    </row>
    <row r="4480" spans="1:7" hidden="1" x14ac:dyDescent="0.25">
      <c r="A4480" s="12" t="s">
        <v>5163</v>
      </c>
      <c r="B4480" s="19">
        <v>335648896437</v>
      </c>
      <c r="C4480" s="12" t="s">
        <v>20986</v>
      </c>
      <c r="D4480" s="12" t="s">
        <v>72</v>
      </c>
      <c r="E4480" s="6" t="s">
        <v>2092</v>
      </c>
      <c r="F4480" s="5">
        <f>decoded__2[[#This Row],[FRT_DEC]]-B4479</f>
        <v>13</v>
      </c>
      <c r="G4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INFO]]))),G4479)</f>
        <v>25</v>
      </c>
    </row>
    <row r="4481" spans="1:7" hidden="1" x14ac:dyDescent="0.25">
      <c r="A4481" s="12" t="s">
        <v>5164</v>
      </c>
      <c r="B4481" s="19">
        <v>335648896797</v>
      </c>
      <c r="C4481" s="12" t="s">
        <v>20987</v>
      </c>
      <c r="D4481" s="12" t="s">
        <v>2045</v>
      </c>
      <c r="E4481" s="6" t="s">
        <v>8267</v>
      </c>
      <c r="F4481" s="5">
        <f>decoded__2[[#This Row],[FRT_DEC]]-B4480</f>
        <v>360</v>
      </c>
      <c r="G4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INFO]]))),G4480)</f>
        <v>25</v>
      </c>
    </row>
    <row r="4482" spans="1:7" hidden="1" x14ac:dyDescent="0.25">
      <c r="A4482" s="12" t="s">
        <v>5165</v>
      </c>
      <c r="B4482" s="19">
        <v>335648896809</v>
      </c>
      <c r="C4482" s="12" t="s">
        <v>20988</v>
      </c>
      <c r="D4482" s="12" t="s">
        <v>3671</v>
      </c>
      <c r="E4482" s="6" t="s">
        <v>20989</v>
      </c>
      <c r="F4482" s="5">
        <f>decoded__2[[#This Row],[FRT_DEC]]-B4481</f>
        <v>12</v>
      </c>
      <c r="G4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INFO]]))),G4481)</f>
        <v>25</v>
      </c>
    </row>
    <row r="4483" spans="1:7" hidden="1" x14ac:dyDescent="0.25">
      <c r="A4483" s="12" t="s">
        <v>5166</v>
      </c>
      <c r="B4483" s="19">
        <v>335648896811</v>
      </c>
      <c r="C4483" s="12" t="s">
        <v>20990</v>
      </c>
      <c r="D4483" s="12" t="s">
        <v>3671</v>
      </c>
      <c r="E4483" s="6" t="s">
        <v>7881</v>
      </c>
      <c r="F4483" s="5">
        <f>decoded__2[[#This Row],[FRT_DEC]]-B4482</f>
        <v>2</v>
      </c>
      <c r="G4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INFO]]))),G4482)</f>
        <v>25</v>
      </c>
    </row>
    <row r="4484" spans="1:7" hidden="1" x14ac:dyDescent="0.25">
      <c r="A4484" s="12" t="s">
        <v>5167</v>
      </c>
      <c r="B4484" s="19">
        <v>335648897285</v>
      </c>
      <c r="C4484" s="12" t="s">
        <v>20991</v>
      </c>
      <c r="D4484" s="12" t="s">
        <v>249</v>
      </c>
      <c r="E4484" s="6" t="s">
        <v>3914</v>
      </c>
      <c r="F4484" s="5">
        <f>decoded__2[[#This Row],[FRT_DEC]]-B4483</f>
        <v>474</v>
      </c>
      <c r="G4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INFO]]))),G4483)</f>
        <v>25</v>
      </c>
    </row>
    <row r="4485" spans="1:7" hidden="1" x14ac:dyDescent="0.25">
      <c r="A4485" s="12" t="s">
        <v>5168</v>
      </c>
      <c r="B4485" s="19">
        <v>335648897289</v>
      </c>
      <c r="C4485" s="12" t="s">
        <v>20992</v>
      </c>
      <c r="D4485" s="12" t="s">
        <v>7938</v>
      </c>
      <c r="E4485" s="6" t="s">
        <v>8906</v>
      </c>
      <c r="F4485" s="5">
        <f>decoded__2[[#This Row],[FRT_DEC]]-B4484</f>
        <v>4</v>
      </c>
      <c r="G4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INFO]]))),G4484)</f>
        <v>25</v>
      </c>
    </row>
    <row r="4486" spans="1:7" hidden="1" x14ac:dyDescent="0.25">
      <c r="A4486" s="12" t="s">
        <v>5169</v>
      </c>
      <c r="B4486" s="19">
        <v>335648991697</v>
      </c>
      <c r="C4486" s="12" t="s">
        <v>20993</v>
      </c>
      <c r="D4486" s="12" t="s">
        <v>7842</v>
      </c>
      <c r="E4486" s="6" t="s">
        <v>7945</v>
      </c>
      <c r="F4486" s="5">
        <f>decoded__2[[#This Row],[FRT_DEC]]-B4485</f>
        <v>94408</v>
      </c>
      <c r="G4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INFO]]))),G4485)</f>
        <v>25</v>
      </c>
    </row>
    <row r="4487" spans="1:7" hidden="1" x14ac:dyDescent="0.25">
      <c r="A4487" s="12" t="s">
        <v>5170</v>
      </c>
      <c r="B4487" s="19">
        <v>335648991702</v>
      </c>
      <c r="C4487" s="12" t="s">
        <v>20994</v>
      </c>
      <c r="D4487" s="12" t="s">
        <v>7938</v>
      </c>
      <c r="E4487" s="6" t="s">
        <v>7947</v>
      </c>
      <c r="F4487" s="5">
        <f>decoded__2[[#This Row],[FRT_DEC]]-B4486</f>
        <v>5</v>
      </c>
      <c r="G4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INFO]]))),G4486)</f>
        <v>25</v>
      </c>
    </row>
    <row r="4488" spans="1:7" hidden="1" x14ac:dyDescent="0.25">
      <c r="A4488" s="12" t="s">
        <v>5171</v>
      </c>
      <c r="B4488" s="19">
        <v>335649019398</v>
      </c>
      <c r="C4488" s="12" t="s">
        <v>20995</v>
      </c>
      <c r="D4488" s="12" t="s">
        <v>5</v>
      </c>
      <c r="E4488" s="6" t="s">
        <v>20996</v>
      </c>
      <c r="F4488" s="5">
        <f>decoded__2[[#This Row],[FRT_DEC]]-B4487</f>
        <v>27696</v>
      </c>
      <c r="G4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INFO]]))),G4487)</f>
        <v>25</v>
      </c>
    </row>
    <row r="4489" spans="1:7" hidden="1" x14ac:dyDescent="0.25">
      <c r="A4489" s="12" t="s">
        <v>5172</v>
      </c>
      <c r="B4489" s="19">
        <v>335649019400</v>
      </c>
      <c r="C4489" s="12" t="s">
        <v>20997</v>
      </c>
      <c r="D4489" s="12" t="s">
        <v>5</v>
      </c>
      <c r="E4489" s="6" t="s">
        <v>7877</v>
      </c>
      <c r="F4489" s="5">
        <f>decoded__2[[#This Row],[FRT_DEC]]-B4488</f>
        <v>2</v>
      </c>
      <c r="G4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INFO]]))),G4488)</f>
        <v>25</v>
      </c>
    </row>
    <row r="4490" spans="1:7" hidden="1" x14ac:dyDescent="0.25">
      <c r="A4490" s="12" t="s">
        <v>5173</v>
      </c>
      <c r="B4490" s="19">
        <v>335649019402</v>
      </c>
      <c r="C4490" s="12" t="s">
        <v>20998</v>
      </c>
      <c r="D4490" s="12" t="s">
        <v>3686</v>
      </c>
      <c r="E4490" s="6" t="s">
        <v>20999</v>
      </c>
      <c r="F4490" s="5">
        <f>decoded__2[[#This Row],[FRT_DEC]]-B4489</f>
        <v>2</v>
      </c>
      <c r="G4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INFO]]))),G4489)</f>
        <v>25</v>
      </c>
    </row>
    <row r="4491" spans="1:7" hidden="1" x14ac:dyDescent="0.25">
      <c r="A4491" s="12" t="s">
        <v>5174</v>
      </c>
      <c r="B4491" s="19">
        <v>335649019405</v>
      </c>
      <c r="C4491" s="12" t="s">
        <v>21000</v>
      </c>
      <c r="D4491" s="12" t="s">
        <v>3686</v>
      </c>
      <c r="E4491" s="6" t="s">
        <v>7878</v>
      </c>
      <c r="F4491" s="5">
        <f>decoded__2[[#This Row],[FRT_DEC]]-B4490</f>
        <v>3</v>
      </c>
      <c r="G4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INFO]]))),G4490)</f>
        <v>25</v>
      </c>
    </row>
    <row r="4492" spans="1:7" hidden="1" x14ac:dyDescent="0.25">
      <c r="A4492" s="12" t="s">
        <v>5175</v>
      </c>
      <c r="B4492" s="19">
        <v>335649019413</v>
      </c>
      <c r="C4492" s="12" t="s">
        <v>21001</v>
      </c>
      <c r="D4492" s="12" t="s">
        <v>7842</v>
      </c>
      <c r="E4492" s="6" t="s">
        <v>8006</v>
      </c>
      <c r="F4492" s="5">
        <f>decoded__2[[#This Row],[FRT_DEC]]-B4491</f>
        <v>8</v>
      </c>
      <c r="G4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INFO]]))),G4491)</f>
        <v>25</v>
      </c>
    </row>
    <row r="4493" spans="1:7" ht="30" hidden="1" x14ac:dyDescent="0.25">
      <c r="A4493" s="12" t="s">
        <v>5176</v>
      </c>
      <c r="B4493" s="19">
        <v>335649019424</v>
      </c>
      <c r="C4493" s="12" t="s">
        <v>21002</v>
      </c>
      <c r="D4493" s="12" t="s">
        <v>241</v>
      </c>
      <c r="E4493" s="6" t="s">
        <v>3669</v>
      </c>
      <c r="F4493" s="5">
        <f>decoded__2[[#This Row],[FRT_DEC]]-B4492</f>
        <v>11</v>
      </c>
      <c r="G4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INFO]]))),G4492)</f>
        <v>25</v>
      </c>
    </row>
    <row r="4494" spans="1:7" hidden="1" x14ac:dyDescent="0.25">
      <c r="A4494" s="12" t="s">
        <v>5177</v>
      </c>
      <c r="B4494" s="19">
        <v>335649019427</v>
      </c>
      <c r="C4494" s="12" t="s">
        <v>21003</v>
      </c>
      <c r="D4494" s="12" t="s">
        <v>243</v>
      </c>
      <c r="E4494" s="6" t="s">
        <v>5293</v>
      </c>
      <c r="F4494" s="5">
        <f>decoded__2[[#This Row],[FRT_DEC]]-B4493</f>
        <v>3</v>
      </c>
      <c r="G4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INFO]]))),G4493)</f>
        <v>25</v>
      </c>
    </row>
    <row r="4495" spans="1:7" hidden="1" x14ac:dyDescent="0.25">
      <c r="A4495" s="12" t="s">
        <v>5178</v>
      </c>
      <c r="B4495" s="19">
        <v>335649019434</v>
      </c>
      <c r="C4495" s="12" t="s">
        <v>21004</v>
      </c>
      <c r="D4495" s="12" t="s">
        <v>1099</v>
      </c>
      <c r="E4495" s="6" t="s">
        <v>2093</v>
      </c>
      <c r="F4495" s="5">
        <f>decoded__2[[#This Row],[FRT_DEC]]-B4494</f>
        <v>7</v>
      </c>
      <c r="G4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INFO]]))),G4494)</f>
        <v>25</v>
      </c>
    </row>
    <row r="4496" spans="1:7" hidden="1" x14ac:dyDescent="0.25">
      <c r="A4496" s="12" t="s">
        <v>5179</v>
      </c>
      <c r="B4496" s="19">
        <v>335649019438</v>
      </c>
      <c r="C4496" s="12" t="s">
        <v>21005</v>
      </c>
      <c r="D4496" s="12" t="s">
        <v>72</v>
      </c>
      <c r="E4496" s="6" t="s">
        <v>2094</v>
      </c>
      <c r="F4496" s="5">
        <f>decoded__2[[#This Row],[FRT_DEC]]-B4495</f>
        <v>4</v>
      </c>
      <c r="G4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INFO]]))),G4495)</f>
        <v>25</v>
      </c>
    </row>
    <row r="4497" spans="1:7" hidden="1" x14ac:dyDescent="0.25">
      <c r="A4497" s="12" t="s">
        <v>5180</v>
      </c>
      <c r="B4497" s="19">
        <v>335649019442</v>
      </c>
      <c r="C4497" s="12" t="s">
        <v>21006</v>
      </c>
      <c r="D4497" s="12" t="s">
        <v>72</v>
      </c>
      <c r="E4497" s="6" t="s">
        <v>2095</v>
      </c>
      <c r="F4497" s="5">
        <f>decoded__2[[#This Row],[FRT_DEC]]-B4496</f>
        <v>4</v>
      </c>
      <c r="G4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INFO]]))),G4496)</f>
        <v>25</v>
      </c>
    </row>
    <row r="4498" spans="1:7" hidden="1" x14ac:dyDescent="0.25">
      <c r="A4498" s="12" t="s">
        <v>5181</v>
      </c>
      <c r="B4498" s="19">
        <v>335649019453</v>
      </c>
      <c r="C4498" s="12" t="s">
        <v>21007</v>
      </c>
      <c r="D4498" s="12" t="s">
        <v>246</v>
      </c>
      <c r="E4498" s="6" t="s">
        <v>21008</v>
      </c>
      <c r="F4498" s="5">
        <f>decoded__2[[#This Row],[FRT_DEC]]-B4497</f>
        <v>11</v>
      </c>
      <c r="G4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INFO]]))),G4497)</f>
        <v>25</v>
      </c>
    </row>
    <row r="4499" spans="1:7" hidden="1" x14ac:dyDescent="0.25">
      <c r="A4499" s="12" t="s">
        <v>5182</v>
      </c>
      <c r="B4499" s="19">
        <v>335649019457</v>
      </c>
      <c r="C4499" s="12" t="s">
        <v>21009</v>
      </c>
      <c r="D4499" s="12" t="s">
        <v>7938</v>
      </c>
      <c r="E4499" s="6" t="s">
        <v>8012</v>
      </c>
      <c r="F4499" s="5">
        <f>decoded__2[[#This Row],[FRT_DEC]]-B4498</f>
        <v>4</v>
      </c>
      <c r="G4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INFO]]))),G4498)</f>
        <v>25</v>
      </c>
    </row>
    <row r="4500" spans="1:7" hidden="1" x14ac:dyDescent="0.25">
      <c r="A4500" s="12" t="s">
        <v>5183</v>
      </c>
      <c r="B4500" s="19">
        <v>335649019857</v>
      </c>
      <c r="C4500" s="12" t="s">
        <v>21010</v>
      </c>
      <c r="D4500" s="12" t="s">
        <v>7842</v>
      </c>
      <c r="E4500" s="6" t="s">
        <v>8130</v>
      </c>
      <c r="F4500" s="5">
        <f>decoded__2[[#This Row],[FRT_DEC]]-B4499</f>
        <v>400</v>
      </c>
      <c r="G4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INFO]]))),G4499)</f>
        <v>25</v>
      </c>
    </row>
    <row r="4501" spans="1:7" hidden="1" x14ac:dyDescent="0.25">
      <c r="A4501" s="12" t="s">
        <v>5184</v>
      </c>
      <c r="B4501" s="19">
        <v>335649019864</v>
      </c>
      <c r="C4501" s="12" t="s">
        <v>21011</v>
      </c>
      <c r="D4501" s="12" t="s">
        <v>1099</v>
      </c>
      <c r="E4501" s="6" t="s">
        <v>2096</v>
      </c>
      <c r="F4501" s="5">
        <f>decoded__2[[#This Row],[FRT_DEC]]-B4500</f>
        <v>7</v>
      </c>
      <c r="G4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INFO]]))),G4500)</f>
        <v>25</v>
      </c>
    </row>
    <row r="4502" spans="1:7" hidden="1" x14ac:dyDescent="0.25">
      <c r="A4502" s="12" t="s">
        <v>5185</v>
      </c>
      <c r="B4502" s="19">
        <v>335649019870</v>
      </c>
      <c r="C4502" s="12" t="s">
        <v>21012</v>
      </c>
      <c r="D4502" s="12" t="s">
        <v>72</v>
      </c>
      <c r="E4502" s="6" t="s">
        <v>2097</v>
      </c>
      <c r="F4502" s="5">
        <f>decoded__2[[#This Row],[FRT_DEC]]-B4501</f>
        <v>6</v>
      </c>
      <c r="G4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INFO]]))),G4501)</f>
        <v>25</v>
      </c>
    </row>
    <row r="4503" spans="1:7" hidden="1" x14ac:dyDescent="0.25">
      <c r="A4503" s="12" t="s">
        <v>5186</v>
      </c>
      <c r="B4503" s="19">
        <v>335649019882</v>
      </c>
      <c r="C4503" s="12" t="s">
        <v>21013</v>
      </c>
      <c r="D4503" s="12" t="s">
        <v>3672</v>
      </c>
      <c r="E4503" s="6" t="s">
        <v>20944</v>
      </c>
      <c r="F4503" s="5">
        <f>decoded__2[[#This Row],[FRT_DEC]]-B4502</f>
        <v>12</v>
      </c>
      <c r="G4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INFO]]))),G4502)</f>
        <v>25</v>
      </c>
    </row>
    <row r="4504" spans="1:7" hidden="1" x14ac:dyDescent="0.25">
      <c r="A4504" s="12" t="s">
        <v>5187</v>
      </c>
      <c r="B4504" s="19">
        <v>335649020032</v>
      </c>
      <c r="C4504" s="12" t="s">
        <v>21014</v>
      </c>
      <c r="D4504" s="12" t="s">
        <v>262</v>
      </c>
      <c r="E4504" s="6" t="s">
        <v>20946</v>
      </c>
      <c r="F4504" s="5">
        <f>decoded__2[[#This Row],[FRT_DEC]]-B4503</f>
        <v>150</v>
      </c>
      <c r="G4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INFO]]))),G4503)</f>
        <v>25</v>
      </c>
    </row>
    <row r="4505" spans="1:7" hidden="1" x14ac:dyDescent="0.25">
      <c r="A4505" s="12" t="s">
        <v>5188</v>
      </c>
      <c r="B4505" s="19">
        <v>335649020037</v>
      </c>
      <c r="C4505" s="12" t="s">
        <v>21015</v>
      </c>
      <c r="D4505" s="12" t="s">
        <v>7938</v>
      </c>
      <c r="E4505" s="6" t="s">
        <v>8136</v>
      </c>
      <c r="F4505" s="5">
        <f>decoded__2[[#This Row],[FRT_DEC]]-B4504</f>
        <v>5</v>
      </c>
      <c r="G4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INFO]]))),G4504)</f>
        <v>25</v>
      </c>
    </row>
    <row r="4506" spans="1:7" x14ac:dyDescent="0.25">
      <c r="A4506" s="12" t="s">
        <v>5189</v>
      </c>
      <c r="B4506" s="19">
        <v>335649021234</v>
      </c>
      <c r="C4506" s="12" t="s">
        <v>21016</v>
      </c>
      <c r="D4506" s="12" t="s">
        <v>7842</v>
      </c>
      <c r="E4506" s="6" t="s">
        <v>7845</v>
      </c>
      <c r="F4506" s="5">
        <f>decoded__2[[#This Row],[FRT_DEC]]-B4505</f>
        <v>1197</v>
      </c>
      <c r="G4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INFO]]))),G4505)</f>
        <v>25</v>
      </c>
    </row>
    <row r="4507" spans="1:7" hidden="1" x14ac:dyDescent="0.25">
      <c r="A4507" s="12" t="s">
        <v>5190</v>
      </c>
      <c r="B4507" s="19">
        <v>335649021241</v>
      </c>
      <c r="C4507" s="12" t="s">
        <v>21017</v>
      </c>
      <c r="D4507" s="12" t="s">
        <v>7938</v>
      </c>
      <c r="E4507" s="6" t="s">
        <v>8149</v>
      </c>
      <c r="F4507" s="5">
        <f>decoded__2[[#This Row],[FRT_DEC]]-B4506</f>
        <v>7</v>
      </c>
      <c r="G4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INFO]]))),G4506)</f>
        <v>25</v>
      </c>
    </row>
    <row r="4508" spans="1:7" hidden="1" x14ac:dyDescent="0.25">
      <c r="A4508" s="12" t="s">
        <v>5191</v>
      </c>
      <c r="B4508" s="19">
        <v>335649021343</v>
      </c>
      <c r="C4508" s="12" t="s">
        <v>21018</v>
      </c>
      <c r="D4508" s="12" t="s">
        <v>84</v>
      </c>
      <c r="E4508" s="6" t="s">
        <v>7911</v>
      </c>
      <c r="F4508" s="5">
        <f>decoded__2[[#This Row],[FRT_DEC]]-B4507</f>
        <v>102</v>
      </c>
      <c r="G4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INFO]]))),G4507)</f>
        <v>25</v>
      </c>
    </row>
    <row r="4509" spans="1:7" hidden="1" x14ac:dyDescent="0.25">
      <c r="A4509" s="12" t="s">
        <v>5192</v>
      </c>
      <c r="B4509" s="19">
        <v>335649021347</v>
      </c>
      <c r="C4509" s="12" t="s">
        <v>21019</v>
      </c>
      <c r="D4509" s="12" t="s">
        <v>3684</v>
      </c>
      <c r="E4509" s="6" t="s">
        <v>21020</v>
      </c>
      <c r="F4509" s="5">
        <f>decoded__2[[#This Row],[FRT_DEC]]-B4508</f>
        <v>4</v>
      </c>
      <c r="G4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INFO]]))),G4508)</f>
        <v>25</v>
      </c>
    </row>
    <row r="4510" spans="1:7" hidden="1" x14ac:dyDescent="0.25">
      <c r="A4510" s="12" t="s">
        <v>5193</v>
      </c>
      <c r="B4510" s="19">
        <v>335649021349</v>
      </c>
      <c r="C4510" s="12" t="s">
        <v>21021</v>
      </c>
      <c r="D4510" s="12" t="s">
        <v>3684</v>
      </c>
      <c r="E4510" s="6" t="s">
        <v>7879</v>
      </c>
      <c r="F4510" s="5">
        <f>decoded__2[[#This Row],[FRT_DEC]]-B4509</f>
        <v>2</v>
      </c>
      <c r="G4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INFO]]))),G4509)</f>
        <v>25</v>
      </c>
    </row>
    <row r="4511" spans="1:7" hidden="1" x14ac:dyDescent="0.25">
      <c r="A4511" s="12" t="s">
        <v>5194</v>
      </c>
      <c r="B4511" s="19">
        <v>335649021357</v>
      </c>
      <c r="C4511" s="12" t="s">
        <v>21022</v>
      </c>
      <c r="D4511" s="12" t="s">
        <v>7842</v>
      </c>
      <c r="E4511" s="6" t="s">
        <v>7843</v>
      </c>
      <c r="F4511" s="5">
        <f>decoded__2[[#This Row],[FRT_DEC]]-B4510</f>
        <v>8</v>
      </c>
      <c r="G4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INFO]]))),G4510)</f>
        <v>25</v>
      </c>
    </row>
    <row r="4512" spans="1:7" hidden="1" x14ac:dyDescent="0.25">
      <c r="A4512" s="12" t="s">
        <v>5195</v>
      </c>
      <c r="B4512" s="19">
        <v>335649021367</v>
      </c>
      <c r="C4512" s="12" t="s">
        <v>21023</v>
      </c>
      <c r="D4512" s="12" t="s">
        <v>1099</v>
      </c>
      <c r="E4512" s="6" t="s">
        <v>2098</v>
      </c>
      <c r="F4512" s="5">
        <f>decoded__2[[#This Row],[FRT_DEC]]-B4511</f>
        <v>10</v>
      </c>
      <c r="G4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INFO]]))),G4511)</f>
        <v>25</v>
      </c>
    </row>
    <row r="4513" spans="1:7" hidden="1" x14ac:dyDescent="0.25">
      <c r="A4513" s="12" t="s">
        <v>5196</v>
      </c>
      <c r="B4513" s="19">
        <v>335649021372</v>
      </c>
      <c r="C4513" s="12" t="s">
        <v>21024</v>
      </c>
      <c r="D4513" s="12" t="s">
        <v>72</v>
      </c>
      <c r="E4513" s="6" t="s">
        <v>2099</v>
      </c>
      <c r="F4513" s="5">
        <f>decoded__2[[#This Row],[FRT_DEC]]-B4512</f>
        <v>5</v>
      </c>
      <c r="G4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INFO]]))),G4512)</f>
        <v>25</v>
      </c>
    </row>
    <row r="4514" spans="1:7" hidden="1" x14ac:dyDescent="0.25">
      <c r="A4514" s="12" t="s">
        <v>5197</v>
      </c>
      <c r="B4514" s="19">
        <v>335649021385</v>
      </c>
      <c r="C4514" s="12" t="s">
        <v>21025</v>
      </c>
      <c r="D4514" s="12" t="s">
        <v>7938</v>
      </c>
      <c r="E4514" s="6" t="s">
        <v>8848</v>
      </c>
      <c r="F4514" s="5">
        <f>decoded__2[[#This Row],[FRT_DEC]]-B4513</f>
        <v>13</v>
      </c>
      <c r="G4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INFO]]))),G4513)</f>
        <v>25</v>
      </c>
    </row>
    <row r="4515" spans="1:7" hidden="1" x14ac:dyDescent="0.25">
      <c r="A4515" s="12" t="s">
        <v>5198</v>
      </c>
      <c r="B4515" s="19">
        <v>335649021435</v>
      </c>
      <c r="C4515" s="12" t="s">
        <v>21026</v>
      </c>
      <c r="D4515" s="12" t="s">
        <v>85</v>
      </c>
      <c r="E4515" s="6" t="s">
        <v>263</v>
      </c>
      <c r="F4515" s="5">
        <f>decoded__2[[#This Row],[FRT_DEC]]-B4514</f>
        <v>50</v>
      </c>
      <c r="G4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INFO]]))),G4514)</f>
        <v>25</v>
      </c>
    </row>
    <row r="4516" spans="1:7" hidden="1" x14ac:dyDescent="0.25">
      <c r="A4516" s="12" t="s">
        <v>5199</v>
      </c>
      <c r="B4516" s="19">
        <v>335649021444</v>
      </c>
      <c r="C4516" s="12" t="s">
        <v>21027</v>
      </c>
      <c r="D4516" s="12" t="s">
        <v>7842</v>
      </c>
      <c r="E4516" s="6" t="s">
        <v>8851</v>
      </c>
      <c r="F4516" s="5">
        <f>decoded__2[[#This Row],[FRT_DEC]]-B4515</f>
        <v>9</v>
      </c>
      <c r="G4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INFO]]))),G4515)</f>
        <v>25</v>
      </c>
    </row>
    <row r="4517" spans="1:7" hidden="1" x14ac:dyDescent="0.25">
      <c r="A4517" s="12" t="s">
        <v>5200</v>
      </c>
      <c r="B4517" s="19">
        <v>335649021453</v>
      </c>
      <c r="C4517" s="12" t="s">
        <v>21028</v>
      </c>
      <c r="D4517" s="12" t="s">
        <v>1099</v>
      </c>
      <c r="E4517" s="6" t="s">
        <v>2100</v>
      </c>
      <c r="F4517" s="5">
        <f>decoded__2[[#This Row],[FRT_DEC]]-B4516</f>
        <v>9</v>
      </c>
      <c r="G4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INFO]]))),G4516)</f>
        <v>25</v>
      </c>
    </row>
    <row r="4518" spans="1:7" hidden="1" x14ac:dyDescent="0.25">
      <c r="A4518" s="12" t="s">
        <v>5201</v>
      </c>
      <c r="B4518" s="19">
        <v>335649021458</v>
      </c>
      <c r="C4518" s="12" t="s">
        <v>21029</v>
      </c>
      <c r="D4518" s="12" t="s">
        <v>72</v>
      </c>
      <c r="E4518" s="6" t="s">
        <v>2101</v>
      </c>
      <c r="F4518" s="5">
        <f>decoded__2[[#This Row],[FRT_DEC]]-B4517</f>
        <v>5</v>
      </c>
      <c r="G4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INFO]]))),G4517)</f>
        <v>25</v>
      </c>
    </row>
    <row r="4519" spans="1:7" hidden="1" x14ac:dyDescent="0.25">
      <c r="A4519" s="12" t="s">
        <v>5202</v>
      </c>
      <c r="B4519" s="19">
        <v>335649021470</v>
      </c>
      <c r="C4519" s="12" t="s">
        <v>21030</v>
      </c>
      <c r="D4519" s="12" t="s">
        <v>7938</v>
      </c>
      <c r="E4519" s="6" t="s">
        <v>8855</v>
      </c>
      <c r="F4519" s="5">
        <f>decoded__2[[#This Row],[FRT_DEC]]-B4518</f>
        <v>12</v>
      </c>
      <c r="G4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INFO]]))),G4518)</f>
        <v>25</v>
      </c>
    </row>
    <row r="4520" spans="1:7" hidden="1" x14ac:dyDescent="0.25">
      <c r="A4520" s="12" t="s">
        <v>5203</v>
      </c>
      <c r="B4520" s="19">
        <v>335649022091</v>
      </c>
      <c r="C4520" s="12" t="s">
        <v>21031</v>
      </c>
      <c r="D4520" s="12" t="s">
        <v>87</v>
      </c>
      <c r="E4520" s="6" t="s">
        <v>3695</v>
      </c>
      <c r="F4520" s="5">
        <f>decoded__2[[#This Row],[FRT_DEC]]-B4519</f>
        <v>621</v>
      </c>
      <c r="G4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INFO]]))),G4519)</f>
        <v>25</v>
      </c>
    </row>
    <row r="4521" spans="1:7" hidden="1" x14ac:dyDescent="0.25">
      <c r="A4521" s="12" t="s">
        <v>5204</v>
      </c>
      <c r="B4521" s="19">
        <v>335649022100</v>
      </c>
      <c r="C4521" s="12" t="s">
        <v>21032</v>
      </c>
      <c r="D4521" s="12" t="s">
        <v>7842</v>
      </c>
      <c r="E4521" s="6" t="s">
        <v>8858</v>
      </c>
      <c r="F4521" s="5">
        <f>decoded__2[[#This Row],[FRT_DEC]]-B4520</f>
        <v>9</v>
      </c>
      <c r="G4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INFO]]))),G4520)</f>
        <v>25</v>
      </c>
    </row>
    <row r="4522" spans="1:7" hidden="1" x14ac:dyDescent="0.25">
      <c r="A4522" s="12" t="s">
        <v>5205</v>
      </c>
      <c r="B4522" s="19">
        <v>335649022109</v>
      </c>
      <c r="C4522" s="12" t="s">
        <v>21033</v>
      </c>
      <c r="D4522" s="12" t="s">
        <v>1099</v>
      </c>
      <c r="E4522" s="6" t="s">
        <v>2102</v>
      </c>
      <c r="F4522" s="5">
        <f>decoded__2[[#This Row],[FRT_DEC]]-B4521</f>
        <v>9</v>
      </c>
      <c r="G4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INFO]]))),G4521)</f>
        <v>25</v>
      </c>
    </row>
    <row r="4523" spans="1:7" hidden="1" x14ac:dyDescent="0.25">
      <c r="A4523" s="12" t="s">
        <v>5206</v>
      </c>
      <c r="B4523" s="19">
        <v>335649022115</v>
      </c>
      <c r="C4523" s="12" t="s">
        <v>21034</v>
      </c>
      <c r="D4523" s="12" t="s">
        <v>72</v>
      </c>
      <c r="E4523" s="6" t="s">
        <v>2103</v>
      </c>
      <c r="F4523" s="5">
        <f>decoded__2[[#This Row],[FRT_DEC]]-B4522</f>
        <v>6</v>
      </c>
      <c r="G4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INFO]]))),G4522)</f>
        <v>25</v>
      </c>
    </row>
    <row r="4524" spans="1:7" hidden="1" x14ac:dyDescent="0.25">
      <c r="A4524" s="12" t="s">
        <v>5207</v>
      </c>
      <c r="B4524" s="19">
        <v>335649022120</v>
      </c>
      <c r="C4524" s="12" t="s">
        <v>21035</v>
      </c>
      <c r="D4524" s="12" t="s">
        <v>264</v>
      </c>
      <c r="E4524" s="6" t="s">
        <v>21036</v>
      </c>
      <c r="F4524" s="5">
        <f>decoded__2[[#This Row],[FRT_DEC]]-B4523</f>
        <v>5</v>
      </c>
      <c r="G4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INFO]]))),G4523)</f>
        <v>25</v>
      </c>
    </row>
    <row r="4525" spans="1:7" hidden="1" x14ac:dyDescent="0.25">
      <c r="A4525" s="12" t="s">
        <v>5208</v>
      </c>
      <c r="B4525" s="19">
        <v>335649022132</v>
      </c>
      <c r="C4525" s="12" t="s">
        <v>21037</v>
      </c>
      <c r="D4525" s="12" t="s">
        <v>40</v>
      </c>
      <c r="E4525" s="6" t="s">
        <v>328</v>
      </c>
      <c r="F4525" s="5">
        <f>decoded__2[[#This Row],[FRT_DEC]]-B4524</f>
        <v>12</v>
      </c>
      <c r="G4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INFO]]))),G4524)</f>
        <v>25</v>
      </c>
    </row>
    <row r="4526" spans="1:7" hidden="1" x14ac:dyDescent="0.25">
      <c r="A4526" s="12" t="s">
        <v>5209</v>
      </c>
      <c r="B4526" s="19">
        <v>335649022135</v>
      </c>
      <c r="C4526" s="12" t="s">
        <v>21038</v>
      </c>
      <c r="D4526" s="12" t="s">
        <v>330</v>
      </c>
      <c r="E4526" s="6" t="s">
        <v>21039</v>
      </c>
      <c r="F4526" s="5">
        <f>decoded__2[[#This Row],[FRT_DEC]]-B4525</f>
        <v>3</v>
      </c>
      <c r="G4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INFO]]))),G4525)</f>
        <v>25</v>
      </c>
    </row>
    <row r="4527" spans="1:7" hidden="1" x14ac:dyDescent="0.25">
      <c r="A4527" s="12" t="s">
        <v>5210</v>
      </c>
      <c r="B4527" s="19">
        <v>335649022142</v>
      </c>
      <c r="C4527" s="12" t="s">
        <v>21040</v>
      </c>
      <c r="D4527" s="12" t="s">
        <v>2045</v>
      </c>
      <c r="E4527" s="6" t="s">
        <v>8098</v>
      </c>
      <c r="F4527" s="5">
        <f>decoded__2[[#This Row],[FRT_DEC]]-B4526</f>
        <v>7</v>
      </c>
      <c r="G4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INFO]]))),G4526)</f>
        <v>25</v>
      </c>
    </row>
    <row r="4528" spans="1:7" hidden="1" x14ac:dyDescent="0.25">
      <c r="A4528" s="12" t="s">
        <v>5211</v>
      </c>
      <c r="B4528" s="19">
        <v>335649022145</v>
      </c>
      <c r="C4528" s="12" t="s">
        <v>21041</v>
      </c>
      <c r="D4528" s="12" t="s">
        <v>2045</v>
      </c>
      <c r="E4528" s="6" t="s">
        <v>8894</v>
      </c>
      <c r="F4528" s="5">
        <f>decoded__2[[#This Row],[FRT_DEC]]-B4527</f>
        <v>3</v>
      </c>
      <c r="G4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INFO]]))),G4527)</f>
        <v>25</v>
      </c>
    </row>
    <row r="4529" spans="1:7" hidden="1" x14ac:dyDescent="0.25">
      <c r="A4529" s="12" t="s">
        <v>5212</v>
      </c>
      <c r="B4529" s="19">
        <v>335649022177</v>
      </c>
      <c r="C4529" s="12" t="s">
        <v>21042</v>
      </c>
      <c r="D4529" s="12" t="s">
        <v>40</v>
      </c>
      <c r="E4529" s="6" t="s">
        <v>2042</v>
      </c>
      <c r="F4529" s="5">
        <f>decoded__2[[#This Row],[FRT_DEC]]-B4528</f>
        <v>32</v>
      </c>
      <c r="G4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INFO]]))),G4528)</f>
        <v>25</v>
      </c>
    </row>
    <row r="4530" spans="1:7" hidden="1" x14ac:dyDescent="0.25">
      <c r="A4530" s="12" t="s">
        <v>5213</v>
      </c>
      <c r="B4530" s="19">
        <v>335649022181</v>
      </c>
      <c r="C4530" s="12" t="s">
        <v>21043</v>
      </c>
      <c r="D4530" s="12" t="s">
        <v>2043</v>
      </c>
      <c r="E4530" s="6" t="s">
        <v>20969</v>
      </c>
      <c r="F4530" s="5">
        <f>decoded__2[[#This Row],[FRT_DEC]]-B4529</f>
        <v>4</v>
      </c>
      <c r="G4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INFO]]))),G4529)</f>
        <v>25</v>
      </c>
    </row>
    <row r="4531" spans="1:7" hidden="1" x14ac:dyDescent="0.25">
      <c r="A4531" s="12" t="s">
        <v>5214</v>
      </c>
      <c r="B4531" s="19">
        <v>335649022193</v>
      </c>
      <c r="C4531" s="12" t="s">
        <v>21044</v>
      </c>
      <c r="D4531" s="12" t="s">
        <v>7938</v>
      </c>
      <c r="E4531" s="6" t="s">
        <v>8868</v>
      </c>
      <c r="F4531" s="5">
        <f>decoded__2[[#This Row],[FRT_DEC]]-B4530</f>
        <v>12</v>
      </c>
      <c r="G4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INFO]]))),G4530)</f>
        <v>25</v>
      </c>
    </row>
    <row r="4532" spans="1:7" hidden="1" x14ac:dyDescent="0.25">
      <c r="A4532" s="12" t="s">
        <v>5215</v>
      </c>
      <c r="B4532" s="19">
        <v>335649022947</v>
      </c>
      <c r="C4532" s="12" t="s">
        <v>21045</v>
      </c>
      <c r="D4532" s="12" t="s">
        <v>7842</v>
      </c>
      <c r="E4532" s="6" t="s">
        <v>7989</v>
      </c>
      <c r="F4532" s="5">
        <f>decoded__2[[#This Row],[FRT_DEC]]-B4531</f>
        <v>754</v>
      </c>
      <c r="G4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INFO]]))),G4531)</f>
        <v>25</v>
      </c>
    </row>
    <row r="4533" spans="1:7" hidden="1" x14ac:dyDescent="0.25">
      <c r="A4533" s="12" t="s">
        <v>5216</v>
      </c>
      <c r="B4533" s="19">
        <v>335649022954</v>
      </c>
      <c r="C4533" s="12" t="s">
        <v>21046</v>
      </c>
      <c r="D4533" s="12" t="s">
        <v>2044</v>
      </c>
      <c r="E4533" s="6" t="s">
        <v>14985</v>
      </c>
      <c r="F4533" s="5">
        <f>decoded__2[[#This Row],[FRT_DEC]]-B4532</f>
        <v>7</v>
      </c>
      <c r="G4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INFO]]))),G4532)</f>
        <v>25</v>
      </c>
    </row>
    <row r="4534" spans="1:7" hidden="1" x14ac:dyDescent="0.25">
      <c r="A4534" s="12" t="s">
        <v>5217</v>
      </c>
      <c r="B4534" s="19">
        <v>335649022957</v>
      </c>
      <c r="C4534" s="12" t="s">
        <v>21047</v>
      </c>
      <c r="D4534" s="12" t="s">
        <v>7938</v>
      </c>
      <c r="E4534" s="6" t="s">
        <v>7991</v>
      </c>
      <c r="F4534" s="5">
        <f>decoded__2[[#This Row],[FRT_DEC]]-B4533</f>
        <v>3</v>
      </c>
      <c r="G4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INFO]]))),G4533)</f>
        <v>25</v>
      </c>
    </row>
    <row r="4535" spans="1:7" hidden="1" x14ac:dyDescent="0.25">
      <c r="A4535" s="12" t="s">
        <v>5218</v>
      </c>
      <c r="B4535" s="19">
        <v>335649023354</v>
      </c>
      <c r="C4535" s="12" t="s">
        <v>21048</v>
      </c>
      <c r="D4535" s="12" t="s">
        <v>43</v>
      </c>
      <c r="E4535" s="6" t="s">
        <v>3694</v>
      </c>
      <c r="F4535" s="5">
        <f>decoded__2[[#This Row],[FRT_DEC]]-B4534</f>
        <v>397</v>
      </c>
      <c r="G4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INFO]]))),G4534)</f>
        <v>25</v>
      </c>
    </row>
    <row r="4536" spans="1:7" hidden="1" x14ac:dyDescent="0.25">
      <c r="A4536" s="12" t="s">
        <v>5219</v>
      </c>
      <c r="B4536" s="19">
        <v>335649023357</v>
      </c>
      <c r="C4536" s="12" t="s">
        <v>21049</v>
      </c>
      <c r="D4536" s="12" t="s">
        <v>3685</v>
      </c>
      <c r="E4536" s="6" t="s">
        <v>21050</v>
      </c>
      <c r="F4536" s="5">
        <f>decoded__2[[#This Row],[FRT_DEC]]-B4535</f>
        <v>3</v>
      </c>
      <c r="G4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INFO]]))),G4535)</f>
        <v>25</v>
      </c>
    </row>
    <row r="4537" spans="1:7" hidden="1" x14ac:dyDescent="0.25">
      <c r="A4537" s="12" t="s">
        <v>5220</v>
      </c>
      <c r="B4537" s="19">
        <v>335649023361</v>
      </c>
      <c r="C4537" s="12" t="s">
        <v>21051</v>
      </c>
      <c r="D4537" s="12" t="s">
        <v>3685</v>
      </c>
      <c r="E4537" s="6" t="s">
        <v>7880</v>
      </c>
      <c r="F4537" s="5">
        <f>decoded__2[[#This Row],[FRT_DEC]]-B4536</f>
        <v>4</v>
      </c>
      <c r="G4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INFO]]))),G4536)</f>
        <v>25</v>
      </c>
    </row>
    <row r="4538" spans="1:7" hidden="1" x14ac:dyDescent="0.25">
      <c r="A4538" s="12" t="s">
        <v>5221</v>
      </c>
      <c r="B4538" s="19">
        <v>335649023375</v>
      </c>
      <c r="C4538" s="12" t="s">
        <v>21052</v>
      </c>
      <c r="D4538" s="12" t="s">
        <v>7842</v>
      </c>
      <c r="E4538" s="6" t="s">
        <v>8889</v>
      </c>
      <c r="F4538" s="5">
        <f>decoded__2[[#This Row],[FRT_DEC]]-B4537</f>
        <v>14</v>
      </c>
      <c r="G4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INFO]]))),G4537)</f>
        <v>25</v>
      </c>
    </row>
    <row r="4539" spans="1:7" ht="30" hidden="1" x14ac:dyDescent="0.25">
      <c r="A4539" s="12" t="s">
        <v>5222</v>
      </c>
      <c r="B4539" s="19">
        <v>335649023388</v>
      </c>
      <c r="C4539" s="12" t="s">
        <v>21053</v>
      </c>
      <c r="D4539" s="12" t="s">
        <v>241</v>
      </c>
      <c r="E4539" s="6" t="s">
        <v>3966</v>
      </c>
      <c r="F4539" s="5">
        <f>decoded__2[[#This Row],[FRT_DEC]]-B4538</f>
        <v>13</v>
      </c>
      <c r="G4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INFO]]))),G4538)</f>
        <v>25</v>
      </c>
    </row>
    <row r="4540" spans="1:7" hidden="1" x14ac:dyDescent="0.25">
      <c r="A4540" s="12" t="s">
        <v>5223</v>
      </c>
      <c r="B4540" s="19">
        <v>335649023391</v>
      </c>
      <c r="C4540" s="12" t="s">
        <v>21054</v>
      </c>
      <c r="D4540" s="12" t="s">
        <v>243</v>
      </c>
      <c r="E4540" s="6" t="s">
        <v>3939</v>
      </c>
      <c r="F4540" s="5">
        <f>decoded__2[[#This Row],[FRT_DEC]]-B4539</f>
        <v>3</v>
      </c>
      <c r="G4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INFO]]))),G4539)</f>
        <v>25</v>
      </c>
    </row>
    <row r="4541" spans="1:7" hidden="1" x14ac:dyDescent="0.25">
      <c r="A4541" s="12" t="s">
        <v>5224</v>
      </c>
      <c r="B4541" s="19">
        <v>335649023442</v>
      </c>
      <c r="C4541" s="12" t="s">
        <v>21055</v>
      </c>
      <c r="D4541" s="12" t="s">
        <v>40</v>
      </c>
      <c r="E4541" s="6" t="s">
        <v>44</v>
      </c>
      <c r="F4541" s="5">
        <f>decoded__2[[#This Row],[FRT_DEC]]-B4540</f>
        <v>51</v>
      </c>
      <c r="G4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INFO]]))),G4540)</f>
        <v>25</v>
      </c>
    </row>
    <row r="4542" spans="1:7" hidden="1" x14ac:dyDescent="0.25">
      <c r="A4542" s="12" t="s">
        <v>5225</v>
      </c>
      <c r="B4542" s="19">
        <v>335649023448</v>
      </c>
      <c r="C4542" s="12" t="s">
        <v>21056</v>
      </c>
      <c r="D4542" s="12" t="s">
        <v>246</v>
      </c>
      <c r="E4542" s="6" t="s">
        <v>21057</v>
      </c>
      <c r="F4542" s="5">
        <f>decoded__2[[#This Row],[FRT_DEC]]-B4541</f>
        <v>6</v>
      </c>
      <c r="G4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INFO]]))),G4541)</f>
        <v>25</v>
      </c>
    </row>
    <row r="4543" spans="1:7" hidden="1" x14ac:dyDescent="0.25">
      <c r="A4543" s="12" t="s">
        <v>5226</v>
      </c>
      <c r="B4543" s="19">
        <v>335649023455</v>
      </c>
      <c r="C4543" s="12" t="s">
        <v>21058</v>
      </c>
      <c r="D4543" s="12" t="s">
        <v>1099</v>
      </c>
      <c r="E4543" s="6" t="s">
        <v>2104</v>
      </c>
      <c r="F4543" s="5">
        <f>decoded__2[[#This Row],[FRT_DEC]]-B4542</f>
        <v>7</v>
      </c>
      <c r="G4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INFO]]))),G4542)</f>
        <v>25</v>
      </c>
    </row>
    <row r="4544" spans="1:7" hidden="1" x14ac:dyDescent="0.25">
      <c r="A4544" s="12" t="s">
        <v>5227</v>
      </c>
      <c r="B4544" s="19">
        <v>335649023462</v>
      </c>
      <c r="C4544" s="12" t="s">
        <v>21059</v>
      </c>
      <c r="D4544" s="12" t="s">
        <v>1099</v>
      </c>
      <c r="E4544" s="6" t="s">
        <v>2105</v>
      </c>
      <c r="F4544" s="5">
        <f>decoded__2[[#This Row],[FRT_DEC]]-B4543</f>
        <v>7</v>
      </c>
      <c r="G4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INFO]]))),G4543)</f>
        <v>25</v>
      </c>
    </row>
    <row r="4545" spans="1:7" hidden="1" x14ac:dyDescent="0.25">
      <c r="A4545" s="12" t="s">
        <v>5228</v>
      </c>
      <c r="B4545" s="19">
        <v>335649023474</v>
      </c>
      <c r="C4545" s="12" t="s">
        <v>21060</v>
      </c>
      <c r="D4545" s="12" t="s">
        <v>72</v>
      </c>
      <c r="E4545" s="6" t="s">
        <v>2092</v>
      </c>
      <c r="F4545" s="5">
        <f>decoded__2[[#This Row],[FRT_DEC]]-B4544</f>
        <v>12</v>
      </c>
      <c r="G4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INFO]]))),G4544)</f>
        <v>25</v>
      </c>
    </row>
    <row r="4546" spans="1:7" hidden="1" x14ac:dyDescent="0.25">
      <c r="A4546" s="12" t="s">
        <v>5229</v>
      </c>
      <c r="B4546" s="19">
        <v>335649023830</v>
      </c>
      <c r="C4546" s="12" t="s">
        <v>21061</v>
      </c>
      <c r="D4546" s="12" t="s">
        <v>2045</v>
      </c>
      <c r="E4546" s="6" t="s">
        <v>8894</v>
      </c>
      <c r="F4546" s="5">
        <f>decoded__2[[#This Row],[FRT_DEC]]-B4545</f>
        <v>356</v>
      </c>
      <c r="G4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INFO]]))),G4545)</f>
        <v>25</v>
      </c>
    </row>
    <row r="4547" spans="1:7" hidden="1" x14ac:dyDescent="0.25">
      <c r="A4547" s="12" t="s">
        <v>5230</v>
      </c>
      <c r="B4547" s="19">
        <v>335649023843</v>
      </c>
      <c r="C4547" s="12" t="s">
        <v>21062</v>
      </c>
      <c r="D4547" s="12" t="s">
        <v>3671</v>
      </c>
      <c r="E4547" s="6" t="s">
        <v>21063</v>
      </c>
      <c r="F4547" s="5">
        <f>decoded__2[[#This Row],[FRT_DEC]]-B4546</f>
        <v>13</v>
      </c>
      <c r="G4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INFO]]))),G4546)</f>
        <v>25</v>
      </c>
    </row>
    <row r="4548" spans="1:7" hidden="1" x14ac:dyDescent="0.25">
      <c r="A4548" s="12" t="s">
        <v>5231</v>
      </c>
      <c r="B4548" s="19">
        <v>335649023846</v>
      </c>
      <c r="C4548" s="12" t="s">
        <v>21064</v>
      </c>
      <c r="D4548" s="12" t="s">
        <v>3671</v>
      </c>
      <c r="E4548" s="6" t="s">
        <v>7881</v>
      </c>
      <c r="F4548" s="5">
        <f>decoded__2[[#This Row],[FRT_DEC]]-B4547</f>
        <v>3</v>
      </c>
      <c r="G4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INFO]]))),G4547)</f>
        <v>25</v>
      </c>
    </row>
    <row r="4549" spans="1:7" hidden="1" x14ac:dyDescent="0.25">
      <c r="A4549" s="12" t="s">
        <v>5232</v>
      </c>
      <c r="B4549" s="19">
        <v>335649024321</v>
      </c>
      <c r="C4549" s="12" t="s">
        <v>21065</v>
      </c>
      <c r="D4549" s="12" t="s">
        <v>249</v>
      </c>
      <c r="E4549" s="6" t="s">
        <v>3914</v>
      </c>
      <c r="F4549" s="5">
        <f>decoded__2[[#This Row],[FRT_DEC]]-B4548</f>
        <v>475</v>
      </c>
      <c r="G4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INFO]]))),G4548)</f>
        <v>25</v>
      </c>
    </row>
    <row r="4550" spans="1:7" hidden="1" x14ac:dyDescent="0.25">
      <c r="A4550" s="12" t="s">
        <v>5233</v>
      </c>
      <c r="B4550" s="19">
        <v>335649024325</v>
      </c>
      <c r="C4550" s="12" t="s">
        <v>21066</v>
      </c>
      <c r="D4550" s="12" t="s">
        <v>7938</v>
      </c>
      <c r="E4550" s="6" t="s">
        <v>8906</v>
      </c>
      <c r="F4550" s="5">
        <f>decoded__2[[#This Row],[FRT_DEC]]-B4549</f>
        <v>4</v>
      </c>
      <c r="G4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INFO]]))),G4549)</f>
        <v>25</v>
      </c>
    </row>
    <row r="4551" spans="1:7" hidden="1" x14ac:dyDescent="0.25">
      <c r="A4551" s="12" t="s">
        <v>5234</v>
      </c>
      <c r="B4551" s="19">
        <v>335649091688</v>
      </c>
      <c r="C4551" s="12" t="s">
        <v>21067</v>
      </c>
      <c r="D4551" s="12" t="s">
        <v>7842</v>
      </c>
      <c r="E4551" s="6" t="s">
        <v>7945</v>
      </c>
      <c r="F4551" s="5">
        <f>decoded__2[[#This Row],[FRT_DEC]]-B4550</f>
        <v>67363</v>
      </c>
      <c r="G4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INFO]]))),G4550)</f>
        <v>25</v>
      </c>
    </row>
    <row r="4552" spans="1:7" hidden="1" x14ac:dyDescent="0.25">
      <c r="A4552" s="12" t="s">
        <v>5235</v>
      </c>
      <c r="B4552" s="19">
        <v>335649091694</v>
      </c>
      <c r="C4552" s="12" t="s">
        <v>21068</v>
      </c>
      <c r="D4552" s="12" t="s">
        <v>7938</v>
      </c>
      <c r="E4552" s="6" t="s">
        <v>7947</v>
      </c>
      <c r="F4552" s="5">
        <f>decoded__2[[#This Row],[FRT_DEC]]-B4551</f>
        <v>6</v>
      </c>
      <c r="G4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INFO]]))),G4551)</f>
        <v>25</v>
      </c>
    </row>
    <row r="4553" spans="1:7" hidden="1" x14ac:dyDescent="0.25">
      <c r="A4553" s="12" t="s">
        <v>5236</v>
      </c>
      <c r="B4553" s="19">
        <v>335649145873</v>
      </c>
      <c r="C4553" s="12" t="s">
        <v>21069</v>
      </c>
      <c r="D4553" s="12" t="s">
        <v>5</v>
      </c>
      <c r="E4553" s="6" t="s">
        <v>21070</v>
      </c>
      <c r="F4553" s="5">
        <f>decoded__2[[#This Row],[FRT_DEC]]-B4552</f>
        <v>54179</v>
      </c>
      <c r="G4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INFO]]))),G4552)</f>
        <v>25</v>
      </c>
    </row>
    <row r="4554" spans="1:7" hidden="1" x14ac:dyDescent="0.25">
      <c r="A4554" s="12" t="s">
        <v>5237</v>
      </c>
      <c r="B4554" s="19">
        <v>335649145876</v>
      </c>
      <c r="C4554" s="12" t="s">
        <v>21071</v>
      </c>
      <c r="D4554" s="12" t="s">
        <v>5</v>
      </c>
      <c r="E4554" s="6" t="s">
        <v>7877</v>
      </c>
      <c r="F4554" s="5">
        <f>decoded__2[[#This Row],[FRT_DEC]]-B4553</f>
        <v>3</v>
      </c>
      <c r="G4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INFO]]))),G4553)</f>
        <v>25</v>
      </c>
    </row>
    <row r="4555" spans="1:7" hidden="1" x14ac:dyDescent="0.25">
      <c r="A4555" s="12" t="s">
        <v>5238</v>
      </c>
      <c r="B4555" s="19">
        <v>335649145878</v>
      </c>
      <c r="C4555" s="12" t="s">
        <v>21072</v>
      </c>
      <c r="D4555" s="12" t="s">
        <v>3686</v>
      </c>
      <c r="E4555" s="6" t="s">
        <v>21073</v>
      </c>
      <c r="F4555" s="5">
        <f>decoded__2[[#This Row],[FRT_DEC]]-B4554</f>
        <v>2</v>
      </c>
      <c r="G4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INFO]]))),G4554)</f>
        <v>25</v>
      </c>
    </row>
    <row r="4556" spans="1:7" hidden="1" x14ac:dyDescent="0.25">
      <c r="A4556" s="12" t="s">
        <v>5239</v>
      </c>
      <c r="B4556" s="19">
        <v>335649145881</v>
      </c>
      <c r="C4556" s="12" t="s">
        <v>21074</v>
      </c>
      <c r="D4556" s="12" t="s">
        <v>3686</v>
      </c>
      <c r="E4556" s="6" t="s">
        <v>7878</v>
      </c>
      <c r="F4556" s="5">
        <f>decoded__2[[#This Row],[FRT_DEC]]-B4555</f>
        <v>3</v>
      </c>
      <c r="G4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INFO]]))),G4555)</f>
        <v>25</v>
      </c>
    </row>
    <row r="4557" spans="1:7" hidden="1" x14ac:dyDescent="0.25">
      <c r="A4557" s="12" t="s">
        <v>5240</v>
      </c>
      <c r="B4557" s="19">
        <v>335649145889</v>
      </c>
      <c r="C4557" s="12" t="s">
        <v>21075</v>
      </c>
      <c r="D4557" s="12" t="s">
        <v>7842</v>
      </c>
      <c r="E4557" s="6" t="s">
        <v>8006</v>
      </c>
      <c r="F4557" s="5">
        <f>decoded__2[[#This Row],[FRT_DEC]]-B4556</f>
        <v>8</v>
      </c>
      <c r="G4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INFO]]))),G4556)</f>
        <v>25</v>
      </c>
    </row>
    <row r="4558" spans="1:7" ht="30" hidden="1" x14ac:dyDescent="0.25">
      <c r="A4558" s="12" t="s">
        <v>5241</v>
      </c>
      <c r="B4558" s="19">
        <v>335649145902</v>
      </c>
      <c r="C4558" s="12" t="s">
        <v>21076</v>
      </c>
      <c r="D4558" s="12" t="s">
        <v>241</v>
      </c>
      <c r="E4558" s="6" t="s">
        <v>3966</v>
      </c>
      <c r="F4558" s="5">
        <f>decoded__2[[#This Row],[FRT_DEC]]-B4557</f>
        <v>13</v>
      </c>
      <c r="G4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INFO]]))),G4557)</f>
        <v>25</v>
      </c>
    </row>
    <row r="4559" spans="1:7" hidden="1" x14ac:dyDescent="0.25">
      <c r="A4559" s="12" t="s">
        <v>5242</v>
      </c>
      <c r="B4559" s="19">
        <v>335649145904</v>
      </c>
      <c r="C4559" s="12" t="s">
        <v>21077</v>
      </c>
      <c r="D4559" s="12" t="s">
        <v>243</v>
      </c>
      <c r="E4559" s="6" t="s">
        <v>5317</v>
      </c>
      <c r="F4559" s="5">
        <f>decoded__2[[#This Row],[FRT_DEC]]-B4558</f>
        <v>2</v>
      </c>
      <c r="G4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INFO]]))),G4558)</f>
        <v>25</v>
      </c>
    </row>
    <row r="4560" spans="1:7" hidden="1" x14ac:dyDescent="0.25">
      <c r="A4560" s="12" t="s">
        <v>5243</v>
      </c>
      <c r="B4560" s="19">
        <v>335649145909</v>
      </c>
      <c r="C4560" s="12" t="s">
        <v>21078</v>
      </c>
      <c r="D4560" s="12" t="s">
        <v>1099</v>
      </c>
      <c r="E4560" s="6" t="s">
        <v>2093</v>
      </c>
      <c r="F4560" s="5">
        <f>decoded__2[[#This Row],[FRT_DEC]]-B4559</f>
        <v>5</v>
      </c>
      <c r="G4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INFO]]))),G4559)</f>
        <v>25</v>
      </c>
    </row>
    <row r="4561" spans="1:7" hidden="1" x14ac:dyDescent="0.25">
      <c r="A4561" s="12" t="s">
        <v>5244</v>
      </c>
      <c r="B4561" s="19">
        <v>335649145914</v>
      </c>
      <c r="C4561" s="12" t="s">
        <v>21079</v>
      </c>
      <c r="D4561" s="12" t="s">
        <v>72</v>
      </c>
      <c r="E4561" s="6" t="s">
        <v>2094</v>
      </c>
      <c r="F4561" s="5">
        <f>decoded__2[[#This Row],[FRT_DEC]]-B4560</f>
        <v>5</v>
      </c>
      <c r="G4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INFO]]))),G4560)</f>
        <v>25</v>
      </c>
    </row>
    <row r="4562" spans="1:7" hidden="1" x14ac:dyDescent="0.25">
      <c r="A4562" s="12" t="s">
        <v>5245</v>
      </c>
      <c r="B4562" s="19">
        <v>335649145918</v>
      </c>
      <c r="C4562" s="12" t="s">
        <v>21080</v>
      </c>
      <c r="D4562" s="12" t="s">
        <v>72</v>
      </c>
      <c r="E4562" s="6" t="s">
        <v>2095</v>
      </c>
      <c r="F4562" s="5">
        <f>decoded__2[[#This Row],[FRT_DEC]]-B4561</f>
        <v>4</v>
      </c>
      <c r="G4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INFO]]))),G4561)</f>
        <v>25</v>
      </c>
    </row>
    <row r="4563" spans="1:7" hidden="1" x14ac:dyDescent="0.25">
      <c r="A4563" s="12" t="s">
        <v>5246</v>
      </c>
      <c r="B4563" s="19">
        <v>335649145929</v>
      </c>
      <c r="C4563" s="12" t="s">
        <v>21081</v>
      </c>
      <c r="D4563" s="12" t="s">
        <v>246</v>
      </c>
      <c r="E4563" s="6" t="s">
        <v>21082</v>
      </c>
      <c r="F4563" s="5">
        <f>decoded__2[[#This Row],[FRT_DEC]]-B4562</f>
        <v>11</v>
      </c>
      <c r="G4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INFO]]))),G4562)</f>
        <v>25</v>
      </c>
    </row>
    <row r="4564" spans="1:7" hidden="1" x14ac:dyDescent="0.25">
      <c r="A4564" s="12" t="s">
        <v>5247</v>
      </c>
      <c r="B4564" s="19">
        <v>335649145933</v>
      </c>
      <c r="C4564" s="12" t="s">
        <v>21083</v>
      </c>
      <c r="D4564" s="12" t="s">
        <v>7938</v>
      </c>
      <c r="E4564" s="6" t="s">
        <v>8012</v>
      </c>
      <c r="F4564" s="5">
        <f>decoded__2[[#This Row],[FRT_DEC]]-B4563</f>
        <v>4</v>
      </c>
      <c r="G4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INFO]]))),G4563)</f>
        <v>25</v>
      </c>
    </row>
    <row r="4565" spans="1:7" hidden="1" x14ac:dyDescent="0.25">
      <c r="A4565" s="12" t="s">
        <v>5248</v>
      </c>
      <c r="B4565" s="19">
        <v>335649146332</v>
      </c>
      <c r="C4565" s="12" t="s">
        <v>21084</v>
      </c>
      <c r="D4565" s="12" t="s">
        <v>7842</v>
      </c>
      <c r="E4565" s="6" t="s">
        <v>8130</v>
      </c>
      <c r="F4565" s="5">
        <f>decoded__2[[#This Row],[FRT_DEC]]-B4564</f>
        <v>399</v>
      </c>
      <c r="G4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INFO]]))),G4564)</f>
        <v>25</v>
      </c>
    </row>
    <row r="4566" spans="1:7" hidden="1" x14ac:dyDescent="0.25">
      <c r="A4566" s="12" t="s">
        <v>5249</v>
      </c>
      <c r="B4566" s="19">
        <v>335649146340</v>
      </c>
      <c r="C4566" s="12" t="s">
        <v>21085</v>
      </c>
      <c r="D4566" s="12" t="s">
        <v>1099</v>
      </c>
      <c r="E4566" s="6" t="s">
        <v>2096</v>
      </c>
      <c r="F4566" s="5">
        <f>decoded__2[[#This Row],[FRT_DEC]]-B4565</f>
        <v>8</v>
      </c>
      <c r="G4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INFO]]))),G4565)</f>
        <v>25</v>
      </c>
    </row>
    <row r="4567" spans="1:7" hidden="1" x14ac:dyDescent="0.25">
      <c r="A4567" s="12" t="s">
        <v>5250</v>
      </c>
      <c r="B4567" s="19">
        <v>335649146345</v>
      </c>
      <c r="C4567" s="12" t="s">
        <v>21086</v>
      </c>
      <c r="D4567" s="12" t="s">
        <v>72</v>
      </c>
      <c r="E4567" s="6" t="s">
        <v>2097</v>
      </c>
      <c r="F4567" s="5">
        <f>decoded__2[[#This Row],[FRT_DEC]]-B4566</f>
        <v>5</v>
      </c>
      <c r="G4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INFO]]))),G4566)</f>
        <v>25</v>
      </c>
    </row>
    <row r="4568" spans="1:7" hidden="1" x14ac:dyDescent="0.25">
      <c r="A4568" s="12" t="s">
        <v>5251</v>
      </c>
      <c r="B4568" s="19">
        <v>335649146357</v>
      </c>
      <c r="C4568" s="12" t="s">
        <v>21087</v>
      </c>
      <c r="D4568" s="12" t="s">
        <v>3672</v>
      </c>
      <c r="E4568" s="6" t="s">
        <v>20944</v>
      </c>
      <c r="F4568" s="5">
        <f>decoded__2[[#This Row],[FRT_DEC]]-B4567</f>
        <v>12</v>
      </c>
      <c r="G4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INFO]]))),G4567)</f>
        <v>25</v>
      </c>
    </row>
    <row r="4569" spans="1:7" hidden="1" x14ac:dyDescent="0.25">
      <c r="A4569" s="12" t="s">
        <v>5252</v>
      </c>
      <c r="B4569" s="19">
        <v>335649146506</v>
      </c>
      <c r="C4569" s="12" t="s">
        <v>21088</v>
      </c>
      <c r="D4569" s="12" t="s">
        <v>262</v>
      </c>
      <c r="E4569" s="6" t="s">
        <v>20946</v>
      </c>
      <c r="F4569" s="5">
        <f>decoded__2[[#This Row],[FRT_DEC]]-B4568</f>
        <v>149</v>
      </c>
      <c r="G4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INFO]]))),G4568)</f>
        <v>25</v>
      </c>
    </row>
    <row r="4570" spans="1:7" hidden="1" x14ac:dyDescent="0.25">
      <c r="A4570" s="12" t="s">
        <v>5253</v>
      </c>
      <c r="B4570" s="19">
        <v>335649146511</v>
      </c>
      <c r="C4570" s="12" t="s">
        <v>21089</v>
      </c>
      <c r="D4570" s="12" t="s">
        <v>7938</v>
      </c>
      <c r="E4570" s="6" t="s">
        <v>8136</v>
      </c>
      <c r="F4570" s="5">
        <f>decoded__2[[#This Row],[FRT_DEC]]-B4569</f>
        <v>5</v>
      </c>
      <c r="G4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INFO]]))),G4569)</f>
        <v>25</v>
      </c>
    </row>
    <row r="4571" spans="1:7" x14ac:dyDescent="0.25">
      <c r="A4571" s="12" t="s">
        <v>5254</v>
      </c>
      <c r="B4571" s="19">
        <v>335649147752</v>
      </c>
      <c r="C4571" s="12" t="s">
        <v>21090</v>
      </c>
      <c r="D4571" s="12" t="s">
        <v>7842</v>
      </c>
      <c r="E4571" s="6" t="s">
        <v>7845</v>
      </c>
      <c r="F4571" s="5">
        <f>decoded__2[[#This Row],[FRT_DEC]]-B4570</f>
        <v>1241</v>
      </c>
      <c r="G4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INFO]]))),G4570)</f>
        <v>25</v>
      </c>
    </row>
    <row r="4572" spans="1:7" hidden="1" x14ac:dyDescent="0.25">
      <c r="A4572" s="12" t="s">
        <v>5255</v>
      </c>
      <c r="B4572" s="19">
        <v>335649147760</v>
      </c>
      <c r="C4572" s="12" t="s">
        <v>21091</v>
      </c>
      <c r="D4572" s="12" t="s">
        <v>7938</v>
      </c>
      <c r="E4572" s="6" t="s">
        <v>8149</v>
      </c>
      <c r="F4572" s="5">
        <f>decoded__2[[#This Row],[FRT_DEC]]-B4571</f>
        <v>8</v>
      </c>
      <c r="G4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INFO]]))),G4571)</f>
        <v>25</v>
      </c>
    </row>
    <row r="4573" spans="1:7" hidden="1" x14ac:dyDescent="0.25">
      <c r="A4573" s="12" t="s">
        <v>5256</v>
      </c>
      <c r="B4573" s="19">
        <v>335649147833</v>
      </c>
      <c r="C4573" s="12" t="s">
        <v>21092</v>
      </c>
      <c r="D4573" s="12" t="s">
        <v>84</v>
      </c>
      <c r="E4573" s="6" t="s">
        <v>7925</v>
      </c>
      <c r="F4573" s="5">
        <f>decoded__2[[#This Row],[FRT_DEC]]-B4572</f>
        <v>73</v>
      </c>
      <c r="G4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INFO]]))),G4572)</f>
        <v>25</v>
      </c>
    </row>
    <row r="4574" spans="1:7" hidden="1" x14ac:dyDescent="0.25">
      <c r="A4574" s="12" t="s">
        <v>5257</v>
      </c>
      <c r="B4574" s="19">
        <v>335649147835</v>
      </c>
      <c r="C4574" s="12" t="s">
        <v>21093</v>
      </c>
      <c r="D4574" s="12" t="s">
        <v>3684</v>
      </c>
      <c r="E4574" s="6" t="s">
        <v>21094</v>
      </c>
      <c r="F4574" s="5">
        <f>decoded__2[[#This Row],[FRT_DEC]]-B4573</f>
        <v>2</v>
      </c>
      <c r="G4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INFO]]))),G4573)</f>
        <v>25</v>
      </c>
    </row>
    <row r="4575" spans="1:7" hidden="1" x14ac:dyDescent="0.25">
      <c r="A4575" s="12" t="s">
        <v>5258</v>
      </c>
      <c r="B4575" s="19">
        <v>335649147838</v>
      </c>
      <c r="C4575" s="12" t="s">
        <v>21095</v>
      </c>
      <c r="D4575" s="12" t="s">
        <v>3684</v>
      </c>
      <c r="E4575" s="6" t="s">
        <v>7879</v>
      </c>
      <c r="F4575" s="5">
        <f>decoded__2[[#This Row],[FRT_DEC]]-B4574</f>
        <v>3</v>
      </c>
      <c r="G4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INFO]]))),G4574)</f>
        <v>25</v>
      </c>
    </row>
    <row r="4576" spans="1:7" hidden="1" x14ac:dyDescent="0.25">
      <c r="A4576" s="12" t="s">
        <v>5259</v>
      </c>
      <c r="B4576" s="19">
        <v>335649147845</v>
      </c>
      <c r="C4576" s="12" t="s">
        <v>21096</v>
      </c>
      <c r="D4576" s="12" t="s">
        <v>7842</v>
      </c>
      <c r="E4576" s="6" t="s">
        <v>7843</v>
      </c>
      <c r="F4576" s="5">
        <f>decoded__2[[#This Row],[FRT_DEC]]-B4575</f>
        <v>7</v>
      </c>
      <c r="G4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INFO]]))),G4575)</f>
        <v>25</v>
      </c>
    </row>
    <row r="4577" spans="1:7" hidden="1" x14ac:dyDescent="0.25">
      <c r="A4577" s="12" t="s">
        <v>5260</v>
      </c>
      <c r="B4577" s="19">
        <v>335649147856</v>
      </c>
      <c r="C4577" s="12" t="s">
        <v>21097</v>
      </c>
      <c r="D4577" s="12" t="s">
        <v>1099</v>
      </c>
      <c r="E4577" s="6" t="s">
        <v>2098</v>
      </c>
      <c r="F4577" s="5">
        <f>decoded__2[[#This Row],[FRT_DEC]]-B4576</f>
        <v>11</v>
      </c>
      <c r="G4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INFO]]))),G4576)</f>
        <v>25</v>
      </c>
    </row>
    <row r="4578" spans="1:7" hidden="1" x14ac:dyDescent="0.25">
      <c r="A4578" s="12" t="s">
        <v>5261</v>
      </c>
      <c r="B4578" s="19">
        <v>335649147861</v>
      </c>
      <c r="C4578" s="12" t="s">
        <v>21098</v>
      </c>
      <c r="D4578" s="12" t="s">
        <v>72</v>
      </c>
      <c r="E4578" s="6" t="s">
        <v>2099</v>
      </c>
      <c r="F4578" s="5">
        <f>decoded__2[[#This Row],[FRT_DEC]]-B4577</f>
        <v>5</v>
      </c>
      <c r="G4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INFO]]))),G4577)</f>
        <v>25</v>
      </c>
    </row>
    <row r="4579" spans="1:7" hidden="1" x14ac:dyDescent="0.25">
      <c r="A4579" s="12" t="s">
        <v>5262</v>
      </c>
      <c r="B4579" s="19">
        <v>335649147875</v>
      </c>
      <c r="C4579" s="12" t="s">
        <v>21099</v>
      </c>
      <c r="D4579" s="12" t="s">
        <v>7938</v>
      </c>
      <c r="E4579" s="6" t="s">
        <v>8848</v>
      </c>
      <c r="F4579" s="5">
        <f>decoded__2[[#This Row],[FRT_DEC]]-B4578</f>
        <v>14</v>
      </c>
      <c r="G4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INFO]]))),G4578)</f>
        <v>25</v>
      </c>
    </row>
    <row r="4580" spans="1:7" hidden="1" x14ac:dyDescent="0.25">
      <c r="A4580" s="12" t="s">
        <v>5263</v>
      </c>
      <c r="B4580" s="19">
        <v>335649147912</v>
      </c>
      <c r="C4580" s="12" t="s">
        <v>21100</v>
      </c>
      <c r="D4580" s="12" t="s">
        <v>85</v>
      </c>
      <c r="E4580" s="6" t="s">
        <v>263</v>
      </c>
      <c r="F4580" s="5">
        <f>decoded__2[[#This Row],[FRT_DEC]]-B4579</f>
        <v>37</v>
      </c>
      <c r="G4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INFO]]))),G4579)</f>
        <v>25</v>
      </c>
    </row>
    <row r="4581" spans="1:7" hidden="1" x14ac:dyDescent="0.25">
      <c r="A4581" s="12" t="s">
        <v>5264</v>
      </c>
      <c r="B4581" s="19">
        <v>335649147919</v>
      </c>
      <c r="C4581" s="12" t="s">
        <v>21101</v>
      </c>
      <c r="D4581" s="12" t="s">
        <v>7842</v>
      </c>
      <c r="E4581" s="6" t="s">
        <v>8851</v>
      </c>
      <c r="F4581" s="5">
        <f>decoded__2[[#This Row],[FRT_DEC]]-B4580</f>
        <v>7</v>
      </c>
      <c r="G4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INFO]]))),G4580)</f>
        <v>25</v>
      </c>
    </row>
    <row r="4582" spans="1:7" hidden="1" x14ac:dyDescent="0.25">
      <c r="A4582" s="12" t="s">
        <v>5265</v>
      </c>
      <c r="B4582" s="19">
        <v>335649147928</v>
      </c>
      <c r="C4582" s="12" t="s">
        <v>21102</v>
      </c>
      <c r="D4582" s="12" t="s">
        <v>1099</v>
      </c>
      <c r="E4582" s="6" t="s">
        <v>2100</v>
      </c>
      <c r="F4582" s="5">
        <f>decoded__2[[#This Row],[FRT_DEC]]-B4581</f>
        <v>9</v>
      </c>
      <c r="G4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INFO]]))),G4581)</f>
        <v>25</v>
      </c>
    </row>
    <row r="4583" spans="1:7" hidden="1" x14ac:dyDescent="0.25">
      <c r="A4583" s="12" t="s">
        <v>5266</v>
      </c>
      <c r="B4583" s="19">
        <v>335649147933</v>
      </c>
      <c r="C4583" s="12" t="s">
        <v>21103</v>
      </c>
      <c r="D4583" s="12" t="s">
        <v>72</v>
      </c>
      <c r="E4583" s="6" t="s">
        <v>2101</v>
      </c>
      <c r="F4583" s="5">
        <f>decoded__2[[#This Row],[FRT_DEC]]-B4582</f>
        <v>5</v>
      </c>
      <c r="G4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INFO]]))),G4582)</f>
        <v>25</v>
      </c>
    </row>
    <row r="4584" spans="1:7" hidden="1" x14ac:dyDescent="0.25">
      <c r="A4584" s="12" t="s">
        <v>5267</v>
      </c>
      <c r="B4584" s="19">
        <v>335649147945</v>
      </c>
      <c r="C4584" s="12" t="s">
        <v>21104</v>
      </c>
      <c r="D4584" s="12" t="s">
        <v>7938</v>
      </c>
      <c r="E4584" s="6" t="s">
        <v>8855</v>
      </c>
      <c r="F4584" s="5">
        <f>decoded__2[[#This Row],[FRT_DEC]]-B4583</f>
        <v>12</v>
      </c>
      <c r="G4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INFO]]))),G4583)</f>
        <v>25</v>
      </c>
    </row>
    <row r="4585" spans="1:7" hidden="1" x14ac:dyDescent="0.25">
      <c r="A4585" s="12" t="s">
        <v>5268</v>
      </c>
      <c r="B4585" s="19">
        <v>335649148568</v>
      </c>
      <c r="C4585" s="12" t="s">
        <v>21105</v>
      </c>
      <c r="D4585" s="12" t="s">
        <v>87</v>
      </c>
      <c r="E4585" s="6" t="s">
        <v>3695</v>
      </c>
      <c r="F4585" s="5">
        <f>decoded__2[[#This Row],[FRT_DEC]]-B4584</f>
        <v>623</v>
      </c>
      <c r="G4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INFO]]))),G4584)</f>
        <v>25</v>
      </c>
    </row>
    <row r="4586" spans="1:7" hidden="1" x14ac:dyDescent="0.25">
      <c r="A4586" s="12" t="s">
        <v>5269</v>
      </c>
      <c r="B4586" s="19">
        <v>335649148578</v>
      </c>
      <c r="C4586" s="12" t="s">
        <v>21106</v>
      </c>
      <c r="D4586" s="12" t="s">
        <v>7842</v>
      </c>
      <c r="E4586" s="6" t="s">
        <v>8858</v>
      </c>
      <c r="F4586" s="5">
        <f>decoded__2[[#This Row],[FRT_DEC]]-B4585</f>
        <v>10</v>
      </c>
      <c r="G4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INFO]]))),G4585)</f>
        <v>25</v>
      </c>
    </row>
    <row r="4587" spans="1:7" hidden="1" x14ac:dyDescent="0.25">
      <c r="A4587" s="12" t="s">
        <v>5270</v>
      </c>
      <c r="B4587" s="19">
        <v>335649148587</v>
      </c>
      <c r="C4587" s="12" t="s">
        <v>21107</v>
      </c>
      <c r="D4587" s="12" t="s">
        <v>1099</v>
      </c>
      <c r="E4587" s="6" t="s">
        <v>2102</v>
      </c>
      <c r="F4587" s="5">
        <f>decoded__2[[#This Row],[FRT_DEC]]-B4586</f>
        <v>9</v>
      </c>
      <c r="G4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INFO]]))),G4586)</f>
        <v>25</v>
      </c>
    </row>
    <row r="4588" spans="1:7" hidden="1" x14ac:dyDescent="0.25">
      <c r="A4588" s="12" t="s">
        <v>5271</v>
      </c>
      <c r="B4588" s="19">
        <v>335649148592</v>
      </c>
      <c r="C4588" s="12" t="s">
        <v>21108</v>
      </c>
      <c r="D4588" s="12" t="s">
        <v>72</v>
      </c>
      <c r="E4588" s="6" t="s">
        <v>2103</v>
      </c>
      <c r="F4588" s="5">
        <f>decoded__2[[#This Row],[FRT_DEC]]-B4587</f>
        <v>5</v>
      </c>
      <c r="G4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INFO]]))),G4587)</f>
        <v>25</v>
      </c>
    </row>
    <row r="4589" spans="1:7" hidden="1" x14ac:dyDescent="0.25">
      <c r="A4589" s="12" t="s">
        <v>5272</v>
      </c>
      <c r="B4589" s="19">
        <v>335649148596</v>
      </c>
      <c r="C4589" s="12" t="s">
        <v>21109</v>
      </c>
      <c r="D4589" s="12" t="s">
        <v>264</v>
      </c>
      <c r="E4589" s="6" t="s">
        <v>21110</v>
      </c>
      <c r="F4589" s="5">
        <f>decoded__2[[#This Row],[FRT_DEC]]-B4588</f>
        <v>4</v>
      </c>
      <c r="G4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INFO]]))),G4588)</f>
        <v>25</v>
      </c>
    </row>
    <row r="4590" spans="1:7" hidden="1" x14ac:dyDescent="0.25">
      <c r="A4590" s="12" t="s">
        <v>5273</v>
      </c>
      <c r="B4590" s="19">
        <v>335649148607</v>
      </c>
      <c r="C4590" s="12" t="s">
        <v>21111</v>
      </c>
      <c r="D4590" s="12" t="s">
        <v>40</v>
      </c>
      <c r="E4590" s="6" t="s">
        <v>328</v>
      </c>
      <c r="F4590" s="5">
        <f>decoded__2[[#This Row],[FRT_DEC]]-B4589</f>
        <v>11</v>
      </c>
      <c r="G4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INFO]]))),G4589)</f>
        <v>25</v>
      </c>
    </row>
    <row r="4591" spans="1:7" hidden="1" x14ac:dyDescent="0.25">
      <c r="A4591" s="12" t="s">
        <v>5274</v>
      </c>
      <c r="B4591" s="19">
        <v>335649148611</v>
      </c>
      <c r="C4591" s="12" t="s">
        <v>21112</v>
      </c>
      <c r="D4591" s="12" t="s">
        <v>330</v>
      </c>
      <c r="E4591" s="6" t="s">
        <v>21039</v>
      </c>
      <c r="F4591" s="5">
        <f>decoded__2[[#This Row],[FRT_DEC]]-B4590</f>
        <v>4</v>
      </c>
      <c r="G4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INFO]]))),G4590)</f>
        <v>25</v>
      </c>
    </row>
    <row r="4592" spans="1:7" hidden="1" x14ac:dyDescent="0.25">
      <c r="A4592" s="12" t="s">
        <v>5275</v>
      </c>
      <c r="B4592" s="19">
        <v>335649148618</v>
      </c>
      <c r="C4592" s="12" t="s">
        <v>21113</v>
      </c>
      <c r="D4592" s="12" t="s">
        <v>2045</v>
      </c>
      <c r="E4592" s="6" t="s">
        <v>8199</v>
      </c>
      <c r="F4592" s="5">
        <f>decoded__2[[#This Row],[FRT_DEC]]-B4591</f>
        <v>7</v>
      </c>
      <c r="G4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INFO]]))),G4591)</f>
        <v>25</v>
      </c>
    </row>
    <row r="4593" spans="1:7" hidden="1" x14ac:dyDescent="0.25">
      <c r="A4593" s="12" t="s">
        <v>5276</v>
      </c>
      <c r="B4593" s="19">
        <v>335649148622</v>
      </c>
      <c r="C4593" s="12" t="s">
        <v>21114</v>
      </c>
      <c r="D4593" s="12" t="s">
        <v>2045</v>
      </c>
      <c r="E4593" s="6" t="s">
        <v>15053</v>
      </c>
      <c r="F4593" s="5">
        <f>decoded__2[[#This Row],[FRT_DEC]]-B4592</f>
        <v>4</v>
      </c>
      <c r="G4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INFO]]))),G4592)</f>
        <v>25</v>
      </c>
    </row>
    <row r="4594" spans="1:7" hidden="1" x14ac:dyDescent="0.25">
      <c r="A4594" s="12" t="s">
        <v>5277</v>
      </c>
      <c r="B4594" s="19">
        <v>335649148655</v>
      </c>
      <c r="C4594" s="12" t="s">
        <v>21115</v>
      </c>
      <c r="D4594" s="12" t="s">
        <v>40</v>
      </c>
      <c r="E4594" s="6" t="s">
        <v>2042</v>
      </c>
      <c r="F4594" s="5">
        <f>decoded__2[[#This Row],[FRT_DEC]]-B4593</f>
        <v>33</v>
      </c>
      <c r="G4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INFO]]))),G4593)</f>
        <v>25</v>
      </c>
    </row>
    <row r="4595" spans="1:7" hidden="1" x14ac:dyDescent="0.25">
      <c r="A4595" s="12" t="s">
        <v>5278</v>
      </c>
      <c r="B4595" s="19">
        <v>335649148657</v>
      </c>
      <c r="C4595" s="12" t="s">
        <v>21116</v>
      </c>
      <c r="D4595" s="12" t="s">
        <v>2043</v>
      </c>
      <c r="E4595" s="6" t="s">
        <v>20969</v>
      </c>
      <c r="F4595" s="5">
        <f>decoded__2[[#This Row],[FRT_DEC]]-B4594</f>
        <v>2</v>
      </c>
      <c r="G4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INFO]]))),G4594)</f>
        <v>25</v>
      </c>
    </row>
    <row r="4596" spans="1:7" hidden="1" x14ac:dyDescent="0.25">
      <c r="A4596" s="12" t="s">
        <v>5279</v>
      </c>
      <c r="B4596" s="19">
        <v>335649148669</v>
      </c>
      <c r="C4596" s="12" t="s">
        <v>21117</v>
      </c>
      <c r="D4596" s="12" t="s">
        <v>7938</v>
      </c>
      <c r="E4596" s="6" t="s">
        <v>8868</v>
      </c>
      <c r="F4596" s="5">
        <f>decoded__2[[#This Row],[FRT_DEC]]-B4595</f>
        <v>12</v>
      </c>
      <c r="G4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INFO]]))),G4595)</f>
        <v>25</v>
      </c>
    </row>
    <row r="4597" spans="1:7" hidden="1" x14ac:dyDescent="0.25">
      <c r="A4597" s="12" t="s">
        <v>5280</v>
      </c>
      <c r="B4597" s="19">
        <v>335649149320</v>
      </c>
      <c r="C4597" s="12" t="s">
        <v>21118</v>
      </c>
      <c r="D4597" s="12" t="s">
        <v>7842</v>
      </c>
      <c r="E4597" s="6" t="s">
        <v>7989</v>
      </c>
      <c r="F4597" s="5">
        <f>decoded__2[[#This Row],[FRT_DEC]]-B4596</f>
        <v>651</v>
      </c>
      <c r="G4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INFO]]))),G4596)</f>
        <v>25</v>
      </c>
    </row>
    <row r="4598" spans="1:7" hidden="1" x14ac:dyDescent="0.25">
      <c r="A4598" s="12" t="s">
        <v>5281</v>
      </c>
      <c r="B4598" s="19">
        <v>335649149327</v>
      </c>
      <c r="C4598" s="12" t="s">
        <v>21119</v>
      </c>
      <c r="D4598" s="12" t="s">
        <v>2044</v>
      </c>
      <c r="E4598" s="6" t="s">
        <v>8882</v>
      </c>
      <c r="F4598" s="5">
        <f>decoded__2[[#This Row],[FRT_DEC]]-B4597</f>
        <v>7</v>
      </c>
      <c r="G4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INFO]]))),G4597)</f>
        <v>25</v>
      </c>
    </row>
    <row r="4599" spans="1:7" hidden="1" x14ac:dyDescent="0.25">
      <c r="A4599" s="12" t="s">
        <v>5282</v>
      </c>
      <c r="B4599" s="19">
        <v>335649149330</v>
      </c>
      <c r="C4599" s="12" t="s">
        <v>21120</v>
      </c>
      <c r="D4599" s="12" t="s">
        <v>7938</v>
      </c>
      <c r="E4599" s="6" t="s">
        <v>7991</v>
      </c>
      <c r="F4599" s="5">
        <f>decoded__2[[#This Row],[FRT_DEC]]-B4598</f>
        <v>3</v>
      </c>
      <c r="G4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INFO]]))),G4598)</f>
        <v>25</v>
      </c>
    </row>
    <row r="4600" spans="1:7" hidden="1" x14ac:dyDescent="0.25">
      <c r="A4600" s="12" t="s">
        <v>5283</v>
      </c>
      <c r="B4600" s="19">
        <v>335649172314</v>
      </c>
      <c r="C4600" s="12" t="s">
        <v>21121</v>
      </c>
      <c r="D4600" s="12" t="s">
        <v>43</v>
      </c>
      <c r="E4600" s="6" t="s">
        <v>3694</v>
      </c>
      <c r="F4600" s="5">
        <f>decoded__2[[#This Row],[FRT_DEC]]-B4599</f>
        <v>22984</v>
      </c>
      <c r="G4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INFO]]))),G4599)</f>
        <v>25</v>
      </c>
    </row>
    <row r="4601" spans="1:7" hidden="1" x14ac:dyDescent="0.25">
      <c r="A4601" s="12" t="s">
        <v>5284</v>
      </c>
      <c r="B4601" s="19">
        <v>335649172316</v>
      </c>
      <c r="C4601" s="12" t="s">
        <v>21122</v>
      </c>
      <c r="D4601" s="12" t="s">
        <v>3685</v>
      </c>
      <c r="E4601" s="6" t="s">
        <v>21123</v>
      </c>
      <c r="F4601" s="5">
        <f>decoded__2[[#This Row],[FRT_DEC]]-B4600</f>
        <v>2</v>
      </c>
      <c r="G4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INFO]]))),G4600)</f>
        <v>25</v>
      </c>
    </row>
    <row r="4602" spans="1:7" hidden="1" x14ac:dyDescent="0.25">
      <c r="A4602" s="12" t="s">
        <v>5285</v>
      </c>
      <c r="B4602" s="19">
        <v>335649172319</v>
      </c>
      <c r="C4602" s="12" t="s">
        <v>21124</v>
      </c>
      <c r="D4602" s="12" t="s">
        <v>3685</v>
      </c>
      <c r="E4602" s="6" t="s">
        <v>7880</v>
      </c>
      <c r="F4602" s="5">
        <f>decoded__2[[#This Row],[FRT_DEC]]-B4601</f>
        <v>3</v>
      </c>
      <c r="G4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INFO]]))),G4601)</f>
        <v>25</v>
      </c>
    </row>
    <row r="4603" spans="1:7" hidden="1" x14ac:dyDescent="0.25">
      <c r="A4603" s="12" t="s">
        <v>5286</v>
      </c>
      <c r="B4603" s="19">
        <v>335649172334</v>
      </c>
      <c r="C4603" s="12" t="s">
        <v>21125</v>
      </c>
      <c r="D4603" s="12" t="s">
        <v>7842</v>
      </c>
      <c r="E4603" s="6" t="s">
        <v>8889</v>
      </c>
      <c r="F4603" s="5">
        <f>decoded__2[[#This Row],[FRT_DEC]]-B4602</f>
        <v>15</v>
      </c>
      <c r="G4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INFO]]))),G4602)</f>
        <v>25</v>
      </c>
    </row>
    <row r="4604" spans="1:7" ht="30" hidden="1" x14ac:dyDescent="0.25">
      <c r="A4604" s="12" t="s">
        <v>5287</v>
      </c>
      <c r="B4604" s="19">
        <v>335649172346</v>
      </c>
      <c r="C4604" s="12" t="s">
        <v>21126</v>
      </c>
      <c r="D4604" s="12" t="s">
        <v>241</v>
      </c>
      <c r="E4604" s="6" t="s">
        <v>3959</v>
      </c>
      <c r="F4604" s="5">
        <f>decoded__2[[#This Row],[FRT_DEC]]-B4603</f>
        <v>12</v>
      </c>
      <c r="G4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INFO]]))),G4603)</f>
        <v>25</v>
      </c>
    </row>
    <row r="4605" spans="1:7" hidden="1" x14ac:dyDescent="0.25">
      <c r="A4605" s="12" t="s">
        <v>5288</v>
      </c>
      <c r="B4605" s="19">
        <v>335649172349</v>
      </c>
      <c r="C4605" s="12" t="s">
        <v>21127</v>
      </c>
      <c r="D4605" s="12" t="s">
        <v>243</v>
      </c>
      <c r="E4605" s="6" t="s">
        <v>21128</v>
      </c>
      <c r="F4605" s="5">
        <f>decoded__2[[#This Row],[FRT_DEC]]-B4604</f>
        <v>3</v>
      </c>
      <c r="G4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INFO]]))),G4604)</f>
        <v>25</v>
      </c>
    </row>
    <row r="4606" spans="1:7" hidden="1" x14ac:dyDescent="0.25">
      <c r="A4606" s="12" t="s">
        <v>5289</v>
      </c>
      <c r="B4606" s="19">
        <v>335649172377</v>
      </c>
      <c r="C4606" s="12" t="s">
        <v>21129</v>
      </c>
      <c r="D4606" s="12" t="s">
        <v>264</v>
      </c>
      <c r="E4606" s="6" t="s">
        <v>21130</v>
      </c>
      <c r="F4606" s="5">
        <f>decoded__2[[#This Row],[FRT_DEC]]-B4605</f>
        <v>28</v>
      </c>
      <c r="G4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INFO]]))),G4605)</f>
        <v>25</v>
      </c>
    </row>
    <row r="4607" spans="1:7" hidden="1" x14ac:dyDescent="0.25">
      <c r="A4607" s="12" t="s">
        <v>5290</v>
      </c>
      <c r="B4607" s="19">
        <v>335649172407</v>
      </c>
      <c r="C4607" s="12" t="s">
        <v>21131</v>
      </c>
      <c r="D4607" s="12" t="s">
        <v>40</v>
      </c>
      <c r="E4607" s="6" t="s">
        <v>44</v>
      </c>
      <c r="F4607" s="5">
        <f>decoded__2[[#This Row],[FRT_DEC]]-B4606</f>
        <v>30</v>
      </c>
      <c r="G4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INFO]]))),G4606)</f>
        <v>25</v>
      </c>
    </row>
    <row r="4608" spans="1:7" hidden="1" x14ac:dyDescent="0.25">
      <c r="A4608" s="12" t="s">
        <v>5291</v>
      </c>
      <c r="B4608" s="19">
        <v>335649172413</v>
      </c>
      <c r="C4608" s="12" t="s">
        <v>21132</v>
      </c>
      <c r="D4608" s="12" t="s">
        <v>246</v>
      </c>
      <c r="E4608" s="6" t="s">
        <v>21133</v>
      </c>
      <c r="F4608" s="5">
        <f>decoded__2[[#This Row],[FRT_DEC]]-B4607</f>
        <v>6</v>
      </c>
      <c r="G4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INFO]]))),G4607)</f>
        <v>25</v>
      </c>
    </row>
    <row r="4609" spans="1:7" hidden="1" x14ac:dyDescent="0.25">
      <c r="A4609" s="12" t="s">
        <v>5292</v>
      </c>
      <c r="B4609" s="19">
        <v>335649172420</v>
      </c>
      <c r="C4609" s="12" t="s">
        <v>21134</v>
      </c>
      <c r="D4609" s="12" t="s">
        <v>1099</v>
      </c>
      <c r="E4609" s="6" t="s">
        <v>2104</v>
      </c>
      <c r="F4609" s="5">
        <f>decoded__2[[#This Row],[FRT_DEC]]-B4608</f>
        <v>7</v>
      </c>
      <c r="G4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INFO]]))),G4608)</f>
        <v>25</v>
      </c>
    </row>
    <row r="4610" spans="1:7" hidden="1" x14ac:dyDescent="0.25">
      <c r="A4610" s="12" t="s">
        <v>5346</v>
      </c>
      <c r="B4610" s="19">
        <v>335649172426</v>
      </c>
      <c r="C4610" s="12" t="s">
        <v>21135</v>
      </c>
      <c r="D4610" s="12" t="s">
        <v>1099</v>
      </c>
      <c r="E4610" s="6" t="s">
        <v>2105</v>
      </c>
      <c r="F4610" s="5">
        <f>decoded__2[[#This Row],[FRT_DEC]]-B4609</f>
        <v>6</v>
      </c>
      <c r="G4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INFO]]))),G4609)</f>
        <v>25</v>
      </c>
    </row>
    <row r="4611" spans="1:7" hidden="1" x14ac:dyDescent="0.25">
      <c r="A4611" s="12" t="s">
        <v>5347</v>
      </c>
      <c r="B4611" s="19">
        <v>335649172438</v>
      </c>
      <c r="C4611" s="12" t="s">
        <v>21136</v>
      </c>
      <c r="D4611" s="12" t="s">
        <v>72</v>
      </c>
      <c r="E4611" s="6" t="s">
        <v>2092</v>
      </c>
      <c r="F4611" s="5">
        <f>decoded__2[[#This Row],[FRT_DEC]]-B4610</f>
        <v>12</v>
      </c>
      <c r="G4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INFO]]))),G4610)</f>
        <v>25</v>
      </c>
    </row>
    <row r="4612" spans="1:7" hidden="1" x14ac:dyDescent="0.25">
      <c r="A4612" s="12" t="s">
        <v>5348</v>
      </c>
      <c r="B4612" s="19">
        <v>335649172519</v>
      </c>
      <c r="C4612" s="12" t="s">
        <v>21137</v>
      </c>
      <c r="D4612" s="12" t="s">
        <v>2045</v>
      </c>
      <c r="E4612" s="6" t="s">
        <v>15053</v>
      </c>
      <c r="F4612" s="5">
        <f>decoded__2[[#This Row],[FRT_DEC]]-B4611</f>
        <v>81</v>
      </c>
      <c r="G4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INFO]]))),G4611)</f>
        <v>25</v>
      </c>
    </row>
    <row r="4613" spans="1:7" hidden="1" x14ac:dyDescent="0.25">
      <c r="A4613" s="12" t="s">
        <v>5349</v>
      </c>
      <c r="B4613" s="19">
        <v>335649172532</v>
      </c>
      <c r="C4613" s="12" t="s">
        <v>21138</v>
      </c>
      <c r="D4613" s="12" t="s">
        <v>3671</v>
      </c>
      <c r="E4613" s="6" t="s">
        <v>21139</v>
      </c>
      <c r="F4613" s="5">
        <f>decoded__2[[#This Row],[FRT_DEC]]-B4612</f>
        <v>13</v>
      </c>
      <c r="G4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INFO]]))),G4612)</f>
        <v>25</v>
      </c>
    </row>
    <row r="4614" spans="1:7" hidden="1" x14ac:dyDescent="0.25">
      <c r="A4614" s="12" t="s">
        <v>5350</v>
      </c>
      <c r="B4614" s="19">
        <v>335649172535</v>
      </c>
      <c r="C4614" s="12" t="s">
        <v>21140</v>
      </c>
      <c r="D4614" s="12" t="s">
        <v>3671</v>
      </c>
      <c r="E4614" s="6" t="s">
        <v>7881</v>
      </c>
      <c r="F4614" s="5">
        <f>decoded__2[[#This Row],[FRT_DEC]]-B4613</f>
        <v>3</v>
      </c>
      <c r="G4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INFO]]))),G4613)</f>
        <v>25</v>
      </c>
    </row>
    <row r="4615" spans="1:7" hidden="1" x14ac:dyDescent="0.25">
      <c r="A4615" s="12" t="s">
        <v>5351</v>
      </c>
      <c r="B4615" s="19">
        <v>335649173277</v>
      </c>
      <c r="C4615" s="12" t="s">
        <v>21141</v>
      </c>
      <c r="D4615" s="12" t="s">
        <v>249</v>
      </c>
      <c r="E4615" s="6" t="s">
        <v>3914</v>
      </c>
      <c r="F4615" s="5">
        <f>decoded__2[[#This Row],[FRT_DEC]]-B4614</f>
        <v>742</v>
      </c>
      <c r="G4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INFO]]))),G4614)</f>
        <v>25</v>
      </c>
    </row>
    <row r="4616" spans="1:7" hidden="1" x14ac:dyDescent="0.25">
      <c r="A4616" s="12" t="s">
        <v>5352</v>
      </c>
      <c r="B4616" s="19">
        <v>335649173281</v>
      </c>
      <c r="C4616" s="12" t="s">
        <v>21142</v>
      </c>
      <c r="D4616" s="12" t="s">
        <v>7938</v>
      </c>
      <c r="E4616" s="6" t="s">
        <v>8906</v>
      </c>
      <c r="F4616" s="5">
        <f>decoded__2[[#This Row],[FRT_DEC]]-B4615</f>
        <v>4</v>
      </c>
      <c r="G4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INFO]]))),G4615)</f>
        <v>25</v>
      </c>
    </row>
    <row r="4617" spans="1:7" hidden="1" x14ac:dyDescent="0.25">
      <c r="A4617" s="12" t="s">
        <v>5353</v>
      </c>
      <c r="B4617" s="19">
        <v>335649185230</v>
      </c>
      <c r="C4617" s="12" t="s">
        <v>21143</v>
      </c>
      <c r="D4617" s="12" t="s">
        <v>5</v>
      </c>
      <c r="E4617" s="6" t="s">
        <v>21144</v>
      </c>
      <c r="F4617" s="5">
        <f>decoded__2[[#This Row],[FRT_DEC]]-B4616</f>
        <v>11949</v>
      </c>
      <c r="G4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INFO]]))),G4616)</f>
        <v>25</v>
      </c>
    </row>
    <row r="4618" spans="1:7" hidden="1" x14ac:dyDescent="0.25">
      <c r="A4618" s="12" t="s">
        <v>5354</v>
      </c>
      <c r="B4618" s="19">
        <v>335649185232</v>
      </c>
      <c r="C4618" s="12" t="s">
        <v>21145</v>
      </c>
      <c r="D4618" s="12" t="s">
        <v>5</v>
      </c>
      <c r="E4618" s="6" t="s">
        <v>7877</v>
      </c>
      <c r="F4618" s="5">
        <f>decoded__2[[#This Row],[FRT_DEC]]-B4617</f>
        <v>2</v>
      </c>
      <c r="G4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INFO]]))),G4617)</f>
        <v>25</v>
      </c>
    </row>
    <row r="4619" spans="1:7" hidden="1" x14ac:dyDescent="0.25">
      <c r="A4619" s="12" t="s">
        <v>5355</v>
      </c>
      <c r="B4619" s="19">
        <v>335649185235</v>
      </c>
      <c r="C4619" s="12" t="s">
        <v>21146</v>
      </c>
      <c r="D4619" s="12" t="s">
        <v>3686</v>
      </c>
      <c r="E4619" s="6" t="s">
        <v>21147</v>
      </c>
      <c r="F4619" s="5">
        <f>decoded__2[[#This Row],[FRT_DEC]]-B4618</f>
        <v>3</v>
      </c>
      <c r="G4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INFO]]))),G4618)</f>
        <v>25</v>
      </c>
    </row>
    <row r="4620" spans="1:7" hidden="1" x14ac:dyDescent="0.25">
      <c r="A4620" s="12" t="s">
        <v>5356</v>
      </c>
      <c r="B4620" s="19">
        <v>335649185237</v>
      </c>
      <c r="C4620" s="12" t="s">
        <v>21148</v>
      </c>
      <c r="D4620" s="12" t="s">
        <v>3686</v>
      </c>
      <c r="E4620" s="6" t="s">
        <v>7878</v>
      </c>
      <c r="F4620" s="5">
        <f>decoded__2[[#This Row],[FRT_DEC]]-B4619</f>
        <v>2</v>
      </c>
      <c r="G4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INFO]]))),G4619)</f>
        <v>25</v>
      </c>
    </row>
    <row r="4621" spans="1:7" hidden="1" x14ac:dyDescent="0.25">
      <c r="A4621" s="12" t="s">
        <v>5357</v>
      </c>
      <c r="B4621" s="19">
        <v>335649185247</v>
      </c>
      <c r="C4621" s="12" t="s">
        <v>21149</v>
      </c>
      <c r="D4621" s="12" t="s">
        <v>7842</v>
      </c>
      <c r="E4621" s="6" t="s">
        <v>8006</v>
      </c>
      <c r="F4621" s="5">
        <f>decoded__2[[#This Row],[FRT_DEC]]-B4620</f>
        <v>10</v>
      </c>
      <c r="G4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INFO]]))),G4620)</f>
        <v>25</v>
      </c>
    </row>
    <row r="4622" spans="1:7" ht="30" hidden="1" x14ac:dyDescent="0.25">
      <c r="A4622" s="12" t="s">
        <v>5358</v>
      </c>
      <c r="B4622" s="19">
        <v>335649185257</v>
      </c>
      <c r="C4622" s="12" t="s">
        <v>21150</v>
      </c>
      <c r="D4622" s="12" t="s">
        <v>241</v>
      </c>
      <c r="E4622" s="6" t="s">
        <v>3959</v>
      </c>
      <c r="F4622" s="5">
        <f>decoded__2[[#This Row],[FRT_DEC]]-B4621</f>
        <v>10</v>
      </c>
      <c r="G4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INFO]]))),G4621)</f>
        <v>25</v>
      </c>
    </row>
    <row r="4623" spans="1:7" hidden="1" x14ac:dyDescent="0.25">
      <c r="A4623" s="12" t="s">
        <v>5359</v>
      </c>
      <c r="B4623" s="19">
        <v>335649185260</v>
      </c>
      <c r="C4623" s="12" t="s">
        <v>21151</v>
      </c>
      <c r="D4623" s="12" t="s">
        <v>243</v>
      </c>
      <c r="E4623" s="6" t="s">
        <v>21152</v>
      </c>
      <c r="F4623" s="5">
        <f>decoded__2[[#This Row],[FRT_DEC]]-B4622</f>
        <v>3</v>
      </c>
      <c r="G4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INFO]]))),G4622)</f>
        <v>25</v>
      </c>
    </row>
    <row r="4624" spans="1:7" hidden="1" x14ac:dyDescent="0.25">
      <c r="A4624" s="12" t="s">
        <v>5360</v>
      </c>
      <c r="B4624" s="19">
        <v>335649185265</v>
      </c>
      <c r="C4624" s="12" t="s">
        <v>21153</v>
      </c>
      <c r="D4624" s="12" t="s">
        <v>1099</v>
      </c>
      <c r="E4624" s="6" t="s">
        <v>2093</v>
      </c>
      <c r="F4624" s="5">
        <f>decoded__2[[#This Row],[FRT_DEC]]-B4623</f>
        <v>5</v>
      </c>
      <c r="G4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INFO]]))),G4623)</f>
        <v>25</v>
      </c>
    </row>
    <row r="4625" spans="1:7" hidden="1" x14ac:dyDescent="0.25">
      <c r="A4625" s="12" t="s">
        <v>5361</v>
      </c>
      <c r="B4625" s="19">
        <v>335649185270</v>
      </c>
      <c r="C4625" s="12" t="s">
        <v>21154</v>
      </c>
      <c r="D4625" s="12" t="s">
        <v>72</v>
      </c>
      <c r="E4625" s="6" t="s">
        <v>2094</v>
      </c>
      <c r="F4625" s="5">
        <f>decoded__2[[#This Row],[FRT_DEC]]-B4624</f>
        <v>5</v>
      </c>
      <c r="G4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INFO]]))),G4624)</f>
        <v>25</v>
      </c>
    </row>
    <row r="4626" spans="1:7" hidden="1" x14ac:dyDescent="0.25">
      <c r="A4626" s="12" t="s">
        <v>5362</v>
      </c>
      <c r="B4626" s="19">
        <v>335649185274</v>
      </c>
      <c r="C4626" s="12" t="s">
        <v>21155</v>
      </c>
      <c r="D4626" s="12" t="s">
        <v>72</v>
      </c>
      <c r="E4626" s="6" t="s">
        <v>2095</v>
      </c>
      <c r="F4626" s="5">
        <f>decoded__2[[#This Row],[FRT_DEC]]-B4625</f>
        <v>4</v>
      </c>
      <c r="G4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INFO]]))),G4625)</f>
        <v>25</v>
      </c>
    </row>
    <row r="4627" spans="1:7" hidden="1" x14ac:dyDescent="0.25">
      <c r="A4627" s="12" t="s">
        <v>5363</v>
      </c>
      <c r="B4627" s="19">
        <v>335649185285</v>
      </c>
      <c r="C4627" s="12" t="s">
        <v>21156</v>
      </c>
      <c r="D4627" s="12" t="s">
        <v>246</v>
      </c>
      <c r="E4627" s="6" t="s">
        <v>21157</v>
      </c>
      <c r="F4627" s="5">
        <f>decoded__2[[#This Row],[FRT_DEC]]-B4626</f>
        <v>11</v>
      </c>
      <c r="G4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INFO]]))),G4626)</f>
        <v>25</v>
      </c>
    </row>
    <row r="4628" spans="1:7" hidden="1" x14ac:dyDescent="0.25">
      <c r="A4628" s="12" t="s">
        <v>5364</v>
      </c>
      <c r="B4628" s="19">
        <v>335649185290</v>
      </c>
      <c r="C4628" s="12" t="s">
        <v>21158</v>
      </c>
      <c r="D4628" s="12" t="s">
        <v>7938</v>
      </c>
      <c r="E4628" s="6" t="s">
        <v>8012</v>
      </c>
      <c r="F4628" s="5">
        <f>decoded__2[[#This Row],[FRT_DEC]]-B4627</f>
        <v>5</v>
      </c>
      <c r="G4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INFO]]))),G4627)</f>
        <v>25</v>
      </c>
    </row>
    <row r="4629" spans="1:7" hidden="1" x14ac:dyDescent="0.25">
      <c r="A4629" s="12" t="s">
        <v>5365</v>
      </c>
      <c r="B4629" s="19">
        <v>335649185686</v>
      </c>
      <c r="C4629" s="12" t="s">
        <v>21159</v>
      </c>
      <c r="D4629" s="12" t="s">
        <v>7842</v>
      </c>
      <c r="E4629" s="6" t="s">
        <v>8130</v>
      </c>
      <c r="F4629" s="5">
        <f>decoded__2[[#This Row],[FRT_DEC]]-B4628</f>
        <v>396</v>
      </c>
      <c r="G4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INFO]]))),G4628)</f>
        <v>25</v>
      </c>
    </row>
    <row r="4630" spans="1:7" hidden="1" x14ac:dyDescent="0.25">
      <c r="A4630" s="12" t="s">
        <v>5366</v>
      </c>
      <c r="B4630" s="19">
        <v>335649185693</v>
      </c>
      <c r="C4630" s="12" t="s">
        <v>21160</v>
      </c>
      <c r="D4630" s="12" t="s">
        <v>1099</v>
      </c>
      <c r="E4630" s="6" t="s">
        <v>2096</v>
      </c>
      <c r="F4630" s="5">
        <f>decoded__2[[#This Row],[FRT_DEC]]-B4629</f>
        <v>7</v>
      </c>
      <c r="G4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INFO]]))),G4629)</f>
        <v>25</v>
      </c>
    </row>
    <row r="4631" spans="1:7" hidden="1" x14ac:dyDescent="0.25">
      <c r="A4631" s="12" t="s">
        <v>5367</v>
      </c>
      <c r="B4631" s="19">
        <v>335649185698</v>
      </c>
      <c r="C4631" s="12" t="s">
        <v>21161</v>
      </c>
      <c r="D4631" s="12" t="s">
        <v>72</v>
      </c>
      <c r="E4631" s="6" t="s">
        <v>2097</v>
      </c>
      <c r="F4631" s="5">
        <f>decoded__2[[#This Row],[FRT_DEC]]-B4630</f>
        <v>5</v>
      </c>
      <c r="G4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INFO]]))),G4630)</f>
        <v>25</v>
      </c>
    </row>
    <row r="4632" spans="1:7" hidden="1" x14ac:dyDescent="0.25">
      <c r="A4632" s="12" t="s">
        <v>5368</v>
      </c>
      <c r="B4632" s="19">
        <v>335649185710</v>
      </c>
      <c r="C4632" s="12" t="s">
        <v>21162</v>
      </c>
      <c r="D4632" s="12" t="s">
        <v>3672</v>
      </c>
      <c r="E4632" s="6" t="s">
        <v>20944</v>
      </c>
      <c r="F4632" s="5">
        <f>decoded__2[[#This Row],[FRT_DEC]]-B4631</f>
        <v>12</v>
      </c>
      <c r="G4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INFO]]))),G4631)</f>
        <v>25</v>
      </c>
    </row>
    <row r="4633" spans="1:7" hidden="1" x14ac:dyDescent="0.25">
      <c r="A4633" s="12" t="s">
        <v>5369</v>
      </c>
      <c r="B4633" s="19">
        <v>335649185860</v>
      </c>
      <c r="C4633" s="12" t="s">
        <v>21163</v>
      </c>
      <c r="D4633" s="12" t="s">
        <v>262</v>
      </c>
      <c r="E4633" s="6" t="s">
        <v>20946</v>
      </c>
      <c r="F4633" s="5">
        <f>decoded__2[[#This Row],[FRT_DEC]]-B4632</f>
        <v>150</v>
      </c>
      <c r="G4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INFO]]))),G4632)</f>
        <v>25</v>
      </c>
    </row>
    <row r="4634" spans="1:7" hidden="1" x14ac:dyDescent="0.25">
      <c r="A4634" s="12" t="s">
        <v>5370</v>
      </c>
      <c r="B4634" s="19">
        <v>335649185865</v>
      </c>
      <c r="C4634" s="12" t="s">
        <v>21164</v>
      </c>
      <c r="D4634" s="12" t="s">
        <v>7938</v>
      </c>
      <c r="E4634" s="6" t="s">
        <v>8136</v>
      </c>
      <c r="F4634" s="5">
        <f>decoded__2[[#This Row],[FRT_DEC]]-B4633</f>
        <v>5</v>
      </c>
      <c r="G4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INFO]]))),G4633)</f>
        <v>25</v>
      </c>
    </row>
    <row r="4635" spans="1:7" x14ac:dyDescent="0.25">
      <c r="A4635" s="12" t="s">
        <v>5371</v>
      </c>
      <c r="B4635" s="19">
        <v>335649187093</v>
      </c>
      <c r="C4635" s="12" t="s">
        <v>21165</v>
      </c>
      <c r="D4635" s="12" t="s">
        <v>7842</v>
      </c>
      <c r="E4635" s="6" t="s">
        <v>7845</v>
      </c>
      <c r="F4635" s="5">
        <f>decoded__2[[#This Row],[FRT_DEC]]-B4634</f>
        <v>1228</v>
      </c>
      <c r="G4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INFO]]))),G4634)</f>
        <v>25</v>
      </c>
    </row>
    <row r="4636" spans="1:7" hidden="1" x14ac:dyDescent="0.25">
      <c r="A4636" s="12" t="s">
        <v>5372</v>
      </c>
      <c r="B4636" s="19">
        <v>335649187100</v>
      </c>
      <c r="C4636" s="12" t="s">
        <v>21166</v>
      </c>
      <c r="D4636" s="12" t="s">
        <v>7938</v>
      </c>
      <c r="E4636" s="6" t="s">
        <v>8149</v>
      </c>
      <c r="F4636" s="5">
        <f>decoded__2[[#This Row],[FRT_DEC]]-B4635</f>
        <v>7</v>
      </c>
      <c r="G4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INFO]]))),G4635)</f>
        <v>25</v>
      </c>
    </row>
    <row r="4637" spans="1:7" hidden="1" x14ac:dyDescent="0.25">
      <c r="A4637" s="12" t="s">
        <v>5373</v>
      </c>
      <c r="B4637" s="19">
        <v>335649187175</v>
      </c>
      <c r="C4637" s="12" t="s">
        <v>21167</v>
      </c>
      <c r="D4637" s="12" t="s">
        <v>84</v>
      </c>
      <c r="E4637" s="6" t="s">
        <v>5314</v>
      </c>
      <c r="F4637" s="5">
        <f>decoded__2[[#This Row],[FRT_DEC]]-B4636</f>
        <v>75</v>
      </c>
      <c r="G4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INFO]]))),G4636)</f>
        <v>25</v>
      </c>
    </row>
    <row r="4638" spans="1:7" hidden="1" x14ac:dyDescent="0.25">
      <c r="A4638" s="12" t="s">
        <v>5374</v>
      </c>
      <c r="B4638" s="19">
        <v>335649187178</v>
      </c>
      <c r="C4638" s="12" t="s">
        <v>21168</v>
      </c>
      <c r="D4638" s="12" t="s">
        <v>3684</v>
      </c>
      <c r="E4638" s="6" t="s">
        <v>21169</v>
      </c>
      <c r="F4638" s="5">
        <f>decoded__2[[#This Row],[FRT_DEC]]-B4637</f>
        <v>3</v>
      </c>
      <c r="G4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INFO]]))),G4637)</f>
        <v>25</v>
      </c>
    </row>
    <row r="4639" spans="1:7" hidden="1" x14ac:dyDescent="0.25">
      <c r="A4639" s="12" t="s">
        <v>5375</v>
      </c>
      <c r="B4639" s="19">
        <v>335649187180</v>
      </c>
      <c r="C4639" s="12" t="s">
        <v>21170</v>
      </c>
      <c r="D4639" s="12" t="s">
        <v>3684</v>
      </c>
      <c r="E4639" s="6" t="s">
        <v>7879</v>
      </c>
      <c r="F4639" s="5">
        <f>decoded__2[[#This Row],[FRT_DEC]]-B4638</f>
        <v>2</v>
      </c>
      <c r="G4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INFO]]))),G4638)</f>
        <v>25</v>
      </c>
    </row>
    <row r="4640" spans="1:7" hidden="1" x14ac:dyDescent="0.25">
      <c r="A4640" s="12" t="s">
        <v>5376</v>
      </c>
      <c r="B4640" s="19">
        <v>335649187187</v>
      </c>
      <c r="C4640" s="12" t="s">
        <v>21171</v>
      </c>
      <c r="D4640" s="12" t="s">
        <v>7842</v>
      </c>
      <c r="E4640" s="6" t="s">
        <v>7843</v>
      </c>
      <c r="F4640" s="5">
        <f>decoded__2[[#This Row],[FRT_DEC]]-B4639</f>
        <v>7</v>
      </c>
      <c r="G4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INFO]]))),G4639)</f>
        <v>25</v>
      </c>
    </row>
    <row r="4641" spans="1:7" hidden="1" x14ac:dyDescent="0.25">
      <c r="A4641" s="12" t="s">
        <v>5377</v>
      </c>
      <c r="B4641" s="19">
        <v>335649187198</v>
      </c>
      <c r="C4641" s="12" t="s">
        <v>21172</v>
      </c>
      <c r="D4641" s="12" t="s">
        <v>1099</v>
      </c>
      <c r="E4641" s="6" t="s">
        <v>2098</v>
      </c>
      <c r="F4641" s="5">
        <f>decoded__2[[#This Row],[FRT_DEC]]-B4640</f>
        <v>11</v>
      </c>
      <c r="G4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INFO]]))),G4640)</f>
        <v>25</v>
      </c>
    </row>
    <row r="4642" spans="1:7" hidden="1" x14ac:dyDescent="0.25">
      <c r="A4642" s="12" t="s">
        <v>5378</v>
      </c>
      <c r="B4642" s="19">
        <v>335649187204</v>
      </c>
      <c r="C4642" s="12" t="s">
        <v>21173</v>
      </c>
      <c r="D4642" s="12" t="s">
        <v>72</v>
      </c>
      <c r="E4642" s="6" t="s">
        <v>2099</v>
      </c>
      <c r="F4642" s="5">
        <f>decoded__2[[#This Row],[FRT_DEC]]-B4641</f>
        <v>6</v>
      </c>
      <c r="G4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INFO]]))),G4641)</f>
        <v>25</v>
      </c>
    </row>
    <row r="4643" spans="1:7" hidden="1" x14ac:dyDescent="0.25">
      <c r="A4643" s="12" t="s">
        <v>5379</v>
      </c>
      <c r="B4643" s="19">
        <v>335649187217</v>
      </c>
      <c r="C4643" s="12" t="s">
        <v>21174</v>
      </c>
      <c r="D4643" s="12" t="s">
        <v>7938</v>
      </c>
      <c r="E4643" s="6" t="s">
        <v>8848</v>
      </c>
      <c r="F4643" s="5">
        <f>decoded__2[[#This Row],[FRT_DEC]]-B4642</f>
        <v>13</v>
      </c>
      <c r="G4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INFO]]))),G4642)</f>
        <v>25</v>
      </c>
    </row>
    <row r="4644" spans="1:7" hidden="1" x14ac:dyDescent="0.25">
      <c r="A4644" s="12" t="s">
        <v>5380</v>
      </c>
      <c r="B4644" s="19">
        <v>335649187267</v>
      </c>
      <c r="C4644" s="12" t="s">
        <v>21175</v>
      </c>
      <c r="D4644" s="12" t="s">
        <v>85</v>
      </c>
      <c r="E4644" s="6" t="s">
        <v>263</v>
      </c>
      <c r="F4644" s="5">
        <f>decoded__2[[#This Row],[FRT_DEC]]-B4643</f>
        <v>50</v>
      </c>
      <c r="G4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INFO]]))),G4643)</f>
        <v>25</v>
      </c>
    </row>
    <row r="4645" spans="1:7" hidden="1" x14ac:dyDescent="0.25">
      <c r="A4645" s="12" t="s">
        <v>5381</v>
      </c>
      <c r="B4645" s="19">
        <v>335649187275</v>
      </c>
      <c r="C4645" s="12" t="s">
        <v>21176</v>
      </c>
      <c r="D4645" s="12" t="s">
        <v>7842</v>
      </c>
      <c r="E4645" s="6" t="s">
        <v>8851</v>
      </c>
      <c r="F4645" s="5">
        <f>decoded__2[[#This Row],[FRT_DEC]]-B4644</f>
        <v>8</v>
      </c>
      <c r="G4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INFO]]))),G4644)</f>
        <v>25</v>
      </c>
    </row>
    <row r="4646" spans="1:7" hidden="1" x14ac:dyDescent="0.25">
      <c r="A4646" s="12" t="s">
        <v>5382</v>
      </c>
      <c r="B4646" s="19">
        <v>335649187284</v>
      </c>
      <c r="C4646" s="12" t="s">
        <v>21177</v>
      </c>
      <c r="D4646" s="12" t="s">
        <v>1099</v>
      </c>
      <c r="E4646" s="6" t="s">
        <v>2100</v>
      </c>
      <c r="F4646" s="5">
        <f>decoded__2[[#This Row],[FRT_DEC]]-B4645</f>
        <v>9</v>
      </c>
      <c r="G4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INFO]]))),G4645)</f>
        <v>25</v>
      </c>
    </row>
    <row r="4647" spans="1:7" hidden="1" x14ac:dyDescent="0.25">
      <c r="A4647" s="12" t="s">
        <v>5383</v>
      </c>
      <c r="B4647" s="19">
        <v>335649187289</v>
      </c>
      <c r="C4647" s="12" t="s">
        <v>21178</v>
      </c>
      <c r="D4647" s="12" t="s">
        <v>72</v>
      </c>
      <c r="E4647" s="6" t="s">
        <v>2101</v>
      </c>
      <c r="F4647" s="5">
        <f>decoded__2[[#This Row],[FRT_DEC]]-B4646</f>
        <v>5</v>
      </c>
      <c r="G4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INFO]]))),G4646)</f>
        <v>25</v>
      </c>
    </row>
    <row r="4648" spans="1:7" hidden="1" x14ac:dyDescent="0.25">
      <c r="A4648" s="12" t="s">
        <v>5384</v>
      </c>
      <c r="B4648" s="19">
        <v>335649187302</v>
      </c>
      <c r="C4648" s="12" t="s">
        <v>21179</v>
      </c>
      <c r="D4648" s="12" t="s">
        <v>7938</v>
      </c>
      <c r="E4648" s="6" t="s">
        <v>8855</v>
      </c>
      <c r="F4648" s="5">
        <f>decoded__2[[#This Row],[FRT_DEC]]-B4647</f>
        <v>13</v>
      </c>
      <c r="G4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INFO]]))),G4647)</f>
        <v>25</v>
      </c>
    </row>
    <row r="4649" spans="1:7" hidden="1" x14ac:dyDescent="0.25">
      <c r="A4649" s="12" t="s">
        <v>5385</v>
      </c>
      <c r="B4649" s="19">
        <v>335649187924</v>
      </c>
      <c r="C4649" s="12" t="s">
        <v>21180</v>
      </c>
      <c r="D4649" s="12" t="s">
        <v>87</v>
      </c>
      <c r="E4649" s="6" t="s">
        <v>3695</v>
      </c>
      <c r="F4649" s="5">
        <f>decoded__2[[#This Row],[FRT_DEC]]-B4648</f>
        <v>622</v>
      </c>
      <c r="G4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INFO]]))),G4648)</f>
        <v>25</v>
      </c>
    </row>
    <row r="4650" spans="1:7" hidden="1" x14ac:dyDescent="0.25">
      <c r="A4650" s="12" t="s">
        <v>5386</v>
      </c>
      <c r="B4650" s="19">
        <v>335649187932</v>
      </c>
      <c r="C4650" s="12" t="s">
        <v>21181</v>
      </c>
      <c r="D4650" s="12" t="s">
        <v>7842</v>
      </c>
      <c r="E4650" s="6" t="s">
        <v>8858</v>
      </c>
      <c r="F4650" s="5">
        <f>decoded__2[[#This Row],[FRT_DEC]]-B4649</f>
        <v>8</v>
      </c>
      <c r="G4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INFO]]))),G4649)</f>
        <v>25</v>
      </c>
    </row>
    <row r="4651" spans="1:7" hidden="1" x14ac:dyDescent="0.25">
      <c r="A4651" s="12" t="s">
        <v>5387</v>
      </c>
      <c r="B4651" s="19">
        <v>335649187941</v>
      </c>
      <c r="C4651" s="12" t="s">
        <v>21182</v>
      </c>
      <c r="D4651" s="12" t="s">
        <v>1099</v>
      </c>
      <c r="E4651" s="6" t="s">
        <v>2102</v>
      </c>
      <c r="F4651" s="5">
        <f>decoded__2[[#This Row],[FRT_DEC]]-B4650</f>
        <v>9</v>
      </c>
      <c r="G4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INFO]]))),G4650)</f>
        <v>25</v>
      </c>
    </row>
    <row r="4652" spans="1:7" hidden="1" x14ac:dyDescent="0.25">
      <c r="A4652" s="12" t="s">
        <v>5388</v>
      </c>
      <c r="B4652" s="19">
        <v>335649187946</v>
      </c>
      <c r="C4652" s="12" t="s">
        <v>21183</v>
      </c>
      <c r="D4652" s="12" t="s">
        <v>72</v>
      </c>
      <c r="E4652" s="6" t="s">
        <v>2103</v>
      </c>
      <c r="F4652" s="5">
        <f>decoded__2[[#This Row],[FRT_DEC]]-B4651</f>
        <v>5</v>
      </c>
      <c r="G4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INFO]]))),G4651)</f>
        <v>25</v>
      </c>
    </row>
    <row r="4653" spans="1:7" hidden="1" x14ac:dyDescent="0.25">
      <c r="A4653" s="12" t="s">
        <v>5389</v>
      </c>
      <c r="B4653" s="19">
        <v>335649187950</v>
      </c>
      <c r="C4653" s="12" t="s">
        <v>21184</v>
      </c>
      <c r="D4653" s="12" t="s">
        <v>264</v>
      </c>
      <c r="E4653" s="6" t="s">
        <v>21185</v>
      </c>
      <c r="F4653" s="5">
        <f>decoded__2[[#This Row],[FRT_DEC]]-B4652</f>
        <v>4</v>
      </c>
      <c r="G4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INFO]]))),G4652)</f>
        <v>25</v>
      </c>
    </row>
    <row r="4654" spans="1:7" hidden="1" x14ac:dyDescent="0.25">
      <c r="A4654" s="12" t="s">
        <v>5390</v>
      </c>
      <c r="B4654" s="19">
        <v>335649187962</v>
      </c>
      <c r="C4654" s="12" t="s">
        <v>21186</v>
      </c>
      <c r="D4654" s="12" t="s">
        <v>40</v>
      </c>
      <c r="E4654" s="6" t="s">
        <v>328</v>
      </c>
      <c r="F4654" s="5">
        <f>decoded__2[[#This Row],[FRT_DEC]]-B4653</f>
        <v>12</v>
      </c>
      <c r="G4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INFO]]))),G4653)</f>
        <v>25</v>
      </c>
    </row>
    <row r="4655" spans="1:7" hidden="1" x14ac:dyDescent="0.25">
      <c r="A4655" s="12" t="s">
        <v>5391</v>
      </c>
      <c r="B4655" s="19">
        <v>335649187965</v>
      </c>
      <c r="C4655" s="12" t="s">
        <v>21187</v>
      </c>
      <c r="D4655" s="12" t="s">
        <v>330</v>
      </c>
      <c r="E4655" s="6" t="s">
        <v>21039</v>
      </c>
      <c r="F4655" s="5">
        <f>decoded__2[[#This Row],[FRT_DEC]]-B4654</f>
        <v>3</v>
      </c>
      <c r="G4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INFO]]))),G4654)</f>
        <v>25</v>
      </c>
    </row>
    <row r="4656" spans="1:7" hidden="1" x14ac:dyDescent="0.25">
      <c r="A4656" s="12" t="s">
        <v>5392</v>
      </c>
      <c r="B4656" s="19">
        <v>335649187974</v>
      </c>
      <c r="C4656" s="12" t="s">
        <v>21188</v>
      </c>
      <c r="D4656" s="12" t="s">
        <v>2045</v>
      </c>
      <c r="E4656" s="6" t="s">
        <v>8098</v>
      </c>
      <c r="F4656" s="5">
        <f>decoded__2[[#This Row],[FRT_DEC]]-B4655</f>
        <v>9</v>
      </c>
      <c r="G4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INFO]]))),G4655)</f>
        <v>25</v>
      </c>
    </row>
    <row r="4657" spans="1:7" hidden="1" x14ac:dyDescent="0.25">
      <c r="A4657" s="12" t="s">
        <v>5393</v>
      </c>
      <c r="B4657" s="19">
        <v>335649187976</v>
      </c>
      <c r="C4657" s="12" t="s">
        <v>21189</v>
      </c>
      <c r="D4657" s="12" t="s">
        <v>2045</v>
      </c>
      <c r="E4657" s="6" t="s">
        <v>8894</v>
      </c>
      <c r="F4657" s="5">
        <f>decoded__2[[#This Row],[FRT_DEC]]-B4656</f>
        <v>2</v>
      </c>
      <c r="G4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INFO]]))),G4656)</f>
        <v>25</v>
      </c>
    </row>
    <row r="4658" spans="1:7" hidden="1" x14ac:dyDescent="0.25">
      <c r="A4658" s="12" t="s">
        <v>5394</v>
      </c>
      <c r="B4658" s="19">
        <v>335649188009</v>
      </c>
      <c r="C4658" s="12" t="s">
        <v>21190</v>
      </c>
      <c r="D4658" s="12" t="s">
        <v>40</v>
      </c>
      <c r="E4658" s="6" t="s">
        <v>2042</v>
      </c>
      <c r="F4658" s="5">
        <f>decoded__2[[#This Row],[FRT_DEC]]-B4657</f>
        <v>33</v>
      </c>
      <c r="G4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INFO]]))),G4657)</f>
        <v>25</v>
      </c>
    </row>
    <row r="4659" spans="1:7" hidden="1" x14ac:dyDescent="0.25">
      <c r="A4659" s="12" t="s">
        <v>5395</v>
      </c>
      <c r="B4659" s="19">
        <v>335649188011</v>
      </c>
      <c r="C4659" s="12" t="s">
        <v>21191</v>
      </c>
      <c r="D4659" s="12" t="s">
        <v>2043</v>
      </c>
      <c r="E4659" s="6" t="s">
        <v>20969</v>
      </c>
      <c r="F4659" s="5">
        <f>decoded__2[[#This Row],[FRT_DEC]]-B4658</f>
        <v>2</v>
      </c>
      <c r="G4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INFO]]))),G4658)</f>
        <v>25</v>
      </c>
    </row>
    <row r="4660" spans="1:7" hidden="1" x14ac:dyDescent="0.25">
      <c r="A4660" s="12" t="s">
        <v>5396</v>
      </c>
      <c r="B4660" s="19">
        <v>335649188023</v>
      </c>
      <c r="C4660" s="12" t="s">
        <v>21192</v>
      </c>
      <c r="D4660" s="12" t="s">
        <v>7938</v>
      </c>
      <c r="E4660" s="6" t="s">
        <v>8868</v>
      </c>
      <c r="F4660" s="5">
        <f>decoded__2[[#This Row],[FRT_DEC]]-B4659</f>
        <v>12</v>
      </c>
      <c r="G4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INFO]]))),G4659)</f>
        <v>25</v>
      </c>
    </row>
    <row r="4661" spans="1:7" hidden="1" x14ac:dyDescent="0.25">
      <c r="A4661" s="12" t="s">
        <v>5397</v>
      </c>
      <c r="B4661" s="19">
        <v>335649188226</v>
      </c>
      <c r="C4661" s="12" t="s">
        <v>21193</v>
      </c>
      <c r="D4661" s="12" t="s">
        <v>43</v>
      </c>
      <c r="E4661" s="6" t="s">
        <v>3694</v>
      </c>
      <c r="F4661" s="5">
        <f>decoded__2[[#This Row],[FRT_DEC]]-B4660</f>
        <v>203</v>
      </c>
      <c r="G4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INFO]]))),G4660)</f>
        <v>25</v>
      </c>
    </row>
    <row r="4662" spans="1:7" hidden="1" x14ac:dyDescent="0.25">
      <c r="A4662" s="12" t="s">
        <v>5398</v>
      </c>
      <c r="B4662" s="19">
        <v>335649188229</v>
      </c>
      <c r="C4662" s="12" t="s">
        <v>21194</v>
      </c>
      <c r="D4662" s="12" t="s">
        <v>3685</v>
      </c>
      <c r="E4662" s="6" t="s">
        <v>21195</v>
      </c>
      <c r="F4662" s="5">
        <f>decoded__2[[#This Row],[FRT_DEC]]-B4661</f>
        <v>3</v>
      </c>
      <c r="G4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INFO]]))),G4661)</f>
        <v>25</v>
      </c>
    </row>
    <row r="4663" spans="1:7" hidden="1" x14ac:dyDescent="0.25">
      <c r="A4663" s="12" t="s">
        <v>5399</v>
      </c>
      <c r="B4663" s="19">
        <v>335649188233</v>
      </c>
      <c r="C4663" s="12" t="s">
        <v>21196</v>
      </c>
      <c r="D4663" s="12" t="s">
        <v>3685</v>
      </c>
      <c r="E4663" s="6" t="s">
        <v>7880</v>
      </c>
      <c r="F4663" s="5">
        <f>decoded__2[[#This Row],[FRT_DEC]]-B4662</f>
        <v>4</v>
      </c>
      <c r="G4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INFO]]))),G4662)</f>
        <v>25</v>
      </c>
    </row>
    <row r="4664" spans="1:7" hidden="1" x14ac:dyDescent="0.25">
      <c r="A4664" s="12" t="s">
        <v>5400</v>
      </c>
      <c r="B4664" s="19">
        <v>335649188248</v>
      </c>
      <c r="C4664" s="12" t="s">
        <v>21197</v>
      </c>
      <c r="D4664" s="12" t="s">
        <v>7842</v>
      </c>
      <c r="E4664" s="6" t="s">
        <v>8889</v>
      </c>
      <c r="F4664" s="5">
        <f>decoded__2[[#This Row],[FRT_DEC]]-B4663</f>
        <v>15</v>
      </c>
      <c r="G4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INFO]]))),G4663)</f>
        <v>25</v>
      </c>
    </row>
    <row r="4665" spans="1:7" ht="30" hidden="1" x14ac:dyDescent="0.25">
      <c r="A4665" s="12" t="s">
        <v>5401</v>
      </c>
      <c r="B4665" s="19">
        <v>335649188257</v>
      </c>
      <c r="C4665" s="12" t="s">
        <v>21198</v>
      </c>
      <c r="D4665" s="12" t="s">
        <v>241</v>
      </c>
      <c r="E4665" s="6" t="s">
        <v>3954</v>
      </c>
      <c r="F4665" s="5">
        <f>decoded__2[[#This Row],[FRT_DEC]]-B4664</f>
        <v>9</v>
      </c>
      <c r="G4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INFO]]))),G4664)</f>
        <v>25</v>
      </c>
    </row>
    <row r="4666" spans="1:7" hidden="1" x14ac:dyDescent="0.25">
      <c r="A4666" s="12" t="s">
        <v>5402</v>
      </c>
      <c r="B4666" s="19">
        <v>335649188260</v>
      </c>
      <c r="C4666" s="12" t="s">
        <v>21199</v>
      </c>
      <c r="D4666" s="12" t="s">
        <v>243</v>
      </c>
      <c r="E4666" s="6" t="s">
        <v>3937</v>
      </c>
      <c r="F4666" s="5">
        <f>decoded__2[[#This Row],[FRT_DEC]]-B4665</f>
        <v>3</v>
      </c>
      <c r="G4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INFO]]))),G4665)</f>
        <v>25</v>
      </c>
    </row>
    <row r="4667" spans="1:7" hidden="1" x14ac:dyDescent="0.25">
      <c r="A4667" s="12" t="s">
        <v>5403</v>
      </c>
      <c r="B4667" s="19">
        <v>335649188297</v>
      </c>
      <c r="C4667" s="12" t="s">
        <v>21200</v>
      </c>
      <c r="D4667" s="12" t="s">
        <v>40</v>
      </c>
      <c r="E4667" s="6" t="s">
        <v>44</v>
      </c>
      <c r="F4667" s="5">
        <f>decoded__2[[#This Row],[FRT_DEC]]-B4666</f>
        <v>37</v>
      </c>
      <c r="G4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INFO]]))),G4666)</f>
        <v>25</v>
      </c>
    </row>
    <row r="4668" spans="1:7" hidden="1" x14ac:dyDescent="0.25">
      <c r="A4668" s="12" t="s">
        <v>5404</v>
      </c>
      <c r="B4668" s="19">
        <v>335649188302</v>
      </c>
      <c r="C4668" s="12" t="s">
        <v>21201</v>
      </c>
      <c r="D4668" s="12" t="s">
        <v>246</v>
      </c>
      <c r="E4668" s="6" t="s">
        <v>21202</v>
      </c>
      <c r="F4668" s="5">
        <f>decoded__2[[#This Row],[FRT_DEC]]-B4667</f>
        <v>5</v>
      </c>
      <c r="G4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INFO]]))),G4667)</f>
        <v>25</v>
      </c>
    </row>
    <row r="4669" spans="1:7" hidden="1" x14ac:dyDescent="0.25">
      <c r="A4669" s="12" t="s">
        <v>5405</v>
      </c>
      <c r="B4669" s="19">
        <v>335649188339</v>
      </c>
      <c r="C4669" s="12" t="s">
        <v>21203</v>
      </c>
      <c r="D4669" s="12" t="s">
        <v>1099</v>
      </c>
      <c r="E4669" s="6" t="s">
        <v>2104</v>
      </c>
      <c r="F4669" s="5">
        <f>decoded__2[[#This Row],[FRT_DEC]]-B4668</f>
        <v>37</v>
      </c>
      <c r="G4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INFO]]))),G4668)</f>
        <v>25</v>
      </c>
    </row>
    <row r="4670" spans="1:7" hidden="1" x14ac:dyDescent="0.25">
      <c r="A4670" s="12" t="s">
        <v>5406</v>
      </c>
      <c r="B4670" s="19">
        <v>335649188345</v>
      </c>
      <c r="C4670" s="12" t="s">
        <v>21204</v>
      </c>
      <c r="D4670" s="12" t="s">
        <v>1099</v>
      </c>
      <c r="E4670" s="6" t="s">
        <v>2105</v>
      </c>
      <c r="F4670" s="5">
        <f>decoded__2[[#This Row],[FRT_DEC]]-B4669</f>
        <v>6</v>
      </c>
      <c r="G4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INFO]]))),G4669)</f>
        <v>25</v>
      </c>
    </row>
    <row r="4671" spans="1:7" hidden="1" x14ac:dyDescent="0.25">
      <c r="A4671" s="12" t="s">
        <v>5407</v>
      </c>
      <c r="B4671" s="19">
        <v>335649188358</v>
      </c>
      <c r="C4671" s="12" t="s">
        <v>21205</v>
      </c>
      <c r="D4671" s="12" t="s">
        <v>1099</v>
      </c>
      <c r="E4671" s="6" t="s">
        <v>2106</v>
      </c>
      <c r="F4671" s="5">
        <f>decoded__2[[#This Row],[FRT_DEC]]-B4670</f>
        <v>13</v>
      </c>
      <c r="G4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INFO]]))),G4670)</f>
        <v>25</v>
      </c>
    </row>
    <row r="4672" spans="1:7" hidden="1" x14ac:dyDescent="0.25">
      <c r="A4672" s="12" t="s">
        <v>5408</v>
      </c>
      <c r="B4672" s="19">
        <v>335649188370</v>
      </c>
      <c r="C4672" s="12" t="s">
        <v>21206</v>
      </c>
      <c r="D4672" s="12" t="s">
        <v>40</v>
      </c>
      <c r="E4672" s="6" t="s">
        <v>328</v>
      </c>
      <c r="F4672" s="5">
        <f>decoded__2[[#This Row],[FRT_DEC]]-B4671</f>
        <v>12</v>
      </c>
      <c r="G4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INFO]]))),G4671)</f>
        <v>25</v>
      </c>
    </row>
    <row r="4673" spans="1:7" hidden="1" x14ac:dyDescent="0.25">
      <c r="A4673" s="12" t="s">
        <v>3941</v>
      </c>
      <c r="B4673" s="19">
        <v>335649188373</v>
      </c>
      <c r="C4673" s="12" t="s">
        <v>21207</v>
      </c>
      <c r="D4673" s="12" t="s">
        <v>330</v>
      </c>
      <c r="E4673" s="6" t="s">
        <v>21039</v>
      </c>
      <c r="F4673" s="5">
        <f>decoded__2[[#This Row],[FRT_DEC]]-B4672</f>
        <v>3</v>
      </c>
      <c r="G4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INFO]]))),G4672)</f>
        <v>25</v>
      </c>
    </row>
    <row r="4674" spans="1:7" hidden="1" x14ac:dyDescent="0.25">
      <c r="A4674" s="12" t="s">
        <v>3942</v>
      </c>
      <c r="B4674" s="19">
        <v>335649188394</v>
      </c>
      <c r="C4674" s="12" t="s">
        <v>21208</v>
      </c>
      <c r="D4674" s="12" t="s">
        <v>40</v>
      </c>
      <c r="E4674" s="6" t="s">
        <v>724</v>
      </c>
      <c r="F4674" s="5">
        <f>decoded__2[[#This Row],[FRT_DEC]]-B4673</f>
        <v>21</v>
      </c>
      <c r="G4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INFO]]))),G4673)</f>
        <v>25</v>
      </c>
    </row>
    <row r="4675" spans="1:7" hidden="1" x14ac:dyDescent="0.25">
      <c r="A4675" s="12" t="s">
        <v>5409</v>
      </c>
      <c r="B4675" s="19">
        <v>335649188406</v>
      </c>
      <c r="C4675" s="12" t="s">
        <v>21209</v>
      </c>
      <c r="D4675" s="12" t="s">
        <v>40</v>
      </c>
      <c r="E4675" s="6" t="s">
        <v>45</v>
      </c>
      <c r="F4675" s="5">
        <f>decoded__2[[#This Row],[FRT_DEC]]-B4674</f>
        <v>12</v>
      </c>
      <c r="G4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INFO]]))),G4674)</f>
        <v>25</v>
      </c>
    </row>
    <row r="4676" spans="1:7" hidden="1" x14ac:dyDescent="0.25">
      <c r="A4676" s="12" t="s">
        <v>5410</v>
      </c>
      <c r="B4676" s="19">
        <v>335649188409</v>
      </c>
      <c r="C4676" s="12" t="s">
        <v>21210</v>
      </c>
      <c r="D4676" s="12" t="s">
        <v>46</v>
      </c>
      <c r="E4676" s="6" t="s">
        <v>21211</v>
      </c>
      <c r="F4676" s="5">
        <f>decoded__2[[#This Row],[FRT_DEC]]-B4675</f>
        <v>3</v>
      </c>
      <c r="G4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INFO]]))),G4675)</f>
        <v>25</v>
      </c>
    </row>
    <row r="4677" spans="1:7" hidden="1" x14ac:dyDescent="0.25">
      <c r="A4677" s="12" t="s">
        <v>5411</v>
      </c>
      <c r="B4677" s="19">
        <v>335649188417</v>
      </c>
      <c r="C4677" s="12" t="s">
        <v>21212</v>
      </c>
      <c r="D4677" s="12" t="s">
        <v>72</v>
      </c>
      <c r="E4677" s="6" t="s">
        <v>3683</v>
      </c>
      <c r="F4677" s="5">
        <f>decoded__2[[#This Row],[FRT_DEC]]-B4676</f>
        <v>8</v>
      </c>
      <c r="G4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INFO]]))),G4676)</f>
        <v>25</v>
      </c>
    </row>
    <row r="4678" spans="1:7" hidden="1" x14ac:dyDescent="0.25">
      <c r="A4678" s="12" t="s">
        <v>5412</v>
      </c>
      <c r="B4678" s="19">
        <v>335649188422</v>
      </c>
      <c r="C4678" s="12" t="s">
        <v>21213</v>
      </c>
      <c r="D4678" s="12" t="s">
        <v>72</v>
      </c>
      <c r="E4678" s="6" t="s">
        <v>2088</v>
      </c>
      <c r="F4678" s="5">
        <f>decoded__2[[#This Row],[FRT_DEC]]-B4677</f>
        <v>5</v>
      </c>
      <c r="G4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INFO]]))),G4677)</f>
        <v>25</v>
      </c>
    </row>
    <row r="4679" spans="1:7" hidden="1" x14ac:dyDescent="0.25">
      <c r="A4679" s="12" t="s">
        <v>5413</v>
      </c>
      <c r="B4679" s="19">
        <v>335649188437</v>
      </c>
      <c r="C4679" s="12" t="s">
        <v>21214</v>
      </c>
      <c r="D4679" s="12" t="s">
        <v>72</v>
      </c>
      <c r="E4679" s="6" t="s">
        <v>2107</v>
      </c>
      <c r="F4679" s="5">
        <f>decoded__2[[#This Row],[FRT_DEC]]-B4678</f>
        <v>15</v>
      </c>
      <c r="G4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INFO]]))),G4678)</f>
        <v>25</v>
      </c>
    </row>
    <row r="4680" spans="1:7" hidden="1" x14ac:dyDescent="0.25">
      <c r="A4680" s="12" t="s">
        <v>5414</v>
      </c>
      <c r="B4680" s="19">
        <v>335649189197</v>
      </c>
      <c r="C4680" s="12" t="s">
        <v>21215</v>
      </c>
      <c r="D4680" s="12" t="s">
        <v>7938</v>
      </c>
      <c r="E4680" s="6" t="s">
        <v>8906</v>
      </c>
      <c r="F4680" s="5">
        <f>decoded__2[[#This Row],[FRT_DEC]]-B4679</f>
        <v>760</v>
      </c>
      <c r="G4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INFO]]))),G4679)</f>
        <v>25</v>
      </c>
    </row>
    <row r="4681" spans="1:7" hidden="1" x14ac:dyDescent="0.25">
      <c r="A4681" s="12" t="s">
        <v>5415</v>
      </c>
      <c r="B4681" s="19">
        <v>335649189671</v>
      </c>
      <c r="C4681" s="12" t="s">
        <v>21216</v>
      </c>
      <c r="D4681" s="12" t="s">
        <v>7842</v>
      </c>
      <c r="E4681" s="6" t="s">
        <v>7989</v>
      </c>
      <c r="F4681" s="5">
        <f>decoded__2[[#This Row],[FRT_DEC]]-B4680</f>
        <v>474</v>
      </c>
      <c r="G4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INFO]]))),G4680)</f>
        <v>25</v>
      </c>
    </row>
    <row r="4682" spans="1:7" hidden="1" x14ac:dyDescent="0.25">
      <c r="A4682" s="12" t="s">
        <v>5416</v>
      </c>
      <c r="B4682" s="19">
        <v>335649189678</v>
      </c>
      <c r="C4682" s="12" t="s">
        <v>21217</v>
      </c>
      <c r="D4682" s="12" t="s">
        <v>2044</v>
      </c>
      <c r="E4682" s="6" t="s">
        <v>21218</v>
      </c>
      <c r="F4682" s="5">
        <f>decoded__2[[#This Row],[FRT_DEC]]-B4681</f>
        <v>7</v>
      </c>
      <c r="G4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INFO]]))),G4681)</f>
        <v>25</v>
      </c>
    </row>
    <row r="4683" spans="1:7" hidden="1" x14ac:dyDescent="0.25">
      <c r="A4683" s="12" t="s">
        <v>5417</v>
      </c>
      <c r="B4683" s="19">
        <v>335649189690</v>
      </c>
      <c r="C4683" s="12" t="s">
        <v>21219</v>
      </c>
      <c r="D4683" s="12" t="s">
        <v>40</v>
      </c>
      <c r="E4683" s="6" t="s">
        <v>328</v>
      </c>
      <c r="F4683" s="5">
        <f>decoded__2[[#This Row],[FRT_DEC]]-B4682</f>
        <v>12</v>
      </c>
      <c r="G4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INFO]]))),G4682)</f>
        <v>25</v>
      </c>
    </row>
    <row r="4684" spans="1:7" hidden="1" x14ac:dyDescent="0.25">
      <c r="A4684" s="12" t="s">
        <v>5418</v>
      </c>
      <c r="B4684" s="19">
        <v>335649189695</v>
      </c>
      <c r="C4684" s="12" t="s">
        <v>21220</v>
      </c>
      <c r="D4684" s="12" t="s">
        <v>330</v>
      </c>
      <c r="E4684" s="6" t="s">
        <v>4817</v>
      </c>
      <c r="F4684" s="5">
        <f>decoded__2[[#This Row],[FRT_DEC]]-B4683</f>
        <v>5</v>
      </c>
      <c r="G4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INFO]]))),G4683)</f>
        <v>25</v>
      </c>
    </row>
    <row r="4685" spans="1:7" hidden="1" x14ac:dyDescent="0.25">
      <c r="A4685" s="12" t="s">
        <v>5419</v>
      </c>
      <c r="B4685" s="19">
        <v>335649189699</v>
      </c>
      <c r="C4685" s="12" t="s">
        <v>21221</v>
      </c>
      <c r="D4685" s="12" t="s">
        <v>7938</v>
      </c>
      <c r="E4685" s="6" t="s">
        <v>7991</v>
      </c>
      <c r="F4685" s="5">
        <f>decoded__2[[#This Row],[FRT_DEC]]-B4684</f>
        <v>4</v>
      </c>
      <c r="G4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INFO]]))),G4684)</f>
        <v>25</v>
      </c>
    </row>
    <row r="4686" spans="1:7" hidden="1" x14ac:dyDescent="0.25">
      <c r="A4686" s="12" t="s">
        <v>5420</v>
      </c>
      <c r="B4686" s="19">
        <v>335649191697</v>
      </c>
      <c r="C4686" s="12" t="s">
        <v>21222</v>
      </c>
      <c r="D4686" s="12" t="s">
        <v>7842</v>
      </c>
      <c r="E4686" s="6" t="s">
        <v>7945</v>
      </c>
      <c r="F4686" s="5">
        <f>decoded__2[[#This Row],[FRT_DEC]]-B4685</f>
        <v>1998</v>
      </c>
      <c r="G4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INFO]]))),G4685)</f>
        <v>25</v>
      </c>
    </row>
    <row r="4687" spans="1:7" hidden="1" x14ac:dyDescent="0.25">
      <c r="A4687" s="12" t="s">
        <v>5421</v>
      </c>
      <c r="B4687" s="19">
        <v>335649191703</v>
      </c>
      <c r="C4687" s="12" t="s">
        <v>21223</v>
      </c>
      <c r="D4687" s="12" t="s">
        <v>7938</v>
      </c>
      <c r="E4687" s="6" t="s">
        <v>7947</v>
      </c>
      <c r="F4687" s="5">
        <f>decoded__2[[#This Row],[FRT_DEC]]-B4686</f>
        <v>6</v>
      </c>
      <c r="G4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INFO]]))),G4686)</f>
        <v>25</v>
      </c>
    </row>
    <row r="4688" spans="1:7" hidden="1" x14ac:dyDescent="0.25">
      <c r="A4688" s="12" t="s">
        <v>5422</v>
      </c>
      <c r="B4688" s="19">
        <v>335649192766</v>
      </c>
      <c r="C4688" s="12" t="s">
        <v>21224</v>
      </c>
      <c r="D4688" s="12" t="s">
        <v>7842</v>
      </c>
      <c r="E4688" s="6" t="s">
        <v>7936</v>
      </c>
      <c r="F4688" s="5">
        <f>decoded__2[[#This Row],[FRT_DEC]]-B4687</f>
        <v>1063</v>
      </c>
      <c r="G4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INFO]]))),G4687)</f>
        <v>25</v>
      </c>
    </row>
    <row r="4689" spans="1:7" hidden="1" x14ac:dyDescent="0.25">
      <c r="A4689" s="12" t="s">
        <v>5423</v>
      </c>
      <c r="B4689" s="19">
        <v>335649193506</v>
      </c>
      <c r="C4689" s="12" t="s">
        <v>21225</v>
      </c>
      <c r="D4689" s="12" t="s">
        <v>7938</v>
      </c>
      <c r="E4689" s="6" t="s">
        <v>7939</v>
      </c>
      <c r="F4689" s="5">
        <f>decoded__2[[#This Row],[FRT_DEC]]-B4688</f>
        <v>740</v>
      </c>
      <c r="G4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INFO]]))),G4688)</f>
        <v>25</v>
      </c>
    </row>
    <row r="4690" spans="1:7" hidden="1" x14ac:dyDescent="0.25">
      <c r="A4690" s="12" t="s">
        <v>5424</v>
      </c>
      <c r="B4690" s="19">
        <v>335649200139</v>
      </c>
      <c r="C4690" s="12" t="s">
        <v>21226</v>
      </c>
      <c r="D4690" s="12" t="s">
        <v>7842</v>
      </c>
      <c r="E4690" s="6" t="s">
        <v>7989</v>
      </c>
      <c r="F4690" s="5">
        <f>decoded__2[[#This Row],[FRT_DEC]]-B4689</f>
        <v>6633</v>
      </c>
      <c r="G4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INFO]]))),G4689)</f>
        <v>25</v>
      </c>
    </row>
    <row r="4691" spans="1:7" hidden="1" x14ac:dyDescent="0.25">
      <c r="A4691" s="12" t="s">
        <v>5425</v>
      </c>
      <c r="B4691" s="19">
        <v>335649200145</v>
      </c>
      <c r="C4691" s="12" t="s">
        <v>21227</v>
      </c>
      <c r="D4691" s="12" t="s">
        <v>292</v>
      </c>
      <c r="E4691" s="6" t="s">
        <v>21228</v>
      </c>
      <c r="F4691" s="5">
        <f>decoded__2[[#This Row],[FRT_DEC]]-B4690</f>
        <v>6</v>
      </c>
      <c r="G4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INFO]]))),G4690)</f>
        <v>25</v>
      </c>
    </row>
    <row r="4692" spans="1:7" hidden="1" x14ac:dyDescent="0.25">
      <c r="A4692" s="12" t="s">
        <v>5426</v>
      </c>
      <c r="B4692" s="19">
        <v>335649200149</v>
      </c>
      <c r="C4692" s="12" t="s">
        <v>21229</v>
      </c>
      <c r="D4692" s="12" t="s">
        <v>216</v>
      </c>
      <c r="E4692" s="6" t="s">
        <v>3970</v>
      </c>
      <c r="F4692" s="5">
        <f>decoded__2[[#This Row],[FRT_DEC]]-B4691</f>
        <v>4</v>
      </c>
      <c r="G4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INFO]]))),G4691)</f>
        <v>25</v>
      </c>
    </row>
    <row r="4693" spans="1:7" hidden="1" x14ac:dyDescent="0.25">
      <c r="A4693" s="12" t="s">
        <v>5427</v>
      </c>
      <c r="B4693" s="19">
        <v>335649200210</v>
      </c>
      <c r="C4693" s="12" t="s">
        <v>21230</v>
      </c>
      <c r="D4693" s="12" t="s">
        <v>221</v>
      </c>
      <c r="E4693" s="6" t="s">
        <v>222</v>
      </c>
      <c r="F4693" s="5">
        <f>decoded__2[[#This Row],[FRT_DEC]]-B4692</f>
        <v>61</v>
      </c>
      <c r="G4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INFO]]))),G4692)</f>
        <v>25</v>
      </c>
    </row>
    <row r="4694" spans="1:7" hidden="1" x14ac:dyDescent="0.25">
      <c r="A4694" s="12" t="s">
        <v>5428</v>
      </c>
      <c r="B4694" s="19">
        <v>335649200224</v>
      </c>
      <c r="C4694" s="12" t="s">
        <v>21231</v>
      </c>
      <c r="D4694" s="12" t="s">
        <v>40</v>
      </c>
      <c r="E4694" s="6" t="s">
        <v>293</v>
      </c>
      <c r="F4694" s="5">
        <f>decoded__2[[#This Row],[FRT_DEC]]-B4693</f>
        <v>14</v>
      </c>
      <c r="G4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INFO]]))),G4693)</f>
        <v>25</v>
      </c>
    </row>
    <row r="4695" spans="1:7" hidden="1" x14ac:dyDescent="0.25">
      <c r="A4695" s="12" t="s">
        <v>5429</v>
      </c>
      <c r="B4695" s="19">
        <v>335649200233</v>
      </c>
      <c r="C4695" s="12" t="s">
        <v>21232</v>
      </c>
      <c r="D4695" s="12" t="s">
        <v>2045</v>
      </c>
      <c r="E4695" s="6" t="s">
        <v>8199</v>
      </c>
      <c r="F4695" s="5">
        <f>decoded__2[[#This Row],[FRT_DEC]]-B4694</f>
        <v>9</v>
      </c>
      <c r="G4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INFO]]))),G4694)</f>
        <v>25</v>
      </c>
    </row>
    <row r="4696" spans="1:7" hidden="1" x14ac:dyDescent="0.25">
      <c r="A4696" s="12" t="s">
        <v>5430</v>
      </c>
      <c r="B4696" s="19">
        <v>335649200236</v>
      </c>
      <c r="C4696" s="12" t="s">
        <v>21233</v>
      </c>
      <c r="D4696" s="12" t="s">
        <v>294</v>
      </c>
      <c r="E4696" s="6" t="s">
        <v>21234</v>
      </c>
      <c r="F4696" s="5">
        <f>decoded__2[[#This Row],[FRT_DEC]]-B4695</f>
        <v>3</v>
      </c>
      <c r="G4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INFO]]))),G4695)</f>
        <v>25</v>
      </c>
    </row>
    <row r="4697" spans="1:7" hidden="1" x14ac:dyDescent="0.25">
      <c r="A4697" s="12" t="s">
        <v>5431</v>
      </c>
      <c r="B4697" s="19">
        <v>335649200240</v>
      </c>
      <c r="C4697" s="12" t="s">
        <v>21235</v>
      </c>
      <c r="D4697" s="12" t="s">
        <v>7938</v>
      </c>
      <c r="E4697" s="6" t="s">
        <v>7991</v>
      </c>
      <c r="F4697" s="5">
        <f>decoded__2[[#This Row],[FRT_DEC]]-B4696</f>
        <v>4</v>
      </c>
      <c r="G4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INFO]]))),G4696)</f>
        <v>25</v>
      </c>
    </row>
    <row r="4698" spans="1:7" hidden="1" x14ac:dyDescent="0.25">
      <c r="A4698" s="12" t="s">
        <v>5432</v>
      </c>
      <c r="B4698" s="19">
        <v>335649201183</v>
      </c>
      <c r="C4698" s="12" t="s">
        <v>21236</v>
      </c>
      <c r="D4698" s="12" t="s">
        <v>7842</v>
      </c>
      <c r="E4698" s="6" t="s">
        <v>7993</v>
      </c>
      <c r="F4698" s="5">
        <f>decoded__2[[#This Row],[FRT_DEC]]-B4697</f>
        <v>943</v>
      </c>
      <c r="G4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INFO]]))),G4697)</f>
        <v>25</v>
      </c>
    </row>
    <row r="4699" spans="1:7" hidden="1" x14ac:dyDescent="0.25">
      <c r="A4699" s="12" t="s">
        <v>5433</v>
      </c>
      <c r="B4699" s="19">
        <v>335649201216</v>
      </c>
      <c r="C4699" s="12" t="s">
        <v>21237</v>
      </c>
      <c r="D4699" s="12" t="s">
        <v>1099</v>
      </c>
      <c r="E4699" s="6" t="s">
        <v>2081</v>
      </c>
      <c r="F4699" s="5">
        <f>decoded__2[[#This Row],[FRT_DEC]]-B4698</f>
        <v>33</v>
      </c>
      <c r="G4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INFO]]))),G4698)</f>
        <v>25</v>
      </c>
    </row>
    <row r="4700" spans="1:7" hidden="1" x14ac:dyDescent="0.25">
      <c r="A4700" s="12" t="s">
        <v>5434</v>
      </c>
      <c r="B4700" s="19">
        <v>335649201220</v>
      </c>
      <c r="C4700" s="12" t="s">
        <v>21238</v>
      </c>
      <c r="D4700" s="12" t="s">
        <v>1099</v>
      </c>
      <c r="E4700" s="6" t="s">
        <v>2089</v>
      </c>
      <c r="F4700" s="5">
        <f>decoded__2[[#This Row],[FRT_DEC]]-B4699</f>
        <v>4</v>
      </c>
      <c r="G4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INFO]]))),G4699)</f>
        <v>25</v>
      </c>
    </row>
    <row r="4701" spans="1:7" hidden="1" x14ac:dyDescent="0.25">
      <c r="A4701" s="12" t="s">
        <v>5435</v>
      </c>
      <c r="B4701" s="19">
        <v>335649201227</v>
      </c>
      <c r="C4701" s="12" t="s">
        <v>21239</v>
      </c>
      <c r="D4701" s="12" t="s">
        <v>72</v>
      </c>
      <c r="E4701" s="6" t="s">
        <v>2090</v>
      </c>
      <c r="F4701" s="5">
        <f>decoded__2[[#This Row],[FRT_DEC]]-B4700</f>
        <v>7</v>
      </c>
      <c r="G4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INFO]]))),G4700)</f>
        <v>25</v>
      </c>
    </row>
    <row r="4702" spans="1:7" hidden="1" x14ac:dyDescent="0.25">
      <c r="A4702" s="12" t="s">
        <v>5436</v>
      </c>
      <c r="B4702" s="19">
        <v>335649201242</v>
      </c>
      <c r="C4702" s="12" t="s">
        <v>21240</v>
      </c>
      <c r="D4702" s="12" t="s">
        <v>6</v>
      </c>
      <c r="E4702" s="6" t="s">
        <v>21241</v>
      </c>
      <c r="F4702" s="5">
        <f>decoded__2[[#This Row],[FRT_DEC]]-B4701</f>
        <v>15</v>
      </c>
      <c r="G4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INFO]]))),G4701)</f>
        <v>26</v>
      </c>
    </row>
    <row r="4703" spans="1:7" hidden="1" x14ac:dyDescent="0.25">
      <c r="A4703" s="12" t="s">
        <v>5437</v>
      </c>
      <c r="B4703" s="19">
        <v>335649201265</v>
      </c>
      <c r="C4703" s="12" t="s">
        <v>21242</v>
      </c>
      <c r="D4703" s="12" t="s">
        <v>72</v>
      </c>
      <c r="E4703" s="6" t="s">
        <v>2092</v>
      </c>
      <c r="F4703" s="5">
        <f>decoded__2[[#This Row],[FRT_DEC]]-B4702</f>
        <v>23</v>
      </c>
      <c r="G4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INFO]]))),G4702)</f>
        <v>26</v>
      </c>
    </row>
    <row r="4704" spans="1:7" hidden="1" x14ac:dyDescent="0.25">
      <c r="A4704" s="12" t="s">
        <v>5438</v>
      </c>
      <c r="B4704" s="19">
        <v>335649201286</v>
      </c>
      <c r="C4704" s="12" t="s">
        <v>21243</v>
      </c>
      <c r="D4704" s="12" t="s">
        <v>3671</v>
      </c>
      <c r="E4704" s="6" t="s">
        <v>21244</v>
      </c>
      <c r="F4704" s="5">
        <f>decoded__2[[#This Row],[FRT_DEC]]-B4703</f>
        <v>21</v>
      </c>
      <c r="G4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INFO]]))),G4703)</f>
        <v>26</v>
      </c>
    </row>
    <row r="4705" spans="1:7" hidden="1" x14ac:dyDescent="0.25">
      <c r="A4705" s="12" t="s">
        <v>5439</v>
      </c>
      <c r="B4705" s="19">
        <v>335649201291</v>
      </c>
      <c r="C4705" s="12" t="s">
        <v>21245</v>
      </c>
      <c r="D4705" s="12" t="s">
        <v>3671</v>
      </c>
      <c r="E4705" s="6" t="s">
        <v>7881</v>
      </c>
      <c r="F4705" s="5">
        <f>decoded__2[[#This Row],[FRT_DEC]]-B4704</f>
        <v>5</v>
      </c>
      <c r="G4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INFO]]))),G4704)</f>
        <v>26</v>
      </c>
    </row>
    <row r="4706" spans="1:7" hidden="1" x14ac:dyDescent="0.25">
      <c r="A4706" s="12" t="s">
        <v>5440</v>
      </c>
      <c r="B4706" s="19">
        <v>335649202281</v>
      </c>
      <c r="C4706" s="12" t="s">
        <v>21246</v>
      </c>
      <c r="D4706" s="12" t="s">
        <v>249</v>
      </c>
      <c r="E4706" s="6" t="s">
        <v>7868</v>
      </c>
      <c r="F4706" s="5">
        <f>decoded__2[[#This Row],[FRT_DEC]]-B4705</f>
        <v>990</v>
      </c>
      <c r="G4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INFO]]))),G4705)</f>
        <v>26</v>
      </c>
    </row>
    <row r="4707" spans="1:7" hidden="1" x14ac:dyDescent="0.25">
      <c r="A4707" s="12" t="s">
        <v>5441</v>
      </c>
      <c r="B4707" s="19">
        <v>335649202286</v>
      </c>
      <c r="C4707" s="12" t="s">
        <v>21247</v>
      </c>
      <c r="D4707" s="12" t="s">
        <v>7938</v>
      </c>
      <c r="E4707" s="6" t="s">
        <v>7998</v>
      </c>
      <c r="F4707" s="5">
        <f>decoded__2[[#This Row],[FRT_DEC]]-B4706</f>
        <v>5</v>
      </c>
      <c r="G4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INFO]]))),G4706)</f>
        <v>26</v>
      </c>
    </row>
    <row r="4708" spans="1:7" hidden="1" x14ac:dyDescent="0.25">
      <c r="A4708" s="12" t="s">
        <v>5442</v>
      </c>
      <c r="B4708" s="19">
        <v>335649205354</v>
      </c>
      <c r="C4708" s="12" t="s">
        <v>21248</v>
      </c>
      <c r="D4708" s="12" t="s">
        <v>5</v>
      </c>
      <c r="E4708" s="6" t="s">
        <v>21249</v>
      </c>
      <c r="F4708" s="5">
        <f>decoded__2[[#This Row],[FRT_DEC]]-B4707</f>
        <v>3068</v>
      </c>
      <c r="G4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INFO]]))),G4707)</f>
        <v>26</v>
      </c>
    </row>
    <row r="4709" spans="1:7" hidden="1" x14ac:dyDescent="0.25">
      <c r="A4709" s="12" t="s">
        <v>5443</v>
      </c>
      <c r="B4709" s="19">
        <v>335649205356</v>
      </c>
      <c r="C4709" s="12" t="s">
        <v>21250</v>
      </c>
      <c r="D4709" s="12" t="s">
        <v>5</v>
      </c>
      <c r="E4709" s="6" t="s">
        <v>7877</v>
      </c>
      <c r="F4709" s="5">
        <f>decoded__2[[#This Row],[FRT_DEC]]-B4708</f>
        <v>2</v>
      </c>
      <c r="G4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INFO]]))),G4708)</f>
        <v>26</v>
      </c>
    </row>
    <row r="4710" spans="1:7" hidden="1" x14ac:dyDescent="0.25">
      <c r="A4710" s="12" t="s">
        <v>5444</v>
      </c>
      <c r="B4710" s="19">
        <v>335649205359</v>
      </c>
      <c r="C4710" s="12" t="s">
        <v>21251</v>
      </c>
      <c r="D4710" s="12" t="s">
        <v>3686</v>
      </c>
      <c r="E4710" s="6" t="s">
        <v>21252</v>
      </c>
      <c r="F4710" s="5">
        <f>decoded__2[[#This Row],[FRT_DEC]]-B4709</f>
        <v>3</v>
      </c>
      <c r="G4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INFO]]))),G4709)</f>
        <v>26</v>
      </c>
    </row>
    <row r="4711" spans="1:7" hidden="1" x14ac:dyDescent="0.25">
      <c r="A4711" s="12" t="s">
        <v>5445</v>
      </c>
      <c r="B4711" s="19">
        <v>335649205361</v>
      </c>
      <c r="C4711" s="12" t="s">
        <v>21253</v>
      </c>
      <c r="D4711" s="12" t="s">
        <v>3686</v>
      </c>
      <c r="E4711" s="6" t="s">
        <v>7878</v>
      </c>
      <c r="F4711" s="5">
        <f>decoded__2[[#This Row],[FRT_DEC]]-B4710</f>
        <v>2</v>
      </c>
      <c r="G4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INFO]]))),G4710)</f>
        <v>26</v>
      </c>
    </row>
    <row r="4712" spans="1:7" hidden="1" x14ac:dyDescent="0.25">
      <c r="A4712" s="12" t="s">
        <v>3943</v>
      </c>
      <c r="B4712" s="19">
        <v>335649205371</v>
      </c>
      <c r="C4712" s="12" t="s">
        <v>21254</v>
      </c>
      <c r="D4712" s="12" t="s">
        <v>7842</v>
      </c>
      <c r="E4712" s="6" t="s">
        <v>8006</v>
      </c>
      <c r="F4712" s="5">
        <f>decoded__2[[#This Row],[FRT_DEC]]-B4711</f>
        <v>10</v>
      </c>
      <c r="G4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INFO]]))),G4711)</f>
        <v>26</v>
      </c>
    </row>
    <row r="4713" spans="1:7" hidden="1" x14ac:dyDescent="0.25">
      <c r="A4713" s="12" t="s">
        <v>3928</v>
      </c>
      <c r="B4713" s="19">
        <v>335649205382</v>
      </c>
      <c r="C4713" s="12" t="s">
        <v>21255</v>
      </c>
      <c r="D4713" s="12" t="s">
        <v>241</v>
      </c>
      <c r="E4713" s="6" t="s">
        <v>2110</v>
      </c>
      <c r="F4713" s="5">
        <f>decoded__2[[#This Row],[FRT_DEC]]-B4712</f>
        <v>11</v>
      </c>
      <c r="G4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INFO]]))),G4712)</f>
        <v>26</v>
      </c>
    </row>
    <row r="4714" spans="1:7" hidden="1" x14ac:dyDescent="0.25">
      <c r="A4714" s="12" t="s">
        <v>5446</v>
      </c>
      <c r="B4714" s="19">
        <v>335649205384</v>
      </c>
      <c r="C4714" s="12" t="s">
        <v>21256</v>
      </c>
      <c r="D4714" s="12" t="s">
        <v>243</v>
      </c>
      <c r="E4714" s="6" t="s">
        <v>7929</v>
      </c>
      <c r="F4714" s="5">
        <f>decoded__2[[#This Row],[FRT_DEC]]-B4713</f>
        <v>2</v>
      </c>
      <c r="G4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INFO]]))),G4713)</f>
        <v>26</v>
      </c>
    </row>
    <row r="4715" spans="1:7" hidden="1" x14ac:dyDescent="0.25">
      <c r="A4715" s="12" t="s">
        <v>5447</v>
      </c>
      <c r="B4715" s="19">
        <v>335649205389</v>
      </c>
      <c r="C4715" s="12" t="s">
        <v>21257</v>
      </c>
      <c r="D4715" s="12" t="s">
        <v>1099</v>
      </c>
      <c r="E4715" s="6" t="s">
        <v>2093</v>
      </c>
      <c r="F4715" s="5">
        <f>decoded__2[[#This Row],[FRT_DEC]]-B4714</f>
        <v>5</v>
      </c>
      <c r="G4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INFO]]))),G4714)</f>
        <v>26</v>
      </c>
    </row>
    <row r="4716" spans="1:7" hidden="1" x14ac:dyDescent="0.25">
      <c r="A4716" s="12" t="s">
        <v>5448</v>
      </c>
      <c r="B4716" s="19">
        <v>335649205394</v>
      </c>
      <c r="C4716" s="12" t="s">
        <v>21258</v>
      </c>
      <c r="D4716" s="12" t="s">
        <v>72</v>
      </c>
      <c r="E4716" s="6" t="s">
        <v>2094</v>
      </c>
      <c r="F4716" s="5">
        <f>decoded__2[[#This Row],[FRT_DEC]]-B4715</f>
        <v>5</v>
      </c>
      <c r="G4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INFO]]))),G4715)</f>
        <v>26</v>
      </c>
    </row>
    <row r="4717" spans="1:7" hidden="1" x14ac:dyDescent="0.25">
      <c r="A4717" s="12" t="s">
        <v>5449</v>
      </c>
      <c r="B4717" s="19">
        <v>335649205398</v>
      </c>
      <c r="C4717" s="12" t="s">
        <v>21259</v>
      </c>
      <c r="D4717" s="12" t="s">
        <v>72</v>
      </c>
      <c r="E4717" s="6" t="s">
        <v>2095</v>
      </c>
      <c r="F4717" s="5">
        <f>decoded__2[[#This Row],[FRT_DEC]]-B4716</f>
        <v>4</v>
      </c>
      <c r="G4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INFO]]))),G4716)</f>
        <v>26</v>
      </c>
    </row>
    <row r="4718" spans="1:7" hidden="1" x14ac:dyDescent="0.25">
      <c r="A4718" s="12" t="s">
        <v>5450</v>
      </c>
      <c r="B4718" s="19">
        <v>335649205409</v>
      </c>
      <c r="C4718" s="12" t="s">
        <v>21260</v>
      </c>
      <c r="D4718" s="12" t="s">
        <v>246</v>
      </c>
      <c r="E4718" s="6" t="s">
        <v>21261</v>
      </c>
      <c r="F4718" s="5">
        <f>decoded__2[[#This Row],[FRT_DEC]]-B4717</f>
        <v>11</v>
      </c>
      <c r="G4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INFO]]))),G4717)</f>
        <v>26</v>
      </c>
    </row>
    <row r="4719" spans="1:7" hidden="1" x14ac:dyDescent="0.25">
      <c r="A4719" s="12" t="s">
        <v>5451</v>
      </c>
      <c r="B4719" s="19">
        <v>335649205415</v>
      </c>
      <c r="C4719" s="12" t="s">
        <v>21262</v>
      </c>
      <c r="D4719" s="12" t="s">
        <v>7938</v>
      </c>
      <c r="E4719" s="6" t="s">
        <v>8012</v>
      </c>
      <c r="F4719" s="5">
        <f>decoded__2[[#This Row],[FRT_DEC]]-B4718</f>
        <v>6</v>
      </c>
      <c r="G4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INFO]]))),G4718)</f>
        <v>26</v>
      </c>
    </row>
    <row r="4720" spans="1:7" hidden="1" x14ac:dyDescent="0.25">
      <c r="A4720" s="12" t="s">
        <v>5452</v>
      </c>
      <c r="B4720" s="19">
        <v>335649205812</v>
      </c>
      <c r="C4720" s="12" t="s">
        <v>21263</v>
      </c>
      <c r="D4720" s="12" t="s">
        <v>7842</v>
      </c>
      <c r="E4720" s="6" t="s">
        <v>8130</v>
      </c>
      <c r="F4720" s="5">
        <f>decoded__2[[#This Row],[FRT_DEC]]-B4719</f>
        <v>397</v>
      </c>
      <c r="G4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INFO]]))),G4719)</f>
        <v>26</v>
      </c>
    </row>
    <row r="4721" spans="1:7" hidden="1" x14ac:dyDescent="0.25">
      <c r="A4721" s="12" t="s">
        <v>5453</v>
      </c>
      <c r="B4721" s="19">
        <v>335649205820</v>
      </c>
      <c r="C4721" s="12" t="s">
        <v>21264</v>
      </c>
      <c r="D4721" s="12" t="s">
        <v>1099</v>
      </c>
      <c r="E4721" s="6" t="s">
        <v>2096</v>
      </c>
      <c r="F4721" s="5">
        <f>decoded__2[[#This Row],[FRT_DEC]]-B4720</f>
        <v>8</v>
      </c>
      <c r="G4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INFO]]))),G4720)</f>
        <v>26</v>
      </c>
    </row>
    <row r="4722" spans="1:7" hidden="1" x14ac:dyDescent="0.25">
      <c r="A4722" s="12" t="s">
        <v>5454</v>
      </c>
      <c r="B4722" s="19">
        <v>335649205825</v>
      </c>
      <c r="C4722" s="12" t="s">
        <v>21265</v>
      </c>
      <c r="D4722" s="12" t="s">
        <v>72</v>
      </c>
      <c r="E4722" s="6" t="s">
        <v>2097</v>
      </c>
      <c r="F4722" s="5">
        <f>decoded__2[[#This Row],[FRT_DEC]]-B4721</f>
        <v>5</v>
      </c>
      <c r="G4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INFO]]))),G4721)</f>
        <v>26</v>
      </c>
    </row>
    <row r="4723" spans="1:7" hidden="1" x14ac:dyDescent="0.25">
      <c r="A4723" s="12" t="s">
        <v>5455</v>
      </c>
      <c r="B4723" s="19">
        <v>335649205837</v>
      </c>
      <c r="C4723" s="12" t="s">
        <v>21266</v>
      </c>
      <c r="D4723" s="12" t="s">
        <v>3672</v>
      </c>
      <c r="E4723" s="6" t="s">
        <v>7905</v>
      </c>
      <c r="F4723" s="5">
        <f>decoded__2[[#This Row],[FRT_DEC]]-B4722</f>
        <v>12</v>
      </c>
      <c r="G4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INFO]]))),G4722)</f>
        <v>26</v>
      </c>
    </row>
    <row r="4724" spans="1:7" hidden="1" x14ac:dyDescent="0.25">
      <c r="A4724" s="12" t="s">
        <v>5456</v>
      </c>
      <c r="B4724" s="19">
        <v>335649205987</v>
      </c>
      <c r="C4724" s="12" t="s">
        <v>21267</v>
      </c>
      <c r="D4724" s="12" t="s">
        <v>262</v>
      </c>
      <c r="E4724" s="6" t="s">
        <v>7906</v>
      </c>
      <c r="F4724" s="5">
        <f>decoded__2[[#This Row],[FRT_DEC]]-B4723</f>
        <v>150</v>
      </c>
      <c r="G4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INFO]]))),G4723)</f>
        <v>26</v>
      </c>
    </row>
    <row r="4725" spans="1:7" hidden="1" x14ac:dyDescent="0.25">
      <c r="A4725" s="12" t="s">
        <v>5457</v>
      </c>
      <c r="B4725" s="19">
        <v>335649205992</v>
      </c>
      <c r="C4725" s="12" t="s">
        <v>21268</v>
      </c>
      <c r="D4725" s="12" t="s">
        <v>7938</v>
      </c>
      <c r="E4725" s="6" t="s">
        <v>8136</v>
      </c>
      <c r="F4725" s="5">
        <f>decoded__2[[#This Row],[FRT_DEC]]-B4724</f>
        <v>5</v>
      </c>
      <c r="G4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INFO]]))),G4724)</f>
        <v>26</v>
      </c>
    </row>
    <row r="4726" spans="1:7" x14ac:dyDescent="0.25">
      <c r="A4726" s="12" t="s">
        <v>5458</v>
      </c>
      <c r="B4726" s="19">
        <v>335649207193</v>
      </c>
      <c r="C4726" s="12" t="s">
        <v>21269</v>
      </c>
      <c r="D4726" s="12" t="s">
        <v>7842</v>
      </c>
      <c r="E4726" s="6" t="s">
        <v>7845</v>
      </c>
      <c r="F4726" s="5">
        <f>decoded__2[[#This Row],[FRT_DEC]]-B4725</f>
        <v>1201</v>
      </c>
      <c r="G4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INFO]]))),G4725)</f>
        <v>26</v>
      </c>
    </row>
    <row r="4727" spans="1:7" hidden="1" x14ac:dyDescent="0.25">
      <c r="A4727" s="12" t="s">
        <v>5459</v>
      </c>
      <c r="B4727" s="19">
        <v>335649207200</v>
      </c>
      <c r="C4727" s="12" t="s">
        <v>21270</v>
      </c>
      <c r="D4727" s="12" t="s">
        <v>7938</v>
      </c>
      <c r="E4727" s="6" t="s">
        <v>8149</v>
      </c>
      <c r="F4727" s="5">
        <f>decoded__2[[#This Row],[FRT_DEC]]-B4726</f>
        <v>7</v>
      </c>
      <c r="G4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INFO]]))),G4726)</f>
        <v>26</v>
      </c>
    </row>
    <row r="4728" spans="1:7" hidden="1" x14ac:dyDescent="0.25">
      <c r="A4728" s="12" t="s">
        <v>5460</v>
      </c>
      <c r="B4728" s="19">
        <v>335649207300</v>
      </c>
      <c r="C4728" s="12" t="s">
        <v>21271</v>
      </c>
      <c r="D4728" s="12" t="s">
        <v>84</v>
      </c>
      <c r="E4728" s="6" t="s">
        <v>3696</v>
      </c>
      <c r="F4728" s="5">
        <f>decoded__2[[#This Row],[FRT_DEC]]-B4727</f>
        <v>100</v>
      </c>
      <c r="G4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INFO]]))),G4727)</f>
        <v>26</v>
      </c>
    </row>
    <row r="4729" spans="1:7" hidden="1" x14ac:dyDescent="0.25">
      <c r="A4729" s="12" t="s">
        <v>5461</v>
      </c>
      <c r="B4729" s="19">
        <v>335649207302</v>
      </c>
      <c r="C4729" s="12" t="s">
        <v>21272</v>
      </c>
      <c r="D4729" s="12" t="s">
        <v>3684</v>
      </c>
      <c r="E4729" s="6" t="s">
        <v>21273</v>
      </c>
      <c r="F4729" s="5">
        <f>decoded__2[[#This Row],[FRT_DEC]]-B4728</f>
        <v>2</v>
      </c>
      <c r="G4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INFO]]))),G4728)</f>
        <v>26</v>
      </c>
    </row>
    <row r="4730" spans="1:7" hidden="1" x14ac:dyDescent="0.25">
      <c r="A4730" s="12" t="s">
        <v>5462</v>
      </c>
      <c r="B4730" s="19">
        <v>335649207305</v>
      </c>
      <c r="C4730" s="12" t="s">
        <v>21274</v>
      </c>
      <c r="D4730" s="12" t="s">
        <v>3684</v>
      </c>
      <c r="E4730" s="6" t="s">
        <v>7879</v>
      </c>
      <c r="F4730" s="5">
        <f>decoded__2[[#This Row],[FRT_DEC]]-B4729</f>
        <v>3</v>
      </c>
      <c r="G4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INFO]]))),G4729)</f>
        <v>26</v>
      </c>
    </row>
    <row r="4731" spans="1:7" hidden="1" x14ac:dyDescent="0.25">
      <c r="A4731" s="12" t="s">
        <v>5463</v>
      </c>
      <c r="B4731" s="19">
        <v>335649207312</v>
      </c>
      <c r="C4731" s="12" t="s">
        <v>21275</v>
      </c>
      <c r="D4731" s="12" t="s">
        <v>7842</v>
      </c>
      <c r="E4731" s="6" t="s">
        <v>7843</v>
      </c>
      <c r="F4731" s="5">
        <f>decoded__2[[#This Row],[FRT_DEC]]-B4730</f>
        <v>7</v>
      </c>
      <c r="G4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INFO]]))),G4730)</f>
        <v>26</v>
      </c>
    </row>
    <row r="4732" spans="1:7" hidden="1" x14ac:dyDescent="0.25">
      <c r="A4732" s="12" t="s">
        <v>5464</v>
      </c>
      <c r="B4732" s="19">
        <v>335649207323</v>
      </c>
      <c r="C4732" s="12" t="s">
        <v>21276</v>
      </c>
      <c r="D4732" s="12" t="s">
        <v>1099</v>
      </c>
      <c r="E4732" s="6" t="s">
        <v>2098</v>
      </c>
      <c r="F4732" s="5">
        <f>decoded__2[[#This Row],[FRT_DEC]]-B4731</f>
        <v>11</v>
      </c>
      <c r="G4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INFO]]))),G4731)</f>
        <v>26</v>
      </c>
    </row>
    <row r="4733" spans="1:7" hidden="1" x14ac:dyDescent="0.25">
      <c r="A4733" s="12" t="s">
        <v>5465</v>
      </c>
      <c r="B4733" s="19">
        <v>335649207329</v>
      </c>
      <c r="C4733" s="12" t="s">
        <v>21277</v>
      </c>
      <c r="D4733" s="12" t="s">
        <v>72</v>
      </c>
      <c r="E4733" s="6" t="s">
        <v>2099</v>
      </c>
      <c r="F4733" s="5">
        <f>decoded__2[[#This Row],[FRT_DEC]]-B4732</f>
        <v>6</v>
      </c>
      <c r="G4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INFO]]))),G4732)</f>
        <v>26</v>
      </c>
    </row>
    <row r="4734" spans="1:7" hidden="1" x14ac:dyDescent="0.25">
      <c r="A4734" s="12" t="s">
        <v>5466</v>
      </c>
      <c r="B4734" s="19">
        <v>335649207342</v>
      </c>
      <c r="C4734" s="12" t="s">
        <v>21278</v>
      </c>
      <c r="D4734" s="12" t="s">
        <v>7938</v>
      </c>
      <c r="E4734" s="6" t="s">
        <v>8848</v>
      </c>
      <c r="F4734" s="5">
        <f>decoded__2[[#This Row],[FRT_DEC]]-B4733</f>
        <v>13</v>
      </c>
      <c r="G4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INFO]]))),G4733)</f>
        <v>26</v>
      </c>
    </row>
    <row r="4735" spans="1:7" hidden="1" x14ac:dyDescent="0.25">
      <c r="A4735" s="12" t="s">
        <v>5467</v>
      </c>
      <c r="B4735" s="19">
        <v>335649207392</v>
      </c>
      <c r="C4735" s="12" t="s">
        <v>21279</v>
      </c>
      <c r="D4735" s="12" t="s">
        <v>85</v>
      </c>
      <c r="E4735" s="6" t="s">
        <v>263</v>
      </c>
      <c r="F4735" s="5">
        <f>decoded__2[[#This Row],[FRT_DEC]]-B4734</f>
        <v>50</v>
      </c>
      <c r="G4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INFO]]))),G4734)</f>
        <v>26</v>
      </c>
    </row>
    <row r="4736" spans="1:7" hidden="1" x14ac:dyDescent="0.25">
      <c r="A4736" s="12" t="s">
        <v>5468</v>
      </c>
      <c r="B4736" s="19">
        <v>335649207400</v>
      </c>
      <c r="C4736" s="12" t="s">
        <v>21280</v>
      </c>
      <c r="D4736" s="12" t="s">
        <v>7842</v>
      </c>
      <c r="E4736" s="6" t="s">
        <v>8851</v>
      </c>
      <c r="F4736" s="5">
        <f>decoded__2[[#This Row],[FRT_DEC]]-B4735</f>
        <v>8</v>
      </c>
      <c r="G4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INFO]]))),G4735)</f>
        <v>26</v>
      </c>
    </row>
    <row r="4737" spans="1:7" hidden="1" x14ac:dyDescent="0.25">
      <c r="A4737" s="12" t="s">
        <v>5469</v>
      </c>
      <c r="B4737" s="19">
        <v>335649207409</v>
      </c>
      <c r="C4737" s="12" t="s">
        <v>21281</v>
      </c>
      <c r="D4737" s="12" t="s">
        <v>1099</v>
      </c>
      <c r="E4737" s="6" t="s">
        <v>2100</v>
      </c>
      <c r="F4737" s="5">
        <f>decoded__2[[#This Row],[FRT_DEC]]-B4736</f>
        <v>9</v>
      </c>
      <c r="G4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INFO]]))),G4736)</f>
        <v>26</v>
      </c>
    </row>
    <row r="4738" spans="1:7" hidden="1" x14ac:dyDescent="0.25">
      <c r="A4738" s="12" t="s">
        <v>5470</v>
      </c>
      <c r="B4738" s="19">
        <v>335649207414</v>
      </c>
      <c r="C4738" s="12" t="s">
        <v>21282</v>
      </c>
      <c r="D4738" s="12" t="s">
        <v>72</v>
      </c>
      <c r="E4738" s="6" t="s">
        <v>2101</v>
      </c>
      <c r="F4738" s="5">
        <f>decoded__2[[#This Row],[FRT_DEC]]-B4737</f>
        <v>5</v>
      </c>
      <c r="G4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INFO]]))),G4737)</f>
        <v>26</v>
      </c>
    </row>
    <row r="4739" spans="1:7" hidden="1" x14ac:dyDescent="0.25">
      <c r="A4739" s="12" t="s">
        <v>5471</v>
      </c>
      <c r="B4739" s="19">
        <v>335649207426</v>
      </c>
      <c r="C4739" s="12" t="s">
        <v>21283</v>
      </c>
      <c r="D4739" s="12" t="s">
        <v>7938</v>
      </c>
      <c r="E4739" s="6" t="s">
        <v>8855</v>
      </c>
      <c r="F4739" s="5">
        <f>decoded__2[[#This Row],[FRT_DEC]]-B4738</f>
        <v>12</v>
      </c>
      <c r="G4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INFO]]))),G4738)</f>
        <v>26</v>
      </c>
    </row>
    <row r="4740" spans="1:7" hidden="1" x14ac:dyDescent="0.25">
      <c r="A4740" s="12" t="s">
        <v>5472</v>
      </c>
      <c r="B4740" s="19">
        <v>335649208048</v>
      </c>
      <c r="C4740" s="12" t="s">
        <v>21284</v>
      </c>
      <c r="D4740" s="12" t="s">
        <v>87</v>
      </c>
      <c r="E4740" s="6" t="s">
        <v>3695</v>
      </c>
      <c r="F4740" s="5">
        <f>decoded__2[[#This Row],[FRT_DEC]]-B4739</f>
        <v>622</v>
      </c>
      <c r="G4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INFO]]))),G4739)</f>
        <v>26</v>
      </c>
    </row>
    <row r="4741" spans="1:7" hidden="1" x14ac:dyDescent="0.25">
      <c r="A4741" s="12" t="s">
        <v>5473</v>
      </c>
      <c r="B4741" s="19">
        <v>335649208057</v>
      </c>
      <c r="C4741" s="12" t="s">
        <v>21285</v>
      </c>
      <c r="D4741" s="12" t="s">
        <v>7842</v>
      </c>
      <c r="E4741" s="6" t="s">
        <v>8858</v>
      </c>
      <c r="F4741" s="5">
        <f>decoded__2[[#This Row],[FRT_DEC]]-B4740</f>
        <v>9</v>
      </c>
      <c r="G4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INFO]]))),G4740)</f>
        <v>26</v>
      </c>
    </row>
    <row r="4742" spans="1:7" hidden="1" x14ac:dyDescent="0.25">
      <c r="A4742" s="12" t="s">
        <v>5474</v>
      </c>
      <c r="B4742" s="19">
        <v>335649208066</v>
      </c>
      <c r="C4742" s="12" t="s">
        <v>21286</v>
      </c>
      <c r="D4742" s="12" t="s">
        <v>1099</v>
      </c>
      <c r="E4742" s="6" t="s">
        <v>2102</v>
      </c>
      <c r="F4742" s="5">
        <f>decoded__2[[#This Row],[FRT_DEC]]-B4741</f>
        <v>9</v>
      </c>
      <c r="G4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INFO]]))),G4741)</f>
        <v>26</v>
      </c>
    </row>
    <row r="4743" spans="1:7" hidden="1" x14ac:dyDescent="0.25">
      <c r="A4743" s="12" t="s">
        <v>5475</v>
      </c>
      <c r="B4743" s="19">
        <v>335649208072</v>
      </c>
      <c r="C4743" s="12" t="s">
        <v>21287</v>
      </c>
      <c r="D4743" s="12" t="s">
        <v>72</v>
      </c>
      <c r="E4743" s="6" t="s">
        <v>2103</v>
      </c>
      <c r="F4743" s="5">
        <f>decoded__2[[#This Row],[FRT_DEC]]-B4742</f>
        <v>6</v>
      </c>
      <c r="G4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INFO]]))),G4742)</f>
        <v>26</v>
      </c>
    </row>
    <row r="4744" spans="1:7" hidden="1" x14ac:dyDescent="0.25">
      <c r="A4744" s="12" t="s">
        <v>3944</v>
      </c>
      <c r="B4744" s="19">
        <v>335649208085</v>
      </c>
      <c r="C4744" s="12" t="s">
        <v>21288</v>
      </c>
      <c r="D4744" s="12" t="s">
        <v>40</v>
      </c>
      <c r="E4744" s="6" t="s">
        <v>2042</v>
      </c>
      <c r="F4744" s="5">
        <f>decoded__2[[#This Row],[FRT_DEC]]-B4743</f>
        <v>13</v>
      </c>
      <c r="G4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INFO]]))),G4743)</f>
        <v>26</v>
      </c>
    </row>
    <row r="4745" spans="1:7" hidden="1" x14ac:dyDescent="0.25">
      <c r="A4745" s="12" t="s">
        <v>3945</v>
      </c>
      <c r="B4745" s="19">
        <v>335649208087</v>
      </c>
      <c r="C4745" s="12" t="s">
        <v>21289</v>
      </c>
      <c r="D4745" s="12" t="s">
        <v>2043</v>
      </c>
      <c r="E4745" s="6" t="s">
        <v>21290</v>
      </c>
      <c r="F4745" s="5">
        <f>decoded__2[[#This Row],[FRT_DEC]]-B4744</f>
        <v>2</v>
      </c>
      <c r="G4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INFO]]))),G4744)</f>
        <v>26</v>
      </c>
    </row>
    <row r="4746" spans="1:7" hidden="1" x14ac:dyDescent="0.25">
      <c r="A4746" s="12" t="s">
        <v>5476</v>
      </c>
      <c r="B4746" s="19">
        <v>335649208098</v>
      </c>
      <c r="C4746" s="12" t="s">
        <v>21291</v>
      </c>
      <c r="D4746" s="12" t="s">
        <v>7938</v>
      </c>
      <c r="E4746" s="6" t="s">
        <v>8868</v>
      </c>
      <c r="F4746" s="5">
        <f>decoded__2[[#This Row],[FRT_DEC]]-B4745</f>
        <v>11</v>
      </c>
      <c r="G4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INFO]]))),G4745)</f>
        <v>26</v>
      </c>
    </row>
    <row r="4747" spans="1:7" hidden="1" x14ac:dyDescent="0.25">
      <c r="A4747" s="12" t="s">
        <v>5477</v>
      </c>
      <c r="B4747" s="19">
        <v>335649208394</v>
      </c>
      <c r="C4747" s="12" t="s">
        <v>21292</v>
      </c>
      <c r="D4747" s="12" t="s">
        <v>7842</v>
      </c>
      <c r="E4747" s="6" t="s">
        <v>7989</v>
      </c>
      <c r="F4747" s="5">
        <f>decoded__2[[#This Row],[FRT_DEC]]-B4746</f>
        <v>296</v>
      </c>
      <c r="G4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INFO]]))),G4746)</f>
        <v>26</v>
      </c>
    </row>
    <row r="4748" spans="1:7" hidden="1" x14ac:dyDescent="0.25">
      <c r="A4748" s="12" t="s">
        <v>5478</v>
      </c>
      <c r="B4748" s="19">
        <v>335649208401</v>
      </c>
      <c r="C4748" s="12" t="s">
        <v>21293</v>
      </c>
      <c r="D4748" s="12" t="s">
        <v>2044</v>
      </c>
      <c r="E4748" s="6" t="s">
        <v>8882</v>
      </c>
      <c r="F4748" s="5">
        <f>decoded__2[[#This Row],[FRT_DEC]]-B4747</f>
        <v>7</v>
      </c>
      <c r="G4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INFO]]))),G4747)</f>
        <v>26</v>
      </c>
    </row>
    <row r="4749" spans="1:7" hidden="1" x14ac:dyDescent="0.25">
      <c r="A4749" s="12" t="s">
        <v>5479</v>
      </c>
      <c r="B4749" s="19">
        <v>335649208404</v>
      </c>
      <c r="C4749" s="12" t="s">
        <v>21294</v>
      </c>
      <c r="D4749" s="12" t="s">
        <v>7938</v>
      </c>
      <c r="E4749" s="6" t="s">
        <v>7991</v>
      </c>
      <c r="F4749" s="5">
        <f>decoded__2[[#This Row],[FRT_DEC]]-B4748</f>
        <v>3</v>
      </c>
      <c r="G4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INFO]]))),G4748)</f>
        <v>26</v>
      </c>
    </row>
    <row r="4750" spans="1:7" hidden="1" x14ac:dyDescent="0.25">
      <c r="A4750" s="12" t="s">
        <v>5480</v>
      </c>
      <c r="B4750" s="19">
        <v>335649208751</v>
      </c>
      <c r="C4750" s="12" t="s">
        <v>21295</v>
      </c>
      <c r="D4750" s="12" t="s">
        <v>43</v>
      </c>
      <c r="E4750" s="6" t="s">
        <v>4015</v>
      </c>
      <c r="F4750" s="5">
        <f>decoded__2[[#This Row],[FRT_DEC]]-B4749</f>
        <v>347</v>
      </c>
      <c r="G4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INFO]]))),G4749)</f>
        <v>26</v>
      </c>
    </row>
    <row r="4751" spans="1:7" hidden="1" x14ac:dyDescent="0.25">
      <c r="A4751" s="12" t="s">
        <v>5481</v>
      </c>
      <c r="B4751" s="19">
        <v>335649208754</v>
      </c>
      <c r="C4751" s="12" t="s">
        <v>21296</v>
      </c>
      <c r="D4751" s="12" t="s">
        <v>3685</v>
      </c>
      <c r="E4751" s="6" t="s">
        <v>21297</v>
      </c>
      <c r="F4751" s="5">
        <f>decoded__2[[#This Row],[FRT_DEC]]-B4750</f>
        <v>3</v>
      </c>
      <c r="G4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INFO]]))),G4750)</f>
        <v>26</v>
      </c>
    </row>
    <row r="4752" spans="1:7" hidden="1" x14ac:dyDescent="0.25">
      <c r="A4752" s="12" t="s">
        <v>5482</v>
      </c>
      <c r="B4752" s="19">
        <v>335649208756</v>
      </c>
      <c r="C4752" s="12" t="s">
        <v>21298</v>
      </c>
      <c r="D4752" s="12" t="s">
        <v>3685</v>
      </c>
      <c r="E4752" s="6" t="s">
        <v>7880</v>
      </c>
      <c r="F4752" s="5">
        <f>decoded__2[[#This Row],[FRT_DEC]]-B4751</f>
        <v>2</v>
      </c>
      <c r="G4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INFO]]))),G4751)</f>
        <v>26</v>
      </c>
    </row>
    <row r="4753" spans="1:7" hidden="1" x14ac:dyDescent="0.25">
      <c r="A4753" s="12" t="s">
        <v>5483</v>
      </c>
      <c r="B4753" s="19">
        <v>335649208771</v>
      </c>
      <c r="C4753" s="12" t="s">
        <v>21299</v>
      </c>
      <c r="D4753" s="12" t="s">
        <v>7842</v>
      </c>
      <c r="E4753" s="6" t="s">
        <v>8889</v>
      </c>
      <c r="F4753" s="5">
        <f>decoded__2[[#This Row],[FRT_DEC]]-B4752</f>
        <v>15</v>
      </c>
      <c r="G4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INFO]]))),G4752)</f>
        <v>26</v>
      </c>
    </row>
    <row r="4754" spans="1:7" ht="30" hidden="1" x14ac:dyDescent="0.25">
      <c r="A4754" s="12" t="s">
        <v>5484</v>
      </c>
      <c r="B4754" s="19">
        <v>335649208783</v>
      </c>
      <c r="C4754" s="12" t="s">
        <v>21300</v>
      </c>
      <c r="D4754" s="12" t="s">
        <v>241</v>
      </c>
      <c r="E4754" s="6" t="s">
        <v>2111</v>
      </c>
      <c r="F4754" s="5">
        <f>decoded__2[[#This Row],[FRT_DEC]]-B4753</f>
        <v>12</v>
      </c>
      <c r="G4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INFO]]))),G4753)</f>
        <v>26</v>
      </c>
    </row>
    <row r="4755" spans="1:7" hidden="1" x14ac:dyDescent="0.25">
      <c r="A4755" s="12" t="s">
        <v>5485</v>
      </c>
      <c r="B4755" s="19">
        <v>335649208787</v>
      </c>
      <c r="C4755" s="12" t="s">
        <v>21301</v>
      </c>
      <c r="D4755" s="12" t="s">
        <v>243</v>
      </c>
      <c r="E4755" s="6" t="s">
        <v>3939</v>
      </c>
      <c r="F4755" s="5">
        <f>decoded__2[[#This Row],[FRT_DEC]]-B4754</f>
        <v>4</v>
      </c>
      <c r="G4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INFO]]))),G4754)</f>
        <v>26</v>
      </c>
    </row>
    <row r="4756" spans="1:7" hidden="1" x14ac:dyDescent="0.25">
      <c r="A4756" s="12" t="s">
        <v>5486</v>
      </c>
      <c r="B4756" s="19">
        <v>335649208837</v>
      </c>
      <c r="C4756" s="12" t="s">
        <v>21302</v>
      </c>
      <c r="D4756" s="12" t="s">
        <v>40</v>
      </c>
      <c r="E4756" s="6" t="s">
        <v>44</v>
      </c>
      <c r="F4756" s="5">
        <f>decoded__2[[#This Row],[FRT_DEC]]-B4755</f>
        <v>50</v>
      </c>
      <c r="G4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INFO]]))),G4755)</f>
        <v>26</v>
      </c>
    </row>
    <row r="4757" spans="1:7" hidden="1" x14ac:dyDescent="0.25">
      <c r="A4757" s="12" t="s">
        <v>5487</v>
      </c>
      <c r="B4757" s="19">
        <v>335649208843</v>
      </c>
      <c r="C4757" s="12" t="s">
        <v>21303</v>
      </c>
      <c r="D4757" s="12" t="s">
        <v>246</v>
      </c>
      <c r="E4757" s="6" t="s">
        <v>21304</v>
      </c>
      <c r="F4757" s="5">
        <f>decoded__2[[#This Row],[FRT_DEC]]-B4756</f>
        <v>6</v>
      </c>
      <c r="G4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INFO]]))),G4756)</f>
        <v>26</v>
      </c>
    </row>
    <row r="4758" spans="1:7" hidden="1" x14ac:dyDescent="0.25">
      <c r="A4758" s="12" t="s">
        <v>5488</v>
      </c>
      <c r="B4758" s="19">
        <v>335649208850</v>
      </c>
      <c r="C4758" s="12" t="s">
        <v>21305</v>
      </c>
      <c r="D4758" s="12" t="s">
        <v>1099</v>
      </c>
      <c r="E4758" s="6" t="s">
        <v>2104</v>
      </c>
      <c r="F4758" s="5">
        <f>decoded__2[[#This Row],[FRT_DEC]]-B4757</f>
        <v>7</v>
      </c>
      <c r="G4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INFO]]))),G4757)</f>
        <v>26</v>
      </c>
    </row>
    <row r="4759" spans="1:7" hidden="1" x14ac:dyDescent="0.25">
      <c r="A4759" s="12" t="s">
        <v>5489</v>
      </c>
      <c r="B4759" s="19">
        <v>335649208855</v>
      </c>
      <c r="C4759" s="12" t="s">
        <v>21306</v>
      </c>
      <c r="D4759" s="12" t="s">
        <v>1099</v>
      </c>
      <c r="E4759" s="6" t="s">
        <v>2105</v>
      </c>
      <c r="F4759" s="5">
        <f>decoded__2[[#This Row],[FRT_DEC]]-B4758</f>
        <v>5</v>
      </c>
      <c r="G4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INFO]]))),G4758)</f>
        <v>26</v>
      </c>
    </row>
    <row r="4760" spans="1:7" hidden="1" x14ac:dyDescent="0.25">
      <c r="A4760" s="12" t="s">
        <v>5490</v>
      </c>
      <c r="B4760" s="19">
        <v>335649208868</v>
      </c>
      <c r="C4760" s="12" t="s">
        <v>21307</v>
      </c>
      <c r="D4760" s="12" t="s">
        <v>72</v>
      </c>
      <c r="E4760" s="6" t="s">
        <v>2092</v>
      </c>
      <c r="F4760" s="5">
        <f>decoded__2[[#This Row],[FRT_DEC]]-B4759</f>
        <v>13</v>
      </c>
      <c r="G4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INFO]]))),G4759)</f>
        <v>26</v>
      </c>
    </row>
    <row r="4761" spans="1:7" hidden="1" x14ac:dyDescent="0.25">
      <c r="A4761" s="12" t="s">
        <v>5491</v>
      </c>
      <c r="B4761" s="19">
        <v>335649208896</v>
      </c>
      <c r="C4761" s="12" t="s">
        <v>21308</v>
      </c>
      <c r="D4761" s="12" t="s">
        <v>2045</v>
      </c>
      <c r="E4761" s="6" t="s">
        <v>8267</v>
      </c>
      <c r="F4761" s="5">
        <f>decoded__2[[#This Row],[FRT_DEC]]-B4760</f>
        <v>28</v>
      </c>
      <c r="G4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INFO]]))),G4760)</f>
        <v>26</v>
      </c>
    </row>
    <row r="4762" spans="1:7" hidden="1" x14ac:dyDescent="0.25">
      <c r="A4762" s="12" t="s">
        <v>5492</v>
      </c>
      <c r="B4762" s="19">
        <v>335649208909</v>
      </c>
      <c r="C4762" s="12" t="s">
        <v>21309</v>
      </c>
      <c r="D4762" s="12" t="s">
        <v>3671</v>
      </c>
      <c r="E4762" s="6" t="s">
        <v>21310</v>
      </c>
      <c r="F4762" s="5">
        <f>decoded__2[[#This Row],[FRT_DEC]]-B4761</f>
        <v>13</v>
      </c>
      <c r="G4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INFO]]))),G4761)</f>
        <v>26</v>
      </c>
    </row>
    <row r="4763" spans="1:7" hidden="1" x14ac:dyDescent="0.25">
      <c r="A4763" s="12" t="s">
        <v>5493</v>
      </c>
      <c r="B4763" s="19">
        <v>335649208912</v>
      </c>
      <c r="C4763" s="12" t="s">
        <v>21311</v>
      </c>
      <c r="D4763" s="12" t="s">
        <v>3671</v>
      </c>
      <c r="E4763" s="6" t="s">
        <v>7881</v>
      </c>
      <c r="F4763" s="5">
        <f>decoded__2[[#This Row],[FRT_DEC]]-B4762</f>
        <v>3</v>
      </c>
      <c r="G4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INFO]]))),G4762)</f>
        <v>26</v>
      </c>
    </row>
    <row r="4764" spans="1:7" hidden="1" x14ac:dyDescent="0.25">
      <c r="A4764" s="12" t="s">
        <v>5494</v>
      </c>
      <c r="B4764" s="19">
        <v>335649209717</v>
      </c>
      <c r="C4764" s="12" t="s">
        <v>21312</v>
      </c>
      <c r="D4764" s="12" t="s">
        <v>249</v>
      </c>
      <c r="E4764" s="6" t="s">
        <v>7868</v>
      </c>
      <c r="F4764" s="5">
        <f>decoded__2[[#This Row],[FRT_DEC]]-B4763</f>
        <v>805</v>
      </c>
      <c r="G4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INFO]]))),G4763)</f>
        <v>26</v>
      </c>
    </row>
    <row r="4765" spans="1:7" hidden="1" x14ac:dyDescent="0.25">
      <c r="A4765" s="12" t="s">
        <v>5495</v>
      </c>
      <c r="B4765" s="19">
        <v>335649209721</v>
      </c>
      <c r="C4765" s="12" t="s">
        <v>21313</v>
      </c>
      <c r="D4765" s="12" t="s">
        <v>7938</v>
      </c>
      <c r="E4765" s="6" t="s">
        <v>8906</v>
      </c>
      <c r="F4765" s="5">
        <f>decoded__2[[#This Row],[FRT_DEC]]-B4764</f>
        <v>4</v>
      </c>
      <c r="G4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INFO]]))),G4764)</f>
        <v>26</v>
      </c>
    </row>
    <row r="4766" spans="1:7" hidden="1" x14ac:dyDescent="0.25">
      <c r="A4766" s="12" t="s">
        <v>5496</v>
      </c>
      <c r="B4766" s="19">
        <v>335649270390</v>
      </c>
      <c r="C4766" s="12" t="s">
        <v>21314</v>
      </c>
      <c r="D4766" s="12" t="s">
        <v>5</v>
      </c>
      <c r="E4766" s="6" t="s">
        <v>21315</v>
      </c>
      <c r="F4766" s="5">
        <f>decoded__2[[#This Row],[FRT_DEC]]-B4765</f>
        <v>60669</v>
      </c>
      <c r="G4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INFO]]))),G4765)</f>
        <v>26</v>
      </c>
    </row>
    <row r="4767" spans="1:7" hidden="1" x14ac:dyDescent="0.25">
      <c r="A4767" s="12" t="s">
        <v>5497</v>
      </c>
      <c r="B4767" s="19">
        <v>335649270392</v>
      </c>
      <c r="C4767" s="12" t="s">
        <v>21316</v>
      </c>
      <c r="D4767" s="12" t="s">
        <v>5</v>
      </c>
      <c r="E4767" s="6" t="s">
        <v>7877</v>
      </c>
      <c r="F4767" s="5">
        <f>decoded__2[[#This Row],[FRT_DEC]]-B4766</f>
        <v>2</v>
      </c>
      <c r="G4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INFO]]))),G4766)</f>
        <v>26</v>
      </c>
    </row>
    <row r="4768" spans="1:7" hidden="1" x14ac:dyDescent="0.25">
      <c r="A4768" s="12" t="s">
        <v>5498</v>
      </c>
      <c r="B4768" s="19">
        <v>335649270396</v>
      </c>
      <c r="C4768" s="12" t="s">
        <v>21317</v>
      </c>
      <c r="D4768" s="12" t="s">
        <v>3686</v>
      </c>
      <c r="E4768" s="6" t="s">
        <v>21318</v>
      </c>
      <c r="F4768" s="5">
        <f>decoded__2[[#This Row],[FRT_DEC]]-B4767</f>
        <v>4</v>
      </c>
      <c r="G4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INFO]]))),G4767)</f>
        <v>26</v>
      </c>
    </row>
    <row r="4769" spans="1:7" hidden="1" x14ac:dyDescent="0.25">
      <c r="A4769" s="12" t="s">
        <v>5499</v>
      </c>
      <c r="B4769" s="19">
        <v>335649270398</v>
      </c>
      <c r="C4769" s="12" t="s">
        <v>21319</v>
      </c>
      <c r="D4769" s="12" t="s">
        <v>3686</v>
      </c>
      <c r="E4769" s="6" t="s">
        <v>7878</v>
      </c>
      <c r="F4769" s="5">
        <f>decoded__2[[#This Row],[FRT_DEC]]-B4768</f>
        <v>2</v>
      </c>
      <c r="G4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INFO]]))),G4768)</f>
        <v>26</v>
      </c>
    </row>
    <row r="4770" spans="1:7" hidden="1" x14ac:dyDescent="0.25">
      <c r="A4770" s="12" t="s">
        <v>5500</v>
      </c>
      <c r="B4770" s="19">
        <v>335649270407</v>
      </c>
      <c r="C4770" s="12" t="s">
        <v>21320</v>
      </c>
      <c r="D4770" s="12" t="s">
        <v>7842</v>
      </c>
      <c r="E4770" s="6" t="s">
        <v>8006</v>
      </c>
      <c r="F4770" s="5">
        <f>decoded__2[[#This Row],[FRT_DEC]]-B4769</f>
        <v>9</v>
      </c>
      <c r="G4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INFO]]))),G4769)</f>
        <v>26</v>
      </c>
    </row>
    <row r="4771" spans="1:7" ht="30" hidden="1" x14ac:dyDescent="0.25">
      <c r="A4771" s="12" t="s">
        <v>5501</v>
      </c>
      <c r="B4771" s="19">
        <v>335649270417</v>
      </c>
      <c r="C4771" s="12" t="s">
        <v>21321</v>
      </c>
      <c r="D4771" s="12" t="s">
        <v>241</v>
      </c>
      <c r="E4771" s="6" t="s">
        <v>7926</v>
      </c>
      <c r="F4771" s="5">
        <f>decoded__2[[#This Row],[FRT_DEC]]-B4770</f>
        <v>10</v>
      </c>
      <c r="G4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INFO]]))),G4770)</f>
        <v>26</v>
      </c>
    </row>
    <row r="4772" spans="1:7" hidden="1" x14ac:dyDescent="0.25">
      <c r="A4772" s="12" t="s">
        <v>5502</v>
      </c>
      <c r="B4772" s="19">
        <v>335649270420</v>
      </c>
      <c r="C4772" s="12" t="s">
        <v>21322</v>
      </c>
      <c r="D4772" s="12" t="s">
        <v>243</v>
      </c>
      <c r="E4772" s="6" t="s">
        <v>5311</v>
      </c>
      <c r="F4772" s="5">
        <f>decoded__2[[#This Row],[FRT_DEC]]-B4771</f>
        <v>3</v>
      </c>
      <c r="G4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INFO]]))),G4771)</f>
        <v>26</v>
      </c>
    </row>
    <row r="4773" spans="1:7" hidden="1" x14ac:dyDescent="0.25">
      <c r="A4773" s="12" t="s">
        <v>5503</v>
      </c>
      <c r="B4773" s="19">
        <v>335649270425</v>
      </c>
      <c r="C4773" s="12" t="s">
        <v>21323</v>
      </c>
      <c r="D4773" s="12" t="s">
        <v>1099</v>
      </c>
      <c r="E4773" s="6" t="s">
        <v>2093</v>
      </c>
      <c r="F4773" s="5">
        <f>decoded__2[[#This Row],[FRT_DEC]]-B4772</f>
        <v>5</v>
      </c>
      <c r="G4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INFO]]))),G4772)</f>
        <v>26</v>
      </c>
    </row>
    <row r="4774" spans="1:7" hidden="1" x14ac:dyDescent="0.25">
      <c r="A4774" s="12" t="s">
        <v>5504</v>
      </c>
      <c r="B4774" s="19">
        <v>335649270430</v>
      </c>
      <c r="C4774" s="12" t="s">
        <v>21324</v>
      </c>
      <c r="D4774" s="12" t="s">
        <v>72</v>
      </c>
      <c r="E4774" s="6" t="s">
        <v>2094</v>
      </c>
      <c r="F4774" s="5">
        <f>decoded__2[[#This Row],[FRT_DEC]]-B4773</f>
        <v>5</v>
      </c>
      <c r="G4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INFO]]))),G4773)</f>
        <v>26</v>
      </c>
    </row>
    <row r="4775" spans="1:7" hidden="1" x14ac:dyDescent="0.25">
      <c r="A4775" s="12" t="s">
        <v>5505</v>
      </c>
      <c r="B4775" s="19">
        <v>335649270435</v>
      </c>
      <c r="C4775" s="12" t="s">
        <v>21325</v>
      </c>
      <c r="D4775" s="12" t="s">
        <v>72</v>
      </c>
      <c r="E4775" s="6" t="s">
        <v>2095</v>
      </c>
      <c r="F4775" s="5">
        <f>decoded__2[[#This Row],[FRT_DEC]]-B4774</f>
        <v>5</v>
      </c>
      <c r="G4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INFO]]))),G4774)</f>
        <v>26</v>
      </c>
    </row>
    <row r="4776" spans="1:7" hidden="1" x14ac:dyDescent="0.25">
      <c r="A4776" s="12" t="s">
        <v>3946</v>
      </c>
      <c r="B4776" s="19">
        <v>335649270446</v>
      </c>
      <c r="C4776" s="12" t="s">
        <v>21326</v>
      </c>
      <c r="D4776" s="12" t="s">
        <v>246</v>
      </c>
      <c r="E4776" s="6" t="s">
        <v>21327</v>
      </c>
      <c r="F4776" s="5">
        <f>decoded__2[[#This Row],[FRT_DEC]]-B4775</f>
        <v>11</v>
      </c>
      <c r="G4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INFO]]))),G4775)</f>
        <v>26</v>
      </c>
    </row>
    <row r="4777" spans="1:7" hidden="1" x14ac:dyDescent="0.25">
      <c r="A4777" s="12" t="s">
        <v>3947</v>
      </c>
      <c r="B4777" s="19">
        <v>335649270450</v>
      </c>
      <c r="C4777" s="12" t="s">
        <v>21328</v>
      </c>
      <c r="D4777" s="12" t="s">
        <v>7938</v>
      </c>
      <c r="E4777" s="6" t="s">
        <v>8012</v>
      </c>
      <c r="F4777" s="5">
        <f>decoded__2[[#This Row],[FRT_DEC]]-B4776</f>
        <v>4</v>
      </c>
      <c r="G4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INFO]]))),G4776)</f>
        <v>26</v>
      </c>
    </row>
    <row r="4778" spans="1:7" hidden="1" x14ac:dyDescent="0.25">
      <c r="A4778" s="12" t="s">
        <v>5506</v>
      </c>
      <c r="B4778" s="19">
        <v>335649270849</v>
      </c>
      <c r="C4778" s="12" t="s">
        <v>21329</v>
      </c>
      <c r="D4778" s="12" t="s">
        <v>7842</v>
      </c>
      <c r="E4778" s="6" t="s">
        <v>8130</v>
      </c>
      <c r="F4778" s="5">
        <f>decoded__2[[#This Row],[FRT_DEC]]-B4777</f>
        <v>399</v>
      </c>
      <c r="G4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INFO]]))),G4777)</f>
        <v>26</v>
      </c>
    </row>
    <row r="4779" spans="1:7" hidden="1" x14ac:dyDescent="0.25">
      <c r="A4779" s="12" t="s">
        <v>5507</v>
      </c>
      <c r="B4779" s="19">
        <v>335649270856</v>
      </c>
      <c r="C4779" s="12" t="s">
        <v>21330</v>
      </c>
      <c r="D4779" s="12" t="s">
        <v>1099</v>
      </c>
      <c r="E4779" s="6" t="s">
        <v>2096</v>
      </c>
      <c r="F4779" s="5">
        <f>decoded__2[[#This Row],[FRT_DEC]]-B4778</f>
        <v>7</v>
      </c>
      <c r="G4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INFO]]))),G4778)</f>
        <v>26</v>
      </c>
    </row>
    <row r="4780" spans="1:7" hidden="1" x14ac:dyDescent="0.25">
      <c r="A4780" s="12" t="s">
        <v>5508</v>
      </c>
      <c r="B4780" s="19">
        <v>335649270862</v>
      </c>
      <c r="C4780" s="12" t="s">
        <v>21331</v>
      </c>
      <c r="D4780" s="12" t="s">
        <v>72</v>
      </c>
      <c r="E4780" s="6" t="s">
        <v>2097</v>
      </c>
      <c r="F4780" s="5">
        <f>decoded__2[[#This Row],[FRT_DEC]]-B4779</f>
        <v>6</v>
      </c>
      <c r="G4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INFO]]))),G4779)</f>
        <v>26</v>
      </c>
    </row>
    <row r="4781" spans="1:7" hidden="1" x14ac:dyDescent="0.25">
      <c r="A4781" s="12" t="s">
        <v>5509</v>
      </c>
      <c r="B4781" s="19">
        <v>335649270874</v>
      </c>
      <c r="C4781" s="12" t="s">
        <v>21332</v>
      </c>
      <c r="D4781" s="12" t="s">
        <v>3672</v>
      </c>
      <c r="E4781" s="6" t="s">
        <v>7905</v>
      </c>
      <c r="F4781" s="5">
        <f>decoded__2[[#This Row],[FRT_DEC]]-B4780</f>
        <v>12</v>
      </c>
      <c r="G4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INFO]]))),G4780)</f>
        <v>26</v>
      </c>
    </row>
    <row r="4782" spans="1:7" hidden="1" x14ac:dyDescent="0.25">
      <c r="A4782" s="12" t="s">
        <v>5510</v>
      </c>
      <c r="B4782" s="19">
        <v>335649271039</v>
      </c>
      <c r="C4782" s="12" t="s">
        <v>21333</v>
      </c>
      <c r="D4782" s="12" t="s">
        <v>262</v>
      </c>
      <c r="E4782" s="6" t="s">
        <v>7906</v>
      </c>
      <c r="F4782" s="5">
        <f>decoded__2[[#This Row],[FRT_DEC]]-B4781</f>
        <v>165</v>
      </c>
      <c r="G4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INFO]]))),G4781)</f>
        <v>26</v>
      </c>
    </row>
    <row r="4783" spans="1:7" hidden="1" x14ac:dyDescent="0.25">
      <c r="A4783" s="12" t="s">
        <v>5511</v>
      </c>
      <c r="B4783" s="19">
        <v>335649271044</v>
      </c>
      <c r="C4783" s="12" t="s">
        <v>21334</v>
      </c>
      <c r="D4783" s="12" t="s">
        <v>7938</v>
      </c>
      <c r="E4783" s="6" t="s">
        <v>8136</v>
      </c>
      <c r="F4783" s="5">
        <f>decoded__2[[#This Row],[FRT_DEC]]-B4782</f>
        <v>5</v>
      </c>
      <c r="G4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INFO]]))),G4782)</f>
        <v>26</v>
      </c>
    </row>
    <row r="4784" spans="1:7" x14ac:dyDescent="0.25">
      <c r="A4784" s="12" t="s">
        <v>5512</v>
      </c>
      <c r="B4784" s="19">
        <v>335649272223</v>
      </c>
      <c r="C4784" s="12" t="s">
        <v>21335</v>
      </c>
      <c r="D4784" s="12" t="s">
        <v>7842</v>
      </c>
      <c r="E4784" s="6" t="s">
        <v>7845</v>
      </c>
      <c r="F4784" s="5">
        <f>decoded__2[[#This Row],[FRT_DEC]]-B4783</f>
        <v>1179</v>
      </c>
      <c r="G4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INFO]]))),G4783)</f>
        <v>26</v>
      </c>
    </row>
    <row r="4785" spans="1:7" hidden="1" x14ac:dyDescent="0.25">
      <c r="A4785" s="12" t="s">
        <v>5513</v>
      </c>
      <c r="B4785" s="19">
        <v>335649272230</v>
      </c>
      <c r="C4785" s="12" t="s">
        <v>21336</v>
      </c>
      <c r="D4785" s="12" t="s">
        <v>7938</v>
      </c>
      <c r="E4785" s="6" t="s">
        <v>8149</v>
      </c>
      <c r="F4785" s="5">
        <f>decoded__2[[#This Row],[FRT_DEC]]-B4784</f>
        <v>7</v>
      </c>
      <c r="G4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INFO]]))),G4784)</f>
        <v>26</v>
      </c>
    </row>
    <row r="4786" spans="1:7" hidden="1" x14ac:dyDescent="0.25">
      <c r="A4786" s="12" t="s">
        <v>5514</v>
      </c>
      <c r="B4786" s="19">
        <v>335649272334</v>
      </c>
      <c r="C4786" s="12" t="s">
        <v>21337</v>
      </c>
      <c r="D4786" s="12" t="s">
        <v>84</v>
      </c>
      <c r="E4786" s="6" t="s">
        <v>21338</v>
      </c>
      <c r="F4786" s="5">
        <f>decoded__2[[#This Row],[FRT_DEC]]-B4785</f>
        <v>104</v>
      </c>
      <c r="G4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INFO]]))),G4785)</f>
        <v>26</v>
      </c>
    </row>
    <row r="4787" spans="1:7" hidden="1" x14ac:dyDescent="0.25">
      <c r="A4787" s="12" t="s">
        <v>5515</v>
      </c>
      <c r="B4787" s="19">
        <v>335649272337</v>
      </c>
      <c r="C4787" s="12" t="s">
        <v>21339</v>
      </c>
      <c r="D4787" s="12" t="s">
        <v>3684</v>
      </c>
      <c r="E4787" s="6" t="s">
        <v>21340</v>
      </c>
      <c r="F4787" s="5">
        <f>decoded__2[[#This Row],[FRT_DEC]]-B4786</f>
        <v>3</v>
      </c>
      <c r="G4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INFO]]))),G4786)</f>
        <v>26</v>
      </c>
    </row>
    <row r="4788" spans="1:7" hidden="1" x14ac:dyDescent="0.25">
      <c r="A4788" s="12" t="s">
        <v>5516</v>
      </c>
      <c r="B4788" s="19">
        <v>335649272339</v>
      </c>
      <c r="C4788" s="12" t="s">
        <v>21341</v>
      </c>
      <c r="D4788" s="12" t="s">
        <v>3684</v>
      </c>
      <c r="E4788" s="6" t="s">
        <v>7879</v>
      </c>
      <c r="F4788" s="5">
        <f>decoded__2[[#This Row],[FRT_DEC]]-B4787</f>
        <v>2</v>
      </c>
      <c r="G4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INFO]]))),G4787)</f>
        <v>26</v>
      </c>
    </row>
    <row r="4789" spans="1:7" hidden="1" x14ac:dyDescent="0.25">
      <c r="A4789" s="12" t="s">
        <v>5517</v>
      </c>
      <c r="B4789" s="19">
        <v>335649272348</v>
      </c>
      <c r="C4789" s="12" t="s">
        <v>21342</v>
      </c>
      <c r="D4789" s="12" t="s">
        <v>7842</v>
      </c>
      <c r="E4789" s="6" t="s">
        <v>7843</v>
      </c>
      <c r="F4789" s="5">
        <f>decoded__2[[#This Row],[FRT_DEC]]-B4788</f>
        <v>9</v>
      </c>
      <c r="G4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INFO]]))),G4788)</f>
        <v>26</v>
      </c>
    </row>
    <row r="4790" spans="1:7" hidden="1" x14ac:dyDescent="0.25">
      <c r="A4790" s="12" t="s">
        <v>5518</v>
      </c>
      <c r="B4790" s="19">
        <v>335649272358</v>
      </c>
      <c r="C4790" s="12" t="s">
        <v>21343</v>
      </c>
      <c r="D4790" s="12" t="s">
        <v>1099</v>
      </c>
      <c r="E4790" s="6" t="s">
        <v>2098</v>
      </c>
      <c r="F4790" s="5">
        <f>decoded__2[[#This Row],[FRT_DEC]]-B4789</f>
        <v>10</v>
      </c>
      <c r="G4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INFO]]))),G4789)</f>
        <v>26</v>
      </c>
    </row>
    <row r="4791" spans="1:7" hidden="1" x14ac:dyDescent="0.25">
      <c r="A4791" s="12" t="s">
        <v>5519</v>
      </c>
      <c r="B4791" s="19">
        <v>335649272363</v>
      </c>
      <c r="C4791" s="12" t="s">
        <v>21344</v>
      </c>
      <c r="D4791" s="12" t="s">
        <v>72</v>
      </c>
      <c r="E4791" s="6" t="s">
        <v>2099</v>
      </c>
      <c r="F4791" s="5">
        <f>decoded__2[[#This Row],[FRT_DEC]]-B4790</f>
        <v>5</v>
      </c>
      <c r="G4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INFO]]))),G4790)</f>
        <v>26</v>
      </c>
    </row>
    <row r="4792" spans="1:7" hidden="1" x14ac:dyDescent="0.25">
      <c r="A4792" s="12" t="s">
        <v>5520</v>
      </c>
      <c r="B4792" s="19">
        <v>335649272376</v>
      </c>
      <c r="C4792" s="12" t="s">
        <v>21345</v>
      </c>
      <c r="D4792" s="12" t="s">
        <v>7938</v>
      </c>
      <c r="E4792" s="6" t="s">
        <v>8848</v>
      </c>
      <c r="F4792" s="5">
        <f>decoded__2[[#This Row],[FRT_DEC]]-B4791</f>
        <v>13</v>
      </c>
      <c r="G4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INFO]]))),G4791)</f>
        <v>26</v>
      </c>
    </row>
    <row r="4793" spans="1:7" hidden="1" x14ac:dyDescent="0.25">
      <c r="A4793" s="12" t="s">
        <v>5521</v>
      </c>
      <c r="B4793" s="19">
        <v>335649272426</v>
      </c>
      <c r="C4793" s="12" t="s">
        <v>21346</v>
      </c>
      <c r="D4793" s="12" t="s">
        <v>85</v>
      </c>
      <c r="E4793" s="6" t="s">
        <v>263</v>
      </c>
      <c r="F4793" s="5">
        <f>decoded__2[[#This Row],[FRT_DEC]]-B4792</f>
        <v>50</v>
      </c>
      <c r="G4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INFO]]))),G4792)</f>
        <v>26</v>
      </c>
    </row>
    <row r="4794" spans="1:7" hidden="1" x14ac:dyDescent="0.25">
      <c r="A4794" s="12" t="s">
        <v>5522</v>
      </c>
      <c r="B4794" s="19">
        <v>335649272434</v>
      </c>
      <c r="C4794" s="12" t="s">
        <v>21347</v>
      </c>
      <c r="D4794" s="12" t="s">
        <v>7842</v>
      </c>
      <c r="E4794" s="6" t="s">
        <v>8851</v>
      </c>
      <c r="F4794" s="5">
        <f>decoded__2[[#This Row],[FRT_DEC]]-B4793</f>
        <v>8</v>
      </c>
      <c r="G4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INFO]]))),G4793)</f>
        <v>26</v>
      </c>
    </row>
    <row r="4795" spans="1:7" hidden="1" x14ac:dyDescent="0.25">
      <c r="A4795" s="12" t="s">
        <v>5523</v>
      </c>
      <c r="B4795" s="19">
        <v>335649272443</v>
      </c>
      <c r="C4795" s="12" t="s">
        <v>21348</v>
      </c>
      <c r="D4795" s="12" t="s">
        <v>1099</v>
      </c>
      <c r="E4795" s="6" t="s">
        <v>2100</v>
      </c>
      <c r="F4795" s="5">
        <f>decoded__2[[#This Row],[FRT_DEC]]-B4794</f>
        <v>9</v>
      </c>
      <c r="G4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INFO]]))),G4794)</f>
        <v>26</v>
      </c>
    </row>
    <row r="4796" spans="1:7" hidden="1" x14ac:dyDescent="0.25">
      <c r="A4796" s="12" t="s">
        <v>5524</v>
      </c>
      <c r="B4796" s="19">
        <v>335649272449</v>
      </c>
      <c r="C4796" s="12" t="s">
        <v>21349</v>
      </c>
      <c r="D4796" s="12" t="s">
        <v>72</v>
      </c>
      <c r="E4796" s="6" t="s">
        <v>2101</v>
      </c>
      <c r="F4796" s="5">
        <f>decoded__2[[#This Row],[FRT_DEC]]-B4795</f>
        <v>6</v>
      </c>
      <c r="G4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INFO]]))),G4795)</f>
        <v>26</v>
      </c>
    </row>
    <row r="4797" spans="1:7" hidden="1" x14ac:dyDescent="0.25">
      <c r="A4797" s="12" t="s">
        <v>5525</v>
      </c>
      <c r="B4797" s="19">
        <v>335649272461</v>
      </c>
      <c r="C4797" s="12" t="s">
        <v>21350</v>
      </c>
      <c r="D4797" s="12" t="s">
        <v>7938</v>
      </c>
      <c r="E4797" s="6" t="s">
        <v>8855</v>
      </c>
      <c r="F4797" s="5">
        <f>decoded__2[[#This Row],[FRT_DEC]]-B4796</f>
        <v>12</v>
      </c>
      <c r="G4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INFO]]))),G4796)</f>
        <v>26</v>
      </c>
    </row>
    <row r="4798" spans="1:7" hidden="1" x14ac:dyDescent="0.25">
      <c r="A4798" s="12" t="s">
        <v>5526</v>
      </c>
      <c r="B4798" s="19">
        <v>335649273082</v>
      </c>
      <c r="C4798" s="12" t="s">
        <v>21351</v>
      </c>
      <c r="D4798" s="12" t="s">
        <v>87</v>
      </c>
      <c r="E4798" s="6" t="s">
        <v>3695</v>
      </c>
      <c r="F4798" s="5">
        <f>decoded__2[[#This Row],[FRT_DEC]]-B4797</f>
        <v>621</v>
      </c>
      <c r="G4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INFO]]))),G4797)</f>
        <v>26</v>
      </c>
    </row>
    <row r="4799" spans="1:7" hidden="1" x14ac:dyDescent="0.25">
      <c r="A4799" s="12" t="s">
        <v>5527</v>
      </c>
      <c r="B4799" s="19">
        <v>335649273091</v>
      </c>
      <c r="C4799" s="12" t="s">
        <v>21352</v>
      </c>
      <c r="D4799" s="12" t="s">
        <v>7842</v>
      </c>
      <c r="E4799" s="6" t="s">
        <v>8858</v>
      </c>
      <c r="F4799" s="5">
        <f>decoded__2[[#This Row],[FRT_DEC]]-B4798</f>
        <v>9</v>
      </c>
      <c r="G4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INFO]]))),G4798)</f>
        <v>26</v>
      </c>
    </row>
    <row r="4800" spans="1:7" hidden="1" x14ac:dyDescent="0.25">
      <c r="A4800" s="12" t="s">
        <v>5528</v>
      </c>
      <c r="B4800" s="19">
        <v>335649273101</v>
      </c>
      <c r="C4800" s="12" t="s">
        <v>21353</v>
      </c>
      <c r="D4800" s="12" t="s">
        <v>1099</v>
      </c>
      <c r="E4800" s="6" t="s">
        <v>2102</v>
      </c>
      <c r="F4800" s="5">
        <f>decoded__2[[#This Row],[FRT_DEC]]-B4799</f>
        <v>10</v>
      </c>
      <c r="G4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INFO]]))),G4799)</f>
        <v>26</v>
      </c>
    </row>
    <row r="4801" spans="1:7" hidden="1" x14ac:dyDescent="0.25">
      <c r="A4801" s="12" t="s">
        <v>5529</v>
      </c>
      <c r="B4801" s="19">
        <v>335649273106</v>
      </c>
      <c r="C4801" s="12" t="s">
        <v>21354</v>
      </c>
      <c r="D4801" s="12" t="s">
        <v>72</v>
      </c>
      <c r="E4801" s="6" t="s">
        <v>2103</v>
      </c>
      <c r="F4801" s="5">
        <f>decoded__2[[#This Row],[FRT_DEC]]-B4800</f>
        <v>5</v>
      </c>
      <c r="G4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INFO]]))),G4800)</f>
        <v>26</v>
      </c>
    </row>
    <row r="4802" spans="1:7" hidden="1" x14ac:dyDescent="0.25">
      <c r="A4802" s="12" t="s">
        <v>5530</v>
      </c>
      <c r="B4802" s="19">
        <v>335649273109</v>
      </c>
      <c r="C4802" s="12" t="s">
        <v>21355</v>
      </c>
      <c r="D4802" s="12" t="s">
        <v>264</v>
      </c>
      <c r="E4802" s="6" t="s">
        <v>21356</v>
      </c>
      <c r="F4802" s="5">
        <f>decoded__2[[#This Row],[FRT_DEC]]-B4801</f>
        <v>3</v>
      </c>
      <c r="G4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INFO]]))),G4801)</f>
        <v>26</v>
      </c>
    </row>
    <row r="4803" spans="1:7" hidden="1" x14ac:dyDescent="0.25">
      <c r="A4803" s="12" t="s">
        <v>5531</v>
      </c>
      <c r="B4803" s="19">
        <v>335649273123</v>
      </c>
      <c r="C4803" s="12" t="s">
        <v>21357</v>
      </c>
      <c r="D4803" s="12" t="s">
        <v>40</v>
      </c>
      <c r="E4803" s="6" t="s">
        <v>328</v>
      </c>
      <c r="F4803" s="5">
        <f>decoded__2[[#This Row],[FRT_DEC]]-B4802</f>
        <v>14</v>
      </c>
      <c r="G4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INFO]]))),G4802)</f>
        <v>26</v>
      </c>
    </row>
    <row r="4804" spans="1:7" hidden="1" x14ac:dyDescent="0.25">
      <c r="A4804" s="12" t="s">
        <v>5532</v>
      </c>
      <c r="B4804" s="19">
        <v>335649273125</v>
      </c>
      <c r="C4804" s="12" t="s">
        <v>21358</v>
      </c>
      <c r="D4804" s="12" t="s">
        <v>330</v>
      </c>
      <c r="E4804" s="6" t="s">
        <v>21359</v>
      </c>
      <c r="F4804" s="5">
        <f>decoded__2[[#This Row],[FRT_DEC]]-B4803</f>
        <v>2</v>
      </c>
      <c r="G4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INFO]]))),G4803)</f>
        <v>26</v>
      </c>
    </row>
    <row r="4805" spans="1:7" hidden="1" x14ac:dyDescent="0.25">
      <c r="A4805" s="12" t="s">
        <v>5533</v>
      </c>
      <c r="B4805" s="19">
        <v>335649273131</v>
      </c>
      <c r="C4805" s="12" t="s">
        <v>21360</v>
      </c>
      <c r="D4805" s="12" t="s">
        <v>2045</v>
      </c>
      <c r="E4805" s="6" t="s">
        <v>8098</v>
      </c>
      <c r="F4805" s="5">
        <f>decoded__2[[#This Row],[FRT_DEC]]-B4804</f>
        <v>6</v>
      </c>
      <c r="G4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INFO]]))),G4804)</f>
        <v>26</v>
      </c>
    </row>
    <row r="4806" spans="1:7" hidden="1" x14ac:dyDescent="0.25">
      <c r="A4806" s="12" t="s">
        <v>5534</v>
      </c>
      <c r="B4806" s="19">
        <v>335649273133</v>
      </c>
      <c r="C4806" s="12" t="s">
        <v>21361</v>
      </c>
      <c r="D4806" s="12" t="s">
        <v>2045</v>
      </c>
      <c r="E4806" s="6" t="s">
        <v>8894</v>
      </c>
      <c r="F4806" s="5">
        <f>decoded__2[[#This Row],[FRT_DEC]]-B4805</f>
        <v>2</v>
      </c>
      <c r="G4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INFO]]))),G4805)</f>
        <v>26</v>
      </c>
    </row>
    <row r="4807" spans="1:7" hidden="1" x14ac:dyDescent="0.25">
      <c r="A4807" s="12" t="s">
        <v>5535</v>
      </c>
      <c r="B4807" s="19">
        <v>335649273143</v>
      </c>
      <c r="C4807" s="12" t="s">
        <v>21362</v>
      </c>
      <c r="D4807" s="12" t="s">
        <v>40</v>
      </c>
      <c r="E4807" s="6" t="s">
        <v>2042</v>
      </c>
      <c r="F4807" s="5">
        <f>decoded__2[[#This Row],[FRT_DEC]]-B4806</f>
        <v>10</v>
      </c>
      <c r="G4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INFO]]))),G4806)</f>
        <v>26</v>
      </c>
    </row>
    <row r="4808" spans="1:7" hidden="1" x14ac:dyDescent="0.25">
      <c r="A4808" s="12" t="s">
        <v>3948</v>
      </c>
      <c r="B4808" s="19">
        <v>335649273168</v>
      </c>
      <c r="C4808" s="12" t="s">
        <v>21363</v>
      </c>
      <c r="D4808" s="12" t="s">
        <v>2043</v>
      </c>
      <c r="E4808" s="6" t="s">
        <v>21290</v>
      </c>
      <c r="F4808" s="5">
        <f>decoded__2[[#This Row],[FRT_DEC]]-B4807</f>
        <v>25</v>
      </c>
      <c r="G4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INFO]]))),G4807)</f>
        <v>26</v>
      </c>
    </row>
    <row r="4809" spans="1:7" hidden="1" x14ac:dyDescent="0.25">
      <c r="A4809" s="12" t="s">
        <v>3949</v>
      </c>
      <c r="B4809" s="19">
        <v>335649273179</v>
      </c>
      <c r="C4809" s="12" t="s">
        <v>21364</v>
      </c>
      <c r="D4809" s="12" t="s">
        <v>7938</v>
      </c>
      <c r="E4809" s="6" t="s">
        <v>8868</v>
      </c>
      <c r="F4809" s="5">
        <f>decoded__2[[#This Row],[FRT_DEC]]-B4808</f>
        <v>11</v>
      </c>
      <c r="G4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INFO]]))),G4808)</f>
        <v>26</v>
      </c>
    </row>
    <row r="4810" spans="1:7" hidden="1" x14ac:dyDescent="0.25">
      <c r="A4810" s="12" t="s">
        <v>5536</v>
      </c>
      <c r="B4810" s="19">
        <v>335649273835</v>
      </c>
      <c r="C4810" s="12" t="s">
        <v>21365</v>
      </c>
      <c r="D4810" s="12" t="s">
        <v>7842</v>
      </c>
      <c r="E4810" s="6" t="s">
        <v>7989</v>
      </c>
      <c r="F4810" s="5">
        <f>decoded__2[[#This Row],[FRT_DEC]]-B4809</f>
        <v>656</v>
      </c>
      <c r="G4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INFO]]))),G4809)</f>
        <v>26</v>
      </c>
    </row>
    <row r="4811" spans="1:7" hidden="1" x14ac:dyDescent="0.25">
      <c r="A4811" s="12" t="s">
        <v>5537</v>
      </c>
      <c r="B4811" s="19">
        <v>335649273842</v>
      </c>
      <c r="C4811" s="12" t="s">
        <v>21366</v>
      </c>
      <c r="D4811" s="12" t="s">
        <v>2044</v>
      </c>
      <c r="E4811" s="6" t="s">
        <v>14985</v>
      </c>
      <c r="F4811" s="5">
        <f>decoded__2[[#This Row],[FRT_DEC]]-B4810</f>
        <v>7</v>
      </c>
      <c r="G4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INFO]]))),G4810)</f>
        <v>26</v>
      </c>
    </row>
    <row r="4812" spans="1:7" hidden="1" x14ac:dyDescent="0.25">
      <c r="A4812" s="12" t="s">
        <v>5538</v>
      </c>
      <c r="B4812" s="19">
        <v>335649273845</v>
      </c>
      <c r="C4812" s="12" t="s">
        <v>21367</v>
      </c>
      <c r="D4812" s="12" t="s">
        <v>7938</v>
      </c>
      <c r="E4812" s="6" t="s">
        <v>7991</v>
      </c>
      <c r="F4812" s="5">
        <f>decoded__2[[#This Row],[FRT_DEC]]-B4811</f>
        <v>3</v>
      </c>
      <c r="G4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INFO]]))),G4811)</f>
        <v>26</v>
      </c>
    </row>
    <row r="4813" spans="1:7" hidden="1" x14ac:dyDescent="0.25">
      <c r="A4813" s="12" t="s">
        <v>5539</v>
      </c>
      <c r="B4813" s="19">
        <v>335649274025</v>
      </c>
      <c r="C4813" s="12" t="s">
        <v>21368</v>
      </c>
      <c r="D4813" s="12" t="s">
        <v>43</v>
      </c>
      <c r="E4813" s="6" t="s">
        <v>4015</v>
      </c>
      <c r="F4813" s="5">
        <f>decoded__2[[#This Row],[FRT_DEC]]-B4812</f>
        <v>180</v>
      </c>
      <c r="G4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INFO]]))),G4812)</f>
        <v>26</v>
      </c>
    </row>
    <row r="4814" spans="1:7" hidden="1" x14ac:dyDescent="0.25">
      <c r="A4814" s="12" t="s">
        <v>5540</v>
      </c>
      <c r="B4814" s="19">
        <v>335649274028</v>
      </c>
      <c r="C4814" s="12" t="s">
        <v>21369</v>
      </c>
      <c r="D4814" s="12" t="s">
        <v>3685</v>
      </c>
      <c r="E4814" s="6" t="s">
        <v>21370</v>
      </c>
      <c r="F4814" s="5">
        <f>decoded__2[[#This Row],[FRT_DEC]]-B4813</f>
        <v>3</v>
      </c>
      <c r="G4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INFO]]))),G4813)</f>
        <v>26</v>
      </c>
    </row>
    <row r="4815" spans="1:7" hidden="1" x14ac:dyDescent="0.25">
      <c r="A4815" s="12" t="s">
        <v>5541</v>
      </c>
      <c r="B4815" s="19">
        <v>335649274030</v>
      </c>
      <c r="C4815" s="12" t="s">
        <v>21371</v>
      </c>
      <c r="D4815" s="12" t="s">
        <v>3685</v>
      </c>
      <c r="E4815" s="6" t="s">
        <v>7880</v>
      </c>
      <c r="F4815" s="5">
        <f>decoded__2[[#This Row],[FRT_DEC]]-B4814</f>
        <v>2</v>
      </c>
      <c r="G4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INFO]]))),G4814)</f>
        <v>26</v>
      </c>
    </row>
    <row r="4816" spans="1:7" hidden="1" x14ac:dyDescent="0.25">
      <c r="A4816" s="12" t="s">
        <v>5542</v>
      </c>
      <c r="B4816" s="19">
        <v>335649274046</v>
      </c>
      <c r="C4816" s="12" t="s">
        <v>21372</v>
      </c>
      <c r="D4816" s="12" t="s">
        <v>7842</v>
      </c>
      <c r="E4816" s="6" t="s">
        <v>8889</v>
      </c>
      <c r="F4816" s="5">
        <f>decoded__2[[#This Row],[FRT_DEC]]-B4815</f>
        <v>16</v>
      </c>
      <c r="G4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INFO]]))),G4815)</f>
        <v>26</v>
      </c>
    </row>
    <row r="4817" spans="1:7" ht="30" hidden="1" x14ac:dyDescent="0.25">
      <c r="A4817" s="12" t="s">
        <v>5543</v>
      </c>
      <c r="B4817" s="19">
        <v>335649274059</v>
      </c>
      <c r="C4817" s="12" t="s">
        <v>21373</v>
      </c>
      <c r="D4817" s="12" t="s">
        <v>241</v>
      </c>
      <c r="E4817" s="6" t="s">
        <v>7926</v>
      </c>
      <c r="F4817" s="5">
        <f>decoded__2[[#This Row],[FRT_DEC]]-B4816</f>
        <v>13</v>
      </c>
      <c r="G4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INFO]]))),G4816)</f>
        <v>26</v>
      </c>
    </row>
    <row r="4818" spans="1:7" hidden="1" x14ac:dyDescent="0.25">
      <c r="A4818" s="12" t="s">
        <v>5544</v>
      </c>
      <c r="B4818" s="19">
        <v>335649274062</v>
      </c>
      <c r="C4818" s="12" t="s">
        <v>21374</v>
      </c>
      <c r="D4818" s="12" t="s">
        <v>243</v>
      </c>
      <c r="E4818" s="6" t="s">
        <v>3939</v>
      </c>
      <c r="F4818" s="5">
        <f>decoded__2[[#This Row],[FRT_DEC]]-B4817</f>
        <v>3</v>
      </c>
      <c r="G4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INFO]]))),G4817)</f>
        <v>26</v>
      </c>
    </row>
    <row r="4819" spans="1:7" hidden="1" x14ac:dyDescent="0.25">
      <c r="A4819" s="12" t="s">
        <v>5545</v>
      </c>
      <c r="B4819" s="19">
        <v>335649274114</v>
      </c>
      <c r="C4819" s="12" t="s">
        <v>21375</v>
      </c>
      <c r="D4819" s="12" t="s">
        <v>40</v>
      </c>
      <c r="E4819" s="6" t="s">
        <v>44</v>
      </c>
      <c r="F4819" s="5">
        <f>decoded__2[[#This Row],[FRT_DEC]]-B4818</f>
        <v>52</v>
      </c>
      <c r="G4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INFO]]))),G4818)</f>
        <v>26</v>
      </c>
    </row>
    <row r="4820" spans="1:7" hidden="1" x14ac:dyDescent="0.25">
      <c r="A4820" s="12" t="s">
        <v>5546</v>
      </c>
      <c r="B4820" s="19">
        <v>335649274119</v>
      </c>
      <c r="C4820" s="12" t="s">
        <v>21376</v>
      </c>
      <c r="D4820" s="12" t="s">
        <v>246</v>
      </c>
      <c r="E4820" s="6" t="s">
        <v>21377</v>
      </c>
      <c r="F4820" s="5">
        <f>decoded__2[[#This Row],[FRT_DEC]]-B4819</f>
        <v>5</v>
      </c>
      <c r="G4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INFO]]))),G4819)</f>
        <v>26</v>
      </c>
    </row>
    <row r="4821" spans="1:7" hidden="1" x14ac:dyDescent="0.25">
      <c r="A4821" s="12" t="s">
        <v>5547</v>
      </c>
      <c r="B4821" s="19">
        <v>335649274126</v>
      </c>
      <c r="C4821" s="12" t="s">
        <v>21378</v>
      </c>
      <c r="D4821" s="12" t="s">
        <v>1099</v>
      </c>
      <c r="E4821" s="6" t="s">
        <v>2104</v>
      </c>
      <c r="F4821" s="5">
        <f>decoded__2[[#This Row],[FRT_DEC]]-B4820</f>
        <v>7</v>
      </c>
      <c r="G4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INFO]]))),G4820)</f>
        <v>26</v>
      </c>
    </row>
    <row r="4822" spans="1:7" hidden="1" x14ac:dyDescent="0.25">
      <c r="A4822" s="12" t="s">
        <v>5548</v>
      </c>
      <c r="B4822" s="19">
        <v>335649274145</v>
      </c>
      <c r="C4822" s="12" t="s">
        <v>21379</v>
      </c>
      <c r="D4822" s="12" t="s">
        <v>1099</v>
      </c>
      <c r="E4822" s="6" t="s">
        <v>2105</v>
      </c>
      <c r="F4822" s="5">
        <f>decoded__2[[#This Row],[FRT_DEC]]-B4821</f>
        <v>19</v>
      </c>
      <c r="G4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INFO]]))),G4821)</f>
        <v>26</v>
      </c>
    </row>
    <row r="4823" spans="1:7" hidden="1" x14ac:dyDescent="0.25">
      <c r="A4823" s="12" t="s">
        <v>5549</v>
      </c>
      <c r="B4823" s="19">
        <v>335649274158</v>
      </c>
      <c r="C4823" s="12" t="s">
        <v>21380</v>
      </c>
      <c r="D4823" s="12" t="s">
        <v>72</v>
      </c>
      <c r="E4823" s="6" t="s">
        <v>2092</v>
      </c>
      <c r="F4823" s="5">
        <f>decoded__2[[#This Row],[FRT_DEC]]-B4822</f>
        <v>13</v>
      </c>
      <c r="G4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INFO]]))),G4822)</f>
        <v>26</v>
      </c>
    </row>
    <row r="4824" spans="1:7" hidden="1" x14ac:dyDescent="0.25">
      <c r="A4824" s="12" t="s">
        <v>5550</v>
      </c>
      <c r="B4824" s="19">
        <v>335649274516</v>
      </c>
      <c r="C4824" s="12" t="s">
        <v>21381</v>
      </c>
      <c r="D4824" s="12" t="s">
        <v>2045</v>
      </c>
      <c r="E4824" s="6" t="s">
        <v>8894</v>
      </c>
      <c r="F4824" s="5">
        <f>decoded__2[[#This Row],[FRT_DEC]]-B4823</f>
        <v>358</v>
      </c>
      <c r="G4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INFO]]))),G4823)</f>
        <v>26</v>
      </c>
    </row>
    <row r="4825" spans="1:7" hidden="1" x14ac:dyDescent="0.25">
      <c r="A4825" s="12" t="s">
        <v>5551</v>
      </c>
      <c r="B4825" s="19">
        <v>335649274528</v>
      </c>
      <c r="C4825" s="12" t="s">
        <v>21382</v>
      </c>
      <c r="D4825" s="12" t="s">
        <v>3671</v>
      </c>
      <c r="E4825" s="6" t="s">
        <v>21383</v>
      </c>
      <c r="F4825" s="5">
        <f>decoded__2[[#This Row],[FRT_DEC]]-B4824</f>
        <v>12</v>
      </c>
      <c r="G4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INFO]]))),G4824)</f>
        <v>26</v>
      </c>
    </row>
    <row r="4826" spans="1:7" hidden="1" x14ac:dyDescent="0.25">
      <c r="A4826" s="12" t="s">
        <v>5552</v>
      </c>
      <c r="B4826" s="19">
        <v>335649274531</v>
      </c>
      <c r="C4826" s="12" t="s">
        <v>21384</v>
      </c>
      <c r="D4826" s="12" t="s">
        <v>3671</v>
      </c>
      <c r="E4826" s="6" t="s">
        <v>7881</v>
      </c>
      <c r="F4826" s="5">
        <f>decoded__2[[#This Row],[FRT_DEC]]-B4825</f>
        <v>3</v>
      </c>
      <c r="G4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INFO]]))),G4825)</f>
        <v>26</v>
      </c>
    </row>
    <row r="4827" spans="1:7" hidden="1" x14ac:dyDescent="0.25">
      <c r="A4827" s="12" t="s">
        <v>5553</v>
      </c>
      <c r="B4827" s="19">
        <v>335649274991</v>
      </c>
      <c r="C4827" s="12" t="s">
        <v>21385</v>
      </c>
      <c r="D4827" s="12" t="s">
        <v>249</v>
      </c>
      <c r="E4827" s="6" t="s">
        <v>7868</v>
      </c>
      <c r="F4827" s="5">
        <f>decoded__2[[#This Row],[FRT_DEC]]-B4826</f>
        <v>460</v>
      </c>
      <c r="G4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INFO]]))),G4826)</f>
        <v>26</v>
      </c>
    </row>
    <row r="4828" spans="1:7" hidden="1" x14ac:dyDescent="0.25">
      <c r="A4828" s="12" t="s">
        <v>5554</v>
      </c>
      <c r="B4828" s="19">
        <v>335649274995</v>
      </c>
      <c r="C4828" s="12" t="s">
        <v>21386</v>
      </c>
      <c r="D4828" s="12" t="s">
        <v>7938</v>
      </c>
      <c r="E4828" s="6" t="s">
        <v>8906</v>
      </c>
      <c r="F4828" s="5">
        <f>decoded__2[[#This Row],[FRT_DEC]]-B4827</f>
        <v>4</v>
      </c>
      <c r="G4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INFO]]))),G4827)</f>
        <v>26</v>
      </c>
    </row>
    <row r="4829" spans="1:7" hidden="1" x14ac:dyDescent="0.25">
      <c r="A4829" s="12" t="s">
        <v>5555</v>
      </c>
      <c r="B4829" s="19">
        <v>335649291688</v>
      </c>
      <c r="C4829" s="12" t="s">
        <v>21387</v>
      </c>
      <c r="D4829" s="12" t="s">
        <v>7842</v>
      </c>
      <c r="E4829" s="6" t="s">
        <v>7945</v>
      </c>
      <c r="F4829" s="5">
        <f>decoded__2[[#This Row],[FRT_DEC]]-B4828</f>
        <v>16693</v>
      </c>
      <c r="G4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INFO]]))),G4828)</f>
        <v>26</v>
      </c>
    </row>
    <row r="4830" spans="1:7" hidden="1" x14ac:dyDescent="0.25">
      <c r="A4830" s="12" t="s">
        <v>5556</v>
      </c>
      <c r="B4830" s="19">
        <v>335649291694</v>
      </c>
      <c r="C4830" s="12" t="s">
        <v>21388</v>
      </c>
      <c r="D4830" s="12" t="s">
        <v>7938</v>
      </c>
      <c r="E4830" s="6" t="s">
        <v>7947</v>
      </c>
      <c r="F4830" s="5">
        <f>decoded__2[[#This Row],[FRT_DEC]]-B4829</f>
        <v>6</v>
      </c>
      <c r="G4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INFO]]))),G4829)</f>
        <v>26</v>
      </c>
    </row>
    <row r="4831" spans="1:7" hidden="1" x14ac:dyDescent="0.25">
      <c r="A4831" s="12" t="s">
        <v>5557</v>
      </c>
      <c r="B4831" s="19">
        <v>335649391688</v>
      </c>
      <c r="C4831" s="12" t="s">
        <v>21389</v>
      </c>
      <c r="D4831" s="12" t="s">
        <v>7842</v>
      </c>
      <c r="E4831" s="6" t="s">
        <v>7945</v>
      </c>
      <c r="F4831" s="5">
        <f>decoded__2[[#This Row],[FRT_DEC]]-B4830</f>
        <v>99994</v>
      </c>
      <c r="G4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INFO]]))),G4830)</f>
        <v>26</v>
      </c>
    </row>
    <row r="4832" spans="1:7" hidden="1" x14ac:dyDescent="0.25">
      <c r="A4832" s="12" t="s">
        <v>5558</v>
      </c>
      <c r="B4832" s="19">
        <v>335649391730</v>
      </c>
      <c r="C4832" s="12" t="s">
        <v>21390</v>
      </c>
      <c r="D4832" s="12" t="s">
        <v>7938</v>
      </c>
      <c r="E4832" s="6" t="s">
        <v>7947</v>
      </c>
      <c r="F4832" s="5">
        <f>decoded__2[[#This Row],[FRT_DEC]]-B4831</f>
        <v>42</v>
      </c>
      <c r="G4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INFO]]))),G4831)</f>
        <v>26</v>
      </c>
    </row>
    <row r="4833" spans="1:7" hidden="1" x14ac:dyDescent="0.25">
      <c r="A4833" s="12" t="s">
        <v>5559</v>
      </c>
      <c r="B4833" s="19">
        <v>335649400703</v>
      </c>
      <c r="C4833" s="12" t="s">
        <v>21391</v>
      </c>
      <c r="D4833" s="12" t="s">
        <v>5</v>
      </c>
      <c r="E4833" s="6" t="s">
        <v>21392</v>
      </c>
      <c r="F4833" s="5">
        <f>decoded__2[[#This Row],[FRT_DEC]]-B4832</f>
        <v>8973</v>
      </c>
      <c r="G4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INFO]]))),G4832)</f>
        <v>26</v>
      </c>
    </row>
    <row r="4834" spans="1:7" hidden="1" x14ac:dyDescent="0.25">
      <c r="A4834" s="12" t="s">
        <v>5560</v>
      </c>
      <c r="B4834" s="19">
        <v>335649400706</v>
      </c>
      <c r="C4834" s="12" t="s">
        <v>21393</v>
      </c>
      <c r="D4834" s="12" t="s">
        <v>5</v>
      </c>
      <c r="E4834" s="6" t="s">
        <v>7877</v>
      </c>
      <c r="F4834" s="5">
        <f>decoded__2[[#This Row],[FRT_DEC]]-B4833</f>
        <v>3</v>
      </c>
      <c r="G4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INFO]]))),G4833)</f>
        <v>26</v>
      </c>
    </row>
    <row r="4835" spans="1:7" hidden="1" x14ac:dyDescent="0.25">
      <c r="A4835" s="12" t="s">
        <v>5561</v>
      </c>
      <c r="B4835" s="19">
        <v>335649400708</v>
      </c>
      <c r="C4835" s="12" t="s">
        <v>21394</v>
      </c>
      <c r="D4835" s="12" t="s">
        <v>3686</v>
      </c>
      <c r="E4835" s="6" t="s">
        <v>21395</v>
      </c>
      <c r="F4835" s="5">
        <f>decoded__2[[#This Row],[FRT_DEC]]-B4834</f>
        <v>2</v>
      </c>
      <c r="G4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INFO]]))),G4834)</f>
        <v>26</v>
      </c>
    </row>
    <row r="4836" spans="1:7" hidden="1" x14ac:dyDescent="0.25">
      <c r="A4836" s="12" t="s">
        <v>5562</v>
      </c>
      <c r="B4836" s="19">
        <v>335649400711</v>
      </c>
      <c r="C4836" s="12" t="s">
        <v>21396</v>
      </c>
      <c r="D4836" s="12" t="s">
        <v>3686</v>
      </c>
      <c r="E4836" s="6" t="s">
        <v>7878</v>
      </c>
      <c r="F4836" s="5">
        <f>decoded__2[[#This Row],[FRT_DEC]]-B4835</f>
        <v>3</v>
      </c>
      <c r="G4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INFO]]))),G4835)</f>
        <v>26</v>
      </c>
    </row>
    <row r="4837" spans="1:7" hidden="1" x14ac:dyDescent="0.25">
      <c r="A4837" s="12" t="s">
        <v>5563</v>
      </c>
      <c r="B4837" s="19">
        <v>335649400719</v>
      </c>
      <c r="C4837" s="12" t="s">
        <v>21397</v>
      </c>
      <c r="D4837" s="12" t="s">
        <v>7842</v>
      </c>
      <c r="E4837" s="6" t="s">
        <v>8006</v>
      </c>
      <c r="F4837" s="5">
        <f>decoded__2[[#This Row],[FRT_DEC]]-B4836</f>
        <v>8</v>
      </c>
      <c r="G4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INFO]]))),G4836)</f>
        <v>26</v>
      </c>
    </row>
    <row r="4838" spans="1:7" ht="30" hidden="1" x14ac:dyDescent="0.25">
      <c r="A4838" s="12" t="s">
        <v>5564</v>
      </c>
      <c r="B4838" s="19">
        <v>335649400732</v>
      </c>
      <c r="C4838" s="12" t="s">
        <v>21398</v>
      </c>
      <c r="D4838" s="12" t="s">
        <v>241</v>
      </c>
      <c r="E4838" s="6" t="s">
        <v>3669</v>
      </c>
      <c r="F4838" s="5">
        <f>decoded__2[[#This Row],[FRT_DEC]]-B4837</f>
        <v>13</v>
      </c>
      <c r="G4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INFO]]))),G4837)</f>
        <v>26</v>
      </c>
    </row>
    <row r="4839" spans="1:7" hidden="1" x14ac:dyDescent="0.25">
      <c r="A4839" s="12" t="s">
        <v>5565</v>
      </c>
      <c r="B4839" s="19">
        <v>335649400734</v>
      </c>
      <c r="C4839" s="12" t="s">
        <v>21399</v>
      </c>
      <c r="D4839" s="12" t="s">
        <v>243</v>
      </c>
      <c r="E4839" s="6" t="s">
        <v>21400</v>
      </c>
      <c r="F4839" s="5">
        <f>decoded__2[[#This Row],[FRT_DEC]]-B4838</f>
        <v>2</v>
      </c>
      <c r="G4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INFO]]))),G4838)</f>
        <v>26</v>
      </c>
    </row>
    <row r="4840" spans="1:7" hidden="1" x14ac:dyDescent="0.25">
      <c r="A4840" s="12" t="s">
        <v>5566</v>
      </c>
      <c r="B4840" s="19">
        <v>335649400740</v>
      </c>
      <c r="C4840" s="12" t="s">
        <v>21401</v>
      </c>
      <c r="D4840" s="12" t="s">
        <v>1099</v>
      </c>
      <c r="E4840" s="6" t="s">
        <v>2093</v>
      </c>
      <c r="F4840" s="5">
        <f>decoded__2[[#This Row],[FRT_DEC]]-B4839</f>
        <v>6</v>
      </c>
      <c r="G4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INFO]]))),G4839)</f>
        <v>26</v>
      </c>
    </row>
    <row r="4841" spans="1:7" hidden="1" x14ac:dyDescent="0.25">
      <c r="A4841" s="12" t="s">
        <v>5567</v>
      </c>
      <c r="B4841" s="19">
        <v>335649400745</v>
      </c>
      <c r="C4841" s="12" t="s">
        <v>21402</v>
      </c>
      <c r="D4841" s="12" t="s">
        <v>72</v>
      </c>
      <c r="E4841" s="6" t="s">
        <v>2094</v>
      </c>
      <c r="F4841" s="5">
        <f>decoded__2[[#This Row],[FRT_DEC]]-B4840</f>
        <v>5</v>
      </c>
      <c r="G4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INFO]]))),G4840)</f>
        <v>26</v>
      </c>
    </row>
    <row r="4842" spans="1:7" hidden="1" x14ac:dyDescent="0.25">
      <c r="A4842" s="12" t="s">
        <v>5568</v>
      </c>
      <c r="B4842" s="19">
        <v>335649400748</v>
      </c>
      <c r="C4842" s="12" t="s">
        <v>21403</v>
      </c>
      <c r="D4842" s="12" t="s">
        <v>72</v>
      </c>
      <c r="E4842" s="6" t="s">
        <v>2095</v>
      </c>
      <c r="F4842" s="5">
        <f>decoded__2[[#This Row],[FRT_DEC]]-B4841</f>
        <v>3</v>
      </c>
      <c r="G4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INFO]]))),G4841)</f>
        <v>26</v>
      </c>
    </row>
    <row r="4843" spans="1:7" hidden="1" x14ac:dyDescent="0.25">
      <c r="A4843" s="12" t="s">
        <v>5569</v>
      </c>
      <c r="B4843" s="19">
        <v>335649400759</v>
      </c>
      <c r="C4843" s="12" t="s">
        <v>21404</v>
      </c>
      <c r="D4843" s="12" t="s">
        <v>246</v>
      </c>
      <c r="E4843" s="6" t="s">
        <v>21405</v>
      </c>
      <c r="F4843" s="5">
        <f>decoded__2[[#This Row],[FRT_DEC]]-B4842</f>
        <v>11</v>
      </c>
      <c r="G4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INFO]]))),G4842)</f>
        <v>26</v>
      </c>
    </row>
    <row r="4844" spans="1:7" hidden="1" x14ac:dyDescent="0.25">
      <c r="A4844" s="12" t="s">
        <v>5570</v>
      </c>
      <c r="B4844" s="19">
        <v>335649400763</v>
      </c>
      <c r="C4844" s="12" t="s">
        <v>21406</v>
      </c>
      <c r="D4844" s="12" t="s">
        <v>7938</v>
      </c>
      <c r="E4844" s="6" t="s">
        <v>8012</v>
      </c>
      <c r="F4844" s="5">
        <f>decoded__2[[#This Row],[FRT_DEC]]-B4843</f>
        <v>4</v>
      </c>
      <c r="G4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INFO]]))),G4843)</f>
        <v>26</v>
      </c>
    </row>
    <row r="4845" spans="1:7" hidden="1" x14ac:dyDescent="0.25">
      <c r="A4845" s="12" t="s">
        <v>5572</v>
      </c>
      <c r="B4845" s="19">
        <v>335649401162</v>
      </c>
      <c r="C4845" s="12" t="s">
        <v>21407</v>
      </c>
      <c r="D4845" s="12" t="s">
        <v>7842</v>
      </c>
      <c r="E4845" s="6" t="s">
        <v>8130</v>
      </c>
      <c r="F4845" s="5">
        <f>decoded__2[[#This Row],[FRT_DEC]]-B4844</f>
        <v>399</v>
      </c>
      <c r="G4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INFO]]))),G4844)</f>
        <v>26</v>
      </c>
    </row>
    <row r="4846" spans="1:7" hidden="1" x14ac:dyDescent="0.25">
      <c r="A4846" s="12" t="s">
        <v>5574</v>
      </c>
      <c r="B4846" s="19">
        <v>335649401169</v>
      </c>
      <c r="C4846" s="12" t="s">
        <v>21408</v>
      </c>
      <c r="D4846" s="12" t="s">
        <v>1099</v>
      </c>
      <c r="E4846" s="6" t="s">
        <v>2096</v>
      </c>
      <c r="F4846" s="5">
        <f>decoded__2[[#This Row],[FRT_DEC]]-B4845</f>
        <v>7</v>
      </c>
      <c r="G4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INFO]]))),G4845)</f>
        <v>26</v>
      </c>
    </row>
    <row r="4847" spans="1:7" hidden="1" x14ac:dyDescent="0.25">
      <c r="A4847" s="12" t="s">
        <v>5575</v>
      </c>
      <c r="B4847" s="19">
        <v>335649401174</v>
      </c>
      <c r="C4847" s="12" t="s">
        <v>21409</v>
      </c>
      <c r="D4847" s="12" t="s">
        <v>72</v>
      </c>
      <c r="E4847" s="6" t="s">
        <v>2097</v>
      </c>
      <c r="F4847" s="5">
        <f>decoded__2[[#This Row],[FRT_DEC]]-B4846</f>
        <v>5</v>
      </c>
      <c r="G4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INFO]]))),G4846)</f>
        <v>26</v>
      </c>
    </row>
    <row r="4848" spans="1:7" hidden="1" x14ac:dyDescent="0.25">
      <c r="A4848" s="12" t="s">
        <v>5576</v>
      </c>
      <c r="B4848" s="19">
        <v>335649401186</v>
      </c>
      <c r="C4848" s="12" t="s">
        <v>21410</v>
      </c>
      <c r="D4848" s="12" t="s">
        <v>3672</v>
      </c>
      <c r="E4848" s="6" t="s">
        <v>7905</v>
      </c>
      <c r="F4848" s="5">
        <f>decoded__2[[#This Row],[FRT_DEC]]-B4847</f>
        <v>12</v>
      </c>
      <c r="G4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INFO]]))),G4847)</f>
        <v>26</v>
      </c>
    </row>
    <row r="4849" spans="1:7" hidden="1" x14ac:dyDescent="0.25">
      <c r="A4849" s="12" t="s">
        <v>5577</v>
      </c>
      <c r="B4849" s="19">
        <v>335649401351</v>
      </c>
      <c r="C4849" s="12" t="s">
        <v>21411</v>
      </c>
      <c r="D4849" s="12" t="s">
        <v>262</v>
      </c>
      <c r="E4849" s="6" t="s">
        <v>7906</v>
      </c>
      <c r="F4849" s="5">
        <f>decoded__2[[#This Row],[FRT_DEC]]-B4848</f>
        <v>165</v>
      </c>
      <c r="G4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INFO]]))),G4848)</f>
        <v>26</v>
      </c>
    </row>
    <row r="4850" spans="1:7" hidden="1" x14ac:dyDescent="0.25">
      <c r="A4850" s="12" t="s">
        <v>5578</v>
      </c>
      <c r="B4850" s="19">
        <v>335649401357</v>
      </c>
      <c r="C4850" s="12" t="s">
        <v>21412</v>
      </c>
      <c r="D4850" s="12" t="s">
        <v>7938</v>
      </c>
      <c r="E4850" s="6" t="s">
        <v>8136</v>
      </c>
      <c r="F4850" s="5">
        <f>decoded__2[[#This Row],[FRT_DEC]]-B4849</f>
        <v>6</v>
      </c>
      <c r="G4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INFO]]))),G4849)</f>
        <v>26</v>
      </c>
    </row>
    <row r="4851" spans="1:7" x14ac:dyDescent="0.25">
      <c r="A4851" s="12" t="s">
        <v>5579</v>
      </c>
      <c r="B4851" s="19">
        <v>335649402576</v>
      </c>
      <c r="C4851" s="12" t="s">
        <v>21413</v>
      </c>
      <c r="D4851" s="12" t="s">
        <v>7842</v>
      </c>
      <c r="E4851" s="6" t="s">
        <v>7845</v>
      </c>
      <c r="F4851" s="5">
        <f>decoded__2[[#This Row],[FRT_DEC]]-B4850</f>
        <v>1219</v>
      </c>
      <c r="G4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INFO]]))),G4850)</f>
        <v>26</v>
      </c>
    </row>
    <row r="4852" spans="1:7" hidden="1" x14ac:dyDescent="0.25">
      <c r="A4852" s="12" t="s">
        <v>5580</v>
      </c>
      <c r="B4852" s="19">
        <v>335649402585</v>
      </c>
      <c r="C4852" s="12" t="s">
        <v>21414</v>
      </c>
      <c r="D4852" s="12" t="s">
        <v>7938</v>
      </c>
      <c r="E4852" s="6" t="s">
        <v>8149</v>
      </c>
      <c r="F4852" s="5">
        <f>decoded__2[[#This Row],[FRT_DEC]]-B4851</f>
        <v>9</v>
      </c>
      <c r="G4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INFO]]))),G4851)</f>
        <v>26</v>
      </c>
    </row>
    <row r="4853" spans="1:7" hidden="1" x14ac:dyDescent="0.25">
      <c r="A4853" s="12" t="s">
        <v>5581</v>
      </c>
      <c r="B4853" s="19">
        <v>335649402654</v>
      </c>
      <c r="C4853" s="12" t="s">
        <v>21415</v>
      </c>
      <c r="D4853" s="12" t="s">
        <v>84</v>
      </c>
      <c r="E4853" s="6" t="s">
        <v>21416</v>
      </c>
      <c r="F4853" s="5">
        <f>decoded__2[[#This Row],[FRT_DEC]]-B4852</f>
        <v>69</v>
      </c>
      <c r="G4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INFO]]))),G4852)</f>
        <v>26</v>
      </c>
    </row>
    <row r="4854" spans="1:7" hidden="1" x14ac:dyDescent="0.25">
      <c r="A4854" s="12" t="s">
        <v>5582</v>
      </c>
      <c r="B4854" s="19">
        <v>335649402656</v>
      </c>
      <c r="C4854" s="12" t="s">
        <v>21417</v>
      </c>
      <c r="D4854" s="12" t="s">
        <v>3684</v>
      </c>
      <c r="E4854" s="6" t="s">
        <v>21418</v>
      </c>
      <c r="F4854" s="5">
        <f>decoded__2[[#This Row],[FRT_DEC]]-B4853</f>
        <v>2</v>
      </c>
      <c r="G4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INFO]]))),G4853)</f>
        <v>26</v>
      </c>
    </row>
    <row r="4855" spans="1:7" hidden="1" x14ac:dyDescent="0.25">
      <c r="A4855" s="12" t="s">
        <v>5583</v>
      </c>
      <c r="B4855" s="19">
        <v>335649402659</v>
      </c>
      <c r="C4855" s="12" t="s">
        <v>21419</v>
      </c>
      <c r="D4855" s="12" t="s">
        <v>3684</v>
      </c>
      <c r="E4855" s="6" t="s">
        <v>7879</v>
      </c>
      <c r="F4855" s="5">
        <f>decoded__2[[#This Row],[FRT_DEC]]-B4854</f>
        <v>3</v>
      </c>
      <c r="G4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INFO]]))),G4854)</f>
        <v>26</v>
      </c>
    </row>
    <row r="4856" spans="1:7" hidden="1" x14ac:dyDescent="0.25">
      <c r="A4856" s="12" t="s">
        <v>5584</v>
      </c>
      <c r="B4856" s="19">
        <v>335649402666</v>
      </c>
      <c r="C4856" s="12" t="s">
        <v>21420</v>
      </c>
      <c r="D4856" s="12" t="s">
        <v>7842</v>
      </c>
      <c r="E4856" s="6" t="s">
        <v>7843</v>
      </c>
      <c r="F4856" s="5">
        <f>decoded__2[[#This Row],[FRT_DEC]]-B4855</f>
        <v>7</v>
      </c>
      <c r="G4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INFO]]))),G4855)</f>
        <v>26</v>
      </c>
    </row>
    <row r="4857" spans="1:7" hidden="1" x14ac:dyDescent="0.25">
      <c r="A4857" s="12" t="s">
        <v>5585</v>
      </c>
      <c r="B4857" s="19">
        <v>335649402677</v>
      </c>
      <c r="C4857" s="12" t="s">
        <v>21421</v>
      </c>
      <c r="D4857" s="12" t="s">
        <v>1099</v>
      </c>
      <c r="E4857" s="6" t="s">
        <v>2098</v>
      </c>
      <c r="F4857" s="5">
        <f>decoded__2[[#This Row],[FRT_DEC]]-B4856</f>
        <v>11</v>
      </c>
      <c r="G4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INFO]]))),G4856)</f>
        <v>26</v>
      </c>
    </row>
    <row r="4858" spans="1:7" hidden="1" x14ac:dyDescent="0.25">
      <c r="A4858" s="12" t="s">
        <v>5586</v>
      </c>
      <c r="B4858" s="19">
        <v>335649402682</v>
      </c>
      <c r="C4858" s="12" t="s">
        <v>21422</v>
      </c>
      <c r="D4858" s="12" t="s">
        <v>72</v>
      </c>
      <c r="E4858" s="6" t="s">
        <v>2099</v>
      </c>
      <c r="F4858" s="5">
        <f>decoded__2[[#This Row],[FRT_DEC]]-B4857</f>
        <v>5</v>
      </c>
      <c r="G4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INFO]]))),G4857)</f>
        <v>26</v>
      </c>
    </row>
    <row r="4859" spans="1:7" hidden="1" x14ac:dyDescent="0.25">
      <c r="A4859" s="12" t="s">
        <v>5587</v>
      </c>
      <c r="B4859" s="19">
        <v>335649402696</v>
      </c>
      <c r="C4859" s="12" t="s">
        <v>21423</v>
      </c>
      <c r="D4859" s="12" t="s">
        <v>7938</v>
      </c>
      <c r="E4859" s="6" t="s">
        <v>8848</v>
      </c>
      <c r="F4859" s="5">
        <f>decoded__2[[#This Row],[FRT_DEC]]-B4858</f>
        <v>14</v>
      </c>
      <c r="G4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INFO]]))),G4858)</f>
        <v>26</v>
      </c>
    </row>
    <row r="4860" spans="1:7" hidden="1" x14ac:dyDescent="0.25">
      <c r="A4860" s="12" t="s">
        <v>5588</v>
      </c>
      <c r="B4860" s="19">
        <v>335649402741</v>
      </c>
      <c r="C4860" s="12" t="s">
        <v>21424</v>
      </c>
      <c r="D4860" s="12" t="s">
        <v>85</v>
      </c>
      <c r="E4860" s="6" t="s">
        <v>263</v>
      </c>
      <c r="F4860" s="5">
        <f>decoded__2[[#This Row],[FRT_DEC]]-B4859</f>
        <v>45</v>
      </c>
      <c r="G4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INFO]]))),G4859)</f>
        <v>26</v>
      </c>
    </row>
    <row r="4861" spans="1:7" hidden="1" x14ac:dyDescent="0.25">
      <c r="A4861" s="12" t="s">
        <v>5589</v>
      </c>
      <c r="B4861" s="19">
        <v>335649402748</v>
      </c>
      <c r="C4861" s="12" t="s">
        <v>21425</v>
      </c>
      <c r="D4861" s="12" t="s">
        <v>7842</v>
      </c>
      <c r="E4861" s="6" t="s">
        <v>8851</v>
      </c>
      <c r="F4861" s="5">
        <f>decoded__2[[#This Row],[FRT_DEC]]-B4860</f>
        <v>7</v>
      </c>
      <c r="G4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INFO]]))),G4860)</f>
        <v>26</v>
      </c>
    </row>
    <row r="4862" spans="1:7" hidden="1" x14ac:dyDescent="0.25">
      <c r="A4862" s="12" t="s">
        <v>5590</v>
      </c>
      <c r="B4862" s="19">
        <v>335649402757</v>
      </c>
      <c r="C4862" s="12" t="s">
        <v>21426</v>
      </c>
      <c r="D4862" s="12" t="s">
        <v>1099</v>
      </c>
      <c r="E4862" s="6" t="s">
        <v>2100</v>
      </c>
      <c r="F4862" s="5">
        <f>decoded__2[[#This Row],[FRT_DEC]]-B4861</f>
        <v>9</v>
      </c>
      <c r="G4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INFO]]))),G4861)</f>
        <v>26</v>
      </c>
    </row>
    <row r="4863" spans="1:7" hidden="1" x14ac:dyDescent="0.25">
      <c r="A4863" s="12" t="s">
        <v>5591</v>
      </c>
      <c r="B4863" s="19">
        <v>335649402762</v>
      </c>
      <c r="C4863" s="12" t="s">
        <v>21427</v>
      </c>
      <c r="D4863" s="12" t="s">
        <v>72</v>
      </c>
      <c r="E4863" s="6" t="s">
        <v>2101</v>
      </c>
      <c r="F4863" s="5">
        <f>decoded__2[[#This Row],[FRT_DEC]]-B4862</f>
        <v>5</v>
      </c>
      <c r="G4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INFO]]))),G4862)</f>
        <v>26</v>
      </c>
    </row>
    <row r="4864" spans="1:7" hidden="1" x14ac:dyDescent="0.25">
      <c r="A4864" s="12" t="s">
        <v>5592</v>
      </c>
      <c r="B4864" s="19">
        <v>335649402775</v>
      </c>
      <c r="C4864" s="12" t="s">
        <v>21428</v>
      </c>
      <c r="D4864" s="12" t="s">
        <v>7938</v>
      </c>
      <c r="E4864" s="6" t="s">
        <v>8855</v>
      </c>
      <c r="F4864" s="5">
        <f>decoded__2[[#This Row],[FRT_DEC]]-B4863</f>
        <v>13</v>
      </c>
      <c r="G4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INFO]]))),G4863)</f>
        <v>26</v>
      </c>
    </row>
    <row r="4865" spans="1:7" hidden="1" x14ac:dyDescent="0.25">
      <c r="A4865" s="12" t="s">
        <v>5593</v>
      </c>
      <c r="B4865" s="19">
        <v>335649403397</v>
      </c>
      <c r="C4865" s="12" t="s">
        <v>21429</v>
      </c>
      <c r="D4865" s="12" t="s">
        <v>87</v>
      </c>
      <c r="E4865" s="6" t="s">
        <v>3695</v>
      </c>
      <c r="F4865" s="5">
        <f>decoded__2[[#This Row],[FRT_DEC]]-B4864</f>
        <v>622</v>
      </c>
      <c r="G4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INFO]]))),G4864)</f>
        <v>26</v>
      </c>
    </row>
    <row r="4866" spans="1:7" hidden="1" x14ac:dyDescent="0.25">
      <c r="A4866" s="12" t="s">
        <v>5594</v>
      </c>
      <c r="B4866" s="19">
        <v>335649403407</v>
      </c>
      <c r="C4866" s="12" t="s">
        <v>21430</v>
      </c>
      <c r="D4866" s="12" t="s">
        <v>7842</v>
      </c>
      <c r="E4866" s="6" t="s">
        <v>8858</v>
      </c>
      <c r="F4866" s="5">
        <f>decoded__2[[#This Row],[FRT_DEC]]-B4865</f>
        <v>10</v>
      </c>
      <c r="G4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INFO]]))),G4865)</f>
        <v>26</v>
      </c>
    </row>
    <row r="4867" spans="1:7" hidden="1" x14ac:dyDescent="0.25">
      <c r="A4867" s="12" t="s">
        <v>5595</v>
      </c>
      <c r="B4867" s="19">
        <v>335649403416</v>
      </c>
      <c r="C4867" s="12" t="s">
        <v>21431</v>
      </c>
      <c r="D4867" s="12" t="s">
        <v>1099</v>
      </c>
      <c r="E4867" s="6" t="s">
        <v>2102</v>
      </c>
      <c r="F4867" s="5">
        <f>decoded__2[[#This Row],[FRT_DEC]]-B4866</f>
        <v>9</v>
      </c>
      <c r="G4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INFO]]))),G4866)</f>
        <v>26</v>
      </c>
    </row>
    <row r="4868" spans="1:7" hidden="1" x14ac:dyDescent="0.25">
      <c r="A4868" s="12" t="s">
        <v>5596</v>
      </c>
      <c r="B4868" s="19">
        <v>335649403421</v>
      </c>
      <c r="C4868" s="12" t="s">
        <v>21432</v>
      </c>
      <c r="D4868" s="12" t="s">
        <v>72</v>
      </c>
      <c r="E4868" s="6" t="s">
        <v>2103</v>
      </c>
      <c r="F4868" s="5">
        <f>decoded__2[[#This Row],[FRT_DEC]]-B4867</f>
        <v>5</v>
      </c>
      <c r="G4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INFO]]))),G4867)</f>
        <v>26</v>
      </c>
    </row>
    <row r="4869" spans="1:7" hidden="1" x14ac:dyDescent="0.25">
      <c r="A4869" s="12" t="s">
        <v>5597</v>
      </c>
      <c r="B4869" s="19">
        <v>335649403425</v>
      </c>
      <c r="C4869" s="12" t="s">
        <v>21433</v>
      </c>
      <c r="D4869" s="12" t="s">
        <v>264</v>
      </c>
      <c r="E4869" s="6" t="s">
        <v>21434</v>
      </c>
      <c r="F4869" s="5">
        <f>decoded__2[[#This Row],[FRT_DEC]]-B4868</f>
        <v>4</v>
      </c>
      <c r="G4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INFO]]))),G4868)</f>
        <v>26</v>
      </c>
    </row>
    <row r="4870" spans="1:7" hidden="1" x14ac:dyDescent="0.25">
      <c r="A4870" s="12" t="s">
        <v>5598</v>
      </c>
      <c r="B4870" s="19">
        <v>335649403437</v>
      </c>
      <c r="C4870" s="12" t="s">
        <v>21435</v>
      </c>
      <c r="D4870" s="12" t="s">
        <v>40</v>
      </c>
      <c r="E4870" s="6" t="s">
        <v>328</v>
      </c>
      <c r="F4870" s="5">
        <f>decoded__2[[#This Row],[FRT_DEC]]-B4869</f>
        <v>12</v>
      </c>
      <c r="G4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INFO]]))),G4869)</f>
        <v>26</v>
      </c>
    </row>
    <row r="4871" spans="1:7" hidden="1" x14ac:dyDescent="0.25">
      <c r="A4871" s="12" t="s">
        <v>5599</v>
      </c>
      <c r="B4871" s="19">
        <v>335649403440</v>
      </c>
      <c r="C4871" s="12" t="s">
        <v>21436</v>
      </c>
      <c r="D4871" s="12" t="s">
        <v>330</v>
      </c>
      <c r="E4871" s="6" t="s">
        <v>21359</v>
      </c>
      <c r="F4871" s="5">
        <f>decoded__2[[#This Row],[FRT_DEC]]-B4870</f>
        <v>3</v>
      </c>
      <c r="G4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INFO]]))),G4870)</f>
        <v>26</v>
      </c>
    </row>
    <row r="4872" spans="1:7" hidden="1" x14ac:dyDescent="0.25">
      <c r="A4872" s="12" t="s">
        <v>5600</v>
      </c>
      <c r="B4872" s="19">
        <v>335649403448</v>
      </c>
      <c r="C4872" s="12" t="s">
        <v>21437</v>
      </c>
      <c r="D4872" s="12" t="s">
        <v>2045</v>
      </c>
      <c r="E4872" s="6" t="s">
        <v>8199</v>
      </c>
      <c r="F4872" s="5">
        <f>decoded__2[[#This Row],[FRT_DEC]]-B4871</f>
        <v>8</v>
      </c>
      <c r="G4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INFO]]))),G4871)</f>
        <v>26</v>
      </c>
    </row>
    <row r="4873" spans="1:7" hidden="1" x14ac:dyDescent="0.25">
      <c r="A4873" s="12" t="s">
        <v>5601</v>
      </c>
      <c r="B4873" s="19">
        <v>335649403451</v>
      </c>
      <c r="C4873" s="12" t="s">
        <v>21438</v>
      </c>
      <c r="D4873" s="12" t="s">
        <v>2045</v>
      </c>
      <c r="E4873" s="6" t="s">
        <v>15053</v>
      </c>
      <c r="F4873" s="5">
        <f>decoded__2[[#This Row],[FRT_DEC]]-B4872</f>
        <v>3</v>
      </c>
      <c r="G4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INFO]]))),G4872)</f>
        <v>26</v>
      </c>
    </row>
    <row r="4874" spans="1:7" hidden="1" x14ac:dyDescent="0.25">
      <c r="A4874" s="12" t="s">
        <v>5602</v>
      </c>
      <c r="B4874" s="19">
        <v>335649403484</v>
      </c>
      <c r="C4874" s="12" t="s">
        <v>21439</v>
      </c>
      <c r="D4874" s="12" t="s">
        <v>40</v>
      </c>
      <c r="E4874" s="6" t="s">
        <v>2042</v>
      </c>
      <c r="F4874" s="5">
        <f>decoded__2[[#This Row],[FRT_DEC]]-B4873</f>
        <v>33</v>
      </c>
      <c r="G4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INFO]]))),G4873)</f>
        <v>26</v>
      </c>
    </row>
    <row r="4875" spans="1:7" hidden="1" x14ac:dyDescent="0.25">
      <c r="A4875" s="12" t="s">
        <v>5603</v>
      </c>
      <c r="B4875" s="19">
        <v>335649403486</v>
      </c>
      <c r="C4875" s="12" t="s">
        <v>21440</v>
      </c>
      <c r="D4875" s="12" t="s">
        <v>2043</v>
      </c>
      <c r="E4875" s="6" t="s">
        <v>21290</v>
      </c>
      <c r="F4875" s="5">
        <f>decoded__2[[#This Row],[FRT_DEC]]-B4874</f>
        <v>2</v>
      </c>
      <c r="G4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INFO]]))),G4874)</f>
        <v>26</v>
      </c>
    </row>
    <row r="4876" spans="1:7" hidden="1" x14ac:dyDescent="0.25">
      <c r="A4876" s="12" t="s">
        <v>5604</v>
      </c>
      <c r="B4876" s="19">
        <v>335649403497</v>
      </c>
      <c r="C4876" s="12" t="s">
        <v>21441</v>
      </c>
      <c r="D4876" s="12" t="s">
        <v>7938</v>
      </c>
      <c r="E4876" s="6" t="s">
        <v>8868</v>
      </c>
      <c r="F4876" s="5">
        <f>decoded__2[[#This Row],[FRT_DEC]]-B4875</f>
        <v>11</v>
      </c>
      <c r="G4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INFO]]))),G4875)</f>
        <v>26</v>
      </c>
    </row>
    <row r="4877" spans="1:7" hidden="1" x14ac:dyDescent="0.25">
      <c r="A4877" s="12" t="s">
        <v>5605</v>
      </c>
      <c r="B4877" s="19">
        <v>335649404141</v>
      </c>
      <c r="C4877" s="12" t="s">
        <v>21442</v>
      </c>
      <c r="D4877" s="12" t="s">
        <v>7842</v>
      </c>
      <c r="E4877" s="6" t="s">
        <v>7989</v>
      </c>
      <c r="F4877" s="5">
        <f>decoded__2[[#This Row],[FRT_DEC]]-B4876</f>
        <v>644</v>
      </c>
      <c r="G4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INFO]]))),G4876)</f>
        <v>26</v>
      </c>
    </row>
    <row r="4878" spans="1:7" hidden="1" x14ac:dyDescent="0.25">
      <c r="A4878" s="12" t="s">
        <v>5606</v>
      </c>
      <c r="B4878" s="19">
        <v>335649404147</v>
      </c>
      <c r="C4878" s="12" t="s">
        <v>21443</v>
      </c>
      <c r="D4878" s="12" t="s">
        <v>2044</v>
      </c>
      <c r="E4878" s="6" t="s">
        <v>8882</v>
      </c>
      <c r="F4878" s="5">
        <f>decoded__2[[#This Row],[FRT_DEC]]-B4877</f>
        <v>6</v>
      </c>
      <c r="G4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INFO]]))),G4877)</f>
        <v>26</v>
      </c>
    </row>
    <row r="4879" spans="1:7" hidden="1" x14ac:dyDescent="0.25">
      <c r="A4879" s="12" t="s">
        <v>5607</v>
      </c>
      <c r="B4879" s="19">
        <v>335649404151</v>
      </c>
      <c r="C4879" s="12" t="s">
        <v>21444</v>
      </c>
      <c r="D4879" s="12" t="s">
        <v>7938</v>
      </c>
      <c r="E4879" s="6" t="s">
        <v>7991</v>
      </c>
      <c r="F4879" s="5">
        <f>decoded__2[[#This Row],[FRT_DEC]]-B4878</f>
        <v>4</v>
      </c>
      <c r="G4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INFO]]))),G4878)</f>
        <v>26</v>
      </c>
    </row>
    <row r="4880" spans="1:7" hidden="1" x14ac:dyDescent="0.25">
      <c r="A4880" s="12" t="s">
        <v>5608</v>
      </c>
      <c r="B4880" s="19">
        <v>335649404420</v>
      </c>
      <c r="C4880" s="12" t="s">
        <v>21445</v>
      </c>
      <c r="D4880" s="12" t="s">
        <v>43</v>
      </c>
      <c r="E4880" s="6" t="s">
        <v>4015</v>
      </c>
      <c r="F4880" s="5">
        <f>decoded__2[[#This Row],[FRT_DEC]]-B4879</f>
        <v>269</v>
      </c>
      <c r="G4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INFO]]))),G4879)</f>
        <v>26</v>
      </c>
    </row>
    <row r="4881" spans="1:7" hidden="1" x14ac:dyDescent="0.25">
      <c r="A4881" s="12" t="s">
        <v>5609</v>
      </c>
      <c r="B4881" s="19">
        <v>335649404422</v>
      </c>
      <c r="C4881" s="12" t="s">
        <v>21446</v>
      </c>
      <c r="D4881" s="12" t="s">
        <v>3685</v>
      </c>
      <c r="E4881" s="6" t="s">
        <v>21447</v>
      </c>
      <c r="F4881" s="5">
        <f>decoded__2[[#This Row],[FRT_DEC]]-B4880</f>
        <v>2</v>
      </c>
      <c r="G4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INFO]]))),G4880)</f>
        <v>26</v>
      </c>
    </row>
    <row r="4882" spans="1:7" hidden="1" x14ac:dyDescent="0.25">
      <c r="A4882" s="12" t="s">
        <v>5610</v>
      </c>
      <c r="B4882" s="19">
        <v>335649404425</v>
      </c>
      <c r="C4882" s="12" t="s">
        <v>21448</v>
      </c>
      <c r="D4882" s="12" t="s">
        <v>3685</v>
      </c>
      <c r="E4882" s="6" t="s">
        <v>7880</v>
      </c>
      <c r="F4882" s="5">
        <f>decoded__2[[#This Row],[FRT_DEC]]-B4881</f>
        <v>3</v>
      </c>
      <c r="G4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INFO]]))),G4881)</f>
        <v>26</v>
      </c>
    </row>
    <row r="4883" spans="1:7" hidden="1" x14ac:dyDescent="0.25">
      <c r="A4883" s="12" t="s">
        <v>5611</v>
      </c>
      <c r="B4883" s="19">
        <v>335649404439</v>
      </c>
      <c r="C4883" s="12" t="s">
        <v>21449</v>
      </c>
      <c r="D4883" s="12" t="s">
        <v>7842</v>
      </c>
      <c r="E4883" s="6" t="s">
        <v>8889</v>
      </c>
      <c r="F4883" s="5">
        <f>decoded__2[[#This Row],[FRT_DEC]]-B4882</f>
        <v>14</v>
      </c>
      <c r="G4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INFO]]))),G4882)</f>
        <v>26</v>
      </c>
    </row>
    <row r="4884" spans="1:7" ht="30" hidden="1" x14ac:dyDescent="0.25">
      <c r="A4884" s="12" t="s">
        <v>5612</v>
      </c>
      <c r="B4884" s="19">
        <v>335649404452</v>
      </c>
      <c r="C4884" s="12" t="s">
        <v>21450</v>
      </c>
      <c r="D4884" s="12" t="s">
        <v>241</v>
      </c>
      <c r="E4884" s="6" t="s">
        <v>3966</v>
      </c>
      <c r="F4884" s="5">
        <f>decoded__2[[#This Row],[FRT_DEC]]-B4883</f>
        <v>13</v>
      </c>
      <c r="G4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INFO]]))),G4883)</f>
        <v>26</v>
      </c>
    </row>
    <row r="4885" spans="1:7" hidden="1" x14ac:dyDescent="0.25">
      <c r="A4885" s="12" t="s">
        <v>5613</v>
      </c>
      <c r="B4885" s="19">
        <v>335649404455</v>
      </c>
      <c r="C4885" s="12" t="s">
        <v>21451</v>
      </c>
      <c r="D4885" s="12" t="s">
        <v>243</v>
      </c>
      <c r="E4885" s="6" t="s">
        <v>21452</v>
      </c>
      <c r="F4885" s="5">
        <f>decoded__2[[#This Row],[FRT_DEC]]-B4884</f>
        <v>3</v>
      </c>
      <c r="G4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INFO]]))),G4884)</f>
        <v>26</v>
      </c>
    </row>
    <row r="4886" spans="1:7" hidden="1" x14ac:dyDescent="0.25">
      <c r="A4886" s="12" t="s">
        <v>5614</v>
      </c>
      <c r="B4886" s="19">
        <v>335649404506</v>
      </c>
      <c r="C4886" s="12" t="s">
        <v>21453</v>
      </c>
      <c r="D4886" s="12" t="s">
        <v>40</v>
      </c>
      <c r="E4886" s="6" t="s">
        <v>44</v>
      </c>
      <c r="F4886" s="5">
        <f>decoded__2[[#This Row],[FRT_DEC]]-B4885</f>
        <v>51</v>
      </c>
      <c r="G4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INFO]]))),G4885)</f>
        <v>26</v>
      </c>
    </row>
    <row r="4887" spans="1:7" hidden="1" x14ac:dyDescent="0.25">
      <c r="A4887" s="12" t="s">
        <v>5615</v>
      </c>
      <c r="B4887" s="19">
        <v>335649404513</v>
      </c>
      <c r="C4887" s="12" t="s">
        <v>21454</v>
      </c>
      <c r="D4887" s="12" t="s">
        <v>246</v>
      </c>
      <c r="E4887" s="6" t="s">
        <v>21455</v>
      </c>
      <c r="F4887" s="5">
        <f>decoded__2[[#This Row],[FRT_DEC]]-B4886</f>
        <v>7</v>
      </c>
      <c r="G4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INFO]]))),G4886)</f>
        <v>26</v>
      </c>
    </row>
    <row r="4888" spans="1:7" hidden="1" x14ac:dyDescent="0.25">
      <c r="A4888" s="12" t="s">
        <v>5616</v>
      </c>
      <c r="B4888" s="19">
        <v>335649404520</v>
      </c>
      <c r="C4888" s="12" t="s">
        <v>21456</v>
      </c>
      <c r="D4888" s="12" t="s">
        <v>1099</v>
      </c>
      <c r="E4888" s="6" t="s">
        <v>2104</v>
      </c>
      <c r="F4888" s="5">
        <f>decoded__2[[#This Row],[FRT_DEC]]-B4887</f>
        <v>7</v>
      </c>
      <c r="G4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INFO]]))),G4887)</f>
        <v>26</v>
      </c>
    </row>
    <row r="4889" spans="1:7" hidden="1" x14ac:dyDescent="0.25">
      <c r="A4889" s="12" t="s">
        <v>5617</v>
      </c>
      <c r="B4889" s="19">
        <v>335649404525</v>
      </c>
      <c r="C4889" s="12" t="s">
        <v>21457</v>
      </c>
      <c r="D4889" s="12" t="s">
        <v>1099</v>
      </c>
      <c r="E4889" s="6" t="s">
        <v>2105</v>
      </c>
      <c r="F4889" s="5">
        <f>decoded__2[[#This Row],[FRT_DEC]]-B4888</f>
        <v>5</v>
      </c>
      <c r="G4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INFO]]))),G4888)</f>
        <v>26</v>
      </c>
    </row>
    <row r="4890" spans="1:7" hidden="1" x14ac:dyDescent="0.25">
      <c r="A4890" s="12" t="s">
        <v>5618</v>
      </c>
      <c r="B4890" s="19">
        <v>335649404552</v>
      </c>
      <c r="C4890" s="12" t="s">
        <v>21458</v>
      </c>
      <c r="D4890" s="12" t="s">
        <v>72</v>
      </c>
      <c r="E4890" s="6" t="s">
        <v>2092</v>
      </c>
      <c r="F4890" s="5">
        <f>decoded__2[[#This Row],[FRT_DEC]]-B4889</f>
        <v>27</v>
      </c>
      <c r="G4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INFO]]))),G4889)</f>
        <v>26</v>
      </c>
    </row>
    <row r="4891" spans="1:7" hidden="1" x14ac:dyDescent="0.25">
      <c r="A4891" s="12" t="s">
        <v>5619</v>
      </c>
      <c r="B4891" s="19">
        <v>335649404633</v>
      </c>
      <c r="C4891" s="12" t="s">
        <v>21459</v>
      </c>
      <c r="D4891" s="12" t="s">
        <v>2045</v>
      </c>
      <c r="E4891" s="6" t="s">
        <v>15053</v>
      </c>
      <c r="F4891" s="5">
        <f>decoded__2[[#This Row],[FRT_DEC]]-B4890</f>
        <v>81</v>
      </c>
      <c r="G4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INFO]]))),G4890)</f>
        <v>26</v>
      </c>
    </row>
    <row r="4892" spans="1:7" hidden="1" x14ac:dyDescent="0.25">
      <c r="A4892" s="12" t="s">
        <v>5620</v>
      </c>
      <c r="B4892" s="19">
        <v>335649404646</v>
      </c>
      <c r="C4892" s="12" t="s">
        <v>21460</v>
      </c>
      <c r="D4892" s="12" t="s">
        <v>3671</v>
      </c>
      <c r="E4892" s="6" t="s">
        <v>21461</v>
      </c>
      <c r="F4892" s="5">
        <f>decoded__2[[#This Row],[FRT_DEC]]-B4891</f>
        <v>13</v>
      </c>
      <c r="G4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INFO]]))),G4891)</f>
        <v>26</v>
      </c>
    </row>
    <row r="4893" spans="1:7" hidden="1" x14ac:dyDescent="0.25">
      <c r="A4893" s="12" t="s">
        <v>5621</v>
      </c>
      <c r="B4893" s="19">
        <v>335649404649</v>
      </c>
      <c r="C4893" s="12" t="s">
        <v>21462</v>
      </c>
      <c r="D4893" s="12" t="s">
        <v>3671</v>
      </c>
      <c r="E4893" s="6" t="s">
        <v>7881</v>
      </c>
      <c r="F4893" s="5">
        <f>decoded__2[[#This Row],[FRT_DEC]]-B4892</f>
        <v>3</v>
      </c>
      <c r="G4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INFO]]))),G4892)</f>
        <v>26</v>
      </c>
    </row>
    <row r="4894" spans="1:7" hidden="1" x14ac:dyDescent="0.25">
      <c r="A4894" s="12" t="s">
        <v>5622</v>
      </c>
      <c r="B4894" s="19">
        <v>335649405385</v>
      </c>
      <c r="C4894" s="12" t="s">
        <v>21463</v>
      </c>
      <c r="D4894" s="12" t="s">
        <v>249</v>
      </c>
      <c r="E4894" s="6" t="s">
        <v>7868</v>
      </c>
      <c r="F4894" s="5">
        <f>decoded__2[[#This Row],[FRT_DEC]]-B4893</f>
        <v>736</v>
      </c>
      <c r="G4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INFO]]))),G4893)</f>
        <v>26</v>
      </c>
    </row>
    <row r="4895" spans="1:7" hidden="1" x14ac:dyDescent="0.25">
      <c r="A4895" s="12" t="s">
        <v>5623</v>
      </c>
      <c r="B4895" s="19">
        <v>335649405389</v>
      </c>
      <c r="C4895" s="12" t="s">
        <v>21464</v>
      </c>
      <c r="D4895" s="12" t="s">
        <v>7938</v>
      </c>
      <c r="E4895" s="6" t="s">
        <v>8906</v>
      </c>
      <c r="F4895" s="5">
        <f>decoded__2[[#This Row],[FRT_DEC]]-B4894</f>
        <v>4</v>
      </c>
      <c r="G4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INFO]]))),G4894)</f>
        <v>26</v>
      </c>
    </row>
    <row r="4896" spans="1:7" hidden="1" x14ac:dyDescent="0.25">
      <c r="A4896" s="12" t="s">
        <v>5624</v>
      </c>
      <c r="B4896" s="19">
        <v>335649417337</v>
      </c>
      <c r="C4896" s="12" t="s">
        <v>21465</v>
      </c>
      <c r="D4896" s="12" t="s">
        <v>5</v>
      </c>
      <c r="E4896" s="6" t="s">
        <v>21466</v>
      </c>
      <c r="F4896" s="5">
        <f>decoded__2[[#This Row],[FRT_DEC]]-B4895</f>
        <v>11948</v>
      </c>
      <c r="G4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INFO]]))),G4895)</f>
        <v>26</v>
      </c>
    </row>
    <row r="4897" spans="1:7" hidden="1" x14ac:dyDescent="0.25">
      <c r="A4897" s="12" t="s">
        <v>5625</v>
      </c>
      <c r="B4897" s="19">
        <v>335649417340</v>
      </c>
      <c r="C4897" s="12" t="s">
        <v>21467</v>
      </c>
      <c r="D4897" s="12" t="s">
        <v>5</v>
      </c>
      <c r="E4897" s="6" t="s">
        <v>7877</v>
      </c>
      <c r="F4897" s="5">
        <f>decoded__2[[#This Row],[FRT_DEC]]-B4896</f>
        <v>3</v>
      </c>
      <c r="G4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INFO]]))),G4896)</f>
        <v>26</v>
      </c>
    </row>
    <row r="4898" spans="1:7" hidden="1" x14ac:dyDescent="0.25">
      <c r="A4898" s="12" t="s">
        <v>5626</v>
      </c>
      <c r="B4898" s="19">
        <v>335649417342</v>
      </c>
      <c r="C4898" s="12" t="s">
        <v>21468</v>
      </c>
      <c r="D4898" s="12" t="s">
        <v>3686</v>
      </c>
      <c r="E4898" s="6" t="s">
        <v>21469</v>
      </c>
      <c r="F4898" s="5">
        <f>decoded__2[[#This Row],[FRT_DEC]]-B4897</f>
        <v>2</v>
      </c>
      <c r="G48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INFO]]))),G4897)</f>
        <v>26</v>
      </c>
    </row>
    <row r="4899" spans="1:7" hidden="1" x14ac:dyDescent="0.25">
      <c r="A4899" s="12" t="s">
        <v>5627</v>
      </c>
      <c r="B4899" s="19">
        <v>335649417345</v>
      </c>
      <c r="C4899" s="12" t="s">
        <v>21470</v>
      </c>
      <c r="D4899" s="12" t="s">
        <v>3686</v>
      </c>
      <c r="E4899" s="6" t="s">
        <v>7878</v>
      </c>
      <c r="F4899" s="5">
        <f>decoded__2[[#This Row],[FRT_DEC]]-B4898</f>
        <v>3</v>
      </c>
      <c r="G48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INFO]]))),G4898)</f>
        <v>26</v>
      </c>
    </row>
    <row r="4900" spans="1:7" hidden="1" x14ac:dyDescent="0.25">
      <c r="A4900" s="12" t="s">
        <v>5628</v>
      </c>
      <c r="B4900" s="19">
        <v>335649417353</v>
      </c>
      <c r="C4900" s="12" t="s">
        <v>21471</v>
      </c>
      <c r="D4900" s="12" t="s">
        <v>7842</v>
      </c>
      <c r="E4900" s="6" t="s">
        <v>8006</v>
      </c>
      <c r="F4900" s="5">
        <f>decoded__2[[#This Row],[FRT_DEC]]-B4899</f>
        <v>8</v>
      </c>
      <c r="G49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INFO]]))),G4899)</f>
        <v>26</v>
      </c>
    </row>
    <row r="4901" spans="1:7" ht="30" hidden="1" x14ac:dyDescent="0.25">
      <c r="A4901" s="12" t="s">
        <v>5629</v>
      </c>
      <c r="B4901" s="19">
        <v>335649417365</v>
      </c>
      <c r="C4901" s="12" t="s">
        <v>21472</v>
      </c>
      <c r="D4901" s="12" t="s">
        <v>241</v>
      </c>
      <c r="E4901" s="6" t="s">
        <v>3966</v>
      </c>
      <c r="F4901" s="5">
        <f>decoded__2[[#This Row],[FRT_DEC]]-B4900</f>
        <v>12</v>
      </c>
      <c r="G49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INFO]]))),G4900)</f>
        <v>26</v>
      </c>
    </row>
    <row r="4902" spans="1:7" hidden="1" x14ac:dyDescent="0.25">
      <c r="A4902" s="12" t="s">
        <v>5630</v>
      </c>
      <c r="B4902" s="19">
        <v>335649417367</v>
      </c>
      <c r="C4902" s="12" t="s">
        <v>21473</v>
      </c>
      <c r="D4902" s="12" t="s">
        <v>243</v>
      </c>
      <c r="E4902" s="6" t="s">
        <v>21474</v>
      </c>
      <c r="F4902" s="5">
        <f>decoded__2[[#This Row],[FRT_DEC]]-B4901</f>
        <v>2</v>
      </c>
      <c r="G49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INFO]]))),G4901)</f>
        <v>26</v>
      </c>
    </row>
    <row r="4903" spans="1:7" hidden="1" x14ac:dyDescent="0.25">
      <c r="A4903" s="12" t="s">
        <v>5631</v>
      </c>
      <c r="B4903" s="19">
        <v>335649417373</v>
      </c>
      <c r="C4903" s="12" t="s">
        <v>21475</v>
      </c>
      <c r="D4903" s="12" t="s">
        <v>1099</v>
      </c>
      <c r="E4903" s="6" t="s">
        <v>2093</v>
      </c>
      <c r="F4903" s="5">
        <f>decoded__2[[#This Row],[FRT_DEC]]-B4902</f>
        <v>6</v>
      </c>
      <c r="G49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INFO]]))),G4902)</f>
        <v>26</v>
      </c>
    </row>
    <row r="4904" spans="1:7" hidden="1" x14ac:dyDescent="0.25">
      <c r="A4904" s="12" t="s">
        <v>5632</v>
      </c>
      <c r="B4904" s="19">
        <v>335649417378</v>
      </c>
      <c r="C4904" s="12" t="s">
        <v>21476</v>
      </c>
      <c r="D4904" s="12" t="s">
        <v>72</v>
      </c>
      <c r="E4904" s="6" t="s">
        <v>2094</v>
      </c>
      <c r="F4904" s="5">
        <f>decoded__2[[#This Row],[FRT_DEC]]-B4903</f>
        <v>5</v>
      </c>
      <c r="G49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INFO]]))),G4903)</f>
        <v>26</v>
      </c>
    </row>
    <row r="4905" spans="1:7" hidden="1" x14ac:dyDescent="0.25">
      <c r="A4905" s="12" t="s">
        <v>5633</v>
      </c>
      <c r="B4905" s="19">
        <v>335649417381</v>
      </c>
      <c r="C4905" s="12" t="s">
        <v>21477</v>
      </c>
      <c r="D4905" s="12" t="s">
        <v>72</v>
      </c>
      <c r="E4905" s="6" t="s">
        <v>2095</v>
      </c>
      <c r="F4905" s="5">
        <f>decoded__2[[#This Row],[FRT_DEC]]-B4904</f>
        <v>3</v>
      </c>
      <c r="G49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INFO]]))),G4904)</f>
        <v>26</v>
      </c>
    </row>
    <row r="4906" spans="1:7" hidden="1" x14ac:dyDescent="0.25">
      <c r="A4906" s="12" t="s">
        <v>5634</v>
      </c>
      <c r="B4906" s="19">
        <v>335649417392</v>
      </c>
      <c r="C4906" s="12" t="s">
        <v>21478</v>
      </c>
      <c r="D4906" s="12" t="s">
        <v>246</v>
      </c>
      <c r="E4906" s="6" t="s">
        <v>21479</v>
      </c>
      <c r="F4906" s="5">
        <f>decoded__2[[#This Row],[FRT_DEC]]-B4905</f>
        <v>11</v>
      </c>
      <c r="G49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INFO]]))),G4905)</f>
        <v>26</v>
      </c>
    </row>
    <row r="4907" spans="1:7" hidden="1" x14ac:dyDescent="0.25">
      <c r="A4907" s="12" t="s">
        <v>5635</v>
      </c>
      <c r="B4907" s="19">
        <v>335649417397</v>
      </c>
      <c r="C4907" s="12" t="s">
        <v>21480</v>
      </c>
      <c r="D4907" s="12" t="s">
        <v>7938</v>
      </c>
      <c r="E4907" s="6" t="s">
        <v>8012</v>
      </c>
      <c r="F4907" s="5">
        <f>decoded__2[[#This Row],[FRT_DEC]]-B4906</f>
        <v>5</v>
      </c>
      <c r="G49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INFO]]))),G4906)</f>
        <v>26</v>
      </c>
    </row>
    <row r="4908" spans="1:7" hidden="1" x14ac:dyDescent="0.25">
      <c r="A4908" s="12" t="s">
        <v>5636</v>
      </c>
      <c r="B4908" s="19">
        <v>335649417794</v>
      </c>
      <c r="C4908" s="12" t="s">
        <v>21481</v>
      </c>
      <c r="D4908" s="12" t="s">
        <v>7842</v>
      </c>
      <c r="E4908" s="6" t="s">
        <v>8130</v>
      </c>
      <c r="F4908" s="5">
        <f>decoded__2[[#This Row],[FRT_DEC]]-B4907</f>
        <v>397</v>
      </c>
      <c r="G49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INFO]]))),G4907)</f>
        <v>26</v>
      </c>
    </row>
    <row r="4909" spans="1:7" hidden="1" x14ac:dyDescent="0.25">
      <c r="A4909" s="12" t="s">
        <v>5637</v>
      </c>
      <c r="B4909" s="19">
        <v>335649417801</v>
      </c>
      <c r="C4909" s="12" t="s">
        <v>21482</v>
      </c>
      <c r="D4909" s="12" t="s">
        <v>1099</v>
      </c>
      <c r="E4909" s="6" t="s">
        <v>2096</v>
      </c>
      <c r="F4909" s="5">
        <f>decoded__2[[#This Row],[FRT_DEC]]-B4908</f>
        <v>7</v>
      </c>
      <c r="G49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INFO]]))),G4908)</f>
        <v>26</v>
      </c>
    </row>
    <row r="4910" spans="1:7" hidden="1" x14ac:dyDescent="0.25">
      <c r="A4910" s="12" t="s">
        <v>5638</v>
      </c>
      <c r="B4910" s="19">
        <v>335649417806</v>
      </c>
      <c r="C4910" s="12" t="s">
        <v>21483</v>
      </c>
      <c r="D4910" s="12" t="s">
        <v>72</v>
      </c>
      <c r="E4910" s="6" t="s">
        <v>2097</v>
      </c>
      <c r="F4910" s="5">
        <f>decoded__2[[#This Row],[FRT_DEC]]-B4909</f>
        <v>5</v>
      </c>
      <c r="G49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INFO]]))),G4909)</f>
        <v>26</v>
      </c>
    </row>
    <row r="4911" spans="1:7" hidden="1" x14ac:dyDescent="0.25">
      <c r="A4911" s="12" t="s">
        <v>5639</v>
      </c>
      <c r="B4911" s="19">
        <v>335649417818</v>
      </c>
      <c r="C4911" s="12" t="s">
        <v>21484</v>
      </c>
      <c r="D4911" s="12" t="s">
        <v>3672</v>
      </c>
      <c r="E4911" s="6" t="s">
        <v>7905</v>
      </c>
      <c r="F4911" s="5">
        <f>decoded__2[[#This Row],[FRT_DEC]]-B4910</f>
        <v>12</v>
      </c>
      <c r="G49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INFO]]))),G4910)</f>
        <v>26</v>
      </c>
    </row>
    <row r="4912" spans="1:7" hidden="1" x14ac:dyDescent="0.25">
      <c r="A4912" s="12" t="s">
        <v>5640</v>
      </c>
      <c r="B4912" s="19">
        <v>335649417968</v>
      </c>
      <c r="C4912" s="12" t="s">
        <v>21485</v>
      </c>
      <c r="D4912" s="12" t="s">
        <v>262</v>
      </c>
      <c r="E4912" s="6" t="s">
        <v>7906</v>
      </c>
      <c r="F4912" s="5">
        <f>decoded__2[[#This Row],[FRT_DEC]]-B4911</f>
        <v>150</v>
      </c>
      <c r="G49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INFO]]))),G4911)</f>
        <v>26</v>
      </c>
    </row>
    <row r="4913" spans="1:7" hidden="1" x14ac:dyDescent="0.25">
      <c r="A4913" s="12" t="s">
        <v>5641</v>
      </c>
      <c r="B4913" s="19">
        <v>335649417973</v>
      </c>
      <c r="C4913" s="12" t="s">
        <v>21486</v>
      </c>
      <c r="D4913" s="12" t="s">
        <v>7938</v>
      </c>
      <c r="E4913" s="6" t="s">
        <v>8136</v>
      </c>
      <c r="F4913" s="5">
        <f>decoded__2[[#This Row],[FRT_DEC]]-B4912</f>
        <v>5</v>
      </c>
      <c r="G49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INFO]]))),G4912)</f>
        <v>26</v>
      </c>
    </row>
    <row r="4914" spans="1:7" x14ac:dyDescent="0.25">
      <c r="A4914" s="12" t="s">
        <v>5642</v>
      </c>
      <c r="B4914" s="19">
        <v>335649419204</v>
      </c>
      <c r="C4914" s="12" t="s">
        <v>21487</v>
      </c>
      <c r="D4914" s="12" t="s">
        <v>7842</v>
      </c>
      <c r="E4914" s="6" t="s">
        <v>7845</v>
      </c>
      <c r="F4914" s="5">
        <f>decoded__2[[#This Row],[FRT_DEC]]-B4913</f>
        <v>1231</v>
      </c>
      <c r="G49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INFO]]))),G4913)</f>
        <v>26</v>
      </c>
    </row>
    <row r="4915" spans="1:7" hidden="1" x14ac:dyDescent="0.25">
      <c r="A4915" s="12" t="s">
        <v>5643</v>
      </c>
      <c r="B4915" s="19">
        <v>335649419213</v>
      </c>
      <c r="C4915" s="12" t="s">
        <v>21488</v>
      </c>
      <c r="D4915" s="12" t="s">
        <v>7938</v>
      </c>
      <c r="E4915" s="6" t="s">
        <v>8149</v>
      </c>
      <c r="F4915" s="5">
        <f>decoded__2[[#This Row],[FRT_DEC]]-B4914</f>
        <v>9</v>
      </c>
      <c r="G49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INFO]]))),G4914)</f>
        <v>26</v>
      </c>
    </row>
    <row r="4916" spans="1:7" hidden="1" x14ac:dyDescent="0.25">
      <c r="A4916" s="12" t="s">
        <v>5644</v>
      </c>
      <c r="B4916" s="19">
        <v>335649419283</v>
      </c>
      <c r="C4916" s="12" t="s">
        <v>21489</v>
      </c>
      <c r="D4916" s="12" t="s">
        <v>84</v>
      </c>
      <c r="E4916" s="6" t="s">
        <v>3696</v>
      </c>
      <c r="F4916" s="5">
        <f>decoded__2[[#This Row],[FRT_DEC]]-B4915</f>
        <v>70</v>
      </c>
      <c r="G49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INFO]]))),G4915)</f>
        <v>26</v>
      </c>
    </row>
    <row r="4917" spans="1:7" hidden="1" x14ac:dyDescent="0.25">
      <c r="A4917" s="12" t="s">
        <v>5645</v>
      </c>
      <c r="B4917" s="19">
        <v>335649419285</v>
      </c>
      <c r="C4917" s="12" t="s">
        <v>21490</v>
      </c>
      <c r="D4917" s="12" t="s">
        <v>3684</v>
      </c>
      <c r="E4917" s="6" t="s">
        <v>21491</v>
      </c>
      <c r="F4917" s="5">
        <f>decoded__2[[#This Row],[FRT_DEC]]-B4916</f>
        <v>2</v>
      </c>
      <c r="G49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INFO]]))),G4916)</f>
        <v>26</v>
      </c>
    </row>
    <row r="4918" spans="1:7" hidden="1" x14ac:dyDescent="0.25">
      <c r="A4918" s="12" t="s">
        <v>5646</v>
      </c>
      <c r="B4918" s="19">
        <v>335649419288</v>
      </c>
      <c r="C4918" s="12" t="s">
        <v>21492</v>
      </c>
      <c r="D4918" s="12" t="s">
        <v>3684</v>
      </c>
      <c r="E4918" s="6" t="s">
        <v>7879</v>
      </c>
      <c r="F4918" s="5">
        <f>decoded__2[[#This Row],[FRT_DEC]]-B4917</f>
        <v>3</v>
      </c>
      <c r="G49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INFO]]))),G4917)</f>
        <v>26</v>
      </c>
    </row>
    <row r="4919" spans="1:7" hidden="1" x14ac:dyDescent="0.25">
      <c r="A4919" s="12" t="s">
        <v>5647</v>
      </c>
      <c r="B4919" s="19">
        <v>335649419295</v>
      </c>
      <c r="C4919" s="12" t="s">
        <v>21493</v>
      </c>
      <c r="D4919" s="12" t="s">
        <v>7842</v>
      </c>
      <c r="E4919" s="6" t="s">
        <v>7843</v>
      </c>
      <c r="F4919" s="5">
        <f>decoded__2[[#This Row],[FRT_DEC]]-B4918</f>
        <v>7</v>
      </c>
      <c r="G49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INFO]]))),G4918)</f>
        <v>26</v>
      </c>
    </row>
    <row r="4920" spans="1:7" hidden="1" x14ac:dyDescent="0.25">
      <c r="A4920" s="12" t="s">
        <v>5648</v>
      </c>
      <c r="B4920" s="19">
        <v>335649419306</v>
      </c>
      <c r="C4920" s="12" t="s">
        <v>21494</v>
      </c>
      <c r="D4920" s="12" t="s">
        <v>1099</v>
      </c>
      <c r="E4920" s="6" t="s">
        <v>2098</v>
      </c>
      <c r="F4920" s="5">
        <f>decoded__2[[#This Row],[FRT_DEC]]-B4919</f>
        <v>11</v>
      </c>
      <c r="G49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INFO]]))),G4919)</f>
        <v>26</v>
      </c>
    </row>
    <row r="4921" spans="1:7" hidden="1" x14ac:dyDescent="0.25">
      <c r="A4921" s="12" t="s">
        <v>5649</v>
      </c>
      <c r="B4921" s="19">
        <v>335649419311</v>
      </c>
      <c r="C4921" s="12" t="s">
        <v>21495</v>
      </c>
      <c r="D4921" s="12" t="s">
        <v>72</v>
      </c>
      <c r="E4921" s="6" t="s">
        <v>2099</v>
      </c>
      <c r="F4921" s="5">
        <f>decoded__2[[#This Row],[FRT_DEC]]-B4920</f>
        <v>5</v>
      </c>
      <c r="G49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INFO]]))),G4920)</f>
        <v>26</v>
      </c>
    </row>
    <row r="4922" spans="1:7" hidden="1" x14ac:dyDescent="0.25">
      <c r="A4922" s="12" t="s">
        <v>5650</v>
      </c>
      <c r="B4922" s="19">
        <v>335649419324</v>
      </c>
      <c r="C4922" s="12" t="s">
        <v>21496</v>
      </c>
      <c r="D4922" s="12" t="s">
        <v>7938</v>
      </c>
      <c r="E4922" s="6" t="s">
        <v>8848</v>
      </c>
      <c r="F4922" s="5">
        <f>decoded__2[[#This Row],[FRT_DEC]]-B4921</f>
        <v>13</v>
      </c>
      <c r="G49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INFO]]))),G4921)</f>
        <v>26</v>
      </c>
    </row>
    <row r="4923" spans="1:7" hidden="1" x14ac:dyDescent="0.25">
      <c r="A4923" s="12" t="s">
        <v>5651</v>
      </c>
      <c r="B4923" s="19">
        <v>335649419375</v>
      </c>
      <c r="C4923" s="12" t="s">
        <v>21497</v>
      </c>
      <c r="D4923" s="12" t="s">
        <v>85</v>
      </c>
      <c r="E4923" s="6" t="s">
        <v>263</v>
      </c>
      <c r="F4923" s="5">
        <f>decoded__2[[#This Row],[FRT_DEC]]-B4922</f>
        <v>51</v>
      </c>
      <c r="G49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INFO]]))),G4922)</f>
        <v>26</v>
      </c>
    </row>
    <row r="4924" spans="1:7" hidden="1" x14ac:dyDescent="0.25">
      <c r="A4924" s="12" t="s">
        <v>5652</v>
      </c>
      <c r="B4924" s="19">
        <v>335649419382</v>
      </c>
      <c r="C4924" s="12" t="s">
        <v>21498</v>
      </c>
      <c r="D4924" s="12" t="s">
        <v>7842</v>
      </c>
      <c r="E4924" s="6" t="s">
        <v>8851</v>
      </c>
      <c r="F4924" s="5">
        <f>decoded__2[[#This Row],[FRT_DEC]]-B4923</f>
        <v>7</v>
      </c>
      <c r="G49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INFO]]))),G4923)</f>
        <v>26</v>
      </c>
    </row>
    <row r="4925" spans="1:7" hidden="1" x14ac:dyDescent="0.25">
      <c r="A4925" s="12" t="s">
        <v>5653</v>
      </c>
      <c r="B4925" s="19">
        <v>335649419391</v>
      </c>
      <c r="C4925" s="12" t="s">
        <v>21499</v>
      </c>
      <c r="D4925" s="12" t="s">
        <v>1099</v>
      </c>
      <c r="E4925" s="6" t="s">
        <v>2100</v>
      </c>
      <c r="F4925" s="5">
        <f>decoded__2[[#This Row],[FRT_DEC]]-B4924</f>
        <v>9</v>
      </c>
      <c r="G49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INFO]]))),G4924)</f>
        <v>26</v>
      </c>
    </row>
    <row r="4926" spans="1:7" hidden="1" x14ac:dyDescent="0.25">
      <c r="A4926" s="12" t="s">
        <v>5654</v>
      </c>
      <c r="B4926" s="19">
        <v>335649419397</v>
      </c>
      <c r="C4926" s="12" t="s">
        <v>21500</v>
      </c>
      <c r="D4926" s="12" t="s">
        <v>72</v>
      </c>
      <c r="E4926" s="6" t="s">
        <v>2101</v>
      </c>
      <c r="F4926" s="5">
        <f>decoded__2[[#This Row],[FRT_DEC]]-B4925</f>
        <v>6</v>
      </c>
      <c r="G49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INFO]]))),G4925)</f>
        <v>26</v>
      </c>
    </row>
    <row r="4927" spans="1:7" hidden="1" x14ac:dyDescent="0.25">
      <c r="A4927" s="12" t="s">
        <v>5655</v>
      </c>
      <c r="B4927" s="19">
        <v>335649419409</v>
      </c>
      <c r="C4927" s="12" t="s">
        <v>21501</v>
      </c>
      <c r="D4927" s="12" t="s">
        <v>7938</v>
      </c>
      <c r="E4927" s="6" t="s">
        <v>8855</v>
      </c>
      <c r="F4927" s="5">
        <f>decoded__2[[#This Row],[FRT_DEC]]-B4926</f>
        <v>12</v>
      </c>
      <c r="G49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INFO]]))),G4926)</f>
        <v>26</v>
      </c>
    </row>
    <row r="4928" spans="1:7" hidden="1" x14ac:dyDescent="0.25">
      <c r="A4928" s="12" t="s">
        <v>5656</v>
      </c>
      <c r="B4928" s="19">
        <v>335649420031</v>
      </c>
      <c r="C4928" s="12" t="s">
        <v>21502</v>
      </c>
      <c r="D4928" s="12" t="s">
        <v>87</v>
      </c>
      <c r="E4928" s="6" t="s">
        <v>3695</v>
      </c>
      <c r="F4928" s="5">
        <f>decoded__2[[#This Row],[FRT_DEC]]-B4927</f>
        <v>622</v>
      </c>
      <c r="G49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INFO]]))),G4927)</f>
        <v>26</v>
      </c>
    </row>
    <row r="4929" spans="1:7" hidden="1" x14ac:dyDescent="0.25">
      <c r="A4929" s="12" t="s">
        <v>5657</v>
      </c>
      <c r="B4929" s="19">
        <v>335649420041</v>
      </c>
      <c r="C4929" s="12" t="s">
        <v>21503</v>
      </c>
      <c r="D4929" s="12" t="s">
        <v>7842</v>
      </c>
      <c r="E4929" s="6" t="s">
        <v>8858</v>
      </c>
      <c r="F4929" s="5">
        <f>decoded__2[[#This Row],[FRT_DEC]]-B4928</f>
        <v>10</v>
      </c>
      <c r="G49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INFO]]))),G4928)</f>
        <v>26</v>
      </c>
    </row>
    <row r="4930" spans="1:7" hidden="1" x14ac:dyDescent="0.25">
      <c r="A4930" s="12" t="s">
        <v>5658</v>
      </c>
      <c r="B4930" s="19">
        <v>335649420050</v>
      </c>
      <c r="C4930" s="12" t="s">
        <v>21504</v>
      </c>
      <c r="D4930" s="12" t="s">
        <v>1099</v>
      </c>
      <c r="E4930" s="6" t="s">
        <v>2102</v>
      </c>
      <c r="F4930" s="5">
        <f>decoded__2[[#This Row],[FRT_DEC]]-B4929</f>
        <v>9</v>
      </c>
      <c r="G49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INFO]]))),G4929)</f>
        <v>26</v>
      </c>
    </row>
    <row r="4931" spans="1:7" hidden="1" x14ac:dyDescent="0.25">
      <c r="A4931" s="12" t="s">
        <v>5659</v>
      </c>
      <c r="B4931" s="19">
        <v>335649420055</v>
      </c>
      <c r="C4931" s="12" t="s">
        <v>21505</v>
      </c>
      <c r="D4931" s="12" t="s">
        <v>72</v>
      </c>
      <c r="E4931" s="6" t="s">
        <v>2103</v>
      </c>
      <c r="F4931" s="5">
        <f>decoded__2[[#This Row],[FRT_DEC]]-B4930</f>
        <v>5</v>
      </c>
      <c r="G49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INFO]]))),G4930)</f>
        <v>26</v>
      </c>
    </row>
    <row r="4932" spans="1:7" hidden="1" x14ac:dyDescent="0.25">
      <c r="A4932" s="12" t="s">
        <v>5660</v>
      </c>
      <c r="B4932" s="19">
        <v>335649420059</v>
      </c>
      <c r="C4932" s="12" t="s">
        <v>21506</v>
      </c>
      <c r="D4932" s="12" t="s">
        <v>264</v>
      </c>
      <c r="E4932" s="6" t="s">
        <v>21507</v>
      </c>
      <c r="F4932" s="5">
        <f>decoded__2[[#This Row],[FRT_DEC]]-B4931</f>
        <v>4</v>
      </c>
      <c r="G49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INFO]]))),G4931)</f>
        <v>26</v>
      </c>
    </row>
    <row r="4933" spans="1:7" hidden="1" x14ac:dyDescent="0.25">
      <c r="A4933" s="12" t="s">
        <v>5661</v>
      </c>
      <c r="B4933" s="19">
        <v>335649420071</v>
      </c>
      <c r="C4933" s="12" t="s">
        <v>21508</v>
      </c>
      <c r="D4933" s="12" t="s">
        <v>40</v>
      </c>
      <c r="E4933" s="6" t="s">
        <v>328</v>
      </c>
      <c r="F4933" s="5">
        <f>decoded__2[[#This Row],[FRT_DEC]]-B4932</f>
        <v>12</v>
      </c>
      <c r="G49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INFO]]))),G4932)</f>
        <v>26</v>
      </c>
    </row>
    <row r="4934" spans="1:7" hidden="1" x14ac:dyDescent="0.25">
      <c r="A4934" s="12" t="s">
        <v>5662</v>
      </c>
      <c r="B4934" s="19">
        <v>335649420073</v>
      </c>
      <c r="C4934" s="12" t="s">
        <v>21509</v>
      </c>
      <c r="D4934" s="12" t="s">
        <v>330</v>
      </c>
      <c r="E4934" s="6" t="s">
        <v>21359</v>
      </c>
      <c r="F4934" s="5">
        <f>decoded__2[[#This Row],[FRT_DEC]]-B4933</f>
        <v>2</v>
      </c>
      <c r="G49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INFO]]))),G4933)</f>
        <v>26</v>
      </c>
    </row>
    <row r="4935" spans="1:7" hidden="1" x14ac:dyDescent="0.25">
      <c r="A4935" s="12" t="s">
        <v>5663</v>
      </c>
      <c r="B4935" s="19">
        <v>335649420081</v>
      </c>
      <c r="C4935" s="12" t="s">
        <v>21510</v>
      </c>
      <c r="D4935" s="12" t="s">
        <v>2045</v>
      </c>
      <c r="E4935" s="6" t="s">
        <v>8098</v>
      </c>
      <c r="F4935" s="5">
        <f>decoded__2[[#This Row],[FRT_DEC]]-B4934</f>
        <v>8</v>
      </c>
      <c r="G49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INFO]]))),G4934)</f>
        <v>26</v>
      </c>
    </row>
    <row r="4936" spans="1:7" hidden="1" x14ac:dyDescent="0.25">
      <c r="A4936" s="12" t="s">
        <v>5664</v>
      </c>
      <c r="B4936" s="19">
        <v>335649420085</v>
      </c>
      <c r="C4936" s="12" t="s">
        <v>21511</v>
      </c>
      <c r="D4936" s="12" t="s">
        <v>2045</v>
      </c>
      <c r="E4936" s="6" t="s">
        <v>8894</v>
      </c>
      <c r="F4936" s="5">
        <f>decoded__2[[#This Row],[FRT_DEC]]-B4935</f>
        <v>4</v>
      </c>
      <c r="G49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INFO]]))),G4935)</f>
        <v>26</v>
      </c>
    </row>
    <row r="4937" spans="1:7" hidden="1" x14ac:dyDescent="0.25">
      <c r="A4937" s="12" t="s">
        <v>5665</v>
      </c>
      <c r="B4937" s="19">
        <v>335649420117</v>
      </c>
      <c r="C4937" s="12" t="s">
        <v>21512</v>
      </c>
      <c r="D4937" s="12" t="s">
        <v>40</v>
      </c>
      <c r="E4937" s="6" t="s">
        <v>2042</v>
      </c>
      <c r="F4937" s="5">
        <f>decoded__2[[#This Row],[FRT_DEC]]-B4936</f>
        <v>32</v>
      </c>
      <c r="G49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INFO]]))),G4936)</f>
        <v>26</v>
      </c>
    </row>
    <row r="4938" spans="1:7" hidden="1" x14ac:dyDescent="0.25">
      <c r="A4938" s="12" t="s">
        <v>5666</v>
      </c>
      <c r="B4938" s="19">
        <v>335649420120</v>
      </c>
      <c r="C4938" s="12" t="s">
        <v>21513</v>
      </c>
      <c r="D4938" s="12" t="s">
        <v>2043</v>
      </c>
      <c r="E4938" s="6" t="s">
        <v>21290</v>
      </c>
      <c r="F4938" s="5">
        <f>decoded__2[[#This Row],[FRT_DEC]]-B4937</f>
        <v>3</v>
      </c>
      <c r="G49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INFO]]))),G4937)</f>
        <v>26</v>
      </c>
    </row>
    <row r="4939" spans="1:7" hidden="1" x14ac:dyDescent="0.25">
      <c r="A4939" s="12" t="s">
        <v>5667</v>
      </c>
      <c r="B4939" s="19">
        <v>335649420131</v>
      </c>
      <c r="C4939" s="12" t="s">
        <v>21514</v>
      </c>
      <c r="D4939" s="12" t="s">
        <v>7938</v>
      </c>
      <c r="E4939" s="6" t="s">
        <v>8868</v>
      </c>
      <c r="F4939" s="5">
        <f>decoded__2[[#This Row],[FRT_DEC]]-B4938</f>
        <v>11</v>
      </c>
      <c r="G49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INFO]]))),G4938)</f>
        <v>26</v>
      </c>
    </row>
    <row r="4940" spans="1:7" hidden="1" x14ac:dyDescent="0.25">
      <c r="A4940" s="12" t="s">
        <v>5668</v>
      </c>
      <c r="B4940" s="19">
        <v>335649420746</v>
      </c>
      <c r="C4940" s="12" t="s">
        <v>21515</v>
      </c>
      <c r="D4940" s="12" t="s">
        <v>43</v>
      </c>
      <c r="E4940" s="6" t="s">
        <v>4015</v>
      </c>
      <c r="F4940" s="5">
        <f>decoded__2[[#This Row],[FRT_DEC]]-B4939</f>
        <v>615</v>
      </c>
      <c r="G49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INFO]]))),G4939)</f>
        <v>26</v>
      </c>
    </row>
    <row r="4941" spans="1:7" hidden="1" x14ac:dyDescent="0.25">
      <c r="A4941" s="12" t="s">
        <v>5669</v>
      </c>
      <c r="B4941" s="19">
        <v>335649420749</v>
      </c>
      <c r="C4941" s="12" t="s">
        <v>21516</v>
      </c>
      <c r="D4941" s="12" t="s">
        <v>3685</v>
      </c>
      <c r="E4941" s="6" t="s">
        <v>21517</v>
      </c>
      <c r="F4941" s="5">
        <f>decoded__2[[#This Row],[FRT_DEC]]-B4940</f>
        <v>3</v>
      </c>
      <c r="G49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INFO]]))),G4940)</f>
        <v>26</v>
      </c>
    </row>
    <row r="4942" spans="1:7" hidden="1" x14ac:dyDescent="0.25">
      <c r="A4942" s="12" t="s">
        <v>5670</v>
      </c>
      <c r="B4942" s="19">
        <v>335649420751</v>
      </c>
      <c r="C4942" s="12" t="s">
        <v>21518</v>
      </c>
      <c r="D4942" s="12" t="s">
        <v>3685</v>
      </c>
      <c r="E4942" s="6" t="s">
        <v>7880</v>
      </c>
      <c r="F4942" s="5">
        <f>decoded__2[[#This Row],[FRT_DEC]]-B4941</f>
        <v>2</v>
      </c>
      <c r="G49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INFO]]))),G4941)</f>
        <v>26</v>
      </c>
    </row>
    <row r="4943" spans="1:7" hidden="1" x14ac:dyDescent="0.25">
      <c r="A4943" s="12" t="s">
        <v>5671</v>
      </c>
      <c r="B4943" s="19">
        <v>335649420766</v>
      </c>
      <c r="C4943" s="12" t="s">
        <v>21519</v>
      </c>
      <c r="D4943" s="12" t="s">
        <v>7842</v>
      </c>
      <c r="E4943" s="6" t="s">
        <v>7989</v>
      </c>
      <c r="F4943" s="5">
        <f>decoded__2[[#This Row],[FRT_DEC]]-B4942</f>
        <v>15</v>
      </c>
      <c r="G49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INFO]]))),G4942)</f>
        <v>26</v>
      </c>
    </row>
    <row r="4944" spans="1:7" hidden="1" x14ac:dyDescent="0.25">
      <c r="A4944" s="12" t="s">
        <v>5672</v>
      </c>
      <c r="B4944" s="19">
        <v>335649420773</v>
      </c>
      <c r="C4944" s="12" t="s">
        <v>21520</v>
      </c>
      <c r="D4944" s="12" t="s">
        <v>2044</v>
      </c>
      <c r="E4944" s="6" t="s">
        <v>14985</v>
      </c>
      <c r="F4944" s="5">
        <f>decoded__2[[#This Row],[FRT_DEC]]-B4943</f>
        <v>7</v>
      </c>
      <c r="G49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INFO]]))),G4943)</f>
        <v>26</v>
      </c>
    </row>
    <row r="4945" spans="1:7" hidden="1" x14ac:dyDescent="0.25">
      <c r="A4945" s="12" t="s">
        <v>5673</v>
      </c>
      <c r="B4945" s="19">
        <v>335649420778</v>
      </c>
      <c r="C4945" s="12" t="s">
        <v>21521</v>
      </c>
      <c r="D4945" s="12" t="s">
        <v>7938</v>
      </c>
      <c r="E4945" s="6" t="s">
        <v>7991</v>
      </c>
      <c r="F4945" s="5">
        <f>decoded__2[[#This Row],[FRT_DEC]]-B4944</f>
        <v>5</v>
      </c>
      <c r="G49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INFO]]))),G4944)</f>
        <v>26</v>
      </c>
    </row>
    <row r="4946" spans="1:7" hidden="1" x14ac:dyDescent="0.25">
      <c r="A4946" s="12" t="s">
        <v>5674</v>
      </c>
      <c r="B4946" s="19">
        <v>335649420781</v>
      </c>
      <c r="C4946" s="12" t="s">
        <v>21522</v>
      </c>
      <c r="D4946" s="12" t="s">
        <v>7842</v>
      </c>
      <c r="E4946" s="6" t="s">
        <v>8889</v>
      </c>
      <c r="F4946" s="5">
        <f>decoded__2[[#This Row],[FRT_DEC]]-B4945</f>
        <v>3</v>
      </c>
      <c r="G49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INFO]]))),G4945)</f>
        <v>26</v>
      </c>
    </row>
    <row r="4947" spans="1:7" ht="30" hidden="1" x14ac:dyDescent="0.25">
      <c r="A4947" s="12" t="s">
        <v>5675</v>
      </c>
      <c r="B4947" s="19">
        <v>335649420793</v>
      </c>
      <c r="C4947" s="12" t="s">
        <v>21523</v>
      </c>
      <c r="D4947" s="12" t="s">
        <v>241</v>
      </c>
      <c r="E4947" s="6" t="s">
        <v>3669</v>
      </c>
      <c r="F4947" s="5">
        <f>decoded__2[[#This Row],[FRT_DEC]]-B4946</f>
        <v>12</v>
      </c>
      <c r="G49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INFO]]))),G4946)</f>
        <v>26</v>
      </c>
    </row>
    <row r="4948" spans="1:7" hidden="1" x14ac:dyDescent="0.25">
      <c r="A4948" s="12" t="s">
        <v>5676</v>
      </c>
      <c r="B4948" s="19">
        <v>335649420795</v>
      </c>
      <c r="C4948" s="12" t="s">
        <v>21524</v>
      </c>
      <c r="D4948" s="12" t="s">
        <v>243</v>
      </c>
      <c r="E4948" s="6" t="s">
        <v>21525</v>
      </c>
      <c r="F4948" s="5">
        <f>decoded__2[[#This Row],[FRT_DEC]]-B4947</f>
        <v>2</v>
      </c>
      <c r="G49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INFO]]))),G4947)</f>
        <v>26</v>
      </c>
    </row>
    <row r="4949" spans="1:7" hidden="1" x14ac:dyDescent="0.25">
      <c r="A4949" s="12" t="s">
        <v>5677</v>
      </c>
      <c r="B4949" s="19">
        <v>335649420847</v>
      </c>
      <c r="C4949" s="12" t="s">
        <v>21526</v>
      </c>
      <c r="D4949" s="12" t="s">
        <v>40</v>
      </c>
      <c r="E4949" s="6" t="s">
        <v>44</v>
      </c>
      <c r="F4949" s="5">
        <f>decoded__2[[#This Row],[FRT_DEC]]-B4948</f>
        <v>52</v>
      </c>
      <c r="G49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INFO]]))),G4948)</f>
        <v>26</v>
      </c>
    </row>
    <row r="4950" spans="1:7" hidden="1" x14ac:dyDescent="0.25">
      <c r="A4950" s="12" t="s">
        <v>5678</v>
      </c>
      <c r="B4950" s="19">
        <v>335649420854</v>
      </c>
      <c r="C4950" s="12" t="s">
        <v>21527</v>
      </c>
      <c r="D4950" s="12" t="s">
        <v>246</v>
      </c>
      <c r="E4950" s="6" t="s">
        <v>21528</v>
      </c>
      <c r="F4950" s="5">
        <f>decoded__2[[#This Row],[FRT_DEC]]-B4949</f>
        <v>7</v>
      </c>
      <c r="G49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INFO]]))),G4949)</f>
        <v>26</v>
      </c>
    </row>
    <row r="4951" spans="1:7" hidden="1" x14ac:dyDescent="0.25">
      <c r="A4951" s="12" t="s">
        <v>5679</v>
      </c>
      <c r="B4951" s="19">
        <v>335649420860</v>
      </c>
      <c r="C4951" s="12" t="s">
        <v>21529</v>
      </c>
      <c r="D4951" s="12" t="s">
        <v>1099</v>
      </c>
      <c r="E4951" s="6" t="s">
        <v>2104</v>
      </c>
      <c r="F4951" s="5">
        <f>decoded__2[[#This Row],[FRT_DEC]]-B4950</f>
        <v>6</v>
      </c>
      <c r="G49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INFO]]))),G4950)</f>
        <v>26</v>
      </c>
    </row>
    <row r="4952" spans="1:7" hidden="1" x14ac:dyDescent="0.25">
      <c r="A4952" s="12" t="s">
        <v>5680</v>
      </c>
      <c r="B4952" s="19">
        <v>335649420865</v>
      </c>
      <c r="C4952" s="12" t="s">
        <v>21530</v>
      </c>
      <c r="D4952" s="12" t="s">
        <v>1099</v>
      </c>
      <c r="E4952" s="6" t="s">
        <v>2105</v>
      </c>
      <c r="F4952" s="5">
        <f>decoded__2[[#This Row],[FRT_DEC]]-B4951</f>
        <v>5</v>
      </c>
      <c r="G49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INFO]]))),G4951)</f>
        <v>26</v>
      </c>
    </row>
    <row r="4953" spans="1:7" hidden="1" x14ac:dyDescent="0.25">
      <c r="A4953" s="12" t="s">
        <v>5681</v>
      </c>
      <c r="B4953" s="19">
        <v>335649420879</v>
      </c>
      <c r="C4953" s="12" t="s">
        <v>21531</v>
      </c>
      <c r="D4953" s="12" t="s">
        <v>72</v>
      </c>
      <c r="E4953" s="6" t="s">
        <v>2092</v>
      </c>
      <c r="F4953" s="5">
        <f>decoded__2[[#This Row],[FRT_DEC]]-B4952</f>
        <v>14</v>
      </c>
      <c r="G49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INFO]]))),G4952)</f>
        <v>26</v>
      </c>
    </row>
    <row r="4954" spans="1:7" hidden="1" x14ac:dyDescent="0.25">
      <c r="A4954" s="12" t="s">
        <v>5682</v>
      </c>
      <c r="B4954" s="19">
        <v>335649421232</v>
      </c>
      <c r="C4954" s="12" t="s">
        <v>21532</v>
      </c>
      <c r="D4954" s="12" t="s">
        <v>2045</v>
      </c>
      <c r="E4954" s="6" t="s">
        <v>8894</v>
      </c>
      <c r="F4954" s="5">
        <f>decoded__2[[#This Row],[FRT_DEC]]-B4953</f>
        <v>353</v>
      </c>
      <c r="G49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INFO]]))),G4953)</f>
        <v>26</v>
      </c>
    </row>
    <row r="4955" spans="1:7" hidden="1" x14ac:dyDescent="0.25">
      <c r="A4955" s="12" t="s">
        <v>5683</v>
      </c>
      <c r="B4955" s="19">
        <v>335649421244</v>
      </c>
      <c r="C4955" s="12" t="s">
        <v>21533</v>
      </c>
      <c r="D4955" s="12" t="s">
        <v>3671</v>
      </c>
      <c r="E4955" s="6" t="s">
        <v>21534</v>
      </c>
      <c r="F4955" s="5">
        <f>decoded__2[[#This Row],[FRT_DEC]]-B4954</f>
        <v>12</v>
      </c>
      <c r="G49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INFO]]))),G4954)</f>
        <v>26</v>
      </c>
    </row>
    <row r="4956" spans="1:7" hidden="1" x14ac:dyDescent="0.25">
      <c r="A4956" s="12" t="s">
        <v>5684</v>
      </c>
      <c r="B4956" s="19">
        <v>335649421262</v>
      </c>
      <c r="C4956" s="12" t="s">
        <v>21535</v>
      </c>
      <c r="D4956" s="12" t="s">
        <v>3671</v>
      </c>
      <c r="E4956" s="6" t="s">
        <v>7881</v>
      </c>
      <c r="F4956" s="5">
        <f>decoded__2[[#This Row],[FRT_DEC]]-B4955</f>
        <v>18</v>
      </c>
      <c r="G49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INFO]]))),G4955)</f>
        <v>26</v>
      </c>
    </row>
    <row r="4957" spans="1:7" hidden="1" x14ac:dyDescent="0.25">
      <c r="A4957" s="12" t="s">
        <v>5685</v>
      </c>
      <c r="B4957" s="19">
        <v>335649421706</v>
      </c>
      <c r="C4957" s="12" t="s">
        <v>21536</v>
      </c>
      <c r="D4957" s="12" t="s">
        <v>249</v>
      </c>
      <c r="E4957" s="6" t="s">
        <v>7868</v>
      </c>
      <c r="F4957" s="5">
        <f>decoded__2[[#This Row],[FRT_DEC]]-B4956</f>
        <v>444</v>
      </c>
      <c r="G49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INFO]]))),G4956)</f>
        <v>26</v>
      </c>
    </row>
    <row r="4958" spans="1:7" hidden="1" x14ac:dyDescent="0.25">
      <c r="A4958" s="12" t="s">
        <v>5686</v>
      </c>
      <c r="B4958" s="19">
        <v>335649421710</v>
      </c>
      <c r="C4958" s="12" t="s">
        <v>21537</v>
      </c>
      <c r="D4958" s="12" t="s">
        <v>7938</v>
      </c>
      <c r="E4958" s="6" t="s">
        <v>8906</v>
      </c>
      <c r="F4958" s="5">
        <f>decoded__2[[#This Row],[FRT_DEC]]-B4957</f>
        <v>4</v>
      </c>
      <c r="G49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INFO]]))),G4957)</f>
        <v>26</v>
      </c>
    </row>
    <row r="4959" spans="1:7" hidden="1" x14ac:dyDescent="0.25">
      <c r="A4959" s="12" t="s">
        <v>5687</v>
      </c>
      <c r="B4959" s="19">
        <v>335649491688</v>
      </c>
      <c r="C4959" s="12" t="s">
        <v>21538</v>
      </c>
      <c r="D4959" s="12" t="s">
        <v>7842</v>
      </c>
      <c r="E4959" s="6" t="s">
        <v>7945</v>
      </c>
      <c r="F4959" s="5">
        <f>decoded__2[[#This Row],[FRT_DEC]]-B4958</f>
        <v>69978</v>
      </c>
      <c r="G49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INFO]]))),G4958)</f>
        <v>26</v>
      </c>
    </row>
    <row r="4960" spans="1:7" hidden="1" x14ac:dyDescent="0.25">
      <c r="A4960" s="12" t="s">
        <v>5688</v>
      </c>
      <c r="B4960" s="19">
        <v>335649491694</v>
      </c>
      <c r="C4960" s="12" t="s">
        <v>21539</v>
      </c>
      <c r="D4960" s="12" t="s">
        <v>7938</v>
      </c>
      <c r="E4960" s="6" t="s">
        <v>7947</v>
      </c>
      <c r="F4960" s="5">
        <f>decoded__2[[#This Row],[FRT_DEC]]-B4959</f>
        <v>6</v>
      </c>
      <c r="G49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INFO]]))),G4959)</f>
        <v>26</v>
      </c>
    </row>
    <row r="4961" spans="1:7" hidden="1" x14ac:dyDescent="0.25">
      <c r="A4961" s="12" t="s">
        <v>5689</v>
      </c>
      <c r="B4961" s="19">
        <v>335649523793</v>
      </c>
      <c r="C4961" s="12" t="s">
        <v>21540</v>
      </c>
      <c r="D4961" s="12" t="s">
        <v>7842</v>
      </c>
      <c r="E4961" s="6" t="s">
        <v>15849</v>
      </c>
      <c r="F4961" s="5">
        <f>decoded__2[[#This Row],[FRT_DEC]]-B4960</f>
        <v>32099</v>
      </c>
      <c r="G49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INFO]]))),G4960)</f>
        <v>26</v>
      </c>
    </row>
    <row r="4962" spans="1:7" hidden="1" x14ac:dyDescent="0.25">
      <c r="A4962" s="12" t="s">
        <v>5690</v>
      </c>
      <c r="B4962" s="19">
        <v>335649523821</v>
      </c>
      <c r="C4962" s="12" t="s">
        <v>21541</v>
      </c>
      <c r="D4962" s="12" t="s">
        <v>7938</v>
      </c>
      <c r="E4962" s="6" t="s">
        <v>15851</v>
      </c>
      <c r="F4962" s="5">
        <f>decoded__2[[#This Row],[FRT_DEC]]-B4961</f>
        <v>28</v>
      </c>
      <c r="G49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INFO]]))),G4961)</f>
        <v>26</v>
      </c>
    </row>
    <row r="4963" spans="1:7" hidden="1" x14ac:dyDescent="0.25">
      <c r="A4963" s="12" t="s">
        <v>5691</v>
      </c>
      <c r="B4963" s="19">
        <v>335649547092</v>
      </c>
      <c r="C4963" s="12" t="s">
        <v>21542</v>
      </c>
      <c r="D4963" s="12" t="s">
        <v>5</v>
      </c>
      <c r="E4963" s="6" t="s">
        <v>21543</v>
      </c>
      <c r="F4963" s="5">
        <f>decoded__2[[#This Row],[FRT_DEC]]-B4962</f>
        <v>23271</v>
      </c>
      <c r="G49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INFO]]))),G4962)</f>
        <v>26</v>
      </c>
    </row>
    <row r="4964" spans="1:7" hidden="1" x14ac:dyDescent="0.25">
      <c r="A4964" s="12" t="s">
        <v>5692</v>
      </c>
      <c r="B4964" s="19">
        <v>335649547095</v>
      </c>
      <c r="C4964" s="12" t="s">
        <v>21544</v>
      </c>
      <c r="D4964" s="12" t="s">
        <v>5</v>
      </c>
      <c r="E4964" s="6" t="s">
        <v>7877</v>
      </c>
      <c r="F4964" s="5">
        <f>decoded__2[[#This Row],[FRT_DEC]]-B4963</f>
        <v>3</v>
      </c>
      <c r="G49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INFO]]))),G4963)</f>
        <v>26</v>
      </c>
    </row>
    <row r="4965" spans="1:7" hidden="1" x14ac:dyDescent="0.25">
      <c r="A4965" s="12" t="s">
        <v>5693</v>
      </c>
      <c r="B4965" s="19">
        <v>335649547098</v>
      </c>
      <c r="C4965" s="12" t="s">
        <v>21545</v>
      </c>
      <c r="D4965" s="12" t="s">
        <v>3686</v>
      </c>
      <c r="E4965" s="6" t="s">
        <v>21546</v>
      </c>
      <c r="F4965" s="5">
        <f>decoded__2[[#This Row],[FRT_DEC]]-B4964</f>
        <v>3</v>
      </c>
      <c r="G49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INFO]]))),G4964)</f>
        <v>26</v>
      </c>
    </row>
    <row r="4966" spans="1:7" hidden="1" x14ac:dyDescent="0.25">
      <c r="A4966" s="12" t="s">
        <v>5694</v>
      </c>
      <c r="B4966" s="19">
        <v>335649547100</v>
      </c>
      <c r="C4966" s="12" t="s">
        <v>21547</v>
      </c>
      <c r="D4966" s="12" t="s">
        <v>3686</v>
      </c>
      <c r="E4966" s="6" t="s">
        <v>7878</v>
      </c>
      <c r="F4966" s="5">
        <f>decoded__2[[#This Row],[FRT_DEC]]-B4965</f>
        <v>2</v>
      </c>
      <c r="G49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INFO]]))),G4965)</f>
        <v>26</v>
      </c>
    </row>
    <row r="4967" spans="1:7" hidden="1" x14ac:dyDescent="0.25">
      <c r="A4967" s="12" t="s">
        <v>5695</v>
      </c>
      <c r="B4967" s="19">
        <v>335649547109</v>
      </c>
      <c r="C4967" s="12" t="s">
        <v>21548</v>
      </c>
      <c r="D4967" s="12" t="s">
        <v>7842</v>
      </c>
      <c r="E4967" s="6" t="s">
        <v>8006</v>
      </c>
      <c r="F4967" s="5">
        <f>decoded__2[[#This Row],[FRT_DEC]]-B4966</f>
        <v>9</v>
      </c>
      <c r="G49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INFO]]))),G4966)</f>
        <v>26</v>
      </c>
    </row>
    <row r="4968" spans="1:7" ht="30" hidden="1" x14ac:dyDescent="0.25">
      <c r="A4968" s="12" t="s">
        <v>5696</v>
      </c>
      <c r="B4968" s="19">
        <v>335649547120</v>
      </c>
      <c r="C4968" s="12" t="s">
        <v>21549</v>
      </c>
      <c r="D4968" s="12" t="s">
        <v>241</v>
      </c>
      <c r="E4968" s="6" t="s">
        <v>3669</v>
      </c>
      <c r="F4968" s="5">
        <f>decoded__2[[#This Row],[FRT_DEC]]-B4967</f>
        <v>11</v>
      </c>
      <c r="G49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INFO]]))),G4967)</f>
        <v>26</v>
      </c>
    </row>
    <row r="4969" spans="1:7" hidden="1" x14ac:dyDescent="0.25">
      <c r="A4969" s="12" t="s">
        <v>5697</v>
      </c>
      <c r="B4969" s="19">
        <v>335649547122</v>
      </c>
      <c r="C4969" s="12" t="s">
        <v>21550</v>
      </c>
      <c r="D4969" s="12" t="s">
        <v>243</v>
      </c>
      <c r="E4969" s="6" t="s">
        <v>21551</v>
      </c>
      <c r="F4969" s="5">
        <f>decoded__2[[#This Row],[FRT_DEC]]-B4968</f>
        <v>2</v>
      </c>
      <c r="G49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INFO]]))),G4968)</f>
        <v>26</v>
      </c>
    </row>
    <row r="4970" spans="1:7" hidden="1" x14ac:dyDescent="0.25">
      <c r="A4970" s="12" t="s">
        <v>5698</v>
      </c>
      <c r="B4970" s="19">
        <v>335649547128</v>
      </c>
      <c r="C4970" s="12" t="s">
        <v>21552</v>
      </c>
      <c r="D4970" s="12" t="s">
        <v>1099</v>
      </c>
      <c r="E4970" s="6" t="s">
        <v>2093</v>
      </c>
      <c r="F4970" s="5">
        <f>decoded__2[[#This Row],[FRT_DEC]]-B4969</f>
        <v>6</v>
      </c>
      <c r="G49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INFO]]))),G4969)</f>
        <v>26</v>
      </c>
    </row>
    <row r="4971" spans="1:7" hidden="1" x14ac:dyDescent="0.25">
      <c r="A4971" s="12" t="s">
        <v>5699</v>
      </c>
      <c r="B4971" s="19">
        <v>335649547134</v>
      </c>
      <c r="C4971" s="12" t="s">
        <v>21553</v>
      </c>
      <c r="D4971" s="12" t="s">
        <v>72</v>
      </c>
      <c r="E4971" s="6" t="s">
        <v>2094</v>
      </c>
      <c r="F4971" s="5">
        <f>decoded__2[[#This Row],[FRT_DEC]]-B4970</f>
        <v>6</v>
      </c>
      <c r="G49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INFO]]))),G4970)</f>
        <v>26</v>
      </c>
    </row>
    <row r="4972" spans="1:7" hidden="1" x14ac:dyDescent="0.25">
      <c r="A4972" s="12" t="s">
        <v>5700</v>
      </c>
      <c r="B4972" s="19">
        <v>335649547138</v>
      </c>
      <c r="C4972" s="12" t="s">
        <v>21554</v>
      </c>
      <c r="D4972" s="12" t="s">
        <v>72</v>
      </c>
      <c r="E4972" s="6" t="s">
        <v>2095</v>
      </c>
      <c r="F4972" s="5">
        <f>decoded__2[[#This Row],[FRT_DEC]]-B4971</f>
        <v>4</v>
      </c>
      <c r="G49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INFO]]))),G4971)</f>
        <v>26</v>
      </c>
    </row>
    <row r="4973" spans="1:7" hidden="1" x14ac:dyDescent="0.25">
      <c r="A4973" s="12" t="s">
        <v>5701</v>
      </c>
      <c r="B4973" s="19">
        <v>335649547149</v>
      </c>
      <c r="C4973" s="12" t="s">
        <v>21555</v>
      </c>
      <c r="D4973" s="12" t="s">
        <v>246</v>
      </c>
      <c r="E4973" s="6" t="s">
        <v>21556</v>
      </c>
      <c r="F4973" s="5">
        <f>decoded__2[[#This Row],[FRT_DEC]]-B4972</f>
        <v>11</v>
      </c>
      <c r="G49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INFO]]))),G4972)</f>
        <v>26</v>
      </c>
    </row>
    <row r="4974" spans="1:7" hidden="1" x14ac:dyDescent="0.25">
      <c r="A4974" s="12" t="s">
        <v>5702</v>
      </c>
      <c r="B4974" s="19">
        <v>335649547153</v>
      </c>
      <c r="C4974" s="12" t="s">
        <v>21557</v>
      </c>
      <c r="D4974" s="12" t="s">
        <v>7938</v>
      </c>
      <c r="E4974" s="6" t="s">
        <v>8012</v>
      </c>
      <c r="F4974" s="5">
        <f>decoded__2[[#This Row],[FRT_DEC]]-B4973</f>
        <v>4</v>
      </c>
      <c r="G49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INFO]]))),G4973)</f>
        <v>26</v>
      </c>
    </row>
    <row r="4975" spans="1:7" hidden="1" x14ac:dyDescent="0.25">
      <c r="A4975" s="12" t="s">
        <v>5703</v>
      </c>
      <c r="B4975" s="19">
        <v>335649547550</v>
      </c>
      <c r="C4975" s="12" t="s">
        <v>21558</v>
      </c>
      <c r="D4975" s="12" t="s">
        <v>7842</v>
      </c>
      <c r="E4975" s="6" t="s">
        <v>8130</v>
      </c>
      <c r="F4975" s="5">
        <f>decoded__2[[#This Row],[FRT_DEC]]-B4974</f>
        <v>397</v>
      </c>
      <c r="G49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INFO]]))),G4974)</f>
        <v>26</v>
      </c>
    </row>
    <row r="4976" spans="1:7" hidden="1" x14ac:dyDescent="0.25">
      <c r="A4976" s="12" t="s">
        <v>5704</v>
      </c>
      <c r="B4976" s="19">
        <v>335649547557</v>
      </c>
      <c r="C4976" s="12" t="s">
        <v>21559</v>
      </c>
      <c r="D4976" s="12" t="s">
        <v>1099</v>
      </c>
      <c r="E4976" s="6" t="s">
        <v>2096</v>
      </c>
      <c r="F4976" s="5">
        <f>decoded__2[[#This Row],[FRT_DEC]]-B4975</f>
        <v>7</v>
      </c>
      <c r="G49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INFO]]))),G4975)</f>
        <v>26</v>
      </c>
    </row>
    <row r="4977" spans="1:7" hidden="1" x14ac:dyDescent="0.25">
      <c r="A4977" s="12" t="s">
        <v>5705</v>
      </c>
      <c r="B4977" s="19">
        <v>335649547562</v>
      </c>
      <c r="C4977" s="12" t="s">
        <v>21560</v>
      </c>
      <c r="D4977" s="12" t="s">
        <v>72</v>
      </c>
      <c r="E4977" s="6" t="s">
        <v>2097</v>
      </c>
      <c r="F4977" s="5">
        <f>decoded__2[[#This Row],[FRT_DEC]]-B4976</f>
        <v>5</v>
      </c>
      <c r="G49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INFO]]))),G4976)</f>
        <v>26</v>
      </c>
    </row>
    <row r="4978" spans="1:7" hidden="1" x14ac:dyDescent="0.25">
      <c r="A4978" s="12" t="s">
        <v>5706</v>
      </c>
      <c r="B4978" s="19">
        <v>335649547576</v>
      </c>
      <c r="C4978" s="12" t="s">
        <v>21561</v>
      </c>
      <c r="D4978" s="12" t="s">
        <v>3672</v>
      </c>
      <c r="E4978" s="6" t="s">
        <v>7905</v>
      </c>
      <c r="F4978" s="5">
        <f>decoded__2[[#This Row],[FRT_DEC]]-B4977</f>
        <v>14</v>
      </c>
      <c r="G49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INFO]]))),G4977)</f>
        <v>26</v>
      </c>
    </row>
    <row r="4979" spans="1:7" hidden="1" x14ac:dyDescent="0.25">
      <c r="A4979" s="12" t="s">
        <v>5707</v>
      </c>
      <c r="B4979" s="19">
        <v>335649547725</v>
      </c>
      <c r="C4979" s="12" t="s">
        <v>21562</v>
      </c>
      <c r="D4979" s="12" t="s">
        <v>262</v>
      </c>
      <c r="E4979" s="6" t="s">
        <v>7906</v>
      </c>
      <c r="F4979" s="5">
        <f>decoded__2[[#This Row],[FRT_DEC]]-B4978</f>
        <v>149</v>
      </c>
      <c r="G49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INFO]]))),G4978)</f>
        <v>26</v>
      </c>
    </row>
    <row r="4980" spans="1:7" hidden="1" x14ac:dyDescent="0.25">
      <c r="A4980" s="12" t="s">
        <v>5708</v>
      </c>
      <c r="B4980" s="19">
        <v>335649547731</v>
      </c>
      <c r="C4980" s="12" t="s">
        <v>21563</v>
      </c>
      <c r="D4980" s="12" t="s">
        <v>7938</v>
      </c>
      <c r="E4980" s="6" t="s">
        <v>8136</v>
      </c>
      <c r="F4980" s="5">
        <f>decoded__2[[#This Row],[FRT_DEC]]-B4979</f>
        <v>6</v>
      </c>
      <c r="G49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INFO]]))),G4979)</f>
        <v>26</v>
      </c>
    </row>
    <row r="4981" spans="1:7" x14ac:dyDescent="0.25">
      <c r="A4981" s="12" t="s">
        <v>5709</v>
      </c>
      <c r="B4981" s="19">
        <v>335649548927</v>
      </c>
      <c r="C4981" s="12" t="s">
        <v>21564</v>
      </c>
      <c r="D4981" s="12" t="s">
        <v>7842</v>
      </c>
      <c r="E4981" s="6" t="s">
        <v>7845</v>
      </c>
      <c r="F4981" s="5">
        <f>decoded__2[[#This Row],[FRT_DEC]]-B4980</f>
        <v>1196</v>
      </c>
      <c r="G49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INFO]]))),G4980)</f>
        <v>26</v>
      </c>
    </row>
    <row r="4982" spans="1:7" hidden="1" x14ac:dyDescent="0.25">
      <c r="A4982" s="12" t="s">
        <v>5710</v>
      </c>
      <c r="B4982" s="19">
        <v>335649548934</v>
      </c>
      <c r="C4982" s="12" t="s">
        <v>21565</v>
      </c>
      <c r="D4982" s="12" t="s">
        <v>7938</v>
      </c>
      <c r="E4982" s="6" t="s">
        <v>8149</v>
      </c>
      <c r="F4982" s="5">
        <f>decoded__2[[#This Row],[FRT_DEC]]-B4981</f>
        <v>7</v>
      </c>
      <c r="G49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INFO]]))),G4981)</f>
        <v>26</v>
      </c>
    </row>
    <row r="4983" spans="1:7" hidden="1" x14ac:dyDescent="0.25">
      <c r="A4983" s="12" t="s">
        <v>5711</v>
      </c>
      <c r="B4983" s="19">
        <v>335649549036</v>
      </c>
      <c r="C4983" s="12" t="s">
        <v>21566</v>
      </c>
      <c r="D4983" s="12" t="s">
        <v>84</v>
      </c>
      <c r="E4983" s="6" t="s">
        <v>3696</v>
      </c>
      <c r="F4983" s="5">
        <f>decoded__2[[#This Row],[FRT_DEC]]-B4982</f>
        <v>102</v>
      </c>
      <c r="G49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INFO]]))),G4982)</f>
        <v>26</v>
      </c>
    </row>
    <row r="4984" spans="1:7" hidden="1" x14ac:dyDescent="0.25">
      <c r="A4984" s="12" t="s">
        <v>5712</v>
      </c>
      <c r="B4984" s="19">
        <v>335649549039</v>
      </c>
      <c r="C4984" s="12" t="s">
        <v>21567</v>
      </c>
      <c r="D4984" s="12" t="s">
        <v>3684</v>
      </c>
      <c r="E4984" s="6" t="s">
        <v>21568</v>
      </c>
      <c r="F4984" s="5">
        <f>decoded__2[[#This Row],[FRT_DEC]]-B4983</f>
        <v>3</v>
      </c>
      <c r="G49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INFO]]))),G4983)</f>
        <v>26</v>
      </c>
    </row>
    <row r="4985" spans="1:7" hidden="1" x14ac:dyDescent="0.25">
      <c r="A4985" s="12" t="s">
        <v>5713</v>
      </c>
      <c r="B4985" s="19">
        <v>335649549042</v>
      </c>
      <c r="C4985" s="12" t="s">
        <v>21569</v>
      </c>
      <c r="D4985" s="12" t="s">
        <v>3684</v>
      </c>
      <c r="E4985" s="6" t="s">
        <v>7879</v>
      </c>
      <c r="F4985" s="5">
        <f>decoded__2[[#This Row],[FRT_DEC]]-B4984</f>
        <v>3</v>
      </c>
      <c r="G49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INFO]]))),G4984)</f>
        <v>26</v>
      </c>
    </row>
    <row r="4986" spans="1:7" hidden="1" x14ac:dyDescent="0.25">
      <c r="A4986" s="12" t="s">
        <v>5714</v>
      </c>
      <c r="B4986" s="19">
        <v>335649549050</v>
      </c>
      <c r="C4986" s="12" t="s">
        <v>21570</v>
      </c>
      <c r="D4986" s="12" t="s">
        <v>7842</v>
      </c>
      <c r="E4986" s="6" t="s">
        <v>7843</v>
      </c>
      <c r="F4986" s="5">
        <f>decoded__2[[#This Row],[FRT_DEC]]-B4985</f>
        <v>8</v>
      </c>
      <c r="G49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INFO]]))),G4985)</f>
        <v>26</v>
      </c>
    </row>
    <row r="4987" spans="1:7" hidden="1" x14ac:dyDescent="0.25">
      <c r="A4987" s="12" t="s">
        <v>5715</v>
      </c>
      <c r="B4987" s="19">
        <v>335649549061</v>
      </c>
      <c r="C4987" s="12" t="s">
        <v>21571</v>
      </c>
      <c r="D4987" s="12" t="s">
        <v>1099</v>
      </c>
      <c r="E4987" s="6" t="s">
        <v>2098</v>
      </c>
      <c r="F4987" s="5">
        <f>decoded__2[[#This Row],[FRT_DEC]]-B4986</f>
        <v>11</v>
      </c>
      <c r="G49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INFO]]))),G4986)</f>
        <v>26</v>
      </c>
    </row>
    <row r="4988" spans="1:7" hidden="1" x14ac:dyDescent="0.25">
      <c r="A4988" s="12" t="s">
        <v>5716</v>
      </c>
      <c r="B4988" s="19">
        <v>335649549065</v>
      </c>
      <c r="C4988" s="12" t="s">
        <v>21572</v>
      </c>
      <c r="D4988" s="12" t="s">
        <v>72</v>
      </c>
      <c r="E4988" s="6" t="s">
        <v>2099</v>
      </c>
      <c r="F4988" s="5">
        <f>decoded__2[[#This Row],[FRT_DEC]]-B4987</f>
        <v>4</v>
      </c>
      <c r="G49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INFO]]))),G4987)</f>
        <v>26</v>
      </c>
    </row>
    <row r="4989" spans="1:7" hidden="1" x14ac:dyDescent="0.25">
      <c r="A4989" s="12" t="s">
        <v>5717</v>
      </c>
      <c r="B4989" s="19">
        <v>335649549078</v>
      </c>
      <c r="C4989" s="12" t="s">
        <v>21573</v>
      </c>
      <c r="D4989" s="12" t="s">
        <v>7938</v>
      </c>
      <c r="E4989" s="6" t="s">
        <v>8848</v>
      </c>
      <c r="F4989" s="5">
        <f>decoded__2[[#This Row],[FRT_DEC]]-B4988</f>
        <v>13</v>
      </c>
      <c r="G49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INFO]]))),G4988)</f>
        <v>26</v>
      </c>
    </row>
    <row r="4990" spans="1:7" hidden="1" x14ac:dyDescent="0.25">
      <c r="A4990" s="12" t="s">
        <v>5718</v>
      </c>
      <c r="B4990" s="19">
        <v>335649549128</v>
      </c>
      <c r="C4990" s="12" t="s">
        <v>21574</v>
      </c>
      <c r="D4990" s="12" t="s">
        <v>85</v>
      </c>
      <c r="E4990" s="6" t="s">
        <v>263</v>
      </c>
      <c r="F4990" s="5">
        <f>decoded__2[[#This Row],[FRT_DEC]]-B4989</f>
        <v>50</v>
      </c>
      <c r="G49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INFO]]))),G4989)</f>
        <v>26</v>
      </c>
    </row>
    <row r="4991" spans="1:7" hidden="1" x14ac:dyDescent="0.25">
      <c r="A4991" s="12" t="s">
        <v>5719</v>
      </c>
      <c r="B4991" s="19">
        <v>335649549136</v>
      </c>
      <c r="C4991" s="12" t="s">
        <v>21575</v>
      </c>
      <c r="D4991" s="12" t="s">
        <v>7842</v>
      </c>
      <c r="E4991" s="6" t="s">
        <v>8851</v>
      </c>
      <c r="F4991" s="5">
        <f>decoded__2[[#This Row],[FRT_DEC]]-B4990</f>
        <v>8</v>
      </c>
      <c r="G49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INFO]]))),G4990)</f>
        <v>26</v>
      </c>
    </row>
    <row r="4992" spans="1:7" hidden="1" x14ac:dyDescent="0.25">
      <c r="A4992" s="12" t="s">
        <v>5720</v>
      </c>
      <c r="B4992" s="19">
        <v>335649549146</v>
      </c>
      <c r="C4992" s="12" t="s">
        <v>21576</v>
      </c>
      <c r="D4992" s="12" t="s">
        <v>1099</v>
      </c>
      <c r="E4992" s="6" t="s">
        <v>2100</v>
      </c>
      <c r="F4992" s="5">
        <f>decoded__2[[#This Row],[FRT_DEC]]-B4991</f>
        <v>10</v>
      </c>
      <c r="G49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INFO]]))),G4991)</f>
        <v>26</v>
      </c>
    </row>
    <row r="4993" spans="1:7" hidden="1" x14ac:dyDescent="0.25">
      <c r="A4993" s="12" t="s">
        <v>5721</v>
      </c>
      <c r="B4993" s="19">
        <v>335649549151</v>
      </c>
      <c r="C4993" s="12" t="s">
        <v>21577</v>
      </c>
      <c r="D4993" s="12" t="s">
        <v>72</v>
      </c>
      <c r="E4993" s="6" t="s">
        <v>2101</v>
      </c>
      <c r="F4993" s="5">
        <f>decoded__2[[#This Row],[FRT_DEC]]-B4992</f>
        <v>5</v>
      </c>
      <c r="G49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INFO]]))),G4992)</f>
        <v>26</v>
      </c>
    </row>
    <row r="4994" spans="1:7" hidden="1" x14ac:dyDescent="0.25">
      <c r="A4994" s="12" t="s">
        <v>5722</v>
      </c>
      <c r="B4994" s="19">
        <v>335649549164</v>
      </c>
      <c r="C4994" s="12" t="s">
        <v>21578</v>
      </c>
      <c r="D4994" s="12" t="s">
        <v>7938</v>
      </c>
      <c r="E4994" s="6" t="s">
        <v>8855</v>
      </c>
      <c r="F4994" s="5">
        <f>decoded__2[[#This Row],[FRT_DEC]]-B4993</f>
        <v>13</v>
      </c>
      <c r="G49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INFO]]))),G4993)</f>
        <v>26</v>
      </c>
    </row>
    <row r="4995" spans="1:7" hidden="1" x14ac:dyDescent="0.25">
      <c r="A4995" s="12" t="s">
        <v>5723</v>
      </c>
      <c r="B4995" s="19">
        <v>335649549785</v>
      </c>
      <c r="C4995" s="12" t="s">
        <v>21579</v>
      </c>
      <c r="D4995" s="12" t="s">
        <v>87</v>
      </c>
      <c r="E4995" s="6" t="s">
        <v>3695</v>
      </c>
      <c r="F4995" s="5">
        <f>decoded__2[[#This Row],[FRT_DEC]]-B4994</f>
        <v>621</v>
      </c>
      <c r="G49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INFO]]))),G4994)</f>
        <v>26</v>
      </c>
    </row>
    <row r="4996" spans="1:7" hidden="1" x14ac:dyDescent="0.25">
      <c r="A4996" s="12" t="s">
        <v>5724</v>
      </c>
      <c r="B4996" s="19">
        <v>335649549793</v>
      </c>
      <c r="C4996" s="12" t="s">
        <v>21580</v>
      </c>
      <c r="D4996" s="12" t="s">
        <v>7842</v>
      </c>
      <c r="E4996" s="6" t="s">
        <v>8858</v>
      </c>
      <c r="F4996" s="5">
        <f>decoded__2[[#This Row],[FRT_DEC]]-B4995</f>
        <v>8</v>
      </c>
      <c r="G49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INFO]]))),G4995)</f>
        <v>26</v>
      </c>
    </row>
    <row r="4997" spans="1:7" hidden="1" x14ac:dyDescent="0.25">
      <c r="A4997" s="12" t="s">
        <v>5725</v>
      </c>
      <c r="B4997" s="19">
        <v>335649549803</v>
      </c>
      <c r="C4997" s="12" t="s">
        <v>21581</v>
      </c>
      <c r="D4997" s="12" t="s">
        <v>1099</v>
      </c>
      <c r="E4997" s="6" t="s">
        <v>2102</v>
      </c>
      <c r="F4997" s="5">
        <f>decoded__2[[#This Row],[FRT_DEC]]-B4996</f>
        <v>10</v>
      </c>
      <c r="G49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INFO]]))),G4996)</f>
        <v>26</v>
      </c>
    </row>
    <row r="4998" spans="1:7" hidden="1" x14ac:dyDescent="0.25">
      <c r="A4998" s="12" t="s">
        <v>5726</v>
      </c>
      <c r="B4998" s="19">
        <v>335649549807</v>
      </c>
      <c r="C4998" s="12" t="s">
        <v>21582</v>
      </c>
      <c r="D4998" s="12" t="s">
        <v>72</v>
      </c>
      <c r="E4998" s="6" t="s">
        <v>2103</v>
      </c>
      <c r="F4998" s="5">
        <f>decoded__2[[#This Row],[FRT_DEC]]-B4997</f>
        <v>4</v>
      </c>
      <c r="G49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INFO]]))),G4997)</f>
        <v>26</v>
      </c>
    </row>
    <row r="4999" spans="1:7" hidden="1" x14ac:dyDescent="0.25">
      <c r="A4999" s="12" t="s">
        <v>5727</v>
      </c>
      <c r="B4999" s="19">
        <v>335649549813</v>
      </c>
      <c r="C4999" s="12" t="s">
        <v>21583</v>
      </c>
      <c r="D4999" s="12" t="s">
        <v>264</v>
      </c>
      <c r="E4999" s="6" t="s">
        <v>21584</v>
      </c>
      <c r="F4999" s="5">
        <f>decoded__2[[#This Row],[FRT_DEC]]-B4998</f>
        <v>6</v>
      </c>
      <c r="G49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INFO]]))),G4998)</f>
        <v>26</v>
      </c>
    </row>
    <row r="5000" spans="1:7" hidden="1" x14ac:dyDescent="0.25">
      <c r="A5000" s="12" t="s">
        <v>5728</v>
      </c>
      <c r="B5000" s="19">
        <v>335649549825</v>
      </c>
      <c r="C5000" s="12" t="s">
        <v>21585</v>
      </c>
      <c r="D5000" s="12" t="s">
        <v>40</v>
      </c>
      <c r="E5000" s="6" t="s">
        <v>328</v>
      </c>
      <c r="F5000" s="5">
        <f>decoded__2[[#This Row],[FRT_DEC]]-B4999</f>
        <v>12</v>
      </c>
      <c r="G50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INFO]]))),G4999)</f>
        <v>26</v>
      </c>
    </row>
    <row r="5001" spans="1:7" hidden="1" x14ac:dyDescent="0.25">
      <c r="A5001" s="12" t="s">
        <v>5729</v>
      </c>
      <c r="B5001" s="19">
        <v>335649549827</v>
      </c>
      <c r="C5001" s="12" t="s">
        <v>21586</v>
      </c>
      <c r="D5001" s="12" t="s">
        <v>330</v>
      </c>
      <c r="E5001" s="6" t="s">
        <v>21359</v>
      </c>
      <c r="F5001" s="5">
        <f>decoded__2[[#This Row],[FRT_DEC]]-B5000</f>
        <v>2</v>
      </c>
      <c r="G50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INFO]]))),G5000)</f>
        <v>26</v>
      </c>
    </row>
    <row r="5002" spans="1:7" hidden="1" x14ac:dyDescent="0.25">
      <c r="A5002" s="12" t="s">
        <v>5730</v>
      </c>
      <c r="B5002" s="19">
        <v>335649549835</v>
      </c>
      <c r="C5002" s="12" t="s">
        <v>21587</v>
      </c>
      <c r="D5002" s="12" t="s">
        <v>2045</v>
      </c>
      <c r="E5002" s="6" t="s">
        <v>8199</v>
      </c>
      <c r="F5002" s="5">
        <f>decoded__2[[#This Row],[FRT_DEC]]-B5001</f>
        <v>8</v>
      </c>
      <c r="G50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INFO]]))),G5001)</f>
        <v>26</v>
      </c>
    </row>
    <row r="5003" spans="1:7" hidden="1" x14ac:dyDescent="0.25">
      <c r="A5003" s="12" t="s">
        <v>5731</v>
      </c>
      <c r="B5003" s="19">
        <v>335649549838</v>
      </c>
      <c r="C5003" s="12" t="s">
        <v>21588</v>
      </c>
      <c r="D5003" s="12" t="s">
        <v>2045</v>
      </c>
      <c r="E5003" s="6" t="s">
        <v>15053</v>
      </c>
      <c r="F5003" s="5">
        <f>decoded__2[[#This Row],[FRT_DEC]]-B5002</f>
        <v>3</v>
      </c>
      <c r="G50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INFO]]))),G5002)</f>
        <v>26</v>
      </c>
    </row>
    <row r="5004" spans="1:7" hidden="1" x14ac:dyDescent="0.25">
      <c r="A5004" s="12" t="s">
        <v>5732</v>
      </c>
      <c r="B5004" s="19">
        <v>335649549870</v>
      </c>
      <c r="C5004" s="12" t="s">
        <v>21589</v>
      </c>
      <c r="D5004" s="12" t="s">
        <v>40</v>
      </c>
      <c r="E5004" s="6" t="s">
        <v>2042</v>
      </c>
      <c r="F5004" s="5">
        <f>decoded__2[[#This Row],[FRT_DEC]]-B5003</f>
        <v>32</v>
      </c>
      <c r="G50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INFO]]))),G5003)</f>
        <v>26</v>
      </c>
    </row>
    <row r="5005" spans="1:7" hidden="1" x14ac:dyDescent="0.25">
      <c r="A5005" s="12" t="s">
        <v>5733</v>
      </c>
      <c r="B5005" s="19">
        <v>335649549872</v>
      </c>
      <c r="C5005" s="12" t="s">
        <v>21590</v>
      </c>
      <c r="D5005" s="12" t="s">
        <v>2043</v>
      </c>
      <c r="E5005" s="6" t="s">
        <v>21290</v>
      </c>
      <c r="F5005" s="5">
        <f>decoded__2[[#This Row],[FRT_DEC]]-B5004</f>
        <v>2</v>
      </c>
      <c r="G50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INFO]]))),G5004)</f>
        <v>26</v>
      </c>
    </row>
    <row r="5006" spans="1:7" hidden="1" x14ac:dyDescent="0.25">
      <c r="A5006" s="12" t="s">
        <v>5734</v>
      </c>
      <c r="B5006" s="19">
        <v>335649549885</v>
      </c>
      <c r="C5006" s="12" t="s">
        <v>21591</v>
      </c>
      <c r="D5006" s="12" t="s">
        <v>7938</v>
      </c>
      <c r="E5006" s="6" t="s">
        <v>8868</v>
      </c>
      <c r="F5006" s="5">
        <f>decoded__2[[#This Row],[FRT_DEC]]-B5005</f>
        <v>13</v>
      </c>
      <c r="G50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INFO]]))),G5005)</f>
        <v>26</v>
      </c>
    </row>
    <row r="5007" spans="1:7" hidden="1" x14ac:dyDescent="0.25">
      <c r="A5007" s="12" t="s">
        <v>5735</v>
      </c>
      <c r="B5007" s="19">
        <v>335649550488</v>
      </c>
      <c r="C5007" s="12" t="s">
        <v>21592</v>
      </c>
      <c r="D5007" s="12" t="s">
        <v>43</v>
      </c>
      <c r="E5007" s="6" t="s">
        <v>4015</v>
      </c>
      <c r="F5007" s="5">
        <f>decoded__2[[#This Row],[FRT_DEC]]-B5006</f>
        <v>603</v>
      </c>
      <c r="G50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INFO]]))),G5006)</f>
        <v>26</v>
      </c>
    </row>
    <row r="5008" spans="1:7" hidden="1" x14ac:dyDescent="0.25">
      <c r="A5008" s="12" t="s">
        <v>5736</v>
      </c>
      <c r="B5008" s="19">
        <v>335649550491</v>
      </c>
      <c r="C5008" s="12" t="s">
        <v>21593</v>
      </c>
      <c r="D5008" s="12" t="s">
        <v>3685</v>
      </c>
      <c r="E5008" s="6" t="s">
        <v>21594</v>
      </c>
      <c r="F5008" s="5">
        <f>decoded__2[[#This Row],[FRT_DEC]]-B5007</f>
        <v>3</v>
      </c>
      <c r="G50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INFO]]))),G5007)</f>
        <v>26</v>
      </c>
    </row>
    <row r="5009" spans="1:7" hidden="1" x14ac:dyDescent="0.25">
      <c r="A5009" s="12" t="s">
        <v>5737</v>
      </c>
      <c r="B5009" s="19">
        <v>335649550494</v>
      </c>
      <c r="C5009" s="12" t="s">
        <v>21595</v>
      </c>
      <c r="D5009" s="12" t="s">
        <v>3685</v>
      </c>
      <c r="E5009" s="6" t="s">
        <v>7880</v>
      </c>
      <c r="F5009" s="5">
        <f>decoded__2[[#This Row],[FRT_DEC]]-B5008</f>
        <v>3</v>
      </c>
      <c r="G50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INFO]]))),G5008)</f>
        <v>26</v>
      </c>
    </row>
    <row r="5010" spans="1:7" hidden="1" x14ac:dyDescent="0.25">
      <c r="A5010" s="12" t="s">
        <v>5738</v>
      </c>
      <c r="B5010" s="19">
        <v>335649550520</v>
      </c>
      <c r="C5010" s="12" t="s">
        <v>21596</v>
      </c>
      <c r="D5010" s="12" t="s">
        <v>7842</v>
      </c>
      <c r="E5010" s="6" t="s">
        <v>7989</v>
      </c>
      <c r="F5010" s="5">
        <f>decoded__2[[#This Row],[FRT_DEC]]-B5009</f>
        <v>26</v>
      </c>
      <c r="G50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INFO]]))),G5009)</f>
        <v>26</v>
      </c>
    </row>
    <row r="5011" spans="1:7" hidden="1" x14ac:dyDescent="0.25">
      <c r="A5011" s="12" t="s">
        <v>5739</v>
      </c>
      <c r="B5011" s="19">
        <v>335649550527</v>
      </c>
      <c r="C5011" s="12" t="s">
        <v>21597</v>
      </c>
      <c r="D5011" s="12" t="s">
        <v>2044</v>
      </c>
      <c r="E5011" s="6" t="s">
        <v>8882</v>
      </c>
      <c r="F5011" s="5">
        <f>decoded__2[[#This Row],[FRT_DEC]]-B5010</f>
        <v>7</v>
      </c>
      <c r="G50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INFO]]))),G5010)</f>
        <v>26</v>
      </c>
    </row>
    <row r="5012" spans="1:7" hidden="1" x14ac:dyDescent="0.25">
      <c r="A5012" s="12" t="s">
        <v>5740</v>
      </c>
      <c r="B5012" s="19">
        <v>335649550531</v>
      </c>
      <c r="C5012" s="12" t="s">
        <v>21598</v>
      </c>
      <c r="D5012" s="12" t="s">
        <v>7938</v>
      </c>
      <c r="E5012" s="6" t="s">
        <v>7991</v>
      </c>
      <c r="F5012" s="5">
        <f>decoded__2[[#This Row],[FRT_DEC]]-B5011</f>
        <v>4</v>
      </c>
      <c r="G50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INFO]]))),G5011)</f>
        <v>26</v>
      </c>
    </row>
    <row r="5013" spans="1:7" hidden="1" x14ac:dyDescent="0.25">
      <c r="A5013" s="12" t="s">
        <v>5741</v>
      </c>
      <c r="B5013" s="19">
        <v>335649550536</v>
      </c>
      <c r="C5013" s="12" t="s">
        <v>21599</v>
      </c>
      <c r="D5013" s="12" t="s">
        <v>7842</v>
      </c>
      <c r="E5013" s="6" t="s">
        <v>8889</v>
      </c>
      <c r="F5013" s="5">
        <f>decoded__2[[#This Row],[FRT_DEC]]-B5012</f>
        <v>5</v>
      </c>
      <c r="G50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INFO]]))),G5012)</f>
        <v>26</v>
      </c>
    </row>
    <row r="5014" spans="1:7" ht="30" hidden="1" x14ac:dyDescent="0.25">
      <c r="A5014" s="12" t="s">
        <v>5742</v>
      </c>
      <c r="B5014" s="19">
        <v>335649550547</v>
      </c>
      <c r="C5014" s="12" t="s">
        <v>21600</v>
      </c>
      <c r="D5014" s="12" t="s">
        <v>241</v>
      </c>
      <c r="E5014" s="6" t="s">
        <v>3669</v>
      </c>
      <c r="F5014" s="5">
        <f>decoded__2[[#This Row],[FRT_DEC]]-B5013</f>
        <v>11</v>
      </c>
      <c r="G50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INFO]]))),G5013)</f>
        <v>26</v>
      </c>
    </row>
    <row r="5015" spans="1:7" hidden="1" x14ac:dyDescent="0.25">
      <c r="A5015" s="12" t="s">
        <v>5743</v>
      </c>
      <c r="B5015" s="19">
        <v>335649550551</v>
      </c>
      <c r="C5015" s="12" t="s">
        <v>21601</v>
      </c>
      <c r="D5015" s="12" t="s">
        <v>243</v>
      </c>
      <c r="E5015" s="6" t="s">
        <v>21602</v>
      </c>
      <c r="F5015" s="5">
        <f>decoded__2[[#This Row],[FRT_DEC]]-B5014</f>
        <v>4</v>
      </c>
      <c r="G50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INFO]]))),G5014)</f>
        <v>26</v>
      </c>
    </row>
    <row r="5016" spans="1:7" hidden="1" x14ac:dyDescent="0.25">
      <c r="A5016" s="12" t="s">
        <v>5744</v>
      </c>
      <c r="B5016" s="19">
        <v>335649550599</v>
      </c>
      <c r="C5016" s="12" t="s">
        <v>21603</v>
      </c>
      <c r="D5016" s="12" t="s">
        <v>40</v>
      </c>
      <c r="E5016" s="6" t="s">
        <v>44</v>
      </c>
      <c r="F5016" s="5">
        <f>decoded__2[[#This Row],[FRT_DEC]]-B5015</f>
        <v>48</v>
      </c>
      <c r="G50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INFO]]))),G5015)</f>
        <v>26</v>
      </c>
    </row>
    <row r="5017" spans="1:7" hidden="1" x14ac:dyDescent="0.25">
      <c r="A5017" s="12" t="s">
        <v>5745</v>
      </c>
      <c r="B5017" s="19">
        <v>335649550604</v>
      </c>
      <c r="C5017" s="12" t="s">
        <v>21604</v>
      </c>
      <c r="D5017" s="12" t="s">
        <v>246</v>
      </c>
      <c r="E5017" s="6" t="s">
        <v>21605</v>
      </c>
      <c r="F5017" s="5">
        <f>decoded__2[[#This Row],[FRT_DEC]]-B5016</f>
        <v>5</v>
      </c>
      <c r="G50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INFO]]))),G5016)</f>
        <v>26</v>
      </c>
    </row>
    <row r="5018" spans="1:7" hidden="1" x14ac:dyDescent="0.25">
      <c r="A5018" s="12" t="s">
        <v>5746</v>
      </c>
      <c r="B5018" s="19">
        <v>335649550611</v>
      </c>
      <c r="C5018" s="12" t="s">
        <v>21606</v>
      </c>
      <c r="D5018" s="12" t="s">
        <v>1099</v>
      </c>
      <c r="E5018" s="6" t="s">
        <v>2104</v>
      </c>
      <c r="F5018" s="5">
        <f>decoded__2[[#This Row],[FRT_DEC]]-B5017</f>
        <v>7</v>
      </c>
      <c r="G50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INFO]]))),G5017)</f>
        <v>26</v>
      </c>
    </row>
    <row r="5019" spans="1:7" hidden="1" x14ac:dyDescent="0.25">
      <c r="A5019" s="12" t="s">
        <v>5747</v>
      </c>
      <c r="B5019" s="19">
        <v>335649550616</v>
      </c>
      <c r="C5019" s="12" t="s">
        <v>21607</v>
      </c>
      <c r="D5019" s="12" t="s">
        <v>1099</v>
      </c>
      <c r="E5019" s="6" t="s">
        <v>2105</v>
      </c>
      <c r="F5019" s="5">
        <f>decoded__2[[#This Row],[FRT_DEC]]-B5018</f>
        <v>5</v>
      </c>
      <c r="G50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INFO]]))),G5018)</f>
        <v>26</v>
      </c>
    </row>
    <row r="5020" spans="1:7" hidden="1" x14ac:dyDescent="0.25">
      <c r="A5020" s="12" t="s">
        <v>5748</v>
      </c>
      <c r="B5020" s="19">
        <v>335649550631</v>
      </c>
      <c r="C5020" s="12" t="s">
        <v>21608</v>
      </c>
      <c r="D5020" s="12" t="s">
        <v>72</v>
      </c>
      <c r="E5020" s="6" t="s">
        <v>2092</v>
      </c>
      <c r="F5020" s="5">
        <f>decoded__2[[#This Row],[FRT_DEC]]-B5019</f>
        <v>15</v>
      </c>
      <c r="G50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INFO]]))),G5019)</f>
        <v>26</v>
      </c>
    </row>
    <row r="5021" spans="1:7" hidden="1" x14ac:dyDescent="0.25">
      <c r="A5021" s="12" t="s">
        <v>5749</v>
      </c>
      <c r="B5021" s="19">
        <v>335649550712</v>
      </c>
      <c r="C5021" s="12" t="s">
        <v>21609</v>
      </c>
      <c r="D5021" s="12" t="s">
        <v>2045</v>
      </c>
      <c r="E5021" s="6" t="s">
        <v>15053</v>
      </c>
      <c r="F5021" s="5">
        <f>decoded__2[[#This Row],[FRT_DEC]]-B5020</f>
        <v>81</v>
      </c>
      <c r="G50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INFO]]))),G5020)</f>
        <v>26</v>
      </c>
    </row>
    <row r="5022" spans="1:7" hidden="1" x14ac:dyDescent="0.25">
      <c r="A5022" s="12" t="s">
        <v>5750</v>
      </c>
      <c r="B5022" s="19">
        <v>335649550739</v>
      </c>
      <c r="C5022" s="12" t="s">
        <v>21610</v>
      </c>
      <c r="D5022" s="12" t="s">
        <v>3671</v>
      </c>
      <c r="E5022" s="6" t="s">
        <v>21611</v>
      </c>
      <c r="F5022" s="5">
        <f>decoded__2[[#This Row],[FRT_DEC]]-B5021</f>
        <v>27</v>
      </c>
      <c r="G50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INFO]]))),G5021)</f>
        <v>26</v>
      </c>
    </row>
    <row r="5023" spans="1:7" hidden="1" x14ac:dyDescent="0.25">
      <c r="A5023" s="12" t="s">
        <v>5751</v>
      </c>
      <c r="B5023" s="19">
        <v>335649550741</v>
      </c>
      <c r="C5023" s="12" t="s">
        <v>21612</v>
      </c>
      <c r="D5023" s="12" t="s">
        <v>3671</v>
      </c>
      <c r="E5023" s="6" t="s">
        <v>7881</v>
      </c>
      <c r="F5023" s="5">
        <f>decoded__2[[#This Row],[FRT_DEC]]-B5022</f>
        <v>2</v>
      </c>
      <c r="G50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INFO]]))),G5022)</f>
        <v>26</v>
      </c>
    </row>
    <row r="5024" spans="1:7" hidden="1" x14ac:dyDescent="0.25">
      <c r="A5024" s="12" t="s">
        <v>5752</v>
      </c>
      <c r="B5024" s="19">
        <v>335649551453</v>
      </c>
      <c r="C5024" s="12" t="s">
        <v>21613</v>
      </c>
      <c r="D5024" s="12" t="s">
        <v>249</v>
      </c>
      <c r="E5024" s="6" t="s">
        <v>7868</v>
      </c>
      <c r="F5024" s="5">
        <f>decoded__2[[#This Row],[FRT_DEC]]-B5023</f>
        <v>712</v>
      </c>
      <c r="G50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INFO]]))),G5023)</f>
        <v>26</v>
      </c>
    </row>
    <row r="5025" spans="1:7" hidden="1" x14ac:dyDescent="0.25">
      <c r="A5025" s="12" t="s">
        <v>5753</v>
      </c>
      <c r="B5025" s="19">
        <v>335649551457</v>
      </c>
      <c r="C5025" s="12" t="s">
        <v>21614</v>
      </c>
      <c r="D5025" s="12" t="s">
        <v>7938</v>
      </c>
      <c r="E5025" s="6" t="s">
        <v>8906</v>
      </c>
      <c r="F5025" s="5">
        <f>decoded__2[[#This Row],[FRT_DEC]]-B5024</f>
        <v>4</v>
      </c>
      <c r="G50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INFO]]))),G5024)</f>
        <v>26</v>
      </c>
    </row>
    <row r="5026" spans="1:7" hidden="1" x14ac:dyDescent="0.25">
      <c r="A5026" s="12" t="s">
        <v>5754</v>
      </c>
      <c r="B5026" s="19">
        <v>335649563405</v>
      </c>
      <c r="C5026" s="12" t="s">
        <v>21615</v>
      </c>
      <c r="D5026" s="12" t="s">
        <v>5</v>
      </c>
      <c r="E5026" s="6" t="s">
        <v>21616</v>
      </c>
      <c r="F5026" s="5">
        <f>decoded__2[[#This Row],[FRT_DEC]]-B5025</f>
        <v>11948</v>
      </c>
      <c r="G50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INFO]]))),G5025)</f>
        <v>26</v>
      </c>
    </row>
    <row r="5027" spans="1:7" hidden="1" x14ac:dyDescent="0.25">
      <c r="A5027" s="12" t="s">
        <v>5755</v>
      </c>
      <c r="B5027" s="19">
        <v>335649563409</v>
      </c>
      <c r="C5027" s="12" t="s">
        <v>21617</v>
      </c>
      <c r="D5027" s="12" t="s">
        <v>5</v>
      </c>
      <c r="E5027" s="6" t="s">
        <v>7877</v>
      </c>
      <c r="F5027" s="5">
        <f>decoded__2[[#This Row],[FRT_DEC]]-B5026</f>
        <v>4</v>
      </c>
      <c r="G50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INFO]]))),G5026)</f>
        <v>26</v>
      </c>
    </row>
    <row r="5028" spans="1:7" hidden="1" x14ac:dyDescent="0.25">
      <c r="A5028" s="12" t="s">
        <v>5756</v>
      </c>
      <c r="B5028" s="19">
        <v>335649563412</v>
      </c>
      <c r="C5028" s="12" t="s">
        <v>21618</v>
      </c>
      <c r="D5028" s="12" t="s">
        <v>3686</v>
      </c>
      <c r="E5028" s="6" t="s">
        <v>21619</v>
      </c>
      <c r="F5028" s="5">
        <f>decoded__2[[#This Row],[FRT_DEC]]-B5027</f>
        <v>3</v>
      </c>
      <c r="G50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INFO]]))),G5027)</f>
        <v>26</v>
      </c>
    </row>
    <row r="5029" spans="1:7" hidden="1" x14ac:dyDescent="0.25">
      <c r="A5029" s="12" t="s">
        <v>5757</v>
      </c>
      <c r="B5029" s="19">
        <v>335649563414</v>
      </c>
      <c r="C5029" s="12" t="s">
        <v>21620</v>
      </c>
      <c r="D5029" s="12" t="s">
        <v>3686</v>
      </c>
      <c r="E5029" s="6" t="s">
        <v>7878</v>
      </c>
      <c r="F5029" s="5">
        <f>decoded__2[[#This Row],[FRT_DEC]]-B5028</f>
        <v>2</v>
      </c>
      <c r="G50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INFO]]))),G5028)</f>
        <v>26</v>
      </c>
    </row>
    <row r="5030" spans="1:7" hidden="1" x14ac:dyDescent="0.25">
      <c r="A5030" s="12" t="s">
        <v>5758</v>
      </c>
      <c r="B5030" s="19">
        <v>335649563423</v>
      </c>
      <c r="C5030" s="12" t="s">
        <v>21621</v>
      </c>
      <c r="D5030" s="12" t="s">
        <v>7842</v>
      </c>
      <c r="E5030" s="6" t="s">
        <v>8006</v>
      </c>
      <c r="F5030" s="5">
        <f>decoded__2[[#This Row],[FRT_DEC]]-B5029</f>
        <v>9</v>
      </c>
      <c r="G50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INFO]]))),G5029)</f>
        <v>26</v>
      </c>
    </row>
    <row r="5031" spans="1:7" ht="30" hidden="1" x14ac:dyDescent="0.25">
      <c r="A5031" s="12" t="s">
        <v>5759</v>
      </c>
      <c r="B5031" s="19">
        <v>335649563433</v>
      </c>
      <c r="C5031" s="12" t="s">
        <v>21622</v>
      </c>
      <c r="D5031" s="12" t="s">
        <v>241</v>
      </c>
      <c r="E5031" s="6" t="s">
        <v>3669</v>
      </c>
      <c r="F5031" s="5">
        <f>decoded__2[[#This Row],[FRT_DEC]]-B5030</f>
        <v>10</v>
      </c>
      <c r="G50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INFO]]))),G5030)</f>
        <v>26</v>
      </c>
    </row>
    <row r="5032" spans="1:7" hidden="1" x14ac:dyDescent="0.25">
      <c r="A5032" s="12" t="s">
        <v>5760</v>
      </c>
      <c r="B5032" s="19">
        <v>335649563435</v>
      </c>
      <c r="C5032" s="12" t="s">
        <v>21623</v>
      </c>
      <c r="D5032" s="12" t="s">
        <v>243</v>
      </c>
      <c r="E5032" s="6" t="s">
        <v>21624</v>
      </c>
      <c r="F5032" s="5">
        <f>decoded__2[[#This Row],[FRT_DEC]]-B5031</f>
        <v>2</v>
      </c>
      <c r="G50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INFO]]))),G5031)</f>
        <v>26</v>
      </c>
    </row>
    <row r="5033" spans="1:7" hidden="1" x14ac:dyDescent="0.25">
      <c r="A5033" s="12" t="s">
        <v>5761</v>
      </c>
      <c r="B5033" s="19">
        <v>335649563441</v>
      </c>
      <c r="C5033" s="12" t="s">
        <v>21625</v>
      </c>
      <c r="D5033" s="12" t="s">
        <v>1099</v>
      </c>
      <c r="E5033" s="6" t="s">
        <v>2093</v>
      </c>
      <c r="F5033" s="5">
        <f>decoded__2[[#This Row],[FRT_DEC]]-B5032</f>
        <v>6</v>
      </c>
      <c r="G50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INFO]]))),G5032)</f>
        <v>26</v>
      </c>
    </row>
    <row r="5034" spans="1:7" hidden="1" x14ac:dyDescent="0.25">
      <c r="A5034" s="12" t="s">
        <v>5762</v>
      </c>
      <c r="B5034" s="19">
        <v>335649563447</v>
      </c>
      <c r="C5034" s="12" t="s">
        <v>21626</v>
      </c>
      <c r="D5034" s="12" t="s">
        <v>72</v>
      </c>
      <c r="E5034" s="6" t="s">
        <v>2094</v>
      </c>
      <c r="F5034" s="5">
        <f>decoded__2[[#This Row],[FRT_DEC]]-B5033</f>
        <v>6</v>
      </c>
      <c r="G50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INFO]]))),G5033)</f>
        <v>26</v>
      </c>
    </row>
    <row r="5035" spans="1:7" hidden="1" x14ac:dyDescent="0.25">
      <c r="A5035" s="12" t="s">
        <v>5763</v>
      </c>
      <c r="B5035" s="19">
        <v>335649563451</v>
      </c>
      <c r="C5035" s="12" t="s">
        <v>21627</v>
      </c>
      <c r="D5035" s="12" t="s">
        <v>72</v>
      </c>
      <c r="E5035" s="6" t="s">
        <v>2095</v>
      </c>
      <c r="F5035" s="5">
        <f>decoded__2[[#This Row],[FRT_DEC]]-B5034</f>
        <v>4</v>
      </c>
      <c r="G50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INFO]]))),G5034)</f>
        <v>26</v>
      </c>
    </row>
    <row r="5036" spans="1:7" hidden="1" x14ac:dyDescent="0.25">
      <c r="A5036" s="12" t="s">
        <v>5764</v>
      </c>
      <c r="B5036" s="19">
        <v>335649563462</v>
      </c>
      <c r="C5036" s="12" t="s">
        <v>21628</v>
      </c>
      <c r="D5036" s="12" t="s">
        <v>246</v>
      </c>
      <c r="E5036" s="6" t="s">
        <v>21629</v>
      </c>
      <c r="F5036" s="5">
        <f>decoded__2[[#This Row],[FRT_DEC]]-B5035</f>
        <v>11</v>
      </c>
      <c r="G50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INFO]]))),G5035)</f>
        <v>26</v>
      </c>
    </row>
    <row r="5037" spans="1:7" hidden="1" x14ac:dyDescent="0.25">
      <c r="A5037" s="12" t="s">
        <v>5765</v>
      </c>
      <c r="B5037" s="19">
        <v>335649563466</v>
      </c>
      <c r="C5037" s="12" t="s">
        <v>21630</v>
      </c>
      <c r="D5037" s="12" t="s">
        <v>7938</v>
      </c>
      <c r="E5037" s="6" t="s">
        <v>8012</v>
      </c>
      <c r="F5037" s="5">
        <f>decoded__2[[#This Row],[FRT_DEC]]-B5036</f>
        <v>4</v>
      </c>
      <c r="G50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INFO]]))),G5036)</f>
        <v>26</v>
      </c>
    </row>
    <row r="5038" spans="1:7" hidden="1" x14ac:dyDescent="0.25">
      <c r="A5038" s="12" t="s">
        <v>5766</v>
      </c>
      <c r="B5038" s="19">
        <v>335649563862</v>
      </c>
      <c r="C5038" s="12" t="s">
        <v>21631</v>
      </c>
      <c r="D5038" s="12" t="s">
        <v>7842</v>
      </c>
      <c r="E5038" s="6" t="s">
        <v>8130</v>
      </c>
      <c r="F5038" s="5">
        <f>decoded__2[[#This Row],[FRT_DEC]]-B5037</f>
        <v>396</v>
      </c>
      <c r="G50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INFO]]))),G5037)</f>
        <v>26</v>
      </c>
    </row>
    <row r="5039" spans="1:7" hidden="1" x14ac:dyDescent="0.25">
      <c r="A5039" s="12" t="s">
        <v>5767</v>
      </c>
      <c r="B5039" s="19">
        <v>335649563869</v>
      </c>
      <c r="C5039" s="12" t="s">
        <v>21632</v>
      </c>
      <c r="D5039" s="12" t="s">
        <v>1099</v>
      </c>
      <c r="E5039" s="6" t="s">
        <v>2096</v>
      </c>
      <c r="F5039" s="5">
        <f>decoded__2[[#This Row],[FRT_DEC]]-B5038</f>
        <v>7</v>
      </c>
      <c r="G50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INFO]]))),G5038)</f>
        <v>26</v>
      </c>
    </row>
    <row r="5040" spans="1:7" hidden="1" x14ac:dyDescent="0.25">
      <c r="A5040" s="12" t="s">
        <v>5768</v>
      </c>
      <c r="B5040" s="19">
        <v>335649563874</v>
      </c>
      <c r="C5040" s="12" t="s">
        <v>21633</v>
      </c>
      <c r="D5040" s="12" t="s">
        <v>72</v>
      </c>
      <c r="E5040" s="6" t="s">
        <v>2097</v>
      </c>
      <c r="F5040" s="5">
        <f>decoded__2[[#This Row],[FRT_DEC]]-B5039</f>
        <v>5</v>
      </c>
      <c r="G50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INFO]]))),G5039)</f>
        <v>26</v>
      </c>
    </row>
    <row r="5041" spans="1:7" hidden="1" x14ac:dyDescent="0.25">
      <c r="A5041" s="12" t="s">
        <v>5769</v>
      </c>
      <c r="B5041" s="19">
        <v>335649563888</v>
      </c>
      <c r="C5041" s="12" t="s">
        <v>21634</v>
      </c>
      <c r="D5041" s="12" t="s">
        <v>3672</v>
      </c>
      <c r="E5041" s="6" t="s">
        <v>7905</v>
      </c>
      <c r="F5041" s="5">
        <f>decoded__2[[#This Row],[FRT_DEC]]-B5040</f>
        <v>14</v>
      </c>
      <c r="G50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INFO]]))),G5040)</f>
        <v>26</v>
      </c>
    </row>
    <row r="5042" spans="1:7" hidden="1" x14ac:dyDescent="0.25">
      <c r="A5042" s="12" t="s">
        <v>5770</v>
      </c>
      <c r="B5042" s="19">
        <v>335649564037</v>
      </c>
      <c r="C5042" s="12" t="s">
        <v>21635</v>
      </c>
      <c r="D5042" s="12" t="s">
        <v>262</v>
      </c>
      <c r="E5042" s="6" t="s">
        <v>7906</v>
      </c>
      <c r="F5042" s="5">
        <f>decoded__2[[#This Row],[FRT_DEC]]-B5041</f>
        <v>149</v>
      </c>
      <c r="G50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INFO]]))),G5041)</f>
        <v>26</v>
      </c>
    </row>
    <row r="5043" spans="1:7" hidden="1" x14ac:dyDescent="0.25">
      <c r="A5043" s="12" t="s">
        <v>5771</v>
      </c>
      <c r="B5043" s="19">
        <v>335649564042</v>
      </c>
      <c r="C5043" s="12" t="s">
        <v>21636</v>
      </c>
      <c r="D5043" s="12" t="s">
        <v>7938</v>
      </c>
      <c r="E5043" s="6" t="s">
        <v>8136</v>
      </c>
      <c r="F5043" s="5">
        <f>decoded__2[[#This Row],[FRT_DEC]]-B5042</f>
        <v>5</v>
      </c>
      <c r="G50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INFO]]))),G5042)</f>
        <v>26</v>
      </c>
    </row>
    <row r="5044" spans="1:7" x14ac:dyDescent="0.25">
      <c r="A5044" s="12" t="s">
        <v>5772</v>
      </c>
      <c r="B5044" s="19">
        <v>335649565282</v>
      </c>
      <c r="C5044" s="12" t="s">
        <v>21637</v>
      </c>
      <c r="D5044" s="12" t="s">
        <v>7842</v>
      </c>
      <c r="E5044" s="6" t="s">
        <v>7845</v>
      </c>
      <c r="F5044" s="5">
        <f>decoded__2[[#This Row],[FRT_DEC]]-B5043</f>
        <v>1240</v>
      </c>
      <c r="G50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INFO]]))),G5043)</f>
        <v>26</v>
      </c>
    </row>
    <row r="5045" spans="1:7" hidden="1" x14ac:dyDescent="0.25">
      <c r="A5045" s="12" t="s">
        <v>5773</v>
      </c>
      <c r="B5045" s="19">
        <v>335649565289</v>
      </c>
      <c r="C5045" s="12" t="s">
        <v>21638</v>
      </c>
      <c r="D5045" s="12" t="s">
        <v>7938</v>
      </c>
      <c r="E5045" s="6" t="s">
        <v>8149</v>
      </c>
      <c r="F5045" s="5">
        <f>decoded__2[[#This Row],[FRT_DEC]]-B5044</f>
        <v>7</v>
      </c>
      <c r="G50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INFO]]))),G5044)</f>
        <v>26</v>
      </c>
    </row>
    <row r="5046" spans="1:7" hidden="1" x14ac:dyDescent="0.25">
      <c r="A5046" s="12" t="s">
        <v>5774</v>
      </c>
      <c r="B5046" s="19">
        <v>335649565364</v>
      </c>
      <c r="C5046" s="12" t="s">
        <v>21639</v>
      </c>
      <c r="D5046" s="12" t="s">
        <v>84</v>
      </c>
      <c r="E5046" s="6" t="s">
        <v>21640</v>
      </c>
      <c r="F5046" s="5">
        <f>decoded__2[[#This Row],[FRT_DEC]]-B5045</f>
        <v>75</v>
      </c>
      <c r="G50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INFO]]))),G5045)</f>
        <v>26</v>
      </c>
    </row>
    <row r="5047" spans="1:7" hidden="1" x14ac:dyDescent="0.25">
      <c r="A5047" s="12" t="s">
        <v>5775</v>
      </c>
      <c r="B5047" s="19">
        <v>335649565366</v>
      </c>
      <c r="C5047" s="12" t="s">
        <v>21641</v>
      </c>
      <c r="D5047" s="12" t="s">
        <v>3684</v>
      </c>
      <c r="E5047" s="6" t="s">
        <v>21642</v>
      </c>
      <c r="F5047" s="5">
        <f>decoded__2[[#This Row],[FRT_DEC]]-B5046</f>
        <v>2</v>
      </c>
      <c r="G50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INFO]]))),G5046)</f>
        <v>26</v>
      </c>
    </row>
    <row r="5048" spans="1:7" hidden="1" x14ac:dyDescent="0.25">
      <c r="A5048" s="12" t="s">
        <v>5776</v>
      </c>
      <c r="B5048" s="19">
        <v>335649565370</v>
      </c>
      <c r="C5048" s="12" t="s">
        <v>21643</v>
      </c>
      <c r="D5048" s="12" t="s">
        <v>3684</v>
      </c>
      <c r="E5048" s="6" t="s">
        <v>7879</v>
      </c>
      <c r="F5048" s="5">
        <f>decoded__2[[#This Row],[FRT_DEC]]-B5047</f>
        <v>4</v>
      </c>
      <c r="G50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INFO]]))),G5047)</f>
        <v>26</v>
      </c>
    </row>
    <row r="5049" spans="1:7" hidden="1" x14ac:dyDescent="0.25">
      <c r="A5049" s="12" t="s">
        <v>5777</v>
      </c>
      <c r="B5049" s="19">
        <v>335649565377</v>
      </c>
      <c r="C5049" s="12" t="s">
        <v>21644</v>
      </c>
      <c r="D5049" s="12" t="s">
        <v>7842</v>
      </c>
      <c r="E5049" s="6" t="s">
        <v>7843</v>
      </c>
      <c r="F5049" s="5">
        <f>decoded__2[[#This Row],[FRT_DEC]]-B5048</f>
        <v>7</v>
      </c>
      <c r="G50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INFO]]))),G5048)</f>
        <v>26</v>
      </c>
    </row>
    <row r="5050" spans="1:7" hidden="1" x14ac:dyDescent="0.25">
      <c r="A5050" s="12" t="s">
        <v>5778</v>
      </c>
      <c r="B5050" s="19">
        <v>335649565388</v>
      </c>
      <c r="C5050" s="12" t="s">
        <v>21645</v>
      </c>
      <c r="D5050" s="12" t="s">
        <v>1099</v>
      </c>
      <c r="E5050" s="6" t="s">
        <v>2098</v>
      </c>
      <c r="F5050" s="5">
        <f>decoded__2[[#This Row],[FRT_DEC]]-B5049</f>
        <v>11</v>
      </c>
      <c r="G50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INFO]]))),G5049)</f>
        <v>26</v>
      </c>
    </row>
    <row r="5051" spans="1:7" hidden="1" x14ac:dyDescent="0.25">
      <c r="A5051" s="12" t="s">
        <v>5779</v>
      </c>
      <c r="B5051" s="19">
        <v>335649565393</v>
      </c>
      <c r="C5051" s="12" t="s">
        <v>21646</v>
      </c>
      <c r="D5051" s="12" t="s">
        <v>72</v>
      </c>
      <c r="E5051" s="6" t="s">
        <v>2099</v>
      </c>
      <c r="F5051" s="5">
        <f>decoded__2[[#This Row],[FRT_DEC]]-B5050</f>
        <v>5</v>
      </c>
      <c r="G50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INFO]]))),G5050)</f>
        <v>26</v>
      </c>
    </row>
    <row r="5052" spans="1:7" hidden="1" x14ac:dyDescent="0.25">
      <c r="A5052" s="12" t="s">
        <v>5780</v>
      </c>
      <c r="B5052" s="19">
        <v>335649565406</v>
      </c>
      <c r="C5052" s="12" t="s">
        <v>21647</v>
      </c>
      <c r="D5052" s="12" t="s">
        <v>7938</v>
      </c>
      <c r="E5052" s="6" t="s">
        <v>8848</v>
      </c>
      <c r="F5052" s="5">
        <f>decoded__2[[#This Row],[FRT_DEC]]-B5051</f>
        <v>13</v>
      </c>
      <c r="G50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INFO]]))),G5051)</f>
        <v>26</v>
      </c>
    </row>
    <row r="5053" spans="1:7" hidden="1" x14ac:dyDescent="0.25">
      <c r="A5053" s="12" t="s">
        <v>5781</v>
      </c>
      <c r="B5053" s="19">
        <v>335649565443</v>
      </c>
      <c r="C5053" s="12" t="s">
        <v>21648</v>
      </c>
      <c r="D5053" s="12" t="s">
        <v>85</v>
      </c>
      <c r="E5053" s="6" t="s">
        <v>263</v>
      </c>
      <c r="F5053" s="5">
        <f>decoded__2[[#This Row],[FRT_DEC]]-B5052</f>
        <v>37</v>
      </c>
      <c r="G50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INFO]]))),G5052)</f>
        <v>26</v>
      </c>
    </row>
    <row r="5054" spans="1:7" hidden="1" x14ac:dyDescent="0.25">
      <c r="A5054" s="12" t="s">
        <v>5782</v>
      </c>
      <c r="B5054" s="19">
        <v>335649565450</v>
      </c>
      <c r="C5054" s="12" t="s">
        <v>21649</v>
      </c>
      <c r="D5054" s="12" t="s">
        <v>7842</v>
      </c>
      <c r="E5054" s="6" t="s">
        <v>8851</v>
      </c>
      <c r="F5054" s="5">
        <f>decoded__2[[#This Row],[FRT_DEC]]-B5053</f>
        <v>7</v>
      </c>
      <c r="G50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INFO]]))),G5053)</f>
        <v>26</v>
      </c>
    </row>
    <row r="5055" spans="1:7" hidden="1" x14ac:dyDescent="0.25">
      <c r="A5055" s="12" t="s">
        <v>5783</v>
      </c>
      <c r="B5055" s="19">
        <v>335649565461</v>
      </c>
      <c r="C5055" s="12" t="s">
        <v>21650</v>
      </c>
      <c r="D5055" s="12" t="s">
        <v>1099</v>
      </c>
      <c r="E5055" s="6" t="s">
        <v>2100</v>
      </c>
      <c r="F5055" s="5">
        <f>decoded__2[[#This Row],[FRT_DEC]]-B5054</f>
        <v>11</v>
      </c>
      <c r="G50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INFO]]))),G5054)</f>
        <v>26</v>
      </c>
    </row>
    <row r="5056" spans="1:7" hidden="1" x14ac:dyDescent="0.25">
      <c r="A5056" s="12" t="s">
        <v>5784</v>
      </c>
      <c r="B5056" s="19">
        <v>335649565466</v>
      </c>
      <c r="C5056" s="12" t="s">
        <v>21651</v>
      </c>
      <c r="D5056" s="12" t="s">
        <v>72</v>
      </c>
      <c r="E5056" s="6" t="s">
        <v>2101</v>
      </c>
      <c r="F5056" s="5">
        <f>decoded__2[[#This Row],[FRT_DEC]]-B5055</f>
        <v>5</v>
      </c>
      <c r="G50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INFO]]))),G5055)</f>
        <v>26</v>
      </c>
    </row>
    <row r="5057" spans="1:7" hidden="1" x14ac:dyDescent="0.25">
      <c r="A5057" s="12" t="s">
        <v>5785</v>
      </c>
      <c r="B5057" s="19">
        <v>335649565478</v>
      </c>
      <c r="C5057" s="12" t="s">
        <v>21652</v>
      </c>
      <c r="D5057" s="12" t="s">
        <v>7938</v>
      </c>
      <c r="E5057" s="6" t="s">
        <v>8855</v>
      </c>
      <c r="F5057" s="5">
        <f>decoded__2[[#This Row],[FRT_DEC]]-B5056</f>
        <v>12</v>
      </c>
      <c r="G50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INFO]]))),G5056)</f>
        <v>26</v>
      </c>
    </row>
    <row r="5058" spans="1:7" hidden="1" x14ac:dyDescent="0.25">
      <c r="A5058" s="12" t="s">
        <v>5786</v>
      </c>
      <c r="B5058" s="19">
        <v>335649566099</v>
      </c>
      <c r="C5058" s="12" t="s">
        <v>21653</v>
      </c>
      <c r="D5058" s="12" t="s">
        <v>87</v>
      </c>
      <c r="E5058" s="6" t="s">
        <v>3695</v>
      </c>
      <c r="F5058" s="5">
        <f>decoded__2[[#This Row],[FRT_DEC]]-B5057</f>
        <v>621</v>
      </c>
      <c r="G50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INFO]]))),G5057)</f>
        <v>26</v>
      </c>
    </row>
    <row r="5059" spans="1:7" hidden="1" x14ac:dyDescent="0.25">
      <c r="A5059" s="12" t="s">
        <v>5787</v>
      </c>
      <c r="B5059" s="19">
        <v>335649566107</v>
      </c>
      <c r="C5059" s="12" t="s">
        <v>21654</v>
      </c>
      <c r="D5059" s="12" t="s">
        <v>7842</v>
      </c>
      <c r="E5059" s="6" t="s">
        <v>8858</v>
      </c>
      <c r="F5059" s="5">
        <f>decoded__2[[#This Row],[FRT_DEC]]-B5058</f>
        <v>8</v>
      </c>
      <c r="G50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INFO]]))),G5058)</f>
        <v>26</v>
      </c>
    </row>
    <row r="5060" spans="1:7" hidden="1" x14ac:dyDescent="0.25">
      <c r="A5060" s="12" t="s">
        <v>5788</v>
      </c>
      <c r="B5060" s="19">
        <v>335649566117</v>
      </c>
      <c r="C5060" s="12" t="s">
        <v>21655</v>
      </c>
      <c r="D5060" s="12" t="s">
        <v>1099</v>
      </c>
      <c r="E5060" s="6" t="s">
        <v>2102</v>
      </c>
      <c r="F5060" s="5">
        <f>decoded__2[[#This Row],[FRT_DEC]]-B5059</f>
        <v>10</v>
      </c>
      <c r="G50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INFO]]))),G5059)</f>
        <v>26</v>
      </c>
    </row>
    <row r="5061" spans="1:7" hidden="1" x14ac:dyDescent="0.25">
      <c r="A5061" s="12" t="s">
        <v>5789</v>
      </c>
      <c r="B5061" s="19">
        <v>335649566121</v>
      </c>
      <c r="C5061" s="12" t="s">
        <v>21656</v>
      </c>
      <c r="D5061" s="12" t="s">
        <v>72</v>
      </c>
      <c r="E5061" s="6" t="s">
        <v>2103</v>
      </c>
      <c r="F5061" s="5">
        <f>decoded__2[[#This Row],[FRT_DEC]]-B5060</f>
        <v>4</v>
      </c>
      <c r="G50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INFO]]))),G5060)</f>
        <v>26</v>
      </c>
    </row>
    <row r="5062" spans="1:7" hidden="1" x14ac:dyDescent="0.25">
      <c r="A5062" s="12" t="s">
        <v>5790</v>
      </c>
      <c r="B5062" s="19">
        <v>335649566126</v>
      </c>
      <c r="C5062" s="12" t="s">
        <v>21657</v>
      </c>
      <c r="D5062" s="12" t="s">
        <v>264</v>
      </c>
      <c r="E5062" s="6" t="s">
        <v>21658</v>
      </c>
      <c r="F5062" s="5">
        <f>decoded__2[[#This Row],[FRT_DEC]]-B5061</f>
        <v>5</v>
      </c>
      <c r="G50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INFO]]))),G5061)</f>
        <v>26</v>
      </c>
    </row>
    <row r="5063" spans="1:7" hidden="1" x14ac:dyDescent="0.25">
      <c r="A5063" s="12" t="s">
        <v>5791</v>
      </c>
      <c r="B5063" s="19">
        <v>335649566138</v>
      </c>
      <c r="C5063" s="12" t="s">
        <v>21659</v>
      </c>
      <c r="D5063" s="12" t="s">
        <v>40</v>
      </c>
      <c r="E5063" s="6" t="s">
        <v>328</v>
      </c>
      <c r="F5063" s="5">
        <f>decoded__2[[#This Row],[FRT_DEC]]-B5062</f>
        <v>12</v>
      </c>
      <c r="G50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INFO]]))),G5062)</f>
        <v>26</v>
      </c>
    </row>
    <row r="5064" spans="1:7" hidden="1" x14ac:dyDescent="0.25">
      <c r="A5064" s="12" t="s">
        <v>5792</v>
      </c>
      <c r="B5064" s="19">
        <v>335649566141</v>
      </c>
      <c r="C5064" s="12" t="s">
        <v>21660</v>
      </c>
      <c r="D5064" s="12" t="s">
        <v>330</v>
      </c>
      <c r="E5064" s="6" t="s">
        <v>21359</v>
      </c>
      <c r="F5064" s="5">
        <f>decoded__2[[#This Row],[FRT_DEC]]-B5063</f>
        <v>3</v>
      </c>
      <c r="G50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INFO]]))),G5063)</f>
        <v>26</v>
      </c>
    </row>
    <row r="5065" spans="1:7" hidden="1" x14ac:dyDescent="0.25">
      <c r="A5065" s="12" t="s">
        <v>5793</v>
      </c>
      <c r="B5065" s="19">
        <v>335649566149</v>
      </c>
      <c r="C5065" s="12" t="s">
        <v>21661</v>
      </c>
      <c r="D5065" s="12" t="s">
        <v>2045</v>
      </c>
      <c r="E5065" s="6" t="s">
        <v>8098</v>
      </c>
      <c r="F5065" s="5">
        <f>decoded__2[[#This Row],[FRT_DEC]]-B5064</f>
        <v>8</v>
      </c>
      <c r="G50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INFO]]))),G5064)</f>
        <v>26</v>
      </c>
    </row>
    <row r="5066" spans="1:7" hidden="1" x14ac:dyDescent="0.25">
      <c r="A5066" s="12" t="s">
        <v>5794</v>
      </c>
      <c r="B5066" s="19">
        <v>335649566151</v>
      </c>
      <c r="C5066" s="12" t="s">
        <v>21662</v>
      </c>
      <c r="D5066" s="12" t="s">
        <v>2045</v>
      </c>
      <c r="E5066" s="6" t="s">
        <v>8894</v>
      </c>
      <c r="F5066" s="5">
        <f>decoded__2[[#This Row],[FRT_DEC]]-B5065</f>
        <v>2</v>
      </c>
      <c r="G50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INFO]]))),G5065)</f>
        <v>26</v>
      </c>
    </row>
    <row r="5067" spans="1:7" hidden="1" x14ac:dyDescent="0.25">
      <c r="A5067" s="12" t="s">
        <v>5795</v>
      </c>
      <c r="B5067" s="19">
        <v>335649566183</v>
      </c>
      <c r="C5067" s="12" t="s">
        <v>21663</v>
      </c>
      <c r="D5067" s="12" t="s">
        <v>40</v>
      </c>
      <c r="E5067" s="6" t="s">
        <v>2042</v>
      </c>
      <c r="F5067" s="5">
        <f>decoded__2[[#This Row],[FRT_DEC]]-B5066</f>
        <v>32</v>
      </c>
      <c r="G50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INFO]]))),G5066)</f>
        <v>26</v>
      </c>
    </row>
    <row r="5068" spans="1:7" hidden="1" x14ac:dyDescent="0.25">
      <c r="A5068" s="12" t="s">
        <v>5796</v>
      </c>
      <c r="B5068" s="19">
        <v>335649566186</v>
      </c>
      <c r="C5068" s="12" t="s">
        <v>21664</v>
      </c>
      <c r="D5068" s="12" t="s">
        <v>2043</v>
      </c>
      <c r="E5068" s="6" t="s">
        <v>21290</v>
      </c>
      <c r="F5068" s="5">
        <f>decoded__2[[#This Row],[FRT_DEC]]-B5067</f>
        <v>3</v>
      </c>
      <c r="G50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INFO]]))),G5067)</f>
        <v>26</v>
      </c>
    </row>
    <row r="5069" spans="1:7" hidden="1" x14ac:dyDescent="0.25">
      <c r="A5069" s="12" t="s">
        <v>5797</v>
      </c>
      <c r="B5069" s="19">
        <v>335649566199</v>
      </c>
      <c r="C5069" s="12" t="s">
        <v>21665</v>
      </c>
      <c r="D5069" s="12" t="s">
        <v>7938</v>
      </c>
      <c r="E5069" s="6" t="s">
        <v>8868</v>
      </c>
      <c r="F5069" s="5">
        <f>decoded__2[[#This Row],[FRT_DEC]]-B5068</f>
        <v>13</v>
      </c>
      <c r="G50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INFO]]))),G5068)</f>
        <v>26</v>
      </c>
    </row>
    <row r="5070" spans="1:7" hidden="1" x14ac:dyDescent="0.25">
      <c r="A5070" s="12" t="s">
        <v>5798</v>
      </c>
      <c r="B5070" s="19">
        <v>335649566816</v>
      </c>
      <c r="C5070" s="12" t="s">
        <v>21666</v>
      </c>
      <c r="D5070" s="12" t="s">
        <v>7842</v>
      </c>
      <c r="E5070" s="6" t="s">
        <v>7989</v>
      </c>
      <c r="F5070" s="5">
        <f>decoded__2[[#This Row],[FRT_DEC]]-B5069</f>
        <v>617</v>
      </c>
      <c r="G50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INFO]]))),G5069)</f>
        <v>26</v>
      </c>
    </row>
    <row r="5071" spans="1:7" hidden="1" x14ac:dyDescent="0.25">
      <c r="A5071" s="12" t="s">
        <v>5799</v>
      </c>
      <c r="B5071" s="19">
        <v>335649566845</v>
      </c>
      <c r="C5071" s="12" t="s">
        <v>21667</v>
      </c>
      <c r="D5071" s="12" t="s">
        <v>2044</v>
      </c>
      <c r="E5071" s="6" t="s">
        <v>14985</v>
      </c>
      <c r="F5071" s="5">
        <f>decoded__2[[#This Row],[FRT_DEC]]-B5070</f>
        <v>29</v>
      </c>
      <c r="G50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INFO]]))),G5070)</f>
        <v>26</v>
      </c>
    </row>
    <row r="5072" spans="1:7" hidden="1" x14ac:dyDescent="0.25">
      <c r="A5072" s="12" t="s">
        <v>5800</v>
      </c>
      <c r="B5072" s="19">
        <v>335649566848</v>
      </c>
      <c r="C5072" s="12" t="s">
        <v>21668</v>
      </c>
      <c r="D5072" s="12" t="s">
        <v>7938</v>
      </c>
      <c r="E5072" s="6" t="s">
        <v>7991</v>
      </c>
      <c r="F5072" s="5">
        <f>decoded__2[[#This Row],[FRT_DEC]]-B5071</f>
        <v>3</v>
      </c>
      <c r="G50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INFO]]))),G5071)</f>
        <v>26</v>
      </c>
    </row>
    <row r="5073" spans="1:7" hidden="1" x14ac:dyDescent="0.25">
      <c r="A5073" s="12" t="s">
        <v>5801</v>
      </c>
      <c r="B5073" s="19">
        <v>335649568402</v>
      </c>
      <c r="C5073" s="12" t="s">
        <v>21669</v>
      </c>
      <c r="D5073" s="12" t="s">
        <v>43</v>
      </c>
      <c r="E5073" s="6" t="s">
        <v>4015</v>
      </c>
      <c r="F5073" s="5">
        <f>decoded__2[[#This Row],[FRT_DEC]]-B5072</f>
        <v>1554</v>
      </c>
      <c r="G50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INFO]]))),G5072)</f>
        <v>26</v>
      </c>
    </row>
    <row r="5074" spans="1:7" hidden="1" x14ac:dyDescent="0.25">
      <c r="A5074" s="12" t="s">
        <v>5802</v>
      </c>
      <c r="B5074" s="19">
        <v>335649568404</v>
      </c>
      <c r="C5074" s="12" t="s">
        <v>21670</v>
      </c>
      <c r="D5074" s="12" t="s">
        <v>3685</v>
      </c>
      <c r="E5074" s="6" t="s">
        <v>21671</v>
      </c>
      <c r="F5074" s="5">
        <f>decoded__2[[#This Row],[FRT_DEC]]-B5073</f>
        <v>2</v>
      </c>
      <c r="G50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INFO]]))),G5073)</f>
        <v>26</v>
      </c>
    </row>
    <row r="5075" spans="1:7" hidden="1" x14ac:dyDescent="0.25">
      <c r="A5075" s="12" t="s">
        <v>5803</v>
      </c>
      <c r="B5075" s="19">
        <v>335649568407</v>
      </c>
      <c r="C5075" s="12" t="s">
        <v>21672</v>
      </c>
      <c r="D5075" s="12" t="s">
        <v>3685</v>
      </c>
      <c r="E5075" s="6" t="s">
        <v>7880</v>
      </c>
      <c r="F5075" s="5">
        <f>decoded__2[[#This Row],[FRT_DEC]]-B5074</f>
        <v>3</v>
      </c>
      <c r="G50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INFO]]))),G5074)</f>
        <v>26</v>
      </c>
    </row>
    <row r="5076" spans="1:7" hidden="1" x14ac:dyDescent="0.25">
      <c r="A5076" s="12" t="s">
        <v>5804</v>
      </c>
      <c r="B5076" s="19">
        <v>335649568423</v>
      </c>
      <c r="C5076" s="12" t="s">
        <v>21673</v>
      </c>
      <c r="D5076" s="12" t="s">
        <v>7842</v>
      </c>
      <c r="E5076" s="6" t="s">
        <v>8889</v>
      </c>
      <c r="F5076" s="5">
        <f>decoded__2[[#This Row],[FRT_DEC]]-B5075</f>
        <v>16</v>
      </c>
      <c r="G50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INFO]]))),G5075)</f>
        <v>26</v>
      </c>
    </row>
    <row r="5077" spans="1:7" ht="30" hidden="1" x14ac:dyDescent="0.25">
      <c r="A5077" s="12" t="s">
        <v>5805</v>
      </c>
      <c r="B5077" s="19">
        <v>335649568436</v>
      </c>
      <c r="C5077" s="12" t="s">
        <v>21674</v>
      </c>
      <c r="D5077" s="12" t="s">
        <v>241</v>
      </c>
      <c r="E5077" s="6" t="s">
        <v>3959</v>
      </c>
      <c r="F5077" s="5">
        <f>decoded__2[[#This Row],[FRT_DEC]]-B5076</f>
        <v>13</v>
      </c>
      <c r="G50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INFO]]))),G5076)</f>
        <v>26</v>
      </c>
    </row>
    <row r="5078" spans="1:7" hidden="1" x14ac:dyDescent="0.25">
      <c r="A5078" s="12" t="s">
        <v>5806</v>
      </c>
      <c r="B5078" s="19">
        <v>335649568438</v>
      </c>
      <c r="C5078" s="12" t="s">
        <v>21675</v>
      </c>
      <c r="D5078" s="12" t="s">
        <v>243</v>
      </c>
      <c r="E5078" s="6" t="s">
        <v>21676</v>
      </c>
      <c r="F5078" s="5">
        <f>decoded__2[[#This Row],[FRT_DEC]]-B5077</f>
        <v>2</v>
      </c>
      <c r="G50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INFO]]))),G5077)</f>
        <v>26</v>
      </c>
    </row>
    <row r="5079" spans="1:7" hidden="1" x14ac:dyDescent="0.25">
      <c r="A5079" s="12" t="s">
        <v>5807</v>
      </c>
      <c r="B5079" s="19">
        <v>335649568453</v>
      </c>
      <c r="C5079" s="12" t="s">
        <v>21677</v>
      </c>
      <c r="D5079" s="12" t="s">
        <v>264</v>
      </c>
      <c r="E5079" s="6" t="s">
        <v>21678</v>
      </c>
      <c r="F5079" s="5">
        <f>decoded__2[[#This Row],[FRT_DEC]]-B5078</f>
        <v>15</v>
      </c>
      <c r="G50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INFO]]))),G5078)</f>
        <v>26</v>
      </c>
    </row>
    <row r="5080" spans="1:7" hidden="1" x14ac:dyDescent="0.25">
      <c r="A5080" s="12" t="s">
        <v>5808</v>
      </c>
      <c r="B5080" s="19">
        <v>335649568491</v>
      </c>
      <c r="C5080" s="12" t="s">
        <v>21679</v>
      </c>
      <c r="D5080" s="12" t="s">
        <v>40</v>
      </c>
      <c r="E5080" s="6" t="s">
        <v>44</v>
      </c>
      <c r="F5080" s="5">
        <f>decoded__2[[#This Row],[FRT_DEC]]-B5079</f>
        <v>38</v>
      </c>
      <c r="G50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INFO]]))),G5079)</f>
        <v>26</v>
      </c>
    </row>
    <row r="5081" spans="1:7" hidden="1" x14ac:dyDescent="0.25">
      <c r="A5081" s="12" t="s">
        <v>5809</v>
      </c>
      <c r="B5081" s="19">
        <v>335649568497</v>
      </c>
      <c r="C5081" s="12" t="s">
        <v>21680</v>
      </c>
      <c r="D5081" s="12" t="s">
        <v>246</v>
      </c>
      <c r="E5081" s="6" t="s">
        <v>21681</v>
      </c>
      <c r="F5081" s="5">
        <f>decoded__2[[#This Row],[FRT_DEC]]-B5080</f>
        <v>6</v>
      </c>
      <c r="G50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INFO]]))),G5080)</f>
        <v>26</v>
      </c>
    </row>
    <row r="5082" spans="1:7" hidden="1" x14ac:dyDescent="0.25">
      <c r="A5082" s="12" t="s">
        <v>5810</v>
      </c>
      <c r="B5082" s="19">
        <v>335649568503</v>
      </c>
      <c r="C5082" s="12" t="s">
        <v>21682</v>
      </c>
      <c r="D5082" s="12" t="s">
        <v>1099</v>
      </c>
      <c r="E5082" s="6" t="s">
        <v>2104</v>
      </c>
      <c r="F5082" s="5">
        <f>decoded__2[[#This Row],[FRT_DEC]]-B5081</f>
        <v>6</v>
      </c>
      <c r="G50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INFO]]))),G5081)</f>
        <v>26</v>
      </c>
    </row>
    <row r="5083" spans="1:7" hidden="1" x14ac:dyDescent="0.25">
      <c r="A5083" s="12" t="s">
        <v>5811</v>
      </c>
      <c r="B5083" s="19">
        <v>335649568509</v>
      </c>
      <c r="C5083" s="12" t="s">
        <v>21683</v>
      </c>
      <c r="D5083" s="12" t="s">
        <v>1099</v>
      </c>
      <c r="E5083" s="6" t="s">
        <v>2105</v>
      </c>
      <c r="F5083" s="5">
        <f>decoded__2[[#This Row],[FRT_DEC]]-B5082</f>
        <v>6</v>
      </c>
      <c r="G50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INFO]]))),G5082)</f>
        <v>26</v>
      </c>
    </row>
    <row r="5084" spans="1:7" hidden="1" x14ac:dyDescent="0.25">
      <c r="A5084" s="12" t="s">
        <v>5812</v>
      </c>
      <c r="B5084" s="19">
        <v>335649568522</v>
      </c>
      <c r="C5084" s="12" t="s">
        <v>21684</v>
      </c>
      <c r="D5084" s="12" t="s">
        <v>72</v>
      </c>
      <c r="E5084" s="6" t="s">
        <v>2092</v>
      </c>
      <c r="F5084" s="5">
        <f>decoded__2[[#This Row],[FRT_DEC]]-B5083</f>
        <v>13</v>
      </c>
      <c r="G50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INFO]]))),G5083)</f>
        <v>26</v>
      </c>
    </row>
    <row r="5085" spans="1:7" hidden="1" x14ac:dyDescent="0.25">
      <c r="A5085" s="12" t="s">
        <v>5813</v>
      </c>
      <c r="B5085" s="19">
        <v>335649568544</v>
      </c>
      <c r="C5085" s="12" t="s">
        <v>21685</v>
      </c>
      <c r="D5085" s="12" t="s">
        <v>3671</v>
      </c>
      <c r="E5085" s="6" t="s">
        <v>21686</v>
      </c>
      <c r="F5085" s="5">
        <f>decoded__2[[#This Row],[FRT_DEC]]-B5084</f>
        <v>22</v>
      </c>
      <c r="G50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INFO]]))),G5084)</f>
        <v>26</v>
      </c>
    </row>
    <row r="5086" spans="1:7" hidden="1" x14ac:dyDescent="0.25">
      <c r="A5086" s="12" t="s">
        <v>5814</v>
      </c>
      <c r="B5086" s="19">
        <v>335649568546</v>
      </c>
      <c r="C5086" s="12" t="s">
        <v>21687</v>
      </c>
      <c r="D5086" s="12" t="s">
        <v>3671</v>
      </c>
      <c r="E5086" s="6" t="s">
        <v>7881</v>
      </c>
      <c r="F5086" s="5">
        <f>decoded__2[[#This Row],[FRT_DEC]]-B5085</f>
        <v>2</v>
      </c>
      <c r="G50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INFO]]))),G5085)</f>
        <v>26</v>
      </c>
    </row>
    <row r="5087" spans="1:7" hidden="1" x14ac:dyDescent="0.25">
      <c r="A5087" s="12" t="s">
        <v>5815</v>
      </c>
      <c r="B5087" s="19">
        <v>335649569367</v>
      </c>
      <c r="C5087" s="12" t="s">
        <v>21688</v>
      </c>
      <c r="D5087" s="12" t="s">
        <v>249</v>
      </c>
      <c r="E5087" s="6" t="s">
        <v>7868</v>
      </c>
      <c r="F5087" s="5">
        <f>decoded__2[[#This Row],[FRT_DEC]]-B5086</f>
        <v>821</v>
      </c>
      <c r="G50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INFO]]))),G5086)</f>
        <v>26</v>
      </c>
    </row>
    <row r="5088" spans="1:7" hidden="1" x14ac:dyDescent="0.25">
      <c r="A5088" s="12" t="s">
        <v>5816</v>
      </c>
      <c r="B5088" s="19">
        <v>335649569371</v>
      </c>
      <c r="C5088" s="12" t="s">
        <v>21689</v>
      </c>
      <c r="D5088" s="12" t="s">
        <v>7938</v>
      </c>
      <c r="E5088" s="6" t="s">
        <v>8906</v>
      </c>
      <c r="F5088" s="5">
        <f>decoded__2[[#This Row],[FRT_DEC]]-B5087</f>
        <v>4</v>
      </c>
      <c r="G50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INFO]]))),G5087)</f>
        <v>26</v>
      </c>
    </row>
    <row r="5089" spans="1:7" hidden="1" x14ac:dyDescent="0.25">
      <c r="A5089" s="12" t="s">
        <v>5818</v>
      </c>
      <c r="B5089" s="19">
        <v>335649571400</v>
      </c>
      <c r="C5089" s="12" t="s">
        <v>21690</v>
      </c>
      <c r="D5089" s="12" t="s">
        <v>5</v>
      </c>
      <c r="E5089" s="6" t="s">
        <v>21691</v>
      </c>
      <c r="F5089" s="5">
        <f>decoded__2[[#This Row],[FRT_DEC]]-B5088</f>
        <v>2029</v>
      </c>
      <c r="G50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INFO]]))),G5088)</f>
        <v>26</v>
      </c>
    </row>
    <row r="5090" spans="1:7" hidden="1" x14ac:dyDescent="0.25">
      <c r="A5090" s="12" t="s">
        <v>5820</v>
      </c>
      <c r="B5090" s="19">
        <v>335649571403</v>
      </c>
      <c r="C5090" s="12" t="s">
        <v>21692</v>
      </c>
      <c r="D5090" s="12" t="s">
        <v>5</v>
      </c>
      <c r="E5090" s="6" t="s">
        <v>7877</v>
      </c>
      <c r="F5090" s="5">
        <f>decoded__2[[#This Row],[FRT_DEC]]-B5089</f>
        <v>3</v>
      </c>
      <c r="G50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INFO]]))),G5089)</f>
        <v>26</v>
      </c>
    </row>
    <row r="5091" spans="1:7" hidden="1" x14ac:dyDescent="0.25">
      <c r="A5091" s="12" t="s">
        <v>5821</v>
      </c>
      <c r="B5091" s="19">
        <v>335649571406</v>
      </c>
      <c r="C5091" s="12" t="s">
        <v>21693</v>
      </c>
      <c r="D5091" s="12" t="s">
        <v>3686</v>
      </c>
      <c r="E5091" s="6" t="s">
        <v>21694</v>
      </c>
      <c r="F5091" s="5">
        <f>decoded__2[[#This Row],[FRT_DEC]]-B5090</f>
        <v>3</v>
      </c>
      <c r="G50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INFO]]))),G5090)</f>
        <v>26</v>
      </c>
    </row>
    <row r="5092" spans="1:7" hidden="1" x14ac:dyDescent="0.25">
      <c r="A5092" s="12" t="s">
        <v>5822</v>
      </c>
      <c r="B5092" s="19">
        <v>335649571408</v>
      </c>
      <c r="C5092" s="12" t="s">
        <v>21695</v>
      </c>
      <c r="D5092" s="12" t="s">
        <v>3686</v>
      </c>
      <c r="E5092" s="6" t="s">
        <v>7878</v>
      </c>
      <c r="F5092" s="5">
        <f>decoded__2[[#This Row],[FRT_DEC]]-B5091</f>
        <v>2</v>
      </c>
      <c r="G50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INFO]]))),G5091)</f>
        <v>26</v>
      </c>
    </row>
    <row r="5093" spans="1:7" hidden="1" x14ac:dyDescent="0.25">
      <c r="A5093" s="12" t="s">
        <v>5823</v>
      </c>
      <c r="B5093" s="19">
        <v>335649571416</v>
      </c>
      <c r="C5093" s="12" t="s">
        <v>21696</v>
      </c>
      <c r="D5093" s="12" t="s">
        <v>7842</v>
      </c>
      <c r="E5093" s="6" t="s">
        <v>8006</v>
      </c>
      <c r="F5093" s="5">
        <f>decoded__2[[#This Row],[FRT_DEC]]-B5092</f>
        <v>8</v>
      </c>
      <c r="G50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INFO]]))),G5092)</f>
        <v>26</v>
      </c>
    </row>
    <row r="5094" spans="1:7" ht="30" hidden="1" x14ac:dyDescent="0.25">
      <c r="A5094" s="12" t="s">
        <v>5824</v>
      </c>
      <c r="B5094" s="19">
        <v>335649571427</v>
      </c>
      <c r="C5094" s="12" t="s">
        <v>21697</v>
      </c>
      <c r="D5094" s="12" t="s">
        <v>241</v>
      </c>
      <c r="E5094" s="6" t="s">
        <v>3960</v>
      </c>
      <c r="F5094" s="5">
        <f>decoded__2[[#This Row],[FRT_DEC]]-B5093</f>
        <v>11</v>
      </c>
      <c r="G50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INFO]]))),G5093)</f>
        <v>26</v>
      </c>
    </row>
    <row r="5095" spans="1:7" hidden="1" x14ac:dyDescent="0.25">
      <c r="A5095" s="12" t="s">
        <v>5825</v>
      </c>
      <c r="B5095" s="19">
        <v>335649571429</v>
      </c>
      <c r="C5095" s="12" t="s">
        <v>21698</v>
      </c>
      <c r="D5095" s="12" t="s">
        <v>243</v>
      </c>
      <c r="E5095" s="6" t="s">
        <v>3937</v>
      </c>
      <c r="F5095" s="5">
        <f>decoded__2[[#This Row],[FRT_DEC]]-B5094</f>
        <v>2</v>
      </c>
      <c r="G50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INFO]]))),G5094)</f>
        <v>26</v>
      </c>
    </row>
    <row r="5096" spans="1:7" hidden="1" x14ac:dyDescent="0.25">
      <c r="A5096" s="12" t="s">
        <v>5826</v>
      </c>
      <c r="B5096" s="19">
        <v>335649571446</v>
      </c>
      <c r="C5096" s="12" t="s">
        <v>21699</v>
      </c>
      <c r="D5096" s="12" t="s">
        <v>1099</v>
      </c>
      <c r="E5096" s="6" t="s">
        <v>2093</v>
      </c>
      <c r="F5096" s="5">
        <f>decoded__2[[#This Row],[FRT_DEC]]-B5095</f>
        <v>17</v>
      </c>
      <c r="G50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INFO]]))),G5095)</f>
        <v>26</v>
      </c>
    </row>
    <row r="5097" spans="1:7" hidden="1" x14ac:dyDescent="0.25">
      <c r="A5097" s="12" t="s">
        <v>5827</v>
      </c>
      <c r="B5097" s="19">
        <v>335649571453</v>
      </c>
      <c r="C5097" s="12" t="s">
        <v>21700</v>
      </c>
      <c r="D5097" s="12" t="s">
        <v>1099</v>
      </c>
      <c r="E5097" s="6" t="s">
        <v>2106</v>
      </c>
      <c r="F5097" s="5">
        <f>decoded__2[[#This Row],[FRT_DEC]]-B5096</f>
        <v>7</v>
      </c>
      <c r="G50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INFO]]))),G5096)</f>
        <v>26</v>
      </c>
    </row>
    <row r="5098" spans="1:7" hidden="1" x14ac:dyDescent="0.25">
      <c r="A5098" s="12" t="s">
        <v>5828</v>
      </c>
      <c r="B5098" s="19">
        <v>335649571465</v>
      </c>
      <c r="C5098" s="12" t="s">
        <v>21701</v>
      </c>
      <c r="D5098" s="12" t="s">
        <v>40</v>
      </c>
      <c r="E5098" s="6" t="s">
        <v>328</v>
      </c>
      <c r="F5098" s="5">
        <f>decoded__2[[#This Row],[FRT_DEC]]-B5097</f>
        <v>12</v>
      </c>
      <c r="G50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INFO]]))),G5097)</f>
        <v>26</v>
      </c>
    </row>
    <row r="5099" spans="1:7" hidden="1" x14ac:dyDescent="0.25">
      <c r="A5099" s="12" t="s">
        <v>5829</v>
      </c>
      <c r="B5099" s="19">
        <v>335649571467</v>
      </c>
      <c r="C5099" s="12" t="s">
        <v>21702</v>
      </c>
      <c r="D5099" s="12" t="s">
        <v>330</v>
      </c>
      <c r="E5099" s="6" t="s">
        <v>21703</v>
      </c>
      <c r="F5099" s="5">
        <f>decoded__2[[#This Row],[FRT_DEC]]-B5098</f>
        <v>2</v>
      </c>
      <c r="G50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INFO]]))),G5098)</f>
        <v>26</v>
      </c>
    </row>
    <row r="5100" spans="1:7" hidden="1" x14ac:dyDescent="0.25">
      <c r="A5100" s="12" t="s">
        <v>5830</v>
      </c>
      <c r="B5100" s="19">
        <v>335649571478</v>
      </c>
      <c r="C5100" s="12" t="s">
        <v>21704</v>
      </c>
      <c r="D5100" s="12" t="s">
        <v>40</v>
      </c>
      <c r="E5100" s="6" t="s">
        <v>328</v>
      </c>
      <c r="F5100" s="5">
        <f>decoded__2[[#This Row],[FRT_DEC]]-B5099</f>
        <v>11</v>
      </c>
      <c r="G51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INFO]]))),G5099)</f>
        <v>26</v>
      </c>
    </row>
    <row r="5101" spans="1:7" hidden="1" x14ac:dyDescent="0.25">
      <c r="A5101" s="12" t="s">
        <v>5831</v>
      </c>
      <c r="B5101" s="19">
        <v>335649571480</v>
      </c>
      <c r="C5101" s="12" t="s">
        <v>21705</v>
      </c>
      <c r="D5101" s="12" t="s">
        <v>330</v>
      </c>
      <c r="E5101" s="6" t="s">
        <v>21703</v>
      </c>
      <c r="F5101" s="5">
        <f>decoded__2[[#This Row],[FRT_DEC]]-B5100</f>
        <v>2</v>
      </c>
      <c r="G51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INFO]]))),G5100)</f>
        <v>26</v>
      </c>
    </row>
    <row r="5102" spans="1:7" hidden="1" x14ac:dyDescent="0.25">
      <c r="A5102" s="12" t="s">
        <v>5832</v>
      </c>
      <c r="B5102" s="19">
        <v>335649571500</v>
      </c>
      <c r="C5102" s="12" t="s">
        <v>21706</v>
      </c>
      <c r="D5102" s="12" t="s">
        <v>40</v>
      </c>
      <c r="E5102" s="6" t="s">
        <v>724</v>
      </c>
      <c r="F5102" s="5">
        <f>decoded__2[[#This Row],[FRT_DEC]]-B5101</f>
        <v>20</v>
      </c>
      <c r="G51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INFO]]))),G5101)</f>
        <v>26</v>
      </c>
    </row>
    <row r="5103" spans="1:7" hidden="1" x14ac:dyDescent="0.25">
      <c r="A5103" s="12" t="s">
        <v>5833</v>
      </c>
      <c r="B5103" s="19">
        <v>335649571510</v>
      </c>
      <c r="C5103" s="12" t="s">
        <v>21707</v>
      </c>
      <c r="D5103" s="12" t="s">
        <v>40</v>
      </c>
      <c r="E5103" s="6" t="s">
        <v>45</v>
      </c>
      <c r="F5103" s="5">
        <f>decoded__2[[#This Row],[FRT_DEC]]-B5102</f>
        <v>10</v>
      </c>
      <c r="G51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INFO]]))),G5102)</f>
        <v>26</v>
      </c>
    </row>
    <row r="5104" spans="1:7" hidden="1" x14ac:dyDescent="0.25">
      <c r="A5104" s="12" t="s">
        <v>5834</v>
      </c>
      <c r="B5104" s="19">
        <v>335649571515</v>
      </c>
      <c r="C5104" s="12" t="s">
        <v>21708</v>
      </c>
      <c r="D5104" s="12" t="s">
        <v>46</v>
      </c>
      <c r="E5104" s="6" t="s">
        <v>21709</v>
      </c>
      <c r="F5104" s="5">
        <f>decoded__2[[#This Row],[FRT_DEC]]-B5103</f>
        <v>5</v>
      </c>
      <c r="G51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INFO]]))),G5103)</f>
        <v>26</v>
      </c>
    </row>
    <row r="5105" spans="1:7" hidden="1" x14ac:dyDescent="0.25">
      <c r="A5105" s="12" t="s">
        <v>5835</v>
      </c>
      <c r="B5105" s="19">
        <v>335649571520</v>
      </c>
      <c r="C5105" s="12" t="s">
        <v>21710</v>
      </c>
      <c r="D5105" s="12" t="s">
        <v>72</v>
      </c>
      <c r="E5105" s="6" t="s">
        <v>3683</v>
      </c>
      <c r="F5105" s="5">
        <f>decoded__2[[#This Row],[FRT_DEC]]-B5104</f>
        <v>5</v>
      </c>
      <c r="G51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INFO]]))),G5104)</f>
        <v>26</v>
      </c>
    </row>
    <row r="5106" spans="1:7" hidden="1" x14ac:dyDescent="0.25">
      <c r="A5106" s="12" t="s">
        <v>5836</v>
      </c>
      <c r="B5106" s="19">
        <v>335649571524</v>
      </c>
      <c r="C5106" s="12" t="s">
        <v>21711</v>
      </c>
      <c r="D5106" s="12" t="s">
        <v>72</v>
      </c>
      <c r="E5106" s="6" t="s">
        <v>2088</v>
      </c>
      <c r="F5106" s="5">
        <f>decoded__2[[#This Row],[FRT_DEC]]-B5105</f>
        <v>4</v>
      </c>
      <c r="G51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INFO]]))),G5105)</f>
        <v>26</v>
      </c>
    </row>
    <row r="5107" spans="1:7" hidden="1" x14ac:dyDescent="0.25">
      <c r="A5107" s="12" t="s">
        <v>5837</v>
      </c>
      <c r="B5107" s="19">
        <v>335649571538</v>
      </c>
      <c r="C5107" s="12" t="s">
        <v>21712</v>
      </c>
      <c r="D5107" s="12" t="s">
        <v>72</v>
      </c>
      <c r="E5107" s="6" t="s">
        <v>2107</v>
      </c>
      <c r="F5107" s="5">
        <f>decoded__2[[#This Row],[FRT_DEC]]-B5106</f>
        <v>14</v>
      </c>
      <c r="G51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INFO]]))),G5106)</f>
        <v>26</v>
      </c>
    </row>
    <row r="5108" spans="1:7" hidden="1" x14ac:dyDescent="0.25">
      <c r="A5108" s="12" t="s">
        <v>5838</v>
      </c>
      <c r="B5108" s="19">
        <v>335649572313</v>
      </c>
      <c r="C5108" s="12" t="s">
        <v>21713</v>
      </c>
      <c r="D5108" s="12" t="s">
        <v>7938</v>
      </c>
      <c r="E5108" s="6" t="s">
        <v>8012</v>
      </c>
      <c r="F5108" s="5">
        <f>decoded__2[[#This Row],[FRT_DEC]]-B5107</f>
        <v>775</v>
      </c>
      <c r="G51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INFO]]))),G5107)</f>
        <v>26</v>
      </c>
    </row>
    <row r="5109" spans="1:7" hidden="1" x14ac:dyDescent="0.25">
      <c r="A5109" s="12" t="s">
        <v>5839</v>
      </c>
      <c r="B5109" s="19">
        <v>335649572766</v>
      </c>
      <c r="C5109" s="12" t="s">
        <v>21714</v>
      </c>
      <c r="D5109" s="12" t="s">
        <v>7842</v>
      </c>
      <c r="E5109" s="6" t="s">
        <v>7936</v>
      </c>
      <c r="F5109" s="5">
        <f>decoded__2[[#This Row],[FRT_DEC]]-B5108</f>
        <v>453</v>
      </c>
      <c r="G51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INFO]]))),G5108)</f>
        <v>26</v>
      </c>
    </row>
    <row r="5110" spans="1:7" hidden="1" x14ac:dyDescent="0.25">
      <c r="A5110" s="12" t="s">
        <v>5840</v>
      </c>
      <c r="B5110" s="19">
        <v>335649573519</v>
      </c>
      <c r="C5110" s="12" t="s">
        <v>21715</v>
      </c>
      <c r="D5110" s="12" t="s">
        <v>7938</v>
      </c>
      <c r="E5110" s="6" t="s">
        <v>7939</v>
      </c>
      <c r="F5110" s="5">
        <f>decoded__2[[#This Row],[FRT_DEC]]-B5109</f>
        <v>753</v>
      </c>
      <c r="G51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INFO]]))),G5109)</f>
        <v>26</v>
      </c>
    </row>
    <row r="5111" spans="1:7" hidden="1" x14ac:dyDescent="0.25">
      <c r="A5111" s="12" t="s">
        <v>5841</v>
      </c>
      <c r="B5111" s="19">
        <v>335649584606</v>
      </c>
      <c r="C5111" s="12" t="s">
        <v>21716</v>
      </c>
      <c r="D5111" s="12" t="s">
        <v>7842</v>
      </c>
      <c r="E5111" s="6" t="s">
        <v>7989</v>
      </c>
      <c r="F5111" s="5">
        <f>decoded__2[[#This Row],[FRT_DEC]]-B5110</f>
        <v>11087</v>
      </c>
      <c r="G51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INFO]]))),G5110)</f>
        <v>26</v>
      </c>
    </row>
    <row r="5112" spans="1:7" hidden="1" x14ac:dyDescent="0.25">
      <c r="A5112" s="12" t="s">
        <v>5842</v>
      </c>
      <c r="B5112" s="19">
        <v>335649584611</v>
      </c>
      <c r="C5112" s="12" t="s">
        <v>21717</v>
      </c>
      <c r="D5112" s="12" t="s">
        <v>292</v>
      </c>
      <c r="E5112" s="6" t="s">
        <v>21718</v>
      </c>
      <c r="F5112" s="5">
        <f>decoded__2[[#This Row],[FRT_DEC]]-B5111</f>
        <v>5</v>
      </c>
      <c r="G51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INFO]]))),G5111)</f>
        <v>26</v>
      </c>
    </row>
    <row r="5113" spans="1:7" hidden="1" x14ac:dyDescent="0.25">
      <c r="A5113" s="12" t="s">
        <v>5843</v>
      </c>
      <c r="B5113" s="19">
        <v>335649584615</v>
      </c>
      <c r="C5113" s="12" t="s">
        <v>21719</v>
      </c>
      <c r="D5113" s="12" t="s">
        <v>216</v>
      </c>
      <c r="E5113" s="6" t="s">
        <v>3970</v>
      </c>
      <c r="F5113" s="5">
        <f>decoded__2[[#This Row],[FRT_DEC]]-B5112</f>
        <v>4</v>
      </c>
      <c r="G51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INFO]]))),G5112)</f>
        <v>26</v>
      </c>
    </row>
    <row r="5114" spans="1:7" hidden="1" x14ac:dyDescent="0.25">
      <c r="A5114" s="12" t="s">
        <v>5844</v>
      </c>
      <c r="B5114" s="19">
        <v>335649584676</v>
      </c>
      <c r="C5114" s="12" t="s">
        <v>21720</v>
      </c>
      <c r="D5114" s="12" t="s">
        <v>221</v>
      </c>
      <c r="E5114" s="6" t="s">
        <v>222</v>
      </c>
      <c r="F5114" s="5">
        <f>decoded__2[[#This Row],[FRT_DEC]]-B5113</f>
        <v>61</v>
      </c>
      <c r="G51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INFO]]))),G5113)</f>
        <v>26</v>
      </c>
    </row>
    <row r="5115" spans="1:7" hidden="1" x14ac:dyDescent="0.25">
      <c r="A5115" s="12" t="s">
        <v>5845</v>
      </c>
      <c r="B5115" s="19">
        <v>335649584691</v>
      </c>
      <c r="C5115" s="12" t="s">
        <v>21721</v>
      </c>
      <c r="D5115" s="12" t="s">
        <v>40</v>
      </c>
      <c r="E5115" s="6" t="s">
        <v>293</v>
      </c>
      <c r="F5115" s="5">
        <f>decoded__2[[#This Row],[FRT_DEC]]-B5114</f>
        <v>15</v>
      </c>
      <c r="G51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INFO]]))),G5114)</f>
        <v>26</v>
      </c>
    </row>
    <row r="5116" spans="1:7" hidden="1" x14ac:dyDescent="0.25">
      <c r="A5116" s="12" t="s">
        <v>5846</v>
      </c>
      <c r="B5116" s="19">
        <v>335649584697</v>
      </c>
      <c r="C5116" s="12" t="s">
        <v>21722</v>
      </c>
      <c r="D5116" s="12" t="s">
        <v>2045</v>
      </c>
      <c r="E5116" s="6" t="s">
        <v>8098</v>
      </c>
      <c r="F5116" s="5">
        <f>decoded__2[[#This Row],[FRT_DEC]]-B5115</f>
        <v>6</v>
      </c>
      <c r="G51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INFO]]))),G5115)</f>
        <v>26</v>
      </c>
    </row>
    <row r="5117" spans="1:7" hidden="1" x14ac:dyDescent="0.25">
      <c r="A5117" s="12" t="s">
        <v>5847</v>
      </c>
      <c r="B5117" s="19">
        <v>335649584700</v>
      </c>
      <c r="C5117" s="12" t="s">
        <v>21723</v>
      </c>
      <c r="D5117" s="12" t="s">
        <v>294</v>
      </c>
      <c r="E5117" s="6" t="s">
        <v>21724</v>
      </c>
      <c r="F5117" s="5">
        <f>decoded__2[[#This Row],[FRT_DEC]]-B5116</f>
        <v>3</v>
      </c>
      <c r="G51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INFO]]))),G5116)</f>
        <v>26</v>
      </c>
    </row>
    <row r="5118" spans="1:7" hidden="1" x14ac:dyDescent="0.25">
      <c r="A5118" s="12" t="s">
        <v>5848</v>
      </c>
      <c r="B5118" s="19">
        <v>335649584705</v>
      </c>
      <c r="C5118" s="12" t="s">
        <v>21725</v>
      </c>
      <c r="D5118" s="12" t="s">
        <v>7938</v>
      </c>
      <c r="E5118" s="6" t="s">
        <v>7991</v>
      </c>
      <c r="F5118" s="5">
        <f>decoded__2[[#This Row],[FRT_DEC]]-B5117</f>
        <v>5</v>
      </c>
      <c r="G51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INFO]]))),G5117)</f>
        <v>26</v>
      </c>
    </row>
    <row r="5119" spans="1:7" hidden="1" x14ac:dyDescent="0.25">
      <c r="A5119" s="12" t="s">
        <v>5849</v>
      </c>
      <c r="B5119" s="19">
        <v>335649585649</v>
      </c>
      <c r="C5119" s="12" t="s">
        <v>21726</v>
      </c>
      <c r="D5119" s="12" t="s">
        <v>7842</v>
      </c>
      <c r="E5119" s="6" t="s">
        <v>7993</v>
      </c>
      <c r="F5119" s="5">
        <f>decoded__2[[#This Row],[FRT_DEC]]-B5118</f>
        <v>944</v>
      </c>
      <c r="G51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INFO]]))),G5118)</f>
        <v>26</v>
      </c>
    </row>
    <row r="5120" spans="1:7" hidden="1" x14ac:dyDescent="0.25">
      <c r="A5120" s="12" t="s">
        <v>5850</v>
      </c>
      <c r="B5120" s="19">
        <v>335649585682</v>
      </c>
      <c r="C5120" s="12" t="s">
        <v>21727</v>
      </c>
      <c r="D5120" s="12" t="s">
        <v>1099</v>
      </c>
      <c r="E5120" s="6" t="s">
        <v>2081</v>
      </c>
      <c r="F5120" s="5">
        <f>decoded__2[[#This Row],[FRT_DEC]]-B5119</f>
        <v>33</v>
      </c>
      <c r="G51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INFO]]))),G5119)</f>
        <v>26</v>
      </c>
    </row>
    <row r="5121" spans="1:7" hidden="1" x14ac:dyDescent="0.25">
      <c r="A5121" s="12" t="s">
        <v>5851</v>
      </c>
      <c r="B5121" s="19">
        <v>335649585685</v>
      </c>
      <c r="C5121" s="12" t="s">
        <v>21728</v>
      </c>
      <c r="D5121" s="12" t="s">
        <v>1099</v>
      </c>
      <c r="E5121" s="6" t="s">
        <v>2089</v>
      </c>
      <c r="F5121" s="5">
        <f>decoded__2[[#This Row],[FRT_DEC]]-B5120</f>
        <v>3</v>
      </c>
      <c r="G51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INFO]]))),G5120)</f>
        <v>26</v>
      </c>
    </row>
    <row r="5122" spans="1:7" hidden="1" x14ac:dyDescent="0.25">
      <c r="A5122" s="12" t="s">
        <v>5852</v>
      </c>
      <c r="B5122" s="19">
        <v>335649585693</v>
      </c>
      <c r="C5122" s="12" t="s">
        <v>21729</v>
      </c>
      <c r="D5122" s="12" t="s">
        <v>72</v>
      </c>
      <c r="E5122" s="6" t="s">
        <v>2090</v>
      </c>
      <c r="F5122" s="5">
        <f>decoded__2[[#This Row],[FRT_DEC]]-B5121</f>
        <v>8</v>
      </c>
      <c r="G51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INFO]]))),G5121)</f>
        <v>26</v>
      </c>
    </row>
    <row r="5123" spans="1:7" hidden="1" x14ac:dyDescent="0.25">
      <c r="A5123" s="12" t="s">
        <v>5853</v>
      </c>
      <c r="B5123" s="19">
        <v>335649585708</v>
      </c>
      <c r="C5123" s="12" t="s">
        <v>21730</v>
      </c>
      <c r="D5123" s="12" t="s">
        <v>6</v>
      </c>
      <c r="E5123" s="6" t="s">
        <v>21731</v>
      </c>
      <c r="F5123" s="5">
        <f>decoded__2[[#This Row],[FRT_DEC]]-B5122</f>
        <v>15</v>
      </c>
      <c r="G51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INFO]]))),G5122)</f>
        <v>27</v>
      </c>
    </row>
    <row r="5124" spans="1:7" hidden="1" x14ac:dyDescent="0.25">
      <c r="A5124" s="12" t="s">
        <v>5854</v>
      </c>
      <c r="B5124" s="19">
        <v>335649585730</v>
      </c>
      <c r="C5124" s="12" t="s">
        <v>21732</v>
      </c>
      <c r="D5124" s="12" t="s">
        <v>72</v>
      </c>
      <c r="E5124" s="6" t="s">
        <v>2092</v>
      </c>
      <c r="F5124" s="5">
        <f>decoded__2[[#This Row],[FRT_DEC]]-B5123</f>
        <v>22</v>
      </c>
      <c r="G51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INFO]]))),G5123)</f>
        <v>27</v>
      </c>
    </row>
    <row r="5125" spans="1:7" hidden="1" x14ac:dyDescent="0.25">
      <c r="A5125" s="12" t="s">
        <v>5855</v>
      </c>
      <c r="B5125" s="19">
        <v>335649585754</v>
      </c>
      <c r="C5125" s="12" t="s">
        <v>21733</v>
      </c>
      <c r="D5125" s="12" t="s">
        <v>3671</v>
      </c>
      <c r="E5125" s="6" t="s">
        <v>21734</v>
      </c>
      <c r="F5125" s="5">
        <f>decoded__2[[#This Row],[FRT_DEC]]-B5124</f>
        <v>24</v>
      </c>
      <c r="G51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INFO]]))),G5124)</f>
        <v>27</v>
      </c>
    </row>
    <row r="5126" spans="1:7" hidden="1" x14ac:dyDescent="0.25">
      <c r="A5126" s="12" t="s">
        <v>5857</v>
      </c>
      <c r="B5126" s="19">
        <v>335649585757</v>
      </c>
      <c r="C5126" s="12" t="s">
        <v>21735</v>
      </c>
      <c r="D5126" s="12" t="s">
        <v>3671</v>
      </c>
      <c r="E5126" s="6" t="s">
        <v>7881</v>
      </c>
      <c r="F5126" s="5">
        <f>decoded__2[[#This Row],[FRT_DEC]]-B5125</f>
        <v>3</v>
      </c>
      <c r="G51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INFO]]))),G5125)</f>
        <v>27</v>
      </c>
    </row>
    <row r="5127" spans="1:7" hidden="1" x14ac:dyDescent="0.25">
      <c r="A5127" s="12" t="s">
        <v>5858</v>
      </c>
      <c r="B5127" s="19">
        <v>335649586742</v>
      </c>
      <c r="C5127" s="12" t="s">
        <v>21736</v>
      </c>
      <c r="D5127" s="12" t="s">
        <v>249</v>
      </c>
      <c r="E5127" s="6" t="s">
        <v>6981</v>
      </c>
      <c r="F5127" s="5">
        <f>decoded__2[[#This Row],[FRT_DEC]]-B5126</f>
        <v>985</v>
      </c>
      <c r="G51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INFO]]))),G5126)</f>
        <v>27</v>
      </c>
    </row>
    <row r="5128" spans="1:7" hidden="1" x14ac:dyDescent="0.25">
      <c r="A5128" s="12" t="s">
        <v>5859</v>
      </c>
      <c r="B5128" s="19">
        <v>335649586747</v>
      </c>
      <c r="C5128" s="12" t="s">
        <v>21737</v>
      </c>
      <c r="D5128" s="12" t="s">
        <v>7938</v>
      </c>
      <c r="E5128" s="6" t="s">
        <v>7998</v>
      </c>
      <c r="F5128" s="5">
        <f>decoded__2[[#This Row],[FRT_DEC]]-B5127</f>
        <v>5</v>
      </c>
      <c r="G51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INFO]]))),G5127)</f>
        <v>27</v>
      </c>
    </row>
    <row r="5129" spans="1:7" hidden="1" x14ac:dyDescent="0.25">
      <c r="A5129" s="12" t="s">
        <v>5860</v>
      </c>
      <c r="B5129" s="19">
        <v>335649589815</v>
      </c>
      <c r="C5129" s="12" t="s">
        <v>21738</v>
      </c>
      <c r="D5129" s="12" t="s">
        <v>5</v>
      </c>
      <c r="E5129" s="6" t="s">
        <v>21739</v>
      </c>
      <c r="F5129" s="5">
        <f>decoded__2[[#This Row],[FRT_DEC]]-B5128</f>
        <v>3068</v>
      </c>
      <c r="G51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INFO]]))),G5128)</f>
        <v>27</v>
      </c>
    </row>
    <row r="5130" spans="1:7" hidden="1" x14ac:dyDescent="0.25">
      <c r="A5130" s="12" t="s">
        <v>5861</v>
      </c>
      <c r="B5130" s="19">
        <v>335649589817</v>
      </c>
      <c r="C5130" s="12" t="s">
        <v>21740</v>
      </c>
      <c r="D5130" s="12" t="s">
        <v>5</v>
      </c>
      <c r="E5130" s="6" t="s">
        <v>7877</v>
      </c>
      <c r="F5130" s="5">
        <f>decoded__2[[#This Row],[FRT_DEC]]-B5129</f>
        <v>2</v>
      </c>
      <c r="G51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INFO]]))),G5129)</f>
        <v>27</v>
      </c>
    </row>
    <row r="5131" spans="1:7" hidden="1" x14ac:dyDescent="0.25">
      <c r="A5131" s="12" t="s">
        <v>5862</v>
      </c>
      <c r="B5131" s="19">
        <v>335649589820</v>
      </c>
      <c r="C5131" s="12" t="s">
        <v>21741</v>
      </c>
      <c r="D5131" s="12" t="s">
        <v>3686</v>
      </c>
      <c r="E5131" s="6" t="s">
        <v>21742</v>
      </c>
      <c r="F5131" s="5">
        <f>decoded__2[[#This Row],[FRT_DEC]]-B5130</f>
        <v>3</v>
      </c>
      <c r="G51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INFO]]))),G5130)</f>
        <v>27</v>
      </c>
    </row>
    <row r="5132" spans="1:7" hidden="1" x14ac:dyDescent="0.25">
      <c r="A5132" s="12" t="s">
        <v>5863</v>
      </c>
      <c r="B5132" s="19">
        <v>335649589824</v>
      </c>
      <c r="C5132" s="12" t="s">
        <v>21743</v>
      </c>
      <c r="D5132" s="12" t="s">
        <v>3686</v>
      </c>
      <c r="E5132" s="6" t="s">
        <v>7878</v>
      </c>
      <c r="F5132" s="5">
        <f>decoded__2[[#This Row],[FRT_DEC]]-B5131</f>
        <v>4</v>
      </c>
      <c r="G51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INFO]]))),G5131)</f>
        <v>27</v>
      </c>
    </row>
    <row r="5133" spans="1:7" hidden="1" x14ac:dyDescent="0.25">
      <c r="A5133" s="12" t="s">
        <v>5864</v>
      </c>
      <c r="B5133" s="19">
        <v>335649589832</v>
      </c>
      <c r="C5133" s="12" t="s">
        <v>21744</v>
      </c>
      <c r="D5133" s="12" t="s">
        <v>7842</v>
      </c>
      <c r="E5133" s="6" t="s">
        <v>8006</v>
      </c>
      <c r="F5133" s="5">
        <f>decoded__2[[#This Row],[FRT_DEC]]-B5132</f>
        <v>8</v>
      </c>
      <c r="G51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INFO]]))),G5132)</f>
        <v>27</v>
      </c>
    </row>
    <row r="5134" spans="1:7" hidden="1" x14ac:dyDescent="0.25">
      <c r="A5134" s="12" t="s">
        <v>5865</v>
      </c>
      <c r="B5134" s="19">
        <v>335649589842</v>
      </c>
      <c r="C5134" s="12" t="s">
        <v>21745</v>
      </c>
      <c r="D5134" s="12" t="s">
        <v>241</v>
      </c>
      <c r="E5134" s="6" t="s">
        <v>2110</v>
      </c>
      <c r="F5134" s="5">
        <f>decoded__2[[#This Row],[FRT_DEC]]-B5133</f>
        <v>10</v>
      </c>
      <c r="G51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INFO]]))),G5133)</f>
        <v>27</v>
      </c>
    </row>
    <row r="5135" spans="1:7" hidden="1" x14ac:dyDescent="0.25">
      <c r="A5135" s="12" t="s">
        <v>5866</v>
      </c>
      <c r="B5135" s="19">
        <v>335649589845</v>
      </c>
      <c r="C5135" s="12" t="s">
        <v>21746</v>
      </c>
      <c r="D5135" s="12" t="s">
        <v>243</v>
      </c>
      <c r="E5135" s="6" t="s">
        <v>5311</v>
      </c>
      <c r="F5135" s="5">
        <f>decoded__2[[#This Row],[FRT_DEC]]-B5134</f>
        <v>3</v>
      </c>
      <c r="G51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INFO]]))),G5134)</f>
        <v>27</v>
      </c>
    </row>
    <row r="5136" spans="1:7" hidden="1" x14ac:dyDescent="0.25">
      <c r="A5136" s="12" t="s">
        <v>5867</v>
      </c>
      <c r="B5136" s="19">
        <v>335649589850</v>
      </c>
      <c r="C5136" s="12" t="s">
        <v>21747</v>
      </c>
      <c r="D5136" s="12" t="s">
        <v>1099</v>
      </c>
      <c r="E5136" s="6" t="s">
        <v>2093</v>
      </c>
      <c r="F5136" s="5">
        <f>decoded__2[[#This Row],[FRT_DEC]]-B5135</f>
        <v>5</v>
      </c>
      <c r="G51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INFO]]))),G5135)</f>
        <v>27</v>
      </c>
    </row>
    <row r="5137" spans="1:7" hidden="1" x14ac:dyDescent="0.25">
      <c r="A5137" s="12" t="s">
        <v>5868</v>
      </c>
      <c r="B5137" s="19">
        <v>335649589855</v>
      </c>
      <c r="C5137" s="12" t="s">
        <v>21748</v>
      </c>
      <c r="D5137" s="12" t="s">
        <v>72</v>
      </c>
      <c r="E5137" s="6" t="s">
        <v>2094</v>
      </c>
      <c r="F5137" s="5">
        <f>decoded__2[[#This Row],[FRT_DEC]]-B5136</f>
        <v>5</v>
      </c>
      <c r="G51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INFO]]))),G5136)</f>
        <v>27</v>
      </c>
    </row>
    <row r="5138" spans="1:7" hidden="1" x14ac:dyDescent="0.25">
      <c r="A5138" s="12" t="s">
        <v>5869</v>
      </c>
      <c r="B5138" s="19">
        <v>335649589859</v>
      </c>
      <c r="C5138" s="12" t="s">
        <v>21749</v>
      </c>
      <c r="D5138" s="12" t="s">
        <v>72</v>
      </c>
      <c r="E5138" s="6" t="s">
        <v>2095</v>
      </c>
      <c r="F5138" s="5">
        <f>decoded__2[[#This Row],[FRT_DEC]]-B5137</f>
        <v>4</v>
      </c>
      <c r="G51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INFO]]))),G5137)</f>
        <v>27</v>
      </c>
    </row>
    <row r="5139" spans="1:7" hidden="1" x14ac:dyDescent="0.25">
      <c r="A5139" s="12" t="s">
        <v>5870</v>
      </c>
      <c r="B5139" s="19">
        <v>335649589871</v>
      </c>
      <c r="C5139" s="12" t="s">
        <v>21750</v>
      </c>
      <c r="D5139" s="12" t="s">
        <v>246</v>
      </c>
      <c r="E5139" s="6" t="s">
        <v>21751</v>
      </c>
      <c r="F5139" s="5">
        <f>decoded__2[[#This Row],[FRT_DEC]]-B5138</f>
        <v>12</v>
      </c>
      <c r="G51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INFO]]))),G5138)</f>
        <v>27</v>
      </c>
    </row>
    <row r="5140" spans="1:7" hidden="1" x14ac:dyDescent="0.25">
      <c r="A5140" s="12" t="s">
        <v>5871</v>
      </c>
      <c r="B5140" s="19">
        <v>335649589875</v>
      </c>
      <c r="C5140" s="12" t="s">
        <v>21752</v>
      </c>
      <c r="D5140" s="12" t="s">
        <v>7938</v>
      </c>
      <c r="E5140" s="6" t="s">
        <v>8012</v>
      </c>
      <c r="F5140" s="5">
        <f>decoded__2[[#This Row],[FRT_DEC]]-B5139</f>
        <v>4</v>
      </c>
      <c r="G51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INFO]]))),G5139)</f>
        <v>27</v>
      </c>
    </row>
    <row r="5141" spans="1:7" hidden="1" x14ac:dyDescent="0.25">
      <c r="A5141" s="12" t="s">
        <v>5872</v>
      </c>
      <c r="B5141" s="19">
        <v>335649590274</v>
      </c>
      <c r="C5141" s="12" t="s">
        <v>21753</v>
      </c>
      <c r="D5141" s="12" t="s">
        <v>7842</v>
      </c>
      <c r="E5141" s="6" t="s">
        <v>8130</v>
      </c>
      <c r="F5141" s="5">
        <f>decoded__2[[#This Row],[FRT_DEC]]-B5140</f>
        <v>399</v>
      </c>
      <c r="G51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INFO]]))),G5140)</f>
        <v>27</v>
      </c>
    </row>
    <row r="5142" spans="1:7" hidden="1" x14ac:dyDescent="0.25">
      <c r="A5142" s="12" t="s">
        <v>5873</v>
      </c>
      <c r="B5142" s="19">
        <v>335649590281</v>
      </c>
      <c r="C5142" s="12" t="s">
        <v>21754</v>
      </c>
      <c r="D5142" s="12" t="s">
        <v>1099</v>
      </c>
      <c r="E5142" s="6" t="s">
        <v>2096</v>
      </c>
      <c r="F5142" s="5">
        <f>decoded__2[[#This Row],[FRT_DEC]]-B5141</f>
        <v>7</v>
      </c>
      <c r="G51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INFO]]))),G5141)</f>
        <v>27</v>
      </c>
    </row>
    <row r="5143" spans="1:7" hidden="1" x14ac:dyDescent="0.25">
      <c r="A5143" s="12" t="s">
        <v>5874</v>
      </c>
      <c r="B5143" s="19">
        <v>335649590287</v>
      </c>
      <c r="C5143" s="12" t="s">
        <v>21755</v>
      </c>
      <c r="D5143" s="12" t="s">
        <v>72</v>
      </c>
      <c r="E5143" s="6" t="s">
        <v>2097</v>
      </c>
      <c r="F5143" s="5">
        <f>decoded__2[[#This Row],[FRT_DEC]]-B5142</f>
        <v>6</v>
      </c>
      <c r="G51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INFO]]))),G5142)</f>
        <v>27</v>
      </c>
    </row>
    <row r="5144" spans="1:7" hidden="1" x14ac:dyDescent="0.25">
      <c r="A5144" s="12" t="s">
        <v>5875</v>
      </c>
      <c r="B5144" s="19">
        <v>335649590299</v>
      </c>
      <c r="C5144" s="12" t="s">
        <v>21756</v>
      </c>
      <c r="D5144" s="12" t="s">
        <v>3672</v>
      </c>
      <c r="E5144" s="6" t="s">
        <v>7847</v>
      </c>
      <c r="F5144" s="5">
        <f>decoded__2[[#This Row],[FRT_DEC]]-B5143</f>
        <v>12</v>
      </c>
      <c r="G51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INFO]]))),G5143)</f>
        <v>27</v>
      </c>
    </row>
    <row r="5145" spans="1:7" hidden="1" x14ac:dyDescent="0.25">
      <c r="A5145" s="12" t="s">
        <v>5876</v>
      </c>
      <c r="B5145" s="19">
        <v>335649590448</v>
      </c>
      <c r="C5145" s="12" t="s">
        <v>21757</v>
      </c>
      <c r="D5145" s="12" t="s">
        <v>262</v>
      </c>
      <c r="E5145" s="6" t="s">
        <v>7848</v>
      </c>
      <c r="F5145" s="5">
        <f>decoded__2[[#This Row],[FRT_DEC]]-B5144</f>
        <v>149</v>
      </c>
      <c r="G51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INFO]]))),G5144)</f>
        <v>27</v>
      </c>
    </row>
    <row r="5146" spans="1:7" hidden="1" x14ac:dyDescent="0.25">
      <c r="A5146" s="12" t="s">
        <v>5877</v>
      </c>
      <c r="B5146" s="19">
        <v>335649590455</v>
      </c>
      <c r="C5146" s="12" t="s">
        <v>21758</v>
      </c>
      <c r="D5146" s="12" t="s">
        <v>7938</v>
      </c>
      <c r="E5146" s="6" t="s">
        <v>8136</v>
      </c>
      <c r="F5146" s="5">
        <f>decoded__2[[#This Row],[FRT_DEC]]-B5145</f>
        <v>7</v>
      </c>
      <c r="G51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INFO]]))),G5145)</f>
        <v>27</v>
      </c>
    </row>
    <row r="5147" spans="1:7" x14ac:dyDescent="0.25">
      <c r="A5147" s="12" t="s">
        <v>5878</v>
      </c>
      <c r="B5147" s="19">
        <v>335649591654</v>
      </c>
      <c r="C5147" s="12" t="s">
        <v>21759</v>
      </c>
      <c r="D5147" s="12" t="s">
        <v>7842</v>
      </c>
      <c r="E5147" s="6" t="s">
        <v>7845</v>
      </c>
      <c r="F5147" s="5">
        <f>decoded__2[[#This Row],[FRT_DEC]]-B5146</f>
        <v>1199</v>
      </c>
      <c r="G51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INFO]]))),G5146)</f>
        <v>27</v>
      </c>
    </row>
    <row r="5148" spans="1:7" hidden="1" x14ac:dyDescent="0.25">
      <c r="A5148" s="12" t="s">
        <v>5879</v>
      </c>
      <c r="B5148" s="19">
        <v>335649591661</v>
      </c>
      <c r="C5148" s="12" t="s">
        <v>21760</v>
      </c>
      <c r="D5148" s="12" t="s">
        <v>7938</v>
      </c>
      <c r="E5148" s="6" t="s">
        <v>8149</v>
      </c>
      <c r="F5148" s="5">
        <f>decoded__2[[#This Row],[FRT_DEC]]-B5147</f>
        <v>7</v>
      </c>
      <c r="G51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INFO]]))),G5147)</f>
        <v>27</v>
      </c>
    </row>
    <row r="5149" spans="1:7" hidden="1" x14ac:dyDescent="0.25">
      <c r="A5149" s="12" t="s">
        <v>5880</v>
      </c>
      <c r="B5149" s="19">
        <v>335649591761</v>
      </c>
      <c r="C5149" s="12" t="s">
        <v>21761</v>
      </c>
      <c r="D5149" s="12" t="s">
        <v>84</v>
      </c>
      <c r="E5149" s="6" t="s">
        <v>3696</v>
      </c>
      <c r="F5149" s="5">
        <f>decoded__2[[#This Row],[FRT_DEC]]-B5148</f>
        <v>100</v>
      </c>
      <c r="G51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INFO]]))),G5148)</f>
        <v>27</v>
      </c>
    </row>
    <row r="5150" spans="1:7" hidden="1" x14ac:dyDescent="0.25">
      <c r="A5150" s="12" t="s">
        <v>5881</v>
      </c>
      <c r="B5150" s="19">
        <v>335649591764</v>
      </c>
      <c r="C5150" s="12" t="s">
        <v>21762</v>
      </c>
      <c r="D5150" s="12" t="s">
        <v>3684</v>
      </c>
      <c r="E5150" s="6" t="s">
        <v>21763</v>
      </c>
      <c r="F5150" s="5">
        <f>decoded__2[[#This Row],[FRT_DEC]]-B5149</f>
        <v>3</v>
      </c>
      <c r="G51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INFO]]))),G5149)</f>
        <v>27</v>
      </c>
    </row>
    <row r="5151" spans="1:7" hidden="1" x14ac:dyDescent="0.25">
      <c r="A5151" s="12" t="s">
        <v>5882</v>
      </c>
      <c r="B5151" s="19">
        <v>335649591767</v>
      </c>
      <c r="C5151" s="12" t="s">
        <v>21764</v>
      </c>
      <c r="D5151" s="12" t="s">
        <v>3684</v>
      </c>
      <c r="E5151" s="6" t="s">
        <v>7879</v>
      </c>
      <c r="F5151" s="5">
        <f>decoded__2[[#This Row],[FRT_DEC]]-B5150</f>
        <v>3</v>
      </c>
      <c r="G51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INFO]]))),G5150)</f>
        <v>27</v>
      </c>
    </row>
    <row r="5152" spans="1:7" hidden="1" x14ac:dyDescent="0.25">
      <c r="A5152" s="12" t="s">
        <v>5883</v>
      </c>
      <c r="B5152" s="19">
        <v>335649591773</v>
      </c>
      <c r="C5152" s="12" t="s">
        <v>21765</v>
      </c>
      <c r="D5152" s="12" t="s">
        <v>7842</v>
      </c>
      <c r="E5152" s="6" t="s">
        <v>7945</v>
      </c>
      <c r="F5152" s="5">
        <f>decoded__2[[#This Row],[FRT_DEC]]-B5151</f>
        <v>6</v>
      </c>
      <c r="G51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INFO]]))),G5151)</f>
        <v>27</v>
      </c>
    </row>
    <row r="5153" spans="1:7" hidden="1" x14ac:dyDescent="0.25">
      <c r="A5153" s="12" t="s">
        <v>5884</v>
      </c>
      <c r="B5153" s="19">
        <v>335649591780</v>
      </c>
      <c r="C5153" s="12" t="s">
        <v>21766</v>
      </c>
      <c r="D5153" s="12" t="s">
        <v>7938</v>
      </c>
      <c r="E5153" s="6" t="s">
        <v>7947</v>
      </c>
      <c r="F5153" s="5">
        <f>decoded__2[[#This Row],[FRT_DEC]]-B5152</f>
        <v>7</v>
      </c>
      <c r="G51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INFO]]))),G5152)</f>
        <v>27</v>
      </c>
    </row>
    <row r="5154" spans="1:7" hidden="1" x14ac:dyDescent="0.25">
      <c r="A5154" s="12" t="s">
        <v>5885</v>
      </c>
      <c r="B5154" s="19">
        <v>335649591783</v>
      </c>
      <c r="C5154" s="12" t="s">
        <v>21767</v>
      </c>
      <c r="D5154" s="12" t="s">
        <v>7842</v>
      </c>
      <c r="E5154" s="6" t="s">
        <v>7843</v>
      </c>
      <c r="F5154" s="5">
        <f>decoded__2[[#This Row],[FRT_DEC]]-B5153</f>
        <v>3</v>
      </c>
      <c r="G51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INFO]]))),G5153)</f>
        <v>27</v>
      </c>
    </row>
    <row r="5155" spans="1:7" hidden="1" x14ac:dyDescent="0.25">
      <c r="A5155" s="12" t="s">
        <v>5886</v>
      </c>
      <c r="B5155" s="19">
        <v>335649591794</v>
      </c>
      <c r="C5155" s="12" t="s">
        <v>21768</v>
      </c>
      <c r="D5155" s="12" t="s">
        <v>1099</v>
      </c>
      <c r="E5155" s="6" t="s">
        <v>2098</v>
      </c>
      <c r="F5155" s="5">
        <f>decoded__2[[#This Row],[FRT_DEC]]-B5154</f>
        <v>11</v>
      </c>
      <c r="G51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INFO]]))),G5154)</f>
        <v>27</v>
      </c>
    </row>
    <row r="5156" spans="1:7" hidden="1" x14ac:dyDescent="0.25">
      <c r="A5156" s="12" t="s">
        <v>5887</v>
      </c>
      <c r="B5156" s="19">
        <v>335649591799</v>
      </c>
      <c r="C5156" s="12" t="s">
        <v>21769</v>
      </c>
      <c r="D5156" s="12" t="s">
        <v>72</v>
      </c>
      <c r="E5156" s="6" t="s">
        <v>2099</v>
      </c>
      <c r="F5156" s="5">
        <f>decoded__2[[#This Row],[FRT_DEC]]-B5155</f>
        <v>5</v>
      </c>
      <c r="G51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INFO]]))),G5155)</f>
        <v>27</v>
      </c>
    </row>
    <row r="5157" spans="1:7" hidden="1" x14ac:dyDescent="0.25">
      <c r="A5157" s="12" t="s">
        <v>5888</v>
      </c>
      <c r="B5157" s="19">
        <v>335649591811</v>
      </c>
      <c r="C5157" s="12" t="s">
        <v>21770</v>
      </c>
      <c r="D5157" s="12" t="s">
        <v>7938</v>
      </c>
      <c r="E5157" s="6" t="s">
        <v>8848</v>
      </c>
      <c r="F5157" s="5">
        <f>decoded__2[[#This Row],[FRT_DEC]]-B5156</f>
        <v>12</v>
      </c>
      <c r="G51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INFO]]))),G5156)</f>
        <v>27</v>
      </c>
    </row>
    <row r="5158" spans="1:7" hidden="1" x14ac:dyDescent="0.25">
      <c r="A5158" s="12" t="s">
        <v>5889</v>
      </c>
      <c r="B5158" s="19">
        <v>335649591854</v>
      </c>
      <c r="C5158" s="12" t="s">
        <v>21771</v>
      </c>
      <c r="D5158" s="12" t="s">
        <v>85</v>
      </c>
      <c r="E5158" s="6" t="s">
        <v>263</v>
      </c>
      <c r="F5158" s="5">
        <f>decoded__2[[#This Row],[FRT_DEC]]-B5157</f>
        <v>43</v>
      </c>
      <c r="G51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INFO]]))),G5157)</f>
        <v>27</v>
      </c>
    </row>
    <row r="5159" spans="1:7" hidden="1" x14ac:dyDescent="0.25">
      <c r="A5159" s="12" t="s">
        <v>5890</v>
      </c>
      <c r="B5159" s="19">
        <v>335649591861</v>
      </c>
      <c r="C5159" s="12" t="s">
        <v>21772</v>
      </c>
      <c r="D5159" s="12" t="s">
        <v>7842</v>
      </c>
      <c r="E5159" s="6" t="s">
        <v>8851</v>
      </c>
      <c r="F5159" s="5">
        <f>decoded__2[[#This Row],[FRT_DEC]]-B5158</f>
        <v>7</v>
      </c>
      <c r="G51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INFO]]))),G5158)</f>
        <v>27</v>
      </c>
    </row>
    <row r="5160" spans="1:7" hidden="1" x14ac:dyDescent="0.25">
      <c r="A5160" s="12" t="s">
        <v>5891</v>
      </c>
      <c r="B5160" s="19">
        <v>335649591871</v>
      </c>
      <c r="C5160" s="12" t="s">
        <v>21773</v>
      </c>
      <c r="D5160" s="12" t="s">
        <v>1099</v>
      </c>
      <c r="E5160" s="6" t="s">
        <v>2100</v>
      </c>
      <c r="F5160" s="5">
        <f>decoded__2[[#This Row],[FRT_DEC]]-B5159</f>
        <v>10</v>
      </c>
      <c r="G51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INFO]]))),G5159)</f>
        <v>27</v>
      </c>
    </row>
    <row r="5161" spans="1:7" hidden="1" x14ac:dyDescent="0.25">
      <c r="A5161" s="12" t="s">
        <v>5892</v>
      </c>
      <c r="B5161" s="19">
        <v>335649591876</v>
      </c>
      <c r="C5161" s="12" t="s">
        <v>21774</v>
      </c>
      <c r="D5161" s="12" t="s">
        <v>72</v>
      </c>
      <c r="E5161" s="6" t="s">
        <v>2101</v>
      </c>
      <c r="F5161" s="5">
        <f>decoded__2[[#This Row],[FRT_DEC]]-B5160</f>
        <v>5</v>
      </c>
      <c r="G51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INFO]]))),G5160)</f>
        <v>27</v>
      </c>
    </row>
    <row r="5162" spans="1:7" hidden="1" x14ac:dyDescent="0.25">
      <c r="A5162" s="12" t="s">
        <v>5893</v>
      </c>
      <c r="B5162" s="19">
        <v>335649591889</v>
      </c>
      <c r="C5162" s="12" t="s">
        <v>21775</v>
      </c>
      <c r="D5162" s="12" t="s">
        <v>7938</v>
      </c>
      <c r="E5162" s="6" t="s">
        <v>8855</v>
      </c>
      <c r="F5162" s="5">
        <f>decoded__2[[#This Row],[FRT_DEC]]-B5161</f>
        <v>13</v>
      </c>
      <c r="G51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INFO]]))),G5161)</f>
        <v>27</v>
      </c>
    </row>
    <row r="5163" spans="1:7" hidden="1" x14ac:dyDescent="0.25">
      <c r="A5163" s="12" t="s">
        <v>5894</v>
      </c>
      <c r="B5163" s="19">
        <v>335649592509</v>
      </c>
      <c r="C5163" s="12" t="s">
        <v>21776</v>
      </c>
      <c r="D5163" s="12" t="s">
        <v>87</v>
      </c>
      <c r="E5163" s="6" t="s">
        <v>3695</v>
      </c>
      <c r="F5163" s="5">
        <f>decoded__2[[#This Row],[FRT_DEC]]-B5162</f>
        <v>620</v>
      </c>
      <c r="G51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INFO]]))),G5162)</f>
        <v>27</v>
      </c>
    </row>
    <row r="5164" spans="1:7" hidden="1" x14ac:dyDescent="0.25">
      <c r="A5164" s="12" t="s">
        <v>5895</v>
      </c>
      <c r="B5164" s="19">
        <v>335649592518</v>
      </c>
      <c r="C5164" s="12" t="s">
        <v>21777</v>
      </c>
      <c r="D5164" s="12" t="s">
        <v>7842</v>
      </c>
      <c r="E5164" s="6" t="s">
        <v>8858</v>
      </c>
      <c r="F5164" s="5">
        <f>decoded__2[[#This Row],[FRT_DEC]]-B5163</f>
        <v>9</v>
      </c>
      <c r="G51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INFO]]))),G5163)</f>
        <v>27</v>
      </c>
    </row>
    <row r="5165" spans="1:7" hidden="1" x14ac:dyDescent="0.25">
      <c r="A5165" s="12" t="s">
        <v>5896</v>
      </c>
      <c r="B5165" s="19">
        <v>335649592527</v>
      </c>
      <c r="C5165" s="12" t="s">
        <v>21778</v>
      </c>
      <c r="D5165" s="12" t="s">
        <v>1099</v>
      </c>
      <c r="E5165" s="6" t="s">
        <v>2102</v>
      </c>
      <c r="F5165" s="5">
        <f>decoded__2[[#This Row],[FRT_DEC]]-B5164</f>
        <v>9</v>
      </c>
      <c r="G51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INFO]]))),G5164)</f>
        <v>27</v>
      </c>
    </row>
    <row r="5166" spans="1:7" hidden="1" x14ac:dyDescent="0.25">
      <c r="A5166" s="12" t="s">
        <v>5897</v>
      </c>
      <c r="B5166" s="19">
        <v>335649592532</v>
      </c>
      <c r="C5166" s="12" t="s">
        <v>21779</v>
      </c>
      <c r="D5166" s="12" t="s">
        <v>72</v>
      </c>
      <c r="E5166" s="6" t="s">
        <v>2103</v>
      </c>
      <c r="F5166" s="5">
        <f>decoded__2[[#This Row],[FRT_DEC]]-B5165</f>
        <v>5</v>
      </c>
      <c r="G51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INFO]]))),G5165)</f>
        <v>27</v>
      </c>
    </row>
    <row r="5167" spans="1:7" hidden="1" x14ac:dyDescent="0.25">
      <c r="A5167" s="12" t="s">
        <v>5898</v>
      </c>
      <c r="B5167" s="19">
        <v>335649592546</v>
      </c>
      <c r="C5167" s="12" t="s">
        <v>21780</v>
      </c>
      <c r="D5167" s="12" t="s">
        <v>40</v>
      </c>
      <c r="E5167" s="6" t="s">
        <v>2042</v>
      </c>
      <c r="F5167" s="5">
        <f>decoded__2[[#This Row],[FRT_DEC]]-B5166</f>
        <v>14</v>
      </c>
      <c r="G51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INFO]]))),G5166)</f>
        <v>27</v>
      </c>
    </row>
    <row r="5168" spans="1:7" hidden="1" x14ac:dyDescent="0.25">
      <c r="A5168" s="12" t="s">
        <v>5899</v>
      </c>
      <c r="B5168" s="19">
        <v>335649592549</v>
      </c>
      <c r="C5168" s="12" t="s">
        <v>21781</v>
      </c>
      <c r="D5168" s="12" t="s">
        <v>2043</v>
      </c>
      <c r="E5168" s="6" t="s">
        <v>21782</v>
      </c>
      <c r="F5168" s="5">
        <f>decoded__2[[#This Row],[FRT_DEC]]-B5167</f>
        <v>3</v>
      </c>
      <c r="G51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INFO]]))),G5167)</f>
        <v>27</v>
      </c>
    </row>
    <row r="5169" spans="1:7" hidden="1" x14ac:dyDescent="0.25">
      <c r="A5169" s="12" t="s">
        <v>5900</v>
      </c>
      <c r="B5169" s="19">
        <v>335649592560</v>
      </c>
      <c r="C5169" s="12" t="s">
        <v>21783</v>
      </c>
      <c r="D5169" s="12" t="s">
        <v>7938</v>
      </c>
      <c r="E5169" s="6" t="s">
        <v>8868</v>
      </c>
      <c r="F5169" s="5">
        <f>decoded__2[[#This Row],[FRT_DEC]]-B5168</f>
        <v>11</v>
      </c>
      <c r="G51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INFO]]))),G5168)</f>
        <v>27</v>
      </c>
    </row>
    <row r="5170" spans="1:7" hidden="1" x14ac:dyDescent="0.25">
      <c r="A5170" s="12" t="s">
        <v>5901</v>
      </c>
      <c r="B5170" s="19">
        <v>335649592927</v>
      </c>
      <c r="C5170" s="12" t="s">
        <v>21784</v>
      </c>
      <c r="D5170" s="12" t="s">
        <v>7842</v>
      </c>
      <c r="E5170" s="6" t="s">
        <v>7989</v>
      </c>
      <c r="F5170" s="5">
        <f>decoded__2[[#This Row],[FRT_DEC]]-B5169</f>
        <v>367</v>
      </c>
      <c r="G51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INFO]]))),G5169)</f>
        <v>27</v>
      </c>
    </row>
    <row r="5171" spans="1:7" hidden="1" x14ac:dyDescent="0.25">
      <c r="A5171" s="12" t="s">
        <v>5902</v>
      </c>
      <c r="B5171" s="19">
        <v>335649592933</v>
      </c>
      <c r="C5171" s="12" t="s">
        <v>21785</v>
      </c>
      <c r="D5171" s="12" t="s">
        <v>2044</v>
      </c>
      <c r="E5171" s="6" t="s">
        <v>14985</v>
      </c>
      <c r="F5171" s="5">
        <f>decoded__2[[#This Row],[FRT_DEC]]-B5170</f>
        <v>6</v>
      </c>
      <c r="G51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INFO]]))),G5170)</f>
        <v>27</v>
      </c>
    </row>
    <row r="5172" spans="1:7" hidden="1" x14ac:dyDescent="0.25">
      <c r="A5172" s="12" t="s">
        <v>5903</v>
      </c>
      <c r="B5172" s="19">
        <v>335649592937</v>
      </c>
      <c r="C5172" s="12" t="s">
        <v>21786</v>
      </c>
      <c r="D5172" s="12" t="s">
        <v>7938</v>
      </c>
      <c r="E5172" s="6" t="s">
        <v>7991</v>
      </c>
      <c r="F5172" s="5">
        <f>decoded__2[[#This Row],[FRT_DEC]]-B5171</f>
        <v>4</v>
      </c>
      <c r="G51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INFO]]))),G5171)</f>
        <v>27</v>
      </c>
    </row>
    <row r="5173" spans="1:7" hidden="1" x14ac:dyDescent="0.25">
      <c r="A5173" s="12" t="s">
        <v>5904</v>
      </c>
      <c r="B5173" s="19">
        <v>335649593212</v>
      </c>
      <c r="C5173" s="12" t="s">
        <v>21787</v>
      </c>
      <c r="D5173" s="12" t="s">
        <v>43</v>
      </c>
      <c r="E5173" s="6" t="s">
        <v>4005</v>
      </c>
      <c r="F5173" s="5">
        <f>decoded__2[[#This Row],[FRT_DEC]]-B5172</f>
        <v>275</v>
      </c>
      <c r="G51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INFO]]))),G5172)</f>
        <v>27</v>
      </c>
    </row>
    <row r="5174" spans="1:7" hidden="1" x14ac:dyDescent="0.25">
      <c r="A5174" s="12" t="s">
        <v>5905</v>
      </c>
      <c r="B5174" s="19">
        <v>335649593216</v>
      </c>
      <c r="C5174" s="12" t="s">
        <v>21788</v>
      </c>
      <c r="D5174" s="12" t="s">
        <v>3685</v>
      </c>
      <c r="E5174" s="6" t="s">
        <v>21789</v>
      </c>
      <c r="F5174" s="5">
        <f>decoded__2[[#This Row],[FRT_DEC]]-B5173</f>
        <v>4</v>
      </c>
      <c r="G51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INFO]]))),G5173)</f>
        <v>27</v>
      </c>
    </row>
    <row r="5175" spans="1:7" hidden="1" x14ac:dyDescent="0.25">
      <c r="A5175" s="12" t="s">
        <v>5906</v>
      </c>
      <c r="B5175" s="19">
        <v>335649593219</v>
      </c>
      <c r="C5175" s="12" t="s">
        <v>21790</v>
      </c>
      <c r="D5175" s="12" t="s">
        <v>3685</v>
      </c>
      <c r="E5175" s="6" t="s">
        <v>7880</v>
      </c>
      <c r="F5175" s="5">
        <f>decoded__2[[#This Row],[FRT_DEC]]-B5174</f>
        <v>3</v>
      </c>
      <c r="G51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INFO]]))),G5174)</f>
        <v>27</v>
      </c>
    </row>
    <row r="5176" spans="1:7" hidden="1" x14ac:dyDescent="0.25">
      <c r="A5176" s="12" t="s">
        <v>5907</v>
      </c>
      <c r="B5176" s="19">
        <v>335649593233</v>
      </c>
      <c r="C5176" s="12" t="s">
        <v>21791</v>
      </c>
      <c r="D5176" s="12" t="s">
        <v>7842</v>
      </c>
      <c r="E5176" s="6" t="s">
        <v>8889</v>
      </c>
      <c r="F5176" s="5">
        <f>decoded__2[[#This Row],[FRT_DEC]]-B5175</f>
        <v>14</v>
      </c>
      <c r="G51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INFO]]))),G5175)</f>
        <v>27</v>
      </c>
    </row>
    <row r="5177" spans="1:7" ht="30" hidden="1" x14ac:dyDescent="0.25">
      <c r="A5177" s="12" t="s">
        <v>5908</v>
      </c>
      <c r="B5177" s="19">
        <v>335649593245</v>
      </c>
      <c r="C5177" s="12" t="s">
        <v>21792</v>
      </c>
      <c r="D5177" s="12" t="s">
        <v>241</v>
      </c>
      <c r="E5177" s="6" t="s">
        <v>2111</v>
      </c>
      <c r="F5177" s="5">
        <f>decoded__2[[#This Row],[FRT_DEC]]-B5176</f>
        <v>12</v>
      </c>
      <c r="G51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INFO]]))),G5176)</f>
        <v>27</v>
      </c>
    </row>
    <row r="5178" spans="1:7" hidden="1" x14ac:dyDescent="0.25">
      <c r="A5178" s="12" t="s">
        <v>5909</v>
      </c>
      <c r="B5178" s="19">
        <v>335649593248</v>
      </c>
      <c r="C5178" s="12" t="s">
        <v>21793</v>
      </c>
      <c r="D5178" s="12" t="s">
        <v>243</v>
      </c>
      <c r="E5178" s="6" t="s">
        <v>3939</v>
      </c>
      <c r="F5178" s="5">
        <f>decoded__2[[#This Row],[FRT_DEC]]-B5177</f>
        <v>3</v>
      </c>
      <c r="G51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INFO]]))),G5177)</f>
        <v>27</v>
      </c>
    </row>
    <row r="5179" spans="1:7" hidden="1" x14ac:dyDescent="0.25">
      <c r="A5179" s="12" t="s">
        <v>5910</v>
      </c>
      <c r="B5179" s="19">
        <v>335649593299</v>
      </c>
      <c r="C5179" s="12" t="s">
        <v>21794</v>
      </c>
      <c r="D5179" s="12" t="s">
        <v>40</v>
      </c>
      <c r="E5179" s="6" t="s">
        <v>44</v>
      </c>
      <c r="F5179" s="5">
        <f>decoded__2[[#This Row],[FRT_DEC]]-B5178</f>
        <v>51</v>
      </c>
      <c r="G51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INFO]]))),G5178)</f>
        <v>27</v>
      </c>
    </row>
    <row r="5180" spans="1:7" hidden="1" x14ac:dyDescent="0.25">
      <c r="A5180" s="12" t="s">
        <v>5911</v>
      </c>
      <c r="B5180" s="19">
        <v>335649593305</v>
      </c>
      <c r="C5180" s="12" t="s">
        <v>21795</v>
      </c>
      <c r="D5180" s="12" t="s">
        <v>246</v>
      </c>
      <c r="E5180" s="6" t="s">
        <v>21796</v>
      </c>
      <c r="F5180" s="5">
        <f>decoded__2[[#This Row],[FRT_DEC]]-B5179</f>
        <v>6</v>
      </c>
      <c r="G51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INFO]]))),G5179)</f>
        <v>27</v>
      </c>
    </row>
    <row r="5181" spans="1:7" hidden="1" x14ac:dyDescent="0.25">
      <c r="A5181" s="12" t="s">
        <v>5912</v>
      </c>
      <c r="B5181" s="19">
        <v>335649593313</v>
      </c>
      <c r="C5181" s="12" t="s">
        <v>21797</v>
      </c>
      <c r="D5181" s="12" t="s">
        <v>1099</v>
      </c>
      <c r="E5181" s="6" t="s">
        <v>2104</v>
      </c>
      <c r="F5181" s="5">
        <f>decoded__2[[#This Row],[FRT_DEC]]-B5180</f>
        <v>8</v>
      </c>
      <c r="G51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INFO]]))),G5180)</f>
        <v>27</v>
      </c>
    </row>
    <row r="5182" spans="1:7" hidden="1" x14ac:dyDescent="0.25">
      <c r="A5182" s="12" t="s">
        <v>5913</v>
      </c>
      <c r="B5182" s="19">
        <v>335649593318</v>
      </c>
      <c r="C5182" s="12" t="s">
        <v>21798</v>
      </c>
      <c r="D5182" s="12" t="s">
        <v>1099</v>
      </c>
      <c r="E5182" s="6" t="s">
        <v>2105</v>
      </c>
      <c r="F5182" s="5">
        <f>decoded__2[[#This Row],[FRT_DEC]]-B5181</f>
        <v>5</v>
      </c>
      <c r="G51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INFO]]))),G5181)</f>
        <v>27</v>
      </c>
    </row>
    <row r="5183" spans="1:7" hidden="1" x14ac:dyDescent="0.25">
      <c r="A5183" s="12" t="s">
        <v>5914</v>
      </c>
      <c r="B5183" s="19">
        <v>335649593330</v>
      </c>
      <c r="C5183" s="12" t="s">
        <v>21799</v>
      </c>
      <c r="D5183" s="12" t="s">
        <v>72</v>
      </c>
      <c r="E5183" s="6" t="s">
        <v>2092</v>
      </c>
      <c r="F5183" s="5">
        <f>decoded__2[[#This Row],[FRT_DEC]]-B5182</f>
        <v>12</v>
      </c>
      <c r="G51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INFO]]))),G5182)</f>
        <v>27</v>
      </c>
    </row>
    <row r="5184" spans="1:7" hidden="1" x14ac:dyDescent="0.25">
      <c r="A5184" s="12" t="s">
        <v>5915</v>
      </c>
      <c r="B5184" s="19">
        <v>335649593685</v>
      </c>
      <c r="C5184" s="12" t="s">
        <v>21800</v>
      </c>
      <c r="D5184" s="12" t="s">
        <v>2045</v>
      </c>
      <c r="E5184" s="6" t="s">
        <v>8170</v>
      </c>
      <c r="F5184" s="5">
        <f>decoded__2[[#This Row],[FRT_DEC]]-B5183</f>
        <v>355</v>
      </c>
      <c r="G51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INFO]]))),G5183)</f>
        <v>27</v>
      </c>
    </row>
    <row r="5185" spans="1:7" hidden="1" x14ac:dyDescent="0.25">
      <c r="A5185" s="12" t="s">
        <v>5916</v>
      </c>
      <c r="B5185" s="19">
        <v>335649593712</v>
      </c>
      <c r="C5185" s="12" t="s">
        <v>21801</v>
      </c>
      <c r="D5185" s="12" t="s">
        <v>3671</v>
      </c>
      <c r="E5185" s="6" t="s">
        <v>21802</v>
      </c>
      <c r="F5185" s="5">
        <f>decoded__2[[#This Row],[FRT_DEC]]-B5184</f>
        <v>27</v>
      </c>
      <c r="G51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INFO]]))),G5184)</f>
        <v>27</v>
      </c>
    </row>
    <row r="5186" spans="1:7" hidden="1" x14ac:dyDescent="0.25">
      <c r="A5186" s="12" t="s">
        <v>5917</v>
      </c>
      <c r="B5186" s="19">
        <v>335649593715</v>
      </c>
      <c r="C5186" s="12" t="s">
        <v>21803</v>
      </c>
      <c r="D5186" s="12" t="s">
        <v>3671</v>
      </c>
      <c r="E5186" s="6" t="s">
        <v>7881</v>
      </c>
      <c r="F5186" s="5">
        <f>decoded__2[[#This Row],[FRT_DEC]]-B5185</f>
        <v>3</v>
      </c>
      <c r="G51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INFO]]))),G5185)</f>
        <v>27</v>
      </c>
    </row>
    <row r="5187" spans="1:7" hidden="1" x14ac:dyDescent="0.25">
      <c r="A5187" s="12" t="s">
        <v>5918</v>
      </c>
      <c r="B5187" s="19">
        <v>335649594179</v>
      </c>
      <c r="C5187" s="12" t="s">
        <v>21804</v>
      </c>
      <c r="D5187" s="12" t="s">
        <v>249</v>
      </c>
      <c r="E5187" s="6" t="s">
        <v>6981</v>
      </c>
      <c r="F5187" s="5">
        <f>decoded__2[[#This Row],[FRT_DEC]]-B5186</f>
        <v>464</v>
      </c>
      <c r="G51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INFO]]))),G5186)</f>
        <v>27</v>
      </c>
    </row>
    <row r="5188" spans="1:7" hidden="1" x14ac:dyDescent="0.25">
      <c r="A5188" s="12" t="s">
        <v>5919</v>
      </c>
      <c r="B5188" s="19">
        <v>335649594184</v>
      </c>
      <c r="C5188" s="12" t="s">
        <v>21805</v>
      </c>
      <c r="D5188" s="12" t="s">
        <v>7938</v>
      </c>
      <c r="E5188" s="6" t="s">
        <v>8906</v>
      </c>
      <c r="F5188" s="5">
        <f>decoded__2[[#This Row],[FRT_DEC]]-B5187</f>
        <v>5</v>
      </c>
      <c r="G51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INFO]]))),G5187)</f>
        <v>27</v>
      </c>
    </row>
    <row r="5189" spans="1:7" hidden="1" x14ac:dyDescent="0.25">
      <c r="A5189" s="12" t="s">
        <v>5920</v>
      </c>
      <c r="B5189" s="19">
        <v>335649691725</v>
      </c>
      <c r="C5189" s="12" t="s">
        <v>21806</v>
      </c>
      <c r="D5189" s="12" t="s">
        <v>7842</v>
      </c>
      <c r="E5189" s="6" t="s">
        <v>7945</v>
      </c>
      <c r="F5189" s="5">
        <f>decoded__2[[#This Row],[FRT_DEC]]-B5188</f>
        <v>97541</v>
      </c>
      <c r="G51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INFO]]))),G5188)</f>
        <v>27</v>
      </c>
    </row>
    <row r="5190" spans="1:7" hidden="1" x14ac:dyDescent="0.25">
      <c r="A5190" s="12" t="s">
        <v>5921</v>
      </c>
      <c r="B5190" s="19">
        <v>335649691730</v>
      </c>
      <c r="C5190" s="12" t="s">
        <v>21807</v>
      </c>
      <c r="D5190" s="12" t="s">
        <v>7938</v>
      </c>
      <c r="E5190" s="6" t="s">
        <v>7947</v>
      </c>
      <c r="F5190" s="5">
        <f>decoded__2[[#This Row],[FRT_DEC]]-B5189</f>
        <v>5</v>
      </c>
      <c r="G51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INFO]]))),G5189)</f>
        <v>27</v>
      </c>
    </row>
    <row r="5191" spans="1:7" hidden="1" x14ac:dyDescent="0.25">
      <c r="A5191" s="12" t="s">
        <v>5922</v>
      </c>
      <c r="B5191" s="19">
        <v>335649720131</v>
      </c>
      <c r="C5191" s="12" t="s">
        <v>21808</v>
      </c>
      <c r="D5191" s="12" t="s">
        <v>5</v>
      </c>
      <c r="E5191" s="6" t="s">
        <v>21809</v>
      </c>
      <c r="F5191" s="5">
        <f>decoded__2[[#This Row],[FRT_DEC]]-B5190</f>
        <v>28401</v>
      </c>
      <c r="G51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INFO]]))),G5190)</f>
        <v>27</v>
      </c>
    </row>
    <row r="5192" spans="1:7" hidden="1" x14ac:dyDescent="0.25">
      <c r="A5192" s="12" t="s">
        <v>5923</v>
      </c>
      <c r="B5192" s="19">
        <v>335649720134</v>
      </c>
      <c r="C5192" s="12" t="s">
        <v>21810</v>
      </c>
      <c r="D5192" s="12" t="s">
        <v>5</v>
      </c>
      <c r="E5192" s="6" t="s">
        <v>7877</v>
      </c>
      <c r="F5192" s="5">
        <f>decoded__2[[#This Row],[FRT_DEC]]-B5191</f>
        <v>3</v>
      </c>
      <c r="G51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INFO]]))),G5191)</f>
        <v>27</v>
      </c>
    </row>
    <row r="5193" spans="1:7" hidden="1" x14ac:dyDescent="0.25">
      <c r="A5193" s="12" t="s">
        <v>5924</v>
      </c>
      <c r="B5193" s="19">
        <v>335649720136</v>
      </c>
      <c r="C5193" s="12" t="s">
        <v>21811</v>
      </c>
      <c r="D5193" s="12" t="s">
        <v>3686</v>
      </c>
      <c r="E5193" s="6" t="s">
        <v>21812</v>
      </c>
      <c r="F5193" s="5">
        <f>decoded__2[[#This Row],[FRT_DEC]]-B5192</f>
        <v>2</v>
      </c>
      <c r="G51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INFO]]))),G5192)</f>
        <v>27</v>
      </c>
    </row>
    <row r="5194" spans="1:7" hidden="1" x14ac:dyDescent="0.25">
      <c r="A5194" s="12" t="s">
        <v>5925</v>
      </c>
      <c r="B5194" s="19">
        <v>335649720139</v>
      </c>
      <c r="C5194" s="12" t="s">
        <v>21813</v>
      </c>
      <c r="D5194" s="12" t="s">
        <v>3686</v>
      </c>
      <c r="E5194" s="6" t="s">
        <v>7878</v>
      </c>
      <c r="F5194" s="5">
        <f>decoded__2[[#This Row],[FRT_DEC]]-B5193</f>
        <v>3</v>
      </c>
      <c r="G51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INFO]]))),G5193)</f>
        <v>27</v>
      </c>
    </row>
    <row r="5195" spans="1:7" hidden="1" x14ac:dyDescent="0.25">
      <c r="A5195" s="12" t="s">
        <v>5926</v>
      </c>
      <c r="B5195" s="19">
        <v>335649720149</v>
      </c>
      <c r="C5195" s="12" t="s">
        <v>21814</v>
      </c>
      <c r="D5195" s="12" t="s">
        <v>7842</v>
      </c>
      <c r="E5195" s="6" t="s">
        <v>8006</v>
      </c>
      <c r="F5195" s="5">
        <f>decoded__2[[#This Row],[FRT_DEC]]-B5194</f>
        <v>10</v>
      </c>
      <c r="G51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INFO]]))),G5194)</f>
        <v>27</v>
      </c>
    </row>
    <row r="5196" spans="1:7" ht="30" hidden="1" x14ac:dyDescent="0.25">
      <c r="A5196" s="12" t="s">
        <v>5927</v>
      </c>
      <c r="B5196" s="19">
        <v>335649720160</v>
      </c>
      <c r="C5196" s="12" t="s">
        <v>21815</v>
      </c>
      <c r="D5196" s="12" t="s">
        <v>241</v>
      </c>
      <c r="E5196" s="6" t="s">
        <v>3669</v>
      </c>
      <c r="F5196" s="5">
        <f>decoded__2[[#This Row],[FRT_DEC]]-B5195</f>
        <v>11</v>
      </c>
      <c r="G51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INFO]]))),G5195)</f>
        <v>27</v>
      </c>
    </row>
    <row r="5197" spans="1:7" hidden="1" x14ac:dyDescent="0.25">
      <c r="A5197" s="12" t="s">
        <v>5928</v>
      </c>
      <c r="B5197" s="19">
        <v>335649720162</v>
      </c>
      <c r="C5197" s="12" t="s">
        <v>21816</v>
      </c>
      <c r="D5197" s="12" t="s">
        <v>243</v>
      </c>
      <c r="E5197" s="6" t="s">
        <v>3967</v>
      </c>
      <c r="F5197" s="5">
        <f>decoded__2[[#This Row],[FRT_DEC]]-B5196</f>
        <v>2</v>
      </c>
      <c r="G51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INFO]]))),G5196)</f>
        <v>27</v>
      </c>
    </row>
    <row r="5198" spans="1:7" hidden="1" x14ac:dyDescent="0.25">
      <c r="A5198" s="12" t="s">
        <v>5929</v>
      </c>
      <c r="B5198" s="19">
        <v>335649720168</v>
      </c>
      <c r="C5198" s="12" t="s">
        <v>21817</v>
      </c>
      <c r="D5198" s="12" t="s">
        <v>1099</v>
      </c>
      <c r="E5198" s="6" t="s">
        <v>2093</v>
      </c>
      <c r="F5198" s="5">
        <f>decoded__2[[#This Row],[FRT_DEC]]-B5197</f>
        <v>6</v>
      </c>
      <c r="G51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INFO]]))),G5197)</f>
        <v>27</v>
      </c>
    </row>
    <row r="5199" spans="1:7" hidden="1" x14ac:dyDescent="0.25">
      <c r="A5199" s="12" t="s">
        <v>5930</v>
      </c>
      <c r="B5199" s="19">
        <v>335649720172</v>
      </c>
      <c r="C5199" s="12" t="s">
        <v>21818</v>
      </c>
      <c r="D5199" s="12" t="s">
        <v>72</v>
      </c>
      <c r="E5199" s="6" t="s">
        <v>2094</v>
      </c>
      <c r="F5199" s="5">
        <f>decoded__2[[#This Row],[FRT_DEC]]-B5198</f>
        <v>4</v>
      </c>
      <c r="G51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INFO]]))),G5198)</f>
        <v>27</v>
      </c>
    </row>
    <row r="5200" spans="1:7" hidden="1" x14ac:dyDescent="0.25">
      <c r="A5200" s="12" t="s">
        <v>5931</v>
      </c>
      <c r="B5200" s="19">
        <v>335649720176</v>
      </c>
      <c r="C5200" s="12" t="s">
        <v>21819</v>
      </c>
      <c r="D5200" s="12" t="s">
        <v>72</v>
      </c>
      <c r="E5200" s="6" t="s">
        <v>2095</v>
      </c>
      <c r="F5200" s="5">
        <f>decoded__2[[#This Row],[FRT_DEC]]-B5199</f>
        <v>4</v>
      </c>
      <c r="G52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INFO]]))),G5199)</f>
        <v>27</v>
      </c>
    </row>
    <row r="5201" spans="1:7" hidden="1" x14ac:dyDescent="0.25">
      <c r="A5201" s="12" t="s">
        <v>5932</v>
      </c>
      <c r="B5201" s="19">
        <v>335649720187</v>
      </c>
      <c r="C5201" s="12" t="s">
        <v>21820</v>
      </c>
      <c r="D5201" s="12" t="s">
        <v>246</v>
      </c>
      <c r="E5201" s="6" t="s">
        <v>21821</v>
      </c>
      <c r="F5201" s="5">
        <f>decoded__2[[#This Row],[FRT_DEC]]-B5200</f>
        <v>11</v>
      </c>
      <c r="G52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INFO]]))),G5200)</f>
        <v>27</v>
      </c>
    </row>
    <row r="5202" spans="1:7" hidden="1" x14ac:dyDescent="0.25">
      <c r="A5202" s="12" t="s">
        <v>5933</v>
      </c>
      <c r="B5202" s="19">
        <v>335649720193</v>
      </c>
      <c r="C5202" s="12" t="s">
        <v>21822</v>
      </c>
      <c r="D5202" s="12" t="s">
        <v>7938</v>
      </c>
      <c r="E5202" s="6" t="s">
        <v>8012</v>
      </c>
      <c r="F5202" s="5">
        <f>decoded__2[[#This Row],[FRT_DEC]]-B5201</f>
        <v>6</v>
      </c>
      <c r="G52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INFO]]))),G5201)</f>
        <v>27</v>
      </c>
    </row>
    <row r="5203" spans="1:7" hidden="1" x14ac:dyDescent="0.25">
      <c r="A5203" s="12" t="s">
        <v>5934</v>
      </c>
      <c r="B5203" s="19">
        <v>335649720591</v>
      </c>
      <c r="C5203" s="12" t="s">
        <v>21823</v>
      </c>
      <c r="D5203" s="12" t="s">
        <v>7842</v>
      </c>
      <c r="E5203" s="6" t="s">
        <v>8130</v>
      </c>
      <c r="F5203" s="5">
        <f>decoded__2[[#This Row],[FRT_DEC]]-B5202</f>
        <v>398</v>
      </c>
      <c r="G52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INFO]]))),G5202)</f>
        <v>27</v>
      </c>
    </row>
    <row r="5204" spans="1:7" hidden="1" x14ac:dyDescent="0.25">
      <c r="A5204" s="12" t="s">
        <v>5935</v>
      </c>
      <c r="B5204" s="19">
        <v>335649720598</v>
      </c>
      <c r="C5204" s="12" t="s">
        <v>21824</v>
      </c>
      <c r="D5204" s="12" t="s">
        <v>1099</v>
      </c>
      <c r="E5204" s="6" t="s">
        <v>2096</v>
      </c>
      <c r="F5204" s="5">
        <f>decoded__2[[#This Row],[FRT_DEC]]-B5203</f>
        <v>7</v>
      </c>
      <c r="G52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INFO]]))),G5203)</f>
        <v>27</v>
      </c>
    </row>
    <row r="5205" spans="1:7" hidden="1" x14ac:dyDescent="0.25">
      <c r="A5205" s="12" t="s">
        <v>5936</v>
      </c>
      <c r="B5205" s="19">
        <v>335649720603</v>
      </c>
      <c r="C5205" s="12" t="s">
        <v>21825</v>
      </c>
      <c r="D5205" s="12" t="s">
        <v>72</v>
      </c>
      <c r="E5205" s="6" t="s">
        <v>2097</v>
      </c>
      <c r="F5205" s="5">
        <f>decoded__2[[#This Row],[FRT_DEC]]-B5204</f>
        <v>5</v>
      </c>
      <c r="G52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INFO]]))),G5204)</f>
        <v>27</v>
      </c>
    </row>
    <row r="5206" spans="1:7" hidden="1" x14ac:dyDescent="0.25">
      <c r="A5206" s="12" t="s">
        <v>5937</v>
      </c>
      <c r="B5206" s="19">
        <v>335649720615</v>
      </c>
      <c r="C5206" s="12" t="s">
        <v>21826</v>
      </c>
      <c r="D5206" s="12" t="s">
        <v>3672</v>
      </c>
      <c r="E5206" s="6" t="s">
        <v>7847</v>
      </c>
      <c r="F5206" s="5">
        <f>decoded__2[[#This Row],[FRT_DEC]]-B5205</f>
        <v>12</v>
      </c>
      <c r="G52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INFO]]))),G5205)</f>
        <v>27</v>
      </c>
    </row>
    <row r="5207" spans="1:7" hidden="1" x14ac:dyDescent="0.25">
      <c r="A5207" s="12" t="s">
        <v>5938</v>
      </c>
      <c r="B5207" s="19">
        <v>335649720765</v>
      </c>
      <c r="C5207" s="12" t="s">
        <v>21827</v>
      </c>
      <c r="D5207" s="12" t="s">
        <v>262</v>
      </c>
      <c r="E5207" s="6" t="s">
        <v>7848</v>
      </c>
      <c r="F5207" s="5">
        <f>decoded__2[[#This Row],[FRT_DEC]]-B5206</f>
        <v>150</v>
      </c>
      <c r="G52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INFO]]))),G5206)</f>
        <v>27</v>
      </c>
    </row>
    <row r="5208" spans="1:7" hidden="1" x14ac:dyDescent="0.25">
      <c r="A5208" s="12" t="s">
        <v>5939</v>
      </c>
      <c r="B5208" s="19">
        <v>335649720770</v>
      </c>
      <c r="C5208" s="12" t="s">
        <v>21828</v>
      </c>
      <c r="D5208" s="12" t="s">
        <v>7938</v>
      </c>
      <c r="E5208" s="6" t="s">
        <v>8136</v>
      </c>
      <c r="F5208" s="5">
        <f>decoded__2[[#This Row],[FRT_DEC]]-B5207</f>
        <v>5</v>
      </c>
      <c r="G52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INFO]]))),G5207)</f>
        <v>27</v>
      </c>
    </row>
    <row r="5209" spans="1:7" x14ac:dyDescent="0.25">
      <c r="A5209" s="12" t="s">
        <v>5940</v>
      </c>
      <c r="B5209" s="19">
        <v>335649722006</v>
      </c>
      <c r="C5209" s="12" t="s">
        <v>21829</v>
      </c>
      <c r="D5209" s="12" t="s">
        <v>7842</v>
      </c>
      <c r="E5209" s="6" t="s">
        <v>7845</v>
      </c>
      <c r="F5209" s="5">
        <f>decoded__2[[#This Row],[FRT_DEC]]-B5208</f>
        <v>1236</v>
      </c>
      <c r="G52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INFO]]))),G5208)</f>
        <v>27</v>
      </c>
    </row>
    <row r="5210" spans="1:7" hidden="1" x14ac:dyDescent="0.25">
      <c r="A5210" s="12" t="s">
        <v>5941</v>
      </c>
      <c r="B5210" s="19">
        <v>335649722013</v>
      </c>
      <c r="C5210" s="12" t="s">
        <v>21830</v>
      </c>
      <c r="D5210" s="12" t="s">
        <v>7938</v>
      </c>
      <c r="E5210" s="6" t="s">
        <v>8149</v>
      </c>
      <c r="F5210" s="5">
        <f>decoded__2[[#This Row],[FRT_DEC]]-B5209</f>
        <v>7</v>
      </c>
      <c r="G52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INFO]]))),G5209)</f>
        <v>27</v>
      </c>
    </row>
    <row r="5211" spans="1:7" hidden="1" x14ac:dyDescent="0.25">
      <c r="A5211" s="12" t="s">
        <v>5942</v>
      </c>
      <c r="B5211" s="19">
        <v>335649722083</v>
      </c>
      <c r="C5211" s="12" t="s">
        <v>21831</v>
      </c>
      <c r="D5211" s="12" t="s">
        <v>84</v>
      </c>
      <c r="E5211" s="6" t="s">
        <v>7911</v>
      </c>
      <c r="F5211" s="5">
        <f>decoded__2[[#This Row],[FRT_DEC]]-B5210</f>
        <v>70</v>
      </c>
      <c r="G52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INFO]]))),G5210)</f>
        <v>27</v>
      </c>
    </row>
    <row r="5212" spans="1:7" hidden="1" x14ac:dyDescent="0.25">
      <c r="A5212" s="12" t="s">
        <v>5943</v>
      </c>
      <c r="B5212" s="19">
        <v>335649722086</v>
      </c>
      <c r="C5212" s="12" t="s">
        <v>21832</v>
      </c>
      <c r="D5212" s="12" t="s">
        <v>3684</v>
      </c>
      <c r="E5212" s="6" t="s">
        <v>21833</v>
      </c>
      <c r="F5212" s="5">
        <f>decoded__2[[#This Row],[FRT_DEC]]-B5211</f>
        <v>3</v>
      </c>
      <c r="G52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INFO]]))),G5211)</f>
        <v>27</v>
      </c>
    </row>
    <row r="5213" spans="1:7" hidden="1" x14ac:dyDescent="0.25">
      <c r="A5213" s="12" t="s">
        <v>5944</v>
      </c>
      <c r="B5213" s="19">
        <v>335649722088</v>
      </c>
      <c r="C5213" s="12" t="s">
        <v>21834</v>
      </c>
      <c r="D5213" s="12" t="s">
        <v>3684</v>
      </c>
      <c r="E5213" s="6" t="s">
        <v>7879</v>
      </c>
      <c r="F5213" s="5">
        <f>decoded__2[[#This Row],[FRT_DEC]]-B5212</f>
        <v>2</v>
      </c>
      <c r="G52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INFO]]))),G5212)</f>
        <v>27</v>
      </c>
    </row>
    <row r="5214" spans="1:7" hidden="1" x14ac:dyDescent="0.25">
      <c r="A5214" s="12" t="s">
        <v>5945</v>
      </c>
      <c r="B5214" s="19">
        <v>335649722095</v>
      </c>
      <c r="C5214" s="12" t="s">
        <v>21835</v>
      </c>
      <c r="D5214" s="12" t="s">
        <v>7842</v>
      </c>
      <c r="E5214" s="6" t="s">
        <v>7843</v>
      </c>
      <c r="F5214" s="5">
        <f>decoded__2[[#This Row],[FRT_DEC]]-B5213</f>
        <v>7</v>
      </c>
      <c r="G52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INFO]]))),G5213)</f>
        <v>27</v>
      </c>
    </row>
    <row r="5215" spans="1:7" hidden="1" x14ac:dyDescent="0.25">
      <c r="A5215" s="12" t="s">
        <v>5946</v>
      </c>
      <c r="B5215" s="19">
        <v>335649722106</v>
      </c>
      <c r="C5215" s="12" t="s">
        <v>21836</v>
      </c>
      <c r="D5215" s="12" t="s">
        <v>1099</v>
      </c>
      <c r="E5215" s="6" t="s">
        <v>2098</v>
      </c>
      <c r="F5215" s="5">
        <f>decoded__2[[#This Row],[FRT_DEC]]-B5214</f>
        <v>11</v>
      </c>
      <c r="G52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INFO]]))),G5214)</f>
        <v>27</v>
      </c>
    </row>
    <row r="5216" spans="1:7" hidden="1" x14ac:dyDescent="0.25">
      <c r="A5216" s="12" t="s">
        <v>5947</v>
      </c>
      <c r="B5216" s="19">
        <v>335649722112</v>
      </c>
      <c r="C5216" s="12" t="s">
        <v>21837</v>
      </c>
      <c r="D5216" s="12" t="s">
        <v>72</v>
      </c>
      <c r="E5216" s="6" t="s">
        <v>2099</v>
      </c>
      <c r="F5216" s="5">
        <f>decoded__2[[#This Row],[FRT_DEC]]-B5215</f>
        <v>6</v>
      </c>
      <c r="G52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INFO]]))),G5215)</f>
        <v>27</v>
      </c>
    </row>
    <row r="5217" spans="1:7" hidden="1" x14ac:dyDescent="0.25">
      <c r="A5217" s="12" t="s">
        <v>5948</v>
      </c>
      <c r="B5217" s="19">
        <v>335649722125</v>
      </c>
      <c r="C5217" s="12" t="s">
        <v>21838</v>
      </c>
      <c r="D5217" s="12" t="s">
        <v>7938</v>
      </c>
      <c r="E5217" s="6" t="s">
        <v>8848</v>
      </c>
      <c r="F5217" s="5">
        <f>decoded__2[[#This Row],[FRT_DEC]]-B5216</f>
        <v>13</v>
      </c>
      <c r="G52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INFO]]))),G5216)</f>
        <v>27</v>
      </c>
    </row>
    <row r="5218" spans="1:7" hidden="1" x14ac:dyDescent="0.25">
      <c r="A5218" s="12" t="s">
        <v>5949</v>
      </c>
      <c r="B5218" s="19">
        <v>335649722170</v>
      </c>
      <c r="C5218" s="12" t="s">
        <v>21839</v>
      </c>
      <c r="D5218" s="12" t="s">
        <v>85</v>
      </c>
      <c r="E5218" s="6" t="s">
        <v>263</v>
      </c>
      <c r="F5218" s="5">
        <f>decoded__2[[#This Row],[FRT_DEC]]-B5217</f>
        <v>45</v>
      </c>
      <c r="G52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INFO]]))),G5217)</f>
        <v>27</v>
      </c>
    </row>
    <row r="5219" spans="1:7" hidden="1" x14ac:dyDescent="0.25">
      <c r="A5219" s="12" t="s">
        <v>5950</v>
      </c>
      <c r="B5219" s="19">
        <v>335649722178</v>
      </c>
      <c r="C5219" s="12" t="s">
        <v>21840</v>
      </c>
      <c r="D5219" s="12" t="s">
        <v>7842</v>
      </c>
      <c r="E5219" s="6" t="s">
        <v>8851</v>
      </c>
      <c r="F5219" s="5">
        <f>decoded__2[[#This Row],[FRT_DEC]]-B5218</f>
        <v>8</v>
      </c>
      <c r="G52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INFO]]))),G5218)</f>
        <v>27</v>
      </c>
    </row>
    <row r="5220" spans="1:7" hidden="1" x14ac:dyDescent="0.25">
      <c r="A5220" s="12" t="s">
        <v>5951</v>
      </c>
      <c r="B5220" s="19">
        <v>335649722187</v>
      </c>
      <c r="C5220" s="12" t="s">
        <v>21841</v>
      </c>
      <c r="D5220" s="12" t="s">
        <v>1099</v>
      </c>
      <c r="E5220" s="6" t="s">
        <v>2100</v>
      </c>
      <c r="F5220" s="5">
        <f>decoded__2[[#This Row],[FRT_DEC]]-B5219</f>
        <v>9</v>
      </c>
      <c r="G52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INFO]]))),G5219)</f>
        <v>27</v>
      </c>
    </row>
    <row r="5221" spans="1:7" hidden="1" x14ac:dyDescent="0.25">
      <c r="A5221" s="12" t="s">
        <v>5952</v>
      </c>
      <c r="B5221" s="19">
        <v>335649722191</v>
      </c>
      <c r="C5221" s="12" t="s">
        <v>21842</v>
      </c>
      <c r="D5221" s="12" t="s">
        <v>72</v>
      </c>
      <c r="E5221" s="6" t="s">
        <v>2101</v>
      </c>
      <c r="F5221" s="5">
        <f>decoded__2[[#This Row],[FRT_DEC]]-B5220</f>
        <v>4</v>
      </c>
      <c r="G52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INFO]]))),G5220)</f>
        <v>27</v>
      </c>
    </row>
    <row r="5222" spans="1:7" hidden="1" x14ac:dyDescent="0.25">
      <c r="A5222" s="12" t="s">
        <v>5953</v>
      </c>
      <c r="B5222" s="19">
        <v>335649722204</v>
      </c>
      <c r="C5222" s="12" t="s">
        <v>21843</v>
      </c>
      <c r="D5222" s="12" t="s">
        <v>7938</v>
      </c>
      <c r="E5222" s="6" t="s">
        <v>8855</v>
      </c>
      <c r="F5222" s="5">
        <f>decoded__2[[#This Row],[FRT_DEC]]-B5221</f>
        <v>13</v>
      </c>
      <c r="G52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INFO]]))),G5221)</f>
        <v>27</v>
      </c>
    </row>
    <row r="5223" spans="1:7" hidden="1" x14ac:dyDescent="0.25">
      <c r="A5223" s="12" t="s">
        <v>5954</v>
      </c>
      <c r="B5223" s="19">
        <v>335649722826</v>
      </c>
      <c r="C5223" s="12" t="s">
        <v>21844</v>
      </c>
      <c r="D5223" s="12" t="s">
        <v>87</v>
      </c>
      <c r="E5223" s="6" t="s">
        <v>3695</v>
      </c>
      <c r="F5223" s="5">
        <f>decoded__2[[#This Row],[FRT_DEC]]-B5222</f>
        <v>622</v>
      </c>
      <c r="G52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INFO]]))),G5222)</f>
        <v>27</v>
      </c>
    </row>
    <row r="5224" spans="1:7" hidden="1" x14ac:dyDescent="0.25">
      <c r="A5224" s="12" t="s">
        <v>5955</v>
      </c>
      <c r="B5224" s="19">
        <v>335649722834</v>
      </c>
      <c r="C5224" s="12" t="s">
        <v>21845</v>
      </c>
      <c r="D5224" s="12" t="s">
        <v>7842</v>
      </c>
      <c r="E5224" s="6" t="s">
        <v>8858</v>
      </c>
      <c r="F5224" s="5">
        <f>decoded__2[[#This Row],[FRT_DEC]]-B5223</f>
        <v>8</v>
      </c>
      <c r="G52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INFO]]))),G5223)</f>
        <v>27</v>
      </c>
    </row>
    <row r="5225" spans="1:7" hidden="1" x14ac:dyDescent="0.25">
      <c r="A5225" s="12" t="s">
        <v>5956</v>
      </c>
      <c r="B5225" s="19">
        <v>335649722844</v>
      </c>
      <c r="C5225" s="12" t="s">
        <v>21846</v>
      </c>
      <c r="D5225" s="12" t="s">
        <v>1099</v>
      </c>
      <c r="E5225" s="6" t="s">
        <v>2102</v>
      </c>
      <c r="F5225" s="5">
        <f>decoded__2[[#This Row],[FRT_DEC]]-B5224</f>
        <v>10</v>
      </c>
      <c r="G52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INFO]]))),G5224)</f>
        <v>27</v>
      </c>
    </row>
    <row r="5226" spans="1:7" hidden="1" x14ac:dyDescent="0.25">
      <c r="A5226" s="12" t="s">
        <v>5957</v>
      </c>
      <c r="B5226" s="19">
        <v>335649722849</v>
      </c>
      <c r="C5226" s="12" t="s">
        <v>21847</v>
      </c>
      <c r="D5226" s="12" t="s">
        <v>72</v>
      </c>
      <c r="E5226" s="6" t="s">
        <v>2103</v>
      </c>
      <c r="F5226" s="5">
        <f>decoded__2[[#This Row],[FRT_DEC]]-B5225</f>
        <v>5</v>
      </c>
      <c r="G52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INFO]]))),G5225)</f>
        <v>27</v>
      </c>
    </row>
    <row r="5227" spans="1:7" hidden="1" x14ac:dyDescent="0.25">
      <c r="A5227" s="12" t="s">
        <v>5958</v>
      </c>
      <c r="B5227" s="19">
        <v>335649722852</v>
      </c>
      <c r="C5227" s="12" t="s">
        <v>21848</v>
      </c>
      <c r="D5227" s="12" t="s">
        <v>264</v>
      </c>
      <c r="E5227" s="6" t="s">
        <v>21849</v>
      </c>
      <c r="F5227" s="5">
        <f>decoded__2[[#This Row],[FRT_DEC]]-B5226</f>
        <v>3</v>
      </c>
      <c r="G52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INFO]]))),G5226)</f>
        <v>27</v>
      </c>
    </row>
    <row r="5228" spans="1:7" hidden="1" x14ac:dyDescent="0.25">
      <c r="A5228" s="12" t="s">
        <v>5959</v>
      </c>
      <c r="B5228" s="19">
        <v>335649722865</v>
      </c>
      <c r="C5228" s="12" t="s">
        <v>21850</v>
      </c>
      <c r="D5228" s="12" t="s">
        <v>40</v>
      </c>
      <c r="E5228" s="6" t="s">
        <v>328</v>
      </c>
      <c r="F5228" s="5">
        <f>decoded__2[[#This Row],[FRT_DEC]]-B5227</f>
        <v>13</v>
      </c>
      <c r="G52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INFO]]))),G5227)</f>
        <v>27</v>
      </c>
    </row>
    <row r="5229" spans="1:7" hidden="1" x14ac:dyDescent="0.25">
      <c r="A5229" s="12" t="s">
        <v>5960</v>
      </c>
      <c r="B5229" s="19">
        <v>335649722868</v>
      </c>
      <c r="C5229" s="12" t="s">
        <v>21851</v>
      </c>
      <c r="D5229" s="12" t="s">
        <v>330</v>
      </c>
      <c r="E5229" s="6" t="s">
        <v>21852</v>
      </c>
      <c r="F5229" s="5">
        <f>decoded__2[[#This Row],[FRT_DEC]]-B5228</f>
        <v>3</v>
      </c>
      <c r="G52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INFO]]))),G5228)</f>
        <v>27</v>
      </c>
    </row>
    <row r="5230" spans="1:7" hidden="1" x14ac:dyDescent="0.25">
      <c r="A5230" s="12" t="s">
        <v>5961</v>
      </c>
      <c r="B5230" s="19">
        <v>335649722877</v>
      </c>
      <c r="C5230" s="12" t="s">
        <v>21853</v>
      </c>
      <c r="D5230" s="12" t="s">
        <v>2045</v>
      </c>
      <c r="E5230" s="6" t="s">
        <v>8199</v>
      </c>
      <c r="F5230" s="5">
        <f>decoded__2[[#This Row],[FRT_DEC]]-B5229</f>
        <v>9</v>
      </c>
      <c r="G52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INFO]]))),G5229)</f>
        <v>27</v>
      </c>
    </row>
    <row r="5231" spans="1:7" hidden="1" x14ac:dyDescent="0.25">
      <c r="A5231" s="12" t="s">
        <v>5962</v>
      </c>
      <c r="B5231" s="19">
        <v>335649722879</v>
      </c>
      <c r="C5231" s="12" t="s">
        <v>21854</v>
      </c>
      <c r="D5231" s="12" t="s">
        <v>2045</v>
      </c>
      <c r="E5231" s="6" t="s">
        <v>15053</v>
      </c>
      <c r="F5231" s="5">
        <f>decoded__2[[#This Row],[FRT_DEC]]-B5230</f>
        <v>2</v>
      </c>
      <c r="G52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INFO]]))),G5230)</f>
        <v>27</v>
      </c>
    </row>
    <row r="5232" spans="1:7" hidden="1" x14ac:dyDescent="0.25">
      <c r="A5232" s="12" t="s">
        <v>5963</v>
      </c>
      <c r="B5232" s="19">
        <v>335649722912</v>
      </c>
      <c r="C5232" s="12" t="s">
        <v>21855</v>
      </c>
      <c r="D5232" s="12" t="s">
        <v>40</v>
      </c>
      <c r="E5232" s="6" t="s">
        <v>2042</v>
      </c>
      <c r="F5232" s="5">
        <f>decoded__2[[#This Row],[FRT_DEC]]-B5231</f>
        <v>33</v>
      </c>
      <c r="G52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INFO]]))),G5231)</f>
        <v>27</v>
      </c>
    </row>
    <row r="5233" spans="1:7" hidden="1" x14ac:dyDescent="0.25">
      <c r="A5233" s="12" t="s">
        <v>5964</v>
      </c>
      <c r="B5233" s="19">
        <v>335649722914</v>
      </c>
      <c r="C5233" s="12" t="s">
        <v>21856</v>
      </c>
      <c r="D5233" s="12" t="s">
        <v>2043</v>
      </c>
      <c r="E5233" s="6" t="s">
        <v>21782</v>
      </c>
      <c r="F5233" s="5">
        <f>decoded__2[[#This Row],[FRT_DEC]]-B5232</f>
        <v>2</v>
      </c>
      <c r="G52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INFO]]))),G5232)</f>
        <v>27</v>
      </c>
    </row>
    <row r="5234" spans="1:7" hidden="1" x14ac:dyDescent="0.25">
      <c r="A5234" s="12" t="s">
        <v>5965</v>
      </c>
      <c r="B5234" s="19">
        <v>335649722925</v>
      </c>
      <c r="C5234" s="12" t="s">
        <v>21857</v>
      </c>
      <c r="D5234" s="12" t="s">
        <v>7938</v>
      </c>
      <c r="E5234" s="6" t="s">
        <v>8868</v>
      </c>
      <c r="F5234" s="5">
        <f>decoded__2[[#This Row],[FRT_DEC]]-B5233</f>
        <v>11</v>
      </c>
      <c r="G52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INFO]]))),G5233)</f>
        <v>27</v>
      </c>
    </row>
    <row r="5235" spans="1:7" hidden="1" x14ac:dyDescent="0.25">
      <c r="A5235" s="12" t="s">
        <v>5966</v>
      </c>
      <c r="B5235" s="19">
        <v>335649723580</v>
      </c>
      <c r="C5235" s="12" t="s">
        <v>21858</v>
      </c>
      <c r="D5235" s="12" t="s">
        <v>7842</v>
      </c>
      <c r="E5235" s="6" t="s">
        <v>7989</v>
      </c>
      <c r="F5235" s="5">
        <f>decoded__2[[#This Row],[FRT_DEC]]-B5234</f>
        <v>655</v>
      </c>
      <c r="G52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INFO]]))),G5234)</f>
        <v>27</v>
      </c>
    </row>
    <row r="5236" spans="1:7" hidden="1" x14ac:dyDescent="0.25">
      <c r="A5236" s="12" t="s">
        <v>5967</v>
      </c>
      <c r="B5236" s="19">
        <v>335649723587</v>
      </c>
      <c r="C5236" s="12" t="s">
        <v>21859</v>
      </c>
      <c r="D5236" s="12" t="s">
        <v>2044</v>
      </c>
      <c r="E5236" s="6" t="s">
        <v>8882</v>
      </c>
      <c r="F5236" s="5">
        <f>decoded__2[[#This Row],[FRT_DEC]]-B5235</f>
        <v>7</v>
      </c>
      <c r="G52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INFO]]))),G5235)</f>
        <v>27</v>
      </c>
    </row>
    <row r="5237" spans="1:7" hidden="1" x14ac:dyDescent="0.25">
      <c r="A5237" s="12" t="s">
        <v>5968</v>
      </c>
      <c r="B5237" s="19">
        <v>335649723592</v>
      </c>
      <c r="C5237" s="12" t="s">
        <v>21860</v>
      </c>
      <c r="D5237" s="12" t="s">
        <v>7938</v>
      </c>
      <c r="E5237" s="6" t="s">
        <v>7991</v>
      </c>
      <c r="F5237" s="5">
        <f>decoded__2[[#This Row],[FRT_DEC]]-B5236</f>
        <v>5</v>
      </c>
      <c r="G52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INFO]]))),G5236)</f>
        <v>27</v>
      </c>
    </row>
    <row r="5238" spans="1:7" hidden="1" x14ac:dyDescent="0.25">
      <c r="A5238" s="12" t="s">
        <v>5969</v>
      </c>
      <c r="B5238" s="19">
        <v>335649724089</v>
      </c>
      <c r="C5238" s="12" t="s">
        <v>21861</v>
      </c>
      <c r="D5238" s="12" t="s">
        <v>43</v>
      </c>
      <c r="E5238" s="6" t="s">
        <v>4005</v>
      </c>
      <c r="F5238" s="5">
        <f>decoded__2[[#This Row],[FRT_DEC]]-B5237</f>
        <v>497</v>
      </c>
      <c r="G52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INFO]]))),G5237)</f>
        <v>27</v>
      </c>
    </row>
    <row r="5239" spans="1:7" hidden="1" x14ac:dyDescent="0.25">
      <c r="A5239" s="12" t="s">
        <v>5970</v>
      </c>
      <c r="B5239" s="19">
        <v>335649724091</v>
      </c>
      <c r="C5239" s="12" t="s">
        <v>21862</v>
      </c>
      <c r="D5239" s="12" t="s">
        <v>3685</v>
      </c>
      <c r="E5239" s="6" t="s">
        <v>21863</v>
      </c>
      <c r="F5239" s="5">
        <f>decoded__2[[#This Row],[FRT_DEC]]-B5238</f>
        <v>2</v>
      </c>
      <c r="G52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INFO]]))),G5238)</f>
        <v>27</v>
      </c>
    </row>
    <row r="5240" spans="1:7" hidden="1" x14ac:dyDescent="0.25">
      <c r="A5240" s="12" t="s">
        <v>5971</v>
      </c>
      <c r="B5240" s="19">
        <v>335649724094</v>
      </c>
      <c r="C5240" s="12" t="s">
        <v>21864</v>
      </c>
      <c r="D5240" s="12" t="s">
        <v>3685</v>
      </c>
      <c r="E5240" s="6" t="s">
        <v>7880</v>
      </c>
      <c r="F5240" s="5">
        <f>decoded__2[[#This Row],[FRT_DEC]]-B5239</f>
        <v>3</v>
      </c>
      <c r="G52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INFO]]))),G5239)</f>
        <v>27</v>
      </c>
    </row>
    <row r="5241" spans="1:7" hidden="1" x14ac:dyDescent="0.25">
      <c r="A5241" s="12" t="s">
        <v>5972</v>
      </c>
      <c r="B5241" s="19">
        <v>335649724108</v>
      </c>
      <c r="C5241" s="12" t="s">
        <v>21865</v>
      </c>
      <c r="D5241" s="12" t="s">
        <v>7842</v>
      </c>
      <c r="E5241" s="6" t="s">
        <v>8889</v>
      </c>
      <c r="F5241" s="5">
        <f>decoded__2[[#This Row],[FRT_DEC]]-B5240</f>
        <v>14</v>
      </c>
      <c r="G52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INFO]]))),G5240)</f>
        <v>27</v>
      </c>
    </row>
    <row r="5242" spans="1:7" ht="30" hidden="1" x14ac:dyDescent="0.25">
      <c r="A5242" s="12" t="s">
        <v>5973</v>
      </c>
      <c r="B5242" s="19">
        <v>335649724121</v>
      </c>
      <c r="C5242" s="12" t="s">
        <v>21866</v>
      </c>
      <c r="D5242" s="12" t="s">
        <v>241</v>
      </c>
      <c r="E5242" s="6" t="s">
        <v>3966</v>
      </c>
      <c r="F5242" s="5">
        <f>decoded__2[[#This Row],[FRT_DEC]]-B5241</f>
        <v>13</v>
      </c>
      <c r="G52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INFO]]))),G5241)</f>
        <v>27</v>
      </c>
    </row>
    <row r="5243" spans="1:7" hidden="1" x14ac:dyDescent="0.25">
      <c r="A5243" s="12" t="s">
        <v>5974</v>
      </c>
      <c r="B5243" s="19">
        <v>335649724124</v>
      </c>
      <c r="C5243" s="12" t="s">
        <v>21867</v>
      </c>
      <c r="D5243" s="12" t="s">
        <v>243</v>
      </c>
      <c r="E5243" s="6" t="s">
        <v>3939</v>
      </c>
      <c r="F5243" s="5">
        <f>decoded__2[[#This Row],[FRT_DEC]]-B5242</f>
        <v>3</v>
      </c>
      <c r="G52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INFO]]))),G5242)</f>
        <v>27</v>
      </c>
    </row>
    <row r="5244" spans="1:7" hidden="1" x14ac:dyDescent="0.25">
      <c r="A5244" s="12" t="s">
        <v>5975</v>
      </c>
      <c r="B5244" s="19">
        <v>335649724177</v>
      </c>
      <c r="C5244" s="12" t="s">
        <v>21868</v>
      </c>
      <c r="D5244" s="12" t="s">
        <v>40</v>
      </c>
      <c r="E5244" s="6" t="s">
        <v>44</v>
      </c>
      <c r="F5244" s="5">
        <f>decoded__2[[#This Row],[FRT_DEC]]-B5243</f>
        <v>53</v>
      </c>
      <c r="G52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INFO]]))),G5243)</f>
        <v>27</v>
      </c>
    </row>
    <row r="5245" spans="1:7" hidden="1" x14ac:dyDescent="0.25">
      <c r="A5245" s="12" t="s">
        <v>5976</v>
      </c>
      <c r="B5245" s="19">
        <v>335649724183</v>
      </c>
      <c r="C5245" s="12" t="s">
        <v>21869</v>
      </c>
      <c r="D5245" s="12" t="s">
        <v>246</v>
      </c>
      <c r="E5245" s="6" t="s">
        <v>21870</v>
      </c>
      <c r="F5245" s="5">
        <f>decoded__2[[#This Row],[FRT_DEC]]-B5244</f>
        <v>6</v>
      </c>
      <c r="G52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INFO]]))),G5244)</f>
        <v>27</v>
      </c>
    </row>
    <row r="5246" spans="1:7" hidden="1" x14ac:dyDescent="0.25">
      <c r="A5246" s="12" t="s">
        <v>5977</v>
      </c>
      <c r="B5246" s="19">
        <v>335649724189</v>
      </c>
      <c r="C5246" s="12" t="s">
        <v>21871</v>
      </c>
      <c r="D5246" s="12" t="s">
        <v>1099</v>
      </c>
      <c r="E5246" s="6" t="s">
        <v>2104</v>
      </c>
      <c r="F5246" s="5">
        <f>decoded__2[[#This Row],[FRT_DEC]]-B5245</f>
        <v>6</v>
      </c>
      <c r="G52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INFO]]))),G5245)</f>
        <v>27</v>
      </c>
    </row>
    <row r="5247" spans="1:7" hidden="1" x14ac:dyDescent="0.25">
      <c r="A5247" s="12" t="s">
        <v>5978</v>
      </c>
      <c r="B5247" s="19">
        <v>335649724195</v>
      </c>
      <c r="C5247" s="12" t="s">
        <v>21872</v>
      </c>
      <c r="D5247" s="12" t="s">
        <v>1099</v>
      </c>
      <c r="E5247" s="6" t="s">
        <v>2105</v>
      </c>
      <c r="F5247" s="5">
        <f>decoded__2[[#This Row],[FRT_DEC]]-B5246</f>
        <v>6</v>
      </c>
      <c r="G52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INFO]]))),G5246)</f>
        <v>27</v>
      </c>
    </row>
    <row r="5248" spans="1:7" hidden="1" x14ac:dyDescent="0.25">
      <c r="A5248" s="12" t="s">
        <v>5979</v>
      </c>
      <c r="B5248" s="19">
        <v>335649724207</v>
      </c>
      <c r="C5248" s="12" t="s">
        <v>21873</v>
      </c>
      <c r="D5248" s="12" t="s">
        <v>72</v>
      </c>
      <c r="E5248" s="6" t="s">
        <v>2092</v>
      </c>
      <c r="F5248" s="5">
        <f>decoded__2[[#This Row],[FRT_DEC]]-B5247</f>
        <v>12</v>
      </c>
      <c r="G52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INFO]]))),G5247)</f>
        <v>27</v>
      </c>
    </row>
    <row r="5249" spans="1:7" hidden="1" x14ac:dyDescent="0.25">
      <c r="A5249" s="12" t="s">
        <v>5980</v>
      </c>
      <c r="B5249" s="19">
        <v>335649724289</v>
      </c>
      <c r="C5249" s="12" t="s">
        <v>21874</v>
      </c>
      <c r="D5249" s="12" t="s">
        <v>2045</v>
      </c>
      <c r="E5249" s="6" t="s">
        <v>15053</v>
      </c>
      <c r="F5249" s="5">
        <f>decoded__2[[#This Row],[FRT_DEC]]-B5248</f>
        <v>82</v>
      </c>
      <c r="G52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INFO]]))),G5248)</f>
        <v>27</v>
      </c>
    </row>
    <row r="5250" spans="1:7" hidden="1" x14ac:dyDescent="0.25">
      <c r="A5250" s="12" t="s">
        <v>5981</v>
      </c>
      <c r="B5250" s="19">
        <v>335649724301</v>
      </c>
      <c r="C5250" s="12" t="s">
        <v>21875</v>
      </c>
      <c r="D5250" s="12" t="s">
        <v>3671</v>
      </c>
      <c r="E5250" s="6" t="s">
        <v>21876</v>
      </c>
      <c r="F5250" s="5">
        <f>decoded__2[[#This Row],[FRT_DEC]]-B5249</f>
        <v>12</v>
      </c>
      <c r="G52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INFO]]))),G5249)</f>
        <v>27</v>
      </c>
    </row>
    <row r="5251" spans="1:7" hidden="1" x14ac:dyDescent="0.25">
      <c r="A5251" s="12" t="s">
        <v>5982</v>
      </c>
      <c r="B5251" s="19">
        <v>335649724306</v>
      </c>
      <c r="C5251" s="12" t="s">
        <v>21877</v>
      </c>
      <c r="D5251" s="12" t="s">
        <v>3671</v>
      </c>
      <c r="E5251" s="6" t="s">
        <v>7881</v>
      </c>
      <c r="F5251" s="5">
        <f>decoded__2[[#This Row],[FRT_DEC]]-B5250</f>
        <v>5</v>
      </c>
      <c r="G52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INFO]]))),G5250)</f>
        <v>27</v>
      </c>
    </row>
    <row r="5252" spans="1:7" hidden="1" x14ac:dyDescent="0.25">
      <c r="A5252" s="12" t="s">
        <v>5983</v>
      </c>
      <c r="B5252" s="19">
        <v>335649725055</v>
      </c>
      <c r="C5252" s="12" t="s">
        <v>21878</v>
      </c>
      <c r="D5252" s="12" t="s">
        <v>249</v>
      </c>
      <c r="E5252" s="6" t="s">
        <v>6981</v>
      </c>
      <c r="F5252" s="5">
        <f>decoded__2[[#This Row],[FRT_DEC]]-B5251</f>
        <v>749</v>
      </c>
      <c r="G52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INFO]]))),G5251)</f>
        <v>27</v>
      </c>
    </row>
    <row r="5253" spans="1:7" hidden="1" x14ac:dyDescent="0.25">
      <c r="A5253" s="12" t="s">
        <v>5984</v>
      </c>
      <c r="B5253" s="19">
        <v>335649725059</v>
      </c>
      <c r="C5253" s="12" t="s">
        <v>21879</v>
      </c>
      <c r="D5253" s="12" t="s">
        <v>7938</v>
      </c>
      <c r="E5253" s="6" t="s">
        <v>8906</v>
      </c>
      <c r="F5253" s="5">
        <f>decoded__2[[#This Row],[FRT_DEC]]-B5252</f>
        <v>4</v>
      </c>
      <c r="G52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INFO]]))),G5252)</f>
        <v>27</v>
      </c>
    </row>
    <row r="5254" spans="1:7" hidden="1" x14ac:dyDescent="0.25">
      <c r="A5254" s="12" t="s">
        <v>5985</v>
      </c>
      <c r="B5254" s="19">
        <v>335649737008</v>
      </c>
      <c r="C5254" s="12" t="s">
        <v>21880</v>
      </c>
      <c r="D5254" s="12" t="s">
        <v>5</v>
      </c>
      <c r="E5254" s="6" t="s">
        <v>21881</v>
      </c>
      <c r="F5254" s="5">
        <f>decoded__2[[#This Row],[FRT_DEC]]-B5253</f>
        <v>11949</v>
      </c>
      <c r="G52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INFO]]))),G5253)</f>
        <v>27</v>
      </c>
    </row>
    <row r="5255" spans="1:7" hidden="1" x14ac:dyDescent="0.25">
      <c r="A5255" s="12" t="s">
        <v>5986</v>
      </c>
      <c r="B5255" s="19">
        <v>335649737010</v>
      </c>
      <c r="C5255" s="12" t="s">
        <v>21882</v>
      </c>
      <c r="D5255" s="12" t="s">
        <v>5</v>
      </c>
      <c r="E5255" s="6" t="s">
        <v>7877</v>
      </c>
      <c r="F5255" s="5">
        <f>decoded__2[[#This Row],[FRT_DEC]]-B5254</f>
        <v>2</v>
      </c>
      <c r="G52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INFO]]))),G5254)</f>
        <v>27</v>
      </c>
    </row>
    <row r="5256" spans="1:7" hidden="1" x14ac:dyDescent="0.25">
      <c r="A5256" s="12" t="s">
        <v>5987</v>
      </c>
      <c r="B5256" s="19">
        <v>335649737013</v>
      </c>
      <c r="C5256" s="12" t="s">
        <v>21883</v>
      </c>
      <c r="D5256" s="12" t="s">
        <v>3686</v>
      </c>
      <c r="E5256" s="6" t="s">
        <v>21884</v>
      </c>
      <c r="F5256" s="5">
        <f>decoded__2[[#This Row],[FRT_DEC]]-B5255</f>
        <v>3</v>
      </c>
      <c r="G52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INFO]]))),G5255)</f>
        <v>27</v>
      </c>
    </row>
    <row r="5257" spans="1:7" hidden="1" x14ac:dyDescent="0.25">
      <c r="A5257" s="12" t="s">
        <v>5988</v>
      </c>
      <c r="B5257" s="19">
        <v>335649737015</v>
      </c>
      <c r="C5257" s="12" t="s">
        <v>21885</v>
      </c>
      <c r="D5257" s="12" t="s">
        <v>3686</v>
      </c>
      <c r="E5257" s="6" t="s">
        <v>7878</v>
      </c>
      <c r="F5257" s="5">
        <f>decoded__2[[#This Row],[FRT_DEC]]-B5256</f>
        <v>2</v>
      </c>
      <c r="G52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INFO]]))),G5256)</f>
        <v>27</v>
      </c>
    </row>
    <row r="5258" spans="1:7" hidden="1" x14ac:dyDescent="0.25">
      <c r="A5258" s="12" t="s">
        <v>5989</v>
      </c>
      <c r="B5258" s="19">
        <v>335649737025</v>
      </c>
      <c r="C5258" s="12" t="s">
        <v>21886</v>
      </c>
      <c r="D5258" s="12" t="s">
        <v>7842</v>
      </c>
      <c r="E5258" s="6" t="s">
        <v>8006</v>
      </c>
      <c r="F5258" s="5">
        <f>decoded__2[[#This Row],[FRT_DEC]]-B5257</f>
        <v>10</v>
      </c>
      <c r="G52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INFO]]))),G5257)</f>
        <v>27</v>
      </c>
    </row>
    <row r="5259" spans="1:7" ht="30" hidden="1" x14ac:dyDescent="0.25">
      <c r="A5259" s="12" t="s">
        <v>5990</v>
      </c>
      <c r="B5259" s="19">
        <v>335649737035</v>
      </c>
      <c r="C5259" s="12" t="s">
        <v>21887</v>
      </c>
      <c r="D5259" s="12" t="s">
        <v>241</v>
      </c>
      <c r="E5259" s="6" t="s">
        <v>3966</v>
      </c>
      <c r="F5259" s="5">
        <f>decoded__2[[#This Row],[FRT_DEC]]-B5258</f>
        <v>10</v>
      </c>
      <c r="G52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INFO]]))),G5258)</f>
        <v>27</v>
      </c>
    </row>
    <row r="5260" spans="1:7" hidden="1" x14ac:dyDescent="0.25">
      <c r="A5260" s="12" t="s">
        <v>5991</v>
      </c>
      <c r="B5260" s="19">
        <v>335649737038</v>
      </c>
      <c r="C5260" s="12" t="s">
        <v>21888</v>
      </c>
      <c r="D5260" s="12" t="s">
        <v>243</v>
      </c>
      <c r="E5260" s="6" t="s">
        <v>21889</v>
      </c>
      <c r="F5260" s="5">
        <f>decoded__2[[#This Row],[FRT_DEC]]-B5259</f>
        <v>3</v>
      </c>
      <c r="G52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INFO]]))),G5259)</f>
        <v>27</v>
      </c>
    </row>
    <row r="5261" spans="1:7" hidden="1" x14ac:dyDescent="0.25">
      <c r="A5261" s="12" t="s">
        <v>5992</v>
      </c>
      <c r="B5261" s="19">
        <v>335649737043</v>
      </c>
      <c r="C5261" s="12" t="s">
        <v>21890</v>
      </c>
      <c r="D5261" s="12" t="s">
        <v>1099</v>
      </c>
      <c r="E5261" s="6" t="s">
        <v>2093</v>
      </c>
      <c r="F5261" s="5">
        <f>decoded__2[[#This Row],[FRT_DEC]]-B5260</f>
        <v>5</v>
      </c>
      <c r="G52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INFO]]))),G5260)</f>
        <v>27</v>
      </c>
    </row>
    <row r="5262" spans="1:7" hidden="1" x14ac:dyDescent="0.25">
      <c r="A5262" s="12" t="s">
        <v>5993</v>
      </c>
      <c r="B5262" s="19">
        <v>335649737048</v>
      </c>
      <c r="C5262" s="12" t="s">
        <v>21891</v>
      </c>
      <c r="D5262" s="12" t="s">
        <v>72</v>
      </c>
      <c r="E5262" s="6" t="s">
        <v>2094</v>
      </c>
      <c r="F5262" s="5">
        <f>decoded__2[[#This Row],[FRT_DEC]]-B5261</f>
        <v>5</v>
      </c>
      <c r="G52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INFO]]))),G5261)</f>
        <v>27</v>
      </c>
    </row>
    <row r="5263" spans="1:7" hidden="1" x14ac:dyDescent="0.25">
      <c r="A5263" s="12" t="s">
        <v>5994</v>
      </c>
      <c r="B5263" s="19">
        <v>335649737052</v>
      </c>
      <c r="C5263" s="12" t="s">
        <v>21892</v>
      </c>
      <c r="D5263" s="12" t="s">
        <v>72</v>
      </c>
      <c r="E5263" s="6" t="s">
        <v>2095</v>
      </c>
      <c r="F5263" s="5">
        <f>decoded__2[[#This Row],[FRT_DEC]]-B5262</f>
        <v>4</v>
      </c>
      <c r="G52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INFO]]))),G5262)</f>
        <v>27</v>
      </c>
    </row>
    <row r="5264" spans="1:7" hidden="1" x14ac:dyDescent="0.25">
      <c r="A5264" s="12" t="s">
        <v>5995</v>
      </c>
      <c r="B5264" s="19">
        <v>335649737063</v>
      </c>
      <c r="C5264" s="12" t="s">
        <v>21893</v>
      </c>
      <c r="D5264" s="12" t="s">
        <v>246</v>
      </c>
      <c r="E5264" s="6" t="s">
        <v>21894</v>
      </c>
      <c r="F5264" s="5">
        <f>decoded__2[[#This Row],[FRT_DEC]]-B5263</f>
        <v>11</v>
      </c>
      <c r="G52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INFO]]))),G5263)</f>
        <v>27</v>
      </c>
    </row>
    <row r="5265" spans="1:7" hidden="1" x14ac:dyDescent="0.25">
      <c r="A5265" s="12" t="s">
        <v>5996</v>
      </c>
      <c r="B5265" s="19">
        <v>335649737068</v>
      </c>
      <c r="C5265" s="12" t="s">
        <v>21895</v>
      </c>
      <c r="D5265" s="12" t="s">
        <v>7938</v>
      </c>
      <c r="E5265" s="6" t="s">
        <v>8012</v>
      </c>
      <c r="F5265" s="5">
        <f>decoded__2[[#This Row],[FRT_DEC]]-B5264</f>
        <v>5</v>
      </c>
      <c r="G52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INFO]]))),G5264)</f>
        <v>27</v>
      </c>
    </row>
    <row r="5266" spans="1:7" hidden="1" x14ac:dyDescent="0.25">
      <c r="A5266" s="12" t="s">
        <v>5997</v>
      </c>
      <c r="B5266" s="19">
        <v>335649737464</v>
      </c>
      <c r="C5266" s="12" t="s">
        <v>21896</v>
      </c>
      <c r="D5266" s="12" t="s">
        <v>7842</v>
      </c>
      <c r="E5266" s="6" t="s">
        <v>8130</v>
      </c>
      <c r="F5266" s="5">
        <f>decoded__2[[#This Row],[FRT_DEC]]-B5265</f>
        <v>396</v>
      </c>
      <c r="G52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INFO]]))),G5265)</f>
        <v>27</v>
      </c>
    </row>
    <row r="5267" spans="1:7" hidden="1" x14ac:dyDescent="0.25">
      <c r="A5267" s="12" t="s">
        <v>5998</v>
      </c>
      <c r="B5267" s="19">
        <v>335649737471</v>
      </c>
      <c r="C5267" s="12" t="s">
        <v>21897</v>
      </c>
      <c r="D5267" s="12" t="s">
        <v>1099</v>
      </c>
      <c r="E5267" s="6" t="s">
        <v>2096</v>
      </c>
      <c r="F5267" s="5">
        <f>decoded__2[[#This Row],[FRT_DEC]]-B5266</f>
        <v>7</v>
      </c>
      <c r="G52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INFO]]))),G5266)</f>
        <v>27</v>
      </c>
    </row>
    <row r="5268" spans="1:7" hidden="1" x14ac:dyDescent="0.25">
      <c r="A5268" s="12" t="s">
        <v>5999</v>
      </c>
      <c r="B5268" s="19">
        <v>335649737476</v>
      </c>
      <c r="C5268" s="12" t="s">
        <v>21898</v>
      </c>
      <c r="D5268" s="12" t="s">
        <v>72</v>
      </c>
      <c r="E5268" s="6" t="s">
        <v>2097</v>
      </c>
      <c r="F5268" s="5">
        <f>decoded__2[[#This Row],[FRT_DEC]]-B5267</f>
        <v>5</v>
      </c>
      <c r="G52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INFO]]))),G5267)</f>
        <v>27</v>
      </c>
    </row>
    <row r="5269" spans="1:7" hidden="1" x14ac:dyDescent="0.25">
      <c r="A5269" s="12" t="s">
        <v>6000</v>
      </c>
      <c r="B5269" s="19">
        <v>335649737488</v>
      </c>
      <c r="C5269" s="12" t="s">
        <v>21899</v>
      </c>
      <c r="D5269" s="12" t="s">
        <v>3672</v>
      </c>
      <c r="E5269" s="6" t="s">
        <v>7847</v>
      </c>
      <c r="F5269" s="5">
        <f>decoded__2[[#This Row],[FRT_DEC]]-B5268</f>
        <v>12</v>
      </c>
      <c r="G52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INFO]]))),G5268)</f>
        <v>27</v>
      </c>
    </row>
    <row r="5270" spans="1:7" hidden="1" x14ac:dyDescent="0.25">
      <c r="A5270" s="12" t="s">
        <v>6001</v>
      </c>
      <c r="B5270" s="19">
        <v>335649737653</v>
      </c>
      <c r="C5270" s="12" t="s">
        <v>21900</v>
      </c>
      <c r="D5270" s="12" t="s">
        <v>262</v>
      </c>
      <c r="E5270" s="6" t="s">
        <v>7848</v>
      </c>
      <c r="F5270" s="5">
        <f>decoded__2[[#This Row],[FRT_DEC]]-B5269</f>
        <v>165</v>
      </c>
      <c r="G52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INFO]]))),G5269)</f>
        <v>27</v>
      </c>
    </row>
    <row r="5271" spans="1:7" hidden="1" x14ac:dyDescent="0.25">
      <c r="A5271" s="12" t="s">
        <v>6002</v>
      </c>
      <c r="B5271" s="19">
        <v>335649737658</v>
      </c>
      <c r="C5271" s="12" t="s">
        <v>21901</v>
      </c>
      <c r="D5271" s="12" t="s">
        <v>7938</v>
      </c>
      <c r="E5271" s="6" t="s">
        <v>8136</v>
      </c>
      <c r="F5271" s="5">
        <f>decoded__2[[#This Row],[FRT_DEC]]-B5270</f>
        <v>5</v>
      </c>
      <c r="G52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INFO]]))),G5270)</f>
        <v>27</v>
      </c>
    </row>
    <row r="5272" spans="1:7" x14ac:dyDescent="0.25">
      <c r="A5272" s="12" t="s">
        <v>6003</v>
      </c>
      <c r="B5272" s="19">
        <v>335649738854</v>
      </c>
      <c r="C5272" s="12" t="s">
        <v>21902</v>
      </c>
      <c r="D5272" s="12" t="s">
        <v>7842</v>
      </c>
      <c r="E5272" s="6" t="s">
        <v>7845</v>
      </c>
      <c r="F5272" s="5">
        <f>decoded__2[[#This Row],[FRT_DEC]]-B5271</f>
        <v>1196</v>
      </c>
      <c r="G52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INFO]]))),G5271)</f>
        <v>27</v>
      </c>
    </row>
    <row r="5273" spans="1:7" hidden="1" x14ac:dyDescent="0.25">
      <c r="A5273" s="12" t="s">
        <v>6004</v>
      </c>
      <c r="B5273" s="19">
        <v>335649738861</v>
      </c>
      <c r="C5273" s="12" t="s">
        <v>21903</v>
      </c>
      <c r="D5273" s="12" t="s">
        <v>7938</v>
      </c>
      <c r="E5273" s="6" t="s">
        <v>8149</v>
      </c>
      <c r="F5273" s="5">
        <f>decoded__2[[#This Row],[FRT_DEC]]-B5272</f>
        <v>7</v>
      </c>
      <c r="G52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INFO]]))),G5272)</f>
        <v>27</v>
      </c>
    </row>
    <row r="5274" spans="1:7" hidden="1" x14ac:dyDescent="0.25">
      <c r="A5274" s="12" t="s">
        <v>6005</v>
      </c>
      <c r="B5274" s="19">
        <v>335649738953</v>
      </c>
      <c r="C5274" s="12" t="s">
        <v>21904</v>
      </c>
      <c r="D5274" s="12" t="s">
        <v>84</v>
      </c>
      <c r="E5274" s="6" t="s">
        <v>3696</v>
      </c>
      <c r="F5274" s="5">
        <f>decoded__2[[#This Row],[FRT_DEC]]-B5273</f>
        <v>92</v>
      </c>
      <c r="G52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INFO]]))),G5273)</f>
        <v>27</v>
      </c>
    </row>
    <row r="5275" spans="1:7" hidden="1" x14ac:dyDescent="0.25">
      <c r="A5275" s="12" t="s">
        <v>6006</v>
      </c>
      <c r="B5275" s="19">
        <v>335649738955</v>
      </c>
      <c r="C5275" s="12" t="s">
        <v>21905</v>
      </c>
      <c r="D5275" s="12" t="s">
        <v>3684</v>
      </c>
      <c r="E5275" s="6" t="s">
        <v>21906</v>
      </c>
      <c r="F5275" s="5">
        <f>decoded__2[[#This Row],[FRT_DEC]]-B5274</f>
        <v>2</v>
      </c>
      <c r="G52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INFO]]))),G5274)</f>
        <v>27</v>
      </c>
    </row>
    <row r="5276" spans="1:7" hidden="1" x14ac:dyDescent="0.25">
      <c r="A5276" s="12" t="s">
        <v>6007</v>
      </c>
      <c r="B5276" s="19">
        <v>335649738958</v>
      </c>
      <c r="C5276" s="12" t="s">
        <v>21907</v>
      </c>
      <c r="D5276" s="12" t="s">
        <v>3684</v>
      </c>
      <c r="E5276" s="6" t="s">
        <v>7879</v>
      </c>
      <c r="F5276" s="5">
        <f>decoded__2[[#This Row],[FRT_DEC]]-B5275</f>
        <v>3</v>
      </c>
      <c r="G52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INFO]]))),G5275)</f>
        <v>27</v>
      </c>
    </row>
    <row r="5277" spans="1:7" hidden="1" x14ac:dyDescent="0.25">
      <c r="A5277" s="12" t="s">
        <v>6008</v>
      </c>
      <c r="B5277" s="19">
        <v>335649738965</v>
      </c>
      <c r="C5277" s="12" t="s">
        <v>21908</v>
      </c>
      <c r="D5277" s="12" t="s">
        <v>7842</v>
      </c>
      <c r="E5277" s="6" t="s">
        <v>7843</v>
      </c>
      <c r="F5277" s="5">
        <f>decoded__2[[#This Row],[FRT_DEC]]-B5276</f>
        <v>7</v>
      </c>
      <c r="G52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INFO]]))),G5276)</f>
        <v>27</v>
      </c>
    </row>
    <row r="5278" spans="1:7" hidden="1" x14ac:dyDescent="0.25">
      <c r="A5278" s="12" t="s">
        <v>6009</v>
      </c>
      <c r="B5278" s="19">
        <v>335649738976</v>
      </c>
      <c r="C5278" s="12" t="s">
        <v>21909</v>
      </c>
      <c r="D5278" s="12" t="s">
        <v>1099</v>
      </c>
      <c r="E5278" s="6" t="s">
        <v>2098</v>
      </c>
      <c r="F5278" s="5">
        <f>decoded__2[[#This Row],[FRT_DEC]]-B5277</f>
        <v>11</v>
      </c>
      <c r="G52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INFO]]))),G5277)</f>
        <v>27</v>
      </c>
    </row>
    <row r="5279" spans="1:7" hidden="1" x14ac:dyDescent="0.25">
      <c r="A5279" s="12" t="s">
        <v>6010</v>
      </c>
      <c r="B5279" s="19">
        <v>335649738982</v>
      </c>
      <c r="C5279" s="12" t="s">
        <v>21910</v>
      </c>
      <c r="D5279" s="12" t="s">
        <v>72</v>
      </c>
      <c r="E5279" s="6" t="s">
        <v>2099</v>
      </c>
      <c r="F5279" s="5">
        <f>decoded__2[[#This Row],[FRT_DEC]]-B5278</f>
        <v>6</v>
      </c>
      <c r="G52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INFO]]))),G5278)</f>
        <v>27</v>
      </c>
    </row>
    <row r="5280" spans="1:7" hidden="1" x14ac:dyDescent="0.25">
      <c r="A5280" s="12" t="s">
        <v>6011</v>
      </c>
      <c r="B5280" s="19">
        <v>335649738994</v>
      </c>
      <c r="C5280" s="12" t="s">
        <v>21911</v>
      </c>
      <c r="D5280" s="12" t="s">
        <v>7938</v>
      </c>
      <c r="E5280" s="6" t="s">
        <v>8848</v>
      </c>
      <c r="F5280" s="5">
        <f>decoded__2[[#This Row],[FRT_DEC]]-B5279</f>
        <v>12</v>
      </c>
      <c r="G52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INFO]]))),G5279)</f>
        <v>27</v>
      </c>
    </row>
    <row r="5281" spans="1:7" hidden="1" x14ac:dyDescent="0.25">
      <c r="A5281" s="12" t="s">
        <v>6012</v>
      </c>
      <c r="B5281" s="19">
        <v>335649739045</v>
      </c>
      <c r="C5281" s="12" t="s">
        <v>21912</v>
      </c>
      <c r="D5281" s="12" t="s">
        <v>85</v>
      </c>
      <c r="E5281" s="6" t="s">
        <v>263</v>
      </c>
      <c r="F5281" s="5">
        <f>decoded__2[[#This Row],[FRT_DEC]]-B5280</f>
        <v>51</v>
      </c>
      <c r="G52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INFO]]))),G5280)</f>
        <v>27</v>
      </c>
    </row>
    <row r="5282" spans="1:7" hidden="1" x14ac:dyDescent="0.25">
      <c r="A5282" s="12" t="s">
        <v>6013</v>
      </c>
      <c r="B5282" s="19">
        <v>335649739053</v>
      </c>
      <c r="C5282" s="12" t="s">
        <v>21913</v>
      </c>
      <c r="D5282" s="12" t="s">
        <v>7842</v>
      </c>
      <c r="E5282" s="6" t="s">
        <v>8851</v>
      </c>
      <c r="F5282" s="5">
        <f>decoded__2[[#This Row],[FRT_DEC]]-B5281</f>
        <v>8</v>
      </c>
      <c r="G52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INFO]]))),G5281)</f>
        <v>27</v>
      </c>
    </row>
    <row r="5283" spans="1:7" hidden="1" x14ac:dyDescent="0.25">
      <c r="A5283" s="12" t="s">
        <v>6014</v>
      </c>
      <c r="B5283" s="19">
        <v>335649739062</v>
      </c>
      <c r="C5283" s="12" t="s">
        <v>21914</v>
      </c>
      <c r="D5283" s="12" t="s">
        <v>1099</v>
      </c>
      <c r="E5283" s="6" t="s">
        <v>2100</v>
      </c>
      <c r="F5283" s="5">
        <f>decoded__2[[#This Row],[FRT_DEC]]-B5282</f>
        <v>9</v>
      </c>
      <c r="G52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INFO]]))),G5282)</f>
        <v>27</v>
      </c>
    </row>
    <row r="5284" spans="1:7" hidden="1" x14ac:dyDescent="0.25">
      <c r="A5284" s="12" t="s">
        <v>6015</v>
      </c>
      <c r="B5284" s="19">
        <v>335649739066</v>
      </c>
      <c r="C5284" s="12" t="s">
        <v>21915</v>
      </c>
      <c r="D5284" s="12" t="s">
        <v>72</v>
      </c>
      <c r="E5284" s="6" t="s">
        <v>2101</v>
      </c>
      <c r="F5284" s="5">
        <f>decoded__2[[#This Row],[FRT_DEC]]-B5283</f>
        <v>4</v>
      </c>
      <c r="G52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INFO]]))),G5283)</f>
        <v>27</v>
      </c>
    </row>
    <row r="5285" spans="1:7" hidden="1" x14ac:dyDescent="0.25">
      <c r="A5285" s="12" t="s">
        <v>6016</v>
      </c>
      <c r="B5285" s="19">
        <v>335649739079</v>
      </c>
      <c r="C5285" s="12" t="s">
        <v>21916</v>
      </c>
      <c r="D5285" s="12" t="s">
        <v>7938</v>
      </c>
      <c r="E5285" s="6" t="s">
        <v>8855</v>
      </c>
      <c r="F5285" s="5">
        <f>decoded__2[[#This Row],[FRT_DEC]]-B5284</f>
        <v>13</v>
      </c>
      <c r="G52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INFO]]))),G5284)</f>
        <v>27</v>
      </c>
    </row>
    <row r="5286" spans="1:7" hidden="1" x14ac:dyDescent="0.25">
      <c r="A5286" s="12" t="s">
        <v>6017</v>
      </c>
      <c r="B5286" s="19">
        <v>335649739701</v>
      </c>
      <c r="C5286" s="12" t="s">
        <v>21917</v>
      </c>
      <c r="D5286" s="12" t="s">
        <v>87</v>
      </c>
      <c r="E5286" s="6" t="s">
        <v>3695</v>
      </c>
      <c r="F5286" s="5">
        <f>decoded__2[[#This Row],[FRT_DEC]]-B5285</f>
        <v>622</v>
      </c>
      <c r="G52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INFO]]))),G5285)</f>
        <v>27</v>
      </c>
    </row>
    <row r="5287" spans="1:7" hidden="1" x14ac:dyDescent="0.25">
      <c r="A5287" s="12" t="s">
        <v>6018</v>
      </c>
      <c r="B5287" s="19">
        <v>335649739709</v>
      </c>
      <c r="C5287" s="12" t="s">
        <v>21918</v>
      </c>
      <c r="D5287" s="12" t="s">
        <v>7842</v>
      </c>
      <c r="E5287" s="6" t="s">
        <v>8858</v>
      </c>
      <c r="F5287" s="5">
        <f>decoded__2[[#This Row],[FRT_DEC]]-B5286</f>
        <v>8</v>
      </c>
      <c r="G52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INFO]]))),G5286)</f>
        <v>27</v>
      </c>
    </row>
    <row r="5288" spans="1:7" hidden="1" x14ac:dyDescent="0.25">
      <c r="A5288" s="12" t="s">
        <v>6019</v>
      </c>
      <c r="B5288" s="19">
        <v>335649739719</v>
      </c>
      <c r="C5288" s="12" t="s">
        <v>21919</v>
      </c>
      <c r="D5288" s="12" t="s">
        <v>1099</v>
      </c>
      <c r="E5288" s="6" t="s">
        <v>2102</v>
      </c>
      <c r="F5288" s="5">
        <f>decoded__2[[#This Row],[FRT_DEC]]-B5287</f>
        <v>10</v>
      </c>
      <c r="G52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INFO]]))),G5287)</f>
        <v>27</v>
      </c>
    </row>
    <row r="5289" spans="1:7" hidden="1" x14ac:dyDescent="0.25">
      <c r="A5289" s="12" t="s">
        <v>6020</v>
      </c>
      <c r="B5289" s="19">
        <v>335649739724</v>
      </c>
      <c r="C5289" s="12" t="s">
        <v>21920</v>
      </c>
      <c r="D5289" s="12" t="s">
        <v>72</v>
      </c>
      <c r="E5289" s="6" t="s">
        <v>2103</v>
      </c>
      <c r="F5289" s="5">
        <f>decoded__2[[#This Row],[FRT_DEC]]-B5288</f>
        <v>5</v>
      </c>
      <c r="G52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INFO]]))),G5288)</f>
        <v>27</v>
      </c>
    </row>
    <row r="5290" spans="1:7" hidden="1" x14ac:dyDescent="0.25">
      <c r="A5290" s="12" t="s">
        <v>6021</v>
      </c>
      <c r="B5290" s="19">
        <v>335649739727</v>
      </c>
      <c r="C5290" s="12" t="s">
        <v>21921</v>
      </c>
      <c r="D5290" s="12" t="s">
        <v>264</v>
      </c>
      <c r="E5290" s="6" t="s">
        <v>21922</v>
      </c>
      <c r="F5290" s="5">
        <f>decoded__2[[#This Row],[FRT_DEC]]-B5289</f>
        <v>3</v>
      </c>
      <c r="G52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INFO]]))),G5289)</f>
        <v>27</v>
      </c>
    </row>
    <row r="5291" spans="1:7" hidden="1" x14ac:dyDescent="0.25">
      <c r="A5291" s="12" t="s">
        <v>6022</v>
      </c>
      <c r="B5291" s="19">
        <v>335649739739</v>
      </c>
      <c r="C5291" s="12" t="s">
        <v>21923</v>
      </c>
      <c r="D5291" s="12" t="s">
        <v>40</v>
      </c>
      <c r="E5291" s="6" t="s">
        <v>328</v>
      </c>
      <c r="F5291" s="5">
        <f>decoded__2[[#This Row],[FRT_DEC]]-B5290</f>
        <v>12</v>
      </c>
      <c r="G52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INFO]]))),G5290)</f>
        <v>27</v>
      </c>
    </row>
    <row r="5292" spans="1:7" hidden="1" x14ac:dyDescent="0.25">
      <c r="A5292" s="12" t="s">
        <v>6023</v>
      </c>
      <c r="B5292" s="19">
        <v>335649739742</v>
      </c>
      <c r="C5292" s="12" t="s">
        <v>21924</v>
      </c>
      <c r="D5292" s="12" t="s">
        <v>330</v>
      </c>
      <c r="E5292" s="6" t="s">
        <v>21852</v>
      </c>
      <c r="F5292" s="5">
        <f>decoded__2[[#This Row],[FRT_DEC]]-B5291</f>
        <v>3</v>
      </c>
      <c r="G52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INFO]]))),G5291)</f>
        <v>27</v>
      </c>
    </row>
    <row r="5293" spans="1:7" hidden="1" x14ac:dyDescent="0.25">
      <c r="A5293" s="12" t="s">
        <v>6024</v>
      </c>
      <c r="B5293" s="19">
        <v>335649739751</v>
      </c>
      <c r="C5293" s="12" t="s">
        <v>21925</v>
      </c>
      <c r="D5293" s="12" t="s">
        <v>2045</v>
      </c>
      <c r="E5293" s="6" t="s">
        <v>8098</v>
      </c>
      <c r="F5293" s="5">
        <f>decoded__2[[#This Row],[FRT_DEC]]-B5292</f>
        <v>9</v>
      </c>
      <c r="G52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INFO]]))),G5292)</f>
        <v>27</v>
      </c>
    </row>
    <row r="5294" spans="1:7" hidden="1" x14ac:dyDescent="0.25">
      <c r="A5294" s="12" t="s">
        <v>6025</v>
      </c>
      <c r="B5294" s="19">
        <v>335649739753</v>
      </c>
      <c r="C5294" s="12" t="s">
        <v>21926</v>
      </c>
      <c r="D5294" s="12" t="s">
        <v>2045</v>
      </c>
      <c r="E5294" s="6" t="s">
        <v>8894</v>
      </c>
      <c r="F5294" s="5">
        <f>decoded__2[[#This Row],[FRT_DEC]]-B5293</f>
        <v>2</v>
      </c>
      <c r="G52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INFO]]))),G5293)</f>
        <v>27</v>
      </c>
    </row>
    <row r="5295" spans="1:7" hidden="1" x14ac:dyDescent="0.25">
      <c r="A5295" s="12" t="s">
        <v>6026</v>
      </c>
      <c r="B5295" s="19">
        <v>335649739786</v>
      </c>
      <c r="C5295" s="12" t="s">
        <v>21927</v>
      </c>
      <c r="D5295" s="12" t="s">
        <v>40</v>
      </c>
      <c r="E5295" s="6" t="s">
        <v>2042</v>
      </c>
      <c r="F5295" s="5">
        <f>decoded__2[[#This Row],[FRT_DEC]]-B5294</f>
        <v>33</v>
      </c>
      <c r="G52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INFO]]))),G5294)</f>
        <v>27</v>
      </c>
    </row>
    <row r="5296" spans="1:7" hidden="1" x14ac:dyDescent="0.25">
      <c r="A5296" s="12" t="s">
        <v>6027</v>
      </c>
      <c r="B5296" s="19">
        <v>335649739788</v>
      </c>
      <c r="C5296" s="12" t="s">
        <v>21928</v>
      </c>
      <c r="D5296" s="12" t="s">
        <v>2043</v>
      </c>
      <c r="E5296" s="6" t="s">
        <v>21782</v>
      </c>
      <c r="F5296" s="5">
        <f>decoded__2[[#This Row],[FRT_DEC]]-B5295</f>
        <v>2</v>
      </c>
      <c r="G52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INFO]]))),G5295)</f>
        <v>27</v>
      </c>
    </row>
    <row r="5297" spans="1:7" hidden="1" x14ac:dyDescent="0.25">
      <c r="A5297" s="12" t="s">
        <v>6028</v>
      </c>
      <c r="B5297" s="19">
        <v>335649739800</v>
      </c>
      <c r="C5297" s="12" t="s">
        <v>21929</v>
      </c>
      <c r="D5297" s="12" t="s">
        <v>7938</v>
      </c>
      <c r="E5297" s="6" t="s">
        <v>8868</v>
      </c>
      <c r="F5297" s="5">
        <f>decoded__2[[#This Row],[FRT_DEC]]-B5296</f>
        <v>12</v>
      </c>
      <c r="G52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INFO]]))),G5296)</f>
        <v>27</v>
      </c>
    </row>
    <row r="5298" spans="1:7" hidden="1" x14ac:dyDescent="0.25">
      <c r="A5298" s="12" t="s">
        <v>6029</v>
      </c>
      <c r="B5298" s="19">
        <v>335649740416</v>
      </c>
      <c r="C5298" s="12" t="s">
        <v>21930</v>
      </c>
      <c r="D5298" s="12" t="s">
        <v>43</v>
      </c>
      <c r="E5298" s="6" t="s">
        <v>4005</v>
      </c>
      <c r="F5298" s="5">
        <f>decoded__2[[#This Row],[FRT_DEC]]-B5297</f>
        <v>616</v>
      </c>
      <c r="G52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INFO]]))),G5297)</f>
        <v>27</v>
      </c>
    </row>
    <row r="5299" spans="1:7" hidden="1" x14ac:dyDescent="0.25">
      <c r="A5299" s="12" t="s">
        <v>6030</v>
      </c>
      <c r="B5299" s="19">
        <v>335649740418</v>
      </c>
      <c r="C5299" s="12" t="s">
        <v>21931</v>
      </c>
      <c r="D5299" s="12" t="s">
        <v>3685</v>
      </c>
      <c r="E5299" s="6" t="s">
        <v>21932</v>
      </c>
      <c r="F5299" s="5">
        <f>decoded__2[[#This Row],[FRT_DEC]]-B5298</f>
        <v>2</v>
      </c>
      <c r="G52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INFO]]))),G5298)</f>
        <v>27</v>
      </c>
    </row>
    <row r="5300" spans="1:7" hidden="1" x14ac:dyDescent="0.25">
      <c r="A5300" s="12" t="s">
        <v>6031</v>
      </c>
      <c r="B5300" s="19">
        <v>335649740422</v>
      </c>
      <c r="C5300" s="12" t="s">
        <v>21933</v>
      </c>
      <c r="D5300" s="12" t="s">
        <v>3685</v>
      </c>
      <c r="E5300" s="6" t="s">
        <v>7880</v>
      </c>
      <c r="F5300" s="5">
        <f>decoded__2[[#This Row],[FRT_DEC]]-B5299</f>
        <v>4</v>
      </c>
      <c r="G53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INFO]]))),G5299)</f>
        <v>27</v>
      </c>
    </row>
    <row r="5301" spans="1:7" hidden="1" x14ac:dyDescent="0.25">
      <c r="A5301" s="12" t="s">
        <v>6032</v>
      </c>
      <c r="B5301" s="19">
        <v>335649740436</v>
      </c>
      <c r="C5301" s="12" t="s">
        <v>21934</v>
      </c>
      <c r="D5301" s="12" t="s">
        <v>7842</v>
      </c>
      <c r="E5301" s="6" t="s">
        <v>7989</v>
      </c>
      <c r="F5301" s="5">
        <f>decoded__2[[#This Row],[FRT_DEC]]-B5300</f>
        <v>14</v>
      </c>
      <c r="G53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INFO]]))),G5300)</f>
        <v>27</v>
      </c>
    </row>
    <row r="5302" spans="1:7" hidden="1" x14ac:dyDescent="0.25">
      <c r="A5302" s="12" t="s">
        <v>6033</v>
      </c>
      <c r="B5302" s="19">
        <v>335649740442</v>
      </c>
      <c r="C5302" s="12" t="s">
        <v>21935</v>
      </c>
      <c r="D5302" s="12" t="s">
        <v>2044</v>
      </c>
      <c r="E5302" s="6" t="s">
        <v>2046</v>
      </c>
      <c r="F5302" s="5">
        <f>decoded__2[[#This Row],[FRT_DEC]]-B5301</f>
        <v>6</v>
      </c>
      <c r="G53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INFO]]))),G5301)</f>
        <v>27</v>
      </c>
    </row>
    <row r="5303" spans="1:7" hidden="1" x14ac:dyDescent="0.25">
      <c r="A5303" s="12" t="s">
        <v>6034</v>
      </c>
      <c r="B5303" s="19">
        <v>335649740447</v>
      </c>
      <c r="C5303" s="12" t="s">
        <v>21936</v>
      </c>
      <c r="D5303" s="12" t="s">
        <v>7938</v>
      </c>
      <c r="E5303" s="6" t="s">
        <v>7991</v>
      </c>
      <c r="F5303" s="5">
        <f>decoded__2[[#This Row],[FRT_DEC]]-B5302</f>
        <v>5</v>
      </c>
      <c r="G53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INFO]]))),G5302)</f>
        <v>27</v>
      </c>
    </row>
    <row r="5304" spans="1:7" hidden="1" x14ac:dyDescent="0.25">
      <c r="A5304" s="12" t="s">
        <v>6035</v>
      </c>
      <c r="B5304" s="19">
        <v>335649740450</v>
      </c>
      <c r="C5304" s="12" t="s">
        <v>21937</v>
      </c>
      <c r="D5304" s="12" t="s">
        <v>7842</v>
      </c>
      <c r="E5304" s="6" t="s">
        <v>8889</v>
      </c>
      <c r="F5304" s="5">
        <f>decoded__2[[#This Row],[FRT_DEC]]-B5303</f>
        <v>3</v>
      </c>
      <c r="G53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INFO]]))),G5303)</f>
        <v>27</v>
      </c>
    </row>
    <row r="5305" spans="1:7" ht="30" hidden="1" x14ac:dyDescent="0.25">
      <c r="A5305" s="12" t="s">
        <v>6036</v>
      </c>
      <c r="B5305" s="19">
        <v>335649740462</v>
      </c>
      <c r="C5305" s="12" t="s">
        <v>21938</v>
      </c>
      <c r="D5305" s="12" t="s">
        <v>241</v>
      </c>
      <c r="E5305" s="6" t="s">
        <v>3669</v>
      </c>
      <c r="F5305" s="5">
        <f>decoded__2[[#This Row],[FRT_DEC]]-B5304</f>
        <v>12</v>
      </c>
      <c r="G53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INFO]]))),G5304)</f>
        <v>27</v>
      </c>
    </row>
    <row r="5306" spans="1:7" hidden="1" x14ac:dyDescent="0.25">
      <c r="A5306" s="12" t="s">
        <v>6037</v>
      </c>
      <c r="B5306" s="19">
        <v>335649740465</v>
      </c>
      <c r="C5306" s="12" t="s">
        <v>21939</v>
      </c>
      <c r="D5306" s="12" t="s">
        <v>243</v>
      </c>
      <c r="E5306" s="6" t="s">
        <v>20286</v>
      </c>
      <c r="F5306" s="5">
        <f>decoded__2[[#This Row],[FRT_DEC]]-B5305</f>
        <v>3</v>
      </c>
      <c r="G53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INFO]]))),G5305)</f>
        <v>27</v>
      </c>
    </row>
    <row r="5307" spans="1:7" hidden="1" x14ac:dyDescent="0.25">
      <c r="A5307" s="12" t="s">
        <v>6038</v>
      </c>
      <c r="B5307" s="19">
        <v>335649740512</v>
      </c>
      <c r="C5307" s="12" t="s">
        <v>21940</v>
      </c>
      <c r="D5307" s="12" t="s">
        <v>40</v>
      </c>
      <c r="E5307" s="6" t="s">
        <v>44</v>
      </c>
      <c r="F5307" s="5">
        <f>decoded__2[[#This Row],[FRT_DEC]]-B5306</f>
        <v>47</v>
      </c>
      <c r="G53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INFO]]))),G5306)</f>
        <v>27</v>
      </c>
    </row>
    <row r="5308" spans="1:7" hidden="1" x14ac:dyDescent="0.25">
      <c r="A5308" s="12" t="s">
        <v>6039</v>
      </c>
      <c r="B5308" s="19">
        <v>335649740518</v>
      </c>
      <c r="C5308" s="12" t="s">
        <v>21941</v>
      </c>
      <c r="D5308" s="12" t="s">
        <v>246</v>
      </c>
      <c r="E5308" s="6" t="s">
        <v>21942</v>
      </c>
      <c r="F5308" s="5">
        <f>decoded__2[[#This Row],[FRT_DEC]]-B5307</f>
        <v>6</v>
      </c>
      <c r="G53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INFO]]))),G5307)</f>
        <v>27</v>
      </c>
    </row>
    <row r="5309" spans="1:7" hidden="1" x14ac:dyDescent="0.25">
      <c r="A5309" s="12" t="s">
        <v>6040</v>
      </c>
      <c r="B5309" s="19">
        <v>335649740524</v>
      </c>
      <c r="C5309" s="12" t="s">
        <v>21943</v>
      </c>
      <c r="D5309" s="12" t="s">
        <v>1099</v>
      </c>
      <c r="E5309" s="6" t="s">
        <v>2104</v>
      </c>
      <c r="F5309" s="5">
        <f>decoded__2[[#This Row],[FRT_DEC]]-B5308</f>
        <v>6</v>
      </c>
      <c r="G53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INFO]]))),G5308)</f>
        <v>27</v>
      </c>
    </row>
    <row r="5310" spans="1:7" hidden="1" x14ac:dyDescent="0.25">
      <c r="A5310" s="12" t="s">
        <v>6041</v>
      </c>
      <c r="B5310" s="19">
        <v>335649740529</v>
      </c>
      <c r="C5310" s="12" t="s">
        <v>21944</v>
      </c>
      <c r="D5310" s="12" t="s">
        <v>1099</v>
      </c>
      <c r="E5310" s="6" t="s">
        <v>2105</v>
      </c>
      <c r="F5310" s="5">
        <f>decoded__2[[#This Row],[FRT_DEC]]-B5309</f>
        <v>5</v>
      </c>
      <c r="G53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INFO]]))),G5309)</f>
        <v>27</v>
      </c>
    </row>
    <row r="5311" spans="1:7" hidden="1" x14ac:dyDescent="0.25">
      <c r="A5311" s="12" t="s">
        <v>6042</v>
      </c>
      <c r="B5311" s="19">
        <v>335649740541</v>
      </c>
      <c r="C5311" s="12" t="s">
        <v>21945</v>
      </c>
      <c r="D5311" s="12" t="s">
        <v>72</v>
      </c>
      <c r="E5311" s="6" t="s">
        <v>2092</v>
      </c>
      <c r="F5311" s="5">
        <f>decoded__2[[#This Row],[FRT_DEC]]-B5310</f>
        <v>12</v>
      </c>
      <c r="G53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INFO]]))),G5310)</f>
        <v>27</v>
      </c>
    </row>
    <row r="5312" spans="1:7" hidden="1" x14ac:dyDescent="0.25">
      <c r="A5312" s="12" t="s">
        <v>6043</v>
      </c>
      <c r="B5312" s="19">
        <v>335649740561</v>
      </c>
      <c r="C5312" s="12" t="s">
        <v>21946</v>
      </c>
      <c r="D5312" s="12" t="s">
        <v>2045</v>
      </c>
      <c r="E5312" s="6" t="s">
        <v>8894</v>
      </c>
      <c r="F5312" s="5">
        <f>decoded__2[[#This Row],[FRT_DEC]]-B5311</f>
        <v>20</v>
      </c>
      <c r="G53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INFO]]))),G5311)</f>
        <v>27</v>
      </c>
    </row>
    <row r="5313" spans="1:7" hidden="1" x14ac:dyDescent="0.25">
      <c r="A5313" s="12" t="s">
        <v>6044</v>
      </c>
      <c r="B5313" s="19">
        <v>335649740573</v>
      </c>
      <c r="C5313" s="12" t="s">
        <v>21947</v>
      </c>
      <c r="D5313" s="12" t="s">
        <v>3671</v>
      </c>
      <c r="E5313" s="6" t="s">
        <v>21948</v>
      </c>
      <c r="F5313" s="5">
        <f>decoded__2[[#This Row],[FRT_DEC]]-B5312</f>
        <v>12</v>
      </c>
      <c r="G53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INFO]]))),G5312)</f>
        <v>27</v>
      </c>
    </row>
    <row r="5314" spans="1:7" hidden="1" x14ac:dyDescent="0.25">
      <c r="A5314" s="12" t="s">
        <v>6045</v>
      </c>
      <c r="B5314" s="19">
        <v>335649740592</v>
      </c>
      <c r="C5314" s="12" t="s">
        <v>21949</v>
      </c>
      <c r="D5314" s="12" t="s">
        <v>3671</v>
      </c>
      <c r="E5314" s="6" t="s">
        <v>7881</v>
      </c>
      <c r="F5314" s="5">
        <f>decoded__2[[#This Row],[FRT_DEC]]-B5313</f>
        <v>19</v>
      </c>
      <c r="G53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INFO]]))),G5313)</f>
        <v>27</v>
      </c>
    </row>
    <row r="5315" spans="1:7" hidden="1" x14ac:dyDescent="0.25">
      <c r="A5315" s="12" t="s">
        <v>6046</v>
      </c>
      <c r="B5315" s="19">
        <v>335649741369</v>
      </c>
      <c r="C5315" s="12" t="s">
        <v>21950</v>
      </c>
      <c r="D5315" s="12" t="s">
        <v>249</v>
      </c>
      <c r="E5315" s="6" t="s">
        <v>6981</v>
      </c>
      <c r="F5315" s="5">
        <f>decoded__2[[#This Row],[FRT_DEC]]-B5314</f>
        <v>777</v>
      </c>
      <c r="G53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INFO]]))),G5314)</f>
        <v>27</v>
      </c>
    </row>
    <row r="5316" spans="1:7" hidden="1" x14ac:dyDescent="0.25">
      <c r="A5316" s="12" t="s">
        <v>6047</v>
      </c>
      <c r="B5316" s="19">
        <v>335649741373</v>
      </c>
      <c r="C5316" s="12" t="s">
        <v>21951</v>
      </c>
      <c r="D5316" s="12" t="s">
        <v>7938</v>
      </c>
      <c r="E5316" s="6" t="s">
        <v>8906</v>
      </c>
      <c r="F5316" s="5">
        <f>decoded__2[[#This Row],[FRT_DEC]]-B5315</f>
        <v>4</v>
      </c>
      <c r="G53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INFO]]))),G5315)</f>
        <v>27</v>
      </c>
    </row>
    <row r="5317" spans="1:7" hidden="1" x14ac:dyDescent="0.25">
      <c r="A5317" s="12" t="s">
        <v>6048</v>
      </c>
      <c r="B5317" s="19">
        <v>335649766841</v>
      </c>
      <c r="C5317" s="12" t="s">
        <v>21952</v>
      </c>
      <c r="D5317" s="12" t="s">
        <v>5</v>
      </c>
      <c r="E5317" s="6" t="s">
        <v>21953</v>
      </c>
      <c r="F5317" s="5">
        <f>decoded__2[[#This Row],[FRT_DEC]]-B5316</f>
        <v>25468</v>
      </c>
      <c r="G53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INFO]]))),G5316)</f>
        <v>27</v>
      </c>
    </row>
    <row r="5318" spans="1:7" hidden="1" x14ac:dyDescent="0.25">
      <c r="A5318" s="12" t="s">
        <v>6049</v>
      </c>
      <c r="B5318" s="19">
        <v>335649766844</v>
      </c>
      <c r="C5318" s="12" t="s">
        <v>21954</v>
      </c>
      <c r="D5318" s="12" t="s">
        <v>5</v>
      </c>
      <c r="E5318" s="6" t="s">
        <v>7877</v>
      </c>
      <c r="F5318" s="5">
        <f>decoded__2[[#This Row],[FRT_DEC]]-B5317</f>
        <v>3</v>
      </c>
      <c r="G53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INFO]]))),G5317)</f>
        <v>27</v>
      </c>
    </row>
    <row r="5319" spans="1:7" hidden="1" x14ac:dyDescent="0.25">
      <c r="A5319" s="12" t="s">
        <v>6050</v>
      </c>
      <c r="B5319" s="19">
        <v>335649766846</v>
      </c>
      <c r="C5319" s="12" t="s">
        <v>21955</v>
      </c>
      <c r="D5319" s="12" t="s">
        <v>3686</v>
      </c>
      <c r="E5319" s="6" t="s">
        <v>21956</v>
      </c>
      <c r="F5319" s="5">
        <f>decoded__2[[#This Row],[FRT_DEC]]-B5318</f>
        <v>2</v>
      </c>
      <c r="G53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INFO]]))),G5318)</f>
        <v>27</v>
      </c>
    </row>
    <row r="5320" spans="1:7" hidden="1" x14ac:dyDescent="0.25">
      <c r="A5320" s="12" t="s">
        <v>6051</v>
      </c>
      <c r="B5320" s="19">
        <v>335649766849</v>
      </c>
      <c r="C5320" s="12" t="s">
        <v>21957</v>
      </c>
      <c r="D5320" s="12" t="s">
        <v>3686</v>
      </c>
      <c r="E5320" s="6" t="s">
        <v>7878</v>
      </c>
      <c r="F5320" s="5">
        <f>decoded__2[[#This Row],[FRT_DEC]]-B5319</f>
        <v>3</v>
      </c>
      <c r="G53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INFO]]))),G5319)</f>
        <v>27</v>
      </c>
    </row>
    <row r="5321" spans="1:7" hidden="1" x14ac:dyDescent="0.25">
      <c r="A5321" s="12" t="s">
        <v>6052</v>
      </c>
      <c r="B5321" s="19">
        <v>335649766859</v>
      </c>
      <c r="C5321" s="12" t="s">
        <v>21958</v>
      </c>
      <c r="D5321" s="12" t="s">
        <v>7842</v>
      </c>
      <c r="E5321" s="6" t="s">
        <v>8006</v>
      </c>
      <c r="F5321" s="5">
        <f>decoded__2[[#This Row],[FRT_DEC]]-B5320</f>
        <v>10</v>
      </c>
      <c r="G53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INFO]]))),G5320)</f>
        <v>27</v>
      </c>
    </row>
    <row r="5322" spans="1:7" ht="30" hidden="1" x14ac:dyDescent="0.25">
      <c r="A5322" s="12" t="s">
        <v>6053</v>
      </c>
      <c r="B5322" s="19">
        <v>335649766869</v>
      </c>
      <c r="C5322" s="12" t="s">
        <v>21959</v>
      </c>
      <c r="D5322" s="12" t="s">
        <v>241</v>
      </c>
      <c r="E5322" s="6" t="s">
        <v>3669</v>
      </c>
      <c r="F5322" s="5">
        <f>decoded__2[[#This Row],[FRT_DEC]]-B5321</f>
        <v>10</v>
      </c>
      <c r="G53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INFO]]))),G5321)</f>
        <v>27</v>
      </c>
    </row>
    <row r="5323" spans="1:7" hidden="1" x14ac:dyDescent="0.25">
      <c r="A5323" s="12" t="s">
        <v>6054</v>
      </c>
      <c r="B5323" s="19">
        <v>335649766872</v>
      </c>
      <c r="C5323" s="12" t="s">
        <v>21960</v>
      </c>
      <c r="D5323" s="12" t="s">
        <v>243</v>
      </c>
      <c r="E5323" s="6" t="s">
        <v>21961</v>
      </c>
      <c r="F5323" s="5">
        <f>decoded__2[[#This Row],[FRT_DEC]]-B5322</f>
        <v>3</v>
      </c>
      <c r="G53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INFO]]))),G5322)</f>
        <v>27</v>
      </c>
    </row>
    <row r="5324" spans="1:7" hidden="1" x14ac:dyDescent="0.25">
      <c r="A5324" s="12" t="s">
        <v>6055</v>
      </c>
      <c r="B5324" s="19">
        <v>335649766877</v>
      </c>
      <c r="C5324" s="12" t="s">
        <v>21962</v>
      </c>
      <c r="D5324" s="12" t="s">
        <v>1099</v>
      </c>
      <c r="E5324" s="6" t="s">
        <v>2093</v>
      </c>
      <c r="F5324" s="5">
        <f>decoded__2[[#This Row],[FRT_DEC]]-B5323</f>
        <v>5</v>
      </c>
      <c r="G53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INFO]]))),G5323)</f>
        <v>27</v>
      </c>
    </row>
    <row r="5325" spans="1:7" hidden="1" x14ac:dyDescent="0.25">
      <c r="A5325" s="12" t="s">
        <v>6056</v>
      </c>
      <c r="B5325" s="19">
        <v>335649766882</v>
      </c>
      <c r="C5325" s="12" t="s">
        <v>21963</v>
      </c>
      <c r="D5325" s="12" t="s">
        <v>72</v>
      </c>
      <c r="E5325" s="6" t="s">
        <v>2094</v>
      </c>
      <c r="F5325" s="5">
        <f>decoded__2[[#This Row],[FRT_DEC]]-B5324</f>
        <v>5</v>
      </c>
      <c r="G53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INFO]]))),G5324)</f>
        <v>27</v>
      </c>
    </row>
    <row r="5326" spans="1:7" hidden="1" x14ac:dyDescent="0.25">
      <c r="A5326" s="12" t="s">
        <v>6057</v>
      </c>
      <c r="B5326" s="19">
        <v>335649766886</v>
      </c>
      <c r="C5326" s="12" t="s">
        <v>21964</v>
      </c>
      <c r="D5326" s="12" t="s">
        <v>72</v>
      </c>
      <c r="E5326" s="6" t="s">
        <v>2095</v>
      </c>
      <c r="F5326" s="5">
        <f>decoded__2[[#This Row],[FRT_DEC]]-B5325</f>
        <v>4</v>
      </c>
      <c r="G53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INFO]]))),G5325)</f>
        <v>27</v>
      </c>
    </row>
    <row r="5327" spans="1:7" hidden="1" x14ac:dyDescent="0.25">
      <c r="A5327" s="12" t="s">
        <v>6058</v>
      </c>
      <c r="B5327" s="19">
        <v>335649766897</v>
      </c>
      <c r="C5327" s="12" t="s">
        <v>21965</v>
      </c>
      <c r="D5327" s="12" t="s">
        <v>246</v>
      </c>
      <c r="E5327" s="6" t="s">
        <v>21966</v>
      </c>
      <c r="F5327" s="5">
        <f>decoded__2[[#This Row],[FRT_DEC]]-B5326</f>
        <v>11</v>
      </c>
      <c r="G53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INFO]]))),G5326)</f>
        <v>27</v>
      </c>
    </row>
    <row r="5328" spans="1:7" hidden="1" x14ac:dyDescent="0.25">
      <c r="A5328" s="12" t="s">
        <v>6059</v>
      </c>
      <c r="B5328" s="19">
        <v>335649766902</v>
      </c>
      <c r="C5328" s="12" t="s">
        <v>21967</v>
      </c>
      <c r="D5328" s="12" t="s">
        <v>7938</v>
      </c>
      <c r="E5328" s="6" t="s">
        <v>8012</v>
      </c>
      <c r="F5328" s="5">
        <f>decoded__2[[#This Row],[FRT_DEC]]-B5327</f>
        <v>5</v>
      </c>
      <c r="G53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INFO]]))),G5327)</f>
        <v>27</v>
      </c>
    </row>
    <row r="5329" spans="1:7" hidden="1" x14ac:dyDescent="0.25">
      <c r="A5329" s="12" t="s">
        <v>6060</v>
      </c>
      <c r="B5329" s="19">
        <v>335649767298</v>
      </c>
      <c r="C5329" s="12" t="s">
        <v>21968</v>
      </c>
      <c r="D5329" s="12" t="s">
        <v>7842</v>
      </c>
      <c r="E5329" s="6" t="s">
        <v>8130</v>
      </c>
      <c r="F5329" s="5">
        <f>decoded__2[[#This Row],[FRT_DEC]]-B5328</f>
        <v>396</v>
      </c>
      <c r="G53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INFO]]))),G5328)</f>
        <v>27</v>
      </c>
    </row>
    <row r="5330" spans="1:7" hidden="1" x14ac:dyDescent="0.25">
      <c r="A5330" s="12" t="s">
        <v>6061</v>
      </c>
      <c r="B5330" s="19">
        <v>335649767305</v>
      </c>
      <c r="C5330" s="12" t="s">
        <v>21969</v>
      </c>
      <c r="D5330" s="12" t="s">
        <v>1099</v>
      </c>
      <c r="E5330" s="6" t="s">
        <v>2096</v>
      </c>
      <c r="F5330" s="5">
        <f>decoded__2[[#This Row],[FRT_DEC]]-B5329</f>
        <v>7</v>
      </c>
      <c r="G53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INFO]]))),G5329)</f>
        <v>27</v>
      </c>
    </row>
    <row r="5331" spans="1:7" hidden="1" x14ac:dyDescent="0.25">
      <c r="A5331" s="12" t="s">
        <v>6062</v>
      </c>
      <c r="B5331" s="19">
        <v>335649767311</v>
      </c>
      <c r="C5331" s="12" t="s">
        <v>21970</v>
      </c>
      <c r="D5331" s="12" t="s">
        <v>72</v>
      </c>
      <c r="E5331" s="6" t="s">
        <v>2097</v>
      </c>
      <c r="F5331" s="5">
        <f>decoded__2[[#This Row],[FRT_DEC]]-B5330</f>
        <v>6</v>
      </c>
      <c r="G53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INFO]]))),G5330)</f>
        <v>27</v>
      </c>
    </row>
    <row r="5332" spans="1:7" hidden="1" x14ac:dyDescent="0.25">
      <c r="A5332" s="12" t="s">
        <v>6063</v>
      </c>
      <c r="B5332" s="19">
        <v>335649767323</v>
      </c>
      <c r="C5332" s="12" t="s">
        <v>21971</v>
      </c>
      <c r="D5332" s="12" t="s">
        <v>3672</v>
      </c>
      <c r="E5332" s="6" t="s">
        <v>7847</v>
      </c>
      <c r="F5332" s="5">
        <f>decoded__2[[#This Row],[FRT_DEC]]-B5331</f>
        <v>12</v>
      </c>
      <c r="G53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INFO]]))),G5331)</f>
        <v>27</v>
      </c>
    </row>
    <row r="5333" spans="1:7" hidden="1" x14ac:dyDescent="0.25">
      <c r="A5333" s="12" t="s">
        <v>6064</v>
      </c>
      <c r="B5333" s="19">
        <v>335649767472</v>
      </c>
      <c r="C5333" s="12" t="s">
        <v>21972</v>
      </c>
      <c r="D5333" s="12" t="s">
        <v>262</v>
      </c>
      <c r="E5333" s="6" t="s">
        <v>7848</v>
      </c>
      <c r="F5333" s="5">
        <f>decoded__2[[#This Row],[FRT_DEC]]-B5332</f>
        <v>149</v>
      </c>
      <c r="G53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INFO]]))),G5332)</f>
        <v>27</v>
      </c>
    </row>
    <row r="5334" spans="1:7" hidden="1" x14ac:dyDescent="0.25">
      <c r="A5334" s="12" t="s">
        <v>6065</v>
      </c>
      <c r="B5334" s="19">
        <v>335649767477</v>
      </c>
      <c r="C5334" s="12" t="s">
        <v>21973</v>
      </c>
      <c r="D5334" s="12" t="s">
        <v>7938</v>
      </c>
      <c r="E5334" s="6" t="s">
        <v>8136</v>
      </c>
      <c r="F5334" s="5">
        <f>decoded__2[[#This Row],[FRT_DEC]]-B5333</f>
        <v>5</v>
      </c>
      <c r="G53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INFO]]))),G5333)</f>
        <v>27</v>
      </c>
    </row>
    <row r="5335" spans="1:7" x14ac:dyDescent="0.25">
      <c r="A5335" s="12" t="s">
        <v>6066</v>
      </c>
      <c r="B5335" s="19">
        <v>335649768705</v>
      </c>
      <c r="C5335" s="12" t="s">
        <v>21974</v>
      </c>
      <c r="D5335" s="12" t="s">
        <v>7842</v>
      </c>
      <c r="E5335" s="6" t="s">
        <v>7845</v>
      </c>
      <c r="F5335" s="5">
        <f>decoded__2[[#This Row],[FRT_DEC]]-B5334</f>
        <v>1228</v>
      </c>
      <c r="G53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INFO]]))),G5334)</f>
        <v>27</v>
      </c>
    </row>
    <row r="5336" spans="1:7" hidden="1" x14ac:dyDescent="0.25">
      <c r="A5336" s="12" t="s">
        <v>6067</v>
      </c>
      <c r="B5336" s="19">
        <v>335649768712</v>
      </c>
      <c r="C5336" s="12" t="s">
        <v>21975</v>
      </c>
      <c r="D5336" s="12" t="s">
        <v>7938</v>
      </c>
      <c r="E5336" s="6" t="s">
        <v>8149</v>
      </c>
      <c r="F5336" s="5">
        <f>decoded__2[[#This Row],[FRT_DEC]]-B5335</f>
        <v>7</v>
      </c>
      <c r="G53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INFO]]))),G5335)</f>
        <v>27</v>
      </c>
    </row>
    <row r="5337" spans="1:7" hidden="1" x14ac:dyDescent="0.25">
      <c r="A5337" s="12" t="s">
        <v>6068</v>
      </c>
      <c r="B5337" s="19">
        <v>335649768787</v>
      </c>
      <c r="C5337" s="12" t="s">
        <v>21976</v>
      </c>
      <c r="D5337" s="12" t="s">
        <v>84</v>
      </c>
      <c r="E5337" s="6" t="s">
        <v>5314</v>
      </c>
      <c r="F5337" s="5">
        <f>decoded__2[[#This Row],[FRT_DEC]]-B5336</f>
        <v>75</v>
      </c>
      <c r="G53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INFO]]))),G5336)</f>
        <v>27</v>
      </c>
    </row>
    <row r="5338" spans="1:7" hidden="1" x14ac:dyDescent="0.25">
      <c r="A5338" s="12" t="s">
        <v>6069</v>
      </c>
      <c r="B5338" s="19">
        <v>335649768790</v>
      </c>
      <c r="C5338" s="12" t="s">
        <v>21977</v>
      </c>
      <c r="D5338" s="12" t="s">
        <v>3684</v>
      </c>
      <c r="E5338" s="6" t="s">
        <v>21978</v>
      </c>
      <c r="F5338" s="5">
        <f>decoded__2[[#This Row],[FRT_DEC]]-B5337</f>
        <v>3</v>
      </c>
      <c r="G53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INFO]]))),G5337)</f>
        <v>27</v>
      </c>
    </row>
    <row r="5339" spans="1:7" hidden="1" x14ac:dyDescent="0.25">
      <c r="A5339" s="12" t="s">
        <v>6070</v>
      </c>
      <c r="B5339" s="19">
        <v>335649768792</v>
      </c>
      <c r="C5339" s="12" t="s">
        <v>21979</v>
      </c>
      <c r="D5339" s="12" t="s">
        <v>3684</v>
      </c>
      <c r="E5339" s="6" t="s">
        <v>7879</v>
      </c>
      <c r="F5339" s="5">
        <f>decoded__2[[#This Row],[FRT_DEC]]-B5338</f>
        <v>2</v>
      </c>
      <c r="G53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INFO]]))),G5338)</f>
        <v>27</v>
      </c>
    </row>
    <row r="5340" spans="1:7" hidden="1" x14ac:dyDescent="0.25">
      <c r="A5340" s="12" t="s">
        <v>6071</v>
      </c>
      <c r="B5340" s="19">
        <v>335649768800</v>
      </c>
      <c r="C5340" s="12" t="s">
        <v>21980</v>
      </c>
      <c r="D5340" s="12" t="s">
        <v>7842</v>
      </c>
      <c r="E5340" s="6" t="s">
        <v>7843</v>
      </c>
      <c r="F5340" s="5">
        <f>decoded__2[[#This Row],[FRT_DEC]]-B5339</f>
        <v>8</v>
      </c>
      <c r="G53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INFO]]))),G5339)</f>
        <v>27</v>
      </c>
    </row>
    <row r="5341" spans="1:7" hidden="1" x14ac:dyDescent="0.25">
      <c r="A5341" s="12" t="s">
        <v>6072</v>
      </c>
      <c r="B5341" s="19">
        <v>335649768810</v>
      </c>
      <c r="C5341" s="12" t="s">
        <v>21981</v>
      </c>
      <c r="D5341" s="12" t="s">
        <v>1099</v>
      </c>
      <c r="E5341" s="6" t="s">
        <v>2098</v>
      </c>
      <c r="F5341" s="5">
        <f>decoded__2[[#This Row],[FRT_DEC]]-B5340</f>
        <v>10</v>
      </c>
      <c r="G53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INFO]]))),G5340)</f>
        <v>27</v>
      </c>
    </row>
    <row r="5342" spans="1:7" hidden="1" x14ac:dyDescent="0.25">
      <c r="A5342" s="12" t="s">
        <v>6073</v>
      </c>
      <c r="B5342" s="19">
        <v>335649768817</v>
      </c>
      <c r="C5342" s="12" t="s">
        <v>21982</v>
      </c>
      <c r="D5342" s="12" t="s">
        <v>72</v>
      </c>
      <c r="E5342" s="6" t="s">
        <v>2099</v>
      </c>
      <c r="F5342" s="5">
        <f>decoded__2[[#This Row],[FRT_DEC]]-B5341</f>
        <v>7</v>
      </c>
      <c r="G53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INFO]]))),G5341)</f>
        <v>27</v>
      </c>
    </row>
    <row r="5343" spans="1:7" hidden="1" x14ac:dyDescent="0.25">
      <c r="A5343" s="12" t="s">
        <v>6074</v>
      </c>
      <c r="B5343" s="19">
        <v>335649768830</v>
      </c>
      <c r="C5343" s="12" t="s">
        <v>21983</v>
      </c>
      <c r="D5343" s="12" t="s">
        <v>7938</v>
      </c>
      <c r="E5343" s="6" t="s">
        <v>8848</v>
      </c>
      <c r="F5343" s="5">
        <f>decoded__2[[#This Row],[FRT_DEC]]-B5342</f>
        <v>13</v>
      </c>
      <c r="G53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INFO]]))),G5342)</f>
        <v>27</v>
      </c>
    </row>
    <row r="5344" spans="1:7" hidden="1" x14ac:dyDescent="0.25">
      <c r="A5344" s="12" t="s">
        <v>6075</v>
      </c>
      <c r="B5344" s="19">
        <v>335649768880</v>
      </c>
      <c r="C5344" s="12" t="s">
        <v>21984</v>
      </c>
      <c r="D5344" s="12" t="s">
        <v>85</v>
      </c>
      <c r="E5344" s="6" t="s">
        <v>263</v>
      </c>
      <c r="F5344" s="5">
        <f>decoded__2[[#This Row],[FRT_DEC]]-B5343</f>
        <v>50</v>
      </c>
      <c r="G53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INFO]]))),G5343)</f>
        <v>27</v>
      </c>
    </row>
    <row r="5345" spans="1:7" hidden="1" x14ac:dyDescent="0.25">
      <c r="A5345" s="12" t="s">
        <v>6076</v>
      </c>
      <c r="B5345" s="19">
        <v>335649768887</v>
      </c>
      <c r="C5345" s="12" t="s">
        <v>21985</v>
      </c>
      <c r="D5345" s="12" t="s">
        <v>7842</v>
      </c>
      <c r="E5345" s="6" t="s">
        <v>8851</v>
      </c>
      <c r="F5345" s="5">
        <f>decoded__2[[#This Row],[FRT_DEC]]-B5344</f>
        <v>7</v>
      </c>
      <c r="G53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INFO]]))),G5344)</f>
        <v>27</v>
      </c>
    </row>
    <row r="5346" spans="1:7" hidden="1" x14ac:dyDescent="0.25">
      <c r="A5346" s="12" t="s">
        <v>6077</v>
      </c>
      <c r="B5346" s="19">
        <v>335649768896</v>
      </c>
      <c r="C5346" s="12" t="s">
        <v>21986</v>
      </c>
      <c r="D5346" s="12" t="s">
        <v>1099</v>
      </c>
      <c r="E5346" s="6" t="s">
        <v>2100</v>
      </c>
      <c r="F5346" s="5">
        <f>decoded__2[[#This Row],[FRT_DEC]]-B5345</f>
        <v>9</v>
      </c>
      <c r="G53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INFO]]))),G5345)</f>
        <v>27</v>
      </c>
    </row>
    <row r="5347" spans="1:7" hidden="1" x14ac:dyDescent="0.25">
      <c r="A5347" s="12" t="s">
        <v>6078</v>
      </c>
      <c r="B5347" s="19">
        <v>335649768901</v>
      </c>
      <c r="C5347" s="12" t="s">
        <v>21987</v>
      </c>
      <c r="D5347" s="12" t="s">
        <v>72</v>
      </c>
      <c r="E5347" s="6" t="s">
        <v>2101</v>
      </c>
      <c r="F5347" s="5">
        <f>decoded__2[[#This Row],[FRT_DEC]]-B5346</f>
        <v>5</v>
      </c>
      <c r="G53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INFO]]))),G5346)</f>
        <v>27</v>
      </c>
    </row>
    <row r="5348" spans="1:7" hidden="1" x14ac:dyDescent="0.25">
      <c r="A5348" s="12" t="s">
        <v>6079</v>
      </c>
      <c r="B5348" s="19">
        <v>335649768913</v>
      </c>
      <c r="C5348" s="12" t="s">
        <v>21988</v>
      </c>
      <c r="D5348" s="12" t="s">
        <v>7938</v>
      </c>
      <c r="E5348" s="6" t="s">
        <v>8855</v>
      </c>
      <c r="F5348" s="5">
        <f>decoded__2[[#This Row],[FRT_DEC]]-B5347</f>
        <v>12</v>
      </c>
      <c r="G53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INFO]]))),G5347)</f>
        <v>27</v>
      </c>
    </row>
    <row r="5349" spans="1:7" hidden="1" x14ac:dyDescent="0.25">
      <c r="A5349" s="12" t="s">
        <v>6080</v>
      </c>
      <c r="B5349" s="19">
        <v>335649769535</v>
      </c>
      <c r="C5349" s="12" t="s">
        <v>21989</v>
      </c>
      <c r="D5349" s="12" t="s">
        <v>87</v>
      </c>
      <c r="E5349" s="6" t="s">
        <v>3695</v>
      </c>
      <c r="F5349" s="5">
        <f>decoded__2[[#This Row],[FRT_DEC]]-B5348</f>
        <v>622</v>
      </c>
      <c r="G53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INFO]]))),G5348)</f>
        <v>27</v>
      </c>
    </row>
    <row r="5350" spans="1:7" hidden="1" x14ac:dyDescent="0.25">
      <c r="A5350" s="12" t="s">
        <v>6081</v>
      </c>
      <c r="B5350" s="19">
        <v>335649769544</v>
      </c>
      <c r="C5350" s="12" t="s">
        <v>21990</v>
      </c>
      <c r="D5350" s="12" t="s">
        <v>7842</v>
      </c>
      <c r="E5350" s="6" t="s">
        <v>8858</v>
      </c>
      <c r="F5350" s="5">
        <f>decoded__2[[#This Row],[FRT_DEC]]-B5349</f>
        <v>9</v>
      </c>
      <c r="G53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INFO]]))),G5349)</f>
        <v>27</v>
      </c>
    </row>
    <row r="5351" spans="1:7" hidden="1" x14ac:dyDescent="0.25">
      <c r="A5351" s="12" t="s">
        <v>6082</v>
      </c>
      <c r="B5351" s="19">
        <v>335649769553</v>
      </c>
      <c r="C5351" s="12" t="s">
        <v>21991</v>
      </c>
      <c r="D5351" s="12" t="s">
        <v>1099</v>
      </c>
      <c r="E5351" s="6" t="s">
        <v>2102</v>
      </c>
      <c r="F5351" s="5">
        <f>decoded__2[[#This Row],[FRT_DEC]]-B5350</f>
        <v>9</v>
      </c>
      <c r="G53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INFO]]))),G5350)</f>
        <v>27</v>
      </c>
    </row>
    <row r="5352" spans="1:7" hidden="1" x14ac:dyDescent="0.25">
      <c r="A5352" s="12" t="s">
        <v>6083</v>
      </c>
      <c r="B5352" s="19">
        <v>335649769558</v>
      </c>
      <c r="C5352" s="12" t="s">
        <v>21992</v>
      </c>
      <c r="D5352" s="12" t="s">
        <v>72</v>
      </c>
      <c r="E5352" s="6" t="s">
        <v>2103</v>
      </c>
      <c r="F5352" s="5">
        <f>decoded__2[[#This Row],[FRT_DEC]]-B5351</f>
        <v>5</v>
      </c>
      <c r="G53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INFO]]))),G5351)</f>
        <v>27</v>
      </c>
    </row>
    <row r="5353" spans="1:7" hidden="1" x14ac:dyDescent="0.25">
      <c r="A5353" s="12" t="s">
        <v>6084</v>
      </c>
      <c r="B5353" s="19">
        <v>335649769562</v>
      </c>
      <c r="C5353" s="12" t="s">
        <v>21993</v>
      </c>
      <c r="D5353" s="12" t="s">
        <v>264</v>
      </c>
      <c r="E5353" s="6" t="s">
        <v>21994</v>
      </c>
      <c r="F5353" s="5">
        <f>decoded__2[[#This Row],[FRT_DEC]]-B5352</f>
        <v>4</v>
      </c>
      <c r="G53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INFO]]))),G5352)</f>
        <v>27</v>
      </c>
    </row>
    <row r="5354" spans="1:7" hidden="1" x14ac:dyDescent="0.25">
      <c r="A5354" s="12" t="s">
        <v>6085</v>
      </c>
      <c r="B5354" s="19">
        <v>335649769574</v>
      </c>
      <c r="C5354" s="12" t="s">
        <v>21995</v>
      </c>
      <c r="D5354" s="12" t="s">
        <v>40</v>
      </c>
      <c r="E5354" s="6" t="s">
        <v>328</v>
      </c>
      <c r="F5354" s="5">
        <f>decoded__2[[#This Row],[FRT_DEC]]-B5353</f>
        <v>12</v>
      </c>
      <c r="G53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INFO]]))),G5353)</f>
        <v>27</v>
      </c>
    </row>
    <row r="5355" spans="1:7" hidden="1" x14ac:dyDescent="0.25">
      <c r="A5355" s="12" t="s">
        <v>6086</v>
      </c>
      <c r="B5355" s="19">
        <v>335649769576</v>
      </c>
      <c r="C5355" s="12" t="s">
        <v>21996</v>
      </c>
      <c r="D5355" s="12" t="s">
        <v>330</v>
      </c>
      <c r="E5355" s="6" t="s">
        <v>21852</v>
      </c>
      <c r="F5355" s="5">
        <f>decoded__2[[#This Row],[FRT_DEC]]-B5354</f>
        <v>2</v>
      </c>
      <c r="G53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INFO]]))),G5354)</f>
        <v>27</v>
      </c>
    </row>
    <row r="5356" spans="1:7" hidden="1" x14ac:dyDescent="0.25">
      <c r="A5356" s="12" t="s">
        <v>6087</v>
      </c>
      <c r="B5356" s="19">
        <v>335649769590</v>
      </c>
      <c r="C5356" s="12" t="s">
        <v>21997</v>
      </c>
      <c r="D5356" s="12" t="s">
        <v>40</v>
      </c>
      <c r="E5356" s="6" t="s">
        <v>2042</v>
      </c>
      <c r="F5356" s="5">
        <f>decoded__2[[#This Row],[FRT_DEC]]-B5355</f>
        <v>14</v>
      </c>
      <c r="G53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INFO]]))),G5355)</f>
        <v>27</v>
      </c>
    </row>
    <row r="5357" spans="1:7" hidden="1" x14ac:dyDescent="0.25">
      <c r="A5357" s="12" t="s">
        <v>6088</v>
      </c>
      <c r="B5357" s="19">
        <v>335649769592</v>
      </c>
      <c r="C5357" s="12" t="s">
        <v>21998</v>
      </c>
      <c r="D5357" s="12" t="s">
        <v>2043</v>
      </c>
      <c r="E5357" s="6" t="s">
        <v>21782</v>
      </c>
      <c r="F5357" s="5">
        <f>decoded__2[[#This Row],[FRT_DEC]]-B5356</f>
        <v>2</v>
      </c>
      <c r="G53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INFO]]))),G5356)</f>
        <v>27</v>
      </c>
    </row>
    <row r="5358" spans="1:7" hidden="1" x14ac:dyDescent="0.25">
      <c r="A5358" s="12" t="s">
        <v>6089</v>
      </c>
      <c r="B5358" s="19">
        <v>335649769626</v>
      </c>
      <c r="C5358" s="12" t="s">
        <v>21999</v>
      </c>
      <c r="D5358" s="12" t="s">
        <v>7938</v>
      </c>
      <c r="E5358" s="6" t="s">
        <v>8868</v>
      </c>
      <c r="F5358" s="5">
        <f>decoded__2[[#This Row],[FRT_DEC]]-B5357</f>
        <v>34</v>
      </c>
      <c r="G53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INFO]]))),G5357)</f>
        <v>27</v>
      </c>
    </row>
    <row r="5359" spans="1:7" hidden="1" x14ac:dyDescent="0.25">
      <c r="A5359" s="12" t="s">
        <v>6090</v>
      </c>
      <c r="B5359" s="19">
        <v>335649769838</v>
      </c>
      <c r="C5359" s="12" t="s">
        <v>22000</v>
      </c>
      <c r="D5359" s="12" t="s">
        <v>43</v>
      </c>
      <c r="E5359" s="6" t="s">
        <v>4005</v>
      </c>
      <c r="F5359" s="5">
        <f>decoded__2[[#This Row],[FRT_DEC]]-B5358</f>
        <v>212</v>
      </c>
      <c r="G53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INFO]]))),G5358)</f>
        <v>27</v>
      </c>
    </row>
    <row r="5360" spans="1:7" hidden="1" x14ac:dyDescent="0.25">
      <c r="A5360" s="12" t="s">
        <v>6091</v>
      </c>
      <c r="B5360" s="19">
        <v>335649769841</v>
      </c>
      <c r="C5360" s="12" t="s">
        <v>22001</v>
      </c>
      <c r="D5360" s="12" t="s">
        <v>3685</v>
      </c>
      <c r="E5360" s="6" t="s">
        <v>22002</v>
      </c>
      <c r="F5360" s="5">
        <f>decoded__2[[#This Row],[FRT_DEC]]-B5359</f>
        <v>3</v>
      </c>
      <c r="G53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INFO]]))),G5359)</f>
        <v>27</v>
      </c>
    </row>
    <row r="5361" spans="1:7" hidden="1" x14ac:dyDescent="0.25">
      <c r="A5361" s="12" t="s">
        <v>6092</v>
      </c>
      <c r="B5361" s="19">
        <v>335649769844</v>
      </c>
      <c r="C5361" s="12" t="s">
        <v>22003</v>
      </c>
      <c r="D5361" s="12" t="s">
        <v>3685</v>
      </c>
      <c r="E5361" s="6" t="s">
        <v>7880</v>
      </c>
      <c r="F5361" s="5">
        <f>decoded__2[[#This Row],[FRT_DEC]]-B5360</f>
        <v>3</v>
      </c>
      <c r="G53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INFO]]))),G5360)</f>
        <v>27</v>
      </c>
    </row>
    <row r="5362" spans="1:7" hidden="1" x14ac:dyDescent="0.25">
      <c r="A5362" s="12" t="s">
        <v>6093</v>
      </c>
      <c r="B5362" s="19">
        <v>335649769858</v>
      </c>
      <c r="C5362" s="12" t="s">
        <v>22004</v>
      </c>
      <c r="D5362" s="12" t="s">
        <v>7842</v>
      </c>
      <c r="E5362" s="6" t="s">
        <v>8889</v>
      </c>
      <c r="F5362" s="5">
        <f>decoded__2[[#This Row],[FRT_DEC]]-B5361</f>
        <v>14</v>
      </c>
      <c r="G53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INFO]]))),G5361)</f>
        <v>27</v>
      </c>
    </row>
    <row r="5363" spans="1:7" ht="30" hidden="1" x14ac:dyDescent="0.25">
      <c r="A5363" s="12" t="s">
        <v>6094</v>
      </c>
      <c r="B5363" s="19">
        <v>335649769871</v>
      </c>
      <c r="C5363" s="12" t="s">
        <v>22005</v>
      </c>
      <c r="D5363" s="12" t="s">
        <v>241</v>
      </c>
      <c r="E5363" s="6" t="s">
        <v>3954</v>
      </c>
      <c r="F5363" s="5">
        <f>decoded__2[[#This Row],[FRT_DEC]]-B5362</f>
        <v>13</v>
      </c>
      <c r="G53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INFO]]))),G5362)</f>
        <v>27</v>
      </c>
    </row>
    <row r="5364" spans="1:7" hidden="1" x14ac:dyDescent="0.25">
      <c r="A5364" s="12" t="s">
        <v>6095</v>
      </c>
      <c r="B5364" s="19">
        <v>335649769873</v>
      </c>
      <c r="C5364" s="12" t="s">
        <v>22006</v>
      </c>
      <c r="D5364" s="12" t="s">
        <v>243</v>
      </c>
      <c r="E5364" s="6" t="s">
        <v>3937</v>
      </c>
      <c r="F5364" s="5">
        <f>decoded__2[[#This Row],[FRT_DEC]]-B5363</f>
        <v>2</v>
      </c>
      <c r="G53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INFO]]))),G5363)</f>
        <v>27</v>
      </c>
    </row>
    <row r="5365" spans="1:7" hidden="1" x14ac:dyDescent="0.25">
      <c r="A5365" s="12" t="s">
        <v>6096</v>
      </c>
      <c r="B5365" s="19">
        <v>335649769909</v>
      </c>
      <c r="C5365" s="12" t="s">
        <v>22007</v>
      </c>
      <c r="D5365" s="12" t="s">
        <v>40</v>
      </c>
      <c r="E5365" s="6" t="s">
        <v>44</v>
      </c>
      <c r="F5365" s="5">
        <f>decoded__2[[#This Row],[FRT_DEC]]-B5364</f>
        <v>36</v>
      </c>
      <c r="G53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INFO]]))),G5364)</f>
        <v>27</v>
      </c>
    </row>
    <row r="5366" spans="1:7" hidden="1" x14ac:dyDescent="0.25">
      <c r="A5366" s="12" t="s">
        <v>6097</v>
      </c>
      <c r="B5366" s="19">
        <v>335649769914</v>
      </c>
      <c r="C5366" s="12" t="s">
        <v>22008</v>
      </c>
      <c r="D5366" s="12" t="s">
        <v>246</v>
      </c>
      <c r="E5366" s="6" t="s">
        <v>22009</v>
      </c>
      <c r="F5366" s="5">
        <f>decoded__2[[#This Row],[FRT_DEC]]-B5365</f>
        <v>5</v>
      </c>
      <c r="G53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INFO]]))),G5365)</f>
        <v>27</v>
      </c>
    </row>
    <row r="5367" spans="1:7" hidden="1" x14ac:dyDescent="0.25">
      <c r="A5367" s="12" t="s">
        <v>6098</v>
      </c>
      <c r="B5367" s="19">
        <v>335649769949</v>
      </c>
      <c r="C5367" s="12" t="s">
        <v>22010</v>
      </c>
      <c r="D5367" s="12" t="s">
        <v>1099</v>
      </c>
      <c r="E5367" s="6" t="s">
        <v>2104</v>
      </c>
      <c r="F5367" s="5">
        <f>decoded__2[[#This Row],[FRT_DEC]]-B5366</f>
        <v>35</v>
      </c>
      <c r="G53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INFO]]))),G5366)</f>
        <v>27</v>
      </c>
    </row>
    <row r="5368" spans="1:7" hidden="1" x14ac:dyDescent="0.25">
      <c r="A5368" s="12" t="s">
        <v>6099</v>
      </c>
      <c r="B5368" s="19">
        <v>335649769954</v>
      </c>
      <c r="C5368" s="12" t="s">
        <v>22011</v>
      </c>
      <c r="D5368" s="12" t="s">
        <v>1099</v>
      </c>
      <c r="E5368" s="6" t="s">
        <v>2105</v>
      </c>
      <c r="F5368" s="5">
        <f>decoded__2[[#This Row],[FRT_DEC]]-B5367</f>
        <v>5</v>
      </c>
      <c r="G53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INFO]]))),G5367)</f>
        <v>27</v>
      </c>
    </row>
    <row r="5369" spans="1:7" hidden="1" x14ac:dyDescent="0.25">
      <c r="A5369" s="12" t="s">
        <v>6100</v>
      </c>
      <c r="B5369" s="19">
        <v>335649769967</v>
      </c>
      <c r="C5369" s="12" t="s">
        <v>22012</v>
      </c>
      <c r="D5369" s="12" t="s">
        <v>1099</v>
      </c>
      <c r="E5369" s="6" t="s">
        <v>2106</v>
      </c>
      <c r="F5369" s="5">
        <f>decoded__2[[#This Row],[FRT_DEC]]-B5368</f>
        <v>13</v>
      </c>
      <c r="G53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INFO]]))),G5368)</f>
        <v>27</v>
      </c>
    </row>
    <row r="5370" spans="1:7" hidden="1" x14ac:dyDescent="0.25">
      <c r="A5370" s="12" t="s">
        <v>6101</v>
      </c>
      <c r="B5370" s="19">
        <v>335649769989</v>
      </c>
      <c r="C5370" s="12" t="s">
        <v>22013</v>
      </c>
      <c r="D5370" s="12" t="s">
        <v>40</v>
      </c>
      <c r="E5370" s="6" t="s">
        <v>724</v>
      </c>
      <c r="F5370" s="5">
        <f>decoded__2[[#This Row],[FRT_DEC]]-B5369</f>
        <v>22</v>
      </c>
      <c r="G53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INFO]]))),G5369)</f>
        <v>27</v>
      </c>
    </row>
    <row r="5371" spans="1:7" hidden="1" x14ac:dyDescent="0.25">
      <c r="A5371" s="12" t="s">
        <v>6102</v>
      </c>
      <c r="B5371" s="19">
        <v>335649770001</v>
      </c>
      <c r="C5371" s="12" t="s">
        <v>22014</v>
      </c>
      <c r="D5371" s="12" t="s">
        <v>40</v>
      </c>
      <c r="E5371" s="6" t="s">
        <v>45</v>
      </c>
      <c r="F5371" s="5">
        <f>decoded__2[[#This Row],[FRT_DEC]]-B5370</f>
        <v>12</v>
      </c>
      <c r="G53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INFO]]))),G5370)</f>
        <v>27</v>
      </c>
    </row>
    <row r="5372" spans="1:7" hidden="1" x14ac:dyDescent="0.25">
      <c r="A5372" s="12" t="s">
        <v>6103</v>
      </c>
      <c r="B5372" s="19">
        <v>335649770005</v>
      </c>
      <c r="C5372" s="12" t="s">
        <v>22015</v>
      </c>
      <c r="D5372" s="12" t="s">
        <v>46</v>
      </c>
      <c r="E5372" s="6" t="s">
        <v>22016</v>
      </c>
      <c r="F5372" s="5">
        <f>decoded__2[[#This Row],[FRT_DEC]]-B5371</f>
        <v>4</v>
      </c>
      <c r="G53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INFO]]))),G5371)</f>
        <v>27</v>
      </c>
    </row>
    <row r="5373" spans="1:7" hidden="1" x14ac:dyDescent="0.25">
      <c r="A5373" s="12" t="s">
        <v>6104</v>
      </c>
      <c r="B5373" s="19">
        <v>335649770011</v>
      </c>
      <c r="C5373" s="12" t="s">
        <v>22017</v>
      </c>
      <c r="D5373" s="12" t="s">
        <v>72</v>
      </c>
      <c r="E5373" s="6" t="s">
        <v>3683</v>
      </c>
      <c r="F5373" s="5">
        <f>decoded__2[[#This Row],[FRT_DEC]]-B5372</f>
        <v>6</v>
      </c>
      <c r="G53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INFO]]))),G5372)</f>
        <v>27</v>
      </c>
    </row>
    <row r="5374" spans="1:7" hidden="1" x14ac:dyDescent="0.25">
      <c r="A5374" s="12" t="s">
        <v>6105</v>
      </c>
      <c r="B5374" s="19">
        <v>335649770016</v>
      </c>
      <c r="C5374" s="12" t="s">
        <v>22018</v>
      </c>
      <c r="D5374" s="12" t="s">
        <v>72</v>
      </c>
      <c r="E5374" s="6" t="s">
        <v>2088</v>
      </c>
      <c r="F5374" s="5">
        <f>decoded__2[[#This Row],[FRT_DEC]]-B5373</f>
        <v>5</v>
      </c>
      <c r="G53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INFO]]))),G5373)</f>
        <v>27</v>
      </c>
    </row>
    <row r="5375" spans="1:7" hidden="1" x14ac:dyDescent="0.25">
      <c r="A5375" s="12" t="s">
        <v>6106</v>
      </c>
      <c r="B5375" s="19">
        <v>335649770030</v>
      </c>
      <c r="C5375" s="12" t="s">
        <v>22019</v>
      </c>
      <c r="D5375" s="12" t="s">
        <v>72</v>
      </c>
      <c r="E5375" s="6" t="s">
        <v>2107</v>
      </c>
      <c r="F5375" s="5">
        <f>decoded__2[[#This Row],[FRT_DEC]]-B5374</f>
        <v>14</v>
      </c>
      <c r="G53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INFO]]))),G5374)</f>
        <v>27</v>
      </c>
    </row>
    <row r="5376" spans="1:7" hidden="1" x14ac:dyDescent="0.25">
      <c r="A5376" s="12" t="s">
        <v>6107</v>
      </c>
      <c r="B5376" s="19">
        <v>335649770787</v>
      </c>
      <c r="C5376" s="12" t="s">
        <v>22020</v>
      </c>
      <c r="D5376" s="12" t="s">
        <v>7938</v>
      </c>
      <c r="E5376" s="6" t="s">
        <v>8906</v>
      </c>
      <c r="F5376" s="5">
        <f>decoded__2[[#This Row],[FRT_DEC]]-B5375</f>
        <v>757</v>
      </c>
      <c r="G53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INFO]]))),G5375)</f>
        <v>27</v>
      </c>
    </row>
    <row r="5377" spans="1:7" hidden="1" x14ac:dyDescent="0.25">
      <c r="A5377" s="12" t="s">
        <v>6108</v>
      </c>
      <c r="B5377" s="19">
        <v>335649771262</v>
      </c>
      <c r="C5377" s="12" t="s">
        <v>22021</v>
      </c>
      <c r="D5377" s="12" t="s">
        <v>7842</v>
      </c>
      <c r="E5377" s="6" t="s">
        <v>7989</v>
      </c>
      <c r="F5377" s="5">
        <f>decoded__2[[#This Row],[FRT_DEC]]-B5376</f>
        <v>475</v>
      </c>
      <c r="G53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INFO]]))),G5376)</f>
        <v>27</v>
      </c>
    </row>
    <row r="5378" spans="1:7" hidden="1" x14ac:dyDescent="0.25">
      <c r="A5378" s="12" t="s">
        <v>6109</v>
      </c>
      <c r="B5378" s="19">
        <v>335649771268</v>
      </c>
      <c r="C5378" s="12" t="s">
        <v>22022</v>
      </c>
      <c r="D5378" s="12" t="s">
        <v>2044</v>
      </c>
      <c r="E5378" s="6" t="s">
        <v>3931</v>
      </c>
      <c r="F5378" s="5">
        <f>decoded__2[[#This Row],[FRT_DEC]]-B5377</f>
        <v>6</v>
      </c>
      <c r="G53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INFO]]))),G5377)</f>
        <v>27</v>
      </c>
    </row>
    <row r="5379" spans="1:7" hidden="1" x14ac:dyDescent="0.25">
      <c r="A5379" s="12" t="s">
        <v>6110</v>
      </c>
      <c r="B5379" s="19">
        <v>335649771273</v>
      </c>
      <c r="C5379" s="12" t="s">
        <v>22023</v>
      </c>
      <c r="D5379" s="12" t="s">
        <v>7938</v>
      </c>
      <c r="E5379" s="6" t="s">
        <v>7991</v>
      </c>
      <c r="F5379" s="5">
        <f>decoded__2[[#This Row],[FRT_DEC]]-B5378</f>
        <v>5</v>
      </c>
      <c r="G53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INFO]]))),G5378)</f>
        <v>27</v>
      </c>
    </row>
    <row r="5380" spans="1:7" hidden="1" x14ac:dyDescent="0.25">
      <c r="A5380" s="12" t="s">
        <v>6111</v>
      </c>
      <c r="B5380" s="19">
        <v>335649772766</v>
      </c>
      <c r="C5380" s="12" t="s">
        <v>22024</v>
      </c>
      <c r="D5380" s="12" t="s">
        <v>7842</v>
      </c>
      <c r="E5380" s="6" t="s">
        <v>7936</v>
      </c>
      <c r="F5380" s="5">
        <f>decoded__2[[#This Row],[FRT_DEC]]-B5379</f>
        <v>1493</v>
      </c>
      <c r="G53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INFO]]))),G5379)</f>
        <v>27</v>
      </c>
    </row>
    <row r="5381" spans="1:7" hidden="1" x14ac:dyDescent="0.25">
      <c r="A5381" s="12" t="s">
        <v>6112</v>
      </c>
      <c r="B5381" s="19">
        <v>335649773518</v>
      </c>
      <c r="C5381" s="12" t="s">
        <v>22025</v>
      </c>
      <c r="D5381" s="12" t="s">
        <v>7938</v>
      </c>
      <c r="E5381" s="6" t="s">
        <v>7939</v>
      </c>
      <c r="F5381" s="5">
        <f>decoded__2[[#This Row],[FRT_DEC]]-B5380</f>
        <v>752</v>
      </c>
      <c r="G53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INFO]]))),G5380)</f>
        <v>27</v>
      </c>
    </row>
    <row r="5382" spans="1:7" x14ac:dyDescent="0.25">
      <c r="A5382" s="12" t="s">
        <v>6113</v>
      </c>
      <c r="B5382" s="19">
        <v>335649775122</v>
      </c>
      <c r="C5382" s="12" t="s">
        <v>22026</v>
      </c>
      <c r="D5382" s="12" t="s">
        <v>7842</v>
      </c>
      <c r="E5382" s="6" t="s">
        <v>7845</v>
      </c>
      <c r="F5382" s="5">
        <f>decoded__2[[#This Row],[FRT_DEC]]-B5381</f>
        <v>1604</v>
      </c>
      <c r="G53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INFO]]))),G5381)</f>
        <v>27</v>
      </c>
    </row>
    <row r="5383" spans="1:7" hidden="1" x14ac:dyDescent="0.25">
      <c r="A5383" s="12" t="s">
        <v>6114</v>
      </c>
      <c r="B5383" s="19">
        <v>335649775128</v>
      </c>
      <c r="C5383" s="12" t="s">
        <v>22027</v>
      </c>
      <c r="D5383" s="12" t="s">
        <v>1099</v>
      </c>
      <c r="E5383" s="6" t="s">
        <v>2081</v>
      </c>
      <c r="F5383" s="5">
        <f>decoded__2[[#This Row],[FRT_DEC]]-B5382</f>
        <v>6</v>
      </c>
      <c r="G53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INFO]]))),G5382)</f>
        <v>27</v>
      </c>
    </row>
    <row r="5384" spans="1:7" hidden="1" x14ac:dyDescent="0.25">
      <c r="A5384" s="12" t="s">
        <v>6115</v>
      </c>
      <c r="B5384" s="19">
        <v>335649775133</v>
      </c>
      <c r="C5384" s="12" t="s">
        <v>22028</v>
      </c>
      <c r="D5384" s="12" t="s">
        <v>72</v>
      </c>
      <c r="E5384" s="6" t="s">
        <v>2082</v>
      </c>
      <c r="F5384" s="5">
        <f>decoded__2[[#This Row],[FRT_DEC]]-B5383</f>
        <v>5</v>
      </c>
      <c r="G53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INFO]]))),G5383)</f>
        <v>27</v>
      </c>
    </row>
    <row r="5385" spans="1:7" hidden="1" x14ac:dyDescent="0.25">
      <c r="A5385" s="12" t="s">
        <v>6116</v>
      </c>
      <c r="B5385" s="19">
        <v>335649775144</v>
      </c>
      <c r="C5385" s="12" t="s">
        <v>22029</v>
      </c>
      <c r="D5385" s="12" t="s">
        <v>7938</v>
      </c>
      <c r="E5385" s="6" t="s">
        <v>8149</v>
      </c>
      <c r="F5385" s="5">
        <f>decoded__2[[#This Row],[FRT_DEC]]-B5384</f>
        <v>11</v>
      </c>
      <c r="G53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INFO]]))),G5384)</f>
        <v>27</v>
      </c>
    </row>
    <row r="5386" spans="1:7" hidden="1" x14ac:dyDescent="0.25">
      <c r="A5386" s="12" t="s">
        <v>6117</v>
      </c>
      <c r="B5386" s="19">
        <v>335649775233</v>
      </c>
      <c r="C5386" s="12" t="s">
        <v>22030</v>
      </c>
      <c r="D5386" s="12" t="s">
        <v>84</v>
      </c>
      <c r="E5386" s="6" t="s">
        <v>3969</v>
      </c>
      <c r="F5386" s="5">
        <f>decoded__2[[#This Row],[FRT_DEC]]-B5385</f>
        <v>89</v>
      </c>
      <c r="G53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INFO]]))),G5385)</f>
        <v>27</v>
      </c>
    </row>
    <row r="5387" spans="1:7" hidden="1" x14ac:dyDescent="0.25">
      <c r="A5387" s="12" t="s">
        <v>6118</v>
      </c>
      <c r="B5387" s="19">
        <v>335649775236</v>
      </c>
      <c r="C5387" s="12" t="s">
        <v>22031</v>
      </c>
      <c r="D5387" s="12" t="s">
        <v>3684</v>
      </c>
      <c r="E5387" s="6" t="s">
        <v>22032</v>
      </c>
      <c r="F5387" s="5">
        <f>decoded__2[[#This Row],[FRT_DEC]]-B5386</f>
        <v>3</v>
      </c>
      <c r="G53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INFO]]))),G5386)</f>
        <v>27</v>
      </c>
    </row>
    <row r="5388" spans="1:7" hidden="1" x14ac:dyDescent="0.25">
      <c r="A5388" s="12" t="s">
        <v>6119</v>
      </c>
      <c r="B5388" s="19">
        <v>335649775238</v>
      </c>
      <c r="C5388" s="12" t="s">
        <v>22033</v>
      </c>
      <c r="D5388" s="12" t="s">
        <v>3684</v>
      </c>
      <c r="E5388" s="6" t="s">
        <v>7879</v>
      </c>
      <c r="F5388" s="5">
        <f>decoded__2[[#This Row],[FRT_DEC]]-B5387</f>
        <v>2</v>
      </c>
      <c r="G53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INFO]]))),G5387)</f>
        <v>27</v>
      </c>
    </row>
    <row r="5389" spans="1:7" hidden="1" x14ac:dyDescent="0.25">
      <c r="A5389" s="12" t="s">
        <v>6120</v>
      </c>
      <c r="B5389" s="19">
        <v>335649775245</v>
      </c>
      <c r="C5389" s="12" t="s">
        <v>22034</v>
      </c>
      <c r="D5389" s="12" t="s">
        <v>7842</v>
      </c>
      <c r="E5389" s="6" t="s">
        <v>7843</v>
      </c>
      <c r="F5389" s="5">
        <f>decoded__2[[#This Row],[FRT_DEC]]-B5388</f>
        <v>7</v>
      </c>
      <c r="G53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INFO]]))),G5388)</f>
        <v>27</v>
      </c>
    </row>
    <row r="5390" spans="1:7" hidden="1" x14ac:dyDescent="0.25">
      <c r="A5390" s="12" t="s">
        <v>6121</v>
      </c>
      <c r="B5390" s="19">
        <v>335649775254</v>
      </c>
      <c r="C5390" s="12" t="s">
        <v>22035</v>
      </c>
      <c r="D5390" s="12" t="s">
        <v>1099</v>
      </c>
      <c r="E5390" s="6" t="s">
        <v>2083</v>
      </c>
      <c r="F5390" s="5">
        <f>decoded__2[[#This Row],[FRT_DEC]]-B5389</f>
        <v>9</v>
      </c>
      <c r="G53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INFO]]))),G5389)</f>
        <v>27</v>
      </c>
    </row>
    <row r="5391" spans="1:7" hidden="1" x14ac:dyDescent="0.25">
      <c r="A5391" s="12" t="s">
        <v>6122</v>
      </c>
      <c r="B5391" s="19">
        <v>335649775260</v>
      </c>
      <c r="C5391" s="12" t="s">
        <v>22036</v>
      </c>
      <c r="D5391" s="12" t="s">
        <v>72</v>
      </c>
      <c r="E5391" s="6" t="s">
        <v>2084</v>
      </c>
      <c r="F5391" s="5">
        <f>decoded__2[[#This Row],[FRT_DEC]]-B5390</f>
        <v>6</v>
      </c>
      <c r="G53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INFO]]))),G5390)</f>
        <v>27</v>
      </c>
    </row>
    <row r="5392" spans="1:7" hidden="1" x14ac:dyDescent="0.25">
      <c r="A5392" s="12" t="s">
        <v>6123</v>
      </c>
      <c r="B5392" s="19">
        <v>335649775271</v>
      </c>
      <c r="C5392" s="12" t="s">
        <v>22037</v>
      </c>
      <c r="D5392" s="12" t="s">
        <v>7938</v>
      </c>
      <c r="E5392" s="6" t="s">
        <v>8848</v>
      </c>
      <c r="F5392" s="5">
        <f>decoded__2[[#This Row],[FRT_DEC]]-B5391</f>
        <v>11</v>
      </c>
      <c r="G53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INFO]]))),G5391)</f>
        <v>27</v>
      </c>
    </row>
    <row r="5393" spans="1:7" hidden="1" x14ac:dyDescent="0.25">
      <c r="A5393" s="12" t="s">
        <v>6124</v>
      </c>
      <c r="B5393" s="19">
        <v>335649775325</v>
      </c>
      <c r="C5393" s="12" t="s">
        <v>22038</v>
      </c>
      <c r="D5393" s="12" t="s">
        <v>85</v>
      </c>
      <c r="E5393" s="6" t="s">
        <v>209</v>
      </c>
      <c r="F5393" s="5">
        <f>decoded__2[[#This Row],[FRT_DEC]]-B5392</f>
        <v>54</v>
      </c>
      <c r="G53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INFO]]))),G5392)</f>
        <v>27</v>
      </c>
    </row>
    <row r="5394" spans="1:7" hidden="1" x14ac:dyDescent="0.25">
      <c r="A5394" s="12" t="s">
        <v>6125</v>
      </c>
      <c r="B5394" s="19">
        <v>335649775333</v>
      </c>
      <c r="C5394" s="12" t="s">
        <v>22039</v>
      </c>
      <c r="D5394" s="12" t="s">
        <v>7842</v>
      </c>
      <c r="E5394" s="6" t="s">
        <v>8851</v>
      </c>
      <c r="F5394" s="5">
        <f>decoded__2[[#This Row],[FRT_DEC]]-B5393</f>
        <v>8</v>
      </c>
      <c r="G53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INFO]]))),G5393)</f>
        <v>27</v>
      </c>
    </row>
    <row r="5395" spans="1:7" hidden="1" x14ac:dyDescent="0.25">
      <c r="A5395" s="12" t="s">
        <v>6126</v>
      </c>
      <c r="B5395" s="19">
        <v>335649775340</v>
      </c>
      <c r="C5395" s="12" t="s">
        <v>22040</v>
      </c>
      <c r="D5395" s="12" t="s">
        <v>1099</v>
      </c>
      <c r="E5395" s="6" t="s">
        <v>2085</v>
      </c>
      <c r="F5395" s="5">
        <f>decoded__2[[#This Row],[FRT_DEC]]-B5394</f>
        <v>7</v>
      </c>
      <c r="G53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INFO]]))),G5394)</f>
        <v>27</v>
      </c>
    </row>
    <row r="5396" spans="1:7" hidden="1" x14ac:dyDescent="0.25">
      <c r="A5396" s="12" t="s">
        <v>6127</v>
      </c>
      <c r="B5396" s="19">
        <v>335649775345</v>
      </c>
      <c r="C5396" s="12" t="s">
        <v>22041</v>
      </c>
      <c r="D5396" s="12" t="s">
        <v>72</v>
      </c>
      <c r="E5396" s="6" t="s">
        <v>2086</v>
      </c>
      <c r="F5396" s="5">
        <f>decoded__2[[#This Row],[FRT_DEC]]-B5395</f>
        <v>5</v>
      </c>
      <c r="G53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INFO]]))),G5395)</f>
        <v>27</v>
      </c>
    </row>
    <row r="5397" spans="1:7" hidden="1" x14ac:dyDescent="0.25">
      <c r="A5397" s="12" t="s">
        <v>6128</v>
      </c>
      <c r="B5397" s="19">
        <v>335649775356</v>
      </c>
      <c r="C5397" s="12" t="s">
        <v>22042</v>
      </c>
      <c r="D5397" s="12" t="s">
        <v>7938</v>
      </c>
      <c r="E5397" s="6" t="s">
        <v>8855</v>
      </c>
      <c r="F5397" s="5">
        <f>decoded__2[[#This Row],[FRT_DEC]]-B5396</f>
        <v>11</v>
      </c>
      <c r="G53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INFO]]))),G5396)</f>
        <v>27</v>
      </c>
    </row>
    <row r="5398" spans="1:7" hidden="1" x14ac:dyDescent="0.25">
      <c r="A5398" s="12" t="s">
        <v>6129</v>
      </c>
      <c r="B5398" s="19">
        <v>335649776637</v>
      </c>
      <c r="C5398" s="12" t="s">
        <v>22043</v>
      </c>
      <c r="D5398" s="12" t="s">
        <v>87</v>
      </c>
      <c r="E5398" s="6" t="s">
        <v>3697</v>
      </c>
      <c r="F5398" s="5">
        <f>decoded__2[[#This Row],[FRT_DEC]]-B5397</f>
        <v>1281</v>
      </c>
      <c r="G53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INFO]]))),G5397)</f>
        <v>27</v>
      </c>
    </row>
    <row r="5399" spans="1:7" hidden="1" x14ac:dyDescent="0.25">
      <c r="A5399" s="12" t="s">
        <v>6130</v>
      </c>
      <c r="B5399" s="19">
        <v>335649776646</v>
      </c>
      <c r="C5399" s="12" t="s">
        <v>22044</v>
      </c>
      <c r="D5399" s="12" t="s">
        <v>7842</v>
      </c>
      <c r="E5399" s="6" t="s">
        <v>8858</v>
      </c>
      <c r="F5399" s="5">
        <f>decoded__2[[#This Row],[FRT_DEC]]-B5398</f>
        <v>9</v>
      </c>
      <c r="G53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INFO]]))),G5398)</f>
        <v>27</v>
      </c>
    </row>
    <row r="5400" spans="1:7" hidden="1" x14ac:dyDescent="0.25">
      <c r="A5400" s="12" t="s">
        <v>6131</v>
      </c>
      <c r="B5400" s="19">
        <v>335649776653</v>
      </c>
      <c r="C5400" s="12" t="s">
        <v>22045</v>
      </c>
      <c r="D5400" s="12" t="s">
        <v>213</v>
      </c>
      <c r="E5400" s="6" t="s">
        <v>214</v>
      </c>
      <c r="F5400" s="5">
        <f>decoded__2[[#This Row],[FRT_DEC]]-B5399</f>
        <v>7</v>
      </c>
      <c r="G54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INFO]]))),G5399)</f>
        <v>27</v>
      </c>
    </row>
    <row r="5401" spans="1:7" hidden="1" x14ac:dyDescent="0.25">
      <c r="A5401" s="12" t="s">
        <v>6132</v>
      </c>
      <c r="B5401" s="19">
        <v>335649776655</v>
      </c>
      <c r="C5401" s="12" t="s">
        <v>22046</v>
      </c>
      <c r="D5401" s="12" t="s">
        <v>216</v>
      </c>
      <c r="E5401" s="6" t="s">
        <v>3970</v>
      </c>
      <c r="F5401" s="5">
        <f>decoded__2[[#This Row],[FRT_DEC]]-B5400</f>
        <v>2</v>
      </c>
      <c r="G54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INFO]]))),G5400)</f>
        <v>27</v>
      </c>
    </row>
    <row r="5402" spans="1:7" hidden="1" x14ac:dyDescent="0.25">
      <c r="A5402" s="12" t="s">
        <v>6133</v>
      </c>
      <c r="B5402" s="19">
        <v>335649776675</v>
      </c>
      <c r="C5402" s="12" t="s">
        <v>22047</v>
      </c>
      <c r="D5402" s="12" t="s">
        <v>221</v>
      </c>
      <c r="E5402" s="6" t="s">
        <v>222</v>
      </c>
      <c r="F5402" s="5">
        <f>decoded__2[[#This Row],[FRT_DEC]]-B5401</f>
        <v>20</v>
      </c>
      <c r="G54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INFO]]))),G5401)</f>
        <v>27</v>
      </c>
    </row>
    <row r="5403" spans="1:7" hidden="1" x14ac:dyDescent="0.25">
      <c r="A5403" s="12" t="s">
        <v>6134</v>
      </c>
      <c r="B5403" s="19">
        <v>335649776690</v>
      </c>
      <c r="C5403" s="12" t="s">
        <v>22048</v>
      </c>
      <c r="D5403" s="12" t="s">
        <v>40</v>
      </c>
      <c r="E5403" s="6" t="s">
        <v>41</v>
      </c>
      <c r="F5403" s="5">
        <f>decoded__2[[#This Row],[FRT_DEC]]-B5402</f>
        <v>15</v>
      </c>
      <c r="G54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INFO]]))),G5402)</f>
        <v>27</v>
      </c>
    </row>
    <row r="5404" spans="1:7" hidden="1" x14ac:dyDescent="0.25">
      <c r="A5404" s="12" t="s">
        <v>6135</v>
      </c>
      <c r="B5404" s="19">
        <v>335649776693</v>
      </c>
      <c r="C5404" s="12" t="s">
        <v>22049</v>
      </c>
      <c r="D5404" s="12" t="s">
        <v>42</v>
      </c>
      <c r="E5404" s="6" t="s">
        <v>22050</v>
      </c>
      <c r="F5404" s="5">
        <f>decoded__2[[#This Row],[FRT_DEC]]-B5403</f>
        <v>3</v>
      </c>
      <c r="G54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INFO]]))),G5403)</f>
        <v>27</v>
      </c>
    </row>
    <row r="5405" spans="1:7" hidden="1" x14ac:dyDescent="0.25">
      <c r="A5405" s="12" t="s">
        <v>6136</v>
      </c>
      <c r="B5405" s="19">
        <v>335649776699</v>
      </c>
      <c r="C5405" s="12" t="s">
        <v>22051</v>
      </c>
      <c r="D5405" s="12" t="s">
        <v>1099</v>
      </c>
      <c r="E5405" s="6" t="s">
        <v>2087</v>
      </c>
      <c r="F5405" s="5">
        <f>decoded__2[[#This Row],[FRT_DEC]]-B5404</f>
        <v>6</v>
      </c>
      <c r="G54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INFO]]))),G5404)</f>
        <v>27</v>
      </c>
    </row>
    <row r="5406" spans="1:7" hidden="1" x14ac:dyDescent="0.25">
      <c r="A5406" s="12" t="s">
        <v>6137</v>
      </c>
      <c r="B5406" s="19">
        <v>335649776727</v>
      </c>
      <c r="C5406" s="12" t="s">
        <v>22052</v>
      </c>
      <c r="D5406" s="12" t="s">
        <v>72</v>
      </c>
      <c r="E5406" s="6" t="s">
        <v>2088</v>
      </c>
      <c r="F5406" s="5">
        <f>decoded__2[[#This Row],[FRT_DEC]]-B5405</f>
        <v>28</v>
      </c>
      <c r="G54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INFO]]))),G5405)</f>
        <v>27</v>
      </c>
    </row>
    <row r="5407" spans="1:7" hidden="1" x14ac:dyDescent="0.25">
      <c r="A5407" s="12" t="s">
        <v>6138</v>
      </c>
      <c r="B5407" s="19">
        <v>335649776731</v>
      </c>
      <c r="C5407" s="12" t="s">
        <v>22053</v>
      </c>
      <c r="D5407" s="12" t="s">
        <v>7938</v>
      </c>
      <c r="E5407" s="6" t="s">
        <v>8868</v>
      </c>
      <c r="F5407" s="5">
        <f>decoded__2[[#This Row],[FRT_DEC]]-B5406</f>
        <v>4</v>
      </c>
      <c r="G54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INFO]]))),G5406)</f>
        <v>27</v>
      </c>
    </row>
    <row r="5408" spans="1:7" hidden="1" x14ac:dyDescent="0.25">
      <c r="A5408" s="12" t="s">
        <v>6139</v>
      </c>
      <c r="B5408" s="19">
        <v>335649776734</v>
      </c>
      <c r="C5408" s="12" t="s">
        <v>22054</v>
      </c>
      <c r="D5408" s="12" t="s">
        <v>7842</v>
      </c>
      <c r="E5408" s="6" t="s">
        <v>7993</v>
      </c>
      <c r="F5408" s="5">
        <f>decoded__2[[#This Row],[FRT_DEC]]-B5407</f>
        <v>3</v>
      </c>
      <c r="G54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INFO]]))),G5407)</f>
        <v>27</v>
      </c>
    </row>
    <row r="5409" spans="1:7" hidden="1" x14ac:dyDescent="0.25">
      <c r="A5409" s="12" t="s">
        <v>6140</v>
      </c>
      <c r="B5409" s="19">
        <v>335649776750</v>
      </c>
      <c r="C5409" s="12" t="s">
        <v>22055</v>
      </c>
      <c r="D5409" s="12" t="s">
        <v>1099</v>
      </c>
      <c r="E5409" s="6" t="s">
        <v>2089</v>
      </c>
      <c r="F5409" s="5">
        <f>decoded__2[[#This Row],[FRT_DEC]]-B5408</f>
        <v>16</v>
      </c>
      <c r="G54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INFO]]))),G5408)</f>
        <v>27</v>
      </c>
    </row>
    <row r="5410" spans="1:7" hidden="1" x14ac:dyDescent="0.25">
      <c r="A5410" s="12" t="s">
        <v>6141</v>
      </c>
      <c r="B5410" s="19">
        <v>335649776753</v>
      </c>
      <c r="C5410" s="12" t="s">
        <v>22056</v>
      </c>
      <c r="D5410" s="12" t="s">
        <v>1099</v>
      </c>
      <c r="E5410" s="6" t="s">
        <v>2089</v>
      </c>
      <c r="F5410" s="5">
        <f>decoded__2[[#This Row],[FRT_DEC]]-B5409</f>
        <v>3</v>
      </c>
      <c r="G54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INFO]]))),G5409)</f>
        <v>27</v>
      </c>
    </row>
    <row r="5411" spans="1:7" hidden="1" x14ac:dyDescent="0.25">
      <c r="A5411" s="12" t="s">
        <v>6142</v>
      </c>
      <c r="B5411" s="19">
        <v>335649776758</v>
      </c>
      <c r="C5411" s="12" t="s">
        <v>22057</v>
      </c>
      <c r="D5411" s="12" t="s">
        <v>72</v>
      </c>
      <c r="E5411" s="6" t="s">
        <v>2090</v>
      </c>
      <c r="F5411" s="5">
        <f>decoded__2[[#This Row],[FRT_DEC]]-B5410</f>
        <v>5</v>
      </c>
      <c r="G54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INFO]]))),G5410)</f>
        <v>27</v>
      </c>
    </row>
    <row r="5412" spans="1:7" hidden="1" x14ac:dyDescent="0.25">
      <c r="A5412" s="12" t="s">
        <v>6143</v>
      </c>
      <c r="B5412" s="19">
        <v>335649776762</v>
      </c>
      <c r="C5412" s="12" t="s">
        <v>22058</v>
      </c>
      <c r="D5412" s="12" t="s">
        <v>6</v>
      </c>
      <c r="E5412" s="6" t="s">
        <v>22059</v>
      </c>
      <c r="F5412" s="5">
        <f>decoded__2[[#This Row],[FRT_DEC]]-B5411</f>
        <v>4</v>
      </c>
      <c r="G54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INFO]]))),G5411)</f>
        <v>28</v>
      </c>
    </row>
    <row r="5413" spans="1:7" hidden="1" x14ac:dyDescent="0.25">
      <c r="A5413" s="12" t="s">
        <v>6144</v>
      </c>
      <c r="B5413" s="19">
        <v>335649776767</v>
      </c>
      <c r="C5413" s="12" t="s">
        <v>22060</v>
      </c>
      <c r="D5413" s="12" t="s">
        <v>72</v>
      </c>
      <c r="E5413" s="6" t="s">
        <v>2091</v>
      </c>
      <c r="F5413" s="5">
        <f>decoded__2[[#This Row],[FRT_DEC]]-B5412</f>
        <v>5</v>
      </c>
      <c r="G54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INFO]]))),G5412)</f>
        <v>28</v>
      </c>
    </row>
    <row r="5414" spans="1:7" hidden="1" x14ac:dyDescent="0.25">
      <c r="A5414" s="12" t="s">
        <v>6145</v>
      </c>
      <c r="B5414" s="19">
        <v>335649776778</v>
      </c>
      <c r="C5414" s="12" t="s">
        <v>22061</v>
      </c>
      <c r="D5414" s="12" t="s">
        <v>40</v>
      </c>
      <c r="E5414" s="6" t="s">
        <v>2042</v>
      </c>
      <c r="F5414" s="5">
        <f>decoded__2[[#This Row],[FRT_DEC]]-B5413</f>
        <v>11</v>
      </c>
      <c r="G54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INFO]]))),G5413)</f>
        <v>28</v>
      </c>
    </row>
    <row r="5415" spans="1:7" hidden="1" x14ac:dyDescent="0.25">
      <c r="A5415" s="12" t="s">
        <v>6146</v>
      </c>
      <c r="B5415" s="19">
        <v>335649776780</v>
      </c>
      <c r="C5415" s="12" t="s">
        <v>22062</v>
      </c>
      <c r="D5415" s="12" t="s">
        <v>2043</v>
      </c>
      <c r="E5415" s="6" t="s">
        <v>22063</v>
      </c>
      <c r="F5415" s="5">
        <f>decoded__2[[#This Row],[FRT_DEC]]-B5414</f>
        <v>2</v>
      </c>
      <c r="G54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INFO]]))),G5414)</f>
        <v>28</v>
      </c>
    </row>
    <row r="5416" spans="1:7" hidden="1" x14ac:dyDescent="0.25">
      <c r="A5416" s="12" t="s">
        <v>6147</v>
      </c>
      <c r="B5416" s="19">
        <v>335649776815</v>
      </c>
      <c r="C5416" s="12" t="s">
        <v>22064</v>
      </c>
      <c r="D5416" s="12" t="s">
        <v>7938</v>
      </c>
      <c r="E5416" s="6" t="s">
        <v>7998</v>
      </c>
      <c r="F5416" s="5">
        <f>decoded__2[[#This Row],[FRT_DEC]]-B5415</f>
        <v>35</v>
      </c>
      <c r="G54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INFO]]))),G5415)</f>
        <v>28</v>
      </c>
    </row>
    <row r="5417" spans="1:7" hidden="1" x14ac:dyDescent="0.25">
      <c r="A5417" s="12" t="s">
        <v>6148</v>
      </c>
      <c r="B5417" s="19">
        <v>335649777336</v>
      </c>
      <c r="C5417" s="12" t="s">
        <v>22065</v>
      </c>
      <c r="D5417" s="12" t="s">
        <v>43</v>
      </c>
      <c r="E5417" s="6" t="s">
        <v>4024</v>
      </c>
      <c r="F5417" s="5">
        <f>decoded__2[[#This Row],[FRT_DEC]]-B5416</f>
        <v>521</v>
      </c>
      <c r="G54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INFO]]))),G5416)</f>
        <v>28</v>
      </c>
    </row>
    <row r="5418" spans="1:7" hidden="1" x14ac:dyDescent="0.25">
      <c r="A5418" s="12" t="s">
        <v>6149</v>
      </c>
      <c r="B5418" s="19">
        <v>335649777339</v>
      </c>
      <c r="C5418" s="12" t="s">
        <v>22066</v>
      </c>
      <c r="D5418" s="12" t="s">
        <v>3685</v>
      </c>
      <c r="E5418" s="6" t="s">
        <v>22067</v>
      </c>
      <c r="F5418" s="5">
        <f>decoded__2[[#This Row],[FRT_DEC]]-B5417</f>
        <v>3</v>
      </c>
      <c r="G54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INFO]]))),G5417)</f>
        <v>28</v>
      </c>
    </row>
    <row r="5419" spans="1:7" hidden="1" x14ac:dyDescent="0.25">
      <c r="A5419" s="12" t="s">
        <v>6150</v>
      </c>
      <c r="B5419" s="19">
        <v>335649777344</v>
      </c>
      <c r="C5419" s="12" t="s">
        <v>22068</v>
      </c>
      <c r="D5419" s="12" t="s">
        <v>3685</v>
      </c>
      <c r="E5419" s="6" t="s">
        <v>7880</v>
      </c>
      <c r="F5419" s="5">
        <f>decoded__2[[#This Row],[FRT_DEC]]-B5418</f>
        <v>5</v>
      </c>
      <c r="G54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INFO]]))),G5418)</f>
        <v>28</v>
      </c>
    </row>
    <row r="5420" spans="1:7" hidden="1" x14ac:dyDescent="0.25">
      <c r="A5420" s="12" t="s">
        <v>6151</v>
      </c>
      <c r="B5420" s="19">
        <v>335649777359</v>
      </c>
      <c r="C5420" s="12" t="s">
        <v>22069</v>
      </c>
      <c r="D5420" s="12" t="s">
        <v>7842</v>
      </c>
      <c r="E5420" s="6" t="s">
        <v>8889</v>
      </c>
      <c r="F5420" s="5">
        <f>decoded__2[[#This Row],[FRT_DEC]]-B5419</f>
        <v>15</v>
      </c>
      <c r="G54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INFO]]))),G5419)</f>
        <v>28</v>
      </c>
    </row>
    <row r="5421" spans="1:7" hidden="1" x14ac:dyDescent="0.25">
      <c r="A5421" s="12" t="s">
        <v>6152</v>
      </c>
      <c r="B5421" s="19">
        <v>335649777408</v>
      </c>
      <c r="C5421" s="12" t="s">
        <v>22070</v>
      </c>
      <c r="D5421" s="12" t="s">
        <v>241</v>
      </c>
      <c r="E5421" s="6" t="s">
        <v>1052</v>
      </c>
      <c r="F5421" s="5">
        <f>decoded__2[[#This Row],[FRT_DEC]]-B5420</f>
        <v>49</v>
      </c>
      <c r="G54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INFO]]))),G5420)</f>
        <v>28</v>
      </c>
    </row>
    <row r="5422" spans="1:7" hidden="1" x14ac:dyDescent="0.25">
      <c r="A5422" s="12" t="s">
        <v>6153</v>
      </c>
      <c r="B5422" s="19">
        <v>335649777411</v>
      </c>
      <c r="C5422" s="12" t="s">
        <v>22071</v>
      </c>
      <c r="D5422" s="12" t="s">
        <v>243</v>
      </c>
      <c r="E5422" s="6" t="s">
        <v>7929</v>
      </c>
      <c r="F5422" s="5">
        <f>decoded__2[[#This Row],[FRT_DEC]]-B5421</f>
        <v>3</v>
      </c>
      <c r="G54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INFO]]))),G5421)</f>
        <v>28</v>
      </c>
    </row>
    <row r="5423" spans="1:7" hidden="1" x14ac:dyDescent="0.25">
      <c r="A5423" s="12" t="s">
        <v>6154</v>
      </c>
      <c r="B5423" s="19">
        <v>335649777443</v>
      </c>
      <c r="C5423" s="12" t="s">
        <v>22072</v>
      </c>
      <c r="D5423" s="12" t="s">
        <v>40</v>
      </c>
      <c r="E5423" s="6" t="s">
        <v>44</v>
      </c>
      <c r="F5423" s="5">
        <f>decoded__2[[#This Row],[FRT_DEC]]-B5422</f>
        <v>32</v>
      </c>
      <c r="G54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INFO]]))),G5422)</f>
        <v>28</v>
      </c>
    </row>
    <row r="5424" spans="1:7" hidden="1" x14ac:dyDescent="0.25">
      <c r="A5424" s="12" t="s">
        <v>6155</v>
      </c>
      <c r="B5424" s="19">
        <v>335649777448</v>
      </c>
      <c r="C5424" s="12" t="s">
        <v>22073</v>
      </c>
      <c r="D5424" s="12" t="s">
        <v>246</v>
      </c>
      <c r="E5424" s="6" t="s">
        <v>22074</v>
      </c>
      <c r="F5424" s="5">
        <f>decoded__2[[#This Row],[FRT_DEC]]-B5423</f>
        <v>5</v>
      </c>
      <c r="G54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INFO]]))),G5423)</f>
        <v>28</v>
      </c>
    </row>
    <row r="5425" spans="1:7" hidden="1" x14ac:dyDescent="0.25">
      <c r="A5425" s="12" t="s">
        <v>6156</v>
      </c>
      <c r="B5425" s="19">
        <v>335649777455</v>
      </c>
      <c r="C5425" s="12" t="s">
        <v>22075</v>
      </c>
      <c r="D5425" s="12" t="s">
        <v>1099</v>
      </c>
      <c r="E5425" s="6" t="s">
        <v>3699</v>
      </c>
      <c r="F5425" s="5">
        <f>decoded__2[[#This Row],[FRT_DEC]]-B5424</f>
        <v>7</v>
      </c>
      <c r="G54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INFO]]))),G5424)</f>
        <v>28</v>
      </c>
    </row>
    <row r="5426" spans="1:7" hidden="1" x14ac:dyDescent="0.25">
      <c r="A5426" s="12" t="s">
        <v>6157</v>
      </c>
      <c r="B5426" s="19">
        <v>335649777463</v>
      </c>
      <c r="C5426" s="12" t="s">
        <v>22076</v>
      </c>
      <c r="D5426" s="12" t="s">
        <v>72</v>
      </c>
      <c r="E5426" s="6" t="s">
        <v>2092</v>
      </c>
      <c r="F5426" s="5">
        <f>decoded__2[[#This Row],[FRT_DEC]]-B5425</f>
        <v>8</v>
      </c>
      <c r="G54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INFO]]))),G5425)</f>
        <v>28</v>
      </c>
    </row>
    <row r="5427" spans="1:7" hidden="1" x14ac:dyDescent="0.25">
      <c r="A5427" s="12" t="s">
        <v>6158</v>
      </c>
      <c r="B5427" s="19">
        <v>335649777484</v>
      </c>
      <c r="C5427" s="12" t="s">
        <v>22077</v>
      </c>
      <c r="D5427" s="12" t="s">
        <v>3671</v>
      </c>
      <c r="E5427" s="6" t="s">
        <v>22078</v>
      </c>
      <c r="F5427" s="5">
        <f>decoded__2[[#This Row],[FRT_DEC]]-B5426</f>
        <v>21</v>
      </c>
      <c r="G54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INFO]]))),G5426)</f>
        <v>28</v>
      </c>
    </row>
    <row r="5428" spans="1:7" hidden="1" x14ac:dyDescent="0.25">
      <c r="A5428" s="12" t="s">
        <v>6159</v>
      </c>
      <c r="B5428" s="19">
        <v>335649777486</v>
      </c>
      <c r="C5428" s="12" t="s">
        <v>22079</v>
      </c>
      <c r="D5428" s="12" t="s">
        <v>3671</v>
      </c>
      <c r="E5428" s="6" t="s">
        <v>7881</v>
      </c>
      <c r="F5428" s="5">
        <f>decoded__2[[#This Row],[FRT_DEC]]-B5427</f>
        <v>2</v>
      </c>
      <c r="G54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INFO]]))),G5427)</f>
        <v>28</v>
      </c>
    </row>
    <row r="5429" spans="1:7" hidden="1" x14ac:dyDescent="0.25">
      <c r="A5429" s="12" t="s">
        <v>6160</v>
      </c>
      <c r="B5429" s="19">
        <v>335649778291</v>
      </c>
      <c r="C5429" s="12" t="s">
        <v>22080</v>
      </c>
      <c r="D5429" s="12" t="s">
        <v>249</v>
      </c>
      <c r="E5429" s="6" t="s">
        <v>7432</v>
      </c>
      <c r="F5429" s="5">
        <f>decoded__2[[#This Row],[FRT_DEC]]-B5428</f>
        <v>805</v>
      </c>
      <c r="G54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INFO]]))),G5428)</f>
        <v>28</v>
      </c>
    </row>
    <row r="5430" spans="1:7" hidden="1" x14ac:dyDescent="0.25">
      <c r="A5430" s="12" t="s">
        <v>6161</v>
      </c>
      <c r="B5430" s="19">
        <v>335649778295</v>
      </c>
      <c r="C5430" s="12" t="s">
        <v>22081</v>
      </c>
      <c r="D5430" s="12" t="s">
        <v>7938</v>
      </c>
      <c r="E5430" s="6" t="s">
        <v>8906</v>
      </c>
      <c r="F5430" s="5">
        <f>decoded__2[[#This Row],[FRT_DEC]]-B5429</f>
        <v>4</v>
      </c>
      <c r="G54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INFO]]))),G5429)</f>
        <v>28</v>
      </c>
    </row>
    <row r="5431" spans="1:7" hidden="1" x14ac:dyDescent="0.25">
      <c r="A5431" s="12" t="s">
        <v>6162</v>
      </c>
      <c r="B5431" s="19">
        <v>335649778298</v>
      </c>
      <c r="C5431" s="12" t="s">
        <v>22082</v>
      </c>
      <c r="D5431" s="12" t="s">
        <v>7842</v>
      </c>
      <c r="E5431" s="6" t="s">
        <v>7989</v>
      </c>
      <c r="F5431" s="5">
        <f>decoded__2[[#This Row],[FRT_DEC]]-B5430</f>
        <v>3</v>
      </c>
      <c r="G54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INFO]]))),G5430)</f>
        <v>28</v>
      </c>
    </row>
    <row r="5432" spans="1:7" hidden="1" x14ac:dyDescent="0.25">
      <c r="A5432" s="12" t="s">
        <v>6163</v>
      </c>
      <c r="B5432" s="19">
        <v>335649778303</v>
      </c>
      <c r="C5432" s="12" t="s">
        <v>22083</v>
      </c>
      <c r="D5432" s="12" t="s">
        <v>2044</v>
      </c>
      <c r="E5432" s="6" t="s">
        <v>2046</v>
      </c>
      <c r="F5432" s="5">
        <f>decoded__2[[#This Row],[FRT_DEC]]-B5431</f>
        <v>5</v>
      </c>
      <c r="G54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INFO]]))),G5431)</f>
        <v>28</v>
      </c>
    </row>
    <row r="5433" spans="1:7" hidden="1" x14ac:dyDescent="0.25">
      <c r="A5433" s="12" t="s">
        <v>6164</v>
      </c>
      <c r="B5433" s="19">
        <v>335649778309</v>
      </c>
      <c r="C5433" s="12" t="s">
        <v>22084</v>
      </c>
      <c r="D5433" s="12" t="s">
        <v>7938</v>
      </c>
      <c r="E5433" s="6" t="s">
        <v>7991</v>
      </c>
      <c r="F5433" s="5">
        <f>decoded__2[[#This Row],[FRT_DEC]]-B5432</f>
        <v>6</v>
      </c>
      <c r="G54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INFO]]))),G5432)</f>
        <v>28</v>
      </c>
    </row>
    <row r="5434" spans="1:7" hidden="1" x14ac:dyDescent="0.25">
      <c r="A5434" s="12" t="s">
        <v>6165</v>
      </c>
      <c r="B5434" s="19">
        <v>335649780724</v>
      </c>
      <c r="C5434" s="12" t="s">
        <v>22085</v>
      </c>
      <c r="D5434" s="12" t="s">
        <v>5</v>
      </c>
      <c r="E5434" s="6" t="s">
        <v>22086</v>
      </c>
      <c r="F5434" s="5">
        <f>decoded__2[[#This Row],[FRT_DEC]]-B5433</f>
        <v>2415</v>
      </c>
      <c r="G54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INFO]]))),G5433)</f>
        <v>28</v>
      </c>
    </row>
    <row r="5435" spans="1:7" hidden="1" x14ac:dyDescent="0.25">
      <c r="A5435" s="12" t="s">
        <v>6166</v>
      </c>
      <c r="B5435" s="19">
        <v>335649780726</v>
      </c>
      <c r="C5435" s="12" t="s">
        <v>22087</v>
      </c>
      <c r="D5435" s="12" t="s">
        <v>5</v>
      </c>
      <c r="E5435" s="6" t="s">
        <v>7877</v>
      </c>
      <c r="F5435" s="5">
        <f>decoded__2[[#This Row],[FRT_DEC]]-B5434</f>
        <v>2</v>
      </c>
      <c r="G54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INFO]]))),G5434)</f>
        <v>28</v>
      </c>
    </row>
    <row r="5436" spans="1:7" hidden="1" x14ac:dyDescent="0.25">
      <c r="A5436" s="12" t="s">
        <v>6167</v>
      </c>
      <c r="B5436" s="19">
        <v>335649780729</v>
      </c>
      <c r="C5436" s="12" t="s">
        <v>22088</v>
      </c>
      <c r="D5436" s="12" t="s">
        <v>3686</v>
      </c>
      <c r="E5436" s="6" t="s">
        <v>22089</v>
      </c>
      <c r="F5436" s="5">
        <f>decoded__2[[#This Row],[FRT_DEC]]-B5435</f>
        <v>3</v>
      </c>
      <c r="G54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INFO]]))),G5435)</f>
        <v>28</v>
      </c>
    </row>
    <row r="5437" spans="1:7" hidden="1" x14ac:dyDescent="0.25">
      <c r="A5437" s="12" t="s">
        <v>6168</v>
      </c>
      <c r="B5437" s="19">
        <v>335649780732</v>
      </c>
      <c r="C5437" s="12" t="s">
        <v>22090</v>
      </c>
      <c r="D5437" s="12" t="s">
        <v>3686</v>
      </c>
      <c r="E5437" s="6" t="s">
        <v>7878</v>
      </c>
      <c r="F5437" s="5">
        <f>decoded__2[[#This Row],[FRT_DEC]]-B5436</f>
        <v>3</v>
      </c>
      <c r="G54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INFO]]))),G5436)</f>
        <v>28</v>
      </c>
    </row>
    <row r="5438" spans="1:7" hidden="1" x14ac:dyDescent="0.25">
      <c r="A5438" s="12" t="s">
        <v>6169</v>
      </c>
      <c r="B5438" s="19">
        <v>335649780739</v>
      </c>
      <c r="C5438" s="12" t="s">
        <v>22091</v>
      </c>
      <c r="D5438" s="12" t="s">
        <v>7842</v>
      </c>
      <c r="E5438" s="6" t="s">
        <v>8006</v>
      </c>
      <c r="F5438" s="5">
        <f>decoded__2[[#This Row],[FRT_DEC]]-B5437</f>
        <v>7</v>
      </c>
      <c r="G54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INFO]]))),G5437)</f>
        <v>28</v>
      </c>
    </row>
    <row r="5439" spans="1:7" ht="30" hidden="1" x14ac:dyDescent="0.25">
      <c r="A5439" s="12" t="s">
        <v>6170</v>
      </c>
      <c r="B5439" s="19">
        <v>335649780749</v>
      </c>
      <c r="C5439" s="12" t="s">
        <v>22092</v>
      </c>
      <c r="D5439" s="12" t="s">
        <v>241</v>
      </c>
      <c r="E5439" s="6" t="s">
        <v>255</v>
      </c>
      <c r="F5439" s="5">
        <f>decoded__2[[#This Row],[FRT_DEC]]-B5438</f>
        <v>10</v>
      </c>
      <c r="G54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INFO]]))),G5438)</f>
        <v>28</v>
      </c>
    </row>
    <row r="5440" spans="1:7" hidden="1" x14ac:dyDescent="0.25">
      <c r="A5440" s="12" t="s">
        <v>6171</v>
      </c>
      <c r="B5440" s="19">
        <v>335649780753</v>
      </c>
      <c r="C5440" s="12" t="s">
        <v>22093</v>
      </c>
      <c r="D5440" s="12" t="s">
        <v>243</v>
      </c>
      <c r="E5440" s="6" t="s">
        <v>3939</v>
      </c>
      <c r="F5440" s="5">
        <f>decoded__2[[#This Row],[FRT_DEC]]-B5439</f>
        <v>4</v>
      </c>
      <c r="G54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INFO]]))),G5439)</f>
        <v>28</v>
      </c>
    </row>
    <row r="5441" spans="1:7" hidden="1" x14ac:dyDescent="0.25">
      <c r="A5441" s="12" t="s">
        <v>6172</v>
      </c>
      <c r="B5441" s="19">
        <v>335649780759</v>
      </c>
      <c r="C5441" s="12" t="s">
        <v>22094</v>
      </c>
      <c r="D5441" s="12" t="s">
        <v>1099</v>
      </c>
      <c r="E5441" s="6" t="s">
        <v>2093</v>
      </c>
      <c r="F5441" s="5">
        <f>decoded__2[[#This Row],[FRT_DEC]]-B5440</f>
        <v>6</v>
      </c>
      <c r="G54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INFO]]))),G5440)</f>
        <v>28</v>
      </c>
    </row>
    <row r="5442" spans="1:7" hidden="1" x14ac:dyDescent="0.25">
      <c r="A5442" s="12" t="s">
        <v>6173</v>
      </c>
      <c r="B5442" s="19">
        <v>335649780763</v>
      </c>
      <c r="C5442" s="12" t="s">
        <v>22095</v>
      </c>
      <c r="D5442" s="12" t="s">
        <v>72</v>
      </c>
      <c r="E5442" s="6" t="s">
        <v>2094</v>
      </c>
      <c r="F5442" s="5">
        <f>decoded__2[[#This Row],[FRT_DEC]]-B5441</f>
        <v>4</v>
      </c>
      <c r="G54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INFO]]))),G5441)</f>
        <v>28</v>
      </c>
    </row>
    <row r="5443" spans="1:7" hidden="1" x14ac:dyDescent="0.25">
      <c r="A5443" s="12" t="s">
        <v>6174</v>
      </c>
      <c r="B5443" s="19">
        <v>335649780767</v>
      </c>
      <c r="C5443" s="12" t="s">
        <v>22096</v>
      </c>
      <c r="D5443" s="12" t="s">
        <v>72</v>
      </c>
      <c r="E5443" s="6" t="s">
        <v>2095</v>
      </c>
      <c r="F5443" s="5">
        <f>decoded__2[[#This Row],[FRT_DEC]]-B5442</f>
        <v>4</v>
      </c>
      <c r="G54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INFO]]))),G5442)</f>
        <v>28</v>
      </c>
    </row>
    <row r="5444" spans="1:7" hidden="1" x14ac:dyDescent="0.25">
      <c r="A5444" s="12" t="s">
        <v>6175</v>
      </c>
      <c r="B5444" s="19">
        <v>335649780778</v>
      </c>
      <c r="C5444" s="12" t="s">
        <v>22097</v>
      </c>
      <c r="D5444" s="12" t="s">
        <v>246</v>
      </c>
      <c r="E5444" s="6" t="s">
        <v>22098</v>
      </c>
      <c r="F5444" s="5">
        <f>decoded__2[[#This Row],[FRT_DEC]]-B5443</f>
        <v>11</v>
      </c>
      <c r="G54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INFO]]))),G5443)</f>
        <v>28</v>
      </c>
    </row>
    <row r="5445" spans="1:7" hidden="1" x14ac:dyDescent="0.25">
      <c r="A5445" s="12" t="s">
        <v>6176</v>
      </c>
      <c r="B5445" s="19">
        <v>335649780782</v>
      </c>
      <c r="C5445" s="12" t="s">
        <v>22099</v>
      </c>
      <c r="D5445" s="12" t="s">
        <v>7938</v>
      </c>
      <c r="E5445" s="6" t="s">
        <v>8012</v>
      </c>
      <c r="F5445" s="5">
        <f>decoded__2[[#This Row],[FRT_DEC]]-B5444</f>
        <v>4</v>
      </c>
      <c r="G54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INFO]]))),G5444)</f>
        <v>28</v>
      </c>
    </row>
    <row r="5446" spans="1:7" hidden="1" x14ac:dyDescent="0.25">
      <c r="A5446" s="12" t="s">
        <v>6177</v>
      </c>
      <c r="B5446" s="19">
        <v>335649781180</v>
      </c>
      <c r="C5446" s="12" t="s">
        <v>22100</v>
      </c>
      <c r="D5446" s="12" t="s">
        <v>7842</v>
      </c>
      <c r="E5446" s="6" t="s">
        <v>8130</v>
      </c>
      <c r="F5446" s="5">
        <f>decoded__2[[#This Row],[FRT_DEC]]-B5445</f>
        <v>398</v>
      </c>
      <c r="G54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INFO]]))),G5445)</f>
        <v>28</v>
      </c>
    </row>
    <row r="5447" spans="1:7" hidden="1" x14ac:dyDescent="0.25">
      <c r="A5447" s="12" t="s">
        <v>6178</v>
      </c>
      <c r="B5447" s="19">
        <v>335649781188</v>
      </c>
      <c r="C5447" s="12" t="s">
        <v>22101</v>
      </c>
      <c r="D5447" s="12" t="s">
        <v>1099</v>
      </c>
      <c r="E5447" s="6" t="s">
        <v>2096</v>
      </c>
      <c r="F5447" s="5">
        <f>decoded__2[[#This Row],[FRT_DEC]]-B5446</f>
        <v>8</v>
      </c>
      <c r="G54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INFO]]))),G5446)</f>
        <v>28</v>
      </c>
    </row>
    <row r="5448" spans="1:7" hidden="1" x14ac:dyDescent="0.25">
      <c r="A5448" s="12" t="s">
        <v>6179</v>
      </c>
      <c r="B5448" s="19">
        <v>335649781193</v>
      </c>
      <c r="C5448" s="12" t="s">
        <v>22102</v>
      </c>
      <c r="D5448" s="12" t="s">
        <v>72</v>
      </c>
      <c r="E5448" s="6" t="s">
        <v>2097</v>
      </c>
      <c r="F5448" s="5">
        <f>decoded__2[[#This Row],[FRT_DEC]]-B5447</f>
        <v>5</v>
      </c>
      <c r="G54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INFO]]))),G5447)</f>
        <v>28</v>
      </c>
    </row>
    <row r="5449" spans="1:7" hidden="1" x14ac:dyDescent="0.25">
      <c r="A5449" s="12" t="s">
        <v>6180</v>
      </c>
      <c r="B5449" s="19">
        <v>335649781205</v>
      </c>
      <c r="C5449" s="12" t="s">
        <v>22103</v>
      </c>
      <c r="D5449" s="12" t="s">
        <v>3672</v>
      </c>
      <c r="E5449" s="6" t="s">
        <v>22104</v>
      </c>
      <c r="F5449" s="5">
        <f>decoded__2[[#This Row],[FRT_DEC]]-B5448</f>
        <v>12</v>
      </c>
      <c r="G54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INFO]]))),G5448)</f>
        <v>28</v>
      </c>
    </row>
    <row r="5450" spans="1:7" hidden="1" x14ac:dyDescent="0.25">
      <c r="A5450" s="12" t="s">
        <v>6181</v>
      </c>
      <c r="B5450" s="19">
        <v>335649781355</v>
      </c>
      <c r="C5450" s="12" t="s">
        <v>22105</v>
      </c>
      <c r="D5450" s="12" t="s">
        <v>262</v>
      </c>
      <c r="E5450" s="6" t="s">
        <v>22106</v>
      </c>
      <c r="F5450" s="5">
        <f>decoded__2[[#This Row],[FRT_DEC]]-B5449</f>
        <v>150</v>
      </c>
      <c r="G54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INFO]]))),G5449)</f>
        <v>28</v>
      </c>
    </row>
    <row r="5451" spans="1:7" hidden="1" x14ac:dyDescent="0.25">
      <c r="A5451" s="12" t="s">
        <v>6182</v>
      </c>
      <c r="B5451" s="19">
        <v>335649781360</v>
      </c>
      <c r="C5451" s="12" t="s">
        <v>22107</v>
      </c>
      <c r="D5451" s="12" t="s">
        <v>7938</v>
      </c>
      <c r="E5451" s="6" t="s">
        <v>8136</v>
      </c>
      <c r="F5451" s="5">
        <f>decoded__2[[#This Row],[FRT_DEC]]-B5450</f>
        <v>5</v>
      </c>
      <c r="G54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INFO]]))),G5450)</f>
        <v>28</v>
      </c>
    </row>
    <row r="5452" spans="1:7" x14ac:dyDescent="0.25">
      <c r="A5452" s="12" t="s">
        <v>6183</v>
      </c>
      <c r="B5452" s="19">
        <v>335649782575</v>
      </c>
      <c r="C5452" s="12" t="s">
        <v>22108</v>
      </c>
      <c r="D5452" s="12" t="s">
        <v>7842</v>
      </c>
      <c r="E5452" s="6" t="s">
        <v>7845</v>
      </c>
      <c r="F5452" s="5">
        <f>decoded__2[[#This Row],[FRT_DEC]]-B5451</f>
        <v>1215</v>
      </c>
      <c r="G54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INFO]]))),G5451)</f>
        <v>28</v>
      </c>
    </row>
    <row r="5453" spans="1:7" hidden="1" x14ac:dyDescent="0.25">
      <c r="A5453" s="12" t="s">
        <v>6184</v>
      </c>
      <c r="B5453" s="19">
        <v>335649782582</v>
      </c>
      <c r="C5453" s="12" t="s">
        <v>22109</v>
      </c>
      <c r="D5453" s="12" t="s">
        <v>7938</v>
      </c>
      <c r="E5453" s="6" t="s">
        <v>8149</v>
      </c>
      <c r="F5453" s="5">
        <f>decoded__2[[#This Row],[FRT_DEC]]-B5452</f>
        <v>7</v>
      </c>
      <c r="G54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INFO]]))),G5452)</f>
        <v>28</v>
      </c>
    </row>
    <row r="5454" spans="1:7" hidden="1" x14ac:dyDescent="0.25">
      <c r="A5454" s="12" t="s">
        <v>6185</v>
      </c>
      <c r="B5454" s="19">
        <v>335649782670</v>
      </c>
      <c r="C5454" s="12" t="s">
        <v>22110</v>
      </c>
      <c r="D5454" s="12" t="s">
        <v>84</v>
      </c>
      <c r="E5454" s="6" t="s">
        <v>7930</v>
      </c>
      <c r="F5454" s="5">
        <f>decoded__2[[#This Row],[FRT_DEC]]-B5453</f>
        <v>88</v>
      </c>
      <c r="G54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INFO]]))),G5453)</f>
        <v>28</v>
      </c>
    </row>
    <row r="5455" spans="1:7" hidden="1" x14ac:dyDescent="0.25">
      <c r="A5455" s="12" t="s">
        <v>6186</v>
      </c>
      <c r="B5455" s="19">
        <v>335649782672</v>
      </c>
      <c r="C5455" s="12" t="s">
        <v>22111</v>
      </c>
      <c r="D5455" s="12" t="s">
        <v>3684</v>
      </c>
      <c r="E5455" s="6" t="s">
        <v>22112</v>
      </c>
      <c r="F5455" s="5">
        <f>decoded__2[[#This Row],[FRT_DEC]]-B5454</f>
        <v>2</v>
      </c>
      <c r="G54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INFO]]))),G5454)</f>
        <v>28</v>
      </c>
    </row>
    <row r="5456" spans="1:7" hidden="1" x14ac:dyDescent="0.25">
      <c r="A5456" s="12" t="s">
        <v>6187</v>
      </c>
      <c r="B5456" s="19">
        <v>335649782675</v>
      </c>
      <c r="C5456" s="12" t="s">
        <v>22113</v>
      </c>
      <c r="D5456" s="12" t="s">
        <v>3684</v>
      </c>
      <c r="E5456" s="6" t="s">
        <v>7879</v>
      </c>
      <c r="F5456" s="5">
        <f>decoded__2[[#This Row],[FRT_DEC]]-B5455</f>
        <v>3</v>
      </c>
      <c r="G54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INFO]]))),G5455)</f>
        <v>28</v>
      </c>
    </row>
    <row r="5457" spans="1:7" hidden="1" x14ac:dyDescent="0.25">
      <c r="A5457" s="12" t="s">
        <v>6188</v>
      </c>
      <c r="B5457" s="19">
        <v>335649782683</v>
      </c>
      <c r="C5457" s="12" t="s">
        <v>22114</v>
      </c>
      <c r="D5457" s="12" t="s">
        <v>7842</v>
      </c>
      <c r="E5457" s="6" t="s">
        <v>7843</v>
      </c>
      <c r="F5457" s="5">
        <f>decoded__2[[#This Row],[FRT_DEC]]-B5456</f>
        <v>8</v>
      </c>
      <c r="G54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INFO]]))),G5456)</f>
        <v>28</v>
      </c>
    </row>
    <row r="5458" spans="1:7" hidden="1" x14ac:dyDescent="0.25">
      <c r="A5458" s="12" t="s">
        <v>6189</v>
      </c>
      <c r="B5458" s="19">
        <v>335649782694</v>
      </c>
      <c r="C5458" s="12" t="s">
        <v>22115</v>
      </c>
      <c r="D5458" s="12" t="s">
        <v>1099</v>
      </c>
      <c r="E5458" s="6" t="s">
        <v>2098</v>
      </c>
      <c r="F5458" s="5">
        <f>decoded__2[[#This Row],[FRT_DEC]]-B5457</f>
        <v>11</v>
      </c>
      <c r="G54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INFO]]))),G5457)</f>
        <v>28</v>
      </c>
    </row>
    <row r="5459" spans="1:7" hidden="1" x14ac:dyDescent="0.25">
      <c r="A5459" s="12" t="s">
        <v>6190</v>
      </c>
      <c r="B5459" s="19">
        <v>335649782698</v>
      </c>
      <c r="C5459" s="12" t="s">
        <v>22116</v>
      </c>
      <c r="D5459" s="12" t="s">
        <v>72</v>
      </c>
      <c r="E5459" s="6" t="s">
        <v>2099</v>
      </c>
      <c r="F5459" s="5">
        <f>decoded__2[[#This Row],[FRT_DEC]]-B5458</f>
        <v>4</v>
      </c>
      <c r="G54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INFO]]))),G5458)</f>
        <v>28</v>
      </c>
    </row>
    <row r="5460" spans="1:7" hidden="1" x14ac:dyDescent="0.25">
      <c r="A5460" s="12" t="s">
        <v>6191</v>
      </c>
      <c r="B5460" s="19">
        <v>335649782711</v>
      </c>
      <c r="C5460" s="12" t="s">
        <v>22117</v>
      </c>
      <c r="D5460" s="12" t="s">
        <v>7938</v>
      </c>
      <c r="E5460" s="6" t="s">
        <v>8848</v>
      </c>
      <c r="F5460" s="5">
        <f>decoded__2[[#This Row],[FRT_DEC]]-B5459</f>
        <v>13</v>
      </c>
      <c r="G54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INFO]]))),G5459)</f>
        <v>28</v>
      </c>
    </row>
    <row r="5461" spans="1:7" hidden="1" x14ac:dyDescent="0.25">
      <c r="A5461" s="12" t="s">
        <v>6192</v>
      </c>
      <c r="B5461" s="19">
        <v>335649782762</v>
      </c>
      <c r="C5461" s="12" t="s">
        <v>22118</v>
      </c>
      <c r="D5461" s="12" t="s">
        <v>85</v>
      </c>
      <c r="E5461" s="6" t="s">
        <v>263</v>
      </c>
      <c r="F5461" s="5">
        <f>decoded__2[[#This Row],[FRT_DEC]]-B5460</f>
        <v>51</v>
      </c>
      <c r="G54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INFO]]))),G5460)</f>
        <v>28</v>
      </c>
    </row>
    <row r="5462" spans="1:7" hidden="1" x14ac:dyDescent="0.25">
      <c r="A5462" s="12" t="s">
        <v>6193</v>
      </c>
      <c r="B5462" s="19">
        <v>335649782770</v>
      </c>
      <c r="C5462" s="12" t="s">
        <v>22119</v>
      </c>
      <c r="D5462" s="12" t="s">
        <v>7842</v>
      </c>
      <c r="E5462" s="6" t="s">
        <v>8851</v>
      </c>
      <c r="F5462" s="5">
        <f>decoded__2[[#This Row],[FRT_DEC]]-B5461</f>
        <v>8</v>
      </c>
      <c r="G54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INFO]]))),G5461)</f>
        <v>28</v>
      </c>
    </row>
    <row r="5463" spans="1:7" hidden="1" x14ac:dyDescent="0.25">
      <c r="A5463" s="12" t="s">
        <v>6194</v>
      </c>
      <c r="B5463" s="19">
        <v>335649782779</v>
      </c>
      <c r="C5463" s="12" t="s">
        <v>22120</v>
      </c>
      <c r="D5463" s="12" t="s">
        <v>1099</v>
      </c>
      <c r="E5463" s="6" t="s">
        <v>2100</v>
      </c>
      <c r="F5463" s="5">
        <f>decoded__2[[#This Row],[FRT_DEC]]-B5462</f>
        <v>9</v>
      </c>
      <c r="G54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INFO]]))),G5462)</f>
        <v>28</v>
      </c>
    </row>
    <row r="5464" spans="1:7" hidden="1" x14ac:dyDescent="0.25">
      <c r="A5464" s="12" t="s">
        <v>6195</v>
      </c>
      <c r="B5464" s="19">
        <v>335649782783</v>
      </c>
      <c r="C5464" s="12" t="s">
        <v>22121</v>
      </c>
      <c r="D5464" s="12" t="s">
        <v>72</v>
      </c>
      <c r="E5464" s="6" t="s">
        <v>2101</v>
      </c>
      <c r="F5464" s="5">
        <f>decoded__2[[#This Row],[FRT_DEC]]-B5463</f>
        <v>4</v>
      </c>
      <c r="G54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INFO]]))),G5463)</f>
        <v>28</v>
      </c>
    </row>
    <row r="5465" spans="1:7" hidden="1" x14ac:dyDescent="0.25">
      <c r="A5465" s="12" t="s">
        <v>6196</v>
      </c>
      <c r="B5465" s="19">
        <v>335649782796</v>
      </c>
      <c r="C5465" s="12" t="s">
        <v>22122</v>
      </c>
      <c r="D5465" s="12" t="s">
        <v>7938</v>
      </c>
      <c r="E5465" s="6" t="s">
        <v>8855</v>
      </c>
      <c r="F5465" s="5">
        <f>decoded__2[[#This Row],[FRT_DEC]]-B5464</f>
        <v>13</v>
      </c>
      <c r="G54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INFO]]))),G5464)</f>
        <v>28</v>
      </c>
    </row>
    <row r="5466" spans="1:7" hidden="1" x14ac:dyDescent="0.25">
      <c r="A5466" s="12" t="s">
        <v>6197</v>
      </c>
      <c r="B5466" s="19">
        <v>335649783418</v>
      </c>
      <c r="C5466" s="12" t="s">
        <v>22123</v>
      </c>
      <c r="D5466" s="12" t="s">
        <v>87</v>
      </c>
      <c r="E5466" s="6" t="s">
        <v>3695</v>
      </c>
      <c r="F5466" s="5">
        <f>decoded__2[[#This Row],[FRT_DEC]]-B5465</f>
        <v>622</v>
      </c>
      <c r="G54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INFO]]))),G5465)</f>
        <v>28</v>
      </c>
    </row>
    <row r="5467" spans="1:7" hidden="1" x14ac:dyDescent="0.25">
      <c r="A5467" s="12" t="s">
        <v>6198</v>
      </c>
      <c r="B5467" s="19">
        <v>335649783427</v>
      </c>
      <c r="C5467" s="12" t="s">
        <v>22124</v>
      </c>
      <c r="D5467" s="12" t="s">
        <v>7842</v>
      </c>
      <c r="E5467" s="6" t="s">
        <v>8858</v>
      </c>
      <c r="F5467" s="5">
        <f>decoded__2[[#This Row],[FRT_DEC]]-B5466</f>
        <v>9</v>
      </c>
      <c r="G54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INFO]]))),G5466)</f>
        <v>28</v>
      </c>
    </row>
    <row r="5468" spans="1:7" hidden="1" x14ac:dyDescent="0.25">
      <c r="A5468" s="12" t="s">
        <v>6199</v>
      </c>
      <c r="B5468" s="19">
        <v>335649783438</v>
      </c>
      <c r="C5468" s="12" t="s">
        <v>22125</v>
      </c>
      <c r="D5468" s="12" t="s">
        <v>1099</v>
      </c>
      <c r="E5468" s="6" t="s">
        <v>2102</v>
      </c>
      <c r="F5468" s="5">
        <f>decoded__2[[#This Row],[FRT_DEC]]-B5467</f>
        <v>11</v>
      </c>
      <c r="G54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INFO]]))),G5467)</f>
        <v>28</v>
      </c>
    </row>
    <row r="5469" spans="1:7" hidden="1" x14ac:dyDescent="0.25">
      <c r="A5469" s="12" t="s">
        <v>6200</v>
      </c>
      <c r="B5469" s="19">
        <v>335649783442</v>
      </c>
      <c r="C5469" s="12" t="s">
        <v>22126</v>
      </c>
      <c r="D5469" s="12" t="s">
        <v>72</v>
      </c>
      <c r="E5469" s="6" t="s">
        <v>2103</v>
      </c>
      <c r="F5469" s="5">
        <f>decoded__2[[#This Row],[FRT_DEC]]-B5468</f>
        <v>4</v>
      </c>
      <c r="G54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INFO]]))),G5468)</f>
        <v>28</v>
      </c>
    </row>
    <row r="5470" spans="1:7" hidden="1" x14ac:dyDescent="0.25">
      <c r="A5470" s="12" t="s">
        <v>6201</v>
      </c>
      <c r="B5470" s="19">
        <v>335649783454</v>
      </c>
      <c r="C5470" s="12" t="s">
        <v>22127</v>
      </c>
      <c r="D5470" s="12" t="s">
        <v>40</v>
      </c>
      <c r="E5470" s="6" t="s">
        <v>2042</v>
      </c>
      <c r="F5470" s="5">
        <f>decoded__2[[#This Row],[FRT_DEC]]-B5469</f>
        <v>12</v>
      </c>
      <c r="G54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INFO]]))),G5469)</f>
        <v>28</v>
      </c>
    </row>
    <row r="5471" spans="1:7" hidden="1" x14ac:dyDescent="0.25">
      <c r="A5471" s="12" t="s">
        <v>6202</v>
      </c>
      <c r="B5471" s="19">
        <v>335649783457</v>
      </c>
      <c r="C5471" s="12" t="s">
        <v>22128</v>
      </c>
      <c r="D5471" s="12" t="s">
        <v>2043</v>
      </c>
      <c r="E5471" s="6" t="s">
        <v>22063</v>
      </c>
      <c r="F5471" s="5">
        <f>decoded__2[[#This Row],[FRT_DEC]]-B5470</f>
        <v>3</v>
      </c>
      <c r="G54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INFO]]))),G5470)</f>
        <v>28</v>
      </c>
    </row>
    <row r="5472" spans="1:7" hidden="1" x14ac:dyDescent="0.25">
      <c r="A5472" s="12" t="s">
        <v>6203</v>
      </c>
      <c r="B5472" s="19">
        <v>335649783468</v>
      </c>
      <c r="C5472" s="12" t="s">
        <v>22129</v>
      </c>
      <c r="D5472" s="12" t="s">
        <v>7938</v>
      </c>
      <c r="E5472" s="6" t="s">
        <v>8868</v>
      </c>
      <c r="F5472" s="5">
        <f>decoded__2[[#This Row],[FRT_DEC]]-B5471</f>
        <v>11</v>
      </c>
      <c r="G54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INFO]]))),G5471)</f>
        <v>28</v>
      </c>
    </row>
    <row r="5473" spans="1:7" hidden="1" x14ac:dyDescent="0.25">
      <c r="A5473" s="12" t="s">
        <v>6204</v>
      </c>
      <c r="B5473" s="19">
        <v>335649783760</v>
      </c>
      <c r="C5473" s="12" t="s">
        <v>22130</v>
      </c>
      <c r="D5473" s="12" t="s">
        <v>7842</v>
      </c>
      <c r="E5473" s="6" t="s">
        <v>7989</v>
      </c>
      <c r="F5473" s="5">
        <f>decoded__2[[#This Row],[FRT_DEC]]-B5472</f>
        <v>292</v>
      </c>
      <c r="G54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INFO]]))),G5472)</f>
        <v>28</v>
      </c>
    </row>
    <row r="5474" spans="1:7" hidden="1" x14ac:dyDescent="0.25">
      <c r="A5474" s="12" t="s">
        <v>6205</v>
      </c>
      <c r="B5474" s="19">
        <v>335649783766</v>
      </c>
      <c r="C5474" s="12" t="s">
        <v>22131</v>
      </c>
      <c r="D5474" s="12" t="s">
        <v>2044</v>
      </c>
      <c r="E5474" s="6" t="s">
        <v>2046</v>
      </c>
      <c r="F5474" s="5">
        <f>decoded__2[[#This Row],[FRT_DEC]]-B5473</f>
        <v>6</v>
      </c>
      <c r="G54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INFO]]))),G5473)</f>
        <v>28</v>
      </c>
    </row>
    <row r="5475" spans="1:7" hidden="1" x14ac:dyDescent="0.25">
      <c r="A5475" s="12" t="s">
        <v>6206</v>
      </c>
      <c r="B5475" s="19">
        <v>335649783772</v>
      </c>
      <c r="C5475" s="12" t="s">
        <v>22132</v>
      </c>
      <c r="D5475" s="12" t="s">
        <v>7938</v>
      </c>
      <c r="E5475" s="6" t="s">
        <v>7991</v>
      </c>
      <c r="F5475" s="5">
        <f>decoded__2[[#This Row],[FRT_DEC]]-B5474</f>
        <v>6</v>
      </c>
      <c r="G54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INFO]]))),G5474)</f>
        <v>28</v>
      </c>
    </row>
    <row r="5476" spans="1:7" hidden="1" x14ac:dyDescent="0.25">
      <c r="A5476" s="12" t="s">
        <v>6207</v>
      </c>
      <c r="B5476" s="19">
        <v>335649791710</v>
      </c>
      <c r="C5476" s="12" t="s">
        <v>22133</v>
      </c>
      <c r="D5476" s="12" t="s">
        <v>7842</v>
      </c>
      <c r="E5476" s="6" t="s">
        <v>7945</v>
      </c>
      <c r="F5476" s="5">
        <f>decoded__2[[#This Row],[FRT_DEC]]-B5475</f>
        <v>7938</v>
      </c>
      <c r="G54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INFO]]))),G5475)</f>
        <v>28</v>
      </c>
    </row>
    <row r="5477" spans="1:7" hidden="1" x14ac:dyDescent="0.25">
      <c r="A5477" s="12" t="s">
        <v>6208</v>
      </c>
      <c r="B5477" s="19">
        <v>335649791715</v>
      </c>
      <c r="C5477" s="12" t="s">
        <v>22134</v>
      </c>
      <c r="D5477" s="12" t="s">
        <v>7938</v>
      </c>
      <c r="E5477" s="6" t="s">
        <v>7947</v>
      </c>
      <c r="F5477" s="5">
        <f>decoded__2[[#This Row],[FRT_DEC]]-B5476</f>
        <v>5</v>
      </c>
      <c r="G54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INFO]]))),G5476)</f>
        <v>28</v>
      </c>
    </row>
    <row r="5478" spans="1:7" hidden="1" x14ac:dyDescent="0.25">
      <c r="A5478" s="12" t="s">
        <v>6209</v>
      </c>
      <c r="B5478" s="19">
        <v>335649842290</v>
      </c>
      <c r="C5478" s="12" t="s">
        <v>22135</v>
      </c>
      <c r="D5478" s="12" t="s">
        <v>43</v>
      </c>
      <c r="E5478" s="6" t="s">
        <v>4024</v>
      </c>
      <c r="F5478" s="5">
        <f>decoded__2[[#This Row],[FRT_DEC]]-B5477</f>
        <v>50575</v>
      </c>
      <c r="G54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INFO]]))),G5477)</f>
        <v>28</v>
      </c>
    </row>
    <row r="5479" spans="1:7" hidden="1" x14ac:dyDescent="0.25">
      <c r="A5479" s="12" t="s">
        <v>6210</v>
      </c>
      <c r="B5479" s="19">
        <v>335649842292</v>
      </c>
      <c r="C5479" s="12" t="s">
        <v>22136</v>
      </c>
      <c r="D5479" s="12" t="s">
        <v>3685</v>
      </c>
      <c r="E5479" s="6" t="s">
        <v>22137</v>
      </c>
      <c r="F5479" s="5">
        <f>decoded__2[[#This Row],[FRT_DEC]]-B5478</f>
        <v>2</v>
      </c>
      <c r="G54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INFO]]))),G5478)</f>
        <v>28</v>
      </c>
    </row>
    <row r="5480" spans="1:7" hidden="1" x14ac:dyDescent="0.25">
      <c r="A5480" s="12" t="s">
        <v>6211</v>
      </c>
      <c r="B5480" s="19">
        <v>335649842295</v>
      </c>
      <c r="C5480" s="12" t="s">
        <v>22138</v>
      </c>
      <c r="D5480" s="12" t="s">
        <v>3685</v>
      </c>
      <c r="E5480" s="6" t="s">
        <v>7880</v>
      </c>
      <c r="F5480" s="5">
        <f>decoded__2[[#This Row],[FRT_DEC]]-B5479</f>
        <v>3</v>
      </c>
      <c r="G54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INFO]]))),G5479)</f>
        <v>28</v>
      </c>
    </row>
    <row r="5481" spans="1:7" hidden="1" x14ac:dyDescent="0.25">
      <c r="A5481" s="12" t="s">
        <v>6212</v>
      </c>
      <c r="B5481" s="19">
        <v>335649842324</v>
      </c>
      <c r="C5481" s="12" t="s">
        <v>22139</v>
      </c>
      <c r="D5481" s="12" t="s">
        <v>7842</v>
      </c>
      <c r="E5481" s="6" t="s">
        <v>8889</v>
      </c>
      <c r="F5481" s="5">
        <f>decoded__2[[#This Row],[FRT_DEC]]-B5480</f>
        <v>29</v>
      </c>
      <c r="G54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INFO]]))),G5480)</f>
        <v>28</v>
      </c>
    </row>
    <row r="5482" spans="1:7" ht="30" hidden="1" x14ac:dyDescent="0.25">
      <c r="A5482" s="12" t="s">
        <v>6213</v>
      </c>
      <c r="B5482" s="19">
        <v>335649842339</v>
      </c>
      <c r="C5482" s="12" t="s">
        <v>22140</v>
      </c>
      <c r="D5482" s="12" t="s">
        <v>241</v>
      </c>
      <c r="E5482" s="6" t="s">
        <v>22141</v>
      </c>
      <c r="F5482" s="5">
        <f>decoded__2[[#This Row],[FRT_DEC]]-B5481</f>
        <v>15</v>
      </c>
      <c r="G54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INFO]]))),G5481)</f>
        <v>28</v>
      </c>
    </row>
    <row r="5483" spans="1:7" hidden="1" x14ac:dyDescent="0.25">
      <c r="A5483" s="12" t="s">
        <v>6214</v>
      </c>
      <c r="B5483" s="19">
        <v>335649842342</v>
      </c>
      <c r="C5483" s="12" t="s">
        <v>22142</v>
      </c>
      <c r="D5483" s="12" t="s">
        <v>243</v>
      </c>
      <c r="E5483" s="6" t="s">
        <v>3939</v>
      </c>
      <c r="F5483" s="5">
        <f>decoded__2[[#This Row],[FRT_DEC]]-B5482</f>
        <v>3</v>
      </c>
      <c r="G54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INFO]]))),G5482)</f>
        <v>28</v>
      </c>
    </row>
    <row r="5484" spans="1:7" hidden="1" x14ac:dyDescent="0.25">
      <c r="A5484" s="12" t="s">
        <v>6215</v>
      </c>
      <c r="B5484" s="19">
        <v>335649842352</v>
      </c>
      <c r="C5484" s="12" t="s">
        <v>22143</v>
      </c>
      <c r="D5484" s="12" t="s">
        <v>264</v>
      </c>
      <c r="E5484" s="6" t="s">
        <v>22144</v>
      </c>
      <c r="F5484" s="5">
        <f>decoded__2[[#This Row],[FRT_DEC]]-B5483</f>
        <v>10</v>
      </c>
      <c r="G54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INFO]]))),G5483)</f>
        <v>28</v>
      </c>
    </row>
    <row r="5485" spans="1:7" hidden="1" x14ac:dyDescent="0.25">
      <c r="A5485" s="12" t="s">
        <v>6216</v>
      </c>
      <c r="B5485" s="19">
        <v>335649842389</v>
      </c>
      <c r="C5485" s="12" t="s">
        <v>22145</v>
      </c>
      <c r="D5485" s="12" t="s">
        <v>40</v>
      </c>
      <c r="E5485" s="6" t="s">
        <v>44</v>
      </c>
      <c r="F5485" s="5">
        <f>decoded__2[[#This Row],[FRT_DEC]]-B5484</f>
        <v>37</v>
      </c>
      <c r="G54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INFO]]))),G5484)</f>
        <v>28</v>
      </c>
    </row>
    <row r="5486" spans="1:7" hidden="1" x14ac:dyDescent="0.25">
      <c r="A5486" s="12" t="s">
        <v>6217</v>
      </c>
      <c r="B5486" s="19">
        <v>335649842395</v>
      </c>
      <c r="C5486" s="12" t="s">
        <v>22146</v>
      </c>
      <c r="D5486" s="12" t="s">
        <v>246</v>
      </c>
      <c r="E5486" s="6" t="s">
        <v>22147</v>
      </c>
      <c r="F5486" s="5">
        <f>decoded__2[[#This Row],[FRT_DEC]]-B5485</f>
        <v>6</v>
      </c>
      <c r="G54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INFO]]))),G5485)</f>
        <v>28</v>
      </c>
    </row>
    <row r="5487" spans="1:7" hidden="1" x14ac:dyDescent="0.25">
      <c r="A5487" s="12" t="s">
        <v>6218</v>
      </c>
      <c r="B5487" s="19">
        <v>335649842401</v>
      </c>
      <c r="C5487" s="12" t="s">
        <v>22148</v>
      </c>
      <c r="D5487" s="12" t="s">
        <v>1099</v>
      </c>
      <c r="E5487" s="6" t="s">
        <v>2104</v>
      </c>
      <c r="F5487" s="5">
        <f>decoded__2[[#This Row],[FRT_DEC]]-B5486</f>
        <v>6</v>
      </c>
      <c r="G54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INFO]]))),G5486)</f>
        <v>28</v>
      </c>
    </row>
    <row r="5488" spans="1:7" hidden="1" x14ac:dyDescent="0.25">
      <c r="A5488" s="12" t="s">
        <v>6219</v>
      </c>
      <c r="B5488" s="19">
        <v>335649842406</v>
      </c>
      <c r="C5488" s="12" t="s">
        <v>22149</v>
      </c>
      <c r="D5488" s="12" t="s">
        <v>1099</v>
      </c>
      <c r="E5488" s="6" t="s">
        <v>2105</v>
      </c>
      <c r="F5488" s="5">
        <f>decoded__2[[#This Row],[FRT_DEC]]-B5487</f>
        <v>5</v>
      </c>
      <c r="G54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INFO]]))),G5487)</f>
        <v>28</v>
      </c>
    </row>
    <row r="5489" spans="1:7" hidden="1" x14ac:dyDescent="0.25">
      <c r="A5489" s="12" t="s">
        <v>6220</v>
      </c>
      <c r="B5489" s="19">
        <v>335649842421</v>
      </c>
      <c r="C5489" s="12" t="s">
        <v>22150</v>
      </c>
      <c r="D5489" s="12" t="s">
        <v>72</v>
      </c>
      <c r="E5489" s="6" t="s">
        <v>2092</v>
      </c>
      <c r="F5489" s="5">
        <f>decoded__2[[#This Row],[FRT_DEC]]-B5488</f>
        <v>15</v>
      </c>
      <c r="G54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INFO]]))),G5488)</f>
        <v>28</v>
      </c>
    </row>
    <row r="5490" spans="1:7" hidden="1" x14ac:dyDescent="0.25">
      <c r="A5490" s="12" t="s">
        <v>6221</v>
      </c>
      <c r="B5490" s="19">
        <v>335649842442</v>
      </c>
      <c r="C5490" s="12" t="s">
        <v>22151</v>
      </c>
      <c r="D5490" s="12" t="s">
        <v>3671</v>
      </c>
      <c r="E5490" s="6" t="s">
        <v>22152</v>
      </c>
      <c r="F5490" s="5">
        <f>decoded__2[[#This Row],[FRT_DEC]]-B5489</f>
        <v>21</v>
      </c>
      <c r="G54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INFO]]))),G5489)</f>
        <v>28</v>
      </c>
    </row>
    <row r="5491" spans="1:7" hidden="1" x14ac:dyDescent="0.25">
      <c r="A5491" s="12" t="s">
        <v>6222</v>
      </c>
      <c r="B5491" s="19">
        <v>335649842445</v>
      </c>
      <c r="C5491" s="12" t="s">
        <v>22153</v>
      </c>
      <c r="D5491" s="12" t="s">
        <v>3671</v>
      </c>
      <c r="E5491" s="6" t="s">
        <v>7881</v>
      </c>
      <c r="F5491" s="5">
        <f>decoded__2[[#This Row],[FRT_DEC]]-B5490</f>
        <v>3</v>
      </c>
      <c r="G54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INFO]]))),G5490)</f>
        <v>28</v>
      </c>
    </row>
    <row r="5492" spans="1:7" hidden="1" x14ac:dyDescent="0.25">
      <c r="A5492" s="12" t="s">
        <v>6223</v>
      </c>
      <c r="B5492" s="19">
        <v>335649843247</v>
      </c>
      <c r="C5492" s="12" t="s">
        <v>22154</v>
      </c>
      <c r="D5492" s="12" t="s">
        <v>249</v>
      </c>
      <c r="E5492" s="6" t="s">
        <v>7432</v>
      </c>
      <c r="F5492" s="5">
        <f>decoded__2[[#This Row],[FRT_DEC]]-B5491</f>
        <v>802</v>
      </c>
      <c r="G54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INFO]]))),G5491)</f>
        <v>28</v>
      </c>
    </row>
    <row r="5493" spans="1:7" hidden="1" x14ac:dyDescent="0.25">
      <c r="A5493" s="12" t="s">
        <v>6224</v>
      </c>
      <c r="B5493" s="19">
        <v>335649843251</v>
      </c>
      <c r="C5493" s="12" t="s">
        <v>22155</v>
      </c>
      <c r="D5493" s="12" t="s">
        <v>7938</v>
      </c>
      <c r="E5493" s="6" t="s">
        <v>8906</v>
      </c>
      <c r="F5493" s="5">
        <f>decoded__2[[#This Row],[FRT_DEC]]-B5492</f>
        <v>4</v>
      </c>
      <c r="G54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INFO]]))),G5492)</f>
        <v>28</v>
      </c>
    </row>
    <row r="5494" spans="1:7" hidden="1" x14ac:dyDescent="0.25">
      <c r="A5494" s="12" t="s">
        <v>6225</v>
      </c>
      <c r="B5494" s="19">
        <v>335649845520</v>
      </c>
      <c r="C5494" s="12" t="s">
        <v>22156</v>
      </c>
      <c r="D5494" s="12" t="s">
        <v>5</v>
      </c>
      <c r="E5494" s="6" t="s">
        <v>22157</v>
      </c>
      <c r="F5494" s="5">
        <f>decoded__2[[#This Row],[FRT_DEC]]-B5493</f>
        <v>2269</v>
      </c>
      <c r="G54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INFO]]))),G5493)</f>
        <v>28</v>
      </c>
    </row>
    <row r="5495" spans="1:7" hidden="1" x14ac:dyDescent="0.25">
      <c r="A5495" s="12" t="s">
        <v>6226</v>
      </c>
      <c r="B5495" s="19">
        <v>335649845522</v>
      </c>
      <c r="C5495" s="12" t="s">
        <v>22158</v>
      </c>
      <c r="D5495" s="12" t="s">
        <v>5</v>
      </c>
      <c r="E5495" s="6" t="s">
        <v>7877</v>
      </c>
      <c r="F5495" s="5">
        <f>decoded__2[[#This Row],[FRT_DEC]]-B5494</f>
        <v>2</v>
      </c>
      <c r="G54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INFO]]))),G5494)</f>
        <v>28</v>
      </c>
    </row>
    <row r="5496" spans="1:7" hidden="1" x14ac:dyDescent="0.25">
      <c r="A5496" s="12" t="s">
        <v>6227</v>
      </c>
      <c r="B5496" s="19">
        <v>335649845526</v>
      </c>
      <c r="C5496" s="12" t="s">
        <v>22159</v>
      </c>
      <c r="D5496" s="12" t="s">
        <v>3686</v>
      </c>
      <c r="E5496" s="6" t="s">
        <v>22160</v>
      </c>
      <c r="F5496" s="5">
        <f>decoded__2[[#This Row],[FRT_DEC]]-B5495</f>
        <v>4</v>
      </c>
      <c r="G54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INFO]]))),G5495)</f>
        <v>28</v>
      </c>
    </row>
    <row r="5497" spans="1:7" hidden="1" x14ac:dyDescent="0.25">
      <c r="A5497" s="12" t="s">
        <v>6228</v>
      </c>
      <c r="B5497" s="19">
        <v>335649845528</v>
      </c>
      <c r="C5497" s="12" t="s">
        <v>22161</v>
      </c>
      <c r="D5497" s="12" t="s">
        <v>3686</v>
      </c>
      <c r="E5497" s="6" t="s">
        <v>7878</v>
      </c>
      <c r="F5497" s="5">
        <f>decoded__2[[#This Row],[FRT_DEC]]-B5496</f>
        <v>2</v>
      </c>
      <c r="G54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INFO]]))),G5496)</f>
        <v>28</v>
      </c>
    </row>
    <row r="5498" spans="1:7" hidden="1" x14ac:dyDescent="0.25">
      <c r="A5498" s="12" t="s">
        <v>6229</v>
      </c>
      <c r="B5498" s="19">
        <v>335649845536</v>
      </c>
      <c r="C5498" s="12" t="s">
        <v>22162</v>
      </c>
      <c r="D5498" s="12" t="s">
        <v>7842</v>
      </c>
      <c r="E5498" s="6" t="s">
        <v>8006</v>
      </c>
      <c r="F5498" s="5">
        <f>decoded__2[[#This Row],[FRT_DEC]]-B5497</f>
        <v>8</v>
      </c>
      <c r="G54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INFO]]))),G5497)</f>
        <v>28</v>
      </c>
    </row>
    <row r="5499" spans="1:7" ht="30" hidden="1" x14ac:dyDescent="0.25">
      <c r="A5499" s="12" t="s">
        <v>6230</v>
      </c>
      <c r="B5499" s="19">
        <v>335649845546</v>
      </c>
      <c r="C5499" s="12" t="s">
        <v>22163</v>
      </c>
      <c r="D5499" s="12" t="s">
        <v>241</v>
      </c>
      <c r="E5499" s="6" t="s">
        <v>7931</v>
      </c>
      <c r="F5499" s="5">
        <f>decoded__2[[#This Row],[FRT_DEC]]-B5498</f>
        <v>10</v>
      </c>
      <c r="G54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INFO]]))),G5498)</f>
        <v>28</v>
      </c>
    </row>
    <row r="5500" spans="1:7" hidden="1" x14ac:dyDescent="0.25">
      <c r="A5500" s="12" t="s">
        <v>6231</v>
      </c>
      <c r="B5500" s="19">
        <v>335649845549</v>
      </c>
      <c r="C5500" s="12" t="s">
        <v>22164</v>
      </c>
      <c r="D5500" s="12" t="s">
        <v>243</v>
      </c>
      <c r="E5500" s="6" t="s">
        <v>3937</v>
      </c>
      <c r="F5500" s="5">
        <f>decoded__2[[#This Row],[FRT_DEC]]-B5499</f>
        <v>3</v>
      </c>
      <c r="G55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INFO]]))),G5499)</f>
        <v>28</v>
      </c>
    </row>
    <row r="5501" spans="1:7" hidden="1" x14ac:dyDescent="0.25">
      <c r="A5501" s="12" t="s">
        <v>6232</v>
      </c>
      <c r="B5501" s="19">
        <v>335649845566</v>
      </c>
      <c r="C5501" s="12" t="s">
        <v>22165</v>
      </c>
      <c r="D5501" s="12" t="s">
        <v>1099</v>
      </c>
      <c r="E5501" s="6" t="s">
        <v>2093</v>
      </c>
      <c r="F5501" s="5">
        <f>decoded__2[[#This Row],[FRT_DEC]]-B5500</f>
        <v>17</v>
      </c>
      <c r="G55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INFO]]))),G5500)</f>
        <v>28</v>
      </c>
    </row>
    <row r="5502" spans="1:7" hidden="1" x14ac:dyDescent="0.25">
      <c r="A5502" s="12" t="s">
        <v>6233</v>
      </c>
      <c r="B5502" s="19">
        <v>335649845571</v>
      </c>
      <c r="C5502" s="12" t="s">
        <v>22166</v>
      </c>
      <c r="D5502" s="12" t="s">
        <v>1099</v>
      </c>
      <c r="E5502" s="6" t="s">
        <v>2106</v>
      </c>
      <c r="F5502" s="5">
        <f>decoded__2[[#This Row],[FRT_DEC]]-B5501</f>
        <v>5</v>
      </c>
      <c r="G55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INFO]]))),G5501)</f>
        <v>28</v>
      </c>
    </row>
    <row r="5503" spans="1:7" hidden="1" x14ac:dyDescent="0.25">
      <c r="A5503" s="12" t="s">
        <v>6234</v>
      </c>
      <c r="B5503" s="19">
        <v>335649845591</v>
      </c>
      <c r="C5503" s="12" t="s">
        <v>22167</v>
      </c>
      <c r="D5503" s="12" t="s">
        <v>40</v>
      </c>
      <c r="E5503" s="6" t="s">
        <v>724</v>
      </c>
      <c r="F5503" s="5">
        <f>decoded__2[[#This Row],[FRT_DEC]]-B5502</f>
        <v>20</v>
      </c>
      <c r="G55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INFO]]))),G5502)</f>
        <v>28</v>
      </c>
    </row>
    <row r="5504" spans="1:7" hidden="1" x14ac:dyDescent="0.25">
      <c r="A5504" s="12" t="s">
        <v>6235</v>
      </c>
      <c r="B5504" s="19">
        <v>335649845602</v>
      </c>
      <c r="C5504" s="12" t="s">
        <v>22168</v>
      </c>
      <c r="D5504" s="12" t="s">
        <v>40</v>
      </c>
      <c r="E5504" s="6" t="s">
        <v>45</v>
      </c>
      <c r="F5504" s="5">
        <f>decoded__2[[#This Row],[FRT_DEC]]-B5503</f>
        <v>11</v>
      </c>
      <c r="G55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INFO]]))),G5503)</f>
        <v>28</v>
      </c>
    </row>
    <row r="5505" spans="1:7" hidden="1" x14ac:dyDescent="0.25">
      <c r="A5505" s="12" t="s">
        <v>6236</v>
      </c>
      <c r="B5505" s="19">
        <v>335649845605</v>
      </c>
      <c r="C5505" s="12" t="s">
        <v>22169</v>
      </c>
      <c r="D5505" s="12" t="s">
        <v>46</v>
      </c>
      <c r="E5505" s="6" t="s">
        <v>22170</v>
      </c>
      <c r="F5505" s="5">
        <f>decoded__2[[#This Row],[FRT_DEC]]-B5504</f>
        <v>3</v>
      </c>
      <c r="G55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INFO]]))),G5504)</f>
        <v>28</v>
      </c>
    </row>
    <row r="5506" spans="1:7" hidden="1" x14ac:dyDescent="0.25">
      <c r="A5506" s="12" t="s">
        <v>6237</v>
      </c>
      <c r="B5506" s="19">
        <v>335649845610</v>
      </c>
      <c r="C5506" s="12" t="s">
        <v>22171</v>
      </c>
      <c r="D5506" s="12" t="s">
        <v>72</v>
      </c>
      <c r="E5506" s="6" t="s">
        <v>3683</v>
      </c>
      <c r="F5506" s="5">
        <f>decoded__2[[#This Row],[FRT_DEC]]-B5505</f>
        <v>5</v>
      </c>
      <c r="G55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INFO]]))),G5505)</f>
        <v>28</v>
      </c>
    </row>
    <row r="5507" spans="1:7" hidden="1" x14ac:dyDescent="0.25">
      <c r="A5507" s="12" t="s">
        <v>6238</v>
      </c>
      <c r="B5507" s="19">
        <v>335649845614</v>
      </c>
      <c r="C5507" s="12" t="s">
        <v>22172</v>
      </c>
      <c r="D5507" s="12" t="s">
        <v>72</v>
      </c>
      <c r="E5507" s="6" t="s">
        <v>2088</v>
      </c>
      <c r="F5507" s="5">
        <f>decoded__2[[#This Row],[FRT_DEC]]-B5506</f>
        <v>4</v>
      </c>
      <c r="G55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INFO]]))),G5506)</f>
        <v>28</v>
      </c>
    </row>
    <row r="5508" spans="1:7" hidden="1" x14ac:dyDescent="0.25">
      <c r="A5508" s="12" t="s">
        <v>6239</v>
      </c>
      <c r="B5508" s="19">
        <v>335649845628</v>
      </c>
      <c r="C5508" s="12" t="s">
        <v>22173</v>
      </c>
      <c r="D5508" s="12" t="s">
        <v>72</v>
      </c>
      <c r="E5508" s="6" t="s">
        <v>2107</v>
      </c>
      <c r="F5508" s="5">
        <f>decoded__2[[#This Row],[FRT_DEC]]-B5507</f>
        <v>14</v>
      </c>
      <c r="G55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INFO]]))),G5507)</f>
        <v>28</v>
      </c>
    </row>
    <row r="5509" spans="1:7" hidden="1" x14ac:dyDescent="0.25">
      <c r="A5509" s="12" t="s">
        <v>6240</v>
      </c>
      <c r="B5509" s="19">
        <v>335649846382</v>
      </c>
      <c r="C5509" s="12" t="s">
        <v>22174</v>
      </c>
      <c r="D5509" s="12" t="s">
        <v>7938</v>
      </c>
      <c r="E5509" s="6" t="s">
        <v>8012</v>
      </c>
      <c r="F5509" s="5">
        <f>decoded__2[[#This Row],[FRT_DEC]]-B5508</f>
        <v>754</v>
      </c>
      <c r="G55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INFO]]))),G5508)</f>
        <v>28</v>
      </c>
    </row>
    <row r="5510" spans="1:7" hidden="1" x14ac:dyDescent="0.25">
      <c r="A5510" s="12" t="s">
        <v>6241</v>
      </c>
      <c r="B5510" s="19">
        <v>335649846900</v>
      </c>
      <c r="C5510" s="12" t="s">
        <v>22175</v>
      </c>
      <c r="D5510" s="12" t="s">
        <v>7842</v>
      </c>
      <c r="E5510" s="6" t="s">
        <v>7989</v>
      </c>
      <c r="F5510" s="5">
        <f>decoded__2[[#This Row],[FRT_DEC]]-B5509</f>
        <v>518</v>
      </c>
      <c r="G55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INFO]]))),G5509)</f>
        <v>28</v>
      </c>
    </row>
    <row r="5511" spans="1:7" hidden="1" x14ac:dyDescent="0.25">
      <c r="A5511" s="12" t="s">
        <v>6242</v>
      </c>
      <c r="B5511" s="19">
        <v>335649846941</v>
      </c>
      <c r="C5511" s="12" t="s">
        <v>22176</v>
      </c>
      <c r="D5511" s="12" t="s">
        <v>7938</v>
      </c>
      <c r="E5511" s="6" t="s">
        <v>7991</v>
      </c>
      <c r="F5511" s="5">
        <f>decoded__2[[#This Row],[FRT_DEC]]-B5510</f>
        <v>41</v>
      </c>
      <c r="G55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INFO]]))),G5510)</f>
        <v>28</v>
      </c>
    </row>
    <row r="5512" spans="1:7" hidden="1" x14ac:dyDescent="0.25">
      <c r="A5512" s="12" t="s">
        <v>6243</v>
      </c>
      <c r="B5512" s="19">
        <v>335649846944</v>
      </c>
      <c r="C5512" s="12" t="s">
        <v>22177</v>
      </c>
      <c r="D5512" s="12" t="s">
        <v>7842</v>
      </c>
      <c r="E5512" s="6" t="s">
        <v>7993</v>
      </c>
      <c r="F5512" s="5">
        <f>decoded__2[[#This Row],[FRT_DEC]]-B5511</f>
        <v>3</v>
      </c>
      <c r="G55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INFO]]))),G5511)</f>
        <v>28</v>
      </c>
    </row>
    <row r="5513" spans="1:7" hidden="1" x14ac:dyDescent="0.25">
      <c r="A5513" s="12" t="s">
        <v>6244</v>
      </c>
      <c r="B5513" s="19">
        <v>335649846978</v>
      </c>
      <c r="C5513" s="12" t="s">
        <v>22178</v>
      </c>
      <c r="D5513" s="12" t="s">
        <v>1099</v>
      </c>
      <c r="E5513" s="6" t="s">
        <v>2081</v>
      </c>
      <c r="F5513" s="5">
        <f>decoded__2[[#This Row],[FRT_DEC]]-B5512</f>
        <v>34</v>
      </c>
      <c r="G55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INFO]]))),G5512)</f>
        <v>28</v>
      </c>
    </row>
    <row r="5514" spans="1:7" hidden="1" x14ac:dyDescent="0.25">
      <c r="A5514" s="12" t="s">
        <v>6245</v>
      </c>
      <c r="B5514" s="19">
        <v>335649846981</v>
      </c>
      <c r="C5514" s="12" t="s">
        <v>22179</v>
      </c>
      <c r="D5514" s="12" t="s">
        <v>1099</v>
      </c>
      <c r="E5514" s="6" t="s">
        <v>2089</v>
      </c>
      <c r="F5514" s="5">
        <f>decoded__2[[#This Row],[FRT_DEC]]-B5513</f>
        <v>3</v>
      </c>
      <c r="G55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INFO]]))),G5513)</f>
        <v>28</v>
      </c>
    </row>
    <row r="5515" spans="1:7" hidden="1" x14ac:dyDescent="0.25">
      <c r="A5515" s="12" t="s">
        <v>6246</v>
      </c>
      <c r="B5515" s="19">
        <v>335649846989</v>
      </c>
      <c r="C5515" s="12" t="s">
        <v>22180</v>
      </c>
      <c r="D5515" s="12" t="s">
        <v>72</v>
      </c>
      <c r="E5515" s="6" t="s">
        <v>7893</v>
      </c>
      <c r="F5515" s="5">
        <f>decoded__2[[#This Row],[FRT_DEC]]-B5514</f>
        <v>8</v>
      </c>
      <c r="G55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INFO]]))),G5514)</f>
        <v>28</v>
      </c>
    </row>
    <row r="5516" spans="1:7" hidden="1" x14ac:dyDescent="0.25">
      <c r="A5516" s="12" t="s">
        <v>6247</v>
      </c>
      <c r="B5516" s="19">
        <v>335649848039</v>
      </c>
      <c r="C5516" s="12" t="s">
        <v>22181</v>
      </c>
      <c r="D5516" s="12" t="s">
        <v>7938</v>
      </c>
      <c r="E5516" s="6" t="s">
        <v>7998</v>
      </c>
      <c r="F5516" s="5">
        <f>decoded__2[[#This Row],[FRT_DEC]]-B5515</f>
        <v>1050</v>
      </c>
      <c r="G55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INFO]]))),G5515)</f>
        <v>28</v>
      </c>
    </row>
    <row r="5517" spans="1:7" hidden="1" x14ac:dyDescent="0.25">
      <c r="A5517" s="12" t="s">
        <v>6248</v>
      </c>
      <c r="B5517" s="19">
        <v>335649852070</v>
      </c>
      <c r="C5517" s="12" t="s">
        <v>22182</v>
      </c>
      <c r="D5517" s="12" t="s">
        <v>5</v>
      </c>
      <c r="E5517" s="6" t="s">
        <v>22183</v>
      </c>
      <c r="F5517" s="5">
        <f>decoded__2[[#This Row],[FRT_DEC]]-B5516</f>
        <v>4031</v>
      </c>
      <c r="G55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INFO]]))),G5516)</f>
        <v>28</v>
      </c>
    </row>
    <row r="5518" spans="1:7" hidden="1" x14ac:dyDescent="0.25">
      <c r="A5518" s="12" t="s">
        <v>6249</v>
      </c>
      <c r="B5518" s="19">
        <v>335649852072</v>
      </c>
      <c r="C5518" s="12" t="s">
        <v>22184</v>
      </c>
      <c r="D5518" s="12" t="s">
        <v>5</v>
      </c>
      <c r="E5518" s="6" t="s">
        <v>7877</v>
      </c>
      <c r="F5518" s="5">
        <f>decoded__2[[#This Row],[FRT_DEC]]-B5517</f>
        <v>2</v>
      </c>
      <c r="G55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INFO]]))),G5517)</f>
        <v>28</v>
      </c>
    </row>
    <row r="5519" spans="1:7" hidden="1" x14ac:dyDescent="0.25">
      <c r="A5519" s="12" t="s">
        <v>6250</v>
      </c>
      <c r="B5519" s="19">
        <v>335649852074</v>
      </c>
      <c r="C5519" s="12" t="s">
        <v>22185</v>
      </c>
      <c r="D5519" s="12" t="s">
        <v>3686</v>
      </c>
      <c r="E5519" s="6" t="s">
        <v>22186</v>
      </c>
      <c r="F5519" s="5">
        <f>decoded__2[[#This Row],[FRT_DEC]]-B5518</f>
        <v>2</v>
      </c>
      <c r="G55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INFO]]))),G5518)</f>
        <v>28</v>
      </c>
    </row>
    <row r="5520" spans="1:7" hidden="1" x14ac:dyDescent="0.25">
      <c r="A5520" s="12" t="s">
        <v>6251</v>
      </c>
      <c r="B5520" s="19">
        <v>335649852077</v>
      </c>
      <c r="C5520" s="12" t="s">
        <v>22187</v>
      </c>
      <c r="D5520" s="12" t="s">
        <v>3686</v>
      </c>
      <c r="E5520" s="6" t="s">
        <v>7878</v>
      </c>
      <c r="F5520" s="5">
        <f>decoded__2[[#This Row],[FRT_DEC]]-B5519</f>
        <v>3</v>
      </c>
      <c r="G55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INFO]]))),G5519)</f>
        <v>28</v>
      </c>
    </row>
    <row r="5521" spans="1:7" hidden="1" x14ac:dyDescent="0.25">
      <c r="A5521" s="12" t="s">
        <v>6252</v>
      </c>
      <c r="B5521" s="19">
        <v>335649852085</v>
      </c>
      <c r="C5521" s="12" t="s">
        <v>22188</v>
      </c>
      <c r="D5521" s="12" t="s">
        <v>7842</v>
      </c>
      <c r="E5521" s="6" t="s">
        <v>8006</v>
      </c>
      <c r="F5521" s="5">
        <f>decoded__2[[#This Row],[FRT_DEC]]-B5520</f>
        <v>8</v>
      </c>
      <c r="G55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INFO]]))),G5520)</f>
        <v>28</v>
      </c>
    </row>
    <row r="5522" spans="1:7" hidden="1" x14ac:dyDescent="0.25">
      <c r="A5522" s="12" t="s">
        <v>6253</v>
      </c>
      <c r="B5522" s="19">
        <v>335649852107</v>
      </c>
      <c r="C5522" s="12" t="s">
        <v>22189</v>
      </c>
      <c r="D5522" s="12" t="s">
        <v>1099</v>
      </c>
      <c r="E5522" s="6" t="s">
        <v>7894</v>
      </c>
      <c r="F5522" s="5">
        <f>decoded__2[[#This Row],[FRT_DEC]]-B5521</f>
        <v>22</v>
      </c>
      <c r="G55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INFO]]))),G5521)</f>
        <v>28</v>
      </c>
    </row>
    <row r="5523" spans="1:7" hidden="1" x14ac:dyDescent="0.25">
      <c r="A5523" s="12" t="s">
        <v>6254</v>
      </c>
      <c r="B5523" s="19">
        <v>335649852127</v>
      </c>
      <c r="C5523" s="12" t="s">
        <v>22190</v>
      </c>
      <c r="D5523" s="12" t="s">
        <v>72</v>
      </c>
      <c r="E5523" s="6" t="s">
        <v>3683</v>
      </c>
      <c r="F5523" s="5">
        <f>decoded__2[[#This Row],[FRT_DEC]]-B5522</f>
        <v>20</v>
      </c>
      <c r="G55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INFO]]))),G5522)</f>
        <v>28</v>
      </c>
    </row>
    <row r="5524" spans="1:7" hidden="1" x14ac:dyDescent="0.25">
      <c r="A5524" s="12" t="s">
        <v>6255</v>
      </c>
      <c r="B5524" s="19">
        <v>335649852132</v>
      </c>
      <c r="C5524" s="12" t="s">
        <v>22191</v>
      </c>
      <c r="D5524" s="12" t="s">
        <v>72</v>
      </c>
      <c r="E5524" s="6" t="s">
        <v>2088</v>
      </c>
      <c r="F5524" s="5">
        <f>decoded__2[[#This Row],[FRT_DEC]]-B5523</f>
        <v>5</v>
      </c>
      <c r="G55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INFO]]))),G5523)</f>
        <v>28</v>
      </c>
    </row>
    <row r="5525" spans="1:7" hidden="1" x14ac:dyDescent="0.25">
      <c r="A5525" s="12" t="s">
        <v>6256</v>
      </c>
      <c r="B5525" s="19">
        <v>335649852146</v>
      </c>
      <c r="C5525" s="12" t="s">
        <v>22192</v>
      </c>
      <c r="D5525" s="12" t="s">
        <v>72</v>
      </c>
      <c r="E5525" s="6" t="s">
        <v>2107</v>
      </c>
      <c r="F5525" s="5">
        <f>decoded__2[[#This Row],[FRT_DEC]]-B5524</f>
        <v>14</v>
      </c>
      <c r="G55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INFO]]))),G5524)</f>
        <v>28</v>
      </c>
    </row>
    <row r="5526" spans="1:7" hidden="1" x14ac:dyDescent="0.25">
      <c r="A5526" s="12" t="s">
        <v>6257</v>
      </c>
      <c r="B5526" s="19">
        <v>335649852902</v>
      </c>
      <c r="C5526" s="12" t="s">
        <v>22193</v>
      </c>
      <c r="D5526" s="12" t="s">
        <v>7938</v>
      </c>
      <c r="E5526" s="6" t="s">
        <v>8012</v>
      </c>
      <c r="F5526" s="5">
        <f>decoded__2[[#This Row],[FRT_DEC]]-B5525</f>
        <v>756</v>
      </c>
      <c r="G55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INFO]]))),G5525)</f>
        <v>28</v>
      </c>
    </row>
    <row r="5527" spans="1:7" hidden="1" x14ac:dyDescent="0.25">
      <c r="A5527" s="12" t="s">
        <v>6258</v>
      </c>
      <c r="B5527" s="19">
        <v>335649872770</v>
      </c>
      <c r="C5527" s="12" t="s">
        <v>22194</v>
      </c>
      <c r="D5527" s="12" t="s">
        <v>7842</v>
      </c>
      <c r="E5527" s="6" t="s">
        <v>7936</v>
      </c>
      <c r="F5527" s="5">
        <f>decoded__2[[#This Row],[FRT_DEC]]-B5526</f>
        <v>19868</v>
      </c>
      <c r="G55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INFO]]))),G5526)</f>
        <v>28</v>
      </c>
    </row>
    <row r="5528" spans="1:7" hidden="1" x14ac:dyDescent="0.25">
      <c r="A5528" s="12" t="s">
        <v>6259</v>
      </c>
      <c r="B5528" s="19">
        <v>335649873507</v>
      </c>
      <c r="C5528" s="12" t="s">
        <v>22195</v>
      </c>
      <c r="D5528" s="12" t="s">
        <v>7938</v>
      </c>
      <c r="E5528" s="6" t="s">
        <v>7939</v>
      </c>
      <c r="F5528" s="5">
        <f>decoded__2[[#This Row],[FRT_DEC]]-B5527</f>
        <v>737</v>
      </c>
      <c r="G55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INFO]]))),G5527)</f>
        <v>28</v>
      </c>
    </row>
    <row r="5529" spans="1:7" hidden="1" x14ac:dyDescent="0.25">
      <c r="A5529" s="12" t="s">
        <v>6260</v>
      </c>
      <c r="B5529" s="19">
        <v>335649891697</v>
      </c>
      <c r="C5529" s="12" t="s">
        <v>22196</v>
      </c>
      <c r="D5529" s="12" t="s">
        <v>7842</v>
      </c>
      <c r="E5529" s="6" t="s">
        <v>7945</v>
      </c>
      <c r="F5529" s="5">
        <f>decoded__2[[#This Row],[FRT_DEC]]-B5528</f>
        <v>18190</v>
      </c>
      <c r="G55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INFO]]))),G5528)</f>
        <v>28</v>
      </c>
    </row>
    <row r="5530" spans="1:7" hidden="1" x14ac:dyDescent="0.25">
      <c r="A5530" s="12" t="s">
        <v>6261</v>
      </c>
      <c r="B5530" s="19">
        <v>335649891703</v>
      </c>
      <c r="C5530" s="12" t="s">
        <v>22197</v>
      </c>
      <c r="D5530" s="12" t="s">
        <v>7938</v>
      </c>
      <c r="E5530" s="6" t="s">
        <v>7947</v>
      </c>
      <c r="F5530" s="5">
        <f>decoded__2[[#This Row],[FRT_DEC]]-B5529</f>
        <v>6</v>
      </c>
      <c r="G55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INFO]]))),G5529)</f>
        <v>28</v>
      </c>
    </row>
    <row r="5531" spans="1:7" hidden="1" x14ac:dyDescent="0.25">
      <c r="A5531" s="12" t="s">
        <v>6262</v>
      </c>
      <c r="B5531" s="19">
        <v>335649892766</v>
      </c>
      <c r="C5531" s="12" t="s">
        <v>22198</v>
      </c>
      <c r="D5531" s="12" t="s">
        <v>7842</v>
      </c>
      <c r="E5531" s="6" t="s">
        <v>7936</v>
      </c>
      <c r="F5531" s="5">
        <f>decoded__2[[#This Row],[FRT_DEC]]-B5530</f>
        <v>1063</v>
      </c>
      <c r="G55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INFO]]))),G5530)</f>
        <v>28</v>
      </c>
    </row>
    <row r="5532" spans="1:7" hidden="1" x14ac:dyDescent="0.25">
      <c r="A5532" s="12" t="s">
        <v>6263</v>
      </c>
      <c r="B5532" s="19">
        <v>335649893517</v>
      </c>
      <c r="C5532" s="12" t="s">
        <v>22199</v>
      </c>
      <c r="D5532" s="12" t="s">
        <v>7938</v>
      </c>
      <c r="E5532" s="6" t="s">
        <v>7939</v>
      </c>
      <c r="F5532" s="5">
        <f>decoded__2[[#This Row],[FRT_DEC]]-B5531</f>
        <v>751</v>
      </c>
      <c r="G55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INFO]]))),G5531)</f>
        <v>28</v>
      </c>
    </row>
    <row r="5533" spans="1:7" hidden="1" x14ac:dyDescent="0.25">
      <c r="A5533" s="12" t="s">
        <v>6264</v>
      </c>
      <c r="B5533" s="19">
        <v>335649912776</v>
      </c>
      <c r="C5533" s="12" t="s">
        <v>22200</v>
      </c>
      <c r="D5533" s="12" t="s">
        <v>7842</v>
      </c>
      <c r="E5533" s="6" t="s">
        <v>7936</v>
      </c>
      <c r="F5533" s="5">
        <f>decoded__2[[#This Row],[FRT_DEC]]-B5532</f>
        <v>19259</v>
      </c>
      <c r="G55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INFO]]))),G5532)</f>
        <v>28</v>
      </c>
    </row>
    <row r="5534" spans="1:7" hidden="1" x14ac:dyDescent="0.25">
      <c r="A5534" s="12" t="s">
        <v>6265</v>
      </c>
      <c r="B5534" s="19">
        <v>335649913527</v>
      </c>
      <c r="C5534" s="12" t="s">
        <v>22201</v>
      </c>
      <c r="D5534" s="12" t="s">
        <v>7938</v>
      </c>
      <c r="E5534" s="6" t="s">
        <v>7939</v>
      </c>
      <c r="F5534" s="5">
        <f>decoded__2[[#This Row],[FRT_DEC]]-B5533</f>
        <v>751</v>
      </c>
      <c r="G55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INFO]]))),G5533)</f>
        <v>28</v>
      </c>
    </row>
    <row r="5535" spans="1:7" hidden="1" x14ac:dyDescent="0.25">
      <c r="A5535" s="12" t="s">
        <v>6266</v>
      </c>
      <c r="B5535" s="19">
        <v>335649932766</v>
      </c>
      <c r="C5535" s="12" t="s">
        <v>22202</v>
      </c>
      <c r="D5535" s="12" t="s">
        <v>7842</v>
      </c>
      <c r="E5535" s="6" t="s">
        <v>7936</v>
      </c>
      <c r="F5535" s="5">
        <f>decoded__2[[#This Row],[FRT_DEC]]-B5534</f>
        <v>19239</v>
      </c>
      <c r="G55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INFO]]))),G5534)</f>
        <v>28</v>
      </c>
    </row>
    <row r="5536" spans="1:7" hidden="1" x14ac:dyDescent="0.25">
      <c r="A5536" s="12" t="s">
        <v>6267</v>
      </c>
      <c r="B5536" s="19">
        <v>335649933515</v>
      </c>
      <c r="C5536" s="12" t="s">
        <v>22203</v>
      </c>
      <c r="D5536" s="12" t="s">
        <v>7938</v>
      </c>
      <c r="E5536" s="6" t="s">
        <v>7939</v>
      </c>
      <c r="F5536" s="5">
        <f>decoded__2[[#This Row],[FRT_DEC]]-B5535</f>
        <v>749</v>
      </c>
      <c r="G55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INFO]]))),G5535)</f>
        <v>28</v>
      </c>
    </row>
    <row r="5537" spans="1:7" hidden="1" x14ac:dyDescent="0.25">
      <c r="A5537" s="12" t="s">
        <v>6268</v>
      </c>
      <c r="B5537" s="19">
        <v>335649952765</v>
      </c>
      <c r="C5537" s="12" t="s">
        <v>22204</v>
      </c>
      <c r="D5537" s="12" t="s">
        <v>7842</v>
      </c>
      <c r="E5537" s="6" t="s">
        <v>7936</v>
      </c>
      <c r="F5537" s="5">
        <f>decoded__2[[#This Row],[FRT_DEC]]-B5536</f>
        <v>19250</v>
      </c>
      <c r="G55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INFO]]))),G5536)</f>
        <v>28</v>
      </c>
    </row>
    <row r="5538" spans="1:7" hidden="1" x14ac:dyDescent="0.25">
      <c r="A5538" s="12" t="s">
        <v>6269</v>
      </c>
      <c r="B5538" s="19">
        <v>335649953522</v>
      </c>
      <c r="C5538" s="12" t="s">
        <v>22205</v>
      </c>
      <c r="D5538" s="12" t="s">
        <v>7938</v>
      </c>
      <c r="E5538" s="6" t="s">
        <v>7939</v>
      </c>
      <c r="F5538" s="5">
        <f>decoded__2[[#This Row],[FRT_DEC]]-B5537</f>
        <v>757</v>
      </c>
      <c r="G55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INFO]]))),G5537)</f>
        <v>28</v>
      </c>
    </row>
    <row r="5539" spans="1:7" hidden="1" x14ac:dyDescent="0.25">
      <c r="A5539" s="12" t="s">
        <v>6270</v>
      </c>
      <c r="B5539" s="19">
        <v>335649972765</v>
      </c>
      <c r="C5539" s="12" t="s">
        <v>22206</v>
      </c>
      <c r="D5539" s="12" t="s">
        <v>7842</v>
      </c>
      <c r="E5539" s="6" t="s">
        <v>7936</v>
      </c>
      <c r="F5539" s="5">
        <f>decoded__2[[#This Row],[FRT_DEC]]-B5538</f>
        <v>19243</v>
      </c>
      <c r="G55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INFO]]))),G5538)</f>
        <v>28</v>
      </c>
    </row>
    <row r="5540" spans="1:7" hidden="1" x14ac:dyDescent="0.25">
      <c r="A5540" s="12" t="s">
        <v>6271</v>
      </c>
      <c r="B5540" s="19">
        <v>335649973593</v>
      </c>
      <c r="C5540" s="12" t="s">
        <v>22207</v>
      </c>
      <c r="D5540" s="12" t="s">
        <v>7938</v>
      </c>
      <c r="E5540" s="6" t="s">
        <v>7939</v>
      </c>
      <c r="F5540" s="5">
        <f>decoded__2[[#This Row],[FRT_DEC]]-B5539</f>
        <v>828</v>
      </c>
      <c r="G55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INFO]]))),G5539)</f>
        <v>28</v>
      </c>
    </row>
    <row r="5541" spans="1:7" hidden="1" x14ac:dyDescent="0.25">
      <c r="A5541" s="12" t="s">
        <v>6272</v>
      </c>
      <c r="B5541" s="19">
        <v>335649991697</v>
      </c>
      <c r="C5541" s="12" t="s">
        <v>22208</v>
      </c>
      <c r="D5541" s="12" t="s">
        <v>7842</v>
      </c>
      <c r="E5541" s="6" t="s">
        <v>7945</v>
      </c>
      <c r="F5541" s="5">
        <f>decoded__2[[#This Row],[FRT_DEC]]-B5540</f>
        <v>18104</v>
      </c>
      <c r="G55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INFO]]))),G5540)</f>
        <v>28</v>
      </c>
    </row>
    <row r="5542" spans="1:7" hidden="1" x14ac:dyDescent="0.25">
      <c r="A5542" s="12" t="s">
        <v>6273</v>
      </c>
      <c r="B5542" s="19">
        <v>335649991703</v>
      </c>
      <c r="C5542" s="12" t="s">
        <v>22209</v>
      </c>
      <c r="D5542" s="12" t="s">
        <v>7938</v>
      </c>
      <c r="E5542" s="6" t="s">
        <v>7947</v>
      </c>
      <c r="F5542" s="5">
        <f>decoded__2[[#This Row],[FRT_DEC]]-B5541</f>
        <v>6</v>
      </c>
      <c r="G55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INFO]]))),G5541)</f>
        <v>28</v>
      </c>
    </row>
    <row r="5543" spans="1:7" hidden="1" x14ac:dyDescent="0.25">
      <c r="A5543" s="12" t="s">
        <v>6274</v>
      </c>
      <c r="B5543" s="19">
        <v>335649992766</v>
      </c>
      <c r="C5543" s="12" t="s">
        <v>22210</v>
      </c>
      <c r="D5543" s="12" t="s">
        <v>7842</v>
      </c>
      <c r="E5543" s="6" t="s">
        <v>7936</v>
      </c>
      <c r="F5543" s="5">
        <f>decoded__2[[#This Row],[FRT_DEC]]-B5542</f>
        <v>1063</v>
      </c>
      <c r="G55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INFO]]))),G5542)</f>
        <v>28</v>
      </c>
    </row>
    <row r="5544" spans="1:7" hidden="1" x14ac:dyDescent="0.25">
      <c r="A5544" s="12" t="s">
        <v>6275</v>
      </c>
      <c r="B5544" s="19">
        <v>335649993518</v>
      </c>
      <c r="C5544" s="12" t="s">
        <v>22211</v>
      </c>
      <c r="D5544" s="12" t="s">
        <v>7938</v>
      </c>
      <c r="E5544" s="6" t="s">
        <v>7939</v>
      </c>
      <c r="F5544" s="5">
        <f>decoded__2[[#This Row],[FRT_DEC]]-B5543</f>
        <v>752</v>
      </c>
      <c r="G55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INFO]]))),G5543)</f>
        <v>28</v>
      </c>
    </row>
    <row r="5545" spans="1:7" hidden="1" x14ac:dyDescent="0.25">
      <c r="A5545" s="12" t="s">
        <v>6276</v>
      </c>
      <c r="B5545" s="19">
        <v>335650012765</v>
      </c>
      <c r="C5545" s="12" t="s">
        <v>22212</v>
      </c>
      <c r="D5545" s="12" t="s">
        <v>7842</v>
      </c>
      <c r="E5545" s="6" t="s">
        <v>7936</v>
      </c>
      <c r="F5545" s="5">
        <f>decoded__2[[#This Row],[FRT_DEC]]-B5544</f>
        <v>19247</v>
      </c>
      <c r="G55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INFO]]))),G5544)</f>
        <v>28</v>
      </c>
    </row>
    <row r="5546" spans="1:7" hidden="1" x14ac:dyDescent="0.25">
      <c r="A5546" s="12" t="s">
        <v>6277</v>
      </c>
      <c r="B5546" s="19">
        <v>335650013505</v>
      </c>
      <c r="C5546" s="12" t="s">
        <v>22213</v>
      </c>
      <c r="D5546" s="12" t="s">
        <v>7938</v>
      </c>
      <c r="E5546" s="6" t="s">
        <v>7939</v>
      </c>
      <c r="F5546" s="5">
        <f>decoded__2[[#This Row],[FRT_DEC]]-B5545</f>
        <v>740</v>
      </c>
      <c r="G55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INFO]]))),G5545)</f>
        <v>28</v>
      </c>
    </row>
    <row r="5547" spans="1:7" hidden="1" x14ac:dyDescent="0.25">
      <c r="A5547" s="12" t="s">
        <v>6278</v>
      </c>
      <c r="B5547" s="19">
        <v>335650032765</v>
      </c>
      <c r="C5547" s="12" t="s">
        <v>22214</v>
      </c>
      <c r="D5547" s="12" t="s">
        <v>7842</v>
      </c>
      <c r="E5547" s="6" t="s">
        <v>7936</v>
      </c>
      <c r="F5547" s="5">
        <f>decoded__2[[#This Row],[FRT_DEC]]-B5546</f>
        <v>19260</v>
      </c>
      <c r="G55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INFO]]))),G5546)</f>
        <v>28</v>
      </c>
    </row>
    <row r="5548" spans="1:7" hidden="1" x14ac:dyDescent="0.25">
      <c r="A5548" s="12" t="s">
        <v>6279</v>
      </c>
      <c r="B5548" s="19">
        <v>335650033595</v>
      </c>
      <c r="C5548" s="12" t="s">
        <v>22215</v>
      </c>
      <c r="D5548" s="12" t="s">
        <v>7938</v>
      </c>
      <c r="E5548" s="6" t="s">
        <v>7939</v>
      </c>
      <c r="F5548" s="5">
        <f>decoded__2[[#This Row],[FRT_DEC]]-B5547</f>
        <v>830</v>
      </c>
      <c r="G55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INFO]]))),G5547)</f>
        <v>28</v>
      </c>
    </row>
    <row r="5549" spans="1:7" hidden="1" x14ac:dyDescent="0.25">
      <c r="A5549" s="12" t="s">
        <v>6280</v>
      </c>
      <c r="B5549" s="19">
        <v>335650052766</v>
      </c>
      <c r="C5549" s="12" t="s">
        <v>22216</v>
      </c>
      <c r="D5549" s="12" t="s">
        <v>7842</v>
      </c>
      <c r="E5549" s="6" t="s">
        <v>7936</v>
      </c>
      <c r="F5549" s="5">
        <f>decoded__2[[#This Row],[FRT_DEC]]-B5548</f>
        <v>19171</v>
      </c>
      <c r="G55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INFO]]))),G5548)</f>
        <v>28</v>
      </c>
    </row>
    <row r="5550" spans="1:7" hidden="1" x14ac:dyDescent="0.25">
      <c r="A5550" s="12" t="s">
        <v>6281</v>
      </c>
      <c r="B5550" s="19">
        <v>335650053609</v>
      </c>
      <c r="C5550" s="12" t="s">
        <v>22217</v>
      </c>
      <c r="D5550" s="12" t="s">
        <v>7938</v>
      </c>
      <c r="E5550" s="6" t="s">
        <v>7939</v>
      </c>
      <c r="F5550" s="5">
        <f>decoded__2[[#This Row],[FRT_DEC]]-B5549</f>
        <v>843</v>
      </c>
      <c r="G55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INFO]]))),G5549)</f>
        <v>28</v>
      </c>
    </row>
    <row r="5551" spans="1:7" hidden="1" x14ac:dyDescent="0.25">
      <c r="A5551" s="12" t="s">
        <v>6282</v>
      </c>
      <c r="B5551" s="19">
        <v>335650072765</v>
      </c>
      <c r="C5551" s="12" t="s">
        <v>22218</v>
      </c>
      <c r="D5551" s="12" t="s">
        <v>7842</v>
      </c>
      <c r="E5551" s="6" t="s">
        <v>7936</v>
      </c>
      <c r="F5551" s="5">
        <f>decoded__2[[#This Row],[FRT_DEC]]-B5550</f>
        <v>19156</v>
      </c>
      <c r="G55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INFO]]))),G5550)</f>
        <v>28</v>
      </c>
    </row>
    <row r="5552" spans="1:7" hidden="1" x14ac:dyDescent="0.25">
      <c r="A5552" s="12" t="s">
        <v>6283</v>
      </c>
      <c r="B5552" s="19">
        <v>335650073522</v>
      </c>
      <c r="C5552" s="12" t="s">
        <v>22219</v>
      </c>
      <c r="D5552" s="12" t="s">
        <v>7938</v>
      </c>
      <c r="E5552" s="6" t="s">
        <v>7939</v>
      </c>
      <c r="F5552" s="5">
        <f>decoded__2[[#This Row],[FRT_DEC]]-B5551</f>
        <v>757</v>
      </c>
      <c r="G55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INFO]]))),G5551)</f>
        <v>28</v>
      </c>
    </row>
    <row r="5553" spans="1:7" hidden="1" x14ac:dyDescent="0.25">
      <c r="A5553" s="12" t="s">
        <v>6285</v>
      </c>
      <c r="B5553" s="19">
        <v>335650091697</v>
      </c>
      <c r="C5553" s="12" t="s">
        <v>22220</v>
      </c>
      <c r="D5553" s="12" t="s">
        <v>7842</v>
      </c>
      <c r="E5553" s="6" t="s">
        <v>7945</v>
      </c>
      <c r="F5553" s="5">
        <f>decoded__2[[#This Row],[FRT_DEC]]-B5552</f>
        <v>18175</v>
      </c>
      <c r="G55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INFO]]))),G5552)</f>
        <v>28</v>
      </c>
    </row>
    <row r="5554" spans="1:7" hidden="1" x14ac:dyDescent="0.25">
      <c r="A5554" s="12" t="s">
        <v>6286</v>
      </c>
      <c r="B5554" s="19">
        <v>335650091705</v>
      </c>
      <c r="C5554" s="12" t="s">
        <v>22221</v>
      </c>
      <c r="D5554" s="12" t="s">
        <v>7938</v>
      </c>
      <c r="E5554" s="6" t="s">
        <v>7947</v>
      </c>
      <c r="F5554" s="5">
        <f>decoded__2[[#This Row],[FRT_DEC]]-B5553</f>
        <v>8</v>
      </c>
      <c r="G55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INFO]]))),G5553)</f>
        <v>28</v>
      </c>
    </row>
    <row r="5555" spans="1:7" hidden="1" x14ac:dyDescent="0.25">
      <c r="A5555" s="12" t="s">
        <v>6287</v>
      </c>
      <c r="B5555" s="19">
        <v>335650092780</v>
      </c>
      <c r="C5555" s="12" t="s">
        <v>22222</v>
      </c>
      <c r="D5555" s="12" t="s">
        <v>7842</v>
      </c>
      <c r="E5555" s="6" t="s">
        <v>7936</v>
      </c>
      <c r="F5555" s="5">
        <f>decoded__2[[#This Row],[FRT_DEC]]-B5554</f>
        <v>1075</v>
      </c>
      <c r="G55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INFO]]))),G5554)</f>
        <v>28</v>
      </c>
    </row>
    <row r="5556" spans="1:7" hidden="1" x14ac:dyDescent="0.25">
      <c r="A5556" s="12" t="s">
        <v>6288</v>
      </c>
      <c r="B5556" s="19">
        <v>335650093528</v>
      </c>
      <c r="C5556" s="12" t="s">
        <v>22223</v>
      </c>
      <c r="D5556" s="12" t="s">
        <v>7938</v>
      </c>
      <c r="E5556" s="6" t="s">
        <v>7939</v>
      </c>
      <c r="F5556" s="5">
        <f>decoded__2[[#This Row],[FRT_DEC]]-B5555</f>
        <v>748</v>
      </c>
      <c r="G55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INFO]]))),G5555)</f>
        <v>28</v>
      </c>
    </row>
    <row r="5557" spans="1:7" hidden="1" x14ac:dyDescent="0.25">
      <c r="A5557" s="12" t="s">
        <v>6289</v>
      </c>
      <c r="B5557" s="19">
        <v>335650112765</v>
      </c>
      <c r="C5557" s="12" t="s">
        <v>22224</v>
      </c>
      <c r="D5557" s="12" t="s">
        <v>7842</v>
      </c>
      <c r="E5557" s="6" t="s">
        <v>7936</v>
      </c>
      <c r="F5557" s="5">
        <f>decoded__2[[#This Row],[FRT_DEC]]-B5556</f>
        <v>19237</v>
      </c>
      <c r="G55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INFO]]))),G5556)</f>
        <v>28</v>
      </c>
    </row>
    <row r="5558" spans="1:7" hidden="1" x14ac:dyDescent="0.25">
      <c r="A5558" s="12" t="s">
        <v>6290</v>
      </c>
      <c r="B5558" s="19">
        <v>335650113528</v>
      </c>
      <c r="C5558" s="12" t="s">
        <v>22225</v>
      </c>
      <c r="D5558" s="12" t="s">
        <v>7938</v>
      </c>
      <c r="E5558" s="6" t="s">
        <v>7939</v>
      </c>
      <c r="F5558" s="5">
        <f>decoded__2[[#This Row],[FRT_DEC]]-B5557</f>
        <v>763</v>
      </c>
      <c r="G55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INFO]]))),G5557)</f>
        <v>28</v>
      </c>
    </row>
    <row r="5559" spans="1:7" hidden="1" x14ac:dyDescent="0.25">
      <c r="A5559" s="12" t="s">
        <v>6291</v>
      </c>
      <c r="B5559" s="19">
        <v>335650132765</v>
      </c>
      <c r="C5559" s="12" t="s">
        <v>22226</v>
      </c>
      <c r="D5559" s="12" t="s">
        <v>7842</v>
      </c>
      <c r="E5559" s="6" t="s">
        <v>7936</v>
      </c>
      <c r="F5559" s="5">
        <f>decoded__2[[#This Row],[FRT_DEC]]-B5558</f>
        <v>19237</v>
      </c>
      <c r="G55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INFO]]))),G5558)</f>
        <v>28</v>
      </c>
    </row>
    <row r="5560" spans="1:7" hidden="1" x14ac:dyDescent="0.25">
      <c r="A5560" s="12" t="s">
        <v>6292</v>
      </c>
      <c r="B5560" s="19">
        <v>335650133504</v>
      </c>
      <c r="C5560" s="12" t="s">
        <v>22227</v>
      </c>
      <c r="D5560" s="12" t="s">
        <v>7938</v>
      </c>
      <c r="E5560" s="6" t="s">
        <v>7939</v>
      </c>
      <c r="F5560" s="5">
        <f>decoded__2[[#This Row],[FRT_DEC]]-B5559</f>
        <v>739</v>
      </c>
      <c r="G55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INFO]]))),G5559)</f>
        <v>28</v>
      </c>
    </row>
    <row r="5561" spans="1:7" hidden="1" x14ac:dyDescent="0.25">
      <c r="A5561" s="12" t="s">
        <v>6293</v>
      </c>
      <c r="B5561" s="19">
        <v>335650152766</v>
      </c>
      <c r="C5561" s="12" t="s">
        <v>22228</v>
      </c>
      <c r="D5561" s="12" t="s">
        <v>7842</v>
      </c>
      <c r="E5561" s="6" t="s">
        <v>7936</v>
      </c>
      <c r="F5561" s="5">
        <f>decoded__2[[#This Row],[FRT_DEC]]-B5560</f>
        <v>19262</v>
      </c>
      <c r="G55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INFO]]))),G5560)</f>
        <v>28</v>
      </c>
    </row>
    <row r="5562" spans="1:7" hidden="1" x14ac:dyDescent="0.25">
      <c r="A5562" s="12" t="s">
        <v>6294</v>
      </c>
      <c r="B5562" s="19">
        <v>335650153519</v>
      </c>
      <c r="C5562" s="12" t="s">
        <v>22229</v>
      </c>
      <c r="D5562" s="12" t="s">
        <v>7938</v>
      </c>
      <c r="E5562" s="6" t="s">
        <v>7939</v>
      </c>
      <c r="F5562" s="5">
        <f>decoded__2[[#This Row],[FRT_DEC]]-B5561</f>
        <v>753</v>
      </c>
      <c r="G55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INFO]]))),G5561)</f>
        <v>28</v>
      </c>
    </row>
    <row r="5563" spans="1:7" hidden="1" x14ac:dyDescent="0.25">
      <c r="A5563" s="12" t="s">
        <v>6295</v>
      </c>
      <c r="B5563" s="19">
        <v>335650172765</v>
      </c>
      <c r="C5563" s="12" t="s">
        <v>22230</v>
      </c>
      <c r="D5563" s="12" t="s">
        <v>7842</v>
      </c>
      <c r="E5563" s="6" t="s">
        <v>7936</v>
      </c>
      <c r="F5563" s="5">
        <f>decoded__2[[#This Row],[FRT_DEC]]-B5562</f>
        <v>19246</v>
      </c>
      <c r="G55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INFO]]))),G5562)</f>
        <v>28</v>
      </c>
    </row>
    <row r="5564" spans="1:7" hidden="1" x14ac:dyDescent="0.25">
      <c r="A5564" s="12" t="s">
        <v>6296</v>
      </c>
      <c r="B5564" s="19">
        <v>335650173518</v>
      </c>
      <c r="C5564" s="12" t="s">
        <v>22231</v>
      </c>
      <c r="D5564" s="12" t="s">
        <v>7938</v>
      </c>
      <c r="E5564" s="6" t="s">
        <v>7939</v>
      </c>
      <c r="F5564" s="5">
        <f>decoded__2[[#This Row],[FRT_DEC]]-B5563</f>
        <v>753</v>
      </c>
      <c r="G55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INFO]]))),G5563)</f>
        <v>28</v>
      </c>
    </row>
    <row r="5565" spans="1:7" hidden="1" x14ac:dyDescent="0.25">
      <c r="A5565" s="12" t="s">
        <v>6297</v>
      </c>
      <c r="B5565" s="19">
        <v>335650191697</v>
      </c>
      <c r="C5565" s="12" t="s">
        <v>22232</v>
      </c>
      <c r="D5565" s="12" t="s">
        <v>7842</v>
      </c>
      <c r="E5565" s="6" t="s">
        <v>7945</v>
      </c>
      <c r="F5565" s="5">
        <f>decoded__2[[#This Row],[FRT_DEC]]-B5564</f>
        <v>18179</v>
      </c>
      <c r="G55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INFO]]))),G5564)</f>
        <v>28</v>
      </c>
    </row>
    <row r="5566" spans="1:7" hidden="1" x14ac:dyDescent="0.25">
      <c r="A5566" s="12" t="s">
        <v>6298</v>
      </c>
      <c r="B5566" s="19">
        <v>335650191705</v>
      </c>
      <c r="C5566" s="12" t="s">
        <v>22233</v>
      </c>
      <c r="D5566" s="12" t="s">
        <v>7938</v>
      </c>
      <c r="E5566" s="6" t="s">
        <v>7947</v>
      </c>
      <c r="F5566" s="5">
        <f>decoded__2[[#This Row],[FRT_DEC]]-B5565</f>
        <v>8</v>
      </c>
      <c r="G55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INFO]]))),G5565)</f>
        <v>28</v>
      </c>
    </row>
    <row r="5567" spans="1:7" hidden="1" x14ac:dyDescent="0.25">
      <c r="A5567" s="12" t="s">
        <v>6299</v>
      </c>
      <c r="B5567" s="19">
        <v>335650192765</v>
      </c>
      <c r="C5567" s="12" t="s">
        <v>22234</v>
      </c>
      <c r="D5567" s="12" t="s">
        <v>7842</v>
      </c>
      <c r="E5567" s="6" t="s">
        <v>7936</v>
      </c>
      <c r="F5567" s="5">
        <f>decoded__2[[#This Row],[FRT_DEC]]-B5566</f>
        <v>1060</v>
      </c>
      <c r="G55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INFO]]))),G5566)</f>
        <v>28</v>
      </c>
    </row>
    <row r="5568" spans="1:7" hidden="1" x14ac:dyDescent="0.25">
      <c r="A5568" s="12" t="s">
        <v>6300</v>
      </c>
      <c r="B5568" s="19">
        <v>335650193531</v>
      </c>
      <c r="C5568" s="12" t="s">
        <v>22235</v>
      </c>
      <c r="D5568" s="12" t="s">
        <v>7938</v>
      </c>
      <c r="E5568" s="6" t="s">
        <v>7939</v>
      </c>
      <c r="F5568" s="5">
        <f>decoded__2[[#This Row],[FRT_DEC]]-B5567</f>
        <v>766</v>
      </c>
      <c r="G55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INFO]]))),G5567)</f>
        <v>28</v>
      </c>
    </row>
    <row r="5569" spans="1:7" hidden="1" x14ac:dyDescent="0.25">
      <c r="A5569" s="12" t="s">
        <v>6301</v>
      </c>
      <c r="B5569" s="19">
        <v>335650212766</v>
      </c>
      <c r="C5569" s="12" t="s">
        <v>22236</v>
      </c>
      <c r="D5569" s="12" t="s">
        <v>7842</v>
      </c>
      <c r="E5569" s="6" t="s">
        <v>7936</v>
      </c>
      <c r="F5569" s="5">
        <f>decoded__2[[#This Row],[FRT_DEC]]-B5568</f>
        <v>19235</v>
      </c>
      <c r="G55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INFO]]))),G5568)</f>
        <v>28</v>
      </c>
    </row>
    <row r="5570" spans="1:7" hidden="1" x14ac:dyDescent="0.25">
      <c r="A5570" s="12" t="s">
        <v>6302</v>
      </c>
      <c r="B5570" s="19">
        <v>335650213512</v>
      </c>
      <c r="C5570" s="12" t="s">
        <v>22237</v>
      </c>
      <c r="D5570" s="12" t="s">
        <v>7938</v>
      </c>
      <c r="E5570" s="6" t="s">
        <v>7939</v>
      </c>
      <c r="F5570" s="5">
        <f>decoded__2[[#This Row],[FRT_DEC]]-B5569</f>
        <v>746</v>
      </c>
      <c r="G55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INFO]]))),G5569)</f>
        <v>28</v>
      </c>
    </row>
    <row r="5571" spans="1:7" hidden="1" x14ac:dyDescent="0.25">
      <c r="A5571" s="12" t="s">
        <v>6303</v>
      </c>
      <c r="B5571" s="19">
        <v>335650232765</v>
      </c>
      <c r="C5571" s="12" t="s">
        <v>22238</v>
      </c>
      <c r="D5571" s="12" t="s">
        <v>7842</v>
      </c>
      <c r="E5571" s="6" t="s">
        <v>7936</v>
      </c>
      <c r="F5571" s="5">
        <f>decoded__2[[#This Row],[FRT_DEC]]-B5570</f>
        <v>19253</v>
      </c>
      <c r="G55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INFO]]))),G5570)</f>
        <v>28</v>
      </c>
    </row>
    <row r="5572" spans="1:7" hidden="1" x14ac:dyDescent="0.25">
      <c r="A5572" s="12" t="s">
        <v>6304</v>
      </c>
      <c r="B5572" s="19">
        <v>335650233518</v>
      </c>
      <c r="C5572" s="12" t="s">
        <v>22239</v>
      </c>
      <c r="D5572" s="12" t="s">
        <v>7938</v>
      </c>
      <c r="E5572" s="6" t="s">
        <v>7939</v>
      </c>
      <c r="F5572" s="5">
        <f>decoded__2[[#This Row],[FRT_DEC]]-B5571</f>
        <v>753</v>
      </c>
      <c r="G55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INFO]]))),G5571)</f>
        <v>28</v>
      </c>
    </row>
    <row r="5573" spans="1:7" hidden="1" x14ac:dyDescent="0.25">
      <c r="A5573" s="12" t="s">
        <v>6305</v>
      </c>
      <c r="B5573" s="19">
        <v>335650252765</v>
      </c>
      <c r="C5573" s="12" t="s">
        <v>22240</v>
      </c>
      <c r="D5573" s="12" t="s">
        <v>7842</v>
      </c>
      <c r="E5573" s="6" t="s">
        <v>7936</v>
      </c>
      <c r="F5573" s="5">
        <f>decoded__2[[#This Row],[FRT_DEC]]-B5572</f>
        <v>19247</v>
      </c>
      <c r="G55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INFO]]))),G5572)</f>
        <v>28</v>
      </c>
    </row>
    <row r="5574" spans="1:7" hidden="1" x14ac:dyDescent="0.25">
      <c r="A5574" s="12" t="s">
        <v>6306</v>
      </c>
      <c r="B5574" s="19">
        <v>335650253504</v>
      </c>
      <c r="C5574" s="12" t="s">
        <v>22241</v>
      </c>
      <c r="D5574" s="12" t="s">
        <v>7938</v>
      </c>
      <c r="E5574" s="6" t="s">
        <v>7939</v>
      </c>
      <c r="F5574" s="5">
        <f>decoded__2[[#This Row],[FRT_DEC]]-B5573</f>
        <v>739</v>
      </c>
      <c r="G55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INFO]]))),G5573)</f>
        <v>28</v>
      </c>
    </row>
    <row r="5575" spans="1:7" hidden="1" x14ac:dyDescent="0.25">
      <c r="A5575" s="12" t="s">
        <v>6307</v>
      </c>
      <c r="B5575" s="19">
        <v>335650256434</v>
      </c>
      <c r="C5575" s="12" t="s">
        <v>22242</v>
      </c>
      <c r="D5575" s="12" t="s">
        <v>7842</v>
      </c>
      <c r="E5575" s="6" t="s">
        <v>7989</v>
      </c>
      <c r="F5575" s="5">
        <f>decoded__2[[#This Row],[FRT_DEC]]-B5574</f>
        <v>2930</v>
      </c>
      <c r="G55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INFO]]))),G5574)</f>
        <v>28</v>
      </c>
    </row>
    <row r="5576" spans="1:7" hidden="1" x14ac:dyDescent="0.25">
      <c r="A5576" s="12" t="s">
        <v>6308</v>
      </c>
      <c r="B5576" s="19">
        <v>335650256439</v>
      </c>
      <c r="C5576" s="12" t="s">
        <v>22243</v>
      </c>
      <c r="D5576" s="12" t="s">
        <v>292</v>
      </c>
      <c r="E5576" s="6" t="s">
        <v>22244</v>
      </c>
      <c r="F5576" s="5">
        <f>decoded__2[[#This Row],[FRT_DEC]]-B5575</f>
        <v>5</v>
      </c>
      <c r="G55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INFO]]))),G5575)</f>
        <v>28</v>
      </c>
    </row>
    <row r="5577" spans="1:7" hidden="1" x14ac:dyDescent="0.25">
      <c r="A5577" s="12" t="s">
        <v>6309</v>
      </c>
      <c r="B5577" s="19">
        <v>335650256442</v>
      </c>
      <c r="C5577" s="12" t="s">
        <v>22245</v>
      </c>
      <c r="D5577" s="12" t="s">
        <v>216</v>
      </c>
      <c r="E5577" s="6" t="s">
        <v>3970</v>
      </c>
      <c r="F5577" s="5">
        <f>decoded__2[[#This Row],[FRT_DEC]]-B5576</f>
        <v>3</v>
      </c>
      <c r="G55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INFO]]))),G5576)</f>
        <v>28</v>
      </c>
    </row>
    <row r="5578" spans="1:7" hidden="1" x14ac:dyDescent="0.25">
      <c r="A5578" s="12" t="s">
        <v>6310</v>
      </c>
      <c r="B5578" s="19">
        <v>335650256501</v>
      </c>
      <c r="C5578" s="12" t="s">
        <v>22246</v>
      </c>
      <c r="D5578" s="12" t="s">
        <v>221</v>
      </c>
      <c r="E5578" s="6" t="s">
        <v>222</v>
      </c>
      <c r="F5578" s="5">
        <f>decoded__2[[#This Row],[FRT_DEC]]-B5577</f>
        <v>59</v>
      </c>
      <c r="G55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INFO]]))),G5577)</f>
        <v>28</v>
      </c>
    </row>
    <row r="5579" spans="1:7" hidden="1" x14ac:dyDescent="0.25">
      <c r="A5579" s="12" t="s">
        <v>6311</v>
      </c>
      <c r="B5579" s="19">
        <v>335650256515</v>
      </c>
      <c r="C5579" s="12" t="s">
        <v>22247</v>
      </c>
      <c r="D5579" s="12" t="s">
        <v>40</v>
      </c>
      <c r="E5579" s="6" t="s">
        <v>293</v>
      </c>
      <c r="F5579" s="5">
        <f>decoded__2[[#This Row],[FRT_DEC]]-B5578</f>
        <v>14</v>
      </c>
      <c r="G55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INFO]]))),G5578)</f>
        <v>28</v>
      </c>
    </row>
    <row r="5580" spans="1:7" hidden="1" x14ac:dyDescent="0.25">
      <c r="A5580" s="12" t="s">
        <v>6312</v>
      </c>
      <c r="B5580" s="19">
        <v>335650256526</v>
      </c>
      <c r="C5580" s="12" t="s">
        <v>22248</v>
      </c>
      <c r="D5580" s="12" t="s">
        <v>2045</v>
      </c>
      <c r="E5580" s="6" t="s">
        <v>8199</v>
      </c>
      <c r="F5580" s="5">
        <f>decoded__2[[#This Row],[FRT_DEC]]-B5579</f>
        <v>11</v>
      </c>
      <c r="G55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INFO]]))),G5579)</f>
        <v>28</v>
      </c>
    </row>
    <row r="5581" spans="1:7" hidden="1" x14ac:dyDescent="0.25">
      <c r="A5581" s="12" t="s">
        <v>6313</v>
      </c>
      <c r="B5581" s="19">
        <v>335650256528</v>
      </c>
      <c r="C5581" s="12" t="s">
        <v>22249</v>
      </c>
      <c r="D5581" s="12" t="s">
        <v>294</v>
      </c>
      <c r="E5581" s="6" t="s">
        <v>22250</v>
      </c>
      <c r="F5581" s="5">
        <f>decoded__2[[#This Row],[FRT_DEC]]-B5580</f>
        <v>2</v>
      </c>
      <c r="G55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INFO]]))),G5580)</f>
        <v>28</v>
      </c>
    </row>
    <row r="5582" spans="1:7" hidden="1" x14ac:dyDescent="0.25">
      <c r="A5582" s="12" t="s">
        <v>6314</v>
      </c>
      <c r="B5582" s="19">
        <v>335650256532</v>
      </c>
      <c r="C5582" s="12" t="s">
        <v>22251</v>
      </c>
      <c r="D5582" s="12" t="s">
        <v>7938</v>
      </c>
      <c r="E5582" s="6" t="s">
        <v>7991</v>
      </c>
      <c r="F5582" s="5">
        <f>decoded__2[[#This Row],[FRT_DEC]]-B5581</f>
        <v>4</v>
      </c>
      <c r="G55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INFO]]))),G5581)</f>
        <v>28</v>
      </c>
    </row>
    <row r="5583" spans="1:7" hidden="1" x14ac:dyDescent="0.25">
      <c r="A5583" s="12" t="s">
        <v>6315</v>
      </c>
      <c r="B5583" s="19">
        <v>335650257491</v>
      </c>
      <c r="C5583" s="12" t="s">
        <v>22252</v>
      </c>
      <c r="D5583" s="12" t="s">
        <v>7842</v>
      </c>
      <c r="E5583" s="6" t="s">
        <v>7993</v>
      </c>
      <c r="F5583" s="5">
        <f>decoded__2[[#This Row],[FRT_DEC]]-B5582</f>
        <v>959</v>
      </c>
      <c r="G55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INFO]]))),G5582)</f>
        <v>28</v>
      </c>
    </row>
    <row r="5584" spans="1:7" hidden="1" x14ac:dyDescent="0.25">
      <c r="A5584" s="12" t="s">
        <v>6316</v>
      </c>
      <c r="B5584" s="19">
        <v>335650257509</v>
      </c>
      <c r="C5584" s="12" t="s">
        <v>22253</v>
      </c>
      <c r="D5584" s="12" t="s">
        <v>1099</v>
      </c>
      <c r="E5584" s="6" t="s">
        <v>2081</v>
      </c>
      <c r="F5584" s="5">
        <f>decoded__2[[#This Row],[FRT_DEC]]-B5583</f>
        <v>18</v>
      </c>
      <c r="G55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INFO]]))),G5583)</f>
        <v>28</v>
      </c>
    </row>
    <row r="5585" spans="1:7" hidden="1" x14ac:dyDescent="0.25">
      <c r="A5585" s="12" t="s">
        <v>6317</v>
      </c>
      <c r="B5585" s="19">
        <v>335650257513</v>
      </c>
      <c r="C5585" s="12" t="s">
        <v>22254</v>
      </c>
      <c r="D5585" s="12" t="s">
        <v>1099</v>
      </c>
      <c r="E5585" s="6" t="s">
        <v>2089</v>
      </c>
      <c r="F5585" s="5">
        <f>decoded__2[[#This Row],[FRT_DEC]]-B5584</f>
        <v>4</v>
      </c>
      <c r="G55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INFO]]))),G5584)</f>
        <v>28</v>
      </c>
    </row>
    <row r="5586" spans="1:7" hidden="1" x14ac:dyDescent="0.25">
      <c r="A5586" s="12" t="s">
        <v>6318</v>
      </c>
      <c r="B5586" s="19">
        <v>335650257520</v>
      </c>
      <c r="C5586" s="12" t="s">
        <v>22255</v>
      </c>
      <c r="D5586" s="12" t="s">
        <v>72</v>
      </c>
      <c r="E5586" s="6" t="s">
        <v>2090</v>
      </c>
      <c r="F5586" s="5">
        <f>decoded__2[[#This Row],[FRT_DEC]]-B5585</f>
        <v>7</v>
      </c>
      <c r="G55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INFO]]))),G5585)</f>
        <v>28</v>
      </c>
    </row>
    <row r="5587" spans="1:7" hidden="1" x14ac:dyDescent="0.25">
      <c r="A5587" s="12" t="s">
        <v>6319</v>
      </c>
      <c r="B5587" s="19">
        <v>335650257537</v>
      </c>
      <c r="C5587" s="12" t="s">
        <v>22256</v>
      </c>
      <c r="D5587" s="12" t="s">
        <v>6</v>
      </c>
      <c r="E5587" s="6" t="s">
        <v>22257</v>
      </c>
      <c r="F5587" s="5">
        <f>decoded__2[[#This Row],[FRT_DEC]]-B5586</f>
        <v>17</v>
      </c>
      <c r="G55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INFO]]))),G5586)</f>
        <v>29</v>
      </c>
    </row>
    <row r="5588" spans="1:7" hidden="1" x14ac:dyDescent="0.25">
      <c r="A5588" s="12" t="s">
        <v>6320</v>
      </c>
      <c r="B5588" s="19">
        <v>335650257557</v>
      </c>
      <c r="C5588" s="12" t="s">
        <v>22258</v>
      </c>
      <c r="D5588" s="12" t="s">
        <v>72</v>
      </c>
      <c r="E5588" s="6" t="s">
        <v>2092</v>
      </c>
      <c r="F5588" s="5">
        <f>decoded__2[[#This Row],[FRT_DEC]]-B5587</f>
        <v>20</v>
      </c>
      <c r="G55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INFO]]))),G5587)</f>
        <v>29</v>
      </c>
    </row>
    <row r="5589" spans="1:7" hidden="1" x14ac:dyDescent="0.25">
      <c r="A5589" s="12" t="s">
        <v>6321</v>
      </c>
      <c r="B5589" s="19">
        <v>335650257572</v>
      </c>
      <c r="C5589" s="12" t="s">
        <v>22259</v>
      </c>
      <c r="D5589" s="12" t="s">
        <v>2045</v>
      </c>
      <c r="E5589" s="6" t="s">
        <v>8267</v>
      </c>
      <c r="F5589" s="5">
        <f>decoded__2[[#This Row],[FRT_DEC]]-B5588</f>
        <v>15</v>
      </c>
      <c r="G55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INFO]]))),G5588)</f>
        <v>29</v>
      </c>
    </row>
    <row r="5590" spans="1:7" hidden="1" x14ac:dyDescent="0.25">
      <c r="A5590" s="12" t="s">
        <v>6322</v>
      </c>
      <c r="B5590" s="19">
        <v>335650257584</v>
      </c>
      <c r="C5590" s="12" t="s">
        <v>22260</v>
      </c>
      <c r="D5590" s="12" t="s">
        <v>3671</v>
      </c>
      <c r="E5590" s="6" t="s">
        <v>22261</v>
      </c>
      <c r="F5590" s="5">
        <f>decoded__2[[#This Row],[FRT_DEC]]-B5589</f>
        <v>12</v>
      </c>
      <c r="G55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INFO]]))),G5589)</f>
        <v>29</v>
      </c>
    </row>
    <row r="5591" spans="1:7" hidden="1" x14ac:dyDescent="0.25">
      <c r="A5591" s="12" t="s">
        <v>6323</v>
      </c>
      <c r="B5591" s="19">
        <v>335650257587</v>
      </c>
      <c r="C5591" s="12" t="s">
        <v>22262</v>
      </c>
      <c r="D5591" s="12" t="s">
        <v>3671</v>
      </c>
      <c r="E5591" s="6" t="s">
        <v>7881</v>
      </c>
      <c r="F5591" s="5">
        <f>decoded__2[[#This Row],[FRT_DEC]]-B5590</f>
        <v>3</v>
      </c>
      <c r="G55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INFO]]))),G5590)</f>
        <v>29</v>
      </c>
    </row>
    <row r="5592" spans="1:7" hidden="1" x14ac:dyDescent="0.25">
      <c r="A5592" s="12" t="s">
        <v>6324</v>
      </c>
      <c r="B5592" s="19">
        <v>335650258572</v>
      </c>
      <c r="C5592" s="12" t="s">
        <v>22263</v>
      </c>
      <c r="D5592" s="12" t="s">
        <v>249</v>
      </c>
      <c r="E5592" s="6" t="s">
        <v>7861</v>
      </c>
      <c r="F5592" s="5">
        <f>decoded__2[[#This Row],[FRT_DEC]]-B5591</f>
        <v>985</v>
      </c>
      <c r="G55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INFO]]))),G5591)</f>
        <v>29</v>
      </c>
    </row>
    <row r="5593" spans="1:7" hidden="1" x14ac:dyDescent="0.25">
      <c r="A5593" s="12" t="s">
        <v>6325</v>
      </c>
      <c r="B5593" s="19">
        <v>335650258577</v>
      </c>
      <c r="C5593" s="12" t="s">
        <v>22264</v>
      </c>
      <c r="D5593" s="12" t="s">
        <v>7938</v>
      </c>
      <c r="E5593" s="6" t="s">
        <v>7998</v>
      </c>
      <c r="F5593" s="5">
        <f>decoded__2[[#This Row],[FRT_DEC]]-B5592</f>
        <v>5</v>
      </c>
      <c r="G55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INFO]]))),G5592)</f>
        <v>29</v>
      </c>
    </row>
    <row r="5594" spans="1:7" hidden="1" x14ac:dyDescent="0.25">
      <c r="A5594" s="12" t="s">
        <v>6326</v>
      </c>
      <c r="B5594" s="19">
        <v>335650263245</v>
      </c>
      <c r="C5594" s="12" t="s">
        <v>22265</v>
      </c>
      <c r="D5594" s="12" t="s">
        <v>5</v>
      </c>
      <c r="E5594" s="6" t="s">
        <v>22266</v>
      </c>
      <c r="F5594" s="5">
        <f>decoded__2[[#This Row],[FRT_DEC]]-B5593</f>
        <v>4668</v>
      </c>
      <c r="G55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INFO]]))),G5593)</f>
        <v>29</v>
      </c>
    </row>
    <row r="5595" spans="1:7" hidden="1" x14ac:dyDescent="0.25">
      <c r="A5595" s="12" t="s">
        <v>6327</v>
      </c>
      <c r="B5595" s="19">
        <v>335650263247</v>
      </c>
      <c r="C5595" s="12" t="s">
        <v>22267</v>
      </c>
      <c r="D5595" s="12" t="s">
        <v>5</v>
      </c>
      <c r="E5595" s="6" t="s">
        <v>7877</v>
      </c>
      <c r="F5595" s="5">
        <f>decoded__2[[#This Row],[FRT_DEC]]-B5594</f>
        <v>2</v>
      </c>
      <c r="G55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INFO]]))),G5594)</f>
        <v>29</v>
      </c>
    </row>
    <row r="5596" spans="1:7" hidden="1" x14ac:dyDescent="0.25">
      <c r="A5596" s="12" t="s">
        <v>6328</v>
      </c>
      <c r="B5596" s="19">
        <v>335650263250</v>
      </c>
      <c r="C5596" s="12" t="s">
        <v>22268</v>
      </c>
      <c r="D5596" s="12" t="s">
        <v>3686</v>
      </c>
      <c r="E5596" s="6" t="s">
        <v>22269</v>
      </c>
      <c r="F5596" s="5">
        <f>decoded__2[[#This Row],[FRT_DEC]]-B5595</f>
        <v>3</v>
      </c>
      <c r="G55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INFO]]))),G5595)</f>
        <v>29</v>
      </c>
    </row>
    <row r="5597" spans="1:7" hidden="1" x14ac:dyDescent="0.25">
      <c r="A5597" s="12" t="s">
        <v>6329</v>
      </c>
      <c r="B5597" s="19">
        <v>335650263253</v>
      </c>
      <c r="C5597" s="12" t="s">
        <v>22270</v>
      </c>
      <c r="D5597" s="12" t="s">
        <v>3686</v>
      </c>
      <c r="E5597" s="6" t="s">
        <v>7878</v>
      </c>
      <c r="F5597" s="5">
        <f>decoded__2[[#This Row],[FRT_DEC]]-B5596</f>
        <v>3</v>
      </c>
      <c r="G55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INFO]]))),G5596)</f>
        <v>29</v>
      </c>
    </row>
    <row r="5598" spans="1:7" hidden="1" x14ac:dyDescent="0.25">
      <c r="A5598" s="12" t="s">
        <v>6330</v>
      </c>
      <c r="B5598" s="19">
        <v>335650263261</v>
      </c>
      <c r="C5598" s="12" t="s">
        <v>22271</v>
      </c>
      <c r="D5598" s="12" t="s">
        <v>7842</v>
      </c>
      <c r="E5598" s="6" t="s">
        <v>8006</v>
      </c>
      <c r="F5598" s="5">
        <f>decoded__2[[#This Row],[FRT_DEC]]-B5597</f>
        <v>8</v>
      </c>
      <c r="G55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INFO]]))),G5597)</f>
        <v>29</v>
      </c>
    </row>
    <row r="5599" spans="1:7" hidden="1" x14ac:dyDescent="0.25">
      <c r="A5599" s="12" t="s">
        <v>6331</v>
      </c>
      <c r="B5599" s="19">
        <v>335650263271</v>
      </c>
      <c r="C5599" s="12" t="s">
        <v>22272</v>
      </c>
      <c r="D5599" s="12" t="s">
        <v>241</v>
      </c>
      <c r="E5599" s="6" t="s">
        <v>7932</v>
      </c>
      <c r="F5599" s="5">
        <f>decoded__2[[#This Row],[FRT_DEC]]-B5598</f>
        <v>10</v>
      </c>
      <c r="G55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INFO]]))),G5598)</f>
        <v>29</v>
      </c>
    </row>
    <row r="5600" spans="1:7" hidden="1" x14ac:dyDescent="0.25">
      <c r="A5600" s="12" t="s">
        <v>6332</v>
      </c>
      <c r="B5600" s="19">
        <v>335650263274</v>
      </c>
      <c r="C5600" s="12" t="s">
        <v>22273</v>
      </c>
      <c r="D5600" s="12" t="s">
        <v>243</v>
      </c>
      <c r="E5600" s="6" t="s">
        <v>3939</v>
      </c>
      <c r="F5600" s="5">
        <f>decoded__2[[#This Row],[FRT_DEC]]-B5599</f>
        <v>3</v>
      </c>
      <c r="G56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INFO]]))),G5599)</f>
        <v>29</v>
      </c>
    </row>
    <row r="5601" spans="1:7" hidden="1" x14ac:dyDescent="0.25">
      <c r="A5601" s="12" t="s">
        <v>6333</v>
      </c>
      <c r="B5601" s="19">
        <v>335650263281</v>
      </c>
      <c r="C5601" s="12" t="s">
        <v>22274</v>
      </c>
      <c r="D5601" s="12" t="s">
        <v>1099</v>
      </c>
      <c r="E5601" s="6" t="s">
        <v>2093</v>
      </c>
      <c r="F5601" s="5">
        <f>decoded__2[[#This Row],[FRT_DEC]]-B5600</f>
        <v>7</v>
      </c>
      <c r="G56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INFO]]))),G5600)</f>
        <v>29</v>
      </c>
    </row>
    <row r="5602" spans="1:7" hidden="1" x14ac:dyDescent="0.25">
      <c r="A5602" s="12" t="s">
        <v>6334</v>
      </c>
      <c r="B5602" s="19">
        <v>335650263285</v>
      </c>
      <c r="C5602" s="12" t="s">
        <v>22275</v>
      </c>
      <c r="D5602" s="12" t="s">
        <v>72</v>
      </c>
      <c r="E5602" s="6" t="s">
        <v>2094</v>
      </c>
      <c r="F5602" s="5">
        <f>decoded__2[[#This Row],[FRT_DEC]]-B5601</f>
        <v>4</v>
      </c>
      <c r="G56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INFO]]))),G5601)</f>
        <v>29</v>
      </c>
    </row>
    <row r="5603" spans="1:7" hidden="1" x14ac:dyDescent="0.25">
      <c r="A5603" s="12" t="s">
        <v>6335</v>
      </c>
      <c r="B5603" s="19">
        <v>335650263289</v>
      </c>
      <c r="C5603" s="12" t="s">
        <v>22276</v>
      </c>
      <c r="D5603" s="12" t="s">
        <v>72</v>
      </c>
      <c r="E5603" s="6" t="s">
        <v>2095</v>
      </c>
      <c r="F5603" s="5">
        <f>decoded__2[[#This Row],[FRT_DEC]]-B5602</f>
        <v>4</v>
      </c>
      <c r="G56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INFO]]))),G5602)</f>
        <v>29</v>
      </c>
    </row>
    <row r="5604" spans="1:7" hidden="1" x14ac:dyDescent="0.25">
      <c r="A5604" s="12" t="s">
        <v>6336</v>
      </c>
      <c r="B5604" s="19">
        <v>335650263300</v>
      </c>
      <c r="C5604" s="12" t="s">
        <v>22277</v>
      </c>
      <c r="D5604" s="12" t="s">
        <v>246</v>
      </c>
      <c r="E5604" s="6" t="s">
        <v>22278</v>
      </c>
      <c r="F5604" s="5">
        <f>decoded__2[[#This Row],[FRT_DEC]]-B5603</f>
        <v>11</v>
      </c>
      <c r="G56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INFO]]))),G5603)</f>
        <v>29</v>
      </c>
    </row>
    <row r="5605" spans="1:7" hidden="1" x14ac:dyDescent="0.25">
      <c r="A5605" s="12" t="s">
        <v>6337</v>
      </c>
      <c r="B5605" s="19">
        <v>335650263304</v>
      </c>
      <c r="C5605" s="12" t="s">
        <v>22279</v>
      </c>
      <c r="D5605" s="12" t="s">
        <v>7938</v>
      </c>
      <c r="E5605" s="6" t="s">
        <v>8012</v>
      </c>
      <c r="F5605" s="5">
        <f>decoded__2[[#This Row],[FRT_DEC]]-B5604</f>
        <v>4</v>
      </c>
      <c r="G56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INFO]]))),G5604)</f>
        <v>29</v>
      </c>
    </row>
    <row r="5606" spans="1:7" hidden="1" x14ac:dyDescent="0.25">
      <c r="A5606" s="12" t="s">
        <v>6338</v>
      </c>
      <c r="B5606" s="19">
        <v>335650263702</v>
      </c>
      <c r="C5606" s="12" t="s">
        <v>22280</v>
      </c>
      <c r="D5606" s="12" t="s">
        <v>7842</v>
      </c>
      <c r="E5606" s="6" t="s">
        <v>8130</v>
      </c>
      <c r="F5606" s="5">
        <f>decoded__2[[#This Row],[FRT_DEC]]-B5605</f>
        <v>398</v>
      </c>
      <c r="G56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INFO]]))),G5605)</f>
        <v>29</v>
      </c>
    </row>
    <row r="5607" spans="1:7" hidden="1" x14ac:dyDescent="0.25">
      <c r="A5607" s="12" t="s">
        <v>6339</v>
      </c>
      <c r="B5607" s="19">
        <v>335650263709</v>
      </c>
      <c r="C5607" s="12" t="s">
        <v>22281</v>
      </c>
      <c r="D5607" s="12" t="s">
        <v>1099</v>
      </c>
      <c r="E5607" s="6" t="s">
        <v>2096</v>
      </c>
      <c r="F5607" s="5">
        <f>decoded__2[[#This Row],[FRT_DEC]]-B5606</f>
        <v>7</v>
      </c>
      <c r="G56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INFO]]))),G5606)</f>
        <v>29</v>
      </c>
    </row>
    <row r="5608" spans="1:7" hidden="1" x14ac:dyDescent="0.25">
      <c r="A5608" s="12" t="s">
        <v>6340</v>
      </c>
      <c r="B5608" s="19">
        <v>335650263715</v>
      </c>
      <c r="C5608" s="12" t="s">
        <v>22282</v>
      </c>
      <c r="D5608" s="12" t="s">
        <v>72</v>
      </c>
      <c r="E5608" s="6" t="s">
        <v>2097</v>
      </c>
      <c r="F5608" s="5">
        <f>decoded__2[[#This Row],[FRT_DEC]]-B5607</f>
        <v>6</v>
      </c>
      <c r="G56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INFO]]))),G5607)</f>
        <v>29</v>
      </c>
    </row>
    <row r="5609" spans="1:7" hidden="1" x14ac:dyDescent="0.25">
      <c r="A5609" s="12" t="s">
        <v>6341</v>
      </c>
      <c r="B5609" s="19">
        <v>335650263727</v>
      </c>
      <c r="C5609" s="12" t="s">
        <v>22283</v>
      </c>
      <c r="D5609" s="12" t="s">
        <v>3672</v>
      </c>
      <c r="E5609" s="6" t="s">
        <v>7909</v>
      </c>
      <c r="F5609" s="5">
        <f>decoded__2[[#This Row],[FRT_DEC]]-B5608</f>
        <v>12</v>
      </c>
      <c r="G56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INFO]]))),G5608)</f>
        <v>29</v>
      </c>
    </row>
    <row r="5610" spans="1:7" hidden="1" x14ac:dyDescent="0.25">
      <c r="A5610" s="12" t="s">
        <v>6342</v>
      </c>
      <c r="B5610" s="19">
        <v>335650263877</v>
      </c>
      <c r="C5610" s="12" t="s">
        <v>22284</v>
      </c>
      <c r="D5610" s="12" t="s">
        <v>262</v>
      </c>
      <c r="E5610" s="6" t="s">
        <v>7910</v>
      </c>
      <c r="F5610" s="5">
        <f>decoded__2[[#This Row],[FRT_DEC]]-B5609</f>
        <v>150</v>
      </c>
      <c r="G56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INFO]]))),G5609)</f>
        <v>29</v>
      </c>
    </row>
    <row r="5611" spans="1:7" hidden="1" x14ac:dyDescent="0.25">
      <c r="A5611" s="12" t="s">
        <v>6343</v>
      </c>
      <c r="B5611" s="19">
        <v>335650263882</v>
      </c>
      <c r="C5611" s="12" t="s">
        <v>22285</v>
      </c>
      <c r="D5611" s="12" t="s">
        <v>7938</v>
      </c>
      <c r="E5611" s="6" t="s">
        <v>8136</v>
      </c>
      <c r="F5611" s="5">
        <f>decoded__2[[#This Row],[FRT_DEC]]-B5610</f>
        <v>5</v>
      </c>
      <c r="G56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INFO]]))),G5610)</f>
        <v>29</v>
      </c>
    </row>
    <row r="5612" spans="1:7" x14ac:dyDescent="0.25">
      <c r="A5612" s="12" t="s">
        <v>6344</v>
      </c>
      <c r="B5612" s="19">
        <v>335650265083</v>
      </c>
      <c r="C5612" s="12" t="s">
        <v>22286</v>
      </c>
      <c r="D5612" s="12" t="s">
        <v>7842</v>
      </c>
      <c r="E5612" s="6" t="s">
        <v>7845</v>
      </c>
      <c r="F5612" s="5">
        <f>decoded__2[[#This Row],[FRT_DEC]]-B5611</f>
        <v>1201</v>
      </c>
      <c r="G56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INFO]]))),G5611)</f>
        <v>29</v>
      </c>
    </row>
    <row r="5613" spans="1:7" hidden="1" x14ac:dyDescent="0.25">
      <c r="A5613" s="12" t="s">
        <v>6345</v>
      </c>
      <c r="B5613" s="19">
        <v>335650265090</v>
      </c>
      <c r="C5613" s="12" t="s">
        <v>22287</v>
      </c>
      <c r="D5613" s="12" t="s">
        <v>7938</v>
      </c>
      <c r="E5613" s="6" t="s">
        <v>8149</v>
      </c>
      <c r="F5613" s="5">
        <f>decoded__2[[#This Row],[FRT_DEC]]-B5612</f>
        <v>7</v>
      </c>
      <c r="G56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INFO]]))),G5612)</f>
        <v>29</v>
      </c>
    </row>
    <row r="5614" spans="1:7" hidden="1" x14ac:dyDescent="0.25">
      <c r="A5614" s="12" t="s">
        <v>6346</v>
      </c>
      <c r="B5614" s="19">
        <v>335650265190</v>
      </c>
      <c r="C5614" s="12" t="s">
        <v>22288</v>
      </c>
      <c r="D5614" s="12" t="s">
        <v>84</v>
      </c>
      <c r="E5614" s="6" t="s">
        <v>7927</v>
      </c>
      <c r="F5614" s="5">
        <f>decoded__2[[#This Row],[FRT_DEC]]-B5613</f>
        <v>100</v>
      </c>
      <c r="G56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INFO]]))),G5613)</f>
        <v>29</v>
      </c>
    </row>
    <row r="5615" spans="1:7" hidden="1" x14ac:dyDescent="0.25">
      <c r="A5615" s="12" t="s">
        <v>6347</v>
      </c>
      <c r="B5615" s="19">
        <v>335650265194</v>
      </c>
      <c r="C5615" s="12" t="s">
        <v>22289</v>
      </c>
      <c r="D5615" s="12" t="s">
        <v>3684</v>
      </c>
      <c r="E5615" s="6" t="s">
        <v>22290</v>
      </c>
      <c r="F5615" s="5">
        <f>decoded__2[[#This Row],[FRT_DEC]]-B5614</f>
        <v>4</v>
      </c>
      <c r="G56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INFO]]))),G5614)</f>
        <v>29</v>
      </c>
    </row>
    <row r="5616" spans="1:7" hidden="1" x14ac:dyDescent="0.25">
      <c r="A5616" s="12" t="s">
        <v>6348</v>
      </c>
      <c r="B5616" s="19">
        <v>335650265197</v>
      </c>
      <c r="C5616" s="12" t="s">
        <v>22291</v>
      </c>
      <c r="D5616" s="12" t="s">
        <v>3684</v>
      </c>
      <c r="E5616" s="6" t="s">
        <v>7879</v>
      </c>
      <c r="F5616" s="5">
        <f>decoded__2[[#This Row],[FRT_DEC]]-B5615</f>
        <v>3</v>
      </c>
      <c r="G56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INFO]]))),G5615)</f>
        <v>29</v>
      </c>
    </row>
    <row r="5617" spans="1:7" hidden="1" x14ac:dyDescent="0.25">
      <c r="A5617" s="12" t="s">
        <v>6349</v>
      </c>
      <c r="B5617" s="19">
        <v>335650265204</v>
      </c>
      <c r="C5617" s="12" t="s">
        <v>22292</v>
      </c>
      <c r="D5617" s="12" t="s">
        <v>7842</v>
      </c>
      <c r="E5617" s="6" t="s">
        <v>7843</v>
      </c>
      <c r="F5617" s="5">
        <f>decoded__2[[#This Row],[FRT_DEC]]-B5616</f>
        <v>7</v>
      </c>
      <c r="G56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INFO]]))),G5616)</f>
        <v>29</v>
      </c>
    </row>
    <row r="5618" spans="1:7" hidden="1" x14ac:dyDescent="0.25">
      <c r="A5618" s="12" t="s">
        <v>6350</v>
      </c>
      <c r="B5618" s="19">
        <v>335650265215</v>
      </c>
      <c r="C5618" s="12" t="s">
        <v>22293</v>
      </c>
      <c r="D5618" s="12" t="s">
        <v>1099</v>
      </c>
      <c r="E5618" s="6" t="s">
        <v>2098</v>
      </c>
      <c r="F5618" s="5">
        <f>decoded__2[[#This Row],[FRT_DEC]]-B5617</f>
        <v>11</v>
      </c>
      <c r="G56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INFO]]))),G5617)</f>
        <v>29</v>
      </c>
    </row>
    <row r="5619" spans="1:7" hidden="1" x14ac:dyDescent="0.25">
      <c r="A5619" s="12" t="s">
        <v>6351</v>
      </c>
      <c r="B5619" s="19">
        <v>335650265220</v>
      </c>
      <c r="C5619" s="12" t="s">
        <v>22294</v>
      </c>
      <c r="D5619" s="12" t="s">
        <v>72</v>
      </c>
      <c r="E5619" s="6" t="s">
        <v>2099</v>
      </c>
      <c r="F5619" s="5">
        <f>decoded__2[[#This Row],[FRT_DEC]]-B5618</f>
        <v>5</v>
      </c>
      <c r="G56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INFO]]))),G5618)</f>
        <v>29</v>
      </c>
    </row>
    <row r="5620" spans="1:7" hidden="1" x14ac:dyDescent="0.25">
      <c r="A5620" s="12" t="s">
        <v>6352</v>
      </c>
      <c r="B5620" s="19">
        <v>335650265232</v>
      </c>
      <c r="C5620" s="12" t="s">
        <v>22295</v>
      </c>
      <c r="D5620" s="12" t="s">
        <v>7938</v>
      </c>
      <c r="E5620" s="6" t="s">
        <v>8848</v>
      </c>
      <c r="F5620" s="5">
        <f>decoded__2[[#This Row],[FRT_DEC]]-B5619</f>
        <v>12</v>
      </c>
      <c r="G56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INFO]]))),G5619)</f>
        <v>29</v>
      </c>
    </row>
    <row r="5621" spans="1:7" hidden="1" x14ac:dyDescent="0.25">
      <c r="A5621" s="12" t="s">
        <v>6353</v>
      </c>
      <c r="B5621" s="19">
        <v>335650265282</v>
      </c>
      <c r="C5621" s="12" t="s">
        <v>22296</v>
      </c>
      <c r="D5621" s="12" t="s">
        <v>85</v>
      </c>
      <c r="E5621" s="6" t="s">
        <v>263</v>
      </c>
      <c r="F5621" s="5">
        <f>decoded__2[[#This Row],[FRT_DEC]]-B5620</f>
        <v>50</v>
      </c>
      <c r="G56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INFO]]))),G5620)</f>
        <v>29</v>
      </c>
    </row>
    <row r="5622" spans="1:7" hidden="1" x14ac:dyDescent="0.25">
      <c r="A5622" s="12" t="s">
        <v>6354</v>
      </c>
      <c r="B5622" s="19">
        <v>335650265291</v>
      </c>
      <c r="C5622" s="12" t="s">
        <v>22297</v>
      </c>
      <c r="D5622" s="12" t="s">
        <v>7842</v>
      </c>
      <c r="E5622" s="6" t="s">
        <v>8851</v>
      </c>
      <c r="F5622" s="5">
        <f>decoded__2[[#This Row],[FRT_DEC]]-B5621</f>
        <v>9</v>
      </c>
      <c r="G56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INFO]]))),G5621)</f>
        <v>29</v>
      </c>
    </row>
    <row r="5623" spans="1:7" hidden="1" x14ac:dyDescent="0.25">
      <c r="A5623" s="12" t="s">
        <v>6355</v>
      </c>
      <c r="B5623" s="19">
        <v>335650265300</v>
      </c>
      <c r="C5623" s="12" t="s">
        <v>22298</v>
      </c>
      <c r="D5623" s="12" t="s">
        <v>1099</v>
      </c>
      <c r="E5623" s="6" t="s">
        <v>2100</v>
      </c>
      <c r="F5623" s="5">
        <f>decoded__2[[#This Row],[FRT_DEC]]-B5622</f>
        <v>9</v>
      </c>
      <c r="G56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INFO]]))),G5622)</f>
        <v>29</v>
      </c>
    </row>
    <row r="5624" spans="1:7" hidden="1" x14ac:dyDescent="0.25">
      <c r="A5624" s="12" t="s">
        <v>6356</v>
      </c>
      <c r="B5624" s="19">
        <v>335650265305</v>
      </c>
      <c r="C5624" s="12" t="s">
        <v>22299</v>
      </c>
      <c r="D5624" s="12" t="s">
        <v>72</v>
      </c>
      <c r="E5624" s="6" t="s">
        <v>2101</v>
      </c>
      <c r="F5624" s="5">
        <f>decoded__2[[#This Row],[FRT_DEC]]-B5623</f>
        <v>5</v>
      </c>
      <c r="G56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INFO]]))),G5623)</f>
        <v>29</v>
      </c>
    </row>
    <row r="5625" spans="1:7" hidden="1" x14ac:dyDescent="0.25">
      <c r="A5625" s="12" t="s">
        <v>6357</v>
      </c>
      <c r="B5625" s="19">
        <v>335650265317</v>
      </c>
      <c r="C5625" s="12" t="s">
        <v>22300</v>
      </c>
      <c r="D5625" s="12" t="s">
        <v>7938</v>
      </c>
      <c r="E5625" s="6" t="s">
        <v>8855</v>
      </c>
      <c r="F5625" s="5">
        <f>decoded__2[[#This Row],[FRT_DEC]]-B5624</f>
        <v>12</v>
      </c>
      <c r="G56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INFO]]))),G5624)</f>
        <v>29</v>
      </c>
    </row>
    <row r="5626" spans="1:7" hidden="1" x14ac:dyDescent="0.25">
      <c r="A5626" s="12" t="s">
        <v>6358</v>
      </c>
      <c r="B5626" s="19">
        <v>335650265938</v>
      </c>
      <c r="C5626" s="12" t="s">
        <v>22301</v>
      </c>
      <c r="D5626" s="12" t="s">
        <v>87</v>
      </c>
      <c r="E5626" s="6" t="s">
        <v>3695</v>
      </c>
      <c r="F5626" s="5">
        <f>decoded__2[[#This Row],[FRT_DEC]]-B5625</f>
        <v>621</v>
      </c>
      <c r="G56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INFO]]))),G5625)</f>
        <v>29</v>
      </c>
    </row>
    <row r="5627" spans="1:7" hidden="1" x14ac:dyDescent="0.25">
      <c r="A5627" s="12" t="s">
        <v>6359</v>
      </c>
      <c r="B5627" s="19">
        <v>335650265947</v>
      </c>
      <c r="C5627" s="12" t="s">
        <v>22302</v>
      </c>
      <c r="D5627" s="12" t="s">
        <v>7842</v>
      </c>
      <c r="E5627" s="6" t="s">
        <v>8858</v>
      </c>
      <c r="F5627" s="5">
        <f>decoded__2[[#This Row],[FRT_DEC]]-B5626</f>
        <v>9</v>
      </c>
      <c r="G56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INFO]]))),G5626)</f>
        <v>29</v>
      </c>
    </row>
    <row r="5628" spans="1:7" hidden="1" x14ac:dyDescent="0.25">
      <c r="A5628" s="12" t="s">
        <v>6360</v>
      </c>
      <c r="B5628" s="19">
        <v>335650265956</v>
      </c>
      <c r="C5628" s="12" t="s">
        <v>22303</v>
      </c>
      <c r="D5628" s="12" t="s">
        <v>1099</v>
      </c>
      <c r="E5628" s="6" t="s">
        <v>2102</v>
      </c>
      <c r="F5628" s="5">
        <f>decoded__2[[#This Row],[FRT_DEC]]-B5627</f>
        <v>9</v>
      </c>
      <c r="G56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INFO]]))),G5627)</f>
        <v>29</v>
      </c>
    </row>
    <row r="5629" spans="1:7" hidden="1" x14ac:dyDescent="0.25">
      <c r="A5629" s="12" t="s">
        <v>6361</v>
      </c>
      <c r="B5629" s="19">
        <v>335650265962</v>
      </c>
      <c r="C5629" s="12" t="s">
        <v>22304</v>
      </c>
      <c r="D5629" s="12" t="s">
        <v>72</v>
      </c>
      <c r="E5629" s="6" t="s">
        <v>2103</v>
      </c>
      <c r="F5629" s="5">
        <f>decoded__2[[#This Row],[FRT_DEC]]-B5628</f>
        <v>6</v>
      </c>
      <c r="G56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INFO]]))),G5628)</f>
        <v>29</v>
      </c>
    </row>
    <row r="5630" spans="1:7" hidden="1" x14ac:dyDescent="0.25">
      <c r="A5630" s="12" t="s">
        <v>6362</v>
      </c>
      <c r="B5630" s="19">
        <v>335650265966</v>
      </c>
      <c r="C5630" s="12" t="s">
        <v>22305</v>
      </c>
      <c r="D5630" s="12" t="s">
        <v>264</v>
      </c>
      <c r="E5630" s="6" t="s">
        <v>22306</v>
      </c>
      <c r="F5630" s="5">
        <f>decoded__2[[#This Row],[FRT_DEC]]-B5629</f>
        <v>4</v>
      </c>
      <c r="G56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INFO]]))),G5629)</f>
        <v>29</v>
      </c>
    </row>
    <row r="5631" spans="1:7" hidden="1" x14ac:dyDescent="0.25">
      <c r="A5631" s="12" t="s">
        <v>6363</v>
      </c>
      <c r="B5631" s="19">
        <v>335650265978</v>
      </c>
      <c r="C5631" s="12" t="s">
        <v>22307</v>
      </c>
      <c r="D5631" s="12" t="s">
        <v>40</v>
      </c>
      <c r="E5631" s="6" t="s">
        <v>328</v>
      </c>
      <c r="F5631" s="5">
        <f>decoded__2[[#This Row],[FRT_DEC]]-B5630</f>
        <v>12</v>
      </c>
      <c r="G56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INFO]]))),G5630)</f>
        <v>29</v>
      </c>
    </row>
    <row r="5632" spans="1:7" hidden="1" x14ac:dyDescent="0.25">
      <c r="A5632" s="12" t="s">
        <v>6364</v>
      </c>
      <c r="B5632" s="19">
        <v>335650265981</v>
      </c>
      <c r="C5632" s="12" t="s">
        <v>22308</v>
      </c>
      <c r="D5632" s="12" t="s">
        <v>330</v>
      </c>
      <c r="E5632" s="6" t="s">
        <v>22309</v>
      </c>
      <c r="F5632" s="5">
        <f>decoded__2[[#This Row],[FRT_DEC]]-B5631</f>
        <v>3</v>
      </c>
      <c r="G56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INFO]]))),G5631)</f>
        <v>29</v>
      </c>
    </row>
    <row r="5633" spans="1:7" hidden="1" x14ac:dyDescent="0.25">
      <c r="A5633" s="12" t="s">
        <v>6365</v>
      </c>
      <c r="B5633" s="19">
        <v>335650265993</v>
      </c>
      <c r="C5633" s="12" t="s">
        <v>22310</v>
      </c>
      <c r="D5633" s="12" t="s">
        <v>40</v>
      </c>
      <c r="E5633" s="6" t="s">
        <v>2042</v>
      </c>
      <c r="F5633" s="5">
        <f>decoded__2[[#This Row],[FRT_DEC]]-B5632</f>
        <v>12</v>
      </c>
      <c r="G56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INFO]]))),G5632)</f>
        <v>29</v>
      </c>
    </row>
    <row r="5634" spans="1:7" hidden="1" x14ac:dyDescent="0.25">
      <c r="A5634" s="12" t="s">
        <v>6366</v>
      </c>
      <c r="B5634" s="19">
        <v>335650265995</v>
      </c>
      <c r="C5634" s="12" t="s">
        <v>22311</v>
      </c>
      <c r="D5634" s="12" t="s">
        <v>2043</v>
      </c>
      <c r="E5634" s="6" t="s">
        <v>22312</v>
      </c>
      <c r="F5634" s="5">
        <f>decoded__2[[#This Row],[FRT_DEC]]-B5633</f>
        <v>2</v>
      </c>
      <c r="G56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INFO]]))),G5633)</f>
        <v>29</v>
      </c>
    </row>
    <row r="5635" spans="1:7" hidden="1" x14ac:dyDescent="0.25">
      <c r="A5635" s="12" t="s">
        <v>6367</v>
      </c>
      <c r="B5635" s="19">
        <v>335650266029</v>
      </c>
      <c r="C5635" s="12" t="s">
        <v>22313</v>
      </c>
      <c r="D5635" s="12" t="s">
        <v>7938</v>
      </c>
      <c r="E5635" s="6" t="s">
        <v>8868</v>
      </c>
      <c r="F5635" s="5">
        <f>decoded__2[[#This Row],[FRT_DEC]]-B5634</f>
        <v>34</v>
      </c>
      <c r="G56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INFO]]))),G5634)</f>
        <v>29</v>
      </c>
    </row>
    <row r="5636" spans="1:7" hidden="1" x14ac:dyDescent="0.25">
      <c r="A5636" s="12" t="s">
        <v>6368</v>
      </c>
      <c r="B5636" s="19">
        <v>335650266481</v>
      </c>
      <c r="C5636" s="12" t="s">
        <v>22314</v>
      </c>
      <c r="D5636" s="12" t="s">
        <v>43</v>
      </c>
      <c r="E5636" s="6" t="s">
        <v>3983</v>
      </c>
      <c r="F5636" s="5">
        <f>decoded__2[[#This Row],[FRT_DEC]]-B5635</f>
        <v>452</v>
      </c>
      <c r="G56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INFO]]))),G5635)</f>
        <v>29</v>
      </c>
    </row>
    <row r="5637" spans="1:7" hidden="1" x14ac:dyDescent="0.25">
      <c r="A5637" s="12" t="s">
        <v>6369</v>
      </c>
      <c r="B5637" s="19">
        <v>335650266483</v>
      </c>
      <c r="C5637" s="12" t="s">
        <v>22315</v>
      </c>
      <c r="D5637" s="12" t="s">
        <v>3685</v>
      </c>
      <c r="E5637" s="6" t="s">
        <v>22316</v>
      </c>
      <c r="F5637" s="5">
        <f>decoded__2[[#This Row],[FRT_DEC]]-B5636</f>
        <v>2</v>
      </c>
      <c r="G56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INFO]]))),G5636)</f>
        <v>29</v>
      </c>
    </row>
    <row r="5638" spans="1:7" hidden="1" x14ac:dyDescent="0.25">
      <c r="A5638" s="12" t="s">
        <v>6370</v>
      </c>
      <c r="B5638" s="19">
        <v>335650266486</v>
      </c>
      <c r="C5638" s="12" t="s">
        <v>22317</v>
      </c>
      <c r="D5638" s="12" t="s">
        <v>3685</v>
      </c>
      <c r="E5638" s="6" t="s">
        <v>7880</v>
      </c>
      <c r="F5638" s="5">
        <f>decoded__2[[#This Row],[FRT_DEC]]-B5637</f>
        <v>3</v>
      </c>
      <c r="G56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INFO]]))),G5637)</f>
        <v>29</v>
      </c>
    </row>
    <row r="5639" spans="1:7" hidden="1" x14ac:dyDescent="0.25">
      <c r="A5639" s="12" t="s">
        <v>6371</v>
      </c>
      <c r="B5639" s="19">
        <v>335650266501</v>
      </c>
      <c r="C5639" s="12" t="s">
        <v>22318</v>
      </c>
      <c r="D5639" s="12" t="s">
        <v>7842</v>
      </c>
      <c r="E5639" s="6" t="s">
        <v>8889</v>
      </c>
      <c r="F5639" s="5">
        <f>decoded__2[[#This Row],[FRT_DEC]]-B5638</f>
        <v>15</v>
      </c>
      <c r="G56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INFO]]))),G5638)</f>
        <v>29</v>
      </c>
    </row>
    <row r="5640" spans="1:7" ht="30" hidden="1" x14ac:dyDescent="0.25">
      <c r="A5640" s="12" t="s">
        <v>6372</v>
      </c>
      <c r="B5640" s="19">
        <v>335650266511</v>
      </c>
      <c r="C5640" s="12" t="s">
        <v>22319</v>
      </c>
      <c r="D5640" s="12" t="s">
        <v>241</v>
      </c>
      <c r="E5640" s="6" t="s">
        <v>7933</v>
      </c>
      <c r="F5640" s="5">
        <f>decoded__2[[#This Row],[FRT_DEC]]-B5639</f>
        <v>10</v>
      </c>
      <c r="G56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INFO]]))),G5639)</f>
        <v>29</v>
      </c>
    </row>
    <row r="5641" spans="1:7" hidden="1" x14ac:dyDescent="0.25">
      <c r="A5641" s="12" t="s">
        <v>6373</v>
      </c>
      <c r="B5641" s="19">
        <v>335650266514</v>
      </c>
      <c r="C5641" s="12" t="s">
        <v>22320</v>
      </c>
      <c r="D5641" s="12" t="s">
        <v>243</v>
      </c>
      <c r="E5641" s="6" t="s">
        <v>3937</v>
      </c>
      <c r="F5641" s="5">
        <f>decoded__2[[#This Row],[FRT_DEC]]-B5640</f>
        <v>3</v>
      </c>
      <c r="G56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INFO]]))),G5640)</f>
        <v>29</v>
      </c>
    </row>
    <row r="5642" spans="1:7" hidden="1" x14ac:dyDescent="0.25">
      <c r="A5642" s="12" t="s">
        <v>6374</v>
      </c>
      <c r="B5642" s="19">
        <v>335650266544</v>
      </c>
      <c r="C5642" s="12" t="s">
        <v>22321</v>
      </c>
      <c r="D5642" s="12" t="s">
        <v>40</v>
      </c>
      <c r="E5642" s="6" t="s">
        <v>44</v>
      </c>
      <c r="F5642" s="5">
        <f>decoded__2[[#This Row],[FRT_DEC]]-B5641</f>
        <v>30</v>
      </c>
      <c r="G56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INFO]]))),G5641)</f>
        <v>29</v>
      </c>
    </row>
    <row r="5643" spans="1:7" hidden="1" x14ac:dyDescent="0.25">
      <c r="A5643" s="12" t="s">
        <v>6375</v>
      </c>
      <c r="B5643" s="19">
        <v>335650266551</v>
      </c>
      <c r="C5643" s="12" t="s">
        <v>22322</v>
      </c>
      <c r="D5643" s="12" t="s">
        <v>246</v>
      </c>
      <c r="E5643" s="6" t="s">
        <v>22323</v>
      </c>
      <c r="F5643" s="5">
        <f>decoded__2[[#This Row],[FRT_DEC]]-B5642</f>
        <v>7</v>
      </c>
      <c r="G56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INFO]]))),G5642)</f>
        <v>29</v>
      </c>
    </row>
    <row r="5644" spans="1:7" hidden="1" x14ac:dyDescent="0.25">
      <c r="A5644" s="12" t="s">
        <v>6376</v>
      </c>
      <c r="B5644" s="19">
        <v>335650266571</v>
      </c>
      <c r="C5644" s="12" t="s">
        <v>22324</v>
      </c>
      <c r="D5644" s="12" t="s">
        <v>1099</v>
      </c>
      <c r="E5644" s="6" t="s">
        <v>2104</v>
      </c>
      <c r="F5644" s="5">
        <f>decoded__2[[#This Row],[FRT_DEC]]-B5643</f>
        <v>20</v>
      </c>
      <c r="G56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INFO]]))),G5643)</f>
        <v>29</v>
      </c>
    </row>
    <row r="5645" spans="1:7" hidden="1" x14ac:dyDescent="0.25">
      <c r="A5645" s="12" t="s">
        <v>6377</v>
      </c>
      <c r="B5645" s="19">
        <v>335650266576</v>
      </c>
      <c r="C5645" s="12" t="s">
        <v>22325</v>
      </c>
      <c r="D5645" s="12" t="s">
        <v>1099</v>
      </c>
      <c r="E5645" s="6" t="s">
        <v>2105</v>
      </c>
      <c r="F5645" s="5">
        <f>decoded__2[[#This Row],[FRT_DEC]]-B5644</f>
        <v>5</v>
      </c>
      <c r="G56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INFO]]))),G5644)</f>
        <v>29</v>
      </c>
    </row>
    <row r="5646" spans="1:7" hidden="1" x14ac:dyDescent="0.25">
      <c r="A5646" s="12" t="s">
        <v>6378</v>
      </c>
      <c r="B5646" s="19">
        <v>335650266589</v>
      </c>
      <c r="C5646" s="12" t="s">
        <v>22326</v>
      </c>
      <c r="D5646" s="12" t="s">
        <v>1099</v>
      </c>
      <c r="E5646" s="6" t="s">
        <v>2106</v>
      </c>
      <c r="F5646" s="5">
        <f>decoded__2[[#This Row],[FRT_DEC]]-B5645</f>
        <v>13</v>
      </c>
      <c r="G56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INFO]]))),G5645)</f>
        <v>29</v>
      </c>
    </row>
    <row r="5647" spans="1:7" hidden="1" x14ac:dyDescent="0.25">
      <c r="A5647" s="12" t="s">
        <v>6379</v>
      </c>
      <c r="B5647" s="19">
        <v>335650266609</v>
      </c>
      <c r="C5647" s="12" t="s">
        <v>22327</v>
      </c>
      <c r="D5647" s="12" t="s">
        <v>40</v>
      </c>
      <c r="E5647" s="6" t="s">
        <v>724</v>
      </c>
      <c r="F5647" s="5">
        <f>decoded__2[[#This Row],[FRT_DEC]]-B5646</f>
        <v>20</v>
      </c>
      <c r="G56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INFO]]))),G5646)</f>
        <v>29</v>
      </c>
    </row>
    <row r="5648" spans="1:7" hidden="1" x14ac:dyDescent="0.25">
      <c r="A5648" s="12" t="s">
        <v>6380</v>
      </c>
      <c r="B5648" s="19">
        <v>335650266621</v>
      </c>
      <c r="C5648" s="12" t="s">
        <v>22328</v>
      </c>
      <c r="D5648" s="12" t="s">
        <v>40</v>
      </c>
      <c r="E5648" s="6" t="s">
        <v>45</v>
      </c>
      <c r="F5648" s="5">
        <f>decoded__2[[#This Row],[FRT_DEC]]-B5647</f>
        <v>12</v>
      </c>
      <c r="G56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INFO]]))),G5647)</f>
        <v>29</v>
      </c>
    </row>
    <row r="5649" spans="1:7" hidden="1" x14ac:dyDescent="0.25">
      <c r="A5649" s="12" t="s">
        <v>6381</v>
      </c>
      <c r="B5649" s="19">
        <v>335650266624</v>
      </c>
      <c r="C5649" s="12" t="s">
        <v>22329</v>
      </c>
      <c r="D5649" s="12" t="s">
        <v>46</v>
      </c>
      <c r="E5649" s="6" t="s">
        <v>7934</v>
      </c>
      <c r="F5649" s="5">
        <f>decoded__2[[#This Row],[FRT_DEC]]-B5648</f>
        <v>3</v>
      </c>
      <c r="G56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INFO]]))),G5648)</f>
        <v>29</v>
      </c>
    </row>
    <row r="5650" spans="1:7" hidden="1" x14ac:dyDescent="0.25">
      <c r="A5650" s="12" t="s">
        <v>6382</v>
      </c>
      <c r="B5650" s="19">
        <v>335650266632</v>
      </c>
      <c r="C5650" s="12" t="s">
        <v>22330</v>
      </c>
      <c r="D5650" s="12" t="s">
        <v>72</v>
      </c>
      <c r="E5650" s="6" t="s">
        <v>3683</v>
      </c>
      <c r="F5650" s="5">
        <f>decoded__2[[#This Row],[FRT_DEC]]-B5649</f>
        <v>8</v>
      </c>
      <c r="G56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INFO]]))),G5649)</f>
        <v>29</v>
      </c>
    </row>
    <row r="5651" spans="1:7" hidden="1" x14ac:dyDescent="0.25">
      <c r="A5651" s="12" t="s">
        <v>6383</v>
      </c>
      <c r="B5651" s="19">
        <v>335650266637</v>
      </c>
      <c r="C5651" s="12" t="s">
        <v>22331</v>
      </c>
      <c r="D5651" s="12" t="s">
        <v>72</v>
      </c>
      <c r="E5651" s="6" t="s">
        <v>2088</v>
      </c>
      <c r="F5651" s="5">
        <f>decoded__2[[#This Row],[FRT_DEC]]-B5650</f>
        <v>5</v>
      </c>
      <c r="G56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INFO]]))),G5650)</f>
        <v>29</v>
      </c>
    </row>
    <row r="5652" spans="1:7" hidden="1" x14ac:dyDescent="0.25">
      <c r="A5652" s="12" t="s">
        <v>6384</v>
      </c>
      <c r="B5652" s="19">
        <v>335650266652</v>
      </c>
      <c r="C5652" s="12" t="s">
        <v>22332</v>
      </c>
      <c r="D5652" s="12" t="s">
        <v>72</v>
      </c>
      <c r="E5652" s="6" t="s">
        <v>2107</v>
      </c>
      <c r="F5652" s="5">
        <f>decoded__2[[#This Row],[FRT_DEC]]-B5651</f>
        <v>15</v>
      </c>
      <c r="G56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INFO]]))),G5651)</f>
        <v>29</v>
      </c>
    </row>
    <row r="5653" spans="1:7" hidden="1" x14ac:dyDescent="0.25">
      <c r="A5653" s="12" t="s">
        <v>6385</v>
      </c>
      <c r="B5653" s="19">
        <v>335650267416</v>
      </c>
      <c r="C5653" s="12" t="s">
        <v>22333</v>
      </c>
      <c r="D5653" s="12" t="s">
        <v>7938</v>
      </c>
      <c r="E5653" s="6" t="s">
        <v>8906</v>
      </c>
      <c r="F5653" s="5">
        <f>decoded__2[[#This Row],[FRT_DEC]]-B5652</f>
        <v>764</v>
      </c>
      <c r="G56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INFO]]))),G5652)</f>
        <v>29</v>
      </c>
    </row>
    <row r="5654" spans="1:7" hidden="1" x14ac:dyDescent="0.25">
      <c r="A5654" s="12" t="s">
        <v>6386</v>
      </c>
      <c r="B5654" s="19">
        <v>335650267918</v>
      </c>
      <c r="C5654" s="12" t="s">
        <v>22334</v>
      </c>
      <c r="D5654" s="12" t="s">
        <v>7842</v>
      </c>
      <c r="E5654" s="6" t="s">
        <v>7989</v>
      </c>
      <c r="F5654" s="5">
        <f>decoded__2[[#This Row],[FRT_DEC]]-B5653</f>
        <v>502</v>
      </c>
      <c r="G56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INFO]]))),G5653)</f>
        <v>29</v>
      </c>
    </row>
    <row r="5655" spans="1:7" hidden="1" x14ac:dyDescent="0.25">
      <c r="A5655" s="12" t="s">
        <v>6387</v>
      </c>
      <c r="B5655" s="19">
        <v>335650267924</v>
      </c>
      <c r="C5655" s="12" t="s">
        <v>22335</v>
      </c>
      <c r="D5655" s="12" t="s">
        <v>2044</v>
      </c>
      <c r="E5655" s="6" t="s">
        <v>3931</v>
      </c>
      <c r="F5655" s="5">
        <f>decoded__2[[#This Row],[FRT_DEC]]-B5654</f>
        <v>6</v>
      </c>
      <c r="G56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INFO]]))),G5654)</f>
        <v>29</v>
      </c>
    </row>
    <row r="5656" spans="1:7" hidden="1" x14ac:dyDescent="0.25">
      <c r="A5656" s="12" t="s">
        <v>6388</v>
      </c>
      <c r="B5656" s="19">
        <v>335650267929</v>
      </c>
      <c r="C5656" s="12" t="s">
        <v>22336</v>
      </c>
      <c r="D5656" s="12" t="s">
        <v>7938</v>
      </c>
      <c r="E5656" s="6" t="s">
        <v>7991</v>
      </c>
      <c r="F5656" s="5">
        <f>decoded__2[[#This Row],[FRT_DEC]]-B5655</f>
        <v>5</v>
      </c>
      <c r="G56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INFO]]))),G5655)</f>
        <v>29</v>
      </c>
    </row>
    <row r="5657" spans="1:7" hidden="1" x14ac:dyDescent="0.25">
      <c r="A5657" s="12" t="s">
        <v>6389</v>
      </c>
      <c r="B5657" s="19">
        <v>335650272767</v>
      </c>
      <c r="C5657" s="12" t="s">
        <v>22337</v>
      </c>
      <c r="D5657" s="12" t="s">
        <v>7842</v>
      </c>
      <c r="E5657" s="6" t="s">
        <v>7936</v>
      </c>
      <c r="F5657" s="5">
        <f>decoded__2[[#This Row],[FRT_DEC]]-B5656</f>
        <v>4838</v>
      </c>
      <c r="G56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INFO]]))),G5656)</f>
        <v>29</v>
      </c>
    </row>
    <row r="5658" spans="1:7" hidden="1" x14ac:dyDescent="0.25">
      <c r="A5658" s="12" t="s">
        <v>6390</v>
      </c>
      <c r="B5658" s="19">
        <v>335650273604</v>
      </c>
      <c r="C5658" s="12" t="s">
        <v>22338</v>
      </c>
      <c r="D5658" s="12" t="s">
        <v>7938</v>
      </c>
      <c r="E5658" s="6" t="s">
        <v>7939</v>
      </c>
      <c r="F5658" s="5">
        <f>decoded__2[[#This Row],[FRT_DEC]]-B5657</f>
        <v>837</v>
      </c>
      <c r="G56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INFO]]))),G5657)</f>
        <v>29</v>
      </c>
    </row>
    <row r="5659" spans="1:7" hidden="1" x14ac:dyDescent="0.25">
      <c r="A5659" s="12" t="s">
        <v>6391</v>
      </c>
      <c r="B5659" s="19">
        <v>335650291697</v>
      </c>
      <c r="C5659" s="12" t="s">
        <v>22339</v>
      </c>
      <c r="D5659" s="12" t="s">
        <v>7842</v>
      </c>
      <c r="E5659" s="6" t="s">
        <v>7945</v>
      </c>
      <c r="F5659" s="5">
        <f>decoded__2[[#This Row],[FRT_DEC]]-B5658</f>
        <v>18093</v>
      </c>
      <c r="G56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INFO]]))),G5658)</f>
        <v>29</v>
      </c>
    </row>
    <row r="5660" spans="1:7" hidden="1" x14ac:dyDescent="0.25">
      <c r="A5660" s="12" t="s">
        <v>6392</v>
      </c>
      <c r="B5660" s="19">
        <v>335650291704</v>
      </c>
      <c r="C5660" s="12" t="s">
        <v>22340</v>
      </c>
      <c r="D5660" s="12" t="s">
        <v>7938</v>
      </c>
      <c r="E5660" s="6" t="s">
        <v>7947</v>
      </c>
      <c r="F5660" s="5">
        <f>decoded__2[[#This Row],[FRT_DEC]]-B5659</f>
        <v>7</v>
      </c>
      <c r="G56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INFO]]))),G5659)</f>
        <v>29</v>
      </c>
    </row>
    <row r="5661" spans="1:7" hidden="1" x14ac:dyDescent="0.25">
      <c r="A5661" s="12" t="s">
        <v>6393</v>
      </c>
      <c r="B5661" s="19">
        <v>335650292766</v>
      </c>
      <c r="C5661" s="12" t="s">
        <v>22341</v>
      </c>
      <c r="D5661" s="12" t="s">
        <v>7842</v>
      </c>
      <c r="E5661" s="6" t="s">
        <v>7936</v>
      </c>
      <c r="F5661" s="5">
        <f>decoded__2[[#This Row],[FRT_DEC]]-B5660</f>
        <v>1062</v>
      </c>
      <c r="G56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INFO]]))),G5660)</f>
        <v>29</v>
      </c>
    </row>
    <row r="5662" spans="1:7" hidden="1" x14ac:dyDescent="0.25">
      <c r="A5662" s="12" t="s">
        <v>6394</v>
      </c>
      <c r="B5662" s="19">
        <v>335650293530</v>
      </c>
      <c r="C5662" s="12" t="s">
        <v>22342</v>
      </c>
      <c r="D5662" s="12" t="s">
        <v>7938</v>
      </c>
      <c r="E5662" s="6" t="s">
        <v>7939</v>
      </c>
      <c r="F5662" s="5">
        <f>decoded__2[[#This Row],[FRT_DEC]]-B5661</f>
        <v>764</v>
      </c>
      <c r="G56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INFO]]))),G5661)</f>
        <v>29</v>
      </c>
    </row>
    <row r="5663" spans="1:7" hidden="1" x14ac:dyDescent="0.25">
      <c r="A5663" s="12" t="s">
        <v>6395</v>
      </c>
      <c r="B5663" s="19">
        <v>335650312765</v>
      </c>
      <c r="C5663" s="12" t="s">
        <v>22343</v>
      </c>
      <c r="D5663" s="12" t="s">
        <v>7842</v>
      </c>
      <c r="E5663" s="6" t="s">
        <v>7936</v>
      </c>
      <c r="F5663" s="5">
        <f>decoded__2[[#This Row],[FRT_DEC]]-B5662</f>
        <v>19235</v>
      </c>
      <c r="G56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INFO]]))),G5662)</f>
        <v>29</v>
      </c>
    </row>
    <row r="5664" spans="1:7" hidden="1" x14ac:dyDescent="0.25">
      <c r="A5664" s="12" t="s">
        <v>6396</v>
      </c>
      <c r="B5664" s="19">
        <v>335650313509</v>
      </c>
      <c r="C5664" s="12" t="s">
        <v>22344</v>
      </c>
      <c r="D5664" s="12" t="s">
        <v>7938</v>
      </c>
      <c r="E5664" s="6" t="s">
        <v>7939</v>
      </c>
      <c r="F5664" s="5">
        <f>decoded__2[[#This Row],[FRT_DEC]]-B5663</f>
        <v>744</v>
      </c>
      <c r="G56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INFO]]))),G5663)</f>
        <v>29</v>
      </c>
    </row>
    <row r="5665" spans="1:7" hidden="1" x14ac:dyDescent="0.25">
      <c r="A5665" s="12" t="s">
        <v>6397</v>
      </c>
      <c r="B5665" s="19">
        <v>335650332765</v>
      </c>
      <c r="C5665" s="12" t="s">
        <v>22345</v>
      </c>
      <c r="D5665" s="12" t="s">
        <v>7842</v>
      </c>
      <c r="E5665" s="6" t="s">
        <v>7936</v>
      </c>
      <c r="F5665" s="5">
        <f>decoded__2[[#This Row],[FRT_DEC]]-B5664</f>
        <v>19256</v>
      </c>
      <c r="G56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INFO]]))),G5664)</f>
        <v>29</v>
      </c>
    </row>
    <row r="5666" spans="1:7" hidden="1" x14ac:dyDescent="0.25">
      <c r="A5666" s="12" t="s">
        <v>6398</v>
      </c>
      <c r="B5666" s="19">
        <v>335650333521</v>
      </c>
      <c r="C5666" s="12" t="s">
        <v>22346</v>
      </c>
      <c r="D5666" s="12" t="s">
        <v>7938</v>
      </c>
      <c r="E5666" s="6" t="s">
        <v>7939</v>
      </c>
      <c r="F5666" s="5">
        <f>decoded__2[[#This Row],[FRT_DEC]]-B5665</f>
        <v>756</v>
      </c>
      <c r="G56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INFO]]))),G5665)</f>
        <v>29</v>
      </c>
    </row>
    <row r="5667" spans="1:7" hidden="1" x14ac:dyDescent="0.25">
      <c r="A5667" s="12" t="s">
        <v>6399</v>
      </c>
      <c r="B5667" s="19">
        <v>335650352766</v>
      </c>
      <c r="C5667" s="12" t="s">
        <v>22347</v>
      </c>
      <c r="D5667" s="12" t="s">
        <v>7842</v>
      </c>
      <c r="E5667" s="6" t="s">
        <v>7936</v>
      </c>
      <c r="F5667" s="5">
        <f>decoded__2[[#This Row],[FRT_DEC]]-B5666</f>
        <v>19245</v>
      </c>
      <c r="G56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INFO]]))),G5666)</f>
        <v>29</v>
      </c>
    </row>
    <row r="5668" spans="1:7" hidden="1" x14ac:dyDescent="0.25">
      <c r="A5668" s="12" t="s">
        <v>6400</v>
      </c>
      <c r="B5668" s="19">
        <v>335650353505</v>
      </c>
      <c r="C5668" s="12" t="s">
        <v>22348</v>
      </c>
      <c r="D5668" s="12" t="s">
        <v>7938</v>
      </c>
      <c r="E5668" s="6" t="s">
        <v>7939</v>
      </c>
      <c r="F5668" s="5">
        <f>decoded__2[[#This Row],[FRT_DEC]]-B5667</f>
        <v>739</v>
      </c>
      <c r="G56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INFO]]))),G5667)</f>
        <v>29</v>
      </c>
    </row>
    <row r="5669" spans="1:7" hidden="1" x14ac:dyDescent="0.25">
      <c r="A5669" s="12" t="s">
        <v>6401</v>
      </c>
      <c r="B5669" s="19">
        <v>335650372765</v>
      </c>
      <c r="C5669" s="12" t="s">
        <v>22349</v>
      </c>
      <c r="D5669" s="12" t="s">
        <v>7842</v>
      </c>
      <c r="E5669" s="6" t="s">
        <v>7936</v>
      </c>
      <c r="F5669" s="5">
        <f>decoded__2[[#This Row],[FRT_DEC]]-B5668</f>
        <v>19260</v>
      </c>
      <c r="G56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INFO]]))),G5668)</f>
        <v>29</v>
      </c>
    </row>
    <row r="5670" spans="1:7" hidden="1" x14ac:dyDescent="0.25">
      <c r="A5670" s="12" t="s">
        <v>6402</v>
      </c>
      <c r="B5670" s="19">
        <v>335650373530</v>
      </c>
      <c r="C5670" s="12" t="s">
        <v>22350</v>
      </c>
      <c r="D5670" s="12" t="s">
        <v>7938</v>
      </c>
      <c r="E5670" s="6" t="s">
        <v>7939</v>
      </c>
      <c r="F5670" s="5">
        <f>decoded__2[[#This Row],[FRT_DEC]]-B5669</f>
        <v>765</v>
      </c>
      <c r="G56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INFO]]))),G5669)</f>
        <v>29</v>
      </c>
    </row>
    <row r="5671" spans="1:7" hidden="1" x14ac:dyDescent="0.25">
      <c r="A5671" s="12" t="s">
        <v>6403</v>
      </c>
      <c r="B5671" s="19">
        <v>335650391698</v>
      </c>
      <c r="C5671" s="12" t="s">
        <v>22351</v>
      </c>
      <c r="D5671" s="12" t="s">
        <v>7842</v>
      </c>
      <c r="E5671" s="6" t="s">
        <v>7945</v>
      </c>
      <c r="F5671" s="5">
        <f>decoded__2[[#This Row],[FRT_DEC]]-B5670</f>
        <v>18168</v>
      </c>
      <c r="G56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INFO]]))),G5670)</f>
        <v>29</v>
      </c>
    </row>
    <row r="5672" spans="1:7" hidden="1" x14ac:dyDescent="0.25">
      <c r="A5672" s="12" t="s">
        <v>6404</v>
      </c>
      <c r="B5672" s="19">
        <v>335650391704</v>
      </c>
      <c r="C5672" s="12" t="s">
        <v>22352</v>
      </c>
      <c r="D5672" s="12" t="s">
        <v>7938</v>
      </c>
      <c r="E5672" s="6" t="s">
        <v>7947</v>
      </c>
      <c r="F5672" s="5">
        <f>decoded__2[[#This Row],[FRT_DEC]]-B5671</f>
        <v>6</v>
      </c>
      <c r="G56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INFO]]))),G5671)</f>
        <v>29</v>
      </c>
    </row>
    <row r="5673" spans="1:7" hidden="1" x14ac:dyDescent="0.25">
      <c r="A5673" s="12" t="s">
        <v>6405</v>
      </c>
      <c r="B5673" s="19">
        <v>335650392766</v>
      </c>
      <c r="C5673" s="12" t="s">
        <v>22353</v>
      </c>
      <c r="D5673" s="12" t="s">
        <v>7842</v>
      </c>
      <c r="E5673" s="6" t="s">
        <v>7936</v>
      </c>
      <c r="F5673" s="5">
        <f>decoded__2[[#This Row],[FRT_DEC]]-B5672</f>
        <v>1062</v>
      </c>
      <c r="G56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INFO]]))),G5672)</f>
        <v>29</v>
      </c>
    </row>
    <row r="5674" spans="1:7" hidden="1" x14ac:dyDescent="0.25">
      <c r="A5674" s="12" t="s">
        <v>6406</v>
      </c>
      <c r="B5674" s="19">
        <v>335650393517</v>
      </c>
      <c r="C5674" s="12" t="s">
        <v>22354</v>
      </c>
      <c r="D5674" s="12" t="s">
        <v>7938</v>
      </c>
      <c r="E5674" s="6" t="s">
        <v>7939</v>
      </c>
      <c r="F5674" s="5">
        <f>decoded__2[[#This Row],[FRT_DEC]]-B5673</f>
        <v>751</v>
      </c>
      <c r="G56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INFO]]))),G5673)</f>
        <v>29</v>
      </c>
    </row>
    <row r="5675" spans="1:7" hidden="1" x14ac:dyDescent="0.25">
      <c r="A5675" s="12" t="s">
        <v>6407</v>
      </c>
      <c r="B5675" s="19">
        <v>335650412765</v>
      </c>
      <c r="C5675" s="12" t="s">
        <v>22355</v>
      </c>
      <c r="D5675" s="12" t="s">
        <v>7842</v>
      </c>
      <c r="E5675" s="6" t="s">
        <v>7936</v>
      </c>
      <c r="F5675" s="5">
        <f>decoded__2[[#This Row],[FRT_DEC]]-B5674</f>
        <v>19248</v>
      </c>
      <c r="G56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INFO]]))),G5674)</f>
        <v>29</v>
      </c>
    </row>
    <row r="5676" spans="1:7" hidden="1" x14ac:dyDescent="0.25">
      <c r="A5676" s="12" t="s">
        <v>6408</v>
      </c>
      <c r="B5676" s="19">
        <v>335650413530</v>
      </c>
      <c r="C5676" s="12" t="s">
        <v>22356</v>
      </c>
      <c r="D5676" s="12" t="s">
        <v>7938</v>
      </c>
      <c r="E5676" s="6" t="s">
        <v>7939</v>
      </c>
      <c r="F5676" s="5">
        <f>decoded__2[[#This Row],[FRT_DEC]]-B5675</f>
        <v>765</v>
      </c>
      <c r="G56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INFO]]))),G5675)</f>
        <v>29</v>
      </c>
    </row>
    <row r="5677" spans="1:7" hidden="1" x14ac:dyDescent="0.25">
      <c r="A5677" s="12" t="s">
        <v>6409</v>
      </c>
      <c r="B5677" s="19">
        <v>335650432765</v>
      </c>
      <c r="C5677" s="12" t="s">
        <v>22357</v>
      </c>
      <c r="D5677" s="12" t="s">
        <v>7842</v>
      </c>
      <c r="E5677" s="6" t="s">
        <v>7936</v>
      </c>
      <c r="F5677" s="5">
        <f>decoded__2[[#This Row],[FRT_DEC]]-B5676</f>
        <v>19235</v>
      </c>
      <c r="G56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INFO]]))),G5676)</f>
        <v>29</v>
      </c>
    </row>
    <row r="5678" spans="1:7" hidden="1" x14ac:dyDescent="0.25">
      <c r="A5678" s="12" t="s">
        <v>6410</v>
      </c>
      <c r="B5678" s="19">
        <v>335650433512</v>
      </c>
      <c r="C5678" s="12" t="s">
        <v>22358</v>
      </c>
      <c r="D5678" s="12" t="s">
        <v>7938</v>
      </c>
      <c r="E5678" s="6" t="s">
        <v>7939</v>
      </c>
      <c r="F5678" s="5">
        <f>decoded__2[[#This Row],[FRT_DEC]]-B5677</f>
        <v>747</v>
      </c>
      <c r="G56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INFO]]))),G5677)</f>
        <v>29</v>
      </c>
    </row>
    <row r="5679" spans="1:7" hidden="1" x14ac:dyDescent="0.25">
      <c r="A5679" s="12" t="s">
        <v>6411</v>
      </c>
      <c r="B5679" s="19">
        <v>335650452766</v>
      </c>
      <c r="C5679" s="12" t="s">
        <v>22359</v>
      </c>
      <c r="D5679" s="12" t="s">
        <v>7842</v>
      </c>
      <c r="E5679" s="6" t="s">
        <v>7936</v>
      </c>
      <c r="F5679" s="5">
        <f>decoded__2[[#This Row],[FRT_DEC]]-B5678</f>
        <v>19254</v>
      </c>
      <c r="G56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INFO]]))),G5678)</f>
        <v>29</v>
      </c>
    </row>
    <row r="5680" spans="1:7" hidden="1" x14ac:dyDescent="0.25">
      <c r="A5680" s="12" t="s">
        <v>6412</v>
      </c>
      <c r="B5680" s="19">
        <v>335650453535</v>
      </c>
      <c r="C5680" s="12" t="s">
        <v>22360</v>
      </c>
      <c r="D5680" s="12" t="s">
        <v>7938</v>
      </c>
      <c r="E5680" s="6" t="s">
        <v>7939</v>
      </c>
      <c r="F5680" s="5">
        <f>decoded__2[[#This Row],[FRT_DEC]]-B5679</f>
        <v>769</v>
      </c>
      <c r="G56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INFO]]))),G5679)</f>
        <v>29</v>
      </c>
    </row>
    <row r="5681" spans="1:7" hidden="1" x14ac:dyDescent="0.25">
      <c r="A5681" s="12" t="s">
        <v>6413</v>
      </c>
      <c r="B5681" s="19">
        <v>335650472766</v>
      </c>
      <c r="C5681" s="12" t="s">
        <v>22361</v>
      </c>
      <c r="D5681" s="12" t="s">
        <v>7842</v>
      </c>
      <c r="E5681" s="6" t="s">
        <v>7936</v>
      </c>
      <c r="F5681" s="5">
        <f>decoded__2[[#This Row],[FRT_DEC]]-B5680</f>
        <v>19231</v>
      </c>
      <c r="G56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INFO]]))),G5680)</f>
        <v>29</v>
      </c>
    </row>
    <row r="5682" spans="1:7" hidden="1" x14ac:dyDescent="0.25">
      <c r="A5682" s="12" t="s">
        <v>6414</v>
      </c>
      <c r="B5682" s="19">
        <v>335650473517</v>
      </c>
      <c r="C5682" s="12" t="s">
        <v>22362</v>
      </c>
      <c r="D5682" s="12" t="s">
        <v>7938</v>
      </c>
      <c r="E5682" s="6" t="s">
        <v>7939</v>
      </c>
      <c r="F5682" s="5">
        <f>decoded__2[[#This Row],[FRT_DEC]]-B5681</f>
        <v>751</v>
      </c>
      <c r="G56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INFO]]))),G5681)</f>
        <v>29</v>
      </c>
    </row>
    <row r="5683" spans="1:7" hidden="1" x14ac:dyDescent="0.25">
      <c r="A5683" s="12" t="s">
        <v>6415</v>
      </c>
      <c r="B5683" s="19">
        <v>335650491697</v>
      </c>
      <c r="C5683" s="12" t="s">
        <v>22363</v>
      </c>
      <c r="D5683" s="12" t="s">
        <v>7842</v>
      </c>
      <c r="E5683" s="6" t="s">
        <v>7945</v>
      </c>
      <c r="F5683" s="5">
        <f>decoded__2[[#This Row],[FRT_DEC]]-B5682</f>
        <v>18180</v>
      </c>
      <c r="G56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INFO]]))),G5682)</f>
        <v>29</v>
      </c>
    </row>
    <row r="5684" spans="1:7" hidden="1" x14ac:dyDescent="0.25">
      <c r="A5684" s="12" t="s">
        <v>6416</v>
      </c>
      <c r="B5684" s="19">
        <v>335650491704</v>
      </c>
      <c r="C5684" s="12" t="s">
        <v>22364</v>
      </c>
      <c r="D5684" s="12" t="s">
        <v>7938</v>
      </c>
      <c r="E5684" s="6" t="s">
        <v>7947</v>
      </c>
      <c r="F5684" s="5">
        <f>decoded__2[[#This Row],[FRT_DEC]]-B5683</f>
        <v>7</v>
      </c>
      <c r="G56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INFO]]))),G5683)</f>
        <v>29</v>
      </c>
    </row>
    <row r="5685" spans="1:7" hidden="1" x14ac:dyDescent="0.25">
      <c r="A5685" s="12" t="s">
        <v>6417</v>
      </c>
      <c r="B5685" s="19">
        <v>335650492765</v>
      </c>
      <c r="C5685" s="12" t="s">
        <v>22365</v>
      </c>
      <c r="D5685" s="12" t="s">
        <v>7842</v>
      </c>
      <c r="E5685" s="6" t="s">
        <v>7936</v>
      </c>
      <c r="F5685" s="5">
        <f>decoded__2[[#This Row],[FRT_DEC]]-B5684</f>
        <v>1061</v>
      </c>
      <c r="G56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INFO]]))),G5684)</f>
        <v>29</v>
      </c>
    </row>
    <row r="5686" spans="1:7" hidden="1" x14ac:dyDescent="0.25">
      <c r="A5686" s="12" t="s">
        <v>6418</v>
      </c>
      <c r="B5686" s="19">
        <v>335650493533</v>
      </c>
      <c r="C5686" s="12" t="s">
        <v>22366</v>
      </c>
      <c r="D5686" s="12" t="s">
        <v>7938</v>
      </c>
      <c r="E5686" s="6" t="s">
        <v>7939</v>
      </c>
      <c r="F5686" s="5">
        <f>decoded__2[[#This Row],[FRT_DEC]]-B5685</f>
        <v>768</v>
      </c>
      <c r="G56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INFO]]))),G5685)</f>
        <v>29</v>
      </c>
    </row>
    <row r="5687" spans="1:7" hidden="1" x14ac:dyDescent="0.25">
      <c r="A5687" s="12" t="s">
        <v>6419</v>
      </c>
      <c r="B5687" s="19">
        <v>335650512766</v>
      </c>
      <c r="C5687" s="12" t="s">
        <v>22367</v>
      </c>
      <c r="D5687" s="12" t="s">
        <v>7842</v>
      </c>
      <c r="E5687" s="6" t="s">
        <v>7936</v>
      </c>
      <c r="F5687" s="5">
        <f>decoded__2[[#This Row],[FRT_DEC]]-B5686</f>
        <v>19233</v>
      </c>
      <c r="G56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INFO]]))),G5686)</f>
        <v>29</v>
      </c>
    </row>
    <row r="5688" spans="1:7" hidden="1" x14ac:dyDescent="0.25">
      <c r="A5688" s="12" t="s">
        <v>6420</v>
      </c>
      <c r="B5688" s="19">
        <v>335650513506</v>
      </c>
      <c r="C5688" s="12" t="s">
        <v>22368</v>
      </c>
      <c r="D5688" s="12" t="s">
        <v>7938</v>
      </c>
      <c r="E5688" s="6" t="s">
        <v>7939</v>
      </c>
      <c r="F5688" s="5">
        <f>decoded__2[[#This Row],[FRT_DEC]]-B5687</f>
        <v>740</v>
      </c>
      <c r="G56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INFO]]))),G5687)</f>
        <v>29</v>
      </c>
    </row>
    <row r="5689" spans="1:7" hidden="1" x14ac:dyDescent="0.25">
      <c r="A5689" s="12" t="s">
        <v>6421</v>
      </c>
      <c r="B5689" s="19">
        <v>335650532766</v>
      </c>
      <c r="C5689" s="12" t="s">
        <v>22369</v>
      </c>
      <c r="D5689" s="12" t="s">
        <v>7842</v>
      </c>
      <c r="E5689" s="6" t="s">
        <v>7936</v>
      </c>
      <c r="F5689" s="5">
        <f>decoded__2[[#This Row],[FRT_DEC]]-B5688</f>
        <v>19260</v>
      </c>
      <c r="G56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INFO]]))),G5688)</f>
        <v>29</v>
      </c>
    </row>
    <row r="5690" spans="1:7" hidden="1" x14ac:dyDescent="0.25">
      <c r="A5690" s="12" t="s">
        <v>6422</v>
      </c>
      <c r="B5690" s="19">
        <v>335650533523</v>
      </c>
      <c r="C5690" s="12" t="s">
        <v>22370</v>
      </c>
      <c r="D5690" s="12" t="s">
        <v>7938</v>
      </c>
      <c r="E5690" s="6" t="s">
        <v>7939</v>
      </c>
      <c r="F5690" s="5">
        <f>decoded__2[[#This Row],[FRT_DEC]]-B5689</f>
        <v>757</v>
      </c>
      <c r="G56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INFO]]))),G5689)</f>
        <v>29</v>
      </c>
    </row>
    <row r="5691" spans="1:7" hidden="1" x14ac:dyDescent="0.25">
      <c r="A5691" s="12" t="s">
        <v>6423</v>
      </c>
      <c r="B5691" s="19">
        <v>335650552766</v>
      </c>
      <c r="C5691" s="12" t="s">
        <v>22371</v>
      </c>
      <c r="D5691" s="12" t="s">
        <v>7842</v>
      </c>
      <c r="E5691" s="6" t="s">
        <v>7936</v>
      </c>
      <c r="F5691" s="5">
        <f>decoded__2[[#This Row],[FRT_DEC]]-B5690</f>
        <v>19243</v>
      </c>
      <c r="G56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INFO]]))),G5690)</f>
        <v>29</v>
      </c>
    </row>
    <row r="5692" spans="1:7" hidden="1" x14ac:dyDescent="0.25">
      <c r="A5692" s="12" t="s">
        <v>6424</v>
      </c>
      <c r="B5692" s="19">
        <v>335650553506</v>
      </c>
      <c r="C5692" s="12" t="s">
        <v>22372</v>
      </c>
      <c r="D5692" s="12" t="s">
        <v>7938</v>
      </c>
      <c r="E5692" s="6" t="s">
        <v>7939</v>
      </c>
      <c r="F5692" s="5">
        <f>decoded__2[[#This Row],[FRT_DEC]]-B5691</f>
        <v>740</v>
      </c>
      <c r="G56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INFO]]))),G5691)</f>
        <v>29</v>
      </c>
    </row>
    <row r="5693" spans="1:7" hidden="1" x14ac:dyDescent="0.25">
      <c r="A5693" s="12" t="s">
        <v>6425</v>
      </c>
      <c r="B5693" s="19">
        <v>335650572767</v>
      </c>
      <c r="C5693" s="12" t="s">
        <v>22373</v>
      </c>
      <c r="D5693" s="12" t="s">
        <v>7842</v>
      </c>
      <c r="E5693" s="6" t="s">
        <v>7936</v>
      </c>
      <c r="F5693" s="5">
        <f>decoded__2[[#This Row],[FRT_DEC]]-B5692</f>
        <v>19261</v>
      </c>
      <c r="G56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INFO]]))),G5692)</f>
        <v>29</v>
      </c>
    </row>
    <row r="5694" spans="1:7" hidden="1" x14ac:dyDescent="0.25">
      <c r="A5694" s="12" t="s">
        <v>6426</v>
      </c>
      <c r="B5694" s="19">
        <v>335650573507</v>
      </c>
      <c r="C5694" s="12" t="s">
        <v>22374</v>
      </c>
      <c r="D5694" s="12" t="s">
        <v>7938</v>
      </c>
      <c r="E5694" s="6" t="s">
        <v>7939</v>
      </c>
      <c r="F5694" s="5">
        <f>decoded__2[[#This Row],[FRT_DEC]]-B5693</f>
        <v>740</v>
      </c>
      <c r="G56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INFO]]))),G5693)</f>
        <v>29</v>
      </c>
    </row>
    <row r="5695" spans="1:7" hidden="1" x14ac:dyDescent="0.25">
      <c r="A5695" s="12" t="s">
        <v>6427</v>
      </c>
      <c r="B5695" s="19">
        <v>335650591712</v>
      </c>
      <c r="C5695" s="12" t="s">
        <v>22375</v>
      </c>
      <c r="D5695" s="12" t="s">
        <v>7842</v>
      </c>
      <c r="E5695" s="6" t="s">
        <v>7945</v>
      </c>
      <c r="F5695" s="5">
        <f>decoded__2[[#This Row],[FRT_DEC]]-B5694</f>
        <v>18205</v>
      </c>
      <c r="G56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INFO]]))),G5694)</f>
        <v>29</v>
      </c>
    </row>
    <row r="5696" spans="1:7" hidden="1" x14ac:dyDescent="0.25">
      <c r="A5696" s="12" t="s">
        <v>6428</v>
      </c>
      <c r="B5696" s="19">
        <v>335650591718</v>
      </c>
      <c r="C5696" s="12" t="s">
        <v>22376</v>
      </c>
      <c r="D5696" s="12" t="s">
        <v>7938</v>
      </c>
      <c r="E5696" s="6" t="s">
        <v>7947</v>
      </c>
      <c r="F5696" s="5">
        <f>decoded__2[[#This Row],[FRT_DEC]]-B5695</f>
        <v>6</v>
      </c>
      <c r="G56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INFO]]))),G5695)</f>
        <v>29</v>
      </c>
    </row>
    <row r="5697" spans="1:7" hidden="1" x14ac:dyDescent="0.25">
      <c r="A5697" s="12" t="s">
        <v>6429</v>
      </c>
      <c r="B5697" s="19">
        <v>335650592765</v>
      </c>
      <c r="C5697" s="12" t="s">
        <v>22377</v>
      </c>
      <c r="D5697" s="12" t="s">
        <v>7842</v>
      </c>
      <c r="E5697" s="6" t="s">
        <v>7936</v>
      </c>
      <c r="F5697" s="5">
        <f>decoded__2[[#This Row],[FRT_DEC]]-B5696</f>
        <v>1047</v>
      </c>
      <c r="G56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INFO]]))),G5696)</f>
        <v>29</v>
      </c>
    </row>
    <row r="5698" spans="1:7" hidden="1" x14ac:dyDescent="0.25">
      <c r="A5698" s="12" t="s">
        <v>6430</v>
      </c>
      <c r="B5698" s="19">
        <v>335650593506</v>
      </c>
      <c r="C5698" s="12" t="s">
        <v>22378</v>
      </c>
      <c r="D5698" s="12" t="s">
        <v>7938</v>
      </c>
      <c r="E5698" s="6" t="s">
        <v>7939</v>
      </c>
      <c r="F5698" s="5">
        <f>decoded__2[[#This Row],[FRT_DEC]]-B5697</f>
        <v>741</v>
      </c>
      <c r="G56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INFO]]))),G5697)</f>
        <v>29</v>
      </c>
    </row>
    <row r="5699" spans="1:7" hidden="1" x14ac:dyDescent="0.25">
      <c r="A5699" s="12" t="s">
        <v>6432</v>
      </c>
      <c r="B5699" s="19">
        <v>335650612765</v>
      </c>
      <c r="C5699" s="12" t="s">
        <v>22379</v>
      </c>
      <c r="D5699" s="12" t="s">
        <v>7842</v>
      </c>
      <c r="E5699" s="6" t="s">
        <v>7936</v>
      </c>
      <c r="F5699" s="5">
        <f>decoded__2[[#This Row],[FRT_DEC]]-B5698</f>
        <v>19259</v>
      </c>
      <c r="G56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INFO]]))),G5698)</f>
        <v>29</v>
      </c>
    </row>
    <row r="5700" spans="1:7" hidden="1" x14ac:dyDescent="0.25">
      <c r="A5700" s="12" t="s">
        <v>6434</v>
      </c>
      <c r="B5700" s="19">
        <v>335650613512</v>
      </c>
      <c r="C5700" s="12" t="s">
        <v>22380</v>
      </c>
      <c r="D5700" s="12" t="s">
        <v>7938</v>
      </c>
      <c r="E5700" s="6" t="s">
        <v>7939</v>
      </c>
      <c r="F5700" s="5">
        <f>decoded__2[[#This Row],[FRT_DEC]]-B5699</f>
        <v>747</v>
      </c>
      <c r="G57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INFO]]))),G5699)</f>
        <v>29</v>
      </c>
    </row>
    <row r="5701" spans="1:7" hidden="1" x14ac:dyDescent="0.25">
      <c r="A5701" s="12" t="s">
        <v>6435</v>
      </c>
      <c r="B5701" s="19">
        <v>335650632766</v>
      </c>
      <c r="C5701" s="12" t="s">
        <v>22381</v>
      </c>
      <c r="D5701" s="12" t="s">
        <v>7842</v>
      </c>
      <c r="E5701" s="6" t="s">
        <v>7936</v>
      </c>
      <c r="F5701" s="5">
        <f>decoded__2[[#This Row],[FRT_DEC]]-B5700</f>
        <v>19254</v>
      </c>
      <c r="G57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INFO]]))),G5700)</f>
        <v>29</v>
      </c>
    </row>
    <row r="5702" spans="1:7" hidden="1" x14ac:dyDescent="0.25">
      <c r="A5702" s="12" t="s">
        <v>6436</v>
      </c>
      <c r="B5702" s="19">
        <v>335650633519</v>
      </c>
      <c r="C5702" s="12" t="s">
        <v>22382</v>
      </c>
      <c r="D5702" s="12" t="s">
        <v>7938</v>
      </c>
      <c r="E5702" s="6" t="s">
        <v>7939</v>
      </c>
      <c r="F5702" s="5">
        <f>decoded__2[[#This Row],[FRT_DEC]]-B5701</f>
        <v>753</v>
      </c>
      <c r="G57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INFO]]))),G5701)</f>
        <v>29</v>
      </c>
    </row>
    <row r="5703" spans="1:7" hidden="1" x14ac:dyDescent="0.25">
      <c r="A5703" s="12" t="s">
        <v>6437</v>
      </c>
      <c r="B5703" s="19">
        <v>335650652766</v>
      </c>
      <c r="C5703" s="12" t="s">
        <v>22383</v>
      </c>
      <c r="D5703" s="12" t="s">
        <v>7842</v>
      </c>
      <c r="E5703" s="6" t="s">
        <v>7936</v>
      </c>
      <c r="F5703" s="5">
        <f>decoded__2[[#This Row],[FRT_DEC]]-B5702</f>
        <v>19247</v>
      </c>
      <c r="G57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INFO]]))),G5702)</f>
        <v>29</v>
      </c>
    </row>
    <row r="5704" spans="1:7" hidden="1" x14ac:dyDescent="0.25">
      <c r="A5704" s="12" t="s">
        <v>6438</v>
      </c>
      <c r="B5704" s="19">
        <v>335650653594</v>
      </c>
      <c r="C5704" s="12" t="s">
        <v>22384</v>
      </c>
      <c r="D5704" s="12" t="s">
        <v>7938</v>
      </c>
      <c r="E5704" s="6" t="s">
        <v>7939</v>
      </c>
      <c r="F5704" s="5">
        <f>decoded__2[[#This Row],[FRT_DEC]]-B5703</f>
        <v>828</v>
      </c>
      <c r="G57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INFO]]))),G5703)</f>
        <v>29</v>
      </c>
    </row>
    <row r="5705" spans="1:7" hidden="1" x14ac:dyDescent="0.25">
      <c r="A5705" s="12" t="s">
        <v>6439</v>
      </c>
      <c r="B5705" s="19">
        <v>335650672765</v>
      </c>
      <c r="C5705" s="12" t="s">
        <v>22385</v>
      </c>
      <c r="D5705" s="12" t="s">
        <v>7842</v>
      </c>
      <c r="E5705" s="6" t="s">
        <v>7936</v>
      </c>
      <c r="F5705" s="5">
        <f>decoded__2[[#This Row],[FRT_DEC]]-B5704</f>
        <v>19171</v>
      </c>
      <c r="G57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INFO]]))),G5704)</f>
        <v>29</v>
      </c>
    </row>
    <row r="5706" spans="1:7" hidden="1" x14ac:dyDescent="0.25">
      <c r="A5706" s="12" t="s">
        <v>6440</v>
      </c>
      <c r="B5706" s="19">
        <v>335650673525</v>
      </c>
      <c r="C5706" s="12" t="s">
        <v>22386</v>
      </c>
      <c r="D5706" s="12" t="s">
        <v>7938</v>
      </c>
      <c r="E5706" s="6" t="s">
        <v>7939</v>
      </c>
      <c r="F5706" s="5">
        <f>decoded__2[[#This Row],[FRT_DEC]]-B5705</f>
        <v>760</v>
      </c>
      <c r="G57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INFO]]))),G5705)</f>
        <v>29</v>
      </c>
    </row>
    <row r="5707" spans="1:7" hidden="1" x14ac:dyDescent="0.25">
      <c r="A5707" s="12" t="s">
        <v>6441</v>
      </c>
      <c r="B5707" s="19">
        <v>335650691697</v>
      </c>
      <c r="C5707" s="12" t="s">
        <v>22387</v>
      </c>
      <c r="D5707" s="12" t="s">
        <v>7842</v>
      </c>
      <c r="E5707" s="6" t="s">
        <v>7945</v>
      </c>
      <c r="F5707" s="5">
        <f>decoded__2[[#This Row],[FRT_DEC]]-B5706</f>
        <v>18172</v>
      </c>
      <c r="G57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INFO]]))),G5706)</f>
        <v>29</v>
      </c>
    </row>
    <row r="5708" spans="1:7" hidden="1" x14ac:dyDescent="0.25">
      <c r="A5708" s="12" t="s">
        <v>6442</v>
      </c>
      <c r="B5708" s="19">
        <v>335650691704</v>
      </c>
      <c r="C5708" s="12" t="s">
        <v>22388</v>
      </c>
      <c r="D5708" s="12" t="s">
        <v>7938</v>
      </c>
      <c r="E5708" s="6" t="s">
        <v>7947</v>
      </c>
      <c r="F5708" s="5">
        <f>decoded__2[[#This Row],[FRT_DEC]]-B5707</f>
        <v>7</v>
      </c>
      <c r="G57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INFO]]))),G5707)</f>
        <v>29</v>
      </c>
    </row>
    <row r="5709" spans="1:7" hidden="1" x14ac:dyDescent="0.25">
      <c r="A5709" s="12" t="s">
        <v>6443</v>
      </c>
      <c r="B5709" s="19">
        <v>335650692765</v>
      </c>
      <c r="C5709" s="12" t="s">
        <v>22389</v>
      </c>
      <c r="D5709" s="12" t="s">
        <v>7842</v>
      </c>
      <c r="E5709" s="6" t="s">
        <v>7936</v>
      </c>
      <c r="F5709" s="5">
        <f>decoded__2[[#This Row],[FRT_DEC]]-B5708</f>
        <v>1061</v>
      </c>
      <c r="G57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INFO]]))),G5708)</f>
        <v>29</v>
      </c>
    </row>
    <row r="5710" spans="1:7" hidden="1" x14ac:dyDescent="0.25">
      <c r="A5710" s="12" t="s">
        <v>6444</v>
      </c>
      <c r="B5710" s="19">
        <v>335650693507</v>
      </c>
      <c r="C5710" s="12" t="s">
        <v>22390</v>
      </c>
      <c r="D5710" s="12" t="s">
        <v>7938</v>
      </c>
      <c r="E5710" s="6" t="s">
        <v>7939</v>
      </c>
      <c r="F5710" s="5">
        <f>decoded__2[[#This Row],[FRT_DEC]]-B5709</f>
        <v>742</v>
      </c>
      <c r="G57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INFO]]))),G5709)</f>
        <v>29</v>
      </c>
    </row>
    <row r="5711" spans="1:7" hidden="1" x14ac:dyDescent="0.25">
      <c r="A5711" s="12" t="s">
        <v>6445</v>
      </c>
      <c r="B5711" s="19">
        <v>335650712765</v>
      </c>
      <c r="C5711" s="12" t="s">
        <v>22391</v>
      </c>
      <c r="D5711" s="12" t="s">
        <v>7842</v>
      </c>
      <c r="E5711" s="6" t="s">
        <v>7936</v>
      </c>
      <c r="F5711" s="5">
        <f>decoded__2[[#This Row],[FRT_DEC]]-B5710</f>
        <v>19258</v>
      </c>
      <c r="G57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INFO]]))),G5710)</f>
        <v>29</v>
      </c>
    </row>
    <row r="5712" spans="1:7" hidden="1" x14ac:dyDescent="0.25">
      <c r="A5712" s="12" t="s">
        <v>6446</v>
      </c>
      <c r="B5712" s="19">
        <v>335650713532</v>
      </c>
      <c r="C5712" s="12" t="s">
        <v>22392</v>
      </c>
      <c r="D5712" s="12" t="s">
        <v>7938</v>
      </c>
      <c r="E5712" s="6" t="s">
        <v>7939</v>
      </c>
      <c r="F5712" s="5">
        <f>decoded__2[[#This Row],[FRT_DEC]]-B5711</f>
        <v>767</v>
      </c>
      <c r="G57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INFO]]))),G5711)</f>
        <v>29</v>
      </c>
    </row>
    <row r="5713" spans="1:7" hidden="1" x14ac:dyDescent="0.25">
      <c r="A5713" s="12" t="s">
        <v>6447</v>
      </c>
      <c r="B5713" s="19">
        <v>335650732766</v>
      </c>
      <c r="C5713" s="12" t="s">
        <v>22393</v>
      </c>
      <c r="D5713" s="12" t="s">
        <v>7842</v>
      </c>
      <c r="E5713" s="6" t="s">
        <v>7936</v>
      </c>
      <c r="F5713" s="5">
        <f>decoded__2[[#This Row],[FRT_DEC]]-B5712</f>
        <v>19234</v>
      </c>
      <c r="G57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INFO]]))),G5712)</f>
        <v>29</v>
      </c>
    </row>
    <row r="5714" spans="1:7" hidden="1" x14ac:dyDescent="0.25">
      <c r="A5714" s="12" t="s">
        <v>6448</v>
      </c>
      <c r="B5714" s="19">
        <v>335650733508</v>
      </c>
      <c r="C5714" s="12" t="s">
        <v>22394</v>
      </c>
      <c r="D5714" s="12" t="s">
        <v>7938</v>
      </c>
      <c r="E5714" s="6" t="s">
        <v>7939</v>
      </c>
      <c r="F5714" s="5">
        <f>decoded__2[[#This Row],[FRT_DEC]]-B5713</f>
        <v>742</v>
      </c>
      <c r="G57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INFO]]))),G5713)</f>
        <v>29</v>
      </c>
    </row>
    <row r="5715" spans="1:7" hidden="1" x14ac:dyDescent="0.25">
      <c r="A5715" s="12" t="s">
        <v>6449</v>
      </c>
      <c r="B5715" s="19">
        <v>335650752766</v>
      </c>
      <c r="C5715" s="12" t="s">
        <v>22395</v>
      </c>
      <c r="D5715" s="12" t="s">
        <v>7842</v>
      </c>
      <c r="E5715" s="6" t="s">
        <v>7936</v>
      </c>
      <c r="F5715" s="5">
        <f>decoded__2[[#This Row],[FRT_DEC]]-B5714</f>
        <v>19258</v>
      </c>
      <c r="G57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INFO]]))),G5714)</f>
        <v>29</v>
      </c>
    </row>
    <row r="5716" spans="1:7" hidden="1" x14ac:dyDescent="0.25">
      <c r="A5716" s="12" t="s">
        <v>6450</v>
      </c>
      <c r="B5716" s="19">
        <v>335650753519</v>
      </c>
      <c r="C5716" s="12" t="s">
        <v>22396</v>
      </c>
      <c r="D5716" s="12" t="s">
        <v>7938</v>
      </c>
      <c r="E5716" s="6" t="s">
        <v>7939</v>
      </c>
      <c r="F5716" s="5">
        <f>decoded__2[[#This Row],[FRT_DEC]]-B5715</f>
        <v>753</v>
      </c>
      <c r="G57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INFO]]))),G5715)</f>
        <v>29</v>
      </c>
    </row>
    <row r="5717" spans="1:7" hidden="1" x14ac:dyDescent="0.25">
      <c r="A5717" s="12" t="s">
        <v>6451</v>
      </c>
      <c r="B5717" s="19">
        <v>335650772766</v>
      </c>
      <c r="C5717" s="12" t="s">
        <v>22397</v>
      </c>
      <c r="D5717" s="12" t="s">
        <v>7842</v>
      </c>
      <c r="E5717" s="6" t="s">
        <v>7936</v>
      </c>
      <c r="F5717" s="5">
        <f>decoded__2[[#This Row],[FRT_DEC]]-B5716</f>
        <v>19247</v>
      </c>
      <c r="G57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INFO]]))),G5716)</f>
        <v>29</v>
      </c>
    </row>
    <row r="5718" spans="1:7" hidden="1" x14ac:dyDescent="0.25">
      <c r="A5718" s="12" t="s">
        <v>6452</v>
      </c>
      <c r="B5718" s="19">
        <v>335650773518</v>
      </c>
      <c r="C5718" s="12" t="s">
        <v>22398</v>
      </c>
      <c r="D5718" s="12" t="s">
        <v>7938</v>
      </c>
      <c r="E5718" s="6" t="s">
        <v>7939</v>
      </c>
      <c r="F5718" s="5">
        <f>decoded__2[[#This Row],[FRT_DEC]]-B5717</f>
        <v>752</v>
      </c>
      <c r="G57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INFO]]))),G5717)</f>
        <v>29</v>
      </c>
    </row>
    <row r="5719" spans="1:7" hidden="1" x14ac:dyDescent="0.25">
      <c r="A5719" s="12" t="s">
        <v>6453</v>
      </c>
      <c r="B5719" s="19">
        <v>335650791697</v>
      </c>
      <c r="C5719" s="12" t="s">
        <v>22399</v>
      </c>
      <c r="D5719" s="12" t="s">
        <v>7842</v>
      </c>
      <c r="E5719" s="6" t="s">
        <v>7945</v>
      </c>
      <c r="F5719" s="5">
        <f>decoded__2[[#This Row],[FRT_DEC]]-B5718</f>
        <v>18179</v>
      </c>
      <c r="G57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INFO]]))),G5718)</f>
        <v>29</v>
      </c>
    </row>
    <row r="5720" spans="1:7" hidden="1" x14ac:dyDescent="0.25">
      <c r="A5720" s="12" t="s">
        <v>6454</v>
      </c>
      <c r="B5720" s="19">
        <v>335650791705</v>
      </c>
      <c r="C5720" s="12" t="s">
        <v>22400</v>
      </c>
      <c r="D5720" s="12" t="s">
        <v>7938</v>
      </c>
      <c r="E5720" s="6" t="s">
        <v>7947</v>
      </c>
      <c r="F5720" s="5">
        <f>decoded__2[[#This Row],[FRT_DEC]]-B5719</f>
        <v>8</v>
      </c>
      <c r="G57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INFO]]))),G5719)</f>
        <v>29</v>
      </c>
    </row>
    <row r="5721" spans="1:7" hidden="1" x14ac:dyDescent="0.25">
      <c r="A5721" s="12" t="s">
        <v>6455</v>
      </c>
      <c r="B5721" s="19">
        <v>335650792765</v>
      </c>
      <c r="C5721" s="12" t="s">
        <v>22401</v>
      </c>
      <c r="D5721" s="12" t="s">
        <v>7842</v>
      </c>
      <c r="E5721" s="6" t="s">
        <v>7936</v>
      </c>
      <c r="F5721" s="5">
        <f>decoded__2[[#This Row],[FRT_DEC]]-B5720</f>
        <v>1060</v>
      </c>
      <c r="G57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INFO]]))),G5720)</f>
        <v>29</v>
      </c>
    </row>
    <row r="5722" spans="1:7" hidden="1" x14ac:dyDescent="0.25">
      <c r="A5722" s="12" t="s">
        <v>6456</v>
      </c>
      <c r="B5722" s="19">
        <v>335650793502</v>
      </c>
      <c r="C5722" s="12" t="s">
        <v>22402</v>
      </c>
      <c r="D5722" s="12" t="s">
        <v>7938</v>
      </c>
      <c r="E5722" s="6" t="s">
        <v>7939</v>
      </c>
      <c r="F5722" s="5">
        <f>decoded__2[[#This Row],[FRT_DEC]]-B5721</f>
        <v>737</v>
      </c>
      <c r="G57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INFO]]))),G5721)</f>
        <v>29</v>
      </c>
    </row>
    <row r="5723" spans="1:7" hidden="1" x14ac:dyDescent="0.25">
      <c r="A5723" s="12" t="s">
        <v>6457</v>
      </c>
      <c r="B5723" s="19">
        <v>335650812765</v>
      </c>
      <c r="C5723" s="12" t="s">
        <v>22403</v>
      </c>
      <c r="D5723" s="12" t="s">
        <v>7842</v>
      </c>
      <c r="E5723" s="6" t="s">
        <v>7936</v>
      </c>
      <c r="F5723" s="5">
        <f>decoded__2[[#This Row],[FRT_DEC]]-B5722</f>
        <v>19263</v>
      </c>
      <c r="G57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INFO]]))),G5722)</f>
        <v>29</v>
      </c>
    </row>
    <row r="5724" spans="1:7" hidden="1" x14ac:dyDescent="0.25">
      <c r="A5724" s="12" t="s">
        <v>6458</v>
      </c>
      <c r="B5724" s="19">
        <v>335650813532</v>
      </c>
      <c r="C5724" s="12" t="s">
        <v>22404</v>
      </c>
      <c r="D5724" s="12" t="s">
        <v>7938</v>
      </c>
      <c r="E5724" s="6" t="s">
        <v>7939</v>
      </c>
      <c r="F5724" s="5">
        <f>decoded__2[[#This Row],[FRT_DEC]]-B5723</f>
        <v>767</v>
      </c>
      <c r="G57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INFO]]))),G5723)</f>
        <v>29</v>
      </c>
    </row>
    <row r="5725" spans="1:7" hidden="1" x14ac:dyDescent="0.25">
      <c r="A5725" s="12" t="s">
        <v>6459</v>
      </c>
      <c r="B5725" s="19">
        <v>335650832765</v>
      </c>
      <c r="C5725" s="12" t="s">
        <v>22405</v>
      </c>
      <c r="D5725" s="12" t="s">
        <v>7842</v>
      </c>
      <c r="E5725" s="6" t="s">
        <v>7936</v>
      </c>
      <c r="F5725" s="5">
        <f>decoded__2[[#This Row],[FRT_DEC]]-B5724</f>
        <v>19233</v>
      </c>
      <c r="G57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INFO]]))),G5724)</f>
        <v>29</v>
      </c>
    </row>
    <row r="5726" spans="1:7" hidden="1" x14ac:dyDescent="0.25">
      <c r="A5726" s="12" t="s">
        <v>6460</v>
      </c>
      <c r="B5726" s="19">
        <v>335650833516</v>
      </c>
      <c r="C5726" s="12" t="s">
        <v>22406</v>
      </c>
      <c r="D5726" s="12" t="s">
        <v>7938</v>
      </c>
      <c r="E5726" s="6" t="s">
        <v>7939</v>
      </c>
      <c r="F5726" s="5">
        <f>decoded__2[[#This Row],[FRT_DEC]]-B5725</f>
        <v>751</v>
      </c>
      <c r="G57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INFO]]))),G5725)</f>
        <v>29</v>
      </c>
    </row>
    <row r="5727" spans="1:7" hidden="1" x14ac:dyDescent="0.25">
      <c r="A5727" s="12" t="s">
        <v>6461</v>
      </c>
      <c r="B5727" s="19">
        <v>335650852766</v>
      </c>
      <c r="C5727" s="12" t="s">
        <v>22407</v>
      </c>
      <c r="D5727" s="12" t="s">
        <v>7842</v>
      </c>
      <c r="E5727" s="6" t="s">
        <v>7936</v>
      </c>
      <c r="F5727" s="5">
        <f>decoded__2[[#This Row],[FRT_DEC]]-B5726</f>
        <v>19250</v>
      </c>
      <c r="G57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INFO]]))),G5726)</f>
        <v>29</v>
      </c>
    </row>
    <row r="5728" spans="1:7" hidden="1" x14ac:dyDescent="0.25">
      <c r="A5728" s="12" t="s">
        <v>6462</v>
      </c>
      <c r="B5728" s="19">
        <v>335650853532</v>
      </c>
      <c r="C5728" s="12" t="s">
        <v>22408</v>
      </c>
      <c r="D5728" s="12" t="s">
        <v>7938</v>
      </c>
      <c r="E5728" s="6" t="s">
        <v>7939</v>
      </c>
      <c r="F5728" s="5">
        <f>decoded__2[[#This Row],[FRT_DEC]]-B5727</f>
        <v>766</v>
      </c>
      <c r="G57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INFO]]))),G5727)</f>
        <v>29</v>
      </c>
    </row>
    <row r="5729" spans="1:7" hidden="1" x14ac:dyDescent="0.25">
      <c r="A5729" s="12" t="s">
        <v>6463</v>
      </c>
      <c r="B5729" s="19">
        <v>335650872766</v>
      </c>
      <c r="C5729" s="12" t="s">
        <v>22409</v>
      </c>
      <c r="D5729" s="12" t="s">
        <v>7842</v>
      </c>
      <c r="E5729" s="6" t="s">
        <v>7936</v>
      </c>
      <c r="F5729" s="5">
        <f>decoded__2[[#This Row],[FRT_DEC]]-B5728</f>
        <v>19234</v>
      </c>
      <c r="G57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INFO]]))),G5728)</f>
        <v>29</v>
      </c>
    </row>
    <row r="5730" spans="1:7" hidden="1" x14ac:dyDescent="0.25">
      <c r="A5730" s="12" t="s">
        <v>6464</v>
      </c>
      <c r="B5730" s="19">
        <v>335650873516</v>
      </c>
      <c r="C5730" s="12" t="s">
        <v>22410</v>
      </c>
      <c r="D5730" s="12" t="s">
        <v>7938</v>
      </c>
      <c r="E5730" s="6" t="s">
        <v>7939</v>
      </c>
      <c r="F5730" s="5">
        <f>decoded__2[[#This Row],[FRT_DEC]]-B5729</f>
        <v>750</v>
      </c>
      <c r="G57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INFO]]))),G5729)</f>
        <v>29</v>
      </c>
    </row>
    <row r="5731" spans="1:7" hidden="1" x14ac:dyDescent="0.25">
      <c r="A5731" s="12" t="s">
        <v>6465</v>
      </c>
      <c r="B5731" s="19">
        <v>335650891697</v>
      </c>
      <c r="C5731" s="12" t="s">
        <v>22411</v>
      </c>
      <c r="D5731" s="12" t="s">
        <v>7842</v>
      </c>
      <c r="E5731" s="6" t="s">
        <v>7945</v>
      </c>
      <c r="F5731" s="5">
        <f>decoded__2[[#This Row],[FRT_DEC]]-B5730</f>
        <v>18181</v>
      </c>
      <c r="G57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INFO]]))),G5730)</f>
        <v>29</v>
      </c>
    </row>
    <row r="5732" spans="1:7" hidden="1" x14ac:dyDescent="0.25">
      <c r="A5732" s="12" t="s">
        <v>6466</v>
      </c>
      <c r="B5732" s="19">
        <v>335650891705</v>
      </c>
      <c r="C5732" s="12" t="s">
        <v>22412</v>
      </c>
      <c r="D5732" s="12" t="s">
        <v>7938</v>
      </c>
      <c r="E5732" s="6" t="s">
        <v>7947</v>
      </c>
      <c r="F5732" s="5">
        <f>decoded__2[[#This Row],[FRT_DEC]]-B5731</f>
        <v>8</v>
      </c>
      <c r="G57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INFO]]))),G5731)</f>
        <v>29</v>
      </c>
    </row>
    <row r="5733" spans="1:7" hidden="1" x14ac:dyDescent="0.25">
      <c r="A5733" s="12" t="s">
        <v>6467</v>
      </c>
      <c r="B5733" s="19">
        <v>335650892767</v>
      </c>
      <c r="C5733" s="12" t="s">
        <v>22413</v>
      </c>
      <c r="D5733" s="12" t="s">
        <v>7842</v>
      </c>
      <c r="E5733" s="6" t="s">
        <v>7936</v>
      </c>
      <c r="F5733" s="5">
        <f>decoded__2[[#This Row],[FRT_DEC]]-B5732</f>
        <v>1062</v>
      </c>
      <c r="G57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INFO]]))),G5732)</f>
        <v>29</v>
      </c>
    </row>
    <row r="5734" spans="1:7" hidden="1" x14ac:dyDescent="0.25">
      <c r="A5734" s="12" t="s">
        <v>6468</v>
      </c>
      <c r="B5734" s="19">
        <v>335650893531</v>
      </c>
      <c r="C5734" s="12" t="s">
        <v>22414</v>
      </c>
      <c r="D5734" s="12" t="s">
        <v>7938</v>
      </c>
      <c r="E5734" s="6" t="s">
        <v>7939</v>
      </c>
      <c r="F5734" s="5">
        <f>decoded__2[[#This Row],[FRT_DEC]]-B5733</f>
        <v>764</v>
      </c>
      <c r="G57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INFO]]))),G5733)</f>
        <v>29</v>
      </c>
    </row>
    <row r="5735" spans="1:7" hidden="1" x14ac:dyDescent="0.25">
      <c r="A5735" s="12" t="s">
        <v>6469</v>
      </c>
      <c r="B5735" s="19">
        <v>335650912766</v>
      </c>
      <c r="C5735" s="12" t="s">
        <v>22415</v>
      </c>
      <c r="D5735" s="12" t="s">
        <v>7842</v>
      </c>
      <c r="E5735" s="6" t="s">
        <v>7936</v>
      </c>
      <c r="F5735" s="5">
        <f>decoded__2[[#This Row],[FRT_DEC]]-B5734</f>
        <v>19235</v>
      </c>
      <c r="G57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INFO]]))),G5734)</f>
        <v>29</v>
      </c>
    </row>
    <row r="5736" spans="1:7" hidden="1" x14ac:dyDescent="0.25">
      <c r="A5736" s="12" t="s">
        <v>6470</v>
      </c>
      <c r="B5736" s="19">
        <v>335650913519</v>
      </c>
      <c r="C5736" s="12" t="s">
        <v>22416</v>
      </c>
      <c r="D5736" s="12" t="s">
        <v>7938</v>
      </c>
      <c r="E5736" s="6" t="s">
        <v>7939</v>
      </c>
      <c r="F5736" s="5">
        <f>decoded__2[[#This Row],[FRT_DEC]]-B5735</f>
        <v>753</v>
      </c>
      <c r="G57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INFO]]))),G5735)</f>
        <v>29</v>
      </c>
    </row>
    <row r="5737" spans="1:7" hidden="1" x14ac:dyDescent="0.25">
      <c r="A5737" s="12" t="s">
        <v>6471</v>
      </c>
      <c r="B5737" s="19">
        <v>335650932765</v>
      </c>
      <c r="C5737" s="12" t="s">
        <v>22417</v>
      </c>
      <c r="D5737" s="12" t="s">
        <v>7842</v>
      </c>
      <c r="E5737" s="6" t="s">
        <v>7936</v>
      </c>
      <c r="F5737" s="5">
        <f>decoded__2[[#This Row],[FRT_DEC]]-B5736</f>
        <v>19246</v>
      </c>
      <c r="G57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INFO]]))),G5736)</f>
        <v>29</v>
      </c>
    </row>
    <row r="5738" spans="1:7" hidden="1" x14ac:dyDescent="0.25">
      <c r="A5738" s="12" t="s">
        <v>6472</v>
      </c>
      <c r="B5738" s="19">
        <v>335650933520</v>
      </c>
      <c r="C5738" s="12" t="s">
        <v>22418</v>
      </c>
      <c r="D5738" s="12" t="s">
        <v>7938</v>
      </c>
      <c r="E5738" s="6" t="s">
        <v>7939</v>
      </c>
      <c r="F5738" s="5">
        <f>decoded__2[[#This Row],[FRT_DEC]]-B5737</f>
        <v>755</v>
      </c>
      <c r="G57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INFO]]))),G5737)</f>
        <v>29</v>
      </c>
    </row>
    <row r="5739" spans="1:7" hidden="1" x14ac:dyDescent="0.25">
      <c r="A5739" s="12" t="s">
        <v>6473</v>
      </c>
      <c r="B5739" s="19">
        <v>335650952765</v>
      </c>
      <c r="C5739" s="12" t="s">
        <v>22419</v>
      </c>
      <c r="D5739" s="12" t="s">
        <v>7842</v>
      </c>
      <c r="E5739" s="6" t="s">
        <v>7936</v>
      </c>
      <c r="F5739" s="5">
        <f>decoded__2[[#This Row],[FRT_DEC]]-B5738</f>
        <v>19245</v>
      </c>
      <c r="G57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INFO]]))),G5738)</f>
        <v>29</v>
      </c>
    </row>
    <row r="5740" spans="1:7" hidden="1" x14ac:dyDescent="0.25">
      <c r="A5740" s="12" t="s">
        <v>6474</v>
      </c>
      <c r="B5740" s="19">
        <v>335650953512</v>
      </c>
      <c r="C5740" s="12" t="s">
        <v>22420</v>
      </c>
      <c r="D5740" s="12" t="s">
        <v>7938</v>
      </c>
      <c r="E5740" s="6" t="s">
        <v>7939</v>
      </c>
      <c r="F5740" s="5">
        <f>decoded__2[[#This Row],[FRT_DEC]]-B5739</f>
        <v>747</v>
      </c>
      <c r="G57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INFO]]))),G5739)</f>
        <v>29</v>
      </c>
    </row>
    <row r="5741" spans="1:7" hidden="1" x14ac:dyDescent="0.25">
      <c r="A5741" s="12" t="s">
        <v>6475</v>
      </c>
      <c r="B5741" s="19">
        <v>335650972765</v>
      </c>
      <c r="C5741" s="12" t="s">
        <v>22421</v>
      </c>
      <c r="D5741" s="12" t="s">
        <v>7842</v>
      </c>
      <c r="E5741" s="6" t="s">
        <v>7936</v>
      </c>
      <c r="F5741" s="5">
        <f>decoded__2[[#This Row],[FRT_DEC]]-B5740</f>
        <v>19253</v>
      </c>
      <c r="G57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INFO]]))),G5740)</f>
        <v>29</v>
      </c>
    </row>
    <row r="5742" spans="1:7" hidden="1" x14ac:dyDescent="0.25">
      <c r="A5742" s="12" t="s">
        <v>6476</v>
      </c>
      <c r="B5742" s="19">
        <v>335650973530</v>
      </c>
      <c r="C5742" s="12" t="s">
        <v>22422</v>
      </c>
      <c r="D5742" s="12" t="s">
        <v>7938</v>
      </c>
      <c r="E5742" s="6" t="s">
        <v>7939</v>
      </c>
      <c r="F5742" s="5">
        <f>decoded__2[[#This Row],[FRT_DEC]]-B5741</f>
        <v>765</v>
      </c>
      <c r="G57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INFO]]))),G5741)</f>
        <v>29</v>
      </c>
    </row>
    <row r="5743" spans="1:7" hidden="1" x14ac:dyDescent="0.25">
      <c r="A5743" s="12" t="s">
        <v>6477</v>
      </c>
      <c r="B5743" s="19">
        <v>335650991711</v>
      </c>
      <c r="C5743" s="12" t="s">
        <v>22423</v>
      </c>
      <c r="D5743" s="12" t="s">
        <v>7842</v>
      </c>
      <c r="E5743" s="6" t="s">
        <v>7945</v>
      </c>
      <c r="F5743" s="5">
        <f>decoded__2[[#This Row],[FRT_DEC]]-B5742</f>
        <v>18181</v>
      </c>
      <c r="G57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INFO]]))),G5742)</f>
        <v>29</v>
      </c>
    </row>
    <row r="5744" spans="1:7" hidden="1" x14ac:dyDescent="0.25">
      <c r="A5744" s="12" t="s">
        <v>6478</v>
      </c>
      <c r="B5744" s="19">
        <v>335650991719</v>
      </c>
      <c r="C5744" s="12" t="s">
        <v>22424</v>
      </c>
      <c r="D5744" s="12" t="s">
        <v>7938</v>
      </c>
      <c r="E5744" s="6" t="s">
        <v>7947</v>
      </c>
      <c r="F5744" s="5">
        <f>decoded__2[[#This Row],[FRT_DEC]]-B5743</f>
        <v>8</v>
      </c>
      <c r="G57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INFO]]))),G5743)</f>
        <v>29</v>
      </c>
    </row>
    <row r="5745" spans="1:7" hidden="1" x14ac:dyDescent="0.25">
      <c r="A5745" s="12" t="s">
        <v>6479</v>
      </c>
      <c r="B5745" s="19">
        <v>335650992765</v>
      </c>
      <c r="C5745" s="12" t="s">
        <v>22425</v>
      </c>
      <c r="D5745" s="12" t="s">
        <v>7842</v>
      </c>
      <c r="E5745" s="6" t="s">
        <v>7936</v>
      </c>
      <c r="F5745" s="5">
        <f>decoded__2[[#This Row],[FRT_DEC]]-B5744</f>
        <v>1046</v>
      </c>
      <c r="G57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INFO]]))),G5744)</f>
        <v>29</v>
      </c>
    </row>
    <row r="5746" spans="1:7" hidden="1" x14ac:dyDescent="0.25">
      <c r="A5746" s="12" t="s">
        <v>6480</v>
      </c>
      <c r="B5746" s="19">
        <v>335650993512</v>
      </c>
      <c r="C5746" s="12" t="s">
        <v>22426</v>
      </c>
      <c r="D5746" s="12" t="s">
        <v>7938</v>
      </c>
      <c r="E5746" s="6" t="s">
        <v>7939</v>
      </c>
      <c r="F5746" s="5">
        <f>decoded__2[[#This Row],[FRT_DEC]]-B5745</f>
        <v>747</v>
      </c>
      <c r="G57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INFO]]))),G5745)</f>
        <v>29</v>
      </c>
    </row>
    <row r="5747" spans="1:7" hidden="1" x14ac:dyDescent="0.25">
      <c r="A5747" s="12" t="s">
        <v>6481</v>
      </c>
      <c r="B5747" s="19">
        <v>335651012765</v>
      </c>
      <c r="C5747" s="12" t="s">
        <v>22427</v>
      </c>
      <c r="D5747" s="12" t="s">
        <v>7842</v>
      </c>
      <c r="E5747" s="6" t="s">
        <v>7936</v>
      </c>
      <c r="F5747" s="5">
        <f>decoded__2[[#This Row],[FRT_DEC]]-B5746</f>
        <v>19253</v>
      </c>
      <c r="G57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INFO]]))),G5746)</f>
        <v>29</v>
      </c>
    </row>
    <row r="5748" spans="1:7" hidden="1" x14ac:dyDescent="0.25">
      <c r="A5748" s="12" t="s">
        <v>6482</v>
      </c>
      <c r="B5748" s="19">
        <v>335651013519</v>
      </c>
      <c r="C5748" s="12" t="s">
        <v>22428</v>
      </c>
      <c r="D5748" s="12" t="s">
        <v>7938</v>
      </c>
      <c r="E5748" s="6" t="s">
        <v>7939</v>
      </c>
      <c r="F5748" s="5">
        <f>decoded__2[[#This Row],[FRT_DEC]]-B5747</f>
        <v>754</v>
      </c>
      <c r="G57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INFO]]))),G5747)</f>
        <v>29</v>
      </c>
    </row>
    <row r="5749" spans="1:7" hidden="1" x14ac:dyDescent="0.25">
      <c r="A5749" s="12" t="s">
        <v>6483</v>
      </c>
      <c r="B5749" s="19">
        <v>335651032765</v>
      </c>
      <c r="C5749" s="12" t="s">
        <v>22429</v>
      </c>
      <c r="D5749" s="12" t="s">
        <v>7842</v>
      </c>
      <c r="E5749" s="6" t="s">
        <v>7936</v>
      </c>
      <c r="F5749" s="5">
        <f>decoded__2[[#This Row],[FRT_DEC]]-B5748</f>
        <v>19246</v>
      </c>
      <c r="G57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INFO]]))),G5748)</f>
        <v>29</v>
      </c>
    </row>
    <row r="5750" spans="1:7" hidden="1" x14ac:dyDescent="0.25">
      <c r="A5750" s="12" t="s">
        <v>6484</v>
      </c>
      <c r="B5750" s="19">
        <v>335651033504</v>
      </c>
      <c r="C5750" s="12" t="s">
        <v>22430</v>
      </c>
      <c r="D5750" s="12" t="s">
        <v>7938</v>
      </c>
      <c r="E5750" s="6" t="s">
        <v>7939</v>
      </c>
      <c r="F5750" s="5">
        <f>decoded__2[[#This Row],[FRT_DEC]]-B5749</f>
        <v>739</v>
      </c>
      <c r="G57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INFO]]))),G5749)</f>
        <v>29</v>
      </c>
    </row>
    <row r="5751" spans="1:7" hidden="1" x14ac:dyDescent="0.25">
      <c r="A5751" s="12" t="s">
        <v>6485</v>
      </c>
      <c r="B5751" s="19">
        <v>335651052765</v>
      </c>
      <c r="C5751" s="12" t="s">
        <v>22431</v>
      </c>
      <c r="D5751" s="12" t="s">
        <v>7842</v>
      </c>
      <c r="E5751" s="6" t="s">
        <v>7936</v>
      </c>
      <c r="F5751" s="5">
        <f>decoded__2[[#This Row],[FRT_DEC]]-B5750</f>
        <v>19261</v>
      </c>
      <c r="G57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INFO]]))),G5750)</f>
        <v>29</v>
      </c>
    </row>
    <row r="5752" spans="1:7" hidden="1" x14ac:dyDescent="0.25">
      <c r="A5752" s="12" t="s">
        <v>6486</v>
      </c>
      <c r="B5752" s="19">
        <v>335651053515</v>
      </c>
      <c r="C5752" s="12" t="s">
        <v>22432</v>
      </c>
      <c r="D5752" s="12" t="s">
        <v>7938</v>
      </c>
      <c r="E5752" s="6" t="s">
        <v>7939</v>
      </c>
      <c r="F5752" s="5">
        <f>decoded__2[[#This Row],[FRT_DEC]]-B5751</f>
        <v>750</v>
      </c>
      <c r="G57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INFO]]))),G5751)</f>
        <v>29</v>
      </c>
    </row>
    <row r="5753" spans="1:7" hidden="1" x14ac:dyDescent="0.25">
      <c r="A5753" s="12" t="s">
        <v>6487</v>
      </c>
      <c r="B5753" s="19">
        <v>335651072765</v>
      </c>
      <c r="C5753" s="12" t="s">
        <v>22433</v>
      </c>
      <c r="D5753" s="12" t="s">
        <v>7842</v>
      </c>
      <c r="E5753" s="6" t="s">
        <v>7936</v>
      </c>
      <c r="F5753" s="5">
        <f>decoded__2[[#This Row],[FRT_DEC]]-B5752</f>
        <v>19250</v>
      </c>
      <c r="G57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INFO]]))),G5752)</f>
        <v>29</v>
      </c>
    </row>
    <row r="5754" spans="1:7" hidden="1" x14ac:dyDescent="0.25">
      <c r="A5754" s="12" t="s">
        <v>6488</v>
      </c>
      <c r="B5754" s="19">
        <v>335651073515</v>
      </c>
      <c r="C5754" s="12" t="s">
        <v>22434</v>
      </c>
      <c r="D5754" s="12" t="s">
        <v>7938</v>
      </c>
      <c r="E5754" s="6" t="s">
        <v>7939</v>
      </c>
      <c r="F5754" s="5">
        <f>decoded__2[[#This Row],[FRT_DEC]]-B5753</f>
        <v>750</v>
      </c>
      <c r="G57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INFO]]))),G5753)</f>
        <v>29</v>
      </c>
    </row>
    <row r="5755" spans="1:7" hidden="1" x14ac:dyDescent="0.25">
      <c r="A5755" s="12" t="s">
        <v>6489</v>
      </c>
      <c r="B5755" s="19">
        <v>335651091697</v>
      </c>
      <c r="C5755" s="12" t="s">
        <v>22435</v>
      </c>
      <c r="D5755" s="12" t="s">
        <v>7842</v>
      </c>
      <c r="E5755" s="6" t="s">
        <v>7945</v>
      </c>
      <c r="F5755" s="5">
        <f>decoded__2[[#This Row],[FRT_DEC]]-B5754</f>
        <v>18182</v>
      </c>
      <c r="G57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INFO]]))),G5754)</f>
        <v>29</v>
      </c>
    </row>
    <row r="5756" spans="1:7" hidden="1" x14ac:dyDescent="0.25">
      <c r="A5756" s="12" t="s">
        <v>6490</v>
      </c>
      <c r="B5756" s="19">
        <v>335651091705</v>
      </c>
      <c r="C5756" s="12" t="s">
        <v>22436</v>
      </c>
      <c r="D5756" s="12" t="s">
        <v>7938</v>
      </c>
      <c r="E5756" s="6" t="s">
        <v>7947</v>
      </c>
      <c r="F5756" s="5">
        <f>decoded__2[[#This Row],[FRT_DEC]]-B5755</f>
        <v>8</v>
      </c>
      <c r="G57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INFO]]))),G5755)</f>
        <v>29</v>
      </c>
    </row>
    <row r="5757" spans="1:7" hidden="1" x14ac:dyDescent="0.25">
      <c r="A5757" s="12" t="s">
        <v>6492</v>
      </c>
      <c r="B5757" s="19">
        <v>335651092766</v>
      </c>
      <c r="C5757" s="12" t="s">
        <v>22437</v>
      </c>
      <c r="D5757" s="12" t="s">
        <v>7842</v>
      </c>
      <c r="E5757" s="6" t="s">
        <v>7936</v>
      </c>
      <c r="F5757" s="5">
        <f>decoded__2[[#This Row],[FRT_DEC]]-B5756</f>
        <v>1061</v>
      </c>
      <c r="G57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INFO]]))),G5756)</f>
        <v>29</v>
      </c>
    </row>
    <row r="5758" spans="1:7" hidden="1" x14ac:dyDescent="0.25">
      <c r="A5758" s="12" t="s">
        <v>6494</v>
      </c>
      <c r="B5758" s="19">
        <v>335651093511</v>
      </c>
      <c r="C5758" s="12" t="s">
        <v>22438</v>
      </c>
      <c r="D5758" s="12" t="s">
        <v>7938</v>
      </c>
      <c r="E5758" s="6" t="s">
        <v>7939</v>
      </c>
      <c r="F5758" s="5">
        <f>decoded__2[[#This Row],[FRT_DEC]]-B5757</f>
        <v>745</v>
      </c>
      <c r="G57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INFO]]))),G5757)</f>
        <v>29</v>
      </c>
    </row>
    <row r="5759" spans="1:7" hidden="1" x14ac:dyDescent="0.25">
      <c r="A5759" s="12" t="s">
        <v>6495</v>
      </c>
      <c r="B5759" s="19">
        <v>335651112765</v>
      </c>
      <c r="C5759" s="12" t="s">
        <v>22439</v>
      </c>
      <c r="D5759" s="12" t="s">
        <v>7842</v>
      </c>
      <c r="E5759" s="6" t="s">
        <v>7936</v>
      </c>
      <c r="F5759" s="5">
        <f>decoded__2[[#This Row],[FRT_DEC]]-B5758</f>
        <v>19254</v>
      </c>
      <c r="G57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INFO]]))),G5758)</f>
        <v>29</v>
      </c>
    </row>
    <row r="5760" spans="1:7" hidden="1" x14ac:dyDescent="0.25">
      <c r="A5760" s="12" t="s">
        <v>6496</v>
      </c>
      <c r="B5760" s="19">
        <v>335651113515</v>
      </c>
      <c r="C5760" s="12" t="s">
        <v>22440</v>
      </c>
      <c r="D5760" s="12" t="s">
        <v>7938</v>
      </c>
      <c r="E5760" s="6" t="s">
        <v>7939</v>
      </c>
      <c r="F5760" s="5">
        <f>decoded__2[[#This Row],[FRT_DEC]]-B5759</f>
        <v>750</v>
      </c>
      <c r="G57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INFO]]))),G5759)</f>
        <v>29</v>
      </c>
    </row>
    <row r="5761" spans="1:7" hidden="1" x14ac:dyDescent="0.25">
      <c r="A5761" s="12" t="s">
        <v>6497</v>
      </c>
      <c r="B5761" s="19">
        <v>335651132766</v>
      </c>
      <c r="C5761" s="12" t="s">
        <v>22441</v>
      </c>
      <c r="D5761" s="12" t="s">
        <v>7842</v>
      </c>
      <c r="E5761" s="6" t="s">
        <v>7936</v>
      </c>
      <c r="F5761" s="5">
        <f>decoded__2[[#This Row],[FRT_DEC]]-B5760</f>
        <v>19251</v>
      </c>
      <c r="G57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INFO]]))),G5760)</f>
        <v>29</v>
      </c>
    </row>
    <row r="5762" spans="1:7" hidden="1" x14ac:dyDescent="0.25">
      <c r="A5762" s="12" t="s">
        <v>6498</v>
      </c>
      <c r="B5762" s="19">
        <v>335651133504</v>
      </c>
      <c r="C5762" s="12" t="s">
        <v>22442</v>
      </c>
      <c r="D5762" s="12" t="s">
        <v>7938</v>
      </c>
      <c r="E5762" s="6" t="s">
        <v>7939</v>
      </c>
      <c r="F5762" s="5">
        <f>decoded__2[[#This Row],[FRT_DEC]]-B5761</f>
        <v>738</v>
      </c>
      <c r="G57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INFO]]))),G5761)</f>
        <v>29</v>
      </c>
    </row>
    <row r="5763" spans="1:7" hidden="1" x14ac:dyDescent="0.25">
      <c r="A5763" s="12" t="s">
        <v>6499</v>
      </c>
      <c r="B5763" s="19">
        <v>335651152766</v>
      </c>
      <c r="C5763" s="12" t="s">
        <v>22443</v>
      </c>
      <c r="D5763" s="12" t="s">
        <v>7842</v>
      </c>
      <c r="E5763" s="6" t="s">
        <v>7936</v>
      </c>
      <c r="F5763" s="5">
        <f>decoded__2[[#This Row],[FRT_DEC]]-B5762</f>
        <v>19262</v>
      </c>
      <c r="G57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INFO]]))),G5762)</f>
        <v>29</v>
      </c>
    </row>
    <row r="5764" spans="1:7" hidden="1" x14ac:dyDescent="0.25">
      <c r="A5764" s="12" t="s">
        <v>6500</v>
      </c>
      <c r="B5764" s="19">
        <v>335651153508</v>
      </c>
      <c r="C5764" s="12" t="s">
        <v>22444</v>
      </c>
      <c r="D5764" s="12" t="s">
        <v>7938</v>
      </c>
      <c r="E5764" s="6" t="s">
        <v>7939</v>
      </c>
      <c r="F5764" s="5">
        <f>decoded__2[[#This Row],[FRT_DEC]]-B5763</f>
        <v>742</v>
      </c>
      <c r="G57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INFO]]))),G5763)</f>
        <v>29</v>
      </c>
    </row>
    <row r="5765" spans="1:7" hidden="1" x14ac:dyDescent="0.25">
      <c r="A5765" s="12" t="s">
        <v>6501</v>
      </c>
      <c r="B5765" s="19">
        <v>335651172765</v>
      </c>
      <c r="C5765" s="12" t="s">
        <v>22445</v>
      </c>
      <c r="D5765" s="12" t="s">
        <v>7842</v>
      </c>
      <c r="E5765" s="6" t="s">
        <v>7936</v>
      </c>
      <c r="F5765" s="5">
        <f>decoded__2[[#This Row],[FRT_DEC]]-B5764</f>
        <v>19257</v>
      </c>
      <c r="G57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INFO]]))),G5764)</f>
        <v>29</v>
      </c>
    </row>
    <row r="5766" spans="1:7" hidden="1" x14ac:dyDescent="0.25">
      <c r="A5766" s="12" t="s">
        <v>6502</v>
      </c>
      <c r="B5766" s="19">
        <v>335651173505</v>
      </c>
      <c r="C5766" s="12" t="s">
        <v>22446</v>
      </c>
      <c r="D5766" s="12" t="s">
        <v>7938</v>
      </c>
      <c r="E5766" s="6" t="s">
        <v>7939</v>
      </c>
      <c r="F5766" s="5">
        <f>decoded__2[[#This Row],[FRT_DEC]]-B5765</f>
        <v>740</v>
      </c>
      <c r="G57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INFO]]))),G5765)</f>
        <v>29</v>
      </c>
    </row>
    <row r="5767" spans="1:7" hidden="1" x14ac:dyDescent="0.25">
      <c r="A5767" s="12" t="s">
        <v>6503</v>
      </c>
      <c r="B5767" s="19">
        <v>335651191697</v>
      </c>
      <c r="C5767" s="12" t="s">
        <v>22447</v>
      </c>
      <c r="D5767" s="12" t="s">
        <v>7842</v>
      </c>
      <c r="E5767" s="6" t="s">
        <v>7945</v>
      </c>
      <c r="F5767" s="5">
        <f>decoded__2[[#This Row],[FRT_DEC]]-B5766</f>
        <v>18192</v>
      </c>
      <c r="G57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INFO]]))),G5766)</f>
        <v>29</v>
      </c>
    </row>
    <row r="5768" spans="1:7" hidden="1" x14ac:dyDescent="0.25">
      <c r="A5768" s="12" t="s">
        <v>6504</v>
      </c>
      <c r="B5768" s="19">
        <v>335651191704</v>
      </c>
      <c r="C5768" s="12" t="s">
        <v>22448</v>
      </c>
      <c r="D5768" s="12" t="s">
        <v>7938</v>
      </c>
      <c r="E5768" s="6" t="s">
        <v>7947</v>
      </c>
      <c r="F5768" s="5">
        <f>decoded__2[[#This Row],[FRT_DEC]]-B5767</f>
        <v>7</v>
      </c>
      <c r="G57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INFO]]))),G5767)</f>
        <v>29</v>
      </c>
    </row>
    <row r="5769" spans="1:7" hidden="1" x14ac:dyDescent="0.25">
      <c r="A5769" s="12" t="s">
        <v>6505</v>
      </c>
      <c r="B5769" s="19">
        <v>335651192766</v>
      </c>
      <c r="C5769" s="12" t="s">
        <v>22449</v>
      </c>
      <c r="D5769" s="12" t="s">
        <v>7842</v>
      </c>
      <c r="E5769" s="6" t="s">
        <v>7936</v>
      </c>
      <c r="F5769" s="5">
        <f>decoded__2[[#This Row],[FRT_DEC]]-B5768</f>
        <v>1062</v>
      </c>
      <c r="G57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INFO]]))),G5768)</f>
        <v>29</v>
      </c>
    </row>
    <row r="5770" spans="1:7" hidden="1" x14ac:dyDescent="0.25">
      <c r="A5770" s="12" t="s">
        <v>6506</v>
      </c>
      <c r="B5770" s="19">
        <v>335651193513</v>
      </c>
      <c r="C5770" s="12" t="s">
        <v>22450</v>
      </c>
      <c r="D5770" s="12" t="s">
        <v>7938</v>
      </c>
      <c r="E5770" s="6" t="s">
        <v>7939</v>
      </c>
      <c r="F5770" s="5">
        <f>decoded__2[[#This Row],[FRT_DEC]]-B5769</f>
        <v>747</v>
      </c>
      <c r="G57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INFO]]))),G5769)</f>
        <v>29</v>
      </c>
    </row>
    <row r="5771" spans="1:7" hidden="1" x14ac:dyDescent="0.25">
      <c r="A5771" s="12" t="s">
        <v>6507</v>
      </c>
      <c r="B5771" s="19">
        <v>335651212766</v>
      </c>
      <c r="C5771" s="12" t="s">
        <v>22451</v>
      </c>
      <c r="D5771" s="12" t="s">
        <v>7842</v>
      </c>
      <c r="E5771" s="6" t="s">
        <v>7936</v>
      </c>
      <c r="F5771" s="5">
        <f>decoded__2[[#This Row],[FRT_DEC]]-B5770</f>
        <v>19253</v>
      </c>
      <c r="G57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INFO]]))),G5770)</f>
        <v>29</v>
      </c>
    </row>
    <row r="5772" spans="1:7" hidden="1" x14ac:dyDescent="0.25">
      <c r="A5772" s="12" t="s">
        <v>6508</v>
      </c>
      <c r="B5772" s="19">
        <v>335651213519</v>
      </c>
      <c r="C5772" s="12" t="s">
        <v>22452</v>
      </c>
      <c r="D5772" s="12" t="s">
        <v>7938</v>
      </c>
      <c r="E5772" s="6" t="s">
        <v>7939</v>
      </c>
      <c r="F5772" s="5">
        <f>decoded__2[[#This Row],[FRT_DEC]]-B5771</f>
        <v>753</v>
      </c>
      <c r="G57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INFO]]))),G5771)</f>
        <v>29</v>
      </c>
    </row>
    <row r="5773" spans="1:7" hidden="1" x14ac:dyDescent="0.25">
      <c r="A5773" s="12" t="s">
        <v>6509</v>
      </c>
      <c r="B5773" s="19">
        <v>335651232772</v>
      </c>
      <c r="C5773" s="12" t="s">
        <v>22453</v>
      </c>
      <c r="D5773" s="12" t="s">
        <v>7842</v>
      </c>
      <c r="E5773" s="6" t="s">
        <v>7936</v>
      </c>
      <c r="F5773" s="5">
        <f>decoded__2[[#This Row],[FRT_DEC]]-B5772</f>
        <v>19253</v>
      </c>
      <c r="G57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INFO]]))),G5772)</f>
        <v>29</v>
      </c>
    </row>
    <row r="5774" spans="1:7" hidden="1" x14ac:dyDescent="0.25">
      <c r="A5774" s="12" t="s">
        <v>6510</v>
      </c>
      <c r="B5774" s="19">
        <v>335651233509</v>
      </c>
      <c r="C5774" s="12" t="s">
        <v>22454</v>
      </c>
      <c r="D5774" s="12" t="s">
        <v>7938</v>
      </c>
      <c r="E5774" s="6" t="s">
        <v>7939</v>
      </c>
      <c r="F5774" s="5">
        <f>decoded__2[[#This Row],[FRT_DEC]]-B5773</f>
        <v>737</v>
      </c>
      <c r="G57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INFO]]))),G5773)</f>
        <v>29</v>
      </c>
    </row>
    <row r="5775" spans="1:7" hidden="1" x14ac:dyDescent="0.25">
      <c r="A5775" s="12" t="s">
        <v>6511</v>
      </c>
      <c r="B5775" s="19">
        <v>335651252766</v>
      </c>
      <c r="C5775" s="12" t="s">
        <v>22455</v>
      </c>
      <c r="D5775" s="12" t="s">
        <v>7842</v>
      </c>
      <c r="E5775" s="6" t="s">
        <v>7936</v>
      </c>
      <c r="F5775" s="5">
        <f>decoded__2[[#This Row],[FRT_DEC]]-B5774</f>
        <v>19257</v>
      </c>
      <c r="G57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INFO]]))),G5774)</f>
        <v>29</v>
      </c>
    </row>
    <row r="5776" spans="1:7" hidden="1" x14ac:dyDescent="0.25">
      <c r="A5776" s="12" t="s">
        <v>6512</v>
      </c>
      <c r="B5776" s="19">
        <v>335651253521</v>
      </c>
      <c r="C5776" s="12" t="s">
        <v>22456</v>
      </c>
      <c r="D5776" s="12" t="s">
        <v>7938</v>
      </c>
      <c r="E5776" s="6" t="s">
        <v>7939</v>
      </c>
      <c r="F5776" s="5">
        <f>decoded__2[[#This Row],[FRT_DEC]]-B5775</f>
        <v>755</v>
      </c>
      <c r="G57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INFO]]))),G5775)</f>
        <v>29</v>
      </c>
    </row>
    <row r="5777" spans="1:7" hidden="1" x14ac:dyDescent="0.25">
      <c r="A5777" s="12" t="s">
        <v>6513</v>
      </c>
      <c r="B5777" s="19">
        <v>335651272780</v>
      </c>
      <c r="C5777" s="12" t="s">
        <v>22457</v>
      </c>
      <c r="D5777" s="12" t="s">
        <v>7842</v>
      </c>
      <c r="E5777" s="6" t="s">
        <v>7936</v>
      </c>
      <c r="F5777" s="5">
        <f>decoded__2[[#This Row],[FRT_DEC]]-B5776</f>
        <v>19259</v>
      </c>
      <c r="G57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INFO]]))),G5776)</f>
        <v>29</v>
      </c>
    </row>
    <row r="5778" spans="1:7" hidden="1" x14ac:dyDescent="0.25">
      <c r="A5778" s="12" t="s">
        <v>6514</v>
      </c>
      <c r="B5778" s="19">
        <v>335651273519</v>
      </c>
      <c r="C5778" s="12" t="s">
        <v>22458</v>
      </c>
      <c r="D5778" s="12" t="s">
        <v>7938</v>
      </c>
      <c r="E5778" s="6" t="s">
        <v>7939</v>
      </c>
      <c r="F5778" s="5">
        <f>decoded__2[[#This Row],[FRT_DEC]]-B5777</f>
        <v>739</v>
      </c>
      <c r="G57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INFO]]))),G5777)</f>
        <v>29</v>
      </c>
    </row>
    <row r="5779" spans="1:7" hidden="1" x14ac:dyDescent="0.25">
      <c r="A5779" s="12" t="s">
        <v>6515</v>
      </c>
      <c r="B5779" s="19">
        <v>335651291697</v>
      </c>
      <c r="C5779" s="12" t="s">
        <v>22459</v>
      </c>
      <c r="D5779" s="12" t="s">
        <v>7842</v>
      </c>
      <c r="E5779" s="6" t="s">
        <v>7945</v>
      </c>
      <c r="F5779" s="5">
        <f>decoded__2[[#This Row],[FRT_DEC]]-B5778</f>
        <v>18178</v>
      </c>
      <c r="G57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INFO]]))),G5778)</f>
        <v>29</v>
      </c>
    </row>
    <row r="5780" spans="1:7" hidden="1" x14ac:dyDescent="0.25">
      <c r="A5780" s="12" t="s">
        <v>6516</v>
      </c>
      <c r="B5780" s="19">
        <v>335651291704</v>
      </c>
      <c r="C5780" s="12" t="s">
        <v>22460</v>
      </c>
      <c r="D5780" s="12" t="s">
        <v>7938</v>
      </c>
      <c r="E5780" s="6" t="s">
        <v>7947</v>
      </c>
      <c r="F5780" s="5">
        <f>decoded__2[[#This Row],[FRT_DEC]]-B5779</f>
        <v>7</v>
      </c>
      <c r="G57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INFO]]))),G5779)</f>
        <v>29</v>
      </c>
    </row>
    <row r="5781" spans="1:7" hidden="1" x14ac:dyDescent="0.25">
      <c r="A5781" s="12" t="s">
        <v>6517</v>
      </c>
      <c r="B5781" s="19">
        <v>335651292766</v>
      </c>
      <c r="C5781" s="12" t="s">
        <v>22461</v>
      </c>
      <c r="D5781" s="12" t="s">
        <v>7842</v>
      </c>
      <c r="E5781" s="6" t="s">
        <v>7936</v>
      </c>
      <c r="F5781" s="5">
        <f>decoded__2[[#This Row],[FRT_DEC]]-B5780</f>
        <v>1062</v>
      </c>
      <c r="G57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INFO]]))),G5780)</f>
        <v>29</v>
      </c>
    </row>
    <row r="5782" spans="1:7" hidden="1" x14ac:dyDescent="0.25">
      <c r="A5782" s="12" t="s">
        <v>6518</v>
      </c>
      <c r="B5782" s="19">
        <v>335651293505</v>
      </c>
      <c r="C5782" s="12" t="s">
        <v>22462</v>
      </c>
      <c r="D5782" s="12" t="s">
        <v>7938</v>
      </c>
      <c r="E5782" s="6" t="s">
        <v>7939</v>
      </c>
      <c r="F5782" s="5">
        <f>decoded__2[[#This Row],[FRT_DEC]]-B5781</f>
        <v>739</v>
      </c>
      <c r="G57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INFO]]))),G5781)</f>
        <v>29</v>
      </c>
    </row>
    <row r="5783" spans="1:7" hidden="1" x14ac:dyDescent="0.25">
      <c r="A5783" s="12" t="s">
        <v>6519</v>
      </c>
      <c r="B5783" s="19">
        <v>335651312780</v>
      </c>
      <c r="C5783" s="12" t="s">
        <v>22463</v>
      </c>
      <c r="D5783" s="12" t="s">
        <v>7842</v>
      </c>
      <c r="E5783" s="6" t="s">
        <v>7936</v>
      </c>
      <c r="F5783" s="5">
        <f>decoded__2[[#This Row],[FRT_DEC]]-B5782</f>
        <v>19275</v>
      </c>
      <c r="G57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INFO]]))),G5782)</f>
        <v>29</v>
      </c>
    </row>
    <row r="5784" spans="1:7" hidden="1" x14ac:dyDescent="0.25">
      <c r="A5784" s="12" t="s">
        <v>6520</v>
      </c>
      <c r="B5784" s="19">
        <v>335651313533</v>
      </c>
      <c r="C5784" s="12" t="s">
        <v>22464</v>
      </c>
      <c r="D5784" s="12" t="s">
        <v>7938</v>
      </c>
      <c r="E5784" s="6" t="s">
        <v>7939</v>
      </c>
      <c r="F5784" s="5">
        <f>decoded__2[[#This Row],[FRT_DEC]]-B5783</f>
        <v>753</v>
      </c>
      <c r="G57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INFO]]))),G5783)</f>
        <v>29</v>
      </c>
    </row>
    <row r="5785" spans="1:7" hidden="1" x14ac:dyDescent="0.25">
      <c r="A5785" s="12" t="s">
        <v>6521</v>
      </c>
      <c r="B5785" s="19">
        <v>335651332765</v>
      </c>
      <c r="C5785" s="12" t="s">
        <v>22465</v>
      </c>
      <c r="D5785" s="12" t="s">
        <v>7842</v>
      </c>
      <c r="E5785" s="6" t="s">
        <v>7936</v>
      </c>
      <c r="F5785" s="5">
        <f>decoded__2[[#This Row],[FRT_DEC]]-B5784</f>
        <v>19232</v>
      </c>
      <c r="G57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INFO]]))),G5784)</f>
        <v>29</v>
      </c>
    </row>
    <row r="5786" spans="1:7" hidden="1" x14ac:dyDescent="0.25">
      <c r="A5786" s="12" t="s">
        <v>6522</v>
      </c>
      <c r="B5786" s="19">
        <v>335651333517</v>
      </c>
      <c r="C5786" s="12" t="s">
        <v>22466</v>
      </c>
      <c r="D5786" s="12" t="s">
        <v>7938</v>
      </c>
      <c r="E5786" s="6" t="s">
        <v>7939</v>
      </c>
      <c r="F5786" s="5">
        <f>decoded__2[[#This Row],[FRT_DEC]]-B5785</f>
        <v>752</v>
      </c>
      <c r="G57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INFO]]))),G5785)</f>
        <v>29</v>
      </c>
    </row>
    <row r="5787" spans="1:7" hidden="1" x14ac:dyDescent="0.25">
      <c r="A5787" s="12" t="s">
        <v>6523</v>
      </c>
      <c r="B5787" s="19">
        <v>335651352765</v>
      </c>
      <c r="C5787" s="12" t="s">
        <v>22467</v>
      </c>
      <c r="D5787" s="12" t="s">
        <v>7842</v>
      </c>
      <c r="E5787" s="6" t="s">
        <v>7936</v>
      </c>
      <c r="F5787" s="5">
        <f>decoded__2[[#This Row],[FRT_DEC]]-B5786</f>
        <v>19248</v>
      </c>
      <c r="G57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INFO]]))),G5786)</f>
        <v>29</v>
      </c>
    </row>
    <row r="5788" spans="1:7" hidden="1" x14ac:dyDescent="0.25">
      <c r="A5788" s="12" t="s">
        <v>6524</v>
      </c>
      <c r="B5788" s="19">
        <v>335651353533</v>
      </c>
      <c r="C5788" s="12" t="s">
        <v>22468</v>
      </c>
      <c r="D5788" s="12" t="s">
        <v>7938</v>
      </c>
      <c r="E5788" s="6" t="s">
        <v>7939</v>
      </c>
      <c r="F5788" s="5">
        <f>decoded__2[[#This Row],[FRT_DEC]]-B5787</f>
        <v>768</v>
      </c>
      <c r="G57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INFO]]))),G5787)</f>
        <v>29</v>
      </c>
    </row>
    <row r="5789" spans="1:7" hidden="1" x14ac:dyDescent="0.25">
      <c r="A5789" s="12" t="s">
        <v>6525</v>
      </c>
      <c r="B5789" s="19">
        <v>335651372766</v>
      </c>
      <c r="C5789" s="12" t="s">
        <v>22469</v>
      </c>
      <c r="D5789" s="12" t="s">
        <v>7842</v>
      </c>
      <c r="E5789" s="6" t="s">
        <v>7936</v>
      </c>
      <c r="F5789" s="5">
        <f>decoded__2[[#This Row],[FRT_DEC]]-B5788</f>
        <v>19233</v>
      </c>
      <c r="G57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INFO]]))),G5788)</f>
        <v>29</v>
      </c>
    </row>
    <row r="5790" spans="1:7" hidden="1" x14ac:dyDescent="0.25">
      <c r="A5790" s="12" t="s">
        <v>6526</v>
      </c>
      <c r="B5790" s="19">
        <v>335651373503</v>
      </c>
      <c r="C5790" s="12" t="s">
        <v>22470</v>
      </c>
      <c r="D5790" s="12" t="s">
        <v>7938</v>
      </c>
      <c r="E5790" s="6" t="s">
        <v>7939</v>
      </c>
      <c r="F5790" s="5">
        <f>decoded__2[[#This Row],[FRT_DEC]]-B5789</f>
        <v>737</v>
      </c>
      <c r="G57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INFO]]))),G5789)</f>
        <v>29</v>
      </c>
    </row>
    <row r="5791" spans="1:7" hidden="1" x14ac:dyDescent="0.25">
      <c r="A5791" s="12" t="s">
        <v>6527</v>
      </c>
      <c r="B5791" s="19">
        <v>335651391697</v>
      </c>
      <c r="C5791" s="12" t="s">
        <v>22471</v>
      </c>
      <c r="D5791" s="12" t="s">
        <v>7842</v>
      </c>
      <c r="E5791" s="6" t="s">
        <v>7945</v>
      </c>
      <c r="F5791" s="5">
        <f>decoded__2[[#This Row],[FRT_DEC]]-B5790</f>
        <v>18194</v>
      </c>
      <c r="G57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INFO]]))),G5790)</f>
        <v>29</v>
      </c>
    </row>
    <row r="5792" spans="1:7" hidden="1" x14ac:dyDescent="0.25">
      <c r="A5792" s="12" t="s">
        <v>6528</v>
      </c>
      <c r="B5792" s="19">
        <v>335651391704</v>
      </c>
      <c r="C5792" s="12" t="s">
        <v>22472</v>
      </c>
      <c r="D5792" s="12" t="s">
        <v>7938</v>
      </c>
      <c r="E5792" s="6" t="s">
        <v>7947</v>
      </c>
      <c r="F5792" s="5">
        <f>decoded__2[[#This Row],[FRT_DEC]]-B5791</f>
        <v>7</v>
      </c>
      <c r="G57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INFO]]))),G5791)</f>
        <v>29</v>
      </c>
    </row>
    <row r="5793" spans="1:7" hidden="1" x14ac:dyDescent="0.25">
      <c r="A5793" s="12" t="s">
        <v>6529</v>
      </c>
      <c r="B5793" s="19">
        <v>335651392765</v>
      </c>
      <c r="C5793" s="12" t="s">
        <v>22473</v>
      </c>
      <c r="D5793" s="12" t="s">
        <v>7842</v>
      </c>
      <c r="E5793" s="6" t="s">
        <v>7936</v>
      </c>
      <c r="F5793" s="5">
        <f>decoded__2[[#This Row],[FRT_DEC]]-B5792</f>
        <v>1061</v>
      </c>
      <c r="G57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INFO]]))),G5792)</f>
        <v>29</v>
      </c>
    </row>
    <row r="5794" spans="1:7" hidden="1" x14ac:dyDescent="0.25">
      <c r="A5794" s="12" t="s">
        <v>6530</v>
      </c>
      <c r="B5794" s="19">
        <v>335651393517</v>
      </c>
      <c r="C5794" s="12" t="s">
        <v>22474</v>
      </c>
      <c r="D5794" s="12" t="s">
        <v>7938</v>
      </c>
      <c r="E5794" s="6" t="s">
        <v>7939</v>
      </c>
      <c r="F5794" s="5">
        <f>decoded__2[[#This Row],[FRT_DEC]]-B5793</f>
        <v>752</v>
      </c>
      <c r="G57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INFO]]))),G5793)</f>
        <v>29</v>
      </c>
    </row>
    <row r="5795" spans="1:7" hidden="1" x14ac:dyDescent="0.25">
      <c r="A5795" s="12" t="s">
        <v>6531</v>
      </c>
      <c r="B5795" s="19">
        <v>335651412766</v>
      </c>
      <c r="C5795" s="12" t="s">
        <v>22475</v>
      </c>
      <c r="D5795" s="12" t="s">
        <v>7842</v>
      </c>
      <c r="E5795" s="6" t="s">
        <v>7936</v>
      </c>
      <c r="F5795" s="5">
        <f>decoded__2[[#This Row],[FRT_DEC]]-B5794</f>
        <v>19249</v>
      </c>
      <c r="G57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INFO]]))),G5794)</f>
        <v>29</v>
      </c>
    </row>
    <row r="5796" spans="1:7" hidden="1" x14ac:dyDescent="0.25">
      <c r="A5796" s="12" t="s">
        <v>6532</v>
      </c>
      <c r="B5796" s="19">
        <v>335651413517</v>
      </c>
      <c r="C5796" s="12" t="s">
        <v>22476</v>
      </c>
      <c r="D5796" s="12" t="s">
        <v>7938</v>
      </c>
      <c r="E5796" s="6" t="s">
        <v>7939</v>
      </c>
      <c r="F5796" s="5">
        <f>decoded__2[[#This Row],[FRT_DEC]]-B5795</f>
        <v>751</v>
      </c>
      <c r="G57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INFO]]))),G5795)</f>
        <v>29</v>
      </c>
    </row>
    <row r="5797" spans="1:7" hidden="1" x14ac:dyDescent="0.25">
      <c r="A5797" s="12" t="s">
        <v>6533</v>
      </c>
      <c r="B5797" s="19">
        <v>335651432766</v>
      </c>
      <c r="C5797" s="12" t="s">
        <v>22477</v>
      </c>
      <c r="D5797" s="12" t="s">
        <v>7842</v>
      </c>
      <c r="E5797" s="6" t="s">
        <v>7936</v>
      </c>
      <c r="F5797" s="5">
        <f>decoded__2[[#This Row],[FRT_DEC]]-B5796</f>
        <v>19249</v>
      </c>
      <c r="G57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INFO]]))),G5796)</f>
        <v>29</v>
      </c>
    </row>
    <row r="5798" spans="1:7" hidden="1" x14ac:dyDescent="0.25">
      <c r="A5798" s="12" t="s">
        <v>6534</v>
      </c>
      <c r="B5798" s="19">
        <v>335651433530</v>
      </c>
      <c r="C5798" s="12" t="s">
        <v>22478</v>
      </c>
      <c r="D5798" s="12" t="s">
        <v>7938</v>
      </c>
      <c r="E5798" s="6" t="s">
        <v>7939</v>
      </c>
      <c r="F5798" s="5">
        <f>decoded__2[[#This Row],[FRT_DEC]]-B5797</f>
        <v>764</v>
      </c>
      <c r="G579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INFO]]))),G5797)</f>
        <v>29</v>
      </c>
    </row>
    <row r="5799" spans="1:7" hidden="1" x14ac:dyDescent="0.25">
      <c r="A5799" s="12" t="s">
        <v>6535</v>
      </c>
      <c r="B5799" s="19">
        <v>335651452780</v>
      </c>
      <c r="C5799" s="12" t="s">
        <v>22479</v>
      </c>
      <c r="D5799" s="12" t="s">
        <v>7842</v>
      </c>
      <c r="E5799" s="6" t="s">
        <v>7936</v>
      </c>
      <c r="F5799" s="5">
        <f>decoded__2[[#This Row],[FRT_DEC]]-B5798</f>
        <v>19250</v>
      </c>
      <c r="G579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INFO]]))),G5798)</f>
        <v>29</v>
      </c>
    </row>
    <row r="5800" spans="1:7" hidden="1" x14ac:dyDescent="0.25">
      <c r="A5800" s="12" t="s">
        <v>6536</v>
      </c>
      <c r="B5800" s="19">
        <v>335651453517</v>
      </c>
      <c r="C5800" s="12" t="s">
        <v>22480</v>
      </c>
      <c r="D5800" s="12" t="s">
        <v>7938</v>
      </c>
      <c r="E5800" s="6" t="s">
        <v>7939</v>
      </c>
      <c r="F5800" s="5">
        <f>decoded__2[[#This Row],[FRT_DEC]]-B5799</f>
        <v>737</v>
      </c>
      <c r="G580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INFO]]))),G5799)</f>
        <v>29</v>
      </c>
    </row>
    <row r="5801" spans="1:7" hidden="1" x14ac:dyDescent="0.25">
      <c r="A5801" s="12" t="s">
        <v>6537</v>
      </c>
      <c r="B5801" s="19">
        <v>335651472765</v>
      </c>
      <c r="C5801" s="12" t="s">
        <v>22481</v>
      </c>
      <c r="D5801" s="12" t="s">
        <v>7842</v>
      </c>
      <c r="E5801" s="6" t="s">
        <v>7936</v>
      </c>
      <c r="F5801" s="5">
        <f>decoded__2[[#This Row],[FRT_DEC]]-B5800</f>
        <v>19248</v>
      </c>
      <c r="G580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INFO]]))),G5800)</f>
        <v>29</v>
      </c>
    </row>
    <row r="5802" spans="1:7" hidden="1" x14ac:dyDescent="0.25">
      <c r="A5802" s="12" t="s">
        <v>6538</v>
      </c>
      <c r="B5802" s="19">
        <v>335651473531</v>
      </c>
      <c r="C5802" s="12" t="s">
        <v>22482</v>
      </c>
      <c r="D5802" s="12" t="s">
        <v>7938</v>
      </c>
      <c r="E5802" s="6" t="s">
        <v>7939</v>
      </c>
      <c r="F5802" s="5">
        <f>decoded__2[[#This Row],[FRT_DEC]]-B5801</f>
        <v>766</v>
      </c>
      <c r="G580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INFO]]))),G5801)</f>
        <v>29</v>
      </c>
    </row>
    <row r="5803" spans="1:7" hidden="1" x14ac:dyDescent="0.25">
      <c r="A5803" s="12" t="s">
        <v>6539</v>
      </c>
      <c r="B5803" s="19">
        <v>335651491697</v>
      </c>
      <c r="C5803" s="12" t="s">
        <v>22483</v>
      </c>
      <c r="D5803" s="12" t="s">
        <v>7842</v>
      </c>
      <c r="E5803" s="6" t="s">
        <v>7945</v>
      </c>
      <c r="F5803" s="5">
        <f>decoded__2[[#This Row],[FRT_DEC]]-B5802</f>
        <v>18166</v>
      </c>
      <c r="G580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INFO]]))),G5802)</f>
        <v>29</v>
      </c>
    </row>
    <row r="5804" spans="1:7" hidden="1" x14ac:dyDescent="0.25">
      <c r="A5804" s="12" t="s">
        <v>6540</v>
      </c>
      <c r="B5804" s="19">
        <v>335651491706</v>
      </c>
      <c r="C5804" s="12" t="s">
        <v>22484</v>
      </c>
      <c r="D5804" s="12" t="s">
        <v>7938</v>
      </c>
      <c r="E5804" s="6" t="s">
        <v>7947</v>
      </c>
      <c r="F5804" s="5">
        <f>decoded__2[[#This Row],[FRT_DEC]]-B5803</f>
        <v>9</v>
      </c>
      <c r="G580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INFO]]))),G5803)</f>
        <v>29</v>
      </c>
    </row>
    <row r="5805" spans="1:7" hidden="1" x14ac:dyDescent="0.25">
      <c r="A5805" s="12" t="s">
        <v>6541</v>
      </c>
      <c r="B5805" s="19">
        <v>335651492781</v>
      </c>
      <c r="C5805" s="12" t="s">
        <v>22485</v>
      </c>
      <c r="D5805" s="12" t="s">
        <v>7842</v>
      </c>
      <c r="E5805" s="6" t="s">
        <v>7936</v>
      </c>
      <c r="F5805" s="5">
        <f>decoded__2[[#This Row],[FRT_DEC]]-B5804</f>
        <v>1075</v>
      </c>
      <c r="G580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INFO]]))),G5804)</f>
        <v>29</v>
      </c>
    </row>
    <row r="5806" spans="1:7" hidden="1" x14ac:dyDescent="0.25">
      <c r="A5806" s="12" t="s">
        <v>6542</v>
      </c>
      <c r="B5806" s="19">
        <v>335651493530</v>
      </c>
      <c r="C5806" s="12" t="s">
        <v>22486</v>
      </c>
      <c r="D5806" s="12" t="s">
        <v>7938</v>
      </c>
      <c r="E5806" s="6" t="s">
        <v>7939</v>
      </c>
      <c r="F5806" s="5">
        <f>decoded__2[[#This Row],[FRT_DEC]]-B5805</f>
        <v>749</v>
      </c>
      <c r="G580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INFO]]))),G5805)</f>
        <v>29</v>
      </c>
    </row>
    <row r="5807" spans="1:7" hidden="1" x14ac:dyDescent="0.25">
      <c r="A5807" s="12" t="s">
        <v>6543</v>
      </c>
      <c r="B5807" s="19">
        <v>335651512766</v>
      </c>
      <c r="C5807" s="12" t="s">
        <v>22487</v>
      </c>
      <c r="D5807" s="12" t="s">
        <v>7842</v>
      </c>
      <c r="E5807" s="6" t="s">
        <v>7936</v>
      </c>
      <c r="F5807" s="5">
        <f>decoded__2[[#This Row],[FRT_DEC]]-B5806</f>
        <v>19236</v>
      </c>
      <c r="G580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INFO]]))),G5806)</f>
        <v>29</v>
      </c>
    </row>
    <row r="5808" spans="1:7" hidden="1" x14ac:dyDescent="0.25">
      <c r="A5808" s="12" t="s">
        <v>6544</v>
      </c>
      <c r="B5808" s="19">
        <v>335651513618</v>
      </c>
      <c r="C5808" s="12" t="s">
        <v>22488</v>
      </c>
      <c r="D5808" s="12" t="s">
        <v>7938</v>
      </c>
      <c r="E5808" s="6" t="s">
        <v>7939</v>
      </c>
      <c r="F5808" s="5">
        <f>decoded__2[[#This Row],[FRT_DEC]]-B5807</f>
        <v>852</v>
      </c>
      <c r="G580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INFO]]))),G5807)</f>
        <v>29</v>
      </c>
    </row>
    <row r="5809" spans="1:7" hidden="1" x14ac:dyDescent="0.25">
      <c r="A5809" s="12" t="s">
        <v>6545</v>
      </c>
      <c r="B5809" s="19">
        <v>335651532771</v>
      </c>
      <c r="C5809" s="12" t="s">
        <v>22489</v>
      </c>
      <c r="D5809" s="12" t="s">
        <v>7842</v>
      </c>
      <c r="E5809" s="6" t="s">
        <v>7936</v>
      </c>
      <c r="F5809" s="5">
        <f>decoded__2[[#This Row],[FRT_DEC]]-B5808</f>
        <v>19153</v>
      </c>
      <c r="G580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INFO]]))),G5808)</f>
        <v>29</v>
      </c>
    </row>
    <row r="5810" spans="1:7" hidden="1" x14ac:dyDescent="0.25">
      <c r="A5810" s="12" t="s">
        <v>6546</v>
      </c>
      <c r="B5810" s="19">
        <v>335651533522</v>
      </c>
      <c r="C5810" s="12" t="s">
        <v>22490</v>
      </c>
      <c r="D5810" s="12" t="s">
        <v>7938</v>
      </c>
      <c r="E5810" s="6" t="s">
        <v>7939</v>
      </c>
      <c r="F5810" s="5">
        <f>decoded__2[[#This Row],[FRT_DEC]]-B5809</f>
        <v>751</v>
      </c>
      <c r="G581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INFO]]))),G5809)</f>
        <v>29</v>
      </c>
    </row>
    <row r="5811" spans="1:7" hidden="1" x14ac:dyDescent="0.25">
      <c r="A5811" s="12" t="s">
        <v>6547</v>
      </c>
      <c r="B5811" s="19">
        <v>335651552767</v>
      </c>
      <c r="C5811" s="12" t="s">
        <v>22491</v>
      </c>
      <c r="D5811" s="12" t="s">
        <v>7842</v>
      </c>
      <c r="E5811" s="6" t="s">
        <v>7936</v>
      </c>
      <c r="F5811" s="5">
        <f>decoded__2[[#This Row],[FRT_DEC]]-B5810</f>
        <v>19245</v>
      </c>
      <c r="G581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INFO]]))),G5810)</f>
        <v>29</v>
      </c>
    </row>
    <row r="5812" spans="1:7" hidden="1" x14ac:dyDescent="0.25">
      <c r="A5812" s="12" t="s">
        <v>6548</v>
      </c>
      <c r="B5812" s="19">
        <v>335651553516</v>
      </c>
      <c r="C5812" s="12" t="s">
        <v>22492</v>
      </c>
      <c r="D5812" s="12" t="s">
        <v>7938</v>
      </c>
      <c r="E5812" s="6" t="s">
        <v>7939</v>
      </c>
      <c r="F5812" s="5">
        <f>decoded__2[[#This Row],[FRT_DEC]]-B5811</f>
        <v>749</v>
      </c>
      <c r="G581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INFO]]))),G5811)</f>
        <v>29</v>
      </c>
    </row>
    <row r="5813" spans="1:7" hidden="1" x14ac:dyDescent="0.25">
      <c r="A5813" s="12" t="s">
        <v>6549</v>
      </c>
      <c r="B5813" s="19">
        <v>335651572780</v>
      </c>
      <c r="C5813" s="12" t="s">
        <v>22493</v>
      </c>
      <c r="D5813" s="12" t="s">
        <v>7842</v>
      </c>
      <c r="E5813" s="6" t="s">
        <v>7936</v>
      </c>
      <c r="F5813" s="5">
        <f>decoded__2[[#This Row],[FRT_DEC]]-B5812</f>
        <v>19264</v>
      </c>
      <c r="G581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INFO]]))),G5812)</f>
        <v>29</v>
      </c>
    </row>
    <row r="5814" spans="1:7" hidden="1" x14ac:dyDescent="0.25">
      <c r="A5814" s="12" t="s">
        <v>6550</v>
      </c>
      <c r="B5814" s="19">
        <v>335651573519</v>
      </c>
      <c r="C5814" s="12" t="s">
        <v>22494</v>
      </c>
      <c r="D5814" s="12" t="s">
        <v>7938</v>
      </c>
      <c r="E5814" s="6" t="s">
        <v>7939</v>
      </c>
      <c r="F5814" s="5">
        <f>decoded__2[[#This Row],[FRT_DEC]]-B5813</f>
        <v>739</v>
      </c>
      <c r="G581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INFO]]))),G5813)</f>
        <v>29</v>
      </c>
    </row>
    <row r="5815" spans="1:7" hidden="1" x14ac:dyDescent="0.25">
      <c r="A5815" s="12" t="s">
        <v>6551</v>
      </c>
      <c r="B5815" s="19">
        <v>335651591697</v>
      </c>
      <c r="C5815" s="12" t="s">
        <v>22495</v>
      </c>
      <c r="D5815" s="12" t="s">
        <v>7842</v>
      </c>
      <c r="E5815" s="6" t="s">
        <v>7945</v>
      </c>
      <c r="F5815" s="5">
        <f>decoded__2[[#This Row],[FRT_DEC]]-B5814</f>
        <v>18178</v>
      </c>
      <c r="G581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INFO]]))),G5814)</f>
        <v>29</v>
      </c>
    </row>
    <row r="5816" spans="1:7" hidden="1" x14ac:dyDescent="0.25">
      <c r="A5816" s="12" t="s">
        <v>6552</v>
      </c>
      <c r="B5816" s="19">
        <v>335651591703</v>
      </c>
      <c r="C5816" s="12" t="s">
        <v>22496</v>
      </c>
      <c r="D5816" s="12" t="s">
        <v>7938</v>
      </c>
      <c r="E5816" s="6" t="s">
        <v>7947</v>
      </c>
      <c r="F5816" s="5">
        <f>decoded__2[[#This Row],[FRT_DEC]]-B5815</f>
        <v>6</v>
      </c>
      <c r="G581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INFO]]))),G5815)</f>
        <v>29</v>
      </c>
    </row>
    <row r="5817" spans="1:7" hidden="1" x14ac:dyDescent="0.25">
      <c r="A5817" s="12" t="s">
        <v>6553</v>
      </c>
      <c r="B5817" s="19">
        <v>335651592766</v>
      </c>
      <c r="C5817" s="12" t="s">
        <v>22497</v>
      </c>
      <c r="D5817" s="12" t="s">
        <v>7842</v>
      </c>
      <c r="E5817" s="6" t="s">
        <v>7936</v>
      </c>
      <c r="F5817" s="5">
        <f>decoded__2[[#This Row],[FRT_DEC]]-B5816</f>
        <v>1063</v>
      </c>
      <c r="G581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INFO]]))),G5816)</f>
        <v>29</v>
      </c>
    </row>
    <row r="5818" spans="1:7" hidden="1" x14ac:dyDescent="0.25">
      <c r="A5818" s="12" t="s">
        <v>6554</v>
      </c>
      <c r="B5818" s="19">
        <v>335651593506</v>
      </c>
      <c r="C5818" s="12" t="s">
        <v>22498</v>
      </c>
      <c r="D5818" s="12" t="s">
        <v>7938</v>
      </c>
      <c r="E5818" s="6" t="s">
        <v>7939</v>
      </c>
      <c r="F5818" s="5">
        <f>decoded__2[[#This Row],[FRT_DEC]]-B5817</f>
        <v>740</v>
      </c>
      <c r="G581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INFO]]))),G5817)</f>
        <v>29</v>
      </c>
    </row>
    <row r="5819" spans="1:7" hidden="1" x14ac:dyDescent="0.25">
      <c r="A5819" s="12" t="s">
        <v>6555</v>
      </c>
      <c r="B5819" s="19">
        <v>335651612766</v>
      </c>
      <c r="C5819" s="12" t="s">
        <v>22499</v>
      </c>
      <c r="D5819" s="12" t="s">
        <v>7842</v>
      </c>
      <c r="E5819" s="6" t="s">
        <v>7936</v>
      </c>
      <c r="F5819" s="5">
        <f>decoded__2[[#This Row],[FRT_DEC]]-B5818</f>
        <v>19260</v>
      </c>
      <c r="G581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INFO]]))),G5818)</f>
        <v>29</v>
      </c>
    </row>
    <row r="5820" spans="1:7" hidden="1" x14ac:dyDescent="0.25">
      <c r="A5820" s="12" t="s">
        <v>6556</v>
      </c>
      <c r="B5820" s="19">
        <v>335651613520</v>
      </c>
      <c r="C5820" s="12" t="s">
        <v>22500</v>
      </c>
      <c r="D5820" s="12" t="s">
        <v>7938</v>
      </c>
      <c r="E5820" s="6" t="s">
        <v>7939</v>
      </c>
      <c r="F5820" s="5">
        <f>decoded__2[[#This Row],[FRT_DEC]]-B5819</f>
        <v>754</v>
      </c>
      <c r="G582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INFO]]))),G5819)</f>
        <v>29</v>
      </c>
    </row>
    <row r="5821" spans="1:7" hidden="1" x14ac:dyDescent="0.25">
      <c r="A5821" s="12" t="s">
        <v>6557</v>
      </c>
      <c r="B5821" s="19">
        <v>335651632766</v>
      </c>
      <c r="C5821" s="12" t="s">
        <v>22501</v>
      </c>
      <c r="D5821" s="12" t="s">
        <v>7842</v>
      </c>
      <c r="E5821" s="6" t="s">
        <v>7936</v>
      </c>
      <c r="F5821" s="5">
        <f>decoded__2[[#This Row],[FRT_DEC]]-B5820</f>
        <v>19246</v>
      </c>
      <c r="G582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INFO]]))),G5820)</f>
        <v>29</v>
      </c>
    </row>
    <row r="5822" spans="1:7" hidden="1" x14ac:dyDescent="0.25">
      <c r="A5822" s="12" t="s">
        <v>6558</v>
      </c>
      <c r="B5822" s="19">
        <v>335651633519</v>
      </c>
      <c r="C5822" s="12" t="s">
        <v>22502</v>
      </c>
      <c r="D5822" s="12" t="s">
        <v>7938</v>
      </c>
      <c r="E5822" s="6" t="s">
        <v>7939</v>
      </c>
      <c r="F5822" s="5">
        <f>decoded__2[[#This Row],[FRT_DEC]]-B5821</f>
        <v>753</v>
      </c>
      <c r="G582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INFO]]))),G5821)</f>
        <v>29</v>
      </c>
    </row>
    <row r="5823" spans="1:7" hidden="1" x14ac:dyDescent="0.25">
      <c r="A5823" s="12" t="s">
        <v>6559</v>
      </c>
      <c r="B5823" s="19">
        <v>335651652765</v>
      </c>
      <c r="C5823" s="12" t="s">
        <v>22503</v>
      </c>
      <c r="D5823" s="12" t="s">
        <v>7842</v>
      </c>
      <c r="E5823" s="6" t="s">
        <v>7936</v>
      </c>
      <c r="F5823" s="5">
        <f>decoded__2[[#This Row],[FRT_DEC]]-B5822</f>
        <v>19246</v>
      </c>
      <c r="G582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INFO]]))),G5822)</f>
        <v>29</v>
      </c>
    </row>
    <row r="5824" spans="1:7" hidden="1" x14ac:dyDescent="0.25">
      <c r="A5824" s="12" t="s">
        <v>6560</v>
      </c>
      <c r="B5824" s="19">
        <v>335651653534</v>
      </c>
      <c r="C5824" s="12" t="s">
        <v>22504</v>
      </c>
      <c r="D5824" s="12" t="s">
        <v>7938</v>
      </c>
      <c r="E5824" s="6" t="s">
        <v>7939</v>
      </c>
      <c r="F5824" s="5">
        <f>decoded__2[[#This Row],[FRT_DEC]]-B5823</f>
        <v>769</v>
      </c>
      <c r="G582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INFO]]))),G5823)</f>
        <v>29</v>
      </c>
    </row>
    <row r="5825" spans="1:7" hidden="1" x14ac:dyDescent="0.25">
      <c r="A5825" s="12" t="s">
        <v>6561</v>
      </c>
      <c r="B5825" s="19">
        <v>335651672766</v>
      </c>
      <c r="C5825" s="12" t="s">
        <v>22505</v>
      </c>
      <c r="D5825" s="12" t="s">
        <v>7842</v>
      </c>
      <c r="E5825" s="6" t="s">
        <v>7936</v>
      </c>
      <c r="F5825" s="5">
        <f>decoded__2[[#This Row],[FRT_DEC]]-B5824</f>
        <v>19232</v>
      </c>
      <c r="G582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INFO]]))),G5824)</f>
        <v>29</v>
      </c>
    </row>
    <row r="5826" spans="1:7" hidden="1" x14ac:dyDescent="0.25">
      <c r="A5826" s="12" t="s">
        <v>6562</v>
      </c>
      <c r="B5826" s="19">
        <v>335651673506</v>
      </c>
      <c r="C5826" s="12" t="s">
        <v>22506</v>
      </c>
      <c r="D5826" s="12" t="s">
        <v>7938</v>
      </c>
      <c r="E5826" s="6" t="s">
        <v>7939</v>
      </c>
      <c r="F5826" s="5">
        <f>decoded__2[[#This Row],[FRT_DEC]]-B5825</f>
        <v>740</v>
      </c>
      <c r="G582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INFO]]))),G5825)</f>
        <v>29</v>
      </c>
    </row>
    <row r="5827" spans="1:7" hidden="1" x14ac:dyDescent="0.25">
      <c r="A5827" s="12" t="s">
        <v>6563</v>
      </c>
      <c r="B5827" s="19">
        <v>335651691697</v>
      </c>
      <c r="C5827" s="12" t="s">
        <v>22507</v>
      </c>
      <c r="D5827" s="12" t="s">
        <v>7842</v>
      </c>
      <c r="E5827" s="6" t="s">
        <v>7945</v>
      </c>
      <c r="F5827" s="5">
        <f>decoded__2[[#This Row],[FRT_DEC]]-B5826</f>
        <v>18191</v>
      </c>
      <c r="G582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INFO]]))),G5826)</f>
        <v>29</v>
      </c>
    </row>
    <row r="5828" spans="1:7" hidden="1" x14ac:dyDescent="0.25">
      <c r="A5828" s="12" t="s">
        <v>6564</v>
      </c>
      <c r="B5828" s="19">
        <v>335651691704</v>
      </c>
      <c r="C5828" s="12" t="s">
        <v>22508</v>
      </c>
      <c r="D5828" s="12" t="s">
        <v>7938</v>
      </c>
      <c r="E5828" s="6" t="s">
        <v>7947</v>
      </c>
      <c r="F5828" s="5">
        <f>decoded__2[[#This Row],[FRT_DEC]]-B5827</f>
        <v>7</v>
      </c>
      <c r="G582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INFO]]))),G5827)</f>
        <v>29</v>
      </c>
    </row>
    <row r="5829" spans="1:7" hidden="1" x14ac:dyDescent="0.25">
      <c r="A5829" s="12" t="s">
        <v>6565</v>
      </c>
      <c r="B5829" s="19">
        <v>335651692767</v>
      </c>
      <c r="C5829" s="12" t="s">
        <v>22509</v>
      </c>
      <c r="D5829" s="12" t="s">
        <v>7842</v>
      </c>
      <c r="E5829" s="6" t="s">
        <v>7936</v>
      </c>
      <c r="F5829" s="5">
        <f>decoded__2[[#This Row],[FRT_DEC]]-B5828</f>
        <v>1063</v>
      </c>
      <c r="G582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INFO]]))),G5828)</f>
        <v>29</v>
      </c>
    </row>
    <row r="5830" spans="1:7" hidden="1" x14ac:dyDescent="0.25">
      <c r="A5830" s="12" t="s">
        <v>6566</v>
      </c>
      <c r="B5830" s="19">
        <v>335651693525</v>
      </c>
      <c r="C5830" s="12" t="s">
        <v>22510</v>
      </c>
      <c r="D5830" s="12" t="s">
        <v>7938</v>
      </c>
      <c r="E5830" s="6" t="s">
        <v>7939</v>
      </c>
      <c r="F5830" s="5">
        <f>decoded__2[[#This Row],[FRT_DEC]]-B5829</f>
        <v>758</v>
      </c>
      <c r="G583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INFO]]))),G5829)</f>
        <v>29</v>
      </c>
    </row>
    <row r="5831" spans="1:7" hidden="1" x14ac:dyDescent="0.25">
      <c r="A5831" s="12" t="s">
        <v>6567</v>
      </c>
      <c r="B5831" s="19">
        <v>335651712781</v>
      </c>
      <c r="C5831" s="12" t="s">
        <v>22511</v>
      </c>
      <c r="D5831" s="12" t="s">
        <v>7842</v>
      </c>
      <c r="E5831" s="6" t="s">
        <v>7936</v>
      </c>
      <c r="F5831" s="5">
        <f>decoded__2[[#This Row],[FRT_DEC]]-B5830</f>
        <v>19256</v>
      </c>
      <c r="G583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INFO]]))),G5830)</f>
        <v>29</v>
      </c>
    </row>
    <row r="5832" spans="1:7" hidden="1" x14ac:dyDescent="0.25">
      <c r="A5832" s="12" t="s">
        <v>6568</v>
      </c>
      <c r="B5832" s="19">
        <v>335651713535</v>
      </c>
      <c r="C5832" s="12" t="s">
        <v>22512</v>
      </c>
      <c r="D5832" s="12" t="s">
        <v>7938</v>
      </c>
      <c r="E5832" s="6" t="s">
        <v>7939</v>
      </c>
      <c r="F5832" s="5">
        <f>decoded__2[[#This Row],[FRT_DEC]]-B5831</f>
        <v>754</v>
      </c>
      <c r="G583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INFO]]))),G5831)</f>
        <v>29</v>
      </c>
    </row>
    <row r="5833" spans="1:7" hidden="1" x14ac:dyDescent="0.25">
      <c r="A5833" s="12" t="s">
        <v>6569</v>
      </c>
      <c r="B5833" s="19">
        <v>335651732766</v>
      </c>
      <c r="C5833" s="12" t="s">
        <v>22513</v>
      </c>
      <c r="D5833" s="12" t="s">
        <v>7842</v>
      </c>
      <c r="E5833" s="6" t="s">
        <v>7936</v>
      </c>
      <c r="F5833" s="5">
        <f>decoded__2[[#This Row],[FRT_DEC]]-B5832</f>
        <v>19231</v>
      </c>
      <c r="G583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INFO]]))),G5832)</f>
        <v>29</v>
      </c>
    </row>
    <row r="5834" spans="1:7" hidden="1" x14ac:dyDescent="0.25">
      <c r="A5834" s="12" t="s">
        <v>6571</v>
      </c>
      <c r="B5834" s="19">
        <v>335651733521</v>
      </c>
      <c r="C5834" s="12" t="s">
        <v>22514</v>
      </c>
      <c r="D5834" s="12" t="s">
        <v>7938</v>
      </c>
      <c r="E5834" s="6" t="s">
        <v>7939</v>
      </c>
      <c r="F5834" s="5">
        <f>decoded__2[[#This Row],[FRT_DEC]]-B5833</f>
        <v>755</v>
      </c>
      <c r="G583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INFO]]))),G5833)</f>
        <v>29</v>
      </c>
    </row>
    <row r="5835" spans="1:7" hidden="1" x14ac:dyDescent="0.25">
      <c r="A5835" s="12" t="s">
        <v>6572</v>
      </c>
      <c r="B5835" s="19">
        <v>335651752766</v>
      </c>
      <c r="C5835" s="12" t="s">
        <v>22515</v>
      </c>
      <c r="D5835" s="12" t="s">
        <v>7842</v>
      </c>
      <c r="E5835" s="6" t="s">
        <v>7936</v>
      </c>
      <c r="F5835" s="5">
        <f>decoded__2[[#This Row],[FRT_DEC]]-B5834</f>
        <v>19245</v>
      </c>
      <c r="G583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INFO]]))),G5834)</f>
        <v>29</v>
      </c>
    </row>
    <row r="5836" spans="1:7" hidden="1" x14ac:dyDescent="0.25">
      <c r="A5836" s="12" t="s">
        <v>6573</v>
      </c>
      <c r="B5836" s="19">
        <v>335651753517</v>
      </c>
      <c r="C5836" s="12" t="s">
        <v>22516</v>
      </c>
      <c r="D5836" s="12" t="s">
        <v>7938</v>
      </c>
      <c r="E5836" s="6" t="s">
        <v>7939</v>
      </c>
      <c r="F5836" s="5">
        <f>decoded__2[[#This Row],[FRT_DEC]]-B5835</f>
        <v>751</v>
      </c>
      <c r="G583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INFO]]))),G5835)</f>
        <v>29</v>
      </c>
    </row>
    <row r="5837" spans="1:7" hidden="1" x14ac:dyDescent="0.25">
      <c r="A5837" s="12" t="s">
        <v>6574</v>
      </c>
      <c r="B5837" s="19">
        <v>335651772765</v>
      </c>
      <c r="C5837" s="12" t="s">
        <v>22517</v>
      </c>
      <c r="D5837" s="12" t="s">
        <v>7842</v>
      </c>
      <c r="E5837" s="6" t="s">
        <v>7936</v>
      </c>
      <c r="F5837" s="5">
        <f>decoded__2[[#This Row],[FRT_DEC]]-B5836</f>
        <v>19248</v>
      </c>
      <c r="G583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INFO]]))),G5836)</f>
        <v>29</v>
      </c>
    </row>
    <row r="5838" spans="1:7" hidden="1" x14ac:dyDescent="0.25">
      <c r="A5838" s="12" t="s">
        <v>6575</v>
      </c>
      <c r="B5838" s="19">
        <v>335651773528</v>
      </c>
      <c r="C5838" s="12" t="s">
        <v>22518</v>
      </c>
      <c r="D5838" s="12" t="s">
        <v>7938</v>
      </c>
      <c r="E5838" s="6" t="s">
        <v>7939</v>
      </c>
      <c r="F5838" s="5">
        <f>decoded__2[[#This Row],[FRT_DEC]]-B5837</f>
        <v>763</v>
      </c>
      <c r="G583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INFO]]))),G5837)</f>
        <v>29</v>
      </c>
    </row>
    <row r="5839" spans="1:7" hidden="1" x14ac:dyDescent="0.25">
      <c r="A5839" s="12" t="s">
        <v>6576</v>
      </c>
      <c r="B5839" s="19">
        <v>335651791697</v>
      </c>
      <c r="C5839" s="12" t="s">
        <v>22519</v>
      </c>
      <c r="D5839" s="12" t="s">
        <v>7842</v>
      </c>
      <c r="E5839" s="6" t="s">
        <v>7945</v>
      </c>
      <c r="F5839" s="5">
        <f>decoded__2[[#This Row],[FRT_DEC]]-B5838</f>
        <v>18169</v>
      </c>
      <c r="G583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INFO]]))),G5838)</f>
        <v>29</v>
      </c>
    </row>
    <row r="5840" spans="1:7" hidden="1" x14ac:dyDescent="0.25">
      <c r="A5840" s="12" t="s">
        <v>6577</v>
      </c>
      <c r="B5840" s="19">
        <v>335651791703</v>
      </c>
      <c r="C5840" s="12" t="s">
        <v>22520</v>
      </c>
      <c r="D5840" s="12" t="s">
        <v>7938</v>
      </c>
      <c r="E5840" s="6" t="s">
        <v>7947</v>
      </c>
      <c r="F5840" s="5">
        <f>decoded__2[[#This Row],[FRT_DEC]]-B5839</f>
        <v>6</v>
      </c>
      <c r="G584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INFO]]))),G5839)</f>
        <v>29</v>
      </c>
    </row>
    <row r="5841" spans="1:7" hidden="1" x14ac:dyDescent="0.25">
      <c r="A5841" s="12" t="s">
        <v>6578</v>
      </c>
      <c r="B5841" s="19">
        <v>335651792766</v>
      </c>
      <c r="C5841" s="12" t="s">
        <v>22521</v>
      </c>
      <c r="D5841" s="12" t="s">
        <v>7842</v>
      </c>
      <c r="E5841" s="6" t="s">
        <v>7936</v>
      </c>
      <c r="F5841" s="5">
        <f>decoded__2[[#This Row],[FRT_DEC]]-B5840</f>
        <v>1063</v>
      </c>
      <c r="G584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INFO]]))),G5840)</f>
        <v>29</v>
      </c>
    </row>
    <row r="5842" spans="1:7" hidden="1" x14ac:dyDescent="0.25">
      <c r="A5842" s="12" t="s">
        <v>6579</v>
      </c>
      <c r="B5842" s="19">
        <v>335651793515</v>
      </c>
      <c r="C5842" s="12" t="s">
        <v>22522</v>
      </c>
      <c r="D5842" s="12" t="s">
        <v>7938</v>
      </c>
      <c r="E5842" s="6" t="s">
        <v>7939</v>
      </c>
      <c r="F5842" s="5">
        <f>decoded__2[[#This Row],[FRT_DEC]]-B5841</f>
        <v>749</v>
      </c>
      <c r="G584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INFO]]))),G5841)</f>
        <v>29</v>
      </c>
    </row>
    <row r="5843" spans="1:7" hidden="1" x14ac:dyDescent="0.25">
      <c r="A5843" s="12" t="s">
        <v>6580</v>
      </c>
      <c r="B5843" s="19">
        <v>335651797224</v>
      </c>
      <c r="C5843" s="12" t="s">
        <v>22523</v>
      </c>
      <c r="D5843" s="12" t="s">
        <v>7842</v>
      </c>
      <c r="E5843" s="6" t="s">
        <v>7989</v>
      </c>
      <c r="F5843" s="5">
        <f>decoded__2[[#This Row],[FRT_DEC]]-B5842</f>
        <v>3709</v>
      </c>
      <c r="G584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INFO]]))),G5842)</f>
        <v>29</v>
      </c>
    </row>
    <row r="5844" spans="1:7" hidden="1" x14ac:dyDescent="0.25">
      <c r="A5844" s="12" t="s">
        <v>6581</v>
      </c>
      <c r="B5844" s="19">
        <v>335651797265</v>
      </c>
      <c r="C5844" s="12" t="s">
        <v>22524</v>
      </c>
      <c r="D5844" s="12" t="s">
        <v>7938</v>
      </c>
      <c r="E5844" s="6" t="s">
        <v>7991</v>
      </c>
      <c r="F5844" s="5">
        <f>decoded__2[[#This Row],[FRT_DEC]]-B5843</f>
        <v>41</v>
      </c>
      <c r="G584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INFO]]))),G5843)</f>
        <v>29</v>
      </c>
    </row>
    <row r="5845" spans="1:7" hidden="1" x14ac:dyDescent="0.25">
      <c r="A5845" s="12" t="s">
        <v>6583</v>
      </c>
      <c r="B5845" s="19">
        <v>335651797268</v>
      </c>
      <c r="C5845" s="12" t="s">
        <v>22525</v>
      </c>
      <c r="D5845" s="12" t="s">
        <v>7842</v>
      </c>
      <c r="E5845" s="6" t="s">
        <v>7993</v>
      </c>
      <c r="F5845" s="5">
        <f>decoded__2[[#This Row],[FRT_DEC]]-B5844</f>
        <v>3</v>
      </c>
      <c r="G584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INFO]]))),G5844)</f>
        <v>29</v>
      </c>
    </row>
    <row r="5846" spans="1:7" hidden="1" x14ac:dyDescent="0.25">
      <c r="A5846" s="12" t="s">
        <v>6584</v>
      </c>
      <c r="B5846" s="19">
        <v>335651797288</v>
      </c>
      <c r="C5846" s="12" t="s">
        <v>22526</v>
      </c>
      <c r="D5846" s="12" t="s">
        <v>1099</v>
      </c>
      <c r="E5846" s="6" t="s">
        <v>2081</v>
      </c>
      <c r="F5846" s="5">
        <f>decoded__2[[#This Row],[FRT_DEC]]-B5845</f>
        <v>20</v>
      </c>
      <c r="G584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INFO]]))),G5845)</f>
        <v>29</v>
      </c>
    </row>
    <row r="5847" spans="1:7" hidden="1" x14ac:dyDescent="0.25">
      <c r="A5847" s="12" t="s">
        <v>6585</v>
      </c>
      <c r="B5847" s="19">
        <v>335651797291</v>
      </c>
      <c r="C5847" s="12" t="s">
        <v>22527</v>
      </c>
      <c r="D5847" s="12" t="s">
        <v>1099</v>
      </c>
      <c r="E5847" s="6" t="s">
        <v>2089</v>
      </c>
      <c r="F5847" s="5">
        <f>decoded__2[[#This Row],[FRT_DEC]]-B5846</f>
        <v>3</v>
      </c>
      <c r="G584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INFO]]))),G5846)</f>
        <v>29</v>
      </c>
    </row>
    <row r="5848" spans="1:7" hidden="1" x14ac:dyDescent="0.25">
      <c r="A5848" s="12" t="s">
        <v>6586</v>
      </c>
      <c r="B5848" s="19">
        <v>335651797299</v>
      </c>
      <c r="C5848" s="12" t="s">
        <v>22528</v>
      </c>
      <c r="D5848" s="12" t="s">
        <v>72</v>
      </c>
      <c r="E5848" s="6" t="s">
        <v>7893</v>
      </c>
      <c r="F5848" s="5">
        <f>decoded__2[[#This Row],[FRT_DEC]]-B5847</f>
        <v>8</v>
      </c>
      <c r="G584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INFO]]))),G5847)</f>
        <v>29</v>
      </c>
    </row>
    <row r="5849" spans="1:7" hidden="1" x14ac:dyDescent="0.25">
      <c r="A5849" s="12" t="s">
        <v>6587</v>
      </c>
      <c r="B5849" s="19">
        <v>335651798349</v>
      </c>
      <c r="C5849" s="12" t="s">
        <v>22529</v>
      </c>
      <c r="D5849" s="12" t="s">
        <v>7938</v>
      </c>
      <c r="E5849" s="6" t="s">
        <v>7998</v>
      </c>
      <c r="F5849" s="5">
        <f>decoded__2[[#This Row],[FRT_DEC]]-B5848</f>
        <v>1050</v>
      </c>
      <c r="G584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INFO]]))),G5848)</f>
        <v>29</v>
      </c>
    </row>
    <row r="5850" spans="1:7" hidden="1" x14ac:dyDescent="0.25">
      <c r="A5850" s="12" t="s">
        <v>6588</v>
      </c>
      <c r="B5850" s="19">
        <v>335651802379</v>
      </c>
      <c r="C5850" s="12" t="s">
        <v>22530</v>
      </c>
      <c r="D5850" s="12" t="s">
        <v>5</v>
      </c>
      <c r="E5850" s="6" t="s">
        <v>22531</v>
      </c>
      <c r="F5850" s="5">
        <f>decoded__2[[#This Row],[FRT_DEC]]-B5849</f>
        <v>4030</v>
      </c>
      <c r="G585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INFO]]))),G5849)</f>
        <v>29</v>
      </c>
    </row>
    <row r="5851" spans="1:7" hidden="1" x14ac:dyDescent="0.25">
      <c r="A5851" s="12" t="s">
        <v>6589</v>
      </c>
      <c r="B5851" s="19">
        <v>335651802382</v>
      </c>
      <c r="C5851" s="12" t="s">
        <v>22532</v>
      </c>
      <c r="D5851" s="12" t="s">
        <v>5</v>
      </c>
      <c r="E5851" s="6" t="s">
        <v>7877</v>
      </c>
      <c r="F5851" s="5">
        <f>decoded__2[[#This Row],[FRT_DEC]]-B5850</f>
        <v>3</v>
      </c>
      <c r="G585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INFO]]))),G5850)</f>
        <v>29</v>
      </c>
    </row>
    <row r="5852" spans="1:7" hidden="1" x14ac:dyDescent="0.25">
      <c r="A5852" s="12" t="s">
        <v>6590</v>
      </c>
      <c r="B5852" s="19">
        <v>335651802385</v>
      </c>
      <c r="C5852" s="12" t="s">
        <v>22533</v>
      </c>
      <c r="D5852" s="12" t="s">
        <v>3686</v>
      </c>
      <c r="E5852" s="6" t="s">
        <v>22534</v>
      </c>
      <c r="F5852" s="5">
        <f>decoded__2[[#This Row],[FRT_DEC]]-B5851</f>
        <v>3</v>
      </c>
      <c r="G585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INFO]]))),G5851)</f>
        <v>29</v>
      </c>
    </row>
    <row r="5853" spans="1:7" hidden="1" x14ac:dyDescent="0.25">
      <c r="A5853" s="12" t="s">
        <v>6591</v>
      </c>
      <c r="B5853" s="19">
        <v>335651802389</v>
      </c>
      <c r="C5853" s="12" t="s">
        <v>22535</v>
      </c>
      <c r="D5853" s="12" t="s">
        <v>3686</v>
      </c>
      <c r="E5853" s="6" t="s">
        <v>7878</v>
      </c>
      <c r="F5853" s="5">
        <f>decoded__2[[#This Row],[FRT_DEC]]-B5852</f>
        <v>4</v>
      </c>
      <c r="G585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INFO]]))),G5852)</f>
        <v>29</v>
      </c>
    </row>
    <row r="5854" spans="1:7" hidden="1" x14ac:dyDescent="0.25">
      <c r="A5854" s="12" t="s">
        <v>6592</v>
      </c>
      <c r="B5854" s="19">
        <v>335651802397</v>
      </c>
      <c r="C5854" s="12" t="s">
        <v>22536</v>
      </c>
      <c r="D5854" s="12" t="s">
        <v>7842</v>
      </c>
      <c r="E5854" s="6" t="s">
        <v>8006</v>
      </c>
      <c r="F5854" s="5">
        <f>decoded__2[[#This Row],[FRT_DEC]]-B5853</f>
        <v>8</v>
      </c>
      <c r="G585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INFO]]))),G5853)</f>
        <v>29</v>
      </c>
    </row>
    <row r="5855" spans="1:7" hidden="1" x14ac:dyDescent="0.25">
      <c r="A5855" s="12" t="s">
        <v>6593</v>
      </c>
      <c r="B5855" s="19">
        <v>335651802419</v>
      </c>
      <c r="C5855" s="12" t="s">
        <v>22537</v>
      </c>
      <c r="D5855" s="12" t="s">
        <v>1099</v>
      </c>
      <c r="E5855" s="6" t="s">
        <v>7894</v>
      </c>
      <c r="F5855" s="5">
        <f>decoded__2[[#This Row],[FRT_DEC]]-B5854</f>
        <v>22</v>
      </c>
      <c r="G585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INFO]]))),G5854)</f>
        <v>29</v>
      </c>
    </row>
    <row r="5856" spans="1:7" hidden="1" x14ac:dyDescent="0.25">
      <c r="A5856" s="12" t="s">
        <v>6594</v>
      </c>
      <c r="B5856" s="19">
        <v>335651802438</v>
      </c>
      <c r="C5856" s="12" t="s">
        <v>22538</v>
      </c>
      <c r="D5856" s="12" t="s">
        <v>72</v>
      </c>
      <c r="E5856" s="6" t="s">
        <v>3683</v>
      </c>
      <c r="F5856" s="5">
        <f>decoded__2[[#This Row],[FRT_DEC]]-B5855</f>
        <v>19</v>
      </c>
      <c r="G585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INFO]]))),G5855)</f>
        <v>29</v>
      </c>
    </row>
    <row r="5857" spans="1:7" hidden="1" x14ac:dyDescent="0.25">
      <c r="A5857" s="12" t="s">
        <v>6595</v>
      </c>
      <c r="B5857" s="19">
        <v>335651802443</v>
      </c>
      <c r="C5857" s="12" t="s">
        <v>22539</v>
      </c>
      <c r="D5857" s="12" t="s">
        <v>72</v>
      </c>
      <c r="E5857" s="6" t="s">
        <v>2088</v>
      </c>
      <c r="F5857" s="5">
        <f>decoded__2[[#This Row],[FRT_DEC]]-B5856</f>
        <v>5</v>
      </c>
      <c r="G585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INFO]]))),G5856)</f>
        <v>29</v>
      </c>
    </row>
    <row r="5858" spans="1:7" hidden="1" x14ac:dyDescent="0.25">
      <c r="A5858" s="12" t="s">
        <v>6596</v>
      </c>
      <c r="B5858" s="19">
        <v>335651802456</v>
      </c>
      <c r="C5858" s="12" t="s">
        <v>22540</v>
      </c>
      <c r="D5858" s="12" t="s">
        <v>72</v>
      </c>
      <c r="E5858" s="6" t="s">
        <v>2107</v>
      </c>
      <c r="F5858" s="5">
        <f>decoded__2[[#This Row],[FRT_DEC]]-B5857</f>
        <v>13</v>
      </c>
      <c r="G585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INFO]]))),G5857)</f>
        <v>29</v>
      </c>
    </row>
    <row r="5859" spans="1:7" hidden="1" x14ac:dyDescent="0.25">
      <c r="A5859" s="12" t="s">
        <v>6597</v>
      </c>
      <c r="B5859" s="19">
        <v>335651802798</v>
      </c>
      <c r="C5859" s="12" t="s">
        <v>22541</v>
      </c>
      <c r="D5859" s="12" t="s">
        <v>7938</v>
      </c>
      <c r="E5859" s="6" t="s">
        <v>8012</v>
      </c>
      <c r="F5859" s="5">
        <f>decoded__2[[#This Row],[FRT_DEC]]-B5858</f>
        <v>342</v>
      </c>
      <c r="G585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INFO]]))),G5858)</f>
        <v>29</v>
      </c>
    </row>
    <row r="5860" spans="1:7" hidden="1" x14ac:dyDescent="0.25">
      <c r="A5860" s="12" t="s">
        <v>6598</v>
      </c>
      <c r="B5860" s="19">
        <v>335651812765</v>
      </c>
      <c r="C5860" s="12" t="s">
        <v>22542</v>
      </c>
      <c r="D5860" s="12" t="s">
        <v>7842</v>
      </c>
      <c r="E5860" s="6" t="s">
        <v>7936</v>
      </c>
      <c r="F5860" s="5">
        <f>decoded__2[[#This Row],[FRT_DEC]]-B5859</f>
        <v>9967</v>
      </c>
      <c r="G586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INFO]]))),G5859)</f>
        <v>29</v>
      </c>
    </row>
    <row r="5861" spans="1:7" hidden="1" x14ac:dyDescent="0.25">
      <c r="A5861" s="12" t="s">
        <v>6599</v>
      </c>
      <c r="B5861" s="19">
        <v>335651813516</v>
      </c>
      <c r="C5861" s="12" t="s">
        <v>22543</v>
      </c>
      <c r="D5861" s="12" t="s">
        <v>7938</v>
      </c>
      <c r="E5861" s="6" t="s">
        <v>7939</v>
      </c>
      <c r="F5861" s="5">
        <f>decoded__2[[#This Row],[FRT_DEC]]-B5860</f>
        <v>751</v>
      </c>
      <c r="G586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INFO]]))),G5860)</f>
        <v>29</v>
      </c>
    </row>
    <row r="5862" spans="1:7" hidden="1" x14ac:dyDescent="0.25">
      <c r="A5862" s="12" t="s">
        <v>6600</v>
      </c>
      <c r="B5862" s="19">
        <v>335651832766</v>
      </c>
      <c r="C5862" s="12" t="s">
        <v>22544</v>
      </c>
      <c r="D5862" s="12" t="s">
        <v>7842</v>
      </c>
      <c r="E5862" s="6" t="s">
        <v>7936</v>
      </c>
      <c r="F5862" s="5">
        <f>decoded__2[[#This Row],[FRT_DEC]]-B5861</f>
        <v>19250</v>
      </c>
      <c r="G586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INFO]]))),G5861)</f>
        <v>29</v>
      </c>
    </row>
    <row r="5863" spans="1:7" hidden="1" x14ac:dyDescent="0.25">
      <c r="A5863" s="12" t="s">
        <v>6601</v>
      </c>
      <c r="B5863" s="19">
        <v>335651833506</v>
      </c>
      <c r="C5863" s="12" t="s">
        <v>22545</v>
      </c>
      <c r="D5863" s="12" t="s">
        <v>7938</v>
      </c>
      <c r="E5863" s="6" t="s">
        <v>7939</v>
      </c>
      <c r="F5863" s="5">
        <f>decoded__2[[#This Row],[FRT_DEC]]-B5862</f>
        <v>740</v>
      </c>
      <c r="G586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INFO]]))),G5862)</f>
        <v>29</v>
      </c>
    </row>
    <row r="5864" spans="1:7" hidden="1" x14ac:dyDescent="0.25">
      <c r="A5864" s="12" t="s">
        <v>6602</v>
      </c>
      <c r="B5864" s="19">
        <v>335651852766</v>
      </c>
      <c r="C5864" s="12" t="s">
        <v>22546</v>
      </c>
      <c r="D5864" s="12" t="s">
        <v>7842</v>
      </c>
      <c r="E5864" s="6" t="s">
        <v>7936</v>
      </c>
      <c r="F5864" s="5">
        <f>decoded__2[[#This Row],[FRT_DEC]]-B5863</f>
        <v>19260</v>
      </c>
      <c r="G586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INFO]]))),G5863)</f>
        <v>29</v>
      </c>
    </row>
    <row r="5865" spans="1:7" hidden="1" x14ac:dyDescent="0.25">
      <c r="A5865" s="12" t="s">
        <v>6603</v>
      </c>
      <c r="B5865" s="19">
        <v>335651853504</v>
      </c>
      <c r="C5865" s="12" t="s">
        <v>22547</v>
      </c>
      <c r="D5865" s="12" t="s">
        <v>7938</v>
      </c>
      <c r="E5865" s="6" t="s">
        <v>7939</v>
      </c>
      <c r="F5865" s="5">
        <f>decoded__2[[#This Row],[FRT_DEC]]-B5864</f>
        <v>738</v>
      </c>
      <c r="G586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INFO]]))),G5864)</f>
        <v>29</v>
      </c>
    </row>
    <row r="5866" spans="1:7" hidden="1" x14ac:dyDescent="0.25">
      <c r="A5866" s="12" t="s">
        <v>6604</v>
      </c>
      <c r="B5866" s="19">
        <v>335651872766</v>
      </c>
      <c r="C5866" s="12" t="s">
        <v>22548</v>
      </c>
      <c r="D5866" s="12" t="s">
        <v>7842</v>
      </c>
      <c r="E5866" s="6" t="s">
        <v>7936</v>
      </c>
      <c r="F5866" s="5">
        <f>decoded__2[[#This Row],[FRT_DEC]]-B5865</f>
        <v>19262</v>
      </c>
      <c r="G586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INFO]]))),G5865)</f>
        <v>29</v>
      </c>
    </row>
    <row r="5867" spans="1:7" hidden="1" x14ac:dyDescent="0.25">
      <c r="A5867" s="12" t="s">
        <v>6605</v>
      </c>
      <c r="B5867" s="19">
        <v>335651873514</v>
      </c>
      <c r="C5867" s="12" t="s">
        <v>22549</v>
      </c>
      <c r="D5867" s="12" t="s">
        <v>7938</v>
      </c>
      <c r="E5867" s="6" t="s">
        <v>7939</v>
      </c>
      <c r="F5867" s="5">
        <f>decoded__2[[#This Row],[FRT_DEC]]-B5866</f>
        <v>748</v>
      </c>
      <c r="G586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INFO]]))),G5866)</f>
        <v>29</v>
      </c>
    </row>
    <row r="5868" spans="1:7" hidden="1" x14ac:dyDescent="0.25">
      <c r="A5868" s="12" t="s">
        <v>6606</v>
      </c>
      <c r="B5868" s="19">
        <v>335651891697</v>
      </c>
      <c r="C5868" s="12" t="s">
        <v>22550</v>
      </c>
      <c r="D5868" s="12" t="s">
        <v>7842</v>
      </c>
      <c r="E5868" s="6" t="s">
        <v>7945</v>
      </c>
      <c r="F5868" s="5">
        <f>decoded__2[[#This Row],[FRT_DEC]]-B5867</f>
        <v>18183</v>
      </c>
      <c r="G586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INFO]]))),G5867)</f>
        <v>29</v>
      </c>
    </row>
    <row r="5869" spans="1:7" hidden="1" x14ac:dyDescent="0.25">
      <c r="A5869" s="12" t="s">
        <v>6607</v>
      </c>
      <c r="B5869" s="19">
        <v>335651891704</v>
      </c>
      <c r="C5869" s="12" t="s">
        <v>22551</v>
      </c>
      <c r="D5869" s="12" t="s">
        <v>7938</v>
      </c>
      <c r="E5869" s="6" t="s">
        <v>7947</v>
      </c>
      <c r="F5869" s="5">
        <f>decoded__2[[#This Row],[FRT_DEC]]-B5868</f>
        <v>7</v>
      </c>
      <c r="G586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INFO]]))),G5868)</f>
        <v>29</v>
      </c>
    </row>
    <row r="5870" spans="1:7" hidden="1" x14ac:dyDescent="0.25">
      <c r="A5870" s="12" t="s">
        <v>6608</v>
      </c>
      <c r="B5870" s="19">
        <v>335651892765</v>
      </c>
      <c r="C5870" s="12" t="s">
        <v>22552</v>
      </c>
      <c r="D5870" s="12" t="s">
        <v>7842</v>
      </c>
      <c r="E5870" s="6" t="s">
        <v>7936</v>
      </c>
      <c r="F5870" s="5">
        <f>decoded__2[[#This Row],[FRT_DEC]]-B5869</f>
        <v>1061</v>
      </c>
      <c r="G587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INFO]]))),G5869)</f>
        <v>29</v>
      </c>
    </row>
    <row r="5871" spans="1:7" hidden="1" x14ac:dyDescent="0.25">
      <c r="A5871" s="12" t="s">
        <v>6609</v>
      </c>
      <c r="B5871" s="19">
        <v>335651893520</v>
      </c>
      <c r="C5871" s="12" t="s">
        <v>22553</v>
      </c>
      <c r="D5871" s="12" t="s">
        <v>7938</v>
      </c>
      <c r="E5871" s="6" t="s">
        <v>7939</v>
      </c>
      <c r="F5871" s="5">
        <f>decoded__2[[#This Row],[FRT_DEC]]-B5870</f>
        <v>755</v>
      </c>
      <c r="G587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INFO]]))),G5870)</f>
        <v>29</v>
      </c>
    </row>
    <row r="5872" spans="1:7" hidden="1" x14ac:dyDescent="0.25">
      <c r="A5872" s="12" t="s">
        <v>6610</v>
      </c>
      <c r="B5872" s="19">
        <v>335651912774</v>
      </c>
      <c r="C5872" s="12" t="s">
        <v>22554</v>
      </c>
      <c r="D5872" s="12" t="s">
        <v>7842</v>
      </c>
      <c r="E5872" s="6" t="s">
        <v>7936</v>
      </c>
      <c r="F5872" s="5">
        <f>decoded__2[[#This Row],[FRT_DEC]]-B5871</f>
        <v>19254</v>
      </c>
      <c r="G587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INFO]]))),G5871)</f>
        <v>29</v>
      </c>
    </row>
    <row r="5873" spans="1:7" hidden="1" x14ac:dyDescent="0.25">
      <c r="A5873" s="12" t="s">
        <v>6611</v>
      </c>
      <c r="B5873" s="19">
        <v>335651913523</v>
      </c>
      <c r="C5873" s="12" t="s">
        <v>22555</v>
      </c>
      <c r="D5873" s="12" t="s">
        <v>7938</v>
      </c>
      <c r="E5873" s="6" t="s">
        <v>7939</v>
      </c>
      <c r="F5873" s="5">
        <f>decoded__2[[#This Row],[FRT_DEC]]-B5872</f>
        <v>749</v>
      </c>
      <c r="G587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INFO]]))),G5872)</f>
        <v>29</v>
      </c>
    </row>
    <row r="5874" spans="1:7" hidden="1" x14ac:dyDescent="0.25">
      <c r="A5874" s="12" t="s">
        <v>6612</v>
      </c>
      <c r="B5874" s="19">
        <v>335651932766</v>
      </c>
      <c r="C5874" s="12" t="s">
        <v>22556</v>
      </c>
      <c r="D5874" s="12" t="s">
        <v>7842</v>
      </c>
      <c r="E5874" s="6" t="s">
        <v>7936</v>
      </c>
      <c r="F5874" s="5">
        <f>decoded__2[[#This Row],[FRT_DEC]]-B5873</f>
        <v>19243</v>
      </c>
      <c r="G587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INFO]]))),G5873)</f>
        <v>29</v>
      </c>
    </row>
    <row r="5875" spans="1:7" hidden="1" x14ac:dyDescent="0.25">
      <c r="A5875" s="12" t="s">
        <v>6613</v>
      </c>
      <c r="B5875" s="19">
        <v>335651933505</v>
      </c>
      <c r="C5875" s="12" t="s">
        <v>22557</v>
      </c>
      <c r="D5875" s="12" t="s">
        <v>7938</v>
      </c>
      <c r="E5875" s="6" t="s">
        <v>7939</v>
      </c>
      <c r="F5875" s="5">
        <f>decoded__2[[#This Row],[FRT_DEC]]-B5874</f>
        <v>739</v>
      </c>
      <c r="G587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INFO]]))),G5874)</f>
        <v>29</v>
      </c>
    </row>
    <row r="5876" spans="1:7" hidden="1" x14ac:dyDescent="0.25">
      <c r="A5876" s="12" t="s">
        <v>6614</v>
      </c>
      <c r="B5876" s="19">
        <v>335651952781</v>
      </c>
      <c r="C5876" s="12" t="s">
        <v>22558</v>
      </c>
      <c r="D5876" s="12" t="s">
        <v>7842</v>
      </c>
      <c r="E5876" s="6" t="s">
        <v>7936</v>
      </c>
      <c r="F5876" s="5">
        <f>decoded__2[[#This Row],[FRT_DEC]]-B5875</f>
        <v>19276</v>
      </c>
      <c r="G587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INFO]]))),G5875)</f>
        <v>29</v>
      </c>
    </row>
    <row r="5877" spans="1:7" hidden="1" x14ac:dyDescent="0.25">
      <c r="A5877" s="12" t="s">
        <v>6615</v>
      </c>
      <c r="B5877" s="19">
        <v>335651953521</v>
      </c>
      <c r="C5877" s="12" t="s">
        <v>22559</v>
      </c>
      <c r="D5877" s="12" t="s">
        <v>7938</v>
      </c>
      <c r="E5877" s="6" t="s">
        <v>7939</v>
      </c>
      <c r="F5877" s="5">
        <f>decoded__2[[#This Row],[FRT_DEC]]-B5876</f>
        <v>740</v>
      </c>
      <c r="G587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INFO]]))),G5876)</f>
        <v>29</v>
      </c>
    </row>
    <row r="5878" spans="1:7" hidden="1" x14ac:dyDescent="0.25">
      <c r="A5878" s="12" t="s">
        <v>6616</v>
      </c>
      <c r="B5878" s="19">
        <v>335651972766</v>
      </c>
      <c r="C5878" s="12" t="s">
        <v>22560</v>
      </c>
      <c r="D5878" s="12" t="s">
        <v>7842</v>
      </c>
      <c r="E5878" s="6" t="s">
        <v>7936</v>
      </c>
      <c r="F5878" s="5">
        <f>decoded__2[[#This Row],[FRT_DEC]]-B5877</f>
        <v>19245</v>
      </c>
      <c r="G587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INFO]]))),G5877)</f>
        <v>29</v>
      </c>
    </row>
    <row r="5879" spans="1:7" hidden="1" x14ac:dyDescent="0.25">
      <c r="A5879" s="12" t="s">
        <v>6617</v>
      </c>
      <c r="B5879" s="19">
        <v>335651973508</v>
      </c>
      <c r="C5879" s="12" t="s">
        <v>22561</v>
      </c>
      <c r="D5879" s="12" t="s">
        <v>7938</v>
      </c>
      <c r="E5879" s="6" t="s">
        <v>7939</v>
      </c>
      <c r="F5879" s="5">
        <f>decoded__2[[#This Row],[FRT_DEC]]-B5878</f>
        <v>742</v>
      </c>
      <c r="G587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INFO]]))),G5878)</f>
        <v>29</v>
      </c>
    </row>
    <row r="5880" spans="1:7" hidden="1" x14ac:dyDescent="0.25">
      <c r="A5880" s="12" t="s">
        <v>6618</v>
      </c>
      <c r="B5880" s="19">
        <v>335651991697</v>
      </c>
      <c r="C5880" s="12" t="s">
        <v>22562</v>
      </c>
      <c r="D5880" s="12" t="s">
        <v>7842</v>
      </c>
      <c r="E5880" s="6" t="s">
        <v>7945</v>
      </c>
      <c r="F5880" s="5">
        <f>decoded__2[[#This Row],[FRT_DEC]]-B5879</f>
        <v>18189</v>
      </c>
      <c r="G588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INFO]]))),G5879)</f>
        <v>29</v>
      </c>
    </row>
    <row r="5881" spans="1:7" hidden="1" x14ac:dyDescent="0.25">
      <c r="A5881" s="12" t="s">
        <v>6619</v>
      </c>
      <c r="B5881" s="19">
        <v>335651991705</v>
      </c>
      <c r="C5881" s="12" t="s">
        <v>22563</v>
      </c>
      <c r="D5881" s="12" t="s">
        <v>7938</v>
      </c>
      <c r="E5881" s="6" t="s">
        <v>7947</v>
      </c>
      <c r="F5881" s="5">
        <f>decoded__2[[#This Row],[FRT_DEC]]-B5880</f>
        <v>8</v>
      </c>
      <c r="G588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INFO]]))),G5880)</f>
        <v>29</v>
      </c>
    </row>
    <row r="5882" spans="1:7" hidden="1" x14ac:dyDescent="0.25">
      <c r="A5882" s="12" t="s">
        <v>6620</v>
      </c>
      <c r="B5882" s="19">
        <v>335651992765</v>
      </c>
      <c r="C5882" s="12" t="s">
        <v>22564</v>
      </c>
      <c r="D5882" s="12" t="s">
        <v>7842</v>
      </c>
      <c r="E5882" s="6" t="s">
        <v>7936</v>
      </c>
      <c r="F5882" s="5">
        <f>decoded__2[[#This Row],[FRT_DEC]]-B5881</f>
        <v>1060</v>
      </c>
      <c r="G588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INFO]]))),G5881)</f>
        <v>29</v>
      </c>
    </row>
    <row r="5883" spans="1:7" hidden="1" x14ac:dyDescent="0.25">
      <c r="A5883" s="12" t="s">
        <v>6621</v>
      </c>
      <c r="B5883" s="19">
        <v>335651993521</v>
      </c>
      <c r="C5883" s="12" t="s">
        <v>22565</v>
      </c>
      <c r="D5883" s="12" t="s">
        <v>7938</v>
      </c>
      <c r="E5883" s="6" t="s">
        <v>7939</v>
      </c>
      <c r="F5883" s="5">
        <f>decoded__2[[#This Row],[FRT_DEC]]-B5882</f>
        <v>756</v>
      </c>
      <c r="G588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INFO]]))),G5882)</f>
        <v>29</v>
      </c>
    </row>
    <row r="5884" spans="1:7" hidden="1" x14ac:dyDescent="0.25">
      <c r="A5884" s="12" t="s">
        <v>6622</v>
      </c>
      <c r="B5884" s="19">
        <v>335652012765</v>
      </c>
      <c r="C5884" s="12" t="s">
        <v>22566</v>
      </c>
      <c r="D5884" s="12" t="s">
        <v>7842</v>
      </c>
      <c r="E5884" s="6" t="s">
        <v>7936</v>
      </c>
      <c r="F5884" s="5">
        <f>decoded__2[[#This Row],[FRT_DEC]]-B5883</f>
        <v>19244</v>
      </c>
      <c r="G588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INFO]]))),G5883)</f>
        <v>29</v>
      </c>
    </row>
    <row r="5885" spans="1:7" hidden="1" x14ac:dyDescent="0.25">
      <c r="A5885" s="12" t="s">
        <v>6623</v>
      </c>
      <c r="B5885" s="19">
        <v>335652013506</v>
      </c>
      <c r="C5885" s="12" t="s">
        <v>22567</v>
      </c>
      <c r="D5885" s="12" t="s">
        <v>7938</v>
      </c>
      <c r="E5885" s="6" t="s">
        <v>7939</v>
      </c>
      <c r="F5885" s="5">
        <f>decoded__2[[#This Row],[FRT_DEC]]-B5884</f>
        <v>741</v>
      </c>
      <c r="G588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INFO]]))),G5884)</f>
        <v>29</v>
      </c>
    </row>
    <row r="5886" spans="1:7" hidden="1" x14ac:dyDescent="0.25">
      <c r="A5886" s="12" t="s">
        <v>6624</v>
      </c>
      <c r="B5886" s="19">
        <v>335652032766</v>
      </c>
      <c r="C5886" s="12" t="s">
        <v>22568</v>
      </c>
      <c r="D5886" s="12" t="s">
        <v>7842</v>
      </c>
      <c r="E5886" s="6" t="s">
        <v>7936</v>
      </c>
      <c r="F5886" s="5">
        <f>decoded__2[[#This Row],[FRT_DEC]]-B5885</f>
        <v>19260</v>
      </c>
      <c r="G588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INFO]]))),G5885)</f>
        <v>29</v>
      </c>
    </row>
    <row r="5887" spans="1:7" hidden="1" x14ac:dyDescent="0.25">
      <c r="A5887" s="12" t="s">
        <v>6625</v>
      </c>
      <c r="B5887" s="19">
        <v>335652033532</v>
      </c>
      <c r="C5887" s="12" t="s">
        <v>22569</v>
      </c>
      <c r="D5887" s="12" t="s">
        <v>7938</v>
      </c>
      <c r="E5887" s="6" t="s">
        <v>7939</v>
      </c>
      <c r="F5887" s="5">
        <f>decoded__2[[#This Row],[FRT_DEC]]-B5886</f>
        <v>766</v>
      </c>
      <c r="G588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INFO]]))),G5886)</f>
        <v>29</v>
      </c>
    </row>
    <row r="5888" spans="1:7" hidden="1" x14ac:dyDescent="0.25">
      <c r="A5888" s="12" t="s">
        <v>6626</v>
      </c>
      <c r="B5888" s="19">
        <v>335652052766</v>
      </c>
      <c r="C5888" s="12" t="s">
        <v>22570</v>
      </c>
      <c r="D5888" s="12" t="s">
        <v>7842</v>
      </c>
      <c r="E5888" s="6" t="s">
        <v>7936</v>
      </c>
      <c r="F5888" s="5">
        <f>decoded__2[[#This Row],[FRT_DEC]]-B5887</f>
        <v>19234</v>
      </c>
      <c r="G5888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INFO]]))),G5887)</f>
        <v>29</v>
      </c>
    </row>
    <row r="5889" spans="1:7" hidden="1" x14ac:dyDescent="0.25">
      <c r="A5889" s="12" t="s">
        <v>6627</v>
      </c>
      <c r="B5889" s="19">
        <v>335652053518</v>
      </c>
      <c r="C5889" s="12" t="s">
        <v>22571</v>
      </c>
      <c r="D5889" s="12" t="s">
        <v>7938</v>
      </c>
      <c r="E5889" s="6" t="s">
        <v>7939</v>
      </c>
      <c r="F5889" s="5">
        <f>decoded__2[[#This Row],[FRT_DEC]]-B5888</f>
        <v>752</v>
      </c>
      <c r="G5889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INFO]]))),G5888)</f>
        <v>29</v>
      </c>
    </row>
    <row r="5890" spans="1:7" hidden="1" x14ac:dyDescent="0.25">
      <c r="A5890" s="12" t="s">
        <v>6628</v>
      </c>
      <c r="B5890" s="19">
        <v>335652072765</v>
      </c>
      <c r="C5890" s="12" t="s">
        <v>22572</v>
      </c>
      <c r="D5890" s="12" t="s">
        <v>7842</v>
      </c>
      <c r="E5890" s="6" t="s">
        <v>7936</v>
      </c>
      <c r="F5890" s="5">
        <f>decoded__2[[#This Row],[FRT_DEC]]-B5889</f>
        <v>19247</v>
      </c>
      <c r="G5890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INFO]]))),G5889)</f>
        <v>29</v>
      </c>
    </row>
    <row r="5891" spans="1:7" hidden="1" x14ac:dyDescent="0.25">
      <c r="A5891" s="12" t="s">
        <v>6629</v>
      </c>
      <c r="B5891" s="19">
        <v>335652073526</v>
      </c>
      <c r="C5891" s="12" t="s">
        <v>22573</v>
      </c>
      <c r="D5891" s="12" t="s">
        <v>7938</v>
      </c>
      <c r="E5891" s="6" t="s">
        <v>7939</v>
      </c>
      <c r="F5891" s="5">
        <f>decoded__2[[#This Row],[FRT_DEC]]-B5890</f>
        <v>761</v>
      </c>
      <c r="G5891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INFO]]))),G5890)</f>
        <v>29</v>
      </c>
    </row>
    <row r="5892" spans="1:7" hidden="1" x14ac:dyDescent="0.25">
      <c r="A5892" s="12" t="s">
        <v>6630</v>
      </c>
      <c r="B5892" s="19">
        <v>335652091697</v>
      </c>
      <c r="C5892" s="12" t="s">
        <v>22574</v>
      </c>
      <c r="D5892" s="12" t="s">
        <v>7842</v>
      </c>
      <c r="E5892" s="6" t="s">
        <v>7945</v>
      </c>
      <c r="F5892" s="5">
        <f>decoded__2[[#This Row],[FRT_DEC]]-B5891</f>
        <v>18171</v>
      </c>
      <c r="G5892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INFO]]))),G5891)</f>
        <v>29</v>
      </c>
    </row>
    <row r="5893" spans="1:7" hidden="1" x14ac:dyDescent="0.25">
      <c r="A5893" s="12" t="s">
        <v>6631</v>
      </c>
      <c r="B5893" s="19">
        <v>335652091705</v>
      </c>
      <c r="C5893" s="12" t="s">
        <v>22575</v>
      </c>
      <c r="D5893" s="12" t="s">
        <v>7938</v>
      </c>
      <c r="E5893" s="6" t="s">
        <v>7947</v>
      </c>
      <c r="F5893" s="5">
        <f>decoded__2[[#This Row],[FRT_DEC]]-B5892</f>
        <v>8</v>
      </c>
      <c r="G5893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INFO]]))),G5892)</f>
        <v>29</v>
      </c>
    </row>
    <row r="5894" spans="1:7" hidden="1" x14ac:dyDescent="0.25">
      <c r="A5894" s="12" t="s">
        <v>6632</v>
      </c>
      <c r="B5894" s="19">
        <v>335652092780</v>
      </c>
      <c r="C5894" s="12" t="s">
        <v>22576</v>
      </c>
      <c r="D5894" s="12" t="s">
        <v>7842</v>
      </c>
      <c r="E5894" s="6" t="s">
        <v>7936</v>
      </c>
      <c r="F5894" s="5">
        <f>decoded__2[[#This Row],[FRT_DEC]]-B5893</f>
        <v>1075</v>
      </c>
      <c r="G5894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INFO]]))),G5893)</f>
        <v>29</v>
      </c>
    </row>
    <row r="5895" spans="1:7" hidden="1" x14ac:dyDescent="0.25">
      <c r="A5895" s="12" t="s">
        <v>6633</v>
      </c>
      <c r="B5895" s="19">
        <v>335652093522</v>
      </c>
      <c r="C5895" s="12" t="s">
        <v>22577</v>
      </c>
      <c r="D5895" s="12" t="s">
        <v>7938</v>
      </c>
      <c r="E5895" s="6" t="s">
        <v>7939</v>
      </c>
      <c r="F5895" s="5">
        <f>decoded__2[[#This Row],[FRT_DEC]]-B5894</f>
        <v>742</v>
      </c>
      <c r="G5895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INFO]]))),G5894)</f>
        <v>29</v>
      </c>
    </row>
    <row r="5896" spans="1:7" hidden="1" x14ac:dyDescent="0.25">
      <c r="A5896" s="12" t="s">
        <v>6634</v>
      </c>
      <c r="B5896" s="19">
        <v>335652112765</v>
      </c>
      <c r="C5896" s="12" t="s">
        <v>22578</v>
      </c>
      <c r="D5896" s="12" t="s">
        <v>7842</v>
      </c>
      <c r="E5896" s="6" t="s">
        <v>7936</v>
      </c>
      <c r="F5896" s="5">
        <f>decoded__2[[#This Row],[FRT_DEC]]-B5895</f>
        <v>19243</v>
      </c>
      <c r="G5896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INFO]]))),G5895)</f>
        <v>29</v>
      </c>
    </row>
    <row r="5897" spans="1:7" hidden="1" x14ac:dyDescent="0.25">
      <c r="A5897" s="12" t="s">
        <v>6635</v>
      </c>
      <c r="B5897" s="19">
        <v>335652113532</v>
      </c>
      <c r="C5897" s="12" t="s">
        <v>22579</v>
      </c>
      <c r="D5897" s="12" t="s">
        <v>7938</v>
      </c>
      <c r="E5897" s="6" t="s">
        <v>7939</v>
      </c>
      <c r="F5897" s="5">
        <f>decoded__2[[#This Row],[FRT_DEC]]-B5896</f>
        <v>767</v>
      </c>
      <c r="G5897" s="14" t="str">
        <f>IF(LEFT(decoded__2[[#This Row],[TRACE INFO]],6)="CL_NEW",TRIM(MID(SUBSTITUTE(decoded__2[[#This Row],[TRACE INFO]]," ",REPT(" ",LEN(decoded__2[[#This Row],[TRACE INFO]]))), (4-1)*LEN(decoded__2[[#This Row],[TRACE INFO]])+1, LEN(decoded__2[[#This Row],[TRACE INFO]]))),G5896)</f>
        <v>29</v>
      </c>
    </row>
    <row r="5898" spans="1:7" x14ac:dyDescent="0.25">
      <c r="F5898" s="5"/>
    </row>
    <row r="5899" spans="1:7" x14ac:dyDescent="0.25">
      <c r="F5899" s="5"/>
    </row>
    <row r="5900" spans="1:7" x14ac:dyDescent="0.25">
      <c r="F5900" s="5"/>
    </row>
    <row r="5901" spans="1:7" x14ac:dyDescent="0.25">
      <c r="F5901" s="5"/>
    </row>
    <row r="5902" spans="1:7" x14ac:dyDescent="0.25">
      <c r="F5902" s="5"/>
    </row>
    <row r="5903" spans="1:7" x14ac:dyDescent="0.25">
      <c r="F5903" s="5"/>
    </row>
    <row r="5904" spans="1:7" x14ac:dyDescent="0.25">
      <c r="F5904" s="5"/>
    </row>
    <row r="5905" spans="6:6" x14ac:dyDescent="0.25">
      <c r="F5905" s="5"/>
    </row>
    <row r="5906" spans="6:6" x14ac:dyDescent="0.25">
      <c r="F5906" s="5"/>
    </row>
    <row r="5907" spans="6:6" x14ac:dyDescent="0.25">
      <c r="F5907" s="5"/>
    </row>
    <row r="5908" spans="6:6" x14ac:dyDescent="0.25">
      <c r="F5908" s="5"/>
    </row>
    <row r="5909" spans="6:6" x14ac:dyDescent="0.25">
      <c r="F5909" s="5"/>
    </row>
    <row r="5910" spans="6:6" x14ac:dyDescent="0.25">
      <c r="F5910" s="5"/>
    </row>
    <row r="5911" spans="6:6" x14ac:dyDescent="0.25">
      <c r="F5911" s="5"/>
    </row>
    <row r="5912" spans="6:6" x14ac:dyDescent="0.25">
      <c r="F5912" s="5"/>
    </row>
    <row r="5913" spans="6:6" x14ac:dyDescent="0.25">
      <c r="F5913" s="5"/>
    </row>
    <row r="5914" spans="6:6" x14ac:dyDescent="0.25">
      <c r="F5914" s="5"/>
    </row>
    <row r="5915" spans="6:6" x14ac:dyDescent="0.25">
      <c r="F5915" s="5"/>
    </row>
    <row r="5916" spans="6:6" x14ac:dyDescent="0.25">
      <c r="F5916" s="5"/>
    </row>
    <row r="5917" spans="6:6" x14ac:dyDescent="0.25">
      <c r="F5917" s="5"/>
    </row>
    <row r="5918" spans="6:6" x14ac:dyDescent="0.25">
      <c r="F5918" s="5"/>
    </row>
    <row r="5919" spans="6:6" x14ac:dyDescent="0.25">
      <c r="F5919" s="5"/>
    </row>
    <row r="5920" spans="6:6" x14ac:dyDescent="0.25">
      <c r="F5920" s="5"/>
    </row>
    <row r="5921" spans="6:6" x14ac:dyDescent="0.25">
      <c r="F5921" s="5"/>
    </row>
    <row r="5922" spans="6:6" x14ac:dyDescent="0.25">
      <c r="F5922" s="5"/>
    </row>
    <row r="5923" spans="6:6" x14ac:dyDescent="0.25">
      <c r="F5923" s="5"/>
    </row>
    <row r="5924" spans="6:6" x14ac:dyDescent="0.25">
      <c r="F5924" s="5"/>
    </row>
    <row r="5925" spans="6:6" x14ac:dyDescent="0.25">
      <c r="F5925" s="5"/>
    </row>
    <row r="5926" spans="6:6" x14ac:dyDescent="0.25">
      <c r="F5926" s="5"/>
    </row>
    <row r="5927" spans="6:6" x14ac:dyDescent="0.25">
      <c r="F5927" s="5"/>
    </row>
    <row r="5928" spans="6:6" x14ac:dyDescent="0.25">
      <c r="F5928" s="5"/>
    </row>
    <row r="5929" spans="6:6" x14ac:dyDescent="0.25">
      <c r="F5929" s="5"/>
    </row>
    <row r="5930" spans="6:6" x14ac:dyDescent="0.25">
      <c r="F5930" s="5"/>
    </row>
    <row r="5931" spans="6:6" x14ac:dyDescent="0.25">
      <c r="F5931" s="5"/>
    </row>
    <row r="5932" spans="6:6" x14ac:dyDescent="0.25">
      <c r="F5932" s="5"/>
    </row>
    <row r="5933" spans="6:6" x14ac:dyDescent="0.25">
      <c r="F5933" s="5"/>
    </row>
    <row r="5934" spans="6:6" x14ac:dyDescent="0.25">
      <c r="F5934" s="5"/>
    </row>
    <row r="5935" spans="6:6" x14ac:dyDescent="0.25">
      <c r="F5935" s="5"/>
    </row>
    <row r="5936" spans="6:6" x14ac:dyDescent="0.25">
      <c r="F5936" s="5"/>
    </row>
    <row r="5937" spans="6:6" x14ac:dyDescent="0.25">
      <c r="F5937" s="5"/>
    </row>
    <row r="5938" spans="6:6" x14ac:dyDescent="0.25">
      <c r="F5938" s="5"/>
    </row>
    <row r="5939" spans="6:6" x14ac:dyDescent="0.25">
      <c r="F5939" s="5"/>
    </row>
    <row r="5940" spans="6:6" x14ac:dyDescent="0.25">
      <c r="F5940" s="5"/>
    </row>
    <row r="5941" spans="6:6" x14ac:dyDescent="0.25">
      <c r="F5941" s="5"/>
    </row>
    <row r="5942" spans="6:6" x14ac:dyDescent="0.25">
      <c r="F5942" s="5"/>
    </row>
    <row r="5943" spans="6:6" x14ac:dyDescent="0.25">
      <c r="F5943" s="5"/>
    </row>
    <row r="5944" spans="6:6" x14ac:dyDescent="0.25">
      <c r="F5944" s="5"/>
    </row>
    <row r="5945" spans="6:6" x14ac:dyDescent="0.25">
      <c r="F5945" s="5"/>
    </row>
    <row r="5946" spans="6:6" x14ac:dyDescent="0.25">
      <c r="F5946" s="5"/>
    </row>
    <row r="5947" spans="6:6" x14ac:dyDescent="0.25">
      <c r="F5947" s="5"/>
    </row>
    <row r="5948" spans="6:6" x14ac:dyDescent="0.25">
      <c r="F5948" s="5"/>
    </row>
    <row r="5949" spans="6:6" x14ac:dyDescent="0.25">
      <c r="F5949" s="5"/>
    </row>
    <row r="5950" spans="6:6" x14ac:dyDescent="0.25">
      <c r="F5950" s="5"/>
    </row>
    <row r="5951" spans="6:6" x14ac:dyDescent="0.25">
      <c r="F5951" s="5"/>
    </row>
    <row r="5952" spans="6:6" x14ac:dyDescent="0.25">
      <c r="F5952" s="5"/>
    </row>
    <row r="5953" spans="6:6" x14ac:dyDescent="0.25">
      <c r="F5953" s="5"/>
    </row>
    <row r="5954" spans="6:6" x14ac:dyDescent="0.25">
      <c r="F5954" s="5"/>
    </row>
    <row r="5955" spans="6:6" x14ac:dyDescent="0.25">
      <c r="F5955" s="5"/>
    </row>
    <row r="5956" spans="6:6" x14ac:dyDescent="0.25">
      <c r="F5956" s="5"/>
    </row>
    <row r="5957" spans="6:6" x14ac:dyDescent="0.25">
      <c r="F5957" s="5"/>
    </row>
    <row r="5958" spans="6:6" x14ac:dyDescent="0.25">
      <c r="F5958" s="5"/>
    </row>
    <row r="5959" spans="6:6" x14ac:dyDescent="0.25">
      <c r="F5959" s="5"/>
    </row>
    <row r="5960" spans="6:6" x14ac:dyDescent="0.25">
      <c r="F5960" s="5"/>
    </row>
    <row r="5961" spans="6:6" x14ac:dyDescent="0.25">
      <c r="F5961" s="5"/>
    </row>
    <row r="5962" spans="6:6" x14ac:dyDescent="0.25">
      <c r="F5962" s="5"/>
    </row>
    <row r="5963" spans="6:6" x14ac:dyDescent="0.25">
      <c r="F5963" s="5"/>
    </row>
    <row r="5964" spans="6:6" x14ac:dyDescent="0.25">
      <c r="F5964" s="5"/>
    </row>
    <row r="5965" spans="6:6" x14ac:dyDescent="0.25">
      <c r="F5965" s="5"/>
    </row>
    <row r="5966" spans="6:6" x14ac:dyDescent="0.25">
      <c r="F5966" s="5"/>
    </row>
    <row r="5967" spans="6:6" x14ac:dyDescent="0.25">
      <c r="F5967" s="5"/>
    </row>
    <row r="5968" spans="6:6" x14ac:dyDescent="0.25">
      <c r="F5968" s="5"/>
    </row>
    <row r="5969" spans="6:6" x14ac:dyDescent="0.25">
      <c r="F5969" s="5"/>
    </row>
    <row r="5970" spans="6:6" x14ac:dyDescent="0.25">
      <c r="F5970" s="5"/>
    </row>
    <row r="5971" spans="6:6" x14ac:dyDescent="0.25">
      <c r="F5971" s="5"/>
    </row>
    <row r="5972" spans="6:6" x14ac:dyDescent="0.25">
      <c r="F5972" s="5"/>
    </row>
    <row r="5973" spans="6:6" x14ac:dyDescent="0.25">
      <c r="F5973" s="5"/>
    </row>
    <row r="5974" spans="6:6" x14ac:dyDescent="0.25">
      <c r="F5974" s="5"/>
    </row>
    <row r="5975" spans="6:6" x14ac:dyDescent="0.25">
      <c r="F5975" s="5"/>
    </row>
    <row r="5976" spans="6:6" x14ac:dyDescent="0.25">
      <c r="F5976" s="5"/>
    </row>
    <row r="5977" spans="6:6" x14ac:dyDescent="0.25">
      <c r="F5977" s="5"/>
    </row>
    <row r="5978" spans="6:6" x14ac:dyDescent="0.25">
      <c r="F5978" s="5"/>
    </row>
    <row r="5979" spans="6:6" x14ac:dyDescent="0.25">
      <c r="F5979" s="5"/>
    </row>
    <row r="5980" spans="6:6" x14ac:dyDescent="0.25">
      <c r="F5980" s="5"/>
    </row>
    <row r="5981" spans="6:6" x14ac:dyDescent="0.25">
      <c r="F5981" s="5"/>
    </row>
    <row r="5982" spans="6:6" x14ac:dyDescent="0.25">
      <c r="F5982" s="5"/>
    </row>
    <row r="5983" spans="6:6" x14ac:dyDescent="0.25">
      <c r="F5983" s="5"/>
    </row>
    <row r="5984" spans="6:6" x14ac:dyDescent="0.25">
      <c r="F5984" s="5"/>
    </row>
    <row r="5985" spans="6:6" x14ac:dyDescent="0.25">
      <c r="F5985" s="5"/>
    </row>
    <row r="5986" spans="6:6" x14ac:dyDescent="0.25">
      <c r="F5986" s="5"/>
    </row>
    <row r="5987" spans="6:6" x14ac:dyDescent="0.25">
      <c r="F5987" s="5"/>
    </row>
    <row r="5988" spans="6:6" x14ac:dyDescent="0.25">
      <c r="F5988" s="5"/>
    </row>
    <row r="5989" spans="6:6" x14ac:dyDescent="0.25">
      <c r="F5989" s="5"/>
    </row>
    <row r="5990" spans="6:6" x14ac:dyDescent="0.25">
      <c r="F5990" s="5"/>
    </row>
    <row r="5991" spans="6:6" x14ac:dyDescent="0.25">
      <c r="F5991" s="5"/>
    </row>
    <row r="5992" spans="6:6" x14ac:dyDescent="0.25">
      <c r="F5992" s="5"/>
    </row>
    <row r="5993" spans="6:6" x14ac:dyDescent="0.25">
      <c r="F5993" s="5"/>
    </row>
    <row r="5994" spans="6:6" x14ac:dyDescent="0.25">
      <c r="F5994" s="5"/>
    </row>
    <row r="5995" spans="6:6" x14ac:dyDescent="0.25">
      <c r="F5995" s="5"/>
    </row>
    <row r="5996" spans="6:6" x14ac:dyDescent="0.25">
      <c r="F5996" s="5"/>
    </row>
    <row r="5997" spans="6:6" x14ac:dyDescent="0.25">
      <c r="F5997" s="5"/>
    </row>
    <row r="5998" spans="6:6" x14ac:dyDescent="0.25">
      <c r="F5998" s="5"/>
    </row>
    <row r="5999" spans="6:6" x14ac:dyDescent="0.25">
      <c r="F5999" s="5"/>
    </row>
    <row r="6000" spans="6:6" x14ac:dyDescent="0.25">
      <c r="F6000" s="5"/>
    </row>
    <row r="6001" spans="6:6" x14ac:dyDescent="0.25">
      <c r="F6001" s="5"/>
    </row>
    <row r="6002" spans="6:6" x14ac:dyDescent="0.25">
      <c r="F6002" s="5"/>
    </row>
    <row r="6003" spans="6:6" x14ac:dyDescent="0.25">
      <c r="F6003" s="5"/>
    </row>
    <row r="6004" spans="6:6" x14ac:dyDescent="0.25">
      <c r="F6004" s="5"/>
    </row>
    <row r="6005" spans="6:6" x14ac:dyDescent="0.25">
      <c r="F6005" s="5"/>
    </row>
    <row r="6006" spans="6:6" x14ac:dyDescent="0.25">
      <c r="F6006" s="5"/>
    </row>
    <row r="6007" spans="6:6" x14ac:dyDescent="0.25">
      <c r="F6007" s="5"/>
    </row>
    <row r="6008" spans="6:6" x14ac:dyDescent="0.25">
      <c r="F6008" s="5"/>
    </row>
    <row r="6009" spans="6:6" x14ac:dyDescent="0.25">
      <c r="F6009" s="5"/>
    </row>
    <row r="6010" spans="6:6" x14ac:dyDescent="0.25">
      <c r="F6010" s="5"/>
    </row>
    <row r="6011" spans="6:6" x14ac:dyDescent="0.25">
      <c r="F6011" s="5"/>
    </row>
    <row r="6012" spans="6:6" x14ac:dyDescent="0.25">
      <c r="F6012" s="5"/>
    </row>
    <row r="6013" spans="6:6" x14ac:dyDescent="0.25">
      <c r="F6013" s="5"/>
    </row>
    <row r="6014" spans="6:6" x14ac:dyDescent="0.25">
      <c r="F6014" s="5"/>
    </row>
    <row r="6015" spans="6:6" x14ac:dyDescent="0.25">
      <c r="F6015" s="5"/>
    </row>
    <row r="6016" spans="6:6" x14ac:dyDescent="0.25">
      <c r="F6016" s="5"/>
    </row>
    <row r="6017" spans="6:6" x14ac:dyDescent="0.25">
      <c r="F6017" s="5"/>
    </row>
    <row r="6018" spans="6:6" x14ac:dyDescent="0.25">
      <c r="F6018" s="5"/>
    </row>
    <row r="6019" spans="6:6" x14ac:dyDescent="0.25">
      <c r="F6019" s="5"/>
    </row>
    <row r="6020" spans="6:6" x14ac:dyDescent="0.25">
      <c r="F6020" s="5"/>
    </row>
    <row r="6021" spans="6:6" x14ac:dyDescent="0.25">
      <c r="F6021" s="5"/>
    </row>
    <row r="6022" spans="6:6" x14ac:dyDescent="0.25">
      <c r="F6022" s="5"/>
    </row>
    <row r="6023" spans="6:6" x14ac:dyDescent="0.25">
      <c r="F6023" s="5"/>
    </row>
    <row r="6024" spans="6:6" x14ac:dyDescent="0.25">
      <c r="F6024" s="5"/>
    </row>
    <row r="6025" spans="6:6" x14ac:dyDescent="0.25">
      <c r="F6025" s="5"/>
    </row>
    <row r="6026" spans="6:6" x14ac:dyDescent="0.25">
      <c r="F6026" s="5"/>
    </row>
    <row r="6027" spans="6:6" x14ac:dyDescent="0.25">
      <c r="F6027" s="5"/>
    </row>
    <row r="6028" spans="6:6" x14ac:dyDescent="0.25">
      <c r="F6028" s="5"/>
    </row>
    <row r="6029" spans="6:6" x14ac:dyDescent="0.25">
      <c r="F6029" s="5"/>
    </row>
    <row r="6030" spans="6:6" x14ac:dyDescent="0.25">
      <c r="F6030" s="5"/>
    </row>
    <row r="6031" spans="6:6" x14ac:dyDescent="0.25">
      <c r="F6031" s="5"/>
    </row>
    <row r="6032" spans="6:6" x14ac:dyDescent="0.25">
      <c r="F6032" s="5"/>
    </row>
    <row r="6033" spans="6:6" x14ac:dyDescent="0.25">
      <c r="F6033" s="5"/>
    </row>
    <row r="6034" spans="6:6" x14ac:dyDescent="0.25">
      <c r="F6034" s="5"/>
    </row>
    <row r="6035" spans="6:6" x14ac:dyDescent="0.25">
      <c r="F6035" s="5"/>
    </row>
    <row r="6036" spans="6:6" x14ac:dyDescent="0.25">
      <c r="F6036" s="5"/>
    </row>
    <row r="6037" spans="6:6" x14ac:dyDescent="0.25">
      <c r="F6037" s="5"/>
    </row>
    <row r="6038" spans="6:6" x14ac:dyDescent="0.25">
      <c r="F6038" s="5"/>
    </row>
    <row r="6039" spans="6:6" x14ac:dyDescent="0.25">
      <c r="F6039" s="5"/>
    </row>
    <row r="6040" spans="6:6" x14ac:dyDescent="0.25">
      <c r="F6040" s="5"/>
    </row>
    <row r="6041" spans="6:6" x14ac:dyDescent="0.25">
      <c r="F6041" s="5"/>
    </row>
    <row r="6042" spans="6:6" x14ac:dyDescent="0.25">
      <c r="F6042" s="5"/>
    </row>
    <row r="6043" spans="6:6" x14ac:dyDescent="0.25">
      <c r="F6043" s="5"/>
    </row>
    <row r="6044" spans="6:6" x14ac:dyDescent="0.25">
      <c r="F6044" s="5"/>
    </row>
    <row r="6045" spans="6:6" x14ac:dyDescent="0.25">
      <c r="F6045" s="5"/>
    </row>
    <row r="6046" spans="6:6" x14ac:dyDescent="0.25">
      <c r="F6046" s="5"/>
    </row>
    <row r="6047" spans="6:6" x14ac:dyDescent="0.25">
      <c r="F6047" s="5"/>
    </row>
    <row r="6048" spans="6:6" x14ac:dyDescent="0.25">
      <c r="F6048" s="5"/>
    </row>
    <row r="6049" spans="6:6" x14ac:dyDescent="0.25">
      <c r="F6049" s="5"/>
    </row>
    <row r="6050" spans="6:6" x14ac:dyDescent="0.25">
      <c r="F6050" s="5"/>
    </row>
    <row r="6051" spans="6:6" x14ac:dyDescent="0.25">
      <c r="F6051" s="5"/>
    </row>
    <row r="6052" spans="6:6" x14ac:dyDescent="0.25">
      <c r="F6052" s="5"/>
    </row>
    <row r="6053" spans="6:6" x14ac:dyDescent="0.25">
      <c r="F6053" s="5"/>
    </row>
    <row r="6054" spans="6:6" x14ac:dyDescent="0.25">
      <c r="F6054" s="5"/>
    </row>
    <row r="6055" spans="6:6" x14ac:dyDescent="0.25">
      <c r="F6055" s="5"/>
    </row>
    <row r="6056" spans="6:6" x14ac:dyDescent="0.25">
      <c r="F6056" s="5"/>
    </row>
    <row r="6057" spans="6:6" x14ac:dyDescent="0.25">
      <c r="F6057" s="5"/>
    </row>
    <row r="6058" spans="6:6" x14ac:dyDescent="0.25">
      <c r="F6058" s="5"/>
    </row>
    <row r="6059" spans="6:6" x14ac:dyDescent="0.25">
      <c r="F6059" s="5"/>
    </row>
    <row r="6060" spans="6:6" x14ac:dyDescent="0.25">
      <c r="F6060" s="5"/>
    </row>
    <row r="6061" spans="6:6" x14ac:dyDescent="0.25">
      <c r="F6061" s="5"/>
    </row>
    <row r="6062" spans="6:6" x14ac:dyDescent="0.25">
      <c r="F6062" s="5"/>
    </row>
    <row r="6063" spans="6:6" x14ac:dyDescent="0.25">
      <c r="F6063" s="5"/>
    </row>
    <row r="6064" spans="6:6" x14ac:dyDescent="0.25">
      <c r="F6064" s="5"/>
    </row>
    <row r="6065" spans="6:6" x14ac:dyDescent="0.25">
      <c r="F6065" s="5"/>
    </row>
    <row r="6066" spans="6:6" x14ac:dyDescent="0.25">
      <c r="F6066" s="5"/>
    </row>
    <row r="6067" spans="6:6" x14ac:dyDescent="0.25">
      <c r="F6067" s="5"/>
    </row>
    <row r="6068" spans="6:6" x14ac:dyDescent="0.25">
      <c r="F6068" s="5"/>
    </row>
    <row r="6069" spans="6:6" x14ac:dyDescent="0.25">
      <c r="F6069" s="5"/>
    </row>
    <row r="6070" spans="6:6" x14ac:dyDescent="0.25">
      <c r="F6070" s="5"/>
    </row>
    <row r="6071" spans="6:6" x14ac:dyDescent="0.25">
      <c r="F6071" s="5"/>
    </row>
    <row r="6072" spans="6:6" x14ac:dyDescent="0.25">
      <c r="F6072" s="5"/>
    </row>
    <row r="6073" spans="6:6" x14ac:dyDescent="0.25">
      <c r="F6073" s="5"/>
    </row>
    <row r="6074" spans="6:6" x14ac:dyDescent="0.25">
      <c r="F6074" s="5"/>
    </row>
    <row r="6075" spans="6:6" x14ac:dyDescent="0.25">
      <c r="F6075" s="5"/>
    </row>
    <row r="6076" spans="6:6" x14ac:dyDescent="0.25">
      <c r="F6076" s="5"/>
    </row>
    <row r="6077" spans="6:6" x14ac:dyDescent="0.25">
      <c r="F6077" s="5"/>
    </row>
    <row r="6078" spans="6:6" x14ac:dyDescent="0.25">
      <c r="F6078" s="5"/>
    </row>
    <row r="6079" spans="6:6" x14ac:dyDescent="0.25">
      <c r="F6079" s="5"/>
    </row>
    <row r="6080" spans="6:6" x14ac:dyDescent="0.25">
      <c r="F6080" s="5"/>
    </row>
    <row r="6081" spans="6:6" x14ac:dyDescent="0.25">
      <c r="F6081" s="5"/>
    </row>
    <row r="6082" spans="6:6" x14ac:dyDescent="0.25">
      <c r="F6082" s="5"/>
    </row>
    <row r="6083" spans="6:6" x14ac:dyDescent="0.25">
      <c r="F6083" s="5"/>
    </row>
    <row r="6084" spans="6:6" x14ac:dyDescent="0.25">
      <c r="F6084" s="5"/>
    </row>
    <row r="6085" spans="6:6" x14ac:dyDescent="0.25">
      <c r="F6085" s="5"/>
    </row>
    <row r="6086" spans="6:6" x14ac:dyDescent="0.25">
      <c r="F6086" s="5"/>
    </row>
    <row r="6087" spans="6:6" x14ac:dyDescent="0.25">
      <c r="F6087" s="5"/>
    </row>
    <row r="6088" spans="6:6" x14ac:dyDescent="0.25">
      <c r="F6088" s="5"/>
    </row>
    <row r="6089" spans="6:6" x14ac:dyDescent="0.25">
      <c r="F6089" s="5"/>
    </row>
    <row r="6090" spans="6:6" x14ac:dyDescent="0.25">
      <c r="F6090" s="5"/>
    </row>
    <row r="6091" spans="6:6" x14ac:dyDescent="0.25">
      <c r="F6091" s="5"/>
    </row>
    <row r="6092" spans="6:6" x14ac:dyDescent="0.25">
      <c r="F6092" s="5"/>
    </row>
    <row r="6093" spans="6:6" x14ac:dyDescent="0.25">
      <c r="F6093" s="5"/>
    </row>
    <row r="6094" spans="6:6" x14ac:dyDescent="0.25">
      <c r="F6094" s="5"/>
    </row>
    <row r="6095" spans="6:6" x14ac:dyDescent="0.25">
      <c r="F6095" s="5"/>
    </row>
    <row r="6096" spans="6:6" x14ac:dyDescent="0.25">
      <c r="F6096" s="5"/>
    </row>
    <row r="6097" spans="6:6" x14ac:dyDescent="0.25">
      <c r="F6097" s="5"/>
    </row>
    <row r="6098" spans="6:6" x14ac:dyDescent="0.25">
      <c r="F6098" s="5"/>
    </row>
    <row r="6099" spans="6:6" x14ac:dyDescent="0.25">
      <c r="F6099" s="5"/>
    </row>
    <row r="6100" spans="6:6" x14ac:dyDescent="0.25">
      <c r="F6100" s="5"/>
    </row>
    <row r="6101" spans="6:6" x14ac:dyDescent="0.25">
      <c r="F6101" s="5"/>
    </row>
    <row r="6102" spans="6:6" x14ac:dyDescent="0.25">
      <c r="F6102" s="5"/>
    </row>
    <row r="6103" spans="6:6" x14ac:dyDescent="0.25">
      <c r="F6103" s="5"/>
    </row>
    <row r="6104" spans="6:6" x14ac:dyDescent="0.25">
      <c r="F6104" s="5"/>
    </row>
    <row r="6105" spans="6:6" x14ac:dyDescent="0.25">
      <c r="F6105" s="5"/>
    </row>
    <row r="6106" spans="6:6" x14ac:dyDescent="0.25">
      <c r="F6106" s="5"/>
    </row>
    <row r="6107" spans="6:6" x14ac:dyDescent="0.25">
      <c r="F6107" s="5"/>
    </row>
    <row r="6108" spans="6:6" x14ac:dyDescent="0.25">
      <c r="F6108" s="5"/>
    </row>
    <row r="6109" spans="6:6" x14ac:dyDescent="0.25">
      <c r="F6109" s="5"/>
    </row>
    <row r="6110" spans="6:6" x14ac:dyDescent="0.25">
      <c r="F6110" s="5"/>
    </row>
    <row r="6111" spans="6:6" x14ac:dyDescent="0.25">
      <c r="F6111" s="5"/>
    </row>
    <row r="6112" spans="6:6" x14ac:dyDescent="0.25">
      <c r="F6112" s="5"/>
    </row>
    <row r="6113" spans="6:6" x14ac:dyDescent="0.25">
      <c r="F6113" s="5"/>
    </row>
    <row r="6114" spans="6:6" x14ac:dyDescent="0.25">
      <c r="F6114" s="5"/>
    </row>
    <row r="6115" spans="6:6" x14ac:dyDescent="0.25">
      <c r="F6115" s="5"/>
    </row>
    <row r="6116" spans="6:6" x14ac:dyDescent="0.25">
      <c r="F6116" s="5"/>
    </row>
    <row r="6117" spans="6:6" x14ac:dyDescent="0.25">
      <c r="F6117" s="5"/>
    </row>
    <row r="6118" spans="6:6" x14ac:dyDescent="0.25">
      <c r="F6118" s="5"/>
    </row>
    <row r="6119" spans="6:6" x14ac:dyDescent="0.25">
      <c r="F6119" s="5"/>
    </row>
    <row r="6120" spans="6:6" x14ac:dyDescent="0.25">
      <c r="F6120" s="5"/>
    </row>
    <row r="6121" spans="6:6" x14ac:dyDescent="0.25">
      <c r="F6121" s="5"/>
    </row>
    <row r="6122" spans="6:6" x14ac:dyDescent="0.25">
      <c r="F6122" s="5"/>
    </row>
    <row r="6123" spans="6:6" x14ac:dyDescent="0.25">
      <c r="F6123" s="5"/>
    </row>
    <row r="6124" spans="6:6" x14ac:dyDescent="0.25">
      <c r="F6124" s="5"/>
    </row>
    <row r="6125" spans="6:6" x14ac:dyDescent="0.25">
      <c r="F6125" s="5"/>
    </row>
    <row r="6126" spans="6:6" x14ac:dyDescent="0.25">
      <c r="F6126" s="5"/>
    </row>
    <row r="6127" spans="6:6" x14ac:dyDescent="0.25">
      <c r="F6127" s="5"/>
    </row>
    <row r="6128" spans="6:6" x14ac:dyDescent="0.25">
      <c r="F6128" s="5"/>
    </row>
    <row r="6129" spans="6:6" x14ac:dyDescent="0.25">
      <c r="F6129" s="5"/>
    </row>
    <row r="6130" spans="6:6" x14ac:dyDescent="0.25">
      <c r="F6130" s="5"/>
    </row>
    <row r="6131" spans="6:6" x14ac:dyDescent="0.25">
      <c r="F6131" s="5"/>
    </row>
    <row r="6132" spans="6:6" x14ac:dyDescent="0.25">
      <c r="F6132" s="5"/>
    </row>
    <row r="6133" spans="6:6" x14ac:dyDescent="0.25">
      <c r="F6133" s="5"/>
    </row>
    <row r="6134" spans="6:6" x14ac:dyDescent="0.25">
      <c r="F6134" s="5"/>
    </row>
    <row r="6135" spans="6:6" x14ac:dyDescent="0.25">
      <c r="F6135" s="5"/>
    </row>
    <row r="6136" spans="6:6" x14ac:dyDescent="0.25">
      <c r="F6136" s="5"/>
    </row>
    <row r="6137" spans="6:6" x14ac:dyDescent="0.25">
      <c r="F6137" s="5"/>
    </row>
    <row r="6138" spans="6:6" x14ac:dyDescent="0.25">
      <c r="F6138" s="5"/>
    </row>
    <row r="6139" spans="6:6" x14ac:dyDescent="0.25">
      <c r="F6139" s="5"/>
    </row>
    <row r="6140" spans="6:6" x14ac:dyDescent="0.25">
      <c r="F6140" s="5"/>
    </row>
    <row r="6141" spans="6:6" x14ac:dyDescent="0.25">
      <c r="F6141" s="5"/>
    </row>
    <row r="6142" spans="6:6" x14ac:dyDescent="0.25">
      <c r="F6142" s="5"/>
    </row>
    <row r="6143" spans="6:6" x14ac:dyDescent="0.25">
      <c r="F6143" s="5"/>
    </row>
    <row r="6144" spans="6:6" x14ac:dyDescent="0.25">
      <c r="F6144" s="5"/>
    </row>
    <row r="6145" spans="6:6" x14ac:dyDescent="0.25">
      <c r="F6145" s="5"/>
    </row>
    <row r="6146" spans="6:6" x14ac:dyDescent="0.25">
      <c r="F6146" s="5"/>
    </row>
    <row r="6147" spans="6:6" x14ac:dyDescent="0.25">
      <c r="F6147" s="5"/>
    </row>
    <row r="6148" spans="6:6" x14ac:dyDescent="0.25">
      <c r="F6148" s="5"/>
    </row>
    <row r="6149" spans="6:6" x14ac:dyDescent="0.25">
      <c r="F6149" s="5"/>
    </row>
    <row r="6150" spans="6:6" x14ac:dyDescent="0.25">
      <c r="F6150" s="5"/>
    </row>
    <row r="6151" spans="6:6" x14ac:dyDescent="0.25">
      <c r="F6151" s="5"/>
    </row>
    <row r="6152" spans="6:6" x14ac:dyDescent="0.25">
      <c r="F6152" s="5"/>
    </row>
    <row r="6153" spans="6:6" x14ac:dyDescent="0.25">
      <c r="F6153" s="5"/>
    </row>
    <row r="6154" spans="6:6" x14ac:dyDescent="0.25">
      <c r="F6154" s="5"/>
    </row>
    <row r="6155" spans="6:6" x14ac:dyDescent="0.25">
      <c r="F6155" s="5"/>
    </row>
    <row r="6156" spans="6:6" x14ac:dyDescent="0.25">
      <c r="F6156" s="5"/>
    </row>
    <row r="6157" spans="6:6" x14ac:dyDescent="0.25">
      <c r="F6157" s="5"/>
    </row>
    <row r="6158" spans="6:6" x14ac:dyDescent="0.25">
      <c r="F6158" s="5"/>
    </row>
    <row r="6159" spans="6:6" x14ac:dyDescent="0.25">
      <c r="F6159" s="5"/>
    </row>
    <row r="6160" spans="6:6" x14ac:dyDescent="0.25">
      <c r="F6160" s="5"/>
    </row>
    <row r="6161" spans="6:6" x14ac:dyDescent="0.25">
      <c r="F6161" s="5"/>
    </row>
    <row r="6162" spans="6:6" x14ac:dyDescent="0.25">
      <c r="F6162" s="5"/>
    </row>
    <row r="6163" spans="6:6" x14ac:dyDescent="0.25">
      <c r="F6163" s="5"/>
    </row>
    <row r="6164" spans="6:6" x14ac:dyDescent="0.25">
      <c r="F6164" s="5"/>
    </row>
    <row r="6165" spans="6:6" x14ac:dyDescent="0.25">
      <c r="F6165" s="5"/>
    </row>
    <row r="6166" spans="6:6" x14ac:dyDescent="0.25">
      <c r="F6166" s="5"/>
    </row>
    <row r="6167" spans="6:6" x14ac:dyDescent="0.25">
      <c r="F6167" s="5"/>
    </row>
    <row r="6168" spans="6:6" x14ac:dyDescent="0.25">
      <c r="F6168" s="5"/>
    </row>
    <row r="6169" spans="6:6" x14ac:dyDescent="0.25">
      <c r="F6169" s="5"/>
    </row>
    <row r="6170" spans="6:6" x14ac:dyDescent="0.25">
      <c r="F6170" s="5"/>
    </row>
    <row r="6171" spans="6:6" x14ac:dyDescent="0.25">
      <c r="F6171" s="5"/>
    </row>
    <row r="6172" spans="6:6" x14ac:dyDescent="0.25">
      <c r="F6172" s="5"/>
    </row>
    <row r="6173" spans="6:6" x14ac:dyDescent="0.25">
      <c r="F6173" s="5"/>
    </row>
    <row r="6174" spans="6:6" x14ac:dyDescent="0.25">
      <c r="F6174" s="5"/>
    </row>
    <row r="6175" spans="6:6" x14ac:dyDescent="0.25">
      <c r="F6175" s="5"/>
    </row>
    <row r="6176" spans="6:6" x14ac:dyDescent="0.25">
      <c r="F6176" s="5"/>
    </row>
    <row r="6177" spans="6:6" x14ac:dyDescent="0.25">
      <c r="F6177" s="5"/>
    </row>
    <row r="6178" spans="6:6" x14ac:dyDescent="0.25">
      <c r="F6178" s="5"/>
    </row>
    <row r="6179" spans="6:6" x14ac:dyDescent="0.25">
      <c r="F6179" s="5"/>
    </row>
    <row r="6180" spans="6:6" x14ac:dyDescent="0.25">
      <c r="F6180" s="5"/>
    </row>
    <row r="6181" spans="6:6" x14ac:dyDescent="0.25">
      <c r="F6181" s="5"/>
    </row>
    <row r="6182" spans="6:6" x14ac:dyDescent="0.25">
      <c r="F6182" s="5"/>
    </row>
    <row r="6183" spans="6:6" x14ac:dyDescent="0.25">
      <c r="F6183" s="5"/>
    </row>
    <row r="6184" spans="6:6" x14ac:dyDescent="0.25">
      <c r="F6184" s="5"/>
    </row>
    <row r="6185" spans="6:6" x14ac:dyDescent="0.25">
      <c r="F6185" s="5"/>
    </row>
    <row r="6186" spans="6:6" x14ac:dyDescent="0.25">
      <c r="F6186" s="5"/>
    </row>
    <row r="6187" spans="6:6" x14ac:dyDescent="0.25">
      <c r="F6187" s="5"/>
    </row>
    <row r="6188" spans="6:6" x14ac:dyDescent="0.25">
      <c r="F6188" s="5"/>
    </row>
    <row r="6189" spans="6:6" x14ac:dyDescent="0.25">
      <c r="F6189" s="5"/>
    </row>
    <row r="6190" spans="6:6" x14ac:dyDescent="0.25">
      <c r="F6190" s="5"/>
    </row>
    <row r="6191" spans="6:6" x14ac:dyDescent="0.25">
      <c r="F6191" s="5"/>
    </row>
    <row r="6192" spans="6:6" x14ac:dyDescent="0.25">
      <c r="F6192" s="5"/>
    </row>
    <row r="6193" spans="6:6" x14ac:dyDescent="0.25">
      <c r="F6193" s="5"/>
    </row>
    <row r="6194" spans="6:6" x14ac:dyDescent="0.25">
      <c r="F6194" s="5"/>
    </row>
    <row r="6195" spans="6:6" x14ac:dyDescent="0.25">
      <c r="F6195" s="5"/>
    </row>
    <row r="6196" spans="6:6" x14ac:dyDescent="0.25">
      <c r="F6196" s="5"/>
    </row>
    <row r="6197" spans="6:6" x14ac:dyDescent="0.25">
      <c r="F6197" s="5"/>
    </row>
    <row r="6198" spans="6:6" x14ac:dyDescent="0.25">
      <c r="F6198" s="5"/>
    </row>
    <row r="6199" spans="6:6" x14ac:dyDescent="0.25">
      <c r="F6199" s="5"/>
    </row>
    <row r="6200" spans="6:6" x14ac:dyDescent="0.25">
      <c r="F6200" s="5"/>
    </row>
    <row r="6201" spans="6:6" x14ac:dyDescent="0.25">
      <c r="F6201" s="5"/>
    </row>
    <row r="6202" spans="6:6" x14ac:dyDescent="0.25">
      <c r="F6202" s="5"/>
    </row>
    <row r="6203" spans="6:6" x14ac:dyDescent="0.25">
      <c r="F6203" s="5"/>
    </row>
    <row r="6204" spans="6:6" x14ac:dyDescent="0.25">
      <c r="F6204" s="5"/>
    </row>
    <row r="6205" spans="6:6" x14ac:dyDescent="0.25">
      <c r="F6205" s="5"/>
    </row>
    <row r="6206" spans="6:6" x14ac:dyDescent="0.25">
      <c r="F6206" s="5"/>
    </row>
    <row r="6207" spans="6:6" x14ac:dyDescent="0.25">
      <c r="F6207" s="5"/>
    </row>
    <row r="6208" spans="6:6" x14ac:dyDescent="0.25">
      <c r="F6208" s="5"/>
    </row>
    <row r="6209" spans="6:6" x14ac:dyDescent="0.25">
      <c r="F6209" s="5"/>
    </row>
    <row r="6210" spans="6:6" x14ac:dyDescent="0.25">
      <c r="F6210" s="5"/>
    </row>
    <row r="6211" spans="6:6" x14ac:dyDescent="0.25">
      <c r="F6211" s="5"/>
    </row>
    <row r="6212" spans="6:6" x14ac:dyDescent="0.25">
      <c r="F6212" s="5"/>
    </row>
    <row r="6213" spans="6:6" x14ac:dyDescent="0.25">
      <c r="F6213" s="5"/>
    </row>
    <row r="6214" spans="6:6" x14ac:dyDescent="0.25">
      <c r="F6214" s="5"/>
    </row>
    <row r="6215" spans="6:6" x14ac:dyDescent="0.25">
      <c r="F6215" s="5"/>
    </row>
    <row r="6216" spans="6:6" x14ac:dyDescent="0.25">
      <c r="F6216" s="5"/>
    </row>
    <row r="6217" spans="6:6" x14ac:dyDescent="0.25">
      <c r="F6217" s="5"/>
    </row>
    <row r="6218" spans="6:6" x14ac:dyDescent="0.25">
      <c r="F6218" s="5"/>
    </row>
    <row r="6219" spans="6:6" x14ac:dyDescent="0.25">
      <c r="F6219" s="5"/>
    </row>
    <row r="6220" spans="6:6" x14ac:dyDescent="0.25">
      <c r="F6220" s="5"/>
    </row>
    <row r="6221" spans="6:6" x14ac:dyDescent="0.25">
      <c r="F6221" s="5"/>
    </row>
    <row r="6222" spans="6:6" x14ac:dyDescent="0.25">
      <c r="F6222" s="5"/>
    </row>
    <row r="6223" spans="6:6" x14ac:dyDescent="0.25">
      <c r="F6223" s="5"/>
    </row>
    <row r="6224" spans="6:6" x14ac:dyDescent="0.25">
      <c r="F6224" s="5"/>
    </row>
    <row r="6225" spans="6:6" x14ac:dyDescent="0.25">
      <c r="F6225" s="5"/>
    </row>
    <row r="6226" spans="6:6" x14ac:dyDescent="0.25">
      <c r="F6226" s="5"/>
    </row>
    <row r="6227" spans="6:6" x14ac:dyDescent="0.25">
      <c r="F6227" s="5"/>
    </row>
    <row r="6228" spans="6:6" x14ac:dyDescent="0.25">
      <c r="F6228" s="5"/>
    </row>
    <row r="6229" spans="6:6" x14ac:dyDescent="0.25">
      <c r="F6229" s="5"/>
    </row>
    <row r="6230" spans="6:6" x14ac:dyDescent="0.25">
      <c r="F6230" s="5"/>
    </row>
    <row r="6231" spans="6:6" x14ac:dyDescent="0.25">
      <c r="F6231" s="5"/>
    </row>
    <row r="6232" spans="6:6" x14ac:dyDescent="0.25">
      <c r="F6232" s="5"/>
    </row>
    <row r="6233" spans="6:6" x14ac:dyDescent="0.25">
      <c r="F6233" s="5"/>
    </row>
    <row r="6234" spans="6:6" x14ac:dyDescent="0.25">
      <c r="F6234" s="5"/>
    </row>
    <row r="6235" spans="6:6" x14ac:dyDescent="0.25">
      <c r="F6235" s="5"/>
    </row>
    <row r="6236" spans="6:6" x14ac:dyDescent="0.25">
      <c r="F6236" s="5"/>
    </row>
    <row r="6237" spans="6:6" x14ac:dyDescent="0.25">
      <c r="F6237" s="5"/>
    </row>
    <row r="6238" spans="6:6" x14ac:dyDescent="0.25">
      <c r="F6238" s="5"/>
    </row>
    <row r="6239" spans="6:6" x14ac:dyDescent="0.25">
      <c r="F6239" s="5"/>
    </row>
    <row r="6240" spans="6:6" x14ac:dyDescent="0.25">
      <c r="F6240" s="5"/>
    </row>
    <row r="6241" spans="6:6" x14ac:dyDescent="0.25">
      <c r="F6241" s="5"/>
    </row>
    <row r="6242" spans="6:6" x14ac:dyDescent="0.25">
      <c r="F6242" s="5"/>
    </row>
    <row r="6243" spans="6:6" x14ac:dyDescent="0.25">
      <c r="F6243" s="5"/>
    </row>
    <row r="6244" spans="6:6" x14ac:dyDescent="0.25">
      <c r="F6244" s="5"/>
    </row>
    <row r="6245" spans="6:6" x14ac:dyDescent="0.25">
      <c r="F6245" s="5"/>
    </row>
    <row r="6246" spans="6:6" x14ac:dyDescent="0.25">
      <c r="F6246" s="5"/>
    </row>
    <row r="6247" spans="6:6" x14ac:dyDescent="0.25">
      <c r="F6247" s="5"/>
    </row>
    <row r="6248" spans="6:6" x14ac:dyDescent="0.25">
      <c r="F6248" s="5"/>
    </row>
    <row r="6249" spans="6:6" x14ac:dyDescent="0.25">
      <c r="F6249" s="5"/>
    </row>
    <row r="6250" spans="6:6" x14ac:dyDescent="0.25">
      <c r="F6250" s="5"/>
    </row>
    <row r="6251" spans="6:6" x14ac:dyDescent="0.25">
      <c r="F6251" s="5"/>
    </row>
    <row r="6252" spans="6:6" x14ac:dyDescent="0.25">
      <c r="F6252" s="5"/>
    </row>
    <row r="6253" spans="6:6" x14ac:dyDescent="0.25">
      <c r="F6253" s="5"/>
    </row>
    <row r="6254" spans="6:6" x14ac:dyDescent="0.25">
      <c r="F6254" s="5"/>
    </row>
    <row r="6255" spans="6:6" x14ac:dyDescent="0.25">
      <c r="F6255" s="5"/>
    </row>
    <row r="6256" spans="6:6" x14ac:dyDescent="0.25">
      <c r="F6256" s="5"/>
    </row>
    <row r="6257" spans="6:6" x14ac:dyDescent="0.25">
      <c r="F6257" s="5"/>
    </row>
    <row r="6258" spans="6:6" x14ac:dyDescent="0.25">
      <c r="F6258" s="5"/>
    </row>
    <row r="6259" spans="6:6" x14ac:dyDescent="0.25">
      <c r="F6259" s="5"/>
    </row>
    <row r="6260" spans="6:6" x14ac:dyDescent="0.25">
      <c r="F6260" s="5"/>
    </row>
    <row r="6261" spans="6:6" x14ac:dyDescent="0.25">
      <c r="F6261" s="5"/>
    </row>
    <row r="6262" spans="6:6" x14ac:dyDescent="0.25">
      <c r="F6262" s="5"/>
    </row>
    <row r="6263" spans="6:6" x14ac:dyDescent="0.25">
      <c r="F6263" s="5"/>
    </row>
    <row r="6264" spans="6:6" x14ac:dyDescent="0.25">
      <c r="F6264" s="5"/>
    </row>
    <row r="6265" spans="6:6" x14ac:dyDescent="0.25">
      <c r="F6265" s="5"/>
    </row>
    <row r="6266" spans="6:6" x14ac:dyDescent="0.25">
      <c r="F6266" s="5"/>
    </row>
    <row r="6267" spans="6:6" x14ac:dyDescent="0.25">
      <c r="F6267" s="5"/>
    </row>
    <row r="6268" spans="6:6" x14ac:dyDescent="0.25">
      <c r="F6268" s="5"/>
    </row>
    <row r="6269" spans="6:6" x14ac:dyDescent="0.25">
      <c r="F6269" s="5"/>
    </row>
    <row r="6270" spans="6:6" x14ac:dyDescent="0.25">
      <c r="F6270" s="5"/>
    </row>
    <row r="6271" spans="6:6" x14ac:dyDescent="0.25">
      <c r="F6271" s="5"/>
    </row>
    <row r="6272" spans="6:6" x14ac:dyDescent="0.25">
      <c r="F6272" s="5"/>
    </row>
    <row r="6273" spans="6:6" x14ac:dyDescent="0.25">
      <c r="F6273" s="5"/>
    </row>
    <row r="6274" spans="6:6" x14ac:dyDescent="0.25">
      <c r="F6274" s="5"/>
    </row>
    <row r="6275" spans="6:6" x14ac:dyDescent="0.25">
      <c r="F6275" s="5"/>
    </row>
    <row r="6276" spans="6:6" x14ac:dyDescent="0.25">
      <c r="F6276" s="5"/>
    </row>
    <row r="6277" spans="6:6" x14ac:dyDescent="0.25">
      <c r="F6277" s="5"/>
    </row>
    <row r="6278" spans="6:6" x14ac:dyDescent="0.25">
      <c r="F6278" s="5"/>
    </row>
    <row r="6279" spans="6:6" x14ac:dyDescent="0.25">
      <c r="F6279" s="5"/>
    </row>
    <row r="6280" spans="6:6" x14ac:dyDescent="0.25">
      <c r="F6280" s="5"/>
    </row>
    <row r="6281" spans="6:6" x14ac:dyDescent="0.25">
      <c r="F6281" s="5"/>
    </row>
    <row r="6282" spans="6:6" x14ac:dyDescent="0.25">
      <c r="F6282" s="5"/>
    </row>
    <row r="6283" spans="6:6" x14ac:dyDescent="0.25">
      <c r="F6283" s="5"/>
    </row>
    <row r="6284" spans="6:6" x14ac:dyDescent="0.25">
      <c r="F6284" s="5"/>
    </row>
    <row r="6285" spans="6:6" x14ac:dyDescent="0.25">
      <c r="F6285" s="5"/>
    </row>
    <row r="6286" spans="6:6" x14ac:dyDescent="0.25">
      <c r="F6286" s="5"/>
    </row>
    <row r="6287" spans="6:6" x14ac:dyDescent="0.25">
      <c r="F6287" s="5"/>
    </row>
    <row r="6288" spans="6:6" x14ac:dyDescent="0.25">
      <c r="F6288" s="5"/>
    </row>
    <row r="6289" spans="6:6" x14ac:dyDescent="0.25">
      <c r="F6289" s="5"/>
    </row>
    <row r="6290" spans="6:6" x14ac:dyDescent="0.25">
      <c r="F6290" s="5"/>
    </row>
    <row r="6291" spans="6:6" x14ac:dyDescent="0.25">
      <c r="F6291" s="5"/>
    </row>
    <row r="6292" spans="6:6" x14ac:dyDescent="0.25">
      <c r="F6292" s="5"/>
    </row>
    <row r="6293" spans="6:6" x14ac:dyDescent="0.25">
      <c r="F6293" s="5"/>
    </row>
    <row r="6294" spans="6:6" x14ac:dyDescent="0.25">
      <c r="F6294" s="5"/>
    </row>
    <row r="6295" spans="6:6" x14ac:dyDescent="0.25">
      <c r="F6295" s="5"/>
    </row>
    <row r="6296" spans="6:6" x14ac:dyDescent="0.25">
      <c r="F6296" s="5"/>
    </row>
    <row r="6297" spans="6:6" x14ac:dyDescent="0.25">
      <c r="F6297" s="5"/>
    </row>
    <row r="6298" spans="6:6" x14ac:dyDescent="0.25">
      <c r="F6298" s="5"/>
    </row>
    <row r="6299" spans="6:6" x14ac:dyDescent="0.25">
      <c r="F6299" s="5"/>
    </row>
    <row r="6300" spans="6:6" x14ac:dyDescent="0.25">
      <c r="F6300" s="5"/>
    </row>
    <row r="6301" spans="6:6" x14ac:dyDescent="0.25">
      <c r="F6301" s="5"/>
    </row>
    <row r="6302" spans="6:6" x14ac:dyDescent="0.25">
      <c r="F6302" s="5"/>
    </row>
    <row r="6303" spans="6:6" x14ac:dyDescent="0.25">
      <c r="F6303" s="5"/>
    </row>
    <row r="6304" spans="6:6" x14ac:dyDescent="0.25">
      <c r="F6304" s="5"/>
    </row>
    <row r="6305" spans="6:6" x14ac:dyDescent="0.25">
      <c r="F6305" s="5"/>
    </row>
    <row r="6306" spans="6:6" x14ac:dyDescent="0.25">
      <c r="F6306" s="5"/>
    </row>
    <row r="6307" spans="6:6" x14ac:dyDescent="0.25">
      <c r="F6307" s="5"/>
    </row>
    <row r="6308" spans="6:6" x14ac:dyDescent="0.25">
      <c r="F6308" s="5"/>
    </row>
    <row r="6309" spans="6:6" x14ac:dyDescent="0.25">
      <c r="F6309" s="5"/>
    </row>
    <row r="6310" spans="6:6" x14ac:dyDescent="0.25">
      <c r="F6310" s="5"/>
    </row>
    <row r="6311" spans="6:6" x14ac:dyDescent="0.25">
      <c r="F6311" s="5"/>
    </row>
    <row r="6312" spans="6:6" x14ac:dyDescent="0.25">
      <c r="F6312" s="5"/>
    </row>
    <row r="6313" spans="6:6" x14ac:dyDescent="0.25">
      <c r="F6313" s="5"/>
    </row>
    <row r="6314" spans="6:6" x14ac:dyDescent="0.25">
      <c r="F6314" s="5"/>
    </row>
    <row r="6315" spans="6:6" x14ac:dyDescent="0.25">
      <c r="F6315" s="5"/>
    </row>
    <row r="6316" spans="6:6" x14ac:dyDescent="0.25">
      <c r="F6316" s="5"/>
    </row>
    <row r="6317" spans="6:6" x14ac:dyDescent="0.25">
      <c r="F6317" s="5"/>
    </row>
    <row r="6318" spans="6:6" x14ac:dyDescent="0.25">
      <c r="F6318" s="5"/>
    </row>
    <row r="6319" spans="6:6" x14ac:dyDescent="0.25">
      <c r="F6319" s="5"/>
    </row>
    <row r="6320" spans="6:6" x14ac:dyDescent="0.25">
      <c r="F6320" s="5"/>
    </row>
    <row r="6321" spans="6:6" x14ac:dyDescent="0.25">
      <c r="F6321" s="5"/>
    </row>
    <row r="6322" spans="6:6" x14ac:dyDescent="0.25">
      <c r="F6322" s="5"/>
    </row>
    <row r="6323" spans="6:6" x14ac:dyDescent="0.25">
      <c r="F6323" s="5"/>
    </row>
    <row r="6324" spans="6:6" x14ac:dyDescent="0.25">
      <c r="F6324" s="5"/>
    </row>
    <row r="6325" spans="6:6" x14ac:dyDescent="0.25">
      <c r="F6325" s="5"/>
    </row>
    <row r="6326" spans="6:6" x14ac:dyDescent="0.25">
      <c r="F6326" s="5"/>
    </row>
    <row r="6327" spans="6:6" x14ac:dyDescent="0.25">
      <c r="F6327" s="5"/>
    </row>
    <row r="6328" spans="6:6" x14ac:dyDescent="0.25">
      <c r="F6328" s="5"/>
    </row>
    <row r="6329" spans="6:6" x14ac:dyDescent="0.25">
      <c r="F6329" s="5"/>
    </row>
    <row r="6330" spans="6:6" x14ac:dyDescent="0.25">
      <c r="F6330" s="5"/>
    </row>
    <row r="6331" spans="6:6" x14ac:dyDescent="0.25">
      <c r="F6331" s="5"/>
    </row>
    <row r="6332" spans="6:6" x14ac:dyDescent="0.25">
      <c r="F6332" s="5"/>
    </row>
    <row r="6333" spans="6:6" x14ac:dyDescent="0.25">
      <c r="F6333" s="5"/>
    </row>
    <row r="6334" spans="6:6" x14ac:dyDescent="0.25">
      <c r="F6334" s="5"/>
    </row>
    <row r="6335" spans="6:6" x14ac:dyDescent="0.25">
      <c r="F6335" s="5"/>
    </row>
    <row r="6336" spans="6:6" x14ac:dyDescent="0.25">
      <c r="F6336" s="5"/>
    </row>
    <row r="6337" spans="6:6" x14ac:dyDescent="0.25">
      <c r="F6337" s="5"/>
    </row>
    <row r="6338" spans="6:6" x14ac:dyDescent="0.25">
      <c r="F6338" s="5"/>
    </row>
    <row r="6339" spans="6:6" x14ac:dyDescent="0.25">
      <c r="F6339" s="5"/>
    </row>
    <row r="6340" spans="6:6" x14ac:dyDescent="0.25">
      <c r="F6340" s="5"/>
    </row>
    <row r="6341" spans="6:6" x14ac:dyDescent="0.25">
      <c r="F6341" s="5"/>
    </row>
    <row r="6342" spans="6:6" x14ac:dyDescent="0.25">
      <c r="F6342" s="5"/>
    </row>
    <row r="6343" spans="6:6" x14ac:dyDescent="0.25">
      <c r="F6343" s="5"/>
    </row>
    <row r="6344" spans="6:6" x14ac:dyDescent="0.25">
      <c r="F6344" s="5"/>
    </row>
    <row r="6345" spans="6:6" x14ac:dyDescent="0.25">
      <c r="F6345" s="5"/>
    </row>
    <row r="6346" spans="6:6" x14ac:dyDescent="0.25">
      <c r="F6346" s="5"/>
    </row>
    <row r="6347" spans="6:6" x14ac:dyDescent="0.25">
      <c r="F6347" s="5"/>
    </row>
    <row r="6348" spans="6:6" x14ac:dyDescent="0.25">
      <c r="F6348" s="5"/>
    </row>
    <row r="6349" spans="6:6" x14ac:dyDescent="0.25">
      <c r="F6349" s="5"/>
    </row>
    <row r="6350" spans="6:6" x14ac:dyDescent="0.25">
      <c r="F6350" s="5"/>
    </row>
    <row r="6351" spans="6:6" x14ac:dyDescent="0.25">
      <c r="F6351" s="5"/>
    </row>
    <row r="6352" spans="6:6" x14ac:dyDescent="0.25">
      <c r="F6352" s="5"/>
    </row>
    <row r="6353" spans="6:6" x14ac:dyDescent="0.25">
      <c r="F6353" s="5"/>
    </row>
    <row r="6354" spans="6:6" x14ac:dyDescent="0.25">
      <c r="F6354" s="5"/>
    </row>
    <row r="6355" spans="6:6" x14ac:dyDescent="0.25">
      <c r="F6355" s="5"/>
    </row>
    <row r="6356" spans="6:6" x14ac:dyDescent="0.25">
      <c r="F6356" s="5"/>
    </row>
    <row r="6357" spans="6:6" x14ac:dyDescent="0.25">
      <c r="F6357" s="5"/>
    </row>
    <row r="6358" spans="6:6" x14ac:dyDescent="0.25">
      <c r="F6358" s="5"/>
    </row>
    <row r="6359" spans="6:6" x14ac:dyDescent="0.25">
      <c r="F6359" s="5"/>
    </row>
    <row r="6360" spans="6:6" x14ac:dyDescent="0.25">
      <c r="F6360" s="5"/>
    </row>
    <row r="6361" spans="6:6" x14ac:dyDescent="0.25">
      <c r="F6361" s="5"/>
    </row>
    <row r="6362" spans="6:6" x14ac:dyDescent="0.25">
      <c r="F6362" s="5"/>
    </row>
    <row r="6363" spans="6:6" x14ac:dyDescent="0.25">
      <c r="F6363" s="5"/>
    </row>
    <row r="6364" spans="6:6" x14ac:dyDescent="0.25">
      <c r="F6364" s="5"/>
    </row>
    <row r="6365" spans="6:6" x14ac:dyDescent="0.25">
      <c r="F6365" s="5"/>
    </row>
    <row r="6366" spans="6:6" x14ac:dyDescent="0.25">
      <c r="F6366" s="5"/>
    </row>
    <row r="6367" spans="6:6" x14ac:dyDescent="0.25">
      <c r="F6367" s="5"/>
    </row>
    <row r="6368" spans="6:6" x14ac:dyDescent="0.25">
      <c r="F6368" s="5"/>
    </row>
    <row r="6369" spans="6:6" x14ac:dyDescent="0.25">
      <c r="F6369" s="5"/>
    </row>
    <row r="6370" spans="6:6" x14ac:dyDescent="0.25">
      <c r="F6370" s="5"/>
    </row>
    <row r="6371" spans="6:6" x14ac:dyDescent="0.25">
      <c r="F6371" s="5"/>
    </row>
    <row r="6372" spans="6:6" x14ac:dyDescent="0.25">
      <c r="F6372" s="5"/>
    </row>
    <row r="6373" spans="6:6" x14ac:dyDescent="0.25">
      <c r="F6373" s="5"/>
    </row>
    <row r="6374" spans="6:6" x14ac:dyDescent="0.25">
      <c r="F6374" s="5"/>
    </row>
    <row r="6375" spans="6:6" x14ac:dyDescent="0.25">
      <c r="F6375" s="5"/>
    </row>
    <row r="6376" spans="6:6" x14ac:dyDescent="0.25">
      <c r="F6376" s="5"/>
    </row>
    <row r="6377" spans="6:6" x14ac:dyDescent="0.25">
      <c r="F6377" s="5"/>
    </row>
    <row r="6378" spans="6:6" x14ac:dyDescent="0.25">
      <c r="F6378" s="5"/>
    </row>
    <row r="6379" spans="6:6" x14ac:dyDescent="0.25">
      <c r="F6379" s="5"/>
    </row>
    <row r="6380" spans="6:6" x14ac:dyDescent="0.25">
      <c r="F6380" s="5"/>
    </row>
    <row r="6381" spans="6:6" x14ac:dyDescent="0.25">
      <c r="F6381" s="5"/>
    </row>
    <row r="6382" spans="6:6" x14ac:dyDescent="0.25">
      <c r="F6382" s="5"/>
    </row>
    <row r="6383" spans="6:6" x14ac:dyDescent="0.25">
      <c r="F6383" s="5"/>
    </row>
    <row r="6384" spans="6:6" x14ac:dyDescent="0.25">
      <c r="F6384" s="5"/>
    </row>
    <row r="6385" spans="6:6" x14ac:dyDescent="0.25">
      <c r="F6385" s="5"/>
    </row>
    <row r="6386" spans="6:6" x14ac:dyDescent="0.25">
      <c r="F6386" s="5"/>
    </row>
    <row r="6387" spans="6:6" x14ac:dyDescent="0.25">
      <c r="F6387" s="5"/>
    </row>
    <row r="6388" spans="6:6" x14ac:dyDescent="0.25">
      <c r="F6388" s="5"/>
    </row>
    <row r="6389" spans="6:6" x14ac:dyDescent="0.25">
      <c r="F6389" s="5"/>
    </row>
    <row r="6390" spans="6:6" x14ac:dyDescent="0.25">
      <c r="F6390" s="5"/>
    </row>
    <row r="6391" spans="6:6" x14ac:dyDescent="0.25">
      <c r="F6391" s="5"/>
    </row>
    <row r="6392" spans="6:6" x14ac:dyDescent="0.25">
      <c r="F6392" s="5"/>
    </row>
    <row r="6393" spans="6:6" x14ac:dyDescent="0.25">
      <c r="F6393" s="5"/>
    </row>
    <row r="6394" spans="6:6" x14ac:dyDescent="0.25">
      <c r="F6394" s="5"/>
    </row>
    <row r="6395" spans="6:6" x14ac:dyDescent="0.25">
      <c r="F6395" s="5"/>
    </row>
    <row r="6396" spans="6:6" x14ac:dyDescent="0.25">
      <c r="F6396" s="5"/>
    </row>
    <row r="6397" spans="6:6" x14ac:dyDescent="0.25">
      <c r="F6397" s="5"/>
    </row>
    <row r="6398" spans="6:6" x14ac:dyDescent="0.25">
      <c r="F6398" s="5"/>
    </row>
    <row r="6399" spans="6:6" x14ac:dyDescent="0.25">
      <c r="F6399" s="5"/>
    </row>
    <row r="6400" spans="6:6" x14ac:dyDescent="0.25">
      <c r="F6400" s="5"/>
    </row>
    <row r="6401" spans="6:6" x14ac:dyDescent="0.25">
      <c r="F6401" s="5"/>
    </row>
    <row r="6402" spans="6:6" x14ac:dyDescent="0.25">
      <c r="F6402" s="5"/>
    </row>
    <row r="6403" spans="6:6" x14ac:dyDescent="0.25">
      <c r="F6403" s="5"/>
    </row>
    <row r="6404" spans="6:6" x14ac:dyDescent="0.25">
      <c r="F6404" s="5"/>
    </row>
    <row r="6405" spans="6:6" x14ac:dyDescent="0.25">
      <c r="F6405" s="5"/>
    </row>
    <row r="6406" spans="6:6" x14ac:dyDescent="0.25">
      <c r="F6406" s="5"/>
    </row>
    <row r="6407" spans="6:6" x14ac:dyDescent="0.25">
      <c r="F6407" s="5"/>
    </row>
    <row r="6408" spans="6:6" x14ac:dyDescent="0.25">
      <c r="F6408" s="5"/>
    </row>
    <row r="6409" spans="6:6" x14ac:dyDescent="0.25">
      <c r="F6409" s="5"/>
    </row>
    <row r="6410" spans="6:6" x14ac:dyDescent="0.25">
      <c r="F6410" s="5"/>
    </row>
    <row r="6411" spans="6:6" x14ac:dyDescent="0.25">
      <c r="F6411" s="5"/>
    </row>
    <row r="6412" spans="6:6" x14ac:dyDescent="0.25">
      <c r="F6412" s="5"/>
    </row>
    <row r="6413" spans="6:6" x14ac:dyDescent="0.25">
      <c r="F6413" s="5"/>
    </row>
    <row r="6414" spans="6:6" x14ac:dyDescent="0.25">
      <c r="F6414" s="5"/>
    </row>
    <row r="6415" spans="6:6" x14ac:dyDescent="0.25">
      <c r="F6415" s="5"/>
    </row>
    <row r="6416" spans="6:6" x14ac:dyDescent="0.25">
      <c r="F6416" s="5"/>
    </row>
    <row r="6417" spans="6:6" x14ac:dyDescent="0.25">
      <c r="F6417" s="5"/>
    </row>
    <row r="6418" spans="6:6" x14ac:dyDescent="0.25">
      <c r="F6418" s="5"/>
    </row>
    <row r="6419" spans="6:6" x14ac:dyDescent="0.25">
      <c r="F6419" s="5"/>
    </row>
    <row r="6420" spans="6:6" x14ac:dyDescent="0.25">
      <c r="F6420" s="5"/>
    </row>
    <row r="6421" spans="6:6" x14ac:dyDescent="0.25">
      <c r="F6421" s="5"/>
    </row>
    <row r="6422" spans="6:6" x14ac:dyDescent="0.25">
      <c r="F6422" s="5"/>
    </row>
    <row r="6423" spans="6:6" x14ac:dyDescent="0.25">
      <c r="F6423" s="5"/>
    </row>
    <row r="6424" spans="6:6" x14ac:dyDescent="0.25">
      <c r="F6424" s="5"/>
    </row>
    <row r="6425" spans="6:6" x14ac:dyDescent="0.25">
      <c r="F6425" s="5"/>
    </row>
    <row r="6426" spans="6:6" x14ac:dyDescent="0.25">
      <c r="F6426" s="5"/>
    </row>
    <row r="6427" spans="6:6" x14ac:dyDescent="0.25">
      <c r="F6427" s="5"/>
    </row>
    <row r="6428" spans="6:6" x14ac:dyDescent="0.25">
      <c r="F6428" s="5"/>
    </row>
    <row r="6429" spans="6:6" x14ac:dyDescent="0.25">
      <c r="F6429" s="5"/>
    </row>
    <row r="6430" spans="6:6" x14ac:dyDescent="0.25">
      <c r="F6430" s="5"/>
    </row>
    <row r="6431" spans="6:6" x14ac:dyDescent="0.25">
      <c r="F6431" s="5"/>
    </row>
    <row r="6432" spans="6:6" x14ac:dyDescent="0.25">
      <c r="F6432" s="5"/>
    </row>
    <row r="6433" spans="6:6" x14ac:dyDescent="0.25">
      <c r="F6433" s="5"/>
    </row>
    <row r="6434" spans="6:6" x14ac:dyDescent="0.25">
      <c r="F6434" s="5"/>
    </row>
    <row r="6435" spans="6:6" x14ac:dyDescent="0.25">
      <c r="F6435" s="5"/>
    </row>
    <row r="6436" spans="6:6" x14ac:dyDescent="0.25">
      <c r="F6436" s="5"/>
    </row>
    <row r="6437" spans="6:6" x14ac:dyDescent="0.25">
      <c r="F6437" s="5"/>
    </row>
    <row r="6438" spans="6:6" x14ac:dyDescent="0.25">
      <c r="F6438" s="5"/>
    </row>
    <row r="6439" spans="6:6" x14ac:dyDescent="0.25">
      <c r="F6439" s="5"/>
    </row>
    <row r="6440" spans="6:6" x14ac:dyDescent="0.25">
      <c r="F6440" s="5"/>
    </row>
    <row r="6441" spans="6:6" x14ac:dyDescent="0.25">
      <c r="F6441" s="5"/>
    </row>
    <row r="6442" spans="6:6" x14ac:dyDescent="0.25">
      <c r="F6442" s="5"/>
    </row>
    <row r="6443" spans="6:6" x14ac:dyDescent="0.25">
      <c r="F6443" s="5"/>
    </row>
    <row r="6444" spans="6:6" x14ac:dyDescent="0.25">
      <c r="F6444" s="5"/>
    </row>
    <row r="6445" spans="6:6" x14ac:dyDescent="0.25">
      <c r="F6445" s="5"/>
    </row>
    <row r="6446" spans="6:6" x14ac:dyDescent="0.25">
      <c r="F6446" s="5"/>
    </row>
    <row r="6447" spans="6:6" x14ac:dyDescent="0.25">
      <c r="F6447" s="5"/>
    </row>
    <row r="6448" spans="6:6" x14ac:dyDescent="0.25">
      <c r="F6448" s="5"/>
    </row>
    <row r="6449" spans="6:6" x14ac:dyDescent="0.25">
      <c r="F6449" s="5"/>
    </row>
    <row r="6450" spans="6:6" x14ac:dyDescent="0.25">
      <c r="F6450" s="5"/>
    </row>
    <row r="6451" spans="6:6" x14ac:dyDescent="0.25">
      <c r="F6451" s="5"/>
    </row>
    <row r="6452" spans="6:6" x14ac:dyDescent="0.25">
      <c r="F6452" s="5"/>
    </row>
    <row r="6453" spans="6:6" x14ac:dyDescent="0.25">
      <c r="F6453" s="5"/>
    </row>
    <row r="6454" spans="6:6" x14ac:dyDescent="0.25">
      <c r="F6454" s="5"/>
    </row>
    <row r="6455" spans="6:6" x14ac:dyDescent="0.25">
      <c r="F6455" s="5"/>
    </row>
    <row r="6456" spans="6:6" x14ac:dyDescent="0.25">
      <c r="F6456" s="5"/>
    </row>
    <row r="6457" spans="6:6" x14ac:dyDescent="0.25">
      <c r="F6457" s="5"/>
    </row>
    <row r="6458" spans="6:6" x14ac:dyDescent="0.25">
      <c r="F6458" s="5"/>
    </row>
    <row r="6459" spans="6:6" x14ac:dyDescent="0.25">
      <c r="F6459" s="5"/>
    </row>
    <row r="6460" spans="6:6" x14ac:dyDescent="0.25">
      <c r="F6460" s="5"/>
    </row>
    <row r="6461" spans="6:6" x14ac:dyDescent="0.25">
      <c r="F6461" s="5"/>
    </row>
    <row r="6462" spans="6:6" x14ac:dyDescent="0.25">
      <c r="F6462" s="5"/>
    </row>
    <row r="6463" spans="6:6" x14ac:dyDescent="0.25">
      <c r="F6463" s="5"/>
    </row>
    <row r="6464" spans="6:6" x14ac:dyDescent="0.25">
      <c r="F6464" s="5"/>
    </row>
    <row r="6465" spans="6:6" x14ac:dyDescent="0.25">
      <c r="F6465" s="5"/>
    </row>
    <row r="6466" spans="6:6" x14ac:dyDescent="0.25">
      <c r="F6466" s="5"/>
    </row>
    <row r="6467" spans="6:6" x14ac:dyDescent="0.25">
      <c r="F6467" s="5"/>
    </row>
    <row r="6468" spans="6:6" x14ac:dyDescent="0.25">
      <c r="F6468" s="5"/>
    </row>
    <row r="6469" spans="6:6" x14ac:dyDescent="0.25">
      <c r="F6469" s="5"/>
    </row>
    <row r="6470" spans="6:6" x14ac:dyDescent="0.25">
      <c r="F6470" s="5"/>
    </row>
    <row r="6471" spans="6:6" x14ac:dyDescent="0.25">
      <c r="F6471" s="5"/>
    </row>
    <row r="6472" spans="6:6" x14ac:dyDescent="0.25">
      <c r="F6472" s="5"/>
    </row>
    <row r="6473" spans="6:6" x14ac:dyDescent="0.25">
      <c r="F6473" s="5"/>
    </row>
    <row r="6474" spans="6:6" x14ac:dyDescent="0.25">
      <c r="F6474" s="5"/>
    </row>
    <row r="6475" spans="6:6" x14ac:dyDescent="0.25">
      <c r="F6475" s="5"/>
    </row>
    <row r="6476" spans="6:6" x14ac:dyDescent="0.25">
      <c r="F6476" s="5"/>
    </row>
    <row r="6477" spans="6:6" x14ac:dyDescent="0.25">
      <c r="F6477" s="5"/>
    </row>
    <row r="6478" spans="6:6" x14ac:dyDescent="0.25">
      <c r="F6478" s="5"/>
    </row>
    <row r="6479" spans="6:6" x14ac:dyDescent="0.25">
      <c r="F6479" s="5"/>
    </row>
    <row r="6480" spans="6:6" x14ac:dyDescent="0.25">
      <c r="F6480" s="5"/>
    </row>
    <row r="6481" spans="6:6" x14ac:dyDescent="0.25">
      <c r="F6481" s="5"/>
    </row>
    <row r="6482" spans="6:6" x14ac:dyDescent="0.25">
      <c r="F6482" s="5"/>
    </row>
    <row r="6483" spans="6:6" x14ac:dyDescent="0.25">
      <c r="F6483" s="5"/>
    </row>
    <row r="6484" spans="6:6" x14ac:dyDescent="0.25">
      <c r="F6484" s="5"/>
    </row>
    <row r="6485" spans="6:6" x14ac:dyDescent="0.25">
      <c r="F6485" s="5"/>
    </row>
    <row r="6486" spans="6:6" x14ac:dyDescent="0.25">
      <c r="F6486" s="5"/>
    </row>
    <row r="6487" spans="6:6" x14ac:dyDescent="0.25">
      <c r="F6487" s="5"/>
    </row>
    <row r="6488" spans="6:6" x14ac:dyDescent="0.25">
      <c r="F6488" s="5"/>
    </row>
    <row r="6489" spans="6:6" x14ac:dyDescent="0.25">
      <c r="F6489" s="5"/>
    </row>
    <row r="6490" spans="6:6" x14ac:dyDescent="0.25">
      <c r="F6490" s="5"/>
    </row>
    <row r="6491" spans="6:6" x14ac:dyDescent="0.25">
      <c r="F6491" s="5"/>
    </row>
    <row r="6492" spans="6:6" x14ac:dyDescent="0.25">
      <c r="F6492" s="5"/>
    </row>
    <row r="6493" spans="6:6" x14ac:dyDescent="0.25">
      <c r="F6493" s="5"/>
    </row>
    <row r="6494" spans="6:6" x14ac:dyDescent="0.25">
      <c r="F6494" s="5"/>
    </row>
    <row r="6495" spans="6:6" x14ac:dyDescent="0.25">
      <c r="F6495" s="5"/>
    </row>
    <row r="6496" spans="6:6" x14ac:dyDescent="0.25">
      <c r="F6496" s="5"/>
    </row>
    <row r="6497" spans="6:6" x14ac:dyDescent="0.25">
      <c r="F6497" s="5"/>
    </row>
    <row r="6498" spans="6:6" x14ac:dyDescent="0.25">
      <c r="F6498" s="5"/>
    </row>
    <row r="6499" spans="6:6" x14ac:dyDescent="0.25">
      <c r="F6499" s="5"/>
    </row>
    <row r="6500" spans="6:6" x14ac:dyDescent="0.25">
      <c r="F6500" s="5"/>
    </row>
    <row r="6501" spans="6:6" x14ac:dyDescent="0.25">
      <c r="F6501" s="5"/>
    </row>
    <row r="6502" spans="6:6" x14ac:dyDescent="0.25">
      <c r="F6502" s="5"/>
    </row>
    <row r="6503" spans="6:6" x14ac:dyDescent="0.25">
      <c r="F6503" s="5"/>
    </row>
    <row r="6504" spans="6:6" x14ac:dyDescent="0.25">
      <c r="F6504" s="5"/>
    </row>
    <row r="6505" spans="6:6" x14ac:dyDescent="0.25">
      <c r="F6505" s="5"/>
    </row>
    <row r="6506" spans="6:6" x14ac:dyDescent="0.25">
      <c r="F6506" s="5"/>
    </row>
    <row r="6507" spans="6:6" x14ac:dyDescent="0.25">
      <c r="F6507" s="5"/>
    </row>
    <row r="6508" spans="6:6" x14ac:dyDescent="0.25">
      <c r="F6508" s="5"/>
    </row>
    <row r="6509" spans="6:6" x14ac:dyDescent="0.25">
      <c r="F6509" s="5"/>
    </row>
    <row r="6510" spans="6:6" x14ac:dyDescent="0.25">
      <c r="F6510" s="5"/>
    </row>
    <row r="6511" spans="6:6" x14ac:dyDescent="0.25">
      <c r="F6511" s="5"/>
    </row>
    <row r="6512" spans="6:6" x14ac:dyDescent="0.25">
      <c r="F6512" s="5"/>
    </row>
    <row r="6513" spans="6:6" x14ac:dyDescent="0.25">
      <c r="F6513" s="5"/>
    </row>
    <row r="6514" spans="6:6" x14ac:dyDescent="0.25">
      <c r="F6514" s="5"/>
    </row>
    <row r="6515" spans="6:6" x14ac:dyDescent="0.25">
      <c r="F6515" s="5"/>
    </row>
    <row r="6516" spans="6:6" x14ac:dyDescent="0.25">
      <c r="F6516" s="5"/>
    </row>
    <row r="6517" spans="6:6" x14ac:dyDescent="0.25">
      <c r="F6517" s="5"/>
    </row>
    <row r="6518" spans="6:6" x14ac:dyDescent="0.25">
      <c r="F6518" s="5"/>
    </row>
    <row r="6519" spans="6:6" x14ac:dyDescent="0.25">
      <c r="F6519" s="5"/>
    </row>
    <row r="6520" spans="6:6" x14ac:dyDescent="0.25">
      <c r="F6520" s="5"/>
    </row>
    <row r="6521" spans="6:6" x14ac:dyDescent="0.25">
      <c r="F6521" s="5"/>
    </row>
    <row r="6522" spans="6:6" x14ac:dyDescent="0.25">
      <c r="F6522" s="5"/>
    </row>
    <row r="6523" spans="6:6" x14ac:dyDescent="0.25">
      <c r="F6523" s="5"/>
    </row>
    <row r="6524" spans="6:6" x14ac:dyDescent="0.25">
      <c r="F6524" s="5"/>
    </row>
    <row r="6525" spans="6:6" x14ac:dyDescent="0.25">
      <c r="F6525" s="5"/>
    </row>
    <row r="6526" spans="6:6" x14ac:dyDescent="0.25">
      <c r="F6526" s="5"/>
    </row>
    <row r="6527" spans="6:6" x14ac:dyDescent="0.25">
      <c r="F6527" s="5"/>
    </row>
    <row r="6528" spans="6:6" x14ac:dyDescent="0.25">
      <c r="F6528" s="5"/>
    </row>
    <row r="6529" spans="6:6" x14ac:dyDescent="0.25">
      <c r="F6529" s="5"/>
    </row>
    <row r="6530" spans="6:6" x14ac:dyDescent="0.25">
      <c r="F6530" s="5"/>
    </row>
    <row r="6531" spans="6:6" x14ac:dyDescent="0.25">
      <c r="F6531" s="5"/>
    </row>
    <row r="6532" spans="6:6" x14ac:dyDescent="0.25">
      <c r="F6532" s="5"/>
    </row>
    <row r="6533" spans="6:6" x14ac:dyDescent="0.25">
      <c r="F6533" s="5"/>
    </row>
    <row r="6534" spans="6:6" x14ac:dyDescent="0.25">
      <c r="F6534" s="5"/>
    </row>
    <row r="6535" spans="6:6" x14ac:dyDescent="0.25">
      <c r="F6535" s="5"/>
    </row>
    <row r="6536" spans="6:6" x14ac:dyDescent="0.25">
      <c r="F6536" s="5"/>
    </row>
    <row r="6537" spans="6:6" x14ac:dyDescent="0.25">
      <c r="F6537" s="5"/>
    </row>
    <row r="6538" spans="6:6" x14ac:dyDescent="0.25">
      <c r="F6538" s="5"/>
    </row>
    <row r="6539" spans="6:6" x14ac:dyDescent="0.25">
      <c r="F6539" s="5"/>
    </row>
    <row r="6540" spans="6:6" x14ac:dyDescent="0.25">
      <c r="F6540" s="5"/>
    </row>
    <row r="6541" spans="6:6" x14ac:dyDescent="0.25">
      <c r="F6541" s="5"/>
    </row>
    <row r="6542" spans="6:6" x14ac:dyDescent="0.25">
      <c r="F6542" s="5"/>
    </row>
    <row r="6543" spans="6:6" x14ac:dyDescent="0.25">
      <c r="F6543" s="5"/>
    </row>
    <row r="6544" spans="6:6" x14ac:dyDescent="0.25">
      <c r="F6544" s="5"/>
    </row>
    <row r="6545" spans="6:6" x14ac:dyDescent="0.25">
      <c r="F6545" s="5"/>
    </row>
    <row r="6546" spans="6:6" x14ac:dyDescent="0.25">
      <c r="F6546" s="5"/>
    </row>
    <row r="6547" spans="6:6" x14ac:dyDescent="0.25">
      <c r="F6547" s="5"/>
    </row>
    <row r="6548" spans="6:6" x14ac:dyDescent="0.25">
      <c r="F6548" s="5"/>
    </row>
    <row r="6549" spans="6:6" x14ac:dyDescent="0.25">
      <c r="F6549" s="5"/>
    </row>
    <row r="6550" spans="6:6" x14ac:dyDescent="0.25">
      <c r="F6550" s="5"/>
    </row>
    <row r="6551" spans="6:6" x14ac:dyDescent="0.25">
      <c r="F6551" s="5"/>
    </row>
    <row r="6552" spans="6:6" x14ac:dyDescent="0.25">
      <c r="F6552" s="5"/>
    </row>
    <row r="6553" spans="6:6" x14ac:dyDescent="0.25">
      <c r="F6553" s="5"/>
    </row>
    <row r="6554" spans="6:6" x14ac:dyDescent="0.25">
      <c r="F6554" s="5"/>
    </row>
    <row r="6555" spans="6:6" x14ac:dyDescent="0.25">
      <c r="F6555" s="5"/>
    </row>
    <row r="6556" spans="6:6" x14ac:dyDescent="0.25">
      <c r="F6556" s="5"/>
    </row>
    <row r="6557" spans="6:6" x14ac:dyDescent="0.25">
      <c r="F6557" s="5"/>
    </row>
    <row r="6558" spans="6:6" x14ac:dyDescent="0.25">
      <c r="F6558" s="5"/>
    </row>
    <row r="6559" spans="6:6" x14ac:dyDescent="0.25">
      <c r="F6559" s="5"/>
    </row>
    <row r="6560" spans="6:6" x14ac:dyDescent="0.25">
      <c r="F6560" s="5"/>
    </row>
    <row r="6561" spans="6:6" x14ac:dyDescent="0.25">
      <c r="F6561" s="5"/>
    </row>
    <row r="6562" spans="6:6" x14ac:dyDescent="0.25">
      <c r="F6562" s="5"/>
    </row>
    <row r="6563" spans="6:6" x14ac:dyDescent="0.25">
      <c r="F6563" s="5"/>
    </row>
    <row r="6564" spans="6:6" x14ac:dyDescent="0.25">
      <c r="F6564" s="5"/>
    </row>
    <row r="6565" spans="6:6" x14ac:dyDescent="0.25">
      <c r="F6565" s="5"/>
    </row>
    <row r="6566" spans="6:6" x14ac:dyDescent="0.25">
      <c r="F6566" s="5"/>
    </row>
    <row r="6567" spans="6:6" x14ac:dyDescent="0.25">
      <c r="F6567" s="5"/>
    </row>
    <row r="6568" spans="6:6" x14ac:dyDescent="0.25">
      <c r="F6568" s="5"/>
    </row>
    <row r="6569" spans="6:6" x14ac:dyDescent="0.25">
      <c r="F6569" s="5"/>
    </row>
    <row r="6570" spans="6:6" x14ac:dyDescent="0.25">
      <c r="F6570" s="5"/>
    </row>
    <row r="6571" spans="6:6" x14ac:dyDescent="0.25">
      <c r="F6571" s="5"/>
    </row>
    <row r="6572" spans="6:6" x14ac:dyDescent="0.25">
      <c r="F6572" s="5"/>
    </row>
    <row r="6573" spans="6:6" x14ac:dyDescent="0.25">
      <c r="F6573" s="5"/>
    </row>
    <row r="6574" spans="6:6" x14ac:dyDescent="0.25">
      <c r="F6574" s="5"/>
    </row>
    <row r="6575" spans="6:6" x14ac:dyDescent="0.25">
      <c r="F6575" s="5"/>
    </row>
    <row r="6576" spans="6:6" x14ac:dyDescent="0.25">
      <c r="F6576" s="5"/>
    </row>
    <row r="6577" spans="6:6" x14ac:dyDescent="0.25">
      <c r="F6577" s="5"/>
    </row>
    <row r="6578" spans="6:6" x14ac:dyDescent="0.25">
      <c r="F6578" s="5"/>
    </row>
    <row r="6579" spans="6:6" x14ac:dyDescent="0.25">
      <c r="F6579" s="5"/>
    </row>
    <row r="6580" spans="6:6" x14ac:dyDescent="0.25">
      <c r="F6580" s="5"/>
    </row>
    <row r="6581" spans="6:6" x14ac:dyDescent="0.25">
      <c r="F6581" s="5"/>
    </row>
    <row r="6582" spans="6:6" x14ac:dyDescent="0.25">
      <c r="F6582" s="5"/>
    </row>
    <row r="6583" spans="6:6" x14ac:dyDescent="0.25">
      <c r="F6583" s="5"/>
    </row>
    <row r="6584" spans="6:6" x14ac:dyDescent="0.25">
      <c r="F6584" s="5"/>
    </row>
    <row r="6585" spans="6:6" x14ac:dyDescent="0.25">
      <c r="F6585" s="5"/>
    </row>
    <row r="6586" spans="6:6" x14ac:dyDescent="0.25">
      <c r="F6586" s="5"/>
    </row>
    <row r="6587" spans="6:6" x14ac:dyDescent="0.25">
      <c r="F6587" s="5"/>
    </row>
    <row r="6588" spans="6:6" x14ac:dyDescent="0.25">
      <c r="F6588" s="5"/>
    </row>
    <row r="6589" spans="6:6" x14ac:dyDescent="0.25">
      <c r="F6589" s="5"/>
    </row>
    <row r="6590" spans="6:6" x14ac:dyDescent="0.25">
      <c r="F6590" s="5"/>
    </row>
    <row r="6591" spans="6:6" x14ac:dyDescent="0.25">
      <c r="F6591" s="5"/>
    </row>
    <row r="6592" spans="6:6" x14ac:dyDescent="0.25">
      <c r="F6592" s="5"/>
    </row>
    <row r="6593" spans="6:6" x14ac:dyDescent="0.25">
      <c r="F6593" s="5"/>
    </row>
    <row r="6594" spans="6:6" x14ac:dyDescent="0.25">
      <c r="F6594" s="5"/>
    </row>
    <row r="6595" spans="6:6" x14ac:dyDescent="0.25">
      <c r="F6595" s="5"/>
    </row>
    <row r="6596" spans="6:6" x14ac:dyDescent="0.25">
      <c r="F6596" s="5"/>
    </row>
    <row r="6597" spans="6:6" x14ac:dyDescent="0.25">
      <c r="F6597" s="5"/>
    </row>
    <row r="6598" spans="6:6" x14ac:dyDescent="0.25">
      <c r="F6598" s="5"/>
    </row>
    <row r="6599" spans="6:6" x14ac:dyDescent="0.25">
      <c r="F6599" s="5"/>
    </row>
    <row r="6600" spans="6:6" x14ac:dyDescent="0.25">
      <c r="F6600" s="5"/>
    </row>
    <row r="6601" spans="6:6" x14ac:dyDescent="0.25">
      <c r="F6601" s="5"/>
    </row>
    <row r="6602" spans="6:6" x14ac:dyDescent="0.25">
      <c r="F6602" s="5"/>
    </row>
    <row r="6603" spans="6:6" x14ac:dyDescent="0.25">
      <c r="F6603" s="5"/>
    </row>
    <row r="6604" spans="6:6" x14ac:dyDescent="0.25">
      <c r="F6604" s="5"/>
    </row>
    <row r="6605" spans="6:6" x14ac:dyDescent="0.25">
      <c r="F6605" s="5"/>
    </row>
    <row r="6606" spans="6:6" x14ac:dyDescent="0.25">
      <c r="F6606" s="5"/>
    </row>
    <row r="6607" spans="6:6" x14ac:dyDescent="0.25">
      <c r="F6607" s="5"/>
    </row>
    <row r="6608" spans="6:6" x14ac:dyDescent="0.25">
      <c r="F6608" s="5"/>
    </row>
    <row r="6609" spans="6:6" x14ac:dyDescent="0.25">
      <c r="F6609" s="5"/>
    </row>
    <row r="6610" spans="6:6" x14ac:dyDescent="0.25">
      <c r="F6610" s="5"/>
    </row>
    <row r="6611" spans="6:6" x14ac:dyDescent="0.25">
      <c r="F6611" s="5"/>
    </row>
    <row r="6612" spans="6:6" x14ac:dyDescent="0.25">
      <c r="F6612" s="5"/>
    </row>
    <row r="6613" spans="6:6" x14ac:dyDescent="0.25">
      <c r="F6613" s="5"/>
    </row>
    <row r="6614" spans="6:6" x14ac:dyDescent="0.25">
      <c r="F6614" s="5"/>
    </row>
    <row r="6615" spans="6:6" x14ac:dyDescent="0.25">
      <c r="F6615" s="5"/>
    </row>
    <row r="6616" spans="6:6" x14ac:dyDescent="0.25">
      <c r="F6616" s="5"/>
    </row>
    <row r="6617" spans="6:6" x14ac:dyDescent="0.25">
      <c r="F6617" s="5"/>
    </row>
    <row r="6618" spans="6:6" x14ac:dyDescent="0.25">
      <c r="F6618" s="5"/>
    </row>
    <row r="6619" spans="6:6" x14ac:dyDescent="0.25">
      <c r="F6619" s="5"/>
    </row>
    <row r="6620" spans="6:6" x14ac:dyDescent="0.25">
      <c r="F6620" s="5"/>
    </row>
    <row r="6621" spans="6:6" x14ac:dyDescent="0.25">
      <c r="F6621" s="5"/>
    </row>
    <row r="6622" spans="6:6" x14ac:dyDescent="0.25">
      <c r="F6622" s="5"/>
    </row>
    <row r="6623" spans="6:6" x14ac:dyDescent="0.25">
      <c r="F6623" s="5"/>
    </row>
    <row r="6624" spans="6:6" x14ac:dyDescent="0.25">
      <c r="F6624" s="5"/>
    </row>
    <row r="6625" spans="6:6" x14ac:dyDescent="0.25">
      <c r="F6625" s="5"/>
    </row>
    <row r="6626" spans="6:6" x14ac:dyDescent="0.25">
      <c r="F6626" s="5"/>
    </row>
    <row r="6627" spans="6:6" x14ac:dyDescent="0.25">
      <c r="F6627" s="5"/>
    </row>
    <row r="6628" spans="6:6" x14ac:dyDescent="0.25">
      <c r="F6628" s="5"/>
    </row>
    <row r="6629" spans="6:6" x14ac:dyDescent="0.25">
      <c r="F6629" s="5"/>
    </row>
    <row r="6630" spans="6:6" x14ac:dyDescent="0.25">
      <c r="F6630" s="5"/>
    </row>
    <row r="6631" spans="6:6" x14ac:dyDescent="0.25">
      <c r="F6631" s="5"/>
    </row>
    <row r="6632" spans="6:6" x14ac:dyDescent="0.25">
      <c r="F6632" s="5"/>
    </row>
    <row r="6633" spans="6:6" x14ac:dyDescent="0.25">
      <c r="F6633" s="5"/>
    </row>
    <row r="6634" spans="6:6" x14ac:dyDescent="0.25">
      <c r="F6634" s="5"/>
    </row>
    <row r="6635" spans="6:6" x14ac:dyDescent="0.25">
      <c r="F6635" s="5"/>
    </row>
    <row r="6636" spans="6:6" x14ac:dyDescent="0.25">
      <c r="F6636" s="5"/>
    </row>
    <row r="6637" spans="6:6" x14ac:dyDescent="0.25">
      <c r="F6637" s="5"/>
    </row>
    <row r="6638" spans="6:6" x14ac:dyDescent="0.25">
      <c r="F6638" s="5"/>
    </row>
    <row r="6639" spans="6:6" x14ac:dyDescent="0.25">
      <c r="F6639" s="5"/>
    </row>
    <row r="6640" spans="6:6" x14ac:dyDescent="0.25">
      <c r="F6640" s="5"/>
    </row>
    <row r="6641" spans="6:6" x14ac:dyDescent="0.25">
      <c r="F6641" s="5"/>
    </row>
    <row r="6642" spans="6:6" x14ac:dyDescent="0.25">
      <c r="F6642" s="5"/>
    </row>
    <row r="6643" spans="6:6" x14ac:dyDescent="0.25">
      <c r="F6643" s="5"/>
    </row>
    <row r="6644" spans="6:6" x14ac:dyDescent="0.25">
      <c r="F6644" s="5"/>
    </row>
    <row r="6645" spans="6:6" x14ac:dyDescent="0.25">
      <c r="F6645" s="5"/>
    </row>
    <row r="6646" spans="6:6" x14ac:dyDescent="0.25">
      <c r="F6646" s="5"/>
    </row>
    <row r="6647" spans="6:6" x14ac:dyDescent="0.25">
      <c r="F6647" s="5"/>
    </row>
    <row r="6648" spans="6:6" x14ac:dyDescent="0.25">
      <c r="F6648" s="5"/>
    </row>
    <row r="6649" spans="6:6" x14ac:dyDescent="0.25">
      <c r="F6649" s="5"/>
    </row>
    <row r="6650" spans="6:6" x14ac:dyDescent="0.25">
      <c r="F6650" s="5"/>
    </row>
    <row r="6651" spans="6:6" x14ac:dyDescent="0.25">
      <c r="F6651" s="5"/>
    </row>
    <row r="6652" spans="6:6" x14ac:dyDescent="0.25">
      <c r="F6652" s="5"/>
    </row>
    <row r="6653" spans="6:6" x14ac:dyDescent="0.25">
      <c r="F6653" s="5"/>
    </row>
    <row r="6654" spans="6:6" x14ac:dyDescent="0.25">
      <c r="F6654" s="5"/>
    </row>
    <row r="6655" spans="6:6" x14ac:dyDescent="0.25">
      <c r="F6655" s="5"/>
    </row>
    <row r="6656" spans="6:6" x14ac:dyDescent="0.25">
      <c r="F6656" s="5"/>
    </row>
    <row r="6657" spans="6:6" x14ac:dyDescent="0.25">
      <c r="F6657" s="5"/>
    </row>
    <row r="6658" spans="6:6" x14ac:dyDescent="0.25">
      <c r="F6658" s="5"/>
    </row>
    <row r="6659" spans="6:6" x14ac:dyDescent="0.25">
      <c r="F6659" s="5"/>
    </row>
    <row r="6660" spans="6:6" x14ac:dyDescent="0.25">
      <c r="F6660" s="5"/>
    </row>
    <row r="6661" spans="6:6" x14ac:dyDescent="0.25">
      <c r="F6661" s="5"/>
    </row>
    <row r="6662" spans="6:6" x14ac:dyDescent="0.25">
      <c r="F6662" s="5"/>
    </row>
    <row r="6663" spans="6:6" x14ac:dyDescent="0.25">
      <c r="F6663" s="5"/>
    </row>
    <row r="6664" spans="6:6" x14ac:dyDescent="0.25">
      <c r="F6664" s="5"/>
    </row>
    <row r="6665" spans="6:6" x14ac:dyDescent="0.25">
      <c r="F6665" s="5"/>
    </row>
    <row r="6666" spans="6:6" x14ac:dyDescent="0.25">
      <c r="F6666" s="5"/>
    </row>
    <row r="6667" spans="6:6" x14ac:dyDescent="0.25">
      <c r="F6667" s="5"/>
    </row>
    <row r="6668" spans="6:6" x14ac:dyDescent="0.25">
      <c r="F6668" s="5"/>
    </row>
    <row r="6669" spans="6:6" x14ac:dyDescent="0.25">
      <c r="F6669" s="5"/>
    </row>
    <row r="6670" spans="6:6" x14ac:dyDescent="0.25">
      <c r="F6670" s="5"/>
    </row>
    <row r="6671" spans="6:6" x14ac:dyDescent="0.25">
      <c r="F6671" s="5"/>
    </row>
    <row r="6672" spans="6:6" x14ac:dyDescent="0.25">
      <c r="F6672" s="5"/>
    </row>
    <row r="6673" spans="6:6" x14ac:dyDescent="0.25">
      <c r="F6673" s="5"/>
    </row>
    <row r="6674" spans="6:6" x14ac:dyDescent="0.25">
      <c r="F6674" s="5"/>
    </row>
    <row r="6675" spans="6:6" x14ac:dyDescent="0.25">
      <c r="F6675" s="5"/>
    </row>
    <row r="6676" spans="6:6" x14ac:dyDescent="0.25">
      <c r="F6676" s="5"/>
    </row>
    <row r="6677" spans="6:6" x14ac:dyDescent="0.25">
      <c r="F6677" s="5"/>
    </row>
    <row r="6678" spans="6:6" x14ac:dyDescent="0.25">
      <c r="F6678" s="5"/>
    </row>
    <row r="6679" spans="6:6" x14ac:dyDescent="0.25">
      <c r="F6679" s="5"/>
    </row>
    <row r="6680" spans="6:6" x14ac:dyDescent="0.25">
      <c r="F6680" s="5"/>
    </row>
    <row r="6681" spans="6:6" x14ac:dyDescent="0.25">
      <c r="F6681" s="5"/>
    </row>
    <row r="6682" spans="6:6" x14ac:dyDescent="0.25">
      <c r="F6682" s="5"/>
    </row>
    <row r="6683" spans="6:6" x14ac:dyDescent="0.25">
      <c r="F6683" s="5"/>
    </row>
    <row r="6684" spans="6:6" x14ac:dyDescent="0.25">
      <c r="F6684" s="5"/>
    </row>
    <row r="6685" spans="6:6" x14ac:dyDescent="0.25">
      <c r="F6685" s="5"/>
    </row>
    <row r="6686" spans="6:6" x14ac:dyDescent="0.25">
      <c r="F6686" s="5"/>
    </row>
    <row r="6687" spans="6:6" x14ac:dyDescent="0.25">
      <c r="F6687" s="5"/>
    </row>
    <row r="6688" spans="6:6" x14ac:dyDescent="0.25">
      <c r="F6688" s="5"/>
    </row>
    <row r="6689" spans="6:6" x14ac:dyDescent="0.25">
      <c r="F6689" s="5"/>
    </row>
    <row r="6690" spans="6:6" x14ac:dyDescent="0.25">
      <c r="F6690" s="5"/>
    </row>
    <row r="6691" spans="6:6" x14ac:dyDescent="0.25">
      <c r="F6691" s="5"/>
    </row>
    <row r="6692" spans="6:6" x14ac:dyDescent="0.25">
      <c r="F6692" s="5"/>
    </row>
    <row r="6693" spans="6:6" x14ac:dyDescent="0.25">
      <c r="F6693" s="5"/>
    </row>
    <row r="6694" spans="6:6" x14ac:dyDescent="0.25">
      <c r="F6694" s="5"/>
    </row>
    <row r="6695" spans="6:6" x14ac:dyDescent="0.25">
      <c r="F6695" s="5"/>
    </row>
    <row r="6696" spans="6:6" x14ac:dyDescent="0.25">
      <c r="F6696" s="5"/>
    </row>
    <row r="6697" spans="6:6" x14ac:dyDescent="0.25">
      <c r="F6697" s="5"/>
    </row>
    <row r="6698" spans="6:6" x14ac:dyDescent="0.25">
      <c r="F6698" s="5"/>
    </row>
    <row r="6699" spans="6:6" x14ac:dyDescent="0.25">
      <c r="F6699" s="5"/>
    </row>
    <row r="6700" spans="6:6" x14ac:dyDescent="0.25">
      <c r="F6700" s="5"/>
    </row>
    <row r="6701" spans="6:6" x14ac:dyDescent="0.25">
      <c r="F6701" s="5"/>
    </row>
    <row r="6702" spans="6:6" x14ac:dyDescent="0.25">
      <c r="F6702" s="5"/>
    </row>
    <row r="6703" spans="6:6" x14ac:dyDescent="0.25">
      <c r="F6703" s="5"/>
    </row>
    <row r="6704" spans="6:6" x14ac:dyDescent="0.25">
      <c r="F6704" s="5"/>
    </row>
    <row r="6705" spans="6:6" x14ac:dyDescent="0.25">
      <c r="F6705" s="5"/>
    </row>
    <row r="6706" spans="6:6" x14ac:dyDescent="0.25">
      <c r="F6706" s="5"/>
    </row>
    <row r="6707" spans="6:6" x14ac:dyDescent="0.25">
      <c r="F6707" s="5"/>
    </row>
    <row r="6708" spans="6:6" x14ac:dyDescent="0.25">
      <c r="F6708" s="5"/>
    </row>
    <row r="6709" spans="6:6" x14ac:dyDescent="0.25">
      <c r="F6709" s="5"/>
    </row>
    <row r="6710" spans="6:6" x14ac:dyDescent="0.25">
      <c r="F6710" s="5"/>
    </row>
    <row r="6711" spans="6:6" x14ac:dyDescent="0.25">
      <c r="F6711" s="5"/>
    </row>
    <row r="6712" spans="6:6" x14ac:dyDescent="0.25">
      <c r="F6712" s="5"/>
    </row>
    <row r="6713" spans="6:6" x14ac:dyDescent="0.25">
      <c r="F6713" s="5"/>
    </row>
    <row r="6714" spans="6:6" x14ac:dyDescent="0.25">
      <c r="F6714" s="5"/>
    </row>
    <row r="6715" spans="6:6" x14ac:dyDescent="0.25">
      <c r="F6715" s="5"/>
    </row>
    <row r="6716" spans="6:6" x14ac:dyDescent="0.25">
      <c r="F6716" s="5"/>
    </row>
    <row r="6717" spans="6:6" x14ac:dyDescent="0.25">
      <c r="F6717" s="5"/>
    </row>
    <row r="6718" spans="6:6" x14ac:dyDescent="0.25">
      <c r="F6718" s="5"/>
    </row>
    <row r="6719" spans="6:6" x14ac:dyDescent="0.25">
      <c r="F6719" s="5"/>
    </row>
    <row r="6720" spans="6:6" x14ac:dyDescent="0.25">
      <c r="F6720" s="5"/>
    </row>
    <row r="6721" spans="6:6" x14ac:dyDescent="0.25">
      <c r="F6721" s="5"/>
    </row>
    <row r="6722" spans="6:6" x14ac:dyDescent="0.25">
      <c r="F6722" s="5"/>
    </row>
    <row r="6723" spans="6:6" x14ac:dyDescent="0.25">
      <c r="F6723" s="5"/>
    </row>
    <row r="6724" spans="6:6" x14ac:dyDescent="0.25">
      <c r="F6724" s="5"/>
    </row>
    <row r="6725" spans="6:6" x14ac:dyDescent="0.25">
      <c r="F6725" s="5"/>
    </row>
    <row r="6726" spans="6:6" x14ac:dyDescent="0.25">
      <c r="F6726" s="5"/>
    </row>
    <row r="6727" spans="6:6" x14ac:dyDescent="0.25">
      <c r="F6727" s="5"/>
    </row>
    <row r="6728" spans="6:6" x14ac:dyDescent="0.25">
      <c r="F6728" s="5"/>
    </row>
    <row r="6729" spans="6:6" x14ac:dyDescent="0.25">
      <c r="F6729" s="5"/>
    </row>
    <row r="6730" spans="6:6" x14ac:dyDescent="0.25">
      <c r="F6730" s="5"/>
    </row>
    <row r="6731" spans="6:6" x14ac:dyDescent="0.25">
      <c r="F6731" s="5"/>
    </row>
    <row r="6732" spans="6:6" x14ac:dyDescent="0.25">
      <c r="F6732" s="5"/>
    </row>
    <row r="6733" spans="6:6" x14ac:dyDescent="0.25">
      <c r="F6733" s="5"/>
    </row>
    <row r="6734" spans="6:6" x14ac:dyDescent="0.25">
      <c r="F6734" s="5"/>
    </row>
    <row r="6735" spans="6:6" x14ac:dyDescent="0.25">
      <c r="F6735" s="5"/>
    </row>
    <row r="6736" spans="6:6" x14ac:dyDescent="0.25">
      <c r="F6736" s="5"/>
    </row>
    <row r="6737" spans="6:6" x14ac:dyDescent="0.25">
      <c r="F6737" s="5"/>
    </row>
    <row r="6738" spans="6:6" x14ac:dyDescent="0.25">
      <c r="F6738" s="5"/>
    </row>
    <row r="6739" spans="6:6" x14ac:dyDescent="0.25">
      <c r="F6739" s="5"/>
    </row>
    <row r="6740" spans="6:6" x14ac:dyDescent="0.25">
      <c r="F6740" s="5"/>
    </row>
    <row r="6741" spans="6:6" x14ac:dyDescent="0.25">
      <c r="F6741" s="5"/>
    </row>
    <row r="6742" spans="6:6" x14ac:dyDescent="0.25">
      <c r="F6742" s="5"/>
    </row>
    <row r="6743" spans="6:6" x14ac:dyDescent="0.25">
      <c r="F6743" s="5"/>
    </row>
    <row r="6744" spans="6:6" x14ac:dyDescent="0.25">
      <c r="F6744" s="5"/>
    </row>
    <row r="6745" spans="6:6" x14ac:dyDescent="0.25">
      <c r="F6745" s="5"/>
    </row>
    <row r="6746" spans="6:6" x14ac:dyDescent="0.25">
      <c r="F6746" s="5"/>
    </row>
    <row r="6747" spans="6:6" x14ac:dyDescent="0.25">
      <c r="F6747" s="5"/>
    </row>
    <row r="6748" spans="6:6" x14ac:dyDescent="0.25">
      <c r="F6748" s="5"/>
    </row>
    <row r="6749" spans="6:6" x14ac:dyDescent="0.25">
      <c r="F6749" s="5"/>
    </row>
    <row r="6750" spans="6:6" x14ac:dyDescent="0.25">
      <c r="F6750" s="5"/>
    </row>
    <row r="6751" spans="6:6" x14ac:dyDescent="0.25">
      <c r="F6751" s="5"/>
    </row>
    <row r="6752" spans="6:6" x14ac:dyDescent="0.25">
      <c r="F6752" s="5"/>
    </row>
    <row r="6753" spans="6:6" x14ac:dyDescent="0.25">
      <c r="F6753" s="5"/>
    </row>
    <row r="6754" spans="6:6" x14ac:dyDescent="0.25">
      <c r="F6754" s="5"/>
    </row>
    <row r="6755" spans="6:6" x14ac:dyDescent="0.25">
      <c r="F6755" s="5"/>
    </row>
    <row r="6756" spans="6:6" x14ac:dyDescent="0.25">
      <c r="F6756" s="5"/>
    </row>
    <row r="6757" spans="6:6" x14ac:dyDescent="0.25">
      <c r="F6757" s="5"/>
    </row>
    <row r="6758" spans="6:6" x14ac:dyDescent="0.25">
      <c r="F6758" s="5"/>
    </row>
    <row r="6759" spans="6:6" x14ac:dyDescent="0.25">
      <c r="F6759" s="5"/>
    </row>
    <row r="6760" spans="6:6" x14ac:dyDescent="0.25">
      <c r="F6760" s="5"/>
    </row>
    <row r="6761" spans="6:6" x14ac:dyDescent="0.25">
      <c r="F6761" s="5"/>
    </row>
    <row r="6762" spans="6:6" x14ac:dyDescent="0.25">
      <c r="F6762" s="5"/>
    </row>
    <row r="6763" spans="6:6" x14ac:dyDescent="0.25">
      <c r="F6763" s="5"/>
    </row>
    <row r="6764" spans="6:6" x14ac:dyDescent="0.25">
      <c r="F6764" s="5"/>
    </row>
    <row r="6765" spans="6:6" x14ac:dyDescent="0.25">
      <c r="F6765" s="5"/>
    </row>
    <row r="6766" spans="6:6" x14ac:dyDescent="0.25">
      <c r="F6766" s="5"/>
    </row>
    <row r="6767" spans="6:6" x14ac:dyDescent="0.25">
      <c r="F6767" s="5"/>
    </row>
    <row r="6768" spans="6:6" x14ac:dyDescent="0.25">
      <c r="F6768" s="5"/>
    </row>
    <row r="6769" spans="6:6" x14ac:dyDescent="0.25">
      <c r="F6769" s="5"/>
    </row>
    <row r="6770" spans="6:6" x14ac:dyDescent="0.25">
      <c r="F6770" s="5"/>
    </row>
    <row r="6771" spans="6:6" x14ac:dyDescent="0.25">
      <c r="F6771" s="5"/>
    </row>
    <row r="6772" spans="6:6" x14ac:dyDescent="0.25">
      <c r="F6772" s="5"/>
    </row>
    <row r="6773" spans="6:6" x14ac:dyDescent="0.25">
      <c r="F6773" s="5"/>
    </row>
    <row r="6774" spans="6:6" x14ac:dyDescent="0.25">
      <c r="F6774" s="5"/>
    </row>
    <row r="6775" spans="6:6" x14ac:dyDescent="0.25">
      <c r="F6775" s="5"/>
    </row>
    <row r="6776" spans="6:6" x14ac:dyDescent="0.25">
      <c r="F6776" s="5"/>
    </row>
    <row r="6777" spans="6:6" x14ac:dyDescent="0.25">
      <c r="F6777" s="5"/>
    </row>
    <row r="6778" spans="6:6" x14ac:dyDescent="0.25">
      <c r="F6778" s="5"/>
    </row>
    <row r="6779" spans="6:6" x14ac:dyDescent="0.25">
      <c r="F6779" s="5"/>
    </row>
    <row r="6780" spans="6:6" x14ac:dyDescent="0.25">
      <c r="F6780" s="5"/>
    </row>
    <row r="6781" spans="6:6" x14ac:dyDescent="0.25">
      <c r="F6781" s="5"/>
    </row>
    <row r="6782" spans="6:6" x14ac:dyDescent="0.25">
      <c r="F6782" s="5"/>
    </row>
    <row r="6783" spans="6:6" x14ac:dyDescent="0.25">
      <c r="F6783" s="5"/>
    </row>
    <row r="6784" spans="6:6" x14ac:dyDescent="0.25">
      <c r="F6784" s="5"/>
    </row>
    <row r="6785" spans="6:6" x14ac:dyDescent="0.25">
      <c r="F6785" s="5"/>
    </row>
    <row r="6786" spans="6:6" x14ac:dyDescent="0.25">
      <c r="F6786" s="5"/>
    </row>
    <row r="6787" spans="6:6" x14ac:dyDescent="0.25">
      <c r="F6787" s="5"/>
    </row>
    <row r="6788" spans="6:6" x14ac:dyDescent="0.25">
      <c r="F6788" s="5"/>
    </row>
    <row r="6789" spans="6:6" x14ac:dyDescent="0.25">
      <c r="F6789" s="5"/>
    </row>
    <row r="6790" spans="6:6" x14ac:dyDescent="0.25">
      <c r="F6790" s="5"/>
    </row>
    <row r="6791" spans="6:6" x14ac:dyDescent="0.25">
      <c r="F6791" s="5"/>
    </row>
    <row r="6792" spans="6:6" x14ac:dyDescent="0.25">
      <c r="F6792" s="5"/>
    </row>
    <row r="6793" spans="6:6" x14ac:dyDescent="0.25">
      <c r="F6793" s="5"/>
    </row>
    <row r="6794" spans="6:6" x14ac:dyDescent="0.25">
      <c r="F6794" s="5"/>
    </row>
    <row r="6795" spans="6:6" x14ac:dyDescent="0.25">
      <c r="F6795" s="5"/>
    </row>
    <row r="6796" spans="6:6" x14ac:dyDescent="0.25">
      <c r="F6796" s="5"/>
    </row>
    <row r="6797" spans="6:6" x14ac:dyDescent="0.25">
      <c r="F6797" s="5"/>
    </row>
    <row r="6798" spans="6:6" x14ac:dyDescent="0.25">
      <c r="F6798" s="5"/>
    </row>
    <row r="6799" spans="6:6" x14ac:dyDescent="0.25">
      <c r="F6799" s="5"/>
    </row>
    <row r="6800" spans="6:6" x14ac:dyDescent="0.25">
      <c r="F6800" s="5"/>
    </row>
    <row r="6801" spans="6:6" x14ac:dyDescent="0.25">
      <c r="F6801" s="5"/>
    </row>
    <row r="6802" spans="6:6" x14ac:dyDescent="0.25">
      <c r="F6802" s="5"/>
    </row>
    <row r="6803" spans="6:6" x14ac:dyDescent="0.25">
      <c r="F6803" s="5"/>
    </row>
    <row r="6804" spans="6:6" x14ac:dyDescent="0.25">
      <c r="F6804" s="5"/>
    </row>
    <row r="6805" spans="6:6" x14ac:dyDescent="0.25">
      <c r="F6805" s="5"/>
    </row>
    <row r="6806" spans="6:6" x14ac:dyDescent="0.25">
      <c r="F6806" s="5"/>
    </row>
    <row r="6807" spans="6:6" x14ac:dyDescent="0.25">
      <c r="F6807" s="5"/>
    </row>
    <row r="6808" spans="6:6" x14ac:dyDescent="0.25">
      <c r="F6808" s="5"/>
    </row>
    <row r="6809" spans="6:6" x14ac:dyDescent="0.25">
      <c r="F6809" s="5"/>
    </row>
    <row r="6810" spans="6:6" x14ac:dyDescent="0.25">
      <c r="F6810" s="5"/>
    </row>
    <row r="6811" spans="6:6" x14ac:dyDescent="0.25">
      <c r="F6811" s="5"/>
    </row>
    <row r="6812" spans="6:6" x14ac:dyDescent="0.25">
      <c r="F6812" s="5"/>
    </row>
    <row r="6813" spans="6:6" x14ac:dyDescent="0.25">
      <c r="F6813" s="5"/>
    </row>
    <row r="6814" spans="6:6" x14ac:dyDescent="0.25">
      <c r="F6814" s="5"/>
    </row>
    <row r="6815" spans="6:6" x14ac:dyDescent="0.25">
      <c r="F6815" s="5"/>
    </row>
    <row r="6816" spans="6:6" x14ac:dyDescent="0.25">
      <c r="F6816" s="5"/>
    </row>
    <row r="6817" spans="6:6" x14ac:dyDescent="0.25">
      <c r="F6817" s="5"/>
    </row>
    <row r="6818" spans="6:6" x14ac:dyDescent="0.25">
      <c r="F6818" s="5"/>
    </row>
    <row r="6819" spans="6:6" x14ac:dyDescent="0.25">
      <c r="F6819" s="5"/>
    </row>
    <row r="6820" spans="6:6" x14ac:dyDescent="0.25">
      <c r="F6820" s="5"/>
    </row>
    <row r="6821" spans="6:6" x14ac:dyDescent="0.25">
      <c r="F6821" s="5"/>
    </row>
    <row r="6822" spans="6:6" x14ac:dyDescent="0.25">
      <c r="F6822" s="5"/>
    </row>
    <row r="6823" spans="6:6" x14ac:dyDescent="0.25">
      <c r="F6823" s="5"/>
    </row>
    <row r="6824" spans="6:6" x14ac:dyDescent="0.25">
      <c r="F6824" s="5"/>
    </row>
    <row r="6825" spans="6:6" x14ac:dyDescent="0.25">
      <c r="F6825" s="5"/>
    </row>
    <row r="6826" spans="6:6" x14ac:dyDescent="0.25">
      <c r="F6826" s="5"/>
    </row>
    <row r="6827" spans="6:6" x14ac:dyDescent="0.25">
      <c r="F6827" s="5"/>
    </row>
    <row r="6828" spans="6:6" x14ac:dyDescent="0.25">
      <c r="F6828" s="5"/>
    </row>
    <row r="6829" spans="6:6" x14ac:dyDescent="0.25">
      <c r="F6829" s="5"/>
    </row>
    <row r="6830" spans="6:6" x14ac:dyDescent="0.25">
      <c r="F6830" s="5"/>
    </row>
    <row r="6831" spans="6:6" x14ac:dyDescent="0.25">
      <c r="F6831" s="5"/>
    </row>
    <row r="6832" spans="6:6" x14ac:dyDescent="0.25">
      <c r="F6832" s="5"/>
    </row>
    <row r="6833" spans="6:6" x14ac:dyDescent="0.25">
      <c r="F6833" s="5"/>
    </row>
    <row r="6834" spans="6:6" x14ac:dyDescent="0.25">
      <c r="F6834" s="5"/>
    </row>
    <row r="6835" spans="6:6" x14ac:dyDescent="0.25">
      <c r="F6835" s="5"/>
    </row>
    <row r="6836" spans="6:6" x14ac:dyDescent="0.25">
      <c r="F6836" s="5"/>
    </row>
    <row r="6837" spans="6:6" x14ac:dyDescent="0.25">
      <c r="F6837" s="5"/>
    </row>
    <row r="6838" spans="6:6" x14ac:dyDescent="0.25">
      <c r="F6838" s="5"/>
    </row>
    <row r="6839" spans="6:6" x14ac:dyDescent="0.25">
      <c r="F6839" s="5"/>
    </row>
    <row r="6840" spans="6:6" x14ac:dyDescent="0.25">
      <c r="F6840" s="5"/>
    </row>
    <row r="6841" spans="6:6" x14ac:dyDescent="0.25">
      <c r="F6841" s="5"/>
    </row>
    <row r="6842" spans="6:6" x14ac:dyDescent="0.25">
      <c r="F6842" s="5"/>
    </row>
    <row r="6843" spans="6:6" x14ac:dyDescent="0.25">
      <c r="F6843" s="5"/>
    </row>
    <row r="6844" spans="6:6" x14ac:dyDescent="0.25">
      <c r="F6844" s="5"/>
    </row>
    <row r="6845" spans="6:6" x14ac:dyDescent="0.25">
      <c r="F6845" s="5"/>
    </row>
    <row r="6846" spans="6:6" x14ac:dyDescent="0.25">
      <c r="F6846" s="5"/>
    </row>
    <row r="6847" spans="6:6" x14ac:dyDescent="0.25">
      <c r="F6847" s="5"/>
    </row>
    <row r="6848" spans="6:6" x14ac:dyDescent="0.25">
      <c r="F6848" s="5"/>
    </row>
    <row r="6849" spans="6:6" x14ac:dyDescent="0.25">
      <c r="F6849" s="5"/>
    </row>
    <row r="6850" spans="6:6" x14ac:dyDescent="0.25">
      <c r="F6850" s="5"/>
    </row>
    <row r="6851" spans="6:6" x14ac:dyDescent="0.25">
      <c r="F6851" s="5"/>
    </row>
    <row r="6852" spans="6:6" x14ac:dyDescent="0.25">
      <c r="F6852" s="5"/>
    </row>
    <row r="6853" spans="6:6" x14ac:dyDescent="0.25">
      <c r="F6853" s="5"/>
    </row>
    <row r="6854" spans="6:6" x14ac:dyDescent="0.25">
      <c r="F6854" s="5"/>
    </row>
    <row r="6855" spans="6:6" x14ac:dyDescent="0.25">
      <c r="F6855" s="5"/>
    </row>
    <row r="6856" spans="6:6" x14ac:dyDescent="0.25">
      <c r="F6856" s="5"/>
    </row>
    <row r="6857" spans="6:6" x14ac:dyDescent="0.25">
      <c r="F6857" s="5"/>
    </row>
    <row r="6858" spans="6:6" x14ac:dyDescent="0.25">
      <c r="F6858" s="5"/>
    </row>
    <row r="6859" spans="6:6" x14ac:dyDescent="0.25">
      <c r="F6859" s="5"/>
    </row>
    <row r="6860" spans="6:6" x14ac:dyDescent="0.25">
      <c r="F6860" s="5"/>
    </row>
    <row r="6861" spans="6:6" x14ac:dyDescent="0.25">
      <c r="F6861" s="5"/>
    </row>
    <row r="6862" spans="6:6" x14ac:dyDescent="0.25">
      <c r="F6862" s="5"/>
    </row>
    <row r="6863" spans="6:6" x14ac:dyDescent="0.25">
      <c r="F6863" s="5"/>
    </row>
    <row r="6864" spans="6:6" x14ac:dyDescent="0.25">
      <c r="F6864" s="5"/>
    </row>
    <row r="6865" spans="6:6" x14ac:dyDescent="0.25">
      <c r="F6865" s="5"/>
    </row>
    <row r="6866" spans="6:6" x14ac:dyDescent="0.25">
      <c r="F6866" s="5"/>
    </row>
    <row r="6867" spans="6:6" x14ac:dyDescent="0.25">
      <c r="F6867" s="5"/>
    </row>
    <row r="6868" spans="6:6" x14ac:dyDescent="0.25">
      <c r="F6868" s="5"/>
    </row>
    <row r="6869" spans="6:6" x14ac:dyDescent="0.25">
      <c r="F6869" s="5"/>
    </row>
    <row r="6870" spans="6:6" x14ac:dyDescent="0.25">
      <c r="F6870" s="5"/>
    </row>
    <row r="6871" spans="6:6" x14ac:dyDescent="0.25">
      <c r="F6871" s="5"/>
    </row>
    <row r="6872" spans="6:6" x14ac:dyDescent="0.25">
      <c r="F6872" s="5"/>
    </row>
    <row r="6873" spans="6:6" x14ac:dyDescent="0.25">
      <c r="F6873" s="5"/>
    </row>
    <row r="6874" spans="6:6" x14ac:dyDescent="0.25">
      <c r="F6874" s="5"/>
    </row>
    <row r="6875" spans="6:6" x14ac:dyDescent="0.25">
      <c r="F6875" s="5"/>
    </row>
    <row r="6876" spans="6:6" x14ac:dyDescent="0.25">
      <c r="F6876" s="5"/>
    </row>
    <row r="6877" spans="6:6" x14ac:dyDescent="0.25">
      <c r="F6877" s="5"/>
    </row>
    <row r="6878" spans="6:6" x14ac:dyDescent="0.25">
      <c r="F6878" s="5"/>
    </row>
    <row r="6879" spans="6:6" x14ac:dyDescent="0.25">
      <c r="F6879" s="5"/>
    </row>
    <row r="6880" spans="6:6" x14ac:dyDescent="0.25">
      <c r="F6880" s="5"/>
    </row>
    <row r="6881" spans="6:6" x14ac:dyDescent="0.25">
      <c r="F6881" s="5"/>
    </row>
    <row r="6882" spans="6:6" x14ac:dyDescent="0.25">
      <c r="F6882" s="5"/>
    </row>
    <row r="6883" spans="6:6" x14ac:dyDescent="0.25">
      <c r="F6883" s="5"/>
    </row>
    <row r="6884" spans="6:6" x14ac:dyDescent="0.25">
      <c r="F6884" s="5"/>
    </row>
    <row r="6885" spans="6:6" x14ac:dyDescent="0.25">
      <c r="F6885" s="5"/>
    </row>
    <row r="6886" spans="6:6" x14ac:dyDescent="0.25">
      <c r="F6886" s="5"/>
    </row>
    <row r="6887" spans="6:6" x14ac:dyDescent="0.25">
      <c r="F6887" s="5"/>
    </row>
    <row r="6888" spans="6:6" x14ac:dyDescent="0.25">
      <c r="F6888" s="5"/>
    </row>
    <row r="6889" spans="6:6" x14ac:dyDescent="0.25">
      <c r="F6889" s="5"/>
    </row>
    <row r="6890" spans="6:6" x14ac:dyDescent="0.25">
      <c r="F6890" s="5"/>
    </row>
    <row r="6891" spans="6:6" x14ac:dyDescent="0.25">
      <c r="F6891" s="5"/>
    </row>
    <row r="6892" spans="6:6" x14ac:dyDescent="0.25">
      <c r="F6892" s="5"/>
    </row>
    <row r="6893" spans="6:6" x14ac:dyDescent="0.25">
      <c r="F6893" s="5"/>
    </row>
    <row r="6894" spans="6:6" x14ac:dyDescent="0.25">
      <c r="F6894" s="5"/>
    </row>
    <row r="6895" spans="6:6" x14ac:dyDescent="0.25">
      <c r="F6895" s="5"/>
    </row>
    <row r="6896" spans="6:6" x14ac:dyDescent="0.25">
      <c r="F6896" s="5"/>
    </row>
    <row r="6897" spans="6:6" x14ac:dyDescent="0.25">
      <c r="F6897" s="5"/>
    </row>
    <row r="6898" spans="6:6" x14ac:dyDescent="0.25">
      <c r="F6898" s="5"/>
    </row>
    <row r="6899" spans="6:6" x14ac:dyDescent="0.25">
      <c r="F6899" s="5"/>
    </row>
    <row r="6900" spans="6:6" x14ac:dyDescent="0.25">
      <c r="F6900" s="5"/>
    </row>
    <row r="6901" spans="6:6" x14ac:dyDescent="0.25">
      <c r="F6901" s="5"/>
    </row>
    <row r="6902" spans="6:6" x14ac:dyDescent="0.25">
      <c r="F6902" s="5"/>
    </row>
    <row r="6903" spans="6:6" x14ac:dyDescent="0.25">
      <c r="F6903" s="5"/>
    </row>
    <row r="6904" spans="6:6" x14ac:dyDescent="0.25">
      <c r="F6904" s="5"/>
    </row>
    <row r="6905" spans="6:6" x14ac:dyDescent="0.25">
      <c r="F6905" s="5"/>
    </row>
    <row r="6906" spans="6:6" x14ac:dyDescent="0.25">
      <c r="F6906" s="5"/>
    </row>
    <row r="6907" spans="6:6" x14ac:dyDescent="0.25">
      <c r="F6907" s="5"/>
    </row>
    <row r="6908" spans="6:6" x14ac:dyDescent="0.25">
      <c r="F6908" s="5"/>
    </row>
    <row r="6909" spans="6:6" x14ac:dyDescent="0.25">
      <c r="F6909" s="5"/>
    </row>
    <row r="6910" spans="6:6" x14ac:dyDescent="0.25">
      <c r="F6910" s="5"/>
    </row>
    <row r="6911" spans="6:6" x14ac:dyDescent="0.25">
      <c r="F6911" s="5"/>
    </row>
    <row r="6912" spans="6:6" x14ac:dyDescent="0.25">
      <c r="F6912" s="5"/>
    </row>
    <row r="6913" spans="6:6" x14ac:dyDescent="0.25">
      <c r="F6913" s="5"/>
    </row>
    <row r="6914" spans="6:6" x14ac:dyDescent="0.25">
      <c r="F6914" s="5"/>
    </row>
    <row r="6915" spans="6:6" x14ac:dyDescent="0.25">
      <c r="F6915" s="5"/>
    </row>
    <row r="6916" spans="6:6" x14ac:dyDescent="0.25">
      <c r="F6916" s="5"/>
    </row>
    <row r="6917" spans="6:6" x14ac:dyDescent="0.25">
      <c r="F6917" s="5"/>
    </row>
    <row r="6918" spans="6:6" x14ac:dyDescent="0.25">
      <c r="F6918" s="5"/>
    </row>
    <row r="6919" spans="6:6" x14ac:dyDescent="0.25">
      <c r="F6919" s="5"/>
    </row>
    <row r="6920" spans="6:6" x14ac:dyDescent="0.25">
      <c r="F6920" s="5"/>
    </row>
    <row r="6921" spans="6:6" x14ac:dyDescent="0.25">
      <c r="F6921" s="5"/>
    </row>
    <row r="6922" spans="6:6" x14ac:dyDescent="0.25">
      <c r="F6922" s="5"/>
    </row>
    <row r="6923" spans="6:6" x14ac:dyDescent="0.25">
      <c r="F6923" s="5"/>
    </row>
    <row r="6924" spans="6:6" x14ac:dyDescent="0.25">
      <c r="F6924" s="5"/>
    </row>
    <row r="6925" spans="6:6" x14ac:dyDescent="0.25">
      <c r="F6925" s="5"/>
    </row>
    <row r="6926" spans="6:6" x14ac:dyDescent="0.25">
      <c r="F6926" s="5"/>
    </row>
    <row r="6927" spans="6:6" x14ac:dyDescent="0.25">
      <c r="F6927" s="5"/>
    </row>
    <row r="6928" spans="6:6" x14ac:dyDescent="0.25">
      <c r="F6928" s="5"/>
    </row>
    <row r="6929" spans="6:6" x14ac:dyDescent="0.25">
      <c r="F6929" s="5"/>
    </row>
    <row r="6930" spans="6:6" x14ac:dyDescent="0.25">
      <c r="F6930" s="5"/>
    </row>
    <row r="6931" spans="6:6" x14ac:dyDescent="0.25">
      <c r="F6931" s="5"/>
    </row>
    <row r="6932" spans="6:6" x14ac:dyDescent="0.25">
      <c r="F6932" s="5"/>
    </row>
    <row r="6933" spans="6:6" x14ac:dyDescent="0.25">
      <c r="F6933" s="5"/>
    </row>
    <row r="6934" spans="6:6" x14ac:dyDescent="0.25">
      <c r="F6934" s="5"/>
    </row>
    <row r="6935" spans="6:6" x14ac:dyDescent="0.25">
      <c r="F6935" s="5"/>
    </row>
    <row r="6936" spans="6:6" x14ac:dyDescent="0.25">
      <c r="F6936" s="5"/>
    </row>
    <row r="6937" spans="6:6" x14ac:dyDescent="0.25">
      <c r="F6937" s="5"/>
    </row>
    <row r="6938" spans="6:6" x14ac:dyDescent="0.25">
      <c r="F6938" s="5"/>
    </row>
    <row r="6939" spans="6:6" x14ac:dyDescent="0.25">
      <c r="F6939" s="5"/>
    </row>
    <row r="6940" spans="6:6" x14ac:dyDescent="0.25">
      <c r="F6940" s="5"/>
    </row>
    <row r="6941" spans="6:6" x14ac:dyDescent="0.25">
      <c r="F6941" s="5"/>
    </row>
    <row r="6942" spans="6:6" x14ac:dyDescent="0.25">
      <c r="F6942" s="5"/>
    </row>
    <row r="6943" spans="6:6" x14ac:dyDescent="0.25">
      <c r="F6943" s="5"/>
    </row>
    <row r="6944" spans="6:6" x14ac:dyDescent="0.25">
      <c r="F6944" s="5"/>
    </row>
    <row r="6945" spans="6:6" x14ac:dyDescent="0.25">
      <c r="F6945" s="5"/>
    </row>
    <row r="6946" spans="6:6" x14ac:dyDescent="0.25">
      <c r="F6946" s="5"/>
    </row>
    <row r="6947" spans="6:6" x14ac:dyDescent="0.25">
      <c r="F6947" s="5"/>
    </row>
    <row r="6948" spans="6:6" x14ac:dyDescent="0.25">
      <c r="F6948" s="5"/>
    </row>
    <row r="6949" spans="6:6" x14ac:dyDescent="0.25">
      <c r="F6949" s="5"/>
    </row>
    <row r="6950" spans="6:6" x14ac:dyDescent="0.25">
      <c r="F6950" s="5"/>
    </row>
    <row r="6951" spans="6:6" x14ac:dyDescent="0.25">
      <c r="F6951" s="5"/>
    </row>
    <row r="6952" spans="6:6" x14ac:dyDescent="0.25">
      <c r="F6952" s="5"/>
    </row>
    <row r="6953" spans="6:6" x14ac:dyDescent="0.25">
      <c r="F6953" s="5"/>
    </row>
    <row r="6954" spans="6:6" x14ac:dyDescent="0.25">
      <c r="F6954" s="5"/>
    </row>
    <row r="6955" spans="6:6" x14ac:dyDescent="0.25">
      <c r="F6955" s="5"/>
    </row>
    <row r="6956" spans="6:6" x14ac:dyDescent="0.25">
      <c r="F6956" s="5"/>
    </row>
    <row r="6957" spans="6:6" x14ac:dyDescent="0.25">
      <c r="F6957" s="5"/>
    </row>
    <row r="6958" spans="6:6" x14ac:dyDescent="0.25">
      <c r="F6958" s="5"/>
    </row>
    <row r="6959" spans="6:6" x14ac:dyDescent="0.25">
      <c r="F6959" s="5"/>
    </row>
    <row r="6960" spans="6:6" x14ac:dyDescent="0.25">
      <c r="F6960" s="5"/>
    </row>
    <row r="6961" spans="6:6" x14ac:dyDescent="0.25">
      <c r="F6961" s="5"/>
    </row>
    <row r="6962" spans="6:6" x14ac:dyDescent="0.25">
      <c r="F6962" s="5"/>
    </row>
    <row r="6963" spans="6:6" x14ac:dyDescent="0.25">
      <c r="F6963" s="5"/>
    </row>
    <row r="6964" spans="6:6" x14ac:dyDescent="0.25">
      <c r="F6964" s="5"/>
    </row>
    <row r="6965" spans="6:6" x14ac:dyDescent="0.25">
      <c r="F6965" s="5"/>
    </row>
    <row r="6966" spans="6:6" x14ac:dyDescent="0.25">
      <c r="F6966" s="5"/>
    </row>
    <row r="6967" spans="6:6" x14ac:dyDescent="0.25">
      <c r="F6967" s="5"/>
    </row>
    <row r="6968" spans="6:6" x14ac:dyDescent="0.25">
      <c r="F6968" s="5"/>
    </row>
    <row r="6969" spans="6:6" x14ac:dyDescent="0.25">
      <c r="F6969" s="5"/>
    </row>
    <row r="6970" spans="6:6" x14ac:dyDescent="0.25">
      <c r="F6970" s="5"/>
    </row>
    <row r="6971" spans="6:6" x14ac:dyDescent="0.25">
      <c r="F6971" s="5"/>
    </row>
    <row r="6972" spans="6:6" x14ac:dyDescent="0.25">
      <c r="F6972" s="5"/>
    </row>
    <row r="6973" spans="6:6" x14ac:dyDescent="0.25">
      <c r="F6973" s="5"/>
    </row>
    <row r="6974" spans="6:6" x14ac:dyDescent="0.25">
      <c r="F6974" s="5"/>
    </row>
    <row r="6975" spans="6:6" x14ac:dyDescent="0.25">
      <c r="F6975" s="5"/>
    </row>
    <row r="6976" spans="6:6" x14ac:dyDescent="0.25">
      <c r="F6976" s="5"/>
    </row>
    <row r="6977" spans="6:6" x14ac:dyDescent="0.25">
      <c r="F6977" s="5"/>
    </row>
    <row r="6978" spans="6:6" x14ac:dyDescent="0.25">
      <c r="F6978" s="5"/>
    </row>
    <row r="6979" spans="6:6" x14ac:dyDescent="0.25">
      <c r="F6979" s="5"/>
    </row>
    <row r="6980" spans="6:6" x14ac:dyDescent="0.25">
      <c r="F6980" s="5"/>
    </row>
    <row r="6981" spans="6:6" x14ac:dyDescent="0.25">
      <c r="F6981" s="5"/>
    </row>
    <row r="6982" spans="6:6" x14ac:dyDescent="0.25">
      <c r="F6982" s="5"/>
    </row>
    <row r="6983" spans="6:6" x14ac:dyDescent="0.25">
      <c r="F6983" s="5"/>
    </row>
    <row r="6984" spans="6:6" x14ac:dyDescent="0.25">
      <c r="F6984" s="5"/>
    </row>
    <row r="6985" spans="6:6" x14ac:dyDescent="0.25">
      <c r="F6985" s="5"/>
    </row>
    <row r="6986" spans="6:6" x14ac:dyDescent="0.25">
      <c r="F6986" s="5"/>
    </row>
    <row r="6987" spans="6:6" x14ac:dyDescent="0.25">
      <c r="F6987" s="5"/>
    </row>
    <row r="6988" spans="6:6" x14ac:dyDescent="0.25">
      <c r="F6988" s="5"/>
    </row>
    <row r="6989" spans="6:6" x14ac:dyDescent="0.25">
      <c r="F6989" s="5"/>
    </row>
    <row r="6990" spans="6:6" x14ac:dyDescent="0.25">
      <c r="F6990" s="5"/>
    </row>
    <row r="6991" spans="6:6" x14ac:dyDescent="0.25">
      <c r="F6991" s="5"/>
    </row>
    <row r="6992" spans="6:6" x14ac:dyDescent="0.25">
      <c r="F6992" s="5"/>
    </row>
    <row r="6993" spans="6:6" x14ac:dyDescent="0.25">
      <c r="F6993" s="5"/>
    </row>
    <row r="6994" spans="6:6" x14ac:dyDescent="0.25">
      <c r="F6994" s="5"/>
    </row>
    <row r="6995" spans="6:6" x14ac:dyDescent="0.25">
      <c r="F6995" s="5"/>
    </row>
    <row r="6996" spans="6:6" x14ac:dyDescent="0.25">
      <c r="F6996" s="5"/>
    </row>
    <row r="6997" spans="6:6" x14ac:dyDescent="0.25">
      <c r="F6997" s="5"/>
    </row>
    <row r="6998" spans="6:6" x14ac:dyDescent="0.25">
      <c r="F6998" s="5"/>
    </row>
    <row r="6999" spans="6:6" x14ac:dyDescent="0.25">
      <c r="F6999" s="5"/>
    </row>
    <row r="7000" spans="6:6" x14ac:dyDescent="0.25">
      <c r="F7000" s="5"/>
    </row>
    <row r="7001" spans="6:6" x14ac:dyDescent="0.25">
      <c r="F7001" s="5"/>
    </row>
    <row r="7002" spans="6:6" x14ac:dyDescent="0.25">
      <c r="F7002" s="5"/>
    </row>
    <row r="7003" spans="6:6" x14ac:dyDescent="0.25">
      <c r="F7003" s="5"/>
    </row>
    <row r="7004" spans="6:6" x14ac:dyDescent="0.25">
      <c r="F7004" s="5"/>
    </row>
    <row r="7005" spans="6:6" x14ac:dyDescent="0.25">
      <c r="F7005" s="5"/>
    </row>
    <row r="7006" spans="6:6" x14ac:dyDescent="0.25">
      <c r="F7006" s="5"/>
    </row>
    <row r="7007" spans="6:6" x14ac:dyDescent="0.25">
      <c r="F7007" s="5"/>
    </row>
    <row r="7008" spans="6:6" x14ac:dyDescent="0.25">
      <c r="F7008" s="5"/>
    </row>
    <row r="7009" spans="6:6" x14ac:dyDescent="0.25">
      <c r="F7009" s="5"/>
    </row>
    <row r="7010" spans="6:6" x14ac:dyDescent="0.25">
      <c r="F7010" s="5"/>
    </row>
    <row r="7011" spans="6:6" x14ac:dyDescent="0.25">
      <c r="F7011" s="5"/>
    </row>
    <row r="7012" spans="6:6" x14ac:dyDescent="0.25">
      <c r="F7012" s="5"/>
    </row>
    <row r="7013" spans="6:6" x14ac:dyDescent="0.25">
      <c r="F7013" s="5"/>
    </row>
    <row r="7014" spans="6:6" x14ac:dyDescent="0.25">
      <c r="F7014" s="5"/>
    </row>
    <row r="7015" spans="6:6" x14ac:dyDescent="0.25">
      <c r="F7015" s="5"/>
    </row>
    <row r="7016" spans="6:6" x14ac:dyDescent="0.25">
      <c r="F7016" s="5"/>
    </row>
    <row r="7017" spans="6:6" x14ac:dyDescent="0.25">
      <c r="F7017" s="5"/>
    </row>
    <row r="7018" spans="6:6" x14ac:dyDescent="0.25">
      <c r="F7018" s="5"/>
    </row>
    <row r="7019" spans="6:6" x14ac:dyDescent="0.25">
      <c r="F7019" s="5"/>
    </row>
    <row r="7020" spans="6:6" x14ac:dyDescent="0.25">
      <c r="F7020" s="5"/>
    </row>
    <row r="7021" spans="6:6" x14ac:dyDescent="0.25">
      <c r="F7021" s="5"/>
    </row>
    <row r="7022" spans="6:6" x14ac:dyDescent="0.25">
      <c r="F7022" s="5"/>
    </row>
    <row r="7023" spans="6:6" x14ac:dyDescent="0.25">
      <c r="F7023" s="5"/>
    </row>
    <row r="7024" spans="6:6" x14ac:dyDescent="0.25">
      <c r="F7024" s="5"/>
    </row>
    <row r="7025" spans="6:6" x14ac:dyDescent="0.25">
      <c r="F7025" s="5"/>
    </row>
    <row r="7026" spans="6:6" x14ac:dyDescent="0.25">
      <c r="F7026" s="5"/>
    </row>
    <row r="7027" spans="6:6" x14ac:dyDescent="0.25">
      <c r="F7027" s="5"/>
    </row>
    <row r="7028" spans="6:6" x14ac:dyDescent="0.25">
      <c r="F7028" s="5"/>
    </row>
    <row r="7029" spans="6:6" x14ac:dyDescent="0.25">
      <c r="F7029" s="5"/>
    </row>
    <row r="7030" spans="6:6" x14ac:dyDescent="0.25">
      <c r="F7030" s="5"/>
    </row>
    <row r="7031" spans="6:6" x14ac:dyDescent="0.25">
      <c r="F7031" s="5"/>
    </row>
    <row r="7032" spans="6:6" x14ac:dyDescent="0.25">
      <c r="F7032" s="5"/>
    </row>
    <row r="7033" spans="6:6" x14ac:dyDescent="0.25">
      <c r="F7033" s="5"/>
    </row>
    <row r="7034" spans="6:6" x14ac:dyDescent="0.25">
      <c r="F7034" s="5"/>
    </row>
    <row r="7035" spans="6:6" x14ac:dyDescent="0.25">
      <c r="F7035" s="5"/>
    </row>
    <row r="7036" spans="6:6" x14ac:dyDescent="0.25">
      <c r="F7036" s="5"/>
    </row>
    <row r="7037" spans="6:6" x14ac:dyDescent="0.25">
      <c r="F7037" s="5"/>
    </row>
    <row r="7038" spans="6:6" x14ac:dyDescent="0.25">
      <c r="F7038" s="5"/>
    </row>
    <row r="7039" spans="6:6" x14ac:dyDescent="0.25">
      <c r="F7039" s="5"/>
    </row>
    <row r="7040" spans="6:6" x14ac:dyDescent="0.25">
      <c r="F7040" s="5"/>
    </row>
    <row r="7041" spans="6:6" x14ac:dyDescent="0.25">
      <c r="F7041" s="5"/>
    </row>
    <row r="7042" spans="6:6" x14ac:dyDescent="0.25">
      <c r="F7042" s="5"/>
    </row>
    <row r="7043" spans="6:6" x14ac:dyDescent="0.25">
      <c r="F7043" s="5"/>
    </row>
    <row r="7044" spans="6:6" x14ac:dyDescent="0.25">
      <c r="F7044" s="5"/>
    </row>
    <row r="7045" spans="6:6" x14ac:dyDescent="0.25">
      <c r="F7045" s="5"/>
    </row>
    <row r="7046" spans="6:6" x14ac:dyDescent="0.25">
      <c r="F7046" s="5"/>
    </row>
    <row r="7047" spans="6:6" x14ac:dyDescent="0.25">
      <c r="F7047" s="5"/>
    </row>
    <row r="7048" spans="6:6" x14ac:dyDescent="0.25">
      <c r="F7048" s="5"/>
    </row>
    <row r="7049" spans="6:6" x14ac:dyDescent="0.25">
      <c r="F7049" s="5"/>
    </row>
    <row r="7050" spans="6:6" x14ac:dyDescent="0.25">
      <c r="F7050" s="5"/>
    </row>
    <row r="7051" spans="6:6" x14ac:dyDescent="0.25">
      <c r="F7051" s="5"/>
    </row>
    <row r="7052" spans="6:6" x14ac:dyDescent="0.25">
      <c r="F7052" s="5"/>
    </row>
    <row r="7053" spans="6:6" x14ac:dyDescent="0.25">
      <c r="F7053" s="5"/>
    </row>
    <row r="7054" spans="6:6" x14ac:dyDescent="0.25">
      <c r="F7054" s="5"/>
    </row>
    <row r="7055" spans="6:6" x14ac:dyDescent="0.25">
      <c r="F7055" s="5"/>
    </row>
    <row r="7056" spans="6:6" x14ac:dyDescent="0.25">
      <c r="F7056" s="5"/>
    </row>
    <row r="7057" spans="6:6" x14ac:dyDescent="0.25">
      <c r="F7057" s="5"/>
    </row>
    <row r="7058" spans="6:6" x14ac:dyDescent="0.25">
      <c r="F7058" s="5"/>
    </row>
    <row r="7059" spans="6:6" x14ac:dyDescent="0.25">
      <c r="F7059" s="5"/>
    </row>
    <row r="7060" spans="6:6" x14ac:dyDescent="0.25">
      <c r="F7060" s="5"/>
    </row>
    <row r="7061" spans="6:6" x14ac:dyDescent="0.25">
      <c r="F7061" s="5"/>
    </row>
    <row r="7062" spans="6:6" x14ac:dyDescent="0.25">
      <c r="F7062" s="5"/>
    </row>
    <row r="7063" spans="6:6" x14ac:dyDescent="0.25">
      <c r="F7063" s="5"/>
    </row>
    <row r="7064" spans="6:6" x14ac:dyDescent="0.25">
      <c r="F7064" s="5"/>
    </row>
    <row r="7065" spans="6:6" x14ac:dyDescent="0.25">
      <c r="F7065" s="5"/>
    </row>
    <row r="7066" spans="6:6" x14ac:dyDescent="0.25">
      <c r="F7066" s="5"/>
    </row>
    <row r="7067" spans="6:6" x14ac:dyDescent="0.25">
      <c r="F7067" s="5"/>
    </row>
    <row r="7068" spans="6:6" x14ac:dyDescent="0.25">
      <c r="F7068" s="5"/>
    </row>
    <row r="7069" spans="6:6" x14ac:dyDescent="0.25">
      <c r="F7069" s="5"/>
    </row>
    <row r="7070" spans="6:6" x14ac:dyDescent="0.25">
      <c r="F7070" s="5"/>
    </row>
    <row r="7071" spans="6:6" x14ac:dyDescent="0.25">
      <c r="F7071" s="5"/>
    </row>
    <row r="7072" spans="6:6" x14ac:dyDescent="0.25">
      <c r="F7072" s="5"/>
    </row>
    <row r="7073" spans="6:6" x14ac:dyDescent="0.25">
      <c r="F7073" s="5"/>
    </row>
    <row r="7074" spans="6:6" x14ac:dyDescent="0.25">
      <c r="F7074" s="5"/>
    </row>
    <row r="7075" spans="6:6" x14ac:dyDescent="0.25">
      <c r="F7075" s="5"/>
    </row>
    <row r="7076" spans="6:6" x14ac:dyDescent="0.25">
      <c r="F7076" s="5"/>
    </row>
    <row r="7077" spans="6:6" x14ac:dyDescent="0.25">
      <c r="F7077" s="5"/>
    </row>
    <row r="7078" spans="6:6" x14ac:dyDescent="0.25">
      <c r="F7078" s="5"/>
    </row>
    <row r="7079" spans="6:6" x14ac:dyDescent="0.25">
      <c r="F7079" s="5"/>
    </row>
    <row r="7080" spans="6:6" x14ac:dyDescent="0.25">
      <c r="F7080" s="5"/>
    </row>
    <row r="7081" spans="6:6" x14ac:dyDescent="0.25">
      <c r="F7081" s="5"/>
    </row>
    <row r="7082" spans="6:6" x14ac:dyDescent="0.25">
      <c r="F7082" s="5"/>
    </row>
    <row r="7083" spans="6:6" x14ac:dyDescent="0.25">
      <c r="F7083" s="5"/>
    </row>
    <row r="7084" spans="6:6" x14ac:dyDescent="0.25">
      <c r="F7084" s="5"/>
    </row>
    <row r="7085" spans="6:6" x14ac:dyDescent="0.25">
      <c r="F7085" s="5"/>
    </row>
    <row r="7086" spans="6:6" x14ac:dyDescent="0.25">
      <c r="F7086" s="5"/>
    </row>
    <row r="7087" spans="6:6" x14ac:dyDescent="0.25">
      <c r="F7087" s="5"/>
    </row>
    <row r="7088" spans="6:6" x14ac:dyDescent="0.25">
      <c r="F7088" s="5"/>
    </row>
    <row r="7089" spans="6:6" x14ac:dyDescent="0.25">
      <c r="F7089" s="5"/>
    </row>
    <row r="7090" spans="6:6" x14ac:dyDescent="0.25">
      <c r="F7090" s="5"/>
    </row>
    <row r="7091" spans="6:6" x14ac:dyDescent="0.25">
      <c r="F7091" s="5"/>
    </row>
    <row r="7092" spans="6:6" x14ac:dyDescent="0.25">
      <c r="F7092" s="5"/>
    </row>
    <row r="7093" spans="6:6" x14ac:dyDescent="0.25">
      <c r="F7093" s="5"/>
    </row>
    <row r="7094" spans="6:6" x14ac:dyDescent="0.25">
      <c r="F7094" s="5"/>
    </row>
    <row r="7095" spans="6:6" x14ac:dyDescent="0.25">
      <c r="F7095" s="5"/>
    </row>
    <row r="7096" spans="6:6" x14ac:dyDescent="0.25">
      <c r="F7096" s="5"/>
    </row>
    <row r="7097" spans="6:6" x14ac:dyDescent="0.25">
      <c r="F7097" s="5"/>
    </row>
    <row r="7098" spans="6:6" x14ac:dyDescent="0.25">
      <c r="F7098" s="5"/>
    </row>
    <row r="7099" spans="6:6" x14ac:dyDescent="0.25">
      <c r="F7099" s="5"/>
    </row>
    <row r="7100" spans="6:6" x14ac:dyDescent="0.25">
      <c r="F7100" s="5"/>
    </row>
    <row r="7101" spans="6:6" x14ac:dyDescent="0.25">
      <c r="F7101" s="5"/>
    </row>
    <row r="7102" spans="6:6" x14ac:dyDescent="0.25">
      <c r="F7102" s="5"/>
    </row>
    <row r="7103" spans="6:6" x14ac:dyDescent="0.25">
      <c r="F7103" s="5"/>
    </row>
    <row r="7104" spans="6:6" x14ac:dyDescent="0.25">
      <c r="F7104" s="5"/>
    </row>
    <row r="7105" spans="6:6" x14ac:dyDescent="0.25">
      <c r="F7105" s="5"/>
    </row>
    <row r="7106" spans="6:6" x14ac:dyDescent="0.25">
      <c r="F7106" s="5"/>
    </row>
    <row r="7107" spans="6:6" x14ac:dyDescent="0.25">
      <c r="F7107" s="5"/>
    </row>
    <row r="7108" spans="6:6" x14ac:dyDescent="0.25">
      <c r="F7108" s="5"/>
    </row>
    <row r="7109" spans="6:6" x14ac:dyDescent="0.25">
      <c r="F7109" s="5"/>
    </row>
    <row r="7110" spans="6:6" x14ac:dyDescent="0.25">
      <c r="F7110" s="5"/>
    </row>
    <row r="7111" spans="6:6" x14ac:dyDescent="0.25">
      <c r="F7111" s="5"/>
    </row>
    <row r="7112" spans="6:6" x14ac:dyDescent="0.25">
      <c r="F7112" s="5"/>
    </row>
    <row r="7113" spans="6:6" x14ac:dyDescent="0.25">
      <c r="F7113" s="5"/>
    </row>
    <row r="7114" spans="6:6" x14ac:dyDescent="0.25">
      <c r="F7114" s="5"/>
    </row>
    <row r="7115" spans="6:6" x14ac:dyDescent="0.25">
      <c r="F7115" s="5"/>
    </row>
    <row r="7116" spans="6:6" x14ac:dyDescent="0.25">
      <c r="F7116" s="5"/>
    </row>
    <row r="7117" spans="6:6" x14ac:dyDescent="0.25">
      <c r="F7117" s="5"/>
    </row>
    <row r="7118" spans="6:6" x14ac:dyDescent="0.25">
      <c r="F7118" s="5"/>
    </row>
    <row r="7119" spans="6:6" x14ac:dyDescent="0.25">
      <c r="F7119" s="5"/>
    </row>
    <row r="7120" spans="6:6" x14ac:dyDescent="0.25">
      <c r="F7120" s="5"/>
    </row>
    <row r="7121" spans="6:6" x14ac:dyDescent="0.25">
      <c r="F7121" s="5"/>
    </row>
    <row r="7122" spans="6:6" x14ac:dyDescent="0.25">
      <c r="F7122" s="5"/>
    </row>
    <row r="7123" spans="6:6" x14ac:dyDescent="0.25">
      <c r="F7123" s="5"/>
    </row>
    <row r="7124" spans="6:6" x14ac:dyDescent="0.25">
      <c r="F7124" s="5"/>
    </row>
    <row r="7125" spans="6:6" x14ac:dyDescent="0.25">
      <c r="F7125" s="5"/>
    </row>
    <row r="7126" spans="6:6" x14ac:dyDescent="0.25">
      <c r="F7126" s="5"/>
    </row>
    <row r="7127" spans="6:6" x14ac:dyDescent="0.25">
      <c r="F7127" s="5"/>
    </row>
    <row r="7128" spans="6:6" x14ac:dyDescent="0.25">
      <c r="F7128" s="5"/>
    </row>
    <row r="7129" spans="6:6" x14ac:dyDescent="0.25">
      <c r="F7129" s="5"/>
    </row>
    <row r="7130" spans="6:6" x14ac:dyDescent="0.25">
      <c r="F7130" s="5"/>
    </row>
    <row r="7131" spans="6:6" x14ac:dyDescent="0.25">
      <c r="F7131" s="5"/>
    </row>
    <row r="7132" spans="6:6" x14ac:dyDescent="0.25">
      <c r="F7132" s="5"/>
    </row>
    <row r="7133" spans="6:6" x14ac:dyDescent="0.25">
      <c r="F7133" s="5"/>
    </row>
    <row r="7134" spans="6:6" x14ac:dyDescent="0.25">
      <c r="F7134" s="5"/>
    </row>
    <row r="7135" spans="6:6" x14ac:dyDescent="0.25">
      <c r="F7135" s="5"/>
    </row>
    <row r="7136" spans="6:6" x14ac:dyDescent="0.25">
      <c r="F7136" s="5"/>
    </row>
    <row r="7137" spans="6:6" x14ac:dyDescent="0.25">
      <c r="F7137" s="5"/>
    </row>
    <row r="7138" spans="6:6" x14ac:dyDescent="0.25">
      <c r="F7138" s="5"/>
    </row>
    <row r="7139" spans="6:6" x14ac:dyDescent="0.25">
      <c r="F7139" s="5"/>
    </row>
    <row r="7140" spans="6:6" x14ac:dyDescent="0.25">
      <c r="F7140" s="5"/>
    </row>
    <row r="7141" spans="6:6" x14ac:dyDescent="0.25">
      <c r="F7141" s="5"/>
    </row>
    <row r="7142" spans="6:6" x14ac:dyDescent="0.25">
      <c r="F7142" s="5"/>
    </row>
    <row r="7143" spans="6:6" x14ac:dyDescent="0.25">
      <c r="F7143" s="5"/>
    </row>
    <row r="7144" spans="6:6" x14ac:dyDescent="0.25">
      <c r="F7144" s="5"/>
    </row>
    <row r="7145" spans="6:6" x14ac:dyDescent="0.25">
      <c r="F7145" s="5"/>
    </row>
    <row r="7146" spans="6:6" x14ac:dyDescent="0.25">
      <c r="F7146" s="5"/>
    </row>
    <row r="7147" spans="6:6" x14ac:dyDescent="0.25">
      <c r="F7147" s="5"/>
    </row>
    <row r="7148" spans="6:6" x14ac:dyDescent="0.25">
      <c r="F7148" s="5"/>
    </row>
    <row r="7149" spans="6:6" x14ac:dyDescent="0.25">
      <c r="F7149" s="5"/>
    </row>
    <row r="7150" spans="6:6" x14ac:dyDescent="0.25">
      <c r="F7150" s="5"/>
    </row>
    <row r="7151" spans="6:6" x14ac:dyDescent="0.25">
      <c r="F7151" s="5"/>
    </row>
    <row r="7152" spans="6:6" x14ac:dyDescent="0.25">
      <c r="F7152" s="5"/>
    </row>
    <row r="7153" spans="6:6" x14ac:dyDescent="0.25">
      <c r="F7153" s="5"/>
    </row>
    <row r="7154" spans="6:6" x14ac:dyDescent="0.25">
      <c r="F7154" s="5"/>
    </row>
    <row r="7155" spans="6:6" x14ac:dyDescent="0.25">
      <c r="F7155" s="5"/>
    </row>
    <row r="7156" spans="6:6" x14ac:dyDescent="0.25">
      <c r="F7156" s="5"/>
    </row>
    <row r="7157" spans="6:6" x14ac:dyDescent="0.25">
      <c r="F7157" s="5"/>
    </row>
    <row r="7158" spans="6:6" x14ac:dyDescent="0.25">
      <c r="F7158" s="5"/>
    </row>
    <row r="7159" spans="6:6" x14ac:dyDescent="0.25">
      <c r="F7159" s="5"/>
    </row>
    <row r="7160" spans="6:6" x14ac:dyDescent="0.25">
      <c r="F7160" s="5"/>
    </row>
    <row r="7161" spans="6:6" x14ac:dyDescent="0.25">
      <c r="F7161" s="5"/>
    </row>
    <row r="7162" spans="6:6" x14ac:dyDescent="0.25">
      <c r="F7162" s="5"/>
    </row>
    <row r="7163" spans="6:6" x14ac:dyDescent="0.25">
      <c r="F7163" s="5"/>
    </row>
    <row r="7164" spans="6:6" x14ac:dyDescent="0.25">
      <c r="F7164" s="5"/>
    </row>
    <row r="7165" spans="6:6" x14ac:dyDescent="0.25">
      <c r="F7165" s="5"/>
    </row>
    <row r="7166" spans="6:6" x14ac:dyDescent="0.25">
      <c r="F7166" s="5"/>
    </row>
    <row r="7167" spans="6:6" x14ac:dyDescent="0.25">
      <c r="F7167" s="5"/>
    </row>
    <row r="7168" spans="6:6" x14ac:dyDescent="0.25">
      <c r="F7168" s="5"/>
    </row>
    <row r="7169" spans="6:6" x14ac:dyDescent="0.25">
      <c r="F7169" s="5"/>
    </row>
    <row r="7170" spans="6:6" x14ac:dyDescent="0.25">
      <c r="F7170" s="5"/>
    </row>
    <row r="7171" spans="6:6" x14ac:dyDescent="0.25">
      <c r="F7171" s="5"/>
    </row>
    <row r="7172" spans="6:6" x14ac:dyDescent="0.25">
      <c r="F7172" s="5"/>
    </row>
    <row r="7173" spans="6:6" x14ac:dyDescent="0.25">
      <c r="F7173" s="5"/>
    </row>
    <row r="7174" spans="6:6" x14ac:dyDescent="0.25">
      <c r="F7174" s="5"/>
    </row>
    <row r="7175" spans="6:6" x14ac:dyDescent="0.25">
      <c r="F7175" s="5"/>
    </row>
    <row r="7176" spans="6:6" x14ac:dyDescent="0.25">
      <c r="F7176" s="5"/>
    </row>
    <row r="7177" spans="6:6" x14ac:dyDescent="0.25">
      <c r="F7177" s="5"/>
    </row>
    <row r="7178" spans="6:6" x14ac:dyDescent="0.25">
      <c r="F7178" s="5"/>
    </row>
    <row r="7179" spans="6:6" x14ac:dyDescent="0.25">
      <c r="F7179" s="5"/>
    </row>
    <row r="7180" spans="6:6" x14ac:dyDescent="0.25">
      <c r="F7180" s="5"/>
    </row>
    <row r="7181" spans="6:6" x14ac:dyDescent="0.25">
      <c r="F7181" s="5"/>
    </row>
    <row r="7182" spans="6:6" x14ac:dyDescent="0.25">
      <c r="F7182" s="5"/>
    </row>
    <row r="7183" spans="6:6" x14ac:dyDescent="0.25">
      <c r="F7183" s="5"/>
    </row>
    <row r="7184" spans="6:6" x14ac:dyDescent="0.25">
      <c r="F7184" s="5"/>
    </row>
    <row r="7185" spans="6:6" x14ac:dyDescent="0.25">
      <c r="F7185" s="5"/>
    </row>
    <row r="7186" spans="6:6" x14ac:dyDescent="0.25">
      <c r="F7186" s="5"/>
    </row>
    <row r="7187" spans="6:6" x14ac:dyDescent="0.25">
      <c r="F7187" s="5"/>
    </row>
    <row r="7188" spans="6:6" x14ac:dyDescent="0.25">
      <c r="F7188" s="5"/>
    </row>
    <row r="7189" spans="6:6" x14ac:dyDescent="0.25">
      <c r="F7189" s="5"/>
    </row>
    <row r="7190" spans="6:6" x14ac:dyDescent="0.25">
      <c r="F7190" s="5"/>
    </row>
    <row r="7191" spans="6:6" x14ac:dyDescent="0.25">
      <c r="F7191" s="5"/>
    </row>
    <row r="7192" spans="6:6" x14ac:dyDescent="0.25">
      <c r="F7192" s="5"/>
    </row>
    <row r="7193" spans="6:6" x14ac:dyDescent="0.25">
      <c r="F7193" s="5"/>
    </row>
    <row r="7194" spans="6:6" x14ac:dyDescent="0.25">
      <c r="F7194" s="5"/>
    </row>
    <row r="7195" spans="6:6" x14ac:dyDescent="0.25">
      <c r="F7195" s="5"/>
    </row>
    <row r="7196" spans="6:6" x14ac:dyDescent="0.25">
      <c r="F7196" s="5"/>
    </row>
    <row r="7197" spans="6:6" x14ac:dyDescent="0.25">
      <c r="F7197" s="5"/>
    </row>
    <row r="7198" spans="6:6" x14ac:dyDescent="0.25">
      <c r="F7198" s="5"/>
    </row>
    <row r="7199" spans="6:6" x14ac:dyDescent="0.25">
      <c r="F7199" s="5"/>
    </row>
    <row r="7200" spans="6:6" x14ac:dyDescent="0.25">
      <c r="F7200" s="5"/>
    </row>
    <row r="7201" spans="6:6" x14ac:dyDescent="0.25">
      <c r="F7201" s="5"/>
    </row>
    <row r="7202" spans="6:6" x14ac:dyDescent="0.25">
      <c r="F7202" s="5"/>
    </row>
    <row r="7203" spans="6:6" x14ac:dyDescent="0.25">
      <c r="F7203" s="5"/>
    </row>
    <row r="7204" spans="6:6" x14ac:dyDescent="0.25">
      <c r="F7204" s="5"/>
    </row>
    <row r="7205" spans="6:6" x14ac:dyDescent="0.25">
      <c r="F7205" s="5"/>
    </row>
    <row r="7206" spans="6:6" x14ac:dyDescent="0.25">
      <c r="F7206" s="5"/>
    </row>
    <row r="7207" spans="6:6" x14ac:dyDescent="0.25">
      <c r="F7207" s="5"/>
    </row>
    <row r="7208" spans="6:6" x14ac:dyDescent="0.25">
      <c r="F7208" s="5"/>
    </row>
    <row r="7209" spans="6:6" x14ac:dyDescent="0.25">
      <c r="F7209" s="5"/>
    </row>
    <row r="7210" spans="6:6" x14ac:dyDescent="0.25">
      <c r="F7210" s="5"/>
    </row>
    <row r="7211" spans="6:6" x14ac:dyDescent="0.25">
      <c r="F7211" s="5"/>
    </row>
    <row r="7212" spans="6:6" x14ac:dyDescent="0.25">
      <c r="F7212" s="5"/>
    </row>
    <row r="7213" spans="6:6" x14ac:dyDescent="0.25">
      <c r="F7213" s="5"/>
    </row>
    <row r="7214" spans="6:6" x14ac:dyDescent="0.25">
      <c r="F7214" s="5"/>
    </row>
    <row r="7215" spans="6:6" x14ac:dyDescent="0.25">
      <c r="F7215" s="5"/>
    </row>
    <row r="7216" spans="6:6" x14ac:dyDescent="0.25">
      <c r="F7216" s="5"/>
    </row>
    <row r="7217" spans="6:6" x14ac:dyDescent="0.25">
      <c r="F7217" s="5"/>
    </row>
    <row r="7218" spans="6:6" x14ac:dyDescent="0.25">
      <c r="F7218" s="5"/>
    </row>
    <row r="7219" spans="6:6" x14ac:dyDescent="0.25">
      <c r="F7219" s="5"/>
    </row>
    <row r="7220" spans="6:6" x14ac:dyDescent="0.25">
      <c r="F7220" s="5"/>
    </row>
    <row r="7221" spans="6:6" x14ac:dyDescent="0.25">
      <c r="F7221" s="5"/>
    </row>
    <row r="7222" spans="6:6" x14ac:dyDescent="0.25">
      <c r="F7222" s="5"/>
    </row>
    <row r="7223" spans="6:6" x14ac:dyDescent="0.25">
      <c r="F7223" s="5"/>
    </row>
    <row r="7224" spans="6:6" x14ac:dyDescent="0.25">
      <c r="F7224" s="5"/>
    </row>
    <row r="7225" spans="6:6" x14ac:dyDescent="0.25">
      <c r="F7225" s="5"/>
    </row>
    <row r="7226" spans="6:6" x14ac:dyDescent="0.25">
      <c r="F7226" s="5"/>
    </row>
    <row r="7227" spans="6:6" x14ac:dyDescent="0.25">
      <c r="F7227" s="5"/>
    </row>
    <row r="7228" spans="6:6" x14ac:dyDescent="0.25">
      <c r="F7228" s="5"/>
    </row>
    <row r="7229" spans="6:6" x14ac:dyDescent="0.25">
      <c r="F7229" s="5"/>
    </row>
    <row r="7230" spans="6:6" x14ac:dyDescent="0.25">
      <c r="F7230" s="5"/>
    </row>
    <row r="7231" spans="6:6" x14ac:dyDescent="0.25">
      <c r="F7231" s="5"/>
    </row>
    <row r="7232" spans="6:6" x14ac:dyDescent="0.25">
      <c r="F7232" s="5"/>
    </row>
    <row r="7233" spans="6:6" x14ac:dyDescent="0.25">
      <c r="F7233" s="5"/>
    </row>
    <row r="7234" spans="6:6" x14ac:dyDescent="0.25">
      <c r="F7234" s="5"/>
    </row>
    <row r="7235" spans="6:6" x14ac:dyDescent="0.25">
      <c r="F7235" s="5"/>
    </row>
    <row r="7236" spans="6:6" x14ac:dyDescent="0.25">
      <c r="F7236" s="5"/>
    </row>
    <row r="7237" spans="6:6" x14ac:dyDescent="0.25">
      <c r="F7237" s="5"/>
    </row>
    <row r="7238" spans="6:6" x14ac:dyDescent="0.25">
      <c r="F7238" s="5"/>
    </row>
    <row r="7239" spans="6:6" x14ac:dyDescent="0.25">
      <c r="F7239" s="5"/>
    </row>
    <row r="7240" spans="6:6" x14ac:dyDescent="0.25">
      <c r="F7240" s="5"/>
    </row>
    <row r="7241" spans="6:6" x14ac:dyDescent="0.25">
      <c r="F7241" s="5"/>
    </row>
    <row r="7242" spans="6:6" x14ac:dyDescent="0.25">
      <c r="F7242" s="5"/>
    </row>
    <row r="7243" spans="6:6" x14ac:dyDescent="0.25">
      <c r="F7243" s="5"/>
    </row>
    <row r="7244" spans="6:6" x14ac:dyDescent="0.25">
      <c r="F7244" s="5"/>
    </row>
    <row r="7245" spans="6:6" x14ac:dyDescent="0.25">
      <c r="F7245" s="5"/>
    </row>
    <row r="7246" spans="6:6" x14ac:dyDescent="0.25">
      <c r="F7246" s="5"/>
    </row>
    <row r="7247" spans="6:6" x14ac:dyDescent="0.25">
      <c r="F7247" s="5"/>
    </row>
    <row r="7248" spans="6:6" x14ac:dyDescent="0.25">
      <c r="F7248" s="5"/>
    </row>
    <row r="7249" spans="6:6" x14ac:dyDescent="0.25">
      <c r="F7249" s="5"/>
    </row>
    <row r="7250" spans="6:6" x14ac:dyDescent="0.25">
      <c r="F7250" s="5"/>
    </row>
    <row r="7251" spans="6:6" x14ac:dyDescent="0.25">
      <c r="F7251" s="5"/>
    </row>
    <row r="7252" spans="6:6" x14ac:dyDescent="0.25">
      <c r="F7252" s="5"/>
    </row>
    <row r="7253" spans="6:6" x14ac:dyDescent="0.25">
      <c r="F7253" s="5"/>
    </row>
    <row r="7254" spans="6:6" x14ac:dyDescent="0.25">
      <c r="F7254" s="5"/>
    </row>
    <row r="7255" spans="6:6" x14ac:dyDescent="0.25">
      <c r="F7255" s="5"/>
    </row>
    <row r="7256" spans="6:6" x14ac:dyDescent="0.25">
      <c r="F7256" s="5"/>
    </row>
    <row r="7257" spans="6:6" x14ac:dyDescent="0.25">
      <c r="F7257" s="5"/>
    </row>
    <row r="7258" spans="6:6" x14ac:dyDescent="0.25">
      <c r="F7258" s="5"/>
    </row>
    <row r="7259" spans="6:6" x14ac:dyDescent="0.25">
      <c r="F7259" s="5"/>
    </row>
    <row r="7260" spans="6:6" x14ac:dyDescent="0.25">
      <c r="F7260" s="5"/>
    </row>
    <row r="7261" spans="6:6" x14ac:dyDescent="0.25">
      <c r="F7261" s="5"/>
    </row>
    <row r="7262" spans="6:6" x14ac:dyDescent="0.25">
      <c r="F7262" s="5"/>
    </row>
    <row r="7263" spans="6:6" x14ac:dyDescent="0.25">
      <c r="F7263" s="5"/>
    </row>
    <row r="7264" spans="6:6" x14ac:dyDescent="0.25">
      <c r="F7264" s="5"/>
    </row>
    <row r="7265" spans="6:6" x14ac:dyDescent="0.25">
      <c r="F7265" s="5"/>
    </row>
    <row r="7266" spans="6:6" x14ac:dyDescent="0.25">
      <c r="F7266" s="5"/>
    </row>
    <row r="7267" spans="6:6" x14ac:dyDescent="0.25">
      <c r="F7267" s="5"/>
    </row>
    <row r="7268" spans="6:6" x14ac:dyDescent="0.25">
      <c r="F7268" s="5"/>
    </row>
    <row r="7269" spans="6:6" x14ac:dyDescent="0.25">
      <c r="F7269" s="5"/>
    </row>
    <row r="7270" spans="6:6" x14ac:dyDescent="0.25">
      <c r="F7270" s="5"/>
    </row>
    <row r="7271" spans="6:6" x14ac:dyDescent="0.25">
      <c r="F7271" s="5"/>
    </row>
    <row r="7272" spans="6:6" x14ac:dyDescent="0.25">
      <c r="F7272" s="5"/>
    </row>
    <row r="7273" spans="6:6" x14ac:dyDescent="0.25">
      <c r="F7273" s="5"/>
    </row>
    <row r="7274" spans="6:6" x14ac:dyDescent="0.25">
      <c r="F7274" s="5"/>
    </row>
    <row r="7275" spans="6:6" x14ac:dyDescent="0.25">
      <c r="F7275" s="5"/>
    </row>
    <row r="7276" spans="6:6" x14ac:dyDescent="0.25">
      <c r="F7276" s="5"/>
    </row>
    <row r="7277" spans="6:6" x14ac:dyDescent="0.25">
      <c r="F7277" s="5"/>
    </row>
    <row r="7278" spans="6:6" x14ac:dyDescent="0.25">
      <c r="F7278" s="5"/>
    </row>
    <row r="7279" spans="6:6" x14ac:dyDescent="0.25">
      <c r="F7279" s="5"/>
    </row>
    <row r="7280" spans="6:6" x14ac:dyDescent="0.25">
      <c r="F7280" s="5"/>
    </row>
    <row r="7281" spans="6:6" x14ac:dyDescent="0.25">
      <c r="F7281" s="5"/>
    </row>
    <row r="7282" spans="6:6" x14ac:dyDescent="0.25">
      <c r="F7282" s="5"/>
    </row>
    <row r="7283" spans="6:6" x14ac:dyDescent="0.25">
      <c r="F7283" s="5"/>
    </row>
    <row r="7284" spans="6:6" x14ac:dyDescent="0.25">
      <c r="F7284" s="5"/>
    </row>
    <row r="7285" spans="6:6" x14ac:dyDescent="0.25">
      <c r="F7285" s="5"/>
    </row>
    <row r="7286" spans="6:6" x14ac:dyDescent="0.25">
      <c r="F7286" s="5"/>
    </row>
    <row r="7287" spans="6:6" x14ac:dyDescent="0.25">
      <c r="F7287" s="5"/>
    </row>
    <row r="7288" spans="6:6" x14ac:dyDescent="0.25">
      <c r="F7288" s="5"/>
    </row>
    <row r="7289" spans="6:6" x14ac:dyDescent="0.25">
      <c r="F7289" s="5"/>
    </row>
    <row r="7290" spans="6:6" x14ac:dyDescent="0.25">
      <c r="F7290" s="5"/>
    </row>
    <row r="7291" spans="6:6" x14ac:dyDescent="0.25">
      <c r="F7291" s="5"/>
    </row>
    <row r="7292" spans="6:6" x14ac:dyDescent="0.25">
      <c r="F7292" s="5"/>
    </row>
    <row r="7293" spans="6:6" x14ac:dyDescent="0.25">
      <c r="F7293" s="5"/>
    </row>
    <row r="7294" spans="6:6" x14ac:dyDescent="0.25">
      <c r="F7294" s="5"/>
    </row>
    <row r="7295" spans="6:6" x14ac:dyDescent="0.25">
      <c r="F7295" s="5"/>
    </row>
    <row r="7296" spans="6:6" x14ac:dyDescent="0.25">
      <c r="F7296" s="5"/>
    </row>
    <row r="7297" spans="6:6" x14ac:dyDescent="0.25">
      <c r="F7297" s="5"/>
    </row>
    <row r="7298" spans="6:6" x14ac:dyDescent="0.25">
      <c r="F7298" s="5"/>
    </row>
    <row r="7299" spans="6:6" x14ac:dyDescent="0.25">
      <c r="F7299" s="5"/>
    </row>
    <row r="7300" spans="6:6" x14ac:dyDescent="0.25">
      <c r="F7300" s="5"/>
    </row>
    <row r="7301" spans="6:6" x14ac:dyDescent="0.25">
      <c r="F7301" s="5"/>
    </row>
    <row r="7302" spans="6:6" x14ac:dyDescent="0.25">
      <c r="F7302" s="5"/>
    </row>
    <row r="7303" spans="6:6" x14ac:dyDescent="0.25">
      <c r="F7303" s="5"/>
    </row>
    <row r="7304" spans="6:6" x14ac:dyDescent="0.25">
      <c r="F7304" s="5"/>
    </row>
    <row r="7305" spans="6:6" x14ac:dyDescent="0.25">
      <c r="F7305" s="5"/>
    </row>
    <row r="7306" spans="6:6" x14ac:dyDescent="0.25">
      <c r="F7306" s="5"/>
    </row>
    <row r="7307" spans="6:6" x14ac:dyDescent="0.25">
      <c r="F7307" s="5"/>
    </row>
    <row r="7308" spans="6:6" x14ac:dyDescent="0.25">
      <c r="F7308" s="5"/>
    </row>
    <row r="7309" spans="6:6" x14ac:dyDescent="0.25">
      <c r="F7309" s="5"/>
    </row>
    <row r="7310" spans="6:6" x14ac:dyDescent="0.25">
      <c r="F7310" s="5"/>
    </row>
    <row r="7311" spans="6:6" x14ac:dyDescent="0.25">
      <c r="F7311" s="5"/>
    </row>
    <row r="7312" spans="6:6" x14ac:dyDescent="0.25">
      <c r="F7312" s="5"/>
    </row>
    <row r="7313" spans="6:6" x14ac:dyDescent="0.25">
      <c r="F7313" s="5"/>
    </row>
    <row r="7314" spans="6:6" x14ac:dyDescent="0.25">
      <c r="F7314" s="5"/>
    </row>
    <row r="7315" spans="6:6" x14ac:dyDescent="0.25">
      <c r="F7315" s="5"/>
    </row>
    <row r="7316" spans="6:6" x14ac:dyDescent="0.25">
      <c r="F7316" s="5"/>
    </row>
    <row r="7317" spans="6:6" x14ac:dyDescent="0.25">
      <c r="F7317" s="5"/>
    </row>
    <row r="7318" spans="6:6" x14ac:dyDescent="0.25">
      <c r="F7318" s="5"/>
    </row>
    <row r="7319" spans="6:6" x14ac:dyDescent="0.25">
      <c r="F7319" s="5"/>
    </row>
    <row r="7320" spans="6:6" x14ac:dyDescent="0.25">
      <c r="F7320" s="5"/>
    </row>
    <row r="7321" spans="6:6" x14ac:dyDescent="0.25">
      <c r="F7321" s="5"/>
    </row>
    <row r="7322" spans="6:6" x14ac:dyDescent="0.25">
      <c r="F7322" s="5"/>
    </row>
    <row r="7323" spans="6:6" x14ac:dyDescent="0.25">
      <c r="F7323" s="5"/>
    </row>
    <row r="7324" spans="6:6" x14ac:dyDescent="0.25">
      <c r="F7324" s="5"/>
    </row>
    <row r="7325" spans="6:6" x14ac:dyDescent="0.25">
      <c r="F7325" s="5"/>
    </row>
    <row r="7326" spans="6:6" x14ac:dyDescent="0.25">
      <c r="F7326" s="5"/>
    </row>
    <row r="7327" spans="6:6" x14ac:dyDescent="0.25">
      <c r="F7327" s="5"/>
    </row>
    <row r="7328" spans="6:6" x14ac:dyDescent="0.25">
      <c r="F7328" s="5"/>
    </row>
    <row r="7329" spans="6:6" x14ac:dyDescent="0.25">
      <c r="F7329" s="5"/>
    </row>
    <row r="7330" spans="6:6" x14ac:dyDescent="0.25">
      <c r="F7330" s="5"/>
    </row>
    <row r="7331" spans="6:6" x14ac:dyDescent="0.25">
      <c r="F7331" s="5"/>
    </row>
    <row r="7332" spans="6:6" x14ac:dyDescent="0.25">
      <c r="F7332" s="5"/>
    </row>
    <row r="7333" spans="6:6" x14ac:dyDescent="0.25">
      <c r="F7333" s="5"/>
    </row>
    <row r="7334" spans="6:6" x14ac:dyDescent="0.25">
      <c r="F7334" s="5"/>
    </row>
    <row r="7335" spans="6:6" x14ac:dyDescent="0.25">
      <c r="F7335" s="5"/>
    </row>
    <row r="7336" spans="6:6" x14ac:dyDescent="0.25">
      <c r="F7336" s="5"/>
    </row>
    <row r="7337" spans="6:6" x14ac:dyDescent="0.25">
      <c r="F7337" s="5"/>
    </row>
    <row r="7338" spans="6:6" x14ac:dyDescent="0.25">
      <c r="F7338" s="5"/>
    </row>
    <row r="7339" spans="6:6" x14ac:dyDescent="0.25">
      <c r="F7339" s="5"/>
    </row>
    <row r="7340" spans="6:6" x14ac:dyDescent="0.25">
      <c r="F7340" s="5"/>
    </row>
    <row r="7341" spans="6:6" x14ac:dyDescent="0.25">
      <c r="F7341" s="5"/>
    </row>
    <row r="7342" spans="6:6" x14ac:dyDescent="0.25">
      <c r="F7342" s="5"/>
    </row>
    <row r="7343" spans="6:6" x14ac:dyDescent="0.25">
      <c r="F7343" s="5"/>
    </row>
    <row r="7344" spans="6:6" x14ac:dyDescent="0.25">
      <c r="F7344" s="5"/>
    </row>
    <row r="7345" spans="6:6" x14ac:dyDescent="0.25">
      <c r="F7345" s="5"/>
    </row>
    <row r="7346" spans="6:6" x14ac:dyDescent="0.25">
      <c r="F7346" s="5"/>
    </row>
    <row r="7347" spans="6:6" x14ac:dyDescent="0.25">
      <c r="F7347" s="5"/>
    </row>
    <row r="7348" spans="6:6" x14ac:dyDescent="0.25">
      <c r="F7348" s="5"/>
    </row>
    <row r="7349" spans="6:6" x14ac:dyDescent="0.25">
      <c r="F7349" s="5"/>
    </row>
    <row r="7350" spans="6:6" x14ac:dyDescent="0.25">
      <c r="F7350" s="5"/>
    </row>
    <row r="7351" spans="6:6" x14ac:dyDescent="0.25">
      <c r="F7351" s="5"/>
    </row>
    <row r="7352" spans="6:6" x14ac:dyDescent="0.25">
      <c r="F7352" s="5"/>
    </row>
    <row r="7353" spans="6:6" x14ac:dyDescent="0.25">
      <c r="F7353" s="5"/>
    </row>
    <row r="7354" spans="6:6" x14ac:dyDescent="0.25">
      <c r="F7354" s="5"/>
    </row>
    <row r="7355" spans="6:6" x14ac:dyDescent="0.25">
      <c r="F7355" s="5"/>
    </row>
    <row r="7356" spans="6:6" x14ac:dyDescent="0.25">
      <c r="F7356" s="5"/>
    </row>
    <row r="7357" spans="6:6" x14ac:dyDescent="0.25">
      <c r="F7357" s="5"/>
    </row>
    <row r="7358" spans="6:6" x14ac:dyDescent="0.25">
      <c r="F7358" s="5"/>
    </row>
    <row r="7359" spans="6:6" x14ac:dyDescent="0.25">
      <c r="F7359" s="5"/>
    </row>
    <row r="7360" spans="6:6" x14ac:dyDescent="0.25">
      <c r="F7360" s="5"/>
    </row>
    <row r="7361" spans="6:6" x14ac:dyDescent="0.25">
      <c r="F7361" s="5"/>
    </row>
    <row r="7362" spans="6:6" x14ac:dyDescent="0.25">
      <c r="F7362" s="5"/>
    </row>
    <row r="7363" spans="6:6" x14ac:dyDescent="0.25">
      <c r="F7363" s="5"/>
    </row>
    <row r="7364" spans="6:6" x14ac:dyDescent="0.25">
      <c r="F7364" s="5"/>
    </row>
    <row r="7365" spans="6:6" x14ac:dyDescent="0.25">
      <c r="F7365" s="5"/>
    </row>
    <row r="7366" spans="6:6" x14ac:dyDescent="0.25">
      <c r="F7366" s="5"/>
    </row>
    <row r="7367" spans="6:6" x14ac:dyDescent="0.25">
      <c r="F7367" s="5"/>
    </row>
    <row r="7368" spans="6:6" x14ac:dyDescent="0.25">
      <c r="F7368" s="5"/>
    </row>
    <row r="7369" spans="6:6" x14ac:dyDescent="0.25">
      <c r="F7369" s="5"/>
    </row>
    <row r="7370" spans="6:6" x14ac:dyDescent="0.25">
      <c r="F7370" s="5"/>
    </row>
    <row r="7371" spans="6:6" x14ac:dyDescent="0.25">
      <c r="F7371" s="5"/>
    </row>
    <row r="7372" spans="6:6" x14ac:dyDescent="0.25">
      <c r="F7372" s="5"/>
    </row>
    <row r="7373" spans="6:6" x14ac:dyDescent="0.25">
      <c r="F7373" s="5"/>
    </row>
    <row r="7374" spans="6:6" x14ac:dyDescent="0.25">
      <c r="F7374" s="5"/>
    </row>
    <row r="7375" spans="6:6" x14ac:dyDescent="0.25">
      <c r="F7375" s="5"/>
    </row>
    <row r="7376" spans="6:6" x14ac:dyDescent="0.25">
      <c r="F7376" s="5"/>
    </row>
    <row r="7377" spans="6:6" x14ac:dyDescent="0.25">
      <c r="F7377" s="5"/>
    </row>
    <row r="7378" spans="6:6" x14ac:dyDescent="0.25">
      <c r="F7378" s="5"/>
    </row>
    <row r="7379" spans="6:6" x14ac:dyDescent="0.25">
      <c r="F7379" s="5"/>
    </row>
    <row r="7380" spans="6:6" x14ac:dyDescent="0.25">
      <c r="F7380" s="5"/>
    </row>
    <row r="7381" spans="6:6" x14ac:dyDescent="0.25">
      <c r="F7381" s="5"/>
    </row>
    <row r="7382" spans="6:6" x14ac:dyDescent="0.25">
      <c r="F7382" s="5"/>
    </row>
    <row r="7383" spans="6:6" x14ac:dyDescent="0.25">
      <c r="F7383" s="5"/>
    </row>
    <row r="7384" spans="6:6" x14ac:dyDescent="0.25">
      <c r="F7384" s="5"/>
    </row>
    <row r="7385" spans="6:6" x14ac:dyDescent="0.25">
      <c r="F7385" s="5"/>
    </row>
    <row r="7386" spans="6:6" x14ac:dyDescent="0.25">
      <c r="F7386" s="5"/>
    </row>
    <row r="7387" spans="6:6" x14ac:dyDescent="0.25">
      <c r="F7387" s="5"/>
    </row>
    <row r="7388" spans="6:6" x14ac:dyDescent="0.25">
      <c r="F7388" s="5"/>
    </row>
    <row r="7389" spans="6:6" x14ac:dyDescent="0.25">
      <c r="F7389" s="5"/>
    </row>
    <row r="7390" spans="6:6" x14ac:dyDescent="0.25">
      <c r="F7390" s="5"/>
    </row>
    <row r="7391" spans="6:6" x14ac:dyDescent="0.25">
      <c r="F7391" s="5"/>
    </row>
    <row r="7392" spans="6:6" x14ac:dyDescent="0.25">
      <c r="F7392" s="5"/>
    </row>
    <row r="7393" spans="6:6" x14ac:dyDescent="0.25">
      <c r="F7393" s="5"/>
    </row>
    <row r="7394" spans="6:6" x14ac:dyDescent="0.25">
      <c r="F7394" s="5"/>
    </row>
    <row r="7395" spans="6:6" x14ac:dyDescent="0.25">
      <c r="F7395" s="5"/>
    </row>
    <row r="7396" spans="6:6" x14ac:dyDescent="0.25">
      <c r="F7396" s="5"/>
    </row>
    <row r="7397" spans="6:6" x14ac:dyDescent="0.25">
      <c r="F7397" s="5"/>
    </row>
    <row r="7398" spans="6:6" x14ac:dyDescent="0.25">
      <c r="F7398" s="5"/>
    </row>
    <row r="7399" spans="6:6" x14ac:dyDescent="0.25">
      <c r="F7399" s="5"/>
    </row>
    <row r="7400" spans="6:6" x14ac:dyDescent="0.25">
      <c r="F7400" s="5"/>
    </row>
    <row r="7401" spans="6:6" x14ac:dyDescent="0.25">
      <c r="F7401" s="5"/>
    </row>
    <row r="7402" spans="6:6" x14ac:dyDescent="0.25">
      <c r="F7402" s="5"/>
    </row>
    <row r="7403" spans="6:6" x14ac:dyDescent="0.25">
      <c r="F7403" s="5"/>
    </row>
    <row r="7404" spans="6:6" x14ac:dyDescent="0.25">
      <c r="F7404" s="5"/>
    </row>
    <row r="7405" spans="6:6" x14ac:dyDescent="0.25">
      <c r="F7405" s="5"/>
    </row>
    <row r="7406" spans="6:6" x14ac:dyDescent="0.25">
      <c r="F7406" s="5"/>
    </row>
    <row r="7407" spans="6:6" x14ac:dyDescent="0.25">
      <c r="F7407" s="5"/>
    </row>
    <row r="7408" spans="6:6" x14ac:dyDescent="0.25">
      <c r="F7408" s="5"/>
    </row>
    <row r="7409" spans="6:6" x14ac:dyDescent="0.25">
      <c r="F7409" s="5"/>
    </row>
    <row r="7410" spans="6:6" x14ac:dyDescent="0.25">
      <c r="F7410" s="5"/>
    </row>
    <row r="7411" spans="6:6" x14ac:dyDescent="0.25">
      <c r="F7411" s="5"/>
    </row>
    <row r="7412" spans="6:6" x14ac:dyDescent="0.25">
      <c r="F7412" s="5"/>
    </row>
    <row r="7413" spans="6:6" x14ac:dyDescent="0.25">
      <c r="F7413" s="5"/>
    </row>
    <row r="7414" spans="6:6" x14ac:dyDescent="0.25">
      <c r="F7414" s="5"/>
    </row>
    <row r="7415" spans="6:6" x14ac:dyDescent="0.25">
      <c r="F7415" s="5"/>
    </row>
    <row r="7416" spans="6:6" x14ac:dyDescent="0.25">
      <c r="F7416" s="5"/>
    </row>
    <row r="7417" spans="6:6" x14ac:dyDescent="0.25">
      <c r="F7417" s="5"/>
    </row>
    <row r="7418" spans="6:6" x14ac:dyDescent="0.25">
      <c r="F7418" s="5"/>
    </row>
    <row r="7419" spans="6:6" x14ac:dyDescent="0.25">
      <c r="F7419" s="5"/>
    </row>
    <row r="7420" spans="6:6" x14ac:dyDescent="0.25">
      <c r="F7420" s="5"/>
    </row>
    <row r="7421" spans="6:6" x14ac:dyDescent="0.25">
      <c r="F7421" s="5"/>
    </row>
    <row r="7422" spans="6:6" x14ac:dyDescent="0.25">
      <c r="F7422" s="5"/>
    </row>
    <row r="7423" spans="6:6" x14ac:dyDescent="0.25">
      <c r="F7423" s="5"/>
    </row>
    <row r="7424" spans="6:6" x14ac:dyDescent="0.25">
      <c r="F7424" s="5"/>
    </row>
    <row r="7425" spans="6:6" x14ac:dyDescent="0.25">
      <c r="F7425" s="5"/>
    </row>
    <row r="7426" spans="6:6" x14ac:dyDescent="0.25">
      <c r="F7426" s="5"/>
    </row>
    <row r="7427" spans="6:6" x14ac:dyDescent="0.25">
      <c r="F7427" s="5"/>
    </row>
    <row r="7428" spans="6:6" x14ac:dyDescent="0.25">
      <c r="F7428" s="5"/>
    </row>
    <row r="7429" spans="6:6" x14ac:dyDescent="0.25">
      <c r="F7429" s="5"/>
    </row>
    <row r="7430" spans="6:6" x14ac:dyDescent="0.25">
      <c r="F7430" s="5"/>
    </row>
    <row r="7431" spans="6:6" x14ac:dyDescent="0.25">
      <c r="F7431" s="5"/>
    </row>
    <row r="7432" spans="6:6" x14ac:dyDescent="0.25">
      <c r="F7432" s="5"/>
    </row>
    <row r="7433" spans="6:6" x14ac:dyDescent="0.25">
      <c r="F7433" s="5"/>
    </row>
    <row r="7434" spans="6:6" x14ac:dyDescent="0.25">
      <c r="F7434" s="5"/>
    </row>
    <row r="7435" spans="6:6" x14ac:dyDescent="0.25">
      <c r="F7435" s="5"/>
    </row>
    <row r="7436" spans="6:6" x14ac:dyDescent="0.25">
      <c r="F7436" s="5"/>
    </row>
    <row r="7437" spans="6:6" x14ac:dyDescent="0.25">
      <c r="F7437" s="5"/>
    </row>
    <row r="7438" spans="6:6" x14ac:dyDescent="0.25">
      <c r="F7438" s="5"/>
    </row>
    <row r="7439" spans="6:6" x14ac:dyDescent="0.25">
      <c r="F7439" s="5"/>
    </row>
    <row r="7440" spans="6:6" x14ac:dyDescent="0.25">
      <c r="F7440" s="5"/>
    </row>
    <row r="7441" spans="6:6" x14ac:dyDescent="0.25">
      <c r="F7441" s="5"/>
    </row>
    <row r="7442" spans="6:6" x14ac:dyDescent="0.25">
      <c r="F7442" s="5"/>
    </row>
    <row r="7443" spans="6:6" x14ac:dyDescent="0.25">
      <c r="F7443" s="5"/>
    </row>
    <row r="7444" spans="6:6" x14ac:dyDescent="0.25">
      <c r="F7444" s="5"/>
    </row>
    <row r="7445" spans="6:6" x14ac:dyDescent="0.25">
      <c r="F7445" s="5"/>
    </row>
    <row r="7446" spans="6:6" x14ac:dyDescent="0.25">
      <c r="F7446" s="5"/>
    </row>
    <row r="7447" spans="6:6" x14ac:dyDescent="0.25">
      <c r="F7447" s="5"/>
    </row>
    <row r="7448" spans="6:6" x14ac:dyDescent="0.25">
      <c r="F7448" s="5"/>
    </row>
    <row r="7449" spans="6:6" x14ac:dyDescent="0.25">
      <c r="F7449" s="5"/>
    </row>
    <row r="7450" spans="6:6" x14ac:dyDescent="0.25">
      <c r="F7450" s="5"/>
    </row>
    <row r="7451" spans="6:6" x14ac:dyDescent="0.25">
      <c r="F7451" s="5"/>
    </row>
    <row r="7452" spans="6:6" x14ac:dyDescent="0.25">
      <c r="F7452" s="5"/>
    </row>
    <row r="7453" spans="6:6" x14ac:dyDescent="0.25">
      <c r="F7453" s="5"/>
    </row>
    <row r="7454" spans="6:6" x14ac:dyDescent="0.25">
      <c r="F7454" s="5"/>
    </row>
    <row r="7455" spans="6:6" x14ac:dyDescent="0.25">
      <c r="F7455" s="5"/>
    </row>
    <row r="7456" spans="6:6" x14ac:dyDescent="0.25">
      <c r="F7456" s="5"/>
    </row>
    <row r="7457" spans="6:6" x14ac:dyDescent="0.25">
      <c r="F7457" s="5"/>
    </row>
    <row r="7458" spans="6:6" x14ac:dyDescent="0.25">
      <c r="F7458" s="5"/>
    </row>
    <row r="7459" spans="6:6" x14ac:dyDescent="0.25">
      <c r="F7459" s="5"/>
    </row>
    <row r="7460" spans="6:6" x14ac:dyDescent="0.25">
      <c r="F7460" s="5"/>
    </row>
    <row r="7461" spans="6:6" x14ac:dyDescent="0.25">
      <c r="F7461" s="5"/>
    </row>
    <row r="7462" spans="6:6" x14ac:dyDescent="0.25">
      <c r="F7462" s="5"/>
    </row>
    <row r="7463" spans="6:6" x14ac:dyDescent="0.25">
      <c r="F7463" s="5"/>
    </row>
    <row r="7464" spans="6:6" x14ac:dyDescent="0.25">
      <c r="F7464" s="5"/>
    </row>
    <row r="7465" spans="6:6" x14ac:dyDescent="0.25">
      <c r="F7465" s="5"/>
    </row>
    <row r="7466" spans="6:6" x14ac:dyDescent="0.25">
      <c r="F7466" s="5"/>
    </row>
    <row r="7467" spans="6:6" x14ac:dyDescent="0.25">
      <c r="F7467" s="5"/>
    </row>
    <row r="7468" spans="6:6" x14ac:dyDescent="0.25">
      <c r="F7468" s="5"/>
    </row>
    <row r="7469" spans="6:6" x14ac:dyDescent="0.25">
      <c r="F7469" s="5"/>
    </row>
    <row r="7470" spans="6:6" x14ac:dyDescent="0.25">
      <c r="F7470" s="5"/>
    </row>
    <row r="7471" spans="6:6" x14ac:dyDescent="0.25">
      <c r="F7471" s="5"/>
    </row>
    <row r="7472" spans="6:6" x14ac:dyDescent="0.25">
      <c r="F7472" s="5"/>
    </row>
    <row r="7473" spans="6:6" x14ac:dyDescent="0.25">
      <c r="F7473" s="5"/>
    </row>
    <row r="7474" spans="6:6" x14ac:dyDescent="0.25">
      <c r="F7474" s="5"/>
    </row>
    <row r="7475" spans="6:6" x14ac:dyDescent="0.25">
      <c r="F7475" s="5"/>
    </row>
    <row r="7476" spans="6:6" x14ac:dyDescent="0.25">
      <c r="F7476" s="5"/>
    </row>
    <row r="7477" spans="6:6" x14ac:dyDescent="0.25">
      <c r="F7477" s="5"/>
    </row>
    <row r="7478" spans="6:6" x14ac:dyDescent="0.25">
      <c r="F7478" s="5"/>
    </row>
    <row r="7479" spans="6:6" x14ac:dyDescent="0.25">
      <c r="F7479" s="5"/>
    </row>
    <row r="7480" spans="6:6" x14ac:dyDescent="0.25">
      <c r="F7480" s="5"/>
    </row>
    <row r="7481" spans="6:6" x14ac:dyDescent="0.25">
      <c r="F7481" s="5"/>
    </row>
    <row r="7482" spans="6:6" x14ac:dyDescent="0.25">
      <c r="F7482" s="5"/>
    </row>
    <row r="7483" spans="6:6" x14ac:dyDescent="0.25">
      <c r="F7483" s="5"/>
    </row>
    <row r="7484" spans="6:6" x14ac:dyDescent="0.25">
      <c r="F7484" s="5"/>
    </row>
    <row r="7485" spans="6:6" x14ac:dyDescent="0.25">
      <c r="F7485" s="5"/>
    </row>
    <row r="7486" spans="6:6" x14ac:dyDescent="0.25">
      <c r="F7486" s="5"/>
    </row>
    <row r="7487" spans="6:6" x14ac:dyDescent="0.25">
      <c r="F7487" s="5"/>
    </row>
    <row r="7488" spans="6:6" x14ac:dyDescent="0.25">
      <c r="F7488" s="5"/>
    </row>
    <row r="7489" spans="6:6" x14ac:dyDescent="0.25">
      <c r="F7489" s="5"/>
    </row>
    <row r="7490" spans="6:6" x14ac:dyDescent="0.25">
      <c r="F7490" s="5"/>
    </row>
    <row r="7491" spans="6:6" x14ac:dyDescent="0.25">
      <c r="F7491" s="5"/>
    </row>
    <row r="7492" spans="6:6" x14ac:dyDescent="0.25">
      <c r="F7492" s="5"/>
    </row>
    <row r="7493" spans="6:6" x14ac:dyDescent="0.25">
      <c r="F7493" s="5"/>
    </row>
    <row r="7494" spans="6:6" x14ac:dyDescent="0.25">
      <c r="F7494" s="5"/>
    </row>
    <row r="7495" spans="6:6" x14ac:dyDescent="0.25">
      <c r="F7495" s="5"/>
    </row>
    <row r="7496" spans="6:6" x14ac:dyDescent="0.25">
      <c r="F7496" s="5"/>
    </row>
    <row r="7497" spans="6:6" x14ac:dyDescent="0.25">
      <c r="F7497" s="5"/>
    </row>
    <row r="7498" spans="6:6" x14ac:dyDescent="0.25">
      <c r="F7498" s="5"/>
    </row>
    <row r="7499" spans="6:6" x14ac:dyDescent="0.25">
      <c r="F7499" s="5"/>
    </row>
    <row r="7500" spans="6:6" x14ac:dyDescent="0.25">
      <c r="F7500" s="5"/>
    </row>
    <row r="7501" spans="6:6" x14ac:dyDescent="0.25">
      <c r="F7501" s="5"/>
    </row>
    <row r="7502" spans="6:6" x14ac:dyDescent="0.25">
      <c r="F7502" s="5"/>
    </row>
    <row r="7503" spans="6:6" x14ac:dyDescent="0.25">
      <c r="F7503" s="5"/>
    </row>
    <row r="7504" spans="6:6" x14ac:dyDescent="0.25">
      <c r="F7504" s="5"/>
    </row>
    <row r="7505" spans="6:6" x14ac:dyDescent="0.25">
      <c r="F7505" s="5"/>
    </row>
    <row r="7506" spans="6:6" x14ac:dyDescent="0.25">
      <c r="F7506" s="5"/>
    </row>
    <row r="7507" spans="6:6" x14ac:dyDescent="0.25">
      <c r="F7507" s="5"/>
    </row>
    <row r="7508" spans="6:6" x14ac:dyDescent="0.25">
      <c r="F7508" s="5"/>
    </row>
    <row r="7509" spans="6:6" x14ac:dyDescent="0.25">
      <c r="F7509" s="5"/>
    </row>
    <row r="7510" spans="6:6" x14ac:dyDescent="0.25">
      <c r="F7510" s="5"/>
    </row>
    <row r="7511" spans="6:6" x14ac:dyDescent="0.25">
      <c r="F7511" s="5"/>
    </row>
    <row r="7512" spans="6:6" x14ac:dyDescent="0.25">
      <c r="F7512" s="5"/>
    </row>
    <row r="7513" spans="6:6" x14ac:dyDescent="0.25">
      <c r="F7513" s="5"/>
    </row>
    <row r="7514" spans="6:6" x14ac:dyDescent="0.25">
      <c r="F7514" s="5"/>
    </row>
    <row r="7515" spans="6:6" x14ac:dyDescent="0.25">
      <c r="F7515" s="5"/>
    </row>
    <row r="7516" spans="6:6" x14ac:dyDescent="0.25">
      <c r="F7516" s="5"/>
    </row>
    <row r="7517" spans="6:6" x14ac:dyDescent="0.25">
      <c r="F7517" s="5"/>
    </row>
    <row r="7518" spans="6:6" x14ac:dyDescent="0.25">
      <c r="F7518" s="5"/>
    </row>
    <row r="7519" spans="6:6" x14ac:dyDescent="0.25">
      <c r="F7519" s="5"/>
    </row>
    <row r="7520" spans="6:6" x14ac:dyDescent="0.25">
      <c r="F7520" s="5"/>
    </row>
    <row r="7521" spans="6:6" x14ac:dyDescent="0.25">
      <c r="F7521" s="5"/>
    </row>
    <row r="7522" spans="6:6" x14ac:dyDescent="0.25">
      <c r="F7522" s="5"/>
    </row>
    <row r="7523" spans="6:6" x14ac:dyDescent="0.25">
      <c r="F7523" s="5"/>
    </row>
    <row r="7524" spans="6:6" x14ac:dyDescent="0.25">
      <c r="F7524" s="5"/>
    </row>
    <row r="7525" spans="6:6" x14ac:dyDescent="0.25">
      <c r="F7525" s="5"/>
    </row>
    <row r="7526" spans="6:6" x14ac:dyDescent="0.25">
      <c r="F7526" s="5"/>
    </row>
    <row r="7527" spans="6:6" x14ac:dyDescent="0.25">
      <c r="F7527" s="5"/>
    </row>
    <row r="7528" spans="6:6" x14ac:dyDescent="0.25">
      <c r="F7528" s="5"/>
    </row>
    <row r="7529" spans="6:6" x14ac:dyDescent="0.25">
      <c r="F7529" s="5"/>
    </row>
    <row r="7530" spans="6:6" x14ac:dyDescent="0.25">
      <c r="F7530" s="5"/>
    </row>
    <row r="7531" spans="6:6" x14ac:dyDescent="0.25">
      <c r="F7531" s="5"/>
    </row>
    <row r="7532" spans="6:6" x14ac:dyDescent="0.25">
      <c r="F7532" s="5"/>
    </row>
    <row r="7533" spans="6:6" x14ac:dyDescent="0.25">
      <c r="F7533" s="5"/>
    </row>
    <row r="7534" spans="6:6" x14ac:dyDescent="0.25">
      <c r="F7534" s="5"/>
    </row>
    <row r="7535" spans="6:6" x14ac:dyDescent="0.25">
      <c r="F7535" s="5"/>
    </row>
    <row r="7536" spans="6:6" x14ac:dyDescent="0.25">
      <c r="F7536" s="5"/>
    </row>
    <row r="7537" spans="6:6" x14ac:dyDescent="0.25">
      <c r="F7537" s="5"/>
    </row>
    <row r="7538" spans="6:6" x14ac:dyDescent="0.25">
      <c r="F7538" s="5"/>
    </row>
    <row r="7539" spans="6:6" x14ac:dyDescent="0.25">
      <c r="F7539" s="5"/>
    </row>
    <row r="7540" spans="6:6" x14ac:dyDescent="0.25">
      <c r="F7540" s="5"/>
    </row>
    <row r="7541" spans="6:6" x14ac:dyDescent="0.25">
      <c r="F7541" s="5"/>
    </row>
    <row r="7542" spans="6:6" x14ac:dyDescent="0.25">
      <c r="F7542" s="5"/>
    </row>
    <row r="7543" spans="6:6" x14ac:dyDescent="0.25">
      <c r="F7543" s="5"/>
    </row>
    <row r="7544" spans="6:6" x14ac:dyDescent="0.25">
      <c r="F7544" s="5"/>
    </row>
    <row r="7545" spans="6:6" x14ac:dyDescent="0.25">
      <c r="F7545" s="5"/>
    </row>
    <row r="7546" spans="6:6" x14ac:dyDescent="0.25">
      <c r="F7546" s="5"/>
    </row>
    <row r="7547" spans="6:6" x14ac:dyDescent="0.25">
      <c r="F7547" s="5"/>
    </row>
    <row r="7548" spans="6:6" x14ac:dyDescent="0.25">
      <c r="F7548" s="5"/>
    </row>
    <row r="7549" spans="6:6" x14ac:dyDescent="0.25">
      <c r="F7549" s="5"/>
    </row>
    <row r="7550" spans="6:6" x14ac:dyDescent="0.25">
      <c r="F7550" s="5"/>
    </row>
    <row r="7551" spans="6:6" x14ac:dyDescent="0.25">
      <c r="F7551" s="5"/>
    </row>
    <row r="7552" spans="6:6" x14ac:dyDescent="0.25">
      <c r="F7552" s="5"/>
    </row>
    <row r="7553" spans="6:6" x14ac:dyDescent="0.25">
      <c r="F7553" s="5"/>
    </row>
    <row r="7554" spans="6:6" x14ac:dyDescent="0.25">
      <c r="F7554" s="5"/>
    </row>
    <row r="7555" spans="6:6" x14ac:dyDescent="0.25">
      <c r="F7555" s="5"/>
    </row>
    <row r="7556" spans="6:6" x14ac:dyDescent="0.25">
      <c r="F7556" s="5"/>
    </row>
    <row r="7557" spans="6:6" x14ac:dyDescent="0.25">
      <c r="F7557" s="5"/>
    </row>
    <row r="7558" spans="6:6" x14ac:dyDescent="0.25">
      <c r="F7558" s="5"/>
    </row>
    <row r="7559" spans="6:6" x14ac:dyDescent="0.25">
      <c r="F7559" s="5"/>
    </row>
    <row r="7560" spans="6:6" x14ac:dyDescent="0.25">
      <c r="F7560" s="5"/>
    </row>
    <row r="7561" spans="6:6" x14ac:dyDescent="0.25">
      <c r="F7561" s="5"/>
    </row>
    <row r="7562" spans="6:6" x14ac:dyDescent="0.25">
      <c r="F7562" s="5"/>
    </row>
    <row r="7563" spans="6:6" x14ac:dyDescent="0.25">
      <c r="F7563" s="5"/>
    </row>
    <row r="7564" spans="6:6" x14ac:dyDescent="0.25">
      <c r="F7564" s="5"/>
    </row>
    <row r="7565" spans="6:6" x14ac:dyDescent="0.25">
      <c r="F7565" s="5"/>
    </row>
    <row r="7566" spans="6:6" x14ac:dyDescent="0.25">
      <c r="F7566" s="5"/>
    </row>
    <row r="7567" spans="6:6" x14ac:dyDescent="0.25">
      <c r="F7567" s="5"/>
    </row>
    <row r="7568" spans="6:6" x14ac:dyDescent="0.25">
      <c r="F7568" s="5"/>
    </row>
    <row r="7569" spans="6:6" x14ac:dyDescent="0.25">
      <c r="F7569" s="5"/>
    </row>
    <row r="7570" spans="6:6" x14ac:dyDescent="0.25">
      <c r="F7570" s="5"/>
    </row>
    <row r="7571" spans="6:6" x14ac:dyDescent="0.25">
      <c r="F7571" s="5"/>
    </row>
    <row r="7572" spans="6:6" x14ac:dyDescent="0.25">
      <c r="F7572" s="5"/>
    </row>
    <row r="7573" spans="6:6" x14ac:dyDescent="0.25">
      <c r="F7573" s="5"/>
    </row>
    <row r="7574" spans="6:6" x14ac:dyDescent="0.25">
      <c r="F7574" s="5"/>
    </row>
    <row r="7575" spans="6:6" x14ac:dyDescent="0.25">
      <c r="F7575" s="5"/>
    </row>
    <row r="7576" spans="6:6" x14ac:dyDescent="0.25">
      <c r="F7576" s="5"/>
    </row>
    <row r="7577" spans="6:6" x14ac:dyDescent="0.25">
      <c r="F7577" s="5"/>
    </row>
    <row r="7578" spans="6:6" x14ac:dyDescent="0.25">
      <c r="F7578" s="5"/>
    </row>
    <row r="7579" spans="6:6" x14ac:dyDescent="0.25">
      <c r="F7579" s="5"/>
    </row>
    <row r="7580" spans="6:6" x14ac:dyDescent="0.25">
      <c r="F7580" s="5"/>
    </row>
    <row r="7581" spans="6:6" x14ac:dyDescent="0.25">
      <c r="F7581" s="5"/>
    </row>
    <row r="7582" spans="6:6" x14ac:dyDescent="0.25">
      <c r="F7582" s="5"/>
    </row>
    <row r="7583" spans="6:6" x14ac:dyDescent="0.25">
      <c r="F7583" s="5"/>
    </row>
    <row r="7584" spans="6:6" x14ac:dyDescent="0.25">
      <c r="F7584" s="5"/>
    </row>
    <row r="7585" spans="6:6" x14ac:dyDescent="0.25">
      <c r="F7585" s="5"/>
    </row>
    <row r="7586" spans="6:6" x14ac:dyDescent="0.25">
      <c r="F7586" s="5"/>
    </row>
    <row r="7587" spans="6:6" x14ac:dyDescent="0.25">
      <c r="F7587" s="5"/>
    </row>
    <row r="7588" spans="6:6" x14ac:dyDescent="0.25">
      <c r="F7588" s="5"/>
    </row>
    <row r="7589" spans="6:6" x14ac:dyDescent="0.25">
      <c r="F7589" s="5"/>
    </row>
    <row r="7590" spans="6:6" x14ac:dyDescent="0.25">
      <c r="F7590" s="5"/>
    </row>
    <row r="7591" spans="6:6" x14ac:dyDescent="0.25">
      <c r="F7591" s="5"/>
    </row>
    <row r="7592" spans="6:6" x14ac:dyDescent="0.25">
      <c r="F7592" s="5"/>
    </row>
    <row r="7593" spans="6:6" x14ac:dyDescent="0.25">
      <c r="F7593" s="5"/>
    </row>
    <row r="7594" spans="6:6" x14ac:dyDescent="0.25">
      <c r="F7594" s="5"/>
    </row>
    <row r="7595" spans="6:6" x14ac:dyDescent="0.25">
      <c r="F7595" s="5"/>
    </row>
    <row r="7596" spans="6:6" x14ac:dyDescent="0.25">
      <c r="F7596" s="5"/>
    </row>
    <row r="7597" spans="6:6" x14ac:dyDescent="0.25">
      <c r="F7597" s="5"/>
    </row>
    <row r="7598" spans="6:6" x14ac:dyDescent="0.25">
      <c r="F7598" s="5"/>
    </row>
    <row r="7599" spans="6:6" x14ac:dyDescent="0.25">
      <c r="F7599" s="5"/>
    </row>
    <row r="7600" spans="6:6" x14ac:dyDescent="0.25">
      <c r="F7600" s="5"/>
    </row>
    <row r="7601" spans="6:6" x14ac:dyDescent="0.25">
      <c r="F7601" s="5"/>
    </row>
    <row r="7602" spans="6:6" x14ac:dyDescent="0.25">
      <c r="F7602" s="5"/>
    </row>
    <row r="7603" spans="6:6" x14ac:dyDescent="0.25">
      <c r="F7603" s="5"/>
    </row>
    <row r="7604" spans="6:6" x14ac:dyDescent="0.25">
      <c r="F7604" s="5"/>
    </row>
    <row r="7605" spans="6:6" x14ac:dyDescent="0.25">
      <c r="F7605" s="5"/>
    </row>
    <row r="7606" spans="6:6" x14ac:dyDescent="0.25">
      <c r="F7606" s="5"/>
    </row>
    <row r="7607" spans="6:6" x14ac:dyDescent="0.25">
      <c r="F7607" s="5"/>
    </row>
    <row r="7608" spans="6:6" x14ac:dyDescent="0.25">
      <c r="F7608" s="5"/>
    </row>
    <row r="7609" spans="6:6" x14ac:dyDescent="0.25">
      <c r="F7609" s="5"/>
    </row>
    <row r="7610" spans="6:6" x14ac:dyDescent="0.25">
      <c r="F7610" s="5"/>
    </row>
    <row r="7611" spans="6:6" x14ac:dyDescent="0.25">
      <c r="F7611" s="5"/>
    </row>
    <row r="7612" spans="6:6" x14ac:dyDescent="0.25">
      <c r="F7612" s="5"/>
    </row>
    <row r="7613" spans="6:6" x14ac:dyDescent="0.25">
      <c r="F7613" s="5"/>
    </row>
    <row r="7614" spans="6:6" x14ac:dyDescent="0.25">
      <c r="F7614" s="5"/>
    </row>
    <row r="7615" spans="6:6" x14ac:dyDescent="0.25">
      <c r="F7615" s="5"/>
    </row>
    <row r="7616" spans="6:6" x14ac:dyDescent="0.25">
      <c r="F7616" s="5"/>
    </row>
    <row r="7617" spans="6:6" x14ac:dyDescent="0.25">
      <c r="F7617" s="5"/>
    </row>
    <row r="7618" spans="6:6" x14ac:dyDescent="0.25">
      <c r="F7618" s="5"/>
    </row>
    <row r="7619" spans="6:6" x14ac:dyDescent="0.25">
      <c r="F7619" s="5"/>
    </row>
    <row r="7620" spans="6:6" x14ac:dyDescent="0.25">
      <c r="F7620" s="5"/>
    </row>
    <row r="7621" spans="6:6" x14ac:dyDescent="0.25">
      <c r="F7621" s="5"/>
    </row>
    <row r="7622" spans="6:6" x14ac:dyDescent="0.25">
      <c r="F7622" s="5"/>
    </row>
    <row r="7623" spans="6:6" x14ac:dyDescent="0.25">
      <c r="F7623" s="5"/>
    </row>
    <row r="7624" spans="6:6" x14ac:dyDescent="0.25">
      <c r="F7624" s="5"/>
    </row>
    <row r="7625" spans="6:6" x14ac:dyDescent="0.25">
      <c r="F7625" s="5"/>
    </row>
    <row r="7626" spans="6:6" x14ac:dyDescent="0.25">
      <c r="F7626" s="5"/>
    </row>
    <row r="7627" spans="6:6" x14ac:dyDescent="0.25">
      <c r="F7627" s="5"/>
    </row>
    <row r="7628" spans="6:6" x14ac:dyDescent="0.25">
      <c r="F7628" s="5"/>
    </row>
    <row r="7629" spans="6:6" x14ac:dyDescent="0.25">
      <c r="F7629" s="5"/>
    </row>
    <row r="7630" spans="6:6" x14ac:dyDescent="0.25">
      <c r="F7630" s="5"/>
    </row>
    <row r="7631" spans="6:6" x14ac:dyDescent="0.25">
      <c r="F7631" s="5"/>
    </row>
    <row r="7632" spans="6:6" x14ac:dyDescent="0.25">
      <c r="F7632" s="5"/>
    </row>
    <row r="7633" spans="6:6" x14ac:dyDescent="0.25">
      <c r="F7633" s="5"/>
    </row>
    <row r="7634" spans="6:6" x14ac:dyDescent="0.25">
      <c r="F7634" s="5"/>
    </row>
    <row r="7635" spans="6:6" x14ac:dyDescent="0.25">
      <c r="F7635" s="5"/>
    </row>
    <row r="7636" spans="6:6" x14ac:dyDescent="0.25">
      <c r="F7636" s="5"/>
    </row>
    <row r="7637" spans="6:6" x14ac:dyDescent="0.25">
      <c r="F7637" s="5"/>
    </row>
    <row r="7638" spans="6:6" x14ac:dyDescent="0.25">
      <c r="F7638" s="5"/>
    </row>
    <row r="7639" spans="6:6" x14ac:dyDescent="0.25">
      <c r="F7639" s="5"/>
    </row>
    <row r="7640" spans="6:6" x14ac:dyDescent="0.25">
      <c r="F7640" s="5"/>
    </row>
    <row r="7641" spans="6:6" x14ac:dyDescent="0.25">
      <c r="F7641" s="5"/>
    </row>
    <row r="7642" spans="6:6" x14ac:dyDescent="0.25">
      <c r="F7642" s="5"/>
    </row>
    <row r="7643" spans="6:6" x14ac:dyDescent="0.25">
      <c r="F7643" s="5"/>
    </row>
    <row r="7644" spans="6:6" x14ac:dyDescent="0.25">
      <c r="F7644" s="5"/>
    </row>
    <row r="7645" spans="6:6" x14ac:dyDescent="0.25">
      <c r="F7645" s="5"/>
    </row>
    <row r="7646" spans="6:6" x14ac:dyDescent="0.25">
      <c r="F7646" s="5"/>
    </row>
    <row r="7647" spans="6:6" x14ac:dyDescent="0.25">
      <c r="F7647" s="5"/>
    </row>
    <row r="7648" spans="6:6" x14ac:dyDescent="0.25">
      <c r="F7648" s="5"/>
    </row>
    <row r="7649" spans="6:6" x14ac:dyDescent="0.25">
      <c r="F7649" s="5"/>
    </row>
    <row r="7650" spans="6:6" x14ac:dyDescent="0.25">
      <c r="F7650" s="5"/>
    </row>
    <row r="7651" spans="6:6" x14ac:dyDescent="0.25">
      <c r="F7651" s="5"/>
    </row>
    <row r="7652" spans="6:6" x14ac:dyDescent="0.25">
      <c r="F7652" s="5"/>
    </row>
    <row r="7653" spans="6:6" x14ac:dyDescent="0.25">
      <c r="F7653" s="5"/>
    </row>
    <row r="7654" spans="6:6" x14ac:dyDescent="0.25">
      <c r="F7654" s="5"/>
    </row>
    <row r="7655" spans="6:6" x14ac:dyDescent="0.25">
      <c r="F7655" s="5"/>
    </row>
    <row r="7656" spans="6:6" x14ac:dyDescent="0.25">
      <c r="F7656" s="5"/>
    </row>
    <row r="7657" spans="6:6" x14ac:dyDescent="0.25">
      <c r="F7657" s="5"/>
    </row>
    <row r="7658" spans="6:6" x14ac:dyDescent="0.25">
      <c r="F7658" s="5"/>
    </row>
    <row r="7659" spans="6:6" x14ac:dyDescent="0.25">
      <c r="F7659" s="5"/>
    </row>
    <row r="7660" spans="6:6" x14ac:dyDescent="0.25">
      <c r="F7660" s="5"/>
    </row>
    <row r="7661" spans="6:6" x14ac:dyDescent="0.25">
      <c r="F7661" s="5"/>
    </row>
    <row r="7662" spans="6:6" x14ac:dyDescent="0.25">
      <c r="F7662" s="5"/>
    </row>
    <row r="7663" spans="6:6" x14ac:dyDescent="0.25">
      <c r="F7663" s="5"/>
    </row>
    <row r="7664" spans="6:6" x14ac:dyDescent="0.25">
      <c r="F7664" s="5"/>
    </row>
    <row r="7665" spans="6:6" x14ac:dyDescent="0.25">
      <c r="F7665" s="5"/>
    </row>
    <row r="7666" spans="6:6" x14ac:dyDescent="0.25">
      <c r="F7666" s="5"/>
    </row>
    <row r="7667" spans="6:6" x14ac:dyDescent="0.25">
      <c r="F7667" s="5"/>
    </row>
    <row r="7668" spans="6:6" x14ac:dyDescent="0.25">
      <c r="F7668" s="5"/>
    </row>
    <row r="7669" spans="6:6" x14ac:dyDescent="0.25">
      <c r="F7669" s="5"/>
    </row>
    <row r="7670" spans="6:6" x14ac:dyDescent="0.25">
      <c r="F7670" s="5"/>
    </row>
    <row r="7671" spans="6:6" x14ac:dyDescent="0.25">
      <c r="F7671" s="5"/>
    </row>
    <row r="7672" spans="6:6" x14ac:dyDescent="0.25">
      <c r="F7672" s="5"/>
    </row>
    <row r="7673" spans="6:6" x14ac:dyDescent="0.25">
      <c r="F7673" s="5"/>
    </row>
    <row r="7674" spans="6:6" x14ac:dyDescent="0.25">
      <c r="F7674" s="5"/>
    </row>
    <row r="7675" spans="6:6" x14ac:dyDescent="0.25">
      <c r="F7675" s="5"/>
    </row>
    <row r="7676" spans="6:6" x14ac:dyDescent="0.25">
      <c r="F7676" s="5"/>
    </row>
    <row r="7677" spans="6:6" x14ac:dyDescent="0.25">
      <c r="F7677" s="5"/>
    </row>
    <row r="7678" spans="6:6" x14ac:dyDescent="0.25">
      <c r="F7678" s="5"/>
    </row>
    <row r="7679" spans="6:6" x14ac:dyDescent="0.25">
      <c r="F7679" s="5"/>
    </row>
    <row r="7680" spans="6:6" x14ac:dyDescent="0.25">
      <c r="F7680" s="5"/>
    </row>
    <row r="7681" spans="6:6" x14ac:dyDescent="0.25">
      <c r="F7681" s="5"/>
    </row>
    <row r="7682" spans="6:6" x14ac:dyDescent="0.25">
      <c r="F7682" s="5"/>
    </row>
    <row r="7683" spans="6:6" x14ac:dyDescent="0.25">
      <c r="F7683" s="5"/>
    </row>
    <row r="7684" spans="6:6" x14ac:dyDescent="0.25">
      <c r="F7684" s="5"/>
    </row>
    <row r="7685" spans="6:6" x14ac:dyDescent="0.25">
      <c r="F7685" s="5"/>
    </row>
    <row r="7686" spans="6:6" x14ac:dyDescent="0.25">
      <c r="F7686" s="5"/>
    </row>
    <row r="7687" spans="6:6" x14ac:dyDescent="0.25">
      <c r="F7687" s="5"/>
    </row>
    <row r="7688" spans="6:6" x14ac:dyDescent="0.25">
      <c r="F7688" s="5"/>
    </row>
    <row r="7689" spans="6:6" x14ac:dyDescent="0.25">
      <c r="F7689" s="5"/>
    </row>
    <row r="7690" spans="6:6" x14ac:dyDescent="0.25">
      <c r="F7690" s="5"/>
    </row>
    <row r="7691" spans="6:6" x14ac:dyDescent="0.25">
      <c r="F7691" s="5"/>
    </row>
    <row r="7692" spans="6:6" x14ac:dyDescent="0.25">
      <c r="F7692" s="5"/>
    </row>
    <row r="7693" spans="6:6" x14ac:dyDescent="0.25">
      <c r="F7693" s="5"/>
    </row>
    <row r="7694" spans="6:6" x14ac:dyDescent="0.25">
      <c r="F7694" s="5"/>
    </row>
    <row r="7695" spans="6:6" x14ac:dyDescent="0.25">
      <c r="F7695" s="5"/>
    </row>
    <row r="7696" spans="6:6" x14ac:dyDescent="0.25">
      <c r="F7696" s="5"/>
    </row>
    <row r="7697" spans="6:6" x14ac:dyDescent="0.25">
      <c r="F7697" s="5"/>
    </row>
    <row r="7698" spans="6:6" x14ac:dyDescent="0.25">
      <c r="F7698" s="5"/>
    </row>
    <row r="7699" spans="6:6" x14ac:dyDescent="0.25">
      <c r="F7699" s="5"/>
    </row>
    <row r="7700" spans="6:6" x14ac:dyDescent="0.25">
      <c r="F7700" s="5"/>
    </row>
    <row r="7701" spans="6:6" x14ac:dyDescent="0.25">
      <c r="F7701" s="5"/>
    </row>
    <row r="7702" spans="6:6" x14ac:dyDescent="0.25">
      <c r="F7702" s="5"/>
    </row>
    <row r="7703" spans="6:6" x14ac:dyDescent="0.25">
      <c r="F7703" s="5"/>
    </row>
    <row r="7704" spans="6:6" x14ac:dyDescent="0.25">
      <c r="F7704" s="5"/>
    </row>
    <row r="7705" spans="6:6" x14ac:dyDescent="0.25">
      <c r="F7705" s="5"/>
    </row>
    <row r="7706" spans="6:6" x14ac:dyDescent="0.25">
      <c r="F7706" s="5"/>
    </row>
    <row r="7707" spans="6:6" x14ac:dyDescent="0.25">
      <c r="F7707" s="5"/>
    </row>
    <row r="7708" spans="6:6" x14ac:dyDescent="0.25">
      <c r="F7708" s="5"/>
    </row>
    <row r="7709" spans="6:6" x14ac:dyDescent="0.25">
      <c r="F7709" s="5"/>
    </row>
    <row r="7710" spans="6:6" x14ac:dyDescent="0.25">
      <c r="F7710" s="5"/>
    </row>
    <row r="7711" spans="6:6" x14ac:dyDescent="0.25">
      <c r="F7711" s="5"/>
    </row>
    <row r="7712" spans="6:6" x14ac:dyDescent="0.25">
      <c r="F7712" s="5"/>
    </row>
    <row r="7713" spans="6:6" x14ac:dyDescent="0.25">
      <c r="F7713" s="5"/>
    </row>
    <row r="7714" spans="6:6" x14ac:dyDescent="0.25">
      <c r="F7714" s="5"/>
    </row>
    <row r="7715" spans="6:6" x14ac:dyDescent="0.25">
      <c r="F7715" s="5"/>
    </row>
    <row r="7716" spans="6:6" x14ac:dyDescent="0.25">
      <c r="F7716" s="5"/>
    </row>
    <row r="7717" spans="6:6" x14ac:dyDescent="0.25">
      <c r="F7717" s="5"/>
    </row>
    <row r="7718" spans="6:6" x14ac:dyDescent="0.25">
      <c r="F7718" s="5"/>
    </row>
    <row r="7719" spans="6:6" x14ac:dyDescent="0.25">
      <c r="F7719" s="5"/>
    </row>
    <row r="7720" spans="6:6" x14ac:dyDescent="0.25">
      <c r="F7720" s="5"/>
    </row>
    <row r="7721" spans="6:6" x14ac:dyDescent="0.25">
      <c r="F7721" s="5"/>
    </row>
    <row r="7722" spans="6:6" x14ac:dyDescent="0.25">
      <c r="F7722" s="5"/>
    </row>
    <row r="7723" spans="6:6" x14ac:dyDescent="0.25">
      <c r="F7723" s="5"/>
    </row>
    <row r="7724" spans="6:6" x14ac:dyDescent="0.25">
      <c r="F7724" s="5"/>
    </row>
    <row r="7725" spans="6:6" x14ac:dyDescent="0.25">
      <c r="F7725" s="5"/>
    </row>
    <row r="7726" spans="6:6" x14ac:dyDescent="0.25">
      <c r="F7726" s="5"/>
    </row>
    <row r="7727" spans="6:6" x14ac:dyDescent="0.25">
      <c r="F7727" s="5"/>
    </row>
    <row r="7728" spans="6:6" x14ac:dyDescent="0.25">
      <c r="F7728" s="5"/>
    </row>
    <row r="7729" spans="6:6" x14ac:dyDescent="0.25">
      <c r="F7729" s="5"/>
    </row>
    <row r="7730" spans="6:6" x14ac:dyDescent="0.25">
      <c r="F7730" s="5"/>
    </row>
    <row r="7731" spans="6:6" x14ac:dyDescent="0.25">
      <c r="F7731" s="5"/>
    </row>
    <row r="7732" spans="6:6" x14ac:dyDescent="0.25">
      <c r="F7732" s="5"/>
    </row>
    <row r="7733" spans="6:6" x14ac:dyDescent="0.25">
      <c r="F7733" s="5"/>
    </row>
    <row r="7734" spans="6:6" x14ac:dyDescent="0.25">
      <c r="F7734" s="5"/>
    </row>
    <row r="7735" spans="6:6" x14ac:dyDescent="0.25">
      <c r="F7735" s="5"/>
    </row>
    <row r="7736" spans="6:6" x14ac:dyDescent="0.25">
      <c r="F7736" s="5"/>
    </row>
    <row r="7737" spans="6:6" x14ac:dyDescent="0.25">
      <c r="F7737" s="5"/>
    </row>
    <row r="7738" spans="6:6" x14ac:dyDescent="0.25">
      <c r="F7738" s="5"/>
    </row>
    <row r="7739" spans="6:6" x14ac:dyDescent="0.25">
      <c r="F7739" s="5"/>
    </row>
    <row r="7740" spans="6:6" x14ac:dyDescent="0.25">
      <c r="F7740" s="5"/>
    </row>
    <row r="7741" spans="6:6" x14ac:dyDescent="0.25">
      <c r="F7741" s="5"/>
    </row>
    <row r="7742" spans="6:6" x14ac:dyDescent="0.25">
      <c r="F7742" s="5"/>
    </row>
    <row r="7743" spans="6:6" x14ac:dyDescent="0.25">
      <c r="F7743" s="5"/>
    </row>
    <row r="7744" spans="6:6" x14ac:dyDescent="0.25">
      <c r="F7744" s="5"/>
    </row>
    <row r="7745" spans="6:6" x14ac:dyDescent="0.25">
      <c r="F7745" s="5"/>
    </row>
    <row r="7746" spans="6:6" x14ac:dyDescent="0.25">
      <c r="F7746" s="5"/>
    </row>
    <row r="7747" spans="6:6" x14ac:dyDescent="0.25">
      <c r="F7747" s="5"/>
    </row>
    <row r="7748" spans="6:6" x14ac:dyDescent="0.25">
      <c r="F7748" s="5"/>
    </row>
    <row r="7749" spans="6:6" x14ac:dyDescent="0.25">
      <c r="F7749" s="5"/>
    </row>
    <row r="7750" spans="6:6" x14ac:dyDescent="0.25">
      <c r="F7750" s="5"/>
    </row>
    <row r="7751" spans="6:6" x14ac:dyDescent="0.25">
      <c r="F7751" s="5"/>
    </row>
    <row r="7752" spans="6:6" x14ac:dyDescent="0.25">
      <c r="F7752" s="5"/>
    </row>
    <row r="7753" spans="6:6" x14ac:dyDescent="0.25">
      <c r="F7753" s="5"/>
    </row>
    <row r="7754" spans="6:6" x14ac:dyDescent="0.25">
      <c r="F7754" s="5"/>
    </row>
    <row r="7755" spans="6:6" x14ac:dyDescent="0.25">
      <c r="F7755" s="5"/>
    </row>
    <row r="7756" spans="6:6" x14ac:dyDescent="0.25">
      <c r="F7756" s="5"/>
    </row>
    <row r="7757" spans="6:6" x14ac:dyDescent="0.25">
      <c r="F7757" s="5"/>
    </row>
    <row r="7758" spans="6:6" x14ac:dyDescent="0.25">
      <c r="F7758" s="5"/>
    </row>
    <row r="7759" spans="6:6" x14ac:dyDescent="0.25">
      <c r="F7759" s="5"/>
    </row>
    <row r="7760" spans="6:6" x14ac:dyDescent="0.25">
      <c r="F7760" s="5"/>
    </row>
    <row r="7761" spans="6:6" x14ac:dyDescent="0.25">
      <c r="F7761" s="5"/>
    </row>
    <row r="7762" spans="6:6" x14ac:dyDescent="0.25">
      <c r="F7762" s="5"/>
    </row>
    <row r="7763" spans="6:6" x14ac:dyDescent="0.25">
      <c r="F7763" s="5"/>
    </row>
    <row r="7764" spans="6:6" x14ac:dyDescent="0.25">
      <c r="F7764" s="5"/>
    </row>
    <row r="7765" spans="6:6" x14ac:dyDescent="0.25">
      <c r="F7765" s="5"/>
    </row>
    <row r="7766" spans="6:6" x14ac:dyDescent="0.25">
      <c r="F7766" s="5"/>
    </row>
    <row r="7767" spans="6:6" x14ac:dyDescent="0.25">
      <c r="F7767" s="5"/>
    </row>
    <row r="7768" spans="6:6" x14ac:dyDescent="0.25">
      <c r="F7768" s="5"/>
    </row>
    <row r="7769" spans="6:6" x14ac:dyDescent="0.25">
      <c r="F7769" s="5"/>
    </row>
    <row r="7770" spans="6:6" x14ac:dyDescent="0.25">
      <c r="F7770" s="5"/>
    </row>
    <row r="7771" spans="6:6" x14ac:dyDescent="0.25">
      <c r="F7771" s="5"/>
    </row>
    <row r="7772" spans="6:6" x14ac:dyDescent="0.25">
      <c r="F7772" s="5"/>
    </row>
    <row r="7773" spans="6:6" x14ac:dyDescent="0.25">
      <c r="F7773" s="5"/>
    </row>
    <row r="7774" spans="6:6" x14ac:dyDescent="0.25">
      <c r="F7774" s="5"/>
    </row>
    <row r="7775" spans="6:6" x14ac:dyDescent="0.25">
      <c r="F7775" s="5"/>
    </row>
    <row r="7776" spans="6:6" x14ac:dyDescent="0.25">
      <c r="F7776" s="5"/>
    </row>
    <row r="7777" spans="6:6" x14ac:dyDescent="0.25">
      <c r="F7777" s="5"/>
    </row>
    <row r="7778" spans="6:6" x14ac:dyDescent="0.25">
      <c r="F7778" s="5"/>
    </row>
    <row r="7779" spans="6:6" x14ac:dyDescent="0.25">
      <c r="F7779" s="5"/>
    </row>
    <row r="7780" spans="6:6" x14ac:dyDescent="0.25">
      <c r="F7780" s="5"/>
    </row>
    <row r="7781" spans="6:6" x14ac:dyDescent="0.25">
      <c r="F7781" s="5"/>
    </row>
    <row r="7782" spans="6:6" x14ac:dyDescent="0.25">
      <c r="F7782" s="5"/>
    </row>
    <row r="7783" spans="6:6" x14ac:dyDescent="0.25">
      <c r="F7783" s="5"/>
    </row>
    <row r="7784" spans="6:6" x14ac:dyDescent="0.25">
      <c r="F7784" s="5"/>
    </row>
    <row r="7785" spans="6:6" x14ac:dyDescent="0.25">
      <c r="F7785" s="5"/>
    </row>
    <row r="7786" spans="6:6" x14ac:dyDescent="0.25">
      <c r="F7786" s="5"/>
    </row>
    <row r="7787" spans="6:6" x14ac:dyDescent="0.25">
      <c r="F7787" s="5"/>
    </row>
    <row r="7788" spans="6:6" x14ac:dyDescent="0.25">
      <c r="F7788" s="5"/>
    </row>
    <row r="7789" spans="6:6" x14ac:dyDescent="0.25">
      <c r="F7789" s="5"/>
    </row>
    <row r="7790" spans="6:6" x14ac:dyDescent="0.25">
      <c r="F7790" s="5"/>
    </row>
    <row r="7791" spans="6:6" x14ac:dyDescent="0.25">
      <c r="F7791" s="5"/>
    </row>
    <row r="7792" spans="6:6" x14ac:dyDescent="0.25">
      <c r="F7792" s="5"/>
    </row>
    <row r="7793" spans="6:6" x14ac:dyDescent="0.25">
      <c r="F7793" s="5"/>
    </row>
    <row r="7794" spans="6:6" x14ac:dyDescent="0.25">
      <c r="F7794" s="5"/>
    </row>
    <row r="7795" spans="6:6" x14ac:dyDescent="0.25">
      <c r="F7795" s="5"/>
    </row>
    <row r="7796" spans="6:6" x14ac:dyDescent="0.25">
      <c r="F7796" s="5"/>
    </row>
    <row r="7797" spans="6:6" x14ac:dyDescent="0.25">
      <c r="F7797" s="5"/>
    </row>
    <row r="7798" spans="6:6" x14ac:dyDescent="0.25">
      <c r="F7798" s="5"/>
    </row>
    <row r="7799" spans="6:6" x14ac:dyDescent="0.25">
      <c r="F7799" s="5"/>
    </row>
    <row r="7800" spans="6:6" x14ac:dyDescent="0.25">
      <c r="F7800" s="5"/>
    </row>
    <row r="7801" spans="6:6" x14ac:dyDescent="0.25">
      <c r="F7801" s="5"/>
    </row>
    <row r="7802" spans="6:6" x14ac:dyDescent="0.25">
      <c r="F7802" s="5"/>
    </row>
    <row r="7803" spans="6:6" x14ac:dyDescent="0.25">
      <c r="F7803" s="5"/>
    </row>
    <row r="7804" spans="6:6" x14ac:dyDescent="0.25">
      <c r="F7804" s="5"/>
    </row>
    <row r="7805" spans="6:6" x14ac:dyDescent="0.25">
      <c r="F7805" s="5"/>
    </row>
    <row r="7806" spans="6:6" x14ac:dyDescent="0.25">
      <c r="F7806" s="5"/>
    </row>
    <row r="7807" spans="6:6" x14ac:dyDescent="0.25">
      <c r="F7807" s="5"/>
    </row>
    <row r="7808" spans="6:6" x14ac:dyDescent="0.25">
      <c r="F7808" s="5"/>
    </row>
    <row r="7809" spans="6:6" x14ac:dyDescent="0.25">
      <c r="F7809" s="5"/>
    </row>
    <row r="7810" spans="6:6" x14ac:dyDescent="0.25">
      <c r="F7810" s="5"/>
    </row>
    <row r="7811" spans="6:6" x14ac:dyDescent="0.25">
      <c r="F7811" s="5"/>
    </row>
    <row r="7812" spans="6:6" x14ac:dyDescent="0.25">
      <c r="F7812" s="5"/>
    </row>
    <row r="7813" spans="6:6" x14ac:dyDescent="0.25">
      <c r="F7813" s="5"/>
    </row>
    <row r="7814" spans="6:6" x14ac:dyDescent="0.25">
      <c r="F7814" s="5"/>
    </row>
    <row r="7815" spans="6:6" x14ac:dyDescent="0.25">
      <c r="F7815" s="5"/>
    </row>
    <row r="7816" spans="6:6" x14ac:dyDescent="0.25">
      <c r="F7816" s="5"/>
    </row>
    <row r="7817" spans="6:6" x14ac:dyDescent="0.25">
      <c r="F7817" s="5"/>
    </row>
    <row r="7818" spans="6:6" x14ac:dyDescent="0.25">
      <c r="F7818" s="5"/>
    </row>
    <row r="7819" spans="6:6" x14ac:dyDescent="0.25">
      <c r="F7819" s="5"/>
    </row>
    <row r="7820" spans="6:6" x14ac:dyDescent="0.25">
      <c r="F7820" s="5"/>
    </row>
    <row r="7821" spans="6:6" x14ac:dyDescent="0.25">
      <c r="F7821" s="5"/>
    </row>
    <row r="7822" spans="6:6" x14ac:dyDescent="0.25">
      <c r="F7822" s="5"/>
    </row>
    <row r="7823" spans="6:6" x14ac:dyDescent="0.25">
      <c r="F7823" s="5"/>
    </row>
    <row r="7824" spans="6:6" x14ac:dyDescent="0.25">
      <c r="F7824" s="5"/>
    </row>
    <row r="7825" spans="6:6" x14ac:dyDescent="0.25">
      <c r="F7825" s="5"/>
    </row>
    <row r="7826" spans="6:6" x14ac:dyDescent="0.25">
      <c r="F7826" s="5"/>
    </row>
    <row r="7827" spans="6:6" x14ac:dyDescent="0.25">
      <c r="F7827" s="5"/>
    </row>
    <row r="7828" spans="6:6" x14ac:dyDescent="0.25">
      <c r="F7828" s="5"/>
    </row>
    <row r="7829" spans="6:6" x14ac:dyDescent="0.25">
      <c r="F7829" s="5"/>
    </row>
    <row r="7830" spans="6:6" x14ac:dyDescent="0.25">
      <c r="F7830" s="5"/>
    </row>
    <row r="7831" spans="6:6" x14ac:dyDescent="0.25">
      <c r="F7831" s="5"/>
    </row>
    <row r="7832" spans="6:6" x14ac:dyDescent="0.25">
      <c r="F7832" s="5"/>
    </row>
    <row r="7833" spans="6:6" x14ac:dyDescent="0.25">
      <c r="F7833" s="5"/>
    </row>
    <row r="7834" spans="6:6" x14ac:dyDescent="0.25">
      <c r="F7834" s="5"/>
    </row>
    <row r="7835" spans="6:6" x14ac:dyDescent="0.25">
      <c r="F7835" s="5"/>
    </row>
    <row r="7836" spans="6:6" x14ac:dyDescent="0.25">
      <c r="F7836" s="5"/>
    </row>
    <row r="7837" spans="6:6" x14ac:dyDescent="0.25">
      <c r="F7837" s="5"/>
    </row>
    <row r="7838" spans="6:6" x14ac:dyDescent="0.25">
      <c r="F7838" s="5"/>
    </row>
    <row r="7839" spans="6:6" x14ac:dyDescent="0.25">
      <c r="F7839" s="5"/>
    </row>
    <row r="7840" spans="6:6" x14ac:dyDescent="0.25">
      <c r="F7840" s="5"/>
    </row>
    <row r="7841" spans="6:6" x14ac:dyDescent="0.25">
      <c r="F7841" s="5"/>
    </row>
    <row r="7842" spans="6:6" x14ac:dyDescent="0.25">
      <c r="F7842" s="5"/>
    </row>
    <row r="7843" spans="6:6" x14ac:dyDescent="0.25">
      <c r="F7843" s="5"/>
    </row>
    <row r="7844" spans="6:6" x14ac:dyDescent="0.25">
      <c r="F7844" s="5"/>
    </row>
    <row r="7845" spans="6:6" x14ac:dyDescent="0.25">
      <c r="F7845" s="5"/>
    </row>
    <row r="7846" spans="6:6" x14ac:dyDescent="0.25">
      <c r="F7846" s="5"/>
    </row>
    <row r="7847" spans="6:6" x14ac:dyDescent="0.25">
      <c r="F7847" s="5"/>
    </row>
    <row r="7848" spans="6:6" x14ac:dyDescent="0.25">
      <c r="F7848" s="5"/>
    </row>
    <row r="7849" spans="6:6" x14ac:dyDescent="0.25">
      <c r="F7849" s="5"/>
    </row>
    <row r="7850" spans="6:6" x14ac:dyDescent="0.25">
      <c r="F7850" s="5"/>
    </row>
    <row r="7851" spans="6:6" x14ac:dyDescent="0.25">
      <c r="F7851" s="5"/>
    </row>
    <row r="7852" spans="6:6" x14ac:dyDescent="0.25">
      <c r="F7852" s="5"/>
    </row>
    <row r="7853" spans="6:6" x14ac:dyDescent="0.25">
      <c r="F7853" s="5"/>
    </row>
    <row r="7854" spans="6:6" x14ac:dyDescent="0.25">
      <c r="F7854" s="5"/>
    </row>
    <row r="7855" spans="6:6" x14ac:dyDescent="0.25">
      <c r="F7855" s="5"/>
    </row>
    <row r="7856" spans="6:6" x14ac:dyDescent="0.25">
      <c r="F7856" s="5"/>
    </row>
    <row r="7857" spans="6:6" x14ac:dyDescent="0.25">
      <c r="F7857" s="5"/>
    </row>
    <row r="7858" spans="6:6" x14ac:dyDescent="0.25">
      <c r="F7858" s="5"/>
    </row>
    <row r="7859" spans="6:6" x14ac:dyDescent="0.25">
      <c r="F7859" s="5"/>
    </row>
    <row r="7860" spans="6:6" x14ac:dyDescent="0.25">
      <c r="F7860" s="5"/>
    </row>
    <row r="7861" spans="6:6" x14ac:dyDescent="0.25">
      <c r="F7861" s="5"/>
    </row>
    <row r="7862" spans="6:6" x14ac:dyDescent="0.25">
      <c r="F7862" s="5"/>
    </row>
    <row r="7863" spans="6:6" x14ac:dyDescent="0.25">
      <c r="F7863" s="5"/>
    </row>
    <row r="7864" spans="6:6" x14ac:dyDescent="0.25">
      <c r="F7864" s="5"/>
    </row>
    <row r="7865" spans="6:6" x14ac:dyDescent="0.25">
      <c r="F7865" s="5"/>
    </row>
    <row r="7866" spans="6:6" x14ac:dyDescent="0.25">
      <c r="F7866" s="5"/>
    </row>
    <row r="7867" spans="6:6" x14ac:dyDescent="0.25">
      <c r="F7867" s="5"/>
    </row>
    <row r="7868" spans="6:6" x14ac:dyDescent="0.25">
      <c r="F7868" s="5"/>
    </row>
    <row r="7869" spans="6:6" x14ac:dyDescent="0.25">
      <c r="F7869" s="5"/>
    </row>
    <row r="7870" spans="6:6" x14ac:dyDescent="0.25">
      <c r="F7870" s="5"/>
    </row>
    <row r="7871" spans="6:6" x14ac:dyDescent="0.25">
      <c r="F7871" s="5"/>
    </row>
    <row r="7872" spans="6:6" x14ac:dyDescent="0.25">
      <c r="F7872" s="5"/>
    </row>
    <row r="7873" spans="6:6" x14ac:dyDescent="0.25">
      <c r="F7873" s="5"/>
    </row>
    <row r="7874" spans="6:6" x14ac:dyDescent="0.25">
      <c r="F7874" s="5"/>
    </row>
    <row r="7875" spans="6:6" x14ac:dyDescent="0.25">
      <c r="F7875" s="5"/>
    </row>
    <row r="7876" spans="6:6" x14ac:dyDescent="0.25">
      <c r="F7876" s="5"/>
    </row>
    <row r="7877" spans="6:6" x14ac:dyDescent="0.25">
      <c r="F7877" s="5"/>
    </row>
    <row r="7878" spans="6:6" x14ac:dyDescent="0.25">
      <c r="F7878" s="5"/>
    </row>
    <row r="7879" spans="6:6" x14ac:dyDescent="0.25">
      <c r="F7879" s="5"/>
    </row>
    <row r="7880" spans="6:6" x14ac:dyDescent="0.25">
      <c r="F7880" s="5"/>
    </row>
    <row r="7881" spans="6:6" x14ac:dyDescent="0.25">
      <c r="F7881" s="5"/>
    </row>
    <row r="7882" spans="6:6" x14ac:dyDescent="0.25">
      <c r="F7882" s="5"/>
    </row>
    <row r="7883" spans="6:6" x14ac:dyDescent="0.25">
      <c r="F7883" s="5"/>
    </row>
    <row r="7884" spans="6:6" x14ac:dyDescent="0.25">
      <c r="F7884" s="5"/>
    </row>
    <row r="7885" spans="6:6" x14ac:dyDescent="0.25">
      <c r="F7885" s="5"/>
    </row>
    <row r="7886" spans="6:6" x14ac:dyDescent="0.25">
      <c r="F7886" s="5"/>
    </row>
    <row r="7887" spans="6:6" x14ac:dyDescent="0.25">
      <c r="F7887" s="5"/>
    </row>
    <row r="7888" spans="6:6" x14ac:dyDescent="0.25">
      <c r="F7888" s="5"/>
    </row>
    <row r="7889" spans="6:6" x14ac:dyDescent="0.25">
      <c r="F7889" s="5"/>
    </row>
    <row r="7890" spans="6:6" x14ac:dyDescent="0.25">
      <c r="F7890" s="5"/>
    </row>
    <row r="7891" spans="6:6" x14ac:dyDescent="0.25">
      <c r="F7891" s="5"/>
    </row>
    <row r="7892" spans="6:6" x14ac:dyDescent="0.25">
      <c r="F7892" s="5"/>
    </row>
    <row r="7893" spans="6:6" x14ac:dyDescent="0.25">
      <c r="F7893" s="5"/>
    </row>
    <row r="7894" spans="6:6" x14ac:dyDescent="0.25">
      <c r="F7894" s="5"/>
    </row>
    <row r="7895" spans="6:6" x14ac:dyDescent="0.25">
      <c r="F7895" s="5"/>
    </row>
    <row r="7896" spans="6:6" x14ac:dyDescent="0.25">
      <c r="F7896" s="5"/>
    </row>
    <row r="7897" spans="6:6" x14ac:dyDescent="0.25">
      <c r="F7897" s="5"/>
    </row>
    <row r="7898" spans="6:6" x14ac:dyDescent="0.25">
      <c r="F7898" s="5"/>
    </row>
    <row r="7899" spans="6:6" x14ac:dyDescent="0.25">
      <c r="F7899" s="5"/>
    </row>
    <row r="7900" spans="6:6" x14ac:dyDescent="0.25">
      <c r="F7900" s="5"/>
    </row>
    <row r="7901" spans="6:6" x14ac:dyDescent="0.25">
      <c r="F7901" s="5"/>
    </row>
    <row r="7902" spans="6:6" x14ac:dyDescent="0.25">
      <c r="F7902" s="5"/>
    </row>
    <row r="7903" spans="6:6" x14ac:dyDescent="0.25">
      <c r="F7903" s="5"/>
    </row>
    <row r="7904" spans="6:6" x14ac:dyDescent="0.25">
      <c r="F7904" s="5"/>
    </row>
    <row r="7905" spans="6:6" x14ac:dyDescent="0.25">
      <c r="F7905" s="5"/>
    </row>
    <row r="7906" spans="6:6" x14ac:dyDescent="0.25">
      <c r="F7906" s="5"/>
    </row>
    <row r="7907" spans="6:6" x14ac:dyDescent="0.25">
      <c r="F7907" s="5"/>
    </row>
    <row r="7908" spans="6:6" x14ac:dyDescent="0.25">
      <c r="F7908" s="5"/>
    </row>
    <row r="7909" spans="6:6" x14ac:dyDescent="0.25">
      <c r="F7909" s="5"/>
    </row>
    <row r="7910" spans="6:6" x14ac:dyDescent="0.25">
      <c r="F7910" s="5"/>
    </row>
    <row r="7911" spans="6:6" x14ac:dyDescent="0.25">
      <c r="F7911" s="5"/>
    </row>
    <row r="7912" spans="6:6" x14ac:dyDescent="0.25">
      <c r="F7912" s="5"/>
    </row>
    <row r="7913" spans="6:6" x14ac:dyDescent="0.25">
      <c r="F7913" s="5"/>
    </row>
    <row r="7914" spans="6:6" x14ac:dyDescent="0.25">
      <c r="F7914" s="5"/>
    </row>
    <row r="7915" spans="6:6" x14ac:dyDescent="0.25">
      <c r="F7915" s="5"/>
    </row>
    <row r="7916" spans="6:6" x14ac:dyDescent="0.25">
      <c r="F7916" s="5"/>
    </row>
    <row r="7917" spans="6:6" x14ac:dyDescent="0.25">
      <c r="F7917" s="5"/>
    </row>
    <row r="7918" spans="6:6" x14ac:dyDescent="0.25">
      <c r="F7918" s="5"/>
    </row>
    <row r="7919" spans="6:6" x14ac:dyDescent="0.25">
      <c r="F7919" s="5"/>
    </row>
    <row r="7920" spans="6:6" x14ac:dyDescent="0.25">
      <c r="F7920" s="5"/>
    </row>
    <row r="7921" spans="6:6" x14ac:dyDescent="0.25">
      <c r="F7921" s="5"/>
    </row>
    <row r="7922" spans="6:6" x14ac:dyDescent="0.25">
      <c r="F7922" s="5"/>
    </row>
    <row r="7923" spans="6:6" x14ac:dyDescent="0.25">
      <c r="F7923" s="5"/>
    </row>
    <row r="7924" spans="6:6" x14ac:dyDescent="0.25">
      <c r="F7924" s="5"/>
    </row>
    <row r="7925" spans="6:6" x14ac:dyDescent="0.25">
      <c r="F7925" s="5"/>
    </row>
    <row r="7926" spans="6:6" x14ac:dyDescent="0.25">
      <c r="F7926" s="5"/>
    </row>
    <row r="7927" spans="6:6" x14ac:dyDescent="0.25">
      <c r="F7927" s="5"/>
    </row>
    <row r="7928" spans="6:6" x14ac:dyDescent="0.25">
      <c r="F7928" s="5"/>
    </row>
    <row r="7929" spans="6:6" x14ac:dyDescent="0.25">
      <c r="F7929" s="5"/>
    </row>
    <row r="7930" spans="6:6" x14ac:dyDescent="0.25">
      <c r="F7930" s="5"/>
    </row>
    <row r="7931" spans="6:6" x14ac:dyDescent="0.25">
      <c r="F7931" s="5"/>
    </row>
    <row r="7932" spans="6:6" x14ac:dyDescent="0.25">
      <c r="F7932" s="5"/>
    </row>
    <row r="7933" spans="6:6" x14ac:dyDescent="0.25">
      <c r="F7933" s="5"/>
    </row>
    <row r="7934" spans="6:6" x14ac:dyDescent="0.25">
      <c r="F7934" s="5"/>
    </row>
    <row r="7935" spans="6:6" x14ac:dyDescent="0.25">
      <c r="F7935" s="5"/>
    </row>
    <row r="7936" spans="6:6" x14ac:dyDescent="0.25">
      <c r="F7936" s="5"/>
    </row>
    <row r="7937" spans="6:6" x14ac:dyDescent="0.25">
      <c r="F7937" s="5"/>
    </row>
    <row r="7938" spans="6:6" x14ac:dyDescent="0.25">
      <c r="F7938" s="5"/>
    </row>
    <row r="7939" spans="6:6" x14ac:dyDescent="0.25">
      <c r="F7939" s="5"/>
    </row>
    <row r="7940" spans="6:6" x14ac:dyDescent="0.25">
      <c r="F7940" s="5"/>
    </row>
    <row r="7941" spans="6:6" x14ac:dyDescent="0.25">
      <c r="F7941" s="5"/>
    </row>
    <row r="7942" spans="6:6" x14ac:dyDescent="0.25">
      <c r="F7942" s="5"/>
    </row>
    <row r="7943" spans="6:6" x14ac:dyDescent="0.25">
      <c r="F7943" s="5"/>
    </row>
    <row r="7944" spans="6:6" x14ac:dyDescent="0.25">
      <c r="F7944" s="5"/>
    </row>
    <row r="7945" spans="6:6" x14ac:dyDescent="0.25">
      <c r="F7945" s="5"/>
    </row>
    <row r="7946" spans="6:6" x14ac:dyDescent="0.25">
      <c r="F7946" s="5"/>
    </row>
    <row r="7947" spans="6:6" x14ac:dyDescent="0.25">
      <c r="F7947" s="5"/>
    </row>
    <row r="7948" spans="6:6" x14ac:dyDescent="0.25">
      <c r="F7948" s="5"/>
    </row>
    <row r="7949" spans="6:6" x14ac:dyDescent="0.25">
      <c r="F7949" s="5"/>
    </row>
    <row r="7950" spans="6:6" x14ac:dyDescent="0.25">
      <c r="F7950" s="5"/>
    </row>
    <row r="7951" spans="6:6" x14ac:dyDescent="0.25">
      <c r="F7951" s="5"/>
    </row>
    <row r="7952" spans="6:6" x14ac:dyDescent="0.25">
      <c r="F7952" s="5"/>
    </row>
    <row r="7953" spans="6:6" x14ac:dyDescent="0.25">
      <c r="F7953" s="5"/>
    </row>
    <row r="7954" spans="6:6" x14ac:dyDescent="0.25">
      <c r="F7954" s="5"/>
    </row>
    <row r="7955" spans="6:6" x14ac:dyDescent="0.25">
      <c r="F7955" s="5"/>
    </row>
    <row r="7956" spans="6:6" x14ac:dyDescent="0.25">
      <c r="F7956" s="5"/>
    </row>
    <row r="7957" spans="6:6" x14ac:dyDescent="0.25">
      <c r="F7957" s="5"/>
    </row>
    <row r="7958" spans="6:6" x14ac:dyDescent="0.25">
      <c r="F7958" s="5"/>
    </row>
    <row r="7959" spans="6:6" x14ac:dyDescent="0.25">
      <c r="F7959" s="5"/>
    </row>
    <row r="7960" spans="6:6" x14ac:dyDescent="0.25">
      <c r="F7960" s="5"/>
    </row>
    <row r="7961" spans="6:6" x14ac:dyDescent="0.25">
      <c r="F7961" s="5"/>
    </row>
    <row r="7962" spans="6:6" x14ac:dyDescent="0.25">
      <c r="F7962" s="5"/>
    </row>
    <row r="7963" spans="6:6" x14ac:dyDescent="0.25">
      <c r="F7963" s="5"/>
    </row>
    <row r="7964" spans="6:6" x14ac:dyDescent="0.25">
      <c r="F7964" s="5"/>
    </row>
    <row r="7965" spans="6:6" x14ac:dyDescent="0.25">
      <c r="F7965" s="5"/>
    </row>
    <row r="7966" spans="6:6" x14ac:dyDescent="0.25">
      <c r="F7966" s="5"/>
    </row>
    <row r="7967" spans="6:6" x14ac:dyDescent="0.25">
      <c r="F7967" s="5"/>
    </row>
    <row r="7968" spans="6:6" x14ac:dyDescent="0.25">
      <c r="F7968" s="5"/>
    </row>
    <row r="7969" spans="6:6" x14ac:dyDescent="0.25">
      <c r="F7969" s="5"/>
    </row>
    <row r="7970" spans="6:6" x14ac:dyDescent="0.25">
      <c r="F7970" s="5"/>
    </row>
    <row r="7971" spans="6:6" x14ac:dyDescent="0.25">
      <c r="F7971" s="5"/>
    </row>
    <row r="7972" spans="6:6" x14ac:dyDescent="0.25">
      <c r="F7972" s="5"/>
    </row>
    <row r="7973" spans="6:6" x14ac:dyDescent="0.25">
      <c r="F7973" s="5"/>
    </row>
    <row r="7974" spans="6:6" x14ac:dyDescent="0.25">
      <c r="F7974" s="5"/>
    </row>
    <row r="7975" spans="6:6" x14ac:dyDescent="0.25">
      <c r="F7975" s="5"/>
    </row>
    <row r="7976" spans="6:6" x14ac:dyDescent="0.25">
      <c r="F7976" s="5"/>
    </row>
    <row r="7977" spans="6:6" x14ac:dyDescent="0.25">
      <c r="F7977" s="5"/>
    </row>
    <row r="7978" spans="6:6" x14ac:dyDescent="0.25">
      <c r="F7978" s="5"/>
    </row>
    <row r="7979" spans="6:6" x14ac:dyDescent="0.25">
      <c r="F7979" s="5"/>
    </row>
    <row r="7980" spans="6:6" x14ac:dyDescent="0.25">
      <c r="F7980" s="5"/>
    </row>
    <row r="7981" spans="6:6" x14ac:dyDescent="0.25">
      <c r="F7981" s="5"/>
    </row>
    <row r="7982" spans="6:6" x14ac:dyDescent="0.25">
      <c r="F7982" s="5"/>
    </row>
    <row r="7983" spans="6:6" x14ac:dyDescent="0.25">
      <c r="F7983" s="5"/>
    </row>
    <row r="7984" spans="6:6" x14ac:dyDescent="0.25">
      <c r="F7984" s="5"/>
    </row>
    <row r="7985" spans="6:6" x14ac:dyDescent="0.25">
      <c r="F7985" s="5"/>
    </row>
    <row r="7986" spans="6:6" x14ac:dyDescent="0.25">
      <c r="F7986" s="5"/>
    </row>
    <row r="7987" spans="6:6" x14ac:dyDescent="0.25">
      <c r="F7987" s="5"/>
    </row>
    <row r="7988" spans="6:6" x14ac:dyDescent="0.25">
      <c r="F7988" s="5"/>
    </row>
    <row r="7989" spans="6:6" x14ac:dyDescent="0.25">
      <c r="F7989" s="5"/>
    </row>
    <row r="7990" spans="6:6" x14ac:dyDescent="0.25">
      <c r="F7990" s="5"/>
    </row>
    <row r="7991" spans="6:6" x14ac:dyDescent="0.25">
      <c r="F7991" s="5"/>
    </row>
    <row r="7992" spans="6:6" x14ac:dyDescent="0.25">
      <c r="F7992" s="5"/>
    </row>
    <row r="7993" spans="6:6" x14ac:dyDescent="0.25">
      <c r="F7993" s="5"/>
    </row>
    <row r="7994" spans="6:6" x14ac:dyDescent="0.25">
      <c r="F7994" s="5"/>
    </row>
    <row r="7995" spans="6:6" x14ac:dyDescent="0.25">
      <c r="F7995" s="5"/>
    </row>
    <row r="7996" spans="6:6" x14ac:dyDescent="0.25">
      <c r="F7996" s="5"/>
    </row>
    <row r="7997" spans="6:6" x14ac:dyDescent="0.25">
      <c r="F7997" s="5"/>
    </row>
    <row r="7998" spans="6:6" x14ac:dyDescent="0.25">
      <c r="F7998" s="5"/>
    </row>
    <row r="7999" spans="6:6" x14ac:dyDescent="0.25">
      <c r="F7999" s="5"/>
    </row>
    <row r="8000" spans="6:6" x14ac:dyDescent="0.25">
      <c r="F8000" s="5"/>
    </row>
    <row r="8001" spans="6:6" x14ac:dyDescent="0.25">
      <c r="F8001" s="5"/>
    </row>
    <row r="8002" spans="6:6" x14ac:dyDescent="0.25">
      <c r="F8002" s="5"/>
    </row>
    <row r="8003" spans="6:6" x14ac:dyDescent="0.25">
      <c r="F8003" s="5"/>
    </row>
    <row r="8004" spans="6:6" x14ac:dyDescent="0.25">
      <c r="F8004" s="5"/>
    </row>
    <row r="8005" spans="6:6" x14ac:dyDescent="0.25">
      <c r="F8005" s="5"/>
    </row>
    <row r="8006" spans="6:6" x14ac:dyDescent="0.25">
      <c r="F8006" s="5"/>
    </row>
    <row r="8007" spans="6:6" x14ac:dyDescent="0.25">
      <c r="F8007" s="5"/>
    </row>
    <row r="8008" spans="6:6" x14ac:dyDescent="0.25">
      <c r="F8008" s="5"/>
    </row>
    <row r="8009" spans="6:6" x14ac:dyDescent="0.25">
      <c r="F8009" s="5"/>
    </row>
    <row r="8010" spans="6:6" x14ac:dyDescent="0.25">
      <c r="F8010" s="5"/>
    </row>
    <row r="8011" spans="6:6" x14ac:dyDescent="0.25">
      <c r="F8011" s="5"/>
    </row>
    <row r="8012" spans="6:6" x14ac:dyDescent="0.25">
      <c r="F8012" s="5"/>
    </row>
    <row r="8013" spans="6:6" x14ac:dyDescent="0.25">
      <c r="F8013" s="5"/>
    </row>
    <row r="8014" spans="6:6" x14ac:dyDescent="0.25">
      <c r="F8014" s="5"/>
    </row>
    <row r="8015" spans="6:6" x14ac:dyDescent="0.25">
      <c r="F8015" s="5"/>
    </row>
    <row r="8016" spans="6:6" x14ac:dyDescent="0.25">
      <c r="F8016" s="5"/>
    </row>
    <row r="8017" spans="6:6" x14ac:dyDescent="0.25">
      <c r="F8017" s="5"/>
    </row>
    <row r="8018" spans="6:6" x14ac:dyDescent="0.25">
      <c r="F8018" s="5"/>
    </row>
    <row r="8019" spans="6:6" x14ac:dyDescent="0.25">
      <c r="F8019" s="5"/>
    </row>
    <row r="8020" spans="6:6" x14ac:dyDescent="0.25">
      <c r="F8020" s="5"/>
    </row>
    <row r="8021" spans="6:6" x14ac:dyDescent="0.25">
      <c r="F8021" s="5"/>
    </row>
    <row r="8022" spans="6:6" x14ac:dyDescent="0.25">
      <c r="F8022" s="5"/>
    </row>
    <row r="8023" spans="6:6" x14ac:dyDescent="0.25">
      <c r="F8023" s="5"/>
    </row>
    <row r="8024" spans="6:6" x14ac:dyDescent="0.25">
      <c r="F8024" s="5"/>
    </row>
    <row r="8025" spans="6:6" x14ac:dyDescent="0.25">
      <c r="F8025" s="5"/>
    </row>
    <row r="8026" spans="6:6" x14ac:dyDescent="0.25">
      <c r="F8026" s="5"/>
    </row>
    <row r="8027" spans="6:6" x14ac:dyDescent="0.25">
      <c r="F8027" s="5"/>
    </row>
    <row r="8028" spans="6:6" x14ac:dyDescent="0.25">
      <c r="F8028" s="5"/>
    </row>
    <row r="8029" spans="6:6" x14ac:dyDescent="0.25">
      <c r="F8029" s="5"/>
    </row>
    <row r="8030" spans="6:6" x14ac:dyDescent="0.25">
      <c r="F8030" s="5"/>
    </row>
    <row r="8031" spans="6:6" x14ac:dyDescent="0.25">
      <c r="F8031" s="5"/>
    </row>
    <row r="8032" spans="6:6" x14ac:dyDescent="0.25">
      <c r="F8032" s="5"/>
    </row>
    <row r="8033" spans="6:6" x14ac:dyDescent="0.25">
      <c r="F8033" s="5"/>
    </row>
    <row r="8034" spans="6:6" x14ac:dyDescent="0.25">
      <c r="F8034" s="5"/>
    </row>
    <row r="8035" spans="6:6" x14ac:dyDescent="0.25">
      <c r="F8035" s="5"/>
    </row>
    <row r="8036" spans="6:6" x14ac:dyDescent="0.25">
      <c r="F8036" s="5"/>
    </row>
    <row r="8037" spans="6:6" x14ac:dyDescent="0.25">
      <c r="F8037" s="5"/>
    </row>
    <row r="8038" spans="6:6" x14ac:dyDescent="0.25">
      <c r="F8038" s="5"/>
    </row>
    <row r="8039" spans="6:6" x14ac:dyDescent="0.25">
      <c r="F8039" s="5"/>
    </row>
    <row r="8040" spans="6:6" x14ac:dyDescent="0.25">
      <c r="F8040" s="5"/>
    </row>
    <row r="8041" spans="6:6" x14ac:dyDescent="0.25">
      <c r="F8041" s="5"/>
    </row>
    <row r="8042" spans="6:6" x14ac:dyDescent="0.25">
      <c r="F8042" s="5"/>
    </row>
    <row r="8043" spans="6:6" x14ac:dyDescent="0.25">
      <c r="F8043" s="5"/>
    </row>
    <row r="8044" spans="6:6" x14ac:dyDescent="0.25">
      <c r="F8044" s="5"/>
    </row>
    <row r="8045" spans="6:6" x14ac:dyDescent="0.25">
      <c r="F8045" s="5"/>
    </row>
    <row r="8046" spans="6:6" x14ac:dyDescent="0.25">
      <c r="F8046" s="5"/>
    </row>
    <row r="8047" spans="6:6" x14ac:dyDescent="0.25">
      <c r="F8047" s="5"/>
    </row>
    <row r="8048" spans="6:6" x14ac:dyDescent="0.25">
      <c r="F8048" s="5"/>
    </row>
    <row r="8049" spans="6:6" x14ac:dyDescent="0.25">
      <c r="F8049" s="5"/>
    </row>
    <row r="8050" spans="6:6" x14ac:dyDescent="0.25">
      <c r="F8050" s="5"/>
    </row>
    <row r="8051" spans="6:6" x14ac:dyDescent="0.25">
      <c r="F8051" s="5"/>
    </row>
    <row r="8052" spans="6:6" x14ac:dyDescent="0.25">
      <c r="F8052" s="5"/>
    </row>
    <row r="8053" spans="6:6" x14ac:dyDescent="0.25">
      <c r="F8053" s="5"/>
    </row>
    <row r="8054" spans="6:6" x14ac:dyDescent="0.25">
      <c r="F8054" s="5"/>
    </row>
    <row r="8055" spans="6:6" x14ac:dyDescent="0.25">
      <c r="F8055" s="5"/>
    </row>
    <row r="8056" spans="6:6" x14ac:dyDescent="0.25">
      <c r="F8056" s="5"/>
    </row>
    <row r="8057" spans="6:6" x14ac:dyDescent="0.25">
      <c r="F8057" s="5"/>
    </row>
    <row r="8058" spans="6:6" x14ac:dyDescent="0.25">
      <c r="F8058" s="5"/>
    </row>
    <row r="8059" spans="6:6" x14ac:dyDescent="0.25">
      <c r="F8059" s="5"/>
    </row>
    <row r="8060" spans="6:6" x14ac:dyDescent="0.25">
      <c r="F8060" s="5"/>
    </row>
    <row r="8061" spans="6:6" x14ac:dyDescent="0.25">
      <c r="F8061" s="5"/>
    </row>
    <row r="8062" spans="6:6" x14ac:dyDescent="0.25">
      <c r="F8062" s="5"/>
    </row>
    <row r="8063" spans="6:6" x14ac:dyDescent="0.25">
      <c r="F8063" s="5"/>
    </row>
    <row r="8064" spans="6:6" x14ac:dyDescent="0.25">
      <c r="F8064" s="5"/>
    </row>
    <row r="8065" spans="6:6" x14ac:dyDescent="0.25">
      <c r="F8065" s="5"/>
    </row>
    <row r="8066" spans="6:6" x14ac:dyDescent="0.25">
      <c r="F8066" s="5"/>
    </row>
    <row r="8067" spans="6:6" x14ac:dyDescent="0.25">
      <c r="F8067" s="5"/>
    </row>
    <row r="8068" spans="6:6" x14ac:dyDescent="0.25">
      <c r="F8068" s="5"/>
    </row>
    <row r="8069" spans="6:6" x14ac:dyDescent="0.25">
      <c r="F8069" s="5"/>
    </row>
    <row r="8070" spans="6:6" x14ac:dyDescent="0.25">
      <c r="F8070" s="5"/>
    </row>
    <row r="8071" spans="6:6" x14ac:dyDescent="0.25">
      <c r="F8071" s="5"/>
    </row>
    <row r="8072" spans="6:6" x14ac:dyDescent="0.25">
      <c r="F8072" s="5"/>
    </row>
    <row r="8073" spans="6:6" x14ac:dyDescent="0.25">
      <c r="F8073" s="5"/>
    </row>
    <row r="8074" spans="6:6" x14ac:dyDescent="0.25">
      <c r="F8074" s="5"/>
    </row>
    <row r="8075" spans="6:6" x14ac:dyDescent="0.25">
      <c r="F8075" s="5"/>
    </row>
    <row r="8076" spans="6:6" x14ac:dyDescent="0.25">
      <c r="F8076" s="5"/>
    </row>
    <row r="8077" spans="6:6" x14ac:dyDescent="0.25">
      <c r="F8077" s="5"/>
    </row>
    <row r="8078" spans="6:6" x14ac:dyDescent="0.25">
      <c r="F8078" s="5"/>
    </row>
    <row r="8079" spans="6:6" x14ac:dyDescent="0.25">
      <c r="F8079" s="5"/>
    </row>
    <row r="8080" spans="6:6" x14ac:dyDescent="0.25">
      <c r="F8080" s="5"/>
    </row>
    <row r="8081" spans="6:6" x14ac:dyDescent="0.25">
      <c r="F8081" s="5"/>
    </row>
    <row r="8082" spans="6:6" x14ac:dyDescent="0.25">
      <c r="F8082" s="5"/>
    </row>
    <row r="8083" spans="6:6" x14ac:dyDescent="0.25">
      <c r="F8083" s="5"/>
    </row>
    <row r="8084" spans="6:6" x14ac:dyDescent="0.25">
      <c r="F8084" s="5"/>
    </row>
    <row r="8085" spans="6:6" x14ac:dyDescent="0.25">
      <c r="F8085" s="5"/>
    </row>
    <row r="8086" spans="6:6" x14ac:dyDescent="0.25">
      <c r="F8086" s="5"/>
    </row>
    <row r="8087" spans="6:6" x14ac:dyDescent="0.25">
      <c r="F8087" s="5"/>
    </row>
    <row r="8088" spans="6:6" x14ac:dyDescent="0.25">
      <c r="F8088" s="5"/>
    </row>
    <row r="8089" spans="6:6" x14ac:dyDescent="0.25">
      <c r="F8089" s="5"/>
    </row>
    <row r="8090" spans="6:6" x14ac:dyDescent="0.25">
      <c r="F8090" s="5"/>
    </row>
    <row r="8091" spans="6:6" x14ac:dyDescent="0.25">
      <c r="F8091" s="5"/>
    </row>
    <row r="8092" spans="6:6" x14ac:dyDescent="0.25">
      <c r="F8092" s="5"/>
    </row>
    <row r="8093" spans="6:6" x14ac:dyDescent="0.25">
      <c r="F8093" s="5"/>
    </row>
    <row r="8094" spans="6:6" x14ac:dyDescent="0.25">
      <c r="F8094" s="5"/>
    </row>
    <row r="8095" spans="6:6" x14ac:dyDescent="0.25">
      <c r="F8095" s="5"/>
    </row>
    <row r="8096" spans="6:6" x14ac:dyDescent="0.25">
      <c r="F8096" s="5"/>
    </row>
    <row r="8097" spans="6:6" x14ac:dyDescent="0.25">
      <c r="F8097" s="5"/>
    </row>
    <row r="8098" spans="6:6" x14ac:dyDescent="0.25">
      <c r="F8098" s="5"/>
    </row>
    <row r="8099" spans="6:6" x14ac:dyDescent="0.25">
      <c r="F8099" s="5"/>
    </row>
    <row r="8100" spans="6:6" x14ac:dyDescent="0.25">
      <c r="F8100" s="5"/>
    </row>
    <row r="8101" spans="6:6" x14ac:dyDescent="0.25">
      <c r="F8101" s="5"/>
    </row>
    <row r="8102" spans="6:6" x14ac:dyDescent="0.25">
      <c r="F8102" s="5"/>
    </row>
    <row r="8103" spans="6:6" x14ac:dyDescent="0.25">
      <c r="F8103" s="5"/>
    </row>
    <row r="8104" spans="6:6" x14ac:dyDescent="0.25">
      <c r="F8104" s="5"/>
    </row>
    <row r="8105" spans="6:6" x14ac:dyDescent="0.25">
      <c r="F8105" s="5"/>
    </row>
    <row r="8106" spans="6:6" x14ac:dyDescent="0.25">
      <c r="F8106" s="5"/>
    </row>
    <row r="8107" spans="6:6" x14ac:dyDescent="0.25">
      <c r="F8107" s="5"/>
    </row>
    <row r="8108" spans="6:6" x14ac:dyDescent="0.25">
      <c r="F8108" s="5"/>
    </row>
    <row r="8109" spans="6:6" x14ac:dyDescent="0.25">
      <c r="F8109" s="5"/>
    </row>
    <row r="8110" spans="6:6" x14ac:dyDescent="0.25">
      <c r="F8110" s="5"/>
    </row>
    <row r="8111" spans="6:6" x14ac:dyDescent="0.25">
      <c r="F8111" s="5"/>
    </row>
    <row r="8112" spans="6:6" x14ac:dyDescent="0.25">
      <c r="F8112" s="5"/>
    </row>
    <row r="8113" spans="6:6" x14ac:dyDescent="0.25">
      <c r="F8113" s="5"/>
    </row>
    <row r="8114" spans="6:6" x14ac:dyDescent="0.25">
      <c r="F8114" s="5"/>
    </row>
    <row r="8115" spans="6:6" x14ac:dyDescent="0.25">
      <c r="F8115" s="5"/>
    </row>
    <row r="8116" spans="6:6" x14ac:dyDescent="0.25">
      <c r="F8116" s="5"/>
    </row>
    <row r="8117" spans="6:6" x14ac:dyDescent="0.25">
      <c r="F8117" s="5"/>
    </row>
    <row r="8118" spans="6:6" x14ac:dyDescent="0.25">
      <c r="F8118" s="5"/>
    </row>
    <row r="8119" spans="6:6" x14ac:dyDescent="0.25">
      <c r="F8119" s="5"/>
    </row>
    <row r="8120" spans="6:6" x14ac:dyDescent="0.25">
      <c r="F8120" s="5"/>
    </row>
    <row r="8121" spans="6:6" x14ac:dyDescent="0.25">
      <c r="F8121" s="5"/>
    </row>
    <row r="8122" spans="6:6" x14ac:dyDescent="0.25">
      <c r="F8122" s="5"/>
    </row>
    <row r="8123" spans="6:6" x14ac:dyDescent="0.25">
      <c r="F8123" s="5"/>
    </row>
    <row r="8124" spans="6:6" x14ac:dyDescent="0.25">
      <c r="F8124" s="5"/>
    </row>
    <row r="8125" spans="6:6" x14ac:dyDescent="0.25">
      <c r="F8125" s="5"/>
    </row>
    <row r="8126" spans="6:6" x14ac:dyDescent="0.25">
      <c r="F8126" s="5"/>
    </row>
    <row r="8127" spans="6:6" x14ac:dyDescent="0.25">
      <c r="F8127" s="5"/>
    </row>
    <row r="8128" spans="6:6" x14ac:dyDescent="0.25">
      <c r="F8128" s="5"/>
    </row>
    <row r="8129" spans="6:6" x14ac:dyDescent="0.25">
      <c r="F8129" s="5"/>
    </row>
    <row r="8130" spans="6:6" x14ac:dyDescent="0.25">
      <c r="F8130" s="5"/>
    </row>
    <row r="8131" spans="6:6" x14ac:dyDescent="0.25">
      <c r="F8131" s="5"/>
    </row>
    <row r="8132" spans="6:6" x14ac:dyDescent="0.25">
      <c r="F8132" s="5"/>
    </row>
    <row r="8133" spans="6:6" x14ac:dyDescent="0.25">
      <c r="F8133" s="5"/>
    </row>
    <row r="8134" spans="6:6" x14ac:dyDescent="0.25">
      <c r="F8134" s="5"/>
    </row>
    <row r="8135" spans="6:6" x14ac:dyDescent="0.25">
      <c r="F8135" s="5"/>
    </row>
    <row r="8136" spans="6:6" x14ac:dyDescent="0.25">
      <c r="F8136" s="5"/>
    </row>
    <row r="8137" spans="6:6" x14ac:dyDescent="0.25">
      <c r="F8137" s="5"/>
    </row>
    <row r="8138" spans="6:6" x14ac:dyDescent="0.25">
      <c r="F8138" s="5"/>
    </row>
    <row r="8139" spans="6:6" x14ac:dyDescent="0.25">
      <c r="F8139" s="5"/>
    </row>
    <row r="8140" spans="6:6" x14ac:dyDescent="0.25">
      <c r="F8140" s="5"/>
    </row>
    <row r="8141" spans="6:6" x14ac:dyDescent="0.25">
      <c r="F8141" s="5"/>
    </row>
    <row r="8142" spans="6:6" x14ac:dyDescent="0.25">
      <c r="F8142" s="5"/>
    </row>
    <row r="8143" spans="6:6" x14ac:dyDescent="0.25">
      <c r="F8143" s="5"/>
    </row>
    <row r="8144" spans="6:6" x14ac:dyDescent="0.25">
      <c r="F8144" s="5"/>
    </row>
    <row r="8145" spans="6:6" x14ac:dyDescent="0.25">
      <c r="F8145" s="5"/>
    </row>
    <row r="8146" spans="6:6" x14ac:dyDescent="0.25">
      <c r="F8146" s="5"/>
    </row>
    <row r="8147" spans="6:6" x14ac:dyDescent="0.25">
      <c r="F8147" s="5"/>
    </row>
    <row r="8148" spans="6:6" x14ac:dyDescent="0.25">
      <c r="F8148" s="5"/>
    </row>
    <row r="8149" spans="6:6" x14ac:dyDescent="0.25">
      <c r="F8149" s="5"/>
    </row>
    <row r="8150" spans="6:6" x14ac:dyDescent="0.25">
      <c r="F8150" s="5"/>
    </row>
    <row r="8151" spans="6:6" x14ac:dyDescent="0.25">
      <c r="F8151" s="5"/>
    </row>
    <row r="8152" spans="6:6" x14ac:dyDescent="0.25">
      <c r="F8152" s="5"/>
    </row>
    <row r="8153" spans="6:6" x14ac:dyDescent="0.25">
      <c r="F8153" s="5"/>
    </row>
    <row r="8154" spans="6:6" x14ac:dyDescent="0.25">
      <c r="F8154" s="5"/>
    </row>
    <row r="8155" spans="6:6" x14ac:dyDescent="0.25">
      <c r="F8155" s="5"/>
    </row>
    <row r="8156" spans="6:6" x14ac:dyDescent="0.25">
      <c r="F8156" s="5"/>
    </row>
    <row r="8157" spans="6:6" x14ac:dyDescent="0.25">
      <c r="F8157" s="5"/>
    </row>
    <row r="8158" spans="6:6" x14ac:dyDescent="0.25">
      <c r="F8158" s="5"/>
    </row>
    <row r="8159" spans="6:6" x14ac:dyDescent="0.25">
      <c r="F8159" s="5"/>
    </row>
    <row r="8160" spans="6:6" x14ac:dyDescent="0.25">
      <c r="F8160" s="5"/>
    </row>
    <row r="8161" spans="6:6" x14ac:dyDescent="0.25">
      <c r="F8161" s="5"/>
    </row>
    <row r="8162" spans="6:6" x14ac:dyDescent="0.25">
      <c r="F8162" s="5"/>
    </row>
    <row r="8163" spans="6:6" x14ac:dyDescent="0.25">
      <c r="F8163" s="5"/>
    </row>
    <row r="8164" spans="6:6" x14ac:dyDescent="0.25">
      <c r="F8164" s="5"/>
    </row>
    <row r="8165" spans="6:6" x14ac:dyDescent="0.25">
      <c r="F8165" s="5"/>
    </row>
    <row r="8166" spans="6:6" x14ac:dyDescent="0.25">
      <c r="F8166" s="5"/>
    </row>
    <row r="8167" spans="6:6" x14ac:dyDescent="0.25">
      <c r="F8167" s="5"/>
    </row>
    <row r="8168" spans="6:6" x14ac:dyDescent="0.25">
      <c r="F8168" s="5"/>
    </row>
    <row r="8169" spans="6:6" x14ac:dyDescent="0.25">
      <c r="F8169" s="5"/>
    </row>
    <row r="8170" spans="6:6" x14ac:dyDescent="0.25">
      <c r="F8170" s="5"/>
    </row>
    <row r="8171" spans="6:6" x14ac:dyDescent="0.25">
      <c r="F8171" s="5"/>
    </row>
    <row r="8172" spans="6:6" x14ac:dyDescent="0.25">
      <c r="F8172" s="5"/>
    </row>
    <row r="8173" spans="6:6" x14ac:dyDescent="0.25">
      <c r="F8173" s="5"/>
    </row>
    <row r="8174" spans="6:6" x14ac:dyDescent="0.25">
      <c r="F8174" s="5"/>
    </row>
    <row r="8175" spans="6:6" x14ac:dyDescent="0.25">
      <c r="F8175" s="5"/>
    </row>
    <row r="8176" spans="6:6" x14ac:dyDescent="0.25">
      <c r="F8176" s="5"/>
    </row>
    <row r="8177" spans="6:6" x14ac:dyDescent="0.25">
      <c r="F8177" s="5"/>
    </row>
    <row r="8178" spans="6:6" x14ac:dyDescent="0.25">
      <c r="F8178" s="5"/>
    </row>
    <row r="8179" spans="6:6" x14ac:dyDescent="0.25">
      <c r="F8179" s="5"/>
    </row>
    <row r="8180" spans="6:6" x14ac:dyDescent="0.25">
      <c r="F8180" s="5"/>
    </row>
    <row r="8181" spans="6:6" x14ac:dyDescent="0.25">
      <c r="F8181" s="5"/>
    </row>
    <row r="8182" spans="6:6" x14ac:dyDescent="0.25">
      <c r="F8182" s="5"/>
    </row>
    <row r="8183" spans="6:6" x14ac:dyDescent="0.25">
      <c r="F8183" s="5"/>
    </row>
    <row r="8184" spans="6:6" x14ac:dyDescent="0.25">
      <c r="F8184" s="5"/>
    </row>
    <row r="8185" spans="6:6" x14ac:dyDescent="0.25">
      <c r="F8185" s="5"/>
    </row>
    <row r="8186" spans="6:6" x14ac:dyDescent="0.25">
      <c r="F8186" s="5"/>
    </row>
    <row r="8187" spans="6:6" x14ac:dyDescent="0.25">
      <c r="F8187" s="5"/>
    </row>
    <row r="8188" spans="6:6" x14ac:dyDescent="0.25">
      <c r="F8188" s="5"/>
    </row>
    <row r="8189" spans="6:6" x14ac:dyDescent="0.25">
      <c r="F8189" s="5"/>
    </row>
    <row r="8190" spans="6:6" x14ac:dyDescent="0.25">
      <c r="F8190" s="5"/>
    </row>
    <row r="8191" spans="6:6" x14ac:dyDescent="0.25">
      <c r="F8191" s="5"/>
    </row>
    <row r="8192" spans="6:6" x14ac:dyDescent="0.25">
      <c r="F8192" s="5"/>
    </row>
    <row r="8193" spans="6:6" x14ac:dyDescent="0.25">
      <c r="F8193" s="5"/>
    </row>
    <row r="8194" spans="6:6" x14ac:dyDescent="0.25">
      <c r="F8194" s="5"/>
    </row>
    <row r="8195" spans="6:6" x14ac:dyDescent="0.25">
      <c r="F8195" s="5"/>
    </row>
    <row r="8196" spans="6:6" x14ac:dyDescent="0.25">
      <c r="F8196" s="5"/>
    </row>
    <row r="8197" spans="6:6" x14ac:dyDescent="0.25">
      <c r="F8197" s="5"/>
    </row>
    <row r="8198" spans="6:6" x14ac:dyDescent="0.25">
      <c r="F8198" s="5"/>
    </row>
    <row r="8199" spans="6:6" x14ac:dyDescent="0.25">
      <c r="F8199" s="5"/>
    </row>
    <row r="8200" spans="6:6" x14ac:dyDescent="0.25">
      <c r="F8200" s="5"/>
    </row>
    <row r="8201" spans="6:6" x14ac:dyDescent="0.25">
      <c r="F8201" s="5"/>
    </row>
    <row r="8202" spans="6:6" x14ac:dyDescent="0.25">
      <c r="F8202" s="5"/>
    </row>
    <row r="8203" spans="6:6" x14ac:dyDescent="0.25">
      <c r="F8203" s="5"/>
    </row>
    <row r="8204" spans="6:6" x14ac:dyDescent="0.25">
      <c r="F8204" s="5"/>
    </row>
    <row r="8205" spans="6:6" x14ac:dyDescent="0.25">
      <c r="F8205" s="5"/>
    </row>
    <row r="8206" spans="6:6" x14ac:dyDescent="0.25">
      <c r="F8206" s="5"/>
    </row>
    <row r="8207" spans="6:6" x14ac:dyDescent="0.25">
      <c r="F8207" s="5"/>
    </row>
    <row r="8208" spans="6:6" x14ac:dyDescent="0.25">
      <c r="F8208" s="5"/>
    </row>
    <row r="8209" spans="6:6" x14ac:dyDescent="0.25">
      <c r="F8209" s="5"/>
    </row>
    <row r="8210" spans="6:6" x14ac:dyDescent="0.25">
      <c r="F8210" s="5"/>
    </row>
    <row r="8211" spans="6:6" x14ac:dyDescent="0.25">
      <c r="F8211" s="5"/>
    </row>
    <row r="8212" spans="6:6" x14ac:dyDescent="0.25">
      <c r="F8212" s="5"/>
    </row>
    <row r="8213" spans="6:6" x14ac:dyDescent="0.25">
      <c r="F8213" s="5"/>
    </row>
    <row r="8214" spans="6:6" x14ac:dyDescent="0.25">
      <c r="F8214" s="5"/>
    </row>
    <row r="8215" spans="6:6" x14ac:dyDescent="0.25">
      <c r="F8215" s="5"/>
    </row>
    <row r="8216" spans="6:6" x14ac:dyDescent="0.25">
      <c r="F8216" s="5"/>
    </row>
    <row r="8217" spans="6:6" x14ac:dyDescent="0.25">
      <c r="F8217" s="5"/>
    </row>
    <row r="8218" spans="6:6" x14ac:dyDescent="0.25">
      <c r="F8218" s="5"/>
    </row>
    <row r="8219" spans="6:6" x14ac:dyDescent="0.25">
      <c r="F8219" s="5"/>
    </row>
    <row r="8220" spans="6:6" x14ac:dyDescent="0.25">
      <c r="F8220" s="5"/>
    </row>
    <row r="8221" spans="6:6" x14ac:dyDescent="0.25">
      <c r="F8221" s="5"/>
    </row>
    <row r="8222" spans="6:6" x14ac:dyDescent="0.25">
      <c r="F8222" s="5"/>
    </row>
    <row r="8223" spans="6:6" x14ac:dyDescent="0.25">
      <c r="F8223" s="5"/>
    </row>
    <row r="8224" spans="6:6" x14ac:dyDescent="0.25">
      <c r="F8224" s="5"/>
    </row>
    <row r="8225" spans="6:6" x14ac:dyDescent="0.25">
      <c r="F8225" s="5"/>
    </row>
    <row r="8226" spans="6:6" x14ac:dyDescent="0.25">
      <c r="F8226" s="5"/>
    </row>
    <row r="8227" spans="6:6" x14ac:dyDescent="0.25">
      <c r="F8227" s="5"/>
    </row>
    <row r="8228" spans="6:6" x14ac:dyDescent="0.25">
      <c r="F8228" s="5"/>
    </row>
    <row r="8229" spans="6:6" x14ac:dyDescent="0.25">
      <c r="F8229" s="5"/>
    </row>
    <row r="8230" spans="6:6" x14ac:dyDescent="0.25">
      <c r="F8230" s="5"/>
    </row>
    <row r="8231" spans="6:6" x14ac:dyDescent="0.25">
      <c r="F8231" s="5"/>
    </row>
    <row r="8232" spans="6:6" x14ac:dyDescent="0.25">
      <c r="F8232" s="5"/>
    </row>
    <row r="8233" spans="6:6" x14ac:dyDescent="0.25">
      <c r="F8233" s="5"/>
    </row>
    <row r="8234" spans="6:6" x14ac:dyDescent="0.25">
      <c r="F8234" s="5"/>
    </row>
    <row r="8235" spans="6:6" x14ac:dyDescent="0.25">
      <c r="F8235" s="5"/>
    </row>
    <row r="8236" spans="6:6" x14ac:dyDescent="0.25">
      <c r="F8236" s="5"/>
    </row>
    <row r="8237" spans="6:6" x14ac:dyDescent="0.25">
      <c r="F8237" s="5"/>
    </row>
    <row r="8238" spans="6:6" x14ac:dyDescent="0.25">
      <c r="F8238" s="5"/>
    </row>
    <row r="8239" spans="6:6" x14ac:dyDescent="0.25">
      <c r="F8239" s="5"/>
    </row>
    <row r="8240" spans="6:6" x14ac:dyDescent="0.25">
      <c r="F8240" s="5"/>
    </row>
    <row r="8241" spans="6:6" x14ac:dyDescent="0.25">
      <c r="F8241" s="5"/>
    </row>
    <row r="8242" spans="6:6" x14ac:dyDescent="0.25">
      <c r="F8242" s="5"/>
    </row>
    <row r="8243" spans="6:6" x14ac:dyDescent="0.25">
      <c r="F8243" s="5"/>
    </row>
    <row r="8244" spans="6:6" x14ac:dyDescent="0.25">
      <c r="F8244" s="5"/>
    </row>
    <row r="8245" spans="6:6" x14ac:dyDescent="0.25">
      <c r="F8245" s="5"/>
    </row>
    <row r="8246" spans="6:6" x14ac:dyDescent="0.25">
      <c r="F8246" s="5"/>
    </row>
    <row r="8247" spans="6:6" x14ac:dyDescent="0.25">
      <c r="F8247" s="5"/>
    </row>
    <row r="8248" spans="6:6" x14ac:dyDescent="0.25">
      <c r="F8248" s="5"/>
    </row>
    <row r="8249" spans="6:6" x14ac:dyDescent="0.25">
      <c r="F8249" s="5"/>
    </row>
    <row r="8250" spans="6:6" x14ac:dyDescent="0.25">
      <c r="F8250" s="5"/>
    </row>
    <row r="8251" spans="6:6" x14ac:dyDescent="0.25">
      <c r="F8251" s="5"/>
    </row>
    <row r="8252" spans="6:6" x14ac:dyDescent="0.25">
      <c r="F8252" s="5"/>
    </row>
    <row r="8253" spans="6:6" x14ac:dyDescent="0.25">
      <c r="F8253" s="5"/>
    </row>
    <row r="8254" spans="6:6" x14ac:dyDescent="0.25">
      <c r="F8254" s="5"/>
    </row>
    <row r="8255" spans="6:6" x14ac:dyDescent="0.25">
      <c r="F8255" s="5"/>
    </row>
    <row r="8256" spans="6:6" x14ac:dyDescent="0.25">
      <c r="F8256" s="5"/>
    </row>
    <row r="8257" spans="6:6" x14ac:dyDescent="0.25">
      <c r="F8257" s="5"/>
    </row>
    <row r="8258" spans="6:6" x14ac:dyDescent="0.25">
      <c r="F8258" s="5"/>
    </row>
    <row r="8259" spans="6:6" x14ac:dyDescent="0.25">
      <c r="F8259" s="5"/>
    </row>
    <row r="8260" spans="6:6" x14ac:dyDescent="0.25">
      <c r="F8260" s="5"/>
    </row>
    <row r="8261" spans="6:6" x14ac:dyDescent="0.25">
      <c r="F8261" s="5"/>
    </row>
    <row r="8262" spans="6:6" x14ac:dyDescent="0.25">
      <c r="F8262" s="5"/>
    </row>
    <row r="8263" spans="6:6" x14ac:dyDescent="0.25">
      <c r="F8263" s="5"/>
    </row>
    <row r="8264" spans="6:6" x14ac:dyDescent="0.25">
      <c r="F8264" s="5"/>
    </row>
    <row r="8265" spans="6:6" x14ac:dyDescent="0.25">
      <c r="F8265" s="5"/>
    </row>
    <row r="8266" spans="6:6" x14ac:dyDescent="0.25">
      <c r="F8266" s="5"/>
    </row>
    <row r="8267" spans="6:6" x14ac:dyDescent="0.25">
      <c r="F8267" s="5"/>
    </row>
    <row r="8268" spans="6:6" x14ac:dyDescent="0.25">
      <c r="F8268" s="5"/>
    </row>
    <row r="8269" spans="6:6" x14ac:dyDescent="0.25">
      <c r="F8269" s="5"/>
    </row>
    <row r="8270" spans="6:6" x14ac:dyDescent="0.25">
      <c r="F8270" s="5"/>
    </row>
    <row r="8271" spans="6:6" x14ac:dyDescent="0.25">
      <c r="F8271" s="5"/>
    </row>
    <row r="8272" spans="6:6" x14ac:dyDescent="0.25">
      <c r="F8272" s="5"/>
    </row>
    <row r="8273" spans="6:6" x14ac:dyDescent="0.25">
      <c r="F8273" s="5"/>
    </row>
    <row r="8274" spans="6:6" x14ac:dyDescent="0.25">
      <c r="F8274" s="5"/>
    </row>
    <row r="8275" spans="6:6" x14ac:dyDescent="0.25">
      <c r="F8275" s="5"/>
    </row>
    <row r="8276" spans="6:6" x14ac:dyDescent="0.25">
      <c r="F8276" s="5"/>
    </row>
    <row r="8277" spans="6:6" x14ac:dyDescent="0.25">
      <c r="F8277" s="5"/>
    </row>
    <row r="8278" spans="6:6" x14ac:dyDescent="0.25">
      <c r="F8278" s="5"/>
    </row>
    <row r="8279" spans="6:6" x14ac:dyDescent="0.25">
      <c r="F8279" s="5"/>
    </row>
    <row r="8280" spans="6:6" x14ac:dyDescent="0.25">
      <c r="F8280" s="5"/>
    </row>
    <row r="8281" spans="6:6" x14ac:dyDescent="0.25">
      <c r="F8281" s="5"/>
    </row>
    <row r="8282" spans="6:6" x14ac:dyDescent="0.25">
      <c r="F8282" s="5"/>
    </row>
    <row r="8283" spans="6:6" x14ac:dyDescent="0.25">
      <c r="F8283" s="5"/>
    </row>
    <row r="8284" spans="6:6" x14ac:dyDescent="0.25">
      <c r="F8284" s="5"/>
    </row>
    <row r="8285" spans="6:6" x14ac:dyDescent="0.25">
      <c r="F8285" s="5"/>
    </row>
    <row r="8286" spans="6:6" x14ac:dyDescent="0.25">
      <c r="F8286" s="5"/>
    </row>
    <row r="8287" spans="6:6" x14ac:dyDescent="0.25">
      <c r="F8287" s="5"/>
    </row>
    <row r="8288" spans="6:6" x14ac:dyDescent="0.25">
      <c r="F8288" s="5"/>
    </row>
    <row r="8289" spans="6:6" x14ac:dyDescent="0.25">
      <c r="F8289" s="5"/>
    </row>
    <row r="8290" spans="6:6" x14ac:dyDescent="0.25">
      <c r="F8290" s="5"/>
    </row>
    <row r="8291" spans="6:6" x14ac:dyDescent="0.25">
      <c r="F8291" s="5"/>
    </row>
    <row r="8292" spans="6:6" x14ac:dyDescent="0.25">
      <c r="F8292" s="5"/>
    </row>
    <row r="8293" spans="6:6" x14ac:dyDescent="0.25">
      <c r="F8293" s="5"/>
    </row>
    <row r="8294" spans="6:6" x14ac:dyDescent="0.25">
      <c r="F8294" s="5"/>
    </row>
    <row r="8295" spans="6:6" x14ac:dyDescent="0.25">
      <c r="F8295" s="5"/>
    </row>
    <row r="8296" spans="6:6" x14ac:dyDescent="0.25">
      <c r="F8296" s="5"/>
    </row>
    <row r="8297" spans="6:6" x14ac:dyDescent="0.25">
      <c r="F8297" s="5"/>
    </row>
    <row r="8298" spans="6:6" x14ac:dyDescent="0.25">
      <c r="F8298" s="5"/>
    </row>
    <row r="8299" spans="6:6" x14ac:dyDescent="0.25">
      <c r="F8299" s="5"/>
    </row>
    <row r="8300" spans="6:6" x14ac:dyDescent="0.25">
      <c r="F8300" s="5"/>
    </row>
    <row r="8301" spans="6:6" x14ac:dyDescent="0.25">
      <c r="F8301" s="5"/>
    </row>
    <row r="8302" spans="6:6" x14ac:dyDescent="0.25">
      <c r="F8302" s="5"/>
    </row>
    <row r="8303" spans="6:6" x14ac:dyDescent="0.25">
      <c r="F8303" s="5"/>
    </row>
    <row r="8304" spans="6:6" x14ac:dyDescent="0.25">
      <c r="F8304" s="5"/>
    </row>
    <row r="8305" spans="6:6" x14ac:dyDescent="0.25">
      <c r="F8305" s="5"/>
    </row>
    <row r="8306" spans="6:6" x14ac:dyDescent="0.25">
      <c r="F8306" s="5"/>
    </row>
    <row r="8307" spans="6:6" x14ac:dyDescent="0.25">
      <c r="F8307" s="5"/>
    </row>
    <row r="8308" spans="6:6" x14ac:dyDescent="0.25">
      <c r="F8308" s="5"/>
    </row>
    <row r="8309" spans="6:6" x14ac:dyDescent="0.25">
      <c r="F8309" s="5"/>
    </row>
    <row r="8310" spans="6:6" x14ac:dyDescent="0.25">
      <c r="F8310" s="5"/>
    </row>
    <row r="8311" spans="6:6" x14ac:dyDescent="0.25">
      <c r="F8311" s="5"/>
    </row>
    <row r="8312" spans="6:6" x14ac:dyDescent="0.25">
      <c r="F8312" s="5"/>
    </row>
    <row r="8313" spans="6:6" x14ac:dyDescent="0.25">
      <c r="F8313" s="5"/>
    </row>
    <row r="8314" spans="6:6" x14ac:dyDescent="0.25">
      <c r="F8314" s="5"/>
    </row>
    <row r="8315" spans="6:6" x14ac:dyDescent="0.25">
      <c r="F8315" s="5"/>
    </row>
    <row r="8316" spans="6:6" x14ac:dyDescent="0.25">
      <c r="F8316" s="5"/>
    </row>
    <row r="8317" spans="6:6" x14ac:dyDescent="0.25">
      <c r="F8317" s="5"/>
    </row>
    <row r="8318" spans="6:6" x14ac:dyDescent="0.25">
      <c r="F8318" s="5"/>
    </row>
    <row r="8319" spans="6:6" x14ac:dyDescent="0.25">
      <c r="F8319" s="5"/>
    </row>
    <row r="8320" spans="6:6" x14ac:dyDescent="0.25">
      <c r="F8320" s="5"/>
    </row>
    <row r="8321" spans="6:6" x14ac:dyDescent="0.25">
      <c r="F8321" s="5"/>
    </row>
    <row r="8322" spans="6:6" x14ac:dyDescent="0.25">
      <c r="F8322" s="5"/>
    </row>
    <row r="8323" spans="6:6" x14ac:dyDescent="0.25">
      <c r="F8323" s="5"/>
    </row>
    <row r="8324" spans="6:6" x14ac:dyDescent="0.25">
      <c r="F8324" s="5"/>
    </row>
    <row r="8325" spans="6:6" x14ac:dyDescent="0.25">
      <c r="F8325" s="5"/>
    </row>
    <row r="8326" spans="6:6" x14ac:dyDescent="0.25">
      <c r="F8326" s="5"/>
    </row>
    <row r="8327" spans="6:6" x14ac:dyDescent="0.25">
      <c r="F8327" s="5"/>
    </row>
    <row r="8328" spans="6:6" x14ac:dyDescent="0.25">
      <c r="F8328" s="5"/>
    </row>
    <row r="8329" spans="6:6" x14ac:dyDescent="0.25">
      <c r="F8329" s="5"/>
    </row>
    <row r="8330" spans="6:6" x14ac:dyDescent="0.25">
      <c r="F8330" s="5"/>
    </row>
    <row r="8331" spans="6:6" x14ac:dyDescent="0.25">
      <c r="F8331" s="5"/>
    </row>
    <row r="8332" spans="6:6" x14ac:dyDescent="0.25">
      <c r="F8332" s="5"/>
    </row>
    <row r="8333" spans="6:6" x14ac:dyDescent="0.25">
      <c r="F8333" s="5"/>
    </row>
    <row r="8334" spans="6:6" x14ac:dyDescent="0.25">
      <c r="F8334" s="5"/>
    </row>
    <row r="8335" spans="6:6" x14ac:dyDescent="0.25">
      <c r="F8335" s="5"/>
    </row>
    <row r="8336" spans="6:6" x14ac:dyDescent="0.25">
      <c r="F8336" s="5"/>
    </row>
    <row r="8337" spans="6:6" x14ac:dyDescent="0.25">
      <c r="F8337" s="5"/>
    </row>
    <row r="8338" spans="6:6" x14ac:dyDescent="0.25">
      <c r="F8338" s="5"/>
    </row>
    <row r="8339" spans="6:6" x14ac:dyDescent="0.25">
      <c r="F8339" s="5"/>
    </row>
    <row r="8340" spans="6:6" x14ac:dyDescent="0.25">
      <c r="F8340" s="5"/>
    </row>
    <row r="8341" spans="6:6" x14ac:dyDescent="0.25">
      <c r="F8341" s="5"/>
    </row>
    <row r="8342" spans="6:6" x14ac:dyDescent="0.25">
      <c r="F8342" s="5"/>
    </row>
    <row r="8343" spans="6:6" x14ac:dyDescent="0.25">
      <c r="F8343" s="5"/>
    </row>
    <row r="8344" spans="6:6" x14ac:dyDescent="0.25">
      <c r="F8344" s="5"/>
    </row>
    <row r="8345" spans="6:6" x14ac:dyDescent="0.25">
      <c r="F8345" s="5"/>
    </row>
    <row r="8346" spans="6:6" x14ac:dyDescent="0.25">
      <c r="F8346" s="5"/>
    </row>
    <row r="8347" spans="6:6" x14ac:dyDescent="0.25">
      <c r="F8347" s="5"/>
    </row>
    <row r="8348" spans="6:6" x14ac:dyDescent="0.25">
      <c r="F8348" s="5"/>
    </row>
    <row r="8349" spans="6:6" x14ac:dyDescent="0.25">
      <c r="F8349" s="5"/>
    </row>
    <row r="8350" spans="6:6" x14ac:dyDescent="0.25">
      <c r="F8350" s="5"/>
    </row>
    <row r="8351" spans="6:6" x14ac:dyDescent="0.25">
      <c r="F8351" s="5"/>
    </row>
    <row r="8352" spans="6:6" x14ac:dyDescent="0.25">
      <c r="F8352" s="5"/>
    </row>
    <row r="8353" spans="6:6" x14ac:dyDescent="0.25">
      <c r="F8353" s="5"/>
    </row>
    <row r="8354" spans="6:6" x14ac:dyDescent="0.25">
      <c r="F8354" s="5"/>
    </row>
    <row r="8355" spans="6:6" x14ac:dyDescent="0.25">
      <c r="F8355" s="5"/>
    </row>
    <row r="8356" spans="6:6" x14ac:dyDescent="0.25">
      <c r="F8356" s="5"/>
    </row>
    <row r="8357" spans="6:6" x14ac:dyDescent="0.25">
      <c r="F8357" s="5"/>
    </row>
    <row r="8358" spans="6:6" x14ac:dyDescent="0.25">
      <c r="F8358" s="5"/>
    </row>
    <row r="8359" spans="6:6" x14ac:dyDescent="0.25">
      <c r="F8359" s="5"/>
    </row>
    <row r="8360" spans="6:6" x14ac:dyDescent="0.25">
      <c r="F8360" s="5"/>
    </row>
    <row r="8361" spans="6:6" x14ac:dyDescent="0.25">
      <c r="F8361" s="5"/>
    </row>
    <row r="8362" spans="6:6" x14ac:dyDescent="0.25">
      <c r="F8362" s="5"/>
    </row>
    <row r="8363" spans="6:6" x14ac:dyDescent="0.25">
      <c r="F8363" s="5"/>
    </row>
    <row r="8364" spans="6:6" x14ac:dyDescent="0.25">
      <c r="F8364" s="5"/>
    </row>
    <row r="8365" spans="6:6" x14ac:dyDescent="0.25">
      <c r="F8365" s="5"/>
    </row>
    <row r="8366" spans="6:6" x14ac:dyDescent="0.25">
      <c r="F8366" s="5"/>
    </row>
    <row r="8367" spans="6:6" x14ac:dyDescent="0.25">
      <c r="F8367" s="5"/>
    </row>
    <row r="8368" spans="6:6" x14ac:dyDescent="0.25">
      <c r="F8368" s="5"/>
    </row>
    <row r="8369" spans="6:6" x14ac:dyDescent="0.25">
      <c r="F8369" s="5"/>
    </row>
    <row r="8370" spans="6:6" x14ac:dyDescent="0.25">
      <c r="F8370" s="5"/>
    </row>
    <row r="8371" spans="6:6" x14ac:dyDescent="0.25">
      <c r="F8371" s="5"/>
    </row>
    <row r="8372" spans="6:6" x14ac:dyDescent="0.25">
      <c r="F8372" s="5"/>
    </row>
    <row r="8373" spans="6:6" x14ac:dyDescent="0.25">
      <c r="F8373" s="5"/>
    </row>
    <row r="8374" spans="6:6" x14ac:dyDescent="0.25">
      <c r="F8374" s="5"/>
    </row>
    <row r="8375" spans="6:6" x14ac:dyDescent="0.25">
      <c r="F8375" s="5"/>
    </row>
    <row r="8376" spans="6:6" x14ac:dyDescent="0.25">
      <c r="F8376" s="5"/>
    </row>
    <row r="8377" spans="6:6" x14ac:dyDescent="0.25">
      <c r="F8377" s="5"/>
    </row>
    <row r="8378" spans="6:6" x14ac:dyDescent="0.25">
      <c r="F8378" s="5"/>
    </row>
    <row r="8379" spans="6:6" x14ac:dyDescent="0.25">
      <c r="F8379" s="5"/>
    </row>
    <row r="8380" spans="6:6" x14ac:dyDescent="0.25">
      <c r="F8380" s="5"/>
    </row>
    <row r="8381" spans="6:6" x14ac:dyDescent="0.25">
      <c r="F8381" s="5"/>
    </row>
    <row r="8382" spans="6:6" x14ac:dyDescent="0.25">
      <c r="F8382" s="5"/>
    </row>
    <row r="8383" spans="6:6" x14ac:dyDescent="0.25">
      <c r="F8383" s="5"/>
    </row>
    <row r="8384" spans="6:6" x14ac:dyDescent="0.25">
      <c r="F8384" s="5"/>
    </row>
    <row r="8385" spans="6:6" x14ac:dyDescent="0.25">
      <c r="F8385" s="5"/>
    </row>
    <row r="8386" spans="6:6" x14ac:dyDescent="0.25">
      <c r="F8386" s="5"/>
    </row>
    <row r="8387" spans="6:6" x14ac:dyDescent="0.25">
      <c r="F8387" s="5"/>
    </row>
    <row r="8388" spans="6:6" x14ac:dyDescent="0.25">
      <c r="F8388" s="5"/>
    </row>
    <row r="8389" spans="6:6" x14ac:dyDescent="0.25">
      <c r="F8389" s="5"/>
    </row>
    <row r="8390" spans="6:6" x14ac:dyDescent="0.25">
      <c r="F8390" s="5"/>
    </row>
    <row r="8391" spans="6:6" x14ac:dyDescent="0.25">
      <c r="F8391" s="5"/>
    </row>
    <row r="8392" spans="6:6" x14ac:dyDescent="0.25">
      <c r="F8392" s="5"/>
    </row>
    <row r="8393" spans="6:6" x14ac:dyDescent="0.25">
      <c r="F8393" s="5"/>
    </row>
    <row r="8394" spans="6:6" x14ac:dyDescent="0.25">
      <c r="F8394" s="5"/>
    </row>
    <row r="8395" spans="6:6" x14ac:dyDescent="0.25">
      <c r="F8395" s="5"/>
    </row>
    <row r="8396" spans="6:6" x14ac:dyDescent="0.25">
      <c r="F8396" s="5"/>
    </row>
    <row r="8397" spans="6:6" x14ac:dyDescent="0.25">
      <c r="F8397" s="5"/>
    </row>
    <row r="8398" spans="6:6" x14ac:dyDescent="0.25">
      <c r="F8398" s="5"/>
    </row>
    <row r="8399" spans="6:6" x14ac:dyDescent="0.25">
      <c r="F8399" s="5"/>
    </row>
    <row r="8400" spans="6:6" x14ac:dyDescent="0.25">
      <c r="F8400" s="5"/>
    </row>
    <row r="8401" spans="6:6" x14ac:dyDescent="0.25">
      <c r="F8401" s="5"/>
    </row>
    <row r="8402" spans="6:6" x14ac:dyDescent="0.25">
      <c r="F8402" s="5"/>
    </row>
    <row r="8403" spans="6:6" x14ac:dyDescent="0.25">
      <c r="F8403" s="5"/>
    </row>
    <row r="8404" spans="6:6" x14ac:dyDescent="0.25">
      <c r="F8404" s="5"/>
    </row>
    <row r="8405" spans="6:6" x14ac:dyDescent="0.25">
      <c r="F8405" s="5"/>
    </row>
    <row r="8406" spans="6:6" x14ac:dyDescent="0.25">
      <c r="F8406" s="5"/>
    </row>
    <row r="8407" spans="6:6" x14ac:dyDescent="0.25">
      <c r="F8407" s="5"/>
    </row>
    <row r="8408" spans="6:6" x14ac:dyDescent="0.25">
      <c r="F8408" s="5"/>
    </row>
    <row r="8409" spans="6:6" x14ac:dyDescent="0.25">
      <c r="F8409" s="5"/>
    </row>
    <row r="8410" spans="6:6" x14ac:dyDescent="0.25">
      <c r="F8410" s="5"/>
    </row>
    <row r="8411" spans="6:6" x14ac:dyDescent="0.25">
      <c r="F8411" s="5"/>
    </row>
    <row r="8412" spans="6:6" x14ac:dyDescent="0.25">
      <c r="F8412" s="5"/>
    </row>
    <row r="8413" spans="6:6" x14ac:dyDescent="0.25">
      <c r="F8413" s="5"/>
    </row>
    <row r="8414" spans="6:6" x14ac:dyDescent="0.25">
      <c r="F8414" s="5"/>
    </row>
    <row r="8415" spans="6:6" x14ac:dyDescent="0.25">
      <c r="F8415" s="5"/>
    </row>
    <row r="8416" spans="6:6" x14ac:dyDescent="0.25">
      <c r="F8416" s="5"/>
    </row>
    <row r="8417" spans="6:6" x14ac:dyDescent="0.25">
      <c r="F8417" s="5"/>
    </row>
    <row r="8418" spans="6:6" x14ac:dyDescent="0.25">
      <c r="F8418" s="5"/>
    </row>
    <row r="8419" spans="6:6" x14ac:dyDescent="0.25">
      <c r="F8419" s="5"/>
    </row>
    <row r="8420" spans="6:6" x14ac:dyDescent="0.25">
      <c r="F8420" s="5"/>
    </row>
    <row r="8421" spans="6:6" x14ac:dyDescent="0.25">
      <c r="F8421" s="5"/>
    </row>
    <row r="8422" spans="6:6" x14ac:dyDescent="0.25">
      <c r="F8422" s="5"/>
    </row>
    <row r="8423" spans="6:6" x14ac:dyDescent="0.25">
      <c r="F8423" s="5"/>
    </row>
    <row r="8424" spans="6:6" x14ac:dyDescent="0.25">
      <c r="F8424" s="5"/>
    </row>
    <row r="8425" spans="6:6" x14ac:dyDescent="0.25">
      <c r="F8425" s="5"/>
    </row>
    <row r="8426" spans="6:6" x14ac:dyDescent="0.25">
      <c r="F8426" s="5"/>
    </row>
    <row r="8427" spans="6:6" x14ac:dyDescent="0.25">
      <c r="F8427" s="5"/>
    </row>
    <row r="8428" spans="6:6" x14ac:dyDescent="0.25">
      <c r="F8428" s="5"/>
    </row>
    <row r="8429" spans="6:6" x14ac:dyDescent="0.25">
      <c r="F8429" s="5"/>
    </row>
    <row r="8430" spans="6:6" x14ac:dyDescent="0.25">
      <c r="F8430" s="5"/>
    </row>
    <row r="8431" spans="6:6" x14ac:dyDescent="0.25">
      <c r="F8431" s="5"/>
    </row>
    <row r="8432" spans="6:6" x14ac:dyDescent="0.25">
      <c r="F8432" s="5"/>
    </row>
    <row r="8433" spans="6:6" x14ac:dyDescent="0.25">
      <c r="F8433" s="5"/>
    </row>
    <row r="8434" spans="6:6" x14ac:dyDescent="0.25">
      <c r="F8434" s="5"/>
    </row>
    <row r="8435" spans="6:6" x14ac:dyDescent="0.25">
      <c r="F8435" s="5"/>
    </row>
    <row r="8436" spans="6:6" x14ac:dyDescent="0.25">
      <c r="F8436" s="5"/>
    </row>
    <row r="8437" spans="6:6" x14ac:dyDescent="0.25">
      <c r="F8437" s="5"/>
    </row>
    <row r="8438" spans="6:6" x14ac:dyDescent="0.25">
      <c r="F8438" s="5"/>
    </row>
    <row r="8439" spans="6:6" x14ac:dyDescent="0.25">
      <c r="F8439" s="5"/>
    </row>
    <row r="8440" spans="6:6" x14ac:dyDescent="0.25">
      <c r="F8440" s="5"/>
    </row>
    <row r="8441" spans="6:6" x14ac:dyDescent="0.25">
      <c r="F8441" s="5"/>
    </row>
    <row r="8442" spans="6:6" x14ac:dyDescent="0.25">
      <c r="F8442" s="5"/>
    </row>
    <row r="8443" spans="6:6" x14ac:dyDescent="0.25">
      <c r="F8443" s="5"/>
    </row>
    <row r="8444" spans="6:6" x14ac:dyDescent="0.25">
      <c r="F8444" s="5"/>
    </row>
    <row r="8445" spans="6:6" x14ac:dyDescent="0.25">
      <c r="F8445" s="5"/>
    </row>
    <row r="8446" spans="6:6" x14ac:dyDescent="0.25">
      <c r="F8446" s="5"/>
    </row>
    <row r="8447" spans="6:6" x14ac:dyDescent="0.25">
      <c r="F8447" s="5"/>
    </row>
    <row r="8448" spans="6:6" x14ac:dyDescent="0.25">
      <c r="F8448" s="5"/>
    </row>
    <row r="8449" spans="6:6" x14ac:dyDescent="0.25">
      <c r="F8449" s="5"/>
    </row>
    <row r="8450" spans="6:6" x14ac:dyDescent="0.25">
      <c r="F8450" s="5"/>
    </row>
    <row r="8451" spans="6:6" x14ac:dyDescent="0.25">
      <c r="F8451" s="5"/>
    </row>
    <row r="8452" spans="6:6" x14ac:dyDescent="0.25">
      <c r="F8452" s="5"/>
    </row>
    <row r="8453" spans="6:6" x14ac:dyDescent="0.25">
      <c r="F8453" s="5"/>
    </row>
    <row r="8454" spans="6:6" x14ac:dyDescent="0.25">
      <c r="F8454" s="5"/>
    </row>
    <row r="8455" spans="6:6" x14ac:dyDescent="0.25">
      <c r="F8455" s="5"/>
    </row>
    <row r="8456" spans="6:6" x14ac:dyDescent="0.25">
      <c r="F8456" s="5"/>
    </row>
    <row r="8457" spans="6:6" x14ac:dyDescent="0.25">
      <c r="F8457" s="5"/>
    </row>
    <row r="8458" spans="6:6" x14ac:dyDescent="0.25">
      <c r="F8458" s="5"/>
    </row>
    <row r="8459" spans="6:6" x14ac:dyDescent="0.25">
      <c r="F8459" s="5"/>
    </row>
    <row r="8460" spans="6:6" x14ac:dyDescent="0.25">
      <c r="F8460" s="5"/>
    </row>
    <row r="8461" spans="6:6" x14ac:dyDescent="0.25">
      <c r="F8461" s="5"/>
    </row>
    <row r="8462" spans="6:6" x14ac:dyDescent="0.25">
      <c r="F8462" s="5"/>
    </row>
    <row r="8463" spans="6:6" x14ac:dyDescent="0.25">
      <c r="F8463" s="5"/>
    </row>
    <row r="8464" spans="6:6" x14ac:dyDescent="0.25">
      <c r="F8464" s="5"/>
    </row>
    <row r="8465" spans="6:6" x14ac:dyDescent="0.25">
      <c r="F8465" s="5"/>
    </row>
    <row r="8466" spans="6:6" x14ac:dyDescent="0.25">
      <c r="F8466" s="5"/>
    </row>
    <row r="8467" spans="6:6" x14ac:dyDescent="0.25">
      <c r="F8467" s="5"/>
    </row>
    <row r="8468" spans="6:6" x14ac:dyDescent="0.25">
      <c r="F8468" s="5"/>
    </row>
    <row r="8469" spans="6:6" x14ac:dyDescent="0.25">
      <c r="F8469" s="5"/>
    </row>
    <row r="8470" spans="6:6" x14ac:dyDescent="0.25">
      <c r="F8470" s="5"/>
    </row>
    <row r="8471" spans="6:6" x14ac:dyDescent="0.25">
      <c r="F8471" s="5"/>
    </row>
    <row r="8472" spans="6:6" x14ac:dyDescent="0.25">
      <c r="F8472" s="5"/>
    </row>
    <row r="8473" spans="6:6" x14ac:dyDescent="0.25">
      <c r="F8473" s="5"/>
    </row>
    <row r="8474" spans="6:6" x14ac:dyDescent="0.25">
      <c r="F8474" s="5"/>
    </row>
    <row r="8475" spans="6:6" x14ac:dyDescent="0.25">
      <c r="F8475" s="5"/>
    </row>
    <row r="8476" spans="6:6" x14ac:dyDescent="0.25">
      <c r="F8476" s="5"/>
    </row>
    <row r="8477" spans="6:6" x14ac:dyDescent="0.25">
      <c r="F8477" s="5"/>
    </row>
    <row r="8478" spans="6:6" x14ac:dyDescent="0.25">
      <c r="F8478" s="5"/>
    </row>
    <row r="8479" spans="6:6" x14ac:dyDescent="0.25">
      <c r="F8479" s="5"/>
    </row>
    <row r="8480" spans="6:6" x14ac:dyDescent="0.25">
      <c r="F8480" s="5"/>
    </row>
    <row r="8481" spans="6:6" x14ac:dyDescent="0.25">
      <c r="F8481" s="5"/>
    </row>
    <row r="8482" spans="6:6" x14ac:dyDescent="0.25">
      <c r="F8482" s="5"/>
    </row>
    <row r="8483" spans="6:6" x14ac:dyDescent="0.25">
      <c r="F8483" s="5"/>
    </row>
    <row r="8484" spans="6:6" x14ac:dyDescent="0.25">
      <c r="F8484" s="5"/>
    </row>
    <row r="8485" spans="6:6" x14ac:dyDescent="0.25">
      <c r="F8485" s="5"/>
    </row>
    <row r="8486" spans="6:6" x14ac:dyDescent="0.25">
      <c r="F8486" s="5"/>
    </row>
    <row r="8487" spans="6:6" x14ac:dyDescent="0.25">
      <c r="F8487" s="5"/>
    </row>
    <row r="8488" spans="6:6" x14ac:dyDescent="0.25">
      <c r="F8488" s="5"/>
    </row>
    <row r="8489" spans="6:6" x14ac:dyDescent="0.25">
      <c r="F8489" s="5"/>
    </row>
    <row r="8490" spans="6:6" x14ac:dyDescent="0.25">
      <c r="F8490" s="5"/>
    </row>
    <row r="8491" spans="6:6" x14ac:dyDescent="0.25">
      <c r="F8491" s="5"/>
    </row>
    <row r="8492" spans="6:6" x14ac:dyDescent="0.25">
      <c r="F8492" s="5"/>
    </row>
    <row r="8493" spans="6:6" x14ac:dyDescent="0.25">
      <c r="F8493" s="5"/>
    </row>
    <row r="8494" spans="6:6" x14ac:dyDescent="0.25">
      <c r="F8494" s="5"/>
    </row>
    <row r="8495" spans="6:6" x14ac:dyDescent="0.25">
      <c r="F8495" s="5"/>
    </row>
    <row r="8496" spans="6:6" x14ac:dyDescent="0.25">
      <c r="F8496" s="5"/>
    </row>
    <row r="8497" spans="6:6" x14ac:dyDescent="0.25">
      <c r="F8497" s="5"/>
    </row>
    <row r="8498" spans="6:6" x14ac:dyDescent="0.25">
      <c r="F8498" s="5"/>
    </row>
    <row r="8499" spans="6:6" x14ac:dyDescent="0.25">
      <c r="F8499" s="5"/>
    </row>
    <row r="8500" spans="6:6" x14ac:dyDescent="0.25">
      <c r="F8500" s="5"/>
    </row>
    <row r="8501" spans="6:6" x14ac:dyDescent="0.25">
      <c r="F8501" s="5"/>
    </row>
    <row r="8502" spans="6:6" x14ac:dyDescent="0.25">
      <c r="F8502" s="5"/>
    </row>
    <row r="8503" spans="6:6" x14ac:dyDescent="0.25">
      <c r="F8503" s="5"/>
    </row>
    <row r="8504" spans="6:6" x14ac:dyDescent="0.25">
      <c r="F8504" s="5"/>
    </row>
    <row r="8505" spans="6:6" x14ac:dyDescent="0.25">
      <c r="F8505" s="5"/>
    </row>
    <row r="8506" spans="6:6" x14ac:dyDescent="0.25">
      <c r="F8506" s="5"/>
    </row>
    <row r="8507" spans="6:6" x14ac:dyDescent="0.25">
      <c r="F8507" s="5"/>
    </row>
    <row r="8508" spans="6:6" x14ac:dyDescent="0.25">
      <c r="F8508" s="5"/>
    </row>
    <row r="8509" spans="6:6" x14ac:dyDescent="0.25">
      <c r="F8509" s="5"/>
    </row>
    <row r="8510" spans="6:6" x14ac:dyDescent="0.25">
      <c r="F8510" s="5"/>
    </row>
    <row r="8511" spans="6:6" x14ac:dyDescent="0.25">
      <c r="F8511" s="5"/>
    </row>
    <row r="8512" spans="6:6" x14ac:dyDescent="0.25">
      <c r="F8512" s="5"/>
    </row>
    <row r="8513" spans="6:6" x14ac:dyDescent="0.25">
      <c r="F8513" s="5"/>
    </row>
    <row r="8514" spans="6:6" x14ac:dyDescent="0.25">
      <c r="F8514" s="5"/>
    </row>
    <row r="8515" spans="6:6" x14ac:dyDescent="0.25">
      <c r="F8515" s="5"/>
    </row>
    <row r="8516" spans="6:6" x14ac:dyDescent="0.25">
      <c r="F8516" s="5"/>
    </row>
    <row r="8517" spans="6:6" x14ac:dyDescent="0.25">
      <c r="F8517" s="5"/>
    </row>
    <row r="8518" spans="6:6" x14ac:dyDescent="0.25">
      <c r="F8518" s="5"/>
    </row>
    <row r="8519" spans="6:6" x14ac:dyDescent="0.25">
      <c r="F8519" s="5"/>
    </row>
    <row r="8520" spans="6:6" x14ac:dyDescent="0.25">
      <c r="F8520" s="5"/>
    </row>
    <row r="8521" spans="6:6" x14ac:dyDescent="0.25">
      <c r="F8521" s="5"/>
    </row>
    <row r="8522" spans="6:6" x14ac:dyDescent="0.25">
      <c r="F8522" s="5"/>
    </row>
    <row r="8523" spans="6:6" x14ac:dyDescent="0.25">
      <c r="F8523" s="5"/>
    </row>
    <row r="8524" spans="6:6" x14ac:dyDescent="0.25">
      <c r="F8524" s="5"/>
    </row>
    <row r="8525" spans="6:6" x14ac:dyDescent="0.25">
      <c r="F8525" s="5"/>
    </row>
    <row r="8526" spans="6:6" x14ac:dyDescent="0.25">
      <c r="F8526" s="5"/>
    </row>
    <row r="8527" spans="6:6" x14ac:dyDescent="0.25">
      <c r="F8527" s="5"/>
    </row>
    <row r="8528" spans="6:6" x14ac:dyDescent="0.25">
      <c r="F8528" s="5"/>
    </row>
    <row r="8529" spans="6:6" x14ac:dyDescent="0.25">
      <c r="F8529" s="5"/>
    </row>
    <row r="8530" spans="6:6" x14ac:dyDescent="0.25">
      <c r="F8530" s="5"/>
    </row>
    <row r="8531" spans="6:6" x14ac:dyDescent="0.25">
      <c r="F8531" s="5"/>
    </row>
    <row r="8532" spans="6:6" x14ac:dyDescent="0.25">
      <c r="F8532" s="5"/>
    </row>
    <row r="8533" spans="6:6" x14ac:dyDescent="0.25">
      <c r="F8533" s="5"/>
    </row>
    <row r="8534" spans="6:6" x14ac:dyDescent="0.25">
      <c r="F8534" s="5"/>
    </row>
    <row r="8535" spans="6:6" x14ac:dyDescent="0.25">
      <c r="F8535" s="5"/>
    </row>
    <row r="8536" spans="6:6" x14ac:dyDescent="0.25">
      <c r="F8536" s="5"/>
    </row>
    <row r="8537" spans="6:6" x14ac:dyDescent="0.25">
      <c r="F8537" s="5"/>
    </row>
    <row r="8538" spans="6:6" x14ac:dyDescent="0.25">
      <c r="F8538" s="5"/>
    </row>
    <row r="8539" spans="6:6" x14ac:dyDescent="0.25">
      <c r="F8539" s="5"/>
    </row>
    <row r="8540" spans="6:6" x14ac:dyDescent="0.25">
      <c r="F8540" s="5"/>
    </row>
    <row r="8541" spans="6:6" x14ac:dyDescent="0.25">
      <c r="F8541" s="5"/>
    </row>
    <row r="8542" spans="6:6" x14ac:dyDescent="0.25">
      <c r="F8542" s="5"/>
    </row>
    <row r="8543" spans="6:6" x14ac:dyDescent="0.25">
      <c r="F8543" s="5"/>
    </row>
    <row r="8544" spans="6:6" x14ac:dyDescent="0.25">
      <c r="F8544" s="5"/>
    </row>
    <row r="8545" spans="6:6" x14ac:dyDescent="0.25">
      <c r="F8545" s="5"/>
    </row>
    <row r="8546" spans="6:6" x14ac:dyDescent="0.25">
      <c r="F8546" s="5"/>
    </row>
    <row r="8547" spans="6:6" x14ac:dyDescent="0.25">
      <c r="F8547" s="5"/>
    </row>
    <row r="8548" spans="6:6" x14ac:dyDescent="0.25">
      <c r="F8548" s="5"/>
    </row>
    <row r="8549" spans="6:6" x14ac:dyDescent="0.25">
      <c r="F8549" s="5"/>
    </row>
    <row r="8550" spans="6:6" x14ac:dyDescent="0.25">
      <c r="F8550" s="5"/>
    </row>
    <row r="8551" spans="6:6" x14ac:dyDescent="0.25">
      <c r="F8551" s="5"/>
    </row>
    <row r="8552" spans="6:6" x14ac:dyDescent="0.25">
      <c r="F8552" s="5"/>
    </row>
    <row r="8553" spans="6:6" x14ac:dyDescent="0.25">
      <c r="F8553" s="5"/>
    </row>
    <row r="8554" spans="6:6" x14ac:dyDescent="0.25">
      <c r="F8554" s="5"/>
    </row>
    <row r="8555" spans="6:6" x14ac:dyDescent="0.25">
      <c r="F8555" s="5"/>
    </row>
    <row r="8556" spans="6:6" x14ac:dyDescent="0.25">
      <c r="F8556" s="5"/>
    </row>
    <row r="8557" spans="6:6" x14ac:dyDescent="0.25">
      <c r="F8557" s="5"/>
    </row>
    <row r="8558" spans="6:6" x14ac:dyDescent="0.25">
      <c r="F8558" s="5"/>
    </row>
    <row r="8559" spans="6:6" x14ac:dyDescent="0.25">
      <c r="F8559" s="5"/>
    </row>
    <row r="8560" spans="6:6" x14ac:dyDescent="0.25">
      <c r="F8560" s="5"/>
    </row>
    <row r="8561" spans="6:6" x14ac:dyDescent="0.25">
      <c r="F8561" s="5"/>
    </row>
    <row r="8562" spans="6:6" x14ac:dyDescent="0.25">
      <c r="F8562" s="5"/>
    </row>
    <row r="8563" spans="6:6" x14ac:dyDescent="0.25">
      <c r="F8563" s="5"/>
    </row>
    <row r="8564" spans="6:6" x14ac:dyDescent="0.25">
      <c r="F8564" s="5"/>
    </row>
    <row r="8565" spans="6:6" x14ac:dyDescent="0.25">
      <c r="F8565" s="5"/>
    </row>
    <row r="8566" spans="6:6" x14ac:dyDescent="0.25">
      <c r="F8566" s="5"/>
    </row>
    <row r="8567" spans="6:6" x14ac:dyDescent="0.25">
      <c r="F8567" s="5"/>
    </row>
    <row r="8568" spans="6:6" x14ac:dyDescent="0.25">
      <c r="F8568" s="5"/>
    </row>
    <row r="8569" spans="6:6" x14ac:dyDescent="0.25">
      <c r="F8569" s="5"/>
    </row>
    <row r="8570" spans="6:6" x14ac:dyDescent="0.25">
      <c r="F8570" s="5"/>
    </row>
    <row r="8571" spans="6:6" x14ac:dyDescent="0.25">
      <c r="F8571" s="5"/>
    </row>
    <row r="8572" spans="6:6" x14ac:dyDescent="0.25">
      <c r="F8572" s="5"/>
    </row>
    <row r="8573" spans="6:6" x14ac:dyDescent="0.25">
      <c r="F8573" s="5"/>
    </row>
    <row r="8574" spans="6:6" x14ac:dyDescent="0.25">
      <c r="F8574" s="5"/>
    </row>
    <row r="8575" spans="6:6" x14ac:dyDescent="0.25">
      <c r="F8575" s="5"/>
    </row>
    <row r="8576" spans="6:6" x14ac:dyDescent="0.25">
      <c r="F8576" s="5"/>
    </row>
    <row r="8577" spans="6:6" x14ac:dyDescent="0.25">
      <c r="F8577" s="5"/>
    </row>
    <row r="8578" spans="6:6" x14ac:dyDescent="0.25">
      <c r="F8578" s="5"/>
    </row>
    <row r="8579" spans="6:6" x14ac:dyDescent="0.25">
      <c r="F8579" s="5"/>
    </row>
    <row r="8580" spans="6:6" x14ac:dyDescent="0.25">
      <c r="F8580" s="5"/>
    </row>
    <row r="8581" spans="6:6" x14ac:dyDescent="0.25">
      <c r="F8581" s="5"/>
    </row>
    <row r="8582" spans="6:6" x14ac:dyDescent="0.25">
      <c r="F8582" s="5"/>
    </row>
    <row r="8583" spans="6:6" x14ac:dyDescent="0.25">
      <c r="F8583" s="5"/>
    </row>
    <row r="8584" spans="6:6" x14ac:dyDescent="0.25">
      <c r="F8584" s="5"/>
    </row>
    <row r="8585" spans="6:6" x14ac:dyDescent="0.25">
      <c r="F8585" s="5"/>
    </row>
    <row r="8586" spans="6:6" x14ac:dyDescent="0.25">
      <c r="F8586" s="5"/>
    </row>
    <row r="8587" spans="6:6" x14ac:dyDescent="0.25">
      <c r="F8587" s="5"/>
    </row>
    <row r="8588" spans="6:6" x14ac:dyDescent="0.25">
      <c r="F8588" s="5"/>
    </row>
    <row r="8589" spans="6:6" x14ac:dyDescent="0.25">
      <c r="F8589" s="5"/>
    </row>
    <row r="8590" spans="6:6" x14ac:dyDescent="0.25">
      <c r="F8590" s="5"/>
    </row>
    <row r="8591" spans="6:6" x14ac:dyDescent="0.25">
      <c r="F8591" s="5"/>
    </row>
    <row r="8592" spans="6:6" x14ac:dyDescent="0.25">
      <c r="F8592" s="5"/>
    </row>
    <row r="8593" spans="6:6" x14ac:dyDescent="0.25">
      <c r="F8593" s="5"/>
    </row>
    <row r="8594" spans="6:6" x14ac:dyDescent="0.25">
      <c r="F8594" s="5"/>
    </row>
    <row r="8595" spans="6:6" x14ac:dyDescent="0.25">
      <c r="F8595" s="5"/>
    </row>
    <row r="8596" spans="6:6" x14ac:dyDescent="0.25">
      <c r="F8596" s="5"/>
    </row>
    <row r="8597" spans="6:6" x14ac:dyDescent="0.25">
      <c r="F8597" s="5"/>
    </row>
    <row r="8598" spans="6:6" x14ac:dyDescent="0.25">
      <c r="F8598" s="5"/>
    </row>
    <row r="8599" spans="6:6" x14ac:dyDescent="0.25">
      <c r="F8599" s="5"/>
    </row>
    <row r="8600" spans="6:6" x14ac:dyDescent="0.25">
      <c r="F8600" s="5"/>
    </row>
    <row r="8601" spans="6:6" x14ac:dyDescent="0.25">
      <c r="F8601" s="5"/>
    </row>
    <row r="8602" spans="6:6" x14ac:dyDescent="0.25">
      <c r="F8602" s="5"/>
    </row>
    <row r="8603" spans="6:6" x14ac:dyDescent="0.25">
      <c r="F8603" s="5"/>
    </row>
    <row r="8604" spans="6:6" x14ac:dyDescent="0.25">
      <c r="F8604" s="5"/>
    </row>
    <row r="8605" spans="6:6" x14ac:dyDescent="0.25">
      <c r="F8605" s="5"/>
    </row>
    <row r="8606" spans="6:6" x14ac:dyDescent="0.25">
      <c r="F8606" s="5"/>
    </row>
    <row r="8607" spans="6:6" x14ac:dyDescent="0.25">
      <c r="F8607" s="5"/>
    </row>
    <row r="8608" spans="6:6" x14ac:dyDescent="0.25">
      <c r="F8608" s="5"/>
    </row>
    <row r="8609" spans="6:6" x14ac:dyDescent="0.25">
      <c r="F8609" s="5"/>
    </row>
    <row r="8610" spans="6:6" x14ac:dyDescent="0.25">
      <c r="F8610" s="5"/>
    </row>
    <row r="8611" spans="6:6" x14ac:dyDescent="0.25">
      <c r="F8611" s="5"/>
    </row>
    <row r="8612" spans="6:6" x14ac:dyDescent="0.25">
      <c r="F8612" s="5"/>
    </row>
    <row r="8613" spans="6:6" x14ac:dyDescent="0.25">
      <c r="F8613" s="5"/>
    </row>
    <row r="8614" spans="6:6" x14ac:dyDescent="0.25">
      <c r="F8614" s="5"/>
    </row>
    <row r="8615" spans="6:6" x14ac:dyDescent="0.25">
      <c r="F8615" s="5"/>
    </row>
    <row r="8616" spans="6:6" x14ac:dyDescent="0.25">
      <c r="F8616" s="5"/>
    </row>
    <row r="8617" spans="6:6" x14ac:dyDescent="0.25">
      <c r="F8617" s="5"/>
    </row>
    <row r="8618" spans="6:6" x14ac:dyDescent="0.25">
      <c r="F8618" s="5"/>
    </row>
    <row r="8619" spans="6:6" x14ac:dyDescent="0.25">
      <c r="F8619" s="5"/>
    </row>
    <row r="8620" spans="6:6" x14ac:dyDescent="0.25">
      <c r="F8620" s="5"/>
    </row>
    <row r="8621" spans="6:6" x14ac:dyDescent="0.25">
      <c r="F8621" s="5"/>
    </row>
    <row r="8622" spans="6:6" x14ac:dyDescent="0.25">
      <c r="F8622" s="5"/>
    </row>
    <row r="8623" spans="6:6" x14ac:dyDescent="0.25">
      <c r="F8623" s="5"/>
    </row>
    <row r="8624" spans="6:6" x14ac:dyDescent="0.25">
      <c r="F8624" s="5"/>
    </row>
    <row r="8625" spans="6:6" x14ac:dyDescent="0.25">
      <c r="F8625" s="5"/>
    </row>
    <row r="8626" spans="6:6" x14ac:dyDescent="0.25">
      <c r="F8626" s="5"/>
    </row>
    <row r="8627" spans="6:6" x14ac:dyDescent="0.25">
      <c r="F8627" s="5"/>
    </row>
    <row r="8628" spans="6:6" x14ac:dyDescent="0.25">
      <c r="F8628" s="5"/>
    </row>
    <row r="8629" spans="6:6" x14ac:dyDescent="0.25">
      <c r="F8629" s="5"/>
    </row>
    <row r="8630" spans="6:6" x14ac:dyDescent="0.25">
      <c r="F8630" s="5"/>
    </row>
    <row r="8631" spans="6:6" x14ac:dyDescent="0.25">
      <c r="F8631" s="5"/>
    </row>
    <row r="8632" spans="6:6" x14ac:dyDescent="0.25">
      <c r="F8632" s="5"/>
    </row>
    <row r="8633" spans="6:6" x14ac:dyDescent="0.25">
      <c r="F8633" s="5"/>
    </row>
    <row r="8634" spans="6:6" x14ac:dyDescent="0.25">
      <c r="F8634" s="5"/>
    </row>
    <row r="8635" spans="6:6" x14ac:dyDescent="0.25">
      <c r="F8635" s="5"/>
    </row>
    <row r="8636" spans="6:6" x14ac:dyDescent="0.25">
      <c r="F8636" s="5"/>
    </row>
    <row r="8637" spans="6:6" x14ac:dyDescent="0.25">
      <c r="F8637" s="5"/>
    </row>
    <row r="8638" spans="6:6" x14ac:dyDescent="0.25">
      <c r="F8638" s="5"/>
    </row>
    <row r="8639" spans="6:6" x14ac:dyDescent="0.25">
      <c r="F8639" s="5"/>
    </row>
    <row r="8640" spans="6:6" x14ac:dyDescent="0.25">
      <c r="F8640" s="5"/>
    </row>
    <row r="8641" spans="6:6" x14ac:dyDescent="0.25">
      <c r="F8641" s="5"/>
    </row>
    <row r="8642" spans="6:6" x14ac:dyDescent="0.25">
      <c r="F8642" s="5"/>
    </row>
    <row r="8643" spans="6:6" x14ac:dyDescent="0.25">
      <c r="F8643" s="5"/>
    </row>
    <row r="8644" spans="6:6" x14ac:dyDescent="0.25">
      <c r="F8644" s="5"/>
    </row>
    <row r="8645" spans="6:6" x14ac:dyDescent="0.25">
      <c r="F8645" s="5"/>
    </row>
    <row r="8646" spans="6:6" x14ac:dyDescent="0.25">
      <c r="F8646" s="5"/>
    </row>
    <row r="8647" spans="6:6" x14ac:dyDescent="0.25">
      <c r="F8647" s="5"/>
    </row>
    <row r="8648" spans="6:6" x14ac:dyDescent="0.25">
      <c r="F8648" s="5"/>
    </row>
    <row r="8649" spans="6:6" x14ac:dyDescent="0.25">
      <c r="F8649" s="5"/>
    </row>
    <row r="8650" spans="6:6" x14ac:dyDescent="0.25">
      <c r="F8650" s="5"/>
    </row>
    <row r="8651" spans="6:6" x14ac:dyDescent="0.25">
      <c r="F8651" s="5"/>
    </row>
    <row r="8652" spans="6:6" x14ac:dyDescent="0.25">
      <c r="F8652" s="5"/>
    </row>
    <row r="8653" spans="6:6" x14ac:dyDescent="0.25">
      <c r="F8653" s="5"/>
    </row>
    <row r="8654" spans="6:6" x14ac:dyDescent="0.25">
      <c r="F8654" s="5"/>
    </row>
    <row r="8655" spans="6:6" x14ac:dyDescent="0.25">
      <c r="F8655" s="5"/>
    </row>
    <row r="8656" spans="6:6" x14ac:dyDescent="0.25">
      <c r="F8656" s="5"/>
    </row>
    <row r="8657" spans="6:6" x14ac:dyDescent="0.25">
      <c r="F8657" s="5"/>
    </row>
    <row r="8658" spans="6:6" x14ac:dyDescent="0.25">
      <c r="F8658" s="5"/>
    </row>
    <row r="8659" spans="6:6" x14ac:dyDescent="0.25">
      <c r="F8659" s="5"/>
    </row>
    <row r="8660" spans="6:6" x14ac:dyDescent="0.25">
      <c r="F8660" s="5"/>
    </row>
    <row r="8661" spans="6:6" x14ac:dyDescent="0.25">
      <c r="F8661" s="5"/>
    </row>
    <row r="8662" spans="6:6" x14ac:dyDescent="0.25">
      <c r="F8662" s="5"/>
    </row>
    <row r="8663" spans="6:6" x14ac:dyDescent="0.25">
      <c r="F8663" s="5"/>
    </row>
    <row r="8664" spans="6:6" x14ac:dyDescent="0.25">
      <c r="F8664" s="5"/>
    </row>
    <row r="8665" spans="6:6" x14ac:dyDescent="0.25">
      <c r="F8665" s="5"/>
    </row>
    <row r="8666" spans="6:6" x14ac:dyDescent="0.25">
      <c r="F8666" s="5"/>
    </row>
    <row r="8667" spans="6:6" x14ac:dyDescent="0.25">
      <c r="F8667" s="5"/>
    </row>
    <row r="8668" spans="6:6" x14ac:dyDescent="0.25">
      <c r="F8668" s="5"/>
    </row>
    <row r="8669" spans="6:6" x14ac:dyDescent="0.25">
      <c r="F8669" s="5"/>
    </row>
    <row r="8670" spans="6:6" x14ac:dyDescent="0.25">
      <c r="F8670" s="5"/>
    </row>
    <row r="8671" spans="6:6" x14ac:dyDescent="0.25">
      <c r="F8671" s="5"/>
    </row>
    <row r="8672" spans="6:6" x14ac:dyDescent="0.25">
      <c r="F8672" s="5"/>
    </row>
    <row r="8673" spans="6:6" x14ac:dyDescent="0.25">
      <c r="F8673" s="5"/>
    </row>
    <row r="8674" spans="6:6" x14ac:dyDescent="0.25">
      <c r="F8674" s="5"/>
    </row>
    <row r="8675" spans="6:6" x14ac:dyDescent="0.25">
      <c r="F8675" s="5"/>
    </row>
    <row r="8676" spans="6:6" x14ac:dyDescent="0.25">
      <c r="F8676" s="5"/>
    </row>
    <row r="8677" spans="6:6" x14ac:dyDescent="0.25">
      <c r="F8677" s="5"/>
    </row>
    <row r="8678" spans="6:6" x14ac:dyDescent="0.25">
      <c r="F8678" s="5"/>
    </row>
    <row r="8679" spans="6:6" x14ac:dyDescent="0.25">
      <c r="F8679" s="5"/>
    </row>
    <row r="8680" spans="6:6" x14ac:dyDescent="0.25">
      <c r="F8680" s="5"/>
    </row>
    <row r="8681" spans="6:6" x14ac:dyDescent="0.25">
      <c r="F8681" s="5"/>
    </row>
    <row r="8682" spans="6:6" x14ac:dyDescent="0.25">
      <c r="F8682" s="5"/>
    </row>
    <row r="8683" spans="6:6" x14ac:dyDescent="0.25">
      <c r="F8683" s="5"/>
    </row>
    <row r="8684" spans="6:6" x14ac:dyDescent="0.25">
      <c r="F8684" s="5"/>
    </row>
    <row r="8685" spans="6:6" x14ac:dyDescent="0.25">
      <c r="F8685" s="5"/>
    </row>
    <row r="8686" spans="6:6" x14ac:dyDescent="0.25">
      <c r="F8686" s="5"/>
    </row>
    <row r="8687" spans="6:6" x14ac:dyDescent="0.25">
      <c r="F8687" s="5"/>
    </row>
    <row r="8688" spans="6:6" x14ac:dyDescent="0.25">
      <c r="F8688" s="5"/>
    </row>
    <row r="8689" spans="6:6" x14ac:dyDescent="0.25">
      <c r="F8689" s="5"/>
    </row>
    <row r="8690" spans="6:6" x14ac:dyDescent="0.25">
      <c r="F8690" s="5"/>
    </row>
    <row r="8691" spans="6:6" x14ac:dyDescent="0.25">
      <c r="F8691" s="5"/>
    </row>
    <row r="8692" spans="6:6" x14ac:dyDescent="0.25">
      <c r="F8692" s="5"/>
    </row>
    <row r="8693" spans="6:6" x14ac:dyDescent="0.25">
      <c r="F8693" s="5"/>
    </row>
    <row r="8694" spans="6:6" x14ac:dyDescent="0.25">
      <c r="F8694" s="5"/>
    </row>
    <row r="8695" spans="6:6" x14ac:dyDescent="0.25">
      <c r="F8695" s="5"/>
    </row>
    <row r="8696" spans="6:6" x14ac:dyDescent="0.25">
      <c r="F8696" s="5"/>
    </row>
    <row r="8697" spans="6:6" x14ac:dyDescent="0.25">
      <c r="F8697" s="5"/>
    </row>
    <row r="8698" spans="6:6" x14ac:dyDescent="0.25">
      <c r="F8698" s="5"/>
    </row>
    <row r="8699" spans="6:6" x14ac:dyDescent="0.25">
      <c r="F8699" s="5"/>
    </row>
    <row r="8700" spans="6:6" x14ac:dyDescent="0.25">
      <c r="F8700" s="5"/>
    </row>
    <row r="8701" spans="6:6" x14ac:dyDescent="0.25">
      <c r="F8701" s="5"/>
    </row>
    <row r="8702" spans="6:6" x14ac:dyDescent="0.25">
      <c r="F8702" s="5"/>
    </row>
    <row r="8703" spans="6:6" x14ac:dyDescent="0.25">
      <c r="F8703" s="5"/>
    </row>
    <row r="8704" spans="6:6" x14ac:dyDescent="0.25">
      <c r="F8704" s="5"/>
    </row>
    <row r="8705" spans="6:6" x14ac:dyDescent="0.25">
      <c r="F8705" s="5"/>
    </row>
    <row r="8706" spans="6:6" x14ac:dyDescent="0.25">
      <c r="F8706" s="5"/>
    </row>
    <row r="8707" spans="6:6" x14ac:dyDescent="0.25">
      <c r="F8707" s="5"/>
    </row>
    <row r="8708" spans="6:6" x14ac:dyDescent="0.25">
      <c r="F8708" s="5"/>
    </row>
    <row r="8709" spans="6:6" x14ac:dyDescent="0.25">
      <c r="F8709" s="5"/>
    </row>
    <row r="8710" spans="6:6" x14ac:dyDescent="0.25">
      <c r="F8710" s="5"/>
    </row>
    <row r="8711" spans="6:6" x14ac:dyDescent="0.25">
      <c r="F8711" s="5"/>
    </row>
    <row r="8712" spans="6:6" x14ac:dyDescent="0.25">
      <c r="F8712" s="5"/>
    </row>
    <row r="8713" spans="6:6" x14ac:dyDescent="0.25">
      <c r="F8713" s="5"/>
    </row>
    <row r="8714" spans="6:6" x14ac:dyDescent="0.25">
      <c r="F8714" s="5"/>
    </row>
    <row r="8715" spans="6:6" x14ac:dyDescent="0.25">
      <c r="F8715" s="5"/>
    </row>
    <row r="8716" spans="6:6" x14ac:dyDescent="0.25">
      <c r="F8716" s="5"/>
    </row>
    <row r="8717" spans="6:6" x14ac:dyDescent="0.25">
      <c r="F8717" s="5"/>
    </row>
    <row r="8718" spans="6:6" x14ac:dyDescent="0.25">
      <c r="F8718" s="5"/>
    </row>
    <row r="8719" spans="6:6" x14ac:dyDescent="0.25">
      <c r="F8719" s="5"/>
    </row>
    <row r="8720" spans="6:6" x14ac:dyDescent="0.25">
      <c r="F8720" s="5"/>
    </row>
    <row r="8721" spans="6:6" x14ac:dyDescent="0.25">
      <c r="F8721" s="5"/>
    </row>
    <row r="8722" spans="6:6" x14ac:dyDescent="0.25">
      <c r="F8722" s="5"/>
    </row>
    <row r="8723" spans="6:6" x14ac:dyDescent="0.25">
      <c r="F8723" s="5"/>
    </row>
    <row r="8724" spans="6:6" x14ac:dyDescent="0.25">
      <c r="F8724" s="5"/>
    </row>
    <row r="8725" spans="6:6" x14ac:dyDescent="0.25">
      <c r="F8725" s="5"/>
    </row>
    <row r="8726" spans="6:6" x14ac:dyDescent="0.25">
      <c r="F8726" s="5"/>
    </row>
    <row r="8727" spans="6:6" x14ac:dyDescent="0.25">
      <c r="F8727" s="5"/>
    </row>
    <row r="8728" spans="6:6" x14ac:dyDescent="0.25">
      <c r="F8728" s="5"/>
    </row>
    <row r="8729" spans="6:6" x14ac:dyDescent="0.25">
      <c r="F8729" s="5"/>
    </row>
    <row r="8730" spans="6:6" x14ac:dyDescent="0.25">
      <c r="F8730" s="5"/>
    </row>
    <row r="8731" spans="6:6" x14ac:dyDescent="0.25">
      <c r="F8731" s="5"/>
    </row>
    <row r="8732" spans="6:6" x14ac:dyDescent="0.25">
      <c r="F8732" s="5"/>
    </row>
    <row r="8733" spans="6:6" x14ac:dyDescent="0.25">
      <c r="F8733" s="5"/>
    </row>
    <row r="8734" spans="6:6" x14ac:dyDescent="0.25">
      <c r="F8734" s="5"/>
    </row>
    <row r="8735" spans="6:6" x14ac:dyDescent="0.25">
      <c r="F8735" s="5"/>
    </row>
    <row r="8736" spans="6:6" x14ac:dyDescent="0.25">
      <c r="F8736" s="5"/>
    </row>
    <row r="8737" spans="6:6" x14ac:dyDescent="0.25">
      <c r="F8737" s="5"/>
    </row>
    <row r="8738" spans="6:6" x14ac:dyDescent="0.25">
      <c r="F8738" s="5"/>
    </row>
    <row r="8739" spans="6:6" x14ac:dyDescent="0.25">
      <c r="F8739" s="5"/>
    </row>
    <row r="8740" spans="6:6" x14ac:dyDescent="0.25">
      <c r="F8740" s="5"/>
    </row>
    <row r="8741" spans="6:6" x14ac:dyDescent="0.25">
      <c r="F8741" s="5"/>
    </row>
    <row r="8742" spans="6:6" x14ac:dyDescent="0.25">
      <c r="F8742" s="5"/>
    </row>
    <row r="8743" spans="6:6" x14ac:dyDescent="0.25">
      <c r="F8743" s="5"/>
    </row>
    <row r="8744" spans="6:6" x14ac:dyDescent="0.25">
      <c r="F8744" s="5"/>
    </row>
    <row r="8745" spans="6:6" x14ac:dyDescent="0.25">
      <c r="F8745" s="5"/>
    </row>
    <row r="8746" spans="6:6" x14ac:dyDescent="0.25">
      <c r="F8746" s="5"/>
    </row>
    <row r="8747" spans="6:6" x14ac:dyDescent="0.25">
      <c r="F8747" s="5"/>
    </row>
    <row r="8748" spans="6:6" x14ac:dyDescent="0.25">
      <c r="F8748" s="5"/>
    </row>
    <row r="8749" spans="6:6" x14ac:dyDescent="0.25">
      <c r="F8749" s="5"/>
    </row>
    <row r="8750" spans="6:6" x14ac:dyDescent="0.25">
      <c r="F8750" s="5"/>
    </row>
    <row r="8751" spans="6:6" x14ac:dyDescent="0.25">
      <c r="F8751" s="5"/>
    </row>
    <row r="8752" spans="6:6" x14ac:dyDescent="0.25">
      <c r="F8752" s="5"/>
    </row>
    <row r="8753" spans="6:6" x14ac:dyDescent="0.25">
      <c r="F8753" s="5"/>
    </row>
    <row r="8754" spans="6:6" x14ac:dyDescent="0.25">
      <c r="F8754" s="5"/>
    </row>
    <row r="8755" spans="6:6" x14ac:dyDescent="0.25">
      <c r="F8755" s="5"/>
    </row>
    <row r="8756" spans="6:6" x14ac:dyDescent="0.25">
      <c r="F8756" s="5"/>
    </row>
    <row r="8757" spans="6:6" x14ac:dyDescent="0.25">
      <c r="F8757" s="5"/>
    </row>
    <row r="8758" spans="6:6" x14ac:dyDescent="0.25">
      <c r="F8758" s="5"/>
    </row>
    <row r="8759" spans="6:6" x14ac:dyDescent="0.25">
      <c r="F8759" s="5"/>
    </row>
    <row r="8760" spans="6:6" x14ac:dyDescent="0.25">
      <c r="F8760" s="5"/>
    </row>
    <row r="8761" spans="6:6" x14ac:dyDescent="0.25">
      <c r="F8761" s="5"/>
    </row>
    <row r="8762" spans="6:6" x14ac:dyDescent="0.25">
      <c r="F8762" s="5"/>
    </row>
    <row r="8763" spans="6:6" x14ac:dyDescent="0.25">
      <c r="F8763" s="5"/>
    </row>
    <row r="8764" spans="6:6" x14ac:dyDescent="0.25">
      <c r="F8764" s="5"/>
    </row>
    <row r="8765" spans="6:6" x14ac:dyDescent="0.25">
      <c r="F8765" s="5"/>
    </row>
    <row r="8766" spans="6:6" x14ac:dyDescent="0.25">
      <c r="F8766" s="5"/>
    </row>
    <row r="8767" spans="6:6" x14ac:dyDescent="0.25">
      <c r="F8767" s="5"/>
    </row>
    <row r="8768" spans="6:6" x14ac:dyDescent="0.25">
      <c r="F8768" s="5"/>
    </row>
    <row r="8769" spans="6:6" x14ac:dyDescent="0.25">
      <c r="F8769" s="5"/>
    </row>
    <row r="8770" spans="6:6" x14ac:dyDescent="0.25">
      <c r="F8770" s="5"/>
    </row>
    <row r="8771" spans="6:6" x14ac:dyDescent="0.25">
      <c r="F8771" s="5"/>
    </row>
    <row r="8772" spans="6:6" x14ac:dyDescent="0.25">
      <c r="F8772" s="5"/>
    </row>
    <row r="8773" spans="6:6" x14ac:dyDescent="0.25">
      <c r="F8773" s="5"/>
    </row>
    <row r="8774" spans="6:6" x14ac:dyDescent="0.25">
      <c r="F8774" s="5"/>
    </row>
    <row r="8775" spans="6:6" x14ac:dyDescent="0.25">
      <c r="F8775" s="5"/>
    </row>
    <row r="8776" spans="6:6" x14ac:dyDescent="0.25">
      <c r="F8776" s="5"/>
    </row>
    <row r="8777" spans="6:6" x14ac:dyDescent="0.25">
      <c r="F8777" s="5"/>
    </row>
    <row r="8778" spans="6:6" x14ac:dyDescent="0.25">
      <c r="F8778" s="5"/>
    </row>
    <row r="8779" spans="6:6" x14ac:dyDescent="0.25">
      <c r="F8779" s="5"/>
    </row>
    <row r="8780" spans="6:6" x14ac:dyDescent="0.25">
      <c r="F8780" s="5"/>
    </row>
    <row r="8781" spans="6:6" x14ac:dyDescent="0.25">
      <c r="F8781" s="5"/>
    </row>
    <row r="8782" spans="6:6" x14ac:dyDescent="0.25">
      <c r="F8782" s="5"/>
    </row>
    <row r="8783" spans="6:6" x14ac:dyDescent="0.25">
      <c r="F8783" s="5"/>
    </row>
    <row r="8784" spans="6:6" x14ac:dyDescent="0.25">
      <c r="F8784" s="5"/>
    </row>
    <row r="8785" spans="6:6" x14ac:dyDescent="0.25">
      <c r="F8785" s="5"/>
    </row>
    <row r="8786" spans="6:6" x14ac:dyDescent="0.25">
      <c r="F8786" s="5"/>
    </row>
    <row r="8787" spans="6:6" x14ac:dyDescent="0.25">
      <c r="F8787" s="5"/>
    </row>
    <row r="8788" spans="6:6" x14ac:dyDescent="0.25">
      <c r="F8788" s="5"/>
    </row>
    <row r="8789" spans="6:6" x14ac:dyDescent="0.25">
      <c r="F8789" s="5"/>
    </row>
    <row r="8790" spans="6:6" x14ac:dyDescent="0.25">
      <c r="F8790" s="5"/>
    </row>
    <row r="8791" spans="6:6" x14ac:dyDescent="0.25">
      <c r="F8791" s="5"/>
    </row>
    <row r="8792" spans="6:6" x14ac:dyDescent="0.25">
      <c r="F8792" s="5"/>
    </row>
    <row r="8793" spans="6:6" x14ac:dyDescent="0.25">
      <c r="F8793" s="5"/>
    </row>
    <row r="8794" spans="6:6" x14ac:dyDescent="0.25">
      <c r="F8794" s="5"/>
    </row>
    <row r="8795" spans="6:6" x14ac:dyDescent="0.25">
      <c r="F8795" s="5"/>
    </row>
    <row r="8796" spans="6:6" x14ac:dyDescent="0.25">
      <c r="F8796" s="5"/>
    </row>
    <row r="8797" spans="6:6" x14ac:dyDescent="0.25">
      <c r="F8797" s="5"/>
    </row>
    <row r="8798" spans="6:6" x14ac:dyDescent="0.25">
      <c r="F8798" s="5"/>
    </row>
    <row r="8799" spans="6:6" x14ac:dyDescent="0.25">
      <c r="F8799" s="5"/>
    </row>
    <row r="8800" spans="6:6" x14ac:dyDescent="0.25">
      <c r="F8800" s="5"/>
    </row>
    <row r="8801" spans="6:6" x14ac:dyDescent="0.25">
      <c r="F8801" s="5"/>
    </row>
    <row r="8802" spans="6:6" x14ac:dyDescent="0.25">
      <c r="F8802" s="5"/>
    </row>
    <row r="8803" spans="6:6" x14ac:dyDescent="0.25">
      <c r="F8803" s="5"/>
    </row>
    <row r="8804" spans="6:6" x14ac:dyDescent="0.25">
      <c r="F8804" s="5"/>
    </row>
    <row r="8805" spans="6:6" x14ac:dyDescent="0.25">
      <c r="F8805" s="5"/>
    </row>
    <row r="8806" spans="6:6" x14ac:dyDescent="0.25">
      <c r="F8806" s="5"/>
    </row>
    <row r="8807" spans="6:6" x14ac:dyDescent="0.25">
      <c r="F8807" s="5"/>
    </row>
    <row r="8808" spans="6:6" x14ac:dyDescent="0.25">
      <c r="F8808" s="5"/>
    </row>
    <row r="8809" spans="6:6" x14ac:dyDescent="0.25">
      <c r="F8809" s="5"/>
    </row>
    <row r="8810" spans="6:6" x14ac:dyDescent="0.25">
      <c r="F8810" s="5"/>
    </row>
    <row r="8811" spans="6:6" x14ac:dyDescent="0.25">
      <c r="F8811" s="5"/>
    </row>
    <row r="8812" spans="6:6" x14ac:dyDescent="0.25">
      <c r="F8812" s="5"/>
    </row>
    <row r="8813" spans="6:6" x14ac:dyDescent="0.25">
      <c r="F8813" s="5"/>
    </row>
    <row r="8814" spans="6:6" x14ac:dyDescent="0.25">
      <c r="F8814" s="5"/>
    </row>
    <row r="8815" spans="6:6" x14ac:dyDescent="0.25">
      <c r="F8815" s="5"/>
    </row>
    <row r="8816" spans="6:6" x14ac:dyDescent="0.25">
      <c r="F8816" s="5"/>
    </row>
    <row r="8817" spans="6:6" x14ac:dyDescent="0.25">
      <c r="F8817" s="5"/>
    </row>
    <row r="8818" spans="6:6" x14ac:dyDescent="0.25">
      <c r="F8818" s="5"/>
    </row>
    <row r="8819" spans="6:6" x14ac:dyDescent="0.25">
      <c r="F8819" s="5"/>
    </row>
    <row r="8820" spans="6:6" x14ac:dyDescent="0.25">
      <c r="F8820" s="5"/>
    </row>
    <row r="8821" spans="6:6" x14ac:dyDescent="0.25">
      <c r="F8821" s="5"/>
    </row>
    <row r="8822" spans="6:6" x14ac:dyDescent="0.25">
      <c r="F8822" s="5"/>
    </row>
    <row r="8823" spans="6:6" x14ac:dyDescent="0.25">
      <c r="F8823" s="5"/>
    </row>
    <row r="8824" spans="6:6" x14ac:dyDescent="0.25">
      <c r="F8824" s="5"/>
    </row>
    <row r="8825" spans="6:6" x14ac:dyDescent="0.25">
      <c r="F8825" s="5"/>
    </row>
    <row r="8826" spans="6:6" x14ac:dyDescent="0.25">
      <c r="F8826" s="5"/>
    </row>
    <row r="8827" spans="6:6" x14ac:dyDescent="0.25">
      <c r="F8827" s="5"/>
    </row>
    <row r="8828" spans="6:6" x14ac:dyDescent="0.25">
      <c r="F8828" s="5"/>
    </row>
    <row r="8829" spans="6:6" x14ac:dyDescent="0.25">
      <c r="F8829" s="5"/>
    </row>
    <row r="8830" spans="6:6" x14ac:dyDescent="0.25">
      <c r="F8830" s="5"/>
    </row>
    <row r="8831" spans="6:6" x14ac:dyDescent="0.25">
      <c r="F8831" s="5"/>
    </row>
    <row r="8832" spans="6:6" x14ac:dyDescent="0.25">
      <c r="F8832" s="5"/>
    </row>
    <row r="8833" spans="6:6" x14ac:dyDescent="0.25">
      <c r="F8833" s="5"/>
    </row>
    <row r="8834" spans="6:6" x14ac:dyDescent="0.25">
      <c r="F8834" s="5"/>
    </row>
    <row r="8835" spans="6:6" x14ac:dyDescent="0.25">
      <c r="F8835" s="5"/>
    </row>
    <row r="8836" spans="6:6" x14ac:dyDescent="0.25">
      <c r="F8836" s="5"/>
    </row>
    <row r="8837" spans="6:6" x14ac:dyDescent="0.25">
      <c r="F8837" s="5"/>
    </row>
    <row r="8838" spans="6:6" x14ac:dyDescent="0.25">
      <c r="F8838" s="5"/>
    </row>
    <row r="8839" spans="6:6" x14ac:dyDescent="0.25">
      <c r="F8839" s="5"/>
    </row>
    <row r="8840" spans="6:6" x14ac:dyDescent="0.25">
      <c r="F8840" s="5"/>
    </row>
    <row r="8841" spans="6:6" x14ac:dyDescent="0.25">
      <c r="F8841" s="5"/>
    </row>
    <row r="8842" spans="6:6" x14ac:dyDescent="0.25">
      <c r="F8842" s="5"/>
    </row>
    <row r="8843" spans="6:6" x14ac:dyDescent="0.25">
      <c r="F8843" s="5"/>
    </row>
    <row r="8844" spans="6:6" x14ac:dyDescent="0.25">
      <c r="F8844" s="5"/>
    </row>
    <row r="8845" spans="6:6" x14ac:dyDescent="0.25">
      <c r="F8845" s="5"/>
    </row>
    <row r="8846" spans="6:6" x14ac:dyDescent="0.25">
      <c r="F8846" s="5"/>
    </row>
    <row r="8847" spans="6:6" x14ac:dyDescent="0.25">
      <c r="F8847" s="5"/>
    </row>
    <row r="8848" spans="6:6" x14ac:dyDescent="0.25">
      <c r="F8848" s="5"/>
    </row>
    <row r="8849" spans="6:6" x14ac:dyDescent="0.25">
      <c r="F8849" s="5"/>
    </row>
    <row r="8850" spans="6:6" x14ac:dyDescent="0.25">
      <c r="F8850" s="5"/>
    </row>
    <row r="8851" spans="6:6" x14ac:dyDescent="0.25">
      <c r="F8851" s="5"/>
    </row>
    <row r="8852" spans="6:6" x14ac:dyDescent="0.25">
      <c r="F8852" s="5"/>
    </row>
    <row r="8853" spans="6:6" x14ac:dyDescent="0.25">
      <c r="F8853" s="5"/>
    </row>
    <row r="8854" spans="6:6" x14ac:dyDescent="0.25">
      <c r="F8854" s="5"/>
    </row>
    <row r="8855" spans="6:6" x14ac:dyDescent="0.25">
      <c r="F8855" s="5"/>
    </row>
    <row r="8856" spans="6:6" x14ac:dyDescent="0.25">
      <c r="F8856" s="5"/>
    </row>
    <row r="8857" spans="6:6" x14ac:dyDescent="0.25">
      <c r="F8857" s="5"/>
    </row>
    <row r="8858" spans="6:6" x14ac:dyDescent="0.25">
      <c r="F8858" s="5"/>
    </row>
    <row r="8859" spans="6:6" x14ac:dyDescent="0.25">
      <c r="F8859" s="5"/>
    </row>
    <row r="8860" spans="6:6" x14ac:dyDescent="0.25">
      <c r="F8860" s="5"/>
    </row>
    <row r="8861" spans="6:6" x14ac:dyDescent="0.25">
      <c r="F8861" s="5"/>
    </row>
    <row r="8862" spans="6:6" x14ac:dyDescent="0.25">
      <c r="F8862" s="5"/>
    </row>
    <row r="8863" spans="6:6" x14ac:dyDescent="0.25">
      <c r="F8863" s="5"/>
    </row>
    <row r="8864" spans="6:6" x14ac:dyDescent="0.25">
      <c r="F8864" s="5"/>
    </row>
    <row r="8865" spans="6:6" x14ac:dyDescent="0.25">
      <c r="F8865" s="5"/>
    </row>
    <row r="8866" spans="6:6" x14ac:dyDescent="0.25">
      <c r="F8866" s="5"/>
    </row>
    <row r="8867" spans="6:6" x14ac:dyDescent="0.25">
      <c r="F8867" s="5"/>
    </row>
    <row r="8868" spans="6:6" x14ac:dyDescent="0.25">
      <c r="F8868" s="5"/>
    </row>
    <row r="8869" spans="6:6" x14ac:dyDescent="0.25">
      <c r="F8869" s="5"/>
    </row>
    <row r="8870" spans="6:6" x14ac:dyDescent="0.25">
      <c r="F8870" s="5"/>
    </row>
    <row r="8871" spans="6:6" x14ac:dyDescent="0.25">
      <c r="F8871" s="5"/>
    </row>
    <row r="8872" spans="6:6" x14ac:dyDescent="0.25">
      <c r="F8872" s="5"/>
    </row>
    <row r="8873" spans="6:6" x14ac:dyDescent="0.25">
      <c r="F8873" s="5"/>
    </row>
    <row r="8874" spans="6:6" x14ac:dyDescent="0.25">
      <c r="F8874" s="5"/>
    </row>
    <row r="8875" spans="6:6" x14ac:dyDescent="0.25">
      <c r="F8875" s="5"/>
    </row>
    <row r="8876" spans="6:6" x14ac:dyDescent="0.25">
      <c r="F8876" s="5"/>
    </row>
    <row r="8877" spans="6:6" x14ac:dyDescent="0.25">
      <c r="F8877" s="5"/>
    </row>
    <row r="8878" spans="6:6" x14ac:dyDescent="0.25">
      <c r="F8878" s="5"/>
    </row>
    <row r="8879" spans="6:6" x14ac:dyDescent="0.25">
      <c r="F8879" s="5"/>
    </row>
    <row r="8880" spans="6:6" x14ac:dyDescent="0.25">
      <c r="F8880" s="5"/>
    </row>
    <row r="8881" spans="6:6" x14ac:dyDescent="0.25">
      <c r="F8881" s="5"/>
    </row>
    <row r="8882" spans="6:6" x14ac:dyDescent="0.25">
      <c r="F8882" s="5"/>
    </row>
    <row r="8883" spans="6:6" x14ac:dyDescent="0.25">
      <c r="F8883" s="5"/>
    </row>
    <row r="8884" spans="6:6" x14ac:dyDescent="0.25">
      <c r="F8884" s="5"/>
    </row>
    <row r="8885" spans="6:6" x14ac:dyDescent="0.25">
      <c r="F8885" s="5"/>
    </row>
    <row r="8886" spans="6:6" x14ac:dyDescent="0.25">
      <c r="F8886" s="5"/>
    </row>
    <row r="8887" spans="6:6" x14ac:dyDescent="0.25">
      <c r="F8887" s="5"/>
    </row>
    <row r="8888" spans="6:6" x14ac:dyDescent="0.25">
      <c r="F8888" s="5"/>
    </row>
    <row r="8889" spans="6:6" x14ac:dyDescent="0.25">
      <c r="F8889" s="5"/>
    </row>
    <row r="8890" spans="6:6" x14ac:dyDescent="0.25">
      <c r="F8890" s="5"/>
    </row>
    <row r="8891" spans="6:6" x14ac:dyDescent="0.25">
      <c r="F8891" s="5"/>
    </row>
    <row r="8892" spans="6:6" x14ac:dyDescent="0.25">
      <c r="F8892" s="5"/>
    </row>
    <row r="8893" spans="6:6" x14ac:dyDescent="0.25">
      <c r="F8893" s="5"/>
    </row>
    <row r="8894" spans="6:6" x14ac:dyDescent="0.25">
      <c r="F8894" s="5"/>
    </row>
    <row r="8895" spans="6:6" x14ac:dyDescent="0.25">
      <c r="F8895" s="5"/>
    </row>
    <row r="8896" spans="6:6" x14ac:dyDescent="0.25">
      <c r="F8896" s="5"/>
    </row>
    <row r="8897" spans="6:6" x14ac:dyDescent="0.25">
      <c r="F8897" s="5"/>
    </row>
    <row r="8898" spans="6:6" x14ac:dyDescent="0.25">
      <c r="F8898" s="5"/>
    </row>
    <row r="8899" spans="6:6" x14ac:dyDescent="0.25">
      <c r="F8899" s="5"/>
    </row>
    <row r="8900" spans="6:6" x14ac:dyDescent="0.25">
      <c r="F8900" s="5"/>
    </row>
    <row r="8901" spans="6:6" x14ac:dyDescent="0.25">
      <c r="F8901" s="5"/>
    </row>
    <row r="8902" spans="6:6" x14ac:dyDescent="0.25">
      <c r="F8902" s="5"/>
    </row>
    <row r="8903" spans="6:6" x14ac:dyDescent="0.25">
      <c r="F8903" s="5"/>
    </row>
    <row r="8904" spans="6:6" x14ac:dyDescent="0.25">
      <c r="F8904" s="5"/>
    </row>
    <row r="8905" spans="6:6" x14ac:dyDescent="0.25">
      <c r="F8905" s="5"/>
    </row>
    <row r="8906" spans="6:6" x14ac:dyDescent="0.25">
      <c r="F8906" s="5"/>
    </row>
    <row r="8907" spans="6:6" x14ac:dyDescent="0.25">
      <c r="F8907" s="5"/>
    </row>
    <row r="8908" spans="6:6" x14ac:dyDescent="0.25">
      <c r="F8908" s="5"/>
    </row>
    <row r="8909" spans="6:6" x14ac:dyDescent="0.25">
      <c r="F8909" s="5"/>
    </row>
    <row r="8910" spans="6:6" x14ac:dyDescent="0.25">
      <c r="F8910" s="5"/>
    </row>
    <row r="8911" spans="6:6" x14ac:dyDescent="0.25">
      <c r="F8911" s="5"/>
    </row>
    <row r="8912" spans="6:6" x14ac:dyDescent="0.25">
      <c r="F8912" s="5"/>
    </row>
    <row r="8913" spans="6:6" x14ac:dyDescent="0.25">
      <c r="F8913" s="5"/>
    </row>
    <row r="8914" spans="6:6" x14ac:dyDescent="0.25">
      <c r="F8914" s="5"/>
    </row>
    <row r="8915" spans="6:6" x14ac:dyDescent="0.25">
      <c r="F8915" s="5"/>
    </row>
    <row r="8916" spans="6:6" x14ac:dyDescent="0.25">
      <c r="F8916" s="5"/>
    </row>
    <row r="8917" spans="6:6" x14ac:dyDescent="0.25">
      <c r="F8917" s="5"/>
    </row>
    <row r="8918" spans="6:6" x14ac:dyDescent="0.25">
      <c r="F8918" s="5"/>
    </row>
    <row r="8919" spans="6:6" x14ac:dyDescent="0.25">
      <c r="F8919" s="5"/>
    </row>
    <row r="8920" spans="6:6" x14ac:dyDescent="0.25">
      <c r="F8920" s="5"/>
    </row>
    <row r="8921" spans="6:6" x14ac:dyDescent="0.25">
      <c r="F8921" s="5"/>
    </row>
    <row r="8922" spans="6:6" x14ac:dyDescent="0.25">
      <c r="F8922" s="5"/>
    </row>
    <row r="8923" spans="6:6" x14ac:dyDescent="0.25">
      <c r="F8923" s="5"/>
    </row>
    <row r="8924" spans="6:6" x14ac:dyDescent="0.25">
      <c r="F8924" s="5"/>
    </row>
    <row r="8925" spans="6:6" x14ac:dyDescent="0.25">
      <c r="F8925" s="5"/>
    </row>
    <row r="8926" spans="6:6" x14ac:dyDescent="0.25">
      <c r="F8926" s="5"/>
    </row>
    <row r="8927" spans="6:6" x14ac:dyDescent="0.25">
      <c r="F8927" s="5"/>
    </row>
    <row r="8928" spans="6:6" x14ac:dyDescent="0.25">
      <c r="F8928" s="5"/>
    </row>
    <row r="8929" spans="6:6" x14ac:dyDescent="0.25">
      <c r="F8929" s="5"/>
    </row>
    <row r="8930" spans="6:6" x14ac:dyDescent="0.25">
      <c r="F8930" s="5"/>
    </row>
    <row r="8931" spans="6:6" x14ac:dyDescent="0.25">
      <c r="F8931" s="5"/>
    </row>
    <row r="8932" spans="6:6" x14ac:dyDescent="0.25">
      <c r="F8932" s="5"/>
    </row>
    <row r="8933" spans="6:6" x14ac:dyDescent="0.25">
      <c r="F8933" s="5"/>
    </row>
    <row r="8934" spans="6:6" x14ac:dyDescent="0.25">
      <c r="F8934" s="5"/>
    </row>
    <row r="8935" spans="6:6" x14ac:dyDescent="0.25">
      <c r="F8935" s="5"/>
    </row>
    <row r="8936" spans="6:6" x14ac:dyDescent="0.25">
      <c r="F8936" s="5"/>
    </row>
    <row r="8937" spans="6:6" x14ac:dyDescent="0.25">
      <c r="F8937" s="5"/>
    </row>
    <row r="8938" spans="6:6" x14ac:dyDescent="0.25">
      <c r="F8938" s="5"/>
    </row>
    <row r="8939" spans="6:6" x14ac:dyDescent="0.25">
      <c r="F8939" s="5"/>
    </row>
    <row r="8940" spans="6:6" x14ac:dyDescent="0.25">
      <c r="F8940" s="5"/>
    </row>
    <row r="8941" spans="6:6" x14ac:dyDescent="0.25">
      <c r="F8941" s="5"/>
    </row>
    <row r="8942" spans="6:6" x14ac:dyDescent="0.25">
      <c r="F8942" s="5"/>
    </row>
    <row r="8943" spans="6:6" x14ac:dyDescent="0.25">
      <c r="F8943" s="5"/>
    </row>
    <row r="8944" spans="6:6" x14ac:dyDescent="0.25">
      <c r="F8944" s="5"/>
    </row>
    <row r="8945" spans="6:6" x14ac:dyDescent="0.25">
      <c r="F8945" s="5"/>
    </row>
    <row r="8946" spans="6:6" x14ac:dyDescent="0.25">
      <c r="F8946" s="5"/>
    </row>
    <row r="8947" spans="6:6" x14ac:dyDescent="0.25">
      <c r="F8947" s="5"/>
    </row>
    <row r="8948" spans="6:6" x14ac:dyDescent="0.25">
      <c r="F8948" s="5"/>
    </row>
    <row r="8949" spans="6:6" x14ac:dyDescent="0.25">
      <c r="F8949" s="5"/>
    </row>
    <row r="8950" spans="6:6" x14ac:dyDescent="0.25">
      <c r="F8950" s="5"/>
    </row>
    <row r="8951" spans="6:6" x14ac:dyDescent="0.25">
      <c r="F8951" s="5"/>
    </row>
    <row r="8952" spans="6:6" x14ac:dyDescent="0.25">
      <c r="F8952" s="5"/>
    </row>
    <row r="8953" spans="6:6" x14ac:dyDescent="0.25">
      <c r="F8953" s="5"/>
    </row>
    <row r="8954" spans="6:6" x14ac:dyDescent="0.25">
      <c r="F8954" s="5"/>
    </row>
    <row r="8955" spans="6:6" x14ac:dyDescent="0.25">
      <c r="F8955" s="5"/>
    </row>
    <row r="8956" spans="6:6" x14ac:dyDescent="0.25">
      <c r="F8956" s="5"/>
    </row>
    <row r="8957" spans="6:6" x14ac:dyDescent="0.25">
      <c r="F8957" s="5"/>
    </row>
    <row r="8958" spans="6:6" x14ac:dyDescent="0.25">
      <c r="F8958" s="5"/>
    </row>
    <row r="8959" spans="6:6" x14ac:dyDescent="0.25">
      <c r="F8959" s="5"/>
    </row>
    <row r="8960" spans="6:6" x14ac:dyDescent="0.25">
      <c r="F8960" s="5"/>
    </row>
    <row r="13077" spans="8:8" x14ac:dyDescent="0.25">
      <c r="H13077" t="s">
        <v>3688</v>
      </c>
    </row>
    <row r="13078" spans="8:8" x14ac:dyDescent="0.25">
      <c r="H13078" t="s">
        <v>3688</v>
      </c>
    </row>
    <row r="13079" spans="8:8" x14ac:dyDescent="0.25">
      <c r="H13079" t="s">
        <v>3688</v>
      </c>
    </row>
    <row r="13080" spans="8:8" x14ac:dyDescent="0.25">
      <c r="H13080" t="s">
        <v>3688</v>
      </c>
    </row>
    <row r="13081" spans="8:8" x14ac:dyDescent="0.25">
      <c r="H13081" t="s">
        <v>3688</v>
      </c>
    </row>
    <row r="13082" spans="8:8" x14ac:dyDescent="0.25">
      <c r="H13082" t="s">
        <v>3688</v>
      </c>
    </row>
    <row r="13083" spans="8:8" x14ac:dyDescent="0.25">
      <c r="H13083" t="s">
        <v>3688</v>
      </c>
    </row>
    <row r="13084" spans="8:8" x14ac:dyDescent="0.25">
      <c r="H13084" t="s">
        <v>3688</v>
      </c>
    </row>
    <row r="13085" spans="8:8" x14ac:dyDescent="0.25">
      <c r="H13085" t="s">
        <v>3688</v>
      </c>
    </row>
    <row r="13086" spans="8:8" x14ac:dyDescent="0.25">
      <c r="H13086" t="s">
        <v>3688</v>
      </c>
    </row>
    <row r="13087" spans="8:8" x14ac:dyDescent="0.25">
      <c r="H13087" t="s">
        <v>3688</v>
      </c>
    </row>
    <row r="13088" spans="8:8" x14ac:dyDescent="0.25">
      <c r="H13088" t="s">
        <v>3688</v>
      </c>
    </row>
    <row r="13089" spans="8:8" x14ac:dyDescent="0.25">
      <c r="H13089" t="s">
        <v>3688</v>
      </c>
    </row>
    <row r="13090" spans="8:8" x14ac:dyDescent="0.25">
      <c r="H13090" t="s">
        <v>3688</v>
      </c>
    </row>
    <row r="13091" spans="8:8" x14ac:dyDescent="0.25">
      <c r="H13091" t="s">
        <v>3688</v>
      </c>
    </row>
    <row r="13092" spans="8:8" x14ac:dyDescent="0.25">
      <c r="H13092" t="s">
        <v>3688</v>
      </c>
    </row>
    <row r="13093" spans="8:8" x14ac:dyDescent="0.25">
      <c r="H13093" t="s">
        <v>3688</v>
      </c>
    </row>
    <row r="13094" spans="8:8" x14ac:dyDescent="0.25">
      <c r="H13094" t="s">
        <v>3688</v>
      </c>
    </row>
    <row r="13095" spans="8:8" x14ac:dyDescent="0.25">
      <c r="H13095" t="s">
        <v>3688</v>
      </c>
    </row>
    <row r="13096" spans="8:8" x14ac:dyDescent="0.25">
      <c r="H13096" t="s">
        <v>3688</v>
      </c>
    </row>
    <row r="13097" spans="8:8" x14ac:dyDescent="0.25">
      <c r="H13097" t="s">
        <v>3688</v>
      </c>
    </row>
    <row r="13098" spans="8:8" x14ac:dyDescent="0.25">
      <c r="H13098" t="s">
        <v>3688</v>
      </c>
    </row>
    <row r="13099" spans="8:8" x14ac:dyDescent="0.25">
      <c r="H13099" t="s">
        <v>3688</v>
      </c>
    </row>
    <row r="13100" spans="8:8" x14ac:dyDescent="0.25">
      <c r="H13100" t="s">
        <v>3688</v>
      </c>
    </row>
    <row r="13101" spans="8:8" x14ac:dyDescent="0.25">
      <c r="H13101" t="s">
        <v>3688</v>
      </c>
    </row>
    <row r="13102" spans="8:8" x14ac:dyDescent="0.25">
      <c r="H13102" t="s">
        <v>3688</v>
      </c>
    </row>
    <row r="13103" spans="8:8" x14ac:dyDescent="0.25">
      <c r="H13103" t="s">
        <v>3688</v>
      </c>
    </row>
    <row r="13104" spans="8:8" x14ac:dyDescent="0.25">
      <c r="H13104" t="s">
        <v>3688</v>
      </c>
    </row>
    <row r="13105" spans="8:8" x14ac:dyDescent="0.25">
      <c r="H13105" t="s">
        <v>3688</v>
      </c>
    </row>
    <row r="13106" spans="8:8" x14ac:dyDescent="0.25">
      <c r="H13106" t="s">
        <v>3688</v>
      </c>
    </row>
    <row r="13107" spans="8:8" x14ac:dyDescent="0.25">
      <c r="H13107" t="s">
        <v>3688</v>
      </c>
    </row>
    <row r="13108" spans="8:8" x14ac:dyDescent="0.25">
      <c r="H13108" t="s">
        <v>3688</v>
      </c>
    </row>
    <row r="13109" spans="8:8" x14ac:dyDescent="0.25">
      <c r="H13109" t="s">
        <v>3688</v>
      </c>
    </row>
    <row r="13729" spans="8:8" x14ac:dyDescent="0.25">
      <c r="H13729" t="s">
        <v>3689</v>
      </c>
    </row>
    <row r="13730" spans="8:8" x14ac:dyDescent="0.25">
      <c r="H13730" t="s">
        <v>3689</v>
      </c>
    </row>
    <row r="13731" spans="8:8" x14ac:dyDescent="0.25">
      <c r="H13731" t="s">
        <v>3689</v>
      </c>
    </row>
    <row r="13732" spans="8:8" x14ac:dyDescent="0.25">
      <c r="H13732" t="s">
        <v>3689</v>
      </c>
    </row>
    <row r="13733" spans="8:8" x14ac:dyDescent="0.25">
      <c r="H13733" t="s">
        <v>3689</v>
      </c>
    </row>
    <row r="13734" spans="8:8" x14ac:dyDescent="0.25">
      <c r="H13734" t="s">
        <v>3689</v>
      </c>
    </row>
    <row r="13735" spans="8:8" x14ac:dyDescent="0.25">
      <c r="H13735" t="s">
        <v>3689</v>
      </c>
    </row>
    <row r="13736" spans="8:8" x14ac:dyDescent="0.25">
      <c r="H13736" t="s">
        <v>3689</v>
      </c>
    </row>
    <row r="13737" spans="8:8" x14ac:dyDescent="0.25">
      <c r="H13737" t="s">
        <v>3689</v>
      </c>
    </row>
    <row r="13738" spans="8:8" x14ac:dyDescent="0.25">
      <c r="H13738" t="s">
        <v>3689</v>
      </c>
    </row>
    <row r="13739" spans="8:8" x14ac:dyDescent="0.25">
      <c r="H13739" t="s">
        <v>3689</v>
      </c>
    </row>
    <row r="13740" spans="8:8" x14ac:dyDescent="0.25">
      <c r="H13740" t="s">
        <v>3689</v>
      </c>
    </row>
    <row r="13741" spans="8:8" x14ac:dyDescent="0.25">
      <c r="H13741" t="s">
        <v>3689</v>
      </c>
    </row>
    <row r="13742" spans="8:8" x14ac:dyDescent="0.25">
      <c r="H13742" t="s">
        <v>3689</v>
      </c>
    </row>
    <row r="13743" spans="8:8" x14ac:dyDescent="0.25">
      <c r="H13743" t="s">
        <v>3689</v>
      </c>
    </row>
    <row r="13744" spans="8:8" x14ac:dyDescent="0.25">
      <c r="H13744" t="s">
        <v>3689</v>
      </c>
    </row>
    <row r="13745" spans="8:8" x14ac:dyDescent="0.25">
      <c r="H13745" t="s">
        <v>3689</v>
      </c>
    </row>
    <row r="13746" spans="8:8" x14ac:dyDescent="0.25">
      <c r="H13746" t="s">
        <v>3689</v>
      </c>
    </row>
    <row r="13747" spans="8:8" x14ac:dyDescent="0.25">
      <c r="H13747" t="s">
        <v>3689</v>
      </c>
    </row>
    <row r="13748" spans="8:8" x14ac:dyDescent="0.25">
      <c r="H13748" t="s">
        <v>3689</v>
      </c>
    </row>
    <row r="13749" spans="8:8" x14ac:dyDescent="0.25">
      <c r="H13749" t="s">
        <v>3689</v>
      </c>
    </row>
    <row r="13750" spans="8:8" x14ac:dyDescent="0.25">
      <c r="H13750" t="s">
        <v>3689</v>
      </c>
    </row>
    <row r="13751" spans="8:8" x14ac:dyDescent="0.25">
      <c r="H13751" t="s">
        <v>3689</v>
      </c>
    </row>
    <row r="13752" spans="8:8" x14ac:dyDescent="0.25">
      <c r="H13752" t="s">
        <v>3689</v>
      </c>
    </row>
    <row r="13753" spans="8:8" x14ac:dyDescent="0.25">
      <c r="H13753" t="s">
        <v>3689</v>
      </c>
    </row>
    <row r="13754" spans="8:8" x14ac:dyDescent="0.25">
      <c r="H13754" t="s">
        <v>3689</v>
      </c>
    </row>
    <row r="13755" spans="8:8" x14ac:dyDescent="0.25">
      <c r="H13755" t="s">
        <v>3689</v>
      </c>
    </row>
    <row r="13756" spans="8:8" x14ac:dyDescent="0.25">
      <c r="H13756" t="s">
        <v>3689</v>
      </c>
    </row>
    <row r="13757" spans="8:8" x14ac:dyDescent="0.25">
      <c r="H13757" t="s">
        <v>3689</v>
      </c>
    </row>
    <row r="13758" spans="8:8" x14ac:dyDescent="0.25">
      <c r="H13758" t="s">
        <v>3689</v>
      </c>
    </row>
    <row r="13759" spans="8:8" x14ac:dyDescent="0.25">
      <c r="H13759" t="s">
        <v>3689</v>
      </c>
    </row>
    <row r="13760" spans="8:8" x14ac:dyDescent="0.25">
      <c r="H13760" t="s">
        <v>3689</v>
      </c>
    </row>
    <row r="13761" spans="8:8" x14ac:dyDescent="0.25">
      <c r="H13761" t="s">
        <v>3689</v>
      </c>
    </row>
    <row r="13762" spans="8:8" x14ac:dyDescent="0.25">
      <c r="H13762" t="s">
        <v>3689</v>
      </c>
    </row>
    <row r="13763" spans="8:8" x14ac:dyDescent="0.25">
      <c r="H13763" t="s">
        <v>3689</v>
      </c>
    </row>
    <row r="13764" spans="8:8" x14ac:dyDescent="0.25">
      <c r="H13764" t="s">
        <v>3689</v>
      </c>
    </row>
    <row r="13765" spans="8:8" x14ac:dyDescent="0.25">
      <c r="H13765" t="s">
        <v>3689</v>
      </c>
    </row>
    <row r="13766" spans="8:8" x14ac:dyDescent="0.25">
      <c r="H13766" t="s">
        <v>3689</v>
      </c>
    </row>
    <row r="13767" spans="8:8" x14ac:dyDescent="0.25">
      <c r="H13767" t="s">
        <v>3689</v>
      </c>
    </row>
    <row r="13768" spans="8:8" x14ac:dyDescent="0.25">
      <c r="H13768" t="s">
        <v>3689</v>
      </c>
    </row>
    <row r="13769" spans="8:8" x14ac:dyDescent="0.25">
      <c r="H13769" t="s">
        <v>3689</v>
      </c>
    </row>
    <row r="13770" spans="8:8" x14ac:dyDescent="0.25">
      <c r="H13770" t="s">
        <v>3689</v>
      </c>
    </row>
    <row r="13771" spans="8:8" x14ac:dyDescent="0.25">
      <c r="H13771" t="s">
        <v>3689</v>
      </c>
    </row>
    <row r="13772" spans="8:8" x14ac:dyDescent="0.25">
      <c r="H13772" t="s">
        <v>3689</v>
      </c>
    </row>
    <row r="13773" spans="8:8" x14ac:dyDescent="0.25">
      <c r="H13773" t="s">
        <v>3689</v>
      </c>
    </row>
    <row r="13774" spans="8:8" x14ac:dyDescent="0.25">
      <c r="H13774" t="s">
        <v>3689</v>
      </c>
    </row>
    <row r="13775" spans="8:8" x14ac:dyDescent="0.25">
      <c r="H13775" t="s">
        <v>3689</v>
      </c>
    </row>
    <row r="13776" spans="8:8" x14ac:dyDescent="0.25">
      <c r="H13776" t="s">
        <v>3689</v>
      </c>
    </row>
    <row r="13777" spans="8:8" x14ac:dyDescent="0.25">
      <c r="H13777" t="s">
        <v>3689</v>
      </c>
    </row>
    <row r="13778" spans="8:8" x14ac:dyDescent="0.25">
      <c r="H13778" t="s">
        <v>3689</v>
      </c>
    </row>
    <row r="13779" spans="8:8" x14ac:dyDescent="0.25">
      <c r="H13779" t="s">
        <v>3689</v>
      </c>
    </row>
    <row r="13780" spans="8:8" x14ac:dyDescent="0.25">
      <c r="H13780" t="s">
        <v>3689</v>
      </c>
    </row>
    <row r="13781" spans="8:8" x14ac:dyDescent="0.25">
      <c r="H13781" t="s">
        <v>3689</v>
      </c>
    </row>
    <row r="13782" spans="8:8" x14ac:dyDescent="0.25">
      <c r="H13782" t="s">
        <v>3689</v>
      </c>
    </row>
    <row r="13783" spans="8:8" x14ac:dyDescent="0.25">
      <c r="H13783" t="s">
        <v>3689</v>
      </c>
    </row>
    <row r="13784" spans="8:8" x14ac:dyDescent="0.25">
      <c r="H13784" t="s">
        <v>3689</v>
      </c>
    </row>
    <row r="13785" spans="8:8" x14ac:dyDescent="0.25">
      <c r="H13785" t="s">
        <v>3689</v>
      </c>
    </row>
    <row r="13786" spans="8:8" x14ac:dyDescent="0.25">
      <c r="H13786" t="s">
        <v>3689</v>
      </c>
    </row>
    <row r="13787" spans="8:8" x14ac:dyDescent="0.25">
      <c r="H13787" t="s">
        <v>3689</v>
      </c>
    </row>
    <row r="13788" spans="8:8" x14ac:dyDescent="0.25">
      <c r="H13788" t="s">
        <v>3689</v>
      </c>
    </row>
    <row r="13789" spans="8:8" x14ac:dyDescent="0.25">
      <c r="H13789" t="s">
        <v>3689</v>
      </c>
    </row>
    <row r="13790" spans="8:8" x14ac:dyDescent="0.25">
      <c r="H13790" t="s">
        <v>3689</v>
      </c>
    </row>
    <row r="13791" spans="8:8" x14ac:dyDescent="0.25">
      <c r="H13791" t="s">
        <v>3689</v>
      </c>
    </row>
    <row r="13792" spans="8:8" x14ac:dyDescent="0.25">
      <c r="H13792" t="s">
        <v>3689</v>
      </c>
    </row>
    <row r="13793" spans="8:8" x14ac:dyDescent="0.25">
      <c r="H13793" t="s">
        <v>3689</v>
      </c>
    </row>
    <row r="13794" spans="8:8" x14ac:dyDescent="0.25">
      <c r="H13794" t="s">
        <v>3689</v>
      </c>
    </row>
    <row r="13795" spans="8:8" x14ac:dyDescent="0.25">
      <c r="H13795" t="s">
        <v>3689</v>
      </c>
    </row>
    <row r="13796" spans="8:8" x14ac:dyDescent="0.25">
      <c r="H13796" t="s">
        <v>3689</v>
      </c>
    </row>
    <row r="13797" spans="8:8" x14ac:dyDescent="0.25">
      <c r="H13797" t="s">
        <v>3689</v>
      </c>
    </row>
    <row r="13798" spans="8:8" x14ac:dyDescent="0.25">
      <c r="H13798" t="s">
        <v>3689</v>
      </c>
    </row>
    <row r="13799" spans="8:8" x14ac:dyDescent="0.25">
      <c r="H13799" t="s">
        <v>3689</v>
      </c>
    </row>
    <row r="13800" spans="8:8" x14ac:dyDescent="0.25">
      <c r="H13800" t="s">
        <v>3689</v>
      </c>
    </row>
  </sheetData>
  <conditionalFormatting sqref="E2:E1048576">
    <cfRule type="containsText" dxfId="38" priority="56" operator="containsText" text="CL_SEQ_CTRL RX">
      <formula>NOT(ISERROR(SEARCH("CL_SEQ_CTRL RX",E2)))</formula>
    </cfRule>
    <cfRule type="containsText" dxfId="37" priority="57" operator="containsText" text="CL_SEQ_CTRL TX">
      <formula>NOT(ISERROR(SEARCH("CL_SEQ_CTRL TX",E2)))</formula>
    </cfRule>
    <cfRule type="containsText" dxfId="36" priority="61" operator="containsText" text="BCAST">
      <formula>NOT(ISERROR(SEARCH("BCAST",E2)))</formula>
    </cfRule>
    <cfRule type="beginsWith" dxfId="35" priority="62" operator="beginsWith" text="CL_NEW">
      <formula>LEFT(E2,LEN("CL_NEW"))="CL_NEW"</formula>
    </cfRule>
    <cfRule type="beginsWith" dxfId="34" priority="63" operator="beginsWith" text="CL_END">
      <formula>LEFT(E2,LEN("CL_END"))="CL_END"</formula>
    </cfRule>
    <cfRule type="containsText" dxfId="33" priority="64" operator="containsText" text="CL">
      <formula>NOT(ISERROR(SEARCH("CL",E2)))</formula>
    </cfRule>
  </conditionalFormatting>
  <conditionalFormatting sqref="E2:E1048576">
    <cfRule type="containsText" dxfId="32" priority="59" operator="containsText" text="PHY_CALLBACKS_">
      <formula>NOT(ISERROR(SEARCH("PHY_CALLBACKS_",E2)))</formula>
    </cfRule>
    <cfRule type="containsText" dxfId="31" priority="60" operator="containsText" text="LMMGR_">
      <formula>NOT(ISERROR(SEARCH("LMMGR_",E2)))</formula>
    </cfRule>
  </conditionalFormatting>
  <conditionalFormatting sqref="E2:E1048576">
    <cfRule type="containsText" dxfId="30" priority="58" operator="containsText" text="BUFMGR_">
      <formula>NOT(ISERROR(SEARCH("BUFMGR_",E2)))</formula>
    </cfRule>
  </conditionalFormatting>
  <conditionalFormatting sqref="F2:F1048576">
    <cfRule type="cellIs" dxfId="29" priority="39" operator="greaterThan">
      <formula>10000000</formula>
    </cfRule>
    <cfRule type="cellIs" dxfId="28" priority="40" operator="greaterThan">
      <formula>1000000</formula>
    </cfRule>
    <cfRule type="cellIs" dxfId="27" priority="41" operator="greaterThan">
      <formula>100000</formula>
    </cfRule>
  </conditionalFormatting>
  <conditionalFormatting sqref="E1">
    <cfRule type="containsText" dxfId="26" priority="25" operator="containsText" text="CL_SEQ_CTRL RX">
      <formula>NOT(ISERROR(SEARCH("CL_SEQ_CTRL RX",E1)))</formula>
    </cfRule>
    <cfRule type="containsText" dxfId="25" priority="28" operator="containsText" text="CL_SEQ_CTRL TX">
      <formula>NOT(ISERROR(SEARCH("CL_SEQ_CTRL TX",E1)))</formula>
    </cfRule>
    <cfRule type="containsText" dxfId="24" priority="35" operator="containsText" text="BCAST">
      <formula>NOT(ISERROR(SEARCH("BCAST",E1)))</formula>
    </cfRule>
    <cfRule type="beginsWith" dxfId="23" priority="36" operator="beginsWith" text="CL_NEW">
      <formula>LEFT(E1,LEN("CL_NEW"))="CL_NEW"</formula>
    </cfRule>
    <cfRule type="beginsWith" dxfId="22" priority="37" operator="beginsWith" text="CL_END">
      <formula>LEFT(E1,LEN("CL_END"))="CL_END"</formula>
    </cfRule>
    <cfRule type="containsText" dxfId="21" priority="38" operator="containsText" text="CL">
      <formula>NOT(ISERROR(SEARCH("CL",E1)))</formula>
    </cfRule>
  </conditionalFormatting>
  <conditionalFormatting sqref="E1">
    <cfRule type="containsText" dxfId="20" priority="33" operator="containsText" text="PHY_CALLBACKS_">
      <formula>NOT(ISERROR(SEARCH("PHY_CALLBACKS_",E1)))</formula>
    </cfRule>
    <cfRule type="containsText" dxfId="19" priority="34" operator="containsText" text="LMMGR_">
      <formula>NOT(ISERROR(SEARCH("LMMGR_",E1)))</formula>
    </cfRule>
  </conditionalFormatting>
  <conditionalFormatting sqref="E1">
    <cfRule type="containsText" dxfId="18" priority="32" operator="containsText" text="BUFMGR_">
      <formula>NOT(ISERROR(SEARCH("BUFMGR_",E1)))</formula>
    </cfRule>
  </conditionalFormatting>
  <conditionalFormatting sqref="F1">
    <cfRule type="cellIs" dxfId="17" priority="29" operator="greaterThan">
      <formula>10000000</formula>
    </cfRule>
    <cfRule type="cellIs" dxfId="16" priority="30" operator="greaterThan">
      <formula>1000000</formula>
    </cfRule>
    <cfRule type="cellIs" dxfId="15" priority="31" operator="greaterThan">
      <formula>100000</formula>
    </cfRule>
  </conditionalFormatting>
  <conditionalFormatting sqref="L1:O7 L17:O1048576 P7:P14 N8:O14 N15:P15 L8:M15 Q7:R15 P18:R18">
    <cfRule type="cellIs" dxfId="14" priority="13" operator="greaterThan">
      <formula>0</formula>
    </cfRule>
  </conditionalFormatting>
  <conditionalFormatting sqref="P1">
    <cfRule type="cellIs" dxfId="13" priority="12" operator="greaterThan">
      <formula>0</formula>
    </cfRule>
  </conditionalFormatting>
  <conditionalFormatting sqref="Q1:R1">
    <cfRule type="cellIs" dxfId="12" priority="11" operator="greaterThan">
      <formula>0</formula>
    </cfRule>
  </conditionalFormatting>
  <conditionalFormatting sqref="I1:I1048576">
    <cfRule type="containsText" dxfId="11" priority="2" operator="containsText" text="CL_SEQ_CTRL RX">
      <formula>NOT(ISERROR(SEARCH("CL_SEQ_CTRL RX",I1)))</formula>
    </cfRule>
    <cfRule type="containsText" dxfId="10" priority="3" operator="containsText" text="CL_SEQ_CTRL TX">
      <formula>NOT(ISERROR(SEARCH("CL_SEQ_CTRL TX",I1)))</formula>
    </cfRule>
    <cfRule type="containsText" dxfId="9" priority="7" operator="containsText" text="BCAST">
      <formula>NOT(ISERROR(SEARCH("BCAST",I1)))</formula>
    </cfRule>
    <cfRule type="beginsWith" dxfId="8" priority="8" operator="beginsWith" text="CL_NEW">
      <formula>LEFT(I1,LEN("CL_NEW"))="CL_NEW"</formula>
    </cfRule>
    <cfRule type="beginsWith" dxfId="7" priority="9" operator="beginsWith" text="CL_END">
      <formula>LEFT(I1,LEN("CL_END"))="CL_END"</formula>
    </cfRule>
    <cfRule type="containsText" dxfId="6" priority="10" operator="containsText" text="CL">
      <formula>NOT(ISERROR(SEARCH("CL",I1)))</formula>
    </cfRule>
  </conditionalFormatting>
  <conditionalFormatting sqref="I1:I1048576">
    <cfRule type="containsText" dxfId="5" priority="5" operator="containsText" text="PHY_CALLBACKS_">
      <formula>NOT(ISERROR(SEARCH("PHY_CALLBACKS_",I1)))</formula>
    </cfRule>
    <cfRule type="containsText" dxfId="4" priority="6" operator="containsText" text="LMMGR_">
      <formula>NOT(ISERROR(SEARCH("LMMGR_",I1)))</formula>
    </cfRule>
  </conditionalFormatting>
  <conditionalFormatting sqref="I1:I1048576">
    <cfRule type="containsText" dxfId="3" priority="4" operator="containsText" text="BUFMGR_">
      <formula>NOT(ISERROR(SEARCH("BUFMGR_",I1)))</formula>
    </cfRule>
  </conditionalFormatting>
  <conditionalFormatting sqref="E1:E1048576">
    <cfRule type="containsText" dxfId="2" priority="1" operator="containsText" text="PHY_">
      <formula>NOT(ISERROR(SEARCH("PHY_",E1)))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2614-CF54-4538-8F8B-603855FC6CFB}">
  <dimension ref="E1"/>
  <sheetViews>
    <sheetView topLeftCell="A16" zoomScale="130" zoomScaleNormal="130" workbookViewId="0">
      <selection activeCell="O112" sqref="O112"/>
    </sheetView>
  </sheetViews>
  <sheetFormatPr defaultColWidth="12.28515625" defaultRowHeight="15" x14ac:dyDescent="0.25"/>
  <cols>
    <col min="1" max="2" width="12.28515625" customWidth="1"/>
    <col min="5" max="6" width="12.28515625" customWidth="1"/>
    <col min="9" max="10" width="12.28515625" customWidth="1"/>
    <col min="13" max="14" width="12.28515625" customWidth="1"/>
    <col min="17" max="18" width="12.28515625" customWidth="1"/>
    <col min="21" max="22" width="12.28515625" customWidth="1"/>
    <col min="25" max="26" width="12.28515625" customWidth="1"/>
    <col min="29" max="30" width="12.28515625" customWidth="1"/>
  </cols>
  <sheetData>
    <row r="1" spans="5:5" x14ac:dyDescent="0.25">
      <c r="E1" s="18" t="s">
        <v>1140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2A93-4B98-4C55-9B09-70CDEDB2A104}">
  <dimension ref="B1:I257"/>
  <sheetViews>
    <sheetView zoomScale="115" zoomScaleNormal="115" workbookViewId="0"/>
  </sheetViews>
  <sheetFormatPr defaultRowHeight="15" x14ac:dyDescent="0.25"/>
  <cols>
    <col min="12" max="12" width="14.140625" customWidth="1"/>
  </cols>
  <sheetData>
    <row r="1" spans="2:9" x14ac:dyDescent="0.25">
      <c r="B1" t="s">
        <v>3704</v>
      </c>
      <c r="C1">
        <v>1</v>
      </c>
      <c r="E1" t="s">
        <v>3705</v>
      </c>
      <c r="F1">
        <v>6</v>
      </c>
      <c r="H1" t="s">
        <v>3704</v>
      </c>
      <c r="I1">
        <v>17</v>
      </c>
    </row>
    <row r="2" spans="2:9" x14ac:dyDescent="0.25">
      <c r="B2">
        <v>0</v>
      </c>
      <c r="C2">
        <v>902300</v>
      </c>
      <c r="E2">
        <v>0</v>
      </c>
      <c r="F2">
        <v>902400</v>
      </c>
      <c r="H2">
        <v>0</v>
      </c>
      <c r="I2">
        <v>903200</v>
      </c>
    </row>
    <row r="3" spans="2:9" x14ac:dyDescent="0.25">
      <c r="B3">
        <v>1</v>
      </c>
      <c r="C3">
        <f>C2+300</f>
        <v>902600</v>
      </c>
      <c r="E3">
        <v>1</v>
      </c>
      <c r="F3">
        <f>F2+400</f>
        <v>902800</v>
      </c>
      <c r="H3">
        <v>1</v>
      </c>
      <c r="I3">
        <f>I2+1200</f>
        <v>904400</v>
      </c>
    </row>
    <row r="4" spans="2:9" x14ac:dyDescent="0.25">
      <c r="B4">
        <v>2</v>
      </c>
      <c r="C4">
        <f t="shared" ref="C4:C67" si="0">C3+300</f>
        <v>902900</v>
      </c>
      <c r="E4">
        <v>2</v>
      </c>
      <c r="F4">
        <f t="shared" ref="F4:F65" si="1">F3+400</f>
        <v>903200</v>
      </c>
      <c r="H4">
        <v>2</v>
      </c>
      <c r="I4">
        <f t="shared" ref="I4:I21" si="2">I3+1200</f>
        <v>905600</v>
      </c>
    </row>
    <row r="5" spans="2:9" x14ac:dyDescent="0.25">
      <c r="B5">
        <v>3</v>
      </c>
      <c r="C5">
        <f t="shared" si="0"/>
        <v>903200</v>
      </c>
      <c r="E5">
        <v>3</v>
      </c>
      <c r="F5">
        <f t="shared" si="1"/>
        <v>903600</v>
      </c>
      <c r="H5">
        <v>3</v>
      </c>
      <c r="I5">
        <f t="shared" si="2"/>
        <v>906800</v>
      </c>
    </row>
    <row r="6" spans="2:9" x14ac:dyDescent="0.25">
      <c r="B6">
        <v>4</v>
      </c>
      <c r="C6">
        <f t="shared" si="0"/>
        <v>903500</v>
      </c>
      <c r="E6">
        <v>4</v>
      </c>
      <c r="F6">
        <f t="shared" si="1"/>
        <v>904000</v>
      </c>
      <c r="H6">
        <v>4</v>
      </c>
      <c r="I6">
        <f t="shared" si="2"/>
        <v>908000</v>
      </c>
    </row>
    <row r="7" spans="2:9" x14ac:dyDescent="0.25">
      <c r="B7">
        <v>5</v>
      </c>
      <c r="C7">
        <f t="shared" si="0"/>
        <v>903800</v>
      </c>
      <c r="E7">
        <v>5</v>
      </c>
      <c r="F7">
        <f t="shared" si="1"/>
        <v>904400</v>
      </c>
      <c r="H7">
        <v>5</v>
      </c>
      <c r="I7">
        <f t="shared" si="2"/>
        <v>909200</v>
      </c>
    </row>
    <row r="8" spans="2:9" x14ac:dyDescent="0.25">
      <c r="B8">
        <v>6</v>
      </c>
      <c r="C8">
        <f t="shared" si="0"/>
        <v>904100</v>
      </c>
      <c r="E8">
        <v>6</v>
      </c>
      <c r="F8">
        <f t="shared" si="1"/>
        <v>904800</v>
      </c>
      <c r="H8">
        <v>6</v>
      </c>
      <c r="I8">
        <f t="shared" si="2"/>
        <v>910400</v>
      </c>
    </row>
    <row r="9" spans="2:9" x14ac:dyDescent="0.25">
      <c r="B9">
        <v>7</v>
      </c>
      <c r="C9">
        <f t="shared" si="0"/>
        <v>904400</v>
      </c>
      <c r="E9">
        <v>7</v>
      </c>
      <c r="F9">
        <f t="shared" si="1"/>
        <v>905200</v>
      </c>
      <c r="H9">
        <v>7</v>
      </c>
      <c r="I9">
        <f t="shared" si="2"/>
        <v>911600</v>
      </c>
    </row>
    <row r="10" spans="2:9" x14ac:dyDescent="0.25">
      <c r="B10">
        <v>8</v>
      </c>
      <c r="C10">
        <f t="shared" si="0"/>
        <v>904700</v>
      </c>
      <c r="E10">
        <v>8</v>
      </c>
      <c r="F10">
        <f t="shared" si="1"/>
        <v>905600</v>
      </c>
      <c r="H10">
        <v>8</v>
      </c>
      <c r="I10">
        <f t="shared" si="2"/>
        <v>912800</v>
      </c>
    </row>
    <row r="11" spans="2:9" x14ac:dyDescent="0.25">
      <c r="B11">
        <v>9</v>
      </c>
      <c r="C11">
        <f t="shared" si="0"/>
        <v>905000</v>
      </c>
      <c r="E11">
        <v>9</v>
      </c>
      <c r="F11">
        <f t="shared" si="1"/>
        <v>906000</v>
      </c>
      <c r="H11">
        <v>9</v>
      </c>
      <c r="I11">
        <f t="shared" si="2"/>
        <v>914000</v>
      </c>
    </row>
    <row r="12" spans="2:9" x14ac:dyDescent="0.25">
      <c r="B12">
        <v>10</v>
      </c>
      <c r="C12">
        <f t="shared" si="0"/>
        <v>905300</v>
      </c>
      <c r="E12">
        <v>10</v>
      </c>
      <c r="F12">
        <f t="shared" si="1"/>
        <v>906400</v>
      </c>
      <c r="H12">
        <v>10</v>
      </c>
      <c r="I12">
        <f t="shared" si="2"/>
        <v>915200</v>
      </c>
    </row>
    <row r="13" spans="2:9" x14ac:dyDescent="0.25">
      <c r="B13">
        <v>11</v>
      </c>
      <c r="C13">
        <f t="shared" si="0"/>
        <v>905600</v>
      </c>
      <c r="E13">
        <v>11</v>
      </c>
      <c r="F13">
        <f t="shared" si="1"/>
        <v>906800</v>
      </c>
      <c r="H13">
        <v>11</v>
      </c>
      <c r="I13">
        <f t="shared" si="2"/>
        <v>916400</v>
      </c>
    </row>
    <row r="14" spans="2:9" x14ac:dyDescent="0.25">
      <c r="B14">
        <v>12</v>
      </c>
      <c r="C14">
        <f t="shared" si="0"/>
        <v>905900</v>
      </c>
      <c r="E14">
        <v>12</v>
      </c>
      <c r="F14">
        <f t="shared" si="1"/>
        <v>907200</v>
      </c>
      <c r="H14">
        <v>12</v>
      </c>
      <c r="I14">
        <f t="shared" si="2"/>
        <v>917600</v>
      </c>
    </row>
    <row r="15" spans="2:9" x14ac:dyDescent="0.25">
      <c r="B15">
        <v>13</v>
      </c>
      <c r="C15">
        <f t="shared" si="0"/>
        <v>906200</v>
      </c>
      <c r="E15">
        <v>13</v>
      </c>
      <c r="F15">
        <f t="shared" si="1"/>
        <v>907600</v>
      </c>
      <c r="H15">
        <v>13</v>
      </c>
      <c r="I15">
        <f t="shared" si="2"/>
        <v>918800</v>
      </c>
    </row>
    <row r="16" spans="2:9" x14ac:dyDescent="0.25">
      <c r="B16">
        <v>14</v>
      </c>
      <c r="C16">
        <f t="shared" si="0"/>
        <v>906500</v>
      </c>
      <c r="E16">
        <v>14</v>
      </c>
      <c r="F16">
        <f t="shared" si="1"/>
        <v>908000</v>
      </c>
      <c r="H16">
        <v>14</v>
      </c>
      <c r="I16">
        <f t="shared" si="2"/>
        <v>920000</v>
      </c>
    </row>
    <row r="17" spans="2:9" x14ac:dyDescent="0.25">
      <c r="B17">
        <v>15</v>
      </c>
      <c r="C17">
        <f t="shared" si="0"/>
        <v>906800</v>
      </c>
      <c r="E17">
        <v>15</v>
      </c>
      <c r="F17">
        <f t="shared" si="1"/>
        <v>908400</v>
      </c>
      <c r="H17">
        <v>15</v>
      </c>
      <c r="I17">
        <f t="shared" si="2"/>
        <v>921200</v>
      </c>
    </row>
    <row r="18" spans="2:9" x14ac:dyDescent="0.25">
      <c r="B18">
        <v>16</v>
      </c>
      <c r="C18">
        <f t="shared" si="0"/>
        <v>907100</v>
      </c>
      <c r="E18">
        <v>16</v>
      </c>
      <c r="F18">
        <f t="shared" si="1"/>
        <v>908800</v>
      </c>
      <c r="H18">
        <v>16</v>
      </c>
      <c r="I18">
        <f t="shared" si="2"/>
        <v>922400</v>
      </c>
    </row>
    <row r="19" spans="2:9" x14ac:dyDescent="0.25">
      <c r="B19">
        <v>17</v>
      </c>
      <c r="C19">
        <f t="shared" si="0"/>
        <v>907400</v>
      </c>
      <c r="E19">
        <v>17</v>
      </c>
      <c r="F19">
        <f t="shared" si="1"/>
        <v>909200</v>
      </c>
      <c r="H19">
        <v>17</v>
      </c>
      <c r="I19">
        <f t="shared" si="2"/>
        <v>923600</v>
      </c>
    </row>
    <row r="20" spans="2:9" x14ac:dyDescent="0.25">
      <c r="B20">
        <v>18</v>
      </c>
      <c r="C20">
        <f t="shared" si="0"/>
        <v>907700</v>
      </c>
      <c r="E20">
        <v>18</v>
      </c>
      <c r="F20">
        <f t="shared" si="1"/>
        <v>909600</v>
      </c>
      <c r="H20">
        <v>18</v>
      </c>
      <c r="I20">
        <f t="shared" si="2"/>
        <v>924800</v>
      </c>
    </row>
    <row r="21" spans="2:9" x14ac:dyDescent="0.25">
      <c r="B21">
        <v>19</v>
      </c>
      <c r="C21">
        <f t="shared" si="0"/>
        <v>908000</v>
      </c>
      <c r="E21">
        <v>19</v>
      </c>
      <c r="F21">
        <f t="shared" si="1"/>
        <v>910000</v>
      </c>
      <c r="H21">
        <v>19</v>
      </c>
      <c r="I21">
        <f t="shared" si="2"/>
        <v>926000</v>
      </c>
    </row>
    <row r="22" spans="2:9" x14ac:dyDescent="0.25">
      <c r="B22">
        <v>20</v>
      </c>
      <c r="C22">
        <f t="shared" si="0"/>
        <v>908300</v>
      </c>
      <c r="E22">
        <v>20</v>
      </c>
      <c r="F22">
        <f t="shared" si="1"/>
        <v>910400</v>
      </c>
    </row>
    <row r="23" spans="2:9" x14ac:dyDescent="0.25">
      <c r="B23">
        <v>21</v>
      </c>
      <c r="C23">
        <f t="shared" si="0"/>
        <v>908600</v>
      </c>
      <c r="E23">
        <v>21</v>
      </c>
      <c r="F23">
        <f t="shared" si="1"/>
        <v>910800</v>
      </c>
    </row>
    <row r="24" spans="2:9" x14ac:dyDescent="0.25">
      <c r="B24">
        <v>22</v>
      </c>
      <c r="C24">
        <f t="shared" si="0"/>
        <v>908900</v>
      </c>
      <c r="E24">
        <v>22</v>
      </c>
      <c r="F24">
        <f t="shared" si="1"/>
        <v>911200</v>
      </c>
    </row>
    <row r="25" spans="2:9" x14ac:dyDescent="0.25">
      <c r="B25">
        <v>23</v>
      </c>
      <c r="C25">
        <f t="shared" si="0"/>
        <v>909200</v>
      </c>
      <c r="E25">
        <v>23</v>
      </c>
      <c r="F25">
        <f t="shared" si="1"/>
        <v>911600</v>
      </c>
    </row>
    <row r="26" spans="2:9" x14ac:dyDescent="0.25">
      <c r="B26">
        <v>24</v>
      </c>
      <c r="C26">
        <f t="shared" si="0"/>
        <v>909500</v>
      </c>
      <c r="E26">
        <v>24</v>
      </c>
      <c r="F26">
        <f t="shared" si="1"/>
        <v>912000</v>
      </c>
    </row>
    <row r="27" spans="2:9" x14ac:dyDescent="0.25">
      <c r="B27">
        <v>25</v>
      </c>
      <c r="C27">
        <f t="shared" si="0"/>
        <v>909800</v>
      </c>
      <c r="E27">
        <v>25</v>
      </c>
      <c r="F27">
        <f t="shared" si="1"/>
        <v>912400</v>
      </c>
    </row>
    <row r="28" spans="2:9" x14ac:dyDescent="0.25">
      <c r="B28">
        <v>26</v>
      </c>
      <c r="C28">
        <f t="shared" si="0"/>
        <v>910100</v>
      </c>
      <c r="E28">
        <v>26</v>
      </c>
      <c r="F28">
        <f t="shared" si="1"/>
        <v>912800</v>
      </c>
    </row>
    <row r="29" spans="2:9" x14ac:dyDescent="0.25">
      <c r="B29">
        <v>27</v>
      </c>
      <c r="C29">
        <f t="shared" si="0"/>
        <v>910400</v>
      </c>
      <c r="E29">
        <v>27</v>
      </c>
      <c r="F29">
        <f t="shared" si="1"/>
        <v>913200</v>
      </c>
    </row>
    <row r="30" spans="2:9" x14ac:dyDescent="0.25">
      <c r="B30">
        <v>28</v>
      </c>
      <c r="C30">
        <f t="shared" si="0"/>
        <v>910700</v>
      </c>
      <c r="E30">
        <v>28</v>
      </c>
      <c r="F30">
        <f t="shared" si="1"/>
        <v>913600</v>
      </c>
    </row>
    <row r="31" spans="2:9" x14ac:dyDescent="0.25">
      <c r="B31">
        <v>29</v>
      </c>
      <c r="C31">
        <f t="shared" si="0"/>
        <v>911000</v>
      </c>
      <c r="E31">
        <v>29</v>
      </c>
      <c r="F31">
        <f t="shared" si="1"/>
        <v>914000</v>
      </c>
    </row>
    <row r="32" spans="2:9" x14ac:dyDescent="0.25">
      <c r="B32">
        <v>30</v>
      </c>
      <c r="C32">
        <f t="shared" si="0"/>
        <v>911300</v>
      </c>
      <c r="E32">
        <v>30</v>
      </c>
      <c r="F32">
        <f t="shared" si="1"/>
        <v>914400</v>
      </c>
    </row>
    <row r="33" spans="2:6" x14ac:dyDescent="0.25">
      <c r="B33">
        <v>31</v>
      </c>
      <c r="C33">
        <f t="shared" si="0"/>
        <v>911600</v>
      </c>
      <c r="E33">
        <v>31</v>
      </c>
      <c r="F33">
        <f t="shared" si="1"/>
        <v>914800</v>
      </c>
    </row>
    <row r="34" spans="2:6" x14ac:dyDescent="0.25">
      <c r="B34">
        <v>32</v>
      </c>
      <c r="C34">
        <f t="shared" si="0"/>
        <v>911900</v>
      </c>
      <c r="E34">
        <v>32</v>
      </c>
      <c r="F34">
        <f t="shared" si="1"/>
        <v>915200</v>
      </c>
    </row>
    <row r="35" spans="2:6" x14ac:dyDescent="0.25">
      <c r="B35">
        <v>33</v>
      </c>
      <c r="C35">
        <f t="shared" si="0"/>
        <v>912200</v>
      </c>
      <c r="E35">
        <v>33</v>
      </c>
      <c r="F35">
        <f t="shared" si="1"/>
        <v>915600</v>
      </c>
    </row>
    <row r="36" spans="2:6" x14ac:dyDescent="0.25">
      <c r="B36">
        <v>34</v>
      </c>
      <c r="C36">
        <f t="shared" si="0"/>
        <v>912500</v>
      </c>
      <c r="E36">
        <v>34</v>
      </c>
      <c r="F36">
        <f t="shared" si="1"/>
        <v>916000</v>
      </c>
    </row>
    <row r="37" spans="2:6" x14ac:dyDescent="0.25">
      <c r="B37">
        <v>35</v>
      </c>
      <c r="C37">
        <f t="shared" si="0"/>
        <v>912800</v>
      </c>
      <c r="E37">
        <v>35</v>
      </c>
      <c r="F37">
        <f t="shared" si="1"/>
        <v>916400</v>
      </c>
    </row>
    <row r="38" spans="2:6" x14ac:dyDescent="0.25">
      <c r="B38">
        <v>36</v>
      </c>
      <c r="C38">
        <f t="shared" si="0"/>
        <v>913100</v>
      </c>
      <c r="E38">
        <v>36</v>
      </c>
      <c r="F38">
        <f t="shared" si="1"/>
        <v>916800</v>
      </c>
    </row>
    <row r="39" spans="2:6" x14ac:dyDescent="0.25">
      <c r="B39">
        <v>37</v>
      </c>
      <c r="C39">
        <f t="shared" si="0"/>
        <v>913400</v>
      </c>
      <c r="E39">
        <v>37</v>
      </c>
      <c r="F39">
        <f t="shared" si="1"/>
        <v>917200</v>
      </c>
    </row>
    <row r="40" spans="2:6" x14ac:dyDescent="0.25">
      <c r="B40">
        <v>38</v>
      </c>
      <c r="C40">
        <f t="shared" si="0"/>
        <v>913700</v>
      </c>
      <c r="E40">
        <v>38</v>
      </c>
      <c r="F40">
        <f t="shared" si="1"/>
        <v>917600</v>
      </c>
    </row>
    <row r="41" spans="2:6" x14ac:dyDescent="0.25">
      <c r="B41">
        <v>39</v>
      </c>
      <c r="C41">
        <f t="shared" si="0"/>
        <v>914000</v>
      </c>
      <c r="E41">
        <v>39</v>
      </c>
      <c r="F41">
        <f t="shared" si="1"/>
        <v>918000</v>
      </c>
    </row>
    <row r="42" spans="2:6" x14ac:dyDescent="0.25">
      <c r="B42">
        <v>40</v>
      </c>
      <c r="C42">
        <f t="shared" si="0"/>
        <v>914300</v>
      </c>
      <c r="E42">
        <v>40</v>
      </c>
      <c r="F42">
        <f t="shared" si="1"/>
        <v>918400</v>
      </c>
    </row>
    <row r="43" spans="2:6" x14ac:dyDescent="0.25">
      <c r="B43">
        <v>41</v>
      </c>
      <c r="C43">
        <f t="shared" si="0"/>
        <v>914600</v>
      </c>
      <c r="E43">
        <v>41</v>
      </c>
      <c r="F43">
        <f t="shared" si="1"/>
        <v>918800</v>
      </c>
    </row>
    <row r="44" spans="2:6" x14ac:dyDescent="0.25">
      <c r="B44">
        <v>42</v>
      </c>
      <c r="C44">
        <f t="shared" si="0"/>
        <v>914900</v>
      </c>
      <c r="E44">
        <v>42</v>
      </c>
      <c r="F44">
        <f t="shared" si="1"/>
        <v>919200</v>
      </c>
    </row>
    <row r="45" spans="2:6" x14ac:dyDescent="0.25">
      <c r="B45">
        <v>43</v>
      </c>
      <c r="C45">
        <f t="shared" si="0"/>
        <v>915200</v>
      </c>
      <c r="E45">
        <v>43</v>
      </c>
      <c r="F45">
        <f t="shared" si="1"/>
        <v>919600</v>
      </c>
    </row>
    <row r="46" spans="2:6" x14ac:dyDescent="0.25">
      <c r="B46">
        <v>44</v>
      </c>
      <c r="C46">
        <f t="shared" si="0"/>
        <v>915500</v>
      </c>
      <c r="E46">
        <v>44</v>
      </c>
      <c r="F46">
        <f t="shared" si="1"/>
        <v>920000</v>
      </c>
    </row>
    <row r="47" spans="2:6" x14ac:dyDescent="0.25">
      <c r="B47">
        <v>45</v>
      </c>
      <c r="C47">
        <f t="shared" si="0"/>
        <v>915800</v>
      </c>
      <c r="E47">
        <v>45</v>
      </c>
      <c r="F47">
        <f t="shared" si="1"/>
        <v>920400</v>
      </c>
    </row>
    <row r="48" spans="2:6" x14ac:dyDescent="0.25">
      <c r="B48">
        <v>46</v>
      </c>
      <c r="C48">
        <f t="shared" si="0"/>
        <v>916100</v>
      </c>
      <c r="E48">
        <v>46</v>
      </c>
      <c r="F48">
        <f t="shared" si="1"/>
        <v>920800</v>
      </c>
    </row>
    <row r="49" spans="2:6" x14ac:dyDescent="0.25">
      <c r="B49">
        <v>47</v>
      </c>
      <c r="C49">
        <f t="shared" si="0"/>
        <v>916400</v>
      </c>
      <c r="E49">
        <v>47</v>
      </c>
      <c r="F49">
        <f t="shared" si="1"/>
        <v>921200</v>
      </c>
    </row>
    <row r="50" spans="2:6" x14ac:dyDescent="0.25">
      <c r="B50">
        <v>48</v>
      </c>
      <c r="C50">
        <f t="shared" si="0"/>
        <v>916700</v>
      </c>
      <c r="E50">
        <v>48</v>
      </c>
      <c r="F50">
        <f t="shared" si="1"/>
        <v>921600</v>
      </c>
    </row>
    <row r="51" spans="2:6" x14ac:dyDescent="0.25">
      <c r="B51">
        <v>49</v>
      </c>
      <c r="C51">
        <f t="shared" si="0"/>
        <v>917000</v>
      </c>
      <c r="E51">
        <v>49</v>
      </c>
      <c r="F51">
        <f t="shared" si="1"/>
        <v>922000</v>
      </c>
    </row>
    <row r="52" spans="2:6" x14ac:dyDescent="0.25">
      <c r="B52">
        <v>50</v>
      </c>
      <c r="C52">
        <f t="shared" si="0"/>
        <v>917300</v>
      </c>
      <c r="E52">
        <v>50</v>
      </c>
      <c r="F52">
        <f t="shared" si="1"/>
        <v>922400</v>
      </c>
    </row>
    <row r="53" spans="2:6" x14ac:dyDescent="0.25">
      <c r="B53">
        <v>51</v>
      </c>
      <c r="C53">
        <f t="shared" si="0"/>
        <v>917600</v>
      </c>
      <c r="E53">
        <v>51</v>
      </c>
      <c r="F53">
        <f t="shared" si="1"/>
        <v>922800</v>
      </c>
    </row>
    <row r="54" spans="2:6" x14ac:dyDescent="0.25">
      <c r="B54">
        <v>52</v>
      </c>
      <c r="C54">
        <f t="shared" si="0"/>
        <v>917900</v>
      </c>
      <c r="E54">
        <v>52</v>
      </c>
      <c r="F54">
        <f t="shared" si="1"/>
        <v>923200</v>
      </c>
    </row>
    <row r="55" spans="2:6" x14ac:dyDescent="0.25">
      <c r="B55">
        <v>53</v>
      </c>
      <c r="C55">
        <f t="shared" si="0"/>
        <v>918200</v>
      </c>
      <c r="E55">
        <v>53</v>
      </c>
      <c r="F55">
        <f t="shared" si="1"/>
        <v>923600</v>
      </c>
    </row>
    <row r="56" spans="2:6" x14ac:dyDescent="0.25">
      <c r="B56">
        <v>54</v>
      </c>
      <c r="C56">
        <f t="shared" si="0"/>
        <v>918500</v>
      </c>
      <c r="E56">
        <v>54</v>
      </c>
      <c r="F56">
        <f t="shared" si="1"/>
        <v>924000</v>
      </c>
    </row>
    <row r="57" spans="2:6" x14ac:dyDescent="0.25">
      <c r="B57">
        <v>55</v>
      </c>
      <c r="C57">
        <f t="shared" si="0"/>
        <v>918800</v>
      </c>
      <c r="E57">
        <v>55</v>
      </c>
      <c r="F57">
        <f t="shared" si="1"/>
        <v>924400</v>
      </c>
    </row>
    <row r="58" spans="2:6" x14ac:dyDescent="0.25">
      <c r="B58">
        <v>56</v>
      </c>
      <c r="C58">
        <f t="shared" si="0"/>
        <v>919100</v>
      </c>
      <c r="E58">
        <v>56</v>
      </c>
      <c r="F58">
        <f t="shared" si="1"/>
        <v>924800</v>
      </c>
    </row>
    <row r="59" spans="2:6" x14ac:dyDescent="0.25">
      <c r="B59">
        <v>57</v>
      </c>
      <c r="C59">
        <f t="shared" si="0"/>
        <v>919400</v>
      </c>
      <c r="E59">
        <v>57</v>
      </c>
      <c r="F59">
        <f t="shared" si="1"/>
        <v>925200</v>
      </c>
    </row>
    <row r="60" spans="2:6" x14ac:dyDescent="0.25">
      <c r="B60">
        <v>58</v>
      </c>
      <c r="C60">
        <f t="shared" si="0"/>
        <v>919700</v>
      </c>
      <c r="E60">
        <v>58</v>
      </c>
      <c r="F60">
        <f t="shared" si="1"/>
        <v>925600</v>
      </c>
    </row>
    <row r="61" spans="2:6" x14ac:dyDescent="0.25">
      <c r="B61">
        <v>59</v>
      </c>
      <c r="C61">
        <f t="shared" si="0"/>
        <v>920000</v>
      </c>
      <c r="E61">
        <v>59</v>
      </c>
      <c r="F61">
        <f t="shared" si="1"/>
        <v>926000</v>
      </c>
    </row>
    <row r="62" spans="2:6" x14ac:dyDescent="0.25">
      <c r="B62">
        <v>60</v>
      </c>
      <c r="C62">
        <f t="shared" si="0"/>
        <v>920300</v>
      </c>
      <c r="E62">
        <v>60</v>
      </c>
      <c r="F62">
        <f t="shared" si="1"/>
        <v>926400</v>
      </c>
    </row>
    <row r="63" spans="2:6" x14ac:dyDescent="0.25">
      <c r="B63">
        <v>61</v>
      </c>
      <c r="C63">
        <f t="shared" si="0"/>
        <v>920600</v>
      </c>
      <c r="E63">
        <v>61</v>
      </c>
      <c r="F63">
        <f t="shared" si="1"/>
        <v>926800</v>
      </c>
    </row>
    <row r="64" spans="2:6" x14ac:dyDescent="0.25">
      <c r="B64">
        <v>62</v>
      </c>
      <c r="C64">
        <f t="shared" si="0"/>
        <v>920900</v>
      </c>
      <c r="E64">
        <v>62</v>
      </c>
      <c r="F64">
        <f t="shared" si="1"/>
        <v>927200</v>
      </c>
    </row>
    <row r="65" spans="2:6" x14ac:dyDescent="0.25">
      <c r="B65">
        <v>63</v>
      </c>
      <c r="C65">
        <f t="shared" si="0"/>
        <v>921200</v>
      </c>
      <c r="E65">
        <v>63</v>
      </c>
      <c r="F65">
        <f t="shared" si="1"/>
        <v>927600</v>
      </c>
    </row>
    <row r="66" spans="2:6" x14ac:dyDescent="0.25">
      <c r="B66">
        <v>64</v>
      </c>
      <c r="C66">
        <f t="shared" si="0"/>
        <v>921500</v>
      </c>
    </row>
    <row r="67" spans="2:6" x14ac:dyDescent="0.25">
      <c r="B67">
        <v>65</v>
      </c>
      <c r="C67">
        <f t="shared" si="0"/>
        <v>921800</v>
      </c>
    </row>
    <row r="68" spans="2:6" x14ac:dyDescent="0.25">
      <c r="B68">
        <v>66</v>
      </c>
      <c r="C68">
        <f t="shared" ref="C68:C131" si="3">C67+300</f>
        <v>922100</v>
      </c>
    </row>
    <row r="69" spans="2:6" x14ac:dyDescent="0.25">
      <c r="B69">
        <v>67</v>
      </c>
      <c r="C69">
        <f t="shared" si="3"/>
        <v>922400</v>
      </c>
    </row>
    <row r="70" spans="2:6" x14ac:dyDescent="0.25">
      <c r="B70">
        <v>68</v>
      </c>
      <c r="C70">
        <f t="shared" si="3"/>
        <v>922700</v>
      </c>
    </row>
    <row r="71" spans="2:6" x14ac:dyDescent="0.25">
      <c r="B71">
        <v>69</v>
      </c>
      <c r="C71">
        <f t="shared" si="3"/>
        <v>923000</v>
      </c>
    </row>
    <row r="72" spans="2:6" x14ac:dyDescent="0.25">
      <c r="B72">
        <v>70</v>
      </c>
      <c r="C72">
        <f t="shared" si="3"/>
        <v>923300</v>
      </c>
    </row>
    <row r="73" spans="2:6" x14ac:dyDescent="0.25">
      <c r="B73">
        <v>71</v>
      </c>
      <c r="C73">
        <f t="shared" si="3"/>
        <v>923600</v>
      </c>
    </row>
    <row r="74" spans="2:6" x14ac:dyDescent="0.25">
      <c r="B74">
        <v>72</v>
      </c>
      <c r="C74">
        <f t="shared" si="3"/>
        <v>923900</v>
      </c>
    </row>
    <row r="75" spans="2:6" x14ac:dyDescent="0.25">
      <c r="B75">
        <v>73</v>
      </c>
      <c r="C75">
        <f t="shared" si="3"/>
        <v>924200</v>
      </c>
    </row>
    <row r="76" spans="2:6" x14ac:dyDescent="0.25">
      <c r="B76">
        <v>74</v>
      </c>
      <c r="C76">
        <f t="shared" si="3"/>
        <v>924500</v>
      </c>
    </row>
    <row r="77" spans="2:6" x14ac:dyDescent="0.25">
      <c r="B77">
        <v>75</v>
      </c>
      <c r="C77">
        <f t="shared" si="3"/>
        <v>924800</v>
      </c>
    </row>
    <row r="78" spans="2:6" x14ac:dyDescent="0.25">
      <c r="B78">
        <v>76</v>
      </c>
      <c r="C78">
        <f t="shared" si="3"/>
        <v>925100</v>
      </c>
    </row>
    <row r="79" spans="2:6" x14ac:dyDescent="0.25">
      <c r="B79">
        <v>77</v>
      </c>
      <c r="C79">
        <f t="shared" si="3"/>
        <v>925400</v>
      </c>
    </row>
    <row r="80" spans="2:6" x14ac:dyDescent="0.25">
      <c r="B80">
        <v>78</v>
      </c>
      <c r="C80">
        <f t="shared" si="3"/>
        <v>925700</v>
      </c>
    </row>
    <row r="81" spans="2:3" x14ac:dyDescent="0.25">
      <c r="B81">
        <v>79</v>
      </c>
      <c r="C81">
        <f t="shared" si="3"/>
        <v>926000</v>
      </c>
    </row>
    <row r="82" spans="2:3" x14ac:dyDescent="0.25">
      <c r="B82">
        <v>80</v>
      </c>
      <c r="C82">
        <f t="shared" si="3"/>
        <v>926300</v>
      </c>
    </row>
    <row r="83" spans="2:3" x14ac:dyDescent="0.25">
      <c r="B83">
        <v>81</v>
      </c>
      <c r="C83">
        <f t="shared" si="3"/>
        <v>926600</v>
      </c>
    </row>
    <row r="84" spans="2:3" x14ac:dyDescent="0.25">
      <c r="B84">
        <v>82</v>
      </c>
      <c r="C84">
        <f t="shared" si="3"/>
        <v>926900</v>
      </c>
    </row>
    <row r="85" spans="2:3" x14ac:dyDescent="0.25">
      <c r="B85">
        <v>83</v>
      </c>
      <c r="C85">
        <f t="shared" si="3"/>
        <v>927200</v>
      </c>
    </row>
    <row r="86" spans="2:3" x14ac:dyDescent="0.25">
      <c r="B86">
        <v>84</v>
      </c>
      <c r="C86">
        <f t="shared" si="3"/>
        <v>927500</v>
      </c>
    </row>
    <row r="87" spans="2:3" x14ac:dyDescent="0.25">
      <c r="B87">
        <v>85</v>
      </c>
      <c r="C87">
        <f t="shared" si="3"/>
        <v>927800</v>
      </c>
    </row>
    <row r="88" spans="2:3" x14ac:dyDescent="0.25">
      <c r="B88">
        <v>86</v>
      </c>
      <c r="C88">
        <f t="shared" si="3"/>
        <v>928100</v>
      </c>
    </row>
    <row r="89" spans="2:3" x14ac:dyDescent="0.25">
      <c r="B89">
        <v>87</v>
      </c>
      <c r="C89">
        <f t="shared" si="3"/>
        <v>928400</v>
      </c>
    </row>
    <row r="90" spans="2:3" x14ac:dyDescent="0.25">
      <c r="B90">
        <v>88</v>
      </c>
      <c r="C90">
        <f t="shared" si="3"/>
        <v>928700</v>
      </c>
    </row>
    <row r="91" spans="2:3" x14ac:dyDescent="0.25">
      <c r="B91">
        <v>89</v>
      </c>
      <c r="C91">
        <f t="shared" si="3"/>
        <v>929000</v>
      </c>
    </row>
    <row r="92" spans="2:3" x14ac:dyDescent="0.25">
      <c r="B92">
        <v>90</v>
      </c>
      <c r="C92">
        <f t="shared" si="3"/>
        <v>929300</v>
      </c>
    </row>
    <row r="93" spans="2:3" x14ac:dyDescent="0.25">
      <c r="B93">
        <v>91</v>
      </c>
      <c r="C93">
        <f t="shared" si="3"/>
        <v>929600</v>
      </c>
    </row>
    <row r="94" spans="2:3" x14ac:dyDescent="0.25">
      <c r="B94">
        <v>92</v>
      </c>
      <c r="C94">
        <f t="shared" si="3"/>
        <v>929900</v>
      </c>
    </row>
    <row r="95" spans="2:3" x14ac:dyDescent="0.25">
      <c r="B95">
        <v>93</v>
      </c>
      <c r="C95">
        <f t="shared" si="3"/>
        <v>930200</v>
      </c>
    </row>
    <row r="96" spans="2:3" x14ac:dyDescent="0.25">
      <c r="B96">
        <v>94</v>
      </c>
      <c r="C96">
        <f t="shared" si="3"/>
        <v>930500</v>
      </c>
    </row>
    <row r="97" spans="2:3" x14ac:dyDescent="0.25">
      <c r="B97">
        <v>95</v>
      </c>
      <c r="C97">
        <f t="shared" si="3"/>
        <v>930800</v>
      </c>
    </row>
    <row r="98" spans="2:3" x14ac:dyDescent="0.25">
      <c r="B98">
        <v>96</v>
      </c>
      <c r="C98">
        <f t="shared" si="3"/>
        <v>931100</v>
      </c>
    </row>
    <row r="99" spans="2:3" x14ac:dyDescent="0.25">
      <c r="B99">
        <v>97</v>
      </c>
      <c r="C99">
        <f t="shared" si="3"/>
        <v>931400</v>
      </c>
    </row>
    <row r="100" spans="2:3" x14ac:dyDescent="0.25">
      <c r="B100">
        <v>98</v>
      </c>
      <c r="C100">
        <f t="shared" si="3"/>
        <v>931700</v>
      </c>
    </row>
    <row r="101" spans="2:3" x14ac:dyDescent="0.25">
      <c r="B101">
        <v>99</v>
      </c>
      <c r="C101">
        <f t="shared" si="3"/>
        <v>932000</v>
      </c>
    </row>
    <row r="102" spans="2:3" x14ac:dyDescent="0.25">
      <c r="B102">
        <v>100</v>
      </c>
      <c r="C102">
        <f t="shared" si="3"/>
        <v>932300</v>
      </c>
    </row>
    <row r="103" spans="2:3" x14ac:dyDescent="0.25">
      <c r="B103">
        <v>101</v>
      </c>
      <c r="C103">
        <f t="shared" si="3"/>
        <v>932600</v>
      </c>
    </row>
    <row r="104" spans="2:3" x14ac:dyDescent="0.25">
      <c r="B104">
        <v>102</v>
      </c>
      <c r="C104">
        <f t="shared" si="3"/>
        <v>932900</v>
      </c>
    </row>
    <row r="105" spans="2:3" x14ac:dyDescent="0.25">
      <c r="B105">
        <v>103</v>
      </c>
      <c r="C105">
        <f t="shared" si="3"/>
        <v>933200</v>
      </c>
    </row>
    <row r="106" spans="2:3" x14ac:dyDescent="0.25">
      <c r="B106">
        <v>104</v>
      </c>
      <c r="C106">
        <f t="shared" si="3"/>
        <v>933500</v>
      </c>
    </row>
    <row r="107" spans="2:3" x14ac:dyDescent="0.25">
      <c r="B107">
        <v>105</v>
      </c>
      <c r="C107">
        <f t="shared" si="3"/>
        <v>933800</v>
      </c>
    </row>
    <row r="108" spans="2:3" x14ac:dyDescent="0.25">
      <c r="B108">
        <v>106</v>
      </c>
      <c r="C108">
        <f t="shared" si="3"/>
        <v>934100</v>
      </c>
    </row>
    <row r="109" spans="2:3" x14ac:dyDescent="0.25">
      <c r="B109">
        <v>107</v>
      </c>
      <c r="C109">
        <f t="shared" si="3"/>
        <v>934400</v>
      </c>
    </row>
    <row r="110" spans="2:3" x14ac:dyDescent="0.25">
      <c r="B110">
        <v>108</v>
      </c>
      <c r="C110">
        <f t="shared" si="3"/>
        <v>934700</v>
      </c>
    </row>
    <row r="111" spans="2:3" x14ac:dyDescent="0.25">
      <c r="B111">
        <v>109</v>
      </c>
      <c r="C111">
        <f t="shared" si="3"/>
        <v>935000</v>
      </c>
    </row>
    <row r="112" spans="2:3" x14ac:dyDescent="0.25">
      <c r="B112">
        <v>110</v>
      </c>
      <c r="C112">
        <f t="shared" si="3"/>
        <v>935300</v>
      </c>
    </row>
    <row r="113" spans="2:3" x14ac:dyDescent="0.25">
      <c r="B113">
        <v>111</v>
      </c>
      <c r="C113">
        <f t="shared" si="3"/>
        <v>935600</v>
      </c>
    </row>
    <row r="114" spans="2:3" x14ac:dyDescent="0.25">
      <c r="B114">
        <v>112</v>
      </c>
      <c r="C114">
        <f t="shared" si="3"/>
        <v>935900</v>
      </c>
    </row>
    <row r="115" spans="2:3" x14ac:dyDescent="0.25">
      <c r="B115">
        <v>113</v>
      </c>
      <c r="C115">
        <f t="shared" si="3"/>
        <v>936200</v>
      </c>
    </row>
    <row r="116" spans="2:3" x14ac:dyDescent="0.25">
      <c r="B116">
        <v>114</v>
      </c>
      <c r="C116">
        <f t="shared" si="3"/>
        <v>936500</v>
      </c>
    </row>
    <row r="117" spans="2:3" x14ac:dyDescent="0.25">
      <c r="B117">
        <v>115</v>
      </c>
      <c r="C117">
        <f t="shared" si="3"/>
        <v>936800</v>
      </c>
    </row>
    <row r="118" spans="2:3" x14ac:dyDescent="0.25">
      <c r="B118">
        <v>116</v>
      </c>
      <c r="C118">
        <f t="shared" si="3"/>
        <v>937100</v>
      </c>
    </row>
    <row r="119" spans="2:3" x14ac:dyDescent="0.25">
      <c r="B119">
        <v>117</v>
      </c>
      <c r="C119">
        <f t="shared" si="3"/>
        <v>937400</v>
      </c>
    </row>
    <row r="120" spans="2:3" x14ac:dyDescent="0.25">
      <c r="B120">
        <v>118</v>
      </c>
      <c r="C120">
        <f t="shared" si="3"/>
        <v>937700</v>
      </c>
    </row>
    <row r="121" spans="2:3" x14ac:dyDescent="0.25">
      <c r="B121">
        <v>119</v>
      </c>
      <c r="C121">
        <f t="shared" si="3"/>
        <v>938000</v>
      </c>
    </row>
    <row r="122" spans="2:3" x14ac:dyDescent="0.25">
      <c r="B122">
        <v>120</v>
      </c>
      <c r="C122">
        <f t="shared" si="3"/>
        <v>938300</v>
      </c>
    </row>
    <row r="123" spans="2:3" x14ac:dyDescent="0.25">
      <c r="B123">
        <v>121</v>
      </c>
      <c r="C123">
        <f t="shared" si="3"/>
        <v>938600</v>
      </c>
    </row>
    <row r="124" spans="2:3" x14ac:dyDescent="0.25">
      <c r="B124">
        <v>122</v>
      </c>
      <c r="C124">
        <f t="shared" si="3"/>
        <v>938900</v>
      </c>
    </row>
    <row r="125" spans="2:3" x14ac:dyDescent="0.25">
      <c r="B125">
        <v>123</v>
      </c>
      <c r="C125">
        <f t="shared" si="3"/>
        <v>939200</v>
      </c>
    </row>
    <row r="126" spans="2:3" x14ac:dyDescent="0.25">
      <c r="B126">
        <v>124</v>
      </c>
      <c r="C126">
        <f t="shared" si="3"/>
        <v>939500</v>
      </c>
    </row>
    <row r="127" spans="2:3" x14ac:dyDescent="0.25">
      <c r="B127">
        <v>125</v>
      </c>
      <c r="C127">
        <f t="shared" si="3"/>
        <v>939800</v>
      </c>
    </row>
    <row r="128" spans="2:3" x14ac:dyDescent="0.25">
      <c r="B128">
        <v>126</v>
      </c>
      <c r="C128">
        <f t="shared" si="3"/>
        <v>940100</v>
      </c>
    </row>
    <row r="129" spans="2:3" x14ac:dyDescent="0.25">
      <c r="B129">
        <v>127</v>
      </c>
      <c r="C129">
        <f t="shared" si="3"/>
        <v>940400</v>
      </c>
    </row>
    <row r="130" spans="2:3" x14ac:dyDescent="0.25">
      <c r="B130">
        <v>128</v>
      </c>
      <c r="C130">
        <f t="shared" si="3"/>
        <v>940700</v>
      </c>
    </row>
    <row r="131" spans="2:3" x14ac:dyDescent="0.25">
      <c r="B131">
        <v>129</v>
      </c>
      <c r="C131">
        <f t="shared" si="3"/>
        <v>941000</v>
      </c>
    </row>
    <row r="132" spans="2:3" x14ac:dyDescent="0.25">
      <c r="B132">
        <v>130</v>
      </c>
      <c r="C132">
        <f t="shared" ref="C132:C195" si="4">C131+300</f>
        <v>941300</v>
      </c>
    </row>
    <row r="133" spans="2:3" x14ac:dyDescent="0.25">
      <c r="B133">
        <v>131</v>
      </c>
      <c r="C133">
        <f t="shared" si="4"/>
        <v>941600</v>
      </c>
    </row>
    <row r="134" spans="2:3" x14ac:dyDescent="0.25">
      <c r="B134">
        <v>132</v>
      </c>
      <c r="C134">
        <f t="shared" si="4"/>
        <v>941900</v>
      </c>
    </row>
    <row r="135" spans="2:3" x14ac:dyDescent="0.25">
      <c r="B135">
        <v>133</v>
      </c>
      <c r="C135">
        <f t="shared" si="4"/>
        <v>942200</v>
      </c>
    </row>
    <row r="136" spans="2:3" x14ac:dyDescent="0.25">
      <c r="B136">
        <v>134</v>
      </c>
      <c r="C136">
        <f t="shared" si="4"/>
        <v>942500</v>
      </c>
    </row>
    <row r="137" spans="2:3" x14ac:dyDescent="0.25">
      <c r="B137">
        <v>135</v>
      </c>
      <c r="C137">
        <f t="shared" si="4"/>
        <v>942800</v>
      </c>
    </row>
    <row r="138" spans="2:3" x14ac:dyDescent="0.25">
      <c r="B138">
        <v>136</v>
      </c>
      <c r="C138">
        <f t="shared" si="4"/>
        <v>943100</v>
      </c>
    </row>
    <row r="139" spans="2:3" x14ac:dyDescent="0.25">
      <c r="B139">
        <v>137</v>
      </c>
      <c r="C139">
        <f t="shared" si="4"/>
        <v>943400</v>
      </c>
    </row>
    <row r="140" spans="2:3" x14ac:dyDescent="0.25">
      <c r="B140">
        <v>138</v>
      </c>
      <c r="C140">
        <f t="shared" si="4"/>
        <v>943700</v>
      </c>
    </row>
    <row r="141" spans="2:3" x14ac:dyDescent="0.25">
      <c r="B141">
        <v>139</v>
      </c>
      <c r="C141">
        <f t="shared" si="4"/>
        <v>944000</v>
      </c>
    </row>
    <row r="142" spans="2:3" x14ac:dyDescent="0.25">
      <c r="B142">
        <v>140</v>
      </c>
      <c r="C142">
        <f t="shared" si="4"/>
        <v>944300</v>
      </c>
    </row>
    <row r="143" spans="2:3" x14ac:dyDescent="0.25">
      <c r="B143">
        <v>141</v>
      </c>
      <c r="C143">
        <f t="shared" si="4"/>
        <v>944600</v>
      </c>
    </row>
    <row r="144" spans="2:3" x14ac:dyDescent="0.25">
      <c r="B144">
        <v>142</v>
      </c>
      <c r="C144">
        <f t="shared" si="4"/>
        <v>944900</v>
      </c>
    </row>
    <row r="145" spans="2:3" x14ac:dyDescent="0.25">
      <c r="B145">
        <v>143</v>
      </c>
      <c r="C145">
        <f t="shared" si="4"/>
        <v>945200</v>
      </c>
    </row>
    <row r="146" spans="2:3" x14ac:dyDescent="0.25">
      <c r="B146">
        <v>144</v>
      </c>
      <c r="C146">
        <f t="shared" si="4"/>
        <v>945500</v>
      </c>
    </row>
    <row r="147" spans="2:3" x14ac:dyDescent="0.25">
      <c r="B147">
        <v>145</v>
      </c>
      <c r="C147">
        <f t="shared" si="4"/>
        <v>945800</v>
      </c>
    </row>
    <row r="148" spans="2:3" x14ac:dyDescent="0.25">
      <c r="B148">
        <v>146</v>
      </c>
      <c r="C148">
        <f t="shared" si="4"/>
        <v>946100</v>
      </c>
    </row>
    <row r="149" spans="2:3" x14ac:dyDescent="0.25">
      <c r="B149">
        <v>147</v>
      </c>
      <c r="C149">
        <f t="shared" si="4"/>
        <v>946400</v>
      </c>
    </row>
    <row r="150" spans="2:3" x14ac:dyDescent="0.25">
      <c r="B150">
        <v>148</v>
      </c>
      <c r="C150">
        <f t="shared" si="4"/>
        <v>946700</v>
      </c>
    </row>
    <row r="151" spans="2:3" x14ac:dyDescent="0.25">
      <c r="B151">
        <v>149</v>
      </c>
      <c r="C151">
        <f t="shared" si="4"/>
        <v>947000</v>
      </c>
    </row>
    <row r="152" spans="2:3" x14ac:dyDescent="0.25">
      <c r="B152">
        <v>150</v>
      </c>
      <c r="C152">
        <f t="shared" si="4"/>
        <v>947300</v>
      </c>
    </row>
    <row r="153" spans="2:3" x14ac:dyDescent="0.25">
      <c r="B153">
        <v>151</v>
      </c>
      <c r="C153">
        <f t="shared" si="4"/>
        <v>947600</v>
      </c>
    </row>
    <row r="154" spans="2:3" x14ac:dyDescent="0.25">
      <c r="B154">
        <v>152</v>
      </c>
      <c r="C154">
        <f t="shared" si="4"/>
        <v>947900</v>
      </c>
    </row>
    <row r="155" spans="2:3" x14ac:dyDescent="0.25">
      <c r="B155">
        <v>153</v>
      </c>
      <c r="C155">
        <f t="shared" si="4"/>
        <v>948200</v>
      </c>
    </row>
    <row r="156" spans="2:3" x14ac:dyDescent="0.25">
      <c r="B156">
        <v>154</v>
      </c>
      <c r="C156">
        <f t="shared" si="4"/>
        <v>948500</v>
      </c>
    </row>
    <row r="157" spans="2:3" x14ac:dyDescent="0.25">
      <c r="B157">
        <v>155</v>
      </c>
      <c r="C157">
        <f t="shared" si="4"/>
        <v>948800</v>
      </c>
    </row>
    <row r="158" spans="2:3" x14ac:dyDescent="0.25">
      <c r="B158">
        <v>156</v>
      </c>
      <c r="C158">
        <f t="shared" si="4"/>
        <v>949100</v>
      </c>
    </row>
    <row r="159" spans="2:3" x14ac:dyDescent="0.25">
      <c r="B159">
        <v>157</v>
      </c>
      <c r="C159">
        <f t="shared" si="4"/>
        <v>949400</v>
      </c>
    </row>
    <row r="160" spans="2:3" x14ac:dyDescent="0.25">
      <c r="B160">
        <v>158</v>
      </c>
      <c r="C160">
        <f t="shared" si="4"/>
        <v>949700</v>
      </c>
    </row>
    <row r="161" spans="2:3" x14ac:dyDescent="0.25">
      <c r="B161">
        <v>159</v>
      </c>
      <c r="C161">
        <f t="shared" si="4"/>
        <v>950000</v>
      </c>
    </row>
    <row r="162" spans="2:3" x14ac:dyDescent="0.25">
      <c r="B162">
        <v>160</v>
      </c>
      <c r="C162">
        <f t="shared" si="4"/>
        <v>950300</v>
      </c>
    </row>
    <row r="163" spans="2:3" x14ac:dyDescent="0.25">
      <c r="B163">
        <v>161</v>
      </c>
      <c r="C163">
        <f t="shared" si="4"/>
        <v>950600</v>
      </c>
    </row>
    <row r="164" spans="2:3" x14ac:dyDescent="0.25">
      <c r="B164">
        <v>162</v>
      </c>
      <c r="C164">
        <f t="shared" si="4"/>
        <v>950900</v>
      </c>
    </row>
    <row r="165" spans="2:3" x14ac:dyDescent="0.25">
      <c r="B165">
        <v>163</v>
      </c>
      <c r="C165">
        <f t="shared" si="4"/>
        <v>951200</v>
      </c>
    </row>
    <row r="166" spans="2:3" x14ac:dyDescent="0.25">
      <c r="B166">
        <v>164</v>
      </c>
      <c r="C166">
        <f t="shared" si="4"/>
        <v>951500</v>
      </c>
    </row>
    <row r="167" spans="2:3" x14ac:dyDescent="0.25">
      <c r="B167">
        <v>165</v>
      </c>
      <c r="C167">
        <f t="shared" si="4"/>
        <v>951800</v>
      </c>
    </row>
    <row r="168" spans="2:3" x14ac:dyDescent="0.25">
      <c r="B168">
        <v>166</v>
      </c>
      <c r="C168">
        <f t="shared" si="4"/>
        <v>952100</v>
      </c>
    </row>
    <row r="169" spans="2:3" x14ac:dyDescent="0.25">
      <c r="B169">
        <v>167</v>
      </c>
      <c r="C169">
        <f t="shared" si="4"/>
        <v>952400</v>
      </c>
    </row>
    <row r="170" spans="2:3" x14ac:dyDescent="0.25">
      <c r="B170">
        <v>168</v>
      </c>
      <c r="C170">
        <f t="shared" si="4"/>
        <v>952700</v>
      </c>
    </row>
    <row r="171" spans="2:3" x14ac:dyDescent="0.25">
      <c r="B171">
        <v>169</v>
      </c>
      <c r="C171">
        <f t="shared" si="4"/>
        <v>953000</v>
      </c>
    </row>
    <row r="172" spans="2:3" x14ac:dyDescent="0.25">
      <c r="B172">
        <v>170</v>
      </c>
      <c r="C172">
        <f t="shared" si="4"/>
        <v>953300</v>
      </c>
    </row>
    <row r="173" spans="2:3" x14ac:dyDescent="0.25">
      <c r="B173">
        <v>171</v>
      </c>
      <c r="C173">
        <f t="shared" si="4"/>
        <v>953600</v>
      </c>
    </row>
    <row r="174" spans="2:3" x14ac:dyDescent="0.25">
      <c r="B174">
        <v>172</v>
      </c>
      <c r="C174">
        <f t="shared" si="4"/>
        <v>953900</v>
      </c>
    </row>
    <row r="175" spans="2:3" x14ac:dyDescent="0.25">
      <c r="B175">
        <v>173</v>
      </c>
      <c r="C175">
        <f t="shared" si="4"/>
        <v>954200</v>
      </c>
    </row>
    <row r="176" spans="2:3" x14ac:dyDescent="0.25">
      <c r="B176">
        <v>174</v>
      </c>
      <c r="C176">
        <f t="shared" si="4"/>
        <v>954500</v>
      </c>
    </row>
    <row r="177" spans="2:3" x14ac:dyDescent="0.25">
      <c r="B177">
        <v>175</v>
      </c>
      <c r="C177">
        <f t="shared" si="4"/>
        <v>954800</v>
      </c>
    </row>
    <row r="178" spans="2:3" x14ac:dyDescent="0.25">
      <c r="B178">
        <v>176</v>
      </c>
      <c r="C178">
        <f t="shared" si="4"/>
        <v>955100</v>
      </c>
    </row>
    <row r="179" spans="2:3" x14ac:dyDescent="0.25">
      <c r="B179">
        <v>177</v>
      </c>
      <c r="C179">
        <f t="shared" si="4"/>
        <v>955400</v>
      </c>
    </row>
    <row r="180" spans="2:3" x14ac:dyDescent="0.25">
      <c r="B180">
        <v>178</v>
      </c>
      <c r="C180">
        <f t="shared" si="4"/>
        <v>955700</v>
      </c>
    </row>
    <row r="181" spans="2:3" x14ac:dyDescent="0.25">
      <c r="B181">
        <v>179</v>
      </c>
      <c r="C181">
        <f t="shared" si="4"/>
        <v>956000</v>
      </c>
    </row>
    <row r="182" spans="2:3" x14ac:dyDescent="0.25">
      <c r="B182">
        <v>180</v>
      </c>
      <c r="C182">
        <f t="shared" si="4"/>
        <v>956300</v>
      </c>
    </row>
    <row r="183" spans="2:3" x14ac:dyDescent="0.25">
      <c r="B183">
        <v>181</v>
      </c>
      <c r="C183">
        <f t="shared" si="4"/>
        <v>956600</v>
      </c>
    </row>
    <row r="184" spans="2:3" x14ac:dyDescent="0.25">
      <c r="B184">
        <v>182</v>
      </c>
      <c r="C184">
        <f t="shared" si="4"/>
        <v>956900</v>
      </c>
    </row>
    <row r="185" spans="2:3" x14ac:dyDescent="0.25">
      <c r="B185">
        <v>183</v>
      </c>
      <c r="C185">
        <f t="shared" si="4"/>
        <v>957200</v>
      </c>
    </row>
    <row r="186" spans="2:3" x14ac:dyDescent="0.25">
      <c r="B186">
        <v>184</v>
      </c>
      <c r="C186">
        <f t="shared" si="4"/>
        <v>957500</v>
      </c>
    </row>
    <row r="187" spans="2:3" x14ac:dyDescent="0.25">
      <c r="B187">
        <v>185</v>
      </c>
      <c r="C187">
        <f t="shared" si="4"/>
        <v>957800</v>
      </c>
    </row>
    <row r="188" spans="2:3" x14ac:dyDescent="0.25">
      <c r="B188">
        <v>186</v>
      </c>
      <c r="C188">
        <f t="shared" si="4"/>
        <v>958100</v>
      </c>
    </row>
    <row r="189" spans="2:3" x14ac:dyDescent="0.25">
      <c r="B189">
        <v>187</v>
      </c>
      <c r="C189">
        <f t="shared" si="4"/>
        <v>958400</v>
      </c>
    </row>
    <row r="190" spans="2:3" x14ac:dyDescent="0.25">
      <c r="B190">
        <v>188</v>
      </c>
      <c r="C190">
        <f t="shared" si="4"/>
        <v>958700</v>
      </c>
    </row>
    <row r="191" spans="2:3" x14ac:dyDescent="0.25">
      <c r="B191">
        <v>189</v>
      </c>
      <c r="C191">
        <f t="shared" si="4"/>
        <v>959000</v>
      </c>
    </row>
    <row r="192" spans="2:3" x14ac:dyDescent="0.25">
      <c r="B192">
        <v>190</v>
      </c>
      <c r="C192">
        <f t="shared" si="4"/>
        <v>959300</v>
      </c>
    </row>
    <row r="193" spans="2:3" x14ac:dyDescent="0.25">
      <c r="B193">
        <v>191</v>
      </c>
      <c r="C193">
        <f t="shared" si="4"/>
        <v>959600</v>
      </c>
    </row>
    <row r="194" spans="2:3" x14ac:dyDescent="0.25">
      <c r="B194">
        <v>192</v>
      </c>
      <c r="C194">
        <f t="shared" si="4"/>
        <v>959900</v>
      </c>
    </row>
    <row r="195" spans="2:3" x14ac:dyDescent="0.25">
      <c r="B195">
        <v>193</v>
      </c>
      <c r="C195">
        <f t="shared" si="4"/>
        <v>960200</v>
      </c>
    </row>
    <row r="196" spans="2:3" x14ac:dyDescent="0.25">
      <c r="B196">
        <v>194</v>
      </c>
      <c r="C196">
        <f t="shared" ref="C196:C257" si="5">C195+300</f>
        <v>960500</v>
      </c>
    </row>
    <row r="197" spans="2:3" x14ac:dyDescent="0.25">
      <c r="B197">
        <v>195</v>
      </c>
      <c r="C197">
        <f t="shared" si="5"/>
        <v>960800</v>
      </c>
    </row>
    <row r="198" spans="2:3" x14ac:dyDescent="0.25">
      <c r="B198">
        <v>196</v>
      </c>
      <c r="C198">
        <f t="shared" si="5"/>
        <v>961100</v>
      </c>
    </row>
    <row r="199" spans="2:3" x14ac:dyDescent="0.25">
      <c r="B199">
        <v>197</v>
      </c>
      <c r="C199">
        <f t="shared" si="5"/>
        <v>961400</v>
      </c>
    </row>
    <row r="200" spans="2:3" x14ac:dyDescent="0.25">
      <c r="B200">
        <v>198</v>
      </c>
      <c r="C200">
        <f t="shared" si="5"/>
        <v>961700</v>
      </c>
    </row>
    <row r="201" spans="2:3" x14ac:dyDescent="0.25">
      <c r="B201">
        <v>199</v>
      </c>
      <c r="C201">
        <f t="shared" si="5"/>
        <v>962000</v>
      </c>
    </row>
    <row r="202" spans="2:3" x14ac:dyDescent="0.25">
      <c r="B202">
        <v>200</v>
      </c>
      <c r="C202">
        <f t="shared" si="5"/>
        <v>962300</v>
      </c>
    </row>
    <row r="203" spans="2:3" x14ac:dyDescent="0.25">
      <c r="B203">
        <v>201</v>
      </c>
      <c r="C203">
        <f t="shared" si="5"/>
        <v>962600</v>
      </c>
    </row>
    <row r="204" spans="2:3" x14ac:dyDescent="0.25">
      <c r="B204">
        <v>202</v>
      </c>
      <c r="C204">
        <f t="shared" si="5"/>
        <v>962900</v>
      </c>
    </row>
    <row r="205" spans="2:3" x14ac:dyDescent="0.25">
      <c r="B205">
        <v>203</v>
      </c>
      <c r="C205">
        <f t="shared" si="5"/>
        <v>963200</v>
      </c>
    </row>
    <row r="206" spans="2:3" x14ac:dyDescent="0.25">
      <c r="B206">
        <v>204</v>
      </c>
      <c r="C206">
        <f t="shared" si="5"/>
        <v>963500</v>
      </c>
    </row>
    <row r="207" spans="2:3" x14ac:dyDescent="0.25">
      <c r="B207">
        <v>205</v>
      </c>
      <c r="C207">
        <f t="shared" si="5"/>
        <v>963800</v>
      </c>
    </row>
    <row r="208" spans="2:3" x14ac:dyDescent="0.25">
      <c r="B208">
        <v>206</v>
      </c>
      <c r="C208">
        <f t="shared" si="5"/>
        <v>964100</v>
      </c>
    </row>
    <row r="209" spans="2:3" x14ac:dyDescent="0.25">
      <c r="B209">
        <v>207</v>
      </c>
      <c r="C209">
        <f t="shared" si="5"/>
        <v>964400</v>
      </c>
    </row>
    <row r="210" spans="2:3" x14ac:dyDescent="0.25">
      <c r="B210">
        <v>208</v>
      </c>
      <c r="C210">
        <f t="shared" si="5"/>
        <v>964700</v>
      </c>
    </row>
    <row r="211" spans="2:3" x14ac:dyDescent="0.25">
      <c r="B211">
        <v>209</v>
      </c>
      <c r="C211">
        <f t="shared" si="5"/>
        <v>965000</v>
      </c>
    </row>
    <row r="212" spans="2:3" x14ac:dyDescent="0.25">
      <c r="B212">
        <v>210</v>
      </c>
      <c r="C212">
        <f t="shared" si="5"/>
        <v>965300</v>
      </c>
    </row>
    <row r="213" spans="2:3" x14ac:dyDescent="0.25">
      <c r="B213">
        <v>211</v>
      </c>
      <c r="C213">
        <f t="shared" si="5"/>
        <v>965600</v>
      </c>
    </row>
    <row r="214" spans="2:3" x14ac:dyDescent="0.25">
      <c r="B214">
        <v>212</v>
      </c>
      <c r="C214">
        <f t="shared" si="5"/>
        <v>965900</v>
      </c>
    </row>
    <row r="215" spans="2:3" x14ac:dyDescent="0.25">
      <c r="B215">
        <v>213</v>
      </c>
      <c r="C215">
        <f t="shared" si="5"/>
        <v>966200</v>
      </c>
    </row>
    <row r="216" spans="2:3" x14ac:dyDescent="0.25">
      <c r="B216">
        <v>214</v>
      </c>
      <c r="C216">
        <f t="shared" si="5"/>
        <v>966500</v>
      </c>
    </row>
    <row r="217" spans="2:3" x14ac:dyDescent="0.25">
      <c r="B217">
        <v>215</v>
      </c>
      <c r="C217">
        <f t="shared" si="5"/>
        <v>966800</v>
      </c>
    </row>
    <row r="218" spans="2:3" x14ac:dyDescent="0.25">
      <c r="B218">
        <v>216</v>
      </c>
      <c r="C218">
        <f t="shared" si="5"/>
        <v>967100</v>
      </c>
    </row>
    <row r="219" spans="2:3" x14ac:dyDescent="0.25">
      <c r="B219">
        <v>217</v>
      </c>
      <c r="C219">
        <f t="shared" si="5"/>
        <v>967400</v>
      </c>
    </row>
    <row r="220" spans="2:3" x14ac:dyDescent="0.25">
      <c r="B220">
        <v>218</v>
      </c>
      <c r="C220">
        <f t="shared" si="5"/>
        <v>967700</v>
      </c>
    </row>
    <row r="221" spans="2:3" x14ac:dyDescent="0.25">
      <c r="B221">
        <v>219</v>
      </c>
      <c r="C221">
        <f t="shared" si="5"/>
        <v>968000</v>
      </c>
    </row>
    <row r="222" spans="2:3" x14ac:dyDescent="0.25">
      <c r="B222">
        <v>220</v>
      </c>
      <c r="C222">
        <f t="shared" si="5"/>
        <v>968300</v>
      </c>
    </row>
    <row r="223" spans="2:3" x14ac:dyDescent="0.25">
      <c r="B223">
        <v>221</v>
      </c>
      <c r="C223">
        <f t="shared" si="5"/>
        <v>968600</v>
      </c>
    </row>
    <row r="224" spans="2:3" x14ac:dyDescent="0.25">
      <c r="B224">
        <v>222</v>
      </c>
      <c r="C224">
        <f t="shared" si="5"/>
        <v>968900</v>
      </c>
    </row>
    <row r="225" spans="2:3" x14ac:dyDescent="0.25">
      <c r="B225">
        <v>223</v>
      </c>
      <c r="C225">
        <f t="shared" si="5"/>
        <v>969200</v>
      </c>
    </row>
    <row r="226" spans="2:3" x14ac:dyDescent="0.25">
      <c r="B226">
        <v>224</v>
      </c>
      <c r="C226">
        <f t="shared" si="5"/>
        <v>969500</v>
      </c>
    </row>
    <row r="227" spans="2:3" x14ac:dyDescent="0.25">
      <c r="B227">
        <v>225</v>
      </c>
      <c r="C227">
        <f t="shared" si="5"/>
        <v>969800</v>
      </c>
    </row>
    <row r="228" spans="2:3" x14ac:dyDescent="0.25">
      <c r="B228">
        <v>226</v>
      </c>
      <c r="C228">
        <f t="shared" si="5"/>
        <v>970100</v>
      </c>
    </row>
    <row r="229" spans="2:3" x14ac:dyDescent="0.25">
      <c r="B229">
        <v>227</v>
      </c>
      <c r="C229">
        <f t="shared" si="5"/>
        <v>970400</v>
      </c>
    </row>
    <row r="230" spans="2:3" x14ac:dyDescent="0.25">
      <c r="B230">
        <v>228</v>
      </c>
      <c r="C230">
        <f t="shared" si="5"/>
        <v>970700</v>
      </c>
    </row>
    <row r="231" spans="2:3" x14ac:dyDescent="0.25">
      <c r="B231">
        <v>229</v>
      </c>
      <c r="C231">
        <f t="shared" si="5"/>
        <v>971000</v>
      </c>
    </row>
    <row r="232" spans="2:3" x14ac:dyDescent="0.25">
      <c r="B232">
        <v>230</v>
      </c>
      <c r="C232">
        <f t="shared" si="5"/>
        <v>971300</v>
      </c>
    </row>
    <row r="233" spans="2:3" x14ac:dyDescent="0.25">
      <c r="B233">
        <v>231</v>
      </c>
      <c r="C233">
        <f t="shared" si="5"/>
        <v>971600</v>
      </c>
    </row>
    <row r="234" spans="2:3" x14ac:dyDescent="0.25">
      <c r="B234">
        <v>232</v>
      </c>
      <c r="C234">
        <f t="shared" si="5"/>
        <v>971900</v>
      </c>
    </row>
    <row r="235" spans="2:3" x14ac:dyDescent="0.25">
      <c r="B235">
        <v>233</v>
      </c>
      <c r="C235">
        <f t="shared" si="5"/>
        <v>972200</v>
      </c>
    </row>
    <row r="236" spans="2:3" x14ac:dyDescent="0.25">
      <c r="B236">
        <v>234</v>
      </c>
      <c r="C236">
        <f t="shared" si="5"/>
        <v>972500</v>
      </c>
    </row>
    <row r="237" spans="2:3" x14ac:dyDescent="0.25">
      <c r="B237">
        <v>235</v>
      </c>
      <c r="C237">
        <f t="shared" si="5"/>
        <v>972800</v>
      </c>
    </row>
    <row r="238" spans="2:3" x14ac:dyDescent="0.25">
      <c r="B238">
        <v>236</v>
      </c>
      <c r="C238">
        <f t="shared" si="5"/>
        <v>973100</v>
      </c>
    </row>
    <row r="239" spans="2:3" x14ac:dyDescent="0.25">
      <c r="B239">
        <v>237</v>
      </c>
      <c r="C239">
        <f t="shared" si="5"/>
        <v>973400</v>
      </c>
    </row>
    <row r="240" spans="2:3" x14ac:dyDescent="0.25">
      <c r="B240">
        <v>238</v>
      </c>
      <c r="C240">
        <f t="shared" si="5"/>
        <v>973700</v>
      </c>
    </row>
    <row r="241" spans="2:3" x14ac:dyDescent="0.25">
      <c r="B241">
        <v>239</v>
      </c>
      <c r="C241">
        <f t="shared" si="5"/>
        <v>974000</v>
      </c>
    </row>
    <row r="242" spans="2:3" x14ac:dyDescent="0.25">
      <c r="B242">
        <v>240</v>
      </c>
      <c r="C242">
        <f t="shared" si="5"/>
        <v>974300</v>
      </c>
    </row>
    <row r="243" spans="2:3" x14ac:dyDescent="0.25">
      <c r="B243">
        <v>241</v>
      </c>
      <c r="C243">
        <f t="shared" si="5"/>
        <v>974600</v>
      </c>
    </row>
    <row r="244" spans="2:3" x14ac:dyDescent="0.25">
      <c r="B244">
        <v>242</v>
      </c>
      <c r="C244">
        <f t="shared" si="5"/>
        <v>974900</v>
      </c>
    </row>
    <row r="245" spans="2:3" x14ac:dyDescent="0.25">
      <c r="B245">
        <v>243</v>
      </c>
      <c r="C245">
        <f t="shared" si="5"/>
        <v>975200</v>
      </c>
    </row>
    <row r="246" spans="2:3" x14ac:dyDescent="0.25">
      <c r="B246">
        <v>244</v>
      </c>
      <c r="C246">
        <f t="shared" si="5"/>
        <v>975500</v>
      </c>
    </row>
    <row r="247" spans="2:3" x14ac:dyDescent="0.25">
      <c r="B247">
        <v>245</v>
      </c>
      <c r="C247">
        <f t="shared" si="5"/>
        <v>975800</v>
      </c>
    </row>
    <row r="248" spans="2:3" x14ac:dyDescent="0.25">
      <c r="B248">
        <v>246</v>
      </c>
      <c r="C248">
        <f t="shared" si="5"/>
        <v>976100</v>
      </c>
    </row>
    <row r="249" spans="2:3" x14ac:dyDescent="0.25">
      <c r="B249">
        <v>247</v>
      </c>
      <c r="C249">
        <f t="shared" si="5"/>
        <v>976400</v>
      </c>
    </row>
    <row r="250" spans="2:3" x14ac:dyDescent="0.25">
      <c r="B250">
        <v>248</v>
      </c>
      <c r="C250">
        <f t="shared" si="5"/>
        <v>976700</v>
      </c>
    </row>
    <row r="251" spans="2:3" x14ac:dyDescent="0.25">
      <c r="B251">
        <v>249</v>
      </c>
      <c r="C251">
        <f t="shared" si="5"/>
        <v>977000</v>
      </c>
    </row>
    <row r="252" spans="2:3" x14ac:dyDescent="0.25">
      <c r="B252">
        <v>250</v>
      </c>
      <c r="C252">
        <f t="shared" si="5"/>
        <v>977300</v>
      </c>
    </row>
    <row r="253" spans="2:3" x14ac:dyDescent="0.25">
      <c r="B253">
        <v>251</v>
      </c>
      <c r="C253">
        <f t="shared" si="5"/>
        <v>977600</v>
      </c>
    </row>
    <row r="254" spans="2:3" x14ac:dyDescent="0.25">
      <c r="B254">
        <v>252</v>
      </c>
      <c r="C254">
        <f t="shared" si="5"/>
        <v>977900</v>
      </c>
    </row>
    <row r="255" spans="2:3" x14ac:dyDescent="0.25">
      <c r="B255">
        <v>253</v>
      </c>
      <c r="C255">
        <f t="shared" si="5"/>
        <v>978200</v>
      </c>
    </row>
    <row r="256" spans="2:3" x14ac:dyDescent="0.25">
      <c r="B256">
        <v>254</v>
      </c>
      <c r="C256">
        <f t="shared" si="5"/>
        <v>978500</v>
      </c>
    </row>
    <row r="257" spans="2:3" x14ac:dyDescent="0.25">
      <c r="B257">
        <v>255</v>
      </c>
      <c r="C257">
        <f t="shared" si="5"/>
        <v>978800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D821-DDD6-4F5D-AEF0-F4BC65EA7FBD}">
  <dimension ref="A1:Q23"/>
  <sheetViews>
    <sheetView workbookViewId="0">
      <selection activeCell="G3" sqref="G3"/>
    </sheetView>
  </sheetViews>
  <sheetFormatPr defaultRowHeight="15" x14ac:dyDescent="0.25"/>
  <cols>
    <col min="1" max="1" width="20.7109375" bestFit="1" customWidth="1"/>
    <col min="12" max="12" width="19" bestFit="1" customWidth="1"/>
    <col min="15" max="15" width="27.42578125" bestFit="1" customWidth="1"/>
    <col min="16" max="16" width="51.7109375" bestFit="1" customWidth="1"/>
  </cols>
  <sheetData>
    <row r="1" spans="1:17" x14ac:dyDescent="0.25">
      <c r="B1" t="s">
        <v>2033</v>
      </c>
      <c r="C1" t="s">
        <v>2034</v>
      </c>
      <c r="G1" t="s">
        <v>2031</v>
      </c>
      <c r="H1">
        <v>100</v>
      </c>
      <c r="I1" t="s">
        <v>2032</v>
      </c>
      <c r="L1" t="s">
        <v>1987</v>
      </c>
      <c r="M1">
        <v>2</v>
      </c>
      <c r="O1" t="s">
        <v>1991</v>
      </c>
      <c r="P1">
        <v>1</v>
      </c>
      <c r="Q1">
        <v>1</v>
      </c>
    </row>
    <row r="2" spans="1:17" x14ac:dyDescent="0.25">
      <c r="A2" s="24" t="s">
        <v>2018</v>
      </c>
      <c r="B2">
        <f>(MAC_HDR_ACK_LEN + EPOCH_TICK_LEN +  DLL_CRC_LEN + DLC_CLI_TLV_LEN + (3 * MAC_TLV_HDR_LEN))</f>
        <v>24</v>
      </c>
      <c r="C2">
        <f t="shared" ref="C2:C7" si="0">(B2+MRFSK_GENX_PHR_LENGTH+LEN_CRC_32)*8/H$1</f>
        <v>4.16</v>
      </c>
      <c r="F2" s="25" t="s">
        <v>2035</v>
      </c>
      <c r="G2" s="25">
        <v>106</v>
      </c>
      <c r="H2" s="25" t="s">
        <v>2037</v>
      </c>
      <c r="L2" t="s">
        <v>1988</v>
      </c>
      <c r="M2">
        <f>M1</f>
        <v>2</v>
      </c>
      <c r="O2" t="s">
        <v>1992</v>
      </c>
      <c r="P2" t="s">
        <v>1991</v>
      </c>
      <c r="Q2">
        <f>DLC_CLI_PRI_LEN</f>
        <v>1</v>
      </c>
    </row>
    <row r="3" spans="1:17" x14ac:dyDescent="0.25">
      <c r="A3" s="23" t="s">
        <v>2026</v>
      </c>
      <c r="B3">
        <f>(MAC_HDR_POLL_LEN + EPOCH_TICK_LEN +  DLL_CRC_LEN + DLC_CLI_TLV_LEN + (3 * MAC_TLV_HDR_LEN))</f>
        <v>32</v>
      </c>
      <c r="C3">
        <f t="shared" si="0"/>
        <v>4.8</v>
      </c>
      <c r="F3" s="25" t="s">
        <v>2036</v>
      </c>
      <c r="G3" s="25">
        <f>(G2+MRFSK_GENX_PHR_LENGTH+LEN_CRC_32)*8/H1</f>
        <v>10.72</v>
      </c>
      <c r="H3" s="25" t="s">
        <v>2038</v>
      </c>
      <c r="L3" t="s">
        <v>1989</v>
      </c>
      <c r="M3">
        <v>2047</v>
      </c>
      <c r="O3" t="s">
        <v>1993</v>
      </c>
      <c r="P3">
        <v>1</v>
      </c>
      <c r="Q3">
        <v>1</v>
      </c>
    </row>
    <row r="4" spans="1:17" x14ac:dyDescent="0.25">
      <c r="A4" s="23" t="s">
        <v>2027</v>
      </c>
      <c r="B4">
        <f>(MAC_HDR_DPOLL_LEN + EPOCH_TICK_LEN +  DLL_CRC_LEN + DLC_SEQCTRL_LEN + DLC_CLI_TLV_LEN + (5 * MAC_TLV_HDR_LEN))</f>
        <v>38</v>
      </c>
      <c r="C4">
        <f t="shared" si="0"/>
        <v>5.28</v>
      </c>
      <c r="L4" t="s">
        <v>1990</v>
      </c>
      <c r="M4">
        <v>127</v>
      </c>
      <c r="O4" t="s">
        <v>1994</v>
      </c>
      <c r="P4" t="s">
        <v>2010</v>
      </c>
      <c r="Q4">
        <f>DLC_CLI_TX_TIME_OFF+DLC_CLI_TX_TIME_LEN</f>
        <v>2</v>
      </c>
    </row>
    <row r="5" spans="1:17" x14ac:dyDescent="0.25">
      <c r="A5" s="23" t="s">
        <v>2028</v>
      </c>
      <c r="B5">
        <f>(MAC_HDR_INFO_LEN + DLC_SEQCTRL_LEN +  DLL_CRC_LEN + DLC_CLI_TLV_LEN + (4 * MAC_TLV_HDR_LEN))</f>
        <v>26</v>
      </c>
      <c r="C5">
        <f t="shared" si="0"/>
        <v>4.32</v>
      </c>
      <c r="L5" t="s">
        <v>2024</v>
      </c>
      <c r="M5">
        <v>1</v>
      </c>
      <c r="O5" t="s">
        <v>1995</v>
      </c>
      <c r="P5">
        <v>1</v>
      </c>
      <c r="Q5">
        <v>1</v>
      </c>
    </row>
    <row r="6" spans="1:17" x14ac:dyDescent="0.25">
      <c r="A6" t="s">
        <v>2029</v>
      </c>
      <c r="B6">
        <f>(MAC_HDR_BCAST_LEN + EPOCH_TICK_LEN +  DLL_CRC_LEN + (2 * MAC_TLV_HDR_LEN))</f>
        <v>19</v>
      </c>
      <c r="C6">
        <f t="shared" si="0"/>
        <v>3.76</v>
      </c>
      <c r="L6" t="s">
        <v>2025</v>
      </c>
      <c r="M6">
        <v>8</v>
      </c>
      <c r="O6" t="s">
        <v>1996</v>
      </c>
      <c r="P6" t="s">
        <v>2011</v>
      </c>
      <c r="Q6">
        <f>DLC_CLI_RX_TIME_LEN+DLC_CLI_RX_TIME_OFF</f>
        <v>3</v>
      </c>
    </row>
    <row r="7" spans="1:17" x14ac:dyDescent="0.25">
      <c r="A7" t="s">
        <v>2030</v>
      </c>
      <c r="B7" cm="1">
        <f t="array" ref="B7">(DLC_INFO_LEN_BYTES + EPOCH_TICK_LEN + DLC_HDR_CRC_LEN +  (2 * MAC_TLV_HDR_LEN))</f>
        <v>34</v>
      </c>
      <c r="C7">
        <f t="shared" si="0"/>
        <v>4.96</v>
      </c>
      <c r="L7" t="s">
        <v>2019</v>
      </c>
      <c r="M7" cm="1">
        <f t="array" ref="M7">(MAC_HDR_FCTRL_LEN + (2 * MAC_ADDR_LEN))</f>
        <v>17</v>
      </c>
      <c r="O7" t="s">
        <v>1997</v>
      </c>
      <c r="P7">
        <v>5</v>
      </c>
      <c r="Q7">
        <v>5</v>
      </c>
    </row>
    <row r="8" spans="1:17" x14ac:dyDescent="0.25">
      <c r="L8" t="s">
        <v>1984</v>
      </c>
      <c r="M8" cm="1">
        <f t="array" ref="M8">(MAC_HDR_FCTRL_LEN + MAC_ADDR_LEN)</f>
        <v>9</v>
      </c>
      <c r="O8" t="s">
        <v>1986</v>
      </c>
      <c r="P8" t="s">
        <v>2012</v>
      </c>
      <c r="Q8">
        <v>4</v>
      </c>
    </row>
    <row r="9" spans="1:17" x14ac:dyDescent="0.25">
      <c r="L9" t="s">
        <v>2020</v>
      </c>
      <c r="M9" cm="1">
        <f t="array" ref="M9">(MAC_HDR_FCTRL_LEN + MAC_ADDR_LEN)</f>
        <v>9</v>
      </c>
      <c r="O9" t="s">
        <v>1998</v>
      </c>
      <c r="P9" t="s">
        <v>1987</v>
      </c>
      <c r="Q9">
        <f>MAC_TLV_HDR_LEN</f>
        <v>2</v>
      </c>
    </row>
    <row r="10" spans="1:17" x14ac:dyDescent="0.25">
      <c r="L10" t="s">
        <v>2021</v>
      </c>
      <c r="M10" cm="1">
        <f t="array" ref="M10">(MAC_HDR_MAX_LEN)</f>
        <v>17</v>
      </c>
      <c r="O10" t="s">
        <v>1999</v>
      </c>
      <c r="P10" t="s">
        <v>2013</v>
      </c>
      <c r="Q10">
        <v>2</v>
      </c>
    </row>
    <row r="11" spans="1:17" x14ac:dyDescent="0.25">
      <c r="L11" t="s">
        <v>2022</v>
      </c>
      <c r="M11" cm="1">
        <f t="array" ref="M11">(MAC_HDR_MAX_LEN)</f>
        <v>17</v>
      </c>
      <c r="O11" t="s">
        <v>2000</v>
      </c>
      <c r="P11" t="s">
        <v>1987</v>
      </c>
      <c r="Q11">
        <f>MAC_TLV_HDR_LEN</f>
        <v>2</v>
      </c>
    </row>
    <row r="12" spans="1:17" x14ac:dyDescent="0.25">
      <c r="L12" t="s">
        <v>2023</v>
      </c>
      <c r="M12" cm="1">
        <f t="array" ref="M12">(MAC_HDR_FCTRL_LEN + MAC_ADDR_LEN)</f>
        <v>9</v>
      </c>
      <c r="O12" t="s">
        <v>1985</v>
      </c>
      <c r="P12" t="s">
        <v>2013</v>
      </c>
      <c r="Q12">
        <v>2</v>
      </c>
    </row>
    <row r="13" spans="1:17" x14ac:dyDescent="0.25">
      <c r="L13" t="s">
        <v>2039</v>
      </c>
      <c r="M13">
        <v>24</v>
      </c>
      <c r="O13" t="s">
        <v>2001</v>
      </c>
      <c r="P13" t="s">
        <v>2014</v>
      </c>
      <c r="Q13">
        <f>MAC_TLV_HDR_LEN+EPOCH_TICK_LEN</f>
        <v>4</v>
      </c>
    </row>
    <row r="14" spans="1:17" x14ac:dyDescent="0.25">
      <c r="L14" t="s">
        <v>2040</v>
      </c>
      <c r="M14">
        <v>16</v>
      </c>
      <c r="O14" t="s">
        <v>2002</v>
      </c>
      <c r="P14" t="s">
        <v>2013</v>
      </c>
      <c r="Q14">
        <v>2</v>
      </c>
    </row>
    <row r="15" spans="1:17" x14ac:dyDescent="0.25">
      <c r="L15" t="s">
        <v>2041</v>
      </c>
      <c r="M15">
        <v>4</v>
      </c>
      <c r="O15" t="s">
        <v>2003</v>
      </c>
      <c r="P15" t="s">
        <v>2015</v>
      </c>
      <c r="Q15">
        <v>2</v>
      </c>
    </row>
    <row r="16" spans="1:17" x14ac:dyDescent="0.25">
      <c r="O16" t="s">
        <v>2004</v>
      </c>
      <c r="P16">
        <v>128</v>
      </c>
      <c r="Q16">
        <v>128</v>
      </c>
    </row>
    <row r="17" spans="1:17" x14ac:dyDescent="0.25">
      <c r="O17" t="s">
        <v>2005</v>
      </c>
      <c r="P17" t="s">
        <v>2015</v>
      </c>
      <c r="Q17">
        <v>1</v>
      </c>
    </row>
    <row r="18" spans="1:17" x14ac:dyDescent="0.25">
      <c r="A18" t="s">
        <v>1978</v>
      </c>
      <c r="O18" t="s">
        <v>2006</v>
      </c>
      <c r="P18" t="s">
        <v>2016</v>
      </c>
      <c r="Q18">
        <f>MAC_TLV_HDR_LEN+ DLC_TX_RX_TIME_LEN</f>
        <v>3</v>
      </c>
    </row>
    <row r="19" spans="1:17" x14ac:dyDescent="0.25">
      <c r="A19" t="s">
        <v>1979</v>
      </c>
      <c r="O19" t="s">
        <v>2007</v>
      </c>
      <c r="P19">
        <v>1</v>
      </c>
      <c r="Q19">
        <v>1</v>
      </c>
    </row>
    <row r="20" spans="1:17" x14ac:dyDescent="0.25">
      <c r="A20" t="s">
        <v>1980</v>
      </c>
      <c r="O20" t="s">
        <v>2008</v>
      </c>
      <c r="P20">
        <v>4</v>
      </c>
      <c r="Q20">
        <v>4</v>
      </c>
    </row>
    <row r="21" spans="1:17" x14ac:dyDescent="0.25">
      <c r="A21" t="s">
        <v>1981</v>
      </c>
      <c r="O21" t="s">
        <v>2009</v>
      </c>
      <c r="P21" t="s">
        <v>2017</v>
      </c>
      <c r="Q21">
        <f>DLC_AUX_SEC_CTRL_LEN+DLC_AUX_SEC_COUNTER_LEN</f>
        <v>5</v>
      </c>
    </row>
    <row r="22" spans="1:17" x14ac:dyDescent="0.25">
      <c r="A22" t="s">
        <v>1982</v>
      </c>
    </row>
    <row r="23" spans="1:17" x14ac:dyDescent="0.25">
      <c r="A23" t="s">
        <v>1983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986C-67C5-4C9C-9348-CD5F463FA30E}">
  <dimension ref="A1:J18"/>
  <sheetViews>
    <sheetView workbookViewId="0">
      <selection activeCell="I20" sqref="I20"/>
    </sheetView>
  </sheetViews>
  <sheetFormatPr defaultColWidth="11.42578125" defaultRowHeight="15" x14ac:dyDescent="0.25"/>
  <cols>
    <col min="2" max="2" width="20.7109375" customWidth="1"/>
    <col min="3" max="3" width="6.140625" customWidth="1"/>
    <col min="4" max="4" width="22.5703125" bestFit="1" customWidth="1"/>
    <col min="5" max="5" width="56" bestFit="1" customWidth="1"/>
  </cols>
  <sheetData>
    <row r="1" spans="1:10" ht="15" customHeight="1" x14ac:dyDescent="0.25">
      <c r="A1" s="22" t="s">
        <v>1971</v>
      </c>
      <c r="B1" s="21" t="s">
        <v>3950</v>
      </c>
      <c r="D1" s="20" t="s">
        <v>1968</v>
      </c>
      <c r="E1" t="s">
        <v>1969</v>
      </c>
      <c r="F1" t="s">
        <v>1967</v>
      </c>
      <c r="G1" s="20" t="s">
        <v>1970</v>
      </c>
      <c r="H1">
        <v>0</v>
      </c>
      <c r="J1">
        <f>HEX2DEC(IF(LEFT(B1,2)="0x",MID(B1,3,LEN(B1)-2),B1))</f>
        <v>4786</v>
      </c>
    </row>
    <row r="2" spans="1:10" ht="15" customHeight="1" x14ac:dyDescent="0.25">
      <c r="D2" t="s">
        <v>1923</v>
      </c>
      <c r="E2" t="s">
        <v>1957</v>
      </c>
      <c r="F2" t="s">
        <v>1940</v>
      </c>
      <c r="G2">
        <f t="shared" ref="G2:G18" si="0">HEX2DEC(MID(F2,3,LEN(F2)-2))</f>
        <v>1</v>
      </c>
      <c r="H2">
        <f>_xlfn.BITAND($J$1,G2)</f>
        <v>0</v>
      </c>
    </row>
    <row r="3" spans="1:10" x14ac:dyDescent="0.25">
      <c r="D3" t="s">
        <v>1924</v>
      </c>
      <c r="E3" t="s">
        <v>1958</v>
      </c>
      <c r="F3" t="s">
        <v>1941</v>
      </c>
      <c r="G3">
        <f t="shared" si="0"/>
        <v>2</v>
      </c>
      <c r="H3">
        <f t="shared" ref="H3:H18" si="1">_xlfn.BITAND($J$1,G3)</f>
        <v>2</v>
      </c>
    </row>
    <row r="4" spans="1:10" x14ac:dyDescent="0.25">
      <c r="D4" t="s">
        <v>1925</v>
      </c>
      <c r="E4" t="s">
        <v>1959</v>
      </c>
      <c r="F4" t="s">
        <v>1942</v>
      </c>
      <c r="G4">
        <f t="shared" si="0"/>
        <v>4</v>
      </c>
      <c r="H4">
        <f t="shared" si="1"/>
        <v>0</v>
      </c>
    </row>
    <row r="5" spans="1:10" x14ac:dyDescent="0.25">
      <c r="D5" t="s">
        <v>1926</v>
      </c>
      <c r="E5" t="s">
        <v>1960</v>
      </c>
      <c r="F5" t="s">
        <v>1943</v>
      </c>
      <c r="G5">
        <f t="shared" si="0"/>
        <v>8</v>
      </c>
      <c r="H5">
        <f t="shared" si="1"/>
        <v>0</v>
      </c>
    </row>
    <row r="6" spans="1:10" x14ac:dyDescent="0.25">
      <c r="D6" t="s">
        <v>1927</v>
      </c>
      <c r="E6" t="s">
        <v>1961</v>
      </c>
      <c r="F6" t="s">
        <v>1944</v>
      </c>
      <c r="G6">
        <f t="shared" si="0"/>
        <v>16</v>
      </c>
      <c r="H6">
        <f t="shared" si="1"/>
        <v>16</v>
      </c>
    </row>
    <row r="7" spans="1:10" x14ac:dyDescent="0.25">
      <c r="D7" t="s">
        <v>1928</v>
      </c>
      <c r="E7" t="s">
        <v>1962</v>
      </c>
      <c r="F7" t="s">
        <v>1945</v>
      </c>
      <c r="G7">
        <f t="shared" si="0"/>
        <v>32</v>
      </c>
      <c r="H7">
        <f t="shared" si="1"/>
        <v>32</v>
      </c>
    </row>
    <row r="8" spans="1:10" x14ac:dyDescent="0.25">
      <c r="D8" t="s">
        <v>1929</v>
      </c>
      <c r="E8" t="s">
        <v>1963</v>
      </c>
      <c r="F8" t="s">
        <v>1946</v>
      </c>
      <c r="G8">
        <f t="shared" si="0"/>
        <v>64</v>
      </c>
      <c r="H8">
        <f t="shared" si="1"/>
        <v>0</v>
      </c>
    </row>
    <row r="9" spans="1:10" x14ac:dyDescent="0.25">
      <c r="D9" t="s">
        <v>1930</v>
      </c>
      <c r="E9" t="s">
        <v>1964</v>
      </c>
      <c r="F9" t="s">
        <v>1947</v>
      </c>
      <c r="G9">
        <f t="shared" si="0"/>
        <v>128</v>
      </c>
      <c r="H9">
        <f t="shared" si="1"/>
        <v>128</v>
      </c>
    </row>
    <row r="10" spans="1:10" x14ac:dyDescent="0.25">
      <c r="D10" t="s">
        <v>1931</v>
      </c>
      <c r="E10" t="s">
        <v>1965</v>
      </c>
      <c r="F10" t="s">
        <v>1948</v>
      </c>
      <c r="G10">
        <f t="shared" si="0"/>
        <v>256</v>
      </c>
      <c r="H10">
        <f t="shared" si="1"/>
        <v>0</v>
      </c>
    </row>
    <row r="11" spans="1:10" x14ac:dyDescent="0.25">
      <c r="D11" t="s">
        <v>1932</v>
      </c>
      <c r="E11" t="s">
        <v>1966</v>
      </c>
      <c r="F11" t="s">
        <v>1949</v>
      </c>
      <c r="G11">
        <f t="shared" si="0"/>
        <v>512</v>
      </c>
      <c r="H11">
        <f t="shared" si="1"/>
        <v>512</v>
      </c>
    </row>
    <row r="12" spans="1:10" x14ac:dyDescent="0.25">
      <c r="D12" t="s">
        <v>1933</v>
      </c>
      <c r="F12" t="s">
        <v>1950</v>
      </c>
      <c r="G12">
        <f t="shared" si="0"/>
        <v>1024</v>
      </c>
      <c r="H12">
        <f t="shared" si="1"/>
        <v>0</v>
      </c>
    </row>
    <row r="13" spans="1:10" x14ac:dyDescent="0.25">
      <c r="D13" t="s">
        <v>1934</v>
      </c>
      <c r="F13" t="s">
        <v>1951</v>
      </c>
      <c r="G13">
        <f t="shared" si="0"/>
        <v>2048</v>
      </c>
      <c r="H13">
        <f t="shared" si="1"/>
        <v>0</v>
      </c>
    </row>
    <row r="14" spans="1:10" x14ac:dyDescent="0.25">
      <c r="D14" t="s">
        <v>1935</v>
      </c>
      <c r="F14" t="s">
        <v>1952</v>
      </c>
      <c r="G14">
        <f t="shared" si="0"/>
        <v>4096</v>
      </c>
      <c r="H14">
        <f t="shared" si="1"/>
        <v>4096</v>
      </c>
    </row>
    <row r="15" spans="1:10" x14ac:dyDescent="0.25">
      <c r="D15" t="s">
        <v>1936</v>
      </c>
      <c r="F15" t="s">
        <v>1953</v>
      </c>
      <c r="G15">
        <f t="shared" si="0"/>
        <v>8192</v>
      </c>
      <c r="H15">
        <f t="shared" si="1"/>
        <v>0</v>
      </c>
    </row>
    <row r="16" spans="1:10" x14ac:dyDescent="0.25">
      <c r="D16" t="s">
        <v>1937</v>
      </c>
      <c r="F16" t="s">
        <v>1954</v>
      </c>
      <c r="G16">
        <f t="shared" si="0"/>
        <v>16384</v>
      </c>
      <c r="H16">
        <f t="shared" si="1"/>
        <v>0</v>
      </c>
    </row>
    <row r="17" spans="4:8" x14ac:dyDescent="0.25">
      <c r="D17" t="s">
        <v>1938</v>
      </c>
      <c r="F17" t="s">
        <v>1955</v>
      </c>
      <c r="G17">
        <f t="shared" si="0"/>
        <v>32768</v>
      </c>
      <c r="H17">
        <f t="shared" si="1"/>
        <v>0</v>
      </c>
    </row>
    <row r="18" spans="4:8" x14ac:dyDescent="0.25">
      <c r="D18" t="s">
        <v>1939</v>
      </c>
      <c r="F18" t="s">
        <v>1956</v>
      </c>
      <c r="G18">
        <f t="shared" si="0"/>
        <v>65536</v>
      </c>
      <c r="H18">
        <f t="shared" si="1"/>
        <v>0</v>
      </c>
    </row>
  </sheetData>
  <conditionalFormatting sqref="D1:D1048576">
    <cfRule type="expression" dxfId="1" priority="1">
      <formula>$H1&gt;0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23F0-2A18-4D29-9A58-D32991B6211D}">
  <dimension ref="A4:CC2308"/>
  <sheetViews>
    <sheetView zoomScaleNormal="100" workbookViewId="0">
      <selection activeCell="A4" sqref="A4:AA870"/>
    </sheetView>
  </sheetViews>
  <sheetFormatPr defaultRowHeight="15" x14ac:dyDescent="0.25"/>
  <cols>
    <col min="1" max="1" width="12.28515625" bestFit="1" customWidth="1"/>
    <col min="2" max="2" width="12" bestFit="1" customWidth="1"/>
    <col min="3" max="3" width="14" bestFit="1" customWidth="1"/>
    <col min="4" max="5" width="17.42578125" bestFit="1" customWidth="1"/>
    <col min="6" max="6" width="52.85546875" bestFit="1" customWidth="1"/>
    <col min="7" max="7" width="8.42578125" bestFit="1" customWidth="1"/>
    <col min="8" max="8" width="6.85546875" bestFit="1" customWidth="1"/>
    <col min="9" max="9" width="12" bestFit="1" customWidth="1"/>
    <col min="10" max="10" width="13.85546875" bestFit="1" customWidth="1"/>
    <col min="11" max="11" width="12.42578125" bestFit="1" customWidth="1"/>
    <col min="12" max="12" width="11.28515625" bestFit="1" customWidth="1"/>
    <col min="13" max="13" width="7.85546875" bestFit="1" customWidth="1"/>
    <col min="14" max="14" width="8.28515625" bestFit="1" customWidth="1"/>
    <col min="15" max="15" width="12.5703125" bestFit="1" customWidth="1"/>
    <col min="16" max="16" width="11.42578125" bestFit="1" customWidth="1"/>
    <col min="17" max="17" width="9.140625" bestFit="1" customWidth="1"/>
    <col min="18" max="18" width="8.28515625" bestFit="1" customWidth="1"/>
    <col min="19" max="19" width="15.5703125" bestFit="1" customWidth="1"/>
    <col min="20" max="20" width="17" bestFit="1" customWidth="1"/>
    <col min="21" max="21" width="21" bestFit="1" customWidth="1"/>
    <col min="22" max="22" width="17.28515625" bestFit="1" customWidth="1"/>
    <col min="23" max="23" width="21" bestFit="1" customWidth="1"/>
    <col min="24" max="24" width="17.42578125" bestFit="1" customWidth="1"/>
    <col min="25" max="25" width="16.140625" bestFit="1" customWidth="1"/>
    <col min="26" max="26" width="17.5703125" bestFit="1" customWidth="1"/>
    <col min="27" max="27" width="20.140625" bestFit="1" customWidth="1"/>
    <col min="29" max="29" width="13.140625" bestFit="1" customWidth="1"/>
    <col min="30" max="30" width="21.5703125" bestFit="1" customWidth="1"/>
    <col min="31" max="31" width="19.5703125" bestFit="1" customWidth="1"/>
    <col min="32" max="32" width="17.28515625" bestFit="1" customWidth="1"/>
    <col min="33" max="33" width="9.42578125" customWidth="1"/>
    <col min="35" max="35" width="13.140625" bestFit="1" customWidth="1"/>
    <col min="36" max="36" width="23" bestFit="1" customWidth="1"/>
    <col min="37" max="38" width="18.7109375" bestFit="1" customWidth="1"/>
    <col min="39" max="39" width="9.42578125" customWidth="1"/>
    <col min="41" max="41" width="13.140625" bestFit="1" customWidth="1"/>
    <col min="42" max="42" width="27" bestFit="1" customWidth="1"/>
    <col min="43" max="43" width="20.85546875" bestFit="1" customWidth="1"/>
    <col min="44" max="44" width="22.7109375" bestFit="1" customWidth="1"/>
    <col min="45" max="45" width="9.42578125" customWidth="1"/>
    <col min="47" max="47" width="13.140625" bestFit="1" customWidth="1"/>
    <col min="48" max="48" width="23.28515625" bestFit="1" customWidth="1"/>
    <col min="49" max="50" width="19" bestFit="1" customWidth="1"/>
    <col min="51" max="51" width="9.42578125" customWidth="1"/>
    <col min="53" max="53" width="13.140625" bestFit="1" customWidth="1"/>
    <col min="54" max="54" width="27" bestFit="1" customWidth="1"/>
    <col min="55" max="56" width="22.7109375" bestFit="1" customWidth="1"/>
    <col min="57" max="57" width="9.42578125" customWidth="1"/>
    <col min="59" max="59" width="13.140625" bestFit="1" customWidth="1"/>
    <col min="60" max="60" width="23.42578125" bestFit="1" customWidth="1"/>
    <col min="61" max="62" width="19.140625" bestFit="1" customWidth="1"/>
    <col min="63" max="63" width="9.42578125" customWidth="1"/>
    <col min="65" max="65" width="13.140625" bestFit="1" customWidth="1"/>
    <col min="66" max="66" width="22.140625" bestFit="1" customWidth="1"/>
    <col min="67" max="68" width="17.85546875" bestFit="1" customWidth="1"/>
    <col min="69" max="69" width="9.42578125" customWidth="1"/>
    <col min="71" max="71" width="13.140625" bestFit="1" customWidth="1"/>
    <col min="72" max="72" width="23.5703125" bestFit="1" customWidth="1"/>
    <col min="73" max="74" width="19.28515625" bestFit="1" customWidth="1"/>
    <col min="75" max="75" width="9.42578125" customWidth="1"/>
    <col min="77" max="77" width="13.140625" bestFit="1" customWidth="1"/>
    <col min="78" max="78" width="26.140625" bestFit="1" customWidth="1"/>
    <col min="79" max="80" width="25.140625" bestFit="1" customWidth="1"/>
  </cols>
  <sheetData>
    <row r="4" spans="1:81" x14ac:dyDescent="0.25">
      <c r="A4" t="s">
        <v>1</v>
      </c>
      <c r="B4" t="s">
        <v>2</v>
      </c>
      <c r="C4" t="s">
        <v>4</v>
      </c>
      <c r="D4" t="s">
        <v>1074</v>
      </c>
      <c r="E4" t="s">
        <v>1075</v>
      </c>
      <c r="F4" t="s">
        <v>0</v>
      </c>
      <c r="G4" t="s">
        <v>24</v>
      </c>
      <c r="H4" t="s">
        <v>1073</v>
      </c>
      <c r="I4" t="s">
        <v>1078</v>
      </c>
      <c r="J4" t="s">
        <v>1079</v>
      </c>
      <c r="K4" t="s">
        <v>1098</v>
      </c>
      <c r="L4" t="s">
        <v>1061</v>
      </c>
      <c r="M4" t="s">
        <v>1097</v>
      </c>
      <c r="N4" t="s">
        <v>1063</v>
      </c>
      <c r="O4" t="s">
        <v>1865</v>
      </c>
      <c r="P4" t="s">
        <v>1062</v>
      </c>
      <c r="Q4" t="s">
        <v>3678</v>
      </c>
      <c r="R4" t="s">
        <v>1064</v>
      </c>
      <c r="S4" t="s">
        <v>1080</v>
      </c>
      <c r="T4" t="s">
        <v>1081</v>
      </c>
      <c r="U4" t="s">
        <v>1083</v>
      </c>
      <c r="V4" t="s">
        <v>1082</v>
      </c>
      <c r="W4" t="s">
        <v>1094</v>
      </c>
      <c r="X4" t="s">
        <v>1085</v>
      </c>
      <c r="Y4" t="s">
        <v>1084</v>
      </c>
      <c r="Z4" t="s">
        <v>1086</v>
      </c>
      <c r="AA4" t="s">
        <v>3679</v>
      </c>
      <c r="AC4" s="15" t="s">
        <v>1055</v>
      </c>
      <c r="AD4" t="s">
        <v>1087</v>
      </c>
      <c r="AE4" t="s">
        <v>2055</v>
      </c>
      <c r="AF4" t="s">
        <v>2071</v>
      </c>
      <c r="AG4" t="s">
        <v>1096</v>
      </c>
      <c r="AI4" s="15" t="s">
        <v>1055</v>
      </c>
      <c r="AJ4" t="s">
        <v>1088</v>
      </c>
      <c r="AK4" t="s">
        <v>2056</v>
      </c>
      <c r="AL4" t="s">
        <v>2072</v>
      </c>
      <c r="AM4" t="s">
        <v>1096</v>
      </c>
      <c r="AO4" s="15" t="s">
        <v>1055</v>
      </c>
      <c r="AP4" t="s">
        <v>1089</v>
      </c>
      <c r="AQ4" t="s">
        <v>2057</v>
      </c>
      <c r="AR4" t="s">
        <v>2073</v>
      </c>
      <c r="AS4" t="s">
        <v>1096</v>
      </c>
      <c r="AU4" s="15" t="s">
        <v>1055</v>
      </c>
      <c r="AV4" t="s">
        <v>1090</v>
      </c>
      <c r="AW4" t="s">
        <v>2058</v>
      </c>
      <c r="AX4" t="s">
        <v>2074</v>
      </c>
      <c r="AY4" t="s">
        <v>1096</v>
      </c>
      <c r="BA4" s="15" t="s">
        <v>1055</v>
      </c>
      <c r="BB4" t="s">
        <v>1095</v>
      </c>
      <c r="BC4" t="s">
        <v>2059</v>
      </c>
      <c r="BD4" t="s">
        <v>2075</v>
      </c>
      <c r="BE4" t="s">
        <v>1096</v>
      </c>
      <c r="BG4" s="15" t="s">
        <v>1055</v>
      </c>
      <c r="BH4" t="s">
        <v>1091</v>
      </c>
      <c r="BI4" t="s">
        <v>2060</v>
      </c>
      <c r="BJ4" t="s">
        <v>2076</v>
      </c>
      <c r="BK4" t="s">
        <v>1096</v>
      </c>
      <c r="BM4" s="15" t="s">
        <v>1055</v>
      </c>
      <c r="BN4" t="s">
        <v>1092</v>
      </c>
      <c r="BO4" t="s">
        <v>2061</v>
      </c>
      <c r="BP4" t="s">
        <v>2077</v>
      </c>
      <c r="BQ4" t="s">
        <v>1096</v>
      </c>
      <c r="BS4" s="15" t="s">
        <v>1055</v>
      </c>
      <c r="BT4" t="s">
        <v>1093</v>
      </c>
      <c r="BU4" t="s">
        <v>2062</v>
      </c>
      <c r="BV4" t="s">
        <v>2078</v>
      </c>
      <c r="BW4" t="s">
        <v>1096</v>
      </c>
      <c r="BY4" s="15" t="s">
        <v>1055</v>
      </c>
      <c r="BZ4" t="s">
        <v>3924</v>
      </c>
      <c r="CA4" t="s">
        <v>3925</v>
      </c>
      <c r="CB4" t="s">
        <v>3926</v>
      </c>
      <c r="CC4" t="s">
        <v>1096</v>
      </c>
    </row>
    <row r="5" spans="1:81" x14ac:dyDescent="0.25">
      <c r="A5" s="14" t="s">
        <v>32</v>
      </c>
      <c r="B5">
        <v>335687232769</v>
      </c>
      <c r="C5" s="14" t="s">
        <v>7935</v>
      </c>
      <c r="D5">
        <v>151</v>
      </c>
      <c r="E5" s="14" t="s">
        <v>7876</v>
      </c>
      <c r="F5" s="14" t="s">
        <v>7936</v>
      </c>
      <c r="G5" s="14" t="e">
        <f>timingTable[[#This Row],[FRT_DEC]]-B4</f>
        <v>#VALUE!</v>
      </c>
      <c r="H5" s="17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INFO]]))),H4)</f>
        <v>cl id</v>
      </c>
      <c r="I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" s="14">
        <f>HEX2DEC(RIGHT(timingTable[[#This Row],[FRT_HEX]],MIN(LEN(timingTable[[#This Row],[FRT_HEX]])-2,8)))</f>
        <v>679783681</v>
      </c>
      <c r="K5" s="14" t="str">
        <f>IF(timingTable[[#This Row],['[TRACECODE']:.1]]=140,"afterTx","")</f>
        <v/>
      </c>
      <c r="L5" s="14" t="str">
        <f t="shared" ref="L5:L68" si="0">IF(AND(H7=H5,K7="afterTx"),"beforeTx","")</f>
        <v/>
      </c>
      <c r="M5" s="14" t="str">
        <f>IF(AND(H5=H4,K4="afterTx",timingTable[[#This Row],['[TRACECODE']:.1]]=6),"dc","")</f>
        <v/>
      </c>
      <c r="N5" s="14" t="str">
        <f t="shared" ref="N5:N68" si="1">IF(AND(H5=H3,M3="dc"),"txEnd","")</f>
        <v/>
      </c>
      <c r="O5" s="14" t="str">
        <f>IF(timingTable[[#This Row],['[TRACECODE']:.1]]=141,"afterRx","")</f>
        <v/>
      </c>
      <c r="P5" s="14" t="str">
        <f t="shared" ref="P5:P68" si="2">IF(AND(H5=H6,O6="afterRx"),"beforeRx","")</f>
        <v/>
      </c>
      <c r="Q5" s="14" t="str">
        <f t="shared" ref="Q5:Q68" si="3">IF(AND(H5=H4,O4="afterRx"),"rxStart","")</f>
        <v/>
      </c>
      <c r="R5" s="14" t="str">
        <f t="shared" ref="R5:R68" si="4">IF(AND(H5=H3,Q3="rxStart"),"rxEnd","")</f>
        <v/>
      </c>
      <c r="S5" s="14" t="str">
        <f t="shared" ref="S5:S68" si="5">IF(AND(H8=H5,M8="dc",L5="beforeTx"),I8-I5,"EMPTY")</f>
        <v>EMPTY</v>
      </c>
      <c r="T5" s="14" t="str">
        <f t="shared" ref="T5:T68" si="6">IF(AND(N5="txEnd",P7="beforeRx",O8="afterRx"),J7-I5,"EMPTY")</f>
        <v>EMPTY</v>
      </c>
      <c r="U5" s="14" t="str">
        <f t="shared" ref="U5:U68" si="7">IF(AND(L7="beforeTx",R5="rxEnd",H7=H5),I7-I5,"EMPTY")</f>
        <v>EMPTY</v>
      </c>
      <c r="V5" s="14" t="str">
        <f t="shared" ref="V5:V68" si="8">IF(AND(R5="rxEnd",M10="dc",H5=H10),I10-I5,"EMPTY")</f>
        <v>EMPTY</v>
      </c>
      <c r="W5" s="14" t="str">
        <f>IF(L5="beforeTx",timingTable[[#This Row],[FRT32_val]]-timingTable[[#This Row],[FRT32_trace]],"EMPTY")</f>
        <v>EMPTY</v>
      </c>
      <c r="X5" s="14" t="str">
        <f t="shared" ref="X5:X68" si="9">IF(AND(L5="beforeTx",K7="afterTx"),J7-J5,"EMPTY")</f>
        <v>EMPTY</v>
      </c>
      <c r="Y5" s="14" t="str">
        <f t="shared" ref="Y5:Y68" si="10">IF(AND(R5="rxEnd",L7="beforeTx"),J7-I5,"EMPTY")</f>
        <v>EMPTY</v>
      </c>
      <c r="Z5" s="14" t="str">
        <f>IF(AND(P5="beforeRx",O6="afterRx"),J6-timingTable[[#This Row],[FRT32_trace]],"EMPTY")</f>
        <v>EMPTY</v>
      </c>
      <c r="AA5" s="14" t="str">
        <f>IF(AND(timingTable[[#This Row],[txEnd]]="txEnd",Q9="rxStart"),I9-timingTable[[#This Row],[FRT32_val]],"EMPTY")</f>
        <v>EMPTY</v>
      </c>
      <c r="AC5" s="16">
        <v>720</v>
      </c>
      <c r="AD5" s="14">
        <v>28</v>
      </c>
      <c r="AE5" s="26">
        <v>0.3783783783783784</v>
      </c>
      <c r="AF5" s="26">
        <v>0.3783783783783784</v>
      </c>
      <c r="AG5">
        <f>MIN(AC:AC)</f>
        <v>719</v>
      </c>
      <c r="AI5" s="16" t="s">
        <v>1054</v>
      </c>
      <c r="AJ5" s="14"/>
      <c r="AK5" s="26"/>
      <c r="AL5" s="26" t="e">
        <v>#DIV/0!</v>
      </c>
      <c r="AM5">
        <f>MIN(T:T)</f>
        <v>0</v>
      </c>
      <c r="AO5" s="16">
        <v>-680832859</v>
      </c>
      <c r="AP5" s="14">
        <v>1</v>
      </c>
      <c r="AQ5" s="26">
        <v>1.7857142857142856E-2</v>
      </c>
      <c r="AR5" s="26">
        <v>1.7857142857142856E-2</v>
      </c>
      <c r="AS5">
        <f>MIN(AO:AO)</f>
        <v>-686983653</v>
      </c>
      <c r="AU5" s="16" t="s">
        <v>1054</v>
      </c>
      <c r="AV5" s="14"/>
      <c r="AW5" s="26"/>
      <c r="AX5" s="26" t="e">
        <v>#DIV/0!</v>
      </c>
      <c r="AY5">
        <f>MIN(AU:AU)</f>
        <v>0</v>
      </c>
      <c r="BA5" s="16">
        <v>-686983901</v>
      </c>
      <c r="BB5" s="14">
        <v>1</v>
      </c>
      <c r="BC5" s="26">
        <v>7.5187969924812026E-3</v>
      </c>
      <c r="BD5" s="26">
        <v>7.5187969924812026E-3</v>
      </c>
      <c r="BE5">
        <f>MIN(BA:BA)</f>
        <v>-686983901</v>
      </c>
      <c r="BG5" s="16">
        <v>509</v>
      </c>
      <c r="BH5" s="14">
        <v>1</v>
      </c>
      <c r="BI5" s="26">
        <v>7.5187969924812026E-3</v>
      </c>
      <c r="BJ5" s="26">
        <v>7.5187969924812026E-3</v>
      </c>
      <c r="BK5">
        <f>MIN(BG:BG)</f>
        <v>509</v>
      </c>
      <c r="BM5" s="16">
        <v>220</v>
      </c>
      <c r="BN5" s="14">
        <v>1</v>
      </c>
      <c r="BO5" s="26">
        <v>1.7857142857142856E-2</v>
      </c>
      <c r="BP5" s="26">
        <v>1.7857142857142856E-2</v>
      </c>
      <c r="BQ5">
        <f>MIN(BM:BM)</f>
        <v>220</v>
      </c>
      <c r="BS5" s="16">
        <v>149</v>
      </c>
      <c r="BT5" s="14">
        <v>2</v>
      </c>
      <c r="BU5" s="26">
        <v>2.8571428571428571E-2</v>
      </c>
      <c r="BV5" s="26">
        <v>2.8571428571428571E-2</v>
      </c>
      <c r="BW5">
        <f>MIN(BS:BS)</f>
        <v>149</v>
      </c>
      <c r="BY5" s="16" t="s">
        <v>1054</v>
      </c>
      <c r="BZ5" s="14"/>
      <c r="CA5" s="26"/>
      <c r="CB5" s="26" t="e">
        <v>#DIV/0!</v>
      </c>
      <c r="CC5">
        <f>MIN(BY:BY)</f>
        <v>0</v>
      </c>
    </row>
    <row r="6" spans="1:81" x14ac:dyDescent="0.25">
      <c r="A6" s="14" t="s">
        <v>34</v>
      </c>
      <c r="B6">
        <v>335687252766</v>
      </c>
      <c r="C6" s="14" t="s">
        <v>7940</v>
      </c>
      <c r="D6">
        <v>151</v>
      </c>
      <c r="E6" s="14" t="s">
        <v>7876</v>
      </c>
      <c r="F6" s="14" t="s">
        <v>7936</v>
      </c>
      <c r="G6" s="14">
        <f>timingTable[[#This Row],[FRT_DEC]]-B5</f>
        <v>19997</v>
      </c>
      <c r="H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INFO]]))),H5)</f>
        <v>cl id</v>
      </c>
      <c r="I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" s="14">
        <f>HEX2DEC(RIGHT(timingTable[[#This Row],[FRT_HEX]],MIN(LEN(timingTable[[#This Row],[FRT_HEX]])-2,8)))</f>
        <v>679803678</v>
      </c>
      <c r="K6" s="14" t="str">
        <f>IF(timingTable[[#This Row],['[TRACECODE']:.1]]=140,"afterTx","")</f>
        <v/>
      </c>
      <c r="L6" s="14" t="str">
        <f t="shared" si="0"/>
        <v/>
      </c>
      <c r="M6" s="14" t="str">
        <f>IF(AND(H6=H5,K5="afterTx",timingTable[[#This Row],['[TRACECODE']:.1]]=6),"dc","")</f>
        <v/>
      </c>
      <c r="N6" s="14" t="str">
        <f t="shared" si="1"/>
        <v/>
      </c>
      <c r="O6" s="14" t="str">
        <f>IF(timingTable[[#This Row],['[TRACECODE']:.1]]=141,"afterRx","")</f>
        <v/>
      </c>
      <c r="P6" s="14" t="str">
        <f t="shared" si="2"/>
        <v/>
      </c>
      <c r="Q6" s="14" t="str">
        <f t="shared" si="3"/>
        <v/>
      </c>
      <c r="R6" s="14" t="str">
        <f t="shared" si="4"/>
        <v>rxEnd</v>
      </c>
      <c r="S6" s="14" t="str">
        <f t="shared" si="5"/>
        <v>EMPTY</v>
      </c>
      <c r="T6" s="14" t="str">
        <f t="shared" si="6"/>
        <v>EMPTY</v>
      </c>
      <c r="U6" s="14" t="str">
        <f t="shared" si="7"/>
        <v>EMPTY</v>
      </c>
      <c r="V6" s="14" t="str">
        <f t="shared" si="8"/>
        <v>EMPTY</v>
      </c>
      <c r="W6" s="14" t="str">
        <f>IF(L6="beforeTx",timingTable[[#This Row],[FRT32_val]]-timingTable[[#This Row],[FRT32_trace]],"EMPTY")</f>
        <v>EMPTY</v>
      </c>
      <c r="X6" s="14" t="str">
        <f t="shared" si="9"/>
        <v>EMPTY</v>
      </c>
      <c r="Y6" s="14" t="str">
        <f t="shared" si="10"/>
        <v>EMPTY</v>
      </c>
      <c r="Z6" s="14" t="str">
        <f>IF(AND(P6="beforeRx",O7="afterRx"),J7-timingTable[[#This Row],[FRT32_trace]],"EMPTY")</f>
        <v>EMPTY</v>
      </c>
      <c r="AA6" s="14" t="str">
        <f>IF(AND(timingTable[[#This Row],[txEnd]]="txEnd",Q10="rxStart"),I10-timingTable[[#This Row],[FRT32_val]],"EMPTY")</f>
        <v>EMPTY</v>
      </c>
      <c r="AC6" s="16">
        <v>719</v>
      </c>
      <c r="AD6" s="14">
        <v>28</v>
      </c>
      <c r="AE6" s="26">
        <v>0.7567567567567568</v>
      </c>
      <c r="AF6" s="26">
        <v>0.3783783783783784</v>
      </c>
      <c r="AG6">
        <f>MAX(AC:AC)</f>
        <v>989</v>
      </c>
      <c r="AM6">
        <f>MAX(T:T)</f>
        <v>0</v>
      </c>
      <c r="AO6" s="16">
        <v>-680854089</v>
      </c>
      <c r="AP6" s="14">
        <v>1</v>
      </c>
      <c r="AQ6" s="26">
        <v>3.5714285714285712E-2</v>
      </c>
      <c r="AR6" s="26">
        <v>1.7857142857142856E-2</v>
      </c>
      <c r="AS6">
        <f>MAX(AO:AO)</f>
        <v>-680832859</v>
      </c>
      <c r="AY6">
        <f>MAX(AU:AU)</f>
        <v>0</v>
      </c>
      <c r="BA6" s="16">
        <v>-686961776</v>
      </c>
      <c r="BB6" s="14">
        <v>1</v>
      </c>
      <c r="BC6" s="26">
        <v>1.5037593984962405E-2</v>
      </c>
      <c r="BD6" s="26">
        <v>7.5187969924812026E-3</v>
      </c>
      <c r="BE6">
        <f>MAX(BA:BA)</f>
        <v>894</v>
      </c>
      <c r="BG6" s="16">
        <v>529</v>
      </c>
      <c r="BH6" s="14">
        <v>1</v>
      </c>
      <c r="BI6" s="26">
        <v>1.5037593984962405E-2</v>
      </c>
      <c r="BJ6" s="26">
        <v>7.5187969924812026E-3</v>
      </c>
      <c r="BK6">
        <f>MAX(BG:BG)</f>
        <v>1120</v>
      </c>
      <c r="BM6" s="16">
        <v>225</v>
      </c>
      <c r="BN6" s="14">
        <v>2</v>
      </c>
      <c r="BO6" s="26">
        <v>5.3571428571428568E-2</v>
      </c>
      <c r="BP6" s="26">
        <v>3.5714285714285712E-2</v>
      </c>
      <c r="BQ6">
        <f>MAX(BM:BM)</f>
        <v>263</v>
      </c>
      <c r="BS6" s="16">
        <v>153</v>
      </c>
      <c r="BT6" s="14">
        <v>4</v>
      </c>
      <c r="BU6" s="26">
        <v>8.5714285714285715E-2</v>
      </c>
      <c r="BV6" s="26">
        <v>5.7142857142857141E-2</v>
      </c>
      <c r="BW6">
        <f>MAX(BS:BS)</f>
        <v>829</v>
      </c>
      <c r="CC6">
        <f>MAX(BY:BY)</f>
        <v>0</v>
      </c>
    </row>
    <row r="7" spans="1:81" x14ac:dyDescent="0.25">
      <c r="A7" s="14" t="s">
        <v>703</v>
      </c>
      <c r="B7">
        <v>335687272771</v>
      </c>
      <c r="C7" s="14" t="s">
        <v>7942</v>
      </c>
      <c r="D7">
        <v>151</v>
      </c>
      <c r="E7" s="14" t="s">
        <v>7876</v>
      </c>
      <c r="F7" s="14" t="s">
        <v>7936</v>
      </c>
      <c r="G7" s="14">
        <f>timingTable[[#This Row],[FRT_DEC]]-B6</f>
        <v>20005</v>
      </c>
      <c r="H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INFO]]))),H6)</f>
        <v>cl id</v>
      </c>
      <c r="I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" s="14">
        <f>HEX2DEC(RIGHT(timingTable[[#This Row],[FRT_HEX]],MIN(LEN(timingTable[[#This Row],[FRT_HEX]])-2,8)))</f>
        <v>679823683</v>
      </c>
      <c r="K7" s="14" t="str">
        <f>IF(timingTable[[#This Row],['[TRACECODE']:.1]]=140,"afterTx","")</f>
        <v/>
      </c>
      <c r="L7" s="14" t="str">
        <f t="shared" si="0"/>
        <v/>
      </c>
      <c r="M7" s="14" t="str">
        <f>IF(AND(H7=H6,K6="afterTx",timingTable[[#This Row],['[TRACECODE']:.1]]=6),"dc","")</f>
        <v/>
      </c>
      <c r="N7" s="14" t="str">
        <f t="shared" si="1"/>
        <v/>
      </c>
      <c r="O7" s="14" t="str">
        <f>IF(timingTable[[#This Row],['[TRACECODE']:.1]]=141,"afterRx","")</f>
        <v/>
      </c>
      <c r="P7" s="14" t="str">
        <f t="shared" si="2"/>
        <v/>
      </c>
      <c r="Q7" s="14" t="str">
        <f t="shared" si="3"/>
        <v/>
      </c>
      <c r="R7" s="14" t="str">
        <f t="shared" si="4"/>
        <v/>
      </c>
      <c r="S7" s="14" t="str">
        <f t="shared" si="5"/>
        <v>EMPTY</v>
      </c>
      <c r="T7" s="14" t="str">
        <f t="shared" si="6"/>
        <v>EMPTY</v>
      </c>
      <c r="U7" s="14" t="str">
        <f t="shared" si="7"/>
        <v>EMPTY</v>
      </c>
      <c r="V7" s="14" t="str">
        <f t="shared" si="8"/>
        <v>EMPTY</v>
      </c>
      <c r="W7" s="14" t="str">
        <f>IF(L7="beforeTx",timingTable[[#This Row],[FRT32_val]]-timingTable[[#This Row],[FRT32_trace]],"EMPTY")</f>
        <v>EMPTY</v>
      </c>
      <c r="X7" s="14" t="str">
        <f t="shared" si="9"/>
        <v>EMPTY</v>
      </c>
      <c r="Y7" s="14" t="str">
        <f t="shared" si="10"/>
        <v>EMPTY</v>
      </c>
      <c r="Z7" s="14" t="str">
        <f>IF(AND(P7="beforeRx",O8="afterRx"),J8-timingTable[[#This Row],[FRT32_trace]],"EMPTY")</f>
        <v>EMPTY</v>
      </c>
      <c r="AA7" s="14" t="str">
        <f>IF(AND(timingTable[[#This Row],[txEnd]]="txEnd",Q11="rxStart"),I11-timingTable[[#This Row],[FRT32_val]],"EMPTY")</f>
        <v>EMPTY</v>
      </c>
      <c r="AC7" s="16">
        <v>800</v>
      </c>
      <c r="AD7" s="14">
        <v>6</v>
      </c>
      <c r="AE7" s="26">
        <v>0.83783783783783783</v>
      </c>
      <c r="AF7" s="26">
        <v>8.1081081081081086E-2</v>
      </c>
      <c r="AG7">
        <f>ROUND(AVERAGE(S:S),0)</f>
        <v>754</v>
      </c>
      <c r="AM7" t="e">
        <f>ROUND(AVERAGE(T:T),0)</f>
        <v>#DIV/0!</v>
      </c>
      <c r="AO7" s="16">
        <v>-680875271</v>
      </c>
      <c r="AP7" s="14">
        <v>1</v>
      </c>
      <c r="AQ7" s="26">
        <v>5.3571428571428568E-2</v>
      </c>
      <c r="AR7" s="26">
        <v>1.7857142857142856E-2</v>
      </c>
      <c r="AS7">
        <f>ROUND(AVERAGE(U:U),0)</f>
        <v>-683909850</v>
      </c>
      <c r="AY7" t="e">
        <f>ROUND(AVERAGE(V:V),0)</f>
        <v>#DIV/0!</v>
      </c>
      <c r="BA7" s="16">
        <v>-686940621</v>
      </c>
      <c r="BB7" s="14">
        <v>1</v>
      </c>
      <c r="BC7" s="26">
        <v>2.2556390977443608E-2</v>
      </c>
      <c r="BD7" s="26">
        <v>7.5187969924812026E-3</v>
      </c>
      <c r="BE7">
        <f>ROUND(AVERAGE(W:W),0)</f>
        <v>-287961647</v>
      </c>
      <c r="BG7" s="16">
        <v>715</v>
      </c>
      <c r="BH7" s="14">
        <v>1</v>
      </c>
      <c r="BI7" s="26">
        <v>2.2556390977443608E-2</v>
      </c>
      <c r="BJ7" s="26">
        <v>7.5187969924812026E-3</v>
      </c>
      <c r="BK7">
        <f>ROUND(AVERAGE(X:X),0)</f>
        <v>840</v>
      </c>
      <c r="BM7" s="16">
        <v>226</v>
      </c>
      <c r="BN7" s="14">
        <v>2</v>
      </c>
      <c r="BO7" s="26">
        <v>8.9285714285714288E-2</v>
      </c>
      <c r="BP7" s="26">
        <v>3.5714285714285712E-2</v>
      </c>
      <c r="BQ7">
        <f>ROUND(AVERAGE(Y:Y),0)</f>
        <v>237</v>
      </c>
      <c r="BS7" s="16">
        <v>157</v>
      </c>
      <c r="BT7" s="14">
        <v>2</v>
      </c>
      <c r="BU7" s="26">
        <v>0.11428571428571428</v>
      </c>
      <c r="BV7" s="26">
        <v>2.8571428571428571E-2</v>
      </c>
      <c r="BW7">
        <f>ROUND(AVERAGE(Z:Z),0)</f>
        <v>634</v>
      </c>
      <c r="CC7" t="e">
        <f>ROUND(AVERAGE(AA:AA),0)</f>
        <v>#DIV/0!</v>
      </c>
    </row>
    <row r="8" spans="1:81" x14ac:dyDescent="0.25">
      <c r="A8" s="14" t="s">
        <v>36</v>
      </c>
      <c r="B8">
        <v>335687291697</v>
      </c>
      <c r="C8" s="14" t="s">
        <v>7944</v>
      </c>
      <c r="D8">
        <v>151</v>
      </c>
      <c r="E8" s="14" t="s">
        <v>7876</v>
      </c>
      <c r="F8" s="14" t="s">
        <v>7945</v>
      </c>
      <c r="G8" s="14">
        <f>timingTable[[#This Row],[FRT_DEC]]-B7</f>
        <v>18926</v>
      </c>
      <c r="H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INFO]]))),H7)</f>
        <v>cl id</v>
      </c>
      <c r="I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" s="14">
        <f>HEX2DEC(RIGHT(timingTable[[#This Row],[FRT_HEX]],MIN(LEN(timingTable[[#This Row],[FRT_HEX]])-2,8)))</f>
        <v>679842609</v>
      </c>
      <c r="K8" s="14" t="str">
        <f>IF(timingTable[[#This Row],['[TRACECODE']:.1]]=140,"afterTx","")</f>
        <v/>
      </c>
      <c r="L8" s="14" t="str">
        <f t="shared" si="0"/>
        <v/>
      </c>
      <c r="M8" s="14" t="str">
        <f>IF(AND(H8=H7,K7="afterTx",timingTable[[#This Row],['[TRACECODE']:.1]]=6),"dc","")</f>
        <v/>
      </c>
      <c r="N8" s="14" t="str">
        <f t="shared" si="1"/>
        <v/>
      </c>
      <c r="O8" s="14" t="str">
        <f>IF(timingTable[[#This Row],['[TRACECODE']:.1]]=141,"afterRx","")</f>
        <v/>
      </c>
      <c r="P8" s="14" t="str">
        <f t="shared" si="2"/>
        <v/>
      </c>
      <c r="Q8" s="14" t="str">
        <f t="shared" si="3"/>
        <v/>
      </c>
      <c r="R8" s="14" t="str">
        <f t="shared" si="4"/>
        <v/>
      </c>
      <c r="S8" s="14" t="str">
        <f t="shared" si="5"/>
        <v>EMPTY</v>
      </c>
      <c r="T8" s="14" t="str">
        <f t="shared" si="6"/>
        <v>EMPTY</v>
      </c>
      <c r="U8" s="14" t="str">
        <f t="shared" si="7"/>
        <v>EMPTY</v>
      </c>
      <c r="V8" s="14" t="str">
        <f t="shared" si="8"/>
        <v>EMPTY</v>
      </c>
      <c r="W8" s="14" t="str">
        <f>IF(L8="beforeTx",timingTable[[#This Row],[FRT32_val]]-timingTable[[#This Row],[FRT32_trace]],"EMPTY")</f>
        <v>EMPTY</v>
      </c>
      <c r="X8" s="14" t="str">
        <f t="shared" si="9"/>
        <v>EMPTY</v>
      </c>
      <c r="Y8" s="14" t="str">
        <f t="shared" si="10"/>
        <v>EMPTY</v>
      </c>
      <c r="Z8" s="14" t="str">
        <f>IF(AND(P8="beforeRx",O9="afterRx"),J9-timingTable[[#This Row],[FRT32_trace]],"EMPTY")</f>
        <v>EMPTY</v>
      </c>
      <c r="AA8" s="14" t="str">
        <f>IF(AND(timingTable[[#This Row],[txEnd]]="txEnd",Q12="rxStart"),I12-timingTable[[#This Row],[FRT32_val]],"EMPTY")</f>
        <v>EMPTY</v>
      </c>
      <c r="AC8" s="16">
        <v>801</v>
      </c>
      <c r="AD8" s="14">
        <v>5</v>
      </c>
      <c r="AE8" s="26">
        <v>0.90540540540540537</v>
      </c>
      <c r="AF8" s="26">
        <v>6.7567567567567571E-2</v>
      </c>
      <c r="AG8" t="str">
        <f>AG5&amp;"/"&amp;AG6&amp;"/"&amp;AG7</f>
        <v>719/989/754</v>
      </c>
      <c r="AM8" t="e">
        <f>AM5&amp;"/"&amp;AM6&amp;"/"&amp;AM7</f>
        <v>#DIV/0!</v>
      </c>
      <c r="AO8" s="16">
        <v>-680896691</v>
      </c>
      <c r="AP8" s="14">
        <v>1</v>
      </c>
      <c r="AQ8" s="26">
        <v>7.1428571428571425E-2</v>
      </c>
      <c r="AR8" s="26">
        <v>1.7857142857142856E-2</v>
      </c>
      <c r="AS8" t="str">
        <f>AS5&amp;"/"&amp;AS6&amp;"/"&amp;AS7</f>
        <v>-686983653/-680832859/-683909850</v>
      </c>
      <c r="AY8" t="e">
        <f>AY5&amp;"/"&amp;AY6&amp;"/"&amp;AY7</f>
        <v>#DIV/0!</v>
      </c>
      <c r="BA8" s="16">
        <v>-686919387</v>
      </c>
      <c r="BB8" s="14">
        <v>1</v>
      </c>
      <c r="BC8" s="26">
        <v>3.007518796992481E-2</v>
      </c>
      <c r="BD8" s="26">
        <v>7.5187969924812026E-3</v>
      </c>
      <c r="BE8" t="str">
        <f>BE5&amp;"/"&amp;BE6&amp;"/"&amp;BE7</f>
        <v>-686983901/894/-287961647</v>
      </c>
      <c r="BG8" s="16">
        <v>717</v>
      </c>
      <c r="BH8" s="14">
        <v>6</v>
      </c>
      <c r="BI8" s="26">
        <v>6.7669172932330823E-2</v>
      </c>
      <c r="BJ8" s="26">
        <v>4.5112781954887216E-2</v>
      </c>
      <c r="BK8" t="str">
        <f>BK5&amp;"/"&amp;BK6&amp;"/"&amp;BK7</f>
        <v>509/1120/840</v>
      </c>
      <c r="BM8" s="16">
        <v>227</v>
      </c>
      <c r="BN8" s="14">
        <v>3</v>
      </c>
      <c r="BO8" s="26">
        <v>0.14285714285714285</v>
      </c>
      <c r="BP8" s="26">
        <v>5.3571428571428568E-2</v>
      </c>
      <c r="BQ8" t="str">
        <f>BQ5&amp;"/"&amp;BQ6&amp;"/"&amp;BQ7</f>
        <v>220/263/237</v>
      </c>
      <c r="BS8" s="16">
        <v>158</v>
      </c>
      <c r="BT8" s="14">
        <v>1</v>
      </c>
      <c r="BU8" s="26">
        <v>0.12857142857142856</v>
      </c>
      <c r="BV8" s="26">
        <v>1.4285714285714285E-2</v>
      </c>
      <c r="BW8" t="str">
        <f>BW5&amp;"/"&amp;BW6&amp;"/"&amp;BW7</f>
        <v>149/829/634</v>
      </c>
      <c r="CC8" t="e">
        <f>CC5&amp;"/"&amp;CC6&amp;"/"&amp;CC7</f>
        <v>#DIV/0!</v>
      </c>
    </row>
    <row r="9" spans="1:81" x14ac:dyDescent="0.25">
      <c r="A9" s="14" t="s">
        <v>705</v>
      </c>
      <c r="B9">
        <v>335687292766</v>
      </c>
      <c r="C9" s="14" t="s">
        <v>7948</v>
      </c>
      <c r="D9">
        <v>151</v>
      </c>
      <c r="E9" s="14" t="s">
        <v>7876</v>
      </c>
      <c r="F9" s="14" t="s">
        <v>7936</v>
      </c>
      <c r="G9" s="14">
        <f>timingTable[[#This Row],[FRT_DEC]]-B8</f>
        <v>1069</v>
      </c>
      <c r="H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INFO]]))),H8)</f>
        <v>cl id</v>
      </c>
      <c r="I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9" s="14">
        <f>HEX2DEC(RIGHT(timingTable[[#This Row],[FRT_HEX]],MIN(LEN(timingTable[[#This Row],[FRT_HEX]])-2,8)))</f>
        <v>679843678</v>
      </c>
      <c r="K9" s="14" t="str">
        <f>IF(timingTable[[#This Row],['[TRACECODE']:.1]]=140,"afterTx","")</f>
        <v/>
      </c>
      <c r="L9" s="14" t="str">
        <f t="shared" si="0"/>
        <v/>
      </c>
      <c r="M9" s="14" t="str">
        <f>IF(AND(H9=H8,K8="afterTx",timingTable[[#This Row],['[TRACECODE']:.1]]=6),"dc","")</f>
        <v/>
      </c>
      <c r="N9" s="14" t="str">
        <f t="shared" si="1"/>
        <v/>
      </c>
      <c r="O9" s="14" t="str">
        <f>IF(timingTable[[#This Row],['[TRACECODE']:.1]]=141,"afterRx","")</f>
        <v/>
      </c>
      <c r="P9" s="14" t="str">
        <f t="shared" si="2"/>
        <v/>
      </c>
      <c r="Q9" s="14" t="str">
        <f t="shared" si="3"/>
        <v/>
      </c>
      <c r="R9" s="14" t="str">
        <f t="shared" si="4"/>
        <v/>
      </c>
      <c r="S9" s="14" t="str">
        <f t="shared" si="5"/>
        <v>EMPTY</v>
      </c>
      <c r="T9" s="14" t="str">
        <f t="shared" si="6"/>
        <v>EMPTY</v>
      </c>
      <c r="U9" s="14" t="str">
        <f t="shared" si="7"/>
        <v>EMPTY</v>
      </c>
      <c r="V9" s="14" t="str">
        <f t="shared" si="8"/>
        <v>EMPTY</v>
      </c>
      <c r="W9" s="14" t="str">
        <f>IF(L9="beforeTx",timingTable[[#This Row],[FRT32_val]]-timingTable[[#This Row],[FRT32_trace]],"EMPTY")</f>
        <v>EMPTY</v>
      </c>
      <c r="X9" s="14" t="str">
        <f t="shared" si="9"/>
        <v>EMPTY</v>
      </c>
      <c r="Y9" s="14" t="str">
        <f t="shared" si="10"/>
        <v>EMPTY</v>
      </c>
      <c r="Z9" s="14" t="str">
        <f>IF(AND(P9="beforeRx",O10="afterRx"),J10-timingTable[[#This Row],[FRT32_trace]],"EMPTY")</f>
        <v>EMPTY</v>
      </c>
      <c r="AA9" s="14" t="str">
        <f>IF(AND(timingTable[[#This Row],[txEnd]]="txEnd",Q13="rxStart"),I13-timingTable[[#This Row],[FRT32_val]],"EMPTY")</f>
        <v>EMPTY</v>
      </c>
      <c r="AC9" s="16">
        <v>912</v>
      </c>
      <c r="AD9" s="14">
        <v>1</v>
      </c>
      <c r="AE9" s="26">
        <v>0.91891891891891897</v>
      </c>
      <c r="AF9" s="26">
        <v>1.3513513513513514E-2</v>
      </c>
      <c r="AO9" s="16">
        <v>-680919201</v>
      </c>
      <c r="AP9" s="14">
        <v>1</v>
      </c>
      <c r="AQ9" s="26">
        <v>8.9285714285714288E-2</v>
      </c>
      <c r="AR9" s="26">
        <v>1.7857142857142856E-2</v>
      </c>
      <c r="AS9" t="e">
        <f ca="1">_xlfn.XLOOKUP(MAX(#REF!:OFFSET(#REF!,COUNTA(AP:AP)-2,0)),AP:AP,AO:AO)</f>
        <v>#REF!</v>
      </c>
      <c r="BA9" s="16">
        <v>-686897084</v>
      </c>
      <c r="BB9" s="14">
        <v>1</v>
      </c>
      <c r="BC9" s="26">
        <v>3.7593984962406013E-2</v>
      </c>
      <c r="BD9" s="26">
        <v>7.5187969924812026E-3</v>
      </c>
      <c r="BG9" s="16">
        <v>718</v>
      </c>
      <c r="BH9" s="14">
        <v>5</v>
      </c>
      <c r="BI9" s="26">
        <v>0.10526315789473684</v>
      </c>
      <c r="BJ9" s="26">
        <v>3.7593984962406013E-2</v>
      </c>
      <c r="BM9" s="16">
        <v>228</v>
      </c>
      <c r="BN9" s="14">
        <v>1</v>
      </c>
      <c r="BO9" s="26">
        <v>0.16071428571428573</v>
      </c>
      <c r="BP9" s="26">
        <v>1.7857142857142856E-2</v>
      </c>
      <c r="BS9" s="16">
        <v>164</v>
      </c>
      <c r="BT9" s="14">
        <v>1</v>
      </c>
      <c r="BU9" s="26">
        <v>0.14285714285714285</v>
      </c>
      <c r="BV9" s="26">
        <v>1.4285714285714285E-2</v>
      </c>
    </row>
    <row r="10" spans="1:81" x14ac:dyDescent="0.25">
      <c r="A10" s="14" t="s">
        <v>760</v>
      </c>
      <c r="B10">
        <v>335687312765</v>
      </c>
      <c r="C10" s="14" t="s">
        <v>7950</v>
      </c>
      <c r="D10">
        <v>151</v>
      </c>
      <c r="E10" s="14" t="s">
        <v>7876</v>
      </c>
      <c r="F10" s="14" t="s">
        <v>7936</v>
      </c>
      <c r="G10" s="14">
        <f>timingTable[[#This Row],[FRT_DEC]]-B9</f>
        <v>19999</v>
      </c>
      <c r="H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INFO]]))),H9)</f>
        <v>cl id</v>
      </c>
      <c r="I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0" s="14">
        <f>HEX2DEC(RIGHT(timingTable[[#This Row],[FRT_HEX]],MIN(LEN(timingTable[[#This Row],[FRT_HEX]])-2,8)))</f>
        <v>679863677</v>
      </c>
      <c r="K10" s="14" t="str">
        <f>IF(timingTable[[#This Row],['[TRACECODE']:.1]]=140,"afterTx","")</f>
        <v/>
      </c>
      <c r="L10" s="14" t="str">
        <f t="shared" si="0"/>
        <v/>
      </c>
      <c r="M10" s="14" t="str">
        <f>IF(AND(H10=H9,K9="afterTx",timingTable[[#This Row],['[TRACECODE']:.1]]=6),"dc","")</f>
        <v/>
      </c>
      <c r="N10" s="14" t="str">
        <f t="shared" si="1"/>
        <v/>
      </c>
      <c r="O10" s="14" t="str">
        <f>IF(timingTable[[#This Row],['[TRACECODE']:.1]]=141,"afterRx","")</f>
        <v/>
      </c>
      <c r="P10" s="14" t="str">
        <f t="shared" si="2"/>
        <v/>
      </c>
      <c r="Q10" s="14" t="str">
        <f t="shared" si="3"/>
        <v/>
      </c>
      <c r="R10" s="14" t="str">
        <f t="shared" si="4"/>
        <v/>
      </c>
      <c r="S10" s="14" t="str">
        <f t="shared" si="5"/>
        <v>EMPTY</v>
      </c>
      <c r="T10" s="14" t="str">
        <f t="shared" si="6"/>
        <v>EMPTY</v>
      </c>
      <c r="U10" s="14" t="str">
        <f t="shared" si="7"/>
        <v>EMPTY</v>
      </c>
      <c r="V10" s="14" t="str">
        <f t="shared" si="8"/>
        <v>EMPTY</v>
      </c>
      <c r="W10" s="14" t="str">
        <f>IF(L10="beforeTx",timingTable[[#This Row],[FRT32_val]]-timingTable[[#This Row],[FRT32_trace]],"EMPTY")</f>
        <v>EMPTY</v>
      </c>
      <c r="X10" s="14" t="str">
        <f t="shared" si="9"/>
        <v>EMPTY</v>
      </c>
      <c r="Y10" s="14" t="str">
        <f t="shared" si="10"/>
        <v>EMPTY</v>
      </c>
      <c r="Z10" s="14" t="str">
        <f>IF(AND(P10="beforeRx",O11="afterRx"),J11-timingTable[[#This Row],[FRT32_trace]],"EMPTY")</f>
        <v>EMPTY</v>
      </c>
      <c r="AA10" s="14" t="str">
        <f>IF(AND(timingTable[[#This Row],[txEnd]]="txEnd",Q14="rxStart"),I14-timingTable[[#This Row],[FRT32_val]],"EMPTY")</f>
        <v>EMPTY</v>
      </c>
      <c r="AC10" s="16">
        <v>956</v>
      </c>
      <c r="AD10" s="14">
        <v>1</v>
      </c>
      <c r="AE10" s="26">
        <v>0.93243243243243246</v>
      </c>
      <c r="AF10" s="26">
        <v>1.3513513513513514E-2</v>
      </c>
      <c r="AO10" s="16">
        <v>-680940484</v>
      </c>
      <c r="AP10" s="14">
        <v>1</v>
      </c>
      <c r="AQ10" s="26">
        <v>0.10714285714285714</v>
      </c>
      <c r="AR10" s="26">
        <v>1.7857142857142856E-2</v>
      </c>
      <c r="BA10" s="16">
        <v>-686875630</v>
      </c>
      <c r="BB10" s="14">
        <v>1</v>
      </c>
      <c r="BC10" s="26">
        <v>4.5112781954887216E-2</v>
      </c>
      <c r="BD10" s="26">
        <v>7.5187969924812026E-3</v>
      </c>
      <c r="BG10" s="16">
        <v>719</v>
      </c>
      <c r="BH10" s="14">
        <v>1</v>
      </c>
      <c r="BI10" s="26">
        <v>0.11278195488721804</v>
      </c>
      <c r="BJ10" s="26">
        <v>7.5187969924812026E-3</v>
      </c>
      <c r="BM10" s="16">
        <v>229</v>
      </c>
      <c r="BN10" s="14">
        <v>3</v>
      </c>
      <c r="BO10" s="26">
        <v>0.21428571428571427</v>
      </c>
      <c r="BP10" s="26">
        <v>5.3571428571428568E-2</v>
      </c>
      <c r="BS10" s="16">
        <v>165</v>
      </c>
      <c r="BT10" s="14">
        <v>1</v>
      </c>
      <c r="BU10" s="26">
        <v>0.15714285714285714</v>
      </c>
      <c r="BV10" s="26">
        <v>1.4285714285714285E-2</v>
      </c>
    </row>
    <row r="11" spans="1:81" x14ac:dyDescent="0.25">
      <c r="A11" s="14" t="s">
        <v>706</v>
      </c>
      <c r="B11">
        <v>335687332766</v>
      </c>
      <c r="C11" s="14" t="s">
        <v>7952</v>
      </c>
      <c r="D11">
        <v>151</v>
      </c>
      <c r="E11" s="14" t="s">
        <v>7876</v>
      </c>
      <c r="F11" s="14" t="s">
        <v>7936</v>
      </c>
      <c r="G11" s="14">
        <f>timingTable[[#This Row],[FRT_DEC]]-B10</f>
        <v>20001</v>
      </c>
      <c r="H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INFO]]))),H10)</f>
        <v>cl id</v>
      </c>
      <c r="I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" s="14">
        <f>HEX2DEC(RIGHT(timingTable[[#This Row],[FRT_HEX]],MIN(LEN(timingTable[[#This Row],[FRT_HEX]])-2,8)))</f>
        <v>679883678</v>
      </c>
      <c r="K11" s="14" t="str">
        <f>IF(timingTable[[#This Row],['[TRACECODE']:.1]]=140,"afterTx","")</f>
        <v/>
      </c>
      <c r="L11" s="14" t="str">
        <f t="shared" si="0"/>
        <v/>
      </c>
      <c r="M11" s="14" t="str">
        <f>IF(AND(H11=H10,K10="afterTx",timingTable[[#This Row],['[TRACECODE']:.1]]=6),"dc","")</f>
        <v/>
      </c>
      <c r="N11" s="14" t="str">
        <f t="shared" si="1"/>
        <v/>
      </c>
      <c r="O11" s="14" t="str">
        <f>IF(timingTable[[#This Row],['[TRACECODE']:.1]]=141,"afterRx","")</f>
        <v/>
      </c>
      <c r="P11" s="14" t="str">
        <f t="shared" si="2"/>
        <v/>
      </c>
      <c r="Q11" s="14" t="str">
        <f t="shared" si="3"/>
        <v/>
      </c>
      <c r="R11" s="14" t="str">
        <f t="shared" si="4"/>
        <v/>
      </c>
      <c r="S11" s="14" t="str">
        <f t="shared" si="5"/>
        <v>EMPTY</v>
      </c>
      <c r="T11" s="14" t="str">
        <f t="shared" si="6"/>
        <v>EMPTY</v>
      </c>
      <c r="U11" s="14" t="str">
        <f t="shared" si="7"/>
        <v>EMPTY</v>
      </c>
      <c r="V11" s="14" t="str">
        <f t="shared" si="8"/>
        <v>EMPTY</v>
      </c>
      <c r="W11" s="14" t="str">
        <f>IF(L11="beforeTx",timingTable[[#This Row],[FRT32_val]]-timingTable[[#This Row],[FRT32_trace]],"EMPTY")</f>
        <v>EMPTY</v>
      </c>
      <c r="X11" s="14" t="str">
        <f t="shared" si="9"/>
        <v>EMPTY</v>
      </c>
      <c r="Y11" s="14" t="str">
        <f t="shared" si="10"/>
        <v>EMPTY</v>
      </c>
      <c r="Z11" s="14" t="str">
        <f>IF(AND(P11="beforeRx",O12="afterRx"),J12-timingTable[[#This Row],[FRT32_trace]],"EMPTY")</f>
        <v>EMPTY</v>
      </c>
      <c r="AA11" s="14" t="str">
        <f>IF(AND(timingTable[[#This Row],[txEnd]]="txEnd",Q15="rxStart"),I15-timingTable[[#This Row],[FRT32_val]],"EMPTY")</f>
        <v>EMPTY</v>
      </c>
      <c r="AC11" s="16">
        <v>950</v>
      </c>
      <c r="AD11" s="14">
        <v>1</v>
      </c>
      <c r="AE11" s="26">
        <v>0.94594594594594594</v>
      </c>
      <c r="AF11" s="26">
        <v>1.3513513513513514E-2</v>
      </c>
      <c r="AO11" s="16">
        <v>-680961881</v>
      </c>
      <c r="AP11" s="14">
        <v>1</v>
      </c>
      <c r="AQ11" s="26">
        <v>0.125</v>
      </c>
      <c r="AR11" s="26">
        <v>1.7857142857142856E-2</v>
      </c>
      <c r="BA11" s="16">
        <v>-686854243</v>
      </c>
      <c r="BB11" s="14">
        <v>1</v>
      </c>
      <c r="BC11" s="26">
        <v>5.2631578947368418E-2</v>
      </c>
      <c r="BD11" s="26">
        <v>7.5187969924812026E-3</v>
      </c>
      <c r="BG11" s="16">
        <v>723</v>
      </c>
      <c r="BH11" s="14">
        <v>2</v>
      </c>
      <c r="BI11" s="26">
        <v>0.12781954887218044</v>
      </c>
      <c r="BJ11" s="26">
        <v>1.5037593984962405E-2</v>
      </c>
      <c r="BM11" s="16">
        <v>230</v>
      </c>
      <c r="BN11" s="14">
        <v>2</v>
      </c>
      <c r="BO11" s="26">
        <v>0.25</v>
      </c>
      <c r="BP11" s="26">
        <v>3.5714285714285712E-2</v>
      </c>
      <c r="BS11" s="16">
        <v>167</v>
      </c>
      <c r="BT11" s="14">
        <v>1</v>
      </c>
      <c r="BU11" s="26">
        <v>0.17142857142857143</v>
      </c>
      <c r="BV11" s="26">
        <v>1.4285714285714285E-2</v>
      </c>
    </row>
    <row r="12" spans="1:81" x14ac:dyDescent="0.25">
      <c r="A12" s="14" t="s">
        <v>762</v>
      </c>
      <c r="B12">
        <v>335687352767</v>
      </c>
      <c r="C12" s="14" t="s">
        <v>7954</v>
      </c>
      <c r="D12">
        <v>151</v>
      </c>
      <c r="E12" s="14" t="s">
        <v>7876</v>
      </c>
      <c r="F12" s="14" t="s">
        <v>7936</v>
      </c>
      <c r="G12" s="14">
        <f>timingTable[[#This Row],[FRT_DEC]]-B11</f>
        <v>20001</v>
      </c>
      <c r="H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INFO]]))),H11)</f>
        <v>cl id</v>
      </c>
      <c r="I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2" s="14">
        <f>HEX2DEC(RIGHT(timingTable[[#This Row],[FRT_HEX]],MIN(LEN(timingTable[[#This Row],[FRT_HEX]])-2,8)))</f>
        <v>679903679</v>
      </c>
      <c r="K12" s="14" t="str">
        <f>IF(timingTable[[#This Row],['[TRACECODE']:.1]]=140,"afterTx","")</f>
        <v/>
      </c>
      <c r="L12" s="14" t="str">
        <f t="shared" si="0"/>
        <v/>
      </c>
      <c r="M12" s="14" t="str">
        <f>IF(AND(H12=H11,K11="afterTx",timingTable[[#This Row],['[TRACECODE']:.1]]=6),"dc","")</f>
        <v/>
      </c>
      <c r="N12" s="14" t="str">
        <f t="shared" si="1"/>
        <v/>
      </c>
      <c r="O12" s="14" t="str">
        <f>IF(timingTable[[#This Row],['[TRACECODE']:.1]]=141,"afterRx","")</f>
        <v/>
      </c>
      <c r="P12" s="14" t="str">
        <f t="shared" si="2"/>
        <v/>
      </c>
      <c r="Q12" s="14" t="str">
        <f t="shared" si="3"/>
        <v/>
      </c>
      <c r="R12" s="14" t="str">
        <f t="shared" si="4"/>
        <v/>
      </c>
      <c r="S12" s="14" t="str">
        <f t="shared" si="5"/>
        <v>EMPTY</v>
      </c>
      <c r="T12" s="14" t="str">
        <f t="shared" si="6"/>
        <v>EMPTY</v>
      </c>
      <c r="U12" s="14" t="str">
        <f t="shared" si="7"/>
        <v>EMPTY</v>
      </c>
      <c r="V12" s="14" t="str">
        <f t="shared" si="8"/>
        <v>EMPTY</v>
      </c>
      <c r="W12" s="14" t="str">
        <f>IF(L12="beforeTx",timingTable[[#This Row],[FRT32_val]]-timingTable[[#This Row],[FRT32_trace]],"EMPTY")</f>
        <v>EMPTY</v>
      </c>
      <c r="X12" s="14" t="str">
        <f t="shared" si="9"/>
        <v>EMPTY</v>
      </c>
      <c r="Y12" s="14" t="str">
        <f t="shared" si="10"/>
        <v>EMPTY</v>
      </c>
      <c r="Z12" s="14" t="str">
        <f>IF(AND(P12="beforeRx",O13="afterRx"),J13-timingTable[[#This Row],[FRT32_trace]],"EMPTY")</f>
        <v>EMPTY</v>
      </c>
      <c r="AA12" s="14" t="str">
        <f>IF(AND(timingTable[[#This Row],[txEnd]]="txEnd",Q16="rxStart"),I16-timingTable[[#This Row],[FRT32_val]],"EMPTY")</f>
        <v>EMPTY</v>
      </c>
      <c r="AC12" s="16">
        <v>989</v>
      </c>
      <c r="AD12" s="14">
        <v>1</v>
      </c>
      <c r="AE12" s="26">
        <v>0.95945945945945943</v>
      </c>
      <c r="AF12" s="26">
        <v>1.3513513513513514E-2</v>
      </c>
      <c r="AO12" s="16">
        <v>-680983070</v>
      </c>
      <c r="AP12" s="14">
        <v>1</v>
      </c>
      <c r="AQ12" s="26">
        <v>0.14285714285714285</v>
      </c>
      <c r="AR12" s="26">
        <v>1.7857142857142856E-2</v>
      </c>
      <c r="BA12" s="16">
        <v>-686833098</v>
      </c>
      <c r="BB12" s="14">
        <v>1</v>
      </c>
      <c r="BC12" s="26">
        <v>6.0150375939849621E-2</v>
      </c>
      <c r="BD12" s="26">
        <v>7.5187969924812026E-3</v>
      </c>
      <c r="BG12" s="16">
        <v>724</v>
      </c>
      <c r="BH12" s="14">
        <v>2</v>
      </c>
      <c r="BI12" s="26">
        <v>0.14285714285714285</v>
      </c>
      <c r="BJ12" s="26">
        <v>1.5037593984962405E-2</v>
      </c>
      <c r="BM12" s="16">
        <v>231</v>
      </c>
      <c r="BN12" s="14">
        <v>4</v>
      </c>
      <c r="BO12" s="26">
        <v>0.32142857142857145</v>
      </c>
      <c r="BP12" s="26">
        <v>7.1428571428571425E-2</v>
      </c>
      <c r="BS12" s="16">
        <v>168</v>
      </c>
      <c r="BT12" s="14">
        <v>1</v>
      </c>
      <c r="BU12" s="26">
        <v>0.18571428571428572</v>
      </c>
      <c r="BV12" s="26">
        <v>1.4285714285714285E-2</v>
      </c>
    </row>
    <row r="13" spans="1:81" x14ac:dyDescent="0.25">
      <c r="A13" s="14" t="s">
        <v>764</v>
      </c>
      <c r="B13">
        <v>335687372765</v>
      </c>
      <c r="C13" s="14" t="s">
        <v>7956</v>
      </c>
      <c r="D13">
        <v>151</v>
      </c>
      <c r="E13" s="14" t="s">
        <v>7876</v>
      </c>
      <c r="F13" s="14" t="s">
        <v>7936</v>
      </c>
      <c r="G13" s="14">
        <f>timingTable[[#This Row],[FRT_DEC]]-B12</f>
        <v>19998</v>
      </c>
      <c r="H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INFO]]))),H12)</f>
        <v>cl id</v>
      </c>
      <c r="I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" s="14">
        <f>HEX2DEC(RIGHT(timingTable[[#This Row],[FRT_HEX]],MIN(LEN(timingTable[[#This Row],[FRT_HEX]])-2,8)))</f>
        <v>679923677</v>
      </c>
      <c r="K13" s="14" t="str">
        <f>IF(timingTable[[#This Row],['[TRACECODE']:.1]]=140,"afterTx","")</f>
        <v/>
      </c>
      <c r="L13" s="14" t="str">
        <f t="shared" si="0"/>
        <v/>
      </c>
      <c r="M13" s="14" t="str">
        <f>IF(AND(H13=H12,K12="afterTx",timingTable[[#This Row],['[TRACECODE']:.1]]=6),"dc","")</f>
        <v/>
      </c>
      <c r="N13" s="14" t="str">
        <f t="shared" si="1"/>
        <v/>
      </c>
      <c r="O13" s="14" t="str">
        <f>IF(timingTable[[#This Row],['[TRACECODE']:.1]]=141,"afterRx","")</f>
        <v/>
      </c>
      <c r="P13" s="14" t="str">
        <f t="shared" si="2"/>
        <v/>
      </c>
      <c r="Q13" s="14" t="str">
        <f t="shared" si="3"/>
        <v/>
      </c>
      <c r="R13" s="14" t="str">
        <f t="shared" si="4"/>
        <v/>
      </c>
      <c r="S13" s="14" t="str">
        <f t="shared" si="5"/>
        <v>EMPTY</v>
      </c>
      <c r="T13" s="14" t="str">
        <f t="shared" si="6"/>
        <v>EMPTY</v>
      </c>
      <c r="U13" s="14" t="str">
        <f t="shared" si="7"/>
        <v>EMPTY</v>
      </c>
      <c r="V13" s="14" t="str">
        <f t="shared" si="8"/>
        <v>EMPTY</v>
      </c>
      <c r="W13" s="14" t="str">
        <f>IF(L13="beforeTx",timingTable[[#This Row],[FRT32_val]]-timingTable[[#This Row],[FRT32_trace]],"EMPTY")</f>
        <v>EMPTY</v>
      </c>
      <c r="X13" s="14" t="str">
        <f t="shared" si="9"/>
        <v>EMPTY</v>
      </c>
      <c r="Y13" s="14" t="str">
        <f t="shared" si="10"/>
        <v>EMPTY</v>
      </c>
      <c r="Z13" s="14" t="str">
        <f>IF(AND(P13="beforeRx",O14="afterRx"),J14-timingTable[[#This Row],[FRT32_trace]],"EMPTY")</f>
        <v>EMPTY</v>
      </c>
      <c r="AA13" s="14" t="str">
        <f>IF(AND(timingTable[[#This Row],[txEnd]]="txEnd",Q17="rxStart"),I17-timingTable[[#This Row],[FRT32_val]],"EMPTY")</f>
        <v>EMPTY</v>
      </c>
      <c r="AC13" s="16">
        <v>961</v>
      </c>
      <c r="AD13" s="14">
        <v>1</v>
      </c>
      <c r="AE13" s="26">
        <v>0.97297297297297303</v>
      </c>
      <c r="AF13" s="26">
        <v>1.3513513513513514E-2</v>
      </c>
      <c r="AO13" s="16">
        <v>-681842696</v>
      </c>
      <c r="AP13" s="14">
        <v>1</v>
      </c>
      <c r="AQ13" s="26">
        <v>0.16071428571428573</v>
      </c>
      <c r="AR13" s="26">
        <v>1.7857142857142856E-2</v>
      </c>
      <c r="BA13" s="16">
        <v>-685985265</v>
      </c>
      <c r="BB13" s="14">
        <v>1</v>
      </c>
      <c r="BC13" s="26">
        <v>6.7669172932330823E-2</v>
      </c>
      <c r="BD13" s="26">
        <v>7.5187969924812026E-3</v>
      </c>
      <c r="BG13" s="16">
        <v>725</v>
      </c>
      <c r="BH13" s="14">
        <v>3</v>
      </c>
      <c r="BI13" s="26">
        <v>0.16541353383458646</v>
      </c>
      <c r="BJ13" s="26">
        <v>2.2556390977443608E-2</v>
      </c>
      <c r="BM13" s="16">
        <v>232</v>
      </c>
      <c r="BN13" s="14">
        <v>2</v>
      </c>
      <c r="BO13" s="26">
        <v>0.35714285714285715</v>
      </c>
      <c r="BP13" s="26">
        <v>3.5714285714285712E-2</v>
      </c>
      <c r="BS13" s="16">
        <v>369</v>
      </c>
      <c r="BT13" s="14">
        <v>1</v>
      </c>
      <c r="BU13" s="26">
        <v>0.2</v>
      </c>
      <c r="BV13" s="26">
        <v>1.4285714285714285E-2</v>
      </c>
    </row>
    <row r="14" spans="1:81" x14ac:dyDescent="0.25">
      <c r="A14" s="14" t="s">
        <v>771</v>
      </c>
      <c r="B14">
        <v>335687391697</v>
      </c>
      <c r="C14" s="14" t="s">
        <v>7958</v>
      </c>
      <c r="D14">
        <v>151</v>
      </c>
      <c r="E14" s="14" t="s">
        <v>7876</v>
      </c>
      <c r="F14" s="14" t="s">
        <v>7945</v>
      </c>
      <c r="G14" s="14">
        <f>timingTable[[#This Row],[FRT_DEC]]-B13</f>
        <v>18932</v>
      </c>
      <c r="H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INFO]]))),H13)</f>
        <v>cl id</v>
      </c>
      <c r="I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" s="14">
        <f>HEX2DEC(RIGHT(timingTable[[#This Row],[FRT_HEX]],MIN(LEN(timingTable[[#This Row],[FRT_HEX]])-2,8)))</f>
        <v>679942609</v>
      </c>
      <c r="K14" s="14" t="str">
        <f>IF(timingTable[[#This Row],['[TRACECODE']:.1]]=140,"afterTx","")</f>
        <v/>
      </c>
      <c r="L14" s="14" t="str">
        <f t="shared" si="0"/>
        <v/>
      </c>
      <c r="M14" s="14" t="str">
        <f>IF(AND(H14=H13,K13="afterTx",timingTable[[#This Row],['[TRACECODE']:.1]]=6),"dc","")</f>
        <v/>
      </c>
      <c r="N14" s="14" t="str">
        <f t="shared" si="1"/>
        <v/>
      </c>
      <c r="O14" s="14" t="str">
        <f>IF(timingTable[[#This Row],['[TRACECODE']:.1]]=141,"afterRx","")</f>
        <v/>
      </c>
      <c r="P14" s="14" t="str">
        <f t="shared" si="2"/>
        <v/>
      </c>
      <c r="Q14" s="14" t="str">
        <f t="shared" si="3"/>
        <v/>
      </c>
      <c r="R14" s="14" t="str">
        <f t="shared" si="4"/>
        <v/>
      </c>
      <c r="S14" s="14" t="str">
        <f t="shared" si="5"/>
        <v>EMPTY</v>
      </c>
      <c r="T14" s="14" t="str">
        <f t="shared" si="6"/>
        <v>EMPTY</v>
      </c>
      <c r="U14" s="14" t="str">
        <f t="shared" si="7"/>
        <v>EMPTY</v>
      </c>
      <c r="V14" s="14" t="str">
        <f t="shared" si="8"/>
        <v>EMPTY</v>
      </c>
      <c r="W14" s="14" t="str">
        <f>IF(L14="beforeTx",timingTable[[#This Row],[FRT32_val]]-timingTable[[#This Row],[FRT32_trace]],"EMPTY")</f>
        <v>EMPTY</v>
      </c>
      <c r="X14" s="14" t="str">
        <f t="shared" si="9"/>
        <v>EMPTY</v>
      </c>
      <c r="Y14" s="14" t="str">
        <f t="shared" si="10"/>
        <v>EMPTY</v>
      </c>
      <c r="Z14" s="14" t="str">
        <f>IF(AND(P14="beforeRx",O15="afterRx"),J15-timingTable[[#This Row],[FRT32_trace]],"EMPTY")</f>
        <v>EMPTY</v>
      </c>
      <c r="AA14" s="14" t="str">
        <f>IF(AND(timingTable[[#This Row],[txEnd]]="txEnd",Q18="rxStart"),I18-timingTable[[#This Row],[FRT32_val]],"EMPTY")</f>
        <v>EMPTY</v>
      </c>
      <c r="AC14" s="16">
        <v>953</v>
      </c>
      <c r="AD14" s="14">
        <v>1</v>
      </c>
      <c r="AE14" s="26">
        <v>0.98648648648648651</v>
      </c>
      <c r="AF14" s="26">
        <v>1.3513513513513514E-2</v>
      </c>
      <c r="AO14" s="16">
        <v>-681863936</v>
      </c>
      <c r="AP14" s="14">
        <v>1</v>
      </c>
      <c r="AQ14" s="26">
        <v>0.17857142857142858</v>
      </c>
      <c r="AR14" s="26">
        <v>1.7857142857142856E-2</v>
      </c>
      <c r="BA14" s="16">
        <v>-685964058</v>
      </c>
      <c r="BB14" s="14">
        <v>1</v>
      </c>
      <c r="BC14" s="26">
        <v>7.5187969924812026E-2</v>
      </c>
      <c r="BD14" s="26">
        <v>7.5187969924812026E-3</v>
      </c>
      <c r="BG14" s="16">
        <v>726</v>
      </c>
      <c r="BH14" s="14">
        <v>9</v>
      </c>
      <c r="BI14" s="26">
        <v>0.23308270676691728</v>
      </c>
      <c r="BJ14" s="26">
        <v>6.7669172932330823E-2</v>
      </c>
      <c r="BM14" s="16">
        <v>233</v>
      </c>
      <c r="BN14" s="14">
        <v>2</v>
      </c>
      <c r="BO14" s="26">
        <v>0.39285714285714285</v>
      </c>
      <c r="BP14" s="26">
        <v>3.5714285714285712E-2</v>
      </c>
      <c r="BS14" s="16">
        <v>725</v>
      </c>
      <c r="BT14" s="14">
        <v>1</v>
      </c>
      <c r="BU14" s="26">
        <v>0.21428571428571427</v>
      </c>
      <c r="BV14" s="26">
        <v>1.4285714285714285E-2</v>
      </c>
    </row>
    <row r="15" spans="1:81" x14ac:dyDescent="0.25">
      <c r="A15" s="14" t="s">
        <v>707</v>
      </c>
      <c r="B15">
        <v>335687392765</v>
      </c>
      <c r="C15" s="14" t="s">
        <v>7960</v>
      </c>
      <c r="D15">
        <v>151</v>
      </c>
      <c r="E15" s="14" t="s">
        <v>7876</v>
      </c>
      <c r="F15" s="14" t="s">
        <v>7936</v>
      </c>
      <c r="G15" s="14">
        <f>timingTable[[#This Row],[FRT_DEC]]-B14</f>
        <v>1068</v>
      </c>
      <c r="H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INFO]]))),H14)</f>
        <v>cl id</v>
      </c>
      <c r="I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5" s="14">
        <f>HEX2DEC(RIGHT(timingTable[[#This Row],[FRT_HEX]],MIN(LEN(timingTable[[#This Row],[FRT_HEX]])-2,8)))</f>
        <v>679943677</v>
      </c>
      <c r="K15" s="14" t="str">
        <f>IF(timingTable[[#This Row],['[TRACECODE']:.1]]=140,"afterTx","")</f>
        <v/>
      </c>
      <c r="L15" s="14" t="str">
        <f t="shared" si="0"/>
        <v/>
      </c>
      <c r="M15" s="14" t="str">
        <f>IF(AND(H15=H14,K14="afterTx",timingTable[[#This Row],['[TRACECODE']:.1]]=6),"dc","")</f>
        <v/>
      </c>
      <c r="N15" s="14" t="str">
        <f t="shared" si="1"/>
        <v/>
      </c>
      <c r="O15" s="14" t="str">
        <f>IF(timingTable[[#This Row],['[TRACECODE']:.1]]=141,"afterRx","")</f>
        <v/>
      </c>
      <c r="P15" s="14" t="str">
        <f t="shared" si="2"/>
        <v/>
      </c>
      <c r="Q15" s="14" t="str">
        <f t="shared" si="3"/>
        <v/>
      </c>
      <c r="R15" s="14" t="str">
        <f t="shared" si="4"/>
        <v/>
      </c>
      <c r="S15" s="14" t="str">
        <f t="shared" si="5"/>
        <v>EMPTY</v>
      </c>
      <c r="T15" s="14" t="str">
        <f t="shared" si="6"/>
        <v>EMPTY</v>
      </c>
      <c r="U15" s="14" t="str">
        <f t="shared" si="7"/>
        <v>EMPTY</v>
      </c>
      <c r="V15" s="14" t="str">
        <f t="shared" si="8"/>
        <v>EMPTY</v>
      </c>
      <c r="W15" s="14" t="str">
        <f>IF(L15="beforeTx",timingTable[[#This Row],[FRT32_val]]-timingTable[[#This Row],[FRT32_trace]],"EMPTY")</f>
        <v>EMPTY</v>
      </c>
      <c r="X15" s="14" t="str">
        <f t="shared" si="9"/>
        <v>EMPTY</v>
      </c>
      <c r="Y15" s="14" t="str">
        <f t="shared" si="10"/>
        <v>EMPTY</v>
      </c>
      <c r="Z15" s="14" t="str">
        <f>IF(AND(P15="beforeRx",O16="afterRx"),J16-timingTable[[#This Row],[FRT32_trace]],"EMPTY")</f>
        <v>EMPTY</v>
      </c>
      <c r="AA15" s="14" t="str">
        <f>IF(AND(timingTable[[#This Row],[txEnd]]="txEnd",Q19="rxStart"),I19-timingTable[[#This Row],[FRT32_val]],"EMPTY")</f>
        <v>EMPTY</v>
      </c>
      <c r="AC15" s="16">
        <v>949</v>
      </c>
      <c r="AD15" s="14">
        <v>1</v>
      </c>
      <c r="AE15" s="26">
        <v>1</v>
      </c>
      <c r="AF15" s="26">
        <v>1.3513513513513514E-2</v>
      </c>
      <c r="AO15" s="16">
        <v>-681885063</v>
      </c>
      <c r="AP15" s="14">
        <v>1</v>
      </c>
      <c r="AQ15" s="26">
        <v>0.19642857142857142</v>
      </c>
      <c r="AR15" s="26">
        <v>1.7857142857142856E-2</v>
      </c>
      <c r="BA15" s="16">
        <v>-685941771</v>
      </c>
      <c r="BB15" s="14">
        <v>1</v>
      </c>
      <c r="BC15" s="26">
        <v>8.2706766917293228E-2</v>
      </c>
      <c r="BD15" s="26">
        <v>7.5187969924812026E-3</v>
      </c>
      <c r="BG15" s="16">
        <v>727</v>
      </c>
      <c r="BH15" s="14">
        <v>8</v>
      </c>
      <c r="BI15" s="26">
        <v>0.2932330827067669</v>
      </c>
      <c r="BJ15" s="26">
        <v>6.0150375939849621E-2</v>
      </c>
      <c r="BM15" s="16">
        <v>234</v>
      </c>
      <c r="BN15" s="14">
        <v>4</v>
      </c>
      <c r="BO15" s="26">
        <v>0.4642857142857143</v>
      </c>
      <c r="BP15" s="26">
        <v>7.1428571428571425E-2</v>
      </c>
      <c r="BS15" s="16">
        <v>726</v>
      </c>
      <c r="BT15" s="14">
        <v>2</v>
      </c>
      <c r="BU15" s="26">
        <v>0.24285714285714285</v>
      </c>
      <c r="BV15" s="26">
        <v>2.8571428571428571E-2</v>
      </c>
    </row>
    <row r="16" spans="1:81" x14ac:dyDescent="0.25">
      <c r="A16" s="14" t="s">
        <v>1057</v>
      </c>
      <c r="B16">
        <v>335687412781</v>
      </c>
      <c r="C16" s="14" t="s">
        <v>7962</v>
      </c>
      <c r="D16">
        <v>151</v>
      </c>
      <c r="E16" s="14" t="s">
        <v>7876</v>
      </c>
      <c r="F16" s="14" t="s">
        <v>7936</v>
      </c>
      <c r="G16" s="14">
        <f>timingTable[[#This Row],[FRT_DEC]]-B15</f>
        <v>20016</v>
      </c>
      <c r="H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INFO]]))),H15)</f>
        <v>cl id</v>
      </c>
      <c r="I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" s="14">
        <f>HEX2DEC(RIGHT(timingTable[[#This Row],[FRT_HEX]],MIN(LEN(timingTable[[#This Row],[FRT_HEX]])-2,8)))</f>
        <v>679963693</v>
      </c>
      <c r="K16" s="14" t="str">
        <f>IF(timingTable[[#This Row],['[TRACECODE']:.1]]=140,"afterTx","")</f>
        <v/>
      </c>
      <c r="L16" s="14" t="str">
        <f t="shared" si="0"/>
        <v/>
      </c>
      <c r="M16" s="14" t="str">
        <f>IF(AND(H16=H15,K15="afterTx",timingTable[[#This Row],['[TRACECODE']:.1]]=6),"dc","")</f>
        <v/>
      </c>
      <c r="N16" s="14" t="str">
        <f t="shared" si="1"/>
        <v/>
      </c>
      <c r="O16" s="14" t="str">
        <f>IF(timingTable[[#This Row],['[TRACECODE']:.1]]=141,"afterRx","")</f>
        <v/>
      </c>
      <c r="P16" s="14" t="str">
        <f t="shared" si="2"/>
        <v/>
      </c>
      <c r="Q16" s="14" t="str">
        <f t="shared" si="3"/>
        <v/>
      </c>
      <c r="R16" s="14" t="str">
        <f t="shared" si="4"/>
        <v/>
      </c>
      <c r="S16" s="14" t="str">
        <f t="shared" si="5"/>
        <v>EMPTY</v>
      </c>
      <c r="T16" s="14" t="str">
        <f t="shared" si="6"/>
        <v>EMPTY</v>
      </c>
      <c r="U16" s="14" t="str">
        <f t="shared" si="7"/>
        <v>EMPTY</v>
      </c>
      <c r="V16" s="14" t="str">
        <f t="shared" si="8"/>
        <v>EMPTY</v>
      </c>
      <c r="W16" s="14" t="str">
        <f>IF(L16="beforeTx",timingTable[[#This Row],[FRT32_val]]-timingTable[[#This Row],[FRT32_trace]],"EMPTY")</f>
        <v>EMPTY</v>
      </c>
      <c r="X16" s="14" t="str">
        <f t="shared" si="9"/>
        <v>EMPTY</v>
      </c>
      <c r="Y16" s="14" t="str">
        <f t="shared" si="10"/>
        <v>EMPTY</v>
      </c>
      <c r="Z16" s="14" t="str">
        <f>IF(AND(P16="beforeRx",O17="afterRx"),J17-timingTable[[#This Row],[FRT32_trace]],"EMPTY")</f>
        <v>EMPTY</v>
      </c>
      <c r="AA16" s="14" t="str">
        <f>IF(AND(timingTable[[#This Row],[txEnd]]="txEnd",Q20="rxStart"),I20-timingTable[[#This Row],[FRT32_val]],"EMPTY")</f>
        <v>EMPTY</v>
      </c>
      <c r="AC16" s="16" t="s">
        <v>1054</v>
      </c>
      <c r="AD16" s="14">
        <v>74</v>
      </c>
      <c r="AE16" s="26"/>
      <c r="AF16" s="26">
        <v>1</v>
      </c>
      <c r="AO16" s="16">
        <v>-681906446</v>
      </c>
      <c r="AP16" s="14">
        <v>1</v>
      </c>
      <c r="AQ16" s="26">
        <v>0.21428571428571427</v>
      </c>
      <c r="AR16" s="26">
        <v>1.7857142857142856E-2</v>
      </c>
      <c r="BA16" s="16">
        <v>-685920545</v>
      </c>
      <c r="BB16" s="14">
        <v>1</v>
      </c>
      <c r="BC16" s="26">
        <v>9.0225563909774431E-2</v>
      </c>
      <c r="BD16" s="26">
        <v>7.5187969924812026E-3</v>
      </c>
      <c r="BG16" s="16">
        <v>728</v>
      </c>
      <c r="BH16" s="14">
        <v>7</v>
      </c>
      <c r="BI16" s="26">
        <v>0.34586466165413532</v>
      </c>
      <c r="BJ16" s="26">
        <v>5.2631578947368418E-2</v>
      </c>
      <c r="BM16" s="16">
        <v>236</v>
      </c>
      <c r="BN16" s="14">
        <v>6</v>
      </c>
      <c r="BO16" s="26">
        <v>0.5714285714285714</v>
      </c>
      <c r="BP16" s="26">
        <v>0.10714285714285714</v>
      </c>
      <c r="BS16" s="16">
        <v>727</v>
      </c>
      <c r="BT16" s="14">
        <v>5</v>
      </c>
      <c r="BU16" s="26">
        <v>0.31428571428571428</v>
      </c>
      <c r="BV16" s="26">
        <v>7.1428571428571425E-2</v>
      </c>
    </row>
    <row r="17" spans="1:74" x14ac:dyDescent="0.25">
      <c r="A17" s="14" t="s">
        <v>671</v>
      </c>
      <c r="B17">
        <v>335687432767</v>
      </c>
      <c r="C17" s="14" t="s">
        <v>7964</v>
      </c>
      <c r="D17">
        <v>151</v>
      </c>
      <c r="E17" s="14" t="s">
        <v>7876</v>
      </c>
      <c r="F17" s="14" t="s">
        <v>7936</v>
      </c>
      <c r="G17" s="14">
        <f>timingTable[[#This Row],[FRT_DEC]]-B16</f>
        <v>19986</v>
      </c>
      <c r="H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INFO]]))),H16)</f>
        <v>cl id</v>
      </c>
      <c r="I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" s="14">
        <f>HEX2DEC(RIGHT(timingTable[[#This Row],[FRT_HEX]],MIN(LEN(timingTable[[#This Row],[FRT_HEX]])-2,8)))</f>
        <v>679983679</v>
      </c>
      <c r="K17" s="14" t="str">
        <f>IF(timingTable[[#This Row],['[TRACECODE']:.1]]=140,"afterTx","")</f>
        <v/>
      </c>
      <c r="L17" s="14" t="str">
        <f t="shared" si="0"/>
        <v/>
      </c>
      <c r="M17" s="14" t="str">
        <f>IF(AND(H17=H16,K16="afterTx",timingTable[[#This Row],['[TRACECODE']:.1]]=6),"dc","")</f>
        <v/>
      </c>
      <c r="N17" s="14" t="str">
        <f t="shared" si="1"/>
        <v/>
      </c>
      <c r="O17" s="14" t="str">
        <f>IF(timingTable[[#This Row],['[TRACECODE']:.1]]=141,"afterRx","")</f>
        <v/>
      </c>
      <c r="P17" s="14" t="str">
        <f t="shared" si="2"/>
        <v/>
      </c>
      <c r="Q17" s="14" t="str">
        <f t="shared" si="3"/>
        <v/>
      </c>
      <c r="R17" s="14" t="str">
        <f t="shared" si="4"/>
        <v/>
      </c>
      <c r="S17" s="14" t="str">
        <f t="shared" si="5"/>
        <v>EMPTY</v>
      </c>
      <c r="T17" s="14" t="str">
        <f t="shared" si="6"/>
        <v>EMPTY</v>
      </c>
      <c r="U17" s="14" t="str">
        <f t="shared" si="7"/>
        <v>EMPTY</v>
      </c>
      <c r="V17" s="14" t="str">
        <f t="shared" si="8"/>
        <v>EMPTY</v>
      </c>
      <c r="W17" s="14" t="str">
        <f>IF(L17="beforeTx",timingTable[[#This Row],[FRT32_val]]-timingTable[[#This Row],[FRT32_trace]],"EMPTY")</f>
        <v>EMPTY</v>
      </c>
      <c r="X17" s="14" t="str">
        <f t="shared" si="9"/>
        <v>EMPTY</v>
      </c>
      <c r="Y17" s="14" t="str">
        <f t="shared" si="10"/>
        <v>EMPTY</v>
      </c>
      <c r="Z17" s="14" t="str">
        <f>IF(AND(P17="beforeRx",O18="afterRx"),J18-timingTable[[#This Row],[FRT32_trace]],"EMPTY")</f>
        <v>EMPTY</v>
      </c>
      <c r="AA17" s="14" t="str">
        <f>IF(AND(timingTable[[#This Row],[txEnd]]="txEnd",Q21="rxStart"),I21-timingTable[[#This Row],[FRT32_val]],"EMPTY")</f>
        <v>EMPTY</v>
      </c>
      <c r="AO17" s="16">
        <v>-681930446</v>
      </c>
      <c r="AP17" s="14">
        <v>1</v>
      </c>
      <c r="AQ17" s="26">
        <v>0.23214285714285715</v>
      </c>
      <c r="AR17" s="26">
        <v>1.7857142857142856E-2</v>
      </c>
      <c r="BA17" s="16">
        <v>-685899397</v>
      </c>
      <c r="BB17" s="14">
        <v>1</v>
      </c>
      <c r="BC17" s="26">
        <v>9.7744360902255634E-2</v>
      </c>
      <c r="BD17" s="26">
        <v>7.5187969924812026E-3</v>
      </c>
      <c r="BG17" s="16">
        <v>729</v>
      </c>
      <c r="BH17" s="14">
        <v>2</v>
      </c>
      <c r="BI17" s="26">
        <v>0.36090225563909772</v>
      </c>
      <c r="BJ17" s="26">
        <v>1.5037593984962405E-2</v>
      </c>
      <c r="BM17" s="16">
        <v>237</v>
      </c>
      <c r="BN17" s="14">
        <v>2</v>
      </c>
      <c r="BO17" s="26">
        <v>0.6071428571428571</v>
      </c>
      <c r="BP17" s="26">
        <v>3.5714285714285712E-2</v>
      </c>
      <c r="BS17" s="16">
        <v>730</v>
      </c>
      <c r="BT17" s="14">
        <v>5</v>
      </c>
      <c r="BU17" s="26">
        <v>0.38571428571428573</v>
      </c>
      <c r="BV17" s="26">
        <v>7.1428571428571425E-2</v>
      </c>
    </row>
    <row r="18" spans="1:74" x14ac:dyDescent="0.25">
      <c r="A18" s="14" t="s">
        <v>772</v>
      </c>
      <c r="B18">
        <v>335687452777</v>
      </c>
      <c r="C18" s="14" t="s">
        <v>7966</v>
      </c>
      <c r="D18">
        <v>151</v>
      </c>
      <c r="E18" s="14" t="s">
        <v>7876</v>
      </c>
      <c r="F18" s="14" t="s">
        <v>7936</v>
      </c>
      <c r="G18" s="14">
        <f>timingTable[[#This Row],[FRT_DEC]]-B17</f>
        <v>20010</v>
      </c>
      <c r="H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INFO]]))),H17)</f>
        <v>cl id</v>
      </c>
      <c r="I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8" s="14">
        <f>HEX2DEC(RIGHT(timingTable[[#This Row],[FRT_HEX]],MIN(LEN(timingTable[[#This Row],[FRT_HEX]])-2,8)))</f>
        <v>680003689</v>
      </c>
      <c r="K18" s="14" t="str">
        <f>IF(timingTable[[#This Row],['[TRACECODE']:.1]]=140,"afterTx","")</f>
        <v/>
      </c>
      <c r="L18" s="14" t="str">
        <f t="shared" si="0"/>
        <v/>
      </c>
      <c r="M18" s="14" t="str">
        <f>IF(AND(H18=H17,K17="afterTx",timingTable[[#This Row],['[TRACECODE']:.1]]=6),"dc","")</f>
        <v/>
      </c>
      <c r="N18" s="14" t="str">
        <f t="shared" si="1"/>
        <v/>
      </c>
      <c r="O18" s="14" t="str">
        <f>IF(timingTable[[#This Row],['[TRACECODE']:.1]]=141,"afterRx","")</f>
        <v/>
      </c>
      <c r="P18" s="14" t="str">
        <f t="shared" si="2"/>
        <v/>
      </c>
      <c r="Q18" s="14" t="str">
        <f t="shared" si="3"/>
        <v/>
      </c>
      <c r="R18" s="14" t="str">
        <f t="shared" si="4"/>
        <v/>
      </c>
      <c r="S18" s="14" t="str">
        <f t="shared" si="5"/>
        <v>EMPTY</v>
      </c>
      <c r="T18" s="14" t="str">
        <f t="shared" si="6"/>
        <v>EMPTY</v>
      </c>
      <c r="U18" s="14" t="str">
        <f t="shared" si="7"/>
        <v>EMPTY</v>
      </c>
      <c r="V18" s="14" t="str">
        <f t="shared" si="8"/>
        <v>EMPTY</v>
      </c>
      <c r="W18" s="14" t="str">
        <f>IF(L18="beforeTx",timingTable[[#This Row],[FRT32_val]]-timingTable[[#This Row],[FRT32_trace]],"EMPTY")</f>
        <v>EMPTY</v>
      </c>
      <c r="X18" s="14" t="str">
        <f t="shared" si="9"/>
        <v>EMPTY</v>
      </c>
      <c r="Y18" s="14" t="str">
        <f t="shared" si="10"/>
        <v>EMPTY</v>
      </c>
      <c r="Z18" s="14" t="str">
        <f>IF(AND(P18="beforeRx",O19="afterRx"),J19-timingTable[[#This Row],[FRT32_trace]],"EMPTY")</f>
        <v>EMPTY</v>
      </c>
      <c r="AA18" s="14" t="str">
        <f>IF(AND(timingTable[[#This Row],[txEnd]]="txEnd",Q22="rxStart"),I22-timingTable[[#This Row],[FRT32_val]],"EMPTY")</f>
        <v>EMPTY</v>
      </c>
      <c r="AO18" s="16">
        <v>-681951879</v>
      </c>
      <c r="AP18" s="14">
        <v>1</v>
      </c>
      <c r="AQ18" s="26">
        <v>0.25</v>
      </c>
      <c r="AR18" s="26">
        <v>1.7857142857142856E-2</v>
      </c>
      <c r="BA18" s="16">
        <v>-685876936</v>
      </c>
      <c r="BB18" s="14">
        <v>1</v>
      </c>
      <c r="BC18" s="26">
        <v>0.10526315789473684</v>
      </c>
      <c r="BD18" s="26">
        <v>7.5187969924812026E-3</v>
      </c>
      <c r="BG18" s="16">
        <v>730</v>
      </c>
      <c r="BH18" s="14">
        <v>1</v>
      </c>
      <c r="BI18" s="26">
        <v>0.36842105263157893</v>
      </c>
      <c r="BJ18" s="26">
        <v>7.5187969924812026E-3</v>
      </c>
      <c r="BM18" s="16">
        <v>239</v>
      </c>
      <c r="BN18" s="14">
        <v>3</v>
      </c>
      <c r="BO18" s="26">
        <v>0.6607142857142857</v>
      </c>
      <c r="BP18" s="26">
        <v>5.3571428571428568E-2</v>
      </c>
      <c r="BS18" s="16">
        <v>731</v>
      </c>
      <c r="BT18" s="14">
        <v>1</v>
      </c>
      <c r="BU18" s="26">
        <v>0.4</v>
      </c>
      <c r="BV18" s="26">
        <v>1.4285714285714285E-2</v>
      </c>
    </row>
    <row r="19" spans="1:74" x14ac:dyDescent="0.25">
      <c r="A19" s="14" t="s">
        <v>1059</v>
      </c>
      <c r="B19">
        <v>335687472766</v>
      </c>
      <c r="C19" s="14" t="s">
        <v>7968</v>
      </c>
      <c r="D19">
        <v>151</v>
      </c>
      <c r="E19" s="14" t="s">
        <v>7876</v>
      </c>
      <c r="F19" s="14" t="s">
        <v>7936</v>
      </c>
      <c r="G19" s="14">
        <f>timingTable[[#This Row],[FRT_DEC]]-B18</f>
        <v>19989</v>
      </c>
      <c r="H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INFO]]))),H18)</f>
        <v>cl id</v>
      </c>
      <c r="I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9" s="14">
        <f>HEX2DEC(RIGHT(timingTable[[#This Row],[FRT_HEX]],MIN(LEN(timingTable[[#This Row],[FRT_HEX]])-2,8)))</f>
        <v>680023678</v>
      </c>
      <c r="K19" s="14" t="str">
        <f>IF(timingTable[[#This Row],['[TRACECODE']:.1]]=140,"afterTx","")</f>
        <v/>
      </c>
      <c r="L19" s="14" t="str">
        <f t="shared" si="0"/>
        <v/>
      </c>
      <c r="M19" s="14" t="str">
        <f>IF(AND(H19=H18,K18="afterTx",timingTable[[#This Row],['[TRACECODE']:.1]]=6),"dc","")</f>
        <v/>
      </c>
      <c r="N19" s="14" t="str">
        <f t="shared" si="1"/>
        <v/>
      </c>
      <c r="O19" s="14" t="str">
        <f>IF(timingTable[[#This Row],['[TRACECODE']:.1]]=141,"afterRx","")</f>
        <v/>
      </c>
      <c r="P19" s="14" t="str">
        <f t="shared" si="2"/>
        <v/>
      </c>
      <c r="Q19" s="14" t="str">
        <f t="shared" si="3"/>
        <v/>
      </c>
      <c r="R19" s="14" t="str">
        <f t="shared" si="4"/>
        <v/>
      </c>
      <c r="S19" s="14" t="str">
        <f t="shared" si="5"/>
        <v>EMPTY</v>
      </c>
      <c r="T19" s="14" t="str">
        <f t="shared" si="6"/>
        <v>EMPTY</v>
      </c>
      <c r="U19" s="14" t="str">
        <f t="shared" si="7"/>
        <v>EMPTY</v>
      </c>
      <c r="V19" s="14" t="str">
        <f t="shared" si="8"/>
        <v>EMPTY</v>
      </c>
      <c r="W19" s="14" t="str">
        <f>IF(L19="beforeTx",timingTable[[#This Row],[FRT32_val]]-timingTable[[#This Row],[FRT32_trace]],"EMPTY")</f>
        <v>EMPTY</v>
      </c>
      <c r="X19" s="14" t="str">
        <f t="shared" si="9"/>
        <v>EMPTY</v>
      </c>
      <c r="Y19" s="14" t="str">
        <f t="shared" si="10"/>
        <v>EMPTY</v>
      </c>
      <c r="Z19" s="14" t="str">
        <f>IF(AND(P19="beforeRx",O20="afterRx"),J20-timingTable[[#This Row],[FRT32_trace]],"EMPTY")</f>
        <v>EMPTY</v>
      </c>
      <c r="AA19" s="14" t="str">
        <f>IF(AND(timingTable[[#This Row],[txEnd]]="txEnd",Q23="rxStart"),I23-timingTable[[#This Row],[FRT32_val]],"EMPTY")</f>
        <v>EMPTY</v>
      </c>
      <c r="AO19" s="16">
        <v>-681973005</v>
      </c>
      <c r="AP19" s="14">
        <v>1</v>
      </c>
      <c r="AQ19" s="26">
        <v>0.26785714285714285</v>
      </c>
      <c r="AR19" s="26">
        <v>1.7857142857142856E-2</v>
      </c>
      <c r="BA19" s="16">
        <v>-685855802</v>
      </c>
      <c r="BB19" s="14">
        <v>1</v>
      </c>
      <c r="BC19" s="26">
        <v>0.11278195488721804</v>
      </c>
      <c r="BD19" s="26">
        <v>7.5187969924812026E-3</v>
      </c>
      <c r="BG19" s="16">
        <v>749</v>
      </c>
      <c r="BH19" s="14">
        <v>2</v>
      </c>
      <c r="BI19" s="26">
        <v>0.38345864661654133</v>
      </c>
      <c r="BJ19" s="26">
        <v>1.5037593984962405E-2</v>
      </c>
      <c r="BM19" s="16">
        <v>240</v>
      </c>
      <c r="BN19" s="14">
        <v>4</v>
      </c>
      <c r="BO19" s="26">
        <v>0.7321428571428571</v>
      </c>
      <c r="BP19" s="26">
        <v>7.1428571428571425E-2</v>
      </c>
      <c r="BS19" s="16">
        <v>733</v>
      </c>
      <c r="BT19" s="14">
        <v>1</v>
      </c>
      <c r="BU19" s="26">
        <v>0.41428571428571431</v>
      </c>
      <c r="BV19" s="26">
        <v>1.4285714285714285E-2</v>
      </c>
    </row>
    <row r="20" spans="1:74" x14ac:dyDescent="0.25">
      <c r="A20" s="14" t="s">
        <v>673</v>
      </c>
      <c r="B20">
        <v>335687491697</v>
      </c>
      <c r="C20" s="14" t="s">
        <v>7970</v>
      </c>
      <c r="D20">
        <v>151</v>
      </c>
      <c r="E20" s="14" t="s">
        <v>7876</v>
      </c>
      <c r="F20" s="14" t="s">
        <v>7945</v>
      </c>
      <c r="G20" s="14">
        <f>timingTable[[#This Row],[FRT_DEC]]-B19</f>
        <v>18931</v>
      </c>
      <c r="H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INFO]]))),H19)</f>
        <v>cl id</v>
      </c>
      <c r="I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0" s="14">
        <f>HEX2DEC(RIGHT(timingTable[[#This Row],[FRT_HEX]],MIN(LEN(timingTable[[#This Row],[FRT_HEX]])-2,8)))</f>
        <v>680042609</v>
      </c>
      <c r="K20" s="14" t="str">
        <f>IF(timingTable[[#This Row],['[TRACECODE']:.1]]=140,"afterTx","")</f>
        <v/>
      </c>
      <c r="L20" s="14" t="str">
        <f t="shared" si="0"/>
        <v/>
      </c>
      <c r="M20" s="14" t="str">
        <f>IF(AND(H20=H19,K19="afterTx",timingTable[[#This Row],['[TRACECODE']:.1]]=6),"dc","")</f>
        <v/>
      </c>
      <c r="N20" s="14" t="str">
        <f t="shared" si="1"/>
        <v/>
      </c>
      <c r="O20" s="14" t="str">
        <f>IF(timingTable[[#This Row],['[TRACECODE']:.1]]=141,"afterRx","")</f>
        <v/>
      </c>
      <c r="P20" s="14" t="str">
        <f t="shared" si="2"/>
        <v/>
      </c>
      <c r="Q20" s="14" t="str">
        <f t="shared" si="3"/>
        <v/>
      </c>
      <c r="R20" s="14" t="str">
        <f t="shared" si="4"/>
        <v/>
      </c>
      <c r="S20" s="14" t="str">
        <f t="shared" si="5"/>
        <v>EMPTY</v>
      </c>
      <c r="T20" s="14" t="str">
        <f t="shared" si="6"/>
        <v>EMPTY</v>
      </c>
      <c r="U20" s="14" t="str">
        <f t="shared" si="7"/>
        <v>EMPTY</v>
      </c>
      <c r="V20" s="14" t="str">
        <f t="shared" si="8"/>
        <v>EMPTY</v>
      </c>
      <c r="W20" s="14" t="str">
        <f>IF(L20="beforeTx",timingTable[[#This Row],[FRT32_val]]-timingTable[[#This Row],[FRT32_trace]],"EMPTY")</f>
        <v>EMPTY</v>
      </c>
      <c r="X20" s="14" t="str">
        <f t="shared" si="9"/>
        <v>EMPTY</v>
      </c>
      <c r="Y20" s="14" t="str">
        <f t="shared" si="10"/>
        <v>EMPTY</v>
      </c>
      <c r="Z20" s="14" t="str">
        <f>IF(AND(P20="beforeRx",O21="afterRx"),J21-timingTable[[#This Row],[FRT32_trace]],"EMPTY")</f>
        <v>EMPTY</v>
      </c>
      <c r="AA20" s="14" t="str">
        <f>IF(AND(timingTable[[#This Row],[txEnd]]="txEnd",Q24="rxStart"),I24-timingTable[[#This Row],[FRT32_val]],"EMPTY")</f>
        <v>EMPTY</v>
      </c>
      <c r="AO20" s="16">
        <v>-681994158</v>
      </c>
      <c r="AP20" s="14">
        <v>1</v>
      </c>
      <c r="AQ20" s="26">
        <v>0.2857142857142857</v>
      </c>
      <c r="AR20" s="26">
        <v>1.7857142857142856E-2</v>
      </c>
      <c r="BA20" s="16">
        <v>-685833143</v>
      </c>
      <c r="BB20" s="14">
        <v>1</v>
      </c>
      <c r="BC20" s="26">
        <v>0.12030075187969924</v>
      </c>
      <c r="BD20" s="26">
        <v>7.5187969924812026E-3</v>
      </c>
      <c r="BG20" s="16">
        <v>750</v>
      </c>
      <c r="BH20" s="14">
        <v>3</v>
      </c>
      <c r="BI20" s="26">
        <v>0.40601503759398494</v>
      </c>
      <c r="BJ20" s="26">
        <v>2.2556390977443608E-2</v>
      </c>
      <c r="BM20" s="16">
        <v>241</v>
      </c>
      <c r="BN20" s="14">
        <v>1</v>
      </c>
      <c r="BO20" s="26">
        <v>0.75</v>
      </c>
      <c r="BP20" s="26">
        <v>1.7857142857142856E-2</v>
      </c>
      <c r="BS20" s="16">
        <v>734</v>
      </c>
      <c r="BT20" s="14">
        <v>1</v>
      </c>
      <c r="BU20" s="26">
        <v>0.42857142857142855</v>
      </c>
      <c r="BV20" s="26">
        <v>1.4285714285714285E-2</v>
      </c>
    </row>
    <row r="21" spans="1:74" x14ac:dyDescent="0.25">
      <c r="A21" s="14" t="s">
        <v>675</v>
      </c>
      <c r="B21">
        <v>335687492765</v>
      </c>
      <c r="C21" s="14" t="s">
        <v>7972</v>
      </c>
      <c r="D21">
        <v>151</v>
      </c>
      <c r="E21" s="14" t="s">
        <v>7876</v>
      </c>
      <c r="F21" s="14" t="s">
        <v>7936</v>
      </c>
      <c r="G21" s="14">
        <f>timingTable[[#This Row],[FRT_DEC]]-B20</f>
        <v>1068</v>
      </c>
      <c r="H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INFO]]))),H20)</f>
        <v>cl id</v>
      </c>
      <c r="I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" s="14">
        <f>HEX2DEC(RIGHT(timingTable[[#This Row],[FRT_HEX]],MIN(LEN(timingTable[[#This Row],[FRT_HEX]])-2,8)))</f>
        <v>680043677</v>
      </c>
      <c r="K21" s="14" t="str">
        <f>IF(timingTable[[#This Row],['[TRACECODE']:.1]]=140,"afterTx","")</f>
        <v/>
      </c>
      <c r="L21" s="14" t="str">
        <f t="shared" si="0"/>
        <v/>
      </c>
      <c r="M21" s="14" t="str">
        <f>IF(AND(H21=H20,K20="afterTx",timingTable[[#This Row],['[TRACECODE']:.1]]=6),"dc","")</f>
        <v/>
      </c>
      <c r="N21" s="14" t="str">
        <f t="shared" si="1"/>
        <v/>
      </c>
      <c r="O21" s="14" t="str">
        <f>IF(timingTable[[#This Row],['[TRACECODE']:.1]]=141,"afterRx","")</f>
        <v/>
      </c>
      <c r="P21" s="14" t="str">
        <f t="shared" si="2"/>
        <v/>
      </c>
      <c r="Q21" s="14" t="str">
        <f t="shared" si="3"/>
        <v/>
      </c>
      <c r="R21" s="14" t="str">
        <f t="shared" si="4"/>
        <v/>
      </c>
      <c r="S21" s="14" t="str">
        <f t="shared" si="5"/>
        <v>EMPTY</v>
      </c>
      <c r="T21" s="14" t="str">
        <f t="shared" si="6"/>
        <v>EMPTY</v>
      </c>
      <c r="U21" s="14" t="str">
        <f t="shared" si="7"/>
        <v>EMPTY</v>
      </c>
      <c r="V21" s="14" t="str">
        <f t="shared" si="8"/>
        <v>EMPTY</v>
      </c>
      <c r="W21" s="14" t="str">
        <f>IF(L21="beforeTx",timingTable[[#This Row],[FRT32_val]]-timingTable[[#This Row],[FRT32_trace]],"EMPTY")</f>
        <v>EMPTY</v>
      </c>
      <c r="X21" s="14" t="str">
        <f t="shared" si="9"/>
        <v>EMPTY</v>
      </c>
      <c r="Y21" s="14" t="str">
        <f t="shared" si="10"/>
        <v>EMPTY</v>
      </c>
      <c r="Z21" s="14" t="str">
        <f>IF(AND(P21="beforeRx",O22="afterRx"),J22-timingTable[[#This Row],[FRT32_trace]],"EMPTY")</f>
        <v>EMPTY</v>
      </c>
      <c r="AA21" s="14" t="str">
        <f>IF(AND(timingTable[[#This Row],[txEnd]]="txEnd",Q25="rxStart"),I25-timingTable[[#This Row],[FRT32_val]],"EMPTY")</f>
        <v>EMPTY</v>
      </c>
      <c r="AO21" s="16">
        <v>-682833046</v>
      </c>
      <c r="AP21" s="14">
        <v>1</v>
      </c>
      <c r="AQ21" s="26">
        <v>0.30357142857142855</v>
      </c>
      <c r="AR21" s="26">
        <v>1.7857142857142856E-2</v>
      </c>
      <c r="BA21" s="16">
        <v>-684983853</v>
      </c>
      <c r="BB21" s="14">
        <v>1</v>
      </c>
      <c r="BC21" s="26">
        <v>0.12781954887218044</v>
      </c>
      <c r="BD21" s="26">
        <v>7.5187969924812026E-3</v>
      </c>
      <c r="BG21" s="16">
        <v>751</v>
      </c>
      <c r="BH21" s="14">
        <v>2</v>
      </c>
      <c r="BI21" s="26">
        <v>0.42105263157894735</v>
      </c>
      <c r="BJ21" s="26">
        <v>1.5037593984962405E-2</v>
      </c>
      <c r="BM21" s="16">
        <v>242</v>
      </c>
      <c r="BN21" s="14">
        <v>3</v>
      </c>
      <c r="BO21" s="26">
        <v>0.8035714285714286</v>
      </c>
      <c r="BP21" s="26">
        <v>5.3571428571428568E-2</v>
      </c>
      <c r="BS21" s="16">
        <v>736</v>
      </c>
      <c r="BT21" s="14">
        <v>1</v>
      </c>
      <c r="BU21" s="26">
        <v>0.44285714285714284</v>
      </c>
      <c r="BV21" s="26">
        <v>1.4285714285714285E-2</v>
      </c>
    </row>
    <row r="22" spans="1:74" x14ac:dyDescent="0.25">
      <c r="A22" s="14" t="s">
        <v>677</v>
      </c>
      <c r="B22">
        <v>335687512766</v>
      </c>
      <c r="C22" s="14" t="s">
        <v>7974</v>
      </c>
      <c r="D22">
        <v>151</v>
      </c>
      <c r="E22" s="14" t="s">
        <v>7876</v>
      </c>
      <c r="F22" s="14" t="s">
        <v>7936</v>
      </c>
      <c r="G22" s="14">
        <f>timingTable[[#This Row],[FRT_DEC]]-B21</f>
        <v>20001</v>
      </c>
      <c r="H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INFO]]))),H21)</f>
        <v>cl id</v>
      </c>
      <c r="I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" s="14">
        <f>HEX2DEC(RIGHT(timingTable[[#This Row],[FRT_HEX]],MIN(LEN(timingTable[[#This Row],[FRT_HEX]])-2,8)))</f>
        <v>680063678</v>
      </c>
      <c r="K22" s="14" t="str">
        <f>IF(timingTable[[#This Row],['[TRACECODE']:.1]]=140,"afterTx","")</f>
        <v/>
      </c>
      <c r="L22" s="14" t="str">
        <f t="shared" si="0"/>
        <v/>
      </c>
      <c r="M22" s="14" t="str">
        <f>IF(AND(H22=H21,K21="afterTx",timingTable[[#This Row],['[TRACECODE']:.1]]=6),"dc","")</f>
        <v/>
      </c>
      <c r="N22" s="14" t="str">
        <f t="shared" si="1"/>
        <v/>
      </c>
      <c r="O22" s="14" t="str">
        <f>IF(timingTable[[#This Row],['[TRACECODE']:.1]]=141,"afterRx","")</f>
        <v/>
      </c>
      <c r="P22" s="14" t="str">
        <f t="shared" si="2"/>
        <v/>
      </c>
      <c r="Q22" s="14" t="str">
        <f t="shared" si="3"/>
        <v/>
      </c>
      <c r="R22" s="14" t="str">
        <f t="shared" si="4"/>
        <v/>
      </c>
      <c r="S22" s="14" t="str">
        <f t="shared" si="5"/>
        <v>EMPTY</v>
      </c>
      <c r="T22" s="14" t="str">
        <f t="shared" si="6"/>
        <v>EMPTY</v>
      </c>
      <c r="U22" s="14" t="str">
        <f t="shared" si="7"/>
        <v>EMPTY</v>
      </c>
      <c r="V22" s="14" t="str">
        <f t="shared" si="8"/>
        <v>EMPTY</v>
      </c>
      <c r="W22" s="14" t="str">
        <f>IF(L22="beforeTx",timingTable[[#This Row],[FRT32_val]]-timingTable[[#This Row],[FRT32_trace]],"EMPTY")</f>
        <v>EMPTY</v>
      </c>
      <c r="X22" s="14" t="str">
        <f t="shared" si="9"/>
        <v>EMPTY</v>
      </c>
      <c r="Y22" s="14" t="str">
        <f t="shared" si="10"/>
        <v>EMPTY</v>
      </c>
      <c r="Z22" s="14" t="str">
        <f>IF(AND(P22="beforeRx",O23="afterRx"),J23-timingTable[[#This Row],[FRT32_trace]],"EMPTY")</f>
        <v>EMPTY</v>
      </c>
      <c r="AA22" s="14" t="str">
        <f>IF(AND(timingTable[[#This Row],[txEnd]]="txEnd",Q26="rxStart"),I26-timingTable[[#This Row],[FRT32_val]],"EMPTY")</f>
        <v>EMPTY</v>
      </c>
      <c r="AO22" s="16">
        <v>-682854195</v>
      </c>
      <c r="AP22" s="14">
        <v>1</v>
      </c>
      <c r="AQ22" s="26">
        <v>0.32142857142857145</v>
      </c>
      <c r="AR22" s="26">
        <v>1.7857142857142856E-2</v>
      </c>
      <c r="BA22" s="16">
        <v>-684962370</v>
      </c>
      <c r="BB22" s="14">
        <v>1</v>
      </c>
      <c r="BC22" s="26">
        <v>0.13533834586466165</v>
      </c>
      <c r="BD22" s="26">
        <v>7.5187969924812026E-3</v>
      </c>
      <c r="BG22" s="16">
        <v>752</v>
      </c>
      <c r="BH22" s="14">
        <v>1</v>
      </c>
      <c r="BI22" s="26">
        <v>0.42857142857142855</v>
      </c>
      <c r="BJ22" s="26">
        <v>7.5187969924812026E-3</v>
      </c>
      <c r="BM22" s="16">
        <v>243</v>
      </c>
      <c r="BN22" s="14">
        <v>1</v>
      </c>
      <c r="BO22" s="26">
        <v>0.8214285714285714</v>
      </c>
      <c r="BP22" s="26">
        <v>1.7857142857142856E-2</v>
      </c>
      <c r="BS22" s="16">
        <v>738</v>
      </c>
      <c r="BT22" s="14">
        <v>4</v>
      </c>
      <c r="BU22" s="26">
        <v>0.5</v>
      </c>
      <c r="BV22" s="26">
        <v>5.7142857142857141E-2</v>
      </c>
    </row>
    <row r="23" spans="1:74" x14ac:dyDescent="0.25">
      <c r="A23" s="14" t="s">
        <v>49</v>
      </c>
      <c r="B23">
        <v>335687532765</v>
      </c>
      <c r="C23" s="14" t="s">
        <v>7976</v>
      </c>
      <c r="D23">
        <v>151</v>
      </c>
      <c r="E23" s="14" t="s">
        <v>7876</v>
      </c>
      <c r="F23" s="14" t="s">
        <v>7936</v>
      </c>
      <c r="G23" s="14">
        <f>timingTable[[#This Row],[FRT_DEC]]-B22</f>
        <v>19999</v>
      </c>
      <c r="H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INFO]]))),H22)</f>
        <v>cl id</v>
      </c>
      <c r="I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" s="14">
        <f>HEX2DEC(RIGHT(timingTable[[#This Row],[FRT_HEX]],MIN(LEN(timingTable[[#This Row],[FRT_HEX]])-2,8)))</f>
        <v>680083677</v>
      </c>
      <c r="K23" s="14" t="str">
        <f>IF(timingTable[[#This Row],['[TRACECODE']:.1]]=140,"afterTx","")</f>
        <v/>
      </c>
      <c r="L23" s="14" t="str">
        <f t="shared" si="0"/>
        <v/>
      </c>
      <c r="M23" s="14" t="str">
        <f>IF(AND(H23=H22,K22="afterTx",timingTable[[#This Row],['[TRACECODE']:.1]]=6),"dc","")</f>
        <v/>
      </c>
      <c r="N23" s="14" t="str">
        <f t="shared" si="1"/>
        <v/>
      </c>
      <c r="O23" s="14" t="str">
        <f>IF(timingTable[[#This Row],['[TRACECODE']:.1]]=141,"afterRx","")</f>
        <v/>
      </c>
      <c r="P23" s="14" t="str">
        <f t="shared" si="2"/>
        <v/>
      </c>
      <c r="Q23" s="14" t="str">
        <f t="shared" si="3"/>
        <v/>
      </c>
      <c r="R23" s="14" t="str">
        <f t="shared" si="4"/>
        <v/>
      </c>
      <c r="S23" s="14" t="str">
        <f t="shared" si="5"/>
        <v>EMPTY</v>
      </c>
      <c r="T23" s="14" t="str">
        <f t="shared" si="6"/>
        <v>EMPTY</v>
      </c>
      <c r="U23" s="14" t="str">
        <f t="shared" si="7"/>
        <v>EMPTY</v>
      </c>
      <c r="V23" s="14" t="str">
        <f t="shared" si="8"/>
        <v>EMPTY</v>
      </c>
      <c r="W23" s="14" t="str">
        <f>IF(L23="beforeTx",timingTable[[#This Row],[FRT32_val]]-timingTable[[#This Row],[FRT32_trace]],"EMPTY")</f>
        <v>EMPTY</v>
      </c>
      <c r="X23" s="14" t="str">
        <f t="shared" si="9"/>
        <v>EMPTY</v>
      </c>
      <c r="Y23" s="14" t="str">
        <f t="shared" si="10"/>
        <v>EMPTY</v>
      </c>
      <c r="Z23" s="14" t="str">
        <f>IF(AND(P23="beforeRx",O24="afterRx"),J24-timingTable[[#This Row],[FRT32_trace]],"EMPTY")</f>
        <v>EMPTY</v>
      </c>
      <c r="AA23" s="14" t="str">
        <f>IF(AND(timingTable[[#This Row],[txEnd]]="txEnd",Q27="rxStart"),I27-timingTable[[#This Row],[FRT32_val]],"EMPTY")</f>
        <v>EMPTY</v>
      </c>
      <c r="AO23" s="16">
        <v>-682875805</v>
      </c>
      <c r="AP23" s="14">
        <v>1</v>
      </c>
      <c r="AQ23" s="26">
        <v>0.3392857142857143</v>
      </c>
      <c r="AR23" s="26">
        <v>1.7857142857142856E-2</v>
      </c>
      <c r="BA23" s="16">
        <v>-684940818</v>
      </c>
      <c r="BB23" s="14">
        <v>1</v>
      </c>
      <c r="BC23" s="26">
        <v>0.14285714285714285</v>
      </c>
      <c r="BD23" s="26">
        <v>7.5187969924812026E-3</v>
      </c>
      <c r="BG23" s="16">
        <v>759</v>
      </c>
      <c r="BH23" s="14">
        <v>2</v>
      </c>
      <c r="BI23" s="26">
        <v>0.44360902255639095</v>
      </c>
      <c r="BJ23" s="26">
        <v>1.5037593984962405E-2</v>
      </c>
      <c r="BM23" s="16">
        <v>245</v>
      </c>
      <c r="BN23" s="14">
        <v>2</v>
      </c>
      <c r="BO23" s="26">
        <v>0.8571428571428571</v>
      </c>
      <c r="BP23" s="26">
        <v>3.5714285714285712E-2</v>
      </c>
      <c r="BS23" s="16">
        <v>739</v>
      </c>
      <c r="BT23" s="14">
        <v>3</v>
      </c>
      <c r="BU23" s="26">
        <v>0.54285714285714282</v>
      </c>
      <c r="BV23" s="26">
        <v>4.2857142857142858E-2</v>
      </c>
    </row>
    <row r="24" spans="1:74" x14ac:dyDescent="0.25">
      <c r="A24" s="14" t="s">
        <v>678</v>
      </c>
      <c r="B24">
        <v>335687552766</v>
      </c>
      <c r="C24" s="14" t="s">
        <v>7978</v>
      </c>
      <c r="D24">
        <v>151</v>
      </c>
      <c r="E24" s="14" t="s">
        <v>7876</v>
      </c>
      <c r="F24" s="14" t="s">
        <v>7936</v>
      </c>
      <c r="G24" s="14">
        <f>timingTable[[#This Row],[FRT_DEC]]-B23</f>
        <v>20001</v>
      </c>
      <c r="H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INFO]]))),H23)</f>
        <v>cl id</v>
      </c>
      <c r="I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4" s="14">
        <f>HEX2DEC(RIGHT(timingTable[[#This Row],[FRT_HEX]],MIN(LEN(timingTable[[#This Row],[FRT_HEX]])-2,8)))</f>
        <v>680103678</v>
      </c>
      <c r="K24" s="14" t="str">
        <f>IF(timingTable[[#This Row],['[TRACECODE']:.1]]=140,"afterTx","")</f>
        <v/>
      </c>
      <c r="L24" s="14" t="str">
        <f t="shared" si="0"/>
        <v/>
      </c>
      <c r="M24" s="14" t="str">
        <f>IF(AND(H24=H23,K23="afterTx",timingTable[[#This Row],['[TRACECODE']:.1]]=6),"dc","")</f>
        <v/>
      </c>
      <c r="N24" s="14" t="str">
        <f t="shared" si="1"/>
        <v/>
      </c>
      <c r="O24" s="14" t="str">
        <f>IF(timingTable[[#This Row],['[TRACECODE']:.1]]=141,"afterRx","")</f>
        <v/>
      </c>
      <c r="P24" s="14" t="str">
        <f t="shared" si="2"/>
        <v/>
      </c>
      <c r="Q24" s="14" t="str">
        <f t="shared" si="3"/>
        <v/>
      </c>
      <c r="R24" s="14" t="str">
        <f t="shared" si="4"/>
        <v/>
      </c>
      <c r="S24" s="14" t="str">
        <f t="shared" si="5"/>
        <v>EMPTY</v>
      </c>
      <c r="T24" s="14" t="str">
        <f t="shared" si="6"/>
        <v>EMPTY</v>
      </c>
      <c r="U24" s="14" t="str">
        <f t="shared" si="7"/>
        <v>EMPTY</v>
      </c>
      <c r="V24" s="14" t="str">
        <f t="shared" si="8"/>
        <v>EMPTY</v>
      </c>
      <c r="W24" s="14" t="str">
        <f>IF(L24="beforeTx",timingTable[[#This Row],[FRT32_val]]-timingTable[[#This Row],[FRT32_trace]],"EMPTY")</f>
        <v>EMPTY</v>
      </c>
      <c r="X24" s="14" t="str">
        <f t="shared" si="9"/>
        <v>EMPTY</v>
      </c>
      <c r="Y24" s="14" t="str">
        <f t="shared" si="10"/>
        <v>EMPTY</v>
      </c>
      <c r="Z24" s="14" t="str">
        <f>IF(AND(P24="beforeRx",O25="afterRx"),J25-timingTable[[#This Row],[FRT32_trace]],"EMPTY")</f>
        <v>EMPTY</v>
      </c>
      <c r="AA24" s="14" t="str">
        <f>IF(AND(timingTable[[#This Row],[txEnd]]="txEnd",Q28="rxStart"),I28-timingTable[[#This Row],[FRT32_val]],"EMPTY")</f>
        <v>EMPTY</v>
      </c>
      <c r="AO24" s="16">
        <v>-682899165</v>
      </c>
      <c r="AP24" s="14">
        <v>1</v>
      </c>
      <c r="AQ24" s="26">
        <v>0.35714285714285715</v>
      </c>
      <c r="AR24" s="26">
        <v>1.7857142857142856E-2</v>
      </c>
      <c r="BA24" s="16">
        <v>-684919414</v>
      </c>
      <c r="BB24" s="14">
        <v>1</v>
      </c>
      <c r="BC24" s="26">
        <v>0.15037593984962405</v>
      </c>
      <c r="BD24" s="26">
        <v>7.5187969924812026E-3</v>
      </c>
      <c r="BG24" s="16">
        <v>769</v>
      </c>
      <c r="BH24" s="14">
        <v>1</v>
      </c>
      <c r="BI24" s="26">
        <v>0.45112781954887216</v>
      </c>
      <c r="BJ24" s="26">
        <v>7.5187969924812026E-3</v>
      </c>
      <c r="BM24" s="16">
        <v>247</v>
      </c>
      <c r="BN24" s="14">
        <v>1</v>
      </c>
      <c r="BO24" s="26">
        <v>0.875</v>
      </c>
      <c r="BP24" s="26">
        <v>1.7857142857142856E-2</v>
      </c>
      <c r="BS24" s="16">
        <v>740</v>
      </c>
      <c r="BT24" s="14">
        <v>7</v>
      </c>
      <c r="BU24" s="26">
        <v>0.6428571428571429</v>
      </c>
      <c r="BV24" s="26">
        <v>0.1</v>
      </c>
    </row>
    <row r="25" spans="1:74" x14ac:dyDescent="0.25">
      <c r="A25" s="14" t="s">
        <v>51</v>
      </c>
      <c r="B25">
        <v>335687572766</v>
      </c>
      <c r="C25" s="14" t="s">
        <v>7980</v>
      </c>
      <c r="D25">
        <v>151</v>
      </c>
      <c r="E25" s="14" t="s">
        <v>7876</v>
      </c>
      <c r="F25" s="14" t="s">
        <v>7936</v>
      </c>
      <c r="G25" s="14">
        <f>timingTable[[#This Row],[FRT_DEC]]-B24</f>
        <v>20000</v>
      </c>
      <c r="H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INFO]]))),H24)</f>
        <v>cl id</v>
      </c>
      <c r="I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5" s="14">
        <f>HEX2DEC(RIGHT(timingTable[[#This Row],[FRT_HEX]],MIN(LEN(timingTable[[#This Row],[FRT_HEX]])-2,8)))</f>
        <v>680123678</v>
      </c>
      <c r="K25" s="14" t="str">
        <f>IF(timingTable[[#This Row],['[TRACECODE']:.1]]=140,"afterTx","")</f>
        <v/>
      </c>
      <c r="L25" s="14" t="str">
        <f t="shared" si="0"/>
        <v/>
      </c>
      <c r="M25" s="14" t="str">
        <f>IF(AND(H25=H24,K24="afterTx",timingTable[[#This Row],['[TRACECODE']:.1]]=6),"dc","")</f>
        <v/>
      </c>
      <c r="N25" s="14" t="str">
        <f t="shared" si="1"/>
        <v/>
      </c>
      <c r="O25" s="14" t="str">
        <f>IF(timingTable[[#This Row],['[TRACECODE']:.1]]=141,"afterRx","")</f>
        <v/>
      </c>
      <c r="P25" s="14" t="str">
        <f t="shared" si="2"/>
        <v/>
      </c>
      <c r="Q25" s="14" t="str">
        <f t="shared" si="3"/>
        <v/>
      </c>
      <c r="R25" s="14" t="str">
        <f t="shared" si="4"/>
        <v/>
      </c>
      <c r="S25" s="14" t="str">
        <f t="shared" si="5"/>
        <v>EMPTY</v>
      </c>
      <c r="T25" s="14" t="str">
        <f t="shared" si="6"/>
        <v>EMPTY</v>
      </c>
      <c r="U25" s="14" t="str">
        <f t="shared" si="7"/>
        <v>EMPTY</v>
      </c>
      <c r="V25" s="14" t="str">
        <f t="shared" si="8"/>
        <v>EMPTY</v>
      </c>
      <c r="W25" s="14" t="str">
        <f>IF(L25="beforeTx",timingTable[[#This Row],[FRT32_val]]-timingTable[[#This Row],[FRT32_trace]],"EMPTY")</f>
        <v>EMPTY</v>
      </c>
      <c r="X25" s="14" t="str">
        <f t="shared" si="9"/>
        <v>EMPTY</v>
      </c>
      <c r="Y25" s="14" t="str">
        <f t="shared" si="10"/>
        <v>EMPTY</v>
      </c>
      <c r="Z25" s="14" t="str">
        <f>IF(AND(P25="beforeRx",O26="afterRx"),J26-timingTable[[#This Row],[FRT32_trace]],"EMPTY")</f>
        <v>EMPTY</v>
      </c>
      <c r="AA25" s="14" t="str">
        <f>IF(AND(timingTable[[#This Row],[txEnd]]="txEnd",Q29="rxStart"),I29-timingTable[[#This Row],[FRT32_val]],"EMPTY")</f>
        <v>EMPTY</v>
      </c>
      <c r="AO25" s="16">
        <v>-682920328</v>
      </c>
      <c r="AP25" s="14">
        <v>1</v>
      </c>
      <c r="AQ25" s="26">
        <v>0.375</v>
      </c>
      <c r="AR25" s="26">
        <v>1.7857142857142856E-2</v>
      </c>
      <c r="BA25" s="16">
        <v>-684896871</v>
      </c>
      <c r="BB25" s="14">
        <v>1</v>
      </c>
      <c r="BC25" s="26">
        <v>0.15789473684210525</v>
      </c>
      <c r="BD25" s="26">
        <v>7.5187969924812026E-3</v>
      </c>
      <c r="BG25" s="16">
        <v>826</v>
      </c>
      <c r="BH25" s="14">
        <v>1</v>
      </c>
      <c r="BI25" s="26">
        <v>0.45864661654135336</v>
      </c>
      <c r="BJ25" s="26">
        <v>7.5187969924812026E-3</v>
      </c>
      <c r="BM25" s="16">
        <v>248</v>
      </c>
      <c r="BN25" s="14">
        <v>1</v>
      </c>
      <c r="BO25" s="26">
        <v>0.8928571428571429</v>
      </c>
      <c r="BP25" s="26">
        <v>1.7857142857142856E-2</v>
      </c>
      <c r="BS25" s="16">
        <v>742</v>
      </c>
      <c r="BT25" s="14">
        <v>4</v>
      </c>
      <c r="BU25" s="26">
        <v>0.7</v>
      </c>
      <c r="BV25" s="26">
        <v>5.7142857142857141E-2</v>
      </c>
    </row>
    <row r="26" spans="1:74" x14ac:dyDescent="0.25">
      <c r="A26" s="14" t="s">
        <v>680</v>
      </c>
      <c r="B26">
        <v>335687591697</v>
      </c>
      <c r="C26" s="14" t="s">
        <v>7982</v>
      </c>
      <c r="D26">
        <v>151</v>
      </c>
      <c r="E26" s="14" t="s">
        <v>7876</v>
      </c>
      <c r="F26" s="14" t="s">
        <v>7945</v>
      </c>
      <c r="G26" s="14">
        <f>timingTable[[#This Row],[FRT_DEC]]-B25</f>
        <v>18931</v>
      </c>
      <c r="H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INFO]]))),H25)</f>
        <v>cl id</v>
      </c>
      <c r="I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6" s="14">
        <f>HEX2DEC(RIGHT(timingTable[[#This Row],[FRT_HEX]],MIN(LEN(timingTable[[#This Row],[FRT_HEX]])-2,8)))</f>
        <v>680142609</v>
      </c>
      <c r="K26" s="14" t="str">
        <f>IF(timingTable[[#This Row],['[TRACECODE']:.1]]=140,"afterTx","")</f>
        <v/>
      </c>
      <c r="L26" s="14" t="str">
        <f t="shared" si="0"/>
        <v/>
      </c>
      <c r="M26" s="14" t="str">
        <f>IF(AND(H26=H25,K25="afterTx",timingTable[[#This Row],['[TRACECODE']:.1]]=6),"dc","")</f>
        <v/>
      </c>
      <c r="N26" s="14" t="str">
        <f t="shared" si="1"/>
        <v/>
      </c>
      <c r="O26" s="14" t="str">
        <f>IF(timingTable[[#This Row],['[TRACECODE']:.1]]=141,"afterRx","")</f>
        <v/>
      </c>
      <c r="P26" s="14" t="str">
        <f t="shared" si="2"/>
        <v/>
      </c>
      <c r="Q26" s="14" t="str">
        <f t="shared" si="3"/>
        <v/>
      </c>
      <c r="R26" s="14" t="str">
        <f t="shared" si="4"/>
        <v/>
      </c>
      <c r="S26" s="14" t="str">
        <f t="shared" si="5"/>
        <v>EMPTY</v>
      </c>
      <c r="T26" s="14" t="str">
        <f t="shared" si="6"/>
        <v>EMPTY</v>
      </c>
      <c r="U26" s="14" t="str">
        <f t="shared" si="7"/>
        <v>EMPTY</v>
      </c>
      <c r="V26" s="14" t="str">
        <f t="shared" si="8"/>
        <v>EMPTY</v>
      </c>
      <c r="W26" s="14" t="str">
        <f>IF(L26="beforeTx",timingTable[[#This Row],[FRT32_val]]-timingTable[[#This Row],[FRT32_trace]],"EMPTY")</f>
        <v>EMPTY</v>
      </c>
      <c r="X26" s="14" t="str">
        <f t="shared" si="9"/>
        <v>EMPTY</v>
      </c>
      <c r="Y26" s="14" t="str">
        <f t="shared" si="10"/>
        <v>EMPTY</v>
      </c>
      <c r="Z26" s="14" t="str">
        <f>IF(AND(P26="beforeRx",O27="afterRx"),J27-timingTable[[#This Row],[FRT32_trace]],"EMPTY")</f>
        <v>EMPTY</v>
      </c>
      <c r="AA26" s="14" t="str">
        <f>IF(AND(timingTable[[#This Row],[txEnd]]="txEnd",Q30="rxStart"),I30-timingTable[[#This Row],[FRT32_val]],"EMPTY")</f>
        <v>EMPTY</v>
      </c>
      <c r="AO26" s="16">
        <v>-682941720</v>
      </c>
      <c r="AP26" s="14">
        <v>1</v>
      </c>
      <c r="AQ26" s="26">
        <v>0.39285714285714285</v>
      </c>
      <c r="AR26" s="26">
        <v>1.7857142857142856E-2</v>
      </c>
      <c r="BA26" s="16">
        <v>-684875671</v>
      </c>
      <c r="BB26" s="14">
        <v>1</v>
      </c>
      <c r="BC26" s="26">
        <v>0.16541353383458646</v>
      </c>
      <c r="BD26" s="26">
        <v>7.5187969924812026E-3</v>
      </c>
      <c r="BG26" s="16">
        <v>828</v>
      </c>
      <c r="BH26" s="14">
        <v>1</v>
      </c>
      <c r="BI26" s="26">
        <v>0.46616541353383456</v>
      </c>
      <c r="BJ26" s="26">
        <v>7.5187969924812026E-3</v>
      </c>
      <c r="BM26" s="16">
        <v>249</v>
      </c>
      <c r="BN26" s="14">
        <v>2</v>
      </c>
      <c r="BO26" s="26">
        <v>0.9285714285714286</v>
      </c>
      <c r="BP26" s="26">
        <v>3.5714285714285712E-2</v>
      </c>
      <c r="BS26" s="16">
        <v>743</v>
      </c>
      <c r="BT26" s="14">
        <v>3</v>
      </c>
      <c r="BU26" s="26">
        <v>0.74285714285714288</v>
      </c>
      <c r="BV26" s="26">
        <v>4.2857142857142858E-2</v>
      </c>
    </row>
    <row r="27" spans="1:74" x14ac:dyDescent="0.25">
      <c r="A27" s="14" t="s">
        <v>54</v>
      </c>
      <c r="B27">
        <v>335687592780</v>
      </c>
      <c r="C27" s="14" t="s">
        <v>7984</v>
      </c>
      <c r="D27">
        <v>151</v>
      </c>
      <c r="E27" s="14" t="s">
        <v>7876</v>
      </c>
      <c r="F27" s="14" t="s">
        <v>7936</v>
      </c>
      <c r="G27" s="14">
        <f>timingTable[[#This Row],[FRT_DEC]]-B26</f>
        <v>1083</v>
      </c>
      <c r="H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INFO]]))),H26)</f>
        <v>cl id</v>
      </c>
      <c r="I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7" s="14">
        <f>HEX2DEC(RIGHT(timingTable[[#This Row],[FRT_HEX]],MIN(LEN(timingTable[[#This Row],[FRT_HEX]])-2,8)))</f>
        <v>680143692</v>
      </c>
      <c r="K27" s="14" t="str">
        <f>IF(timingTable[[#This Row],['[TRACECODE']:.1]]=140,"afterTx","")</f>
        <v/>
      </c>
      <c r="L27" s="14" t="str">
        <f t="shared" si="0"/>
        <v/>
      </c>
      <c r="M27" s="14" t="str">
        <f>IF(AND(H27=H26,K26="afterTx",timingTable[[#This Row],['[TRACECODE']:.1]]=6),"dc","")</f>
        <v/>
      </c>
      <c r="N27" s="14" t="str">
        <f t="shared" si="1"/>
        <v/>
      </c>
      <c r="O27" s="14" t="str">
        <f>IF(timingTable[[#This Row],['[TRACECODE']:.1]]=141,"afterRx","")</f>
        <v/>
      </c>
      <c r="P27" s="14" t="str">
        <f t="shared" si="2"/>
        <v/>
      </c>
      <c r="Q27" s="14" t="str">
        <f t="shared" si="3"/>
        <v/>
      </c>
      <c r="R27" s="14" t="str">
        <f t="shared" si="4"/>
        <v/>
      </c>
      <c r="S27" s="14" t="str">
        <f t="shared" si="5"/>
        <v>EMPTY</v>
      </c>
      <c r="T27" s="14" t="str">
        <f t="shared" si="6"/>
        <v>EMPTY</v>
      </c>
      <c r="U27" s="14" t="str">
        <f t="shared" si="7"/>
        <v>EMPTY</v>
      </c>
      <c r="V27" s="14" t="str">
        <f t="shared" si="8"/>
        <v>EMPTY</v>
      </c>
      <c r="W27" s="14" t="str">
        <f>IF(L27="beforeTx",timingTable[[#This Row],[FRT32_val]]-timingTable[[#This Row],[FRT32_trace]],"EMPTY")</f>
        <v>EMPTY</v>
      </c>
      <c r="X27" s="14" t="str">
        <f t="shared" si="9"/>
        <v>EMPTY</v>
      </c>
      <c r="Y27" s="14" t="str">
        <f t="shared" si="10"/>
        <v>EMPTY</v>
      </c>
      <c r="Z27" s="14" t="str">
        <f>IF(AND(P27="beforeRx",O28="afterRx"),J28-timingTable[[#This Row],[FRT32_trace]],"EMPTY")</f>
        <v>EMPTY</v>
      </c>
      <c r="AA27" s="14" t="str">
        <f>IF(AND(timingTable[[#This Row],[txEnd]]="txEnd",Q31="rxStart"),I31-timingTable[[#This Row],[FRT32_val]],"EMPTY")</f>
        <v>EMPTY</v>
      </c>
      <c r="AO27" s="16">
        <v>-682963920</v>
      </c>
      <c r="AP27" s="14">
        <v>1</v>
      </c>
      <c r="AQ27" s="26">
        <v>0.4107142857142857</v>
      </c>
      <c r="AR27" s="26">
        <v>1.7857142857142856E-2</v>
      </c>
      <c r="BA27" s="16">
        <v>-684854526</v>
      </c>
      <c r="BB27" s="14">
        <v>1</v>
      </c>
      <c r="BC27" s="26">
        <v>0.17293233082706766</v>
      </c>
      <c r="BD27" s="26">
        <v>7.5187969924812026E-3</v>
      </c>
      <c r="BG27" s="16">
        <v>832</v>
      </c>
      <c r="BH27" s="14">
        <v>1</v>
      </c>
      <c r="BI27" s="26">
        <v>0.47368421052631576</v>
      </c>
      <c r="BJ27" s="26">
        <v>7.5187969924812026E-3</v>
      </c>
      <c r="BM27" s="16">
        <v>251</v>
      </c>
      <c r="BN27" s="14">
        <v>1</v>
      </c>
      <c r="BO27" s="26">
        <v>0.9464285714285714</v>
      </c>
      <c r="BP27" s="26">
        <v>1.7857142857142856E-2</v>
      </c>
      <c r="BS27" s="16">
        <v>744</v>
      </c>
      <c r="BT27" s="14">
        <v>2</v>
      </c>
      <c r="BU27" s="26">
        <v>0.77142857142857146</v>
      </c>
      <c r="BV27" s="26">
        <v>2.8571428571428571E-2</v>
      </c>
    </row>
    <row r="28" spans="1:74" x14ac:dyDescent="0.25">
      <c r="A28" s="14" t="s">
        <v>56</v>
      </c>
      <c r="B28">
        <v>335687612765</v>
      </c>
      <c r="C28" s="14" t="s">
        <v>7986</v>
      </c>
      <c r="D28">
        <v>151</v>
      </c>
      <c r="E28" s="14" t="s">
        <v>7876</v>
      </c>
      <c r="F28" s="14" t="s">
        <v>7936</v>
      </c>
      <c r="G28" s="14">
        <f>timingTable[[#This Row],[FRT_DEC]]-B27</f>
        <v>19985</v>
      </c>
      <c r="H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INFO]]))),H27)</f>
        <v>cl id</v>
      </c>
      <c r="I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8" s="14">
        <f>HEX2DEC(RIGHT(timingTable[[#This Row],[FRT_HEX]],MIN(LEN(timingTable[[#This Row],[FRT_HEX]])-2,8)))</f>
        <v>680163677</v>
      </c>
      <c r="K28" s="14" t="str">
        <f>IF(timingTable[[#This Row],['[TRACECODE']:.1]]=140,"afterTx","")</f>
        <v/>
      </c>
      <c r="L28" s="14" t="str">
        <f t="shared" si="0"/>
        <v/>
      </c>
      <c r="M28" s="14" t="str">
        <f>IF(AND(H28=H27,K27="afterTx",timingTable[[#This Row],['[TRACECODE']:.1]]=6),"dc","")</f>
        <v/>
      </c>
      <c r="N28" s="14" t="str">
        <f t="shared" si="1"/>
        <v/>
      </c>
      <c r="O28" s="14" t="str">
        <f>IF(timingTable[[#This Row],['[TRACECODE']:.1]]=141,"afterRx","")</f>
        <v/>
      </c>
      <c r="P28" s="14" t="str">
        <f t="shared" si="2"/>
        <v/>
      </c>
      <c r="Q28" s="14" t="str">
        <f t="shared" si="3"/>
        <v/>
      </c>
      <c r="R28" s="14" t="str">
        <f t="shared" si="4"/>
        <v/>
      </c>
      <c r="S28" s="14" t="str">
        <f t="shared" si="5"/>
        <v>EMPTY</v>
      </c>
      <c r="T28" s="14" t="str">
        <f t="shared" si="6"/>
        <v>EMPTY</v>
      </c>
      <c r="U28" s="14" t="str">
        <f t="shared" si="7"/>
        <v>EMPTY</v>
      </c>
      <c r="V28" s="14" t="str">
        <f t="shared" si="8"/>
        <v>EMPTY</v>
      </c>
      <c r="W28" s="14" t="str">
        <f>IF(L28="beforeTx",timingTable[[#This Row],[FRT32_val]]-timingTable[[#This Row],[FRT32_trace]],"EMPTY")</f>
        <v>EMPTY</v>
      </c>
      <c r="X28" s="14" t="str">
        <f t="shared" si="9"/>
        <v>EMPTY</v>
      </c>
      <c r="Y28" s="14" t="str">
        <f t="shared" si="10"/>
        <v>EMPTY</v>
      </c>
      <c r="Z28" s="14" t="str">
        <f>IF(AND(P28="beforeRx",O29="afterRx"),J29-timingTable[[#This Row],[FRT32_trace]],"EMPTY")</f>
        <v>EMPTY</v>
      </c>
      <c r="AA28" s="14" t="str">
        <f>IF(AND(timingTable[[#This Row],[txEnd]]="txEnd",Q32="rxStart"),I32-timingTable[[#This Row],[FRT32_val]],"EMPTY")</f>
        <v>EMPTY</v>
      </c>
      <c r="AO28" s="16">
        <v>-682985310</v>
      </c>
      <c r="AP28" s="14">
        <v>1</v>
      </c>
      <c r="AQ28" s="26">
        <v>0.42857142857142855</v>
      </c>
      <c r="AR28" s="26">
        <v>1.7857142857142856E-2</v>
      </c>
      <c r="BA28" s="16">
        <v>-684833102</v>
      </c>
      <c r="BB28" s="14">
        <v>1</v>
      </c>
      <c r="BC28" s="26">
        <v>0.18045112781954886</v>
      </c>
      <c r="BD28" s="26">
        <v>7.5187969924812026E-3</v>
      </c>
      <c r="BG28" s="16">
        <v>835</v>
      </c>
      <c r="BH28" s="14">
        <v>1</v>
      </c>
      <c r="BI28" s="26">
        <v>0.48120300751879697</v>
      </c>
      <c r="BJ28" s="26">
        <v>7.5187969924812026E-3</v>
      </c>
      <c r="BM28" s="16">
        <v>253</v>
      </c>
      <c r="BN28" s="14">
        <v>1</v>
      </c>
      <c r="BO28" s="26">
        <v>0.9642857142857143</v>
      </c>
      <c r="BP28" s="26">
        <v>1.7857142857142856E-2</v>
      </c>
      <c r="BS28" s="16">
        <v>745</v>
      </c>
      <c r="BT28" s="14">
        <v>2</v>
      </c>
      <c r="BU28" s="26">
        <v>0.8</v>
      </c>
      <c r="BV28" s="26">
        <v>2.8571428571428571E-2</v>
      </c>
    </row>
    <row r="29" spans="1:74" x14ac:dyDescent="0.25">
      <c r="A29" s="14" t="s">
        <v>58</v>
      </c>
      <c r="B29">
        <v>335687626564</v>
      </c>
      <c r="C29" s="14" t="s">
        <v>7988</v>
      </c>
      <c r="D29">
        <v>151</v>
      </c>
      <c r="E29" s="14" t="s">
        <v>7876</v>
      </c>
      <c r="F29" s="14" t="s">
        <v>7989</v>
      </c>
      <c r="G29" s="14">
        <f>timingTable[[#This Row],[FRT_DEC]]-B28</f>
        <v>13799</v>
      </c>
      <c r="H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INFO]]))),H28)</f>
        <v>cl id</v>
      </c>
      <c r="I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9" s="14">
        <f>HEX2DEC(RIGHT(timingTable[[#This Row],[FRT_HEX]],MIN(LEN(timingTable[[#This Row],[FRT_HEX]])-2,8)))</f>
        <v>680177476</v>
      </c>
      <c r="K29" s="14" t="str">
        <f>IF(timingTable[[#This Row],['[TRACECODE']:.1]]=140,"afterTx","")</f>
        <v/>
      </c>
      <c r="L29" s="14" t="str">
        <f t="shared" si="0"/>
        <v/>
      </c>
      <c r="M29" s="14" t="str">
        <f>IF(AND(H29=H28,K28="afterTx",timingTable[[#This Row],['[TRACECODE']:.1]]=6),"dc","")</f>
        <v/>
      </c>
      <c r="N29" s="14" t="str">
        <f t="shared" si="1"/>
        <v/>
      </c>
      <c r="O29" s="14" t="str">
        <f>IF(timingTable[[#This Row],['[TRACECODE']:.1]]=141,"afterRx","")</f>
        <v/>
      </c>
      <c r="P29" s="14" t="str">
        <f t="shared" si="2"/>
        <v/>
      </c>
      <c r="Q29" s="14" t="str">
        <f t="shared" si="3"/>
        <v/>
      </c>
      <c r="R29" s="14" t="str">
        <f t="shared" si="4"/>
        <v/>
      </c>
      <c r="S29" s="14" t="str">
        <f t="shared" si="5"/>
        <v>EMPTY</v>
      </c>
      <c r="T29" s="14" t="str">
        <f t="shared" si="6"/>
        <v>EMPTY</v>
      </c>
      <c r="U29" s="14" t="str">
        <f t="shared" si="7"/>
        <v>EMPTY</v>
      </c>
      <c r="V29" s="14" t="str">
        <f t="shared" si="8"/>
        <v>EMPTY</v>
      </c>
      <c r="W29" s="14" t="str">
        <f>IF(L29="beforeTx",timingTable[[#This Row],[FRT32_val]]-timingTable[[#This Row],[FRT32_trace]],"EMPTY")</f>
        <v>EMPTY</v>
      </c>
      <c r="X29" s="14" t="str">
        <f t="shared" si="9"/>
        <v>EMPTY</v>
      </c>
      <c r="Y29" s="14" t="str">
        <f t="shared" si="10"/>
        <v>EMPTY</v>
      </c>
      <c r="Z29" s="14" t="str">
        <f>IF(AND(P29="beforeRx",O30="afterRx"),J30-timingTable[[#This Row],[FRT32_trace]],"EMPTY")</f>
        <v>EMPTY</v>
      </c>
      <c r="AA29" s="14" t="str">
        <f>IF(AND(timingTable[[#This Row],[txEnd]]="txEnd",Q33="rxStart"),I33-timingTable[[#This Row],[FRT32_val]],"EMPTY")</f>
        <v>EMPTY</v>
      </c>
      <c r="AO29" s="16">
        <v>-683832842</v>
      </c>
      <c r="AP29" s="14">
        <v>1</v>
      </c>
      <c r="AQ29" s="26">
        <v>0.44642857142857145</v>
      </c>
      <c r="AR29" s="26">
        <v>1.7857142857142856E-2</v>
      </c>
      <c r="BA29" s="16">
        <v>-683983605</v>
      </c>
      <c r="BB29" s="14">
        <v>1</v>
      </c>
      <c r="BC29" s="26">
        <v>0.18796992481203006</v>
      </c>
      <c r="BD29" s="26">
        <v>7.5187969924812026E-3</v>
      </c>
      <c r="BG29" s="16">
        <v>836</v>
      </c>
      <c r="BH29" s="14">
        <v>1</v>
      </c>
      <c r="BI29" s="26">
        <v>0.48872180451127817</v>
      </c>
      <c r="BJ29" s="26">
        <v>7.5187969924812026E-3</v>
      </c>
      <c r="BM29" s="16">
        <v>260</v>
      </c>
      <c r="BN29" s="14">
        <v>1</v>
      </c>
      <c r="BO29" s="26">
        <v>0.9821428571428571</v>
      </c>
      <c r="BP29" s="26">
        <v>1.7857142857142856E-2</v>
      </c>
      <c r="BS29" s="16">
        <v>746</v>
      </c>
      <c r="BT29" s="14">
        <v>2</v>
      </c>
      <c r="BU29" s="26">
        <v>0.82857142857142863</v>
      </c>
      <c r="BV29" s="26">
        <v>2.8571428571428571E-2</v>
      </c>
    </row>
    <row r="30" spans="1:74" x14ac:dyDescent="0.25">
      <c r="A30" s="14" t="s">
        <v>60</v>
      </c>
      <c r="B30">
        <v>335687626611</v>
      </c>
      <c r="C30" s="14" t="s">
        <v>7992</v>
      </c>
      <c r="D30">
        <v>151</v>
      </c>
      <c r="E30" s="14" t="s">
        <v>7876</v>
      </c>
      <c r="F30" s="14" t="s">
        <v>7993</v>
      </c>
      <c r="G30" s="14">
        <f>timingTable[[#This Row],[FRT_DEC]]-B29</f>
        <v>47</v>
      </c>
      <c r="H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INFO]]))),H29)</f>
        <v>cl id</v>
      </c>
      <c r="I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30" s="14">
        <f>HEX2DEC(RIGHT(timingTable[[#This Row],[FRT_HEX]],MIN(LEN(timingTable[[#This Row],[FRT_HEX]])-2,8)))</f>
        <v>680177523</v>
      </c>
      <c r="K30" s="14" t="str">
        <f>IF(timingTable[[#This Row],['[TRACECODE']:.1]]=140,"afterTx","")</f>
        <v/>
      </c>
      <c r="L30" s="14" t="str">
        <f t="shared" si="0"/>
        <v/>
      </c>
      <c r="M30" s="14" t="str">
        <f>IF(AND(H30=H29,K29="afterTx",timingTable[[#This Row],['[TRACECODE']:.1]]=6),"dc","")</f>
        <v/>
      </c>
      <c r="N30" s="14" t="str">
        <f t="shared" si="1"/>
        <v/>
      </c>
      <c r="O30" s="14" t="str">
        <f>IF(timingTable[[#This Row],['[TRACECODE']:.1]]=141,"afterRx","")</f>
        <v/>
      </c>
      <c r="P30" s="14" t="str">
        <f t="shared" si="2"/>
        <v/>
      </c>
      <c r="Q30" s="14" t="str">
        <f t="shared" si="3"/>
        <v/>
      </c>
      <c r="R30" s="14" t="str">
        <f t="shared" si="4"/>
        <v/>
      </c>
      <c r="S30" s="14" t="str">
        <f t="shared" si="5"/>
        <v>EMPTY</v>
      </c>
      <c r="T30" s="14" t="str">
        <f t="shared" si="6"/>
        <v>EMPTY</v>
      </c>
      <c r="U30" s="14" t="str">
        <f t="shared" si="7"/>
        <v>EMPTY</v>
      </c>
      <c r="V30" s="14" t="str">
        <f t="shared" si="8"/>
        <v>EMPTY</v>
      </c>
      <c r="W30" s="14" t="str">
        <f>IF(L30="beforeTx",timingTable[[#This Row],[FRT32_val]]-timingTable[[#This Row],[FRT32_trace]],"EMPTY")</f>
        <v>EMPTY</v>
      </c>
      <c r="X30" s="14" t="str">
        <f t="shared" si="9"/>
        <v>EMPTY</v>
      </c>
      <c r="Y30" s="14" t="str">
        <f t="shared" si="10"/>
        <v>EMPTY</v>
      </c>
      <c r="Z30" s="14" t="str">
        <f>IF(AND(P30="beforeRx",O31="afterRx"),J31-timingTable[[#This Row],[FRT32_trace]],"EMPTY")</f>
        <v>EMPTY</v>
      </c>
      <c r="AA30" s="14" t="str">
        <f>IF(AND(timingTable[[#This Row],[txEnd]]="txEnd",Q34="rxStart"),I34-timingTable[[#This Row],[FRT32_val]],"EMPTY")</f>
        <v>EMPTY</v>
      </c>
      <c r="AO30" s="16">
        <v>-683854269</v>
      </c>
      <c r="AP30" s="14">
        <v>1</v>
      </c>
      <c r="AQ30" s="26">
        <v>0.4642857142857143</v>
      </c>
      <c r="AR30" s="26">
        <v>1.7857142857142856E-2</v>
      </c>
      <c r="BA30" s="16">
        <v>-683961674</v>
      </c>
      <c r="BB30" s="14">
        <v>1</v>
      </c>
      <c r="BC30" s="26">
        <v>0.19548872180451127</v>
      </c>
      <c r="BD30" s="26">
        <v>7.5187969924812026E-3</v>
      </c>
      <c r="BG30" s="16">
        <v>842</v>
      </c>
      <c r="BH30" s="14">
        <v>1</v>
      </c>
      <c r="BI30" s="26">
        <v>0.49624060150375937</v>
      </c>
      <c r="BJ30" s="26">
        <v>7.5187969924812026E-3</v>
      </c>
      <c r="BM30" s="16">
        <v>263</v>
      </c>
      <c r="BN30" s="14">
        <v>1</v>
      </c>
      <c r="BO30" s="26">
        <v>1</v>
      </c>
      <c r="BP30" s="26">
        <v>1.7857142857142856E-2</v>
      </c>
      <c r="BS30" s="16">
        <v>747</v>
      </c>
      <c r="BT30" s="14">
        <v>1</v>
      </c>
      <c r="BU30" s="26">
        <v>0.84285714285714286</v>
      </c>
      <c r="BV30" s="26">
        <v>1.4285714285714285E-2</v>
      </c>
    </row>
    <row r="31" spans="1:74" x14ac:dyDescent="0.25">
      <c r="A31" s="14" t="s">
        <v>65</v>
      </c>
      <c r="B31">
        <v>335687631722</v>
      </c>
      <c r="C31" s="14" t="s">
        <v>7999</v>
      </c>
      <c r="D31">
        <v>6</v>
      </c>
      <c r="E31" s="14" t="s">
        <v>1077</v>
      </c>
      <c r="F31" s="14" t="s">
        <v>8000</v>
      </c>
      <c r="G31" s="14">
        <f>timingTable[[#This Row],[FRT_DEC]]-B30</f>
        <v>5111</v>
      </c>
      <c r="H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INFO]]))),H30)</f>
        <v>cl id</v>
      </c>
      <c r="I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680179287</v>
      </c>
      <c r="J31" s="14">
        <f>HEX2DEC(RIGHT(timingTable[[#This Row],[FRT_HEX]],MIN(LEN(timingTable[[#This Row],[FRT_HEX]])-2,8)))</f>
        <v>680182634</v>
      </c>
      <c r="K31" s="14" t="str">
        <f>IF(timingTable[[#This Row],['[TRACECODE']:.1]]=140,"afterTx","")</f>
        <v/>
      </c>
      <c r="L31" s="14" t="str">
        <f t="shared" si="0"/>
        <v/>
      </c>
      <c r="M31" s="14" t="str">
        <f>IF(AND(H31=H30,K30="afterTx",timingTable[[#This Row],['[TRACECODE']:.1]]=6),"dc","")</f>
        <v/>
      </c>
      <c r="N31" s="14" t="str">
        <f t="shared" si="1"/>
        <v/>
      </c>
      <c r="O31" s="14" t="str">
        <f>IF(timingTable[[#This Row],['[TRACECODE']:.1]]=141,"afterRx","")</f>
        <v/>
      </c>
      <c r="P31" s="14" t="str">
        <f t="shared" si="2"/>
        <v/>
      </c>
      <c r="Q31" s="14" t="str">
        <f t="shared" si="3"/>
        <v/>
      </c>
      <c r="R31" s="14" t="str">
        <f t="shared" si="4"/>
        <v/>
      </c>
      <c r="S31" s="14" t="str">
        <f t="shared" si="5"/>
        <v>EMPTY</v>
      </c>
      <c r="T31" s="14" t="str">
        <f t="shared" si="6"/>
        <v>EMPTY</v>
      </c>
      <c r="U31" s="14" t="str">
        <f t="shared" si="7"/>
        <v>EMPTY</v>
      </c>
      <c r="V31" s="14" t="str">
        <f t="shared" si="8"/>
        <v>EMPTY</v>
      </c>
      <c r="W31" s="14" t="str">
        <f>IF(L31="beforeTx",timingTable[[#This Row],[FRT32_val]]-timingTable[[#This Row],[FRT32_trace]],"EMPTY")</f>
        <v>EMPTY</v>
      </c>
      <c r="X31" s="14" t="str">
        <f t="shared" si="9"/>
        <v>EMPTY</v>
      </c>
      <c r="Y31" s="14" t="str">
        <f t="shared" si="10"/>
        <v>EMPTY</v>
      </c>
      <c r="Z31" s="14" t="str">
        <f>IF(AND(P31="beforeRx",O32="afterRx"),J32-timingTable[[#This Row],[FRT32_trace]],"EMPTY")</f>
        <v>EMPTY</v>
      </c>
      <c r="AA31" s="14" t="str">
        <f>IF(AND(timingTable[[#This Row],[txEnd]]="txEnd",Q35="rxStart"),I35-timingTable[[#This Row],[FRT32_val]],"EMPTY")</f>
        <v>EMPTY</v>
      </c>
      <c r="AO31" s="16">
        <v>-683875395</v>
      </c>
      <c r="AP31" s="14">
        <v>1</v>
      </c>
      <c r="AQ31" s="26">
        <v>0.48214285714285715</v>
      </c>
      <c r="AR31" s="26">
        <v>1.7857142857142856E-2</v>
      </c>
      <c r="BA31" s="16">
        <v>-683940523</v>
      </c>
      <c r="BB31" s="14">
        <v>1</v>
      </c>
      <c r="BC31" s="26">
        <v>0.20300751879699247</v>
      </c>
      <c r="BD31" s="26">
        <v>7.5187969924812026E-3</v>
      </c>
      <c r="BG31" s="16">
        <v>844</v>
      </c>
      <c r="BH31" s="14">
        <v>1</v>
      </c>
      <c r="BI31" s="26">
        <v>0.50375939849624063</v>
      </c>
      <c r="BJ31" s="26">
        <v>7.5187969924812026E-3</v>
      </c>
      <c r="BM31" s="16" t="s">
        <v>1054</v>
      </c>
      <c r="BN31" s="14">
        <v>56</v>
      </c>
      <c r="BO31" s="26"/>
      <c r="BP31" s="26">
        <v>1</v>
      </c>
      <c r="BS31" s="16">
        <v>749</v>
      </c>
      <c r="BT31" s="14">
        <v>2</v>
      </c>
      <c r="BU31" s="26">
        <v>0.87142857142857144</v>
      </c>
      <c r="BV31" s="26">
        <v>2.8571428571428571E-2</v>
      </c>
    </row>
    <row r="32" spans="1:74" x14ac:dyDescent="0.25">
      <c r="A32" s="14" t="s">
        <v>66</v>
      </c>
      <c r="B32">
        <v>335687631724</v>
      </c>
      <c r="C32" s="14" t="s">
        <v>8001</v>
      </c>
      <c r="D32">
        <v>6</v>
      </c>
      <c r="E32" s="14" t="s">
        <v>1077</v>
      </c>
      <c r="F32" s="14" t="s">
        <v>7877</v>
      </c>
      <c r="G32" s="14">
        <f>timingTable[[#This Row],[FRT_DEC]]-B31</f>
        <v>2</v>
      </c>
      <c r="H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INFO]]))),H31)</f>
        <v>cl id</v>
      </c>
      <c r="I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2" s="14">
        <f>HEX2DEC(RIGHT(timingTable[[#This Row],[FRT_HEX]],MIN(LEN(timingTable[[#This Row],[FRT_HEX]])-2,8)))</f>
        <v>680182636</v>
      </c>
      <c r="K32" s="14" t="str">
        <f>IF(timingTable[[#This Row],['[TRACECODE']:.1]]=140,"afterTx","")</f>
        <v/>
      </c>
      <c r="L32" s="14" t="str">
        <f t="shared" si="0"/>
        <v/>
      </c>
      <c r="M32" s="14" t="str">
        <f>IF(AND(H32=H31,K31="afterTx",timingTable[[#This Row],['[TRACECODE']:.1]]=6),"dc","")</f>
        <v/>
      </c>
      <c r="N32" s="14" t="str">
        <f t="shared" si="1"/>
        <v/>
      </c>
      <c r="O32" s="14" t="str">
        <f>IF(timingTable[[#This Row],['[TRACECODE']:.1]]=141,"afterRx","")</f>
        <v/>
      </c>
      <c r="P32" s="14" t="str">
        <f t="shared" si="2"/>
        <v/>
      </c>
      <c r="Q32" s="14" t="str">
        <f t="shared" si="3"/>
        <v/>
      </c>
      <c r="R32" s="14" t="str">
        <f t="shared" si="4"/>
        <v/>
      </c>
      <c r="S32" s="14" t="str">
        <f t="shared" si="5"/>
        <v>EMPTY</v>
      </c>
      <c r="T32" s="14" t="str">
        <f t="shared" si="6"/>
        <v>EMPTY</v>
      </c>
      <c r="U32" s="14" t="str">
        <f t="shared" si="7"/>
        <v>EMPTY</v>
      </c>
      <c r="V32" s="14" t="str">
        <f t="shared" si="8"/>
        <v>EMPTY</v>
      </c>
      <c r="W32" s="14" t="str">
        <f>IF(L32="beforeTx",timingTable[[#This Row],[FRT32_val]]-timingTable[[#This Row],[FRT32_trace]],"EMPTY")</f>
        <v>EMPTY</v>
      </c>
      <c r="X32" s="14" t="str">
        <f t="shared" si="9"/>
        <v>EMPTY</v>
      </c>
      <c r="Y32" s="14" t="str">
        <f t="shared" si="10"/>
        <v>EMPTY</v>
      </c>
      <c r="Z32" s="14" t="str">
        <f>IF(AND(P32="beforeRx",O33="afterRx"),J33-timingTable[[#This Row],[FRT32_trace]],"EMPTY")</f>
        <v>EMPTY</v>
      </c>
      <c r="AA32" s="14" t="str">
        <f>IF(AND(timingTable[[#This Row],[txEnd]]="txEnd",Q36="rxStart"),I36-timingTable[[#This Row],[FRT32_val]],"EMPTY")</f>
        <v>EMPTY</v>
      </c>
      <c r="AO32" s="16">
        <v>-683896567</v>
      </c>
      <c r="AP32" s="14">
        <v>1</v>
      </c>
      <c r="AQ32" s="26">
        <v>0.5</v>
      </c>
      <c r="AR32" s="26">
        <v>1.7857142857142856E-2</v>
      </c>
      <c r="BA32" s="16">
        <v>-683919401</v>
      </c>
      <c r="BB32" s="14">
        <v>1</v>
      </c>
      <c r="BC32" s="26">
        <v>0.21052631578947367</v>
      </c>
      <c r="BD32" s="26">
        <v>7.5187969924812026E-3</v>
      </c>
      <c r="BG32" s="16">
        <v>850</v>
      </c>
      <c r="BH32" s="14">
        <v>1</v>
      </c>
      <c r="BI32" s="26">
        <v>0.51127819548872178</v>
      </c>
      <c r="BJ32" s="26">
        <v>7.5187969924812026E-3</v>
      </c>
      <c r="BS32" s="16">
        <v>755</v>
      </c>
      <c r="BT32" s="14">
        <v>1</v>
      </c>
      <c r="BU32" s="26">
        <v>0.88571428571428568</v>
      </c>
      <c r="BV32" s="26">
        <v>1.4285714285714285E-2</v>
      </c>
    </row>
    <row r="33" spans="1:74" x14ac:dyDescent="0.25">
      <c r="A33" s="14" t="s">
        <v>1065</v>
      </c>
      <c r="B33">
        <v>335687631728</v>
      </c>
      <c r="C33" s="14" t="s">
        <v>8002</v>
      </c>
      <c r="D33">
        <v>122</v>
      </c>
      <c r="E33" s="14" t="s">
        <v>3921</v>
      </c>
      <c r="F33" s="14" t="s">
        <v>8003</v>
      </c>
      <c r="G33" s="14">
        <f>timingTable[[#This Row],[FRT_DEC]]-B32</f>
        <v>4</v>
      </c>
      <c r="H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INFO]]))),H32)</f>
        <v>cl id</v>
      </c>
      <c r="I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680182579</v>
      </c>
      <c r="J33" s="14">
        <f>HEX2DEC(RIGHT(timingTable[[#This Row],[FRT_HEX]],MIN(LEN(timingTable[[#This Row],[FRT_HEX]])-2,8)))</f>
        <v>680182640</v>
      </c>
      <c r="K33" s="14" t="str">
        <f>IF(timingTable[[#This Row],['[TRACECODE']:.1]]=140,"afterTx","")</f>
        <v/>
      </c>
      <c r="L33" s="14" t="str">
        <f t="shared" si="0"/>
        <v/>
      </c>
      <c r="M33" s="14" t="str">
        <f>IF(AND(H33=H32,K32="afterTx",timingTable[[#This Row],['[TRACECODE']:.1]]=6),"dc","")</f>
        <v/>
      </c>
      <c r="N33" s="14" t="str">
        <f t="shared" si="1"/>
        <v/>
      </c>
      <c r="O33" s="14" t="str">
        <f>IF(timingTable[[#This Row],['[TRACECODE']:.1]]=141,"afterRx","")</f>
        <v/>
      </c>
      <c r="P33" s="14" t="str">
        <f t="shared" si="2"/>
        <v/>
      </c>
      <c r="Q33" s="14" t="str">
        <f t="shared" si="3"/>
        <v/>
      </c>
      <c r="R33" s="14" t="str">
        <f t="shared" si="4"/>
        <v/>
      </c>
      <c r="S33" s="14" t="str">
        <f t="shared" si="5"/>
        <v>EMPTY</v>
      </c>
      <c r="T33" s="14" t="str">
        <f t="shared" si="6"/>
        <v>EMPTY</v>
      </c>
      <c r="U33" s="14" t="str">
        <f t="shared" si="7"/>
        <v>EMPTY</v>
      </c>
      <c r="V33" s="14" t="str">
        <f t="shared" si="8"/>
        <v>EMPTY</v>
      </c>
      <c r="W33" s="14" t="str">
        <f>IF(L33="beforeTx",timingTable[[#This Row],[FRT32_val]]-timingTable[[#This Row],[FRT32_trace]],"EMPTY")</f>
        <v>EMPTY</v>
      </c>
      <c r="X33" s="14" t="str">
        <f t="shared" si="9"/>
        <v>EMPTY</v>
      </c>
      <c r="Y33" s="14" t="str">
        <f t="shared" si="10"/>
        <v>EMPTY</v>
      </c>
      <c r="Z33" s="14" t="str">
        <f>IF(AND(P33="beforeRx",O34="afterRx"),J34-timingTable[[#This Row],[FRT32_trace]],"EMPTY")</f>
        <v>EMPTY</v>
      </c>
      <c r="AA33" s="14" t="str">
        <f>IF(AND(timingTable[[#This Row],[txEnd]]="txEnd",Q37="rxStart"),I37-timingTable[[#This Row],[FRT32_val]],"EMPTY")</f>
        <v>EMPTY</v>
      </c>
      <c r="AO33" s="16">
        <v>-683919165</v>
      </c>
      <c r="AP33" s="14">
        <v>1</v>
      </c>
      <c r="AQ33" s="26">
        <v>0.5178571428571429</v>
      </c>
      <c r="AR33" s="26">
        <v>1.7857142857142856E-2</v>
      </c>
      <c r="BA33" s="16">
        <v>-683896798</v>
      </c>
      <c r="BB33" s="14">
        <v>1</v>
      </c>
      <c r="BC33" s="26">
        <v>0.21804511278195488</v>
      </c>
      <c r="BD33" s="26">
        <v>7.5187969924812026E-3</v>
      </c>
      <c r="BG33" s="16">
        <v>914</v>
      </c>
      <c r="BH33" s="14">
        <v>9</v>
      </c>
      <c r="BI33" s="26">
        <v>0.57894736842105265</v>
      </c>
      <c r="BJ33" s="26">
        <v>6.7669172932330823E-2</v>
      </c>
      <c r="BS33" s="16">
        <v>812</v>
      </c>
      <c r="BT33" s="14">
        <v>1</v>
      </c>
      <c r="BU33" s="26">
        <v>0.9</v>
      </c>
      <c r="BV33" s="26">
        <v>1.4285714285714285E-2</v>
      </c>
    </row>
    <row r="34" spans="1:74" x14ac:dyDescent="0.25">
      <c r="A34" s="14" t="s">
        <v>67</v>
      </c>
      <c r="B34">
        <v>335687631730</v>
      </c>
      <c r="C34" s="14" t="s">
        <v>8004</v>
      </c>
      <c r="D34">
        <v>122</v>
      </c>
      <c r="E34" s="14" t="s">
        <v>3921</v>
      </c>
      <c r="F34" s="14" t="s">
        <v>7878</v>
      </c>
      <c r="G34" s="14">
        <f>timingTable[[#This Row],[FRT_DEC]]-B33</f>
        <v>2</v>
      </c>
      <c r="H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INFO]]))),H33)</f>
        <v>cl id</v>
      </c>
      <c r="I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4" s="14">
        <f>HEX2DEC(RIGHT(timingTable[[#This Row],[FRT_HEX]],MIN(LEN(timingTable[[#This Row],[FRT_HEX]])-2,8)))</f>
        <v>680182642</v>
      </c>
      <c r="K34" s="14" t="str">
        <f>IF(timingTable[[#This Row],['[TRACECODE']:.1]]=140,"afterTx","")</f>
        <v/>
      </c>
      <c r="L34" s="14" t="str">
        <f t="shared" si="0"/>
        <v/>
      </c>
      <c r="M34" s="14" t="str">
        <f>IF(AND(H34=H33,K33="afterTx",timingTable[[#This Row],['[TRACECODE']:.1]]=6),"dc","")</f>
        <v/>
      </c>
      <c r="N34" s="14" t="str">
        <f t="shared" si="1"/>
        <v/>
      </c>
      <c r="O34" s="14" t="str">
        <f>IF(timingTable[[#This Row],['[TRACECODE']:.1]]=141,"afterRx","")</f>
        <v/>
      </c>
      <c r="P34" s="14" t="str">
        <f t="shared" si="2"/>
        <v/>
      </c>
      <c r="Q34" s="14" t="str">
        <f t="shared" si="3"/>
        <v/>
      </c>
      <c r="R34" s="14" t="str">
        <f t="shared" si="4"/>
        <v/>
      </c>
      <c r="S34" s="14" t="str">
        <f t="shared" si="5"/>
        <v>EMPTY</v>
      </c>
      <c r="T34" s="14" t="str">
        <f t="shared" si="6"/>
        <v>EMPTY</v>
      </c>
      <c r="U34" s="14" t="str">
        <f t="shared" si="7"/>
        <v>EMPTY</v>
      </c>
      <c r="V34" s="14" t="str">
        <f t="shared" si="8"/>
        <v>EMPTY</v>
      </c>
      <c r="W34" s="14" t="str">
        <f>IF(L34="beforeTx",timingTable[[#This Row],[FRT32_val]]-timingTable[[#This Row],[FRT32_trace]],"EMPTY")</f>
        <v>EMPTY</v>
      </c>
      <c r="X34" s="14" t="str">
        <f t="shared" si="9"/>
        <v>EMPTY</v>
      </c>
      <c r="Y34" s="14" t="str">
        <f t="shared" si="10"/>
        <v>EMPTY</v>
      </c>
      <c r="Z34" s="14" t="str">
        <f>IF(AND(P34="beforeRx",O35="afterRx"),J35-timingTable[[#This Row],[FRT32_trace]],"EMPTY")</f>
        <v>EMPTY</v>
      </c>
      <c r="AA34" s="14" t="str">
        <f>IF(AND(timingTable[[#This Row],[txEnd]]="txEnd",Q38="rxStart"),I38-timingTable[[#This Row],[FRT32_val]],"EMPTY")</f>
        <v>EMPTY</v>
      </c>
      <c r="AO34" s="16">
        <v>-683940283</v>
      </c>
      <c r="AP34" s="14">
        <v>1</v>
      </c>
      <c r="AQ34" s="26">
        <v>0.5357142857142857</v>
      </c>
      <c r="AR34" s="26">
        <v>1.7857142857142856E-2</v>
      </c>
      <c r="BA34" s="16">
        <v>-683875627</v>
      </c>
      <c r="BB34" s="14">
        <v>1</v>
      </c>
      <c r="BC34" s="26">
        <v>0.22556390977443608</v>
      </c>
      <c r="BD34" s="26">
        <v>7.5187969924812026E-3</v>
      </c>
      <c r="BG34" s="16">
        <v>915</v>
      </c>
      <c r="BH34" s="14">
        <v>5</v>
      </c>
      <c r="BI34" s="26">
        <v>0.61654135338345861</v>
      </c>
      <c r="BJ34" s="26">
        <v>3.7593984962406013E-2</v>
      </c>
      <c r="BS34" s="16">
        <v>813</v>
      </c>
      <c r="BT34" s="14">
        <v>1</v>
      </c>
      <c r="BU34" s="26">
        <v>0.91428571428571426</v>
      </c>
      <c r="BV34" s="26">
        <v>1.4285714285714285E-2</v>
      </c>
    </row>
    <row r="35" spans="1:74" x14ac:dyDescent="0.25">
      <c r="A35" s="14" t="s">
        <v>68</v>
      </c>
      <c r="B35">
        <v>335687631739</v>
      </c>
      <c r="C35" s="14" t="s">
        <v>8005</v>
      </c>
      <c r="D35">
        <v>151</v>
      </c>
      <c r="E35" s="14" t="s">
        <v>7876</v>
      </c>
      <c r="F35" s="14" t="s">
        <v>8006</v>
      </c>
      <c r="G35" s="14">
        <f>timingTable[[#This Row],[FRT_DEC]]-B34</f>
        <v>9</v>
      </c>
      <c r="H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INFO]]))),H34)</f>
        <v>cl id</v>
      </c>
      <c r="I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35" s="14">
        <f>HEX2DEC(RIGHT(timingTable[[#This Row],[FRT_HEX]],MIN(LEN(timingTable[[#This Row],[FRT_HEX]])-2,8)))</f>
        <v>680182651</v>
      </c>
      <c r="K35" s="14" t="str">
        <f>IF(timingTable[[#This Row],['[TRACECODE']:.1]]=140,"afterTx","")</f>
        <v/>
      </c>
      <c r="L35" s="14" t="str">
        <f t="shared" si="0"/>
        <v/>
      </c>
      <c r="M35" s="14" t="str">
        <f>IF(AND(H35=H34,K34="afterTx",timingTable[[#This Row],['[TRACECODE']:.1]]=6),"dc","")</f>
        <v/>
      </c>
      <c r="N35" s="14" t="str">
        <f t="shared" si="1"/>
        <v/>
      </c>
      <c r="O35" s="14" t="str">
        <f>IF(timingTable[[#This Row],['[TRACECODE']:.1]]=141,"afterRx","")</f>
        <v/>
      </c>
      <c r="P35" s="14" t="str">
        <f t="shared" si="2"/>
        <v/>
      </c>
      <c r="Q35" s="14" t="str">
        <f t="shared" si="3"/>
        <v/>
      </c>
      <c r="R35" s="14" t="str">
        <f t="shared" si="4"/>
        <v/>
      </c>
      <c r="S35" s="14" t="str">
        <f t="shared" si="5"/>
        <v>EMPTY</v>
      </c>
      <c r="T35" s="14" t="str">
        <f t="shared" si="6"/>
        <v>EMPTY</v>
      </c>
      <c r="U35" s="14" t="str">
        <f t="shared" si="7"/>
        <v>EMPTY</v>
      </c>
      <c r="V35" s="14" t="str">
        <f t="shared" si="8"/>
        <v>EMPTY</v>
      </c>
      <c r="W35" s="14" t="str">
        <f>IF(L35="beforeTx",timingTable[[#This Row],[FRT32_val]]-timingTable[[#This Row],[FRT32_trace]],"EMPTY")</f>
        <v>EMPTY</v>
      </c>
      <c r="X35" s="14" t="str">
        <f t="shared" si="9"/>
        <v>EMPTY</v>
      </c>
      <c r="Y35" s="14" t="str">
        <f t="shared" si="10"/>
        <v>EMPTY</v>
      </c>
      <c r="Z35" s="14" t="str">
        <f>IF(AND(P35="beforeRx",O36="afterRx"),J36-timingTable[[#This Row],[FRT32_trace]],"EMPTY")</f>
        <v>EMPTY</v>
      </c>
      <c r="AA35" s="14" t="str">
        <f>IF(AND(timingTable[[#This Row],[txEnd]]="txEnd",Q39="rxStart"),I39-timingTable[[#This Row],[FRT32_val]],"EMPTY")</f>
        <v>EMPTY</v>
      </c>
      <c r="AO35" s="16">
        <v>-683961448</v>
      </c>
      <c r="AP35" s="14">
        <v>1</v>
      </c>
      <c r="AQ35" s="26">
        <v>0.5535714285714286</v>
      </c>
      <c r="AR35" s="26">
        <v>1.7857142857142856E-2</v>
      </c>
      <c r="BA35" s="16">
        <v>-683854503</v>
      </c>
      <c r="BB35" s="14">
        <v>1</v>
      </c>
      <c r="BC35" s="26">
        <v>0.23308270676691728</v>
      </c>
      <c r="BD35" s="26">
        <v>7.5187969924812026E-3</v>
      </c>
      <c r="BG35" s="16">
        <v>916</v>
      </c>
      <c r="BH35" s="14">
        <v>4</v>
      </c>
      <c r="BI35" s="26">
        <v>0.64661654135338342</v>
      </c>
      <c r="BJ35" s="26">
        <v>3.007518796992481E-2</v>
      </c>
      <c r="BS35" s="16">
        <v>814</v>
      </c>
      <c r="BT35" s="14">
        <v>1</v>
      </c>
      <c r="BU35" s="26">
        <v>0.9285714285714286</v>
      </c>
      <c r="BV35" s="26">
        <v>1.4285714285714285E-2</v>
      </c>
    </row>
    <row r="36" spans="1:74" x14ac:dyDescent="0.25">
      <c r="A36" s="14" t="s">
        <v>1069</v>
      </c>
      <c r="B36">
        <v>335687632764</v>
      </c>
      <c r="C36" s="14" t="s">
        <v>8013</v>
      </c>
      <c r="D36">
        <v>151</v>
      </c>
      <c r="E36" s="14" t="s">
        <v>7876</v>
      </c>
      <c r="F36" s="14" t="s">
        <v>7936</v>
      </c>
      <c r="G36" s="14">
        <f>timingTable[[#This Row],[FRT_DEC]]-B35</f>
        <v>1025</v>
      </c>
      <c r="H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INFO]]))),H35)</f>
        <v>cl id</v>
      </c>
      <c r="I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6" s="14">
        <f>HEX2DEC(RIGHT(timingTable[[#This Row],[FRT_HEX]],MIN(LEN(timingTable[[#This Row],[FRT_HEX]])-2,8)))</f>
        <v>680183676</v>
      </c>
      <c r="K36" s="14" t="str">
        <f>IF(timingTable[[#This Row],['[TRACECODE']:.1]]=140,"afterTx","")</f>
        <v/>
      </c>
      <c r="L36" s="14" t="str">
        <f t="shared" si="0"/>
        <v/>
      </c>
      <c r="M36" s="14" t="str">
        <f>IF(AND(H36=H35,K35="afterTx",timingTable[[#This Row],['[TRACECODE']:.1]]=6),"dc","")</f>
        <v/>
      </c>
      <c r="N36" s="14" t="str">
        <f t="shared" si="1"/>
        <v/>
      </c>
      <c r="O36" s="14" t="str">
        <f>IF(timingTable[[#This Row],['[TRACECODE']:.1]]=141,"afterRx","")</f>
        <v/>
      </c>
      <c r="P36" s="14" t="str">
        <f t="shared" si="2"/>
        <v/>
      </c>
      <c r="Q36" s="14" t="str">
        <f t="shared" si="3"/>
        <v/>
      </c>
      <c r="R36" s="14" t="str">
        <f t="shared" si="4"/>
        <v/>
      </c>
      <c r="S36" s="14" t="str">
        <f t="shared" si="5"/>
        <v>EMPTY</v>
      </c>
      <c r="T36" s="14" t="str">
        <f t="shared" si="6"/>
        <v>EMPTY</v>
      </c>
      <c r="U36" s="14" t="str">
        <f t="shared" si="7"/>
        <v>EMPTY</v>
      </c>
      <c r="V36" s="14" t="str">
        <f t="shared" si="8"/>
        <v>EMPTY</v>
      </c>
      <c r="W36" s="14" t="str">
        <f>IF(L36="beforeTx",timingTable[[#This Row],[FRT32_val]]-timingTable[[#This Row],[FRT32_trace]],"EMPTY")</f>
        <v>EMPTY</v>
      </c>
      <c r="X36" s="14" t="str">
        <f t="shared" si="9"/>
        <v>EMPTY</v>
      </c>
      <c r="Y36" s="14" t="str">
        <f t="shared" si="10"/>
        <v>EMPTY</v>
      </c>
      <c r="Z36" s="14" t="str">
        <f>IF(AND(P36="beforeRx",O37="afterRx"),J37-timingTable[[#This Row],[FRT32_trace]],"EMPTY")</f>
        <v>EMPTY</v>
      </c>
      <c r="AA36" s="14" t="str">
        <f>IF(AND(timingTable[[#This Row],[txEnd]]="txEnd",Q40="rxStart"),I40-timingTable[[#This Row],[FRT32_val]],"EMPTY")</f>
        <v>EMPTY</v>
      </c>
      <c r="AO36" s="16">
        <v>-683983369</v>
      </c>
      <c r="AP36" s="14">
        <v>1</v>
      </c>
      <c r="AQ36" s="26">
        <v>0.5714285714285714</v>
      </c>
      <c r="AR36" s="26">
        <v>1.7857142857142856E-2</v>
      </c>
      <c r="BA36" s="16">
        <v>-683833091</v>
      </c>
      <c r="BB36" s="14">
        <v>1</v>
      </c>
      <c r="BC36" s="26">
        <v>0.24060150375939848</v>
      </c>
      <c r="BD36" s="26">
        <v>7.5187969924812026E-3</v>
      </c>
      <c r="BG36" s="16">
        <v>928</v>
      </c>
      <c r="BH36" s="14">
        <v>3</v>
      </c>
      <c r="BI36" s="26">
        <v>0.66917293233082709</v>
      </c>
      <c r="BJ36" s="26">
        <v>2.2556390977443608E-2</v>
      </c>
      <c r="BS36" s="16">
        <v>820</v>
      </c>
      <c r="BT36" s="14">
        <v>1</v>
      </c>
      <c r="BU36" s="26">
        <v>0.94285714285714284</v>
      </c>
      <c r="BV36" s="26">
        <v>1.4285714285714285E-2</v>
      </c>
    </row>
    <row r="37" spans="1:74" x14ac:dyDescent="0.25">
      <c r="A37" s="14" t="s">
        <v>70</v>
      </c>
      <c r="B37">
        <v>335687652765</v>
      </c>
      <c r="C37" s="14" t="s">
        <v>8015</v>
      </c>
      <c r="D37">
        <v>151</v>
      </c>
      <c r="E37" s="14" t="s">
        <v>7876</v>
      </c>
      <c r="F37" s="14" t="s">
        <v>7936</v>
      </c>
      <c r="G37" s="14">
        <f>timingTable[[#This Row],[FRT_DEC]]-B36</f>
        <v>20001</v>
      </c>
      <c r="H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INFO]]))),H36)</f>
        <v>cl id</v>
      </c>
      <c r="I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7" s="14">
        <f>HEX2DEC(RIGHT(timingTable[[#This Row],[FRT_HEX]],MIN(LEN(timingTable[[#This Row],[FRT_HEX]])-2,8)))</f>
        <v>680203677</v>
      </c>
      <c r="K37" s="14" t="str">
        <f>IF(timingTable[[#This Row],['[TRACECODE']:.1]]=140,"afterTx","")</f>
        <v/>
      </c>
      <c r="L37" s="14" t="str">
        <f t="shared" si="0"/>
        <v/>
      </c>
      <c r="M37" s="14" t="str">
        <f>IF(AND(H37=H36,K36="afterTx",timingTable[[#This Row],['[TRACECODE']:.1]]=6),"dc","")</f>
        <v/>
      </c>
      <c r="N37" s="14" t="str">
        <f t="shared" si="1"/>
        <v/>
      </c>
      <c r="O37" s="14" t="str">
        <f>IF(timingTable[[#This Row],['[TRACECODE']:.1]]=141,"afterRx","")</f>
        <v/>
      </c>
      <c r="P37" s="14" t="str">
        <f t="shared" si="2"/>
        <v/>
      </c>
      <c r="Q37" s="14" t="str">
        <f t="shared" si="3"/>
        <v/>
      </c>
      <c r="R37" s="14" t="str">
        <f t="shared" si="4"/>
        <v/>
      </c>
      <c r="S37" s="14" t="str">
        <f t="shared" si="5"/>
        <v>EMPTY</v>
      </c>
      <c r="T37" s="14" t="str">
        <f t="shared" si="6"/>
        <v>EMPTY</v>
      </c>
      <c r="U37" s="14" t="str">
        <f t="shared" si="7"/>
        <v>EMPTY</v>
      </c>
      <c r="V37" s="14" t="str">
        <f t="shared" si="8"/>
        <v>EMPTY</v>
      </c>
      <c r="W37" s="14" t="str">
        <f>IF(L37="beforeTx",timingTable[[#This Row],[FRT32_val]]-timingTable[[#This Row],[FRT32_trace]],"EMPTY")</f>
        <v>EMPTY</v>
      </c>
      <c r="X37" s="14" t="str">
        <f t="shared" si="9"/>
        <v>EMPTY</v>
      </c>
      <c r="Y37" s="14" t="str">
        <f t="shared" si="10"/>
        <v>EMPTY</v>
      </c>
      <c r="Z37" s="14" t="str">
        <f>IF(AND(P37="beforeRx",O38="afterRx"),J38-timingTable[[#This Row],[FRT32_trace]],"EMPTY")</f>
        <v>EMPTY</v>
      </c>
      <c r="AA37" s="14" t="str">
        <f>IF(AND(timingTable[[#This Row],[txEnd]]="txEnd",Q41="rxStart"),I41-timingTable[[#This Row],[FRT32_val]],"EMPTY")</f>
        <v>EMPTY</v>
      </c>
      <c r="AO37" s="16">
        <v>-684832853</v>
      </c>
      <c r="AP37" s="14">
        <v>1</v>
      </c>
      <c r="AQ37" s="26">
        <v>0.5892857142857143</v>
      </c>
      <c r="AR37" s="26">
        <v>1.7857142857142856E-2</v>
      </c>
      <c r="BA37" s="16">
        <v>-682985543</v>
      </c>
      <c r="BB37" s="14">
        <v>1</v>
      </c>
      <c r="BC37" s="26">
        <v>0.24812030075187969</v>
      </c>
      <c r="BD37" s="26">
        <v>7.5187969924812026E-3</v>
      </c>
      <c r="BG37" s="16">
        <v>929</v>
      </c>
      <c r="BH37" s="14">
        <v>19</v>
      </c>
      <c r="BI37" s="26">
        <v>0.81203007518796988</v>
      </c>
      <c r="BJ37" s="26">
        <v>0.14285714285714285</v>
      </c>
      <c r="BS37" s="16">
        <v>821</v>
      </c>
      <c r="BT37" s="14">
        <v>1</v>
      </c>
      <c r="BU37" s="26">
        <v>0.95714285714285718</v>
      </c>
      <c r="BV37" s="26">
        <v>1.4285714285714285E-2</v>
      </c>
    </row>
    <row r="38" spans="1:74" x14ac:dyDescent="0.25">
      <c r="A38" s="14" t="s">
        <v>73</v>
      </c>
      <c r="B38">
        <v>335687672765</v>
      </c>
      <c r="C38" s="14" t="s">
        <v>8017</v>
      </c>
      <c r="D38">
        <v>151</v>
      </c>
      <c r="E38" s="14" t="s">
        <v>7876</v>
      </c>
      <c r="F38" s="14" t="s">
        <v>7936</v>
      </c>
      <c r="G38" s="14">
        <f>timingTable[[#This Row],[FRT_DEC]]-B37</f>
        <v>20000</v>
      </c>
      <c r="H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INFO]]))),H37)</f>
        <v>cl id</v>
      </c>
      <c r="I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8" s="14">
        <f>HEX2DEC(RIGHT(timingTable[[#This Row],[FRT_HEX]],MIN(LEN(timingTable[[#This Row],[FRT_HEX]])-2,8)))</f>
        <v>680223677</v>
      </c>
      <c r="K38" s="14" t="str">
        <f>IF(timingTable[[#This Row],['[TRACECODE']:.1]]=140,"afterTx","")</f>
        <v/>
      </c>
      <c r="L38" s="14" t="str">
        <f t="shared" si="0"/>
        <v/>
      </c>
      <c r="M38" s="14" t="str">
        <f>IF(AND(H38=H37,K37="afterTx",timingTable[[#This Row],['[TRACECODE']:.1]]=6),"dc","")</f>
        <v/>
      </c>
      <c r="N38" s="14" t="str">
        <f t="shared" si="1"/>
        <v/>
      </c>
      <c r="O38" s="14" t="str">
        <f>IF(timingTable[[#This Row],['[TRACECODE']:.1]]=141,"afterRx","")</f>
        <v/>
      </c>
      <c r="P38" s="14" t="str">
        <f t="shared" si="2"/>
        <v/>
      </c>
      <c r="Q38" s="14" t="str">
        <f t="shared" si="3"/>
        <v/>
      </c>
      <c r="R38" s="14" t="str">
        <f t="shared" si="4"/>
        <v/>
      </c>
      <c r="S38" s="14" t="str">
        <f t="shared" si="5"/>
        <v>EMPTY</v>
      </c>
      <c r="T38" s="14" t="str">
        <f t="shared" si="6"/>
        <v>EMPTY</v>
      </c>
      <c r="U38" s="14" t="str">
        <f t="shared" si="7"/>
        <v>EMPTY</v>
      </c>
      <c r="V38" s="14" t="str">
        <f t="shared" si="8"/>
        <v>EMPTY</v>
      </c>
      <c r="W38" s="14" t="str">
        <f>IF(L38="beforeTx",timingTable[[#This Row],[FRT32_val]]-timingTable[[#This Row],[FRT32_trace]],"EMPTY")</f>
        <v>EMPTY</v>
      </c>
      <c r="X38" s="14" t="str">
        <f t="shared" si="9"/>
        <v>EMPTY</v>
      </c>
      <c r="Y38" s="14" t="str">
        <f t="shared" si="10"/>
        <v>EMPTY</v>
      </c>
      <c r="Z38" s="14" t="str">
        <f>IF(AND(P38="beforeRx",O39="afterRx"),J39-timingTable[[#This Row],[FRT32_trace]],"EMPTY")</f>
        <v>EMPTY</v>
      </c>
      <c r="AA38" s="14" t="str">
        <f>IF(AND(timingTable[[#This Row],[txEnd]]="txEnd",Q42="rxStart"),I42-timingTable[[#This Row],[FRT32_val]],"EMPTY")</f>
        <v>EMPTY</v>
      </c>
      <c r="AO38" s="16">
        <v>-684854297</v>
      </c>
      <c r="AP38" s="14">
        <v>1</v>
      </c>
      <c r="AQ38" s="26">
        <v>0.6071428571428571</v>
      </c>
      <c r="AR38" s="26">
        <v>1.7857142857142856E-2</v>
      </c>
      <c r="BA38" s="16">
        <v>-682964151</v>
      </c>
      <c r="BB38" s="14">
        <v>1</v>
      </c>
      <c r="BC38" s="26">
        <v>0.25563909774436089</v>
      </c>
      <c r="BD38" s="26">
        <v>7.5187969924812026E-3</v>
      </c>
      <c r="BG38" s="16">
        <v>930</v>
      </c>
      <c r="BH38" s="14">
        <v>13</v>
      </c>
      <c r="BI38" s="26">
        <v>0.90977443609022557</v>
      </c>
      <c r="BJ38" s="26">
        <v>9.7744360902255634E-2</v>
      </c>
      <c r="BS38" s="16">
        <v>825</v>
      </c>
      <c r="BT38" s="14">
        <v>1</v>
      </c>
      <c r="BU38" s="26">
        <v>0.97142857142857142</v>
      </c>
      <c r="BV38" s="26">
        <v>1.4285714285714285E-2</v>
      </c>
    </row>
    <row r="39" spans="1:74" x14ac:dyDescent="0.25">
      <c r="A39" s="14" t="s">
        <v>1071</v>
      </c>
      <c r="B39">
        <v>335687691698</v>
      </c>
      <c r="C39" s="14" t="s">
        <v>8019</v>
      </c>
      <c r="D39">
        <v>151</v>
      </c>
      <c r="E39" s="14" t="s">
        <v>7876</v>
      </c>
      <c r="F39" s="14" t="s">
        <v>7945</v>
      </c>
      <c r="G39" s="14">
        <f>timingTable[[#This Row],[FRT_DEC]]-B38</f>
        <v>18933</v>
      </c>
      <c r="H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INFO]]))),H38)</f>
        <v>cl id</v>
      </c>
      <c r="I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9" s="14">
        <f>HEX2DEC(RIGHT(timingTable[[#This Row],[FRT_HEX]],MIN(LEN(timingTable[[#This Row],[FRT_HEX]])-2,8)))</f>
        <v>680242610</v>
      </c>
      <c r="K39" s="14" t="str">
        <f>IF(timingTable[[#This Row],['[TRACECODE']:.1]]=140,"afterTx","")</f>
        <v/>
      </c>
      <c r="L39" s="14" t="str">
        <f t="shared" si="0"/>
        <v/>
      </c>
      <c r="M39" s="14" t="str">
        <f>IF(AND(H39=H38,K38="afterTx",timingTable[[#This Row],['[TRACECODE']:.1]]=6),"dc","")</f>
        <v/>
      </c>
      <c r="N39" s="14" t="str">
        <f t="shared" si="1"/>
        <v/>
      </c>
      <c r="O39" s="14" t="str">
        <f>IF(timingTable[[#This Row],['[TRACECODE']:.1]]=141,"afterRx","")</f>
        <v/>
      </c>
      <c r="P39" s="14" t="str">
        <f t="shared" si="2"/>
        <v/>
      </c>
      <c r="Q39" s="14" t="str">
        <f t="shared" si="3"/>
        <v/>
      </c>
      <c r="R39" s="14" t="str">
        <f t="shared" si="4"/>
        <v/>
      </c>
      <c r="S39" s="14" t="str">
        <f t="shared" si="5"/>
        <v>EMPTY</v>
      </c>
      <c r="T39" s="14" t="str">
        <f t="shared" si="6"/>
        <v>EMPTY</v>
      </c>
      <c r="U39" s="14" t="str">
        <f t="shared" si="7"/>
        <v>EMPTY</v>
      </c>
      <c r="V39" s="14" t="str">
        <f t="shared" si="8"/>
        <v>EMPTY</v>
      </c>
      <c r="W39" s="14" t="str">
        <f>IF(L39="beforeTx",timingTable[[#This Row],[FRT32_val]]-timingTable[[#This Row],[FRT32_trace]],"EMPTY")</f>
        <v>EMPTY</v>
      </c>
      <c r="X39" s="14" t="str">
        <f t="shared" si="9"/>
        <v>EMPTY</v>
      </c>
      <c r="Y39" s="14" t="str">
        <f t="shared" si="10"/>
        <v>EMPTY</v>
      </c>
      <c r="Z39" s="14" t="str">
        <f>IF(AND(P39="beforeRx",O40="afterRx"),J40-timingTable[[#This Row],[FRT32_trace]],"EMPTY")</f>
        <v>EMPTY</v>
      </c>
      <c r="AA39" s="14" t="str">
        <f>IF(AND(timingTable[[#This Row],[txEnd]]="txEnd",Q43="rxStart"),I43-timingTable[[#This Row],[FRT32_val]],"EMPTY")</f>
        <v>EMPTY</v>
      </c>
      <c r="AO39" s="16">
        <v>-684875418</v>
      </c>
      <c r="AP39" s="14">
        <v>1</v>
      </c>
      <c r="AQ39" s="26">
        <v>0.625</v>
      </c>
      <c r="AR39" s="26">
        <v>1.7857142857142856E-2</v>
      </c>
      <c r="BA39" s="16">
        <v>-682941952</v>
      </c>
      <c r="BB39" s="14">
        <v>1</v>
      </c>
      <c r="BC39" s="26">
        <v>0.26315789473684209</v>
      </c>
      <c r="BD39" s="26">
        <v>7.5187969924812026E-3</v>
      </c>
      <c r="BG39" s="16">
        <v>931</v>
      </c>
      <c r="BH39" s="14">
        <v>3</v>
      </c>
      <c r="BI39" s="26">
        <v>0.93233082706766912</v>
      </c>
      <c r="BJ39" s="26">
        <v>2.2556390977443608E-2</v>
      </c>
      <c r="BS39" s="16">
        <v>828</v>
      </c>
      <c r="BT39" s="14">
        <v>1</v>
      </c>
      <c r="BU39" s="26">
        <v>0.98571428571428577</v>
      </c>
      <c r="BV39" s="26">
        <v>1.4285714285714285E-2</v>
      </c>
    </row>
    <row r="40" spans="1:74" x14ac:dyDescent="0.25">
      <c r="A40" s="14" t="s">
        <v>75</v>
      </c>
      <c r="B40">
        <v>335687692765</v>
      </c>
      <c r="C40" s="14" t="s">
        <v>8021</v>
      </c>
      <c r="D40">
        <v>151</v>
      </c>
      <c r="E40" s="14" t="s">
        <v>7876</v>
      </c>
      <c r="F40" s="14" t="s">
        <v>7936</v>
      </c>
      <c r="G40" s="14">
        <f>timingTable[[#This Row],[FRT_DEC]]-B39</f>
        <v>1067</v>
      </c>
      <c r="H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INFO]]))),H39)</f>
        <v>cl id</v>
      </c>
      <c r="I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0" s="14">
        <f>HEX2DEC(RIGHT(timingTable[[#This Row],[FRT_HEX]],MIN(LEN(timingTable[[#This Row],[FRT_HEX]])-2,8)))</f>
        <v>680243677</v>
      </c>
      <c r="K40" s="14" t="str">
        <f>IF(timingTable[[#This Row],['[TRACECODE']:.1]]=140,"afterTx","")</f>
        <v/>
      </c>
      <c r="L40" s="14" t="str">
        <f t="shared" si="0"/>
        <v/>
      </c>
      <c r="M40" s="14" t="str">
        <f>IF(AND(H40=H39,K39="afterTx",timingTable[[#This Row],['[TRACECODE']:.1]]=6),"dc","")</f>
        <v/>
      </c>
      <c r="N40" s="14" t="str">
        <f t="shared" si="1"/>
        <v/>
      </c>
      <c r="O40" s="14" t="str">
        <f>IF(timingTable[[#This Row],['[TRACECODE']:.1]]=141,"afterRx","")</f>
        <v/>
      </c>
      <c r="P40" s="14" t="str">
        <f t="shared" si="2"/>
        <v/>
      </c>
      <c r="Q40" s="14" t="str">
        <f t="shared" si="3"/>
        <v/>
      </c>
      <c r="R40" s="14" t="str">
        <f t="shared" si="4"/>
        <v/>
      </c>
      <c r="S40" s="14" t="str">
        <f t="shared" si="5"/>
        <v>EMPTY</v>
      </c>
      <c r="T40" s="14" t="str">
        <f t="shared" si="6"/>
        <v>EMPTY</v>
      </c>
      <c r="U40" s="14" t="str">
        <f t="shared" si="7"/>
        <v>EMPTY</v>
      </c>
      <c r="V40" s="14" t="str">
        <f t="shared" si="8"/>
        <v>EMPTY</v>
      </c>
      <c r="W40" s="14" t="str">
        <f>IF(L40="beforeTx",timingTable[[#This Row],[FRT32_val]]-timingTable[[#This Row],[FRT32_trace]],"EMPTY")</f>
        <v>EMPTY</v>
      </c>
      <c r="X40" s="14" t="str">
        <f t="shared" si="9"/>
        <v>EMPTY</v>
      </c>
      <c r="Y40" s="14" t="str">
        <f t="shared" si="10"/>
        <v>EMPTY</v>
      </c>
      <c r="Z40" s="14" t="str">
        <f>IF(AND(P40="beforeRx",O41="afterRx"),J41-timingTable[[#This Row],[FRT32_trace]],"EMPTY")</f>
        <v>EMPTY</v>
      </c>
      <c r="AA40" s="14" t="str">
        <f>IF(AND(timingTable[[#This Row],[txEnd]]="txEnd",Q44="rxStart"),I44-timingTable[[#This Row],[FRT32_val]],"EMPTY")</f>
        <v>EMPTY</v>
      </c>
      <c r="AO40" s="16">
        <v>-684896646</v>
      </c>
      <c r="AP40" s="14">
        <v>1</v>
      </c>
      <c r="AQ40" s="26">
        <v>0.6428571428571429</v>
      </c>
      <c r="AR40" s="26">
        <v>1.7857142857142856E-2</v>
      </c>
      <c r="BA40" s="16">
        <v>-682920554</v>
      </c>
      <c r="BB40" s="14">
        <v>1</v>
      </c>
      <c r="BC40" s="26">
        <v>0.27067669172932329</v>
      </c>
      <c r="BD40" s="26">
        <v>7.5187969924812026E-3</v>
      </c>
      <c r="BG40" s="16">
        <v>1080</v>
      </c>
      <c r="BH40" s="14">
        <v>1</v>
      </c>
      <c r="BI40" s="26">
        <v>0.93984962406015038</v>
      </c>
      <c r="BJ40" s="26">
        <v>7.5187969924812026E-3</v>
      </c>
      <c r="BS40" s="16">
        <v>829</v>
      </c>
      <c r="BT40" s="14">
        <v>1</v>
      </c>
      <c r="BU40" s="26">
        <v>1</v>
      </c>
      <c r="BV40" s="26">
        <v>1.4285714285714285E-2</v>
      </c>
    </row>
    <row r="41" spans="1:74" x14ac:dyDescent="0.25">
      <c r="A41" s="14" t="s">
        <v>76</v>
      </c>
      <c r="B41">
        <v>335687712765</v>
      </c>
      <c r="C41" s="14" t="s">
        <v>8023</v>
      </c>
      <c r="D41">
        <v>151</v>
      </c>
      <c r="E41" s="14" t="s">
        <v>7876</v>
      </c>
      <c r="F41" s="14" t="s">
        <v>7936</v>
      </c>
      <c r="G41" s="14">
        <f>timingTable[[#This Row],[FRT_DEC]]-B40</f>
        <v>20000</v>
      </c>
      <c r="H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INFO]]))),H40)</f>
        <v>cl id</v>
      </c>
      <c r="I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1" s="14">
        <f>HEX2DEC(RIGHT(timingTable[[#This Row],[FRT_HEX]],MIN(LEN(timingTable[[#This Row],[FRT_HEX]])-2,8)))</f>
        <v>680263677</v>
      </c>
      <c r="K41" s="14" t="str">
        <f>IF(timingTable[[#This Row],['[TRACECODE']:.1]]=140,"afterTx","")</f>
        <v/>
      </c>
      <c r="L41" s="14" t="str">
        <f t="shared" si="0"/>
        <v/>
      </c>
      <c r="M41" s="14" t="str">
        <f>IF(AND(H41=H40,K40="afterTx",timingTable[[#This Row],['[TRACECODE']:.1]]=6),"dc","")</f>
        <v/>
      </c>
      <c r="N41" s="14" t="str">
        <f t="shared" si="1"/>
        <v/>
      </c>
      <c r="O41" s="14" t="str">
        <f>IF(timingTable[[#This Row],['[TRACECODE']:.1]]=141,"afterRx","")</f>
        <v/>
      </c>
      <c r="P41" s="14" t="str">
        <f t="shared" si="2"/>
        <v/>
      </c>
      <c r="Q41" s="14" t="str">
        <f t="shared" si="3"/>
        <v/>
      </c>
      <c r="R41" s="14" t="str">
        <f t="shared" si="4"/>
        <v/>
      </c>
      <c r="S41" s="14" t="str">
        <f t="shared" si="5"/>
        <v>EMPTY</v>
      </c>
      <c r="T41" s="14" t="str">
        <f t="shared" si="6"/>
        <v>EMPTY</v>
      </c>
      <c r="U41" s="14" t="str">
        <f t="shared" si="7"/>
        <v>EMPTY</v>
      </c>
      <c r="V41" s="14" t="str">
        <f t="shared" si="8"/>
        <v>EMPTY</v>
      </c>
      <c r="W41" s="14" t="str">
        <f>IF(L41="beforeTx",timingTable[[#This Row],[FRT32_val]]-timingTable[[#This Row],[FRT32_trace]],"EMPTY")</f>
        <v>EMPTY</v>
      </c>
      <c r="X41" s="14" t="str">
        <f t="shared" si="9"/>
        <v>EMPTY</v>
      </c>
      <c r="Y41" s="14" t="str">
        <f t="shared" si="10"/>
        <v>EMPTY</v>
      </c>
      <c r="Z41" s="14" t="str">
        <f>IF(AND(P41="beforeRx",O42="afterRx"),J42-timingTable[[#This Row],[FRT32_trace]],"EMPTY")</f>
        <v>EMPTY</v>
      </c>
      <c r="AA41" s="14" t="str">
        <f>IF(AND(timingTable[[#This Row],[txEnd]]="txEnd",Q45="rxStart"),I45-timingTable[[#This Row],[FRT32_val]],"EMPTY")</f>
        <v>EMPTY</v>
      </c>
      <c r="AO41" s="16">
        <v>-684919177</v>
      </c>
      <c r="AP41" s="14">
        <v>1</v>
      </c>
      <c r="AQ41" s="26">
        <v>0.6607142857142857</v>
      </c>
      <c r="AR41" s="26">
        <v>1.7857142857142856E-2</v>
      </c>
      <c r="BA41" s="16">
        <v>-682899401</v>
      </c>
      <c r="BB41" s="14">
        <v>1</v>
      </c>
      <c r="BC41" s="26">
        <v>0.2781954887218045</v>
      </c>
      <c r="BD41" s="26">
        <v>7.5187969924812026E-3</v>
      </c>
      <c r="BG41" s="16">
        <v>1083</v>
      </c>
      <c r="BH41" s="14">
        <v>1</v>
      </c>
      <c r="BI41" s="26">
        <v>0.94736842105263153</v>
      </c>
      <c r="BJ41" s="26">
        <v>7.5187969924812026E-3</v>
      </c>
      <c r="BS41" s="16" t="s">
        <v>1054</v>
      </c>
      <c r="BT41" s="14">
        <v>70</v>
      </c>
      <c r="BU41" s="26"/>
      <c r="BV41" s="26">
        <v>1</v>
      </c>
    </row>
    <row r="42" spans="1:74" x14ac:dyDescent="0.25">
      <c r="A42" s="14" t="s">
        <v>78</v>
      </c>
      <c r="B42">
        <v>335687732765</v>
      </c>
      <c r="C42" s="14" t="s">
        <v>8025</v>
      </c>
      <c r="D42">
        <v>151</v>
      </c>
      <c r="E42" s="14" t="s">
        <v>7876</v>
      </c>
      <c r="F42" s="14" t="s">
        <v>7936</v>
      </c>
      <c r="G42" s="14">
        <f>timingTable[[#This Row],[FRT_DEC]]-B41</f>
        <v>20000</v>
      </c>
      <c r="H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INFO]]))),H41)</f>
        <v>cl id</v>
      </c>
      <c r="I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2" s="14">
        <f>HEX2DEC(RIGHT(timingTable[[#This Row],[FRT_HEX]],MIN(LEN(timingTable[[#This Row],[FRT_HEX]])-2,8)))</f>
        <v>680283677</v>
      </c>
      <c r="K42" s="14" t="str">
        <f>IF(timingTable[[#This Row],['[TRACECODE']:.1]]=140,"afterTx","")</f>
        <v/>
      </c>
      <c r="L42" s="14" t="str">
        <f t="shared" si="0"/>
        <v/>
      </c>
      <c r="M42" s="14" t="str">
        <f>IF(AND(H42=H41,K41="afterTx",timingTable[[#This Row],['[TRACECODE']:.1]]=6),"dc","")</f>
        <v/>
      </c>
      <c r="N42" s="14" t="str">
        <f t="shared" si="1"/>
        <v/>
      </c>
      <c r="O42" s="14" t="str">
        <f>IF(timingTable[[#This Row],['[TRACECODE']:.1]]=141,"afterRx","")</f>
        <v/>
      </c>
      <c r="P42" s="14" t="str">
        <f t="shared" si="2"/>
        <v/>
      </c>
      <c r="Q42" s="14" t="str">
        <f t="shared" si="3"/>
        <v/>
      </c>
      <c r="R42" s="14" t="str">
        <f t="shared" si="4"/>
        <v/>
      </c>
      <c r="S42" s="14" t="str">
        <f t="shared" si="5"/>
        <v>EMPTY</v>
      </c>
      <c r="T42" s="14" t="str">
        <f t="shared" si="6"/>
        <v>EMPTY</v>
      </c>
      <c r="U42" s="14" t="str">
        <f t="shared" si="7"/>
        <v>EMPTY</v>
      </c>
      <c r="V42" s="14" t="str">
        <f t="shared" si="8"/>
        <v>EMPTY</v>
      </c>
      <c r="W42" s="14" t="str">
        <f>IF(L42="beforeTx",timingTable[[#This Row],[FRT32_val]]-timingTable[[#This Row],[FRT32_trace]],"EMPTY")</f>
        <v>EMPTY</v>
      </c>
      <c r="X42" s="14" t="str">
        <f t="shared" si="9"/>
        <v>EMPTY</v>
      </c>
      <c r="Y42" s="14" t="str">
        <f t="shared" si="10"/>
        <v>EMPTY</v>
      </c>
      <c r="Z42" s="14" t="str">
        <f>IF(AND(P42="beforeRx",O43="afterRx"),J43-timingTable[[#This Row],[FRT32_trace]],"EMPTY")</f>
        <v>EMPTY</v>
      </c>
      <c r="AA42" s="14" t="str">
        <f>IF(AND(timingTable[[#This Row],[txEnd]]="txEnd",Q46="rxStart"),I46-timingTable[[#This Row],[FRT32_val]],"EMPTY")</f>
        <v>EMPTY</v>
      </c>
      <c r="AO42" s="16">
        <v>-684940591</v>
      </c>
      <c r="AP42" s="14">
        <v>1</v>
      </c>
      <c r="AQ42" s="26">
        <v>0.6785714285714286</v>
      </c>
      <c r="AR42" s="26">
        <v>1.7857142857142856E-2</v>
      </c>
      <c r="BA42" s="16">
        <v>-682876047</v>
      </c>
      <c r="BB42" s="14">
        <v>1</v>
      </c>
      <c r="BC42" s="26">
        <v>0.2857142857142857</v>
      </c>
      <c r="BD42" s="26">
        <v>7.5187969924812026E-3</v>
      </c>
      <c r="BG42" s="16">
        <v>1086</v>
      </c>
      <c r="BH42" s="14">
        <v>1</v>
      </c>
      <c r="BI42" s="26">
        <v>0.95488721804511278</v>
      </c>
      <c r="BJ42" s="26">
        <v>7.5187969924812026E-3</v>
      </c>
    </row>
    <row r="43" spans="1:74" x14ac:dyDescent="0.25">
      <c r="A43" s="14" t="s">
        <v>80</v>
      </c>
      <c r="B43">
        <v>335687752766</v>
      </c>
      <c r="C43" s="14" t="s">
        <v>8027</v>
      </c>
      <c r="D43">
        <v>151</v>
      </c>
      <c r="E43" s="14" t="s">
        <v>7876</v>
      </c>
      <c r="F43" s="14" t="s">
        <v>7936</v>
      </c>
      <c r="G43" s="14">
        <f>timingTable[[#This Row],[FRT_DEC]]-B42</f>
        <v>20001</v>
      </c>
      <c r="H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INFO]]))),H42)</f>
        <v>cl id</v>
      </c>
      <c r="I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3" s="14">
        <f>HEX2DEC(RIGHT(timingTable[[#This Row],[FRT_HEX]],MIN(LEN(timingTable[[#This Row],[FRT_HEX]])-2,8)))</f>
        <v>680303678</v>
      </c>
      <c r="K43" s="14" t="str">
        <f>IF(timingTable[[#This Row],['[TRACECODE']:.1]]=140,"afterTx","")</f>
        <v/>
      </c>
      <c r="L43" s="14" t="str">
        <f t="shared" si="0"/>
        <v/>
      </c>
      <c r="M43" s="14" t="str">
        <f>IF(AND(H43=H42,K42="afterTx",timingTable[[#This Row],['[TRACECODE']:.1]]=6),"dc","")</f>
        <v/>
      </c>
      <c r="N43" s="14" t="str">
        <f t="shared" si="1"/>
        <v/>
      </c>
      <c r="O43" s="14" t="str">
        <f>IF(timingTable[[#This Row],['[TRACECODE']:.1]]=141,"afterRx","")</f>
        <v/>
      </c>
      <c r="P43" s="14" t="str">
        <f t="shared" si="2"/>
        <v/>
      </c>
      <c r="Q43" s="14" t="str">
        <f t="shared" si="3"/>
        <v/>
      </c>
      <c r="R43" s="14" t="str">
        <f t="shared" si="4"/>
        <v/>
      </c>
      <c r="S43" s="14" t="str">
        <f t="shared" si="5"/>
        <v>EMPTY</v>
      </c>
      <c r="T43" s="14" t="str">
        <f t="shared" si="6"/>
        <v>EMPTY</v>
      </c>
      <c r="U43" s="14" t="str">
        <f t="shared" si="7"/>
        <v>EMPTY</v>
      </c>
      <c r="V43" s="14" t="str">
        <f t="shared" si="8"/>
        <v>EMPTY</v>
      </c>
      <c r="W43" s="14" t="str">
        <f>IF(L43="beforeTx",timingTable[[#This Row],[FRT32_val]]-timingTable[[#This Row],[FRT32_trace]],"EMPTY")</f>
        <v>EMPTY</v>
      </c>
      <c r="X43" s="14" t="str">
        <f t="shared" si="9"/>
        <v>EMPTY</v>
      </c>
      <c r="Y43" s="14" t="str">
        <f t="shared" si="10"/>
        <v>EMPTY</v>
      </c>
      <c r="Z43" s="14" t="str">
        <f>IF(AND(P43="beforeRx",O44="afterRx"),J44-timingTable[[#This Row],[FRT32_trace]],"EMPTY")</f>
        <v>EMPTY</v>
      </c>
      <c r="AA43" s="14" t="str">
        <f>IF(AND(timingTable[[#This Row],[txEnd]]="txEnd",Q47="rxStart"),I47-timingTable[[#This Row],[FRT32_val]],"EMPTY")</f>
        <v>EMPTY</v>
      </c>
      <c r="AO43" s="16">
        <v>-684962136</v>
      </c>
      <c r="AP43" s="14">
        <v>1</v>
      </c>
      <c r="AQ43" s="26">
        <v>0.6964285714285714</v>
      </c>
      <c r="AR43" s="26">
        <v>1.7857142857142856E-2</v>
      </c>
      <c r="BA43" s="16">
        <v>-682854425</v>
      </c>
      <c r="BB43" s="14">
        <v>1</v>
      </c>
      <c r="BC43" s="26">
        <v>0.2932330827067669</v>
      </c>
      <c r="BD43" s="26">
        <v>7.5187969924812026E-3</v>
      </c>
      <c r="BG43" s="16">
        <v>1087</v>
      </c>
      <c r="BH43" s="14">
        <v>1</v>
      </c>
      <c r="BI43" s="26">
        <v>0.96240601503759393</v>
      </c>
      <c r="BJ43" s="26">
        <v>7.5187969924812026E-3</v>
      </c>
    </row>
    <row r="44" spans="1:74" x14ac:dyDescent="0.25">
      <c r="A44" s="14" t="s">
        <v>1125</v>
      </c>
      <c r="B44">
        <v>335687772766</v>
      </c>
      <c r="C44" s="14" t="s">
        <v>8029</v>
      </c>
      <c r="D44">
        <v>151</v>
      </c>
      <c r="E44" s="14" t="s">
        <v>7876</v>
      </c>
      <c r="F44" s="14" t="s">
        <v>7936</v>
      </c>
      <c r="G44" s="14">
        <f>timingTable[[#This Row],[FRT_DEC]]-B43</f>
        <v>20000</v>
      </c>
      <c r="H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INFO]]))),H43)</f>
        <v>cl id</v>
      </c>
      <c r="I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4" s="14">
        <f>HEX2DEC(RIGHT(timingTable[[#This Row],[FRT_HEX]],MIN(LEN(timingTable[[#This Row],[FRT_HEX]])-2,8)))</f>
        <v>680323678</v>
      </c>
      <c r="K44" s="14" t="str">
        <f>IF(timingTable[[#This Row],['[TRACECODE']:.1]]=140,"afterTx","")</f>
        <v/>
      </c>
      <c r="L44" s="14" t="str">
        <f t="shared" si="0"/>
        <v/>
      </c>
      <c r="M44" s="14" t="str">
        <f>IF(AND(H44=H43,K43="afterTx",timingTable[[#This Row],['[TRACECODE']:.1]]=6),"dc","")</f>
        <v/>
      </c>
      <c r="N44" s="14" t="str">
        <f t="shared" si="1"/>
        <v/>
      </c>
      <c r="O44" s="14" t="str">
        <f>IF(timingTable[[#This Row],['[TRACECODE']:.1]]=141,"afterRx","")</f>
        <v/>
      </c>
      <c r="P44" s="14" t="str">
        <f t="shared" si="2"/>
        <v/>
      </c>
      <c r="Q44" s="14" t="str">
        <f t="shared" si="3"/>
        <v/>
      </c>
      <c r="R44" s="14" t="str">
        <f t="shared" si="4"/>
        <v/>
      </c>
      <c r="S44" s="14" t="str">
        <f t="shared" si="5"/>
        <v>EMPTY</v>
      </c>
      <c r="T44" s="14" t="str">
        <f t="shared" si="6"/>
        <v>EMPTY</v>
      </c>
      <c r="U44" s="14" t="str">
        <f t="shared" si="7"/>
        <v>EMPTY</v>
      </c>
      <c r="V44" s="14" t="str">
        <f t="shared" si="8"/>
        <v>EMPTY</v>
      </c>
      <c r="W44" s="14" t="str">
        <f>IF(L44="beforeTx",timingTable[[#This Row],[FRT32_val]]-timingTable[[#This Row],[FRT32_trace]],"EMPTY")</f>
        <v>EMPTY</v>
      </c>
      <c r="X44" s="14" t="str">
        <f t="shared" si="9"/>
        <v>EMPTY</v>
      </c>
      <c r="Y44" s="14" t="str">
        <f t="shared" si="10"/>
        <v>EMPTY</v>
      </c>
      <c r="Z44" s="14" t="str">
        <f>IF(AND(P44="beforeRx",O45="afterRx"),J45-timingTable[[#This Row],[FRT32_trace]],"EMPTY")</f>
        <v>EMPTY</v>
      </c>
      <c r="AA44" s="14" t="str">
        <f>IF(AND(timingTable[[#This Row],[txEnd]]="txEnd",Q48="rxStart"),I48-timingTable[[#This Row],[FRT32_val]],"EMPTY")</f>
        <v>EMPTY</v>
      </c>
      <c r="AO44" s="16">
        <v>-684983613</v>
      </c>
      <c r="AP44" s="14">
        <v>1</v>
      </c>
      <c r="AQ44" s="26">
        <v>0.7142857142857143</v>
      </c>
      <c r="AR44" s="26">
        <v>1.7857142857142856E-2</v>
      </c>
      <c r="BA44" s="16">
        <v>-682833286</v>
      </c>
      <c r="BB44" s="14">
        <v>1</v>
      </c>
      <c r="BC44" s="26">
        <v>0.3007518796992481</v>
      </c>
      <c r="BD44" s="26">
        <v>7.5187969924812026E-3</v>
      </c>
      <c r="BG44" s="16">
        <v>1097</v>
      </c>
      <c r="BH44" s="14">
        <v>1</v>
      </c>
      <c r="BI44" s="26">
        <v>0.96992481203007519</v>
      </c>
      <c r="BJ44" s="26">
        <v>7.5187969924812026E-3</v>
      </c>
    </row>
    <row r="45" spans="1:74" x14ac:dyDescent="0.25">
      <c r="A45" s="14" t="s">
        <v>83</v>
      </c>
      <c r="B45">
        <v>335687791697</v>
      </c>
      <c r="C45" s="14" t="s">
        <v>8031</v>
      </c>
      <c r="D45">
        <v>151</v>
      </c>
      <c r="E45" s="14" t="s">
        <v>7876</v>
      </c>
      <c r="F45" s="14" t="s">
        <v>7945</v>
      </c>
      <c r="G45" s="14">
        <f>timingTable[[#This Row],[FRT_DEC]]-B44</f>
        <v>18931</v>
      </c>
      <c r="H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INFO]]))),H44)</f>
        <v>cl id</v>
      </c>
      <c r="I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45" s="14">
        <f>HEX2DEC(RIGHT(timingTable[[#This Row],[FRT_HEX]],MIN(LEN(timingTable[[#This Row],[FRT_HEX]])-2,8)))</f>
        <v>680342609</v>
      </c>
      <c r="K45" s="14" t="str">
        <f>IF(timingTable[[#This Row],['[TRACECODE']:.1]]=140,"afterTx","")</f>
        <v/>
      </c>
      <c r="L45" s="14" t="str">
        <f t="shared" si="0"/>
        <v/>
      </c>
      <c r="M45" s="14" t="str">
        <f>IF(AND(H45=H44,K44="afterTx",timingTable[[#This Row],['[TRACECODE']:.1]]=6),"dc","")</f>
        <v/>
      </c>
      <c r="N45" s="14" t="str">
        <f t="shared" si="1"/>
        <v/>
      </c>
      <c r="O45" s="14" t="str">
        <f>IF(timingTable[[#This Row],['[TRACECODE']:.1]]=141,"afterRx","")</f>
        <v/>
      </c>
      <c r="P45" s="14" t="str">
        <f t="shared" si="2"/>
        <v/>
      </c>
      <c r="Q45" s="14" t="str">
        <f t="shared" si="3"/>
        <v/>
      </c>
      <c r="R45" s="14" t="str">
        <f t="shared" si="4"/>
        <v/>
      </c>
      <c r="S45" s="14" t="str">
        <f t="shared" si="5"/>
        <v>EMPTY</v>
      </c>
      <c r="T45" s="14" t="str">
        <f t="shared" si="6"/>
        <v>EMPTY</v>
      </c>
      <c r="U45" s="14" t="str">
        <f t="shared" si="7"/>
        <v>EMPTY</v>
      </c>
      <c r="V45" s="14" t="str">
        <f t="shared" si="8"/>
        <v>EMPTY</v>
      </c>
      <c r="W45" s="14" t="str">
        <f>IF(L45="beforeTx",timingTable[[#This Row],[FRT32_val]]-timingTable[[#This Row],[FRT32_trace]],"EMPTY")</f>
        <v>EMPTY</v>
      </c>
      <c r="X45" s="14" t="str">
        <f t="shared" si="9"/>
        <v>EMPTY</v>
      </c>
      <c r="Y45" s="14" t="str">
        <f t="shared" si="10"/>
        <v>EMPTY</v>
      </c>
      <c r="Z45" s="14" t="str">
        <f>IF(AND(P45="beforeRx",O46="afterRx"),J46-timingTable[[#This Row],[FRT32_trace]],"EMPTY")</f>
        <v>EMPTY</v>
      </c>
      <c r="AA45" s="14" t="str">
        <f>IF(AND(timingTable[[#This Row],[txEnd]]="txEnd",Q49="rxStart"),I49-timingTable[[#This Row],[FRT32_val]],"EMPTY")</f>
        <v>EMPTY</v>
      </c>
      <c r="AO45" s="16">
        <v>-685832898</v>
      </c>
      <c r="AP45" s="14">
        <v>1</v>
      </c>
      <c r="AQ45" s="26">
        <v>0.7321428571428571</v>
      </c>
      <c r="AR45" s="26">
        <v>1.7857142857142856E-2</v>
      </c>
      <c r="BA45" s="16">
        <v>-681994386</v>
      </c>
      <c r="BB45" s="14">
        <v>1</v>
      </c>
      <c r="BC45" s="26">
        <v>0.30827067669172931</v>
      </c>
      <c r="BD45" s="26">
        <v>7.5187969924812026E-3</v>
      </c>
      <c r="BG45" s="16">
        <v>1105</v>
      </c>
      <c r="BH45" s="14">
        <v>1</v>
      </c>
      <c r="BI45" s="26">
        <v>0.97744360902255634</v>
      </c>
      <c r="BJ45" s="26">
        <v>7.5187969924812026E-3</v>
      </c>
    </row>
    <row r="46" spans="1:74" x14ac:dyDescent="0.25">
      <c r="A46" s="14" t="s">
        <v>681</v>
      </c>
      <c r="B46">
        <v>335687792766</v>
      </c>
      <c r="C46" s="14" t="s">
        <v>8033</v>
      </c>
      <c r="D46">
        <v>151</v>
      </c>
      <c r="E46" s="14" t="s">
        <v>7876</v>
      </c>
      <c r="F46" s="14" t="s">
        <v>7936</v>
      </c>
      <c r="G46" s="14">
        <f>timingTable[[#This Row],[FRT_DEC]]-B45</f>
        <v>1069</v>
      </c>
      <c r="H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INFO]]))),H45)</f>
        <v>cl id</v>
      </c>
      <c r="I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6" s="14">
        <f>HEX2DEC(RIGHT(timingTable[[#This Row],[FRT_HEX]],MIN(LEN(timingTable[[#This Row],[FRT_HEX]])-2,8)))</f>
        <v>680343678</v>
      </c>
      <c r="K46" s="14" t="str">
        <f>IF(timingTable[[#This Row],['[TRACECODE']:.1]]=140,"afterTx","")</f>
        <v/>
      </c>
      <c r="L46" s="14" t="str">
        <f t="shared" si="0"/>
        <v/>
      </c>
      <c r="M46" s="14" t="str">
        <f>IF(AND(H46=H45,K45="afterTx",timingTable[[#This Row],['[TRACECODE']:.1]]=6),"dc","")</f>
        <v/>
      </c>
      <c r="N46" s="14" t="str">
        <f t="shared" si="1"/>
        <v/>
      </c>
      <c r="O46" s="14" t="str">
        <f>IF(timingTable[[#This Row],['[TRACECODE']:.1]]=141,"afterRx","")</f>
        <v/>
      </c>
      <c r="P46" s="14" t="str">
        <f t="shared" si="2"/>
        <v/>
      </c>
      <c r="Q46" s="14" t="str">
        <f t="shared" si="3"/>
        <v/>
      </c>
      <c r="R46" s="14" t="str">
        <f t="shared" si="4"/>
        <v/>
      </c>
      <c r="S46" s="14" t="str">
        <f t="shared" si="5"/>
        <v>EMPTY</v>
      </c>
      <c r="T46" s="14" t="str">
        <f t="shared" si="6"/>
        <v>EMPTY</v>
      </c>
      <c r="U46" s="14" t="str">
        <f t="shared" si="7"/>
        <v>EMPTY</v>
      </c>
      <c r="V46" s="14" t="str">
        <f t="shared" si="8"/>
        <v>EMPTY</v>
      </c>
      <c r="W46" s="14" t="str">
        <f>IF(L46="beforeTx",timingTable[[#This Row],[FRT32_val]]-timingTable[[#This Row],[FRT32_trace]],"EMPTY")</f>
        <v>EMPTY</v>
      </c>
      <c r="X46" s="14" t="str">
        <f t="shared" si="9"/>
        <v>EMPTY</v>
      </c>
      <c r="Y46" s="14" t="str">
        <f t="shared" si="10"/>
        <v>EMPTY</v>
      </c>
      <c r="Z46" s="14" t="str">
        <f>IF(AND(P46="beforeRx",O47="afterRx"),J47-timingTable[[#This Row],[FRT32_trace]],"EMPTY")</f>
        <v>EMPTY</v>
      </c>
      <c r="AA46" s="14" t="str">
        <f>IF(AND(timingTable[[#This Row],[txEnd]]="txEnd",Q50="rxStart"),I50-timingTable[[#This Row],[FRT32_val]],"EMPTY")</f>
        <v>EMPTY</v>
      </c>
      <c r="AO46" s="16">
        <v>-685855560</v>
      </c>
      <c r="AP46" s="14">
        <v>1</v>
      </c>
      <c r="AQ46" s="26">
        <v>0.75</v>
      </c>
      <c r="AR46" s="26">
        <v>1.7857142857142856E-2</v>
      </c>
      <c r="BA46" s="16">
        <v>-681973265</v>
      </c>
      <c r="BB46" s="14">
        <v>1</v>
      </c>
      <c r="BC46" s="26">
        <v>0.31578947368421051</v>
      </c>
      <c r="BD46" s="26">
        <v>7.5187969924812026E-3</v>
      </c>
      <c r="BG46" s="16">
        <v>1106</v>
      </c>
      <c r="BH46" s="14">
        <v>1</v>
      </c>
      <c r="BI46" s="26">
        <v>0.98496240601503759</v>
      </c>
      <c r="BJ46" s="26">
        <v>7.5187969924812026E-3</v>
      </c>
    </row>
    <row r="47" spans="1:74" x14ac:dyDescent="0.25">
      <c r="A47" s="14" t="s">
        <v>86</v>
      </c>
      <c r="B47">
        <v>335687812766</v>
      </c>
      <c r="C47" s="14" t="s">
        <v>8035</v>
      </c>
      <c r="D47">
        <v>151</v>
      </c>
      <c r="E47" s="14" t="s">
        <v>7876</v>
      </c>
      <c r="F47" s="14" t="s">
        <v>7936</v>
      </c>
      <c r="G47" s="14">
        <f>timingTable[[#This Row],[FRT_DEC]]-B46</f>
        <v>20000</v>
      </c>
      <c r="H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INFO]]))),H46)</f>
        <v>cl id</v>
      </c>
      <c r="I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7" s="14">
        <f>HEX2DEC(RIGHT(timingTable[[#This Row],[FRT_HEX]],MIN(LEN(timingTable[[#This Row],[FRT_HEX]])-2,8)))</f>
        <v>680363678</v>
      </c>
      <c r="K47" s="14" t="str">
        <f>IF(timingTable[[#This Row],['[TRACECODE']:.1]]=140,"afterTx","")</f>
        <v/>
      </c>
      <c r="L47" s="14" t="str">
        <f t="shared" si="0"/>
        <v/>
      </c>
      <c r="M47" s="14" t="str">
        <f>IF(AND(H47=H46,K46="afterTx",timingTable[[#This Row],['[TRACECODE']:.1]]=6),"dc","")</f>
        <v/>
      </c>
      <c r="N47" s="14" t="str">
        <f t="shared" si="1"/>
        <v/>
      </c>
      <c r="O47" s="14" t="str">
        <f>IF(timingTable[[#This Row],['[TRACECODE']:.1]]=141,"afterRx","")</f>
        <v/>
      </c>
      <c r="P47" s="14" t="str">
        <f t="shared" si="2"/>
        <v/>
      </c>
      <c r="Q47" s="14" t="str">
        <f t="shared" si="3"/>
        <v/>
      </c>
      <c r="R47" s="14" t="str">
        <f t="shared" si="4"/>
        <v/>
      </c>
      <c r="S47" s="14" t="str">
        <f t="shared" si="5"/>
        <v>EMPTY</v>
      </c>
      <c r="T47" s="14" t="str">
        <f t="shared" si="6"/>
        <v>EMPTY</v>
      </c>
      <c r="U47" s="14" t="str">
        <f t="shared" si="7"/>
        <v>EMPTY</v>
      </c>
      <c r="V47" s="14" t="str">
        <f t="shared" si="8"/>
        <v>EMPTY</v>
      </c>
      <c r="W47" s="14" t="str">
        <f>IF(L47="beforeTx",timingTable[[#This Row],[FRT32_val]]-timingTable[[#This Row],[FRT32_trace]],"EMPTY")</f>
        <v>EMPTY</v>
      </c>
      <c r="X47" s="14" t="str">
        <f t="shared" si="9"/>
        <v>EMPTY</v>
      </c>
      <c r="Y47" s="14" t="str">
        <f t="shared" si="10"/>
        <v>EMPTY</v>
      </c>
      <c r="Z47" s="14" t="str">
        <f>IF(AND(P47="beforeRx",O48="afterRx"),J48-timingTable[[#This Row],[FRT32_trace]],"EMPTY")</f>
        <v>EMPTY</v>
      </c>
      <c r="AA47" s="14" t="str">
        <f>IF(AND(timingTable[[#This Row],[txEnd]]="txEnd",Q51="rxStart"),I51-timingTable[[#This Row],[FRT32_val]],"EMPTY")</f>
        <v>EMPTY</v>
      </c>
      <c r="AO47" s="16">
        <v>-685876716</v>
      </c>
      <c r="AP47" s="14">
        <v>1</v>
      </c>
      <c r="AQ47" s="26">
        <v>0.7678571428571429</v>
      </c>
      <c r="AR47" s="26">
        <v>1.7857142857142856E-2</v>
      </c>
      <c r="BA47" s="16">
        <v>-681952110</v>
      </c>
      <c r="BB47" s="14">
        <v>1</v>
      </c>
      <c r="BC47" s="26">
        <v>0.32330827067669171</v>
      </c>
      <c r="BD47" s="26">
        <v>7.5187969924812026E-3</v>
      </c>
      <c r="BG47" s="16">
        <v>1107</v>
      </c>
      <c r="BH47" s="14">
        <v>1</v>
      </c>
      <c r="BI47" s="26">
        <v>0.99248120300751874</v>
      </c>
      <c r="BJ47" s="26">
        <v>7.5187969924812026E-3</v>
      </c>
    </row>
    <row r="48" spans="1:74" x14ac:dyDescent="0.25">
      <c r="A48" s="14" t="s">
        <v>683</v>
      </c>
      <c r="B48">
        <v>335687832766</v>
      </c>
      <c r="C48" s="14" t="s">
        <v>8037</v>
      </c>
      <c r="D48">
        <v>151</v>
      </c>
      <c r="E48" s="14" t="s">
        <v>7876</v>
      </c>
      <c r="F48" s="14" t="s">
        <v>7936</v>
      </c>
      <c r="G48" s="14">
        <f>timingTable[[#This Row],[FRT_DEC]]-B47</f>
        <v>20000</v>
      </c>
      <c r="H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INFO]]))),H47)</f>
        <v>cl id</v>
      </c>
      <c r="I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8" s="14">
        <f>HEX2DEC(RIGHT(timingTable[[#This Row],[FRT_HEX]],MIN(LEN(timingTable[[#This Row],[FRT_HEX]])-2,8)))</f>
        <v>680383678</v>
      </c>
      <c r="K48" s="14" t="str">
        <f>IF(timingTable[[#This Row],['[TRACECODE']:.1]]=140,"afterTx","")</f>
        <v/>
      </c>
      <c r="L48" s="14" t="str">
        <f t="shared" si="0"/>
        <v/>
      </c>
      <c r="M48" s="14" t="str">
        <f>IF(AND(H48=H47,K47="afterTx",timingTable[[#This Row],['[TRACECODE']:.1]]=6),"dc","")</f>
        <v/>
      </c>
      <c r="N48" s="14" t="str">
        <f t="shared" si="1"/>
        <v/>
      </c>
      <c r="O48" s="14" t="str">
        <f>IF(timingTable[[#This Row],['[TRACECODE']:.1]]=141,"afterRx","")</f>
        <v/>
      </c>
      <c r="P48" s="14" t="str">
        <f t="shared" si="2"/>
        <v/>
      </c>
      <c r="Q48" s="14" t="str">
        <f t="shared" si="3"/>
        <v/>
      </c>
      <c r="R48" s="14" t="str">
        <f t="shared" si="4"/>
        <v/>
      </c>
      <c r="S48" s="14" t="str">
        <f t="shared" si="5"/>
        <v>EMPTY</v>
      </c>
      <c r="T48" s="14" t="str">
        <f t="shared" si="6"/>
        <v>EMPTY</v>
      </c>
      <c r="U48" s="14" t="str">
        <f t="shared" si="7"/>
        <v>EMPTY</v>
      </c>
      <c r="V48" s="14" t="str">
        <f t="shared" si="8"/>
        <v>EMPTY</v>
      </c>
      <c r="W48" s="14" t="str">
        <f>IF(L48="beforeTx",timingTable[[#This Row],[FRT32_val]]-timingTable[[#This Row],[FRT32_trace]],"EMPTY")</f>
        <v>EMPTY</v>
      </c>
      <c r="X48" s="14" t="str">
        <f t="shared" si="9"/>
        <v>EMPTY</v>
      </c>
      <c r="Y48" s="14" t="str">
        <f t="shared" si="10"/>
        <v>EMPTY</v>
      </c>
      <c r="Z48" s="14" t="str">
        <f>IF(AND(P48="beforeRx",O49="afterRx"),J49-timingTable[[#This Row],[FRT32_trace]],"EMPTY")</f>
        <v>EMPTY</v>
      </c>
      <c r="AA48" s="14" t="str">
        <f>IF(AND(timingTable[[#This Row],[txEnd]]="txEnd",Q52="rxStart"),I52-timingTable[[#This Row],[FRT32_val]],"EMPTY")</f>
        <v>EMPTY</v>
      </c>
      <c r="AO48" s="16">
        <v>-685899166</v>
      </c>
      <c r="AP48" s="14">
        <v>1</v>
      </c>
      <c r="AQ48" s="26">
        <v>0.7857142857142857</v>
      </c>
      <c r="AR48" s="26">
        <v>1.7857142857142856E-2</v>
      </c>
      <c r="BA48" s="16">
        <v>-681930683</v>
      </c>
      <c r="BB48" s="14">
        <v>1</v>
      </c>
      <c r="BC48" s="26">
        <v>0.33082706766917291</v>
      </c>
      <c r="BD48" s="26">
        <v>7.5187969924812026E-3</v>
      </c>
      <c r="BG48" s="16">
        <v>1120</v>
      </c>
      <c r="BH48" s="14">
        <v>1</v>
      </c>
      <c r="BI48" s="26">
        <v>1</v>
      </c>
      <c r="BJ48" s="26">
        <v>7.5187969924812026E-3</v>
      </c>
    </row>
    <row r="49" spans="1:62" x14ac:dyDescent="0.25">
      <c r="A49" s="14" t="s">
        <v>684</v>
      </c>
      <c r="B49">
        <v>335687852765</v>
      </c>
      <c r="C49" s="14" t="s">
        <v>8039</v>
      </c>
      <c r="D49">
        <v>151</v>
      </c>
      <c r="E49" s="14" t="s">
        <v>7876</v>
      </c>
      <c r="F49" s="14" t="s">
        <v>7936</v>
      </c>
      <c r="G49" s="14">
        <f>timingTable[[#This Row],[FRT_DEC]]-B48</f>
        <v>19999</v>
      </c>
      <c r="H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INFO]]))),H48)</f>
        <v>cl id</v>
      </c>
      <c r="I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9" s="14">
        <f>HEX2DEC(RIGHT(timingTable[[#This Row],[FRT_HEX]],MIN(LEN(timingTable[[#This Row],[FRT_HEX]])-2,8)))</f>
        <v>680403677</v>
      </c>
      <c r="K49" s="14" t="str">
        <f>IF(timingTable[[#This Row],['[TRACECODE']:.1]]=140,"afterTx","")</f>
        <v/>
      </c>
      <c r="L49" s="14" t="str">
        <f t="shared" si="0"/>
        <v/>
      </c>
      <c r="M49" s="14" t="str">
        <f>IF(AND(H49=H48,K48="afterTx",timingTable[[#This Row],['[TRACECODE']:.1]]=6),"dc","")</f>
        <v/>
      </c>
      <c r="N49" s="14" t="str">
        <f t="shared" si="1"/>
        <v/>
      </c>
      <c r="O49" s="14" t="str">
        <f>IF(timingTable[[#This Row],['[TRACECODE']:.1]]=141,"afterRx","")</f>
        <v/>
      </c>
      <c r="P49" s="14" t="str">
        <f t="shared" si="2"/>
        <v/>
      </c>
      <c r="Q49" s="14" t="str">
        <f t="shared" si="3"/>
        <v/>
      </c>
      <c r="R49" s="14" t="str">
        <f t="shared" si="4"/>
        <v/>
      </c>
      <c r="S49" s="14" t="str">
        <f t="shared" si="5"/>
        <v>EMPTY</v>
      </c>
      <c r="T49" s="14" t="str">
        <f t="shared" si="6"/>
        <v>EMPTY</v>
      </c>
      <c r="U49" s="14" t="str">
        <f t="shared" si="7"/>
        <v>EMPTY</v>
      </c>
      <c r="V49" s="14" t="str">
        <f t="shared" si="8"/>
        <v>EMPTY</v>
      </c>
      <c r="W49" s="14" t="str">
        <f>IF(L49="beforeTx",timingTable[[#This Row],[FRT32_val]]-timingTable[[#This Row],[FRT32_trace]],"EMPTY")</f>
        <v>EMPTY</v>
      </c>
      <c r="X49" s="14" t="str">
        <f t="shared" si="9"/>
        <v>EMPTY</v>
      </c>
      <c r="Y49" s="14" t="str">
        <f t="shared" si="10"/>
        <v>EMPTY</v>
      </c>
      <c r="Z49" s="14" t="str">
        <f>IF(AND(P49="beforeRx",O50="afterRx"),J50-timingTable[[#This Row],[FRT32_trace]],"EMPTY")</f>
        <v>EMPTY</v>
      </c>
      <c r="AA49" s="14" t="str">
        <f>IF(AND(timingTable[[#This Row],[txEnd]]="txEnd",Q53="rxStart"),I53-timingTable[[#This Row],[FRT32_val]],"EMPTY")</f>
        <v>EMPTY</v>
      </c>
      <c r="AO49" s="16">
        <v>-685920309</v>
      </c>
      <c r="AP49" s="14">
        <v>1</v>
      </c>
      <c r="AQ49" s="26">
        <v>0.8035714285714286</v>
      </c>
      <c r="AR49" s="26">
        <v>1.7857142857142856E-2</v>
      </c>
      <c r="BA49" s="16">
        <v>-681906682</v>
      </c>
      <c r="BB49" s="14">
        <v>1</v>
      </c>
      <c r="BC49" s="26">
        <v>0.33834586466165412</v>
      </c>
      <c r="BD49" s="26">
        <v>7.5187969924812026E-3</v>
      </c>
      <c r="BG49" s="16" t="s">
        <v>1054</v>
      </c>
      <c r="BH49" s="14">
        <v>133</v>
      </c>
      <c r="BI49" s="26"/>
      <c r="BJ49" s="26">
        <v>1</v>
      </c>
    </row>
    <row r="50" spans="1:62" x14ac:dyDescent="0.25">
      <c r="A50" s="14" t="s">
        <v>686</v>
      </c>
      <c r="B50">
        <v>335687872766</v>
      </c>
      <c r="C50" s="14" t="s">
        <v>8041</v>
      </c>
      <c r="D50">
        <v>151</v>
      </c>
      <c r="E50" s="14" t="s">
        <v>7876</v>
      </c>
      <c r="F50" s="14" t="s">
        <v>7936</v>
      </c>
      <c r="G50" s="14">
        <f>timingTable[[#This Row],[FRT_DEC]]-B49</f>
        <v>20001</v>
      </c>
      <c r="H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INFO]]))),H49)</f>
        <v>cl id</v>
      </c>
      <c r="I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0" s="14">
        <f>HEX2DEC(RIGHT(timingTable[[#This Row],[FRT_HEX]],MIN(LEN(timingTable[[#This Row],[FRT_HEX]])-2,8)))</f>
        <v>680423678</v>
      </c>
      <c r="K50" s="14" t="str">
        <f>IF(timingTable[[#This Row],['[TRACECODE']:.1]]=140,"afterTx","")</f>
        <v/>
      </c>
      <c r="L50" s="14" t="str">
        <f t="shared" si="0"/>
        <v/>
      </c>
      <c r="M50" s="14" t="str">
        <f>IF(AND(H50=H49,K49="afterTx",timingTable[[#This Row],['[TRACECODE']:.1]]=6),"dc","")</f>
        <v/>
      </c>
      <c r="N50" s="14" t="str">
        <f t="shared" si="1"/>
        <v/>
      </c>
      <c r="O50" s="14" t="str">
        <f>IF(timingTable[[#This Row],['[TRACECODE']:.1]]=141,"afterRx","")</f>
        <v/>
      </c>
      <c r="P50" s="14" t="str">
        <f t="shared" si="2"/>
        <v/>
      </c>
      <c r="Q50" s="14" t="str">
        <f t="shared" si="3"/>
        <v/>
      </c>
      <c r="R50" s="14" t="str">
        <f t="shared" si="4"/>
        <v/>
      </c>
      <c r="S50" s="14" t="str">
        <f t="shared" si="5"/>
        <v>EMPTY</v>
      </c>
      <c r="T50" s="14" t="str">
        <f t="shared" si="6"/>
        <v>EMPTY</v>
      </c>
      <c r="U50" s="14" t="str">
        <f t="shared" si="7"/>
        <v>EMPTY</v>
      </c>
      <c r="V50" s="14" t="str">
        <f t="shared" si="8"/>
        <v>EMPTY</v>
      </c>
      <c r="W50" s="14" t="str">
        <f>IF(L50="beforeTx",timingTable[[#This Row],[FRT32_val]]-timingTable[[#This Row],[FRT32_trace]],"EMPTY")</f>
        <v>EMPTY</v>
      </c>
      <c r="X50" s="14" t="str">
        <f t="shared" si="9"/>
        <v>EMPTY</v>
      </c>
      <c r="Y50" s="14" t="str">
        <f t="shared" si="10"/>
        <v>EMPTY</v>
      </c>
      <c r="Z50" s="14" t="str">
        <f>IF(AND(P50="beforeRx",O51="afterRx"),J51-timingTable[[#This Row],[FRT32_trace]],"EMPTY")</f>
        <v>EMPTY</v>
      </c>
      <c r="AA50" s="14" t="str">
        <f>IF(AND(timingTable[[#This Row],[txEnd]]="txEnd",Q54="rxStart"),I54-timingTable[[#This Row],[FRT32_val]],"EMPTY")</f>
        <v>EMPTY</v>
      </c>
      <c r="AO50" s="16">
        <v>-685941537</v>
      </c>
      <c r="AP50" s="14">
        <v>1</v>
      </c>
      <c r="AQ50" s="26">
        <v>0.8214285714285714</v>
      </c>
      <c r="AR50" s="26">
        <v>1.7857142857142856E-2</v>
      </c>
      <c r="BA50" s="16">
        <v>-681885306</v>
      </c>
      <c r="BB50" s="14">
        <v>1</v>
      </c>
      <c r="BC50" s="26">
        <v>0.34586466165413532</v>
      </c>
      <c r="BD50" s="26">
        <v>7.5187969924812026E-3</v>
      </c>
    </row>
    <row r="51" spans="1:62" x14ac:dyDescent="0.25">
      <c r="A51" s="14" t="s">
        <v>88</v>
      </c>
      <c r="B51">
        <v>335687891697</v>
      </c>
      <c r="C51" s="14" t="s">
        <v>8043</v>
      </c>
      <c r="D51">
        <v>151</v>
      </c>
      <c r="E51" s="14" t="s">
        <v>7876</v>
      </c>
      <c r="F51" s="14" t="s">
        <v>7945</v>
      </c>
      <c r="G51" s="14">
        <f>timingTable[[#This Row],[FRT_DEC]]-B50</f>
        <v>18931</v>
      </c>
      <c r="H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INFO]]))),H50)</f>
        <v>cl id</v>
      </c>
      <c r="I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1" s="14">
        <f>HEX2DEC(RIGHT(timingTable[[#This Row],[FRT_HEX]],MIN(LEN(timingTable[[#This Row],[FRT_HEX]])-2,8)))</f>
        <v>680442609</v>
      </c>
      <c r="K51" s="14" t="str">
        <f>IF(timingTable[[#This Row],['[TRACECODE']:.1]]=140,"afterTx","")</f>
        <v/>
      </c>
      <c r="L51" s="14" t="str">
        <f t="shared" si="0"/>
        <v/>
      </c>
      <c r="M51" s="14" t="str">
        <f>IF(AND(H51=H50,K50="afterTx",timingTable[[#This Row],['[TRACECODE']:.1]]=6),"dc","")</f>
        <v/>
      </c>
      <c r="N51" s="14" t="str">
        <f t="shared" si="1"/>
        <v/>
      </c>
      <c r="O51" s="14" t="str">
        <f>IF(timingTable[[#This Row],['[TRACECODE']:.1]]=141,"afterRx","")</f>
        <v/>
      </c>
      <c r="P51" s="14" t="str">
        <f t="shared" si="2"/>
        <v/>
      </c>
      <c r="Q51" s="14" t="str">
        <f t="shared" si="3"/>
        <v/>
      </c>
      <c r="R51" s="14" t="str">
        <f t="shared" si="4"/>
        <v/>
      </c>
      <c r="S51" s="14" t="str">
        <f t="shared" si="5"/>
        <v>EMPTY</v>
      </c>
      <c r="T51" s="14" t="str">
        <f t="shared" si="6"/>
        <v>EMPTY</v>
      </c>
      <c r="U51" s="14" t="str">
        <f t="shared" si="7"/>
        <v>EMPTY</v>
      </c>
      <c r="V51" s="14" t="str">
        <f t="shared" si="8"/>
        <v>EMPTY</v>
      </c>
      <c r="W51" s="14" t="str">
        <f>IF(L51="beforeTx",timingTable[[#This Row],[FRT32_val]]-timingTable[[#This Row],[FRT32_trace]],"EMPTY")</f>
        <v>EMPTY</v>
      </c>
      <c r="X51" s="14" t="str">
        <f t="shared" si="9"/>
        <v>EMPTY</v>
      </c>
      <c r="Y51" s="14" t="str">
        <f t="shared" si="10"/>
        <v>EMPTY</v>
      </c>
      <c r="Z51" s="14" t="str">
        <f>IF(AND(P51="beforeRx",O52="afterRx"),J52-timingTable[[#This Row],[FRT32_trace]],"EMPTY")</f>
        <v>EMPTY</v>
      </c>
      <c r="AA51" s="14" t="str">
        <f>IF(AND(timingTable[[#This Row],[txEnd]]="txEnd",Q55="rxStart"),I55-timingTable[[#This Row],[FRT32_val]],"EMPTY")</f>
        <v>EMPTY</v>
      </c>
      <c r="AO51" s="16">
        <v>-685963818</v>
      </c>
      <c r="AP51" s="14">
        <v>1</v>
      </c>
      <c r="AQ51" s="26">
        <v>0.8392857142857143</v>
      </c>
      <c r="AR51" s="26">
        <v>1.7857142857142856E-2</v>
      </c>
      <c r="BA51" s="16">
        <v>-681864172</v>
      </c>
      <c r="BB51" s="14">
        <v>1</v>
      </c>
      <c r="BC51" s="26">
        <v>0.35338345864661652</v>
      </c>
      <c r="BD51" s="26">
        <v>7.5187969924812026E-3</v>
      </c>
    </row>
    <row r="52" spans="1:62" x14ac:dyDescent="0.25">
      <c r="A52" s="14" t="s">
        <v>90</v>
      </c>
      <c r="B52">
        <v>335687892765</v>
      </c>
      <c r="C52" s="14" t="s">
        <v>8045</v>
      </c>
      <c r="D52">
        <v>151</v>
      </c>
      <c r="E52" s="14" t="s">
        <v>7876</v>
      </c>
      <c r="F52" s="14" t="s">
        <v>7936</v>
      </c>
      <c r="G52" s="14">
        <f>timingTable[[#This Row],[FRT_DEC]]-B51</f>
        <v>1068</v>
      </c>
      <c r="H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INFO]]))),H51)</f>
        <v>cl id</v>
      </c>
      <c r="I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2" s="14">
        <f>HEX2DEC(RIGHT(timingTable[[#This Row],[FRT_HEX]],MIN(LEN(timingTable[[#This Row],[FRT_HEX]])-2,8)))</f>
        <v>680443677</v>
      </c>
      <c r="K52" s="14" t="str">
        <f>IF(timingTable[[#This Row],['[TRACECODE']:.1]]=140,"afterTx","")</f>
        <v/>
      </c>
      <c r="L52" s="14" t="str">
        <f t="shared" si="0"/>
        <v/>
      </c>
      <c r="M52" s="14" t="str">
        <f>IF(AND(H52=H51,K51="afterTx",timingTable[[#This Row],['[TRACECODE']:.1]]=6),"dc","")</f>
        <v/>
      </c>
      <c r="N52" s="14" t="str">
        <f t="shared" si="1"/>
        <v/>
      </c>
      <c r="O52" s="14" t="str">
        <f>IF(timingTable[[#This Row],['[TRACECODE']:.1]]=141,"afterRx","")</f>
        <v/>
      </c>
      <c r="P52" s="14" t="str">
        <f t="shared" si="2"/>
        <v/>
      </c>
      <c r="Q52" s="14" t="str">
        <f t="shared" si="3"/>
        <v/>
      </c>
      <c r="R52" s="14" t="str">
        <f t="shared" si="4"/>
        <v/>
      </c>
      <c r="S52" s="14" t="str">
        <f t="shared" si="5"/>
        <v>EMPTY</v>
      </c>
      <c r="T52" s="14" t="str">
        <f t="shared" si="6"/>
        <v>EMPTY</v>
      </c>
      <c r="U52" s="14" t="str">
        <f t="shared" si="7"/>
        <v>EMPTY</v>
      </c>
      <c r="V52" s="14" t="str">
        <f t="shared" si="8"/>
        <v>EMPTY</v>
      </c>
      <c r="W52" s="14" t="str">
        <f>IF(L52="beforeTx",timingTable[[#This Row],[FRT32_val]]-timingTable[[#This Row],[FRT32_trace]],"EMPTY")</f>
        <v>EMPTY</v>
      </c>
      <c r="X52" s="14" t="str">
        <f t="shared" si="9"/>
        <v>EMPTY</v>
      </c>
      <c r="Y52" s="14" t="str">
        <f t="shared" si="10"/>
        <v>EMPTY</v>
      </c>
      <c r="Z52" s="14" t="str">
        <f>IF(AND(P52="beforeRx",O53="afterRx"),J53-timingTable[[#This Row],[FRT32_trace]],"EMPTY")</f>
        <v>EMPTY</v>
      </c>
      <c r="AA52" s="14" t="str">
        <f>IF(AND(timingTable[[#This Row],[txEnd]]="txEnd",Q56="rxStart"),I56-timingTable[[#This Row],[FRT32_val]],"EMPTY")</f>
        <v>EMPTY</v>
      </c>
      <c r="AO52" s="16">
        <v>-685985014</v>
      </c>
      <c r="AP52" s="14">
        <v>1</v>
      </c>
      <c r="AQ52" s="26">
        <v>0.8571428571428571</v>
      </c>
      <c r="AR52" s="26">
        <v>1.7857142857142856E-2</v>
      </c>
      <c r="BA52" s="16">
        <v>-681842959</v>
      </c>
      <c r="BB52" s="14">
        <v>1</v>
      </c>
      <c r="BC52" s="26">
        <v>0.36090225563909772</v>
      </c>
      <c r="BD52" s="26">
        <v>7.5187969924812026E-3</v>
      </c>
    </row>
    <row r="53" spans="1:62" x14ac:dyDescent="0.25">
      <c r="A53" s="14" t="s">
        <v>689</v>
      </c>
      <c r="B53">
        <v>335687912767</v>
      </c>
      <c r="C53" s="14" t="s">
        <v>8047</v>
      </c>
      <c r="D53">
        <v>151</v>
      </c>
      <c r="E53" s="14" t="s">
        <v>7876</v>
      </c>
      <c r="F53" s="14" t="s">
        <v>7936</v>
      </c>
      <c r="G53" s="14">
        <f>timingTable[[#This Row],[FRT_DEC]]-B52</f>
        <v>20002</v>
      </c>
      <c r="H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INFO]]))),H52)</f>
        <v>cl id</v>
      </c>
      <c r="I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3" s="14">
        <f>HEX2DEC(RIGHT(timingTable[[#This Row],[FRT_HEX]],MIN(LEN(timingTable[[#This Row],[FRT_HEX]])-2,8)))</f>
        <v>680463679</v>
      </c>
      <c r="K53" s="14" t="str">
        <f>IF(timingTable[[#This Row],['[TRACECODE']:.1]]=140,"afterTx","")</f>
        <v/>
      </c>
      <c r="L53" s="14" t="str">
        <f t="shared" si="0"/>
        <v/>
      </c>
      <c r="M53" s="14" t="str">
        <f>IF(AND(H53=H52,K52="afterTx",timingTable[[#This Row],['[TRACECODE']:.1]]=6),"dc","")</f>
        <v/>
      </c>
      <c r="N53" s="14" t="str">
        <f t="shared" si="1"/>
        <v/>
      </c>
      <c r="O53" s="14" t="str">
        <f>IF(timingTable[[#This Row],['[TRACECODE']:.1]]=141,"afterRx","")</f>
        <v/>
      </c>
      <c r="P53" s="14" t="str">
        <f t="shared" si="2"/>
        <v/>
      </c>
      <c r="Q53" s="14" t="str">
        <f t="shared" si="3"/>
        <v/>
      </c>
      <c r="R53" s="14" t="str">
        <f t="shared" si="4"/>
        <v/>
      </c>
      <c r="S53" s="14" t="str">
        <f t="shared" si="5"/>
        <v>EMPTY</v>
      </c>
      <c r="T53" s="14" t="str">
        <f t="shared" si="6"/>
        <v>EMPTY</v>
      </c>
      <c r="U53" s="14" t="str">
        <f t="shared" si="7"/>
        <v>EMPTY</v>
      </c>
      <c r="V53" s="14" t="str">
        <f t="shared" si="8"/>
        <v>EMPTY</v>
      </c>
      <c r="W53" s="14" t="str">
        <f>IF(L53="beforeTx",timingTable[[#This Row],[FRT32_val]]-timingTable[[#This Row],[FRT32_trace]],"EMPTY")</f>
        <v>EMPTY</v>
      </c>
      <c r="X53" s="14" t="str">
        <f t="shared" si="9"/>
        <v>EMPTY</v>
      </c>
      <c r="Y53" s="14" t="str">
        <f t="shared" si="10"/>
        <v>EMPTY</v>
      </c>
      <c r="Z53" s="14" t="str">
        <f>IF(AND(P53="beforeRx",O54="afterRx"),J54-timingTable[[#This Row],[FRT32_trace]],"EMPTY")</f>
        <v>EMPTY</v>
      </c>
      <c r="AA53" s="14" t="str">
        <f>IF(AND(timingTable[[#This Row],[txEnd]]="txEnd",Q57="rxStart"),I57-timingTable[[#This Row],[FRT32_val]],"EMPTY")</f>
        <v>EMPTY</v>
      </c>
      <c r="AO53" s="16">
        <v>-686832853</v>
      </c>
      <c r="AP53" s="14">
        <v>1</v>
      </c>
      <c r="AQ53" s="26">
        <v>0.875</v>
      </c>
      <c r="AR53" s="26">
        <v>1.7857142857142856E-2</v>
      </c>
      <c r="BA53" s="16">
        <v>-680983312</v>
      </c>
      <c r="BB53" s="14">
        <v>1</v>
      </c>
      <c r="BC53" s="26">
        <v>0.36842105263157893</v>
      </c>
      <c r="BD53" s="26">
        <v>7.5187969924812026E-3</v>
      </c>
    </row>
    <row r="54" spans="1:62" x14ac:dyDescent="0.25">
      <c r="A54" s="14" t="s">
        <v>91</v>
      </c>
      <c r="B54">
        <v>335687932766</v>
      </c>
      <c r="C54" s="14" t="s">
        <v>8049</v>
      </c>
      <c r="D54">
        <v>151</v>
      </c>
      <c r="E54" s="14" t="s">
        <v>7876</v>
      </c>
      <c r="F54" s="14" t="s">
        <v>7936</v>
      </c>
      <c r="G54" s="14">
        <f>timingTable[[#This Row],[FRT_DEC]]-B53</f>
        <v>19999</v>
      </c>
      <c r="H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INFO]]))),H53)</f>
        <v>cl id</v>
      </c>
      <c r="I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4" s="14">
        <f>HEX2DEC(RIGHT(timingTable[[#This Row],[FRT_HEX]],MIN(LEN(timingTable[[#This Row],[FRT_HEX]])-2,8)))</f>
        <v>680483678</v>
      </c>
      <c r="K54" s="14" t="str">
        <f>IF(timingTable[[#This Row],['[TRACECODE']:.1]]=140,"afterTx","")</f>
        <v/>
      </c>
      <c r="L54" s="14" t="str">
        <f t="shared" si="0"/>
        <v/>
      </c>
      <c r="M54" s="14" t="str">
        <f>IF(AND(H54=H53,K53="afterTx",timingTable[[#This Row],['[TRACECODE']:.1]]=6),"dc","")</f>
        <v/>
      </c>
      <c r="N54" s="14" t="str">
        <f t="shared" si="1"/>
        <v/>
      </c>
      <c r="O54" s="14" t="str">
        <f>IF(timingTable[[#This Row],['[TRACECODE']:.1]]=141,"afterRx","")</f>
        <v/>
      </c>
      <c r="P54" s="14" t="str">
        <f t="shared" si="2"/>
        <v/>
      </c>
      <c r="Q54" s="14" t="str">
        <f t="shared" si="3"/>
        <v/>
      </c>
      <c r="R54" s="14" t="str">
        <f t="shared" si="4"/>
        <v/>
      </c>
      <c r="S54" s="14" t="str">
        <f t="shared" si="5"/>
        <v>EMPTY</v>
      </c>
      <c r="T54" s="14" t="str">
        <f t="shared" si="6"/>
        <v>EMPTY</v>
      </c>
      <c r="U54" s="14" t="str">
        <f t="shared" si="7"/>
        <v>EMPTY</v>
      </c>
      <c r="V54" s="14" t="str">
        <f t="shared" si="8"/>
        <v>EMPTY</v>
      </c>
      <c r="W54" s="14" t="str">
        <f>IF(L54="beforeTx",timingTable[[#This Row],[FRT32_val]]-timingTable[[#This Row],[FRT32_trace]],"EMPTY")</f>
        <v>EMPTY</v>
      </c>
      <c r="X54" s="14" t="str">
        <f t="shared" si="9"/>
        <v>EMPTY</v>
      </c>
      <c r="Y54" s="14" t="str">
        <f t="shared" si="10"/>
        <v>EMPTY</v>
      </c>
      <c r="Z54" s="14" t="str">
        <f>IF(AND(P54="beforeRx",O55="afterRx"),J55-timingTable[[#This Row],[FRT32_trace]],"EMPTY")</f>
        <v>EMPTY</v>
      </c>
      <c r="AA54" s="14" t="str">
        <f>IF(AND(timingTable[[#This Row],[txEnd]]="txEnd",Q58="rxStart"),I58-timingTable[[#This Row],[FRT32_val]],"EMPTY")</f>
        <v>EMPTY</v>
      </c>
      <c r="AO54" s="16">
        <v>-686854018</v>
      </c>
      <c r="AP54" s="14">
        <v>1</v>
      </c>
      <c r="AQ54" s="26">
        <v>0.8928571428571429</v>
      </c>
      <c r="AR54" s="26">
        <v>1.7857142857142856E-2</v>
      </c>
      <c r="BA54" s="16">
        <v>-680962120</v>
      </c>
      <c r="BB54" s="14">
        <v>1</v>
      </c>
      <c r="BC54" s="26">
        <v>0.37593984962406013</v>
      </c>
      <c r="BD54" s="26">
        <v>7.5187969924812026E-3</v>
      </c>
    </row>
    <row r="55" spans="1:62" x14ac:dyDescent="0.25">
      <c r="A55" s="14" t="s">
        <v>92</v>
      </c>
      <c r="B55">
        <v>335687952766</v>
      </c>
      <c r="C55" s="14" t="s">
        <v>8051</v>
      </c>
      <c r="D55">
        <v>151</v>
      </c>
      <c r="E55" s="14" t="s">
        <v>7876</v>
      </c>
      <c r="F55" s="14" t="s">
        <v>7936</v>
      </c>
      <c r="G55" s="14">
        <f>timingTable[[#This Row],[FRT_DEC]]-B54</f>
        <v>20000</v>
      </c>
      <c r="H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INFO]]))),H54)</f>
        <v>cl id</v>
      </c>
      <c r="I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5" s="14">
        <f>HEX2DEC(RIGHT(timingTable[[#This Row],[FRT_HEX]],MIN(LEN(timingTable[[#This Row],[FRT_HEX]])-2,8)))</f>
        <v>680503678</v>
      </c>
      <c r="K55" s="14" t="str">
        <f>IF(timingTable[[#This Row],['[TRACECODE']:.1]]=140,"afterTx","")</f>
        <v/>
      </c>
      <c r="L55" s="14" t="str">
        <f t="shared" si="0"/>
        <v/>
      </c>
      <c r="M55" s="14" t="str">
        <f>IF(AND(H55=H54,K54="afterTx",timingTable[[#This Row],['[TRACECODE']:.1]]=6),"dc","")</f>
        <v/>
      </c>
      <c r="N55" s="14" t="str">
        <f t="shared" si="1"/>
        <v/>
      </c>
      <c r="O55" s="14" t="str">
        <f>IF(timingTable[[#This Row],['[TRACECODE']:.1]]=141,"afterRx","")</f>
        <v/>
      </c>
      <c r="P55" s="14" t="str">
        <f t="shared" si="2"/>
        <v/>
      </c>
      <c r="Q55" s="14" t="str">
        <f t="shared" si="3"/>
        <v/>
      </c>
      <c r="R55" s="14" t="str">
        <f t="shared" si="4"/>
        <v/>
      </c>
      <c r="S55" s="14" t="str">
        <f t="shared" si="5"/>
        <v>EMPTY</v>
      </c>
      <c r="T55" s="14" t="str">
        <f t="shared" si="6"/>
        <v>EMPTY</v>
      </c>
      <c r="U55" s="14" t="str">
        <f t="shared" si="7"/>
        <v>EMPTY</v>
      </c>
      <c r="V55" s="14" t="str">
        <f t="shared" si="8"/>
        <v>EMPTY</v>
      </c>
      <c r="W55" s="14" t="str">
        <f>IF(L55="beforeTx",timingTable[[#This Row],[FRT32_val]]-timingTable[[#This Row],[FRT32_trace]],"EMPTY")</f>
        <v>EMPTY</v>
      </c>
      <c r="X55" s="14" t="str">
        <f t="shared" si="9"/>
        <v>EMPTY</v>
      </c>
      <c r="Y55" s="14" t="str">
        <f t="shared" si="10"/>
        <v>EMPTY</v>
      </c>
      <c r="Z55" s="14" t="str">
        <f>IF(AND(P55="beforeRx",O56="afterRx"),J56-timingTable[[#This Row],[FRT32_trace]],"EMPTY")</f>
        <v>EMPTY</v>
      </c>
      <c r="AA55" s="14" t="str">
        <f>IF(AND(timingTable[[#This Row],[txEnd]]="txEnd",Q59="rxStart"),I59-timingTable[[#This Row],[FRT32_val]],"EMPTY")</f>
        <v>EMPTY</v>
      </c>
      <c r="AO55" s="16">
        <v>-686875383</v>
      </c>
      <c r="AP55" s="14">
        <v>1</v>
      </c>
      <c r="AQ55" s="26">
        <v>0.9107142857142857</v>
      </c>
      <c r="AR55" s="26">
        <v>1.7857142857142856E-2</v>
      </c>
      <c r="BA55" s="16">
        <v>-680940711</v>
      </c>
      <c r="BB55" s="14">
        <v>1</v>
      </c>
      <c r="BC55" s="26">
        <v>0.38345864661654133</v>
      </c>
      <c r="BD55" s="26">
        <v>7.5187969924812026E-3</v>
      </c>
    </row>
    <row r="56" spans="1:62" x14ac:dyDescent="0.25">
      <c r="A56" s="14" t="s">
        <v>94</v>
      </c>
      <c r="B56">
        <v>335687972765</v>
      </c>
      <c r="C56" s="14" t="s">
        <v>8053</v>
      </c>
      <c r="D56">
        <v>151</v>
      </c>
      <c r="E56" s="14" t="s">
        <v>7876</v>
      </c>
      <c r="F56" s="14" t="s">
        <v>7936</v>
      </c>
      <c r="G56" s="14">
        <f>timingTable[[#This Row],[FRT_DEC]]-B55</f>
        <v>19999</v>
      </c>
      <c r="H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INFO]]))),H55)</f>
        <v>cl id</v>
      </c>
      <c r="I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6" s="14">
        <f>HEX2DEC(RIGHT(timingTable[[#This Row],[FRT_HEX]],MIN(LEN(timingTable[[#This Row],[FRT_HEX]])-2,8)))</f>
        <v>680523677</v>
      </c>
      <c r="K56" s="14" t="str">
        <f>IF(timingTable[[#This Row],['[TRACECODE']:.1]]=140,"afterTx","")</f>
        <v/>
      </c>
      <c r="L56" s="14" t="str">
        <f t="shared" si="0"/>
        <v/>
      </c>
      <c r="M56" s="14" t="str">
        <f>IF(AND(H56=H55,K55="afterTx",timingTable[[#This Row],['[TRACECODE']:.1]]=6),"dc","")</f>
        <v/>
      </c>
      <c r="N56" s="14" t="str">
        <f t="shared" si="1"/>
        <v/>
      </c>
      <c r="O56" s="14" t="str">
        <f>IF(timingTable[[#This Row],['[TRACECODE']:.1]]=141,"afterRx","")</f>
        <v/>
      </c>
      <c r="P56" s="14" t="str">
        <f t="shared" si="2"/>
        <v/>
      </c>
      <c r="Q56" s="14" t="str">
        <f t="shared" si="3"/>
        <v/>
      </c>
      <c r="R56" s="14" t="str">
        <f t="shared" si="4"/>
        <v/>
      </c>
      <c r="S56" s="14" t="str">
        <f t="shared" si="5"/>
        <v>EMPTY</v>
      </c>
      <c r="T56" s="14" t="str">
        <f t="shared" si="6"/>
        <v>EMPTY</v>
      </c>
      <c r="U56" s="14" t="str">
        <f t="shared" si="7"/>
        <v>EMPTY</v>
      </c>
      <c r="V56" s="14" t="str">
        <f t="shared" si="8"/>
        <v>EMPTY</v>
      </c>
      <c r="W56" s="14" t="str">
        <f>IF(L56="beforeTx",timingTable[[#This Row],[FRT32_val]]-timingTable[[#This Row],[FRT32_trace]],"EMPTY")</f>
        <v>EMPTY</v>
      </c>
      <c r="X56" s="14" t="str">
        <f t="shared" si="9"/>
        <v>EMPTY</v>
      </c>
      <c r="Y56" s="14" t="str">
        <f t="shared" si="10"/>
        <v>EMPTY</v>
      </c>
      <c r="Z56" s="14" t="str">
        <f>IF(AND(P56="beforeRx",O57="afterRx"),J57-timingTable[[#This Row],[FRT32_trace]],"EMPTY")</f>
        <v>EMPTY</v>
      </c>
      <c r="AA56" s="14" t="str">
        <f>IF(AND(timingTable[[#This Row],[txEnd]]="txEnd",Q60="rxStart"),I60-timingTable[[#This Row],[FRT32_val]],"EMPTY")</f>
        <v>EMPTY</v>
      </c>
      <c r="AO56" s="16">
        <v>-686896845</v>
      </c>
      <c r="AP56" s="14">
        <v>1</v>
      </c>
      <c r="AQ56" s="26">
        <v>0.9285714285714286</v>
      </c>
      <c r="AR56" s="26">
        <v>1.7857142857142856E-2</v>
      </c>
      <c r="BA56" s="16">
        <v>-680919440</v>
      </c>
      <c r="BB56" s="14">
        <v>1</v>
      </c>
      <c r="BC56" s="26">
        <v>0.39097744360902253</v>
      </c>
      <c r="BD56" s="26">
        <v>7.5187969924812026E-3</v>
      </c>
    </row>
    <row r="57" spans="1:62" x14ac:dyDescent="0.25">
      <c r="A57" s="14" t="s">
        <v>96</v>
      </c>
      <c r="B57">
        <v>335687991697</v>
      </c>
      <c r="C57" s="14" t="s">
        <v>8055</v>
      </c>
      <c r="D57">
        <v>151</v>
      </c>
      <c r="E57" s="14" t="s">
        <v>7876</v>
      </c>
      <c r="F57" s="14" t="s">
        <v>7945</v>
      </c>
      <c r="G57" s="14">
        <f>timingTable[[#This Row],[FRT_DEC]]-B56</f>
        <v>18932</v>
      </c>
      <c r="H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INFO]]))),H56)</f>
        <v>cl id</v>
      </c>
      <c r="I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7" s="14">
        <f>HEX2DEC(RIGHT(timingTable[[#This Row],[FRT_HEX]],MIN(LEN(timingTable[[#This Row],[FRT_HEX]])-2,8)))</f>
        <v>680542609</v>
      </c>
      <c r="K57" s="14" t="str">
        <f>IF(timingTable[[#This Row],['[TRACECODE']:.1]]=140,"afterTx","")</f>
        <v/>
      </c>
      <c r="L57" s="14" t="str">
        <f t="shared" si="0"/>
        <v/>
      </c>
      <c r="M57" s="14" t="str">
        <f>IF(AND(H57=H56,K56="afterTx",timingTable[[#This Row],['[TRACECODE']:.1]]=6),"dc","")</f>
        <v/>
      </c>
      <c r="N57" s="14" t="str">
        <f t="shared" si="1"/>
        <v/>
      </c>
      <c r="O57" s="14" t="str">
        <f>IF(timingTable[[#This Row],['[TRACECODE']:.1]]=141,"afterRx","")</f>
        <v/>
      </c>
      <c r="P57" s="14" t="str">
        <f t="shared" si="2"/>
        <v/>
      </c>
      <c r="Q57" s="14" t="str">
        <f t="shared" si="3"/>
        <v/>
      </c>
      <c r="R57" s="14" t="str">
        <f t="shared" si="4"/>
        <v/>
      </c>
      <c r="S57" s="14" t="str">
        <f t="shared" si="5"/>
        <v>EMPTY</v>
      </c>
      <c r="T57" s="14" t="str">
        <f t="shared" si="6"/>
        <v>EMPTY</v>
      </c>
      <c r="U57" s="14" t="str">
        <f t="shared" si="7"/>
        <v>EMPTY</v>
      </c>
      <c r="V57" s="14" t="str">
        <f t="shared" si="8"/>
        <v>EMPTY</v>
      </c>
      <c r="W57" s="14" t="str">
        <f>IF(L57="beforeTx",timingTable[[#This Row],[FRT32_val]]-timingTable[[#This Row],[FRT32_trace]],"EMPTY")</f>
        <v>EMPTY</v>
      </c>
      <c r="X57" s="14" t="str">
        <f t="shared" si="9"/>
        <v>EMPTY</v>
      </c>
      <c r="Y57" s="14" t="str">
        <f t="shared" si="10"/>
        <v>EMPTY</v>
      </c>
      <c r="Z57" s="14" t="str">
        <f>IF(AND(P57="beforeRx",O58="afterRx"),J58-timingTable[[#This Row],[FRT32_trace]],"EMPTY")</f>
        <v>EMPTY</v>
      </c>
      <c r="AA57" s="14" t="str">
        <f>IF(AND(timingTable[[#This Row],[txEnd]]="txEnd",Q61="rxStart"),I61-timingTable[[#This Row],[FRT32_val]],"EMPTY")</f>
        <v>EMPTY</v>
      </c>
      <c r="AO57" s="16">
        <v>-686919158</v>
      </c>
      <c r="AP57" s="14">
        <v>1</v>
      </c>
      <c r="AQ57" s="26">
        <v>0.9464285714285714</v>
      </c>
      <c r="AR57" s="26">
        <v>1.7857142857142856E-2</v>
      </c>
      <c r="BA57" s="16">
        <v>-680896925</v>
      </c>
      <c r="BB57" s="14">
        <v>1</v>
      </c>
      <c r="BC57" s="26">
        <v>0.39849624060150374</v>
      </c>
      <c r="BD57" s="26">
        <v>7.5187969924812026E-3</v>
      </c>
    </row>
    <row r="58" spans="1:62" x14ac:dyDescent="0.25">
      <c r="A58" s="14" t="s">
        <v>98</v>
      </c>
      <c r="B58">
        <v>335687992766</v>
      </c>
      <c r="C58" s="14" t="s">
        <v>8057</v>
      </c>
      <c r="D58">
        <v>151</v>
      </c>
      <c r="E58" s="14" t="s">
        <v>7876</v>
      </c>
      <c r="F58" s="14" t="s">
        <v>7936</v>
      </c>
      <c r="G58" s="14">
        <f>timingTable[[#This Row],[FRT_DEC]]-B57</f>
        <v>1069</v>
      </c>
      <c r="H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INFO]]))),H57)</f>
        <v>cl id</v>
      </c>
      <c r="I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" s="14">
        <f>HEX2DEC(RIGHT(timingTable[[#This Row],[FRT_HEX]],MIN(LEN(timingTable[[#This Row],[FRT_HEX]])-2,8)))</f>
        <v>680543678</v>
      </c>
      <c r="K58" s="14" t="str">
        <f>IF(timingTable[[#This Row],['[TRACECODE']:.1]]=140,"afterTx","")</f>
        <v/>
      </c>
      <c r="L58" s="14" t="str">
        <f t="shared" si="0"/>
        <v/>
      </c>
      <c r="M58" s="14" t="str">
        <f>IF(AND(H58=H57,K57="afterTx",timingTable[[#This Row],['[TRACECODE']:.1]]=6),"dc","")</f>
        <v/>
      </c>
      <c r="N58" s="14" t="str">
        <f t="shared" si="1"/>
        <v/>
      </c>
      <c r="O58" s="14" t="str">
        <f>IF(timingTable[[#This Row],['[TRACECODE']:.1]]=141,"afterRx","")</f>
        <v/>
      </c>
      <c r="P58" s="14" t="str">
        <f t="shared" si="2"/>
        <v/>
      </c>
      <c r="Q58" s="14" t="str">
        <f t="shared" si="3"/>
        <v/>
      </c>
      <c r="R58" s="14" t="str">
        <f t="shared" si="4"/>
        <v/>
      </c>
      <c r="S58" s="14" t="str">
        <f t="shared" si="5"/>
        <v>EMPTY</v>
      </c>
      <c r="T58" s="14" t="str">
        <f t="shared" si="6"/>
        <v>EMPTY</v>
      </c>
      <c r="U58" s="14" t="str">
        <f t="shared" si="7"/>
        <v>EMPTY</v>
      </c>
      <c r="V58" s="14" t="str">
        <f t="shared" si="8"/>
        <v>EMPTY</v>
      </c>
      <c r="W58" s="14" t="str">
        <f>IF(L58="beforeTx",timingTable[[#This Row],[FRT32_val]]-timingTable[[#This Row],[FRT32_trace]],"EMPTY")</f>
        <v>EMPTY</v>
      </c>
      <c r="X58" s="14" t="str">
        <f t="shared" si="9"/>
        <v>EMPTY</v>
      </c>
      <c r="Y58" s="14" t="str">
        <f t="shared" si="10"/>
        <v>EMPTY</v>
      </c>
      <c r="Z58" s="14" t="str">
        <f>IF(AND(P58="beforeRx",O59="afterRx"),J59-timingTable[[#This Row],[FRT32_trace]],"EMPTY")</f>
        <v>EMPTY</v>
      </c>
      <c r="AA58" s="14" t="str">
        <f>IF(AND(timingTable[[#This Row],[txEnd]]="txEnd",Q62="rxStart"),I62-timingTable[[#This Row],[FRT32_val]],"EMPTY")</f>
        <v>EMPTY</v>
      </c>
      <c r="AO58" s="16">
        <v>-686940388</v>
      </c>
      <c r="AP58" s="14">
        <v>1</v>
      </c>
      <c r="AQ58" s="26">
        <v>0.9642857142857143</v>
      </c>
      <c r="AR58" s="26">
        <v>1.7857142857142856E-2</v>
      </c>
      <c r="BA58" s="16">
        <v>-680875501</v>
      </c>
      <c r="BB58" s="14">
        <v>1</v>
      </c>
      <c r="BC58" s="26">
        <v>0.40601503759398494</v>
      </c>
      <c r="BD58" s="26">
        <v>7.5187969924812026E-3</v>
      </c>
    </row>
    <row r="59" spans="1:62" x14ac:dyDescent="0.25">
      <c r="A59" s="14" t="s">
        <v>100</v>
      </c>
      <c r="B59">
        <v>335688012766</v>
      </c>
      <c r="C59" s="14" t="s">
        <v>8059</v>
      </c>
      <c r="D59">
        <v>151</v>
      </c>
      <c r="E59" s="14" t="s">
        <v>7876</v>
      </c>
      <c r="F59" s="14" t="s">
        <v>7936</v>
      </c>
      <c r="G59" s="14">
        <f>timingTable[[#This Row],[FRT_DEC]]-B58</f>
        <v>20000</v>
      </c>
      <c r="H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INFO]]))),H58)</f>
        <v>cl id</v>
      </c>
      <c r="I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" s="14">
        <f>HEX2DEC(RIGHT(timingTable[[#This Row],[FRT_HEX]],MIN(LEN(timingTable[[#This Row],[FRT_HEX]])-2,8)))</f>
        <v>680563678</v>
      </c>
      <c r="K59" s="14" t="str">
        <f>IF(timingTable[[#This Row],['[TRACECODE']:.1]]=140,"afterTx","")</f>
        <v/>
      </c>
      <c r="L59" s="14" t="str">
        <f t="shared" si="0"/>
        <v/>
      </c>
      <c r="M59" s="14" t="str">
        <f>IF(AND(H59=H58,K58="afterTx",timingTable[[#This Row],['[TRACECODE']:.1]]=6),"dc","")</f>
        <v/>
      </c>
      <c r="N59" s="14" t="str">
        <f t="shared" si="1"/>
        <v/>
      </c>
      <c r="O59" s="14" t="str">
        <f>IF(timingTable[[#This Row],['[TRACECODE']:.1]]=141,"afterRx","")</f>
        <v/>
      </c>
      <c r="P59" s="14" t="str">
        <f t="shared" si="2"/>
        <v/>
      </c>
      <c r="Q59" s="14" t="str">
        <f t="shared" si="3"/>
        <v/>
      </c>
      <c r="R59" s="14" t="str">
        <f t="shared" si="4"/>
        <v/>
      </c>
      <c r="S59" s="14" t="str">
        <f t="shared" si="5"/>
        <v>EMPTY</v>
      </c>
      <c r="T59" s="14" t="str">
        <f t="shared" si="6"/>
        <v>EMPTY</v>
      </c>
      <c r="U59" s="14" t="str">
        <f t="shared" si="7"/>
        <v>EMPTY</v>
      </c>
      <c r="V59" s="14" t="str">
        <f t="shared" si="8"/>
        <v>EMPTY</v>
      </c>
      <c r="W59" s="14" t="str">
        <f>IF(L59="beforeTx",timingTable[[#This Row],[FRT32_val]]-timingTable[[#This Row],[FRT32_trace]],"EMPTY")</f>
        <v>EMPTY</v>
      </c>
      <c r="X59" s="14" t="str">
        <f t="shared" si="9"/>
        <v>EMPTY</v>
      </c>
      <c r="Y59" s="14" t="str">
        <f t="shared" si="10"/>
        <v>EMPTY</v>
      </c>
      <c r="Z59" s="14" t="str">
        <f>IF(AND(P59="beforeRx",O60="afterRx"),J60-timingTable[[#This Row],[FRT32_trace]],"EMPTY")</f>
        <v>EMPTY</v>
      </c>
      <c r="AA59" s="14" t="str">
        <f>IF(AND(timingTable[[#This Row],[txEnd]]="txEnd",Q63="rxStart"),I63-timingTable[[#This Row],[FRT32_val]],"EMPTY")</f>
        <v>EMPTY</v>
      </c>
      <c r="AO59" s="16">
        <v>-686961547</v>
      </c>
      <c r="AP59" s="14">
        <v>1</v>
      </c>
      <c r="AQ59" s="26">
        <v>0.9821428571428571</v>
      </c>
      <c r="AR59" s="26">
        <v>1.7857142857142856E-2</v>
      </c>
      <c r="BA59" s="16">
        <v>-680854316</v>
      </c>
      <c r="BB59" s="14">
        <v>1</v>
      </c>
      <c r="BC59" s="26">
        <v>0.41353383458646614</v>
      </c>
      <c r="BD59" s="26">
        <v>7.5187969924812026E-3</v>
      </c>
    </row>
    <row r="60" spans="1:62" x14ac:dyDescent="0.25">
      <c r="A60" s="14" t="s">
        <v>765</v>
      </c>
      <c r="B60">
        <v>335688032766</v>
      </c>
      <c r="C60" s="14" t="s">
        <v>8061</v>
      </c>
      <c r="D60">
        <v>151</v>
      </c>
      <c r="E60" s="14" t="s">
        <v>7876</v>
      </c>
      <c r="F60" s="14" t="s">
        <v>7936</v>
      </c>
      <c r="G60" s="14">
        <f>timingTable[[#This Row],[FRT_DEC]]-B59</f>
        <v>20000</v>
      </c>
      <c r="H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INFO]]))),H59)</f>
        <v>cl id</v>
      </c>
      <c r="I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" s="14">
        <f>HEX2DEC(RIGHT(timingTable[[#This Row],[FRT_HEX]],MIN(LEN(timingTable[[#This Row],[FRT_HEX]])-2,8)))</f>
        <v>680583678</v>
      </c>
      <c r="K60" s="14" t="str">
        <f>IF(timingTable[[#This Row],['[TRACECODE']:.1]]=140,"afterTx","")</f>
        <v/>
      </c>
      <c r="L60" s="14" t="str">
        <f t="shared" si="0"/>
        <v/>
      </c>
      <c r="M60" s="14" t="str">
        <f>IF(AND(H60=H59,K59="afterTx",timingTable[[#This Row],['[TRACECODE']:.1]]=6),"dc","")</f>
        <v/>
      </c>
      <c r="N60" s="14" t="str">
        <f t="shared" si="1"/>
        <v/>
      </c>
      <c r="O60" s="14" t="str">
        <f>IF(timingTable[[#This Row],['[TRACECODE']:.1]]=141,"afterRx","")</f>
        <v/>
      </c>
      <c r="P60" s="14" t="str">
        <f t="shared" si="2"/>
        <v/>
      </c>
      <c r="Q60" s="14" t="str">
        <f t="shared" si="3"/>
        <v/>
      </c>
      <c r="R60" s="14" t="str">
        <f t="shared" si="4"/>
        <v/>
      </c>
      <c r="S60" s="14" t="str">
        <f t="shared" si="5"/>
        <v>EMPTY</v>
      </c>
      <c r="T60" s="14" t="str">
        <f t="shared" si="6"/>
        <v>EMPTY</v>
      </c>
      <c r="U60" s="14" t="str">
        <f t="shared" si="7"/>
        <v>EMPTY</v>
      </c>
      <c r="V60" s="14" t="str">
        <f t="shared" si="8"/>
        <v>EMPTY</v>
      </c>
      <c r="W60" s="14" t="str">
        <f>IF(L60="beforeTx",timingTable[[#This Row],[FRT32_val]]-timingTable[[#This Row],[FRT32_trace]],"EMPTY")</f>
        <v>EMPTY</v>
      </c>
      <c r="X60" s="14" t="str">
        <f t="shared" si="9"/>
        <v>EMPTY</v>
      </c>
      <c r="Y60" s="14" t="str">
        <f t="shared" si="10"/>
        <v>EMPTY</v>
      </c>
      <c r="Z60" s="14" t="str">
        <f>IF(AND(P60="beforeRx",O61="afterRx"),J61-timingTable[[#This Row],[FRT32_trace]],"EMPTY")</f>
        <v>EMPTY</v>
      </c>
      <c r="AA60" s="14" t="str">
        <f>IF(AND(timingTable[[#This Row],[txEnd]]="txEnd",Q64="rxStart"),I64-timingTable[[#This Row],[FRT32_val]],"EMPTY")</f>
        <v>EMPTY</v>
      </c>
      <c r="AO60" s="16">
        <v>-686983653</v>
      </c>
      <c r="AP60" s="14">
        <v>1</v>
      </c>
      <c r="AQ60" s="26">
        <v>1</v>
      </c>
      <c r="AR60" s="26">
        <v>1.7857142857142856E-2</v>
      </c>
      <c r="BA60" s="16">
        <v>-680833100</v>
      </c>
      <c r="BB60" s="14">
        <v>1</v>
      </c>
      <c r="BC60" s="26">
        <v>0.42105263157894735</v>
      </c>
      <c r="BD60" s="26">
        <v>7.5187969924812026E-3</v>
      </c>
    </row>
    <row r="61" spans="1:62" x14ac:dyDescent="0.25">
      <c r="A61" s="14" t="s">
        <v>1101</v>
      </c>
      <c r="B61">
        <v>335688052765</v>
      </c>
      <c r="C61" s="14" t="s">
        <v>8063</v>
      </c>
      <c r="D61">
        <v>151</v>
      </c>
      <c r="E61" s="14" t="s">
        <v>7876</v>
      </c>
      <c r="F61" s="14" t="s">
        <v>7936</v>
      </c>
      <c r="G61" s="14">
        <f>timingTable[[#This Row],[FRT_DEC]]-B60</f>
        <v>19999</v>
      </c>
      <c r="H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INFO]]))),H60)</f>
        <v>cl id</v>
      </c>
      <c r="I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1" s="14">
        <f>HEX2DEC(RIGHT(timingTable[[#This Row],[FRT_HEX]],MIN(LEN(timingTable[[#This Row],[FRT_HEX]])-2,8)))</f>
        <v>680603677</v>
      </c>
      <c r="K61" s="14" t="str">
        <f>IF(timingTable[[#This Row],['[TRACECODE']:.1]]=140,"afterTx","")</f>
        <v/>
      </c>
      <c r="L61" s="14" t="str">
        <f t="shared" si="0"/>
        <v/>
      </c>
      <c r="M61" s="14" t="str">
        <f>IF(AND(H61=H60,K60="afterTx",timingTable[[#This Row],['[TRACECODE']:.1]]=6),"dc","")</f>
        <v/>
      </c>
      <c r="N61" s="14" t="str">
        <f t="shared" si="1"/>
        <v/>
      </c>
      <c r="O61" s="14" t="str">
        <f>IF(timingTable[[#This Row],['[TRACECODE']:.1]]=141,"afterRx","")</f>
        <v/>
      </c>
      <c r="P61" s="14" t="str">
        <f t="shared" si="2"/>
        <v/>
      </c>
      <c r="Q61" s="14" t="str">
        <f t="shared" si="3"/>
        <v/>
      </c>
      <c r="R61" s="14" t="str">
        <f t="shared" si="4"/>
        <v/>
      </c>
      <c r="S61" s="14" t="str">
        <f t="shared" si="5"/>
        <v>EMPTY</v>
      </c>
      <c r="T61" s="14" t="str">
        <f t="shared" si="6"/>
        <v>EMPTY</v>
      </c>
      <c r="U61" s="14" t="str">
        <f t="shared" si="7"/>
        <v>EMPTY</v>
      </c>
      <c r="V61" s="14" t="str">
        <f t="shared" si="8"/>
        <v>EMPTY</v>
      </c>
      <c r="W61" s="14" t="str">
        <f>IF(L61="beforeTx",timingTable[[#This Row],[FRT32_val]]-timingTable[[#This Row],[FRT32_trace]],"EMPTY")</f>
        <v>EMPTY</v>
      </c>
      <c r="X61" s="14" t="str">
        <f t="shared" si="9"/>
        <v>EMPTY</v>
      </c>
      <c r="Y61" s="14" t="str">
        <f t="shared" si="10"/>
        <v>EMPTY</v>
      </c>
      <c r="Z61" s="14" t="str">
        <f>IF(AND(P61="beforeRx",O62="afterRx"),J62-timingTable[[#This Row],[FRT32_trace]],"EMPTY")</f>
        <v>EMPTY</v>
      </c>
      <c r="AA61" s="14" t="str">
        <f>IF(AND(timingTable[[#This Row],[txEnd]]="txEnd",Q65="rxStart"),I65-timingTable[[#This Row],[FRT32_val]],"EMPTY")</f>
        <v>EMPTY</v>
      </c>
      <c r="AO61" s="16" t="s">
        <v>1054</v>
      </c>
      <c r="AP61" s="14">
        <v>56</v>
      </c>
      <c r="AQ61" s="26"/>
      <c r="AR61" s="26">
        <v>1</v>
      </c>
      <c r="BA61" s="16">
        <v>407</v>
      </c>
      <c r="BB61" s="14">
        <v>1</v>
      </c>
      <c r="BC61" s="26">
        <v>0.42857142857142855</v>
      </c>
      <c r="BD61" s="26">
        <v>7.5187969924812026E-3</v>
      </c>
    </row>
    <row r="62" spans="1:62" x14ac:dyDescent="0.25">
      <c r="A62" s="14" t="s">
        <v>766</v>
      </c>
      <c r="B62">
        <v>335688072766</v>
      </c>
      <c r="C62" s="14" t="s">
        <v>8065</v>
      </c>
      <c r="D62">
        <v>151</v>
      </c>
      <c r="E62" s="14" t="s">
        <v>7876</v>
      </c>
      <c r="F62" s="14" t="s">
        <v>7936</v>
      </c>
      <c r="G62" s="14">
        <f>timingTable[[#This Row],[FRT_DEC]]-B61</f>
        <v>20001</v>
      </c>
      <c r="H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INFO]]))),H61)</f>
        <v>cl id</v>
      </c>
      <c r="I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2" s="14">
        <f>HEX2DEC(RIGHT(timingTable[[#This Row],[FRT_HEX]],MIN(LEN(timingTable[[#This Row],[FRT_HEX]])-2,8)))</f>
        <v>680623678</v>
      </c>
      <c r="K62" s="14" t="str">
        <f>IF(timingTable[[#This Row],['[TRACECODE']:.1]]=140,"afterTx","")</f>
        <v/>
      </c>
      <c r="L62" s="14" t="str">
        <f t="shared" si="0"/>
        <v/>
      </c>
      <c r="M62" s="14" t="str">
        <f>IF(AND(H62=H61,K61="afterTx",timingTable[[#This Row],['[TRACECODE']:.1]]=6),"dc","")</f>
        <v/>
      </c>
      <c r="N62" s="14" t="str">
        <f t="shared" si="1"/>
        <v/>
      </c>
      <c r="O62" s="14" t="str">
        <f>IF(timingTable[[#This Row],['[TRACECODE']:.1]]=141,"afterRx","")</f>
        <v/>
      </c>
      <c r="P62" s="14" t="str">
        <f t="shared" si="2"/>
        <v/>
      </c>
      <c r="Q62" s="14" t="str">
        <f t="shared" si="3"/>
        <v/>
      </c>
      <c r="R62" s="14" t="str">
        <f t="shared" si="4"/>
        <v/>
      </c>
      <c r="S62" s="14" t="str">
        <f t="shared" si="5"/>
        <v>EMPTY</v>
      </c>
      <c r="T62" s="14" t="str">
        <f t="shared" si="6"/>
        <v>EMPTY</v>
      </c>
      <c r="U62" s="14" t="str">
        <f t="shared" si="7"/>
        <v>EMPTY</v>
      </c>
      <c r="V62" s="14" t="str">
        <f t="shared" si="8"/>
        <v>EMPTY</v>
      </c>
      <c r="W62" s="14" t="str">
        <f>IF(L62="beforeTx",timingTable[[#This Row],[FRT32_val]]-timingTable[[#This Row],[FRT32_trace]],"EMPTY")</f>
        <v>EMPTY</v>
      </c>
      <c r="X62" s="14" t="str">
        <f t="shared" si="9"/>
        <v>EMPTY</v>
      </c>
      <c r="Y62" s="14" t="str">
        <f t="shared" si="10"/>
        <v>EMPTY</v>
      </c>
      <c r="Z62" s="14" t="str">
        <f>IF(AND(P62="beforeRx",O63="afterRx"),J63-timingTable[[#This Row],[FRT32_trace]],"EMPTY")</f>
        <v>EMPTY</v>
      </c>
      <c r="AA62" s="14" t="str">
        <f>IF(AND(timingTable[[#This Row],[txEnd]]="txEnd",Q66="rxStart"),I66-timingTable[[#This Row],[FRT32_val]],"EMPTY")</f>
        <v>EMPTY</v>
      </c>
      <c r="BA62" s="16">
        <v>454</v>
      </c>
      <c r="BB62" s="14">
        <v>1</v>
      </c>
      <c r="BC62" s="26">
        <v>0.43609022556390975</v>
      </c>
      <c r="BD62" s="26">
        <v>7.5187969924812026E-3</v>
      </c>
    </row>
    <row r="63" spans="1:62" x14ac:dyDescent="0.25">
      <c r="A63" s="14" t="s">
        <v>1103</v>
      </c>
      <c r="B63">
        <v>335688091697</v>
      </c>
      <c r="C63" s="14" t="s">
        <v>8067</v>
      </c>
      <c r="D63">
        <v>151</v>
      </c>
      <c r="E63" s="14" t="s">
        <v>7876</v>
      </c>
      <c r="F63" s="14" t="s">
        <v>7945</v>
      </c>
      <c r="G63" s="14">
        <f>timingTable[[#This Row],[FRT_DEC]]-B62</f>
        <v>18931</v>
      </c>
      <c r="H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INFO]]))),H62)</f>
        <v>cl id</v>
      </c>
      <c r="I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63" s="14">
        <f>HEX2DEC(RIGHT(timingTable[[#This Row],[FRT_HEX]],MIN(LEN(timingTable[[#This Row],[FRT_HEX]])-2,8)))</f>
        <v>680642609</v>
      </c>
      <c r="K63" s="14" t="str">
        <f>IF(timingTable[[#This Row],['[TRACECODE']:.1]]=140,"afterTx","")</f>
        <v/>
      </c>
      <c r="L63" s="14" t="str">
        <f t="shared" si="0"/>
        <v/>
      </c>
      <c r="M63" s="14" t="str">
        <f>IF(AND(H63=H62,K62="afterTx",timingTable[[#This Row],['[TRACECODE']:.1]]=6),"dc","")</f>
        <v/>
      </c>
      <c r="N63" s="14" t="str">
        <f t="shared" si="1"/>
        <v/>
      </c>
      <c r="O63" s="14" t="str">
        <f>IF(timingTable[[#This Row],['[TRACECODE']:.1]]=141,"afterRx","")</f>
        <v/>
      </c>
      <c r="P63" s="14" t="str">
        <f t="shared" si="2"/>
        <v/>
      </c>
      <c r="Q63" s="14" t="str">
        <f t="shared" si="3"/>
        <v/>
      </c>
      <c r="R63" s="14" t="str">
        <f t="shared" si="4"/>
        <v/>
      </c>
      <c r="S63" s="14" t="str">
        <f t="shared" si="5"/>
        <v>EMPTY</v>
      </c>
      <c r="T63" s="14" t="str">
        <f t="shared" si="6"/>
        <v>EMPTY</v>
      </c>
      <c r="U63" s="14" t="str">
        <f t="shared" si="7"/>
        <v>EMPTY</v>
      </c>
      <c r="V63" s="14" t="str">
        <f t="shared" si="8"/>
        <v>EMPTY</v>
      </c>
      <c r="W63" s="14" t="str">
        <f>IF(L63="beforeTx",timingTable[[#This Row],[FRT32_val]]-timingTable[[#This Row],[FRT32_trace]],"EMPTY")</f>
        <v>EMPTY</v>
      </c>
      <c r="X63" s="14" t="str">
        <f t="shared" si="9"/>
        <v>EMPTY</v>
      </c>
      <c r="Y63" s="14" t="str">
        <f t="shared" si="10"/>
        <v>EMPTY</v>
      </c>
      <c r="Z63" s="14" t="str">
        <f>IF(AND(P63="beforeRx",O64="afterRx"),J64-timingTable[[#This Row],[FRT32_trace]],"EMPTY")</f>
        <v>EMPTY</v>
      </c>
      <c r="AA63" s="14" t="str">
        <f>IF(AND(timingTable[[#This Row],[txEnd]]="txEnd",Q67="rxStart"),I67-timingTable[[#This Row],[FRT32_val]],"EMPTY")</f>
        <v>EMPTY</v>
      </c>
      <c r="BA63" s="16">
        <v>683</v>
      </c>
      <c r="BB63" s="14">
        <v>1</v>
      </c>
      <c r="BC63" s="26">
        <v>0.44360902255639095</v>
      </c>
      <c r="BD63" s="26">
        <v>7.5187969924812026E-3</v>
      </c>
    </row>
    <row r="64" spans="1:62" x14ac:dyDescent="0.25">
      <c r="A64" s="14" t="s">
        <v>1105</v>
      </c>
      <c r="B64">
        <v>335688092767</v>
      </c>
      <c r="C64" s="14" t="s">
        <v>8069</v>
      </c>
      <c r="D64">
        <v>151</v>
      </c>
      <c r="E64" s="14" t="s">
        <v>7876</v>
      </c>
      <c r="F64" s="14" t="s">
        <v>7936</v>
      </c>
      <c r="G64" s="14">
        <f>timingTable[[#This Row],[FRT_DEC]]-B63</f>
        <v>1070</v>
      </c>
      <c r="H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INFO]]))),H63)</f>
        <v>cl id</v>
      </c>
      <c r="I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4" s="14">
        <f>HEX2DEC(RIGHT(timingTable[[#This Row],[FRT_HEX]],MIN(LEN(timingTable[[#This Row],[FRT_HEX]])-2,8)))</f>
        <v>680643679</v>
      </c>
      <c r="K64" s="14" t="str">
        <f>IF(timingTable[[#This Row],['[TRACECODE']:.1]]=140,"afterTx","")</f>
        <v/>
      </c>
      <c r="L64" s="14" t="str">
        <f t="shared" si="0"/>
        <v/>
      </c>
      <c r="M64" s="14" t="str">
        <f>IF(AND(H64=H63,K63="afterTx",timingTable[[#This Row],['[TRACECODE']:.1]]=6),"dc","")</f>
        <v/>
      </c>
      <c r="N64" s="14" t="str">
        <f t="shared" si="1"/>
        <v/>
      </c>
      <c r="O64" s="14" t="str">
        <f>IF(timingTable[[#This Row],['[TRACECODE']:.1]]=141,"afterRx","")</f>
        <v/>
      </c>
      <c r="P64" s="14" t="str">
        <f t="shared" si="2"/>
        <v/>
      </c>
      <c r="Q64" s="14" t="str">
        <f t="shared" si="3"/>
        <v/>
      </c>
      <c r="R64" s="14" t="str">
        <f t="shared" si="4"/>
        <v/>
      </c>
      <c r="S64" s="14" t="str">
        <f t="shared" si="5"/>
        <v>EMPTY</v>
      </c>
      <c r="T64" s="14" t="str">
        <f t="shared" si="6"/>
        <v>EMPTY</v>
      </c>
      <c r="U64" s="14" t="str">
        <f t="shared" si="7"/>
        <v>EMPTY</v>
      </c>
      <c r="V64" s="14" t="str">
        <f t="shared" si="8"/>
        <v>EMPTY</v>
      </c>
      <c r="W64" s="14" t="str">
        <f>IF(L64="beforeTx",timingTable[[#This Row],[FRT32_val]]-timingTable[[#This Row],[FRT32_trace]],"EMPTY")</f>
        <v>EMPTY</v>
      </c>
      <c r="X64" s="14" t="str">
        <f t="shared" si="9"/>
        <v>EMPTY</v>
      </c>
      <c r="Y64" s="14" t="str">
        <f t="shared" si="10"/>
        <v>EMPTY</v>
      </c>
      <c r="Z64" s="14" t="str">
        <f>IF(AND(P64="beforeRx",O65="afterRx"),J65-timingTable[[#This Row],[FRT32_trace]],"EMPTY")</f>
        <v>EMPTY</v>
      </c>
      <c r="AA64" s="14" t="str">
        <f>IF(AND(timingTable[[#This Row],[txEnd]]="txEnd",Q68="rxStart"),I68-timingTable[[#This Row],[FRT32_val]],"EMPTY")</f>
        <v>EMPTY</v>
      </c>
      <c r="BA64" s="16">
        <v>694</v>
      </c>
      <c r="BB64" s="14">
        <v>1</v>
      </c>
      <c r="BC64" s="26">
        <v>0.45112781954887216</v>
      </c>
      <c r="BD64" s="26">
        <v>7.5187969924812026E-3</v>
      </c>
    </row>
    <row r="65" spans="1:56" x14ac:dyDescent="0.25">
      <c r="A65" s="14" t="s">
        <v>1107</v>
      </c>
      <c r="B65">
        <v>335688112765</v>
      </c>
      <c r="C65" s="14" t="s">
        <v>8071</v>
      </c>
      <c r="D65">
        <v>151</v>
      </c>
      <c r="E65" s="14" t="s">
        <v>7876</v>
      </c>
      <c r="F65" s="14" t="s">
        <v>7936</v>
      </c>
      <c r="G65" s="14">
        <f>timingTable[[#This Row],[FRT_DEC]]-B64</f>
        <v>19998</v>
      </c>
      <c r="H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INFO]]))),H64)</f>
        <v>cl id</v>
      </c>
      <c r="I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5" s="14">
        <f>HEX2DEC(RIGHT(timingTable[[#This Row],[FRT_HEX]],MIN(LEN(timingTable[[#This Row],[FRT_HEX]])-2,8)))</f>
        <v>680663677</v>
      </c>
      <c r="K65" s="14" t="str">
        <f>IF(timingTable[[#This Row],['[TRACECODE']:.1]]=140,"afterTx","")</f>
        <v/>
      </c>
      <c r="L65" s="14" t="str">
        <f t="shared" si="0"/>
        <v/>
      </c>
      <c r="M65" s="14" t="str">
        <f>IF(AND(H65=H64,K64="afterTx",timingTable[[#This Row],['[TRACECODE']:.1]]=6),"dc","")</f>
        <v/>
      </c>
      <c r="N65" s="14" t="str">
        <f t="shared" si="1"/>
        <v/>
      </c>
      <c r="O65" s="14" t="str">
        <f>IF(timingTable[[#This Row],['[TRACECODE']:.1]]=141,"afterRx","")</f>
        <v/>
      </c>
      <c r="P65" s="14" t="str">
        <f t="shared" si="2"/>
        <v/>
      </c>
      <c r="Q65" s="14" t="str">
        <f t="shared" si="3"/>
        <v/>
      </c>
      <c r="R65" s="14" t="str">
        <f t="shared" si="4"/>
        <v/>
      </c>
      <c r="S65" s="14" t="str">
        <f t="shared" si="5"/>
        <v>EMPTY</v>
      </c>
      <c r="T65" s="14" t="str">
        <f t="shared" si="6"/>
        <v>EMPTY</v>
      </c>
      <c r="U65" s="14" t="str">
        <f t="shared" si="7"/>
        <v>EMPTY</v>
      </c>
      <c r="V65" s="14" t="str">
        <f t="shared" si="8"/>
        <v>EMPTY</v>
      </c>
      <c r="W65" s="14" t="str">
        <f>IF(L65="beforeTx",timingTable[[#This Row],[FRT32_val]]-timingTable[[#This Row],[FRT32_trace]],"EMPTY")</f>
        <v>EMPTY</v>
      </c>
      <c r="X65" s="14" t="str">
        <f t="shared" si="9"/>
        <v>EMPTY</v>
      </c>
      <c r="Y65" s="14" t="str">
        <f t="shared" si="10"/>
        <v>EMPTY</v>
      </c>
      <c r="Z65" s="14" t="str">
        <f>IF(AND(P65="beforeRx",O66="afterRx"),J66-timingTable[[#This Row],[FRT32_trace]],"EMPTY")</f>
        <v>EMPTY</v>
      </c>
      <c r="AA65" s="14" t="str">
        <f>IF(AND(timingTable[[#This Row],[txEnd]]="txEnd",Q69="rxStart"),I69-timingTable[[#This Row],[FRT32_val]],"EMPTY")</f>
        <v>EMPTY</v>
      </c>
      <c r="BA65" s="16">
        <v>750</v>
      </c>
      <c r="BB65" s="14">
        <v>1</v>
      </c>
      <c r="BC65" s="26">
        <v>0.45864661654135336</v>
      </c>
      <c r="BD65" s="26">
        <v>7.5187969924812026E-3</v>
      </c>
    </row>
    <row r="66" spans="1:56" x14ac:dyDescent="0.25">
      <c r="A66" s="14" t="s">
        <v>104</v>
      </c>
      <c r="B66">
        <v>335688132766</v>
      </c>
      <c r="C66" s="14" t="s">
        <v>8073</v>
      </c>
      <c r="D66">
        <v>151</v>
      </c>
      <c r="E66" s="14" t="s">
        <v>7876</v>
      </c>
      <c r="F66" s="14" t="s">
        <v>7936</v>
      </c>
      <c r="G66" s="14">
        <f>timingTable[[#This Row],[FRT_DEC]]-B65</f>
        <v>20001</v>
      </c>
      <c r="H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INFO]]))),H65)</f>
        <v>cl id</v>
      </c>
      <c r="I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6" s="14">
        <f>HEX2DEC(RIGHT(timingTable[[#This Row],[FRT_HEX]],MIN(LEN(timingTable[[#This Row],[FRT_HEX]])-2,8)))</f>
        <v>680683678</v>
      </c>
      <c r="K66" s="14" t="str">
        <f>IF(timingTable[[#This Row],['[TRACECODE']:.1]]=140,"afterTx","")</f>
        <v/>
      </c>
      <c r="L66" s="14" t="str">
        <f t="shared" si="0"/>
        <v/>
      </c>
      <c r="M66" s="14" t="str">
        <f>IF(AND(H66=H65,K65="afterTx",timingTable[[#This Row],['[TRACECODE']:.1]]=6),"dc","")</f>
        <v/>
      </c>
      <c r="N66" s="14" t="str">
        <f t="shared" si="1"/>
        <v/>
      </c>
      <c r="O66" s="14" t="str">
        <f>IF(timingTable[[#This Row],['[TRACECODE']:.1]]=141,"afterRx","")</f>
        <v/>
      </c>
      <c r="P66" s="14" t="str">
        <f t="shared" si="2"/>
        <v/>
      </c>
      <c r="Q66" s="14" t="str">
        <f t="shared" si="3"/>
        <v/>
      </c>
      <c r="R66" s="14" t="str">
        <f t="shared" si="4"/>
        <v/>
      </c>
      <c r="S66" s="14" t="str">
        <f t="shared" si="5"/>
        <v>EMPTY</v>
      </c>
      <c r="T66" s="14" t="str">
        <f t="shared" si="6"/>
        <v>EMPTY</v>
      </c>
      <c r="U66" s="14" t="str">
        <f t="shared" si="7"/>
        <v>EMPTY</v>
      </c>
      <c r="V66" s="14" t="str">
        <f t="shared" si="8"/>
        <v>EMPTY</v>
      </c>
      <c r="W66" s="14" t="str">
        <f>IF(L66="beforeTx",timingTable[[#This Row],[FRT32_val]]-timingTable[[#This Row],[FRT32_trace]],"EMPTY")</f>
        <v>EMPTY</v>
      </c>
      <c r="X66" s="14" t="str">
        <f t="shared" si="9"/>
        <v>EMPTY</v>
      </c>
      <c r="Y66" s="14" t="str">
        <f t="shared" si="10"/>
        <v>EMPTY</v>
      </c>
      <c r="Z66" s="14" t="str">
        <f>IF(AND(P66="beforeRx",O67="afterRx"),J67-timingTable[[#This Row],[FRT32_trace]],"EMPTY")</f>
        <v>EMPTY</v>
      </c>
      <c r="AA66" s="14" t="str">
        <f>IF(AND(timingTable[[#This Row],[txEnd]]="txEnd",Q70="rxStart"),I70-timingTable[[#This Row],[FRT32_val]],"EMPTY")</f>
        <v>EMPTY</v>
      </c>
      <c r="BA66" s="16">
        <v>753</v>
      </c>
      <c r="BB66" s="14">
        <v>1</v>
      </c>
      <c r="BC66" s="26">
        <v>0.46616541353383456</v>
      </c>
      <c r="BD66" s="26">
        <v>7.5187969924812026E-3</v>
      </c>
    </row>
    <row r="67" spans="1:56" x14ac:dyDescent="0.25">
      <c r="A67" s="14" t="s">
        <v>1108</v>
      </c>
      <c r="B67">
        <v>335688152765</v>
      </c>
      <c r="C67" s="14" t="s">
        <v>8075</v>
      </c>
      <c r="D67">
        <v>151</v>
      </c>
      <c r="E67" s="14" t="s">
        <v>7876</v>
      </c>
      <c r="F67" s="14" t="s">
        <v>7936</v>
      </c>
      <c r="G67" s="14">
        <f>timingTable[[#This Row],[FRT_DEC]]-B66</f>
        <v>19999</v>
      </c>
      <c r="H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INFO]]))),H66)</f>
        <v>cl id</v>
      </c>
      <c r="I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7" s="14">
        <f>HEX2DEC(RIGHT(timingTable[[#This Row],[FRT_HEX]],MIN(LEN(timingTable[[#This Row],[FRT_HEX]])-2,8)))</f>
        <v>680703677</v>
      </c>
      <c r="K67" s="14" t="str">
        <f>IF(timingTable[[#This Row],['[TRACECODE']:.1]]=140,"afterTx","")</f>
        <v/>
      </c>
      <c r="L67" s="14" t="str">
        <f t="shared" si="0"/>
        <v/>
      </c>
      <c r="M67" s="14" t="str">
        <f>IF(AND(H67=H66,K66="afterTx",timingTable[[#This Row],['[TRACECODE']:.1]]=6),"dc","")</f>
        <v/>
      </c>
      <c r="N67" s="14" t="str">
        <f t="shared" si="1"/>
        <v/>
      </c>
      <c r="O67" s="14" t="str">
        <f>IF(timingTable[[#This Row],['[TRACECODE']:.1]]=141,"afterRx","")</f>
        <v/>
      </c>
      <c r="P67" s="14" t="str">
        <f t="shared" si="2"/>
        <v/>
      </c>
      <c r="Q67" s="14" t="str">
        <f t="shared" si="3"/>
        <v/>
      </c>
      <c r="R67" s="14" t="str">
        <f t="shared" si="4"/>
        <v/>
      </c>
      <c r="S67" s="14" t="str">
        <f t="shared" si="5"/>
        <v>EMPTY</v>
      </c>
      <c r="T67" s="14" t="str">
        <f t="shared" si="6"/>
        <v>EMPTY</v>
      </c>
      <c r="U67" s="14" t="str">
        <f t="shared" si="7"/>
        <v>EMPTY</v>
      </c>
      <c r="V67" s="14" t="str">
        <f t="shared" si="8"/>
        <v>EMPTY</v>
      </c>
      <c r="W67" s="14" t="str">
        <f>IF(L67="beforeTx",timingTable[[#This Row],[FRT32_val]]-timingTable[[#This Row],[FRT32_trace]],"EMPTY")</f>
        <v>EMPTY</v>
      </c>
      <c r="X67" s="14" t="str">
        <f t="shared" si="9"/>
        <v>EMPTY</v>
      </c>
      <c r="Y67" s="14" t="str">
        <f t="shared" si="10"/>
        <v>EMPTY</v>
      </c>
      <c r="Z67" s="14" t="str">
        <f>IF(AND(P67="beforeRx",O68="afterRx"),J68-timingTable[[#This Row],[FRT32_trace]],"EMPTY")</f>
        <v>EMPTY</v>
      </c>
      <c r="AA67" s="14" t="str">
        <f>IF(AND(timingTable[[#This Row],[txEnd]]="txEnd",Q71="rxStart"),I71-timingTable[[#This Row],[FRT32_val]],"EMPTY")</f>
        <v>EMPTY</v>
      </c>
      <c r="BA67" s="16">
        <v>757</v>
      </c>
      <c r="BB67" s="14">
        <v>1</v>
      </c>
      <c r="BC67" s="26">
        <v>0.47368421052631576</v>
      </c>
      <c r="BD67" s="26">
        <v>7.5187969924812026E-3</v>
      </c>
    </row>
    <row r="68" spans="1:56" x14ac:dyDescent="0.25">
      <c r="A68" s="14" t="s">
        <v>105</v>
      </c>
      <c r="B68">
        <v>335688172765</v>
      </c>
      <c r="C68" s="14" t="s">
        <v>8077</v>
      </c>
      <c r="D68">
        <v>151</v>
      </c>
      <c r="E68" s="14" t="s">
        <v>7876</v>
      </c>
      <c r="F68" s="14" t="s">
        <v>7936</v>
      </c>
      <c r="G68" s="14">
        <f>timingTable[[#This Row],[FRT_DEC]]-B67</f>
        <v>20000</v>
      </c>
      <c r="H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INFO]]))),H67)</f>
        <v>cl id</v>
      </c>
      <c r="I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8" s="14">
        <f>HEX2DEC(RIGHT(timingTable[[#This Row],[FRT_HEX]],MIN(LEN(timingTable[[#This Row],[FRT_HEX]])-2,8)))</f>
        <v>680723677</v>
      </c>
      <c r="K68" s="14" t="str">
        <f>IF(timingTable[[#This Row],['[TRACECODE']:.1]]=140,"afterTx","")</f>
        <v/>
      </c>
      <c r="L68" s="14" t="str">
        <f t="shared" si="0"/>
        <v/>
      </c>
      <c r="M68" s="14" t="str">
        <f>IF(AND(H68=H67,K67="afterTx",timingTable[[#This Row],['[TRACECODE']:.1]]=6),"dc","")</f>
        <v/>
      </c>
      <c r="N68" s="14" t="str">
        <f t="shared" si="1"/>
        <v/>
      </c>
      <c r="O68" s="14" t="str">
        <f>IF(timingTable[[#This Row],['[TRACECODE']:.1]]=141,"afterRx","")</f>
        <v/>
      </c>
      <c r="P68" s="14" t="str">
        <f t="shared" si="2"/>
        <v/>
      </c>
      <c r="Q68" s="14" t="str">
        <f t="shared" si="3"/>
        <v/>
      </c>
      <c r="R68" s="14" t="str">
        <f t="shared" si="4"/>
        <v/>
      </c>
      <c r="S68" s="14" t="str">
        <f t="shared" si="5"/>
        <v>EMPTY</v>
      </c>
      <c r="T68" s="14" t="str">
        <f t="shared" si="6"/>
        <v>EMPTY</v>
      </c>
      <c r="U68" s="14" t="str">
        <f t="shared" si="7"/>
        <v>EMPTY</v>
      </c>
      <c r="V68" s="14" t="str">
        <f t="shared" si="8"/>
        <v>EMPTY</v>
      </c>
      <c r="W68" s="14" t="str">
        <f>IF(L68="beforeTx",timingTable[[#This Row],[FRT32_val]]-timingTable[[#This Row],[FRT32_trace]],"EMPTY")</f>
        <v>EMPTY</v>
      </c>
      <c r="X68" s="14" t="str">
        <f t="shared" si="9"/>
        <v>EMPTY</v>
      </c>
      <c r="Y68" s="14" t="str">
        <f t="shared" si="10"/>
        <v>EMPTY</v>
      </c>
      <c r="Z68" s="14" t="str">
        <f>IF(AND(P68="beforeRx",O69="afterRx"),J69-timingTable[[#This Row],[FRT32_trace]],"EMPTY")</f>
        <v>EMPTY</v>
      </c>
      <c r="AA68" s="14" t="str">
        <f>IF(AND(timingTable[[#This Row],[txEnd]]="txEnd",Q72="rxStart"),I72-timingTable[[#This Row],[FRT32_val]],"EMPTY")</f>
        <v>EMPTY</v>
      </c>
      <c r="BA68" s="16">
        <v>759</v>
      </c>
      <c r="BB68" s="14">
        <v>1</v>
      </c>
      <c r="BC68" s="26">
        <v>0.48120300751879697</v>
      </c>
      <c r="BD68" s="26">
        <v>7.5187969924812026E-3</v>
      </c>
    </row>
    <row r="69" spans="1:56" x14ac:dyDescent="0.25">
      <c r="A69" s="14" t="s">
        <v>1110</v>
      </c>
      <c r="B69">
        <v>335688191697</v>
      </c>
      <c r="C69" s="14" t="s">
        <v>8079</v>
      </c>
      <c r="D69">
        <v>151</v>
      </c>
      <c r="E69" s="14" t="s">
        <v>7876</v>
      </c>
      <c r="F69" s="14" t="s">
        <v>7945</v>
      </c>
      <c r="G69" s="14">
        <f>timingTable[[#This Row],[FRT_DEC]]-B68</f>
        <v>18932</v>
      </c>
      <c r="H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INFO]]))),H68)</f>
        <v>cl id</v>
      </c>
      <c r="I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69" s="14">
        <f>HEX2DEC(RIGHT(timingTable[[#This Row],[FRT_HEX]],MIN(LEN(timingTable[[#This Row],[FRT_HEX]])-2,8)))</f>
        <v>680742609</v>
      </c>
      <c r="K69" s="14" t="str">
        <f>IF(timingTable[[#This Row],['[TRACECODE']:.1]]=140,"afterTx","")</f>
        <v/>
      </c>
      <c r="L69" s="14" t="str">
        <f t="shared" ref="L69:L132" si="11">IF(AND(H71=H69,K71="afterTx"),"beforeTx","")</f>
        <v/>
      </c>
      <c r="M69" s="14" t="str">
        <f>IF(AND(H69=H68,K68="afterTx",timingTable[[#This Row],['[TRACECODE']:.1]]=6),"dc","")</f>
        <v/>
      </c>
      <c r="N69" s="14" t="str">
        <f t="shared" ref="N69:N132" si="12">IF(AND(H69=H67,M67="dc"),"txEnd","")</f>
        <v/>
      </c>
      <c r="O69" s="14" t="str">
        <f>IF(timingTable[[#This Row],['[TRACECODE']:.1]]=141,"afterRx","")</f>
        <v/>
      </c>
      <c r="P69" s="14" t="str">
        <f t="shared" ref="P69:P132" si="13">IF(AND(H69=H70,O70="afterRx"),"beforeRx","")</f>
        <v/>
      </c>
      <c r="Q69" s="14" t="str">
        <f t="shared" ref="Q69:Q132" si="14">IF(AND(H69=H68,O68="afterRx"),"rxStart","")</f>
        <v/>
      </c>
      <c r="R69" s="14" t="str">
        <f t="shared" ref="R69:R132" si="15">IF(AND(H69=H67,Q67="rxStart"),"rxEnd","")</f>
        <v/>
      </c>
      <c r="S69" s="14" t="str">
        <f t="shared" ref="S69:S132" si="16">IF(AND(H72=H69,M72="dc",L69="beforeTx"),I72-I69,"EMPTY")</f>
        <v>EMPTY</v>
      </c>
      <c r="T69" s="14" t="str">
        <f t="shared" ref="T69:T132" si="17">IF(AND(N69="txEnd",P71="beforeRx",O72="afterRx"),J71-I69,"EMPTY")</f>
        <v>EMPTY</v>
      </c>
      <c r="U69" s="14" t="str">
        <f t="shared" ref="U69:U132" si="18">IF(AND(L71="beforeTx",R69="rxEnd",H71=H69),I71-I69,"EMPTY")</f>
        <v>EMPTY</v>
      </c>
      <c r="V69" s="14" t="str">
        <f t="shared" ref="V69:V132" si="19">IF(AND(R69="rxEnd",M74="dc",H69=H74),I74-I69,"EMPTY")</f>
        <v>EMPTY</v>
      </c>
      <c r="W69" s="14" t="str">
        <f>IF(L69="beforeTx",timingTable[[#This Row],[FRT32_val]]-timingTable[[#This Row],[FRT32_trace]],"EMPTY")</f>
        <v>EMPTY</v>
      </c>
      <c r="X69" s="14" t="str">
        <f t="shared" ref="X69:X132" si="20">IF(AND(L69="beforeTx",K71="afterTx"),J71-J69,"EMPTY")</f>
        <v>EMPTY</v>
      </c>
      <c r="Y69" s="14" t="str">
        <f t="shared" ref="Y69:Y132" si="21">IF(AND(R69="rxEnd",L71="beforeTx"),J71-I69,"EMPTY")</f>
        <v>EMPTY</v>
      </c>
      <c r="Z69" s="14" t="str">
        <f>IF(AND(P69="beforeRx",O70="afterRx"),J70-timingTable[[#This Row],[FRT32_trace]],"EMPTY")</f>
        <v>EMPTY</v>
      </c>
      <c r="AA69" s="14" t="str">
        <f>IF(AND(timingTable[[#This Row],[txEnd]]="txEnd",Q73="rxStart"),I73-timingTable[[#This Row],[FRT32_val]],"EMPTY")</f>
        <v>EMPTY</v>
      </c>
      <c r="BA69" s="16">
        <v>761</v>
      </c>
      <c r="BB69" s="14">
        <v>1</v>
      </c>
      <c r="BC69" s="26">
        <v>0.48872180451127817</v>
      </c>
      <c r="BD69" s="26">
        <v>7.5187969924812026E-3</v>
      </c>
    </row>
    <row r="70" spans="1:56" x14ac:dyDescent="0.25">
      <c r="A70" s="14" t="s">
        <v>107</v>
      </c>
      <c r="B70">
        <v>335688192766</v>
      </c>
      <c r="C70" s="14" t="s">
        <v>8081</v>
      </c>
      <c r="D70">
        <v>151</v>
      </c>
      <c r="E70" s="14" t="s">
        <v>7876</v>
      </c>
      <c r="F70" s="14" t="s">
        <v>7936</v>
      </c>
      <c r="G70" s="14">
        <f>timingTable[[#This Row],[FRT_DEC]]-B69</f>
        <v>1069</v>
      </c>
      <c r="H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INFO]]))),H69)</f>
        <v>cl id</v>
      </c>
      <c r="I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0" s="14">
        <f>HEX2DEC(RIGHT(timingTable[[#This Row],[FRT_HEX]],MIN(LEN(timingTable[[#This Row],[FRT_HEX]])-2,8)))</f>
        <v>680743678</v>
      </c>
      <c r="K70" s="14" t="str">
        <f>IF(timingTable[[#This Row],['[TRACECODE']:.1]]=140,"afterTx","")</f>
        <v/>
      </c>
      <c r="L70" s="14" t="str">
        <f t="shared" si="11"/>
        <v/>
      </c>
      <c r="M70" s="14" t="str">
        <f>IF(AND(H70=H69,K69="afterTx",timingTable[[#This Row],['[TRACECODE']:.1]]=6),"dc","")</f>
        <v/>
      </c>
      <c r="N70" s="14" t="str">
        <f t="shared" si="12"/>
        <v/>
      </c>
      <c r="O70" s="14" t="str">
        <f>IF(timingTable[[#This Row],['[TRACECODE']:.1]]=141,"afterRx","")</f>
        <v/>
      </c>
      <c r="P70" s="14" t="str">
        <f t="shared" si="13"/>
        <v/>
      </c>
      <c r="Q70" s="14" t="str">
        <f t="shared" si="14"/>
        <v/>
      </c>
      <c r="R70" s="14" t="str">
        <f t="shared" si="15"/>
        <v/>
      </c>
      <c r="S70" s="14" t="str">
        <f t="shared" si="16"/>
        <v>EMPTY</v>
      </c>
      <c r="T70" s="14" t="str">
        <f t="shared" si="17"/>
        <v>EMPTY</v>
      </c>
      <c r="U70" s="14" t="str">
        <f t="shared" si="18"/>
        <v>EMPTY</v>
      </c>
      <c r="V70" s="14" t="str">
        <f t="shared" si="19"/>
        <v>EMPTY</v>
      </c>
      <c r="W70" s="14" t="str">
        <f>IF(L70="beforeTx",timingTable[[#This Row],[FRT32_val]]-timingTable[[#This Row],[FRT32_trace]],"EMPTY")</f>
        <v>EMPTY</v>
      </c>
      <c r="X70" s="14" t="str">
        <f t="shared" si="20"/>
        <v>EMPTY</v>
      </c>
      <c r="Y70" s="14" t="str">
        <f t="shared" si="21"/>
        <v>EMPTY</v>
      </c>
      <c r="Z70" s="14" t="str">
        <f>IF(AND(P70="beforeRx",O71="afterRx"),J71-timingTable[[#This Row],[FRT32_trace]],"EMPTY")</f>
        <v>EMPTY</v>
      </c>
      <c r="AA70" s="14" t="str">
        <f>IF(AND(timingTable[[#This Row],[txEnd]]="txEnd",Q74="rxStart"),I74-timingTable[[#This Row],[FRT32_val]],"EMPTY")</f>
        <v>EMPTY</v>
      </c>
      <c r="BA70" s="16">
        <v>766</v>
      </c>
      <c r="BB70" s="14">
        <v>1</v>
      </c>
      <c r="BC70" s="26">
        <v>0.49624060150375937</v>
      </c>
      <c r="BD70" s="26">
        <v>7.5187969924812026E-3</v>
      </c>
    </row>
    <row r="71" spans="1:56" x14ac:dyDescent="0.25">
      <c r="A71" s="14" t="s">
        <v>109</v>
      </c>
      <c r="B71">
        <v>335688212765</v>
      </c>
      <c r="C71" s="14" t="s">
        <v>8083</v>
      </c>
      <c r="D71">
        <v>151</v>
      </c>
      <c r="E71" s="14" t="s">
        <v>7876</v>
      </c>
      <c r="F71" s="14" t="s">
        <v>7936</v>
      </c>
      <c r="G71" s="14">
        <f>timingTable[[#This Row],[FRT_DEC]]-B70</f>
        <v>19999</v>
      </c>
      <c r="H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INFO]]))),H70)</f>
        <v>cl id</v>
      </c>
      <c r="I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1" s="14">
        <f>HEX2DEC(RIGHT(timingTable[[#This Row],[FRT_HEX]],MIN(LEN(timingTable[[#This Row],[FRT_HEX]])-2,8)))</f>
        <v>680763677</v>
      </c>
      <c r="K71" s="14" t="str">
        <f>IF(timingTable[[#This Row],['[TRACECODE']:.1]]=140,"afterTx","")</f>
        <v/>
      </c>
      <c r="L71" s="14" t="str">
        <f t="shared" si="11"/>
        <v/>
      </c>
      <c r="M71" s="14" t="str">
        <f>IF(AND(H71=H70,K70="afterTx",timingTable[[#This Row],['[TRACECODE']:.1]]=6),"dc","")</f>
        <v/>
      </c>
      <c r="N71" s="14" t="str">
        <f t="shared" si="12"/>
        <v/>
      </c>
      <c r="O71" s="14" t="str">
        <f>IF(timingTable[[#This Row],['[TRACECODE']:.1]]=141,"afterRx","")</f>
        <v/>
      </c>
      <c r="P71" s="14" t="str">
        <f t="shared" si="13"/>
        <v/>
      </c>
      <c r="Q71" s="14" t="str">
        <f t="shared" si="14"/>
        <v/>
      </c>
      <c r="R71" s="14" t="str">
        <f t="shared" si="15"/>
        <v/>
      </c>
      <c r="S71" s="14" t="str">
        <f t="shared" si="16"/>
        <v>EMPTY</v>
      </c>
      <c r="T71" s="14" t="str">
        <f t="shared" si="17"/>
        <v>EMPTY</v>
      </c>
      <c r="U71" s="14" t="str">
        <f t="shared" si="18"/>
        <v>EMPTY</v>
      </c>
      <c r="V71" s="14" t="str">
        <f t="shared" si="19"/>
        <v>EMPTY</v>
      </c>
      <c r="W71" s="14" t="str">
        <f>IF(L71="beforeTx",timingTable[[#This Row],[FRT32_val]]-timingTable[[#This Row],[FRT32_trace]],"EMPTY")</f>
        <v>EMPTY</v>
      </c>
      <c r="X71" s="14" t="str">
        <f t="shared" si="20"/>
        <v>EMPTY</v>
      </c>
      <c r="Y71" s="14" t="str">
        <f t="shared" si="21"/>
        <v>EMPTY</v>
      </c>
      <c r="Z71" s="14" t="str">
        <f>IF(AND(P71="beforeRx",O72="afterRx"),J72-timingTable[[#This Row],[FRT32_trace]],"EMPTY")</f>
        <v>EMPTY</v>
      </c>
      <c r="AA71" s="14" t="str">
        <f>IF(AND(timingTable[[#This Row],[txEnd]]="txEnd",Q75="rxStart"),I75-timingTable[[#This Row],[FRT32_val]],"EMPTY")</f>
        <v>EMPTY</v>
      </c>
      <c r="BA71" s="16">
        <v>768</v>
      </c>
      <c r="BB71" s="14">
        <v>1</v>
      </c>
      <c r="BC71" s="26">
        <v>0.50375939849624063</v>
      </c>
      <c r="BD71" s="26">
        <v>7.5187969924812026E-3</v>
      </c>
    </row>
    <row r="72" spans="1:56" x14ac:dyDescent="0.25">
      <c r="A72" s="14" t="s">
        <v>111</v>
      </c>
      <c r="B72">
        <v>335688232765</v>
      </c>
      <c r="C72" s="14" t="s">
        <v>8085</v>
      </c>
      <c r="D72">
        <v>151</v>
      </c>
      <c r="E72" s="14" t="s">
        <v>7876</v>
      </c>
      <c r="F72" s="14" t="s">
        <v>7936</v>
      </c>
      <c r="G72" s="14">
        <f>timingTable[[#This Row],[FRT_DEC]]-B71</f>
        <v>20000</v>
      </c>
      <c r="H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INFO]]))),H71)</f>
        <v>cl id</v>
      </c>
      <c r="I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2" s="14">
        <f>HEX2DEC(RIGHT(timingTable[[#This Row],[FRT_HEX]],MIN(LEN(timingTable[[#This Row],[FRT_HEX]])-2,8)))</f>
        <v>680783677</v>
      </c>
      <c r="K72" s="14" t="str">
        <f>IF(timingTable[[#This Row],['[TRACECODE']:.1]]=140,"afterTx","")</f>
        <v/>
      </c>
      <c r="L72" s="14" t="str">
        <f t="shared" si="11"/>
        <v/>
      </c>
      <c r="M72" s="14" t="str">
        <f>IF(AND(H72=H71,K71="afterTx",timingTable[[#This Row],['[TRACECODE']:.1]]=6),"dc","")</f>
        <v/>
      </c>
      <c r="N72" s="14" t="str">
        <f t="shared" si="12"/>
        <v/>
      </c>
      <c r="O72" s="14" t="str">
        <f>IF(timingTable[[#This Row],['[TRACECODE']:.1]]=141,"afterRx","")</f>
        <v/>
      </c>
      <c r="P72" s="14" t="str">
        <f t="shared" si="13"/>
        <v/>
      </c>
      <c r="Q72" s="14" t="str">
        <f t="shared" si="14"/>
        <v/>
      </c>
      <c r="R72" s="14" t="str">
        <f t="shared" si="15"/>
        <v/>
      </c>
      <c r="S72" s="14" t="str">
        <f t="shared" si="16"/>
        <v>EMPTY</v>
      </c>
      <c r="T72" s="14" t="str">
        <f t="shared" si="17"/>
        <v>EMPTY</v>
      </c>
      <c r="U72" s="14" t="str">
        <f t="shared" si="18"/>
        <v>EMPTY</v>
      </c>
      <c r="V72" s="14" t="str">
        <f t="shared" si="19"/>
        <v>EMPTY</v>
      </c>
      <c r="W72" s="14" t="str">
        <f>IF(L72="beforeTx",timingTable[[#This Row],[FRT32_val]]-timingTable[[#This Row],[FRT32_trace]],"EMPTY")</f>
        <v>EMPTY</v>
      </c>
      <c r="X72" s="14" t="str">
        <f t="shared" si="20"/>
        <v>EMPTY</v>
      </c>
      <c r="Y72" s="14" t="str">
        <f t="shared" si="21"/>
        <v>EMPTY</v>
      </c>
      <c r="Z72" s="14" t="str">
        <f>IF(AND(P72="beforeRx",O73="afterRx"),J73-timingTable[[#This Row],[FRT32_trace]],"EMPTY")</f>
        <v>EMPTY</v>
      </c>
      <c r="AA72" s="14" t="str">
        <f>IF(AND(timingTable[[#This Row],[txEnd]]="txEnd",Q76="rxStart"),I76-timingTable[[#This Row],[FRT32_val]],"EMPTY")</f>
        <v>EMPTY</v>
      </c>
      <c r="BA72" s="16">
        <v>775</v>
      </c>
      <c r="BB72" s="14">
        <v>1</v>
      </c>
      <c r="BC72" s="26">
        <v>0.51127819548872178</v>
      </c>
      <c r="BD72" s="26">
        <v>7.5187969924812026E-3</v>
      </c>
    </row>
    <row r="73" spans="1:56" x14ac:dyDescent="0.25">
      <c r="A73" s="14" t="s">
        <v>113</v>
      </c>
      <c r="B73">
        <v>335688252766</v>
      </c>
      <c r="C73" s="14" t="s">
        <v>8087</v>
      </c>
      <c r="D73">
        <v>151</v>
      </c>
      <c r="E73" s="14" t="s">
        <v>7876</v>
      </c>
      <c r="F73" s="14" t="s">
        <v>7936</v>
      </c>
      <c r="G73" s="14">
        <f>timingTable[[#This Row],[FRT_DEC]]-B72</f>
        <v>20001</v>
      </c>
      <c r="H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INFO]]))),H72)</f>
        <v>cl id</v>
      </c>
      <c r="I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3" s="14">
        <f>HEX2DEC(RIGHT(timingTable[[#This Row],[FRT_HEX]],MIN(LEN(timingTable[[#This Row],[FRT_HEX]])-2,8)))</f>
        <v>680803678</v>
      </c>
      <c r="K73" s="14" t="str">
        <f>IF(timingTable[[#This Row],['[TRACECODE']:.1]]=140,"afterTx","")</f>
        <v/>
      </c>
      <c r="L73" s="14" t="str">
        <f t="shared" si="11"/>
        <v/>
      </c>
      <c r="M73" s="14" t="str">
        <f>IF(AND(H73=H72,K72="afterTx",timingTable[[#This Row],['[TRACECODE']:.1]]=6),"dc","")</f>
        <v/>
      </c>
      <c r="N73" s="14" t="str">
        <f t="shared" si="12"/>
        <v/>
      </c>
      <c r="O73" s="14" t="str">
        <f>IF(timingTable[[#This Row],['[TRACECODE']:.1]]=141,"afterRx","")</f>
        <v/>
      </c>
      <c r="P73" s="14" t="str">
        <f t="shared" si="13"/>
        <v/>
      </c>
      <c r="Q73" s="14" t="str">
        <f t="shared" si="14"/>
        <v/>
      </c>
      <c r="R73" s="14" t="str">
        <f t="shared" si="15"/>
        <v/>
      </c>
      <c r="S73" s="14" t="str">
        <f t="shared" si="16"/>
        <v>EMPTY</v>
      </c>
      <c r="T73" s="14" t="str">
        <f t="shared" si="17"/>
        <v>EMPTY</v>
      </c>
      <c r="U73" s="14" t="str">
        <f t="shared" si="18"/>
        <v>EMPTY</v>
      </c>
      <c r="V73" s="14" t="str">
        <f t="shared" si="19"/>
        <v>EMPTY</v>
      </c>
      <c r="W73" s="14" t="str">
        <f>IF(L73="beforeTx",timingTable[[#This Row],[FRT32_val]]-timingTable[[#This Row],[FRT32_trace]],"EMPTY")</f>
        <v>EMPTY</v>
      </c>
      <c r="X73" s="14" t="str">
        <f t="shared" si="20"/>
        <v>EMPTY</v>
      </c>
      <c r="Y73" s="14" t="str">
        <f t="shared" si="21"/>
        <v>EMPTY</v>
      </c>
      <c r="Z73" s="14" t="str">
        <f>IF(AND(P73="beforeRx",O74="afterRx"),J74-timingTable[[#This Row],[FRT32_trace]],"EMPTY")</f>
        <v>EMPTY</v>
      </c>
      <c r="AA73" s="14" t="str">
        <f>IF(AND(timingTable[[#This Row],[txEnd]]="txEnd",Q77="rxStart"),I77-timingTable[[#This Row],[FRT32_val]],"EMPTY")</f>
        <v>EMPTY</v>
      </c>
      <c r="BA73" s="16">
        <v>833</v>
      </c>
      <c r="BB73" s="14">
        <v>1</v>
      </c>
      <c r="BC73" s="26">
        <v>0.51879699248120303</v>
      </c>
      <c r="BD73" s="26">
        <v>7.5187969924812026E-3</v>
      </c>
    </row>
    <row r="74" spans="1:56" x14ac:dyDescent="0.25">
      <c r="A74" s="14" t="s">
        <v>115</v>
      </c>
      <c r="B74">
        <v>335688272765</v>
      </c>
      <c r="C74" s="14" t="s">
        <v>8089</v>
      </c>
      <c r="D74">
        <v>151</v>
      </c>
      <c r="E74" s="14" t="s">
        <v>7876</v>
      </c>
      <c r="F74" s="14" t="s">
        <v>7936</v>
      </c>
      <c r="G74" s="14">
        <f>timingTable[[#This Row],[FRT_DEC]]-B73</f>
        <v>19999</v>
      </c>
      <c r="H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INFO]]))),H73)</f>
        <v>cl id</v>
      </c>
      <c r="I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4" s="14">
        <f>HEX2DEC(RIGHT(timingTable[[#This Row],[FRT_HEX]],MIN(LEN(timingTable[[#This Row],[FRT_HEX]])-2,8)))</f>
        <v>680823677</v>
      </c>
      <c r="K74" s="14" t="str">
        <f>IF(timingTable[[#This Row],['[TRACECODE']:.1]]=140,"afterTx","")</f>
        <v/>
      </c>
      <c r="L74" s="14" t="str">
        <f t="shared" si="11"/>
        <v/>
      </c>
      <c r="M74" s="14" t="str">
        <f>IF(AND(H74=H73,K73="afterTx",timingTable[[#This Row],['[TRACECODE']:.1]]=6),"dc","")</f>
        <v/>
      </c>
      <c r="N74" s="14" t="str">
        <f t="shared" si="12"/>
        <v/>
      </c>
      <c r="O74" s="14" t="str">
        <f>IF(timingTable[[#This Row],['[TRACECODE']:.1]]=141,"afterRx","")</f>
        <v/>
      </c>
      <c r="P74" s="14" t="str">
        <f t="shared" si="13"/>
        <v/>
      </c>
      <c r="Q74" s="14" t="str">
        <f t="shared" si="14"/>
        <v/>
      </c>
      <c r="R74" s="14" t="str">
        <f t="shared" si="15"/>
        <v/>
      </c>
      <c r="S74" s="14" t="str">
        <f t="shared" si="16"/>
        <v>EMPTY</v>
      </c>
      <c r="T74" s="14" t="str">
        <f t="shared" si="17"/>
        <v>EMPTY</v>
      </c>
      <c r="U74" s="14" t="str">
        <f t="shared" si="18"/>
        <v>EMPTY</v>
      </c>
      <c r="V74" s="14" t="str">
        <f t="shared" si="19"/>
        <v>EMPTY</v>
      </c>
      <c r="W74" s="14" t="str">
        <f>IF(L74="beforeTx",timingTable[[#This Row],[FRT32_val]]-timingTable[[#This Row],[FRT32_trace]],"EMPTY")</f>
        <v>EMPTY</v>
      </c>
      <c r="X74" s="14" t="str">
        <f t="shared" si="20"/>
        <v>EMPTY</v>
      </c>
      <c r="Y74" s="14" t="str">
        <f t="shared" si="21"/>
        <v>EMPTY</v>
      </c>
      <c r="Z74" s="14" t="str">
        <f>IF(AND(P74="beforeRx",O75="afterRx"),J75-timingTable[[#This Row],[FRT32_trace]],"EMPTY")</f>
        <v>EMPTY</v>
      </c>
      <c r="AA74" s="14" t="str">
        <f>IF(AND(timingTable[[#This Row],[txEnd]]="txEnd",Q78="rxStart"),I78-timingTable[[#This Row],[FRT32_val]],"EMPTY")</f>
        <v>EMPTY</v>
      </c>
      <c r="BA74" s="16">
        <v>844</v>
      </c>
      <c r="BB74" s="14">
        <v>1</v>
      </c>
      <c r="BC74" s="26">
        <v>0.52631578947368418</v>
      </c>
      <c r="BD74" s="26">
        <v>7.5187969924812026E-3</v>
      </c>
    </row>
    <row r="75" spans="1:56" x14ac:dyDescent="0.25">
      <c r="A75" s="14" t="s">
        <v>117</v>
      </c>
      <c r="B75">
        <v>335688273566</v>
      </c>
      <c r="C75" s="14" t="s">
        <v>8091</v>
      </c>
      <c r="D75">
        <v>151</v>
      </c>
      <c r="E75" s="14" t="s">
        <v>7876</v>
      </c>
      <c r="F75" s="14" t="s">
        <v>7989</v>
      </c>
      <c r="G75" s="14">
        <f>timingTable[[#This Row],[FRT_DEC]]-B74</f>
        <v>801</v>
      </c>
      <c r="H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INFO]]))),H74)</f>
        <v>cl id</v>
      </c>
      <c r="I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5" s="14">
        <f>HEX2DEC(RIGHT(timingTable[[#This Row],[FRT_HEX]],MIN(LEN(timingTable[[#This Row],[FRT_HEX]])-2,8)))</f>
        <v>680824478</v>
      </c>
      <c r="K75" s="14" t="str">
        <f>IF(timingTable[[#This Row],['[TRACECODE']:.1]]=140,"afterTx","")</f>
        <v/>
      </c>
      <c r="L75" s="14" t="str">
        <f t="shared" si="11"/>
        <v/>
      </c>
      <c r="M75" s="14" t="str">
        <f>IF(AND(H75=H74,K74="afterTx",timingTable[[#This Row],['[TRACECODE']:.1]]=6),"dc","")</f>
        <v/>
      </c>
      <c r="N75" s="14" t="str">
        <f t="shared" si="12"/>
        <v/>
      </c>
      <c r="O75" s="14" t="str">
        <f>IF(timingTable[[#This Row],['[TRACECODE']:.1]]=141,"afterRx","")</f>
        <v/>
      </c>
      <c r="P75" s="14" t="str">
        <f t="shared" si="13"/>
        <v/>
      </c>
      <c r="Q75" s="14" t="str">
        <f t="shared" si="14"/>
        <v/>
      </c>
      <c r="R75" s="14" t="str">
        <f t="shared" si="15"/>
        <v/>
      </c>
      <c r="S75" s="14" t="str">
        <f t="shared" si="16"/>
        <v>EMPTY</v>
      </c>
      <c r="T75" s="14" t="str">
        <f t="shared" si="17"/>
        <v>EMPTY</v>
      </c>
      <c r="U75" s="14" t="str">
        <f t="shared" si="18"/>
        <v>EMPTY</v>
      </c>
      <c r="V75" s="14" t="str">
        <f t="shared" si="19"/>
        <v>EMPTY</v>
      </c>
      <c r="W75" s="14" t="str">
        <f>IF(L75="beforeTx",timingTable[[#This Row],[FRT32_val]]-timingTable[[#This Row],[FRT32_trace]],"EMPTY")</f>
        <v>EMPTY</v>
      </c>
      <c r="X75" s="14" t="str">
        <f t="shared" si="20"/>
        <v>EMPTY</v>
      </c>
      <c r="Y75" s="14" t="str">
        <f t="shared" si="21"/>
        <v>EMPTY</v>
      </c>
      <c r="Z75" s="14" t="str">
        <f>IF(AND(P75="beforeRx",O76="afterRx"),J76-timingTable[[#This Row],[FRT32_trace]],"EMPTY")</f>
        <v>EMPTY</v>
      </c>
      <c r="AA75" s="14" t="str">
        <f>IF(AND(timingTable[[#This Row],[txEnd]]="txEnd",Q79="rxStart"),I79-timingTable[[#This Row],[FRT32_val]],"EMPTY")</f>
        <v>EMPTY</v>
      </c>
      <c r="BA75" s="16">
        <v>856</v>
      </c>
      <c r="BB75" s="14">
        <v>2</v>
      </c>
      <c r="BC75" s="26">
        <v>0.54135338345864659</v>
      </c>
      <c r="BD75" s="26">
        <v>1.5037593984962405E-2</v>
      </c>
    </row>
    <row r="76" spans="1:56" x14ac:dyDescent="0.25">
      <c r="A76" s="14" t="s">
        <v>769</v>
      </c>
      <c r="B76">
        <v>335688274609</v>
      </c>
      <c r="C76" s="14" t="s">
        <v>8102</v>
      </c>
      <c r="D76">
        <v>151</v>
      </c>
      <c r="E76" s="14" t="s">
        <v>7876</v>
      </c>
      <c r="F76" s="14" t="s">
        <v>7993</v>
      </c>
      <c r="G76" s="14">
        <f>timingTable[[#This Row],[FRT_DEC]]-B75</f>
        <v>1043</v>
      </c>
      <c r="H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INFO]]))),H75)</f>
        <v>cl id</v>
      </c>
      <c r="I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76" s="14">
        <f>HEX2DEC(RIGHT(timingTable[[#This Row],[FRT_HEX]],MIN(LEN(timingTable[[#This Row],[FRT_HEX]])-2,8)))</f>
        <v>680825521</v>
      </c>
      <c r="K76" s="14" t="str">
        <f>IF(timingTable[[#This Row],['[TRACECODE']:.1]]=140,"afterTx","")</f>
        <v/>
      </c>
      <c r="L76" s="14" t="str">
        <f t="shared" si="11"/>
        <v/>
      </c>
      <c r="M76" s="14" t="str">
        <f>IF(AND(H76=H75,K75="afterTx",timingTable[[#This Row],['[TRACECODE']:.1]]=6),"dc","")</f>
        <v/>
      </c>
      <c r="N76" s="14" t="str">
        <f t="shared" si="12"/>
        <v/>
      </c>
      <c r="O76" s="14" t="str">
        <f>IF(timingTable[[#This Row],['[TRACECODE']:.1]]=141,"afterRx","")</f>
        <v/>
      </c>
      <c r="P76" s="14" t="str">
        <f t="shared" si="13"/>
        <v/>
      </c>
      <c r="Q76" s="14" t="str">
        <f t="shared" si="14"/>
        <v/>
      </c>
      <c r="R76" s="14" t="str">
        <f t="shared" si="15"/>
        <v/>
      </c>
      <c r="S76" s="14" t="str">
        <f t="shared" si="16"/>
        <v>EMPTY</v>
      </c>
      <c r="T76" s="14" t="str">
        <f t="shared" si="17"/>
        <v>EMPTY</v>
      </c>
      <c r="U76" s="14" t="str">
        <f t="shared" si="18"/>
        <v>EMPTY</v>
      </c>
      <c r="V76" s="14" t="str">
        <f t="shared" si="19"/>
        <v>EMPTY</v>
      </c>
      <c r="W76" s="14" t="str">
        <f>IF(L76="beforeTx",timingTable[[#This Row],[FRT32_val]]-timingTable[[#This Row],[FRT32_trace]],"EMPTY")</f>
        <v>EMPTY</v>
      </c>
      <c r="X76" s="14" t="str">
        <f t="shared" si="20"/>
        <v>EMPTY</v>
      </c>
      <c r="Y76" s="14" t="str">
        <f t="shared" si="21"/>
        <v>EMPTY</v>
      </c>
      <c r="Z76" s="14" t="str">
        <f>IF(AND(P76="beforeRx",O77="afterRx"),J77-timingTable[[#This Row],[FRT32_trace]],"EMPTY")</f>
        <v>EMPTY</v>
      </c>
      <c r="AA76" s="14" t="str">
        <f>IF(AND(timingTable[[#This Row],[txEnd]]="txEnd",Q80="rxStart"),I80-timingTable[[#This Row],[FRT32_val]],"EMPTY")</f>
        <v>EMPTY</v>
      </c>
      <c r="BA76" s="16">
        <v>858</v>
      </c>
      <c r="BB76" s="14">
        <v>2</v>
      </c>
      <c r="BC76" s="26">
        <v>0.55639097744360899</v>
      </c>
      <c r="BD76" s="26">
        <v>1.5037593984962405E-2</v>
      </c>
    </row>
    <row r="77" spans="1:56" x14ac:dyDescent="0.25">
      <c r="A77" s="14" t="s">
        <v>776</v>
      </c>
      <c r="B77">
        <v>335688274655</v>
      </c>
      <c r="C77" s="14" t="s">
        <v>8106</v>
      </c>
      <c r="D77">
        <v>131</v>
      </c>
      <c r="E77" s="14" t="s">
        <v>3932</v>
      </c>
      <c r="F77" s="14" t="s">
        <v>8107</v>
      </c>
      <c r="G77" s="14">
        <f>timingTable[[#This Row],[FRT_DEC]]-B76</f>
        <v>46</v>
      </c>
      <c r="H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INFO]]))),H76)</f>
        <v>81</v>
      </c>
      <c r="I7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7" s="14">
        <f>HEX2DEC(RIGHT(timingTable[[#This Row],[FRT_HEX]],MIN(LEN(timingTable[[#This Row],[FRT_HEX]])-2,8)))</f>
        <v>680825567</v>
      </c>
      <c r="K77" s="14" t="str">
        <f>IF(timingTable[[#This Row],['[TRACECODE']:.1]]=140,"afterTx","")</f>
        <v/>
      </c>
      <c r="L77" s="14" t="str">
        <f t="shared" si="11"/>
        <v/>
      </c>
      <c r="M77" s="14" t="str">
        <f>IF(AND(H77=H76,K76="afterTx",timingTable[[#This Row],['[TRACECODE']:.1]]=6),"dc","")</f>
        <v/>
      </c>
      <c r="N77" s="14" t="str">
        <f t="shared" si="12"/>
        <v/>
      </c>
      <c r="O77" s="14" t="str">
        <f>IF(timingTable[[#This Row],['[TRACECODE']:.1]]=141,"afterRx","")</f>
        <v/>
      </c>
      <c r="P77" s="14" t="str">
        <f t="shared" si="13"/>
        <v/>
      </c>
      <c r="Q77" s="14" t="str">
        <f t="shared" si="14"/>
        <v/>
      </c>
      <c r="R77" s="14" t="str">
        <f t="shared" si="15"/>
        <v/>
      </c>
      <c r="S77" s="14" t="str">
        <f t="shared" si="16"/>
        <v>EMPTY</v>
      </c>
      <c r="T77" s="14" t="str">
        <f t="shared" si="17"/>
        <v>EMPTY</v>
      </c>
      <c r="U77" s="14" t="str">
        <f t="shared" si="18"/>
        <v>EMPTY</v>
      </c>
      <c r="V77" s="14" t="str">
        <f t="shared" si="19"/>
        <v>EMPTY</v>
      </c>
      <c r="W77" s="14" t="str">
        <f>IF(L77="beforeTx",timingTable[[#This Row],[FRT32_val]]-timingTable[[#This Row],[FRT32_trace]],"EMPTY")</f>
        <v>EMPTY</v>
      </c>
      <c r="X77" s="14" t="str">
        <f t="shared" si="20"/>
        <v>EMPTY</v>
      </c>
      <c r="Y77" s="14" t="str">
        <f t="shared" si="21"/>
        <v>EMPTY</v>
      </c>
      <c r="Z77" s="14" t="str">
        <f>IF(AND(P77="beforeRx",O78="afterRx"),J78-timingTable[[#This Row],[FRT32_trace]],"EMPTY")</f>
        <v>EMPTY</v>
      </c>
      <c r="AA77" s="14" t="str">
        <f>IF(AND(timingTable[[#This Row],[txEnd]]="txEnd",Q81="rxStart"),I81-timingTable[[#This Row],[FRT32_val]],"EMPTY")</f>
        <v>EMPTY</v>
      </c>
      <c r="BA77" s="16">
        <v>871</v>
      </c>
      <c r="BB77" s="14">
        <v>1</v>
      </c>
      <c r="BC77" s="26">
        <v>0.56390977443609025</v>
      </c>
      <c r="BD77" s="26">
        <v>7.5187969924812026E-3</v>
      </c>
    </row>
    <row r="78" spans="1:56" x14ac:dyDescent="0.25">
      <c r="A78" s="14" t="s">
        <v>778</v>
      </c>
      <c r="B78">
        <v>335688274702</v>
      </c>
      <c r="C78" s="14" t="s">
        <v>8109</v>
      </c>
      <c r="D78">
        <v>129</v>
      </c>
      <c r="E78" s="14" t="s">
        <v>3677</v>
      </c>
      <c r="F78" s="14" t="s">
        <v>8110</v>
      </c>
      <c r="G78" s="14">
        <f>timingTable[[#This Row],[FRT_DEC]]-B77</f>
        <v>47</v>
      </c>
      <c r="H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INFO]]))),H77)</f>
        <v>81</v>
      </c>
      <c r="I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680826507</v>
      </c>
      <c r="J78" s="14">
        <f>HEX2DEC(RIGHT(timingTable[[#This Row],[FRT_HEX]],MIN(LEN(timingTable[[#This Row],[FRT_HEX]])-2,8)))</f>
        <v>680825614</v>
      </c>
      <c r="K78" s="14" t="str">
        <f>IF(timingTable[[#This Row],['[TRACECODE']:.1]]=140,"afterTx","")</f>
        <v/>
      </c>
      <c r="L78" s="14" t="str">
        <f t="shared" si="11"/>
        <v>beforeTx</v>
      </c>
      <c r="M78" s="14" t="str">
        <f>IF(AND(H78=H77,K77="afterTx",timingTable[[#This Row],['[TRACECODE']:.1]]=6),"dc","")</f>
        <v/>
      </c>
      <c r="N78" s="14" t="str">
        <f t="shared" si="12"/>
        <v/>
      </c>
      <c r="O78" s="14" t="str">
        <f>IF(timingTable[[#This Row],['[TRACECODE']:.1]]=141,"afterRx","")</f>
        <v/>
      </c>
      <c r="P78" s="14" t="str">
        <f t="shared" si="13"/>
        <v/>
      </c>
      <c r="Q78" s="14" t="str">
        <f t="shared" si="14"/>
        <v/>
      </c>
      <c r="R78" s="14" t="str">
        <f t="shared" si="15"/>
        <v/>
      </c>
      <c r="S78" s="14">
        <f t="shared" si="16"/>
        <v>719</v>
      </c>
      <c r="T78" s="14" t="str">
        <f t="shared" si="17"/>
        <v>EMPTY</v>
      </c>
      <c r="U78" s="14" t="str">
        <f t="shared" si="18"/>
        <v>EMPTY</v>
      </c>
      <c r="V78" s="14" t="str">
        <f t="shared" si="19"/>
        <v>EMPTY</v>
      </c>
      <c r="W78" s="14">
        <f>IF(L78="beforeTx",timingTable[[#This Row],[FRT32_val]]-timingTable[[#This Row],[FRT32_trace]],"EMPTY")</f>
        <v>893</v>
      </c>
      <c r="X78" s="14">
        <f t="shared" si="20"/>
        <v>929</v>
      </c>
      <c r="Y78" s="14" t="str">
        <f t="shared" si="21"/>
        <v>EMPTY</v>
      </c>
      <c r="Z78" s="14" t="str">
        <f>IF(AND(P78="beforeRx",O79="afterRx"),J79-timingTable[[#This Row],[FRT32_trace]],"EMPTY")</f>
        <v>EMPTY</v>
      </c>
      <c r="AA78" s="14" t="str">
        <f>IF(AND(timingTable[[#This Row],[txEnd]]="txEnd",Q82="rxStart"),I82-timingTable[[#This Row],[FRT32_val]],"EMPTY")</f>
        <v>EMPTY</v>
      </c>
      <c r="BA78" s="16">
        <v>874</v>
      </c>
      <c r="BB78" s="14">
        <v>1</v>
      </c>
      <c r="BC78" s="26">
        <v>0.5714285714285714</v>
      </c>
      <c r="BD78" s="26">
        <v>7.5187969924812026E-3</v>
      </c>
    </row>
    <row r="79" spans="1:56" x14ac:dyDescent="0.25">
      <c r="A79" s="14" t="s">
        <v>836</v>
      </c>
      <c r="B79">
        <v>335688274705</v>
      </c>
      <c r="C79" s="14" t="s">
        <v>8111</v>
      </c>
      <c r="D79">
        <v>129</v>
      </c>
      <c r="E79" s="14" t="s">
        <v>3677</v>
      </c>
      <c r="F79" s="14" t="s">
        <v>7881</v>
      </c>
      <c r="G79" s="14">
        <f>timingTable[[#This Row],[FRT_DEC]]-B78</f>
        <v>3</v>
      </c>
      <c r="H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INFO]]))),H78)</f>
        <v>81</v>
      </c>
      <c r="I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9" s="14">
        <f>HEX2DEC(RIGHT(timingTable[[#This Row],[FRT_HEX]],MIN(LEN(timingTable[[#This Row],[FRT_HEX]])-2,8)))</f>
        <v>680825617</v>
      </c>
      <c r="K79" s="14" t="str">
        <f>IF(timingTable[[#This Row],['[TRACECODE']:.1]]=140,"afterTx","")</f>
        <v/>
      </c>
      <c r="L79" s="14" t="str">
        <f t="shared" si="11"/>
        <v/>
      </c>
      <c r="M79" s="14" t="str">
        <f>IF(AND(H79=H78,K78="afterTx",timingTable[[#This Row],['[TRACECODE']:.1]]=6),"dc","")</f>
        <v/>
      </c>
      <c r="N79" s="14" t="str">
        <f t="shared" si="12"/>
        <v/>
      </c>
      <c r="O79" s="14" t="str">
        <f>IF(timingTable[[#This Row],['[TRACECODE']:.1]]=141,"afterRx","")</f>
        <v/>
      </c>
      <c r="P79" s="14" t="str">
        <f t="shared" si="13"/>
        <v/>
      </c>
      <c r="Q79" s="14" t="str">
        <f t="shared" si="14"/>
        <v/>
      </c>
      <c r="R79" s="14" t="str">
        <f t="shared" si="15"/>
        <v/>
      </c>
      <c r="S79" s="14" t="str">
        <f t="shared" si="16"/>
        <v>EMPTY</v>
      </c>
      <c r="T79" s="14" t="str">
        <f t="shared" si="17"/>
        <v>EMPTY</v>
      </c>
      <c r="U79" s="14" t="str">
        <f t="shared" si="18"/>
        <v>EMPTY</v>
      </c>
      <c r="V79" s="14" t="str">
        <f t="shared" si="19"/>
        <v>EMPTY</v>
      </c>
      <c r="W79" s="14" t="str">
        <f>IF(L79="beforeTx",timingTable[[#This Row],[FRT32_val]]-timingTable[[#This Row],[FRT32_trace]],"EMPTY")</f>
        <v>EMPTY</v>
      </c>
      <c r="X79" s="14" t="str">
        <f t="shared" si="20"/>
        <v>EMPTY</v>
      </c>
      <c r="Y79" s="14" t="str">
        <f t="shared" si="21"/>
        <v>EMPTY</v>
      </c>
      <c r="Z79" s="14" t="str">
        <f>IF(AND(P79="beforeRx",O80="afterRx"),J80-timingTable[[#This Row],[FRT32_trace]],"EMPTY")</f>
        <v>EMPTY</v>
      </c>
      <c r="AA79" s="14" t="str">
        <f>IF(AND(timingTable[[#This Row],[txEnd]]="txEnd",Q83="rxStart"),I83-timingTable[[#This Row],[FRT32_val]],"EMPTY")</f>
        <v>EMPTY</v>
      </c>
      <c r="BA79" s="16">
        <v>877</v>
      </c>
      <c r="BB79" s="14">
        <v>1</v>
      </c>
      <c r="BC79" s="26">
        <v>0.57894736842105265</v>
      </c>
      <c r="BD79" s="26">
        <v>7.5187969924812026E-3</v>
      </c>
    </row>
    <row r="80" spans="1:56" x14ac:dyDescent="0.25">
      <c r="A80" s="14" t="s">
        <v>837</v>
      </c>
      <c r="B80">
        <v>335688275631</v>
      </c>
      <c r="C80" s="14" t="s">
        <v>8112</v>
      </c>
      <c r="D80">
        <v>140</v>
      </c>
      <c r="E80" s="14" t="s">
        <v>1076</v>
      </c>
      <c r="F80" s="14" t="s">
        <v>3919</v>
      </c>
      <c r="G80" s="14">
        <f>timingTable[[#This Row],[FRT_DEC]]-B79</f>
        <v>926</v>
      </c>
      <c r="H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INFO]]))),H79)</f>
        <v>81</v>
      </c>
      <c r="I8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0" s="14">
        <f>HEX2DEC(RIGHT(timingTable[[#This Row],[FRT_HEX]],MIN(LEN(timingTable[[#This Row],[FRT_HEX]])-2,8)))</f>
        <v>680826543</v>
      </c>
      <c r="K80" s="14" t="str">
        <f>IF(timingTable[[#This Row],['[TRACECODE']:.1]]=140,"afterTx","")</f>
        <v>afterTx</v>
      </c>
      <c r="L80" s="14" t="str">
        <f t="shared" si="11"/>
        <v/>
      </c>
      <c r="M80" s="14" t="str">
        <f>IF(AND(H80=H79,K79="afterTx",timingTable[[#This Row],['[TRACECODE']:.1]]=6),"dc","")</f>
        <v/>
      </c>
      <c r="N80" s="14" t="str">
        <f t="shared" si="12"/>
        <v/>
      </c>
      <c r="O80" s="14" t="str">
        <f>IF(timingTable[[#This Row],['[TRACECODE']:.1]]=141,"afterRx","")</f>
        <v/>
      </c>
      <c r="P80" s="14" t="str">
        <f t="shared" si="13"/>
        <v/>
      </c>
      <c r="Q80" s="14" t="str">
        <f t="shared" si="14"/>
        <v/>
      </c>
      <c r="R80" s="14" t="str">
        <f t="shared" si="15"/>
        <v/>
      </c>
      <c r="S80" s="14" t="str">
        <f t="shared" si="16"/>
        <v>EMPTY</v>
      </c>
      <c r="T80" s="14" t="str">
        <f t="shared" si="17"/>
        <v>EMPTY</v>
      </c>
      <c r="U80" s="14" t="str">
        <f t="shared" si="18"/>
        <v>EMPTY</v>
      </c>
      <c r="V80" s="14" t="str">
        <f t="shared" si="19"/>
        <v>EMPTY</v>
      </c>
      <c r="W80" s="14" t="str">
        <f>IF(L80="beforeTx",timingTable[[#This Row],[FRT32_val]]-timingTable[[#This Row],[FRT32_trace]],"EMPTY")</f>
        <v>EMPTY</v>
      </c>
      <c r="X80" s="14" t="str">
        <f t="shared" si="20"/>
        <v>EMPTY</v>
      </c>
      <c r="Y80" s="14" t="str">
        <f t="shared" si="21"/>
        <v>EMPTY</v>
      </c>
      <c r="Z80" s="14" t="str">
        <f>IF(AND(P80="beforeRx",O81="afterRx"),J81-timingTable[[#This Row],[FRT32_trace]],"EMPTY")</f>
        <v>EMPTY</v>
      </c>
      <c r="AA80" s="14" t="str">
        <f>IF(AND(timingTable[[#This Row],[txEnd]]="txEnd",Q84="rxStart"),I84-timingTable[[#This Row],[FRT32_val]],"EMPTY")</f>
        <v>EMPTY</v>
      </c>
      <c r="BA80" s="16">
        <v>878</v>
      </c>
      <c r="BB80" s="14">
        <v>11</v>
      </c>
      <c r="BC80" s="26">
        <v>0.66165413533834583</v>
      </c>
      <c r="BD80" s="26">
        <v>8.2706766917293228E-2</v>
      </c>
    </row>
    <row r="81" spans="1:56" x14ac:dyDescent="0.25">
      <c r="A81" s="14" t="s">
        <v>125</v>
      </c>
      <c r="B81">
        <v>335688279263</v>
      </c>
      <c r="C81" s="14" t="s">
        <v>8114</v>
      </c>
      <c r="D81">
        <v>6</v>
      </c>
      <c r="E81" s="14" t="s">
        <v>1077</v>
      </c>
      <c r="F81" s="14" t="s">
        <v>8115</v>
      </c>
      <c r="G81" s="14">
        <f>timingTable[[#This Row],[FRT_DEC]]-B80</f>
        <v>3632</v>
      </c>
      <c r="H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INFO]]))),H80)</f>
        <v>81</v>
      </c>
      <c r="I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680827226</v>
      </c>
      <c r="J81" s="14">
        <f>HEX2DEC(RIGHT(timingTable[[#This Row],[FRT_HEX]],MIN(LEN(timingTable[[#This Row],[FRT_HEX]])-2,8)))</f>
        <v>680830175</v>
      </c>
      <c r="K81" s="14" t="str">
        <f>IF(timingTable[[#This Row],['[TRACECODE']:.1]]=140,"afterTx","")</f>
        <v/>
      </c>
      <c r="L81" s="14" t="str">
        <f t="shared" si="11"/>
        <v/>
      </c>
      <c r="M81" s="14" t="str">
        <f>IF(AND(H81=H80,K80="afterTx",timingTable[[#This Row],['[TRACECODE']:.1]]=6),"dc","")</f>
        <v>dc</v>
      </c>
      <c r="N81" s="14" t="str">
        <f t="shared" si="12"/>
        <v/>
      </c>
      <c r="O81" s="14" t="str">
        <f>IF(timingTable[[#This Row],['[TRACECODE']:.1]]=141,"afterRx","")</f>
        <v/>
      </c>
      <c r="P81" s="14" t="str">
        <f t="shared" si="13"/>
        <v/>
      </c>
      <c r="Q81" s="14" t="str">
        <f t="shared" si="14"/>
        <v/>
      </c>
      <c r="R81" s="14" t="str">
        <f t="shared" si="15"/>
        <v/>
      </c>
      <c r="S81" s="14" t="str">
        <f t="shared" si="16"/>
        <v>EMPTY</v>
      </c>
      <c r="T81" s="14" t="str">
        <f t="shared" si="17"/>
        <v>EMPTY</v>
      </c>
      <c r="U81" s="14" t="str">
        <f t="shared" si="18"/>
        <v>EMPTY</v>
      </c>
      <c r="V81" s="14" t="str">
        <f t="shared" si="19"/>
        <v>EMPTY</v>
      </c>
      <c r="W81" s="14" t="str">
        <f>IF(L81="beforeTx",timingTable[[#This Row],[FRT32_val]]-timingTable[[#This Row],[FRT32_trace]],"EMPTY")</f>
        <v>EMPTY</v>
      </c>
      <c r="X81" s="14" t="str">
        <f t="shared" si="20"/>
        <v>EMPTY</v>
      </c>
      <c r="Y81" s="14" t="str">
        <f t="shared" si="21"/>
        <v>EMPTY</v>
      </c>
      <c r="Z81" s="14" t="str">
        <f>IF(AND(P81="beforeRx",O82="afterRx"),J82-timingTable[[#This Row],[FRT32_trace]],"EMPTY")</f>
        <v>EMPTY</v>
      </c>
      <c r="AA81" s="14" t="str">
        <f>IF(AND(timingTable[[#This Row],[txEnd]]="txEnd",Q85="rxStart"),I85-timingTable[[#This Row],[FRT32_val]],"EMPTY")</f>
        <v>EMPTY</v>
      </c>
      <c r="BA81" s="16">
        <v>879</v>
      </c>
      <c r="BB81" s="14">
        <v>5</v>
      </c>
      <c r="BC81" s="26">
        <v>0.6992481203007519</v>
      </c>
      <c r="BD81" s="26">
        <v>3.7593984962406013E-2</v>
      </c>
    </row>
    <row r="82" spans="1:56" x14ac:dyDescent="0.25">
      <c r="A82" s="14" t="s">
        <v>838</v>
      </c>
      <c r="B82">
        <v>335688279267</v>
      </c>
      <c r="C82" s="14" t="s">
        <v>8116</v>
      </c>
      <c r="D82">
        <v>6</v>
      </c>
      <c r="E82" s="14" t="s">
        <v>1077</v>
      </c>
      <c r="F82" s="14" t="s">
        <v>7877</v>
      </c>
      <c r="G82" s="14">
        <f>timingTable[[#This Row],[FRT_DEC]]-B81</f>
        <v>4</v>
      </c>
      <c r="H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INFO]]))),H81)</f>
        <v>81</v>
      </c>
      <c r="I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2" s="14">
        <f>HEX2DEC(RIGHT(timingTable[[#This Row],[FRT_HEX]],MIN(LEN(timingTable[[#This Row],[FRT_HEX]])-2,8)))</f>
        <v>680830179</v>
      </c>
      <c r="K82" s="14" t="str">
        <f>IF(timingTable[[#This Row],['[TRACECODE']:.1]]=140,"afterTx","")</f>
        <v/>
      </c>
      <c r="L82" s="14" t="str">
        <f t="shared" si="11"/>
        <v/>
      </c>
      <c r="M82" s="14" t="str">
        <f>IF(AND(H82=H81,K81="afterTx",timingTable[[#This Row],['[TRACECODE']:.1]]=6),"dc","")</f>
        <v/>
      </c>
      <c r="N82" s="14" t="str">
        <f t="shared" si="12"/>
        <v/>
      </c>
      <c r="O82" s="14" t="str">
        <f>IF(timingTable[[#This Row],['[TRACECODE']:.1]]=141,"afterRx","")</f>
        <v/>
      </c>
      <c r="P82" s="14" t="str">
        <f t="shared" si="13"/>
        <v/>
      </c>
      <c r="Q82" s="14" t="str">
        <f t="shared" si="14"/>
        <v/>
      </c>
      <c r="R82" s="14" t="str">
        <f t="shared" si="15"/>
        <v/>
      </c>
      <c r="S82" s="14" t="str">
        <f t="shared" si="16"/>
        <v>EMPTY</v>
      </c>
      <c r="T82" s="14" t="str">
        <f t="shared" si="17"/>
        <v>EMPTY</v>
      </c>
      <c r="U82" s="14" t="str">
        <f t="shared" si="18"/>
        <v>EMPTY</v>
      </c>
      <c r="V82" s="14" t="str">
        <f t="shared" si="19"/>
        <v>EMPTY</v>
      </c>
      <c r="W82" s="14" t="str">
        <f>IF(L82="beforeTx",timingTable[[#This Row],[FRT32_val]]-timingTable[[#This Row],[FRT32_trace]],"EMPTY")</f>
        <v>EMPTY</v>
      </c>
      <c r="X82" s="14" t="str">
        <f t="shared" si="20"/>
        <v>EMPTY</v>
      </c>
      <c r="Y82" s="14" t="str">
        <f t="shared" si="21"/>
        <v>EMPTY</v>
      </c>
      <c r="Z82" s="14" t="str">
        <f>IF(AND(P82="beforeRx",O83="afterRx"),J83-timingTable[[#This Row],[FRT32_trace]],"EMPTY")</f>
        <v>EMPTY</v>
      </c>
      <c r="AA82" s="14" t="str">
        <f>IF(AND(timingTable[[#This Row],[txEnd]]="txEnd",Q86="rxStart"),I86-timingTable[[#This Row],[FRT32_val]],"EMPTY")</f>
        <v>EMPTY</v>
      </c>
      <c r="BA82" s="16">
        <v>880</v>
      </c>
      <c r="BB82" s="14">
        <v>1</v>
      </c>
      <c r="BC82" s="26">
        <v>0.70676691729323304</v>
      </c>
      <c r="BD82" s="26">
        <v>7.5187969924812026E-3</v>
      </c>
    </row>
    <row r="83" spans="1:56" x14ac:dyDescent="0.25">
      <c r="A83" s="14" t="s">
        <v>839</v>
      </c>
      <c r="B83">
        <v>335688279270</v>
      </c>
      <c r="C83" s="14" t="s">
        <v>8117</v>
      </c>
      <c r="D83">
        <v>122</v>
      </c>
      <c r="E83" s="14" t="s">
        <v>3921</v>
      </c>
      <c r="F83" s="14" t="s">
        <v>8118</v>
      </c>
      <c r="G83" s="14">
        <f>timingTable[[#This Row],[FRT_DEC]]-B82</f>
        <v>3</v>
      </c>
      <c r="H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INFO]]))),H82)</f>
        <v>81</v>
      </c>
      <c r="I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680830117</v>
      </c>
      <c r="J83" s="14">
        <f>HEX2DEC(RIGHT(timingTable[[#This Row],[FRT_HEX]],MIN(LEN(timingTable[[#This Row],[FRT_HEX]])-2,8)))</f>
        <v>680830182</v>
      </c>
      <c r="K83" s="14" t="str">
        <f>IF(timingTable[[#This Row],['[TRACECODE']:.1]]=140,"afterTx","")</f>
        <v/>
      </c>
      <c r="L83" s="14" t="str">
        <f t="shared" si="11"/>
        <v/>
      </c>
      <c r="M83" s="14" t="str">
        <f>IF(AND(H83=H82,K82="afterTx",timingTable[[#This Row],['[TRACECODE']:.1]]=6),"dc","")</f>
        <v/>
      </c>
      <c r="N83" s="14" t="str">
        <f t="shared" si="12"/>
        <v>txEnd</v>
      </c>
      <c r="O83" s="14" t="str">
        <f>IF(timingTable[[#This Row],['[TRACECODE']:.1]]=141,"afterRx","")</f>
        <v/>
      </c>
      <c r="P83" s="14" t="str">
        <f t="shared" si="13"/>
        <v/>
      </c>
      <c r="Q83" s="14" t="str">
        <f t="shared" si="14"/>
        <v/>
      </c>
      <c r="R83" s="14" t="str">
        <f t="shared" si="15"/>
        <v/>
      </c>
      <c r="S83" s="14" t="str">
        <f t="shared" si="16"/>
        <v>EMPTY</v>
      </c>
      <c r="T83" s="14" t="str">
        <f t="shared" si="17"/>
        <v>EMPTY</v>
      </c>
      <c r="U83" s="14" t="str">
        <f t="shared" si="18"/>
        <v>EMPTY</v>
      </c>
      <c r="V83" s="14" t="str">
        <f t="shared" si="19"/>
        <v>EMPTY</v>
      </c>
      <c r="W83" s="14" t="str">
        <f>IF(L83="beforeTx",timingTable[[#This Row],[FRT32_val]]-timingTable[[#This Row],[FRT32_trace]],"EMPTY")</f>
        <v>EMPTY</v>
      </c>
      <c r="X83" s="14" t="str">
        <f t="shared" si="20"/>
        <v>EMPTY</v>
      </c>
      <c r="Y83" s="14" t="str">
        <f t="shared" si="21"/>
        <v>EMPTY</v>
      </c>
      <c r="Z83" s="14" t="str">
        <f>IF(AND(P83="beforeRx",O84="afterRx"),J84-timingTable[[#This Row],[FRT32_trace]],"EMPTY")</f>
        <v>EMPTY</v>
      </c>
      <c r="AA83" s="14" t="str">
        <f>IF(AND(timingTable[[#This Row],[txEnd]]="txEnd",Q87="rxStart"),I87-timingTable[[#This Row],[FRT32_val]],"EMPTY")</f>
        <v>EMPTY</v>
      </c>
      <c r="BA83" s="16">
        <v>892</v>
      </c>
      <c r="BB83" s="14">
        <v>9</v>
      </c>
      <c r="BC83" s="26">
        <v>0.77443609022556392</v>
      </c>
      <c r="BD83" s="26">
        <v>6.7669172932330823E-2</v>
      </c>
    </row>
    <row r="84" spans="1:56" x14ac:dyDescent="0.25">
      <c r="A84" s="14" t="s">
        <v>840</v>
      </c>
      <c r="B84">
        <v>335688279273</v>
      </c>
      <c r="C84" s="14" t="s">
        <v>8119</v>
      </c>
      <c r="D84">
        <v>122</v>
      </c>
      <c r="E84" s="14" t="s">
        <v>3921</v>
      </c>
      <c r="F84" s="14" t="s">
        <v>7878</v>
      </c>
      <c r="G84" s="14">
        <f>timingTable[[#This Row],[FRT_DEC]]-B83</f>
        <v>3</v>
      </c>
      <c r="H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INFO]]))),H83)</f>
        <v>81</v>
      </c>
      <c r="I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4" s="14">
        <f>HEX2DEC(RIGHT(timingTable[[#This Row],[FRT_HEX]],MIN(LEN(timingTable[[#This Row],[FRT_HEX]])-2,8)))</f>
        <v>680830185</v>
      </c>
      <c r="K84" s="14" t="str">
        <f>IF(timingTable[[#This Row],['[TRACECODE']:.1]]=140,"afterTx","")</f>
        <v/>
      </c>
      <c r="L84" s="14" t="str">
        <f t="shared" si="11"/>
        <v/>
      </c>
      <c r="M84" s="14" t="str">
        <f>IF(AND(H84=H83,K83="afterTx",timingTable[[#This Row],['[TRACECODE']:.1]]=6),"dc","")</f>
        <v/>
      </c>
      <c r="N84" s="14" t="str">
        <f t="shared" si="12"/>
        <v/>
      </c>
      <c r="O84" s="14" t="str">
        <f>IF(timingTable[[#This Row],['[TRACECODE']:.1]]=141,"afterRx","")</f>
        <v/>
      </c>
      <c r="P84" s="14" t="str">
        <f t="shared" si="13"/>
        <v/>
      </c>
      <c r="Q84" s="14" t="str">
        <f t="shared" si="14"/>
        <v/>
      </c>
      <c r="R84" s="14" t="str">
        <f t="shared" si="15"/>
        <v/>
      </c>
      <c r="S84" s="14" t="str">
        <f t="shared" si="16"/>
        <v>EMPTY</v>
      </c>
      <c r="T84" s="14" t="str">
        <f t="shared" si="17"/>
        <v>EMPTY</v>
      </c>
      <c r="U84" s="14" t="str">
        <f t="shared" si="18"/>
        <v>EMPTY</v>
      </c>
      <c r="V84" s="14" t="str">
        <f t="shared" si="19"/>
        <v>EMPTY</v>
      </c>
      <c r="W84" s="14" t="str">
        <f>IF(L84="beforeTx",timingTable[[#This Row],[FRT32_val]]-timingTable[[#This Row],[FRT32_trace]],"EMPTY")</f>
        <v>EMPTY</v>
      </c>
      <c r="X84" s="14" t="str">
        <f t="shared" si="20"/>
        <v>EMPTY</v>
      </c>
      <c r="Y84" s="14" t="str">
        <f t="shared" si="21"/>
        <v>EMPTY</v>
      </c>
      <c r="Z84" s="14" t="str">
        <f>IF(AND(P84="beforeRx",O85="afterRx"),J85-timingTable[[#This Row],[FRT32_trace]],"EMPTY")</f>
        <v>EMPTY</v>
      </c>
      <c r="AA84" s="14" t="str">
        <f>IF(AND(timingTable[[#This Row],[txEnd]]="txEnd",Q88="rxStart"),I88-timingTable[[#This Row],[FRT32_val]],"EMPTY")</f>
        <v>EMPTY</v>
      </c>
      <c r="BA84" s="16">
        <v>893</v>
      </c>
      <c r="BB84" s="14">
        <v>27</v>
      </c>
      <c r="BC84" s="26">
        <v>0.97744360902255634</v>
      </c>
      <c r="BD84" s="26">
        <v>0.20300751879699247</v>
      </c>
    </row>
    <row r="85" spans="1:56" x14ac:dyDescent="0.25">
      <c r="A85" s="14" t="s">
        <v>841</v>
      </c>
      <c r="B85">
        <v>335688279280</v>
      </c>
      <c r="C85" s="14" t="s">
        <v>8120</v>
      </c>
      <c r="D85">
        <v>151</v>
      </c>
      <c r="E85" s="14" t="s">
        <v>7876</v>
      </c>
      <c r="F85" s="14" t="s">
        <v>8006</v>
      </c>
      <c r="G85" s="14">
        <f>timingTable[[#This Row],[FRT_DEC]]-B84</f>
        <v>7</v>
      </c>
      <c r="H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INFO]]))),H84)</f>
        <v>81</v>
      </c>
      <c r="I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85" s="14">
        <f>HEX2DEC(RIGHT(timingTable[[#This Row],[FRT_HEX]],MIN(LEN(timingTable[[#This Row],[FRT_HEX]])-2,8)))</f>
        <v>680830192</v>
      </c>
      <c r="K85" s="14" t="str">
        <f>IF(timingTable[[#This Row],['[TRACECODE']:.1]]=140,"afterTx","")</f>
        <v/>
      </c>
      <c r="L85" s="14" t="str">
        <f t="shared" si="11"/>
        <v/>
      </c>
      <c r="M85" s="14" t="str">
        <f>IF(AND(H85=H84,K84="afterTx",timingTable[[#This Row],['[TRACECODE']:.1]]=6),"dc","")</f>
        <v/>
      </c>
      <c r="N85" s="14" t="str">
        <f t="shared" si="12"/>
        <v/>
      </c>
      <c r="O85" s="14" t="str">
        <f>IF(timingTable[[#This Row],['[TRACECODE']:.1]]=141,"afterRx","")</f>
        <v/>
      </c>
      <c r="P85" s="14" t="str">
        <f t="shared" si="13"/>
        <v/>
      </c>
      <c r="Q85" s="14" t="str">
        <f t="shared" si="14"/>
        <v/>
      </c>
      <c r="R85" s="14" t="str">
        <f t="shared" si="15"/>
        <v/>
      </c>
      <c r="S85" s="14" t="str">
        <f t="shared" si="16"/>
        <v>EMPTY</v>
      </c>
      <c r="T85" s="14" t="str">
        <f t="shared" si="17"/>
        <v>EMPTY</v>
      </c>
      <c r="U85" s="14" t="str">
        <f t="shared" si="18"/>
        <v>EMPTY</v>
      </c>
      <c r="V85" s="14" t="str">
        <f t="shared" si="19"/>
        <v>EMPTY</v>
      </c>
      <c r="W85" s="14" t="str">
        <f>IF(L85="beforeTx",timingTable[[#This Row],[FRT32_val]]-timingTable[[#This Row],[FRT32_trace]],"EMPTY")</f>
        <v>EMPTY</v>
      </c>
      <c r="X85" s="14" t="str">
        <f t="shared" si="20"/>
        <v>EMPTY</v>
      </c>
      <c r="Y85" s="14" t="str">
        <f t="shared" si="21"/>
        <v>EMPTY</v>
      </c>
      <c r="Z85" s="14" t="str">
        <f>IF(AND(P85="beforeRx",O86="afterRx"),J86-timingTable[[#This Row],[FRT32_trace]],"EMPTY")</f>
        <v>EMPTY</v>
      </c>
      <c r="AA85" s="14" t="str">
        <f>IF(AND(timingTable[[#This Row],[txEnd]]="txEnd",Q89="rxStart"),I89-timingTable[[#This Row],[FRT32_val]],"EMPTY")</f>
        <v>EMPTY</v>
      </c>
      <c r="BA85" s="16">
        <v>894</v>
      </c>
      <c r="BB85" s="14">
        <v>3</v>
      </c>
      <c r="BC85" s="26">
        <v>1</v>
      </c>
      <c r="BD85" s="26">
        <v>2.2556390977443608E-2</v>
      </c>
    </row>
    <row r="86" spans="1:56" x14ac:dyDescent="0.25">
      <c r="A86" s="14" t="s">
        <v>130</v>
      </c>
      <c r="B86">
        <v>335688279719</v>
      </c>
      <c r="C86" s="14" t="s">
        <v>8129</v>
      </c>
      <c r="D86">
        <v>151</v>
      </c>
      <c r="E86" s="14" t="s">
        <v>7876</v>
      </c>
      <c r="F86" s="14" t="s">
        <v>8130</v>
      </c>
      <c r="G86" s="14">
        <f>timingTable[[#This Row],[FRT_DEC]]-B85</f>
        <v>439</v>
      </c>
      <c r="H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INFO]]))),H85)</f>
        <v>81</v>
      </c>
      <c r="I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86" s="14">
        <f>HEX2DEC(RIGHT(timingTable[[#This Row],[FRT_HEX]],MIN(LEN(timingTable[[#This Row],[FRT_HEX]])-2,8)))</f>
        <v>680830631</v>
      </c>
      <c r="K86" s="14" t="str">
        <f>IF(timingTable[[#This Row],['[TRACECODE']:.1]]=140,"afterTx","")</f>
        <v/>
      </c>
      <c r="L86" s="14" t="str">
        <f t="shared" si="11"/>
        <v/>
      </c>
      <c r="M86" s="14" t="str">
        <f>IF(AND(H86=H85,K85="afterTx",timingTable[[#This Row],['[TRACECODE']:.1]]=6),"dc","")</f>
        <v/>
      </c>
      <c r="N86" s="14" t="str">
        <f t="shared" si="12"/>
        <v/>
      </c>
      <c r="O86" s="14" t="str">
        <f>IF(timingTable[[#This Row],['[TRACECODE']:.1]]=141,"afterRx","")</f>
        <v/>
      </c>
      <c r="P86" s="14" t="str">
        <f t="shared" si="13"/>
        <v/>
      </c>
      <c r="Q86" s="14" t="str">
        <f t="shared" si="14"/>
        <v/>
      </c>
      <c r="R86" s="14" t="str">
        <f t="shared" si="15"/>
        <v/>
      </c>
      <c r="S86" s="14" t="str">
        <f t="shared" si="16"/>
        <v>EMPTY</v>
      </c>
      <c r="T86" s="14" t="str">
        <f t="shared" si="17"/>
        <v>EMPTY</v>
      </c>
      <c r="U86" s="14" t="str">
        <f t="shared" si="18"/>
        <v>EMPTY</v>
      </c>
      <c r="V86" s="14" t="str">
        <f t="shared" si="19"/>
        <v>EMPTY</v>
      </c>
      <c r="W86" s="14" t="str">
        <f>IF(L86="beforeTx",timingTable[[#This Row],[FRT32_val]]-timingTable[[#This Row],[FRT32_trace]],"EMPTY")</f>
        <v>EMPTY</v>
      </c>
      <c r="X86" s="14" t="str">
        <f t="shared" si="20"/>
        <v>EMPTY</v>
      </c>
      <c r="Y86" s="14" t="str">
        <f t="shared" si="21"/>
        <v>EMPTY</v>
      </c>
      <c r="Z86" s="14" t="str">
        <f>IF(AND(P86="beforeRx",O87="afterRx"),J87-timingTable[[#This Row],[FRT32_trace]],"EMPTY")</f>
        <v>EMPTY</v>
      </c>
      <c r="AA86" s="14" t="str">
        <f>IF(AND(timingTable[[#This Row],[txEnd]]="txEnd",Q90="rxStart"),I90-timingTable[[#This Row],[FRT32_val]],"EMPTY")</f>
        <v>EMPTY</v>
      </c>
      <c r="BA86" s="16" t="s">
        <v>1054</v>
      </c>
      <c r="BB86" s="14">
        <v>133</v>
      </c>
      <c r="BC86" s="26"/>
      <c r="BD86" s="26">
        <v>1</v>
      </c>
    </row>
    <row r="87" spans="1:56" x14ac:dyDescent="0.25">
      <c r="A87" s="14" t="s">
        <v>133</v>
      </c>
      <c r="B87">
        <v>335688279744</v>
      </c>
      <c r="C87" s="14" t="s">
        <v>8133</v>
      </c>
      <c r="D87">
        <v>130</v>
      </c>
      <c r="E87" s="14" t="s">
        <v>3933</v>
      </c>
      <c r="F87" s="14" t="s">
        <v>4930</v>
      </c>
      <c r="G87" s="14">
        <f>timingTable[[#This Row],[FRT_DEC]]-B86</f>
        <v>25</v>
      </c>
      <c r="H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INFO]]))),H86)</f>
        <v>81</v>
      </c>
      <c r="I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786437</v>
      </c>
      <c r="J87" s="14">
        <f>HEX2DEC(RIGHT(timingTable[[#This Row],[FRT_HEX]],MIN(LEN(timingTable[[#This Row],[FRT_HEX]])-2,8)))</f>
        <v>680830656</v>
      </c>
      <c r="K87" s="14" t="str">
        <f>IF(timingTable[[#This Row],['[TRACECODE']:.1]]=140,"afterTx","")</f>
        <v/>
      </c>
      <c r="L87" s="14" t="str">
        <f t="shared" si="11"/>
        <v/>
      </c>
      <c r="M87" s="14" t="str">
        <f>IF(AND(H87=H86,K86="afterTx",timingTable[[#This Row],['[TRACECODE']:.1]]=6),"dc","")</f>
        <v/>
      </c>
      <c r="N87" s="14" t="str">
        <f t="shared" si="12"/>
        <v/>
      </c>
      <c r="O87" s="14" t="str">
        <f>IF(timingTable[[#This Row],['[TRACECODE']:.1]]=141,"afterRx","")</f>
        <v/>
      </c>
      <c r="P87" s="14" t="str">
        <f t="shared" si="13"/>
        <v>beforeRx</v>
      </c>
      <c r="Q87" s="14" t="str">
        <f t="shared" si="14"/>
        <v/>
      </c>
      <c r="R87" s="14" t="str">
        <f t="shared" si="15"/>
        <v/>
      </c>
      <c r="S87" s="14" t="str">
        <f t="shared" si="16"/>
        <v>EMPTY</v>
      </c>
      <c r="T87" s="14" t="str">
        <f t="shared" si="17"/>
        <v>EMPTY</v>
      </c>
      <c r="U87" s="14" t="str">
        <f t="shared" si="18"/>
        <v>EMPTY</v>
      </c>
      <c r="V87" s="14" t="str">
        <f t="shared" si="19"/>
        <v>EMPTY</v>
      </c>
      <c r="W87" s="14" t="str">
        <f>IF(L87="beforeTx",timingTable[[#This Row],[FRT32_val]]-timingTable[[#This Row],[FRT32_trace]],"EMPTY")</f>
        <v>EMPTY</v>
      </c>
      <c r="X87" s="14" t="str">
        <f t="shared" si="20"/>
        <v>EMPTY</v>
      </c>
      <c r="Y87" s="14" t="str">
        <f t="shared" si="21"/>
        <v>EMPTY</v>
      </c>
      <c r="Z87" s="14">
        <f>IF(AND(P87="beforeRx",O88="afterRx"),J88-timingTable[[#This Row],[FRT32_trace]],"EMPTY")</f>
        <v>742</v>
      </c>
      <c r="AA87" s="14" t="str">
        <f>IF(AND(timingTable[[#This Row],[txEnd]]="txEnd",Q91="rxStart"),I91-timingTable[[#This Row],[FRT32_val]],"EMPTY")</f>
        <v>EMPTY</v>
      </c>
    </row>
    <row r="88" spans="1:56" x14ac:dyDescent="0.25">
      <c r="A88" s="14" t="s">
        <v>134</v>
      </c>
      <c r="B88">
        <v>335688280486</v>
      </c>
      <c r="C88" s="14" t="s">
        <v>8134</v>
      </c>
      <c r="D88">
        <v>141</v>
      </c>
      <c r="E88" s="14" t="s">
        <v>3934</v>
      </c>
      <c r="F88" s="14" t="s">
        <v>4932</v>
      </c>
      <c r="G88" s="14">
        <f>timingTable[[#This Row],[FRT_DEC]]-B87</f>
        <v>742</v>
      </c>
      <c r="H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INFO]]))),H87)</f>
        <v>81</v>
      </c>
      <c r="I8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8" s="14">
        <f>HEX2DEC(RIGHT(timingTable[[#This Row],[FRT_HEX]],MIN(LEN(timingTable[[#This Row],[FRT_HEX]])-2,8)))</f>
        <v>680831398</v>
      </c>
      <c r="K88" s="14" t="str">
        <f>IF(timingTable[[#This Row],['[TRACECODE']:.1]]=140,"afterTx","")</f>
        <v/>
      </c>
      <c r="L88" s="14" t="str">
        <f t="shared" si="11"/>
        <v/>
      </c>
      <c r="M88" s="14" t="str">
        <f>IF(AND(H88=H87,K87="afterTx",timingTable[[#This Row],['[TRACECODE']:.1]]=6),"dc","")</f>
        <v/>
      </c>
      <c r="N88" s="14" t="str">
        <f t="shared" si="12"/>
        <v/>
      </c>
      <c r="O88" s="14" t="str">
        <f>IF(timingTable[[#This Row],['[TRACECODE']:.1]]=141,"afterRx","")</f>
        <v>afterRx</v>
      </c>
      <c r="P88" s="14" t="str">
        <f t="shared" si="13"/>
        <v/>
      </c>
      <c r="Q88" s="14" t="str">
        <f t="shared" si="14"/>
        <v/>
      </c>
      <c r="R88" s="14" t="str">
        <f t="shared" si="15"/>
        <v/>
      </c>
      <c r="S88" s="14" t="str">
        <f t="shared" si="16"/>
        <v>EMPTY</v>
      </c>
      <c r="T88" s="14" t="str">
        <f t="shared" si="17"/>
        <v>EMPTY</v>
      </c>
      <c r="U88" s="14" t="str">
        <f t="shared" si="18"/>
        <v>EMPTY</v>
      </c>
      <c r="V88" s="14" t="str">
        <f t="shared" si="19"/>
        <v>EMPTY</v>
      </c>
      <c r="W88" s="14" t="str">
        <f>IF(L88="beforeTx",timingTable[[#This Row],[FRT32_val]]-timingTable[[#This Row],[FRT32_trace]],"EMPTY")</f>
        <v>EMPTY</v>
      </c>
      <c r="X88" s="14" t="str">
        <f t="shared" si="20"/>
        <v>EMPTY</v>
      </c>
      <c r="Y88" s="14" t="str">
        <f t="shared" si="21"/>
        <v>EMPTY</v>
      </c>
      <c r="Z88" s="14" t="str">
        <f>IF(AND(P88="beforeRx",O89="afterRx"),J89-timingTable[[#This Row],[FRT32_trace]],"EMPTY")</f>
        <v>EMPTY</v>
      </c>
      <c r="AA88" s="14" t="str">
        <f>IF(AND(timingTable[[#This Row],[txEnd]]="txEnd",Q92="rxStart"),I92-timingTable[[#This Row],[FRT32_val]],"EMPTY")</f>
        <v>EMPTY</v>
      </c>
    </row>
    <row r="89" spans="1:56" x14ac:dyDescent="0.25">
      <c r="A89" s="14" t="s">
        <v>137</v>
      </c>
      <c r="B89">
        <v>335688281836</v>
      </c>
      <c r="C89" s="14" t="s">
        <v>8138</v>
      </c>
      <c r="D89">
        <v>123</v>
      </c>
      <c r="E89" s="14" t="s">
        <v>3922</v>
      </c>
      <c r="F89" s="14" t="s">
        <v>8139</v>
      </c>
      <c r="G89" s="14">
        <f>timingTable[[#This Row],[FRT_DEC]]-B88</f>
        <v>1350</v>
      </c>
      <c r="H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INFO]]))),H88)</f>
        <v>81</v>
      </c>
      <c r="I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680832328</v>
      </c>
      <c r="J89" s="14">
        <f>HEX2DEC(RIGHT(timingTable[[#This Row],[FRT_HEX]],MIN(LEN(timingTable[[#This Row],[FRT_HEX]])-2,8)))</f>
        <v>680832748</v>
      </c>
      <c r="K89" s="14" t="str">
        <f>IF(timingTable[[#This Row],['[TRACECODE']:.1]]=140,"afterTx","")</f>
        <v/>
      </c>
      <c r="L89" s="14" t="str">
        <f t="shared" si="11"/>
        <v/>
      </c>
      <c r="M89" s="14" t="str">
        <f>IF(AND(H89=H88,K88="afterTx",timingTable[[#This Row],['[TRACECODE']:.1]]=6),"dc","")</f>
        <v/>
      </c>
      <c r="N89" s="14" t="str">
        <f t="shared" si="12"/>
        <v/>
      </c>
      <c r="O89" s="14" t="str">
        <f>IF(timingTable[[#This Row],['[TRACECODE']:.1]]=141,"afterRx","")</f>
        <v/>
      </c>
      <c r="P89" s="14" t="str">
        <f t="shared" si="13"/>
        <v/>
      </c>
      <c r="Q89" s="14" t="str">
        <f t="shared" si="14"/>
        <v>rxStart</v>
      </c>
      <c r="R89" s="14" t="str">
        <f t="shared" si="15"/>
        <v/>
      </c>
      <c r="S89" s="14" t="str">
        <f t="shared" si="16"/>
        <v>EMPTY</v>
      </c>
      <c r="T89" s="14" t="str">
        <f t="shared" si="17"/>
        <v>EMPTY</v>
      </c>
      <c r="U89" s="14" t="str">
        <f t="shared" si="18"/>
        <v>EMPTY</v>
      </c>
      <c r="V89" s="14" t="str">
        <f t="shared" si="19"/>
        <v>EMPTY</v>
      </c>
      <c r="W89" s="14" t="str">
        <f>IF(L89="beforeTx",timingTable[[#This Row],[FRT32_val]]-timingTable[[#This Row],[FRT32_trace]],"EMPTY")</f>
        <v>EMPTY</v>
      </c>
      <c r="X89" s="14" t="str">
        <f t="shared" si="20"/>
        <v>EMPTY</v>
      </c>
      <c r="Y89" s="14" t="str">
        <f t="shared" si="21"/>
        <v>EMPTY</v>
      </c>
      <c r="Z89" s="14" t="str">
        <f>IF(AND(P89="beforeRx",O90="afterRx"),J90-timingTable[[#This Row],[FRT32_trace]],"EMPTY")</f>
        <v>EMPTY</v>
      </c>
      <c r="AA89" s="14" t="str">
        <f>IF(AND(timingTable[[#This Row],[txEnd]]="txEnd",Q93="rxStart"),I93-timingTable[[#This Row],[FRT32_val]],"EMPTY")</f>
        <v>EMPTY</v>
      </c>
    </row>
    <row r="90" spans="1:56" x14ac:dyDescent="0.25">
      <c r="A90" s="14" t="s">
        <v>138</v>
      </c>
      <c r="B90">
        <v>335688281839</v>
      </c>
      <c r="C90" s="14" t="s">
        <v>8140</v>
      </c>
      <c r="D90">
        <v>123</v>
      </c>
      <c r="E90" s="14" t="s">
        <v>3922</v>
      </c>
      <c r="F90" s="14" t="s">
        <v>7879</v>
      </c>
      <c r="G90" s="14">
        <f>timingTable[[#This Row],[FRT_DEC]]-B89</f>
        <v>3</v>
      </c>
      <c r="H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INFO]]))),H89)</f>
        <v>81</v>
      </c>
      <c r="I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0" s="14">
        <f>HEX2DEC(RIGHT(timingTable[[#This Row],[FRT_HEX]],MIN(LEN(timingTable[[#This Row],[FRT_HEX]])-2,8)))</f>
        <v>680832751</v>
      </c>
      <c r="K90" s="14" t="str">
        <f>IF(timingTable[[#This Row],['[TRACECODE']:.1]]=140,"afterTx","")</f>
        <v/>
      </c>
      <c r="L90" s="14" t="str">
        <f t="shared" si="11"/>
        <v/>
      </c>
      <c r="M90" s="14" t="str">
        <f>IF(AND(H90=H89,K89="afterTx",timingTable[[#This Row],['[TRACECODE']:.1]]=6),"dc","")</f>
        <v/>
      </c>
      <c r="N90" s="14" t="str">
        <f t="shared" si="12"/>
        <v/>
      </c>
      <c r="O90" s="14" t="str">
        <f>IF(timingTable[[#This Row],['[TRACECODE']:.1]]=141,"afterRx","")</f>
        <v/>
      </c>
      <c r="P90" s="14" t="str">
        <f t="shared" si="13"/>
        <v/>
      </c>
      <c r="Q90" s="14" t="str">
        <f t="shared" si="14"/>
        <v/>
      </c>
      <c r="R90" s="14" t="str">
        <f t="shared" si="15"/>
        <v/>
      </c>
      <c r="S90" s="14" t="str">
        <f t="shared" si="16"/>
        <v>EMPTY</v>
      </c>
      <c r="T90" s="14" t="str">
        <f t="shared" si="17"/>
        <v>EMPTY</v>
      </c>
      <c r="U90" s="14" t="str">
        <f t="shared" si="18"/>
        <v>EMPTY</v>
      </c>
      <c r="V90" s="14" t="str">
        <f t="shared" si="19"/>
        <v>EMPTY</v>
      </c>
      <c r="W90" s="14" t="str">
        <f>IF(L90="beforeTx",timingTable[[#This Row],[FRT32_val]]-timingTable[[#This Row],[FRT32_trace]],"EMPTY")</f>
        <v>EMPTY</v>
      </c>
      <c r="X90" s="14" t="str">
        <f t="shared" si="20"/>
        <v>EMPTY</v>
      </c>
      <c r="Y90" s="14" t="str">
        <f t="shared" si="21"/>
        <v>EMPTY</v>
      </c>
      <c r="Z90" s="14" t="str">
        <f>IF(AND(P90="beforeRx",O91="afterRx"),J91-timingTable[[#This Row],[FRT32_trace]],"EMPTY")</f>
        <v>EMPTY</v>
      </c>
      <c r="AA90" s="14" t="str">
        <f>IF(AND(timingTable[[#This Row],[txEnd]]="txEnd",Q94="rxStart"),I94-timingTable[[#This Row],[FRT32_val]],"EMPTY")</f>
        <v>EMPTY</v>
      </c>
    </row>
    <row r="91" spans="1:56" x14ac:dyDescent="0.25">
      <c r="A91" s="14" t="s">
        <v>581</v>
      </c>
      <c r="B91">
        <v>335688282173</v>
      </c>
      <c r="C91" s="14" t="s">
        <v>8144</v>
      </c>
      <c r="D91">
        <v>124</v>
      </c>
      <c r="E91" s="14" t="s">
        <v>3923</v>
      </c>
      <c r="F91" s="14" t="s">
        <v>8145</v>
      </c>
      <c r="G91" s="14">
        <f>timingTable[[#This Row],[FRT_DEC]]-B90</f>
        <v>334</v>
      </c>
      <c r="H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INFO]]))),H90)</f>
        <v>81</v>
      </c>
      <c r="I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680832861</v>
      </c>
      <c r="J91" s="14">
        <f>HEX2DEC(RIGHT(timingTable[[#This Row],[FRT_HEX]],MIN(LEN(timingTable[[#This Row],[FRT_HEX]])-2,8)))</f>
        <v>680833085</v>
      </c>
      <c r="K91" s="14" t="str">
        <f>IF(timingTable[[#This Row],['[TRACECODE']:.1]]=140,"afterTx","")</f>
        <v/>
      </c>
      <c r="L91" s="14" t="str">
        <f t="shared" si="11"/>
        <v/>
      </c>
      <c r="M91" s="14" t="str">
        <f>IF(AND(H91=H90,K90="afterTx",timingTable[[#This Row],['[TRACECODE']:.1]]=6),"dc","")</f>
        <v/>
      </c>
      <c r="N91" s="14" t="str">
        <f t="shared" si="12"/>
        <v/>
      </c>
      <c r="O91" s="14" t="str">
        <f>IF(timingTable[[#This Row],['[TRACECODE']:.1]]=141,"afterRx","")</f>
        <v/>
      </c>
      <c r="P91" s="14" t="str">
        <f t="shared" si="13"/>
        <v/>
      </c>
      <c r="Q91" s="14" t="str">
        <f t="shared" si="14"/>
        <v/>
      </c>
      <c r="R91" s="14" t="str">
        <f t="shared" si="15"/>
        <v>rxEnd</v>
      </c>
      <c r="S91" s="14" t="str">
        <f t="shared" si="16"/>
        <v>EMPTY</v>
      </c>
      <c r="T91" s="14" t="str">
        <f t="shared" si="17"/>
        <v>EMPTY</v>
      </c>
      <c r="U91" s="14">
        <f t="shared" si="18"/>
        <v>-680832859</v>
      </c>
      <c r="V91" s="14" t="str">
        <f t="shared" si="19"/>
        <v>EMPTY</v>
      </c>
      <c r="W91" s="14" t="str">
        <f>IF(L91="beforeTx",timingTable[[#This Row],[FRT32_val]]-timingTable[[#This Row],[FRT32_trace]],"EMPTY")</f>
        <v>EMPTY</v>
      </c>
      <c r="X91" s="14" t="str">
        <f t="shared" si="20"/>
        <v>EMPTY</v>
      </c>
      <c r="Y91" s="14">
        <f t="shared" si="21"/>
        <v>241</v>
      </c>
      <c r="Z91" s="14" t="str">
        <f>IF(AND(P91="beforeRx",O92="afterRx"),J92-timingTable[[#This Row],[FRT32_trace]],"EMPTY")</f>
        <v>EMPTY</v>
      </c>
      <c r="AA91" s="14" t="str">
        <f>IF(AND(timingTable[[#This Row],[txEnd]]="txEnd",Q95="rxStart"),I95-timingTable[[#This Row],[FRT32_val]],"EMPTY")</f>
        <v>EMPTY</v>
      </c>
    </row>
    <row r="92" spans="1:56" x14ac:dyDescent="0.25">
      <c r="A92" s="14" t="s">
        <v>142</v>
      </c>
      <c r="B92">
        <v>335688282176</v>
      </c>
      <c r="C92" s="14" t="s">
        <v>8146</v>
      </c>
      <c r="D92">
        <v>124</v>
      </c>
      <c r="E92" s="14" t="s">
        <v>3923</v>
      </c>
      <c r="F92" s="14" t="s">
        <v>7880</v>
      </c>
      <c r="G92" s="14">
        <f>timingTable[[#This Row],[FRT_DEC]]-B91</f>
        <v>3</v>
      </c>
      <c r="H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INFO]]))),H91)</f>
        <v>81</v>
      </c>
      <c r="I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2" s="14">
        <f>HEX2DEC(RIGHT(timingTable[[#This Row],[FRT_HEX]],MIN(LEN(timingTable[[#This Row],[FRT_HEX]])-2,8)))</f>
        <v>680833088</v>
      </c>
      <c r="K92" s="14" t="str">
        <f>IF(timingTable[[#This Row],['[TRACECODE']:.1]]=140,"afterTx","")</f>
        <v/>
      </c>
      <c r="L92" s="14" t="str">
        <f t="shared" si="11"/>
        <v/>
      </c>
      <c r="M92" s="14" t="str">
        <f>IF(AND(H92=H91,K91="afterTx",timingTable[[#This Row],['[TRACECODE']:.1]]=6),"dc","")</f>
        <v/>
      </c>
      <c r="N92" s="14" t="str">
        <f t="shared" si="12"/>
        <v/>
      </c>
      <c r="O92" s="14" t="str">
        <f>IF(timingTable[[#This Row],['[TRACECODE']:.1]]=141,"afterRx","")</f>
        <v/>
      </c>
      <c r="P92" s="14" t="str">
        <f t="shared" si="13"/>
        <v/>
      </c>
      <c r="Q92" s="14" t="str">
        <f t="shared" si="14"/>
        <v/>
      </c>
      <c r="R92" s="14" t="str">
        <f t="shared" si="15"/>
        <v/>
      </c>
      <c r="S92" s="14" t="str">
        <f t="shared" si="16"/>
        <v>EMPTY</v>
      </c>
      <c r="T92" s="14" t="str">
        <f t="shared" si="17"/>
        <v>EMPTY</v>
      </c>
      <c r="U92" s="14" t="str">
        <f t="shared" si="18"/>
        <v>EMPTY</v>
      </c>
      <c r="V92" s="14" t="str">
        <f t="shared" si="19"/>
        <v>EMPTY</v>
      </c>
      <c r="W92" s="14" t="str">
        <f>IF(L92="beforeTx",timingTable[[#This Row],[FRT32_val]]-timingTable[[#This Row],[FRT32_trace]],"EMPTY")</f>
        <v>EMPTY</v>
      </c>
      <c r="X92" s="14" t="str">
        <f t="shared" si="20"/>
        <v>EMPTY</v>
      </c>
      <c r="Y92" s="14" t="str">
        <f t="shared" si="21"/>
        <v>EMPTY</v>
      </c>
      <c r="Z92" s="14" t="str">
        <f>IF(AND(P92="beforeRx",O93="afterRx"),J93-timingTable[[#This Row],[FRT32_trace]],"EMPTY")</f>
        <v>EMPTY</v>
      </c>
      <c r="AA92" s="14" t="str">
        <f>IF(AND(timingTable[[#This Row],[txEnd]]="txEnd",Q96="rxStart"),I96-timingTable[[#This Row],[FRT32_val]],"EMPTY")</f>
        <v>EMPTY</v>
      </c>
    </row>
    <row r="93" spans="1:56" x14ac:dyDescent="0.25">
      <c r="A93" s="14" t="s">
        <v>143</v>
      </c>
      <c r="B93">
        <v>335688282190</v>
      </c>
      <c r="C93" s="14" t="s">
        <v>8147</v>
      </c>
      <c r="D93">
        <v>151</v>
      </c>
      <c r="E93" s="14" t="s">
        <v>7876</v>
      </c>
      <c r="F93" s="14" t="s">
        <v>7845</v>
      </c>
      <c r="G93" s="14">
        <f>timingTable[[#This Row],[FRT_DEC]]-B92</f>
        <v>14</v>
      </c>
      <c r="H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INFO]]))),H92)</f>
        <v>81</v>
      </c>
      <c r="I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93" s="14">
        <f>HEX2DEC(RIGHT(timingTable[[#This Row],[FRT_HEX]],MIN(LEN(timingTable[[#This Row],[FRT_HEX]])-2,8)))</f>
        <v>680833102</v>
      </c>
      <c r="K93" s="14" t="str">
        <f>IF(timingTable[[#This Row],['[TRACECODE']:.1]]=140,"afterTx","")</f>
        <v/>
      </c>
      <c r="L93" s="14" t="str">
        <f t="shared" si="11"/>
        <v>beforeTx</v>
      </c>
      <c r="M93" s="14" t="str">
        <f>IF(AND(H93=H92,K92="afterTx",timingTable[[#This Row],['[TRACECODE']:.1]]=6),"dc","")</f>
        <v/>
      </c>
      <c r="N93" s="14" t="str">
        <f t="shared" si="12"/>
        <v/>
      </c>
      <c r="O93" s="14" t="str">
        <f>IF(timingTable[[#This Row],['[TRACECODE']:.1]]=141,"afterRx","")</f>
        <v/>
      </c>
      <c r="P93" s="14" t="str">
        <f t="shared" si="13"/>
        <v/>
      </c>
      <c r="Q93" s="14" t="str">
        <f t="shared" si="14"/>
        <v/>
      </c>
      <c r="R93" s="14" t="str">
        <f t="shared" si="15"/>
        <v/>
      </c>
      <c r="S93" s="14" t="str">
        <f t="shared" si="16"/>
        <v>EMPTY</v>
      </c>
      <c r="T93" s="14" t="str">
        <f t="shared" si="17"/>
        <v>EMPTY</v>
      </c>
      <c r="U93" s="14" t="str">
        <f t="shared" si="18"/>
        <v>EMPTY</v>
      </c>
      <c r="V93" s="14" t="str">
        <f t="shared" si="19"/>
        <v>EMPTY</v>
      </c>
      <c r="W93" s="14">
        <f>IF(L93="beforeTx",timingTable[[#This Row],[FRT32_val]]-timingTable[[#This Row],[FRT32_trace]],"EMPTY")</f>
        <v>-680833100</v>
      </c>
      <c r="X93" s="14">
        <f t="shared" si="20"/>
        <v>750</v>
      </c>
      <c r="Y93" s="14" t="str">
        <f t="shared" si="21"/>
        <v>EMPTY</v>
      </c>
      <c r="Z93" s="14" t="str">
        <f>IF(AND(P93="beforeRx",O94="afterRx"),J94-timingTable[[#This Row],[FRT32_trace]],"EMPTY")</f>
        <v>EMPTY</v>
      </c>
      <c r="AA93" s="14" t="str">
        <f>IF(AND(timingTable[[#This Row],[txEnd]]="txEnd",Q97="rxStart"),I97-timingTable[[#This Row],[FRT32_val]],"EMPTY")</f>
        <v>EMPTY</v>
      </c>
    </row>
    <row r="94" spans="1:56" x14ac:dyDescent="0.25">
      <c r="A94" s="14" t="s">
        <v>145</v>
      </c>
      <c r="B94">
        <v>335688282201</v>
      </c>
      <c r="C94" s="14" t="s">
        <v>8150</v>
      </c>
      <c r="D94">
        <v>151</v>
      </c>
      <c r="E94" s="14" t="s">
        <v>7876</v>
      </c>
      <c r="F94" s="14" t="s">
        <v>8151</v>
      </c>
      <c r="G94" s="14">
        <f>timingTable[[#This Row],[FRT_DEC]]-B93</f>
        <v>11</v>
      </c>
      <c r="H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INFO]]))),H93)</f>
        <v>81</v>
      </c>
      <c r="I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94" s="14">
        <f>HEX2DEC(RIGHT(timingTable[[#This Row],[FRT_HEX]],MIN(LEN(timingTable[[#This Row],[FRT_HEX]])-2,8)))</f>
        <v>680833113</v>
      </c>
      <c r="K94" s="14" t="str">
        <f>IF(timingTable[[#This Row],['[TRACECODE']:.1]]=140,"afterTx","")</f>
        <v/>
      </c>
      <c r="L94" s="14" t="str">
        <f t="shared" si="11"/>
        <v/>
      </c>
      <c r="M94" s="14" t="str">
        <f>IF(AND(H94=H93,K93="afterTx",timingTable[[#This Row],['[TRACECODE']:.1]]=6),"dc","")</f>
        <v/>
      </c>
      <c r="N94" s="14" t="str">
        <f t="shared" si="12"/>
        <v/>
      </c>
      <c r="O94" s="14" t="str">
        <f>IF(timingTable[[#This Row],['[TRACECODE']:.1]]=141,"afterRx","")</f>
        <v/>
      </c>
      <c r="P94" s="14" t="str">
        <f t="shared" si="13"/>
        <v/>
      </c>
      <c r="Q94" s="14" t="str">
        <f t="shared" si="14"/>
        <v/>
      </c>
      <c r="R94" s="14" t="str">
        <f t="shared" si="15"/>
        <v/>
      </c>
      <c r="S94" s="14" t="str">
        <f t="shared" si="16"/>
        <v>EMPTY</v>
      </c>
      <c r="T94" s="14" t="str">
        <f t="shared" si="17"/>
        <v>EMPTY</v>
      </c>
      <c r="U94" s="14" t="str">
        <f t="shared" si="18"/>
        <v>EMPTY</v>
      </c>
      <c r="V94" s="14" t="str">
        <f t="shared" si="19"/>
        <v>EMPTY</v>
      </c>
      <c r="W94" s="14" t="str">
        <f>IF(L94="beforeTx",timingTable[[#This Row],[FRT32_val]]-timingTable[[#This Row],[FRT32_trace]],"EMPTY")</f>
        <v>EMPTY</v>
      </c>
      <c r="X94" s="14" t="str">
        <f t="shared" si="20"/>
        <v>EMPTY</v>
      </c>
      <c r="Y94" s="14" t="str">
        <f t="shared" si="21"/>
        <v>EMPTY</v>
      </c>
      <c r="Z94" s="14" t="str">
        <f>IF(AND(P94="beforeRx",O95="afterRx"),J95-timingTable[[#This Row],[FRT32_trace]],"EMPTY")</f>
        <v>EMPTY</v>
      </c>
      <c r="AA94" s="14" t="str">
        <f>IF(AND(timingTable[[#This Row],[txEnd]]="txEnd",Q98="rxStart"),I98-timingTable[[#This Row],[FRT32_val]],"EMPTY")</f>
        <v>EMPTY</v>
      </c>
    </row>
    <row r="95" spans="1:56" x14ac:dyDescent="0.25">
      <c r="A95" s="14" t="s">
        <v>584</v>
      </c>
      <c r="B95">
        <v>335688282940</v>
      </c>
      <c r="C95" s="14" t="s">
        <v>8171</v>
      </c>
      <c r="D95">
        <v>140</v>
      </c>
      <c r="E95" s="14" t="s">
        <v>1076</v>
      </c>
      <c r="F95" s="14" t="s">
        <v>7862</v>
      </c>
      <c r="G95" s="14">
        <f>timingTable[[#This Row],[FRT_DEC]]-B94</f>
        <v>739</v>
      </c>
      <c r="H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INFO]]))),H94)</f>
        <v>81</v>
      </c>
      <c r="I9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5" s="14">
        <f>HEX2DEC(RIGHT(timingTable[[#This Row],[FRT_HEX]],MIN(LEN(timingTable[[#This Row],[FRT_HEX]])-2,8)))</f>
        <v>680833852</v>
      </c>
      <c r="K95" s="14" t="str">
        <f>IF(timingTable[[#This Row],['[TRACECODE']:.1]]=140,"afterTx","")</f>
        <v>afterTx</v>
      </c>
      <c r="L95" s="14" t="str">
        <f t="shared" si="11"/>
        <v/>
      </c>
      <c r="M95" s="14" t="str">
        <f>IF(AND(H95=H94,K94="afterTx",timingTable[[#This Row],['[TRACECODE']:.1]]=6),"dc","")</f>
        <v/>
      </c>
      <c r="N95" s="14" t="str">
        <f t="shared" si="12"/>
        <v/>
      </c>
      <c r="O95" s="14" t="str">
        <f>IF(timingTable[[#This Row],['[TRACECODE']:.1]]=141,"afterRx","")</f>
        <v/>
      </c>
      <c r="P95" s="14" t="str">
        <f t="shared" si="13"/>
        <v/>
      </c>
      <c r="Q95" s="14" t="str">
        <f t="shared" si="14"/>
        <v/>
      </c>
      <c r="R95" s="14" t="str">
        <f t="shared" si="15"/>
        <v/>
      </c>
      <c r="S95" s="14" t="str">
        <f t="shared" si="16"/>
        <v>EMPTY</v>
      </c>
      <c r="T95" s="14" t="str">
        <f t="shared" si="17"/>
        <v>EMPTY</v>
      </c>
      <c r="U95" s="14" t="str">
        <f t="shared" si="18"/>
        <v>EMPTY</v>
      </c>
      <c r="V95" s="14" t="str">
        <f t="shared" si="19"/>
        <v>EMPTY</v>
      </c>
      <c r="W95" s="14" t="str">
        <f>IF(L95="beforeTx",timingTable[[#This Row],[FRT32_val]]-timingTable[[#This Row],[FRT32_trace]],"EMPTY")</f>
        <v>EMPTY</v>
      </c>
      <c r="X95" s="14" t="str">
        <f t="shared" si="20"/>
        <v>EMPTY</v>
      </c>
      <c r="Y95" s="14" t="str">
        <f t="shared" si="21"/>
        <v>EMPTY</v>
      </c>
      <c r="Z95" s="14" t="str">
        <f>IF(AND(P95="beforeRx",O96="afterRx"),J96-timingTable[[#This Row],[FRT32_trace]],"EMPTY")</f>
        <v>EMPTY</v>
      </c>
      <c r="AA95" s="14" t="str">
        <f>IF(AND(timingTable[[#This Row],[txEnd]]="txEnd",Q99="rxStart"),I99-timingTable[[#This Row],[FRT32_val]],"EMPTY")</f>
        <v>EMPTY</v>
      </c>
    </row>
    <row r="96" spans="1:56" x14ac:dyDescent="0.25">
      <c r="A96" s="14" t="s">
        <v>594</v>
      </c>
      <c r="B96">
        <v>335688284294</v>
      </c>
      <c r="C96" s="14" t="s">
        <v>8185</v>
      </c>
      <c r="D96">
        <v>151</v>
      </c>
      <c r="E96" s="14" t="s">
        <v>7876</v>
      </c>
      <c r="F96" s="14" t="s">
        <v>7989</v>
      </c>
      <c r="G96" s="14">
        <f>timingTable[[#This Row],[FRT_DEC]]-B95</f>
        <v>1354</v>
      </c>
      <c r="H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INFO]]))),H95)</f>
        <v>81</v>
      </c>
      <c r="I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6" s="14">
        <f>HEX2DEC(RIGHT(timingTable[[#This Row],[FRT_HEX]],MIN(LEN(timingTable[[#This Row],[FRT_HEX]])-2,8)))</f>
        <v>680835206</v>
      </c>
      <c r="K96" s="14" t="str">
        <f>IF(timingTable[[#This Row],['[TRACECODE']:.1]]=140,"afterTx","")</f>
        <v/>
      </c>
      <c r="L96" s="14" t="str">
        <f t="shared" si="11"/>
        <v/>
      </c>
      <c r="M96" s="14" t="str">
        <f>IF(AND(H96=H95,K95="afterTx",timingTable[[#This Row],['[TRACECODE']:.1]]=6),"dc","")</f>
        <v/>
      </c>
      <c r="N96" s="14" t="str">
        <f t="shared" si="12"/>
        <v/>
      </c>
      <c r="O96" s="14" t="str">
        <f>IF(timingTable[[#This Row],['[TRACECODE']:.1]]=141,"afterRx","")</f>
        <v/>
      </c>
      <c r="P96" s="14" t="str">
        <f t="shared" si="13"/>
        <v/>
      </c>
      <c r="Q96" s="14" t="str">
        <f t="shared" si="14"/>
        <v/>
      </c>
      <c r="R96" s="14" t="str">
        <f t="shared" si="15"/>
        <v/>
      </c>
      <c r="S96" s="14" t="str">
        <f t="shared" si="16"/>
        <v>EMPTY</v>
      </c>
      <c r="T96" s="14" t="str">
        <f t="shared" si="17"/>
        <v>EMPTY</v>
      </c>
      <c r="U96" s="14" t="str">
        <f t="shared" si="18"/>
        <v>EMPTY</v>
      </c>
      <c r="V96" s="14" t="str">
        <f t="shared" si="19"/>
        <v>EMPTY</v>
      </c>
      <c r="W96" s="14" t="str">
        <f>IF(L96="beforeTx",timingTable[[#This Row],[FRT32_val]]-timingTable[[#This Row],[FRT32_trace]],"EMPTY")</f>
        <v>EMPTY</v>
      </c>
      <c r="X96" s="14" t="str">
        <f t="shared" si="20"/>
        <v>EMPTY</v>
      </c>
      <c r="Y96" s="14" t="str">
        <f t="shared" si="21"/>
        <v>EMPTY</v>
      </c>
      <c r="Z96" s="14" t="str">
        <f>IF(AND(P96="beforeRx",O97="afterRx"),J97-timingTable[[#This Row],[FRT32_trace]],"EMPTY")</f>
        <v>EMPTY</v>
      </c>
      <c r="AA96" s="14" t="str">
        <f>IF(AND(timingTable[[#This Row],[txEnd]]="txEnd",Q100="rxStart"),I100-timingTable[[#This Row],[FRT32_val]],"EMPTY")</f>
        <v>EMPTY</v>
      </c>
    </row>
    <row r="97" spans="1:27" x14ac:dyDescent="0.25">
      <c r="A97" s="14" t="s">
        <v>597</v>
      </c>
      <c r="B97">
        <v>335688291697</v>
      </c>
      <c r="C97" s="14" t="s">
        <v>8188</v>
      </c>
      <c r="D97">
        <v>151</v>
      </c>
      <c r="E97" s="14" t="s">
        <v>7876</v>
      </c>
      <c r="F97" s="14" t="s">
        <v>7945</v>
      </c>
      <c r="G97" s="14">
        <f>timingTable[[#This Row],[FRT_DEC]]-B96</f>
        <v>7403</v>
      </c>
      <c r="H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INFO]]))),H96)</f>
        <v>81</v>
      </c>
      <c r="I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97" s="14">
        <f>HEX2DEC(RIGHT(timingTable[[#This Row],[FRT_HEX]],MIN(LEN(timingTable[[#This Row],[FRT_HEX]])-2,8)))</f>
        <v>680842609</v>
      </c>
      <c r="K97" s="14" t="str">
        <f>IF(timingTable[[#This Row],['[TRACECODE']:.1]]=140,"afterTx","")</f>
        <v/>
      </c>
      <c r="L97" s="14" t="str">
        <f t="shared" si="11"/>
        <v/>
      </c>
      <c r="M97" s="14" t="str">
        <f>IF(AND(H97=H96,K96="afterTx",timingTable[[#This Row],['[TRACECODE']:.1]]=6),"dc","")</f>
        <v/>
      </c>
      <c r="N97" s="14" t="str">
        <f t="shared" si="12"/>
        <v/>
      </c>
      <c r="O97" s="14" t="str">
        <f>IF(timingTable[[#This Row],['[TRACECODE']:.1]]=141,"afterRx","")</f>
        <v/>
      </c>
      <c r="P97" s="14" t="str">
        <f t="shared" si="13"/>
        <v/>
      </c>
      <c r="Q97" s="14" t="str">
        <f t="shared" si="14"/>
        <v/>
      </c>
      <c r="R97" s="14" t="str">
        <f t="shared" si="15"/>
        <v/>
      </c>
      <c r="S97" s="14" t="str">
        <f t="shared" si="16"/>
        <v>EMPTY</v>
      </c>
      <c r="T97" s="14" t="str">
        <f t="shared" si="17"/>
        <v>EMPTY</v>
      </c>
      <c r="U97" s="14" t="str">
        <f t="shared" si="18"/>
        <v>EMPTY</v>
      </c>
      <c r="V97" s="14" t="str">
        <f t="shared" si="19"/>
        <v>EMPTY</v>
      </c>
      <c r="W97" s="14" t="str">
        <f>IF(L97="beforeTx",timingTable[[#This Row],[FRT32_val]]-timingTable[[#This Row],[FRT32_trace]],"EMPTY")</f>
        <v>EMPTY</v>
      </c>
      <c r="X97" s="14" t="str">
        <f t="shared" si="20"/>
        <v>EMPTY</v>
      </c>
      <c r="Y97" s="14" t="str">
        <f t="shared" si="21"/>
        <v>EMPTY</v>
      </c>
      <c r="Z97" s="14" t="str">
        <f>IF(AND(P97="beforeRx",O98="afterRx"),J98-timingTable[[#This Row],[FRT32_trace]],"EMPTY")</f>
        <v>EMPTY</v>
      </c>
      <c r="AA97" s="14" t="str">
        <f>IF(AND(timingTable[[#This Row],[txEnd]]="txEnd",Q101="rxStart"),I101-timingTable[[#This Row],[FRT32_val]],"EMPTY")</f>
        <v>EMPTY</v>
      </c>
    </row>
    <row r="98" spans="1:27" x14ac:dyDescent="0.25">
      <c r="A98" s="14" t="s">
        <v>598</v>
      </c>
      <c r="B98">
        <v>335688292766</v>
      </c>
      <c r="C98" s="14" t="s">
        <v>8190</v>
      </c>
      <c r="D98">
        <v>151</v>
      </c>
      <c r="E98" s="14" t="s">
        <v>7876</v>
      </c>
      <c r="F98" s="14" t="s">
        <v>7936</v>
      </c>
      <c r="G98" s="14">
        <f>timingTable[[#This Row],[FRT_DEC]]-B97</f>
        <v>1069</v>
      </c>
      <c r="H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INFO]]))),H97)</f>
        <v>81</v>
      </c>
      <c r="I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98" s="14">
        <f>HEX2DEC(RIGHT(timingTable[[#This Row],[FRT_HEX]],MIN(LEN(timingTable[[#This Row],[FRT_HEX]])-2,8)))</f>
        <v>680843678</v>
      </c>
      <c r="K98" s="14" t="str">
        <f>IF(timingTable[[#This Row],['[TRACECODE']:.1]]=140,"afterTx","")</f>
        <v/>
      </c>
      <c r="L98" s="14" t="str">
        <f t="shared" si="11"/>
        <v/>
      </c>
      <c r="M98" s="14" t="str">
        <f>IF(AND(H98=H97,K97="afterTx",timingTable[[#This Row],['[TRACECODE']:.1]]=6),"dc","")</f>
        <v/>
      </c>
      <c r="N98" s="14" t="str">
        <f t="shared" si="12"/>
        <v/>
      </c>
      <c r="O98" s="14" t="str">
        <f>IF(timingTable[[#This Row],['[TRACECODE']:.1]]=141,"afterRx","")</f>
        <v/>
      </c>
      <c r="P98" s="14" t="str">
        <f t="shared" si="13"/>
        <v/>
      </c>
      <c r="Q98" s="14" t="str">
        <f t="shared" si="14"/>
        <v/>
      </c>
      <c r="R98" s="14" t="str">
        <f t="shared" si="15"/>
        <v/>
      </c>
      <c r="S98" s="14" t="str">
        <f t="shared" si="16"/>
        <v>EMPTY</v>
      </c>
      <c r="T98" s="14" t="str">
        <f t="shared" si="17"/>
        <v>EMPTY</v>
      </c>
      <c r="U98" s="14" t="str">
        <f t="shared" si="18"/>
        <v>EMPTY</v>
      </c>
      <c r="V98" s="14" t="str">
        <f t="shared" si="19"/>
        <v>EMPTY</v>
      </c>
      <c r="W98" s="14" t="str">
        <f>IF(L98="beforeTx",timingTable[[#This Row],[FRT32_val]]-timingTable[[#This Row],[FRT32_trace]],"EMPTY")</f>
        <v>EMPTY</v>
      </c>
      <c r="X98" s="14" t="str">
        <f t="shared" si="20"/>
        <v>EMPTY</v>
      </c>
      <c r="Y98" s="14" t="str">
        <f t="shared" si="21"/>
        <v>EMPTY</v>
      </c>
      <c r="Z98" s="14" t="str">
        <f>IF(AND(P98="beforeRx",O99="afterRx"),J99-timingTable[[#This Row],[FRT32_trace]],"EMPTY")</f>
        <v>EMPTY</v>
      </c>
      <c r="AA98" s="14" t="str">
        <f>IF(AND(timingTable[[#This Row],[txEnd]]="txEnd",Q102="rxStart"),I102-timingTable[[#This Row],[FRT32_val]],"EMPTY")</f>
        <v>EMPTY</v>
      </c>
    </row>
    <row r="99" spans="1:27" x14ac:dyDescent="0.25">
      <c r="A99" s="14" t="s">
        <v>600</v>
      </c>
      <c r="B99">
        <v>335688294794</v>
      </c>
      <c r="C99" s="14" t="s">
        <v>8192</v>
      </c>
      <c r="D99">
        <v>151</v>
      </c>
      <c r="E99" s="14" t="s">
        <v>7876</v>
      </c>
      <c r="F99" s="14" t="s">
        <v>7989</v>
      </c>
      <c r="G99" s="14">
        <f>timingTable[[#This Row],[FRT_DEC]]-B98</f>
        <v>2028</v>
      </c>
      <c r="H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INFO]]))),H98)</f>
        <v>81</v>
      </c>
      <c r="I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9" s="14">
        <f>HEX2DEC(RIGHT(timingTable[[#This Row],[FRT_HEX]],MIN(LEN(timingTable[[#This Row],[FRT_HEX]])-2,8)))</f>
        <v>680845706</v>
      </c>
      <c r="K99" s="14" t="str">
        <f>IF(timingTable[[#This Row],['[TRACECODE']:.1]]=140,"afterTx","")</f>
        <v/>
      </c>
      <c r="L99" s="14" t="str">
        <f t="shared" si="11"/>
        <v/>
      </c>
      <c r="M99" s="14" t="str">
        <f>IF(AND(H99=H98,K98="afterTx",timingTable[[#This Row],['[TRACECODE']:.1]]=6),"dc","")</f>
        <v/>
      </c>
      <c r="N99" s="14" t="str">
        <f t="shared" si="12"/>
        <v/>
      </c>
      <c r="O99" s="14" t="str">
        <f>IF(timingTable[[#This Row],['[TRACECODE']:.1]]=141,"afterRx","")</f>
        <v/>
      </c>
      <c r="P99" s="14" t="str">
        <f t="shared" si="13"/>
        <v/>
      </c>
      <c r="Q99" s="14" t="str">
        <f t="shared" si="14"/>
        <v/>
      </c>
      <c r="R99" s="14" t="str">
        <f t="shared" si="15"/>
        <v/>
      </c>
      <c r="S99" s="14" t="str">
        <f t="shared" si="16"/>
        <v>EMPTY</v>
      </c>
      <c r="T99" s="14" t="str">
        <f t="shared" si="17"/>
        <v>EMPTY</v>
      </c>
      <c r="U99" s="14" t="str">
        <f t="shared" si="18"/>
        <v>EMPTY</v>
      </c>
      <c r="V99" s="14" t="str">
        <f t="shared" si="19"/>
        <v>EMPTY</v>
      </c>
      <c r="W99" s="14" t="str">
        <f>IF(L99="beforeTx",timingTable[[#This Row],[FRT32_val]]-timingTable[[#This Row],[FRT32_trace]],"EMPTY")</f>
        <v>EMPTY</v>
      </c>
      <c r="X99" s="14" t="str">
        <f t="shared" si="20"/>
        <v>EMPTY</v>
      </c>
      <c r="Y99" s="14" t="str">
        <f t="shared" si="21"/>
        <v>EMPTY</v>
      </c>
      <c r="Z99" s="14" t="str">
        <f>IF(AND(P99="beforeRx",O100="afterRx"),J100-timingTable[[#This Row],[FRT32_trace]],"EMPTY")</f>
        <v>EMPTY</v>
      </c>
      <c r="AA99" s="14" t="str">
        <f>IF(AND(timingTable[[#This Row],[txEnd]]="txEnd",Q103="rxStart"),I103-timingTable[[#This Row],[FRT32_val]],"EMPTY")</f>
        <v>EMPTY</v>
      </c>
    </row>
    <row r="100" spans="1:27" x14ac:dyDescent="0.25">
      <c r="A100" s="14" t="s">
        <v>161</v>
      </c>
      <c r="B100">
        <v>335688295836</v>
      </c>
      <c r="C100" s="14" t="s">
        <v>8203</v>
      </c>
      <c r="D100">
        <v>151</v>
      </c>
      <c r="E100" s="14" t="s">
        <v>7876</v>
      </c>
      <c r="F100" s="14" t="s">
        <v>7993</v>
      </c>
      <c r="G100" s="14">
        <f>timingTable[[#This Row],[FRT_DEC]]-B99</f>
        <v>1042</v>
      </c>
      <c r="H1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INFO]]))),H99)</f>
        <v>81</v>
      </c>
      <c r="I1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00" s="14">
        <f>HEX2DEC(RIGHT(timingTable[[#This Row],[FRT_HEX]],MIN(LEN(timingTable[[#This Row],[FRT_HEX]])-2,8)))</f>
        <v>680846748</v>
      </c>
      <c r="K100" s="14" t="str">
        <f>IF(timingTable[[#This Row],['[TRACECODE']:.1]]=140,"afterTx","")</f>
        <v/>
      </c>
      <c r="L100" s="14" t="str">
        <f t="shared" si="11"/>
        <v/>
      </c>
      <c r="M100" s="14" t="str">
        <f>IF(AND(H100=H99,K99="afterTx",timingTable[[#This Row],['[TRACECODE']:.1]]=6),"dc","")</f>
        <v/>
      </c>
      <c r="N100" s="14" t="str">
        <f t="shared" si="12"/>
        <v/>
      </c>
      <c r="O100" s="14" t="str">
        <f>IF(timingTable[[#This Row],['[TRACECODE']:.1]]=141,"afterRx","")</f>
        <v/>
      </c>
      <c r="P100" s="14" t="str">
        <f t="shared" si="13"/>
        <v/>
      </c>
      <c r="Q100" s="14" t="str">
        <f t="shared" si="14"/>
        <v/>
      </c>
      <c r="R100" s="14" t="str">
        <f t="shared" si="15"/>
        <v/>
      </c>
      <c r="S100" s="14" t="str">
        <f t="shared" si="16"/>
        <v>EMPTY</v>
      </c>
      <c r="T100" s="14" t="str">
        <f t="shared" si="17"/>
        <v>EMPTY</v>
      </c>
      <c r="U100" s="14" t="str">
        <f t="shared" si="18"/>
        <v>EMPTY</v>
      </c>
      <c r="V100" s="14" t="str">
        <f t="shared" si="19"/>
        <v>EMPTY</v>
      </c>
      <c r="W100" s="14" t="str">
        <f>IF(L100="beforeTx",timingTable[[#This Row],[FRT32_val]]-timingTable[[#This Row],[FRT32_trace]],"EMPTY")</f>
        <v>EMPTY</v>
      </c>
      <c r="X100" s="14" t="str">
        <f t="shared" si="20"/>
        <v>EMPTY</v>
      </c>
      <c r="Y100" s="14" t="str">
        <f t="shared" si="21"/>
        <v>EMPTY</v>
      </c>
      <c r="Z100" s="14" t="str">
        <f>IF(AND(P100="beforeRx",O101="afterRx"),J101-timingTable[[#This Row],[FRT32_trace]],"EMPTY")</f>
        <v>EMPTY</v>
      </c>
      <c r="AA100" s="14" t="str">
        <f>IF(AND(timingTable[[#This Row],[txEnd]]="txEnd",Q104="rxStart"),I104-timingTable[[#This Row],[FRT32_val]],"EMPTY")</f>
        <v>EMPTY</v>
      </c>
    </row>
    <row r="101" spans="1:27" x14ac:dyDescent="0.25">
      <c r="A101" s="14" t="s">
        <v>164</v>
      </c>
      <c r="B101">
        <v>335688295897</v>
      </c>
      <c r="C101" s="14" t="s">
        <v>8207</v>
      </c>
      <c r="D101">
        <v>131</v>
      </c>
      <c r="E101" s="14" t="s">
        <v>3932</v>
      </c>
      <c r="F101" s="14" t="s">
        <v>8208</v>
      </c>
      <c r="G101" s="14">
        <f>timingTable[[#This Row],[FRT_DEC]]-B100</f>
        <v>61</v>
      </c>
      <c r="H1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INFO]]))),H100)</f>
        <v>82</v>
      </c>
      <c r="I1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1" s="14">
        <f>HEX2DEC(RIGHT(timingTable[[#This Row],[FRT_HEX]],MIN(LEN(timingTable[[#This Row],[FRT_HEX]])-2,8)))</f>
        <v>680846809</v>
      </c>
      <c r="K101" s="14" t="str">
        <f>IF(timingTable[[#This Row],['[TRACECODE']:.1]]=140,"afterTx","")</f>
        <v/>
      </c>
      <c r="L101" s="14" t="str">
        <f t="shared" si="11"/>
        <v/>
      </c>
      <c r="M101" s="14" t="str">
        <f>IF(AND(H101=H100,K100="afterTx",timingTable[[#This Row],['[TRACECODE']:.1]]=6),"dc","")</f>
        <v/>
      </c>
      <c r="N101" s="14" t="str">
        <f t="shared" si="12"/>
        <v/>
      </c>
      <c r="O101" s="14" t="str">
        <f>IF(timingTable[[#This Row],['[TRACECODE']:.1]]=141,"afterRx","")</f>
        <v/>
      </c>
      <c r="P101" s="14" t="str">
        <f t="shared" si="13"/>
        <v/>
      </c>
      <c r="Q101" s="14" t="str">
        <f t="shared" si="14"/>
        <v/>
      </c>
      <c r="R101" s="14" t="str">
        <f t="shared" si="15"/>
        <v/>
      </c>
      <c r="S101" s="14" t="str">
        <f t="shared" si="16"/>
        <v>EMPTY</v>
      </c>
      <c r="T101" s="14" t="str">
        <f t="shared" si="17"/>
        <v>EMPTY</v>
      </c>
      <c r="U101" s="14" t="str">
        <f t="shared" si="18"/>
        <v>EMPTY</v>
      </c>
      <c r="V101" s="14" t="str">
        <f t="shared" si="19"/>
        <v>EMPTY</v>
      </c>
      <c r="W101" s="14" t="str">
        <f>IF(L101="beforeTx",timingTable[[#This Row],[FRT32_val]]-timingTable[[#This Row],[FRT32_trace]],"EMPTY")</f>
        <v>EMPTY</v>
      </c>
      <c r="X101" s="14" t="str">
        <f t="shared" si="20"/>
        <v>EMPTY</v>
      </c>
      <c r="Y101" s="14" t="str">
        <f t="shared" si="21"/>
        <v>EMPTY</v>
      </c>
      <c r="Z101" s="14" t="str">
        <f>IF(AND(P101="beforeRx",O102="afterRx"),J102-timingTable[[#This Row],[FRT32_trace]],"EMPTY")</f>
        <v>EMPTY</v>
      </c>
      <c r="AA101" s="14" t="str">
        <f>IF(AND(timingTable[[#This Row],[txEnd]]="txEnd",Q105="rxStart"),I105-timingTable[[#This Row],[FRT32_val]],"EMPTY")</f>
        <v>EMPTY</v>
      </c>
    </row>
    <row r="102" spans="1:27" x14ac:dyDescent="0.25">
      <c r="A102" s="14" t="s">
        <v>166</v>
      </c>
      <c r="B102">
        <v>335688295944</v>
      </c>
      <c r="C102" s="14" t="s">
        <v>8210</v>
      </c>
      <c r="D102">
        <v>129</v>
      </c>
      <c r="E102" s="14" t="s">
        <v>3677</v>
      </c>
      <c r="F102" s="14" t="s">
        <v>8211</v>
      </c>
      <c r="G102" s="14">
        <f>timingTable[[#This Row],[FRT_DEC]]-B101</f>
        <v>47</v>
      </c>
      <c r="H1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INFO]]))),H101)</f>
        <v>82</v>
      </c>
      <c r="I1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680847734</v>
      </c>
      <c r="J102" s="14">
        <f>HEX2DEC(RIGHT(timingTable[[#This Row],[FRT_HEX]],MIN(LEN(timingTable[[#This Row],[FRT_HEX]])-2,8)))</f>
        <v>680846856</v>
      </c>
      <c r="K102" s="14" t="str">
        <f>IF(timingTable[[#This Row],['[TRACECODE']:.1]]=140,"afterTx","")</f>
        <v/>
      </c>
      <c r="L102" s="14" t="str">
        <f t="shared" si="11"/>
        <v>beforeTx</v>
      </c>
      <c r="M102" s="14" t="str">
        <f>IF(AND(H102=H101,K101="afterTx",timingTable[[#This Row],['[TRACECODE']:.1]]=6),"dc","")</f>
        <v/>
      </c>
      <c r="N102" s="14" t="str">
        <f t="shared" si="12"/>
        <v/>
      </c>
      <c r="O102" s="14" t="str">
        <f>IF(timingTable[[#This Row],['[TRACECODE']:.1]]=141,"afterRx","")</f>
        <v/>
      </c>
      <c r="P102" s="14" t="str">
        <f t="shared" si="13"/>
        <v/>
      </c>
      <c r="Q102" s="14" t="str">
        <f t="shared" si="14"/>
        <v/>
      </c>
      <c r="R102" s="14" t="str">
        <f t="shared" si="15"/>
        <v/>
      </c>
      <c r="S102" s="14">
        <f t="shared" si="16"/>
        <v>720</v>
      </c>
      <c r="T102" s="14" t="str">
        <f t="shared" si="17"/>
        <v>EMPTY</v>
      </c>
      <c r="U102" s="14" t="str">
        <f t="shared" si="18"/>
        <v>EMPTY</v>
      </c>
      <c r="V102" s="14" t="str">
        <f t="shared" si="19"/>
        <v>EMPTY</v>
      </c>
      <c r="W102" s="14">
        <f>IF(L102="beforeTx",timingTable[[#This Row],[FRT32_val]]-timingTable[[#This Row],[FRT32_trace]],"EMPTY")</f>
        <v>878</v>
      </c>
      <c r="X102" s="14">
        <f t="shared" si="20"/>
        <v>915</v>
      </c>
      <c r="Y102" s="14" t="str">
        <f t="shared" si="21"/>
        <v>EMPTY</v>
      </c>
      <c r="Z102" s="14" t="str">
        <f>IF(AND(P102="beforeRx",O103="afterRx"),J103-timingTable[[#This Row],[FRT32_trace]],"EMPTY")</f>
        <v>EMPTY</v>
      </c>
      <c r="AA102" s="14" t="str">
        <f>IF(AND(timingTable[[#This Row],[txEnd]]="txEnd",Q106="rxStart"),I106-timingTable[[#This Row],[FRT32_val]],"EMPTY")</f>
        <v>EMPTY</v>
      </c>
    </row>
    <row r="103" spans="1:27" x14ac:dyDescent="0.25">
      <c r="A103" s="14" t="s">
        <v>167</v>
      </c>
      <c r="B103">
        <v>335688295946</v>
      </c>
      <c r="C103" s="14" t="s">
        <v>8212</v>
      </c>
      <c r="D103">
        <v>129</v>
      </c>
      <c r="E103" s="14" t="s">
        <v>3677</v>
      </c>
      <c r="F103" s="14" t="s">
        <v>7881</v>
      </c>
      <c r="G103" s="14">
        <f>timingTable[[#This Row],[FRT_DEC]]-B102</f>
        <v>2</v>
      </c>
      <c r="H1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INFO]]))),H102)</f>
        <v>82</v>
      </c>
      <c r="I1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3" s="14">
        <f>HEX2DEC(RIGHT(timingTable[[#This Row],[FRT_HEX]],MIN(LEN(timingTable[[#This Row],[FRT_HEX]])-2,8)))</f>
        <v>680846858</v>
      </c>
      <c r="K103" s="14" t="str">
        <f>IF(timingTable[[#This Row],['[TRACECODE']:.1]]=140,"afterTx","")</f>
        <v/>
      </c>
      <c r="L103" s="14" t="str">
        <f t="shared" si="11"/>
        <v/>
      </c>
      <c r="M103" s="14" t="str">
        <f>IF(AND(H103=H102,K102="afterTx",timingTable[[#This Row],['[TRACECODE']:.1]]=6),"dc","")</f>
        <v/>
      </c>
      <c r="N103" s="14" t="str">
        <f t="shared" si="12"/>
        <v/>
      </c>
      <c r="O103" s="14" t="str">
        <f>IF(timingTable[[#This Row],['[TRACECODE']:.1]]=141,"afterRx","")</f>
        <v/>
      </c>
      <c r="P103" s="14" t="str">
        <f t="shared" si="13"/>
        <v/>
      </c>
      <c r="Q103" s="14" t="str">
        <f t="shared" si="14"/>
        <v/>
      </c>
      <c r="R103" s="14" t="str">
        <f t="shared" si="15"/>
        <v/>
      </c>
      <c r="S103" s="14" t="str">
        <f t="shared" si="16"/>
        <v>EMPTY</v>
      </c>
      <c r="T103" s="14" t="str">
        <f t="shared" si="17"/>
        <v>EMPTY</v>
      </c>
      <c r="U103" s="14" t="str">
        <f t="shared" si="18"/>
        <v>EMPTY</v>
      </c>
      <c r="V103" s="14" t="str">
        <f t="shared" si="19"/>
        <v>EMPTY</v>
      </c>
      <c r="W103" s="14" t="str">
        <f>IF(L103="beforeTx",timingTable[[#This Row],[FRT32_val]]-timingTable[[#This Row],[FRT32_trace]],"EMPTY")</f>
        <v>EMPTY</v>
      </c>
      <c r="X103" s="14" t="str">
        <f t="shared" si="20"/>
        <v>EMPTY</v>
      </c>
      <c r="Y103" s="14" t="str">
        <f t="shared" si="21"/>
        <v>EMPTY</v>
      </c>
      <c r="Z103" s="14" t="str">
        <f>IF(AND(P103="beforeRx",O104="afterRx"),J104-timingTable[[#This Row],[FRT32_trace]],"EMPTY")</f>
        <v>EMPTY</v>
      </c>
      <c r="AA103" s="14" t="str">
        <f>IF(AND(timingTable[[#This Row],[txEnd]]="txEnd",Q107="rxStart"),I107-timingTable[[#This Row],[FRT32_val]],"EMPTY")</f>
        <v>EMPTY</v>
      </c>
    </row>
    <row r="104" spans="1:27" x14ac:dyDescent="0.25">
      <c r="A104" s="14" t="s">
        <v>168</v>
      </c>
      <c r="B104">
        <v>335688296859</v>
      </c>
      <c r="C104" s="14" t="s">
        <v>8213</v>
      </c>
      <c r="D104">
        <v>140</v>
      </c>
      <c r="E104" s="14" t="s">
        <v>1076</v>
      </c>
      <c r="F104" s="14" t="s">
        <v>3961</v>
      </c>
      <c r="G104" s="14">
        <f>timingTable[[#This Row],[FRT_DEC]]-B103</f>
        <v>913</v>
      </c>
      <c r="H1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INFO]]))),H103)</f>
        <v>82</v>
      </c>
      <c r="I10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4" s="14">
        <f>HEX2DEC(RIGHT(timingTable[[#This Row],[FRT_HEX]],MIN(LEN(timingTable[[#This Row],[FRT_HEX]])-2,8)))</f>
        <v>680847771</v>
      </c>
      <c r="K104" s="14" t="str">
        <f>IF(timingTable[[#This Row],['[TRACECODE']:.1]]=140,"afterTx","")</f>
        <v>afterTx</v>
      </c>
      <c r="L104" s="14" t="str">
        <f t="shared" si="11"/>
        <v/>
      </c>
      <c r="M104" s="14" t="str">
        <f>IF(AND(H104=H103,K103="afterTx",timingTable[[#This Row],['[TRACECODE']:.1]]=6),"dc","")</f>
        <v/>
      </c>
      <c r="N104" s="14" t="str">
        <f t="shared" si="12"/>
        <v/>
      </c>
      <c r="O104" s="14" t="str">
        <f>IF(timingTable[[#This Row],['[TRACECODE']:.1]]=141,"afterRx","")</f>
        <v/>
      </c>
      <c r="P104" s="14" t="str">
        <f t="shared" si="13"/>
        <v/>
      </c>
      <c r="Q104" s="14" t="str">
        <f t="shared" si="14"/>
        <v/>
      </c>
      <c r="R104" s="14" t="str">
        <f t="shared" si="15"/>
        <v/>
      </c>
      <c r="S104" s="14" t="str">
        <f t="shared" si="16"/>
        <v>EMPTY</v>
      </c>
      <c r="T104" s="14" t="str">
        <f t="shared" si="17"/>
        <v>EMPTY</v>
      </c>
      <c r="U104" s="14" t="str">
        <f t="shared" si="18"/>
        <v>EMPTY</v>
      </c>
      <c r="V104" s="14" t="str">
        <f t="shared" si="19"/>
        <v>EMPTY</v>
      </c>
      <c r="W104" s="14" t="str">
        <f>IF(L104="beforeTx",timingTable[[#This Row],[FRT32_val]]-timingTable[[#This Row],[FRT32_trace]],"EMPTY")</f>
        <v>EMPTY</v>
      </c>
      <c r="X104" s="14" t="str">
        <f t="shared" si="20"/>
        <v>EMPTY</v>
      </c>
      <c r="Y104" s="14" t="str">
        <f t="shared" si="21"/>
        <v>EMPTY</v>
      </c>
      <c r="Z104" s="14" t="str">
        <f>IF(AND(P104="beforeRx",O105="afterRx"),J105-timingTable[[#This Row],[FRT32_trace]],"EMPTY")</f>
        <v>EMPTY</v>
      </c>
      <c r="AA104" s="14" t="str">
        <f>IF(AND(timingTable[[#This Row],[txEnd]]="txEnd",Q108="rxStart"),I108-timingTable[[#This Row],[FRT32_val]],"EMPTY")</f>
        <v>EMPTY</v>
      </c>
    </row>
    <row r="105" spans="1:27" x14ac:dyDescent="0.25">
      <c r="A105" s="14" t="s">
        <v>170</v>
      </c>
      <c r="B105">
        <v>335688300492</v>
      </c>
      <c r="C105" s="14" t="s">
        <v>8215</v>
      </c>
      <c r="D105">
        <v>6</v>
      </c>
      <c r="E105" s="14" t="s">
        <v>1077</v>
      </c>
      <c r="F105" s="14" t="s">
        <v>8216</v>
      </c>
      <c r="G105" s="14">
        <f>timingTable[[#This Row],[FRT_DEC]]-B104</f>
        <v>3633</v>
      </c>
      <c r="H1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INFO]]))),H104)</f>
        <v>82</v>
      </c>
      <c r="I1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680848454</v>
      </c>
      <c r="J105" s="14">
        <f>HEX2DEC(RIGHT(timingTable[[#This Row],[FRT_HEX]],MIN(LEN(timingTable[[#This Row],[FRT_HEX]])-2,8)))</f>
        <v>680851404</v>
      </c>
      <c r="K105" s="14" t="str">
        <f>IF(timingTable[[#This Row],['[TRACECODE']:.1]]=140,"afterTx","")</f>
        <v/>
      </c>
      <c r="L105" s="14" t="str">
        <f t="shared" si="11"/>
        <v/>
      </c>
      <c r="M105" s="14" t="str">
        <f>IF(AND(H105=H104,K104="afterTx",timingTable[[#This Row],['[TRACECODE']:.1]]=6),"dc","")</f>
        <v>dc</v>
      </c>
      <c r="N105" s="14" t="str">
        <f t="shared" si="12"/>
        <v/>
      </c>
      <c r="O105" s="14" t="str">
        <f>IF(timingTable[[#This Row],['[TRACECODE']:.1]]=141,"afterRx","")</f>
        <v/>
      </c>
      <c r="P105" s="14" t="str">
        <f t="shared" si="13"/>
        <v/>
      </c>
      <c r="Q105" s="14" t="str">
        <f t="shared" si="14"/>
        <v/>
      </c>
      <c r="R105" s="14" t="str">
        <f t="shared" si="15"/>
        <v/>
      </c>
      <c r="S105" s="14" t="str">
        <f t="shared" si="16"/>
        <v>EMPTY</v>
      </c>
      <c r="T105" s="14" t="str">
        <f t="shared" si="17"/>
        <v>EMPTY</v>
      </c>
      <c r="U105" s="14" t="str">
        <f t="shared" si="18"/>
        <v>EMPTY</v>
      </c>
      <c r="V105" s="14" t="str">
        <f t="shared" si="19"/>
        <v>EMPTY</v>
      </c>
      <c r="W105" s="14" t="str">
        <f>IF(L105="beforeTx",timingTable[[#This Row],[FRT32_val]]-timingTable[[#This Row],[FRT32_trace]],"EMPTY")</f>
        <v>EMPTY</v>
      </c>
      <c r="X105" s="14" t="str">
        <f t="shared" si="20"/>
        <v>EMPTY</v>
      </c>
      <c r="Y105" s="14" t="str">
        <f t="shared" si="21"/>
        <v>EMPTY</v>
      </c>
      <c r="Z105" s="14" t="str">
        <f>IF(AND(P105="beforeRx",O106="afterRx"),J106-timingTable[[#This Row],[FRT32_trace]],"EMPTY")</f>
        <v>EMPTY</v>
      </c>
      <c r="AA105" s="14" t="str">
        <f>IF(AND(timingTable[[#This Row],[txEnd]]="txEnd",Q109="rxStart"),I109-timingTable[[#This Row],[FRT32_val]],"EMPTY")</f>
        <v>EMPTY</v>
      </c>
    </row>
    <row r="106" spans="1:27" x14ac:dyDescent="0.25">
      <c r="A106" s="14" t="s">
        <v>171</v>
      </c>
      <c r="B106">
        <v>335688300494</v>
      </c>
      <c r="C106" s="14" t="s">
        <v>8217</v>
      </c>
      <c r="D106">
        <v>6</v>
      </c>
      <c r="E106" s="14" t="s">
        <v>1077</v>
      </c>
      <c r="F106" s="14" t="s">
        <v>7877</v>
      </c>
      <c r="G106" s="14">
        <f>timingTable[[#This Row],[FRT_DEC]]-B105</f>
        <v>2</v>
      </c>
      <c r="H1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INFO]]))),H105)</f>
        <v>82</v>
      </c>
      <c r="I1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6" s="14">
        <f>HEX2DEC(RIGHT(timingTable[[#This Row],[FRT_HEX]],MIN(LEN(timingTable[[#This Row],[FRT_HEX]])-2,8)))</f>
        <v>680851406</v>
      </c>
      <c r="K106" s="14" t="str">
        <f>IF(timingTable[[#This Row],['[TRACECODE']:.1]]=140,"afterTx","")</f>
        <v/>
      </c>
      <c r="L106" s="14" t="str">
        <f t="shared" si="11"/>
        <v/>
      </c>
      <c r="M106" s="14" t="str">
        <f>IF(AND(H106=H105,K105="afterTx",timingTable[[#This Row],['[TRACECODE']:.1]]=6),"dc","")</f>
        <v/>
      </c>
      <c r="N106" s="14" t="str">
        <f t="shared" si="12"/>
        <v/>
      </c>
      <c r="O106" s="14" t="str">
        <f>IF(timingTable[[#This Row],['[TRACECODE']:.1]]=141,"afterRx","")</f>
        <v/>
      </c>
      <c r="P106" s="14" t="str">
        <f t="shared" si="13"/>
        <v/>
      </c>
      <c r="Q106" s="14" t="str">
        <f t="shared" si="14"/>
        <v/>
      </c>
      <c r="R106" s="14" t="str">
        <f t="shared" si="15"/>
        <v/>
      </c>
      <c r="S106" s="14" t="str">
        <f t="shared" si="16"/>
        <v>EMPTY</v>
      </c>
      <c r="T106" s="14" t="str">
        <f t="shared" si="17"/>
        <v>EMPTY</v>
      </c>
      <c r="U106" s="14" t="str">
        <f t="shared" si="18"/>
        <v>EMPTY</v>
      </c>
      <c r="V106" s="14" t="str">
        <f t="shared" si="19"/>
        <v>EMPTY</v>
      </c>
      <c r="W106" s="14" t="str">
        <f>IF(L106="beforeTx",timingTable[[#This Row],[FRT32_val]]-timingTable[[#This Row],[FRT32_trace]],"EMPTY")</f>
        <v>EMPTY</v>
      </c>
      <c r="X106" s="14" t="str">
        <f t="shared" si="20"/>
        <v>EMPTY</v>
      </c>
      <c r="Y106" s="14" t="str">
        <f t="shared" si="21"/>
        <v>EMPTY</v>
      </c>
      <c r="Z106" s="14" t="str">
        <f>IF(AND(P106="beforeRx",O107="afterRx"),J107-timingTable[[#This Row],[FRT32_trace]],"EMPTY")</f>
        <v>EMPTY</v>
      </c>
      <c r="AA106" s="14" t="str">
        <f>IF(AND(timingTable[[#This Row],[txEnd]]="txEnd",Q110="rxStart"),I110-timingTable[[#This Row],[FRT32_val]],"EMPTY")</f>
        <v>EMPTY</v>
      </c>
    </row>
    <row r="107" spans="1:27" x14ac:dyDescent="0.25">
      <c r="A107" s="14" t="s">
        <v>172</v>
      </c>
      <c r="B107">
        <v>335688300496</v>
      </c>
      <c r="C107" s="14" t="s">
        <v>8218</v>
      </c>
      <c r="D107">
        <v>122</v>
      </c>
      <c r="E107" s="14" t="s">
        <v>3921</v>
      </c>
      <c r="F107" s="14" t="s">
        <v>8219</v>
      </c>
      <c r="G107" s="14">
        <f>timingTable[[#This Row],[FRT_DEC]]-B106</f>
        <v>2</v>
      </c>
      <c r="H1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INFO]]))),H106)</f>
        <v>82</v>
      </c>
      <c r="I1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680851345</v>
      </c>
      <c r="J107" s="14">
        <f>HEX2DEC(RIGHT(timingTable[[#This Row],[FRT_HEX]],MIN(LEN(timingTable[[#This Row],[FRT_HEX]])-2,8)))</f>
        <v>680851408</v>
      </c>
      <c r="K107" s="14" t="str">
        <f>IF(timingTable[[#This Row],['[TRACECODE']:.1]]=140,"afterTx","")</f>
        <v/>
      </c>
      <c r="L107" s="14" t="str">
        <f t="shared" si="11"/>
        <v/>
      </c>
      <c r="M107" s="14" t="str">
        <f>IF(AND(H107=H106,K106="afterTx",timingTable[[#This Row],['[TRACECODE']:.1]]=6),"dc","")</f>
        <v/>
      </c>
      <c r="N107" s="14" t="str">
        <f t="shared" si="12"/>
        <v>txEnd</v>
      </c>
      <c r="O107" s="14" t="str">
        <f>IF(timingTable[[#This Row],['[TRACECODE']:.1]]=141,"afterRx","")</f>
        <v/>
      </c>
      <c r="P107" s="14" t="str">
        <f t="shared" si="13"/>
        <v/>
      </c>
      <c r="Q107" s="14" t="str">
        <f t="shared" si="14"/>
        <v/>
      </c>
      <c r="R107" s="14" t="str">
        <f t="shared" si="15"/>
        <v/>
      </c>
      <c r="S107" s="14" t="str">
        <f t="shared" si="16"/>
        <v>EMPTY</v>
      </c>
      <c r="T107" s="14" t="str">
        <f t="shared" si="17"/>
        <v>EMPTY</v>
      </c>
      <c r="U107" s="14" t="str">
        <f t="shared" si="18"/>
        <v>EMPTY</v>
      </c>
      <c r="V107" s="14" t="str">
        <f t="shared" si="19"/>
        <v>EMPTY</v>
      </c>
      <c r="W107" s="14" t="str">
        <f>IF(L107="beforeTx",timingTable[[#This Row],[FRT32_val]]-timingTable[[#This Row],[FRT32_trace]],"EMPTY")</f>
        <v>EMPTY</v>
      </c>
      <c r="X107" s="14" t="str">
        <f t="shared" si="20"/>
        <v>EMPTY</v>
      </c>
      <c r="Y107" s="14" t="str">
        <f t="shared" si="21"/>
        <v>EMPTY</v>
      </c>
      <c r="Z107" s="14" t="str">
        <f>IF(AND(P107="beforeRx",O108="afterRx"),J108-timingTable[[#This Row],[FRT32_trace]],"EMPTY")</f>
        <v>EMPTY</v>
      </c>
      <c r="AA107" s="14" t="str">
        <f>IF(AND(timingTable[[#This Row],[txEnd]]="txEnd",Q111="rxStart"),I111-timingTable[[#This Row],[FRT32_val]],"EMPTY")</f>
        <v>EMPTY</v>
      </c>
    </row>
    <row r="108" spans="1:27" x14ac:dyDescent="0.25">
      <c r="A108" s="14" t="s">
        <v>173</v>
      </c>
      <c r="B108">
        <v>335688300499</v>
      </c>
      <c r="C108" s="14" t="s">
        <v>8220</v>
      </c>
      <c r="D108">
        <v>122</v>
      </c>
      <c r="E108" s="14" t="s">
        <v>3921</v>
      </c>
      <c r="F108" s="14" t="s">
        <v>7878</v>
      </c>
      <c r="G108" s="14">
        <f>timingTable[[#This Row],[FRT_DEC]]-B107</f>
        <v>3</v>
      </c>
      <c r="H1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INFO]]))),H107)</f>
        <v>82</v>
      </c>
      <c r="I1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8" s="14">
        <f>HEX2DEC(RIGHT(timingTable[[#This Row],[FRT_HEX]],MIN(LEN(timingTable[[#This Row],[FRT_HEX]])-2,8)))</f>
        <v>680851411</v>
      </c>
      <c r="K108" s="14" t="str">
        <f>IF(timingTable[[#This Row],['[TRACECODE']:.1]]=140,"afterTx","")</f>
        <v/>
      </c>
      <c r="L108" s="14" t="str">
        <f t="shared" si="11"/>
        <v/>
      </c>
      <c r="M108" s="14" t="str">
        <f>IF(AND(H108=H107,K107="afterTx",timingTable[[#This Row],['[TRACECODE']:.1]]=6),"dc","")</f>
        <v/>
      </c>
      <c r="N108" s="14" t="str">
        <f t="shared" si="12"/>
        <v/>
      </c>
      <c r="O108" s="14" t="str">
        <f>IF(timingTable[[#This Row],['[TRACECODE']:.1]]=141,"afterRx","")</f>
        <v/>
      </c>
      <c r="P108" s="14" t="str">
        <f t="shared" si="13"/>
        <v/>
      </c>
      <c r="Q108" s="14" t="str">
        <f t="shared" si="14"/>
        <v/>
      </c>
      <c r="R108" s="14" t="str">
        <f t="shared" si="15"/>
        <v/>
      </c>
      <c r="S108" s="14" t="str">
        <f t="shared" si="16"/>
        <v>EMPTY</v>
      </c>
      <c r="T108" s="14" t="str">
        <f t="shared" si="17"/>
        <v>EMPTY</v>
      </c>
      <c r="U108" s="14" t="str">
        <f t="shared" si="18"/>
        <v>EMPTY</v>
      </c>
      <c r="V108" s="14" t="str">
        <f t="shared" si="19"/>
        <v>EMPTY</v>
      </c>
      <c r="W108" s="14" t="str">
        <f>IF(L108="beforeTx",timingTable[[#This Row],[FRT32_val]]-timingTable[[#This Row],[FRT32_trace]],"EMPTY")</f>
        <v>EMPTY</v>
      </c>
      <c r="X108" s="14" t="str">
        <f t="shared" si="20"/>
        <v>EMPTY</v>
      </c>
      <c r="Y108" s="14" t="str">
        <f t="shared" si="21"/>
        <v>EMPTY</v>
      </c>
      <c r="Z108" s="14" t="str">
        <f>IF(AND(P108="beforeRx",O109="afterRx"),J109-timingTable[[#This Row],[FRT32_trace]],"EMPTY")</f>
        <v>EMPTY</v>
      </c>
      <c r="AA108" s="14" t="str">
        <f>IF(AND(timingTable[[#This Row],[txEnd]]="txEnd",Q112="rxStart"),I112-timingTable[[#This Row],[FRT32_val]],"EMPTY")</f>
        <v>EMPTY</v>
      </c>
    </row>
    <row r="109" spans="1:27" x14ac:dyDescent="0.25">
      <c r="A109" s="14" t="s">
        <v>174</v>
      </c>
      <c r="B109">
        <v>335688300506</v>
      </c>
      <c r="C109" s="14" t="s">
        <v>8221</v>
      </c>
      <c r="D109">
        <v>151</v>
      </c>
      <c r="E109" s="14" t="s">
        <v>7876</v>
      </c>
      <c r="F109" s="14" t="s">
        <v>8006</v>
      </c>
      <c r="G109" s="14">
        <f>timingTable[[#This Row],[FRT_DEC]]-B108</f>
        <v>7</v>
      </c>
      <c r="H1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INFO]]))),H108)</f>
        <v>82</v>
      </c>
      <c r="I1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09" s="14">
        <f>HEX2DEC(RIGHT(timingTable[[#This Row],[FRT_HEX]],MIN(LEN(timingTable[[#This Row],[FRT_HEX]])-2,8)))</f>
        <v>680851418</v>
      </c>
      <c r="K109" s="14" t="str">
        <f>IF(timingTable[[#This Row],['[TRACECODE']:.1]]=140,"afterTx","")</f>
        <v/>
      </c>
      <c r="L109" s="14" t="str">
        <f t="shared" si="11"/>
        <v/>
      </c>
      <c r="M109" s="14" t="str">
        <f>IF(AND(H109=H108,K108="afterTx",timingTable[[#This Row],['[TRACECODE']:.1]]=6),"dc","")</f>
        <v/>
      </c>
      <c r="N109" s="14" t="str">
        <f t="shared" si="12"/>
        <v/>
      </c>
      <c r="O109" s="14" t="str">
        <f>IF(timingTable[[#This Row],['[TRACECODE']:.1]]=141,"afterRx","")</f>
        <v/>
      </c>
      <c r="P109" s="14" t="str">
        <f t="shared" si="13"/>
        <v/>
      </c>
      <c r="Q109" s="14" t="str">
        <f t="shared" si="14"/>
        <v/>
      </c>
      <c r="R109" s="14" t="str">
        <f t="shared" si="15"/>
        <v/>
      </c>
      <c r="S109" s="14" t="str">
        <f t="shared" si="16"/>
        <v>EMPTY</v>
      </c>
      <c r="T109" s="14" t="str">
        <f t="shared" si="17"/>
        <v>EMPTY</v>
      </c>
      <c r="U109" s="14" t="str">
        <f t="shared" si="18"/>
        <v>EMPTY</v>
      </c>
      <c r="V109" s="14" t="str">
        <f t="shared" si="19"/>
        <v>EMPTY</v>
      </c>
      <c r="W109" s="14" t="str">
        <f>IF(L109="beforeTx",timingTable[[#This Row],[FRT32_val]]-timingTable[[#This Row],[FRT32_trace]],"EMPTY")</f>
        <v>EMPTY</v>
      </c>
      <c r="X109" s="14" t="str">
        <f t="shared" si="20"/>
        <v>EMPTY</v>
      </c>
      <c r="Y109" s="14" t="str">
        <f t="shared" si="21"/>
        <v>EMPTY</v>
      </c>
      <c r="Z109" s="14" t="str">
        <f>IF(AND(P109="beforeRx",O110="afterRx"),J110-timingTable[[#This Row],[FRT32_trace]],"EMPTY")</f>
        <v>EMPTY</v>
      </c>
      <c r="AA109" s="14" t="str">
        <f>IF(AND(timingTable[[#This Row],[txEnd]]="txEnd",Q113="rxStart"),I113-timingTable[[#This Row],[FRT32_val]],"EMPTY")</f>
        <v>EMPTY</v>
      </c>
    </row>
    <row r="110" spans="1:27" x14ac:dyDescent="0.25">
      <c r="A110" s="14" t="s">
        <v>181</v>
      </c>
      <c r="B110">
        <v>335688300947</v>
      </c>
      <c r="C110" s="14" t="s">
        <v>8230</v>
      </c>
      <c r="D110">
        <v>151</v>
      </c>
      <c r="E110" s="14" t="s">
        <v>7876</v>
      </c>
      <c r="F110" s="14" t="s">
        <v>8130</v>
      </c>
      <c r="G110" s="14">
        <f>timingTable[[#This Row],[FRT_DEC]]-B109</f>
        <v>441</v>
      </c>
      <c r="H1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INFO]]))),H109)</f>
        <v>82</v>
      </c>
      <c r="I1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10" s="14">
        <f>HEX2DEC(RIGHT(timingTable[[#This Row],[FRT_HEX]],MIN(LEN(timingTable[[#This Row],[FRT_HEX]])-2,8)))</f>
        <v>680851859</v>
      </c>
      <c r="K110" s="14" t="str">
        <f>IF(timingTable[[#This Row],['[TRACECODE']:.1]]=140,"afterTx","")</f>
        <v/>
      </c>
      <c r="L110" s="14" t="str">
        <f t="shared" si="11"/>
        <v/>
      </c>
      <c r="M110" s="14" t="str">
        <f>IF(AND(H110=H109,K109="afterTx",timingTable[[#This Row],['[TRACECODE']:.1]]=6),"dc","")</f>
        <v/>
      </c>
      <c r="N110" s="14" t="str">
        <f t="shared" si="12"/>
        <v/>
      </c>
      <c r="O110" s="14" t="str">
        <f>IF(timingTable[[#This Row],['[TRACECODE']:.1]]=141,"afterRx","")</f>
        <v/>
      </c>
      <c r="P110" s="14" t="str">
        <f t="shared" si="13"/>
        <v/>
      </c>
      <c r="Q110" s="14" t="str">
        <f t="shared" si="14"/>
        <v/>
      </c>
      <c r="R110" s="14" t="str">
        <f t="shared" si="15"/>
        <v/>
      </c>
      <c r="S110" s="14" t="str">
        <f t="shared" si="16"/>
        <v>EMPTY</v>
      </c>
      <c r="T110" s="14" t="str">
        <f t="shared" si="17"/>
        <v>EMPTY</v>
      </c>
      <c r="U110" s="14" t="str">
        <f t="shared" si="18"/>
        <v>EMPTY</v>
      </c>
      <c r="V110" s="14" t="str">
        <f t="shared" si="19"/>
        <v>EMPTY</v>
      </c>
      <c r="W110" s="14" t="str">
        <f>IF(L110="beforeTx",timingTable[[#This Row],[FRT32_val]]-timingTable[[#This Row],[FRT32_trace]],"EMPTY")</f>
        <v>EMPTY</v>
      </c>
      <c r="X110" s="14" t="str">
        <f t="shared" si="20"/>
        <v>EMPTY</v>
      </c>
      <c r="Y110" s="14" t="str">
        <f t="shared" si="21"/>
        <v>EMPTY</v>
      </c>
      <c r="Z110" s="14" t="str">
        <f>IF(AND(P110="beforeRx",O111="afterRx"),J111-timingTable[[#This Row],[FRT32_trace]],"EMPTY")</f>
        <v>EMPTY</v>
      </c>
      <c r="AA110" s="14" t="str">
        <f>IF(AND(timingTable[[#This Row],[txEnd]]="txEnd",Q114="rxStart"),I114-timingTable[[#This Row],[FRT32_val]],"EMPTY")</f>
        <v>EMPTY</v>
      </c>
    </row>
    <row r="111" spans="1:27" x14ac:dyDescent="0.25">
      <c r="A111" s="14" t="s">
        <v>184</v>
      </c>
      <c r="B111">
        <v>335688300972</v>
      </c>
      <c r="C111" s="14" t="s">
        <v>8233</v>
      </c>
      <c r="D111">
        <v>130</v>
      </c>
      <c r="E111" s="14" t="s">
        <v>3933</v>
      </c>
      <c r="F111" s="14" t="s">
        <v>4034</v>
      </c>
      <c r="G111" s="14">
        <f>timingTable[[#This Row],[FRT_DEC]]-B110</f>
        <v>25</v>
      </c>
      <c r="H1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INFO]]))),H110)</f>
        <v>82</v>
      </c>
      <c r="I1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3932165</v>
      </c>
      <c r="J111" s="14">
        <f>HEX2DEC(RIGHT(timingTable[[#This Row],[FRT_HEX]],MIN(LEN(timingTable[[#This Row],[FRT_HEX]])-2,8)))</f>
        <v>680851884</v>
      </c>
      <c r="K111" s="14" t="str">
        <f>IF(timingTable[[#This Row],['[TRACECODE']:.1]]=140,"afterTx","")</f>
        <v/>
      </c>
      <c r="L111" s="14" t="str">
        <f t="shared" si="11"/>
        <v/>
      </c>
      <c r="M111" s="14" t="str">
        <f>IF(AND(H111=H110,K110="afterTx",timingTable[[#This Row],['[TRACECODE']:.1]]=6),"dc","")</f>
        <v/>
      </c>
      <c r="N111" s="14" t="str">
        <f t="shared" si="12"/>
        <v/>
      </c>
      <c r="O111" s="14" t="str">
        <f>IF(timingTable[[#This Row],['[TRACECODE']:.1]]=141,"afterRx","")</f>
        <v/>
      </c>
      <c r="P111" s="14" t="str">
        <f t="shared" si="13"/>
        <v>beforeRx</v>
      </c>
      <c r="Q111" s="14" t="str">
        <f t="shared" si="14"/>
        <v/>
      </c>
      <c r="R111" s="14" t="str">
        <f t="shared" si="15"/>
        <v/>
      </c>
      <c r="S111" s="14" t="str">
        <f t="shared" si="16"/>
        <v>EMPTY</v>
      </c>
      <c r="T111" s="14" t="str">
        <f t="shared" si="17"/>
        <v>EMPTY</v>
      </c>
      <c r="U111" s="14" t="str">
        <f t="shared" si="18"/>
        <v>EMPTY</v>
      </c>
      <c r="V111" s="14" t="str">
        <f t="shared" si="19"/>
        <v>EMPTY</v>
      </c>
      <c r="W111" s="14" t="str">
        <f>IF(L111="beforeTx",timingTable[[#This Row],[FRT32_val]]-timingTable[[#This Row],[FRT32_trace]],"EMPTY")</f>
        <v>EMPTY</v>
      </c>
      <c r="X111" s="14" t="str">
        <f t="shared" si="20"/>
        <v>EMPTY</v>
      </c>
      <c r="Y111" s="14" t="str">
        <f t="shared" si="21"/>
        <v>EMPTY</v>
      </c>
      <c r="Z111" s="14">
        <f>IF(AND(P111="beforeRx",O112="afterRx"),J112-timingTable[[#This Row],[FRT32_trace]],"EMPTY")</f>
        <v>755</v>
      </c>
      <c r="AA111" s="14" t="str">
        <f>IF(AND(timingTable[[#This Row],[txEnd]]="txEnd",Q115="rxStart"),I115-timingTable[[#This Row],[FRT32_val]],"EMPTY")</f>
        <v>EMPTY</v>
      </c>
    </row>
    <row r="112" spans="1:27" x14ac:dyDescent="0.25">
      <c r="A112" s="14" t="s">
        <v>185</v>
      </c>
      <c r="B112">
        <v>335688301727</v>
      </c>
      <c r="C112" s="14" t="s">
        <v>8234</v>
      </c>
      <c r="D112">
        <v>141</v>
      </c>
      <c r="E112" s="14" t="s">
        <v>3934</v>
      </c>
      <c r="F112" s="14" t="s">
        <v>4035</v>
      </c>
      <c r="G112" s="14">
        <f>timingTable[[#This Row],[FRT_DEC]]-B111</f>
        <v>755</v>
      </c>
      <c r="H1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INFO]]))),H111)</f>
        <v>82</v>
      </c>
      <c r="I11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2" s="14">
        <f>HEX2DEC(RIGHT(timingTable[[#This Row],[FRT_HEX]],MIN(LEN(timingTable[[#This Row],[FRT_HEX]])-2,8)))</f>
        <v>680852639</v>
      </c>
      <c r="K112" s="14" t="str">
        <f>IF(timingTable[[#This Row],['[TRACECODE']:.1]]=140,"afterTx","")</f>
        <v/>
      </c>
      <c r="L112" s="14" t="str">
        <f t="shared" si="11"/>
        <v/>
      </c>
      <c r="M112" s="14" t="str">
        <f>IF(AND(H112=H111,K111="afterTx",timingTable[[#This Row],['[TRACECODE']:.1]]=6),"dc","")</f>
        <v/>
      </c>
      <c r="N112" s="14" t="str">
        <f t="shared" si="12"/>
        <v/>
      </c>
      <c r="O112" s="14" t="str">
        <f>IF(timingTable[[#This Row],['[TRACECODE']:.1]]=141,"afterRx","")</f>
        <v>afterRx</v>
      </c>
      <c r="P112" s="14" t="str">
        <f t="shared" si="13"/>
        <v/>
      </c>
      <c r="Q112" s="14" t="str">
        <f t="shared" si="14"/>
        <v/>
      </c>
      <c r="R112" s="14" t="str">
        <f t="shared" si="15"/>
        <v/>
      </c>
      <c r="S112" s="14" t="str">
        <f t="shared" si="16"/>
        <v>EMPTY</v>
      </c>
      <c r="T112" s="14" t="str">
        <f t="shared" si="17"/>
        <v>EMPTY</v>
      </c>
      <c r="U112" s="14" t="str">
        <f t="shared" si="18"/>
        <v>EMPTY</v>
      </c>
      <c r="V112" s="14" t="str">
        <f t="shared" si="19"/>
        <v>EMPTY</v>
      </c>
      <c r="W112" s="14" t="str">
        <f>IF(L112="beforeTx",timingTable[[#This Row],[FRT32_val]]-timingTable[[#This Row],[FRT32_trace]],"EMPTY")</f>
        <v>EMPTY</v>
      </c>
      <c r="X112" s="14" t="str">
        <f t="shared" si="20"/>
        <v>EMPTY</v>
      </c>
      <c r="Y112" s="14" t="str">
        <f t="shared" si="21"/>
        <v>EMPTY</v>
      </c>
      <c r="Z112" s="14" t="str">
        <f>IF(AND(P112="beforeRx",O113="afterRx"),J113-timingTable[[#This Row],[FRT32_trace]],"EMPTY")</f>
        <v>EMPTY</v>
      </c>
      <c r="AA112" s="14" t="str">
        <f>IF(AND(timingTable[[#This Row],[txEnd]]="txEnd",Q116="rxStart"),I116-timingTable[[#This Row],[FRT32_val]],"EMPTY")</f>
        <v>EMPTY</v>
      </c>
    </row>
    <row r="113" spans="1:27" x14ac:dyDescent="0.25">
      <c r="A113" s="14" t="s">
        <v>709</v>
      </c>
      <c r="B113">
        <v>335688303053</v>
      </c>
      <c r="C113" s="14" t="s">
        <v>8237</v>
      </c>
      <c r="D113">
        <v>123</v>
      </c>
      <c r="E113" s="14" t="s">
        <v>3922</v>
      </c>
      <c r="F113" s="14" t="s">
        <v>8238</v>
      </c>
      <c r="G113" s="14">
        <f>timingTable[[#This Row],[FRT_DEC]]-B112</f>
        <v>1326</v>
      </c>
      <c r="H1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INFO]]))),H112)</f>
        <v>82</v>
      </c>
      <c r="I1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680853554</v>
      </c>
      <c r="J113" s="14">
        <f>HEX2DEC(RIGHT(timingTable[[#This Row],[FRT_HEX]],MIN(LEN(timingTable[[#This Row],[FRT_HEX]])-2,8)))</f>
        <v>680853965</v>
      </c>
      <c r="K113" s="14" t="str">
        <f>IF(timingTable[[#This Row],['[TRACECODE']:.1]]=140,"afterTx","")</f>
        <v/>
      </c>
      <c r="L113" s="14" t="str">
        <f t="shared" si="11"/>
        <v/>
      </c>
      <c r="M113" s="14" t="str">
        <f>IF(AND(H113=H112,K112="afterTx",timingTable[[#This Row],['[TRACECODE']:.1]]=6),"dc","")</f>
        <v/>
      </c>
      <c r="N113" s="14" t="str">
        <f t="shared" si="12"/>
        <v/>
      </c>
      <c r="O113" s="14" t="str">
        <f>IF(timingTable[[#This Row],['[TRACECODE']:.1]]=141,"afterRx","")</f>
        <v/>
      </c>
      <c r="P113" s="14" t="str">
        <f t="shared" si="13"/>
        <v/>
      </c>
      <c r="Q113" s="14" t="str">
        <f t="shared" si="14"/>
        <v>rxStart</v>
      </c>
      <c r="R113" s="14" t="str">
        <f t="shared" si="15"/>
        <v/>
      </c>
      <c r="S113" s="14" t="str">
        <f t="shared" si="16"/>
        <v>EMPTY</v>
      </c>
      <c r="T113" s="14" t="str">
        <f t="shared" si="17"/>
        <v>EMPTY</v>
      </c>
      <c r="U113" s="14" t="str">
        <f t="shared" si="18"/>
        <v>EMPTY</v>
      </c>
      <c r="V113" s="14" t="str">
        <f t="shared" si="19"/>
        <v>EMPTY</v>
      </c>
      <c r="W113" s="14" t="str">
        <f>IF(L113="beforeTx",timingTable[[#This Row],[FRT32_val]]-timingTable[[#This Row],[FRT32_trace]],"EMPTY")</f>
        <v>EMPTY</v>
      </c>
      <c r="X113" s="14" t="str">
        <f t="shared" si="20"/>
        <v>EMPTY</v>
      </c>
      <c r="Y113" s="14" t="str">
        <f t="shared" si="21"/>
        <v>EMPTY</v>
      </c>
      <c r="Z113" s="14" t="str">
        <f>IF(AND(P113="beforeRx",O114="afterRx"),J114-timingTable[[#This Row],[FRT32_trace]],"EMPTY")</f>
        <v>EMPTY</v>
      </c>
      <c r="AA113" s="14" t="str">
        <f>IF(AND(timingTable[[#This Row],[txEnd]]="txEnd",Q117="rxStart"),I117-timingTable[[#This Row],[FRT32_val]],"EMPTY")</f>
        <v>EMPTY</v>
      </c>
    </row>
    <row r="114" spans="1:27" x14ac:dyDescent="0.25">
      <c r="A114" s="14" t="s">
        <v>710</v>
      </c>
      <c r="B114">
        <v>335688303059</v>
      </c>
      <c r="C114" s="14" t="s">
        <v>8239</v>
      </c>
      <c r="D114">
        <v>123</v>
      </c>
      <c r="E114" s="14" t="s">
        <v>3922</v>
      </c>
      <c r="F114" s="14" t="s">
        <v>7879</v>
      </c>
      <c r="G114" s="14">
        <f>timingTable[[#This Row],[FRT_DEC]]-B113</f>
        <v>6</v>
      </c>
      <c r="H1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INFO]]))),H113)</f>
        <v>82</v>
      </c>
      <c r="I1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4" s="14">
        <f>HEX2DEC(RIGHT(timingTable[[#This Row],[FRT_HEX]],MIN(LEN(timingTable[[#This Row],[FRT_HEX]])-2,8)))</f>
        <v>680853971</v>
      </c>
      <c r="K114" s="14" t="str">
        <f>IF(timingTable[[#This Row],['[TRACECODE']:.1]]=140,"afterTx","")</f>
        <v/>
      </c>
      <c r="L114" s="14" t="str">
        <f t="shared" si="11"/>
        <v/>
      </c>
      <c r="M114" s="14" t="str">
        <f>IF(AND(H114=H113,K113="afterTx",timingTable[[#This Row],['[TRACECODE']:.1]]=6),"dc","")</f>
        <v/>
      </c>
      <c r="N114" s="14" t="str">
        <f t="shared" si="12"/>
        <v/>
      </c>
      <c r="O114" s="14" t="str">
        <f>IF(timingTable[[#This Row],['[TRACECODE']:.1]]=141,"afterRx","")</f>
        <v/>
      </c>
      <c r="P114" s="14" t="str">
        <f t="shared" si="13"/>
        <v/>
      </c>
      <c r="Q114" s="14" t="str">
        <f t="shared" si="14"/>
        <v/>
      </c>
      <c r="R114" s="14" t="str">
        <f t="shared" si="15"/>
        <v/>
      </c>
      <c r="S114" s="14" t="str">
        <f t="shared" si="16"/>
        <v>EMPTY</v>
      </c>
      <c r="T114" s="14" t="str">
        <f t="shared" si="17"/>
        <v>EMPTY</v>
      </c>
      <c r="U114" s="14" t="str">
        <f t="shared" si="18"/>
        <v>EMPTY</v>
      </c>
      <c r="V114" s="14" t="str">
        <f t="shared" si="19"/>
        <v>EMPTY</v>
      </c>
      <c r="W114" s="14" t="str">
        <f>IF(L114="beforeTx",timingTable[[#This Row],[FRT32_val]]-timingTable[[#This Row],[FRT32_trace]],"EMPTY")</f>
        <v>EMPTY</v>
      </c>
      <c r="X114" s="14" t="str">
        <f t="shared" si="20"/>
        <v>EMPTY</v>
      </c>
      <c r="Y114" s="14" t="str">
        <f t="shared" si="21"/>
        <v>EMPTY</v>
      </c>
      <c r="Z114" s="14" t="str">
        <f>IF(AND(P114="beforeRx",O115="afterRx"),J115-timingTable[[#This Row],[FRT32_trace]],"EMPTY")</f>
        <v>EMPTY</v>
      </c>
      <c r="AA114" s="14" t="str">
        <f>IF(AND(timingTable[[#This Row],[txEnd]]="txEnd",Q118="rxStart"),I118-timingTable[[#This Row],[FRT32_val]],"EMPTY")</f>
        <v>EMPTY</v>
      </c>
    </row>
    <row r="115" spans="1:27" x14ac:dyDescent="0.25">
      <c r="A115" s="14" t="s">
        <v>714</v>
      </c>
      <c r="B115">
        <v>335688303389</v>
      </c>
      <c r="C115" s="14" t="s">
        <v>8243</v>
      </c>
      <c r="D115">
        <v>124</v>
      </c>
      <c r="E115" s="14" t="s">
        <v>3923</v>
      </c>
      <c r="F115" s="14" t="s">
        <v>8244</v>
      </c>
      <c r="G115" s="14">
        <f>timingTable[[#This Row],[FRT_DEC]]-B114</f>
        <v>330</v>
      </c>
      <c r="H1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INFO]]))),H114)</f>
        <v>82</v>
      </c>
      <c r="I1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680854091</v>
      </c>
      <c r="J115" s="14">
        <f>HEX2DEC(RIGHT(timingTable[[#This Row],[FRT_HEX]],MIN(LEN(timingTable[[#This Row],[FRT_HEX]])-2,8)))</f>
        <v>680854301</v>
      </c>
      <c r="K115" s="14" t="str">
        <f>IF(timingTable[[#This Row],['[TRACECODE']:.1]]=140,"afterTx","")</f>
        <v/>
      </c>
      <c r="L115" s="14" t="str">
        <f t="shared" si="11"/>
        <v/>
      </c>
      <c r="M115" s="14" t="str">
        <f>IF(AND(H115=H114,K114="afterTx",timingTable[[#This Row],['[TRACECODE']:.1]]=6),"dc","")</f>
        <v/>
      </c>
      <c r="N115" s="14" t="str">
        <f t="shared" si="12"/>
        <v/>
      </c>
      <c r="O115" s="14" t="str">
        <f>IF(timingTable[[#This Row],['[TRACECODE']:.1]]=141,"afterRx","")</f>
        <v/>
      </c>
      <c r="P115" s="14" t="str">
        <f t="shared" si="13"/>
        <v/>
      </c>
      <c r="Q115" s="14" t="str">
        <f t="shared" si="14"/>
        <v/>
      </c>
      <c r="R115" s="14" t="str">
        <f t="shared" si="15"/>
        <v>rxEnd</v>
      </c>
      <c r="S115" s="14" t="str">
        <f t="shared" si="16"/>
        <v>EMPTY</v>
      </c>
      <c r="T115" s="14" t="str">
        <f t="shared" si="17"/>
        <v>EMPTY</v>
      </c>
      <c r="U115" s="14">
        <f t="shared" si="18"/>
        <v>-680854089</v>
      </c>
      <c r="V115" s="14" t="str">
        <f t="shared" si="19"/>
        <v>EMPTY</v>
      </c>
      <c r="W115" s="14" t="str">
        <f>IF(L115="beforeTx",timingTable[[#This Row],[FRT32_val]]-timingTable[[#This Row],[FRT32_trace]],"EMPTY")</f>
        <v>EMPTY</v>
      </c>
      <c r="X115" s="14" t="str">
        <f t="shared" si="20"/>
        <v>EMPTY</v>
      </c>
      <c r="Y115" s="14">
        <f t="shared" si="21"/>
        <v>227</v>
      </c>
      <c r="Z115" s="14" t="str">
        <f>IF(AND(P115="beforeRx",O116="afterRx"),J116-timingTable[[#This Row],[FRT32_trace]],"EMPTY")</f>
        <v>EMPTY</v>
      </c>
      <c r="AA115" s="14" t="str">
        <f>IF(AND(timingTable[[#This Row],[txEnd]]="txEnd",Q119="rxStart"),I119-timingTable[[#This Row],[FRT32_val]],"EMPTY")</f>
        <v>EMPTY</v>
      </c>
    </row>
    <row r="116" spans="1:27" x14ac:dyDescent="0.25">
      <c r="A116" s="14" t="s">
        <v>715</v>
      </c>
      <c r="B116">
        <v>335688303392</v>
      </c>
      <c r="C116" s="14" t="s">
        <v>8245</v>
      </c>
      <c r="D116">
        <v>124</v>
      </c>
      <c r="E116" s="14" t="s">
        <v>3923</v>
      </c>
      <c r="F116" s="14" t="s">
        <v>7880</v>
      </c>
      <c r="G116" s="14">
        <f>timingTable[[#This Row],[FRT_DEC]]-B115</f>
        <v>3</v>
      </c>
      <c r="H1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INFO]]))),H115)</f>
        <v>82</v>
      </c>
      <c r="I1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6" s="14">
        <f>HEX2DEC(RIGHT(timingTable[[#This Row],[FRT_HEX]],MIN(LEN(timingTable[[#This Row],[FRT_HEX]])-2,8)))</f>
        <v>680854304</v>
      </c>
      <c r="K116" s="14" t="str">
        <f>IF(timingTable[[#This Row],['[TRACECODE']:.1]]=140,"afterTx","")</f>
        <v/>
      </c>
      <c r="L116" s="14" t="str">
        <f t="shared" si="11"/>
        <v/>
      </c>
      <c r="M116" s="14" t="str">
        <f>IF(AND(H116=H115,K115="afterTx",timingTable[[#This Row],['[TRACECODE']:.1]]=6),"dc","")</f>
        <v/>
      </c>
      <c r="N116" s="14" t="str">
        <f t="shared" si="12"/>
        <v/>
      </c>
      <c r="O116" s="14" t="str">
        <f>IF(timingTable[[#This Row],['[TRACECODE']:.1]]=141,"afterRx","")</f>
        <v/>
      </c>
      <c r="P116" s="14" t="str">
        <f t="shared" si="13"/>
        <v/>
      </c>
      <c r="Q116" s="14" t="str">
        <f t="shared" si="14"/>
        <v/>
      </c>
      <c r="R116" s="14" t="str">
        <f t="shared" si="15"/>
        <v/>
      </c>
      <c r="S116" s="14" t="str">
        <f t="shared" si="16"/>
        <v>EMPTY</v>
      </c>
      <c r="T116" s="14" t="str">
        <f t="shared" si="17"/>
        <v>EMPTY</v>
      </c>
      <c r="U116" s="14" t="str">
        <f t="shared" si="18"/>
        <v>EMPTY</v>
      </c>
      <c r="V116" s="14" t="str">
        <f t="shared" si="19"/>
        <v>EMPTY</v>
      </c>
      <c r="W116" s="14" t="str">
        <f>IF(L116="beforeTx",timingTable[[#This Row],[FRT32_val]]-timingTable[[#This Row],[FRT32_trace]],"EMPTY")</f>
        <v>EMPTY</v>
      </c>
      <c r="X116" s="14" t="str">
        <f t="shared" si="20"/>
        <v>EMPTY</v>
      </c>
      <c r="Y116" s="14" t="str">
        <f t="shared" si="21"/>
        <v>EMPTY</v>
      </c>
      <c r="Z116" s="14" t="str">
        <f>IF(AND(P116="beforeRx",O117="afterRx"),J117-timingTable[[#This Row],[FRT32_trace]],"EMPTY")</f>
        <v>EMPTY</v>
      </c>
      <c r="AA116" s="14" t="str">
        <f>IF(AND(timingTable[[#This Row],[txEnd]]="txEnd",Q120="rxStart"),I120-timingTable[[#This Row],[FRT32_val]],"EMPTY")</f>
        <v>EMPTY</v>
      </c>
    </row>
    <row r="117" spans="1:27" x14ac:dyDescent="0.25">
      <c r="A117" s="14" t="s">
        <v>716</v>
      </c>
      <c r="B117">
        <v>335688303406</v>
      </c>
      <c r="C117" s="14" t="s">
        <v>8246</v>
      </c>
      <c r="D117">
        <v>151</v>
      </c>
      <c r="E117" s="14" t="s">
        <v>7876</v>
      </c>
      <c r="F117" s="14" t="s">
        <v>7845</v>
      </c>
      <c r="G117" s="14">
        <f>timingTable[[#This Row],[FRT_DEC]]-B116</f>
        <v>14</v>
      </c>
      <c r="H1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INFO]]))),H116)</f>
        <v>82</v>
      </c>
      <c r="I1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17" s="14">
        <f>HEX2DEC(RIGHT(timingTable[[#This Row],[FRT_HEX]],MIN(LEN(timingTable[[#This Row],[FRT_HEX]])-2,8)))</f>
        <v>680854318</v>
      </c>
      <c r="K117" s="14" t="str">
        <f>IF(timingTable[[#This Row],['[TRACECODE']:.1]]=140,"afterTx","")</f>
        <v/>
      </c>
      <c r="L117" s="14" t="str">
        <f t="shared" si="11"/>
        <v>beforeTx</v>
      </c>
      <c r="M117" s="14" t="str">
        <f>IF(AND(H117=H116,K116="afterTx",timingTable[[#This Row],['[TRACECODE']:.1]]=6),"dc","")</f>
        <v/>
      </c>
      <c r="N117" s="14" t="str">
        <f t="shared" si="12"/>
        <v/>
      </c>
      <c r="O117" s="14" t="str">
        <f>IF(timingTable[[#This Row],['[TRACECODE']:.1]]=141,"afterRx","")</f>
        <v/>
      </c>
      <c r="P117" s="14" t="str">
        <f t="shared" si="13"/>
        <v/>
      </c>
      <c r="Q117" s="14" t="str">
        <f t="shared" si="14"/>
        <v/>
      </c>
      <c r="R117" s="14" t="str">
        <f t="shared" si="15"/>
        <v/>
      </c>
      <c r="S117" s="14" t="str">
        <f t="shared" si="16"/>
        <v>EMPTY</v>
      </c>
      <c r="T117" s="14" t="str">
        <f t="shared" si="17"/>
        <v>EMPTY</v>
      </c>
      <c r="U117" s="14" t="str">
        <f t="shared" si="18"/>
        <v>EMPTY</v>
      </c>
      <c r="V117" s="14" t="str">
        <f t="shared" si="19"/>
        <v>EMPTY</v>
      </c>
      <c r="W117" s="14">
        <f>IF(L117="beforeTx",timingTable[[#This Row],[FRT32_val]]-timingTable[[#This Row],[FRT32_trace]],"EMPTY")</f>
        <v>-680854316</v>
      </c>
      <c r="X117" s="14">
        <f t="shared" si="20"/>
        <v>750</v>
      </c>
      <c r="Y117" s="14" t="str">
        <f t="shared" si="21"/>
        <v>EMPTY</v>
      </c>
      <c r="Z117" s="14" t="str">
        <f>IF(AND(P117="beforeRx",O118="afterRx"),J118-timingTable[[#This Row],[FRT32_trace]],"EMPTY")</f>
        <v>EMPTY</v>
      </c>
      <c r="AA117" s="14" t="str">
        <f>IF(AND(timingTable[[#This Row],[txEnd]]="txEnd",Q121="rxStart"),I121-timingTable[[#This Row],[FRT32_val]],"EMPTY")</f>
        <v>EMPTY</v>
      </c>
    </row>
    <row r="118" spans="1:27" x14ac:dyDescent="0.25">
      <c r="A118" s="14" t="s">
        <v>718</v>
      </c>
      <c r="B118">
        <v>335688303428</v>
      </c>
      <c r="C118" s="14" t="s">
        <v>8248</v>
      </c>
      <c r="D118">
        <v>151</v>
      </c>
      <c r="E118" s="14" t="s">
        <v>7876</v>
      </c>
      <c r="F118" s="14" t="s">
        <v>8151</v>
      </c>
      <c r="G118" s="14">
        <f>timingTable[[#This Row],[FRT_DEC]]-B117</f>
        <v>22</v>
      </c>
      <c r="H1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INFO]]))),H117)</f>
        <v>82</v>
      </c>
      <c r="I1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18" s="14">
        <f>HEX2DEC(RIGHT(timingTable[[#This Row],[FRT_HEX]],MIN(LEN(timingTable[[#This Row],[FRT_HEX]])-2,8)))</f>
        <v>680854340</v>
      </c>
      <c r="K118" s="14" t="str">
        <f>IF(timingTable[[#This Row],['[TRACECODE']:.1]]=140,"afterTx","")</f>
        <v/>
      </c>
      <c r="L118" s="14" t="str">
        <f t="shared" si="11"/>
        <v/>
      </c>
      <c r="M118" s="14" t="str">
        <f>IF(AND(H118=H117,K117="afterTx",timingTable[[#This Row],['[TRACECODE']:.1]]=6),"dc","")</f>
        <v/>
      </c>
      <c r="N118" s="14" t="str">
        <f t="shared" si="12"/>
        <v/>
      </c>
      <c r="O118" s="14" t="str">
        <f>IF(timingTable[[#This Row],['[TRACECODE']:.1]]=141,"afterRx","")</f>
        <v/>
      </c>
      <c r="P118" s="14" t="str">
        <f t="shared" si="13"/>
        <v/>
      </c>
      <c r="Q118" s="14" t="str">
        <f t="shared" si="14"/>
        <v/>
      </c>
      <c r="R118" s="14" t="str">
        <f t="shared" si="15"/>
        <v/>
      </c>
      <c r="S118" s="14" t="str">
        <f t="shared" si="16"/>
        <v>EMPTY</v>
      </c>
      <c r="T118" s="14" t="str">
        <f t="shared" si="17"/>
        <v>EMPTY</v>
      </c>
      <c r="U118" s="14" t="str">
        <f t="shared" si="18"/>
        <v>EMPTY</v>
      </c>
      <c r="V118" s="14" t="str">
        <f t="shared" si="19"/>
        <v>EMPTY</v>
      </c>
      <c r="W118" s="14" t="str">
        <f>IF(L118="beforeTx",timingTable[[#This Row],[FRT32_val]]-timingTable[[#This Row],[FRT32_trace]],"EMPTY")</f>
        <v>EMPTY</v>
      </c>
      <c r="X118" s="14" t="str">
        <f t="shared" si="20"/>
        <v>EMPTY</v>
      </c>
      <c r="Y118" s="14" t="str">
        <f t="shared" si="21"/>
        <v>EMPTY</v>
      </c>
      <c r="Z118" s="14" t="str">
        <f>IF(AND(P118="beforeRx",O119="afterRx"),J119-timingTable[[#This Row],[FRT32_trace]],"EMPTY")</f>
        <v>EMPTY</v>
      </c>
      <c r="AA118" s="14" t="str">
        <f>IF(AND(timingTable[[#This Row],[txEnd]]="txEnd",Q122="rxStart"),I122-timingTable[[#This Row],[FRT32_val]],"EMPTY")</f>
        <v>EMPTY</v>
      </c>
    </row>
    <row r="119" spans="1:27" x14ac:dyDescent="0.25">
      <c r="A119" s="14" t="s">
        <v>198</v>
      </c>
      <c r="B119">
        <v>335688304156</v>
      </c>
      <c r="C119" s="14" t="s">
        <v>8268</v>
      </c>
      <c r="D119">
        <v>140</v>
      </c>
      <c r="E119" s="14" t="s">
        <v>1076</v>
      </c>
      <c r="F119" s="14" t="s">
        <v>7471</v>
      </c>
      <c r="G119" s="14">
        <f>timingTable[[#This Row],[FRT_DEC]]-B118</f>
        <v>728</v>
      </c>
      <c r="H1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INFO]]))),H118)</f>
        <v>82</v>
      </c>
      <c r="I11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9" s="14">
        <f>HEX2DEC(RIGHT(timingTable[[#This Row],[FRT_HEX]],MIN(LEN(timingTable[[#This Row],[FRT_HEX]])-2,8)))</f>
        <v>680855068</v>
      </c>
      <c r="K119" s="14" t="str">
        <f>IF(timingTable[[#This Row],['[TRACECODE']:.1]]=140,"afterTx","")</f>
        <v>afterTx</v>
      </c>
      <c r="L119" s="14" t="str">
        <f t="shared" si="11"/>
        <v/>
      </c>
      <c r="M119" s="14" t="str">
        <f>IF(AND(H119=H118,K118="afterTx",timingTable[[#This Row],['[TRACECODE']:.1]]=6),"dc","")</f>
        <v/>
      </c>
      <c r="N119" s="14" t="str">
        <f t="shared" si="12"/>
        <v/>
      </c>
      <c r="O119" s="14" t="str">
        <f>IF(timingTable[[#This Row],['[TRACECODE']:.1]]=141,"afterRx","")</f>
        <v/>
      </c>
      <c r="P119" s="14" t="str">
        <f t="shared" si="13"/>
        <v/>
      </c>
      <c r="Q119" s="14" t="str">
        <f t="shared" si="14"/>
        <v/>
      </c>
      <c r="R119" s="14" t="str">
        <f t="shared" si="15"/>
        <v/>
      </c>
      <c r="S119" s="14" t="str">
        <f t="shared" si="16"/>
        <v>EMPTY</v>
      </c>
      <c r="T119" s="14" t="str">
        <f t="shared" si="17"/>
        <v>EMPTY</v>
      </c>
      <c r="U119" s="14" t="str">
        <f t="shared" si="18"/>
        <v>EMPTY</v>
      </c>
      <c r="V119" s="14" t="str">
        <f t="shared" si="19"/>
        <v>EMPTY</v>
      </c>
      <c r="W119" s="14" t="str">
        <f>IF(L119="beforeTx",timingTable[[#This Row],[FRT32_val]]-timingTable[[#This Row],[FRT32_trace]],"EMPTY")</f>
        <v>EMPTY</v>
      </c>
      <c r="X119" s="14" t="str">
        <f t="shared" si="20"/>
        <v>EMPTY</v>
      </c>
      <c r="Y119" s="14" t="str">
        <f t="shared" si="21"/>
        <v>EMPTY</v>
      </c>
      <c r="Z119" s="14" t="str">
        <f>IF(AND(P119="beforeRx",O120="afterRx"),J120-timingTable[[#This Row],[FRT32_trace]],"EMPTY")</f>
        <v>EMPTY</v>
      </c>
      <c r="AA119" s="14" t="str">
        <f>IF(AND(timingTable[[#This Row],[txEnd]]="txEnd",Q123="rxStart"),I123-timingTable[[#This Row],[FRT32_val]],"EMPTY")</f>
        <v>EMPTY</v>
      </c>
    </row>
    <row r="120" spans="1:27" x14ac:dyDescent="0.25">
      <c r="A120" s="14" t="s">
        <v>611</v>
      </c>
      <c r="B120">
        <v>335688305509</v>
      </c>
      <c r="C120" s="14" t="s">
        <v>8281</v>
      </c>
      <c r="D120">
        <v>151</v>
      </c>
      <c r="E120" s="14" t="s">
        <v>7876</v>
      </c>
      <c r="F120" s="14" t="s">
        <v>7989</v>
      </c>
      <c r="G120" s="14">
        <f>timingTable[[#This Row],[FRT_DEC]]-B119</f>
        <v>1353</v>
      </c>
      <c r="H1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INFO]]))),H119)</f>
        <v>82</v>
      </c>
      <c r="I1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0" s="14">
        <f>HEX2DEC(RIGHT(timingTable[[#This Row],[FRT_HEX]],MIN(LEN(timingTable[[#This Row],[FRT_HEX]])-2,8)))</f>
        <v>680856421</v>
      </c>
      <c r="K120" s="14" t="str">
        <f>IF(timingTable[[#This Row],['[TRACECODE']:.1]]=140,"afterTx","")</f>
        <v/>
      </c>
      <c r="L120" s="14" t="str">
        <f t="shared" si="11"/>
        <v/>
      </c>
      <c r="M120" s="14" t="str">
        <f>IF(AND(H120=H119,K119="afterTx",timingTable[[#This Row],['[TRACECODE']:.1]]=6),"dc","")</f>
        <v/>
      </c>
      <c r="N120" s="14" t="str">
        <f t="shared" si="12"/>
        <v/>
      </c>
      <c r="O120" s="14" t="str">
        <f>IF(timingTable[[#This Row],['[TRACECODE']:.1]]=141,"afterRx","")</f>
        <v/>
      </c>
      <c r="P120" s="14" t="str">
        <f t="shared" si="13"/>
        <v/>
      </c>
      <c r="Q120" s="14" t="str">
        <f t="shared" si="14"/>
        <v/>
      </c>
      <c r="R120" s="14" t="str">
        <f t="shared" si="15"/>
        <v/>
      </c>
      <c r="S120" s="14" t="str">
        <f t="shared" si="16"/>
        <v>EMPTY</v>
      </c>
      <c r="T120" s="14" t="str">
        <f t="shared" si="17"/>
        <v>EMPTY</v>
      </c>
      <c r="U120" s="14" t="str">
        <f t="shared" si="18"/>
        <v>EMPTY</v>
      </c>
      <c r="V120" s="14" t="str">
        <f t="shared" si="19"/>
        <v>EMPTY</v>
      </c>
      <c r="W120" s="14" t="str">
        <f>IF(L120="beforeTx",timingTable[[#This Row],[FRT32_val]]-timingTable[[#This Row],[FRT32_trace]],"EMPTY")</f>
        <v>EMPTY</v>
      </c>
      <c r="X120" s="14" t="str">
        <f t="shared" si="20"/>
        <v>EMPTY</v>
      </c>
      <c r="Y120" s="14" t="str">
        <f t="shared" si="21"/>
        <v>EMPTY</v>
      </c>
      <c r="Z120" s="14" t="str">
        <f>IF(AND(P120="beforeRx",O121="afterRx"),J121-timingTable[[#This Row],[FRT32_trace]],"EMPTY")</f>
        <v>EMPTY</v>
      </c>
      <c r="AA120" s="14" t="str">
        <f>IF(AND(timingTable[[#This Row],[txEnd]]="txEnd",Q124="rxStart"),I124-timingTable[[#This Row],[FRT32_val]],"EMPTY")</f>
        <v>EMPTY</v>
      </c>
    </row>
    <row r="121" spans="1:27" x14ac:dyDescent="0.25">
      <c r="A121" s="14" t="s">
        <v>665</v>
      </c>
      <c r="B121">
        <v>335688312765</v>
      </c>
      <c r="C121" s="14" t="s">
        <v>8284</v>
      </c>
      <c r="D121">
        <v>151</v>
      </c>
      <c r="E121" s="14" t="s">
        <v>7876</v>
      </c>
      <c r="F121" s="14" t="s">
        <v>7936</v>
      </c>
      <c r="G121" s="14">
        <f>timingTable[[#This Row],[FRT_DEC]]-B120</f>
        <v>7256</v>
      </c>
      <c r="H1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INFO]]))),H120)</f>
        <v>82</v>
      </c>
      <c r="I1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21" s="14">
        <f>HEX2DEC(RIGHT(timingTable[[#This Row],[FRT_HEX]],MIN(LEN(timingTable[[#This Row],[FRT_HEX]])-2,8)))</f>
        <v>680863677</v>
      </c>
      <c r="K121" s="14" t="str">
        <f>IF(timingTable[[#This Row],['[TRACECODE']:.1]]=140,"afterTx","")</f>
        <v/>
      </c>
      <c r="L121" s="14" t="str">
        <f t="shared" si="11"/>
        <v/>
      </c>
      <c r="M121" s="14" t="str">
        <f>IF(AND(H121=H120,K120="afterTx",timingTable[[#This Row],['[TRACECODE']:.1]]=6),"dc","")</f>
        <v/>
      </c>
      <c r="N121" s="14" t="str">
        <f t="shared" si="12"/>
        <v/>
      </c>
      <c r="O121" s="14" t="str">
        <f>IF(timingTable[[#This Row],['[TRACECODE']:.1]]=141,"afterRx","")</f>
        <v/>
      </c>
      <c r="P121" s="14" t="str">
        <f t="shared" si="13"/>
        <v/>
      </c>
      <c r="Q121" s="14" t="str">
        <f t="shared" si="14"/>
        <v/>
      </c>
      <c r="R121" s="14" t="str">
        <f t="shared" si="15"/>
        <v/>
      </c>
      <c r="S121" s="14" t="str">
        <f t="shared" si="16"/>
        <v>EMPTY</v>
      </c>
      <c r="T121" s="14" t="str">
        <f t="shared" si="17"/>
        <v>EMPTY</v>
      </c>
      <c r="U121" s="14" t="str">
        <f t="shared" si="18"/>
        <v>EMPTY</v>
      </c>
      <c r="V121" s="14" t="str">
        <f t="shared" si="19"/>
        <v>EMPTY</v>
      </c>
      <c r="W121" s="14" t="str">
        <f>IF(L121="beforeTx",timingTable[[#This Row],[FRT32_val]]-timingTable[[#This Row],[FRT32_trace]],"EMPTY")</f>
        <v>EMPTY</v>
      </c>
      <c r="X121" s="14" t="str">
        <f t="shared" si="20"/>
        <v>EMPTY</v>
      </c>
      <c r="Y121" s="14" t="str">
        <f t="shared" si="21"/>
        <v>EMPTY</v>
      </c>
      <c r="Z121" s="14" t="str">
        <f>IF(AND(P121="beforeRx",O122="afterRx"),J122-timingTable[[#This Row],[FRT32_trace]],"EMPTY")</f>
        <v>EMPTY</v>
      </c>
      <c r="AA121" s="14" t="str">
        <f>IF(AND(timingTable[[#This Row],[txEnd]]="txEnd",Q125="rxStart"),I125-timingTable[[#This Row],[FRT32_val]],"EMPTY")</f>
        <v>EMPTY</v>
      </c>
    </row>
    <row r="122" spans="1:27" x14ac:dyDescent="0.25">
      <c r="A122" s="14" t="s">
        <v>779</v>
      </c>
      <c r="B122">
        <v>335688315980</v>
      </c>
      <c r="C122" s="14" t="s">
        <v>8286</v>
      </c>
      <c r="D122">
        <v>151</v>
      </c>
      <c r="E122" s="14" t="s">
        <v>7876</v>
      </c>
      <c r="F122" s="14" t="s">
        <v>7989</v>
      </c>
      <c r="G122" s="14">
        <f>timingTable[[#This Row],[FRT_DEC]]-B121</f>
        <v>3215</v>
      </c>
      <c r="H1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INFO]]))),H121)</f>
        <v>82</v>
      </c>
      <c r="I1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2" s="14">
        <f>HEX2DEC(RIGHT(timingTable[[#This Row],[FRT_HEX]],MIN(LEN(timingTable[[#This Row],[FRT_HEX]])-2,8)))</f>
        <v>680866892</v>
      </c>
      <c r="K122" s="14" t="str">
        <f>IF(timingTable[[#This Row],['[TRACECODE']:.1]]=140,"afterTx","")</f>
        <v/>
      </c>
      <c r="L122" s="14" t="str">
        <f t="shared" si="11"/>
        <v/>
      </c>
      <c r="M122" s="14" t="str">
        <f>IF(AND(H122=H121,K121="afterTx",timingTable[[#This Row],['[TRACECODE']:.1]]=6),"dc","")</f>
        <v/>
      </c>
      <c r="N122" s="14" t="str">
        <f t="shared" si="12"/>
        <v/>
      </c>
      <c r="O122" s="14" t="str">
        <f>IF(timingTable[[#This Row],['[TRACECODE']:.1]]=141,"afterRx","")</f>
        <v/>
      </c>
      <c r="P122" s="14" t="str">
        <f t="shared" si="13"/>
        <v/>
      </c>
      <c r="Q122" s="14" t="str">
        <f t="shared" si="14"/>
        <v/>
      </c>
      <c r="R122" s="14" t="str">
        <f t="shared" si="15"/>
        <v/>
      </c>
      <c r="S122" s="14" t="str">
        <f t="shared" si="16"/>
        <v>EMPTY</v>
      </c>
      <c r="T122" s="14" t="str">
        <f t="shared" si="17"/>
        <v>EMPTY</v>
      </c>
      <c r="U122" s="14" t="str">
        <f t="shared" si="18"/>
        <v>EMPTY</v>
      </c>
      <c r="V122" s="14" t="str">
        <f t="shared" si="19"/>
        <v>EMPTY</v>
      </c>
      <c r="W122" s="14" t="str">
        <f>IF(L122="beforeTx",timingTable[[#This Row],[FRT32_val]]-timingTable[[#This Row],[FRT32_trace]],"EMPTY")</f>
        <v>EMPTY</v>
      </c>
      <c r="X122" s="14" t="str">
        <f t="shared" si="20"/>
        <v>EMPTY</v>
      </c>
      <c r="Y122" s="14" t="str">
        <f t="shared" si="21"/>
        <v>EMPTY</v>
      </c>
      <c r="Z122" s="14" t="str">
        <f>IF(AND(P122="beforeRx",O123="afterRx"),J123-timingTable[[#This Row],[FRT32_trace]],"EMPTY")</f>
        <v>EMPTY</v>
      </c>
      <c r="AA122" s="14" t="str">
        <f>IF(AND(timingTable[[#This Row],[txEnd]]="txEnd",Q126="rxStart"),I126-timingTable[[#This Row],[FRT32_val]],"EMPTY")</f>
        <v>EMPTY</v>
      </c>
    </row>
    <row r="123" spans="1:27" x14ac:dyDescent="0.25">
      <c r="A123" s="14" t="s">
        <v>786</v>
      </c>
      <c r="B123">
        <v>335688317022</v>
      </c>
      <c r="C123" s="14" t="s">
        <v>8296</v>
      </c>
      <c r="D123">
        <v>151</v>
      </c>
      <c r="E123" s="14" t="s">
        <v>7876</v>
      </c>
      <c r="F123" s="14" t="s">
        <v>7993</v>
      </c>
      <c r="G123" s="14">
        <f>timingTable[[#This Row],[FRT_DEC]]-B122</f>
        <v>1042</v>
      </c>
      <c r="H1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INFO]]))),H122)</f>
        <v>82</v>
      </c>
      <c r="I1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23" s="14">
        <f>HEX2DEC(RIGHT(timingTable[[#This Row],[FRT_HEX]],MIN(LEN(timingTable[[#This Row],[FRT_HEX]])-2,8)))</f>
        <v>680867934</v>
      </c>
      <c r="K123" s="14" t="str">
        <f>IF(timingTable[[#This Row],['[TRACECODE']:.1]]=140,"afterTx","")</f>
        <v/>
      </c>
      <c r="L123" s="14" t="str">
        <f t="shared" si="11"/>
        <v/>
      </c>
      <c r="M123" s="14" t="str">
        <f>IF(AND(H123=H122,K122="afterTx",timingTable[[#This Row],['[TRACECODE']:.1]]=6),"dc","")</f>
        <v/>
      </c>
      <c r="N123" s="14" t="str">
        <f t="shared" si="12"/>
        <v/>
      </c>
      <c r="O123" s="14" t="str">
        <f>IF(timingTable[[#This Row],['[TRACECODE']:.1]]=141,"afterRx","")</f>
        <v/>
      </c>
      <c r="P123" s="14" t="str">
        <f t="shared" si="13"/>
        <v/>
      </c>
      <c r="Q123" s="14" t="str">
        <f t="shared" si="14"/>
        <v/>
      </c>
      <c r="R123" s="14" t="str">
        <f t="shared" si="15"/>
        <v/>
      </c>
      <c r="S123" s="14" t="str">
        <f t="shared" si="16"/>
        <v>EMPTY</v>
      </c>
      <c r="T123" s="14" t="str">
        <f t="shared" si="17"/>
        <v>EMPTY</v>
      </c>
      <c r="U123" s="14" t="str">
        <f t="shared" si="18"/>
        <v>EMPTY</v>
      </c>
      <c r="V123" s="14" t="str">
        <f t="shared" si="19"/>
        <v>EMPTY</v>
      </c>
      <c r="W123" s="14" t="str">
        <f>IF(L123="beforeTx",timingTable[[#This Row],[FRT32_val]]-timingTable[[#This Row],[FRT32_trace]],"EMPTY")</f>
        <v>EMPTY</v>
      </c>
      <c r="X123" s="14" t="str">
        <f t="shared" si="20"/>
        <v>EMPTY</v>
      </c>
      <c r="Y123" s="14" t="str">
        <f t="shared" si="21"/>
        <v>EMPTY</v>
      </c>
      <c r="Z123" s="14" t="str">
        <f>IF(AND(P123="beforeRx",O124="afterRx"),J124-timingTable[[#This Row],[FRT32_trace]],"EMPTY")</f>
        <v>EMPTY</v>
      </c>
      <c r="AA123" s="14" t="str">
        <f>IF(AND(timingTable[[#This Row],[txEnd]]="txEnd",Q127="rxStart"),I127-timingTable[[#This Row],[FRT32_val]],"EMPTY")</f>
        <v>EMPTY</v>
      </c>
    </row>
    <row r="124" spans="1:27" x14ac:dyDescent="0.25">
      <c r="A124" s="14" t="s">
        <v>790</v>
      </c>
      <c r="B124">
        <v>335688317068</v>
      </c>
      <c r="C124" s="14" t="s">
        <v>8300</v>
      </c>
      <c r="D124">
        <v>131</v>
      </c>
      <c r="E124" s="14" t="s">
        <v>3932</v>
      </c>
      <c r="F124" s="14" t="s">
        <v>8301</v>
      </c>
      <c r="G124" s="14">
        <f>timingTable[[#This Row],[FRT_DEC]]-B123</f>
        <v>46</v>
      </c>
      <c r="H1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INFO]]))),H123)</f>
        <v>83</v>
      </c>
      <c r="I12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4" s="14">
        <f>HEX2DEC(RIGHT(timingTable[[#This Row],[FRT_HEX]],MIN(LEN(timingTable[[#This Row],[FRT_HEX]])-2,8)))</f>
        <v>680867980</v>
      </c>
      <c r="K124" s="14" t="str">
        <f>IF(timingTable[[#This Row],['[TRACECODE']:.1]]=140,"afterTx","")</f>
        <v/>
      </c>
      <c r="L124" s="14" t="str">
        <f t="shared" si="11"/>
        <v/>
      </c>
      <c r="M124" s="14" t="str">
        <f>IF(AND(H124=H123,K123="afterTx",timingTable[[#This Row],['[TRACECODE']:.1]]=6),"dc","")</f>
        <v/>
      </c>
      <c r="N124" s="14" t="str">
        <f t="shared" si="12"/>
        <v/>
      </c>
      <c r="O124" s="14" t="str">
        <f>IF(timingTable[[#This Row],['[TRACECODE']:.1]]=141,"afterRx","")</f>
        <v/>
      </c>
      <c r="P124" s="14" t="str">
        <f t="shared" si="13"/>
        <v/>
      </c>
      <c r="Q124" s="14" t="str">
        <f t="shared" si="14"/>
        <v/>
      </c>
      <c r="R124" s="14" t="str">
        <f t="shared" si="15"/>
        <v/>
      </c>
      <c r="S124" s="14" t="str">
        <f t="shared" si="16"/>
        <v>EMPTY</v>
      </c>
      <c r="T124" s="14" t="str">
        <f t="shared" si="17"/>
        <v>EMPTY</v>
      </c>
      <c r="U124" s="14" t="str">
        <f t="shared" si="18"/>
        <v>EMPTY</v>
      </c>
      <c r="V124" s="14" t="str">
        <f t="shared" si="19"/>
        <v>EMPTY</v>
      </c>
      <c r="W124" s="14" t="str">
        <f>IF(L124="beforeTx",timingTable[[#This Row],[FRT32_val]]-timingTable[[#This Row],[FRT32_trace]],"EMPTY")</f>
        <v>EMPTY</v>
      </c>
      <c r="X124" s="14" t="str">
        <f t="shared" si="20"/>
        <v>EMPTY</v>
      </c>
      <c r="Y124" s="14" t="str">
        <f t="shared" si="21"/>
        <v>EMPTY</v>
      </c>
      <c r="Z124" s="14" t="str">
        <f>IF(AND(P124="beforeRx",O125="afterRx"),J125-timingTable[[#This Row],[FRT32_trace]],"EMPTY")</f>
        <v>EMPTY</v>
      </c>
      <c r="AA124" s="14" t="str">
        <f>IF(AND(timingTable[[#This Row],[txEnd]]="txEnd",Q128="rxStart"),I128-timingTable[[#This Row],[FRT32_val]],"EMPTY")</f>
        <v>EMPTY</v>
      </c>
    </row>
    <row r="125" spans="1:27" x14ac:dyDescent="0.25">
      <c r="A125" s="14" t="s">
        <v>792</v>
      </c>
      <c r="B125">
        <v>335688317129</v>
      </c>
      <c r="C125" s="14" t="s">
        <v>8303</v>
      </c>
      <c r="D125">
        <v>129</v>
      </c>
      <c r="E125" s="14" t="s">
        <v>3677</v>
      </c>
      <c r="F125" s="14" t="s">
        <v>8304</v>
      </c>
      <c r="G125" s="14">
        <f>timingTable[[#This Row],[FRT_DEC]]-B124</f>
        <v>61</v>
      </c>
      <c r="H1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INFO]]))),H124)</f>
        <v>83</v>
      </c>
      <c r="I1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680868919</v>
      </c>
      <c r="J125" s="14">
        <f>HEX2DEC(RIGHT(timingTable[[#This Row],[FRT_HEX]],MIN(LEN(timingTable[[#This Row],[FRT_HEX]])-2,8)))</f>
        <v>680868041</v>
      </c>
      <c r="K125" s="14" t="str">
        <f>IF(timingTable[[#This Row],['[TRACECODE']:.1]]=140,"afterTx","")</f>
        <v/>
      </c>
      <c r="L125" s="14" t="str">
        <f t="shared" si="11"/>
        <v>beforeTx</v>
      </c>
      <c r="M125" s="14" t="str">
        <f>IF(AND(H125=H124,K124="afterTx",timingTable[[#This Row],['[TRACECODE']:.1]]=6),"dc","")</f>
        <v/>
      </c>
      <c r="N125" s="14" t="str">
        <f t="shared" si="12"/>
        <v/>
      </c>
      <c r="O125" s="14" t="str">
        <f>IF(timingTable[[#This Row],['[TRACECODE']:.1]]=141,"afterRx","")</f>
        <v/>
      </c>
      <c r="P125" s="14" t="str">
        <f t="shared" si="13"/>
        <v/>
      </c>
      <c r="Q125" s="14" t="str">
        <f t="shared" si="14"/>
        <v/>
      </c>
      <c r="R125" s="14" t="str">
        <f t="shared" si="15"/>
        <v/>
      </c>
      <c r="S125" s="14">
        <f t="shared" si="16"/>
        <v>719</v>
      </c>
      <c r="T125" s="14" t="str">
        <f t="shared" si="17"/>
        <v>EMPTY</v>
      </c>
      <c r="U125" s="14" t="str">
        <f t="shared" si="18"/>
        <v>EMPTY</v>
      </c>
      <c r="V125" s="14" t="str">
        <f t="shared" si="19"/>
        <v>EMPTY</v>
      </c>
      <c r="W125" s="14">
        <f>IF(L125="beforeTx",timingTable[[#This Row],[FRT32_val]]-timingTable[[#This Row],[FRT32_trace]],"EMPTY")</f>
        <v>878</v>
      </c>
      <c r="X125" s="14">
        <f t="shared" si="20"/>
        <v>914</v>
      </c>
      <c r="Y125" s="14" t="str">
        <f t="shared" si="21"/>
        <v>EMPTY</v>
      </c>
      <c r="Z125" s="14" t="str">
        <f>IF(AND(P125="beforeRx",O126="afterRx"),J126-timingTable[[#This Row],[FRT32_trace]],"EMPTY")</f>
        <v>EMPTY</v>
      </c>
      <c r="AA125" s="14" t="str">
        <f>IF(AND(timingTable[[#This Row],[txEnd]]="txEnd",Q129="rxStart"),I129-timingTable[[#This Row],[FRT32_val]],"EMPTY")</f>
        <v>EMPTY</v>
      </c>
    </row>
    <row r="126" spans="1:27" x14ac:dyDescent="0.25">
      <c r="A126" s="14" t="s">
        <v>207</v>
      </c>
      <c r="B126">
        <v>335688317132</v>
      </c>
      <c r="C126" s="14" t="s">
        <v>8305</v>
      </c>
      <c r="D126">
        <v>129</v>
      </c>
      <c r="E126" s="14" t="s">
        <v>3677</v>
      </c>
      <c r="F126" s="14" t="s">
        <v>7881</v>
      </c>
      <c r="G126" s="14">
        <f>timingTable[[#This Row],[FRT_DEC]]-B125</f>
        <v>3</v>
      </c>
      <c r="H1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INFO]]))),H125)</f>
        <v>83</v>
      </c>
      <c r="I1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6" s="14">
        <f>HEX2DEC(RIGHT(timingTable[[#This Row],[FRT_HEX]],MIN(LEN(timingTable[[#This Row],[FRT_HEX]])-2,8)))</f>
        <v>680868044</v>
      </c>
      <c r="K126" s="14" t="str">
        <f>IF(timingTable[[#This Row],['[TRACECODE']:.1]]=140,"afterTx","")</f>
        <v/>
      </c>
      <c r="L126" s="14" t="str">
        <f t="shared" si="11"/>
        <v/>
      </c>
      <c r="M126" s="14" t="str">
        <f>IF(AND(H126=H125,K125="afterTx",timingTable[[#This Row],['[TRACECODE']:.1]]=6),"dc","")</f>
        <v/>
      </c>
      <c r="N126" s="14" t="str">
        <f t="shared" si="12"/>
        <v/>
      </c>
      <c r="O126" s="14" t="str">
        <f>IF(timingTable[[#This Row],['[TRACECODE']:.1]]=141,"afterRx","")</f>
        <v/>
      </c>
      <c r="P126" s="14" t="str">
        <f t="shared" si="13"/>
        <v/>
      </c>
      <c r="Q126" s="14" t="str">
        <f t="shared" si="14"/>
        <v/>
      </c>
      <c r="R126" s="14" t="str">
        <f t="shared" si="15"/>
        <v/>
      </c>
      <c r="S126" s="14" t="str">
        <f t="shared" si="16"/>
        <v>EMPTY</v>
      </c>
      <c r="T126" s="14" t="str">
        <f t="shared" si="17"/>
        <v>EMPTY</v>
      </c>
      <c r="U126" s="14" t="str">
        <f t="shared" si="18"/>
        <v>EMPTY</v>
      </c>
      <c r="V126" s="14" t="str">
        <f t="shared" si="19"/>
        <v>EMPTY</v>
      </c>
      <c r="W126" s="14" t="str">
        <f>IF(L126="beforeTx",timingTable[[#This Row],[FRT32_val]]-timingTable[[#This Row],[FRT32_trace]],"EMPTY")</f>
        <v>EMPTY</v>
      </c>
      <c r="X126" s="14" t="str">
        <f t="shared" si="20"/>
        <v>EMPTY</v>
      </c>
      <c r="Y126" s="14" t="str">
        <f t="shared" si="21"/>
        <v>EMPTY</v>
      </c>
      <c r="Z126" s="14" t="str">
        <f>IF(AND(P126="beforeRx",O127="afterRx"),J127-timingTable[[#This Row],[FRT32_trace]],"EMPTY")</f>
        <v>EMPTY</v>
      </c>
      <c r="AA126" s="14" t="str">
        <f>IF(AND(timingTable[[#This Row],[txEnd]]="txEnd",Q130="rxStart"),I130-timingTable[[#This Row],[FRT32_val]],"EMPTY")</f>
        <v>EMPTY</v>
      </c>
    </row>
    <row r="127" spans="1:27" x14ac:dyDescent="0.25">
      <c r="A127" s="14" t="s">
        <v>208</v>
      </c>
      <c r="B127">
        <v>335688318043</v>
      </c>
      <c r="C127" s="14" t="s">
        <v>8306</v>
      </c>
      <c r="D127">
        <v>140</v>
      </c>
      <c r="E127" s="14" t="s">
        <v>1076</v>
      </c>
      <c r="F127" s="14" t="s">
        <v>4722</v>
      </c>
      <c r="G127" s="14">
        <f>timingTable[[#This Row],[FRT_DEC]]-B126</f>
        <v>911</v>
      </c>
      <c r="H1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INFO]]))),H126)</f>
        <v>83</v>
      </c>
      <c r="I12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7" s="14">
        <f>HEX2DEC(RIGHT(timingTable[[#This Row],[FRT_HEX]],MIN(LEN(timingTable[[#This Row],[FRT_HEX]])-2,8)))</f>
        <v>680868955</v>
      </c>
      <c r="K127" s="14" t="str">
        <f>IF(timingTable[[#This Row],['[TRACECODE']:.1]]=140,"afterTx","")</f>
        <v>afterTx</v>
      </c>
      <c r="L127" s="14" t="str">
        <f t="shared" si="11"/>
        <v/>
      </c>
      <c r="M127" s="14" t="str">
        <f>IF(AND(H127=H126,K126="afterTx",timingTable[[#This Row],['[TRACECODE']:.1]]=6),"dc","")</f>
        <v/>
      </c>
      <c r="N127" s="14" t="str">
        <f t="shared" si="12"/>
        <v/>
      </c>
      <c r="O127" s="14" t="str">
        <f>IF(timingTable[[#This Row],['[TRACECODE']:.1]]=141,"afterRx","")</f>
        <v/>
      </c>
      <c r="P127" s="14" t="str">
        <f t="shared" si="13"/>
        <v/>
      </c>
      <c r="Q127" s="14" t="str">
        <f t="shared" si="14"/>
        <v/>
      </c>
      <c r="R127" s="14" t="str">
        <f t="shared" si="15"/>
        <v/>
      </c>
      <c r="S127" s="14" t="str">
        <f t="shared" si="16"/>
        <v>EMPTY</v>
      </c>
      <c r="T127" s="14" t="str">
        <f t="shared" si="17"/>
        <v>EMPTY</v>
      </c>
      <c r="U127" s="14" t="str">
        <f t="shared" si="18"/>
        <v>EMPTY</v>
      </c>
      <c r="V127" s="14" t="str">
        <f t="shared" si="19"/>
        <v>EMPTY</v>
      </c>
      <c r="W127" s="14" t="str">
        <f>IF(L127="beforeTx",timingTable[[#This Row],[FRT32_val]]-timingTable[[#This Row],[FRT32_trace]],"EMPTY")</f>
        <v>EMPTY</v>
      </c>
      <c r="X127" s="14" t="str">
        <f t="shared" si="20"/>
        <v>EMPTY</v>
      </c>
      <c r="Y127" s="14" t="str">
        <f t="shared" si="21"/>
        <v>EMPTY</v>
      </c>
      <c r="Z127" s="14" t="str">
        <f>IF(AND(P127="beforeRx",O128="afterRx"),J128-timingTable[[#This Row],[FRT32_trace]],"EMPTY")</f>
        <v>EMPTY</v>
      </c>
      <c r="AA127" s="14" t="str">
        <f>IF(AND(timingTable[[#This Row],[txEnd]]="txEnd",Q131="rxStart"),I131-timingTable[[#This Row],[FRT32_val]],"EMPTY")</f>
        <v>EMPTY</v>
      </c>
    </row>
    <row r="128" spans="1:27" x14ac:dyDescent="0.25">
      <c r="A128" s="14" t="s">
        <v>211</v>
      </c>
      <c r="B128">
        <v>335688321675</v>
      </c>
      <c r="C128" s="14" t="s">
        <v>8308</v>
      </c>
      <c r="D128">
        <v>6</v>
      </c>
      <c r="E128" s="14" t="s">
        <v>1077</v>
      </c>
      <c r="F128" s="14" t="s">
        <v>8309</v>
      </c>
      <c r="G128" s="14">
        <f>timingTable[[#This Row],[FRT_DEC]]-B127</f>
        <v>3632</v>
      </c>
      <c r="H1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INFO]]))),H127)</f>
        <v>83</v>
      </c>
      <c r="I1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680869638</v>
      </c>
      <c r="J128" s="14">
        <f>HEX2DEC(RIGHT(timingTable[[#This Row],[FRT_HEX]],MIN(LEN(timingTable[[#This Row],[FRT_HEX]])-2,8)))</f>
        <v>680872587</v>
      </c>
      <c r="K128" s="14" t="str">
        <f>IF(timingTable[[#This Row],['[TRACECODE']:.1]]=140,"afterTx","")</f>
        <v/>
      </c>
      <c r="L128" s="14" t="str">
        <f t="shared" si="11"/>
        <v/>
      </c>
      <c r="M128" s="14" t="str">
        <f>IF(AND(H128=H127,K127="afterTx",timingTable[[#This Row],['[TRACECODE']:.1]]=6),"dc","")</f>
        <v>dc</v>
      </c>
      <c r="N128" s="14" t="str">
        <f t="shared" si="12"/>
        <v/>
      </c>
      <c r="O128" s="14" t="str">
        <f>IF(timingTable[[#This Row],['[TRACECODE']:.1]]=141,"afterRx","")</f>
        <v/>
      </c>
      <c r="P128" s="14" t="str">
        <f t="shared" si="13"/>
        <v/>
      </c>
      <c r="Q128" s="14" t="str">
        <f t="shared" si="14"/>
        <v/>
      </c>
      <c r="R128" s="14" t="str">
        <f t="shared" si="15"/>
        <v/>
      </c>
      <c r="S128" s="14" t="str">
        <f t="shared" si="16"/>
        <v>EMPTY</v>
      </c>
      <c r="T128" s="14" t="str">
        <f t="shared" si="17"/>
        <v>EMPTY</v>
      </c>
      <c r="U128" s="14" t="str">
        <f t="shared" si="18"/>
        <v>EMPTY</v>
      </c>
      <c r="V128" s="14" t="str">
        <f t="shared" si="19"/>
        <v>EMPTY</v>
      </c>
      <c r="W128" s="14" t="str">
        <f>IF(L128="beforeTx",timingTable[[#This Row],[FRT32_val]]-timingTable[[#This Row],[FRT32_trace]],"EMPTY")</f>
        <v>EMPTY</v>
      </c>
      <c r="X128" s="14" t="str">
        <f t="shared" si="20"/>
        <v>EMPTY</v>
      </c>
      <c r="Y128" s="14" t="str">
        <f t="shared" si="21"/>
        <v>EMPTY</v>
      </c>
      <c r="Z128" s="14" t="str">
        <f>IF(AND(P128="beforeRx",O129="afterRx"),J129-timingTable[[#This Row],[FRT32_trace]],"EMPTY")</f>
        <v>EMPTY</v>
      </c>
      <c r="AA128" s="14" t="str">
        <f>IF(AND(timingTable[[#This Row],[txEnd]]="txEnd",Q132="rxStart"),I132-timingTable[[#This Row],[FRT32_val]],"EMPTY")</f>
        <v>EMPTY</v>
      </c>
    </row>
    <row r="129" spans="1:27" x14ac:dyDescent="0.25">
      <c r="A129" s="14" t="s">
        <v>212</v>
      </c>
      <c r="B129">
        <v>335688321679</v>
      </c>
      <c r="C129" s="14" t="s">
        <v>8310</v>
      </c>
      <c r="D129">
        <v>6</v>
      </c>
      <c r="E129" s="14" t="s">
        <v>1077</v>
      </c>
      <c r="F129" s="14" t="s">
        <v>7877</v>
      </c>
      <c r="G129" s="14">
        <f>timingTable[[#This Row],[FRT_DEC]]-B128</f>
        <v>4</v>
      </c>
      <c r="H1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INFO]]))),H128)</f>
        <v>83</v>
      </c>
      <c r="I1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9" s="14">
        <f>HEX2DEC(RIGHT(timingTable[[#This Row],[FRT_HEX]],MIN(LEN(timingTable[[#This Row],[FRT_HEX]])-2,8)))</f>
        <v>680872591</v>
      </c>
      <c r="K129" s="14" t="str">
        <f>IF(timingTable[[#This Row],['[TRACECODE']:.1]]=140,"afterTx","")</f>
        <v/>
      </c>
      <c r="L129" s="14" t="str">
        <f t="shared" si="11"/>
        <v/>
      </c>
      <c r="M129" s="14" t="str">
        <f>IF(AND(H129=H128,K128="afterTx",timingTable[[#This Row],['[TRACECODE']:.1]]=6),"dc","")</f>
        <v/>
      </c>
      <c r="N129" s="14" t="str">
        <f t="shared" si="12"/>
        <v/>
      </c>
      <c r="O129" s="14" t="str">
        <f>IF(timingTable[[#This Row],['[TRACECODE']:.1]]=141,"afterRx","")</f>
        <v/>
      </c>
      <c r="P129" s="14" t="str">
        <f t="shared" si="13"/>
        <v/>
      </c>
      <c r="Q129" s="14" t="str">
        <f t="shared" si="14"/>
        <v/>
      </c>
      <c r="R129" s="14" t="str">
        <f t="shared" si="15"/>
        <v/>
      </c>
      <c r="S129" s="14" t="str">
        <f t="shared" si="16"/>
        <v>EMPTY</v>
      </c>
      <c r="T129" s="14" t="str">
        <f t="shared" si="17"/>
        <v>EMPTY</v>
      </c>
      <c r="U129" s="14" t="str">
        <f t="shared" si="18"/>
        <v>EMPTY</v>
      </c>
      <c r="V129" s="14" t="str">
        <f t="shared" si="19"/>
        <v>EMPTY</v>
      </c>
      <c r="W129" s="14" t="str">
        <f>IF(L129="beforeTx",timingTable[[#This Row],[FRT32_val]]-timingTable[[#This Row],[FRT32_trace]],"EMPTY")</f>
        <v>EMPTY</v>
      </c>
      <c r="X129" s="14" t="str">
        <f t="shared" si="20"/>
        <v>EMPTY</v>
      </c>
      <c r="Y129" s="14" t="str">
        <f t="shared" si="21"/>
        <v>EMPTY</v>
      </c>
      <c r="Z129" s="14" t="str">
        <f>IF(AND(P129="beforeRx",O130="afterRx"),J130-timingTable[[#This Row],[FRT32_trace]],"EMPTY")</f>
        <v>EMPTY</v>
      </c>
      <c r="AA129" s="14" t="str">
        <f>IF(AND(timingTable[[#This Row],[txEnd]]="txEnd",Q133="rxStart"),I133-timingTable[[#This Row],[FRT32_val]],"EMPTY")</f>
        <v>EMPTY</v>
      </c>
    </row>
    <row r="130" spans="1:27" x14ac:dyDescent="0.25">
      <c r="A130" s="14" t="s">
        <v>215</v>
      </c>
      <c r="B130">
        <v>335688321689</v>
      </c>
      <c r="C130" s="14" t="s">
        <v>8311</v>
      </c>
      <c r="D130">
        <v>122</v>
      </c>
      <c r="E130" s="14" t="s">
        <v>3921</v>
      </c>
      <c r="F130" s="14" t="s">
        <v>8312</v>
      </c>
      <c r="G130" s="14">
        <f>timingTable[[#This Row],[FRT_DEC]]-B129</f>
        <v>10</v>
      </c>
      <c r="H1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INFO]]))),H129)</f>
        <v>83</v>
      </c>
      <c r="I1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680872529</v>
      </c>
      <c r="J130" s="14">
        <f>HEX2DEC(RIGHT(timingTable[[#This Row],[FRT_HEX]],MIN(LEN(timingTable[[#This Row],[FRT_HEX]])-2,8)))</f>
        <v>680872601</v>
      </c>
      <c r="K130" s="14" t="str">
        <f>IF(timingTable[[#This Row],['[TRACECODE']:.1]]=140,"afterTx","")</f>
        <v/>
      </c>
      <c r="L130" s="14" t="str">
        <f t="shared" si="11"/>
        <v/>
      </c>
      <c r="M130" s="14" t="str">
        <f>IF(AND(H130=H129,K129="afterTx",timingTable[[#This Row],['[TRACECODE']:.1]]=6),"dc","")</f>
        <v/>
      </c>
      <c r="N130" s="14" t="str">
        <f t="shared" si="12"/>
        <v>txEnd</v>
      </c>
      <c r="O130" s="14" t="str">
        <f>IF(timingTable[[#This Row],['[TRACECODE']:.1]]=141,"afterRx","")</f>
        <v/>
      </c>
      <c r="P130" s="14" t="str">
        <f t="shared" si="13"/>
        <v/>
      </c>
      <c r="Q130" s="14" t="str">
        <f t="shared" si="14"/>
        <v/>
      </c>
      <c r="R130" s="14" t="str">
        <f t="shared" si="15"/>
        <v/>
      </c>
      <c r="S130" s="14" t="str">
        <f t="shared" si="16"/>
        <v>EMPTY</v>
      </c>
      <c r="T130" s="14" t="str">
        <f t="shared" si="17"/>
        <v>EMPTY</v>
      </c>
      <c r="U130" s="14" t="str">
        <f t="shared" si="18"/>
        <v>EMPTY</v>
      </c>
      <c r="V130" s="14" t="str">
        <f t="shared" si="19"/>
        <v>EMPTY</v>
      </c>
      <c r="W130" s="14" t="str">
        <f>IF(L130="beforeTx",timingTable[[#This Row],[FRT32_val]]-timingTable[[#This Row],[FRT32_trace]],"EMPTY")</f>
        <v>EMPTY</v>
      </c>
      <c r="X130" s="14" t="str">
        <f t="shared" si="20"/>
        <v>EMPTY</v>
      </c>
      <c r="Y130" s="14" t="str">
        <f t="shared" si="21"/>
        <v>EMPTY</v>
      </c>
      <c r="Z130" s="14" t="str">
        <f>IF(AND(P130="beforeRx",O131="afterRx"),J131-timingTable[[#This Row],[FRT32_trace]],"EMPTY")</f>
        <v>EMPTY</v>
      </c>
      <c r="AA130" s="14" t="str">
        <f>IF(AND(timingTable[[#This Row],[txEnd]]="txEnd",Q134="rxStart"),I134-timingTable[[#This Row],[FRT32_val]],"EMPTY")</f>
        <v>EMPTY</v>
      </c>
    </row>
    <row r="131" spans="1:27" x14ac:dyDescent="0.25">
      <c r="A131" s="14" t="s">
        <v>217</v>
      </c>
      <c r="B131">
        <v>335688321692</v>
      </c>
      <c r="C131" s="14" t="s">
        <v>8313</v>
      </c>
      <c r="D131">
        <v>122</v>
      </c>
      <c r="E131" s="14" t="s">
        <v>3921</v>
      </c>
      <c r="F131" s="14" t="s">
        <v>7878</v>
      </c>
      <c r="G131" s="14">
        <f>timingTable[[#This Row],[FRT_DEC]]-B130</f>
        <v>3</v>
      </c>
      <c r="H1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INFO]]))),H130)</f>
        <v>83</v>
      </c>
      <c r="I1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1" s="14">
        <f>HEX2DEC(RIGHT(timingTable[[#This Row],[FRT_HEX]],MIN(LEN(timingTable[[#This Row],[FRT_HEX]])-2,8)))</f>
        <v>680872604</v>
      </c>
      <c r="K131" s="14" t="str">
        <f>IF(timingTable[[#This Row],['[TRACECODE']:.1]]=140,"afterTx","")</f>
        <v/>
      </c>
      <c r="L131" s="14" t="str">
        <f t="shared" si="11"/>
        <v/>
      </c>
      <c r="M131" s="14" t="str">
        <f>IF(AND(H131=H130,K130="afterTx",timingTable[[#This Row],['[TRACECODE']:.1]]=6),"dc","")</f>
        <v/>
      </c>
      <c r="N131" s="14" t="str">
        <f t="shared" si="12"/>
        <v/>
      </c>
      <c r="O131" s="14" t="str">
        <f>IF(timingTable[[#This Row],['[TRACECODE']:.1]]=141,"afterRx","")</f>
        <v/>
      </c>
      <c r="P131" s="14" t="str">
        <f t="shared" si="13"/>
        <v/>
      </c>
      <c r="Q131" s="14" t="str">
        <f t="shared" si="14"/>
        <v/>
      </c>
      <c r="R131" s="14" t="str">
        <f t="shared" si="15"/>
        <v/>
      </c>
      <c r="S131" s="14" t="str">
        <f t="shared" si="16"/>
        <v>EMPTY</v>
      </c>
      <c r="T131" s="14" t="str">
        <f t="shared" si="17"/>
        <v>EMPTY</v>
      </c>
      <c r="U131" s="14" t="str">
        <f t="shared" si="18"/>
        <v>EMPTY</v>
      </c>
      <c r="V131" s="14" t="str">
        <f t="shared" si="19"/>
        <v>EMPTY</v>
      </c>
      <c r="W131" s="14" t="str">
        <f>IF(L131="beforeTx",timingTable[[#This Row],[FRT32_val]]-timingTable[[#This Row],[FRT32_trace]],"EMPTY")</f>
        <v>EMPTY</v>
      </c>
      <c r="X131" s="14" t="str">
        <f t="shared" si="20"/>
        <v>EMPTY</v>
      </c>
      <c r="Y131" s="14" t="str">
        <f t="shared" si="21"/>
        <v>EMPTY</v>
      </c>
      <c r="Z131" s="14" t="str">
        <f>IF(AND(P131="beforeRx",O132="afterRx"),J132-timingTable[[#This Row],[FRT32_trace]],"EMPTY")</f>
        <v>EMPTY</v>
      </c>
      <c r="AA131" s="14" t="str">
        <f>IF(AND(timingTable[[#This Row],[txEnd]]="txEnd",Q135="rxStart"),I135-timingTable[[#This Row],[FRT32_val]],"EMPTY")</f>
        <v>EMPTY</v>
      </c>
    </row>
    <row r="132" spans="1:27" x14ac:dyDescent="0.25">
      <c r="A132" s="14" t="s">
        <v>218</v>
      </c>
      <c r="B132">
        <v>335688321700</v>
      </c>
      <c r="C132" s="14" t="s">
        <v>8314</v>
      </c>
      <c r="D132">
        <v>151</v>
      </c>
      <c r="E132" s="14" t="s">
        <v>7876</v>
      </c>
      <c r="F132" s="14" t="s">
        <v>8006</v>
      </c>
      <c r="G132" s="14">
        <f>timingTable[[#This Row],[FRT_DEC]]-B131</f>
        <v>8</v>
      </c>
      <c r="H1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INFO]]))),H131)</f>
        <v>83</v>
      </c>
      <c r="I1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32" s="14">
        <f>HEX2DEC(RIGHT(timingTable[[#This Row],[FRT_HEX]],MIN(LEN(timingTable[[#This Row],[FRT_HEX]])-2,8)))</f>
        <v>680872612</v>
      </c>
      <c r="K132" s="14" t="str">
        <f>IF(timingTable[[#This Row],['[TRACECODE']:.1]]=140,"afterTx","")</f>
        <v/>
      </c>
      <c r="L132" s="14" t="str">
        <f t="shared" si="11"/>
        <v/>
      </c>
      <c r="M132" s="14" t="str">
        <f>IF(AND(H132=H131,K131="afterTx",timingTable[[#This Row],['[TRACECODE']:.1]]=6),"dc","")</f>
        <v/>
      </c>
      <c r="N132" s="14" t="str">
        <f t="shared" si="12"/>
        <v/>
      </c>
      <c r="O132" s="14" t="str">
        <f>IF(timingTable[[#This Row],['[TRACECODE']:.1]]=141,"afterRx","")</f>
        <v/>
      </c>
      <c r="P132" s="14" t="str">
        <f t="shared" si="13"/>
        <v/>
      </c>
      <c r="Q132" s="14" t="str">
        <f t="shared" si="14"/>
        <v/>
      </c>
      <c r="R132" s="14" t="str">
        <f t="shared" si="15"/>
        <v/>
      </c>
      <c r="S132" s="14" t="str">
        <f t="shared" si="16"/>
        <v>EMPTY</v>
      </c>
      <c r="T132" s="14" t="str">
        <f t="shared" si="17"/>
        <v>EMPTY</v>
      </c>
      <c r="U132" s="14" t="str">
        <f t="shared" si="18"/>
        <v>EMPTY</v>
      </c>
      <c r="V132" s="14" t="str">
        <f t="shared" si="19"/>
        <v>EMPTY</v>
      </c>
      <c r="W132" s="14" t="str">
        <f>IF(L132="beforeTx",timingTable[[#This Row],[FRT32_val]]-timingTable[[#This Row],[FRT32_trace]],"EMPTY")</f>
        <v>EMPTY</v>
      </c>
      <c r="X132" s="14" t="str">
        <f t="shared" si="20"/>
        <v>EMPTY</v>
      </c>
      <c r="Y132" s="14" t="str">
        <f t="shared" si="21"/>
        <v>EMPTY</v>
      </c>
      <c r="Z132" s="14" t="str">
        <f>IF(AND(P132="beforeRx",O133="afterRx"),J133-timingTable[[#This Row],[FRT32_trace]],"EMPTY")</f>
        <v>EMPTY</v>
      </c>
      <c r="AA132" s="14" t="str">
        <f>IF(AND(timingTable[[#This Row],[txEnd]]="txEnd",Q136="rxStart"),I136-timingTable[[#This Row],[FRT32_val]],"EMPTY")</f>
        <v>EMPTY</v>
      </c>
    </row>
    <row r="133" spans="1:27" x14ac:dyDescent="0.25">
      <c r="A133" s="14" t="s">
        <v>228</v>
      </c>
      <c r="B133">
        <v>335688322131</v>
      </c>
      <c r="C133" s="14" t="s">
        <v>8323</v>
      </c>
      <c r="D133">
        <v>151</v>
      </c>
      <c r="E133" s="14" t="s">
        <v>7876</v>
      </c>
      <c r="F133" s="14" t="s">
        <v>8130</v>
      </c>
      <c r="G133" s="14">
        <f>timingTable[[#This Row],[FRT_DEC]]-B132</f>
        <v>431</v>
      </c>
      <c r="H1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INFO]]))),H132)</f>
        <v>83</v>
      </c>
      <c r="I1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33" s="14">
        <f>HEX2DEC(RIGHT(timingTable[[#This Row],[FRT_HEX]],MIN(LEN(timingTable[[#This Row],[FRT_HEX]])-2,8)))</f>
        <v>680873043</v>
      </c>
      <c r="K133" s="14" t="str">
        <f>IF(timingTable[[#This Row],['[TRACECODE']:.1]]=140,"afterTx","")</f>
        <v/>
      </c>
      <c r="L133" s="14" t="str">
        <f t="shared" ref="L133:L196" si="22">IF(AND(H135=H133,K135="afterTx"),"beforeTx","")</f>
        <v/>
      </c>
      <c r="M133" s="14" t="str">
        <f>IF(AND(H133=H132,K132="afterTx",timingTable[[#This Row],['[TRACECODE']:.1]]=6),"dc","")</f>
        <v/>
      </c>
      <c r="N133" s="14" t="str">
        <f t="shared" ref="N133:N196" si="23">IF(AND(H133=H131,M131="dc"),"txEnd","")</f>
        <v/>
      </c>
      <c r="O133" s="14" t="str">
        <f>IF(timingTable[[#This Row],['[TRACECODE']:.1]]=141,"afterRx","")</f>
        <v/>
      </c>
      <c r="P133" s="14" t="str">
        <f t="shared" ref="P133:P196" si="24">IF(AND(H133=H134,O134="afterRx"),"beforeRx","")</f>
        <v/>
      </c>
      <c r="Q133" s="14" t="str">
        <f t="shared" ref="Q133:Q196" si="25">IF(AND(H133=H132,O132="afterRx"),"rxStart","")</f>
        <v/>
      </c>
      <c r="R133" s="14" t="str">
        <f t="shared" ref="R133:R196" si="26">IF(AND(H133=H131,Q131="rxStart"),"rxEnd","")</f>
        <v/>
      </c>
      <c r="S133" s="14" t="str">
        <f t="shared" ref="S133:S196" si="27">IF(AND(H136=H133,M136="dc",L133="beforeTx"),I136-I133,"EMPTY")</f>
        <v>EMPTY</v>
      </c>
      <c r="T133" s="14" t="str">
        <f t="shared" ref="T133:T196" si="28">IF(AND(N133="txEnd",P135="beforeRx",O136="afterRx"),J135-I133,"EMPTY")</f>
        <v>EMPTY</v>
      </c>
      <c r="U133" s="14" t="str">
        <f t="shared" ref="U133:U196" si="29">IF(AND(L135="beforeTx",R133="rxEnd",H135=H133),I135-I133,"EMPTY")</f>
        <v>EMPTY</v>
      </c>
      <c r="V133" s="14" t="str">
        <f t="shared" ref="V133:V196" si="30">IF(AND(R133="rxEnd",M138="dc",H133=H138),I138-I133,"EMPTY")</f>
        <v>EMPTY</v>
      </c>
      <c r="W133" s="14" t="str">
        <f>IF(L133="beforeTx",timingTable[[#This Row],[FRT32_val]]-timingTable[[#This Row],[FRT32_trace]],"EMPTY")</f>
        <v>EMPTY</v>
      </c>
      <c r="X133" s="14" t="str">
        <f t="shared" ref="X133:X196" si="31">IF(AND(L133="beforeTx",K135="afterTx"),J135-J133,"EMPTY")</f>
        <v>EMPTY</v>
      </c>
      <c r="Y133" s="14" t="str">
        <f t="shared" ref="Y133:Y196" si="32">IF(AND(R133="rxEnd",L135="beforeTx"),J135-I133,"EMPTY")</f>
        <v>EMPTY</v>
      </c>
      <c r="Z133" s="14" t="str">
        <f>IF(AND(P133="beforeRx",O134="afterRx"),J134-timingTable[[#This Row],[FRT32_trace]],"EMPTY")</f>
        <v>EMPTY</v>
      </c>
      <c r="AA133" s="14" t="str">
        <f>IF(AND(timingTable[[#This Row],[txEnd]]="txEnd",Q137="rxStart"),I137-timingTable[[#This Row],[FRT32_val]],"EMPTY")</f>
        <v>EMPTY</v>
      </c>
    </row>
    <row r="134" spans="1:27" x14ac:dyDescent="0.25">
      <c r="A134" s="14" t="s">
        <v>231</v>
      </c>
      <c r="B134">
        <v>335688322156</v>
      </c>
      <c r="C134" s="14" t="s">
        <v>8326</v>
      </c>
      <c r="D134">
        <v>130</v>
      </c>
      <c r="E134" s="14" t="s">
        <v>3933</v>
      </c>
      <c r="F134" s="14" t="s">
        <v>3998</v>
      </c>
      <c r="G134" s="14">
        <f>timingTable[[#This Row],[FRT_DEC]]-B133</f>
        <v>25</v>
      </c>
      <c r="H1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INFO]]))),H133)</f>
        <v>83</v>
      </c>
      <c r="I1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327685</v>
      </c>
      <c r="J134" s="14">
        <f>HEX2DEC(RIGHT(timingTable[[#This Row],[FRT_HEX]],MIN(LEN(timingTable[[#This Row],[FRT_HEX]])-2,8)))</f>
        <v>680873068</v>
      </c>
      <c r="K134" s="14" t="str">
        <f>IF(timingTable[[#This Row],['[TRACECODE']:.1]]=140,"afterTx","")</f>
        <v/>
      </c>
      <c r="L134" s="14" t="str">
        <f t="shared" si="22"/>
        <v/>
      </c>
      <c r="M134" s="14" t="str">
        <f>IF(AND(H134=H133,K133="afterTx",timingTable[[#This Row],['[TRACECODE']:.1]]=6),"dc","")</f>
        <v/>
      </c>
      <c r="N134" s="14" t="str">
        <f t="shared" si="23"/>
        <v/>
      </c>
      <c r="O134" s="14" t="str">
        <f>IF(timingTable[[#This Row],['[TRACECODE']:.1]]=141,"afterRx","")</f>
        <v/>
      </c>
      <c r="P134" s="14" t="str">
        <f t="shared" si="24"/>
        <v>beforeRx</v>
      </c>
      <c r="Q134" s="14" t="str">
        <f t="shared" si="25"/>
        <v/>
      </c>
      <c r="R134" s="14" t="str">
        <f t="shared" si="26"/>
        <v/>
      </c>
      <c r="S134" s="14" t="str">
        <f t="shared" si="27"/>
        <v>EMPTY</v>
      </c>
      <c r="T134" s="14" t="str">
        <f t="shared" si="28"/>
        <v>EMPTY</v>
      </c>
      <c r="U134" s="14" t="str">
        <f t="shared" si="29"/>
        <v>EMPTY</v>
      </c>
      <c r="V134" s="14" t="str">
        <f t="shared" si="30"/>
        <v>EMPTY</v>
      </c>
      <c r="W134" s="14" t="str">
        <f>IF(L134="beforeTx",timingTable[[#This Row],[FRT32_val]]-timingTable[[#This Row],[FRT32_trace]],"EMPTY")</f>
        <v>EMPTY</v>
      </c>
      <c r="X134" s="14" t="str">
        <f t="shared" si="31"/>
        <v>EMPTY</v>
      </c>
      <c r="Y134" s="14" t="str">
        <f t="shared" si="32"/>
        <v>EMPTY</v>
      </c>
      <c r="Z134" s="14">
        <f>IF(AND(P134="beforeRx",O135="afterRx"),J135-timingTable[[#This Row],[FRT32_trace]],"EMPTY")</f>
        <v>727</v>
      </c>
      <c r="AA134" s="14" t="str">
        <f>IF(AND(timingTable[[#This Row],[txEnd]]="txEnd",Q138="rxStart"),I138-timingTable[[#This Row],[FRT32_val]],"EMPTY")</f>
        <v>EMPTY</v>
      </c>
    </row>
    <row r="135" spans="1:27" x14ac:dyDescent="0.25">
      <c r="A135" s="14" t="s">
        <v>232</v>
      </c>
      <c r="B135">
        <v>335688322883</v>
      </c>
      <c r="C135" s="14" t="s">
        <v>8327</v>
      </c>
      <c r="D135">
        <v>141</v>
      </c>
      <c r="E135" s="14" t="s">
        <v>3934</v>
      </c>
      <c r="F135" s="14" t="s">
        <v>3999</v>
      </c>
      <c r="G135" s="14">
        <f>timingTable[[#This Row],[FRT_DEC]]-B134</f>
        <v>727</v>
      </c>
      <c r="H1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INFO]]))),H134)</f>
        <v>83</v>
      </c>
      <c r="I13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5" s="14">
        <f>HEX2DEC(RIGHT(timingTable[[#This Row],[FRT_HEX]],MIN(LEN(timingTable[[#This Row],[FRT_HEX]])-2,8)))</f>
        <v>680873795</v>
      </c>
      <c r="K135" s="14" t="str">
        <f>IF(timingTable[[#This Row],['[TRACECODE']:.1]]=140,"afterTx","")</f>
        <v/>
      </c>
      <c r="L135" s="14" t="str">
        <f t="shared" si="22"/>
        <v/>
      </c>
      <c r="M135" s="14" t="str">
        <f>IF(AND(H135=H134,K134="afterTx",timingTable[[#This Row],['[TRACECODE']:.1]]=6),"dc","")</f>
        <v/>
      </c>
      <c r="N135" s="14" t="str">
        <f t="shared" si="23"/>
        <v/>
      </c>
      <c r="O135" s="14" t="str">
        <f>IF(timingTable[[#This Row],['[TRACECODE']:.1]]=141,"afterRx","")</f>
        <v>afterRx</v>
      </c>
      <c r="P135" s="14" t="str">
        <f t="shared" si="24"/>
        <v/>
      </c>
      <c r="Q135" s="14" t="str">
        <f t="shared" si="25"/>
        <v/>
      </c>
      <c r="R135" s="14" t="str">
        <f t="shared" si="26"/>
        <v/>
      </c>
      <c r="S135" s="14" t="str">
        <f t="shared" si="27"/>
        <v>EMPTY</v>
      </c>
      <c r="T135" s="14" t="str">
        <f t="shared" si="28"/>
        <v>EMPTY</v>
      </c>
      <c r="U135" s="14" t="str">
        <f t="shared" si="29"/>
        <v>EMPTY</v>
      </c>
      <c r="V135" s="14" t="str">
        <f t="shared" si="30"/>
        <v>EMPTY</v>
      </c>
      <c r="W135" s="14" t="str">
        <f>IF(L135="beforeTx",timingTable[[#This Row],[FRT32_val]]-timingTable[[#This Row],[FRT32_trace]],"EMPTY")</f>
        <v>EMPTY</v>
      </c>
      <c r="X135" s="14" t="str">
        <f t="shared" si="31"/>
        <v>EMPTY</v>
      </c>
      <c r="Y135" s="14" t="str">
        <f t="shared" si="32"/>
        <v>EMPTY</v>
      </c>
      <c r="Z135" s="14" t="str">
        <f>IF(AND(P135="beforeRx",O136="afterRx"),J136-timingTable[[#This Row],[FRT32_trace]],"EMPTY")</f>
        <v>EMPTY</v>
      </c>
      <c r="AA135" s="14" t="str">
        <f>IF(AND(timingTable[[#This Row],[txEnd]]="txEnd",Q139="rxStart"),I139-timingTable[[#This Row],[FRT32_val]],"EMPTY")</f>
        <v>EMPTY</v>
      </c>
    </row>
    <row r="136" spans="1:27" x14ac:dyDescent="0.25">
      <c r="A136" s="14" t="s">
        <v>235</v>
      </c>
      <c r="B136">
        <v>335688324241</v>
      </c>
      <c r="C136" s="14" t="s">
        <v>8330</v>
      </c>
      <c r="D136">
        <v>123</v>
      </c>
      <c r="E136" s="14" t="s">
        <v>3922</v>
      </c>
      <c r="F136" s="14" t="s">
        <v>8331</v>
      </c>
      <c r="G136" s="14">
        <f>timingTable[[#This Row],[FRT_DEC]]-B135</f>
        <v>1358</v>
      </c>
      <c r="H1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INFO]]))),H135)</f>
        <v>83</v>
      </c>
      <c r="I1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680874739</v>
      </c>
      <c r="J136" s="14">
        <f>HEX2DEC(RIGHT(timingTable[[#This Row],[FRT_HEX]],MIN(LEN(timingTable[[#This Row],[FRT_HEX]])-2,8)))</f>
        <v>680875153</v>
      </c>
      <c r="K136" s="14" t="str">
        <f>IF(timingTable[[#This Row],['[TRACECODE']:.1]]=140,"afterTx","")</f>
        <v/>
      </c>
      <c r="L136" s="14" t="str">
        <f t="shared" si="22"/>
        <v/>
      </c>
      <c r="M136" s="14" t="str">
        <f>IF(AND(H136=H135,K135="afterTx",timingTable[[#This Row],['[TRACECODE']:.1]]=6),"dc","")</f>
        <v/>
      </c>
      <c r="N136" s="14" t="str">
        <f t="shared" si="23"/>
        <v/>
      </c>
      <c r="O136" s="14" t="str">
        <f>IF(timingTable[[#This Row],['[TRACECODE']:.1]]=141,"afterRx","")</f>
        <v/>
      </c>
      <c r="P136" s="14" t="str">
        <f t="shared" si="24"/>
        <v/>
      </c>
      <c r="Q136" s="14" t="str">
        <f t="shared" si="25"/>
        <v>rxStart</v>
      </c>
      <c r="R136" s="14" t="str">
        <f t="shared" si="26"/>
        <v/>
      </c>
      <c r="S136" s="14" t="str">
        <f t="shared" si="27"/>
        <v>EMPTY</v>
      </c>
      <c r="T136" s="14" t="str">
        <f t="shared" si="28"/>
        <v>EMPTY</v>
      </c>
      <c r="U136" s="14" t="str">
        <f t="shared" si="29"/>
        <v>EMPTY</v>
      </c>
      <c r="V136" s="14" t="str">
        <f t="shared" si="30"/>
        <v>EMPTY</v>
      </c>
      <c r="W136" s="14" t="str">
        <f>IF(L136="beforeTx",timingTable[[#This Row],[FRT32_val]]-timingTable[[#This Row],[FRT32_trace]],"EMPTY")</f>
        <v>EMPTY</v>
      </c>
      <c r="X136" s="14" t="str">
        <f t="shared" si="31"/>
        <v>EMPTY</v>
      </c>
      <c r="Y136" s="14" t="str">
        <f t="shared" si="32"/>
        <v>EMPTY</v>
      </c>
      <c r="Z136" s="14" t="str">
        <f>IF(AND(P136="beforeRx",O137="afterRx"),J137-timingTable[[#This Row],[FRT32_trace]],"EMPTY")</f>
        <v>EMPTY</v>
      </c>
      <c r="AA136" s="14" t="str">
        <f>IF(AND(timingTable[[#This Row],[txEnd]]="txEnd",Q140="rxStart"),I140-timingTable[[#This Row],[FRT32_val]],"EMPTY")</f>
        <v>EMPTY</v>
      </c>
    </row>
    <row r="137" spans="1:27" x14ac:dyDescent="0.25">
      <c r="A137" s="14" t="s">
        <v>236</v>
      </c>
      <c r="B137">
        <v>335688324244</v>
      </c>
      <c r="C137" s="14" t="s">
        <v>8332</v>
      </c>
      <c r="D137">
        <v>123</v>
      </c>
      <c r="E137" s="14" t="s">
        <v>3922</v>
      </c>
      <c r="F137" s="14" t="s">
        <v>7879</v>
      </c>
      <c r="G137" s="14">
        <f>timingTable[[#This Row],[FRT_DEC]]-B136</f>
        <v>3</v>
      </c>
      <c r="H1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INFO]]))),H136)</f>
        <v>83</v>
      </c>
      <c r="I1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7" s="14">
        <f>HEX2DEC(RIGHT(timingTable[[#This Row],[FRT_HEX]],MIN(LEN(timingTable[[#This Row],[FRT_HEX]])-2,8)))</f>
        <v>680875156</v>
      </c>
      <c r="K137" s="14" t="str">
        <f>IF(timingTable[[#This Row],['[TRACECODE']:.1]]=140,"afterTx","")</f>
        <v/>
      </c>
      <c r="L137" s="14" t="str">
        <f t="shared" si="22"/>
        <v/>
      </c>
      <c r="M137" s="14" t="str">
        <f>IF(AND(H137=H136,K136="afterTx",timingTable[[#This Row],['[TRACECODE']:.1]]=6),"dc","")</f>
        <v/>
      </c>
      <c r="N137" s="14" t="str">
        <f t="shared" si="23"/>
        <v/>
      </c>
      <c r="O137" s="14" t="str">
        <f>IF(timingTable[[#This Row],['[TRACECODE']:.1]]=141,"afterRx","")</f>
        <v/>
      </c>
      <c r="P137" s="14" t="str">
        <f t="shared" si="24"/>
        <v/>
      </c>
      <c r="Q137" s="14" t="str">
        <f t="shared" si="25"/>
        <v/>
      </c>
      <c r="R137" s="14" t="str">
        <f t="shared" si="26"/>
        <v/>
      </c>
      <c r="S137" s="14" t="str">
        <f t="shared" si="27"/>
        <v>EMPTY</v>
      </c>
      <c r="T137" s="14" t="str">
        <f t="shared" si="28"/>
        <v>EMPTY</v>
      </c>
      <c r="U137" s="14" t="str">
        <f t="shared" si="29"/>
        <v>EMPTY</v>
      </c>
      <c r="V137" s="14" t="str">
        <f t="shared" si="30"/>
        <v>EMPTY</v>
      </c>
      <c r="W137" s="14" t="str">
        <f>IF(L137="beforeTx",timingTable[[#This Row],[FRT32_val]]-timingTable[[#This Row],[FRT32_trace]],"EMPTY")</f>
        <v>EMPTY</v>
      </c>
      <c r="X137" s="14" t="str">
        <f t="shared" si="31"/>
        <v>EMPTY</v>
      </c>
      <c r="Y137" s="14" t="str">
        <f t="shared" si="32"/>
        <v>EMPTY</v>
      </c>
      <c r="Z137" s="14" t="str">
        <f>IF(AND(P137="beforeRx",O138="afterRx"),J138-timingTable[[#This Row],[FRT32_trace]],"EMPTY")</f>
        <v>EMPTY</v>
      </c>
      <c r="AA137" s="14" t="str">
        <f>IF(AND(timingTable[[#This Row],[txEnd]]="txEnd",Q141="rxStart"),I141-timingTable[[#This Row],[FRT32_val]],"EMPTY")</f>
        <v>EMPTY</v>
      </c>
    </row>
    <row r="138" spans="1:27" x14ac:dyDescent="0.25">
      <c r="A138" s="14" t="s">
        <v>240</v>
      </c>
      <c r="B138">
        <v>335688324574</v>
      </c>
      <c r="C138" s="14" t="s">
        <v>8336</v>
      </c>
      <c r="D138">
        <v>124</v>
      </c>
      <c r="E138" s="14" t="s">
        <v>3923</v>
      </c>
      <c r="F138" s="14" t="s">
        <v>8337</v>
      </c>
      <c r="G138" s="14">
        <f>timingTable[[#This Row],[FRT_DEC]]-B137</f>
        <v>330</v>
      </c>
      <c r="H1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INFO]]))),H137)</f>
        <v>83</v>
      </c>
      <c r="I1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680875273</v>
      </c>
      <c r="J138" s="14">
        <f>HEX2DEC(RIGHT(timingTable[[#This Row],[FRT_HEX]],MIN(LEN(timingTable[[#This Row],[FRT_HEX]])-2,8)))</f>
        <v>680875486</v>
      </c>
      <c r="K138" s="14" t="str">
        <f>IF(timingTable[[#This Row],['[TRACECODE']:.1]]=140,"afterTx","")</f>
        <v/>
      </c>
      <c r="L138" s="14" t="str">
        <f t="shared" si="22"/>
        <v/>
      </c>
      <c r="M138" s="14" t="str">
        <f>IF(AND(H138=H137,K137="afterTx",timingTable[[#This Row],['[TRACECODE']:.1]]=6),"dc","")</f>
        <v/>
      </c>
      <c r="N138" s="14" t="str">
        <f t="shared" si="23"/>
        <v/>
      </c>
      <c r="O138" s="14" t="str">
        <f>IF(timingTable[[#This Row],['[TRACECODE']:.1]]=141,"afterRx","")</f>
        <v/>
      </c>
      <c r="P138" s="14" t="str">
        <f t="shared" si="24"/>
        <v/>
      </c>
      <c r="Q138" s="14" t="str">
        <f t="shared" si="25"/>
        <v/>
      </c>
      <c r="R138" s="14" t="str">
        <f t="shared" si="26"/>
        <v>rxEnd</v>
      </c>
      <c r="S138" s="14" t="str">
        <f t="shared" si="27"/>
        <v>EMPTY</v>
      </c>
      <c r="T138" s="14" t="str">
        <f t="shared" si="28"/>
        <v>EMPTY</v>
      </c>
      <c r="U138" s="14">
        <f t="shared" si="29"/>
        <v>-680875271</v>
      </c>
      <c r="V138" s="14" t="str">
        <f t="shared" si="30"/>
        <v>EMPTY</v>
      </c>
      <c r="W138" s="14" t="str">
        <f>IF(L138="beforeTx",timingTable[[#This Row],[FRT32_val]]-timingTable[[#This Row],[FRT32_trace]],"EMPTY")</f>
        <v>EMPTY</v>
      </c>
      <c r="X138" s="14" t="str">
        <f t="shared" si="31"/>
        <v>EMPTY</v>
      </c>
      <c r="Y138" s="14">
        <f t="shared" si="32"/>
        <v>230</v>
      </c>
      <c r="Z138" s="14" t="str">
        <f>IF(AND(P138="beforeRx",O139="afterRx"),J139-timingTable[[#This Row],[FRT32_trace]],"EMPTY")</f>
        <v>EMPTY</v>
      </c>
      <c r="AA138" s="14" t="str">
        <f>IF(AND(timingTable[[#This Row],[txEnd]]="txEnd",Q142="rxStart"),I142-timingTable[[#This Row],[FRT32_val]],"EMPTY")</f>
        <v>EMPTY</v>
      </c>
    </row>
    <row r="139" spans="1:27" x14ac:dyDescent="0.25">
      <c r="A139" s="14" t="s">
        <v>242</v>
      </c>
      <c r="B139">
        <v>335688324577</v>
      </c>
      <c r="C139" s="14" t="s">
        <v>8338</v>
      </c>
      <c r="D139">
        <v>124</v>
      </c>
      <c r="E139" s="14" t="s">
        <v>3923</v>
      </c>
      <c r="F139" s="14" t="s">
        <v>7880</v>
      </c>
      <c r="G139" s="14">
        <f>timingTable[[#This Row],[FRT_DEC]]-B138</f>
        <v>3</v>
      </c>
      <c r="H1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INFO]]))),H138)</f>
        <v>83</v>
      </c>
      <c r="I1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9" s="14">
        <f>HEX2DEC(RIGHT(timingTable[[#This Row],[FRT_HEX]],MIN(LEN(timingTable[[#This Row],[FRT_HEX]])-2,8)))</f>
        <v>680875489</v>
      </c>
      <c r="K139" s="14" t="str">
        <f>IF(timingTable[[#This Row],['[TRACECODE']:.1]]=140,"afterTx","")</f>
        <v/>
      </c>
      <c r="L139" s="14" t="str">
        <f t="shared" si="22"/>
        <v/>
      </c>
      <c r="M139" s="14" t="str">
        <f>IF(AND(H139=H138,K138="afterTx",timingTable[[#This Row],['[TRACECODE']:.1]]=6),"dc","")</f>
        <v/>
      </c>
      <c r="N139" s="14" t="str">
        <f t="shared" si="23"/>
        <v/>
      </c>
      <c r="O139" s="14" t="str">
        <f>IF(timingTable[[#This Row],['[TRACECODE']:.1]]=141,"afterRx","")</f>
        <v/>
      </c>
      <c r="P139" s="14" t="str">
        <f t="shared" si="24"/>
        <v/>
      </c>
      <c r="Q139" s="14" t="str">
        <f t="shared" si="25"/>
        <v/>
      </c>
      <c r="R139" s="14" t="str">
        <f t="shared" si="26"/>
        <v/>
      </c>
      <c r="S139" s="14" t="str">
        <f t="shared" si="27"/>
        <v>EMPTY</v>
      </c>
      <c r="T139" s="14" t="str">
        <f t="shared" si="28"/>
        <v>EMPTY</v>
      </c>
      <c r="U139" s="14" t="str">
        <f t="shared" si="29"/>
        <v>EMPTY</v>
      </c>
      <c r="V139" s="14" t="str">
        <f t="shared" si="30"/>
        <v>EMPTY</v>
      </c>
      <c r="W139" s="14" t="str">
        <f>IF(L139="beforeTx",timingTable[[#This Row],[FRT32_val]]-timingTable[[#This Row],[FRT32_trace]],"EMPTY")</f>
        <v>EMPTY</v>
      </c>
      <c r="X139" s="14" t="str">
        <f t="shared" si="31"/>
        <v>EMPTY</v>
      </c>
      <c r="Y139" s="14" t="str">
        <f t="shared" si="32"/>
        <v>EMPTY</v>
      </c>
      <c r="Z139" s="14" t="str">
        <f>IF(AND(P139="beforeRx",O140="afterRx"),J140-timingTable[[#This Row],[FRT32_trace]],"EMPTY")</f>
        <v>EMPTY</v>
      </c>
      <c r="AA139" s="14" t="str">
        <f>IF(AND(timingTable[[#This Row],[txEnd]]="txEnd",Q143="rxStart"),I143-timingTable[[#This Row],[FRT32_val]],"EMPTY")</f>
        <v>EMPTY</v>
      </c>
    </row>
    <row r="140" spans="1:27" x14ac:dyDescent="0.25">
      <c r="A140" s="14" t="s">
        <v>244</v>
      </c>
      <c r="B140">
        <v>335688324591</v>
      </c>
      <c r="C140" s="14" t="s">
        <v>8339</v>
      </c>
      <c r="D140">
        <v>151</v>
      </c>
      <c r="E140" s="14" t="s">
        <v>7876</v>
      </c>
      <c r="F140" s="14" t="s">
        <v>7845</v>
      </c>
      <c r="G140" s="14">
        <f>timingTable[[#This Row],[FRT_DEC]]-B139</f>
        <v>14</v>
      </c>
      <c r="H1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INFO]]))),H139)</f>
        <v>83</v>
      </c>
      <c r="I1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40" s="14">
        <f>HEX2DEC(RIGHT(timingTable[[#This Row],[FRT_HEX]],MIN(LEN(timingTable[[#This Row],[FRT_HEX]])-2,8)))</f>
        <v>680875503</v>
      </c>
      <c r="K140" s="14" t="str">
        <f>IF(timingTable[[#This Row],['[TRACECODE']:.1]]=140,"afterTx","")</f>
        <v/>
      </c>
      <c r="L140" s="14" t="str">
        <f t="shared" si="22"/>
        <v>beforeTx</v>
      </c>
      <c r="M140" s="14" t="str">
        <f>IF(AND(H140=H139,K139="afterTx",timingTable[[#This Row],['[TRACECODE']:.1]]=6),"dc","")</f>
        <v/>
      </c>
      <c r="N140" s="14" t="str">
        <f t="shared" si="23"/>
        <v/>
      </c>
      <c r="O140" s="14" t="str">
        <f>IF(timingTable[[#This Row],['[TRACECODE']:.1]]=141,"afterRx","")</f>
        <v/>
      </c>
      <c r="P140" s="14" t="str">
        <f t="shared" si="24"/>
        <v/>
      </c>
      <c r="Q140" s="14" t="str">
        <f t="shared" si="25"/>
        <v/>
      </c>
      <c r="R140" s="14" t="str">
        <f t="shared" si="26"/>
        <v/>
      </c>
      <c r="S140" s="14" t="str">
        <f t="shared" si="27"/>
        <v>EMPTY</v>
      </c>
      <c r="T140" s="14" t="str">
        <f t="shared" si="28"/>
        <v>EMPTY</v>
      </c>
      <c r="U140" s="14" t="str">
        <f t="shared" si="29"/>
        <v>EMPTY</v>
      </c>
      <c r="V140" s="14" t="str">
        <f t="shared" si="30"/>
        <v>EMPTY</v>
      </c>
      <c r="W140" s="14">
        <f>IF(L140="beforeTx",timingTable[[#This Row],[FRT32_val]]-timingTable[[#This Row],[FRT32_trace]],"EMPTY")</f>
        <v>-680875501</v>
      </c>
      <c r="X140" s="14">
        <f t="shared" si="31"/>
        <v>749</v>
      </c>
      <c r="Y140" s="14" t="str">
        <f t="shared" si="32"/>
        <v>EMPTY</v>
      </c>
      <c r="Z140" s="14" t="str">
        <f>IF(AND(P140="beforeRx",O141="afterRx"),J141-timingTable[[#This Row],[FRT32_trace]],"EMPTY")</f>
        <v>EMPTY</v>
      </c>
      <c r="AA140" s="14" t="str">
        <f>IF(AND(timingTable[[#This Row],[txEnd]]="txEnd",Q144="rxStart"),I144-timingTable[[#This Row],[FRT32_val]],"EMPTY")</f>
        <v>EMPTY</v>
      </c>
    </row>
    <row r="141" spans="1:27" x14ac:dyDescent="0.25">
      <c r="A141" s="14" t="s">
        <v>247</v>
      </c>
      <c r="B141">
        <v>335688324602</v>
      </c>
      <c r="C141" s="14" t="s">
        <v>8341</v>
      </c>
      <c r="D141">
        <v>151</v>
      </c>
      <c r="E141" s="14" t="s">
        <v>7876</v>
      </c>
      <c r="F141" s="14" t="s">
        <v>8151</v>
      </c>
      <c r="G141" s="14">
        <f>timingTable[[#This Row],[FRT_DEC]]-B140</f>
        <v>11</v>
      </c>
      <c r="H1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INFO]]))),H140)</f>
        <v>83</v>
      </c>
      <c r="I1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41" s="14">
        <f>HEX2DEC(RIGHT(timingTable[[#This Row],[FRT_HEX]],MIN(LEN(timingTable[[#This Row],[FRT_HEX]])-2,8)))</f>
        <v>680875514</v>
      </c>
      <c r="K141" s="14" t="str">
        <f>IF(timingTable[[#This Row],['[TRACECODE']:.1]]=140,"afterTx","")</f>
        <v/>
      </c>
      <c r="L141" s="14" t="str">
        <f t="shared" si="22"/>
        <v/>
      </c>
      <c r="M141" s="14" t="str">
        <f>IF(AND(H141=H140,K140="afterTx",timingTable[[#This Row],['[TRACECODE']:.1]]=6),"dc","")</f>
        <v/>
      </c>
      <c r="N141" s="14" t="str">
        <f t="shared" si="23"/>
        <v/>
      </c>
      <c r="O141" s="14" t="str">
        <f>IF(timingTable[[#This Row],['[TRACECODE']:.1]]=141,"afterRx","")</f>
        <v/>
      </c>
      <c r="P141" s="14" t="str">
        <f t="shared" si="24"/>
        <v/>
      </c>
      <c r="Q141" s="14" t="str">
        <f t="shared" si="25"/>
        <v/>
      </c>
      <c r="R141" s="14" t="str">
        <f t="shared" si="26"/>
        <v/>
      </c>
      <c r="S141" s="14" t="str">
        <f t="shared" si="27"/>
        <v>EMPTY</v>
      </c>
      <c r="T141" s="14" t="str">
        <f t="shared" si="28"/>
        <v>EMPTY</v>
      </c>
      <c r="U141" s="14" t="str">
        <f t="shared" si="29"/>
        <v>EMPTY</v>
      </c>
      <c r="V141" s="14" t="str">
        <f t="shared" si="30"/>
        <v>EMPTY</v>
      </c>
      <c r="W141" s="14" t="str">
        <f>IF(L141="beforeTx",timingTable[[#This Row],[FRT32_val]]-timingTable[[#This Row],[FRT32_trace]],"EMPTY")</f>
        <v>EMPTY</v>
      </c>
      <c r="X141" s="14" t="str">
        <f t="shared" si="31"/>
        <v>EMPTY</v>
      </c>
      <c r="Y141" s="14" t="str">
        <f t="shared" si="32"/>
        <v>EMPTY</v>
      </c>
      <c r="Z141" s="14" t="str">
        <f>IF(AND(P141="beforeRx",O142="afterRx"),J142-timingTable[[#This Row],[FRT32_trace]],"EMPTY")</f>
        <v>EMPTY</v>
      </c>
      <c r="AA141" s="14" t="str">
        <f>IF(AND(timingTable[[#This Row],[txEnd]]="txEnd",Q145="rxStart"),I145-timingTable[[#This Row],[FRT32_val]],"EMPTY")</f>
        <v>EMPTY</v>
      </c>
    </row>
    <row r="142" spans="1:27" x14ac:dyDescent="0.25">
      <c r="A142" s="14" t="s">
        <v>793</v>
      </c>
      <c r="B142">
        <v>335688325340</v>
      </c>
      <c r="C142" s="14" t="s">
        <v>8360</v>
      </c>
      <c r="D142">
        <v>140</v>
      </c>
      <c r="E142" s="14" t="s">
        <v>1076</v>
      </c>
      <c r="F142" s="14" t="s">
        <v>7869</v>
      </c>
      <c r="G142" s="14">
        <f>timingTable[[#This Row],[FRT_DEC]]-B141</f>
        <v>738</v>
      </c>
      <c r="H1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INFO]]))),H141)</f>
        <v>83</v>
      </c>
      <c r="I14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2" s="14">
        <f>HEX2DEC(RIGHT(timingTable[[#This Row],[FRT_HEX]],MIN(LEN(timingTable[[#This Row],[FRT_HEX]])-2,8)))</f>
        <v>680876252</v>
      </c>
      <c r="K142" s="14" t="str">
        <f>IF(timingTable[[#This Row],['[TRACECODE']:.1]]=140,"afterTx","")</f>
        <v>afterTx</v>
      </c>
      <c r="L142" s="14" t="str">
        <f t="shared" si="22"/>
        <v/>
      </c>
      <c r="M142" s="14" t="str">
        <f>IF(AND(H142=H141,K141="afterTx",timingTable[[#This Row],['[TRACECODE']:.1]]=6),"dc","")</f>
        <v/>
      </c>
      <c r="N142" s="14" t="str">
        <f t="shared" si="23"/>
        <v/>
      </c>
      <c r="O142" s="14" t="str">
        <f>IF(timingTable[[#This Row],['[TRACECODE']:.1]]=141,"afterRx","")</f>
        <v/>
      </c>
      <c r="P142" s="14" t="str">
        <f t="shared" si="24"/>
        <v/>
      </c>
      <c r="Q142" s="14" t="str">
        <f t="shared" si="25"/>
        <v/>
      </c>
      <c r="R142" s="14" t="str">
        <f t="shared" si="26"/>
        <v/>
      </c>
      <c r="S142" s="14" t="str">
        <f t="shared" si="27"/>
        <v>EMPTY</v>
      </c>
      <c r="T142" s="14" t="str">
        <f t="shared" si="28"/>
        <v>EMPTY</v>
      </c>
      <c r="U142" s="14" t="str">
        <f t="shared" si="29"/>
        <v>EMPTY</v>
      </c>
      <c r="V142" s="14" t="str">
        <f t="shared" si="30"/>
        <v>EMPTY</v>
      </c>
      <c r="W142" s="14" t="str">
        <f>IF(L142="beforeTx",timingTable[[#This Row],[FRT32_val]]-timingTable[[#This Row],[FRT32_trace]],"EMPTY")</f>
        <v>EMPTY</v>
      </c>
      <c r="X142" s="14" t="str">
        <f t="shared" si="31"/>
        <v>EMPTY</v>
      </c>
      <c r="Y142" s="14" t="str">
        <f t="shared" si="32"/>
        <v>EMPTY</v>
      </c>
      <c r="Z142" s="14" t="str">
        <f>IF(AND(P142="beforeRx",O143="afterRx"),J143-timingTable[[#This Row],[FRT32_trace]],"EMPTY")</f>
        <v>EMPTY</v>
      </c>
      <c r="AA142" s="14" t="str">
        <f>IF(AND(timingTable[[#This Row],[txEnd]]="txEnd",Q146="rxStart"),I146-timingTable[[#This Row],[FRT32_val]],"EMPTY")</f>
        <v>EMPTY</v>
      </c>
    </row>
    <row r="143" spans="1:27" x14ac:dyDescent="0.25">
      <c r="A143" s="14" t="s">
        <v>266</v>
      </c>
      <c r="B143">
        <v>335688326689</v>
      </c>
      <c r="C143" s="14" t="s">
        <v>8373</v>
      </c>
      <c r="D143">
        <v>151</v>
      </c>
      <c r="E143" s="14" t="s">
        <v>7876</v>
      </c>
      <c r="F143" s="14" t="s">
        <v>7989</v>
      </c>
      <c r="G143" s="14">
        <f>timingTable[[#This Row],[FRT_DEC]]-B142</f>
        <v>1349</v>
      </c>
      <c r="H1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INFO]]))),H142)</f>
        <v>83</v>
      </c>
      <c r="I1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3" s="14">
        <f>HEX2DEC(RIGHT(timingTable[[#This Row],[FRT_HEX]],MIN(LEN(timingTable[[#This Row],[FRT_HEX]])-2,8)))</f>
        <v>680877601</v>
      </c>
      <c r="K143" s="14" t="str">
        <f>IF(timingTable[[#This Row],['[TRACECODE']:.1]]=140,"afterTx","")</f>
        <v/>
      </c>
      <c r="L143" s="14" t="str">
        <f t="shared" si="22"/>
        <v/>
      </c>
      <c r="M143" s="14" t="str">
        <f>IF(AND(H143=H142,K142="afterTx",timingTable[[#This Row],['[TRACECODE']:.1]]=6),"dc","")</f>
        <v/>
      </c>
      <c r="N143" s="14" t="str">
        <f t="shared" si="23"/>
        <v/>
      </c>
      <c r="O143" s="14" t="str">
        <f>IF(timingTable[[#This Row],['[TRACECODE']:.1]]=141,"afterRx","")</f>
        <v/>
      </c>
      <c r="P143" s="14" t="str">
        <f t="shared" si="24"/>
        <v/>
      </c>
      <c r="Q143" s="14" t="str">
        <f t="shared" si="25"/>
        <v/>
      </c>
      <c r="R143" s="14" t="str">
        <f t="shared" si="26"/>
        <v/>
      </c>
      <c r="S143" s="14" t="str">
        <f t="shared" si="27"/>
        <v>EMPTY</v>
      </c>
      <c r="T143" s="14" t="str">
        <f t="shared" si="28"/>
        <v>EMPTY</v>
      </c>
      <c r="U143" s="14" t="str">
        <f t="shared" si="29"/>
        <v>EMPTY</v>
      </c>
      <c r="V143" s="14" t="str">
        <f t="shared" si="30"/>
        <v>EMPTY</v>
      </c>
      <c r="W143" s="14" t="str">
        <f>IF(L143="beforeTx",timingTable[[#This Row],[FRT32_val]]-timingTable[[#This Row],[FRT32_trace]],"EMPTY")</f>
        <v>EMPTY</v>
      </c>
      <c r="X143" s="14" t="str">
        <f t="shared" si="31"/>
        <v>EMPTY</v>
      </c>
      <c r="Y143" s="14" t="str">
        <f t="shared" si="32"/>
        <v>EMPTY</v>
      </c>
      <c r="Z143" s="14" t="str">
        <f>IF(AND(P143="beforeRx",O144="afterRx"),J144-timingTable[[#This Row],[FRT32_trace]],"EMPTY")</f>
        <v>EMPTY</v>
      </c>
      <c r="AA143" s="14" t="str">
        <f>IF(AND(timingTable[[#This Row],[txEnd]]="txEnd",Q147="rxStart"),I147-timingTable[[#This Row],[FRT32_val]],"EMPTY")</f>
        <v>EMPTY</v>
      </c>
    </row>
    <row r="144" spans="1:27" x14ac:dyDescent="0.25">
      <c r="A144" s="14" t="s">
        <v>269</v>
      </c>
      <c r="B144">
        <v>335688332766</v>
      </c>
      <c r="C144" s="14" t="s">
        <v>8376</v>
      </c>
      <c r="D144">
        <v>151</v>
      </c>
      <c r="E144" s="14" t="s">
        <v>7876</v>
      </c>
      <c r="F144" s="14" t="s">
        <v>7936</v>
      </c>
      <c r="G144" s="14">
        <f>timingTable[[#This Row],[FRT_DEC]]-B143</f>
        <v>6077</v>
      </c>
      <c r="H1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INFO]]))),H143)</f>
        <v>83</v>
      </c>
      <c r="I1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4" s="14">
        <f>HEX2DEC(RIGHT(timingTable[[#This Row],[FRT_HEX]],MIN(LEN(timingTable[[#This Row],[FRT_HEX]])-2,8)))</f>
        <v>680883678</v>
      </c>
      <c r="K144" s="14" t="str">
        <f>IF(timingTable[[#This Row],['[TRACECODE']:.1]]=140,"afterTx","")</f>
        <v/>
      </c>
      <c r="L144" s="14" t="str">
        <f t="shared" si="22"/>
        <v/>
      </c>
      <c r="M144" s="14" t="str">
        <f>IF(AND(H144=H143,K143="afterTx",timingTable[[#This Row],['[TRACECODE']:.1]]=6),"dc","")</f>
        <v/>
      </c>
      <c r="N144" s="14" t="str">
        <f t="shared" si="23"/>
        <v/>
      </c>
      <c r="O144" s="14" t="str">
        <f>IF(timingTable[[#This Row],['[TRACECODE']:.1]]=141,"afterRx","")</f>
        <v/>
      </c>
      <c r="P144" s="14" t="str">
        <f t="shared" si="24"/>
        <v/>
      </c>
      <c r="Q144" s="14" t="str">
        <f t="shared" si="25"/>
        <v/>
      </c>
      <c r="R144" s="14" t="str">
        <f t="shared" si="26"/>
        <v/>
      </c>
      <c r="S144" s="14" t="str">
        <f t="shared" si="27"/>
        <v>EMPTY</v>
      </c>
      <c r="T144" s="14" t="str">
        <f t="shared" si="28"/>
        <v>EMPTY</v>
      </c>
      <c r="U144" s="14" t="str">
        <f t="shared" si="29"/>
        <v>EMPTY</v>
      </c>
      <c r="V144" s="14" t="str">
        <f t="shared" si="30"/>
        <v>EMPTY</v>
      </c>
      <c r="W144" s="14" t="str">
        <f>IF(L144="beforeTx",timingTable[[#This Row],[FRT32_val]]-timingTable[[#This Row],[FRT32_trace]],"EMPTY")</f>
        <v>EMPTY</v>
      </c>
      <c r="X144" s="14" t="str">
        <f t="shared" si="31"/>
        <v>EMPTY</v>
      </c>
      <c r="Y144" s="14" t="str">
        <f t="shared" si="32"/>
        <v>EMPTY</v>
      </c>
      <c r="Z144" s="14" t="str">
        <f>IF(AND(P144="beforeRx",O145="afterRx"),J145-timingTable[[#This Row],[FRT32_trace]],"EMPTY")</f>
        <v>EMPTY</v>
      </c>
      <c r="AA144" s="14" t="str">
        <f>IF(AND(timingTable[[#This Row],[txEnd]]="txEnd",Q148="rxStart"),I148-timingTable[[#This Row],[FRT32_val]],"EMPTY")</f>
        <v>EMPTY</v>
      </c>
    </row>
    <row r="145" spans="1:27" x14ac:dyDescent="0.25">
      <c r="A145" s="14" t="s">
        <v>271</v>
      </c>
      <c r="B145">
        <v>335688337399</v>
      </c>
      <c r="C145" s="14" t="s">
        <v>8378</v>
      </c>
      <c r="D145">
        <v>151</v>
      </c>
      <c r="E145" s="14" t="s">
        <v>7876</v>
      </c>
      <c r="F145" s="14" t="s">
        <v>7989</v>
      </c>
      <c r="G145" s="14">
        <f>timingTable[[#This Row],[FRT_DEC]]-B144</f>
        <v>4633</v>
      </c>
      <c r="H1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INFO]]))),H144)</f>
        <v>83</v>
      </c>
      <c r="I1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5" s="14">
        <f>HEX2DEC(RIGHT(timingTable[[#This Row],[FRT_HEX]],MIN(LEN(timingTable[[#This Row],[FRT_HEX]])-2,8)))</f>
        <v>680888311</v>
      </c>
      <c r="K145" s="14" t="str">
        <f>IF(timingTable[[#This Row],['[TRACECODE']:.1]]=140,"afterTx","")</f>
        <v/>
      </c>
      <c r="L145" s="14" t="str">
        <f t="shared" si="22"/>
        <v/>
      </c>
      <c r="M145" s="14" t="str">
        <f>IF(AND(H145=H144,K144="afterTx",timingTable[[#This Row],['[TRACECODE']:.1]]=6),"dc","")</f>
        <v/>
      </c>
      <c r="N145" s="14" t="str">
        <f t="shared" si="23"/>
        <v/>
      </c>
      <c r="O145" s="14" t="str">
        <f>IF(timingTable[[#This Row],['[TRACECODE']:.1]]=141,"afterRx","")</f>
        <v/>
      </c>
      <c r="P145" s="14" t="str">
        <f t="shared" si="24"/>
        <v/>
      </c>
      <c r="Q145" s="14" t="str">
        <f t="shared" si="25"/>
        <v/>
      </c>
      <c r="R145" s="14" t="str">
        <f t="shared" si="26"/>
        <v/>
      </c>
      <c r="S145" s="14" t="str">
        <f t="shared" si="27"/>
        <v>EMPTY</v>
      </c>
      <c r="T145" s="14" t="str">
        <f t="shared" si="28"/>
        <v>EMPTY</v>
      </c>
      <c r="U145" s="14" t="str">
        <f t="shared" si="29"/>
        <v>EMPTY</v>
      </c>
      <c r="V145" s="14" t="str">
        <f t="shared" si="30"/>
        <v>EMPTY</v>
      </c>
      <c r="W145" s="14" t="str">
        <f>IF(L145="beforeTx",timingTable[[#This Row],[FRT32_val]]-timingTable[[#This Row],[FRT32_trace]],"EMPTY")</f>
        <v>EMPTY</v>
      </c>
      <c r="X145" s="14" t="str">
        <f t="shared" si="31"/>
        <v>EMPTY</v>
      </c>
      <c r="Y145" s="14" t="str">
        <f t="shared" si="32"/>
        <v>EMPTY</v>
      </c>
      <c r="Z145" s="14" t="str">
        <f>IF(AND(P145="beforeRx",O146="afterRx"),J146-timingTable[[#This Row],[FRT32_trace]],"EMPTY")</f>
        <v>EMPTY</v>
      </c>
      <c r="AA145" s="14" t="str">
        <f>IF(AND(timingTable[[#This Row],[txEnd]]="txEnd",Q149="rxStart"),I149-timingTable[[#This Row],[FRT32_val]],"EMPTY")</f>
        <v>EMPTY</v>
      </c>
    </row>
    <row r="146" spans="1:27" x14ac:dyDescent="0.25">
      <c r="A146" s="14" t="s">
        <v>279</v>
      </c>
      <c r="B146">
        <v>335688338440</v>
      </c>
      <c r="C146" s="14" t="s">
        <v>8388</v>
      </c>
      <c r="D146">
        <v>151</v>
      </c>
      <c r="E146" s="14" t="s">
        <v>7876</v>
      </c>
      <c r="F146" s="14" t="s">
        <v>7993</v>
      </c>
      <c r="G146" s="14">
        <f>timingTable[[#This Row],[FRT_DEC]]-B145</f>
        <v>1041</v>
      </c>
      <c r="H1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INFO]]))),H145)</f>
        <v>83</v>
      </c>
      <c r="I1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46" s="14">
        <f>HEX2DEC(RIGHT(timingTable[[#This Row],[FRT_HEX]],MIN(LEN(timingTable[[#This Row],[FRT_HEX]])-2,8)))</f>
        <v>680889352</v>
      </c>
      <c r="K146" s="14" t="str">
        <f>IF(timingTable[[#This Row],['[TRACECODE']:.1]]=140,"afterTx","")</f>
        <v/>
      </c>
      <c r="L146" s="14" t="str">
        <f t="shared" si="22"/>
        <v/>
      </c>
      <c r="M146" s="14" t="str">
        <f>IF(AND(H146=H145,K145="afterTx",timingTable[[#This Row],['[TRACECODE']:.1]]=6),"dc","")</f>
        <v/>
      </c>
      <c r="N146" s="14" t="str">
        <f t="shared" si="23"/>
        <v/>
      </c>
      <c r="O146" s="14" t="str">
        <f>IF(timingTable[[#This Row],['[TRACECODE']:.1]]=141,"afterRx","")</f>
        <v/>
      </c>
      <c r="P146" s="14" t="str">
        <f t="shared" si="24"/>
        <v/>
      </c>
      <c r="Q146" s="14" t="str">
        <f t="shared" si="25"/>
        <v/>
      </c>
      <c r="R146" s="14" t="str">
        <f t="shared" si="26"/>
        <v/>
      </c>
      <c r="S146" s="14" t="str">
        <f t="shared" si="27"/>
        <v>EMPTY</v>
      </c>
      <c r="T146" s="14" t="str">
        <f t="shared" si="28"/>
        <v>EMPTY</v>
      </c>
      <c r="U146" s="14" t="str">
        <f t="shared" si="29"/>
        <v>EMPTY</v>
      </c>
      <c r="V146" s="14" t="str">
        <f t="shared" si="30"/>
        <v>EMPTY</v>
      </c>
      <c r="W146" s="14" t="str">
        <f>IF(L146="beforeTx",timingTable[[#This Row],[FRT32_val]]-timingTable[[#This Row],[FRT32_trace]],"EMPTY")</f>
        <v>EMPTY</v>
      </c>
      <c r="X146" s="14" t="str">
        <f t="shared" si="31"/>
        <v>EMPTY</v>
      </c>
      <c r="Y146" s="14" t="str">
        <f t="shared" si="32"/>
        <v>EMPTY</v>
      </c>
      <c r="Z146" s="14" t="str">
        <f>IF(AND(P146="beforeRx",O147="afterRx"),J147-timingTable[[#This Row],[FRT32_trace]],"EMPTY")</f>
        <v>EMPTY</v>
      </c>
      <c r="AA146" s="14" t="str">
        <f>IF(AND(timingTable[[#This Row],[txEnd]]="txEnd",Q150="rxStart"),I150-timingTable[[#This Row],[FRT32_val]],"EMPTY")</f>
        <v>EMPTY</v>
      </c>
    </row>
    <row r="147" spans="1:27" x14ac:dyDescent="0.25">
      <c r="A147" s="14" t="s">
        <v>282</v>
      </c>
      <c r="B147">
        <v>335688338485</v>
      </c>
      <c r="C147" s="14" t="s">
        <v>8392</v>
      </c>
      <c r="D147">
        <v>131</v>
      </c>
      <c r="E147" s="14" t="s">
        <v>3932</v>
      </c>
      <c r="F147" s="14" t="s">
        <v>8393</v>
      </c>
      <c r="G147" s="14">
        <f>timingTable[[#This Row],[FRT_DEC]]-B146</f>
        <v>45</v>
      </c>
      <c r="H1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INFO]]))),H146)</f>
        <v>84</v>
      </c>
      <c r="I14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7" s="14">
        <f>HEX2DEC(RIGHT(timingTable[[#This Row],[FRT_HEX]],MIN(LEN(timingTable[[#This Row],[FRT_HEX]])-2,8)))</f>
        <v>680889397</v>
      </c>
      <c r="K147" s="14" t="str">
        <f>IF(timingTable[[#This Row],['[TRACECODE']:.1]]=140,"afterTx","")</f>
        <v/>
      </c>
      <c r="L147" s="14" t="str">
        <f t="shared" si="22"/>
        <v/>
      </c>
      <c r="M147" s="14" t="str">
        <f>IF(AND(H147=H146,K146="afterTx",timingTable[[#This Row],['[TRACECODE']:.1]]=6),"dc","")</f>
        <v/>
      </c>
      <c r="N147" s="14" t="str">
        <f t="shared" si="23"/>
        <v/>
      </c>
      <c r="O147" s="14" t="str">
        <f>IF(timingTable[[#This Row],['[TRACECODE']:.1]]=141,"afterRx","")</f>
        <v/>
      </c>
      <c r="P147" s="14" t="str">
        <f t="shared" si="24"/>
        <v/>
      </c>
      <c r="Q147" s="14" t="str">
        <f t="shared" si="25"/>
        <v/>
      </c>
      <c r="R147" s="14" t="str">
        <f t="shared" si="26"/>
        <v/>
      </c>
      <c r="S147" s="14" t="str">
        <f t="shared" si="27"/>
        <v>EMPTY</v>
      </c>
      <c r="T147" s="14" t="str">
        <f t="shared" si="28"/>
        <v>EMPTY</v>
      </c>
      <c r="U147" s="14" t="str">
        <f t="shared" si="29"/>
        <v>EMPTY</v>
      </c>
      <c r="V147" s="14" t="str">
        <f t="shared" si="30"/>
        <v>EMPTY</v>
      </c>
      <c r="W147" s="14" t="str">
        <f>IF(L147="beforeTx",timingTable[[#This Row],[FRT32_val]]-timingTable[[#This Row],[FRT32_trace]],"EMPTY")</f>
        <v>EMPTY</v>
      </c>
      <c r="X147" s="14" t="str">
        <f t="shared" si="31"/>
        <v>EMPTY</v>
      </c>
      <c r="Y147" s="14" t="str">
        <f t="shared" si="32"/>
        <v>EMPTY</v>
      </c>
      <c r="Z147" s="14" t="str">
        <f>IF(AND(P147="beforeRx",O148="afterRx"),J148-timingTable[[#This Row],[FRT32_trace]],"EMPTY")</f>
        <v>EMPTY</v>
      </c>
      <c r="AA147" s="14" t="str">
        <f>IF(AND(timingTable[[#This Row],[txEnd]]="txEnd",Q151="rxStart"),I151-timingTable[[#This Row],[FRT32_val]],"EMPTY")</f>
        <v>EMPTY</v>
      </c>
    </row>
    <row r="148" spans="1:27" x14ac:dyDescent="0.25">
      <c r="A148" s="14" t="s">
        <v>284</v>
      </c>
      <c r="B148">
        <v>335688338548</v>
      </c>
      <c r="C148" s="14" t="s">
        <v>8395</v>
      </c>
      <c r="D148">
        <v>129</v>
      </c>
      <c r="E148" s="14" t="s">
        <v>3677</v>
      </c>
      <c r="F148" s="14" t="s">
        <v>8396</v>
      </c>
      <c r="G148" s="14">
        <f>timingTable[[#This Row],[FRT_DEC]]-B147</f>
        <v>63</v>
      </c>
      <c r="H1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INFO]]))),H147)</f>
        <v>84</v>
      </c>
      <c r="I1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680890338</v>
      </c>
      <c r="J148" s="14">
        <f>HEX2DEC(RIGHT(timingTable[[#This Row],[FRT_HEX]],MIN(LEN(timingTable[[#This Row],[FRT_HEX]])-2,8)))</f>
        <v>680889460</v>
      </c>
      <c r="K148" s="14" t="str">
        <f>IF(timingTable[[#This Row],['[TRACECODE']:.1]]=140,"afterTx","")</f>
        <v/>
      </c>
      <c r="L148" s="14" t="str">
        <f t="shared" si="22"/>
        <v>beforeTx</v>
      </c>
      <c r="M148" s="14" t="str">
        <f>IF(AND(H148=H147,K147="afterTx",timingTable[[#This Row],['[TRACECODE']:.1]]=6),"dc","")</f>
        <v/>
      </c>
      <c r="N148" s="14" t="str">
        <f t="shared" si="23"/>
        <v/>
      </c>
      <c r="O148" s="14" t="str">
        <f>IF(timingTable[[#This Row],['[TRACECODE']:.1]]=141,"afterRx","")</f>
        <v/>
      </c>
      <c r="P148" s="14" t="str">
        <f t="shared" si="24"/>
        <v/>
      </c>
      <c r="Q148" s="14" t="str">
        <f t="shared" si="25"/>
        <v/>
      </c>
      <c r="R148" s="14" t="str">
        <f t="shared" si="26"/>
        <v/>
      </c>
      <c r="S148" s="14">
        <f t="shared" si="27"/>
        <v>720</v>
      </c>
      <c r="T148" s="14" t="str">
        <f t="shared" si="28"/>
        <v>EMPTY</v>
      </c>
      <c r="U148" s="14" t="str">
        <f t="shared" si="29"/>
        <v>EMPTY</v>
      </c>
      <c r="V148" s="14" t="str">
        <f t="shared" si="30"/>
        <v>EMPTY</v>
      </c>
      <c r="W148" s="14">
        <f>IF(L148="beforeTx",timingTable[[#This Row],[FRT32_val]]-timingTable[[#This Row],[FRT32_trace]],"EMPTY")</f>
        <v>878</v>
      </c>
      <c r="X148" s="14">
        <f t="shared" si="31"/>
        <v>915</v>
      </c>
      <c r="Y148" s="14" t="str">
        <f t="shared" si="32"/>
        <v>EMPTY</v>
      </c>
      <c r="Z148" s="14" t="str">
        <f>IF(AND(P148="beforeRx",O149="afterRx"),J149-timingTable[[#This Row],[FRT32_trace]],"EMPTY")</f>
        <v>EMPTY</v>
      </c>
      <c r="AA148" s="14" t="str">
        <f>IF(AND(timingTable[[#This Row],[txEnd]]="txEnd",Q152="rxStart"),I152-timingTable[[#This Row],[FRT32_val]],"EMPTY")</f>
        <v>EMPTY</v>
      </c>
    </row>
    <row r="149" spans="1:27" x14ac:dyDescent="0.25">
      <c r="A149" s="14" t="s">
        <v>285</v>
      </c>
      <c r="B149">
        <v>335688338551</v>
      </c>
      <c r="C149" s="14" t="s">
        <v>8397</v>
      </c>
      <c r="D149">
        <v>129</v>
      </c>
      <c r="E149" s="14" t="s">
        <v>3677</v>
      </c>
      <c r="F149" s="14" t="s">
        <v>7881</v>
      </c>
      <c r="G149" s="14">
        <f>timingTable[[#This Row],[FRT_DEC]]-B148</f>
        <v>3</v>
      </c>
      <c r="H1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INFO]]))),H148)</f>
        <v>84</v>
      </c>
      <c r="I1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9" s="14">
        <f>HEX2DEC(RIGHT(timingTable[[#This Row],[FRT_HEX]],MIN(LEN(timingTable[[#This Row],[FRT_HEX]])-2,8)))</f>
        <v>680889463</v>
      </c>
      <c r="K149" s="14" t="str">
        <f>IF(timingTable[[#This Row],['[TRACECODE']:.1]]=140,"afterTx","")</f>
        <v/>
      </c>
      <c r="L149" s="14" t="str">
        <f t="shared" si="22"/>
        <v/>
      </c>
      <c r="M149" s="14" t="str">
        <f>IF(AND(H149=H148,K148="afterTx",timingTable[[#This Row],['[TRACECODE']:.1]]=6),"dc","")</f>
        <v/>
      </c>
      <c r="N149" s="14" t="str">
        <f t="shared" si="23"/>
        <v/>
      </c>
      <c r="O149" s="14" t="str">
        <f>IF(timingTable[[#This Row],['[TRACECODE']:.1]]=141,"afterRx","")</f>
        <v/>
      </c>
      <c r="P149" s="14" t="str">
        <f t="shared" si="24"/>
        <v/>
      </c>
      <c r="Q149" s="14" t="str">
        <f t="shared" si="25"/>
        <v/>
      </c>
      <c r="R149" s="14" t="str">
        <f t="shared" si="26"/>
        <v/>
      </c>
      <c r="S149" s="14" t="str">
        <f t="shared" si="27"/>
        <v>EMPTY</v>
      </c>
      <c r="T149" s="14" t="str">
        <f t="shared" si="28"/>
        <v>EMPTY</v>
      </c>
      <c r="U149" s="14" t="str">
        <f t="shared" si="29"/>
        <v>EMPTY</v>
      </c>
      <c r="V149" s="14" t="str">
        <f t="shared" si="30"/>
        <v>EMPTY</v>
      </c>
      <c r="W149" s="14" t="str">
        <f>IF(L149="beforeTx",timingTable[[#This Row],[FRT32_val]]-timingTable[[#This Row],[FRT32_trace]],"EMPTY")</f>
        <v>EMPTY</v>
      </c>
      <c r="X149" s="14" t="str">
        <f t="shared" si="31"/>
        <v>EMPTY</v>
      </c>
      <c r="Y149" s="14" t="str">
        <f t="shared" si="32"/>
        <v>EMPTY</v>
      </c>
      <c r="Z149" s="14" t="str">
        <f>IF(AND(P149="beforeRx",O150="afterRx"),J150-timingTable[[#This Row],[FRT32_trace]],"EMPTY")</f>
        <v>EMPTY</v>
      </c>
      <c r="AA149" s="14" t="str">
        <f>IF(AND(timingTable[[#This Row],[txEnd]]="txEnd",Q153="rxStart"),I153-timingTable[[#This Row],[FRT32_val]],"EMPTY")</f>
        <v>EMPTY</v>
      </c>
    </row>
    <row r="150" spans="1:27" x14ac:dyDescent="0.25">
      <c r="A150" s="14" t="s">
        <v>286</v>
      </c>
      <c r="B150">
        <v>335688339463</v>
      </c>
      <c r="C150" s="14" t="s">
        <v>8398</v>
      </c>
      <c r="D150">
        <v>140</v>
      </c>
      <c r="E150" s="14" t="s">
        <v>1076</v>
      </c>
      <c r="F150" s="14" t="s">
        <v>3913</v>
      </c>
      <c r="G150" s="14">
        <f>timingTable[[#This Row],[FRT_DEC]]-B149</f>
        <v>912</v>
      </c>
      <c r="H1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INFO]]))),H149)</f>
        <v>84</v>
      </c>
      <c r="I15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0" s="14">
        <f>HEX2DEC(RIGHT(timingTable[[#This Row],[FRT_HEX]],MIN(LEN(timingTable[[#This Row],[FRT_HEX]])-2,8)))</f>
        <v>680890375</v>
      </c>
      <c r="K150" s="14" t="str">
        <f>IF(timingTable[[#This Row],['[TRACECODE']:.1]]=140,"afterTx","")</f>
        <v>afterTx</v>
      </c>
      <c r="L150" s="14" t="str">
        <f t="shared" si="22"/>
        <v/>
      </c>
      <c r="M150" s="14" t="str">
        <f>IF(AND(H150=H149,K149="afterTx",timingTable[[#This Row],['[TRACECODE']:.1]]=6),"dc","")</f>
        <v/>
      </c>
      <c r="N150" s="14" t="str">
        <f t="shared" si="23"/>
        <v/>
      </c>
      <c r="O150" s="14" t="str">
        <f>IF(timingTable[[#This Row],['[TRACECODE']:.1]]=141,"afterRx","")</f>
        <v/>
      </c>
      <c r="P150" s="14" t="str">
        <f t="shared" si="24"/>
        <v/>
      </c>
      <c r="Q150" s="14" t="str">
        <f t="shared" si="25"/>
        <v/>
      </c>
      <c r="R150" s="14" t="str">
        <f t="shared" si="26"/>
        <v/>
      </c>
      <c r="S150" s="14" t="str">
        <f t="shared" si="27"/>
        <v>EMPTY</v>
      </c>
      <c r="T150" s="14" t="str">
        <f t="shared" si="28"/>
        <v>EMPTY</v>
      </c>
      <c r="U150" s="14" t="str">
        <f t="shared" si="29"/>
        <v>EMPTY</v>
      </c>
      <c r="V150" s="14" t="str">
        <f t="shared" si="30"/>
        <v>EMPTY</v>
      </c>
      <c r="W150" s="14" t="str">
        <f>IF(L150="beforeTx",timingTable[[#This Row],[FRT32_val]]-timingTable[[#This Row],[FRT32_trace]],"EMPTY")</f>
        <v>EMPTY</v>
      </c>
      <c r="X150" s="14" t="str">
        <f t="shared" si="31"/>
        <v>EMPTY</v>
      </c>
      <c r="Y150" s="14" t="str">
        <f t="shared" si="32"/>
        <v>EMPTY</v>
      </c>
      <c r="Z150" s="14" t="str">
        <f>IF(AND(P150="beforeRx",O151="afterRx"),J151-timingTable[[#This Row],[FRT32_trace]],"EMPTY")</f>
        <v>EMPTY</v>
      </c>
      <c r="AA150" s="14" t="str">
        <f>IF(AND(timingTable[[#This Row],[txEnd]]="txEnd",Q154="rxStart"),I154-timingTable[[#This Row],[FRT32_val]],"EMPTY")</f>
        <v>EMPTY</v>
      </c>
    </row>
    <row r="151" spans="1:27" x14ac:dyDescent="0.25">
      <c r="A151" s="14" t="s">
        <v>288</v>
      </c>
      <c r="B151">
        <v>335688343095</v>
      </c>
      <c r="C151" s="14" t="s">
        <v>8400</v>
      </c>
      <c r="D151">
        <v>6</v>
      </c>
      <c r="E151" s="14" t="s">
        <v>1077</v>
      </c>
      <c r="F151" s="14" t="s">
        <v>8401</v>
      </c>
      <c r="G151" s="14">
        <f>timingTable[[#This Row],[FRT_DEC]]-B150</f>
        <v>3632</v>
      </c>
      <c r="H1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INFO]]))),H150)</f>
        <v>84</v>
      </c>
      <c r="I1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680891058</v>
      </c>
      <c r="J151" s="14">
        <f>HEX2DEC(RIGHT(timingTable[[#This Row],[FRT_HEX]],MIN(LEN(timingTable[[#This Row],[FRT_HEX]])-2,8)))</f>
        <v>680894007</v>
      </c>
      <c r="K151" s="14" t="str">
        <f>IF(timingTable[[#This Row],['[TRACECODE']:.1]]=140,"afterTx","")</f>
        <v/>
      </c>
      <c r="L151" s="14" t="str">
        <f t="shared" si="22"/>
        <v/>
      </c>
      <c r="M151" s="14" t="str">
        <f>IF(AND(H151=H150,K150="afterTx",timingTable[[#This Row],['[TRACECODE']:.1]]=6),"dc","")</f>
        <v>dc</v>
      </c>
      <c r="N151" s="14" t="str">
        <f t="shared" si="23"/>
        <v/>
      </c>
      <c r="O151" s="14" t="str">
        <f>IF(timingTable[[#This Row],['[TRACECODE']:.1]]=141,"afterRx","")</f>
        <v/>
      </c>
      <c r="P151" s="14" t="str">
        <f t="shared" si="24"/>
        <v/>
      </c>
      <c r="Q151" s="14" t="str">
        <f t="shared" si="25"/>
        <v/>
      </c>
      <c r="R151" s="14" t="str">
        <f t="shared" si="26"/>
        <v/>
      </c>
      <c r="S151" s="14" t="str">
        <f t="shared" si="27"/>
        <v>EMPTY</v>
      </c>
      <c r="T151" s="14" t="str">
        <f t="shared" si="28"/>
        <v>EMPTY</v>
      </c>
      <c r="U151" s="14" t="str">
        <f t="shared" si="29"/>
        <v>EMPTY</v>
      </c>
      <c r="V151" s="14" t="str">
        <f t="shared" si="30"/>
        <v>EMPTY</v>
      </c>
      <c r="W151" s="14" t="str">
        <f>IF(L151="beforeTx",timingTable[[#This Row],[FRT32_val]]-timingTable[[#This Row],[FRT32_trace]],"EMPTY")</f>
        <v>EMPTY</v>
      </c>
      <c r="X151" s="14" t="str">
        <f t="shared" si="31"/>
        <v>EMPTY</v>
      </c>
      <c r="Y151" s="14" t="str">
        <f t="shared" si="32"/>
        <v>EMPTY</v>
      </c>
      <c r="Z151" s="14" t="str">
        <f>IF(AND(P151="beforeRx",O152="afterRx"),J152-timingTable[[#This Row],[FRT32_trace]],"EMPTY")</f>
        <v>EMPTY</v>
      </c>
      <c r="AA151" s="14" t="str">
        <f>IF(AND(timingTable[[#This Row],[txEnd]]="txEnd",Q155="rxStart"),I155-timingTable[[#This Row],[FRT32_val]],"EMPTY")</f>
        <v>EMPTY</v>
      </c>
    </row>
    <row r="152" spans="1:27" x14ac:dyDescent="0.25">
      <c r="A152" s="14" t="s">
        <v>289</v>
      </c>
      <c r="B152">
        <v>335688343098</v>
      </c>
      <c r="C152" s="14" t="s">
        <v>8402</v>
      </c>
      <c r="D152">
        <v>6</v>
      </c>
      <c r="E152" s="14" t="s">
        <v>1077</v>
      </c>
      <c r="F152" s="14" t="s">
        <v>7877</v>
      </c>
      <c r="G152" s="14">
        <f>timingTable[[#This Row],[FRT_DEC]]-B151</f>
        <v>3</v>
      </c>
      <c r="H1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INFO]]))),H151)</f>
        <v>84</v>
      </c>
      <c r="I1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2" s="14">
        <f>HEX2DEC(RIGHT(timingTable[[#This Row],[FRT_HEX]],MIN(LEN(timingTable[[#This Row],[FRT_HEX]])-2,8)))</f>
        <v>680894010</v>
      </c>
      <c r="K152" s="14" t="str">
        <f>IF(timingTable[[#This Row],['[TRACECODE']:.1]]=140,"afterTx","")</f>
        <v/>
      </c>
      <c r="L152" s="14" t="str">
        <f t="shared" si="22"/>
        <v/>
      </c>
      <c r="M152" s="14" t="str">
        <f>IF(AND(H152=H151,K151="afterTx",timingTable[[#This Row],['[TRACECODE']:.1]]=6),"dc","")</f>
        <v/>
      </c>
      <c r="N152" s="14" t="str">
        <f t="shared" si="23"/>
        <v/>
      </c>
      <c r="O152" s="14" t="str">
        <f>IF(timingTable[[#This Row],['[TRACECODE']:.1]]=141,"afterRx","")</f>
        <v/>
      </c>
      <c r="P152" s="14" t="str">
        <f t="shared" si="24"/>
        <v/>
      </c>
      <c r="Q152" s="14" t="str">
        <f t="shared" si="25"/>
        <v/>
      </c>
      <c r="R152" s="14" t="str">
        <f t="shared" si="26"/>
        <v/>
      </c>
      <c r="S152" s="14" t="str">
        <f t="shared" si="27"/>
        <v>EMPTY</v>
      </c>
      <c r="T152" s="14" t="str">
        <f t="shared" si="28"/>
        <v>EMPTY</v>
      </c>
      <c r="U152" s="14" t="str">
        <f t="shared" si="29"/>
        <v>EMPTY</v>
      </c>
      <c r="V152" s="14" t="str">
        <f t="shared" si="30"/>
        <v>EMPTY</v>
      </c>
      <c r="W152" s="14" t="str">
        <f>IF(L152="beforeTx",timingTable[[#This Row],[FRT32_val]]-timingTable[[#This Row],[FRT32_trace]],"EMPTY")</f>
        <v>EMPTY</v>
      </c>
      <c r="X152" s="14" t="str">
        <f t="shared" si="31"/>
        <v>EMPTY</v>
      </c>
      <c r="Y152" s="14" t="str">
        <f t="shared" si="32"/>
        <v>EMPTY</v>
      </c>
      <c r="Z152" s="14" t="str">
        <f>IF(AND(P152="beforeRx",O153="afterRx"),J153-timingTable[[#This Row],[FRT32_trace]],"EMPTY")</f>
        <v>EMPTY</v>
      </c>
      <c r="AA152" s="14" t="str">
        <f>IF(AND(timingTable[[#This Row],[txEnd]]="txEnd",Q156="rxStart"),I156-timingTable[[#This Row],[FRT32_val]],"EMPTY")</f>
        <v>EMPTY</v>
      </c>
    </row>
    <row r="153" spans="1:27" x14ac:dyDescent="0.25">
      <c r="A153" s="14" t="s">
        <v>290</v>
      </c>
      <c r="B153">
        <v>335688343102</v>
      </c>
      <c r="C153" s="14" t="s">
        <v>8403</v>
      </c>
      <c r="D153">
        <v>122</v>
      </c>
      <c r="E153" s="14" t="s">
        <v>3921</v>
      </c>
      <c r="F153" s="14" t="s">
        <v>8404</v>
      </c>
      <c r="G153" s="14">
        <f>timingTable[[#This Row],[FRT_DEC]]-B152</f>
        <v>4</v>
      </c>
      <c r="H1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INFO]]))),H152)</f>
        <v>84</v>
      </c>
      <c r="I1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680893949</v>
      </c>
      <c r="J153" s="14">
        <f>HEX2DEC(RIGHT(timingTable[[#This Row],[FRT_HEX]],MIN(LEN(timingTable[[#This Row],[FRT_HEX]])-2,8)))</f>
        <v>680894014</v>
      </c>
      <c r="K153" s="14" t="str">
        <f>IF(timingTable[[#This Row],['[TRACECODE']:.1]]=140,"afterTx","")</f>
        <v/>
      </c>
      <c r="L153" s="14" t="str">
        <f t="shared" si="22"/>
        <v/>
      </c>
      <c r="M153" s="14" t="str">
        <f>IF(AND(H153=H152,K152="afterTx",timingTable[[#This Row],['[TRACECODE']:.1]]=6),"dc","")</f>
        <v/>
      </c>
      <c r="N153" s="14" t="str">
        <f t="shared" si="23"/>
        <v>txEnd</v>
      </c>
      <c r="O153" s="14" t="str">
        <f>IF(timingTable[[#This Row],['[TRACECODE']:.1]]=141,"afterRx","")</f>
        <v/>
      </c>
      <c r="P153" s="14" t="str">
        <f t="shared" si="24"/>
        <v/>
      </c>
      <c r="Q153" s="14" t="str">
        <f t="shared" si="25"/>
        <v/>
      </c>
      <c r="R153" s="14" t="str">
        <f t="shared" si="26"/>
        <v/>
      </c>
      <c r="S153" s="14" t="str">
        <f t="shared" si="27"/>
        <v>EMPTY</v>
      </c>
      <c r="T153" s="14" t="str">
        <f t="shared" si="28"/>
        <v>EMPTY</v>
      </c>
      <c r="U153" s="14" t="str">
        <f t="shared" si="29"/>
        <v>EMPTY</v>
      </c>
      <c r="V153" s="14" t="str">
        <f t="shared" si="30"/>
        <v>EMPTY</v>
      </c>
      <c r="W153" s="14" t="str">
        <f>IF(L153="beforeTx",timingTable[[#This Row],[FRT32_val]]-timingTable[[#This Row],[FRT32_trace]],"EMPTY")</f>
        <v>EMPTY</v>
      </c>
      <c r="X153" s="14" t="str">
        <f t="shared" si="31"/>
        <v>EMPTY</v>
      </c>
      <c r="Y153" s="14" t="str">
        <f t="shared" si="32"/>
        <v>EMPTY</v>
      </c>
      <c r="Z153" s="14" t="str">
        <f>IF(AND(P153="beforeRx",O154="afterRx"),J154-timingTable[[#This Row],[FRT32_trace]],"EMPTY")</f>
        <v>EMPTY</v>
      </c>
      <c r="AA153" s="14" t="str">
        <f>IF(AND(timingTable[[#This Row],[txEnd]]="txEnd",Q157="rxStart"),I157-timingTable[[#This Row],[FRT32_val]],"EMPTY")</f>
        <v>EMPTY</v>
      </c>
    </row>
    <row r="154" spans="1:27" x14ac:dyDescent="0.25">
      <c r="A154" s="14" t="s">
        <v>291</v>
      </c>
      <c r="B154">
        <v>335688343104</v>
      </c>
      <c r="C154" s="14" t="s">
        <v>8405</v>
      </c>
      <c r="D154">
        <v>122</v>
      </c>
      <c r="E154" s="14" t="s">
        <v>3921</v>
      </c>
      <c r="F154" s="14" t="s">
        <v>7878</v>
      </c>
      <c r="G154" s="14">
        <f>timingTable[[#This Row],[FRT_DEC]]-B153</f>
        <v>2</v>
      </c>
      <c r="H1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INFO]]))),H153)</f>
        <v>84</v>
      </c>
      <c r="I1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4" s="14">
        <f>HEX2DEC(RIGHT(timingTable[[#This Row],[FRT_HEX]],MIN(LEN(timingTable[[#This Row],[FRT_HEX]])-2,8)))</f>
        <v>680894016</v>
      </c>
      <c r="K154" s="14" t="str">
        <f>IF(timingTable[[#This Row],['[TRACECODE']:.1]]=140,"afterTx","")</f>
        <v/>
      </c>
      <c r="L154" s="14" t="str">
        <f t="shared" si="22"/>
        <v/>
      </c>
      <c r="M154" s="14" t="str">
        <f>IF(AND(H154=H153,K153="afterTx",timingTable[[#This Row],['[TRACECODE']:.1]]=6),"dc","")</f>
        <v/>
      </c>
      <c r="N154" s="14" t="str">
        <f t="shared" si="23"/>
        <v/>
      </c>
      <c r="O154" s="14" t="str">
        <f>IF(timingTable[[#This Row],['[TRACECODE']:.1]]=141,"afterRx","")</f>
        <v/>
      </c>
      <c r="P154" s="14" t="str">
        <f t="shared" si="24"/>
        <v/>
      </c>
      <c r="Q154" s="14" t="str">
        <f t="shared" si="25"/>
        <v/>
      </c>
      <c r="R154" s="14" t="str">
        <f t="shared" si="26"/>
        <v/>
      </c>
      <c r="S154" s="14" t="str">
        <f t="shared" si="27"/>
        <v>EMPTY</v>
      </c>
      <c r="T154" s="14" t="str">
        <f t="shared" si="28"/>
        <v>EMPTY</v>
      </c>
      <c r="U154" s="14" t="str">
        <f t="shared" si="29"/>
        <v>EMPTY</v>
      </c>
      <c r="V154" s="14" t="str">
        <f t="shared" si="30"/>
        <v>EMPTY</v>
      </c>
      <c r="W154" s="14" t="str">
        <f>IF(L154="beforeTx",timingTable[[#This Row],[FRT32_val]]-timingTable[[#This Row],[FRT32_trace]],"EMPTY")</f>
        <v>EMPTY</v>
      </c>
      <c r="X154" s="14" t="str">
        <f t="shared" si="31"/>
        <v>EMPTY</v>
      </c>
      <c r="Y154" s="14" t="str">
        <f t="shared" si="32"/>
        <v>EMPTY</v>
      </c>
      <c r="Z154" s="14" t="str">
        <f>IF(AND(P154="beforeRx",O155="afterRx"),J155-timingTable[[#This Row],[FRT32_trace]],"EMPTY")</f>
        <v>EMPTY</v>
      </c>
      <c r="AA154" s="14" t="str">
        <f>IF(AND(timingTable[[#This Row],[txEnd]]="txEnd",Q158="rxStart"),I158-timingTable[[#This Row],[FRT32_val]],"EMPTY")</f>
        <v>EMPTY</v>
      </c>
    </row>
    <row r="155" spans="1:27" x14ac:dyDescent="0.25">
      <c r="A155" s="14" t="s">
        <v>726</v>
      </c>
      <c r="B155">
        <v>335688343112</v>
      </c>
      <c r="C155" s="14" t="s">
        <v>8406</v>
      </c>
      <c r="D155">
        <v>151</v>
      </c>
      <c r="E155" s="14" t="s">
        <v>7876</v>
      </c>
      <c r="F155" s="14" t="s">
        <v>8006</v>
      </c>
      <c r="G155" s="14">
        <f>timingTable[[#This Row],[FRT_DEC]]-B154</f>
        <v>8</v>
      </c>
      <c r="H1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INFO]]))),H154)</f>
        <v>84</v>
      </c>
      <c r="I1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55" s="14">
        <f>HEX2DEC(RIGHT(timingTable[[#This Row],[FRT_HEX]],MIN(LEN(timingTable[[#This Row],[FRT_HEX]])-2,8)))</f>
        <v>680894024</v>
      </c>
      <c r="K155" s="14" t="str">
        <f>IF(timingTable[[#This Row],['[TRACECODE']:.1]]=140,"afterTx","")</f>
        <v/>
      </c>
      <c r="L155" s="14" t="str">
        <f t="shared" si="22"/>
        <v/>
      </c>
      <c r="M155" s="14" t="str">
        <f>IF(AND(H155=H154,K154="afterTx",timingTable[[#This Row],['[TRACECODE']:.1]]=6),"dc","")</f>
        <v/>
      </c>
      <c r="N155" s="14" t="str">
        <f t="shared" si="23"/>
        <v/>
      </c>
      <c r="O155" s="14" t="str">
        <f>IF(timingTable[[#This Row],['[TRACECODE']:.1]]=141,"afterRx","")</f>
        <v/>
      </c>
      <c r="P155" s="14" t="str">
        <f t="shared" si="24"/>
        <v/>
      </c>
      <c r="Q155" s="14" t="str">
        <f t="shared" si="25"/>
        <v/>
      </c>
      <c r="R155" s="14" t="str">
        <f t="shared" si="26"/>
        <v/>
      </c>
      <c r="S155" s="14" t="str">
        <f t="shared" si="27"/>
        <v>EMPTY</v>
      </c>
      <c r="T155" s="14" t="str">
        <f t="shared" si="28"/>
        <v>EMPTY</v>
      </c>
      <c r="U155" s="14" t="str">
        <f t="shared" si="29"/>
        <v>EMPTY</v>
      </c>
      <c r="V155" s="14" t="str">
        <f t="shared" si="30"/>
        <v>EMPTY</v>
      </c>
      <c r="W155" s="14" t="str">
        <f>IF(L155="beforeTx",timingTable[[#This Row],[FRT32_val]]-timingTable[[#This Row],[FRT32_trace]],"EMPTY")</f>
        <v>EMPTY</v>
      </c>
      <c r="X155" s="14" t="str">
        <f t="shared" si="31"/>
        <v>EMPTY</v>
      </c>
      <c r="Y155" s="14" t="str">
        <f t="shared" si="32"/>
        <v>EMPTY</v>
      </c>
      <c r="Z155" s="14" t="str">
        <f>IF(AND(P155="beforeRx",O156="afterRx"),J156-timingTable[[#This Row],[FRT32_trace]],"EMPTY")</f>
        <v>EMPTY</v>
      </c>
      <c r="AA155" s="14" t="str">
        <f>IF(AND(timingTable[[#This Row],[txEnd]]="txEnd",Q159="rxStart"),I159-timingTable[[#This Row],[FRT32_val]],"EMPTY")</f>
        <v>EMPTY</v>
      </c>
    </row>
    <row r="156" spans="1:27" x14ac:dyDescent="0.25">
      <c r="A156" s="14" t="s">
        <v>615</v>
      </c>
      <c r="B156">
        <v>335688343551</v>
      </c>
      <c r="C156" s="14" t="s">
        <v>8415</v>
      </c>
      <c r="D156">
        <v>151</v>
      </c>
      <c r="E156" s="14" t="s">
        <v>7876</v>
      </c>
      <c r="F156" s="14" t="s">
        <v>8130</v>
      </c>
      <c r="G156" s="14">
        <f>timingTable[[#This Row],[FRT_DEC]]-B155</f>
        <v>439</v>
      </c>
      <c r="H1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INFO]]))),H155)</f>
        <v>84</v>
      </c>
      <c r="I1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56" s="14">
        <f>HEX2DEC(RIGHT(timingTable[[#This Row],[FRT_HEX]],MIN(LEN(timingTable[[#This Row],[FRT_HEX]])-2,8)))</f>
        <v>680894463</v>
      </c>
      <c r="K156" s="14" t="str">
        <f>IF(timingTable[[#This Row],['[TRACECODE']:.1]]=140,"afterTx","")</f>
        <v/>
      </c>
      <c r="L156" s="14" t="str">
        <f t="shared" si="22"/>
        <v/>
      </c>
      <c r="M156" s="14" t="str">
        <f>IF(AND(H156=H155,K155="afterTx",timingTable[[#This Row],['[TRACECODE']:.1]]=6),"dc","")</f>
        <v/>
      </c>
      <c r="N156" s="14" t="str">
        <f t="shared" si="23"/>
        <v/>
      </c>
      <c r="O156" s="14" t="str">
        <f>IF(timingTable[[#This Row],['[TRACECODE']:.1]]=141,"afterRx","")</f>
        <v/>
      </c>
      <c r="P156" s="14" t="str">
        <f t="shared" si="24"/>
        <v/>
      </c>
      <c r="Q156" s="14" t="str">
        <f t="shared" si="25"/>
        <v/>
      </c>
      <c r="R156" s="14" t="str">
        <f t="shared" si="26"/>
        <v/>
      </c>
      <c r="S156" s="14" t="str">
        <f t="shared" si="27"/>
        <v>EMPTY</v>
      </c>
      <c r="T156" s="14" t="str">
        <f t="shared" si="28"/>
        <v>EMPTY</v>
      </c>
      <c r="U156" s="14" t="str">
        <f t="shared" si="29"/>
        <v>EMPTY</v>
      </c>
      <c r="V156" s="14" t="str">
        <f t="shared" si="30"/>
        <v>EMPTY</v>
      </c>
      <c r="W156" s="14" t="str">
        <f>IF(L156="beforeTx",timingTable[[#This Row],[FRT32_val]]-timingTable[[#This Row],[FRT32_trace]],"EMPTY")</f>
        <v>EMPTY</v>
      </c>
      <c r="X156" s="14" t="str">
        <f t="shared" si="31"/>
        <v>EMPTY</v>
      </c>
      <c r="Y156" s="14" t="str">
        <f t="shared" si="32"/>
        <v>EMPTY</v>
      </c>
      <c r="Z156" s="14" t="str">
        <f>IF(AND(P156="beforeRx",O157="afterRx"),J157-timingTable[[#This Row],[FRT32_trace]],"EMPTY")</f>
        <v>EMPTY</v>
      </c>
      <c r="AA156" s="14" t="str">
        <f>IF(AND(timingTable[[#This Row],[txEnd]]="txEnd",Q160="rxStart"),I160-timingTable[[#This Row],[FRT32_val]],"EMPTY")</f>
        <v>EMPTY</v>
      </c>
    </row>
    <row r="157" spans="1:27" x14ac:dyDescent="0.25">
      <c r="A157" s="14" t="s">
        <v>734</v>
      </c>
      <c r="B157">
        <v>335688343575</v>
      </c>
      <c r="C157" s="14" t="s">
        <v>8418</v>
      </c>
      <c r="D157">
        <v>130</v>
      </c>
      <c r="E157" s="14" t="s">
        <v>3933</v>
      </c>
      <c r="F157" s="14" t="s">
        <v>5344</v>
      </c>
      <c r="G157" s="14">
        <f>timingTable[[#This Row],[FRT_DEC]]-B156</f>
        <v>24</v>
      </c>
      <c r="H1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INFO]]))),H156)</f>
        <v>84</v>
      </c>
      <c r="I1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655365</v>
      </c>
      <c r="J157" s="14">
        <f>HEX2DEC(RIGHT(timingTable[[#This Row],[FRT_HEX]],MIN(LEN(timingTable[[#This Row],[FRT_HEX]])-2,8)))</f>
        <v>680894487</v>
      </c>
      <c r="K157" s="14" t="str">
        <f>IF(timingTable[[#This Row],['[TRACECODE']:.1]]=140,"afterTx","")</f>
        <v/>
      </c>
      <c r="L157" s="14" t="str">
        <f t="shared" si="22"/>
        <v/>
      </c>
      <c r="M157" s="14" t="str">
        <f>IF(AND(H157=H156,K156="afterTx",timingTable[[#This Row],['[TRACECODE']:.1]]=6),"dc","")</f>
        <v/>
      </c>
      <c r="N157" s="14" t="str">
        <f t="shared" si="23"/>
        <v/>
      </c>
      <c r="O157" s="14" t="str">
        <f>IF(timingTable[[#This Row],['[TRACECODE']:.1]]=141,"afterRx","")</f>
        <v/>
      </c>
      <c r="P157" s="14" t="str">
        <f t="shared" si="24"/>
        <v>beforeRx</v>
      </c>
      <c r="Q157" s="14" t="str">
        <f t="shared" si="25"/>
        <v/>
      </c>
      <c r="R157" s="14" t="str">
        <f t="shared" si="26"/>
        <v/>
      </c>
      <c r="S157" s="14" t="str">
        <f t="shared" si="27"/>
        <v>EMPTY</v>
      </c>
      <c r="T157" s="14" t="str">
        <f t="shared" si="28"/>
        <v>EMPTY</v>
      </c>
      <c r="U157" s="14" t="str">
        <f t="shared" si="29"/>
        <v>EMPTY</v>
      </c>
      <c r="V157" s="14" t="str">
        <f t="shared" si="30"/>
        <v>EMPTY</v>
      </c>
      <c r="W157" s="14" t="str">
        <f>IF(L157="beforeTx",timingTable[[#This Row],[FRT32_val]]-timingTable[[#This Row],[FRT32_trace]],"EMPTY")</f>
        <v>EMPTY</v>
      </c>
      <c r="X157" s="14" t="str">
        <f t="shared" si="31"/>
        <v>EMPTY</v>
      </c>
      <c r="Y157" s="14" t="str">
        <f t="shared" si="32"/>
        <v>EMPTY</v>
      </c>
      <c r="Z157" s="14">
        <f>IF(AND(P157="beforeRx",O158="afterRx"),J158-timingTable[[#This Row],[FRT32_trace]],"EMPTY")</f>
        <v>731</v>
      </c>
      <c r="AA157" s="14" t="str">
        <f>IF(AND(timingTable[[#This Row],[txEnd]]="txEnd",Q161="rxStart"),I161-timingTable[[#This Row],[FRT32_val]],"EMPTY")</f>
        <v>EMPTY</v>
      </c>
    </row>
    <row r="158" spans="1:27" x14ac:dyDescent="0.25">
      <c r="A158" s="14" t="s">
        <v>735</v>
      </c>
      <c r="B158">
        <v>335688344306</v>
      </c>
      <c r="C158" s="14" t="s">
        <v>8419</v>
      </c>
      <c r="D158">
        <v>141</v>
      </c>
      <c r="E158" s="14" t="s">
        <v>3934</v>
      </c>
      <c r="F158" s="14" t="s">
        <v>5345</v>
      </c>
      <c r="G158" s="14">
        <f>timingTable[[#This Row],[FRT_DEC]]-B157</f>
        <v>731</v>
      </c>
      <c r="H1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INFO]]))),H157)</f>
        <v>84</v>
      </c>
      <c r="I15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8" s="14">
        <f>HEX2DEC(RIGHT(timingTable[[#This Row],[FRT_HEX]],MIN(LEN(timingTable[[#This Row],[FRT_HEX]])-2,8)))</f>
        <v>680895218</v>
      </c>
      <c r="K158" s="14" t="str">
        <f>IF(timingTable[[#This Row],['[TRACECODE']:.1]]=140,"afterTx","")</f>
        <v/>
      </c>
      <c r="L158" s="14" t="str">
        <f t="shared" si="22"/>
        <v/>
      </c>
      <c r="M158" s="14" t="str">
        <f>IF(AND(H158=H157,K157="afterTx",timingTable[[#This Row],['[TRACECODE']:.1]]=6),"dc","")</f>
        <v/>
      </c>
      <c r="N158" s="14" t="str">
        <f t="shared" si="23"/>
        <v/>
      </c>
      <c r="O158" s="14" t="str">
        <f>IF(timingTable[[#This Row],['[TRACECODE']:.1]]=141,"afterRx","")</f>
        <v>afterRx</v>
      </c>
      <c r="P158" s="14" t="str">
        <f t="shared" si="24"/>
        <v/>
      </c>
      <c r="Q158" s="14" t="str">
        <f t="shared" si="25"/>
        <v/>
      </c>
      <c r="R158" s="14" t="str">
        <f t="shared" si="26"/>
        <v/>
      </c>
      <c r="S158" s="14" t="str">
        <f t="shared" si="27"/>
        <v>EMPTY</v>
      </c>
      <c r="T158" s="14" t="str">
        <f t="shared" si="28"/>
        <v>EMPTY</v>
      </c>
      <c r="U158" s="14" t="str">
        <f t="shared" si="29"/>
        <v>EMPTY</v>
      </c>
      <c r="V158" s="14" t="str">
        <f t="shared" si="30"/>
        <v>EMPTY</v>
      </c>
      <c r="W158" s="14" t="str">
        <f>IF(L158="beforeTx",timingTable[[#This Row],[FRT32_val]]-timingTable[[#This Row],[FRT32_trace]],"EMPTY")</f>
        <v>EMPTY</v>
      </c>
      <c r="X158" s="14" t="str">
        <f t="shared" si="31"/>
        <v>EMPTY</v>
      </c>
      <c r="Y158" s="14" t="str">
        <f t="shared" si="32"/>
        <v>EMPTY</v>
      </c>
      <c r="Z158" s="14" t="str">
        <f>IF(AND(P158="beforeRx",O159="afterRx"),J159-timingTable[[#This Row],[FRT32_trace]],"EMPTY")</f>
        <v>EMPTY</v>
      </c>
      <c r="AA158" s="14" t="str">
        <f>IF(AND(timingTable[[#This Row],[txEnd]]="txEnd",Q162="rxStart"),I162-timingTable[[#This Row],[FRT32_val]],"EMPTY")</f>
        <v>EMPTY</v>
      </c>
    </row>
    <row r="159" spans="1:27" x14ac:dyDescent="0.25">
      <c r="A159" s="14" t="s">
        <v>737</v>
      </c>
      <c r="B159">
        <v>335688345664</v>
      </c>
      <c r="C159" s="14" t="s">
        <v>8422</v>
      </c>
      <c r="D159">
        <v>123</v>
      </c>
      <c r="E159" s="14" t="s">
        <v>3922</v>
      </c>
      <c r="F159" s="14" t="s">
        <v>8423</v>
      </c>
      <c r="G159" s="14">
        <f>timingTable[[#This Row],[FRT_DEC]]-B158</f>
        <v>1358</v>
      </c>
      <c r="H1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INFO]]))),H158)</f>
        <v>84</v>
      </c>
      <c r="I1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680896160</v>
      </c>
      <c r="J159" s="14">
        <f>HEX2DEC(RIGHT(timingTable[[#This Row],[FRT_HEX]],MIN(LEN(timingTable[[#This Row],[FRT_HEX]])-2,8)))</f>
        <v>680896576</v>
      </c>
      <c r="K159" s="14" t="str">
        <f>IF(timingTable[[#This Row],['[TRACECODE']:.1]]=140,"afterTx","")</f>
        <v/>
      </c>
      <c r="L159" s="14" t="str">
        <f t="shared" si="22"/>
        <v/>
      </c>
      <c r="M159" s="14" t="str">
        <f>IF(AND(H159=H158,K158="afterTx",timingTable[[#This Row],['[TRACECODE']:.1]]=6),"dc","")</f>
        <v/>
      </c>
      <c r="N159" s="14" t="str">
        <f t="shared" si="23"/>
        <v/>
      </c>
      <c r="O159" s="14" t="str">
        <f>IF(timingTable[[#This Row],['[TRACECODE']:.1]]=141,"afterRx","")</f>
        <v/>
      </c>
      <c r="P159" s="14" t="str">
        <f t="shared" si="24"/>
        <v/>
      </c>
      <c r="Q159" s="14" t="str">
        <f t="shared" si="25"/>
        <v>rxStart</v>
      </c>
      <c r="R159" s="14" t="str">
        <f t="shared" si="26"/>
        <v/>
      </c>
      <c r="S159" s="14" t="str">
        <f t="shared" si="27"/>
        <v>EMPTY</v>
      </c>
      <c r="T159" s="14" t="str">
        <f t="shared" si="28"/>
        <v>EMPTY</v>
      </c>
      <c r="U159" s="14" t="str">
        <f t="shared" si="29"/>
        <v>EMPTY</v>
      </c>
      <c r="V159" s="14" t="str">
        <f t="shared" si="30"/>
        <v>EMPTY</v>
      </c>
      <c r="W159" s="14" t="str">
        <f>IF(L159="beforeTx",timingTable[[#This Row],[FRT32_val]]-timingTable[[#This Row],[FRT32_trace]],"EMPTY")</f>
        <v>EMPTY</v>
      </c>
      <c r="X159" s="14" t="str">
        <f t="shared" si="31"/>
        <v>EMPTY</v>
      </c>
      <c r="Y159" s="14" t="str">
        <f t="shared" si="32"/>
        <v>EMPTY</v>
      </c>
      <c r="Z159" s="14" t="str">
        <f>IF(AND(P159="beforeRx",O160="afterRx"),J160-timingTable[[#This Row],[FRT32_trace]],"EMPTY")</f>
        <v>EMPTY</v>
      </c>
      <c r="AA159" s="14" t="str">
        <f>IF(AND(timingTable[[#This Row],[txEnd]]="txEnd",Q163="rxStart"),I163-timingTable[[#This Row],[FRT32_val]],"EMPTY")</f>
        <v>EMPTY</v>
      </c>
    </row>
    <row r="160" spans="1:27" x14ac:dyDescent="0.25">
      <c r="A160" s="14" t="s">
        <v>738</v>
      </c>
      <c r="B160">
        <v>335688345666</v>
      </c>
      <c r="C160" s="14" t="s">
        <v>8424</v>
      </c>
      <c r="D160">
        <v>123</v>
      </c>
      <c r="E160" s="14" t="s">
        <v>3922</v>
      </c>
      <c r="F160" s="14" t="s">
        <v>7879</v>
      </c>
      <c r="G160" s="14">
        <f>timingTable[[#This Row],[FRT_DEC]]-B159</f>
        <v>2</v>
      </c>
      <c r="H1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INFO]]))),H159)</f>
        <v>84</v>
      </c>
      <c r="I1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0" s="14">
        <f>HEX2DEC(RIGHT(timingTable[[#This Row],[FRT_HEX]],MIN(LEN(timingTable[[#This Row],[FRT_HEX]])-2,8)))</f>
        <v>680896578</v>
      </c>
      <c r="K160" s="14" t="str">
        <f>IF(timingTable[[#This Row],['[TRACECODE']:.1]]=140,"afterTx","")</f>
        <v/>
      </c>
      <c r="L160" s="14" t="str">
        <f t="shared" si="22"/>
        <v/>
      </c>
      <c r="M160" s="14" t="str">
        <f>IF(AND(H160=H159,K159="afterTx",timingTable[[#This Row],['[TRACECODE']:.1]]=6),"dc","")</f>
        <v/>
      </c>
      <c r="N160" s="14" t="str">
        <f t="shared" si="23"/>
        <v/>
      </c>
      <c r="O160" s="14" t="str">
        <f>IF(timingTable[[#This Row],['[TRACECODE']:.1]]=141,"afterRx","")</f>
        <v/>
      </c>
      <c r="P160" s="14" t="str">
        <f t="shared" si="24"/>
        <v/>
      </c>
      <c r="Q160" s="14" t="str">
        <f t="shared" si="25"/>
        <v/>
      </c>
      <c r="R160" s="14" t="str">
        <f t="shared" si="26"/>
        <v/>
      </c>
      <c r="S160" s="14" t="str">
        <f t="shared" si="27"/>
        <v>EMPTY</v>
      </c>
      <c r="T160" s="14" t="str">
        <f t="shared" si="28"/>
        <v>EMPTY</v>
      </c>
      <c r="U160" s="14" t="str">
        <f t="shared" si="29"/>
        <v>EMPTY</v>
      </c>
      <c r="V160" s="14" t="str">
        <f t="shared" si="30"/>
        <v>EMPTY</v>
      </c>
      <c r="W160" s="14" t="str">
        <f>IF(L160="beforeTx",timingTable[[#This Row],[FRT32_val]]-timingTable[[#This Row],[FRT32_trace]],"EMPTY")</f>
        <v>EMPTY</v>
      </c>
      <c r="X160" s="14" t="str">
        <f t="shared" si="31"/>
        <v>EMPTY</v>
      </c>
      <c r="Y160" s="14" t="str">
        <f t="shared" si="32"/>
        <v>EMPTY</v>
      </c>
      <c r="Z160" s="14" t="str">
        <f>IF(AND(P160="beforeRx",O161="afterRx"),J161-timingTable[[#This Row],[FRT32_trace]],"EMPTY")</f>
        <v>EMPTY</v>
      </c>
      <c r="AA160" s="14" t="str">
        <f>IF(AND(timingTable[[#This Row],[txEnd]]="txEnd",Q164="rxStart"),I164-timingTable[[#This Row],[FRT32_val]],"EMPTY")</f>
        <v>EMPTY</v>
      </c>
    </row>
    <row r="161" spans="1:27" x14ac:dyDescent="0.25">
      <c r="A161" s="14" t="s">
        <v>847</v>
      </c>
      <c r="B161">
        <v>335688345999</v>
      </c>
      <c r="C161" s="14" t="s">
        <v>8428</v>
      </c>
      <c r="D161">
        <v>124</v>
      </c>
      <c r="E161" s="14" t="s">
        <v>3923</v>
      </c>
      <c r="F161" s="14" t="s">
        <v>8429</v>
      </c>
      <c r="G161" s="14">
        <f>timingTable[[#This Row],[FRT_DEC]]-B160</f>
        <v>333</v>
      </c>
      <c r="H1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INFO]]))),H160)</f>
        <v>84</v>
      </c>
      <c r="I1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680896693</v>
      </c>
      <c r="J161" s="14">
        <f>HEX2DEC(RIGHT(timingTable[[#This Row],[FRT_HEX]],MIN(LEN(timingTable[[#This Row],[FRT_HEX]])-2,8)))</f>
        <v>680896911</v>
      </c>
      <c r="K161" s="14" t="str">
        <f>IF(timingTable[[#This Row],['[TRACECODE']:.1]]=140,"afterTx","")</f>
        <v/>
      </c>
      <c r="L161" s="14" t="str">
        <f t="shared" si="22"/>
        <v/>
      </c>
      <c r="M161" s="14" t="str">
        <f>IF(AND(H161=H160,K160="afterTx",timingTable[[#This Row],['[TRACECODE']:.1]]=6),"dc","")</f>
        <v/>
      </c>
      <c r="N161" s="14" t="str">
        <f t="shared" si="23"/>
        <v/>
      </c>
      <c r="O161" s="14" t="str">
        <f>IF(timingTable[[#This Row],['[TRACECODE']:.1]]=141,"afterRx","")</f>
        <v/>
      </c>
      <c r="P161" s="14" t="str">
        <f t="shared" si="24"/>
        <v/>
      </c>
      <c r="Q161" s="14" t="str">
        <f t="shared" si="25"/>
        <v/>
      </c>
      <c r="R161" s="14" t="str">
        <f t="shared" si="26"/>
        <v>rxEnd</v>
      </c>
      <c r="S161" s="14" t="str">
        <f t="shared" si="27"/>
        <v>EMPTY</v>
      </c>
      <c r="T161" s="14" t="str">
        <f t="shared" si="28"/>
        <v>EMPTY</v>
      </c>
      <c r="U161" s="14">
        <f t="shared" si="29"/>
        <v>-680896691</v>
      </c>
      <c r="V161" s="14" t="str">
        <f t="shared" si="30"/>
        <v>EMPTY</v>
      </c>
      <c r="W161" s="14" t="str">
        <f>IF(L161="beforeTx",timingTable[[#This Row],[FRT32_val]]-timingTable[[#This Row],[FRT32_trace]],"EMPTY")</f>
        <v>EMPTY</v>
      </c>
      <c r="X161" s="14" t="str">
        <f t="shared" si="31"/>
        <v>EMPTY</v>
      </c>
      <c r="Y161" s="14">
        <f t="shared" si="32"/>
        <v>234</v>
      </c>
      <c r="Z161" s="14" t="str">
        <f>IF(AND(P161="beforeRx",O162="afterRx"),J162-timingTable[[#This Row],[FRT32_trace]],"EMPTY")</f>
        <v>EMPTY</v>
      </c>
      <c r="AA161" s="14" t="str">
        <f>IF(AND(timingTable[[#This Row],[txEnd]]="txEnd",Q165="rxStart"),I165-timingTable[[#This Row],[FRT32_val]],"EMPTY")</f>
        <v>EMPTY</v>
      </c>
    </row>
    <row r="162" spans="1:27" x14ac:dyDescent="0.25">
      <c r="A162" s="14" t="s">
        <v>848</v>
      </c>
      <c r="B162">
        <v>335688346002</v>
      </c>
      <c r="C162" s="14" t="s">
        <v>8430</v>
      </c>
      <c r="D162">
        <v>124</v>
      </c>
      <c r="E162" s="14" t="s">
        <v>3923</v>
      </c>
      <c r="F162" s="14" t="s">
        <v>7880</v>
      </c>
      <c r="G162" s="14">
        <f>timingTable[[#This Row],[FRT_DEC]]-B161</f>
        <v>3</v>
      </c>
      <c r="H1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INFO]]))),H161)</f>
        <v>84</v>
      </c>
      <c r="I1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2" s="14">
        <f>HEX2DEC(RIGHT(timingTable[[#This Row],[FRT_HEX]],MIN(LEN(timingTable[[#This Row],[FRT_HEX]])-2,8)))</f>
        <v>680896914</v>
      </c>
      <c r="K162" s="14" t="str">
        <f>IF(timingTable[[#This Row],['[TRACECODE']:.1]]=140,"afterTx","")</f>
        <v/>
      </c>
      <c r="L162" s="14" t="str">
        <f t="shared" si="22"/>
        <v/>
      </c>
      <c r="M162" s="14" t="str">
        <f>IF(AND(H162=H161,K161="afterTx",timingTable[[#This Row],['[TRACECODE']:.1]]=6),"dc","")</f>
        <v/>
      </c>
      <c r="N162" s="14" t="str">
        <f t="shared" si="23"/>
        <v/>
      </c>
      <c r="O162" s="14" t="str">
        <f>IF(timingTable[[#This Row],['[TRACECODE']:.1]]=141,"afterRx","")</f>
        <v/>
      </c>
      <c r="P162" s="14" t="str">
        <f t="shared" si="24"/>
        <v/>
      </c>
      <c r="Q162" s="14" t="str">
        <f t="shared" si="25"/>
        <v/>
      </c>
      <c r="R162" s="14" t="str">
        <f t="shared" si="26"/>
        <v/>
      </c>
      <c r="S162" s="14" t="str">
        <f t="shared" si="27"/>
        <v>EMPTY</v>
      </c>
      <c r="T162" s="14" t="str">
        <f t="shared" si="28"/>
        <v>EMPTY</v>
      </c>
      <c r="U162" s="14" t="str">
        <f t="shared" si="29"/>
        <v>EMPTY</v>
      </c>
      <c r="V162" s="14" t="str">
        <f t="shared" si="30"/>
        <v>EMPTY</v>
      </c>
      <c r="W162" s="14" t="str">
        <f>IF(L162="beforeTx",timingTable[[#This Row],[FRT32_val]]-timingTable[[#This Row],[FRT32_trace]],"EMPTY")</f>
        <v>EMPTY</v>
      </c>
      <c r="X162" s="14" t="str">
        <f t="shared" si="31"/>
        <v>EMPTY</v>
      </c>
      <c r="Y162" s="14" t="str">
        <f t="shared" si="32"/>
        <v>EMPTY</v>
      </c>
      <c r="Z162" s="14" t="str">
        <f>IF(AND(P162="beforeRx",O163="afterRx"),J163-timingTable[[#This Row],[FRT32_trace]],"EMPTY")</f>
        <v>EMPTY</v>
      </c>
      <c r="AA162" s="14" t="str">
        <f>IF(AND(timingTable[[#This Row],[txEnd]]="txEnd",Q166="rxStart"),I166-timingTable[[#This Row],[FRT32_val]],"EMPTY")</f>
        <v>EMPTY</v>
      </c>
    </row>
    <row r="163" spans="1:27" x14ac:dyDescent="0.25">
      <c r="A163" s="14" t="s">
        <v>849</v>
      </c>
      <c r="B163">
        <v>335688346015</v>
      </c>
      <c r="C163" s="14" t="s">
        <v>8431</v>
      </c>
      <c r="D163">
        <v>151</v>
      </c>
      <c r="E163" s="14" t="s">
        <v>7876</v>
      </c>
      <c r="F163" s="14" t="s">
        <v>7845</v>
      </c>
      <c r="G163" s="14">
        <f>timingTable[[#This Row],[FRT_DEC]]-B162</f>
        <v>13</v>
      </c>
      <c r="H1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INFO]]))),H162)</f>
        <v>84</v>
      </c>
      <c r="I1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63" s="14">
        <f>HEX2DEC(RIGHT(timingTable[[#This Row],[FRT_HEX]],MIN(LEN(timingTable[[#This Row],[FRT_HEX]])-2,8)))</f>
        <v>680896927</v>
      </c>
      <c r="K163" s="14" t="str">
        <f>IF(timingTable[[#This Row],['[TRACECODE']:.1]]=140,"afterTx","")</f>
        <v/>
      </c>
      <c r="L163" s="14" t="str">
        <f t="shared" si="22"/>
        <v>beforeTx</v>
      </c>
      <c r="M163" s="14" t="str">
        <f>IF(AND(H163=H162,K162="afterTx",timingTable[[#This Row],['[TRACECODE']:.1]]=6),"dc","")</f>
        <v/>
      </c>
      <c r="N163" s="14" t="str">
        <f t="shared" si="23"/>
        <v/>
      </c>
      <c r="O163" s="14" t="str">
        <f>IF(timingTable[[#This Row],['[TRACECODE']:.1]]=141,"afterRx","")</f>
        <v/>
      </c>
      <c r="P163" s="14" t="str">
        <f t="shared" si="24"/>
        <v/>
      </c>
      <c r="Q163" s="14" t="str">
        <f t="shared" si="25"/>
        <v/>
      </c>
      <c r="R163" s="14" t="str">
        <f t="shared" si="26"/>
        <v/>
      </c>
      <c r="S163" s="14" t="str">
        <f t="shared" si="27"/>
        <v>EMPTY</v>
      </c>
      <c r="T163" s="14" t="str">
        <f t="shared" si="28"/>
        <v>EMPTY</v>
      </c>
      <c r="U163" s="14" t="str">
        <f t="shared" si="29"/>
        <v>EMPTY</v>
      </c>
      <c r="V163" s="14" t="str">
        <f t="shared" si="30"/>
        <v>EMPTY</v>
      </c>
      <c r="W163" s="14">
        <f>IF(L163="beforeTx",timingTable[[#This Row],[FRT32_val]]-timingTable[[#This Row],[FRT32_trace]],"EMPTY")</f>
        <v>-680896925</v>
      </c>
      <c r="X163" s="14">
        <f t="shared" si="31"/>
        <v>752</v>
      </c>
      <c r="Y163" s="14" t="str">
        <f t="shared" si="32"/>
        <v>EMPTY</v>
      </c>
      <c r="Z163" s="14" t="str">
        <f>IF(AND(P163="beforeRx",O164="afterRx"),J164-timingTable[[#This Row],[FRT32_trace]],"EMPTY")</f>
        <v>EMPTY</v>
      </c>
      <c r="AA163" s="14" t="str">
        <f>IF(AND(timingTable[[#This Row],[txEnd]]="txEnd",Q167="rxStart"),I167-timingTable[[#This Row],[FRT32_val]],"EMPTY")</f>
        <v>EMPTY</v>
      </c>
    </row>
    <row r="164" spans="1:27" x14ac:dyDescent="0.25">
      <c r="A164" s="14" t="s">
        <v>740</v>
      </c>
      <c r="B164">
        <v>335688346027</v>
      </c>
      <c r="C164" s="14" t="s">
        <v>8433</v>
      </c>
      <c r="D164">
        <v>151</v>
      </c>
      <c r="E164" s="14" t="s">
        <v>7876</v>
      </c>
      <c r="F164" s="14" t="s">
        <v>8151</v>
      </c>
      <c r="G164" s="14">
        <f>timingTable[[#This Row],[FRT_DEC]]-B163</f>
        <v>12</v>
      </c>
      <c r="H1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INFO]]))),H163)</f>
        <v>84</v>
      </c>
      <c r="I1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64" s="14">
        <f>HEX2DEC(RIGHT(timingTable[[#This Row],[FRT_HEX]],MIN(LEN(timingTable[[#This Row],[FRT_HEX]])-2,8)))</f>
        <v>680896939</v>
      </c>
      <c r="K164" s="14" t="str">
        <f>IF(timingTable[[#This Row],['[TRACECODE']:.1]]=140,"afterTx","")</f>
        <v/>
      </c>
      <c r="L164" s="14" t="str">
        <f t="shared" si="22"/>
        <v/>
      </c>
      <c r="M164" s="14" t="str">
        <f>IF(AND(H164=H163,K163="afterTx",timingTable[[#This Row],['[TRACECODE']:.1]]=6),"dc","")</f>
        <v/>
      </c>
      <c r="N164" s="14" t="str">
        <f t="shared" si="23"/>
        <v/>
      </c>
      <c r="O164" s="14" t="str">
        <f>IF(timingTable[[#This Row],['[TRACECODE']:.1]]=141,"afterRx","")</f>
        <v/>
      </c>
      <c r="P164" s="14" t="str">
        <f t="shared" si="24"/>
        <v/>
      </c>
      <c r="Q164" s="14" t="str">
        <f t="shared" si="25"/>
        <v/>
      </c>
      <c r="R164" s="14" t="str">
        <f t="shared" si="26"/>
        <v/>
      </c>
      <c r="S164" s="14" t="str">
        <f t="shared" si="27"/>
        <v>EMPTY</v>
      </c>
      <c r="T164" s="14" t="str">
        <f t="shared" si="28"/>
        <v>EMPTY</v>
      </c>
      <c r="U164" s="14" t="str">
        <f t="shared" si="29"/>
        <v>EMPTY</v>
      </c>
      <c r="V164" s="14" t="str">
        <f t="shared" si="30"/>
        <v>EMPTY</v>
      </c>
      <c r="W164" s="14" t="str">
        <f>IF(L164="beforeTx",timingTable[[#This Row],[FRT32_val]]-timingTable[[#This Row],[FRT32_trace]],"EMPTY")</f>
        <v>EMPTY</v>
      </c>
      <c r="X164" s="14" t="str">
        <f t="shared" si="31"/>
        <v>EMPTY</v>
      </c>
      <c r="Y164" s="14" t="str">
        <f t="shared" si="32"/>
        <v>EMPTY</v>
      </c>
      <c r="Z164" s="14" t="str">
        <f>IF(AND(P164="beforeRx",O165="afterRx"),J165-timingTable[[#This Row],[FRT32_trace]],"EMPTY")</f>
        <v>EMPTY</v>
      </c>
      <c r="AA164" s="14" t="str">
        <f>IF(AND(timingTable[[#This Row],[txEnd]]="txEnd",Q168="rxStart"),I168-timingTable[[#This Row],[FRT32_val]],"EMPTY")</f>
        <v>EMPTY</v>
      </c>
    </row>
    <row r="165" spans="1:27" x14ac:dyDescent="0.25">
      <c r="A165" s="14" t="s">
        <v>694</v>
      </c>
      <c r="B165">
        <v>335688346767</v>
      </c>
      <c r="C165" s="14" t="s">
        <v>8452</v>
      </c>
      <c r="D165">
        <v>140</v>
      </c>
      <c r="E165" s="14" t="s">
        <v>1076</v>
      </c>
      <c r="F165" s="14" t="s">
        <v>7856</v>
      </c>
      <c r="G165" s="14">
        <f>timingTable[[#This Row],[FRT_DEC]]-B164</f>
        <v>740</v>
      </c>
      <c r="H1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INFO]]))),H164)</f>
        <v>84</v>
      </c>
      <c r="I16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5" s="14">
        <f>HEX2DEC(RIGHT(timingTable[[#This Row],[FRT_HEX]],MIN(LEN(timingTable[[#This Row],[FRT_HEX]])-2,8)))</f>
        <v>680897679</v>
      </c>
      <c r="K165" s="14" t="str">
        <f>IF(timingTable[[#This Row],['[TRACECODE']:.1]]=140,"afterTx","")</f>
        <v>afterTx</v>
      </c>
      <c r="L165" s="14" t="str">
        <f t="shared" si="22"/>
        <v/>
      </c>
      <c r="M165" s="14" t="str">
        <f>IF(AND(H165=H164,K164="afterTx",timingTable[[#This Row],['[TRACECODE']:.1]]=6),"dc","")</f>
        <v/>
      </c>
      <c r="N165" s="14" t="str">
        <f t="shared" si="23"/>
        <v/>
      </c>
      <c r="O165" s="14" t="str">
        <f>IF(timingTable[[#This Row],['[TRACECODE']:.1]]=141,"afterRx","")</f>
        <v/>
      </c>
      <c r="P165" s="14" t="str">
        <f t="shared" si="24"/>
        <v/>
      </c>
      <c r="Q165" s="14" t="str">
        <f t="shared" si="25"/>
        <v/>
      </c>
      <c r="R165" s="14" t="str">
        <f t="shared" si="26"/>
        <v/>
      </c>
      <c r="S165" s="14" t="str">
        <f t="shared" si="27"/>
        <v>EMPTY</v>
      </c>
      <c r="T165" s="14" t="str">
        <f t="shared" si="28"/>
        <v>EMPTY</v>
      </c>
      <c r="U165" s="14" t="str">
        <f t="shared" si="29"/>
        <v>EMPTY</v>
      </c>
      <c r="V165" s="14" t="str">
        <f t="shared" si="30"/>
        <v>EMPTY</v>
      </c>
      <c r="W165" s="14" t="str">
        <f>IF(L165="beforeTx",timingTable[[#This Row],[FRT32_val]]-timingTable[[#This Row],[FRT32_trace]],"EMPTY")</f>
        <v>EMPTY</v>
      </c>
      <c r="X165" s="14" t="str">
        <f t="shared" si="31"/>
        <v>EMPTY</v>
      </c>
      <c r="Y165" s="14" t="str">
        <f t="shared" si="32"/>
        <v>EMPTY</v>
      </c>
      <c r="Z165" s="14" t="str">
        <f>IF(AND(P165="beforeRx",O166="afterRx"),J166-timingTable[[#This Row],[FRT32_trace]],"EMPTY")</f>
        <v>EMPTY</v>
      </c>
      <c r="AA165" s="14" t="str">
        <f>IF(AND(timingTable[[#This Row],[txEnd]]="txEnd",Q169="rxStart"),I169-timingTable[[#This Row],[FRT32_val]],"EMPTY")</f>
        <v>EMPTY</v>
      </c>
    </row>
    <row r="166" spans="1:27" x14ac:dyDescent="0.25">
      <c r="A166" s="14" t="s">
        <v>302</v>
      </c>
      <c r="B166">
        <v>335688348119</v>
      </c>
      <c r="C166" s="14" t="s">
        <v>8465</v>
      </c>
      <c r="D166">
        <v>151</v>
      </c>
      <c r="E166" s="14" t="s">
        <v>7876</v>
      </c>
      <c r="F166" s="14" t="s">
        <v>7989</v>
      </c>
      <c r="G166" s="14">
        <f>timingTable[[#This Row],[FRT_DEC]]-B165</f>
        <v>1352</v>
      </c>
      <c r="H1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INFO]]))),H165)</f>
        <v>84</v>
      </c>
      <c r="I1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66" s="14">
        <f>HEX2DEC(RIGHT(timingTable[[#This Row],[FRT_HEX]],MIN(LEN(timingTable[[#This Row],[FRT_HEX]])-2,8)))</f>
        <v>680899031</v>
      </c>
      <c r="K166" s="14" t="str">
        <f>IF(timingTable[[#This Row],['[TRACECODE']:.1]]=140,"afterTx","")</f>
        <v/>
      </c>
      <c r="L166" s="14" t="str">
        <f t="shared" si="22"/>
        <v/>
      </c>
      <c r="M166" s="14" t="str">
        <f>IF(AND(H166=H165,K165="afterTx",timingTable[[#This Row],['[TRACECODE']:.1]]=6),"dc","")</f>
        <v/>
      </c>
      <c r="N166" s="14" t="str">
        <f t="shared" si="23"/>
        <v/>
      </c>
      <c r="O166" s="14" t="str">
        <f>IF(timingTable[[#This Row],['[TRACECODE']:.1]]=141,"afterRx","")</f>
        <v/>
      </c>
      <c r="P166" s="14" t="str">
        <f t="shared" si="24"/>
        <v/>
      </c>
      <c r="Q166" s="14" t="str">
        <f t="shared" si="25"/>
        <v/>
      </c>
      <c r="R166" s="14" t="str">
        <f t="shared" si="26"/>
        <v/>
      </c>
      <c r="S166" s="14" t="str">
        <f t="shared" si="27"/>
        <v>EMPTY</v>
      </c>
      <c r="T166" s="14" t="str">
        <f t="shared" si="28"/>
        <v>EMPTY</v>
      </c>
      <c r="U166" s="14" t="str">
        <f t="shared" si="29"/>
        <v>EMPTY</v>
      </c>
      <c r="V166" s="14" t="str">
        <f t="shared" si="30"/>
        <v>EMPTY</v>
      </c>
      <c r="W166" s="14" t="str">
        <f>IF(L166="beforeTx",timingTable[[#This Row],[FRT32_val]]-timingTable[[#This Row],[FRT32_trace]],"EMPTY")</f>
        <v>EMPTY</v>
      </c>
      <c r="X166" s="14" t="str">
        <f t="shared" si="31"/>
        <v>EMPTY</v>
      </c>
      <c r="Y166" s="14" t="str">
        <f t="shared" si="32"/>
        <v>EMPTY</v>
      </c>
      <c r="Z166" s="14" t="str">
        <f>IF(AND(P166="beforeRx",O167="afterRx"),J167-timingTable[[#This Row],[FRT32_trace]],"EMPTY")</f>
        <v>EMPTY</v>
      </c>
      <c r="AA166" s="14" t="str">
        <f>IF(AND(timingTable[[#This Row],[txEnd]]="txEnd",Q170="rxStart"),I170-timingTable[[#This Row],[FRT32_val]],"EMPTY")</f>
        <v>EMPTY</v>
      </c>
    </row>
    <row r="167" spans="1:27" x14ac:dyDescent="0.25">
      <c r="A167" s="14" t="s">
        <v>305</v>
      </c>
      <c r="B167">
        <v>335688352786</v>
      </c>
      <c r="C167" s="14" t="s">
        <v>8468</v>
      </c>
      <c r="D167">
        <v>151</v>
      </c>
      <c r="E167" s="14" t="s">
        <v>7876</v>
      </c>
      <c r="F167" s="14" t="s">
        <v>7936</v>
      </c>
      <c r="G167" s="14">
        <f>timingTable[[#This Row],[FRT_DEC]]-B166</f>
        <v>4667</v>
      </c>
      <c r="H1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INFO]]))),H166)</f>
        <v>84</v>
      </c>
      <c r="I1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" s="14">
        <f>HEX2DEC(RIGHT(timingTable[[#This Row],[FRT_HEX]],MIN(LEN(timingTable[[#This Row],[FRT_HEX]])-2,8)))</f>
        <v>680903698</v>
      </c>
      <c r="K167" s="14" t="str">
        <f>IF(timingTable[[#This Row],['[TRACECODE']:.1]]=140,"afterTx","")</f>
        <v/>
      </c>
      <c r="L167" s="14" t="str">
        <f t="shared" si="22"/>
        <v/>
      </c>
      <c r="M167" s="14" t="str">
        <f>IF(AND(H167=H166,K166="afterTx",timingTable[[#This Row],['[TRACECODE']:.1]]=6),"dc","")</f>
        <v/>
      </c>
      <c r="N167" s="14" t="str">
        <f t="shared" si="23"/>
        <v/>
      </c>
      <c r="O167" s="14" t="str">
        <f>IF(timingTable[[#This Row],['[TRACECODE']:.1]]=141,"afterRx","")</f>
        <v/>
      </c>
      <c r="P167" s="14" t="str">
        <f t="shared" si="24"/>
        <v/>
      </c>
      <c r="Q167" s="14" t="str">
        <f t="shared" si="25"/>
        <v/>
      </c>
      <c r="R167" s="14" t="str">
        <f t="shared" si="26"/>
        <v/>
      </c>
      <c r="S167" s="14" t="str">
        <f t="shared" si="27"/>
        <v>EMPTY</v>
      </c>
      <c r="T167" s="14" t="str">
        <f t="shared" si="28"/>
        <v>EMPTY</v>
      </c>
      <c r="U167" s="14" t="str">
        <f t="shared" si="29"/>
        <v>EMPTY</v>
      </c>
      <c r="V167" s="14" t="str">
        <f t="shared" si="30"/>
        <v>EMPTY</v>
      </c>
      <c r="W167" s="14" t="str">
        <f>IF(L167="beforeTx",timingTable[[#This Row],[FRT32_val]]-timingTable[[#This Row],[FRT32_trace]],"EMPTY")</f>
        <v>EMPTY</v>
      </c>
      <c r="X167" s="14" t="str">
        <f t="shared" si="31"/>
        <v>EMPTY</v>
      </c>
      <c r="Y167" s="14" t="str">
        <f t="shared" si="32"/>
        <v>EMPTY</v>
      </c>
      <c r="Z167" s="14" t="str">
        <f>IF(AND(P167="beforeRx",O168="afterRx"),J168-timingTable[[#This Row],[FRT32_trace]],"EMPTY")</f>
        <v>EMPTY</v>
      </c>
      <c r="AA167" s="14" t="str">
        <f>IF(AND(timingTable[[#This Row],[txEnd]]="txEnd",Q171="rxStart"),I171-timingTable[[#This Row],[FRT32_val]],"EMPTY")</f>
        <v>EMPTY</v>
      </c>
    </row>
    <row r="168" spans="1:27" x14ac:dyDescent="0.25">
      <c r="A168" s="14" t="s">
        <v>307</v>
      </c>
      <c r="B168">
        <v>335688358848</v>
      </c>
      <c r="C168" s="14" t="s">
        <v>8470</v>
      </c>
      <c r="D168">
        <v>151</v>
      </c>
      <c r="E168" s="14" t="s">
        <v>7876</v>
      </c>
      <c r="F168" s="14" t="s">
        <v>7989</v>
      </c>
      <c r="G168" s="14">
        <f>timingTable[[#This Row],[FRT_DEC]]-B167</f>
        <v>6062</v>
      </c>
      <c r="H1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INFO]]))),H167)</f>
        <v>84</v>
      </c>
      <c r="I1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68" s="14">
        <f>HEX2DEC(RIGHT(timingTable[[#This Row],[FRT_HEX]],MIN(LEN(timingTable[[#This Row],[FRT_HEX]])-2,8)))</f>
        <v>680909760</v>
      </c>
      <c r="K168" s="14" t="str">
        <f>IF(timingTable[[#This Row],['[TRACECODE']:.1]]=140,"afterTx","")</f>
        <v/>
      </c>
      <c r="L168" s="14" t="str">
        <f t="shared" si="22"/>
        <v/>
      </c>
      <c r="M168" s="14" t="str">
        <f>IF(AND(H168=H167,K167="afterTx",timingTable[[#This Row],['[TRACECODE']:.1]]=6),"dc","")</f>
        <v/>
      </c>
      <c r="N168" s="14" t="str">
        <f t="shared" si="23"/>
        <v/>
      </c>
      <c r="O168" s="14" t="str">
        <f>IF(timingTable[[#This Row],['[TRACECODE']:.1]]=141,"afterRx","")</f>
        <v/>
      </c>
      <c r="P168" s="14" t="str">
        <f t="shared" si="24"/>
        <v/>
      </c>
      <c r="Q168" s="14" t="str">
        <f t="shared" si="25"/>
        <v/>
      </c>
      <c r="R168" s="14" t="str">
        <f t="shared" si="26"/>
        <v/>
      </c>
      <c r="S168" s="14" t="str">
        <f t="shared" si="27"/>
        <v>EMPTY</v>
      </c>
      <c r="T168" s="14" t="str">
        <f t="shared" si="28"/>
        <v>EMPTY</v>
      </c>
      <c r="U168" s="14" t="str">
        <f t="shared" si="29"/>
        <v>EMPTY</v>
      </c>
      <c r="V168" s="14" t="str">
        <f t="shared" si="30"/>
        <v>EMPTY</v>
      </c>
      <c r="W168" s="14" t="str">
        <f>IF(L168="beforeTx",timingTable[[#This Row],[FRT32_val]]-timingTable[[#This Row],[FRT32_trace]],"EMPTY")</f>
        <v>EMPTY</v>
      </c>
      <c r="X168" s="14" t="str">
        <f t="shared" si="31"/>
        <v>EMPTY</v>
      </c>
      <c r="Y168" s="14" t="str">
        <f t="shared" si="32"/>
        <v>EMPTY</v>
      </c>
      <c r="Z168" s="14" t="str">
        <f>IF(AND(P168="beforeRx",O169="afterRx"),J169-timingTable[[#This Row],[FRT32_trace]],"EMPTY")</f>
        <v>EMPTY</v>
      </c>
      <c r="AA168" s="14" t="str">
        <f>IF(AND(timingTable[[#This Row],[txEnd]]="txEnd",Q172="rxStart"),I172-timingTable[[#This Row],[FRT32_val]],"EMPTY")</f>
        <v>EMPTY</v>
      </c>
    </row>
    <row r="169" spans="1:27" x14ac:dyDescent="0.25">
      <c r="A169" s="14" t="s">
        <v>315</v>
      </c>
      <c r="B169">
        <v>335688360955</v>
      </c>
      <c r="C169" s="14" t="s">
        <v>8480</v>
      </c>
      <c r="D169">
        <v>151</v>
      </c>
      <c r="E169" s="14" t="s">
        <v>7876</v>
      </c>
      <c r="F169" s="14" t="s">
        <v>7993</v>
      </c>
      <c r="G169" s="14">
        <f>timingTable[[#This Row],[FRT_DEC]]-B168</f>
        <v>2107</v>
      </c>
      <c r="H1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INFO]]))),H168)</f>
        <v>84</v>
      </c>
      <c r="I1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69" s="14">
        <f>HEX2DEC(RIGHT(timingTable[[#This Row],[FRT_HEX]],MIN(LEN(timingTable[[#This Row],[FRT_HEX]])-2,8)))</f>
        <v>680911867</v>
      </c>
      <c r="K169" s="14" t="str">
        <f>IF(timingTable[[#This Row],['[TRACECODE']:.1]]=140,"afterTx","")</f>
        <v/>
      </c>
      <c r="L169" s="14" t="str">
        <f t="shared" si="22"/>
        <v/>
      </c>
      <c r="M169" s="14" t="str">
        <f>IF(AND(H169=H168,K168="afterTx",timingTable[[#This Row],['[TRACECODE']:.1]]=6),"dc","")</f>
        <v/>
      </c>
      <c r="N169" s="14" t="str">
        <f t="shared" si="23"/>
        <v/>
      </c>
      <c r="O169" s="14" t="str">
        <f>IF(timingTable[[#This Row],['[TRACECODE']:.1]]=141,"afterRx","")</f>
        <v/>
      </c>
      <c r="P169" s="14" t="str">
        <f t="shared" si="24"/>
        <v/>
      </c>
      <c r="Q169" s="14" t="str">
        <f t="shared" si="25"/>
        <v/>
      </c>
      <c r="R169" s="14" t="str">
        <f t="shared" si="26"/>
        <v/>
      </c>
      <c r="S169" s="14" t="str">
        <f t="shared" si="27"/>
        <v>EMPTY</v>
      </c>
      <c r="T169" s="14" t="str">
        <f t="shared" si="28"/>
        <v>EMPTY</v>
      </c>
      <c r="U169" s="14" t="str">
        <f t="shared" si="29"/>
        <v>EMPTY</v>
      </c>
      <c r="V169" s="14" t="str">
        <f t="shared" si="30"/>
        <v>EMPTY</v>
      </c>
      <c r="W169" s="14" t="str">
        <f>IF(L169="beforeTx",timingTable[[#This Row],[FRT32_val]]-timingTable[[#This Row],[FRT32_trace]],"EMPTY")</f>
        <v>EMPTY</v>
      </c>
      <c r="X169" s="14" t="str">
        <f t="shared" si="31"/>
        <v>EMPTY</v>
      </c>
      <c r="Y169" s="14" t="str">
        <f t="shared" si="32"/>
        <v>EMPTY</v>
      </c>
      <c r="Z169" s="14" t="str">
        <f>IF(AND(P169="beforeRx",O170="afterRx"),J170-timingTable[[#This Row],[FRT32_trace]],"EMPTY")</f>
        <v>EMPTY</v>
      </c>
      <c r="AA169" s="14" t="str">
        <f>IF(AND(timingTable[[#This Row],[txEnd]]="txEnd",Q173="rxStart"),I173-timingTable[[#This Row],[FRT32_val]],"EMPTY")</f>
        <v>EMPTY</v>
      </c>
    </row>
    <row r="170" spans="1:27" x14ac:dyDescent="0.25">
      <c r="A170" s="14" t="s">
        <v>319</v>
      </c>
      <c r="B170">
        <v>335688360999</v>
      </c>
      <c r="C170" s="14" t="s">
        <v>8484</v>
      </c>
      <c r="D170">
        <v>131</v>
      </c>
      <c r="E170" s="14" t="s">
        <v>3932</v>
      </c>
      <c r="F170" s="14" t="s">
        <v>8485</v>
      </c>
      <c r="G170" s="14">
        <f>timingTable[[#This Row],[FRT_DEC]]-B169</f>
        <v>44</v>
      </c>
      <c r="H1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INFO]]))),H169)</f>
        <v>85</v>
      </c>
      <c r="I1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0" s="14">
        <f>HEX2DEC(RIGHT(timingTable[[#This Row],[FRT_HEX]],MIN(LEN(timingTable[[#This Row],[FRT_HEX]])-2,8)))</f>
        <v>680911911</v>
      </c>
      <c r="K170" s="14" t="str">
        <f>IF(timingTable[[#This Row],['[TRACECODE']:.1]]=140,"afterTx","")</f>
        <v/>
      </c>
      <c r="L170" s="14" t="str">
        <f t="shared" si="22"/>
        <v/>
      </c>
      <c r="M170" s="14" t="str">
        <f>IF(AND(H170=H169,K169="afterTx",timingTable[[#This Row],['[TRACECODE']:.1]]=6),"dc","")</f>
        <v/>
      </c>
      <c r="N170" s="14" t="str">
        <f t="shared" si="23"/>
        <v/>
      </c>
      <c r="O170" s="14" t="str">
        <f>IF(timingTable[[#This Row],['[TRACECODE']:.1]]=141,"afterRx","")</f>
        <v/>
      </c>
      <c r="P170" s="14" t="str">
        <f t="shared" si="24"/>
        <v/>
      </c>
      <c r="Q170" s="14" t="str">
        <f t="shared" si="25"/>
        <v/>
      </c>
      <c r="R170" s="14" t="str">
        <f t="shared" si="26"/>
        <v/>
      </c>
      <c r="S170" s="14" t="str">
        <f t="shared" si="27"/>
        <v>EMPTY</v>
      </c>
      <c r="T170" s="14" t="str">
        <f t="shared" si="28"/>
        <v>EMPTY</v>
      </c>
      <c r="U170" s="14" t="str">
        <f t="shared" si="29"/>
        <v>EMPTY</v>
      </c>
      <c r="V170" s="14" t="str">
        <f t="shared" si="30"/>
        <v>EMPTY</v>
      </c>
      <c r="W170" s="14" t="str">
        <f>IF(L170="beforeTx",timingTable[[#This Row],[FRT32_val]]-timingTable[[#This Row],[FRT32_trace]],"EMPTY")</f>
        <v>EMPTY</v>
      </c>
      <c r="X170" s="14" t="str">
        <f t="shared" si="31"/>
        <v>EMPTY</v>
      </c>
      <c r="Y170" s="14" t="str">
        <f t="shared" si="32"/>
        <v>EMPTY</v>
      </c>
      <c r="Z170" s="14" t="str">
        <f>IF(AND(P170="beforeRx",O171="afterRx"),J171-timingTable[[#This Row],[FRT32_trace]],"EMPTY")</f>
        <v>EMPTY</v>
      </c>
      <c r="AA170" s="14" t="str">
        <f>IF(AND(timingTable[[#This Row],[txEnd]]="txEnd",Q174="rxStart"),I174-timingTable[[#This Row],[FRT32_val]],"EMPTY")</f>
        <v>EMPTY</v>
      </c>
    </row>
    <row r="171" spans="1:27" x14ac:dyDescent="0.25">
      <c r="A171" s="14" t="s">
        <v>321</v>
      </c>
      <c r="B171">
        <v>335688361047</v>
      </c>
      <c r="C171" s="14" t="s">
        <v>8487</v>
      </c>
      <c r="D171">
        <v>129</v>
      </c>
      <c r="E171" s="14" t="s">
        <v>3677</v>
      </c>
      <c r="F171" s="14" t="s">
        <v>8488</v>
      </c>
      <c r="G171" s="14">
        <f>timingTable[[#This Row],[FRT_DEC]]-B170</f>
        <v>48</v>
      </c>
      <c r="H1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INFO]]))),H170)</f>
        <v>85</v>
      </c>
      <c r="I1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680912852</v>
      </c>
      <c r="J171" s="14">
        <f>HEX2DEC(RIGHT(timingTable[[#This Row],[FRT_HEX]],MIN(LEN(timingTable[[#This Row],[FRT_HEX]])-2,8)))</f>
        <v>680911959</v>
      </c>
      <c r="K171" s="14" t="str">
        <f>IF(timingTable[[#This Row],['[TRACECODE']:.1]]=140,"afterTx","")</f>
        <v/>
      </c>
      <c r="L171" s="14" t="str">
        <f t="shared" si="22"/>
        <v>beforeTx</v>
      </c>
      <c r="M171" s="14" t="str">
        <f>IF(AND(H171=H170,K170="afterTx",timingTable[[#This Row],['[TRACECODE']:.1]]=6),"dc","")</f>
        <v/>
      </c>
      <c r="N171" s="14" t="str">
        <f t="shared" si="23"/>
        <v/>
      </c>
      <c r="O171" s="14" t="str">
        <f>IF(timingTable[[#This Row],['[TRACECODE']:.1]]=141,"afterRx","")</f>
        <v/>
      </c>
      <c r="P171" s="14" t="str">
        <f t="shared" si="24"/>
        <v/>
      </c>
      <c r="Q171" s="14" t="str">
        <f t="shared" si="25"/>
        <v/>
      </c>
      <c r="R171" s="14" t="str">
        <f t="shared" si="26"/>
        <v/>
      </c>
      <c r="S171" s="14">
        <f t="shared" si="27"/>
        <v>720</v>
      </c>
      <c r="T171" s="14" t="str">
        <f t="shared" si="28"/>
        <v>EMPTY</v>
      </c>
      <c r="U171" s="14" t="str">
        <f t="shared" si="29"/>
        <v>EMPTY</v>
      </c>
      <c r="V171" s="14" t="str">
        <f t="shared" si="30"/>
        <v>EMPTY</v>
      </c>
      <c r="W171" s="14">
        <f>IF(L171="beforeTx",timingTable[[#This Row],[FRT32_val]]-timingTable[[#This Row],[FRT32_trace]],"EMPTY")</f>
        <v>893</v>
      </c>
      <c r="X171" s="14">
        <f t="shared" si="31"/>
        <v>930</v>
      </c>
      <c r="Y171" s="14" t="str">
        <f t="shared" si="32"/>
        <v>EMPTY</v>
      </c>
      <c r="Z171" s="14" t="str">
        <f>IF(AND(P171="beforeRx",O172="afterRx"),J172-timingTable[[#This Row],[FRT32_trace]],"EMPTY")</f>
        <v>EMPTY</v>
      </c>
      <c r="AA171" s="14" t="str">
        <f>IF(AND(timingTable[[#This Row],[txEnd]]="txEnd",Q175="rxStart"),I175-timingTable[[#This Row],[FRT32_val]],"EMPTY")</f>
        <v>EMPTY</v>
      </c>
    </row>
    <row r="172" spans="1:27" x14ac:dyDescent="0.25">
      <c r="A172" s="14" t="s">
        <v>322</v>
      </c>
      <c r="B172">
        <v>335688361050</v>
      </c>
      <c r="C172" s="14" t="s">
        <v>8489</v>
      </c>
      <c r="D172">
        <v>129</v>
      </c>
      <c r="E172" s="14" t="s">
        <v>3677</v>
      </c>
      <c r="F172" s="14" t="s">
        <v>7881</v>
      </c>
      <c r="G172" s="14">
        <f>timingTable[[#This Row],[FRT_DEC]]-B171</f>
        <v>3</v>
      </c>
      <c r="H1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INFO]]))),H171)</f>
        <v>85</v>
      </c>
      <c r="I1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2" s="14">
        <f>HEX2DEC(RIGHT(timingTable[[#This Row],[FRT_HEX]],MIN(LEN(timingTable[[#This Row],[FRT_HEX]])-2,8)))</f>
        <v>680911962</v>
      </c>
      <c r="K172" s="14" t="str">
        <f>IF(timingTable[[#This Row],['[TRACECODE']:.1]]=140,"afterTx","")</f>
        <v/>
      </c>
      <c r="L172" s="14" t="str">
        <f t="shared" si="22"/>
        <v/>
      </c>
      <c r="M172" s="14" t="str">
        <f>IF(AND(H172=H171,K171="afterTx",timingTable[[#This Row],['[TRACECODE']:.1]]=6),"dc","")</f>
        <v/>
      </c>
      <c r="N172" s="14" t="str">
        <f t="shared" si="23"/>
        <v/>
      </c>
      <c r="O172" s="14" t="str">
        <f>IF(timingTable[[#This Row],['[TRACECODE']:.1]]=141,"afterRx","")</f>
        <v/>
      </c>
      <c r="P172" s="14" t="str">
        <f t="shared" si="24"/>
        <v/>
      </c>
      <c r="Q172" s="14" t="str">
        <f t="shared" si="25"/>
        <v/>
      </c>
      <c r="R172" s="14" t="str">
        <f t="shared" si="26"/>
        <v/>
      </c>
      <c r="S172" s="14" t="str">
        <f t="shared" si="27"/>
        <v>EMPTY</v>
      </c>
      <c r="T172" s="14" t="str">
        <f t="shared" si="28"/>
        <v>EMPTY</v>
      </c>
      <c r="U172" s="14" t="str">
        <f t="shared" si="29"/>
        <v>EMPTY</v>
      </c>
      <c r="V172" s="14" t="str">
        <f t="shared" si="30"/>
        <v>EMPTY</v>
      </c>
      <c r="W172" s="14" t="str">
        <f>IF(L172="beforeTx",timingTable[[#This Row],[FRT32_val]]-timingTable[[#This Row],[FRT32_trace]],"EMPTY")</f>
        <v>EMPTY</v>
      </c>
      <c r="X172" s="14" t="str">
        <f t="shared" si="31"/>
        <v>EMPTY</v>
      </c>
      <c r="Y172" s="14" t="str">
        <f t="shared" si="32"/>
        <v>EMPTY</v>
      </c>
      <c r="Z172" s="14" t="str">
        <f>IF(AND(P172="beforeRx",O173="afterRx"),J173-timingTable[[#This Row],[FRT32_trace]],"EMPTY")</f>
        <v>EMPTY</v>
      </c>
      <c r="AA172" s="14" t="str">
        <f>IF(AND(timingTable[[#This Row],[txEnd]]="txEnd",Q176="rxStart"),I176-timingTable[[#This Row],[FRT32_val]],"EMPTY")</f>
        <v>EMPTY</v>
      </c>
    </row>
    <row r="173" spans="1:27" x14ac:dyDescent="0.25">
      <c r="A173" s="14" t="s">
        <v>323</v>
      </c>
      <c r="B173">
        <v>335688361977</v>
      </c>
      <c r="C173" s="14" t="s">
        <v>8490</v>
      </c>
      <c r="D173">
        <v>140</v>
      </c>
      <c r="E173" s="14" t="s">
        <v>1076</v>
      </c>
      <c r="F173" s="14" t="s">
        <v>7844</v>
      </c>
      <c r="G173" s="14">
        <f>timingTable[[#This Row],[FRT_DEC]]-B172</f>
        <v>927</v>
      </c>
      <c r="H1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INFO]]))),H172)</f>
        <v>85</v>
      </c>
      <c r="I17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3" s="14">
        <f>HEX2DEC(RIGHT(timingTable[[#This Row],[FRT_HEX]],MIN(LEN(timingTable[[#This Row],[FRT_HEX]])-2,8)))</f>
        <v>680912889</v>
      </c>
      <c r="K173" s="14" t="str">
        <f>IF(timingTable[[#This Row],['[TRACECODE']:.1]]=140,"afterTx","")</f>
        <v>afterTx</v>
      </c>
      <c r="L173" s="14" t="str">
        <f t="shared" si="22"/>
        <v/>
      </c>
      <c r="M173" s="14" t="str">
        <f>IF(AND(H173=H172,K172="afterTx",timingTable[[#This Row],['[TRACECODE']:.1]]=6),"dc","")</f>
        <v/>
      </c>
      <c r="N173" s="14" t="str">
        <f t="shared" si="23"/>
        <v/>
      </c>
      <c r="O173" s="14" t="str">
        <f>IF(timingTable[[#This Row],['[TRACECODE']:.1]]=141,"afterRx","")</f>
        <v/>
      </c>
      <c r="P173" s="14" t="str">
        <f t="shared" si="24"/>
        <v/>
      </c>
      <c r="Q173" s="14" t="str">
        <f t="shared" si="25"/>
        <v/>
      </c>
      <c r="R173" s="14" t="str">
        <f t="shared" si="26"/>
        <v/>
      </c>
      <c r="S173" s="14" t="str">
        <f t="shared" si="27"/>
        <v>EMPTY</v>
      </c>
      <c r="T173" s="14" t="str">
        <f t="shared" si="28"/>
        <v>EMPTY</v>
      </c>
      <c r="U173" s="14" t="str">
        <f t="shared" si="29"/>
        <v>EMPTY</v>
      </c>
      <c r="V173" s="14" t="str">
        <f t="shared" si="30"/>
        <v>EMPTY</v>
      </c>
      <c r="W173" s="14" t="str">
        <f>IF(L173="beforeTx",timingTable[[#This Row],[FRT32_val]]-timingTable[[#This Row],[FRT32_trace]],"EMPTY")</f>
        <v>EMPTY</v>
      </c>
      <c r="X173" s="14" t="str">
        <f t="shared" si="31"/>
        <v>EMPTY</v>
      </c>
      <c r="Y173" s="14" t="str">
        <f t="shared" si="32"/>
        <v>EMPTY</v>
      </c>
      <c r="Z173" s="14" t="str">
        <f>IF(AND(P173="beforeRx",O174="afterRx"),J174-timingTable[[#This Row],[FRT32_trace]],"EMPTY")</f>
        <v>EMPTY</v>
      </c>
      <c r="AA173" s="14" t="str">
        <f>IF(AND(timingTable[[#This Row],[txEnd]]="txEnd",Q177="rxStart"),I177-timingTable[[#This Row],[FRT32_val]],"EMPTY")</f>
        <v>EMPTY</v>
      </c>
    </row>
    <row r="174" spans="1:27" x14ac:dyDescent="0.25">
      <c r="A174" s="14" t="s">
        <v>325</v>
      </c>
      <c r="B174">
        <v>335688365610</v>
      </c>
      <c r="C174" s="14" t="s">
        <v>8492</v>
      </c>
      <c r="D174">
        <v>6</v>
      </c>
      <c r="E174" s="14" t="s">
        <v>1077</v>
      </c>
      <c r="F174" s="14" t="s">
        <v>8493</v>
      </c>
      <c r="G174" s="14">
        <f>timingTable[[#This Row],[FRT_DEC]]-B173</f>
        <v>3633</v>
      </c>
      <c r="H1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INFO]]))),H173)</f>
        <v>85</v>
      </c>
      <c r="I1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680913572</v>
      </c>
      <c r="J174" s="14">
        <f>HEX2DEC(RIGHT(timingTable[[#This Row],[FRT_HEX]],MIN(LEN(timingTable[[#This Row],[FRT_HEX]])-2,8)))</f>
        <v>680916522</v>
      </c>
      <c r="K174" s="14" t="str">
        <f>IF(timingTable[[#This Row],['[TRACECODE']:.1]]=140,"afterTx","")</f>
        <v/>
      </c>
      <c r="L174" s="14" t="str">
        <f t="shared" si="22"/>
        <v/>
      </c>
      <c r="M174" s="14" t="str">
        <f>IF(AND(H174=H173,K173="afterTx",timingTable[[#This Row],['[TRACECODE']:.1]]=6),"dc","")</f>
        <v>dc</v>
      </c>
      <c r="N174" s="14" t="str">
        <f t="shared" si="23"/>
        <v/>
      </c>
      <c r="O174" s="14" t="str">
        <f>IF(timingTable[[#This Row],['[TRACECODE']:.1]]=141,"afterRx","")</f>
        <v/>
      </c>
      <c r="P174" s="14" t="str">
        <f t="shared" si="24"/>
        <v/>
      </c>
      <c r="Q174" s="14" t="str">
        <f t="shared" si="25"/>
        <v/>
      </c>
      <c r="R174" s="14" t="str">
        <f t="shared" si="26"/>
        <v/>
      </c>
      <c r="S174" s="14" t="str">
        <f t="shared" si="27"/>
        <v>EMPTY</v>
      </c>
      <c r="T174" s="14" t="str">
        <f t="shared" si="28"/>
        <v>EMPTY</v>
      </c>
      <c r="U174" s="14" t="str">
        <f t="shared" si="29"/>
        <v>EMPTY</v>
      </c>
      <c r="V174" s="14" t="str">
        <f t="shared" si="30"/>
        <v>EMPTY</v>
      </c>
      <c r="W174" s="14" t="str">
        <f>IF(L174="beforeTx",timingTable[[#This Row],[FRT32_val]]-timingTable[[#This Row],[FRT32_trace]],"EMPTY")</f>
        <v>EMPTY</v>
      </c>
      <c r="X174" s="14" t="str">
        <f t="shared" si="31"/>
        <v>EMPTY</v>
      </c>
      <c r="Y174" s="14" t="str">
        <f t="shared" si="32"/>
        <v>EMPTY</v>
      </c>
      <c r="Z174" s="14" t="str">
        <f>IF(AND(P174="beforeRx",O175="afterRx"),J175-timingTable[[#This Row],[FRT32_trace]],"EMPTY")</f>
        <v>EMPTY</v>
      </c>
      <c r="AA174" s="14" t="str">
        <f>IF(AND(timingTable[[#This Row],[txEnd]]="txEnd",Q178="rxStart"),I178-timingTable[[#This Row],[FRT32_val]],"EMPTY")</f>
        <v>EMPTY</v>
      </c>
    </row>
    <row r="175" spans="1:27" x14ac:dyDescent="0.25">
      <c r="A175" s="14" t="s">
        <v>326</v>
      </c>
      <c r="B175">
        <v>335688365612</v>
      </c>
      <c r="C175" s="14" t="s">
        <v>8494</v>
      </c>
      <c r="D175">
        <v>6</v>
      </c>
      <c r="E175" s="14" t="s">
        <v>1077</v>
      </c>
      <c r="F175" s="14" t="s">
        <v>7877</v>
      </c>
      <c r="G175" s="14">
        <f>timingTable[[#This Row],[FRT_DEC]]-B174</f>
        <v>2</v>
      </c>
      <c r="H1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INFO]]))),H174)</f>
        <v>85</v>
      </c>
      <c r="I1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5" s="14">
        <f>HEX2DEC(RIGHT(timingTable[[#This Row],[FRT_HEX]],MIN(LEN(timingTable[[#This Row],[FRT_HEX]])-2,8)))</f>
        <v>680916524</v>
      </c>
      <c r="K175" s="14" t="str">
        <f>IF(timingTable[[#This Row],['[TRACECODE']:.1]]=140,"afterTx","")</f>
        <v/>
      </c>
      <c r="L175" s="14" t="str">
        <f t="shared" si="22"/>
        <v/>
      </c>
      <c r="M175" s="14" t="str">
        <f>IF(AND(H175=H174,K174="afterTx",timingTable[[#This Row],['[TRACECODE']:.1]]=6),"dc","")</f>
        <v/>
      </c>
      <c r="N175" s="14" t="str">
        <f t="shared" si="23"/>
        <v/>
      </c>
      <c r="O175" s="14" t="str">
        <f>IF(timingTable[[#This Row],['[TRACECODE']:.1]]=141,"afterRx","")</f>
        <v/>
      </c>
      <c r="P175" s="14" t="str">
        <f t="shared" si="24"/>
        <v/>
      </c>
      <c r="Q175" s="14" t="str">
        <f t="shared" si="25"/>
        <v/>
      </c>
      <c r="R175" s="14" t="str">
        <f t="shared" si="26"/>
        <v/>
      </c>
      <c r="S175" s="14" t="str">
        <f t="shared" si="27"/>
        <v>EMPTY</v>
      </c>
      <c r="T175" s="14" t="str">
        <f t="shared" si="28"/>
        <v>EMPTY</v>
      </c>
      <c r="U175" s="14" t="str">
        <f t="shared" si="29"/>
        <v>EMPTY</v>
      </c>
      <c r="V175" s="14" t="str">
        <f t="shared" si="30"/>
        <v>EMPTY</v>
      </c>
      <c r="W175" s="14" t="str">
        <f>IF(L175="beforeTx",timingTable[[#This Row],[FRT32_val]]-timingTable[[#This Row],[FRT32_trace]],"EMPTY")</f>
        <v>EMPTY</v>
      </c>
      <c r="X175" s="14" t="str">
        <f t="shared" si="31"/>
        <v>EMPTY</v>
      </c>
      <c r="Y175" s="14" t="str">
        <f t="shared" si="32"/>
        <v>EMPTY</v>
      </c>
      <c r="Z175" s="14" t="str">
        <f>IF(AND(P175="beforeRx",O176="afterRx"),J176-timingTable[[#This Row],[FRT32_trace]],"EMPTY")</f>
        <v>EMPTY</v>
      </c>
      <c r="AA175" s="14" t="str">
        <f>IF(AND(timingTable[[#This Row],[txEnd]]="txEnd",Q179="rxStart"),I179-timingTable[[#This Row],[FRT32_val]],"EMPTY")</f>
        <v>EMPTY</v>
      </c>
    </row>
    <row r="176" spans="1:27" x14ac:dyDescent="0.25">
      <c r="A176" s="14" t="s">
        <v>327</v>
      </c>
      <c r="B176">
        <v>335688365615</v>
      </c>
      <c r="C176" s="14" t="s">
        <v>8495</v>
      </c>
      <c r="D176">
        <v>122</v>
      </c>
      <c r="E176" s="14" t="s">
        <v>3921</v>
      </c>
      <c r="F176" s="14" t="s">
        <v>8496</v>
      </c>
      <c r="G176" s="14">
        <f>timingTable[[#This Row],[FRT_DEC]]-B175</f>
        <v>3</v>
      </c>
      <c r="H1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INFO]]))),H175)</f>
        <v>85</v>
      </c>
      <c r="I1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680916463</v>
      </c>
      <c r="J176" s="14">
        <f>HEX2DEC(RIGHT(timingTable[[#This Row],[FRT_HEX]],MIN(LEN(timingTable[[#This Row],[FRT_HEX]])-2,8)))</f>
        <v>680916527</v>
      </c>
      <c r="K176" s="14" t="str">
        <f>IF(timingTable[[#This Row],['[TRACECODE']:.1]]=140,"afterTx","")</f>
        <v/>
      </c>
      <c r="L176" s="14" t="str">
        <f t="shared" si="22"/>
        <v/>
      </c>
      <c r="M176" s="14" t="str">
        <f>IF(AND(H176=H175,K175="afterTx",timingTable[[#This Row],['[TRACECODE']:.1]]=6),"dc","")</f>
        <v/>
      </c>
      <c r="N176" s="14" t="str">
        <f t="shared" si="23"/>
        <v>txEnd</v>
      </c>
      <c r="O176" s="14" t="str">
        <f>IF(timingTable[[#This Row],['[TRACECODE']:.1]]=141,"afterRx","")</f>
        <v/>
      </c>
      <c r="P176" s="14" t="str">
        <f t="shared" si="24"/>
        <v/>
      </c>
      <c r="Q176" s="14" t="str">
        <f t="shared" si="25"/>
        <v/>
      </c>
      <c r="R176" s="14" t="str">
        <f t="shared" si="26"/>
        <v/>
      </c>
      <c r="S176" s="14" t="str">
        <f t="shared" si="27"/>
        <v>EMPTY</v>
      </c>
      <c r="T176" s="14" t="str">
        <f t="shared" si="28"/>
        <v>EMPTY</v>
      </c>
      <c r="U176" s="14" t="str">
        <f t="shared" si="29"/>
        <v>EMPTY</v>
      </c>
      <c r="V176" s="14" t="str">
        <f t="shared" si="30"/>
        <v>EMPTY</v>
      </c>
      <c r="W176" s="14" t="str">
        <f>IF(L176="beforeTx",timingTable[[#This Row],[FRT32_val]]-timingTable[[#This Row],[FRT32_trace]],"EMPTY")</f>
        <v>EMPTY</v>
      </c>
      <c r="X176" s="14" t="str">
        <f t="shared" si="31"/>
        <v>EMPTY</v>
      </c>
      <c r="Y176" s="14" t="str">
        <f t="shared" si="32"/>
        <v>EMPTY</v>
      </c>
      <c r="Z176" s="14" t="str">
        <f>IF(AND(P176="beforeRx",O177="afterRx"),J177-timingTable[[#This Row],[FRT32_trace]],"EMPTY")</f>
        <v>EMPTY</v>
      </c>
      <c r="AA176" s="14" t="str">
        <f>IF(AND(timingTable[[#This Row],[txEnd]]="txEnd",Q180="rxStart"),I180-timingTable[[#This Row],[FRT32_val]],"EMPTY")</f>
        <v>EMPTY</v>
      </c>
    </row>
    <row r="177" spans="1:27" x14ac:dyDescent="0.25">
      <c r="A177" s="14" t="s">
        <v>329</v>
      </c>
      <c r="B177">
        <v>335688365619</v>
      </c>
      <c r="C177" s="14" t="s">
        <v>8497</v>
      </c>
      <c r="D177">
        <v>122</v>
      </c>
      <c r="E177" s="14" t="s">
        <v>3921</v>
      </c>
      <c r="F177" s="14" t="s">
        <v>7878</v>
      </c>
      <c r="G177" s="14">
        <f>timingTable[[#This Row],[FRT_DEC]]-B176</f>
        <v>4</v>
      </c>
      <c r="H1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INFO]]))),H176)</f>
        <v>85</v>
      </c>
      <c r="I1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7" s="14">
        <f>HEX2DEC(RIGHT(timingTable[[#This Row],[FRT_HEX]],MIN(LEN(timingTable[[#This Row],[FRT_HEX]])-2,8)))</f>
        <v>680916531</v>
      </c>
      <c r="K177" s="14" t="str">
        <f>IF(timingTable[[#This Row],['[TRACECODE']:.1]]=140,"afterTx","")</f>
        <v/>
      </c>
      <c r="L177" s="14" t="str">
        <f t="shared" si="22"/>
        <v/>
      </c>
      <c r="M177" s="14" t="str">
        <f>IF(AND(H177=H176,K176="afterTx",timingTable[[#This Row],['[TRACECODE']:.1]]=6),"dc","")</f>
        <v/>
      </c>
      <c r="N177" s="14" t="str">
        <f t="shared" si="23"/>
        <v/>
      </c>
      <c r="O177" s="14" t="str">
        <f>IF(timingTable[[#This Row],['[TRACECODE']:.1]]=141,"afterRx","")</f>
        <v/>
      </c>
      <c r="P177" s="14" t="str">
        <f t="shared" si="24"/>
        <v/>
      </c>
      <c r="Q177" s="14" t="str">
        <f t="shared" si="25"/>
        <v/>
      </c>
      <c r="R177" s="14" t="str">
        <f t="shared" si="26"/>
        <v/>
      </c>
      <c r="S177" s="14" t="str">
        <f t="shared" si="27"/>
        <v>EMPTY</v>
      </c>
      <c r="T177" s="14" t="str">
        <f t="shared" si="28"/>
        <v>EMPTY</v>
      </c>
      <c r="U177" s="14" t="str">
        <f t="shared" si="29"/>
        <v>EMPTY</v>
      </c>
      <c r="V177" s="14" t="str">
        <f t="shared" si="30"/>
        <v>EMPTY</v>
      </c>
      <c r="W177" s="14" t="str">
        <f>IF(L177="beforeTx",timingTable[[#This Row],[FRT32_val]]-timingTable[[#This Row],[FRT32_trace]],"EMPTY")</f>
        <v>EMPTY</v>
      </c>
      <c r="X177" s="14" t="str">
        <f t="shared" si="31"/>
        <v>EMPTY</v>
      </c>
      <c r="Y177" s="14" t="str">
        <f t="shared" si="32"/>
        <v>EMPTY</v>
      </c>
      <c r="Z177" s="14" t="str">
        <f>IF(AND(P177="beforeRx",O178="afterRx"),J178-timingTable[[#This Row],[FRT32_trace]],"EMPTY")</f>
        <v>EMPTY</v>
      </c>
      <c r="AA177" s="14" t="str">
        <f>IF(AND(timingTable[[#This Row],[txEnd]]="txEnd",Q181="rxStart"),I181-timingTable[[#This Row],[FRT32_val]],"EMPTY")</f>
        <v>EMPTY</v>
      </c>
    </row>
    <row r="178" spans="1:27" x14ac:dyDescent="0.25">
      <c r="A178" s="14" t="s">
        <v>331</v>
      </c>
      <c r="B178">
        <v>335688365627</v>
      </c>
      <c r="C178" s="14" t="s">
        <v>8498</v>
      </c>
      <c r="D178">
        <v>151</v>
      </c>
      <c r="E178" s="14" t="s">
        <v>7876</v>
      </c>
      <c r="F178" s="14" t="s">
        <v>8006</v>
      </c>
      <c r="G178" s="14">
        <f>timingTable[[#This Row],[FRT_DEC]]-B177</f>
        <v>8</v>
      </c>
      <c r="H1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INFO]]))),H177)</f>
        <v>85</v>
      </c>
      <c r="I1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78" s="14">
        <f>HEX2DEC(RIGHT(timingTable[[#This Row],[FRT_HEX]],MIN(LEN(timingTable[[#This Row],[FRT_HEX]])-2,8)))</f>
        <v>680916539</v>
      </c>
      <c r="K178" s="14" t="str">
        <f>IF(timingTable[[#This Row],['[TRACECODE']:.1]]=140,"afterTx","")</f>
        <v/>
      </c>
      <c r="L178" s="14" t="str">
        <f t="shared" si="22"/>
        <v/>
      </c>
      <c r="M178" s="14" t="str">
        <f>IF(AND(H178=H177,K177="afterTx",timingTable[[#This Row],['[TRACECODE']:.1]]=6),"dc","")</f>
        <v/>
      </c>
      <c r="N178" s="14" t="str">
        <f t="shared" si="23"/>
        <v/>
      </c>
      <c r="O178" s="14" t="str">
        <f>IF(timingTable[[#This Row],['[TRACECODE']:.1]]=141,"afterRx","")</f>
        <v/>
      </c>
      <c r="P178" s="14" t="str">
        <f t="shared" si="24"/>
        <v/>
      </c>
      <c r="Q178" s="14" t="str">
        <f t="shared" si="25"/>
        <v/>
      </c>
      <c r="R178" s="14" t="str">
        <f t="shared" si="26"/>
        <v/>
      </c>
      <c r="S178" s="14" t="str">
        <f t="shared" si="27"/>
        <v>EMPTY</v>
      </c>
      <c r="T178" s="14" t="str">
        <f t="shared" si="28"/>
        <v>EMPTY</v>
      </c>
      <c r="U178" s="14" t="str">
        <f t="shared" si="29"/>
        <v>EMPTY</v>
      </c>
      <c r="V178" s="14" t="str">
        <f t="shared" si="30"/>
        <v>EMPTY</v>
      </c>
      <c r="W178" s="14" t="str">
        <f>IF(L178="beforeTx",timingTable[[#This Row],[FRT32_val]]-timingTable[[#This Row],[FRT32_trace]],"EMPTY")</f>
        <v>EMPTY</v>
      </c>
      <c r="X178" s="14" t="str">
        <f t="shared" si="31"/>
        <v>EMPTY</v>
      </c>
      <c r="Y178" s="14" t="str">
        <f t="shared" si="32"/>
        <v>EMPTY</v>
      </c>
      <c r="Z178" s="14" t="str">
        <f>IF(AND(P178="beforeRx",O179="afterRx"),J179-timingTable[[#This Row],[FRT32_trace]],"EMPTY")</f>
        <v>EMPTY</v>
      </c>
      <c r="AA178" s="14" t="str">
        <f>IF(AND(timingTable[[#This Row],[txEnd]]="txEnd",Q182="rxStart"),I182-timingTable[[#This Row],[FRT32_val]],"EMPTY")</f>
        <v>EMPTY</v>
      </c>
    </row>
    <row r="179" spans="1:27" x14ac:dyDescent="0.25">
      <c r="A179" s="14" t="s">
        <v>338</v>
      </c>
      <c r="B179">
        <v>335688366065</v>
      </c>
      <c r="C179" s="14" t="s">
        <v>8507</v>
      </c>
      <c r="D179">
        <v>151</v>
      </c>
      <c r="E179" s="14" t="s">
        <v>7876</v>
      </c>
      <c r="F179" s="14" t="s">
        <v>8130</v>
      </c>
      <c r="G179" s="14">
        <f>timingTable[[#This Row],[FRT_DEC]]-B178</f>
        <v>438</v>
      </c>
      <c r="H1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INFO]]))),H178)</f>
        <v>85</v>
      </c>
      <c r="I1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79" s="14">
        <f>HEX2DEC(RIGHT(timingTable[[#This Row],[FRT_HEX]],MIN(LEN(timingTable[[#This Row],[FRT_HEX]])-2,8)))</f>
        <v>680916977</v>
      </c>
      <c r="K179" s="14" t="str">
        <f>IF(timingTable[[#This Row],['[TRACECODE']:.1]]=140,"afterTx","")</f>
        <v/>
      </c>
      <c r="L179" s="14" t="str">
        <f t="shared" si="22"/>
        <v/>
      </c>
      <c r="M179" s="14" t="str">
        <f>IF(AND(H179=H178,K178="afterTx",timingTable[[#This Row],['[TRACECODE']:.1]]=6),"dc","")</f>
        <v/>
      </c>
      <c r="N179" s="14" t="str">
        <f t="shared" si="23"/>
        <v/>
      </c>
      <c r="O179" s="14" t="str">
        <f>IF(timingTable[[#This Row],['[TRACECODE']:.1]]=141,"afterRx","")</f>
        <v/>
      </c>
      <c r="P179" s="14" t="str">
        <f t="shared" si="24"/>
        <v/>
      </c>
      <c r="Q179" s="14" t="str">
        <f t="shared" si="25"/>
        <v/>
      </c>
      <c r="R179" s="14" t="str">
        <f t="shared" si="26"/>
        <v/>
      </c>
      <c r="S179" s="14" t="str">
        <f t="shared" si="27"/>
        <v>EMPTY</v>
      </c>
      <c r="T179" s="14" t="str">
        <f t="shared" si="28"/>
        <v>EMPTY</v>
      </c>
      <c r="U179" s="14" t="str">
        <f t="shared" si="29"/>
        <v>EMPTY</v>
      </c>
      <c r="V179" s="14" t="str">
        <f t="shared" si="30"/>
        <v>EMPTY</v>
      </c>
      <c r="W179" s="14" t="str">
        <f>IF(L179="beforeTx",timingTable[[#This Row],[FRT32_val]]-timingTable[[#This Row],[FRT32_trace]],"EMPTY")</f>
        <v>EMPTY</v>
      </c>
      <c r="X179" s="14" t="str">
        <f t="shared" si="31"/>
        <v>EMPTY</v>
      </c>
      <c r="Y179" s="14" t="str">
        <f t="shared" si="32"/>
        <v>EMPTY</v>
      </c>
      <c r="Z179" s="14" t="str">
        <f>IF(AND(P179="beforeRx",O180="afterRx"),J180-timingTable[[#This Row],[FRT32_trace]],"EMPTY")</f>
        <v>EMPTY</v>
      </c>
      <c r="AA179" s="14" t="str">
        <f>IF(AND(timingTable[[#This Row],[txEnd]]="txEnd",Q183="rxStart"),I183-timingTable[[#This Row],[FRT32_val]],"EMPTY")</f>
        <v>EMPTY</v>
      </c>
    </row>
    <row r="180" spans="1:27" x14ac:dyDescent="0.25">
      <c r="A180" s="14" t="s">
        <v>341</v>
      </c>
      <c r="B180">
        <v>335688366089</v>
      </c>
      <c r="C180" s="14" t="s">
        <v>8510</v>
      </c>
      <c r="D180">
        <v>130</v>
      </c>
      <c r="E180" s="14" t="s">
        <v>3933</v>
      </c>
      <c r="F180" s="14" t="s">
        <v>4021</v>
      </c>
      <c r="G180" s="14">
        <f>timingTable[[#This Row],[FRT_DEC]]-B179</f>
        <v>24</v>
      </c>
      <c r="H1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INFO]]))),H179)</f>
        <v>85</v>
      </c>
      <c r="I1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3211269</v>
      </c>
      <c r="J180" s="14">
        <f>HEX2DEC(RIGHT(timingTable[[#This Row],[FRT_HEX]],MIN(LEN(timingTable[[#This Row],[FRT_HEX]])-2,8)))</f>
        <v>680917001</v>
      </c>
      <c r="K180" s="14" t="str">
        <f>IF(timingTable[[#This Row],['[TRACECODE']:.1]]=140,"afterTx","")</f>
        <v/>
      </c>
      <c r="L180" s="14" t="str">
        <f t="shared" si="22"/>
        <v/>
      </c>
      <c r="M180" s="14" t="str">
        <f>IF(AND(H180=H179,K179="afterTx",timingTable[[#This Row],['[TRACECODE']:.1]]=6),"dc","")</f>
        <v/>
      </c>
      <c r="N180" s="14" t="str">
        <f t="shared" si="23"/>
        <v/>
      </c>
      <c r="O180" s="14" t="str">
        <f>IF(timingTable[[#This Row],['[TRACECODE']:.1]]=141,"afterRx","")</f>
        <v/>
      </c>
      <c r="P180" s="14" t="str">
        <f t="shared" si="24"/>
        <v>beforeRx</v>
      </c>
      <c r="Q180" s="14" t="str">
        <f t="shared" si="25"/>
        <v/>
      </c>
      <c r="R180" s="14" t="str">
        <f t="shared" si="26"/>
        <v/>
      </c>
      <c r="S180" s="14" t="str">
        <f t="shared" si="27"/>
        <v>EMPTY</v>
      </c>
      <c r="T180" s="14" t="str">
        <f t="shared" si="28"/>
        <v>EMPTY</v>
      </c>
      <c r="U180" s="14" t="str">
        <f t="shared" si="29"/>
        <v>EMPTY</v>
      </c>
      <c r="V180" s="14" t="str">
        <f t="shared" si="30"/>
        <v>EMPTY</v>
      </c>
      <c r="W180" s="14" t="str">
        <f>IF(L180="beforeTx",timingTable[[#This Row],[FRT32_val]]-timingTable[[#This Row],[FRT32_trace]],"EMPTY")</f>
        <v>EMPTY</v>
      </c>
      <c r="X180" s="14" t="str">
        <f t="shared" si="31"/>
        <v>EMPTY</v>
      </c>
      <c r="Y180" s="14" t="str">
        <f t="shared" si="32"/>
        <v>EMPTY</v>
      </c>
      <c r="Z180" s="14">
        <f>IF(AND(P180="beforeRx",O181="afterRx"),J181-timingTable[[#This Row],[FRT32_trace]],"EMPTY")</f>
        <v>730</v>
      </c>
      <c r="AA180" s="14" t="str">
        <f>IF(AND(timingTable[[#This Row],[txEnd]]="txEnd",Q184="rxStart"),I184-timingTable[[#This Row],[FRT32_val]],"EMPTY")</f>
        <v>EMPTY</v>
      </c>
    </row>
    <row r="181" spans="1:27" x14ac:dyDescent="0.25">
      <c r="A181" s="14" t="s">
        <v>342</v>
      </c>
      <c r="B181">
        <v>335688366819</v>
      </c>
      <c r="C181" s="14" t="s">
        <v>8511</v>
      </c>
      <c r="D181">
        <v>141</v>
      </c>
      <c r="E181" s="14" t="s">
        <v>3934</v>
      </c>
      <c r="F181" s="14" t="s">
        <v>4022</v>
      </c>
      <c r="G181" s="14">
        <f>timingTable[[#This Row],[FRT_DEC]]-B180</f>
        <v>730</v>
      </c>
      <c r="H1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INFO]]))),H180)</f>
        <v>85</v>
      </c>
      <c r="I18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1" s="14">
        <f>HEX2DEC(RIGHT(timingTable[[#This Row],[FRT_HEX]],MIN(LEN(timingTable[[#This Row],[FRT_HEX]])-2,8)))</f>
        <v>680917731</v>
      </c>
      <c r="K181" s="14" t="str">
        <f>IF(timingTable[[#This Row],['[TRACECODE']:.1]]=140,"afterTx","")</f>
        <v/>
      </c>
      <c r="L181" s="14" t="str">
        <f t="shared" si="22"/>
        <v/>
      </c>
      <c r="M181" s="14" t="str">
        <f>IF(AND(H181=H180,K180="afterTx",timingTable[[#This Row],['[TRACECODE']:.1]]=6),"dc","")</f>
        <v/>
      </c>
      <c r="N181" s="14" t="str">
        <f t="shared" si="23"/>
        <v/>
      </c>
      <c r="O181" s="14" t="str">
        <f>IF(timingTable[[#This Row],['[TRACECODE']:.1]]=141,"afterRx","")</f>
        <v>afterRx</v>
      </c>
      <c r="P181" s="14" t="str">
        <f t="shared" si="24"/>
        <v/>
      </c>
      <c r="Q181" s="14" t="str">
        <f t="shared" si="25"/>
        <v/>
      </c>
      <c r="R181" s="14" t="str">
        <f t="shared" si="26"/>
        <v/>
      </c>
      <c r="S181" s="14" t="str">
        <f t="shared" si="27"/>
        <v>EMPTY</v>
      </c>
      <c r="T181" s="14" t="str">
        <f t="shared" si="28"/>
        <v>EMPTY</v>
      </c>
      <c r="U181" s="14" t="str">
        <f t="shared" si="29"/>
        <v>EMPTY</v>
      </c>
      <c r="V181" s="14" t="str">
        <f t="shared" si="30"/>
        <v>EMPTY</v>
      </c>
      <c r="W181" s="14" t="str">
        <f>IF(L181="beforeTx",timingTable[[#This Row],[FRT32_val]]-timingTable[[#This Row],[FRT32_trace]],"EMPTY")</f>
        <v>EMPTY</v>
      </c>
      <c r="X181" s="14" t="str">
        <f t="shared" si="31"/>
        <v>EMPTY</v>
      </c>
      <c r="Y181" s="14" t="str">
        <f t="shared" si="32"/>
        <v>EMPTY</v>
      </c>
      <c r="Z181" s="14" t="str">
        <f>IF(AND(P181="beforeRx",O182="afterRx"),J182-timingTable[[#This Row],[FRT32_trace]],"EMPTY")</f>
        <v>EMPTY</v>
      </c>
      <c r="AA181" s="14" t="str">
        <f>IF(AND(timingTable[[#This Row],[txEnd]]="txEnd",Q185="rxStart"),I185-timingTable[[#This Row],[FRT32_val]],"EMPTY")</f>
        <v>EMPTY</v>
      </c>
    </row>
    <row r="182" spans="1:27" x14ac:dyDescent="0.25">
      <c r="A182" s="14" t="s">
        <v>345</v>
      </c>
      <c r="B182">
        <v>335688368176</v>
      </c>
      <c r="C182" s="14" t="s">
        <v>8514</v>
      </c>
      <c r="D182">
        <v>123</v>
      </c>
      <c r="E182" s="14" t="s">
        <v>3922</v>
      </c>
      <c r="F182" s="14" t="s">
        <v>8515</v>
      </c>
      <c r="G182" s="14">
        <f>timingTable[[#This Row],[FRT_DEC]]-B181</f>
        <v>1357</v>
      </c>
      <c r="H1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INFO]]))),H181)</f>
        <v>85</v>
      </c>
      <c r="I1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680918674</v>
      </c>
      <c r="J182" s="14">
        <f>HEX2DEC(RIGHT(timingTable[[#This Row],[FRT_HEX]],MIN(LEN(timingTable[[#This Row],[FRT_HEX]])-2,8)))</f>
        <v>680919088</v>
      </c>
      <c r="K182" s="14" t="str">
        <f>IF(timingTable[[#This Row],['[TRACECODE']:.1]]=140,"afterTx","")</f>
        <v/>
      </c>
      <c r="L182" s="14" t="str">
        <f t="shared" si="22"/>
        <v/>
      </c>
      <c r="M182" s="14" t="str">
        <f>IF(AND(H182=H181,K181="afterTx",timingTable[[#This Row],['[TRACECODE']:.1]]=6),"dc","")</f>
        <v/>
      </c>
      <c r="N182" s="14" t="str">
        <f t="shared" si="23"/>
        <v/>
      </c>
      <c r="O182" s="14" t="str">
        <f>IF(timingTable[[#This Row],['[TRACECODE']:.1]]=141,"afterRx","")</f>
        <v/>
      </c>
      <c r="P182" s="14" t="str">
        <f t="shared" si="24"/>
        <v/>
      </c>
      <c r="Q182" s="14" t="str">
        <f t="shared" si="25"/>
        <v>rxStart</v>
      </c>
      <c r="R182" s="14" t="str">
        <f t="shared" si="26"/>
        <v/>
      </c>
      <c r="S182" s="14" t="str">
        <f t="shared" si="27"/>
        <v>EMPTY</v>
      </c>
      <c r="T182" s="14" t="str">
        <f t="shared" si="28"/>
        <v>EMPTY</v>
      </c>
      <c r="U182" s="14" t="str">
        <f t="shared" si="29"/>
        <v>EMPTY</v>
      </c>
      <c r="V182" s="14" t="str">
        <f t="shared" si="30"/>
        <v>EMPTY</v>
      </c>
      <c r="W182" s="14" t="str">
        <f>IF(L182="beforeTx",timingTable[[#This Row],[FRT32_val]]-timingTable[[#This Row],[FRT32_trace]],"EMPTY")</f>
        <v>EMPTY</v>
      </c>
      <c r="X182" s="14" t="str">
        <f t="shared" si="31"/>
        <v>EMPTY</v>
      </c>
      <c r="Y182" s="14" t="str">
        <f t="shared" si="32"/>
        <v>EMPTY</v>
      </c>
      <c r="Z182" s="14" t="str">
        <f>IF(AND(P182="beforeRx",O183="afterRx"),J183-timingTable[[#This Row],[FRT32_trace]],"EMPTY")</f>
        <v>EMPTY</v>
      </c>
      <c r="AA182" s="14" t="str">
        <f>IF(AND(timingTable[[#This Row],[txEnd]]="txEnd",Q186="rxStart"),I186-timingTable[[#This Row],[FRT32_val]],"EMPTY")</f>
        <v>EMPTY</v>
      </c>
    </row>
    <row r="183" spans="1:27" x14ac:dyDescent="0.25">
      <c r="A183" s="14" t="s">
        <v>346</v>
      </c>
      <c r="B183">
        <v>335688368179</v>
      </c>
      <c r="C183" s="14" t="s">
        <v>8516</v>
      </c>
      <c r="D183">
        <v>123</v>
      </c>
      <c r="E183" s="14" t="s">
        <v>3922</v>
      </c>
      <c r="F183" s="14" t="s">
        <v>7879</v>
      </c>
      <c r="G183" s="14">
        <f>timingTable[[#This Row],[FRT_DEC]]-B182</f>
        <v>3</v>
      </c>
      <c r="H1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INFO]]))),H182)</f>
        <v>85</v>
      </c>
      <c r="I1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3" s="14">
        <f>HEX2DEC(RIGHT(timingTable[[#This Row],[FRT_HEX]],MIN(LEN(timingTable[[#This Row],[FRT_HEX]])-2,8)))</f>
        <v>680919091</v>
      </c>
      <c r="K183" s="14" t="str">
        <f>IF(timingTable[[#This Row],['[TRACECODE']:.1]]=140,"afterTx","")</f>
        <v/>
      </c>
      <c r="L183" s="14" t="str">
        <f t="shared" si="22"/>
        <v/>
      </c>
      <c r="M183" s="14" t="str">
        <f>IF(AND(H183=H182,K182="afterTx",timingTable[[#This Row],['[TRACECODE']:.1]]=6),"dc","")</f>
        <v/>
      </c>
      <c r="N183" s="14" t="str">
        <f t="shared" si="23"/>
        <v/>
      </c>
      <c r="O183" s="14" t="str">
        <f>IF(timingTable[[#This Row],['[TRACECODE']:.1]]=141,"afterRx","")</f>
        <v/>
      </c>
      <c r="P183" s="14" t="str">
        <f t="shared" si="24"/>
        <v/>
      </c>
      <c r="Q183" s="14" t="str">
        <f t="shared" si="25"/>
        <v/>
      </c>
      <c r="R183" s="14" t="str">
        <f t="shared" si="26"/>
        <v/>
      </c>
      <c r="S183" s="14" t="str">
        <f t="shared" si="27"/>
        <v>EMPTY</v>
      </c>
      <c r="T183" s="14" t="str">
        <f t="shared" si="28"/>
        <v>EMPTY</v>
      </c>
      <c r="U183" s="14" t="str">
        <f t="shared" si="29"/>
        <v>EMPTY</v>
      </c>
      <c r="V183" s="14" t="str">
        <f t="shared" si="30"/>
        <v>EMPTY</v>
      </c>
      <c r="W183" s="14" t="str">
        <f>IF(L183="beforeTx",timingTable[[#This Row],[FRT32_val]]-timingTable[[#This Row],[FRT32_trace]],"EMPTY")</f>
        <v>EMPTY</v>
      </c>
      <c r="X183" s="14" t="str">
        <f t="shared" si="31"/>
        <v>EMPTY</v>
      </c>
      <c r="Y183" s="14" t="str">
        <f t="shared" si="32"/>
        <v>EMPTY</v>
      </c>
      <c r="Z183" s="14" t="str">
        <f>IF(AND(P183="beforeRx",O184="afterRx"),J184-timingTable[[#This Row],[FRT32_trace]],"EMPTY")</f>
        <v>EMPTY</v>
      </c>
      <c r="AA183" s="14" t="str">
        <f>IF(AND(timingTable[[#This Row],[txEnd]]="txEnd",Q187="rxStart"),I187-timingTable[[#This Row],[FRT32_val]],"EMPTY")</f>
        <v>EMPTY</v>
      </c>
    </row>
    <row r="184" spans="1:27" x14ac:dyDescent="0.25">
      <c r="A184" s="14" t="s">
        <v>348</v>
      </c>
      <c r="B184">
        <v>335688368513</v>
      </c>
      <c r="C184" s="14" t="s">
        <v>8520</v>
      </c>
      <c r="D184">
        <v>124</v>
      </c>
      <c r="E184" s="14" t="s">
        <v>3923</v>
      </c>
      <c r="F184" s="14" t="s">
        <v>8521</v>
      </c>
      <c r="G184" s="14">
        <f>timingTable[[#This Row],[FRT_DEC]]-B183</f>
        <v>334</v>
      </c>
      <c r="H1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INFO]]))),H183)</f>
        <v>85</v>
      </c>
      <c r="I1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680919203</v>
      </c>
      <c r="J184" s="14">
        <f>HEX2DEC(RIGHT(timingTable[[#This Row],[FRT_HEX]],MIN(LEN(timingTable[[#This Row],[FRT_HEX]])-2,8)))</f>
        <v>680919425</v>
      </c>
      <c r="K184" s="14" t="str">
        <f>IF(timingTable[[#This Row],['[TRACECODE']:.1]]=140,"afterTx","")</f>
        <v/>
      </c>
      <c r="L184" s="14" t="str">
        <f t="shared" si="22"/>
        <v/>
      </c>
      <c r="M184" s="14" t="str">
        <f>IF(AND(H184=H183,K183="afterTx",timingTable[[#This Row],['[TRACECODE']:.1]]=6),"dc","")</f>
        <v/>
      </c>
      <c r="N184" s="14" t="str">
        <f t="shared" si="23"/>
        <v/>
      </c>
      <c r="O184" s="14" t="str">
        <f>IF(timingTable[[#This Row],['[TRACECODE']:.1]]=141,"afterRx","")</f>
        <v/>
      </c>
      <c r="P184" s="14" t="str">
        <f t="shared" si="24"/>
        <v/>
      </c>
      <c r="Q184" s="14" t="str">
        <f t="shared" si="25"/>
        <v/>
      </c>
      <c r="R184" s="14" t="str">
        <f t="shared" si="26"/>
        <v>rxEnd</v>
      </c>
      <c r="S184" s="14" t="str">
        <f t="shared" si="27"/>
        <v>EMPTY</v>
      </c>
      <c r="T184" s="14" t="str">
        <f t="shared" si="28"/>
        <v>EMPTY</v>
      </c>
      <c r="U184" s="14">
        <f t="shared" si="29"/>
        <v>-680919201</v>
      </c>
      <c r="V184" s="14" t="str">
        <f t="shared" si="30"/>
        <v>EMPTY</v>
      </c>
      <c r="W184" s="14" t="str">
        <f>IF(L184="beforeTx",timingTable[[#This Row],[FRT32_val]]-timingTable[[#This Row],[FRT32_trace]],"EMPTY")</f>
        <v>EMPTY</v>
      </c>
      <c r="X184" s="14" t="str">
        <f t="shared" si="31"/>
        <v>EMPTY</v>
      </c>
      <c r="Y184" s="14">
        <f t="shared" si="32"/>
        <v>239</v>
      </c>
      <c r="Z184" s="14" t="str">
        <f>IF(AND(P184="beforeRx",O185="afterRx"),J185-timingTable[[#This Row],[FRT32_trace]],"EMPTY")</f>
        <v>EMPTY</v>
      </c>
      <c r="AA184" s="14" t="str">
        <f>IF(AND(timingTable[[#This Row],[txEnd]]="txEnd",Q188="rxStart"),I188-timingTable[[#This Row],[FRT32_val]],"EMPTY")</f>
        <v>EMPTY</v>
      </c>
    </row>
    <row r="185" spans="1:27" x14ac:dyDescent="0.25">
      <c r="A185" s="14" t="s">
        <v>349</v>
      </c>
      <c r="B185">
        <v>335688368516</v>
      </c>
      <c r="C185" s="14" t="s">
        <v>8522</v>
      </c>
      <c r="D185">
        <v>124</v>
      </c>
      <c r="E185" s="14" t="s">
        <v>3923</v>
      </c>
      <c r="F185" s="14" t="s">
        <v>7880</v>
      </c>
      <c r="G185" s="14">
        <f>timingTable[[#This Row],[FRT_DEC]]-B184</f>
        <v>3</v>
      </c>
      <c r="H1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INFO]]))),H184)</f>
        <v>85</v>
      </c>
      <c r="I1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5" s="14">
        <f>HEX2DEC(RIGHT(timingTable[[#This Row],[FRT_HEX]],MIN(LEN(timingTable[[#This Row],[FRT_HEX]])-2,8)))</f>
        <v>680919428</v>
      </c>
      <c r="K185" s="14" t="str">
        <f>IF(timingTable[[#This Row],['[TRACECODE']:.1]]=140,"afterTx","")</f>
        <v/>
      </c>
      <c r="L185" s="14" t="str">
        <f t="shared" si="22"/>
        <v/>
      </c>
      <c r="M185" s="14" t="str">
        <f>IF(AND(H185=H184,K184="afterTx",timingTable[[#This Row],['[TRACECODE']:.1]]=6),"dc","")</f>
        <v/>
      </c>
      <c r="N185" s="14" t="str">
        <f t="shared" si="23"/>
        <v/>
      </c>
      <c r="O185" s="14" t="str">
        <f>IF(timingTable[[#This Row],['[TRACECODE']:.1]]=141,"afterRx","")</f>
        <v/>
      </c>
      <c r="P185" s="14" t="str">
        <f t="shared" si="24"/>
        <v/>
      </c>
      <c r="Q185" s="14" t="str">
        <f t="shared" si="25"/>
        <v/>
      </c>
      <c r="R185" s="14" t="str">
        <f t="shared" si="26"/>
        <v/>
      </c>
      <c r="S185" s="14" t="str">
        <f t="shared" si="27"/>
        <v>EMPTY</v>
      </c>
      <c r="T185" s="14" t="str">
        <f t="shared" si="28"/>
        <v>EMPTY</v>
      </c>
      <c r="U185" s="14" t="str">
        <f t="shared" si="29"/>
        <v>EMPTY</v>
      </c>
      <c r="V185" s="14" t="str">
        <f t="shared" si="30"/>
        <v>EMPTY</v>
      </c>
      <c r="W185" s="14" t="str">
        <f>IF(L185="beforeTx",timingTable[[#This Row],[FRT32_val]]-timingTable[[#This Row],[FRT32_trace]],"EMPTY")</f>
        <v>EMPTY</v>
      </c>
      <c r="X185" s="14" t="str">
        <f t="shared" si="31"/>
        <v>EMPTY</v>
      </c>
      <c r="Y185" s="14" t="str">
        <f t="shared" si="32"/>
        <v>EMPTY</v>
      </c>
      <c r="Z185" s="14" t="str">
        <f>IF(AND(P185="beforeRx",O186="afterRx"),J186-timingTable[[#This Row],[FRT32_trace]],"EMPTY")</f>
        <v>EMPTY</v>
      </c>
      <c r="AA185" s="14" t="str">
        <f>IF(AND(timingTable[[#This Row],[txEnd]]="txEnd",Q189="rxStart"),I189-timingTable[[#This Row],[FRT32_val]],"EMPTY")</f>
        <v>EMPTY</v>
      </c>
    </row>
    <row r="186" spans="1:27" x14ac:dyDescent="0.25">
      <c r="A186" s="14" t="s">
        <v>750</v>
      </c>
      <c r="B186">
        <v>335688368530</v>
      </c>
      <c r="C186" s="14" t="s">
        <v>8523</v>
      </c>
      <c r="D186">
        <v>151</v>
      </c>
      <c r="E186" s="14" t="s">
        <v>7876</v>
      </c>
      <c r="F186" s="14" t="s">
        <v>7845</v>
      </c>
      <c r="G186" s="14">
        <f>timingTable[[#This Row],[FRT_DEC]]-B185</f>
        <v>14</v>
      </c>
      <c r="H1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INFO]]))),H185)</f>
        <v>85</v>
      </c>
      <c r="I1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86" s="14">
        <f>HEX2DEC(RIGHT(timingTable[[#This Row],[FRT_HEX]],MIN(LEN(timingTable[[#This Row],[FRT_HEX]])-2,8)))</f>
        <v>680919442</v>
      </c>
      <c r="K186" s="14" t="str">
        <f>IF(timingTable[[#This Row],['[TRACECODE']:.1]]=140,"afterTx","")</f>
        <v/>
      </c>
      <c r="L186" s="14" t="str">
        <f t="shared" si="22"/>
        <v>beforeTx</v>
      </c>
      <c r="M186" s="14" t="str">
        <f>IF(AND(H186=H185,K185="afterTx",timingTable[[#This Row],['[TRACECODE']:.1]]=6),"dc","")</f>
        <v/>
      </c>
      <c r="N186" s="14" t="str">
        <f t="shared" si="23"/>
        <v/>
      </c>
      <c r="O186" s="14" t="str">
        <f>IF(timingTable[[#This Row],['[TRACECODE']:.1]]=141,"afterRx","")</f>
        <v/>
      </c>
      <c r="P186" s="14" t="str">
        <f t="shared" si="24"/>
        <v/>
      </c>
      <c r="Q186" s="14" t="str">
        <f t="shared" si="25"/>
        <v/>
      </c>
      <c r="R186" s="14" t="str">
        <f t="shared" si="26"/>
        <v/>
      </c>
      <c r="S186" s="14" t="str">
        <f t="shared" si="27"/>
        <v>EMPTY</v>
      </c>
      <c r="T186" s="14" t="str">
        <f t="shared" si="28"/>
        <v>EMPTY</v>
      </c>
      <c r="U186" s="14" t="str">
        <f t="shared" si="29"/>
        <v>EMPTY</v>
      </c>
      <c r="V186" s="14" t="str">
        <f t="shared" si="30"/>
        <v>EMPTY</v>
      </c>
      <c r="W186" s="14">
        <f>IF(L186="beforeTx",timingTable[[#This Row],[FRT32_val]]-timingTable[[#This Row],[FRT32_trace]],"EMPTY")</f>
        <v>-680919440</v>
      </c>
      <c r="X186" s="14">
        <f t="shared" si="31"/>
        <v>749</v>
      </c>
      <c r="Y186" s="14" t="str">
        <f t="shared" si="32"/>
        <v>EMPTY</v>
      </c>
      <c r="Z186" s="14" t="str">
        <f>IF(AND(P186="beforeRx",O187="afterRx"),J187-timingTable[[#This Row],[FRT32_trace]],"EMPTY")</f>
        <v>EMPTY</v>
      </c>
      <c r="AA186" s="14" t="str">
        <f>IF(AND(timingTable[[#This Row],[txEnd]]="txEnd",Q190="rxStart"),I190-timingTable[[#This Row],[FRT32_val]],"EMPTY")</f>
        <v>EMPTY</v>
      </c>
    </row>
    <row r="187" spans="1:27" x14ac:dyDescent="0.25">
      <c r="A187" s="14" t="s">
        <v>752</v>
      </c>
      <c r="B187">
        <v>335688368549</v>
      </c>
      <c r="C187" s="14" t="s">
        <v>8525</v>
      </c>
      <c r="D187">
        <v>151</v>
      </c>
      <c r="E187" s="14" t="s">
        <v>7876</v>
      </c>
      <c r="F187" s="14" t="s">
        <v>8151</v>
      </c>
      <c r="G187" s="14">
        <f>timingTable[[#This Row],[FRT_DEC]]-B186</f>
        <v>19</v>
      </c>
      <c r="H1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INFO]]))),H186)</f>
        <v>85</v>
      </c>
      <c r="I1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87" s="14">
        <f>HEX2DEC(RIGHT(timingTable[[#This Row],[FRT_HEX]],MIN(LEN(timingTable[[#This Row],[FRT_HEX]])-2,8)))</f>
        <v>680919461</v>
      </c>
      <c r="K187" s="14" t="str">
        <f>IF(timingTable[[#This Row],['[TRACECODE']:.1]]=140,"afterTx","")</f>
        <v/>
      </c>
      <c r="L187" s="14" t="str">
        <f t="shared" si="22"/>
        <v/>
      </c>
      <c r="M187" s="14" t="str">
        <f>IF(AND(H187=H186,K186="afterTx",timingTable[[#This Row],['[TRACECODE']:.1]]=6),"dc","")</f>
        <v/>
      </c>
      <c r="N187" s="14" t="str">
        <f t="shared" si="23"/>
        <v/>
      </c>
      <c r="O187" s="14" t="str">
        <f>IF(timingTable[[#This Row],['[TRACECODE']:.1]]=141,"afterRx","")</f>
        <v/>
      </c>
      <c r="P187" s="14" t="str">
        <f t="shared" si="24"/>
        <v/>
      </c>
      <c r="Q187" s="14" t="str">
        <f t="shared" si="25"/>
        <v/>
      </c>
      <c r="R187" s="14" t="str">
        <f t="shared" si="26"/>
        <v/>
      </c>
      <c r="S187" s="14" t="str">
        <f t="shared" si="27"/>
        <v>EMPTY</v>
      </c>
      <c r="T187" s="14" t="str">
        <f t="shared" si="28"/>
        <v>EMPTY</v>
      </c>
      <c r="U187" s="14" t="str">
        <f t="shared" si="29"/>
        <v>EMPTY</v>
      </c>
      <c r="V187" s="14" t="str">
        <f t="shared" si="30"/>
        <v>EMPTY</v>
      </c>
      <c r="W187" s="14" t="str">
        <f>IF(L187="beforeTx",timingTable[[#This Row],[FRT32_val]]-timingTable[[#This Row],[FRT32_trace]],"EMPTY")</f>
        <v>EMPTY</v>
      </c>
      <c r="X187" s="14" t="str">
        <f t="shared" si="31"/>
        <v>EMPTY</v>
      </c>
      <c r="Y187" s="14" t="str">
        <f t="shared" si="32"/>
        <v>EMPTY</v>
      </c>
      <c r="Z187" s="14" t="str">
        <f>IF(AND(P187="beforeRx",O188="afterRx"),J188-timingTable[[#This Row],[FRT32_trace]],"EMPTY")</f>
        <v>EMPTY</v>
      </c>
      <c r="AA187" s="14" t="str">
        <f>IF(AND(timingTable[[#This Row],[txEnd]]="txEnd",Q191="rxStart"),I191-timingTable[[#This Row],[FRT32_val]],"EMPTY")</f>
        <v>EMPTY</v>
      </c>
    </row>
    <row r="188" spans="1:27" x14ac:dyDescent="0.25">
      <c r="A188" s="14" t="s">
        <v>359</v>
      </c>
      <c r="B188">
        <v>335688369279</v>
      </c>
      <c r="C188" s="14" t="s">
        <v>8544</v>
      </c>
      <c r="D188">
        <v>140</v>
      </c>
      <c r="E188" s="14" t="s">
        <v>1076</v>
      </c>
      <c r="F188" s="14" t="s">
        <v>7870</v>
      </c>
      <c r="G188" s="14">
        <f>timingTable[[#This Row],[FRT_DEC]]-B187</f>
        <v>730</v>
      </c>
      <c r="H1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INFO]]))),H187)</f>
        <v>85</v>
      </c>
      <c r="I18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8" s="14">
        <f>HEX2DEC(RIGHT(timingTable[[#This Row],[FRT_HEX]],MIN(LEN(timingTable[[#This Row],[FRT_HEX]])-2,8)))</f>
        <v>680920191</v>
      </c>
      <c r="K188" s="14" t="str">
        <f>IF(timingTable[[#This Row],['[TRACECODE']:.1]]=140,"afterTx","")</f>
        <v>afterTx</v>
      </c>
      <c r="L188" s="14" t="str">
        <f t="shared" si="22"/>
        <v/>
      </c>
      <c r="M188" s="14" t="str">
        <f>IF(AND(H188=H187,K187="afterTx",timingTable[[#This Row],['[TRACECODE']:.1]]=6),"dc","")</f>
        <v/>
      </c>
      <c r="N188" s="14" t="str">
        <f t="shared" si="23"/>
        <v/>
      </c>
      <c r="O188" s="14" t="str">
        <f>IF(timingTable[[#This Row],['[TRACECODE']:.1]]=141,"afterRx","")</f>
        <v/>
      </c>
      <c r="P188" s="14" t="str">
        <f t="shared" si="24"/>
        <v/>
      </c>
      <c r="Q188" s="14" t="str">
        <f t="shared" si="25"/>
        <v/>
      </c>
      <c r="R188" s="14" t="str">
        <f t="shared" si="26"/>
        <v/>
      </c>
      <c r="S188" s="14" t="str">
        <f t="shared" si="27"/>
        <v>EMPTY</v>
      </c>
      <c r="T188" s="14" t="str">
        <f t="shared" si="28"/>
        <v>EMPTY</v>
      </c>
      <c r="U188" s="14" t="str">
        <f t="shared" si="29"/>
        <v>EMPTY</v>
      </c>
      <c r="V188" s="14" t="str">
        <f t="shared" si="30"/>
        <v>EMPTY</v>
      </c>
      <c r="W188" s="14" t="str">
        <f>IF(L188="beforeTx",timingTable[[#This Row],[FRT32_val]]-timingTable[[#This Row],[FRT32_trace]],"EMPTY")</f>
        <v>EMPTY</v>
      </c>
      <c r="X188" s="14" t="str">
        <f t="shared" si="31"/>
        <v>EMPTY</v>
      </c>
      <c r="Y188" s="14" t="str">
        <f t="shared" si="32"/>
        <v>EMPTY</v>
      </c>
      <c r="Z188" s="14" t="str">
        <f>IF(AND(P188="beforeRx",O189="afterRx"),J189-timingTable[[#This Row],[FRT32_trace]],"EMPTY")</f>
        <v>EMPTY</v>
      </c>
      <c r="AA188" s="14" t="str">
        <f>IF(AND(timingTable[[#This Row],[txEnd]]="txEnd",Q192="rxStart"),I192-timingTable[[#This Row],[FRT32_val]],"EMPTY")</f>
        <v>EMPTY</v>
      </c>
    </row>
    <row r="189" spans="1:27" x14ac:dyDescent="0.25">
      <c r="A189" s="14" t="s">
        <v>371</v>
      </c>
      <c r="B189">
        <v>335688370620</v>
      </c>
      <c r="C189" s="14" t="s">
        <v>8557</v>
      </c>
      <c r="D189">
        <v>151</v>
      </c>
      <c r="E189" s="14" t="s">
        <v>7876</v>
      </c>
      <c r="F189" s="14" t="s">
        <v>7989</v>
      </c>
      <c r="G189" s="14">
        <f>timingTable[[#This Row],[FRT_DEC]]-B188</f>
        <v>1341</v>
      </c>
      <c r="H1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INFO]]))),H188)</f>
        <v>85</v>
      </c>
      <c r="I1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9" s="14">
        <f>HEX2DEC(RIGHT(timingTable[[#This Row],[FRT_HEX]],MIN(LEN(timingTable[[#This Row],[FRT_HEX]])-2,8)))</f>
        <v>680921532</v>
      </c>
      <c r="K189" s="14" t="str">
        <f>IF(timingTable[[#This Row],['[TRACECODE']:.1]]=140,"afterTx","")</f>
        <v/>
      </c>
      <c r="L189" s="14" t="str">
        <f t="shared" si="22"/>
        <v/>
      </c>
      <c r="M189" s="14" t="str">
        <f>IF(AND(H189=H188,K188="afterTx",timingTable[[#This Row],['[TRACECODE']:.1]]=6),"dc","")</f>
        <v/>
      </c>
      <c r="N189" s="14" t="str">
        <f t="shared" si="23"/>
        <v/>
      </c>
      <c r="O189" s="14" t="str">
        <f>IF(timingTable[[#This Row],['[TRACECODE']:.1]]=141,"afterRx","")</f>
        <v/>
      </c>
      <c r="P189" s="14" t="str">
        <f t="shared" si="24"/>
        <v/>
      </c>
      <c r="Q189" s="14" t="str">
        <f t="shared" si="25"/>
        <v/>
      </c>
      <c r="R189" s="14" t="str">
        <f t="shared" si="26"/>
        <v/>
      </c>
      <c r="S189" s="14" t="str">
        <f t="shared" si="27"/>
        <v>EMPTY</v>
      </c>
      <c r="T189" s="14" t="str">
        <f t="shared" si="28"/>
        <v>EMPTY</v>
      </c>
      <c r="U189" s="14" t="str">
        <f t="shared" si="29"/>
        <v>EMPTY</v>
      </c>
      <c r="V189" s="14" t="str">
        <f t="shared" si="30"/>
        <v>EMPTY</v>
      </c>
      <c r="W189" s="14" t="str">
        <f>IF(L189="beforeTx",timingTable[[#This Row],[FRT32_val]]-timingTable[[#This Row],[FRT32_trace]],"EMPTY")</f>
        <v>EMPTY</v>
      </c>
      <c r="X189" s="14" t="str">
        <f t="shared" si="31"/>
        <v>EMPTY</v>
      </c>
      <c r="Y189" s="14" t="str">
        <f t="shared" si="32"/>
        <v>EMPTY</v>
      </c>
      <c r="Z189" s="14" t="str">
        <f>IF(AND(P189="beforeRx",O190="afterRx"),J190-timingTable[[#This Row],[FRT32_trace]],"EMPTY")</f>
        <v>EMPTY</v>
      </c>
      <c r="AA189" s="14" t="str">
        <f>IF(AND(timingTable[[#This Row],[txEnd]]="txEnd",Q193="rxStart"),I193-timingTable[[#This Row],[FRT32_val]],"EMPTY")</f>
        <v>EMPTY</v>
      </c>
    </row>
    <row r="190" spans="1:27" x14ac:dyDescent="0.25">
      <c r="A190" s="14" t="s">
        <v>374</v>
      </c>
      <c r="B190">
        <v>335688372766</v>
      </c>
      <c r="C190" s="14" t="s">
        <v>8560</v>
      </c>
      <c r="D190">
        <v>151</v>
      </c>
      <c r="E190" s="14" t="s">
        <v>7876</v>
      </c>
      <c r="F190" s="14" t="s">
        <v>7936</v>
      </c>
      <c r="G190" s="14">
        <f>timingTable[[#This Row],[FRT_DEC]]-B189</f>
        <v>2146</v>
      </c>
      <c r="H1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INFO]]))),H189)</f>
        <v>85</v>
      </c>
      <c r="I1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90" s="14">
        <f>HEX2DEC(RIGHT(timingTable[[#This Row],[FRT_HEX]],MIN(LEN(timingTable[[#This Row],[FRT_HEX]])-2,8)))</f>
        <v>680923678</v>
      </c>
      <c r="K190" s="14" t="str">
        <f>IF(timingTable[[#This Row],['[TRACECODE']:.1]]=140,"afterTx","")</f>
        <v/>
      </c>
      <c r="L190" s="14" t="str">
        <f t="shared" si="22"/>
        <v/>
      </c>
      <c r="M190" s="14" t="str">
        <f>IF(AND(H190=H189,K189="afterTx",timingTable[[#This Row],['[TRACECODE']:.1]]=6),"dc","")</f>
        <v/>
      </c>
      <c r="N190" s="14" t="str">
        <f t="shared" si="23"/>
        <v/>
      </c>
      <c r="O190" s="14" t="str">
        <f>IF(timingTable[[#This Row],['[TRACECODE']:.1]]=141,"afterRx","")</f>
        <v/>
      </c>
      <c r="P190" s="14" t="str">
        <f t="shared" si="24"/>
        <v/>
      </c>
      <c r="Q190" s="14" t="str">
        <f t="shared" si="25"/>
        <v/>
      </c>
      <c r="R190" s="14" t="str">
        <f t="shared" si="26"/>
        <v/>
      </c>
      <c r="S190" s="14" t="str">
        <f t="shared" si="27"/>
        <v>EMPTY</v>
      </c>
      <c r="T190" s="14" t="str">
        <f t="shared" si="28"/>
        <v>EMPTY</v>
      </c>
      <c r="U190" s="14" t="str">
        <f t="shared" si="29"/>
        <v>EMPTY</v>
      </c>
      <c r="V190" s="14" t="str">
        <f t="shared" si="30"/>
        <v>EMPTY</v>
      </c>
      <c r="W190" s="14" t="str">
        <f>IF(L190="beforeTx",timingTable[[#This Row],[FRT32_val]]-timingTable[[#This Row],[FRT32_trace]],"EMPTY")</f>
        <v>EMPTY</v>
      </c>
      <c r="X190" s="14" t="str">
        <f t="shared" si="31"/>
        <v>EMPTY</v>
      </c>
      <c r="Y190" s="14" t="str">
        <f t="shared" si="32"/>
        <v>EMPTY</v>
      </c>
      <c r="Z190" s="14" t="str">
        <f>IF(AND(P190="beforeRx",O191="afterRx"),J191-timingTable[[#This Row],[FRT32_trace]],"EMPTY")</f>
        <v>EMPTY</v>
      </c>
      <c r="AA190" s="14" t="str">
        <f>IF(AND(timingTable[[#This Row],[txEnd]]="txEnd",Q194="rxStart"),I194-timingTable[[#This Row],[FRT32_val]],"EMPTY")</f>
        <v>EMPTY</v>
      </c>
    </row>
    <row r="191" spans="1:27" x14ac:dyDescent="0.25">
      <c r="A191" s="14" t="s">
        <v>376</v>
      </c>
      <c r="B191">
        <v>335688381190</v>
      </c>
      <c r="C191" s="14" t="s">
        <v>8562</v>
      </c>
      <c r="D191">
        <v>151</v>
      </c>
      <c r="E191" s="14" t="s">
        <v>7876</v>
      </c>
      <c r="F191" s="14" t="s">
        <v>7989</v>
      </c>
      <c r="G191" s="14">
        <f>timingTable[[#This Row],[FRT_DEC]]-B190</f>
        <v>8424</v>
      </c>
      <c r="H1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INFO]]))),H190)</f>
        <v>85</v>
      </c>
      <c r="I1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1" s="14">
        <f>HEX2DEC(RIGHT(timingTable[[#This Row],[FRT_HEX]],MIN(LEN(timingTable[[#This Row],[FRT_HEX]])-2,8)))</f>
        <v>680932102</v>
      </c>
      <c r="K191" s="14" t="str">
        <f>IF(timingTable[[#This Row],['[TRACECODE']:.1]]=140,"afterTx","")</f>
        <v/>
      </c>
      <c r="L191" s="14" t="str">
        <f t="shared" si="22"/>
        <v/>
      </c>
      <c r="M191" s="14" t="str">
        <f>IF(AND(H191=H190,K190="afterTx",timingTable[[#This Row],['[TRACECODE']:.1]]=6),"dc","")</f>
        <v/>
      </c>
      <c r="N191" s="14" t="str">
        <f t="shared" si="23"/>
        <v/>
      </c>
      <c r="O191" s="14" t="str">
        <f>IF(timingTable[[#This Row],['[TRACECODE']:.1]]=141,"afterRx","")</f>
        <v/>
      </c>
      <c r="P191" s="14" t="str">
        <f t="shared" si="24"/>
        <v/>
      </c>
      <c r="Q191" s="14" t="str">
        <f t="shared" si="25"/>
        <v/>
      </c>
      <c r="R191" s="14" t="str">
        <f t="shared" si="26"/>
        <v/>
      </c>
      <c r="S191" s="14" t="str">
        <f t="shared" si="27"/>
        <v>EMPTY</v>
      </c>
      <c r="T191" s="14" t="str">
        <f t="shared" si="28"/>
        <v>EMPTY</v>
      </c>
      <c r="U191" s="14" t="str">
        <f t="shared" si="29"/>
        <v>EMPTY</v>
      </c>
      <c r="V191" s="14" t="str">
        <f t="shared" si="30"/>
        <v>EMPTY</v>
      </c>
      <c r="W191" s="14" t="str">
        <f>IF(L191="beforeTx",timingTable[[#This Row],[FRT32_val]]-timingTable[[#This Row],[FRT32_trace]],"EMPTY")</f>
        <v>EMPTY</v>
      </c>
      <c r="X191" s="14" t="str">
        <f t="shared" si="31"/>
        <v>EMPTY</v>
      </c>
      <c r="Y191" s="14" t="str">
        <f t="shared" si="32"/>
        <v>EMPTY</v>
      </c>
      <c r="Z191" s="14" t="str">
        <f>IF(AND(P191="beforeRx",O192="afterRx"),J192-timingTable[[#This Row],[FRT32_trace]],"EMPTY")</f>
        <v>EMPTY</v>
      </c>
      <c r="AA191" s="14" t="str">
        <f>IF(AND(timingTable[[#This Row],[txEnd]]="txEnd",Q195="rxStart"),I195-timingTable[[#This Row],[FRT32_val]],"EMPTY")</f>
        <v>EMPTY</v>
      </c>
    </row>
    <row r="192" spans="1:27" x14ac:dyDescent="0.25">
      <c r="A192" s="14" t="s">
        <v>384</v>
      </c>
      <c r="B192">
        <v>335688382234</v>
      </c>
      <c r="C192" s="14" t="s">
        <v>8572</v>
      </c>
      <c r="D192">
        <v>151</v>
      </c>
      <c r="E192" s="14" t="s">
        <v>7876</v>
      </c>
      <c r="F192" s="14" t="s">
        <v>7993</v>
      </c>
      <c r="G192" s="14">
        <f>timingTable[[#This Row],[FRT_DEC]]-B191</f>
        <v>1044</v>
      </c>
      <c r="H1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INFO]]))),H191)</f>
        <v>85</v>
      </c>
      <c r="I1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92" s="14">
        <f>HEX2DEC(RIGHT(timingTable[[#This Row],[FRT_HEX]],MIN(LEN(timingTable[[#This Row],[FRT_HEX]])-2,8)))</f>
        <v>680933146</v>
      </c>
      <c r="K192" s="14" t="str">
        <f>IF(timingTable[[#This Row],['[TRACECODE']:.1]]=140,"afterTx","")</f>
        <v/>
      </c>
      <c r="L192" s="14" t="str">
        <f t="shared" si="22"/>
        <v/>
      </c>
      <c r="M192" s="14" t="str">
        <f>IF(AND(H192=H191,K191="afterTx",timingTable[[#This Row],['[TRACECODE']:.1]]=6),"dc","")</f>
        <v/>
      </c>
      <c r="N192" s="14" t="str">
        <f t="shared" si="23"/>
        <v/>
      </c>
      <c r="O192" s="14" t="str">
        <f>IF(timingTable[[#This Row],['[TRACECODE']:.1]]=141,"afterRx","")</f>
        <v/>
      </c>
      <c r="P192" s="14" t="str">
        <f t="shared" si="24"/>
        <v/>
      </c>
      <c r="Q192" s="14" t="str">
        <f t="shared" si="25"/>
        <v/>
      </c>
      <c r="R192" s="14" t="str">
        <f t="shared" si="26"/>
        <v/>
      </c>
      <c r="S192" s="14" t="str">
        <f t="shared" si="27"/>
        <v>EMPTY</v>
      </c>
      <c r="T192" s="14" t="str">
        <f t="shared" si="28"/>
        <v>EMPTY</v>
      </c>
      <c r="U192" s="14" t="str">
        <f t="shared" si="29"/>
        <v>EMPTY</v>
      </c>
      <c r="V192" s="14" t="str">
        <f t="shared" si="30"/>
        <v>EMPTY</v>
      </c>
      <c r="W192" s="14" t="str">
        <f>IF(L192="beforeTx",timingTable[[#This Row],[FRT32_val]]-timingTable[[#This Row],[FRT32_trace]],"EMPTY")</f>
        <v>EMPTY</v>
      </c>
      <c r="X192" s="14" t="str">
        <f t="shared" si="31"/>
        <v>EMPTY</v>
      </c>
      <c r="Y192" s="14" t="str">
        <f t="shared" si="32"/>
        <v>EMPTY</v>
      </c>
      <c r="Z192" s="14" t="str">
        <f>IF(AND(P192="beforeRx",O193="afterRx"),J193-timingTable[[#This Row],[FRT32_trace]],"EMPTY")</f>
        <v>EMPTY</v>
      </c>
      <c r="AA192" s="14" t="str">
        <f>IF(AND(timingTable[[#This Row],[txEnd]]="txEnd",Q196="rxStart"),I196-timingTable[[#This Row],[FRT32_val]],"EMPTY")</f>
        <v>EMPTY</v>
      </c>
    </row>
    <row r="193" spans="1:27" x14ac:dyDescent="0.25">
      <c r="A193" s="14" t="s">
        <v>388</v>
      </c>
      <c r="B193">
        <v>335688382279</v>
      </c>
      <c r="C193" s="14" t="s">
        <v>8576</v>
      </c>
      <c r="D193">
        <v>131</v>
      </c>
      <c r="E193" s="14" t="s">
        <v>3932</v>
      </c>
      <c r="F193" s="14" t="s">
        <v>8577</v>
      </c>
      <c r="G193" s="14">
        <f>timingTable[[#This Row],[FRT_DEC]]-B192</f>
        <v>45</v>
      </c>
      <c r="H1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INFO]]))),H192)</f>
        <v>86</v>
      </c>
      <c r="I19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3" s="14">
        <f>HEX2DEC(RIGHT(timingTable[[#This Row],[FRT_HEX]],MIN(LEN(timingTable[[#This Row],[FRT_HEX]])-2,8)))</f>
        <v>680933191</v>
      </c>
      <c r="K193" s="14" t="str">
        <f>IF(timingTable[[#This Row],['[TRACECODE']:.1]]=140,"afterTx","")</f>
        <v/>
      </c>
      <c r="L193" s="14" t="str">
        <f t="shared" si="22"/>
        <v/>
      </c>
      <c r="M193" s="14" t="str">
        <f>IF(AND(H193=H192,K192="afterTx",timingTable[[#This Row],['[TRACECODE']:.1]]=6),"dc","")</f>
        <v/>
      </c>
      <c r="N193" s="14" t="str">
        <f t="shared" si="23"/>
        <v/>
      </c>
      <c r="O193" s="14" t="str">
        <f>IF(timingTable[[#This Row],['[TRACECODE']:.1]]=141,"afterRx","")</f>
        <v/>
      </c>
      <c r="P193" s="14" t="str">
        <f t="shared" si="24"/>
        <v/>
      </c>
      <c r="Q193" s="14" t="str">
        <f t="shared" si="25"/>
        <v/>
      </c>
      <c r="R193" s="14" t="str">
        <f t="shared" si="26"/>
        <v/>
      </c>
      <c r="S193" s="14" t="str">
        <f t="shared" si="27"/>
        <v>EMPTY</v>
      </c>
      <c r="T193" s="14" t="str">
        <f t="shared" si="28"/>
        <v>EMPTY</v>
      </c>
      <c r="U193" s="14" t="str">
        <f t="shared" si="29"/>
        <v>EMPTY</v>
      </c>
      <c r="V193" s="14" t="str">
        <f t="shared" si="30"/>
        <v>EMPTY</v>
      </c>
      <c r="W193" s="14" t="str">
        <f>IF(L193="beforeTx",timingTable[[#This Row],[FRT32_val]]-timingTable[[#This Row],[FRT32_trace]],"EMPTY")</f>
        <v>EMPTY</v>
      </c>
      <c r="X193" s="14" t="str">
        <f t="shared" si="31"/>
        <v>EMPTY</v>
      </c>
      <c r="Y193" s="14" t="str">
        <f t="shared" si="32"/>
        <v>EMPTY</v>
      </c>
      <c r="Z193" s="14" t="str">
        <f>IF(AND(P193="beforeRx",O194="afterRx"),J194-timingTable[[#This Row],[FRT32_trace]],"EMPTY")</f>
        <v>EMPTY</v>
      </c>
      <c r="AA193" s="14" t="str">
        <f>IF(AND(timingTable[[#This Row],[txEnd]]="txEnd",Q197="rxStart"),I197-timingTable[[#This Row],[FRT32_val]],"EMPTY")</f>
        <v>EMPTY</v>
      </c>
    </row>
    <row r="194" spans="1:27" x14ac:dyDescent="0.25">
      <c r="A194" s="14" t="s">
        <v>390</v>
      </c>
      <c r="B194">
        <v>335688382326</v>
      </c>
      <c r="C194" s="14" t="s">
        <v>8579</v>
      </c>
      <c r="D194">
        <v>129</v>
      </c>
      <c r="E194" s="14" t="s">
        <v>3677</v>
      </c>
      <c r="F194" s="14" t="s">
        <v>8580</v>
      </c>
      <c r="G194" s="14">
        <f>timingTable[[#This Row],[FRT_DEC]]-B193</f>
        <v>47</v>
      </c>
      <c r="H1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INFO]]))),H193)</f>
        <v>86</v>
      </c>
      <c r="I1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680934131</v>
      </c>
      <c r="J194" s="14">
        <f>HEX2DEC(RIGHT(timingTable[[#This Row],[FRT_HEX]],MIN(LEN(timingTable[[#This Row],[FRT_HEX]])-2,8)))</f>
        <v>680933238</v>
      </c>
      <c r="K194" s="14" t="str">
        <f>IF(timingTable[[#This Row],['[TRACECODE']:.1]]=140,"afterTx","")</f>
        <v/>
      </c>
      <c r="L194" s="14" t="str">
        <f t="shared" si="22"/>
        <v>beforeTx</v>
      </c>
      <c r="M194" s="14" t="str">
        <f>IF(AND(H194=H193,K193="afterTx",timingTable[[#This Row],['[TRACECODE']:.1]]=6),"dc","")</f>
        <v/>
      </c>
      <c r="N194" s="14" t="str">
        <f t="shared" si="23"/>
        <v/>
      </c>
      <c r="O194" s="14" t="str">
        <f>IF(timingTable[[#This Row],['[TRACECODE']:.1]]=141,"afterRx","")</f>
        <v/>
      </c>
      <c r="P194" s="14" t="str">
        <f t="shared" si="24"/>
        <v/>
      </c>
      <c r="Q194" s="14" t="str">
        <f t="shared" si="25"/>
        <v/>
      </c>
      <c r="R194" s="14" t="str">
        <f t="shared" si="26"/>
        <v/>
      </c>
      <c r="S194" s="14">
        <f t="shared" si="27"/>
        <v>719</v>
      </c>
      <c r="T194" s="14" t="str">
        <f t="shared" si="28"/>
        <v>EMPTY</v>
      </c>
      <c r="U194" s="14" t="str">
        <f t="shared" si="29"/>
        <v>EMPTY</v>
      </c>
      <c r="V194" s="14" t="str">
        <f t="shared" si="30"/>
        <v>EMPTY</v>
      </c>
      <c r="W194" s="14">
        <f>IF(L194="beforeTx",timingTable[[#This Row],[FRT32_val]]-timingTable[[#This Row],[FRT32_trace]],"EMPTY")</f>
        <v>893</v>
      </c>
      <c r="X194" s="14">
        <f t="shared" si="31"/>
        <v>929</v>
      </c>
      <c r="Y194" s="14" t="str">
        <f t="shared" si="32"/>
        <v>EMPTY</v>
      </c>
      <c r="Z194" s="14" t="str">
        <f>IF(AND(P194="beforeRx",O195="afterRx"),J195-timingTable[[#This Row],[FRT32_trace]],"EMPTY")</f>
        <v>EMPTY</v>
      </c>
      <c r="AA194" s="14" t="str">
        <f>IF(AND(timingTable[[#This Row],[txEnd]]="txEnd",Q198="rxStart"),I198-timingTable[[#This Row],[FRT32_val]],"EMPTY")</f>
        <v>EMPTY</v>
      </c>
    </row>
    <row r="195" spans="1:27" x14ac:dyDescent="0.25">
      <c r="A195" s="14" t="s">
        <v>391</v>
      </c>
      <c r="B195">
        <v>335688382330</v>
      </c>
      <c r="C195" s="14" t="s">
        <v>8581</v>
      </c>
      <c r="D195">
        <v>129</v>
      </c>
      <c r="E195" s="14" t="s">
        <v>3677</v>
      </c>
      <c r="F195" s="14" t="s">
        <v>7881</v>
      </c>
      <c r="G195" s="14">
        <f>timingTable[[#This Row],[FRT_DEC]]-B194</f>
        <v>4</v>
      </c>
      <c r="H1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INFO]]))),H194)</f>
        <v>86</v>
      </c>
      <c r="I1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5" s="14">
        <f>HEX2DEC(RIGHT(timingTable[[#This Row],[FRT_HEX]],MIN(LEN(timingTable[[#This Row],[FRT_HEX]])-2,8)))</f>
        <v>680933242</v>
      </c>
      <c r="K195" s="14" t="str">
        <f>IF(timingTable[[#This Row],['[TRACECODE']:.1]]=140,"afterTx","")</f>
        <v/>
      </c>
      <c r="L195" s="14" t="str">
        <f t="shared" si="22"/>
        <v/>
      </c>
      <c r="M195" s="14" t="str">
        <f>IF(AND(H195=H194,K194="afterTx",timingTable[[#This Row],['[TRACECODE']:.1]]=6),"dc","")</f>
        <v/>
      </c>
      <c r="N195" s="14" t="str">
        <f t="shared" si="23"/>
        <v/>
      </c>
      <c r="O195" s="14" t="str">
        <f>IF(timingTable[[#This Row],['[TRACECODE']:.1]]=141,"afterRx","")</f>
        <v/>
      </c>
      <c r="P195" s="14" t="str">
        <f t="shared" si="24"/>
        <v/>
      </c>
      <c r="Q195" s="14" t="str">
        <f t="shared" si="25"/>
        <v/>
      </c>
      <c r="R195" s="14" t="str">
        <f t="shared" si="26"/>
        <v/>
      </c>
      <c r="S195" s="14" t="str">
        <f t="shared" si="27"/>
        <v>EMPTY</v>
      </c>
      <c r="T195" s="14" t="str">
        <f t="shared" si="28"/>
        <v>EMPTY</v>
      </c>
      <c r="U195" s="14" t="str">
        <f t="shared" si="29"/>
        <v>EMPTY</v>
      </c>
      <c r="V195" s="14" t="str">
        <f t="shared" si="30"/>
        <v>EMPTY</v>
      </c>
      <c r="W195" s="14" t="str">
        <f>IF(L195="beforeTx",timingTable[[#This Row],[FRT32_val]]-timingTable[[#This Row],[FRT32_trace]],"EMPTY")</f>
        <v>EMPTY</v>
      </c>
      <c r="X195" s="14" t="str">
        <f t="shared" si="31"/>
        <v>EMPTY</v>
      </c>
      <c r="Y195" s="14" t="str">
        <f t="shared" si="32"/>
        <v>EMPTY</v>
      </c>
      <c r="Z195" s="14" t="str">
        <f>IF(AND(P195="beforeRx",O196="afterRx"),J196-timingTable[[#This Row],[FRT32_trace]],"EMPTY")</f>
        <v>EMPTY</v>
      </c>
      <c r="AA195" s="14" t="str">
        <f>IF(AND(timingTable[[#This Row],[txEnd]]="txEnd",Q199="rxStart"),I199-timingTable[[#This Row],[FRT32_val]],"EMPTY")</f>
        <v>EMPTY</v>
      </c>
    </row>
    <row r="196" spans="1:27" x14ac:dyDescent="0.25">
      <c r="A196" s="14" t="s">
        <v>392</v>
      </c>
      <c r="B196">
        <v>335688383255</v>
      </c>
      <c r="C196" s="14" t="s">
        <v>8582</v>
      </c>
      <c r="D196">
        <v>140</v>
      </c>
      <c r="E196" s="14" t="s">
        <v>1076</v>
      </c>
      <c r="F196" s="14" t="s">
        <v>3955</v>
      </c>
      <c r="G196" s="14">
        <f>timingTable[[#This Row],[FRT_DEC]]-B195</f>
        <v>925</v>
      </c>
      <c r="H1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INFO]]))),H195)</f>
        <v>86</v>
      </c>
      <c r="I19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6" s="14">
        <f>HEX2DEC(RIGHT(timingTable[[#This Row],[FRT_HEX]],MIN(LEN(timingTable[[#This Row],[FRT_HEX]])-2,8)))</f>
        <v>680934167</v>
      </c>
      <c r="K196" s="14" t="str">
        <f>IF(timingTable[[#This Row],['[TRACECODE']:.1]]=140,"afterTx","")</f>
        <v>afterTx</v>
      </c>
      <c r="L196" s="14" t="str">
        <f t="shared" si="22"/>
        <v/>
      </c>
      <c r="M196" s="14" t="str">
        <f>IF(AND(H196=H195,K195="afterTx",timingTable[[#This Row],['[TRACECODE']:.1]]=6),"dc","")</f>
        <v/>
      </c>
      <c r="N196" s="14" t="str">
        <f t="shared" si="23"/>
        <v/>
      </c>
      <c r="O196" s="14" t="str">
        <f>IF(timingTable[[#This Row],['[TRACECODE']:.1]]=141,"afterRx","")</f>
        <v/>
      </c>
      <c r="P196" s="14" t="str">
        <f t="shared" si="24"/>
        <v/>
      </c>
      <c r="Q196" s="14" t="str">
        <f t="shared" si="25"/>
        <v/>
      </c>
      <c r="R196" s="14" t="str">
        <f t="shared" si="26"/>
        <v/>
      </c>
      <c r="S196" s="14" t="str">
        <f t="shared" si="27"/>
        <v>EMPTY</v>
      </c>
      <c r="T196" s="14" t="str">
        <f t="shared" si="28"/>
        <v>EMPTY</v>
      </c>
      <c r="U196" s="14" t="str">
        <f t="shared" si="29"/>
        <v>EMPTY</v>
      </c>
      <c r="V196" s="14" t="str">
        <f t="shared" si="30"/>
        <v>EMPTY</v>
      </c>
      <c r="W196" s="14" t="str">
        <f>IF(L196="beforeTx",timingTable[[#This Row],[FRT32_val]]-timingTable[[#This Row],[FRT32_trace]],"EMPTY")</f>
        <v>EMPTY</v>
      </c>
      <c r="X196" s="14" t="str">
        <f t="shared" si="31"/>
        <v>EMPTY</v>
      </c>
      <c r="Y196" s="14" t="str">
        <f t="shared" si="32"/>
        <v>EMPTY</v>
      </c>
      <c r="Z196" s="14" t="str">
        <f>IF(AND(P196="beforeRx",O197="afterRx"),J197-timingTable[[#This Row],[FRT32_trace]],"EMPTY")</f>
        <v>EMPTY</v>
      </c>
      <c r="AA196" s="14" t="str">
        <f>IF(AND(timingTable[[#This Row],[txEnd]]="txEnd",Q200="rxStart"),I200-timingTable[[#This Row],[FRT32_val]],"EMPTY")</f>
        <v>EMPTY</v>
      </c>
    </row>
    <row r="197" spans="1:27" x14ac:dyDescent="0.25">
      <c r="A197" s="14" t="s">
        <v>394</v>
      </c>
      <c r="B197">
        <v>335688386888</v>
      </c>
      <c r="C197" s="14" t="s">
        <v>8584</v>
      </c>
      <c r="D197">
        <v>6</v>
      </c>
      <c r="E197" s="14" t="s">
        <v>1077</v>
      </c>
      <c r="F197" s="14" t="s">
        <v>8585</v>
      </c>
      <c r="G197" s="14">
        <f>timingTable[[#This Row],[FRT_DEC]]-B196</f>
        <v>3633</v>
      </c>
      <c r="H1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INFO]]))),H196)</f>
        <v>86</v>
      </c>
      <c r="I1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680934850</v>
      </c>
      <c r="J197" s="14">
        <f>HEX2DEC(RIGHT(timingTable[[#This Row],[FRT_HEX]],MIN(LEN(timingTable[[#This Row],[FRT_HEX]])-2,8)))</f>
        <v>680937800</v>
      </c>
      <c r="K197" s="14" t="str">
        <f>IF(timingTable[[#This Row],['[TRACECODE']:.1]]=140,"afterTx","")</f>
        <v/>
      </c>
      <c r="L197" s="14" t="str">
        <f t="shared" ref="L197:L260" si="33">IF(AND(H199=H197,K199="afterTx"),"beforeTx","")</f>
        <v/>
      </c>
      <c r="M197" s="14" t="str">
        <f>IF(AND(H197=H196,K196="afterTx",timingTable[[#This Row],['[TRACECODE']:.1]]=6),"dc","")</f>
        <v>dc</v>
      </c>
      <c r="N197" s="14" t="str">
        <f t="shared" ref="N197:N260" si="34">IF(AND(H197=H195,M195="dc"),"txEnd","")</f>
        <v/>
      </c>
      <c r="O197" s="14" t="str">
        <f>IF(timingTable[[#This Row],['[TRACECODE']:.1]]=141,"afterRx","")</f>
        <v/>
      </c>
      <c r="P197" s="14" t="str">
        <f t="shared" ref="P197:P260" si="35">IF(AND(H197=H198,O198="afterRx"),"beforeRx","")</f>
        <v/>
      </c>
      <c r="Q197" s="14" t="str">
        <f t="shared" ref="Q197:Q260" si="36">IF(AND(H197=H196,O196="afterRx"),"rxStart","")</f>
        <v/>
      </c>
      <c r="R197" s="14" t="str">
        <f t="shared" ref="R197:R260" si="37">IF(AND(H197=H195,Q195="rxStart"),"rxEnd","")</f>
        <v/>
      </c>
      <c r="S197" s="14" t="str">
        <f t="shared" ref="S197:S260" si="38">IF(AND(H200=H197,M200="dc",L197="beforeTx"),I200-I197,"EMPTY")</f>
        <v>EMPTY</v>
      </c>
      <c r="T197" s="14" t="str">
        <f t="shared" ref="T197:T260" si="39">IF(AND(N197="txEnd",P199="beforeRx",O200="afterRx"),J199-I197,"EMPTY")</f>
        <v>EMPTY</v>
      </c>
      <c r="U197" s="14" t="str">
        <f t="shared" ref="U197:U260" si="40">IF(AND(L199="beforeTx",R197="rxEnd",H199=H197),I199-I197,"EMPTY")</f>
        <v>EMPTY</v>
      </c>
      <c r="V197" s="14" t="str">
        <f t="shared" ref="V197:V260" si="41">IF(AND(R197="rxEnd",M202="dc",H197=H202),I202-I197,"EMPTY")</f>
        <v>EMPTY</v>
      </c>
      <c r="W197" s="14" t="str">
        <f>IF(L197="beforeTx",timingTable[[#This Row],[FRT32_val]]-timingTable[[#This Row],[FRT32_trace]],"EMPTY")</f>
        <v>EMPTY</v>
      </c>
      <c r="X197" s="14" t="str">
        <f t="shared" ref="X197:X260" si="42">IF(AND(L197="beforeTx",K199="afterTx"),J199-J197,"EMPTY")</f>
        <v>EMPTY</v>
      </c>
      <c r="Y197" s="14" t="str">
        <f t="shared" ref="Y197:Y260" si="43">IF(AND(R197="rxEnd",L199="beforeTx"),J199-I197,"EMPTY")</f>
        <v>EMPTY</v>
      </c>
      <c r="Z197" s="14" t="str">
        <f>IF(AND(P197="beforeRx",O198="afterRx"),J198-timingTable[[#This Row],[FRT32_trace]],"EMPTY")</f>
        <v>EMPTY</v>
      </c>
      <c r="AA197" s="14" t="str">
        <f>IF(AND(timingTable[[#This Row],[txEnd]]="txEnd",Q201="rxStart"),I201-timingTable[[#This Row],[FRT32_val]],"EMPTY")</f>
        <v>EMPTY</v>
      </c>
    </row>
    <row r="198" spans="1:27" x14ac:dyDescent="0.25">
      <c r="A198" s="14" t="s">
        <v>395</v>
      </c>
      <c r="B198">
        <v>335688386890</v>
      </c>
      <c r="C198" s="14" t="s">
        <v>8586</v>
      </c>
      <c r="D198">
        <v>6</v>
      </c>
      <c r="E198" s="14" t="s">
        <v>1077</v>
      </c>
      <c r="F198" s="14" t="s">
        <v>7877</v>
      </c>
      <c r="G198" s="14">
        <f>timingTable[[#This Row],[FRT_DEC]]-B197</f>
        <v>2</v>
      </c>
      <c r="H1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INFO]]))),H197)</f>
        <v>86</v>
      </c>
      <c r="I1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8" s="14">
        <f>HEX2DEC(RIGHT(timingTable[[#This Row],[FRT_HEX]],MIN(LEN(timingTable[[#This Row],[FRT_HEX]])-2,8)))</f>
        <v>680937802</v>
      </c>
      <c r="K198" s="14" t="str">
        <f>IF(timingTable[[#This Row],['[TRACECODE']:.1]]=140,"afterTx","")</f>
        <v/>
      </c>
      <c r="L198" s="14" t="str">
        <f t="shared" si="33"/>
        <v/>
      </c>
      <c r="M198" s="14" t="str">
        <f>IF(AND(H198=H197,K197="afterTx",timingTable[[#This Row],['[TRACECODE']:.1]]=6),"dc","")</f>
        <v/>
      </c>
      <c r="N198" s="14" t="str">
        <f t="shared" si="34"/>
        <v/>
      </c>
      <c r="O198" s="14" t="str">
        <f>IF(timingTable[[#This Row],['[TRACECODE']:.1]]=141,"afterRx","")</f>
        <v/>
      </c>
      <c r="P198" s="14" t="str">
        <f t="shared" si="35"/>
        <v/>
      </c>
      <c r="Q198" s="14" t="str">
        <f t="shared" si="36"/>
        <v/>
      </c>
      <c r="R198" s="14" t="str">
        <f t="shared" si="37"/>
        <v/>
      </c>
      <c r="S198" s="14" t="str">
        <f t="shared" si="38"/>
        <v>EMPTY</v>
      </c>
      <c r="T198" s="14" t="str">
        <f t="shared" si="39"/>
        <v>EMPTY</v>
      </c>
      <c r="U198" s="14" t="str">
        <f t="shared" si="40"/>
        <v>EMPTY</v>
      </c>
      <c r="V198" s="14" t="str">
        <f t="shared" si="41"/>
        <v>EMPTY</v>
      </c>
      <c r="W198" s="14" t="str">
        <f>IF(L198="beforeTx",timingTable[[#This Row],[FRT32_val]]-timingTable[[#This Row],[FRT32_trace]],"EMPTY")</f>
        <v>EMPTY</v>
      </c>
      <c r="X198" s="14" t="str">
        <f t="shared" si="42"/>
        <v>EMPTY</v>
      </c>
      <c r="Y198" s="14" t="str">
        <f t="shared" si="43"/>
        <v>EMPTY</v>
      </c>
      <c r="Z198" s="14" t="str">
        <f>IF(AND(P198="beforeRx",O199="afterRx"),J199-timingTable[[#This Row],[FRT32_trace]],"EMPTY")</f>
        <v>EMPTY</v>
      </c>
      <c r="AA198" s="14" t="str">
        <f>IF(AND(timingTable[[#This Row],[txEnd]]="txEnd",Q202="rxStart"),I202-timingTable[[#This Row],[FRT32_val]],"EMPTY")</f>
        <v>EMPTY</v>
      </c>
    </row>
    <row r="199" spans="1:27" x14ac:dyDescent="0.25">
      <c r="A199" s="14" t="s">
        <v>396</v>
      </c>
      <c r="B199">
        <v>335688386892</v>
      </c>
      <c r="C199" s="14" t="s">
        <v>8587</v>
      </c>
      <c r="D199">
        <v>122</v>
      </c>
      <c r="E199" s="14" t="s">
        <v>3921</v>
      </c>
      <c r="F199" s="14" t="s">
        <v>8588</v>
      </c>
      <c r="G199" s="14">
        <f>timingTable[[#This Row],[FRT_DEC]]-B198</f>
        <v>2</v>
      </c>
      <c r="H1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INFO]]))),H198)</f>
        <v>86</v>
      </c>
      <c r="I1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680937741</v>
      </c>
      <c r="J199" s="14">
        <f>HEX2DEC(RIGHT(timingTable[[#This Row],[FRT_HEX]],MIN(LEN(timingTable[[#This Row],[FRT_HEX]])-2,8)))</f>
        <v>680937804</v>
      </c>
      <c r="K199" s="14" t="str">
        <f>IF(timingTable[[#This Row],['[TRACECODE']:.1]]=140,"afterTx","")</f>
        <v/>
      </c>
      <c r="L199" s="14" t="str">
        <f t="shared" si="33"/>
        <v/>
      </c>
      <c r="M199" s="14" t="str">
        <f>IF(AND(H199=H198,K198="afterTx",timingTable[[#This Row],['[TRACECODE']:.1]]=6),"dc","")</f>
        <v/>
      </c>
      <c r="N199" s="14" t="str">
        <f t="shared" si="34"/>
        <v>txEnd</v>
      </c>
      <c r="O199" s="14" t="str">
        <f>IF(timingTable[[#This Row],['[TRACECODE']:.1]]=141,"afterRx","")</f>
        <v/>
      </c>
      <c r="P199" s="14" t="str">
        <f t="shared" si="35"/>
        <v/>
      </c>
      <c r="Q199" s="14" t="str">
        <f t="shared" si="36"/>
        <v/>
      </c>
      <c r="R199" s="14" t="str">
        <f t="shared" si="37"/>
        <v/>
      </c>
      <c r="S199" s="14" t="str">
        <f t="shared" si="38"/>
        <v>EMPTY</v>
      </c>
      <c r="T199" s="14" t="str">
        <f t="shared" si="39"/>
        <v>EMPTY</v>
      </c>
      <c r="U199" s="14" t="str">
        <f t="shared" si="40"/>
        <v>EMPTY</v>
      </c>
      <c r="V199" s="14" t="str">
        <f t="shared" si="41"/>
        <v>EMPTY</v>
      </c>
      <c r="W199" s="14" t="str">
        <f>IF(L199="beforeTx",timingTable[[#This Row],[FRT32_val]]-timingTable[[#This Row],[FRT32_trace]],"EMPTY")</f>
        <v>EMPTY</v>
      </c>
      <c r="X199" s="14" t="str">
        <f t="shared" si="42"/>
        <v>EMPTY</v>
      </c>
      <c r="Y199" s="14" t="str">
        <f t="shared" si="43"/>
        <v>EMPTY</v>
      </c>
      <c r="Z199" s="14" t="str">
        <f>IF(AND(P199="beforeRx",O200="afterRx"),J200-timingTable[[#This Row],[FRT32_trace]],"EMPTY")</f>
        <v>EMPTY</v>
      </c>
      <c r="AA199" s="14" t="str">
        <f>IF(AND(timingTable[[#This Row],[txEnd]]="txEnd",Q203="rxStart"),I203-timingTable[[#This Row],[FRT32_val]],"EMPTY")</f>
        <v>EMPTY</v>
      </c>
    </row>
    <row r="200" spans="1:27" x14ac:dyDescent="0.25">
      <c r="A200" s="14" t="s">
        <v>397</v>
      </c>
      <c r="B200">
        <v>335688386895</v>
      </c>
      <c r="C200" s="14" t="s">
        <v>8589</v>
      </c>
      <c r="D200">
        <v>122</v>
      </c>
      <c r="E200" s="14" t="s">
        <v>3921</v>
      </c>
      <c r="F200" s="14" t="s">
        <v>7878</v>
      </c>
      <c r="G200" s="14">
        <f>timingTable[[#This Row],[FRT_DEC]]-B199</f>
        <v>3</v>
      </c>
      <c r="H2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INFO]]))),H199)</f>
        <v>86</v>
      </c>
      <c r="I2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0" s="14">
        <f>HEX2DEC(RIGHT(timingTable[[#This Row],[FRT_HEX]],MIN(LEN(timingTable[[#This Row],[FRT_HEX]])-2,8)))</f>
        <v>680937807</v>
      </c>
      <c r="K200" s="14" t="str">
        <f>IF(timingTable[[#This Row],['[TRACECODE']:.1]]=140,"afterTx","")</f>
        <v/>
      </c>
      <c r="L200" s="14" t="str">
        <f t="shared" si="33"/>
        <v/>
      </c>
      <c r="M200" s="14" t="str">
        <f>IF(AND(H200=H199,K199="afterTx",timingTable[[#This Row],['[TRACECODE']:.1]]=6),"dc","")</f>
        <v/>
      </c>
      <c r="N200" s="14" t="str">
        <f t="shared" si="34"/>
        <v/>
      </c>
      <c r="O200" s="14" t="str">
        <f>IF(timingTable[[#This Row],['[TRACECODE']:.1]]=141,"afterRx","")</f>
        <v/>
      </c>
      <c r="P200" s="14" t="str">
        <f t="shared" si="35"/>
        <v/>
      </c>
      <c r="Q200" s="14" t="str">
        <f t="shared" si="36"/>
        <v/>
      </c>
      <c r="R200" s="14" t="str">
        <f t="shared" si="37"/>
        <v/>
      </c>
      <c r="S200" s="14" t="str">
        <f t="shared" si="38"/>
        <v>EMPTY</v>
      </c>
      <c r="T200" s="14" t="str">
        <f t="shared" si="39"/>
        <v>EMPTY</v>
      </c>
      <c r="U200" s="14" t="str">
        <f t="shared" si="40"/>
        <v>EMPTY</v>
      </c>
      <c r="V200" s="14" t="str">
        <f t="shared" si="41"/>
        <v>EMPTY</v>
      </c>
      <c r="W200" s="14" t="str">
        <f>IF(L200="beforeTx",timingTable[[#This Row],[FRT32_val]]-timingTable[[#This Row],[FRT32_trace]],"EMPTY")</f>
        <v>EMPTY</v>
      </c>
      <c r="X200" s="14" t="str">
        <f t="shared" si="42"/>
        <v>EMPTY</v>
      </c>
      <c r="Y200" s="14" t="str">
        <f t="shared" si="43"/>
        <v>EMPTY</v>
      </c>
      <c r="Z200" s="14" t="str">
        <f>IF(AND(P200="beforeRx",O201="afterRx"),J201-timingTable[[#This Row],[FRT32_trace]],"EMPTY")</f>
        <v>EMPTY</v>
      </c>
      <c r="AA200" s="14" t="str">
        <f>IF(AND(timingTable[[#This Row],[txEnd]]="txEnd",Q204="rxStart"),I204-timingTable[[#This Row],[FRT32_val]],"EMPTY")</f>
        <v>EMPTY</v>
      </c>
    </row>
    <row r="201" spans="1:27" x14ac:dyDescent="0.25">
      <c r="A201" s="14" t="s">
        <v>398</v>
      </c>
      <c r="B201">
        <v>335688386904</v>
      </c>
      <c r="C201" s="14" t="s">
        <v>8590</v>
      </c>
      <c r="D201">
        <v>151</v>
      </c>
      <c r="E201" s="14" t="s">
        <v>7876</v>
      </c>
      <c r="F201" s="14" t="s">
        <v>8006</v>
      </c>
      <c r="G201" s="14">
        <f>timingTable[[#This Row],[FRT_DEC]]-B200</f>
        <v>9</v>
      </c>
      <c r="H2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INFO]]))),H200)</f>
        <v>86</v>
      </c>
      <c r="I2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01" s="14">
        <f>HEX2DEC(RIGHT(timingTable[[#This Row],[FRT_HEX]],MIN(LEN(timingTable[[#This Row],[FRT_HEX]])-2,8)))</f>
        <v>680937816</v>
      </c>
      <c r="K201" s="14" t="str">
        <f>IF(timingTable[[#This Row],['[TRACECODE']:.1]]=140,"afterTx","")</f>
        <v/>
      </c>
      <c r="L201" s="14" t="str">
        <f t="shared" si="33"/>
        <v/>
      </c>
      <c r="M201" s="14" t="str">
        <f>IF(AND(H201=H200,K200="afterTx",timingTable[[#This Row],['[TRACECODE']:.1]]=6),"dc","")</f>
        <v/>
      </c>
      <c r="N201" s="14" t="str">
        <f t="shared" si="34"/>
        <v/>
      </c>
      <c r="O201" s="14" t="str">
        <f>IF(timingTable[[#This Row],['[TRACECODE']:.1]]=141,"afterRx","")</f>
        <v/>
      </c>
      <c r="P201" s="14" t="str">
        <f t="shared" si="35"/>
        <v/>
      </c>
      <c r="Q201" s="14" t="str">
        <f t="shared" si="36"/>
        <v/>
      </c>
      <c r="R201" s="14" t="str">
        <f t="shared" si="37"/>
        <v/>
      </c>
      <c r="S201" s="14" t="str">
        <f t="shared" si="38"/>
        <v>EMPTY</v>
      </c>
      <c r="T201" s="14" t="str">
        <f t="shared" si="39"/>
        <v>EMPTY</v>
      </c>
      <c r="U201" s="14" t="str">
        <f t="shared" si="40"/>
        <v>EMPTY</v>
      </c>
      <c r="V201" s="14" t="str">
        <f t="shared" si="41"/>
        <v>EMPTY</v>
      </c>
      <c r="W201" s="14" t="str">
        <f>IF(L201="beforeTx",timingTable[[#This Row],[FRT32_val]]-timingTable[[#This Row],[FRT32_trace]],"EMPTY")</f>
        <v>EMPTY</v>
      </c>
      <c r="X201" s="14" t="str">
        <f t="shared" si="42"/>
        <v>EMPTY</v>
      </c>
      <c r="Y201" s="14" t="str">
        <f t="shared" si="43"/>
        <v>EMPTY</v>
      </c>
      <c r="Z201" s="14" t="str">
        <f>IF(AND(P201="beforeRx",O202="afterRx"),J202-timingTable[[#This Row],[FRT32_trace]],"EMPTY")</f>
        <v>EMPTY</v>
      </c>
      <c r="AA201" s="14" t="str">
        <f>IF(AND(timingTable[[#This Row],[txEnd]]="txEnd",Q205="rxStart"),I205-timingTable[[#This Row],[FRT32_val]],"EMPTY")</f>
        <v>EMPTY</v>
      </c>
    </row>
    <row r="202" spans="1:27" x14ac:dyDescent="0.25">
      <c r="A202" s="14" t="s">
        <v>623</v>
      </c>
      <c r="B202">
        <v>335688387343</v>
      </c>
      <c r="C202" s="14" t="s">
        <v>8599</v>
      </c>
      <c r="D202">
        <v>151</v>
      </c>
      <c r="E202" s="14" t="s">
        <v>7876</v>
      </c>
      <c r="F202" s="14" t="s">
        <v>8130</v>
      </c>
      <c r="G202" s="14">
        <f>timingTable[[#This Row],[FRT_DEC]]-B201</f>
        <v>439</v>
      </c>
      <c r="H2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INFO]]))),H201)</f>
        <v>86</v>
      </c>
      <c r="I2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02" s="14">
        <f>HEX2DEC(RIGHT(timingTable[[#This Row],[FRT_HEX]],MIN(LEN(timingTable[[#This Row],[FRT_HEX]])-2,8)))</f>
        <v>680938255</v>
      </c>
      <c r="K202" s="14" t="str">
        <f>IF(timingTable[[#This Row],['[TRACECODE']:.1]]=140,"afterTx","")</f>
        <v/>
      </c>
      <c r="L202" s="14" t="str">
        <f t="shared" si="33"/>
        <v/>
      </c>
      <c r="M202" s="14" t="str">
        <f>IF(AND(H202=H201,K201="afterTx",timingTable[[#This Row],['[TRACECODE']:.1]]=6),"dc","")</f>
        <v/>
      </c>
      <c r="N202" s="14" t="str">
        <f t="shared" si="34"/>
        <v/>
      </c>
      <c r="O202" s="14" t="str">
        <f>IF(timingTable[[#This Row],['[TRACECODE']:.1]]=141,"afterRx","")</f>
        <v/>
      </c>
      <c r="P202" s="14" t="str">
        <f t="shared" si="35"/>
        <v/>
      </c>
      <c r="Q202" s="14" t="str">
        <f t="shared" si="36"/>
        <v/>
      </c>
      <c r="R202" s="14" t="str">
        <f t="shared" si="37"/>
        <v/>
      </c>
      <c r="S202" s="14" t="str">
        <f t="shared" si="38"/>
        <v>EMPTY</v>
      </c>
      <c r="T202" s="14" t="str">
        <f t="shared" si="39"/>
        <v>EMPTY</v>
      </c>
      <c r="U202" s="14" t="str">
        <f t="shared" si="40"/>
        <v>EMPTY</v>
      </c>
      <c r="V202" s="14" t="str">
        <f t="shared" si="41"/>
        <v>EMPTY</v>
      </c>
      <c r="W202" s="14" t="str">
        <f>IF(L202="beforeTx",timingTable[[#This Row],[FRT32_val]]-timingTable[[#This Row],[FRT32_trace]],"EMPTY")</f>
        <v>EMPTY</v>
      </c>
      <c r="X202" s="14" t="str">
        <f t="shared" si="42"/>
        <v>EMPTY</v>
      </c>
      <c r="Y202" s="14" t="str">
        <f t="shared" si="43"/>
        <v>EMPTY</v>
      </c>
      <c r="Z202" s="14" t="str">
        <f>IF(AND(P202="beforeRx",O203="afterRx"),J203-timingTable[[#This Row],[FRT32_trace]],"EMPTY")</f>
        <v>EMPTY</v>
      </c>
      <c r="AA202" s="14" t="str">
        <f>IF(AND(timingTable[[#This Row],[txEnd]]="txEnd",Q206="rxStart"),I206-timingTable[[#This Row],[FRT32_val]],"EMPTY")</f>
        <v>EMPTY</v>
      </c>
    </row>
    <row r="203" spans="1:27" x14ac:dyDescent="0.25">
      <c r="A203" s="14" t="s">
        <v>401</v>
      </c>
      <c r="B203">
        <v>335688387367</v>
      </c>
      <c r="C203" s="14" t="s">
        <v>8602</v>
      </c>
      <c r="D203">
        <v>130</v>
      </c>
      <c r="E203" s="14" t="s">
        <v>3933</v>
      </c>
      <c r="F203" s="14" t="s">
        <v>4006</v>
      </c>
      <c r="G203" s="14">
        <f>timingTable[[#This Row],[FRT_DEC]]-B202</f>
        <v>24</v>
      </c>
      <c r="H2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INFO]]))),H202)</f>
        <v>86</v>
      </c>
      <c r="I2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4128773</v>
      </c>
      <c r="J203" s="14">
        <f>HEX2DEC(RIGHT(timingTable[[#This Row],[FRT_HEX]],MIN(LEN(timingTable[[#This Row],[FRT_HEX]])-2,8)))</f>
        <v>680938279</v>
      </c>
      <c r="K203" s="14" t="str">
        <f>IF(timingTable[[#This Row],['[TRACECODE']:.1]]=140,"afterTx","")</f>
        <v/>
      </c>
      <c r="L203" s="14" t="str">
        <f t="shared" si="33"/>
        <v/>
      </c>
      <c r="M203" s="14" t="str">
        <f>IF(AND(H203=H202,K202="afterTx",timingTable[[#This Row],['[TRACECODE']:.1]]=6),"dc","")</f>
        <v/>
      </c>
      <c r="N203" s="14" t="str">
        <f t="shared" si="34"/>
        <v/>
      </c>
      <c r="O203" s="14" t="str">
        <f>IF(timingTable[[#This Row],['[TRACECODE']:.1]]=141,"afterRx","")</f>
        <v/>
      </c>
      <c r="P203" s="14" t="str">
        <f t="shared" si="35"/>
        <v>beforeRx</v>
      </c>
      <c r="Q203" s="14" t="str">
        <f t="shared" si="36"/>
        <v/>
      </c>
      <c r="R203" s="14" t="str">
        <f t="shared" si="37"/>
        <v/>
      </c>
      <c r="S203" s="14" t="str">
        <f t="shared" si="38"/>
        <v>EMPTY</v>
      </c>
      <c r="T203" s="14" t="str">
        <f t="shared" si="39"/>
        <v>EMPTY</v>
      </c>
      <c r="U203" s="14" t="str">
        <f t="shared" si="40"/>
        <v>EMPTY</v>
      </c>
      <c r="V203" s="14" t="str">
        <f t="shared" si="41"/>
        <v>EMPTY</v>
      </c>
      <c r="W203" s="14" t="str">
        <f>IF(L203="beforeTx",timingTable[[#This Row],[FRT32_val]]-timingTable[[#This Row],[FRT32_trace]],"EMPTY")</f>
        <v>EMPTY</v>
      </c>
      <c r="X203" s="14" t="str">
        <f t="shared" si="42"/>
        <v>EMPTY</v>
      </c>
      <c r="Y203" s="14" t="str">
        <f t="shared" si="43"/>
        <v>EMPTY</v>
      </c>
      <c r="Z203" s="14">
        <f>IF(AND(P203="beforeRx",O204="afterRx"),J204-timingTable[[#This Row],[FRT32_trace]],"EMPTY")</f>
        <v>746</v>
      </c>
      <c r="AA203" s="14" t="str">
        <f>IF(AND(timingTable[[#This Row],[txEnd]]="txEnd",Q207="rxStart"),I207-timingTable[[#This Row],[FRT32_val]],"EMPTY")</f>
        <v>EMPTY</v>
      </c>
    </row>
    <row r="204" spans="1:27" x14ac:dyDescent="0.25">
      <c r="A204" s="14" t="s">
        <v>402</v>
      </c>
      <c r="B204">
        <v>335688388113</v>
      </c>
      <c r="C204" s="14" t="s">
        <v>8603</v>
      </c>
      <c r="D204">
        <v>141</v>
      </c>
      <c r="E204" s="14" t="s">
        <v>3934</v>
      </c>
      <c r="F204" s="14" t="s">
        <v>4007</v>
      </c>
      <c r="G204" s="14">
        <f>timingTable[[#This Row],[FRT_DEC]]-B203</f>
        <v>746</v>
      </c>
      <c r="H2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INFO]]))),H203)</f>
        <v>86</v>
      </c>
      <c r="I20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4" s="14">
        <f>HEX2DEC(RIGHT(timingTable[[#This Row],[FRT_HEX]],MIN(LEN(timingTable[[#This Row],[FRT_HEX]])-2,8)))</f>
        <v>680939025</v>
      </c>
      <c r="K204" s="14" t="str">
        <f>IF(timingTable[[#This Row],['[TRACECODE']:.1]]=140,"afterTx","")</f>
        <v/>
      </c>
      <c r="L204" s="14" t="str">
        <f t="shared" si="33"/>
        <v/>
      </c>
      <c r="M204" s="14" t="str">
        <f>IF(AND(H204=H203,K203="afterTx",timingTable[[#This Row],['[TRACECODE']:.1]]=6),"dc","")</f>
        <v/>
      </c>
      <c r="N204" s="14" t="str">
        <f t="shared" si="34"/>
        <v/>
      </c>
      <c r="O204" s="14" t="str">
        <f>IF(timingTable[[#This Row],['[TRACECODE']:.1]]=141,"afterRx","")</f>
        <v>afterRx</v>
      </c>
      <c r="P204" s="14" t="str">
        <f t="shared" si="35"/>
        <v/>
      </c>
      <c r="Q204" s="14" t="str">
        <f t="shared" si="36"/>
        <v/>
      </c>
      <c r="R204" s="14" t="str">
        <f t="shared" si="37"/>
        <v/>
      </c>
      <c r="S204" s="14" t="str">
        <f t="shared" si="38"/>
        <v>EMPTY</v>
      </c>
      <c r="T204" s="14" t="str">
        <f t="shared" si="39"/>
        <v>EMPTY</v>
      </c>
      <c r="U204" s="14" t="str">
        <f t="shared" si="40"/>
        <v>EMPTY</v>
      </c>
      <c r="V204" s="14" t="str">
        <f t="shared" si="41"/>
        <v>EMPTY</v>
      </c>
      <c r="W204" s="14" t="str">
        <f>IF(L204="beforeTx",timingTable[[#This Row],[FRT32_val]]-timingTable[[#This Row],[FRT32_trace]],"EMPTY")</f>
        <v>EMPTY</v>
      </c>
      <c r="X204" s="14" t="str">
        <f t="shared" si="42"/>
        <v>EMPTY</v>
      </c>
      <c r="Y204" s="14" t="str">
        <f t="shared" si="43"/>
        <v>EMPTY</v>
      </c>
      <c r="Z204" s="14" t="str">
        <f>IF(AND(P204="beforeRx",O205="afterRx"),J205-timingTable[[#This Row],[FRT32_trace]],"EMPTY")</f>
        <v>EMPTY</v>
      </c>
      <c r="AA204" s="14" t="str">
        <f>IF(AND(timingTable[[#This Row],[txEnd]]="txEnd",Q208="rxStart"),I208-timingTable[[#This Row],[FRT32_val]],"EMPTY")</f>
        <v>EMPTY</v>
      </c>
    </row>
    <row r="205" spans="1:27" x14ac:dyDescent="0.25">
      <c r="A205" s="14" t="s">
        <v>667</v>
      </c>
      <c r="B205">
        <v>335688389452</v>
      </c>
      <c r="C205" s="14" t="s">
        <v>8606</v>
      </c>
      <c r="D205">
        <v>123</v>
      </c>
      <c r="E205" s="14" t="s">
        <v>3922</v>
      </c>
      <c r="F205" s="14" t="s">
        <v>8607</v>
      </c>
      <c r="G205" s="14">
        <f>timingTable[[#This Row],[FRT_DEC]]-B204</f>
        <v>1339</v>
      </c>
      <c r="H2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INFO]]))),H204)</f>
        <v>86</v>
      </c>
      <c r="I2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680939951</v>
      </c>
      <c r="J205" s="14">
        <f>HEX2DEC(RIGHT(timingTable[[#This Row],[FRT_HEX]],MIN(LEN(timingTable[[#This Row],[FRT_HEX]])-2,8)))</f>
        <v>680940364</v>
      </c>
      <c r="K205" s="14" t="str">
        <f>IF(timingTable[[#This Row],['[TRACECODE']:.1]]=140,"afterTx","")</f>
        <v/>
      </c>
      <c r="L205" s="14" t="str">
        <f t="shared" si="33"/>
        <v/>
      </c>
      <c r="M205" s="14" t="str">
        <f>IF(AND(H205=H204,K204="afterTx",timingTable[[#This Row],['[TRACECODE']:.1]]=6),"dc","")</f>
        <v/>
      </c>
      <c r="N205" s="14" t="str">
        <f t="shared" si="34"/>
        <v/>
      </c>
      <c r="O205" s="14" t="str">
        <f>IF(timingTable[[#This Row],['[TRACECODE']:.1]]=141,"afterRx","")</f>
        <v/>
      </c>
      <c r="P205" s="14" t="str">
        <f t="shared" si="35"/>
        <v/>
      </c>
      <c r="Q205" s="14" t="str">
        <f t="shared" si="36"/>
        <v>rxStart</v>
      </c>
      <c r="R205" s="14" t="str">
        <f t="shared" si="37"/>
        <v/>
      </c>
      <c r="S205" s="14" t="str">
        <f t="shared" si="38"/>
        <v>EMPTY</v>
      </c>
      <c r="T205" s="14" t="str">
        <f t="shared" si="39"/>
        <v>EMPTY</v>
      </c>
      <c r="U205" s="14" t="str">
        <f t="shared" si="40"/>
        <v>EMPTY</v>
      </c>
      <c r="V205" s="14" t="str">
        <f t="shared" si="41"/>
        <v>EMPTY</v>
      </c>
      <c r="W205" s="14" t="str">
        <f>IF(L205="beforeTx",timingTable[[#This Row],[FRT32_val]]-timingTable[[#This Row],[FRT32_trace]],"EMPTY")</f>
        <v>EMPTY</v>
      </c>
      <c r="X205" s="14" t="str">
        <f t="shared" si="42"/>
        <v>EMPTY</v>
      </c>
      <c r="Y205" s="14" t="str">
        <f t="shared" si="43"/>
        <v>EMPTY</v>
      </c>
      <c r="Z205" s="14" t="str">
        <f>IF(AND(P205="beforeRx",O206="afterRx"),J206-timingTable[[#This Row],[FRT32_trace]],"EMPTY")</f>
        <v>EMPTY</v>
      </c>
      <c r="AA205" s="14" t="str">
        <f>IF(AND(timingTable[[#This Row],[txEnd]]="txEnd",Q209="rxStart"),I209-timingTable[[#This Row],[FRT32_val]],"EMPTY")</f>
        <v>EMPTY</v>
      </c>
    </row>
    <row r="206" spans="1:27" x14ac:dyDescent="0.25">
      <c r="A206" s="14" t="s">
        <v>404</v>
      </c>
      <c r="B206">
        <v>335688389455</v>
      </c>
      <c r="C206" s="14" t="s">
        <v>8608</v>
      </c>
      <c r="D206">
        <v>123</v>
      </c>
      <c r="E206" s="14" t="s">
        <v>3922</v>
      </c>
      <c r="F206" s="14" t="s">
        <v>7879</v>
      </c>
      <c r="G206" s="14">
        <f>timingTable[[#This Row],[FRT_DEC]]-B205</f>
        <v>3</v>
      </c>
      <c r="H2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INFO]]))),H205)</f>
        <v>86</v>
      </c>
      <c r="I2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6" s="14">
        <f>HEX2DEC(RIGHT(timingTable[[#This Row],[FRT_HEX]],MIN(LEN(timingTable[[#This Row],[FRT_HEX]])-2,8)))</f>
        <v>680940367</v>
      </c>
      <c r="K206" s="14" t="str">
        <f>IF(timingTable[[#This Row],['[TRACECODE']:.1]]=140,"afterTx","")</f>
        <v/>
      </c>
      <c r="L206" s="14" t="str">
        <f t="shared" si="33"/>
        <v/>
      </c>
      <c r="M206" s="14" t="str">
        <f>IF(AND(H206=H205,K205="afterTx",timingTable[[#This Row],['[TRACECODE']:.1]]=6),"dc","")</f>
        <v/>
      </c>
      <c r="N206" s="14" t="str">
        <f t="shared" si="34"/>
        <v/>
      </c>
      <c r="O206" s="14" t="str">
        <f>IF(timingTable[[#This Row],['[TRACECODE']:.1]]=141,"afterRx","")</f>
        <v/>
      </c>
      <c r="P206" s="14" t="str">
        <f t="shared" si="35"/>
        <v/>
      </c>
      <c r="Q206" s="14" t="str">
        <f t="shared" si="36"/>
        <v/>
      </c>
      <c r="R206" s="14" t="str">
        <f t="shared" si="37"/>
        <v/>
      </c>
      <c r="S206" s="14" t="str">
        <f t="shared" si="38"/>
        <v>EMPTY</v>
      </c>
      <c r="T206" s="14" t="str">
        <f t="shared" si="39"/>
        <v>EMPTY</v>
      </c>
      <c r="U206" s="14" t="str">
        <f t="shared" si="40"/>
        <v>EMPTY</v>
      </c>
      <c r="V206" s="14" t="str">
        <f t="shared" si="41"/>
        <v>EMPTY</v>
      </c>
      <c r="W206" s="14" t="str">
        <f>IF(L206="beforeTx",timingTable[[#This Row],[FRT32_val]]-timingTable[[#This Row],[FRT32_trace]],"EMPTY")</f>
        <v>EMPTY</v>
      </c>
      <c r="X206" s="14" t="str">
        <f t="shared" si="42"/>
        <v>EMPTY</v>
      </c>
      <c r="Y206" s="14" t="str">
        <f t="shared" si="43"/>
        <v>EMPTY</v>
      </c>
      <c r="Z206" s="14" t="str">
        <f>IF(AND(P206="beforeRx",O207="afterRx"),J207-timingTable[[#This Row],[FRT32_trace]],"EMPTY")</f>
        <v>EMPTY</v>
      </c>
      <c r="AA206" s="14" t="str">
        <f>IF(AND(timingTable[[#This Row],[txEnd]]="txEnd",Q210="rxStart"),I210-timingTable[[#This Row],[FRT32_val]],"EMPTY")</f>
        <v>EMPTY</v>
      </c>
    </row>
    <row r="207" spans="1:27" x14ac:dyDescent="0.25">
      <c r="A207" s="14" t="s">
        <v>407</v>
      </c>
      <c r="B207">
        <v>335688389784</v>
      </c>
      <c r="C207" s="14" t="s">
        <v>8612</v>
      </c>
      <c r="D207">
        <v>124</v>
      </c>
      <c r="E207" s="14" t="s">
        <v>3923</v>
      </c>
      <c r="F207" s="14" t="s">
        <v>8613</v>
      </c>
      <c r="G207" s="14">
        <f>timingTable[[#This Row],[FRT_DEC]]-B206</f>
        <v>329</v>
      </c>
      <c r="H2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INFO]]))),H206)</f>
        <v>86</v>
      </c>
      <c r="I2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680940486</v>
      </c>
      <c r="J207" s="14">
        <f>HEX2DEC(RIGHT(timingTable[[#This Row],[FRT_HEX]],MIN(LEN(timingTable[[#This Row],[FRT_HEX]])-2,8)))</f>
        <v>680940696</v>
      </c>
      <c r="K207" s="14" t="str">
        <f>IF(timingTable[[#This Row],['[TRACECODE']:.1]]=140,"afterTx","")</f>
        <v/>
      </c>
      <c r="L207" s="14" t="str">
        <f t="shared" si="33"/>
        <v/>
      </c>
      <c r="M207" s="14" t="str">
        <f>IF(AND(H207=H206,K206="afterTx",timingTable[[#This Row],['[TRACECODE']:.1]]=6),"dc","")</f>
        <v/>
      </c>
      <c r="N207" s="14" t="str">
        <f t="shared" si="34"/>
        <v/>
      </c>
      <c r="O207" s="14" t="str">
        <f>IF(timingTable[[#This Row],['[TRACECODE']:.1]]=141,"afterRx","")</f>
        <v/>
      </c>
      <c r="P207" s="14" t="str">
        <f t="shared" si="35"/>
        <v/>
      </c>
      <c r="Q207" s="14" t="str">
        <f t="shared" si="36"/>
        <v/>
      </c>
      <c r="R207" s="14" t="str">
        <f t="shared" si="37"/>
        <v>rxEnd</v>
      </c>
      <c r="S207" s="14" t="str">
        <f t="shared" si="38"/>
        <v>EMPTY</v>
      </c>
      <c r="T207" s="14" t="str">
        <f t="shared" si="39"/>
        <v>EMPTY</v>
      </c>
      <c r="U207" s="14">
        <f t="shared" si="40"/>
        <v>-680940484</v>
      </c>
      <c r="V207" s="14" t="str">
        <f t="shared" si="41"/>
        <v>EMPTY</v>
      </c>
      <c r="W207" s="14" t="str">
        <f>IF(L207="beforeTx",timingTable[[#This Row],[FRT32_val]]-timingTable[[#This Row],[FRT32_trace]],"EMPTY")</f>
        <v>EMPTY</v>
      </c>
      <c r="X207" s="14" t="str">
        <f t="shared" si="42"/>
        <v>EMPTY</v>
      </c>
      <c r="Y207" s="14">
        <f t="shared" si="43"/>
        <v>227</v>
      </c>
      <c r="Z207" s="14" t="str">
        <f>IF(AND(P207="beforeRx",O208="afterRx"),J208-timingTable[[#This Row],[FRT32_trace]],"EMPTY")</f>
        <v>EMPTY</v>
      </c>
      <c r="AA207" s="14" t="str">
        <f>IF(AND(timingTable[[#This Row],[txEnd]]="txEnd",Q211="rxStart"),I211-timingTable[[#This Row],[FRT32_val]],"EMPTY")</f>
        <v>EMPTY</v>
      </c>
    </row>
    <row r="208" spans="1:27" x14ac:dyDescent="0.25">
      <c r="A208" s="14" t="s">
        <v>408</v>
      </c>
      <c r="B208">
        <v>335688389788</v>
      </c>
      <c r="C208" s="14" t="s">
        <v>8614</v>
      </c>
      <c r="D208">
        <v>124</v>
      </c>
      <c r="E208" s="14" t="s">
        <v>3923</v>
      </c>
      <c r="F208" s="14" t="s">
        <v>7880</v>
      </c>
      <c r="G208" s="14">
        <f>timingTable[[#This Row],[FRT_DEC]]-B207</f>
        <v>4</v>
      </c>
      <c r="H2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INFO]]))),H207)</f>
        <v>86</v>
      </c>
      <c r="I2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8" s="14">
        <f>HEX2DEC(RIGHT(timingTable[[#This Row],[FRT_HEX]],MIN(LEN(timingTable[[#This Row],[FRT_HEX]])-2,8)))</f>
        <v>680940700</v>
      </c>
      <c r="K208" s="14" t="str">
        <f>IF(timingTable[[#This Row],['[TRACECODE']:.1]]=140,"afterTx","")</f>
        <v/>
      </c>
      <c r="L208" s="14" t="str">
        <f t="shared" si="33"/>
        <v/>
      </c>
      <c r="M208" s="14" t="str">
        <f>IF(AND(H208=H207,K207="afterTx",timingTable[[#This Row],['[TRACECODE']:.1]]=6),"dc","")</f>
        <v/>
      </c>
      <c r="N208" s="14" t="str">
        <f t="shared" si="34"/>
        <v/>
      </c>
      <c r="O208" s="14" t="str">
        <f>IF(timingTable[[#This Row],['[TRACECODE']:.1]]=141,"afterRx","")</f>
        <v/>
      </c>
      <c r="P208" s="14" t="str">
        <f t="shared" si="35"/>
        <v/>
      </c>
      <c r="Q208" s="14" t="str">
        <f t="shared" si="36"/>
        <v/>
      </c>
      <c r="R208" s="14" t="str">
        <f t="shared" si="37"/>
        <v/>
      </c>
      <c r="S208" s="14" t="str">
        <f t="shared" si="38"/>
        <v>EMPTY</v>
      </c>
      <c r="T208" s="14" t="str">
        <f t="shared" si="39"/>
        <v>EMPTY</v>
      </c>
      <c r="U208" s="14" t="str">
        <f t="shared" si="40"/>
        <v>EMPTY</v>
      </c>
      <c r="V208" s="14" t="str">
        <f t="shared" si="41"/>
        <v>EMPTY</v>
      </c>
      <c r="W208" s="14" t="str">
        <f>IF(L208="beforeTx",timingTable[[#This Row],[FRT32_val]]-timingTable[[#This Row],[FRT32_trace]],"EMPTY")</f>
        <v>EMPTY</v>
      </c>
      <c r="X208" s="14" t="str">
        <f t="shared" si="42"/>
        <v>EMPTY</v>
      </c>
      <c r="Y208" s="14" t="str">
        <f t="shared" si="43"/>
        <v>EMPTY</v>
      </c>
      <c r="Z208" s="14" t="str">
        <f>IF(AND(P208="beforeRx",O209="afterRx"),J209-timingTable[[#This Row],[FRT32_trace]],"EMPTY")</f>
        <v>EMPTY</v>
      </c>
      <c r="AA208" s="14" t="str">
        <f>IF(AND(timingTable[[#This Row],[txEnd]]="txEnd",Q212="rxStart"),I212-timingTable[[#This Row],[FRT32_val]],"EMPTY")</f>
        <v>EMPTY</v>
      </c>
    </row>
    <row r="209" spans="1:27" x14ac:dyDescent="0.25">
      <c r="A209" s="14" t="s">
        <v>409</v>
      </c>
      <c r="B209">
        <v>335688389801</v>
      </c>
      <c r="C209" s="14" t="s">
        <v>8615</v>
      </c>
      <c r="D209">
        <v>151</v>
      </c>
      <c r="E209" s="14" t="s">
        <v>7876</v>
      </c>
      <c r="F209" s="14" t="s">
        <v>7845</v>
      </c>
      <c r="G209" s="14">
        <f>timingTable[[#This Row],[FRT_DEC]]-B208</f>
        <v>13</v>
      </c>
      <c r="H2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INFO]]))),H208)</f>
        <v>86</v>
      </c>
      <c r="I2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09" s="14">
        <f>HEX2DEC(RIGHT(timingTable[[#This Row],[FRT_HEX]],MIN(LEN(timingTable[[#This Row],[FRT_HEX]])-2,8)))</f>
        <v>680940713</v>
      </c>
      <c r="K209" s="14" t="str">
        <f>IF(timingTable[[#This Row],['[TRACECODE']:.1]]=140,"afterTx","")</f>
        <v/>
      </c>
      <c r="L209" s="14" t="str">
        <f t="shared" si="33"/>
        <v>beforeTx</v>
      </c>
      <c r="M209" s="14" t="str">
        <f>IF(AND(H209=H208,K208="afterTx",timingTable[[#This Row],['[TRACECODE']:.1]]=6),"dc","")</f>
        <v/>
      </c>
      <c r="N209" s="14" t="str">
        <f t="shared" si="34"/>
        <v/>
      </c>
      <c r="O209" s="14" t="str">
        <f>IF(timingTable[[#This Row],['[TRACECODE']:.1]]=141,"afterRx","")</f>
        <v/>
      </c>
      <c r="P209" s="14" t="str">
        <f t="shared" si="35"/>
        <v/>
      </c>
      <c r="Q209" s="14" t="str">
        <f t="shared" si="36"/>
        <v/>
      </c>
      <c r="R209" s="14" t="str">
        <f t="shared" si="37"/>
        <v/>
      </c>
      <c r="S209" s="14" t="str">
        <f t="shared" si="38"/>
        <v>EMPTY</v>
      </c>
      <c r="T209" s="14" t="str">
        <f t="shared" si="39"/>
        <v>EMPTY</v>
      </c>
      <c r="U209" s="14" t="str">
        <f t="shared" si="40"/>
        <v>EMPTY</v>
      </c>
      <c r="V209" s="14" t="str">
        <f t="shared" si="41"/>
        <v>EMPTY</v>
      </c>
      <c r="W209" s="14">
        <f>IF(L209="beforeTx",timingTable[[#This Row],[FRT32_val]]-timingTable[[#This Row],[FRT32_trace]],"EMPTY")</f>
        <v>-680940711</v>
      </c>
      <c r="X209" s="14">
        <f t="shared" si="42"/>
        <v>750</v>
      </c>
      <c r="Y209" s="14" t="str">
        <f t="shared" si="43"/>
        <v>EMPTY</v>
      </c>
      <c r="Z209" s="14" t="str">
        <f>IF(AND(P209="beforeRx",O210="afterRx"),J210-timingTable[[#This Row],[FRT32_trace]],"EMPTY")</f>
        <v>EMPTY</v>
      </c>
      <c r="AA209" s="14" t="str">
        <f>IF(AND(timingTable[[#This Row],[txEnd]]="txEnd",Q213="rxStart"),I213-timingTable[[#This Row],[FRT32_val]],"EMPTY")</f>
        <v>EMPTY</v>
      </c>
    </row>
    <row r="210" spans="1:27" x14ac:dyDescent="0.25">
      <c r="A210" s="14" t="s">
        <v>411</v>
      </c>
      <c r="B210">
        <v>335688389822</v>
      </c>
      <c r="C210" s="14" t="s">
        <v>8617</v>
      </c>
      <c r="D210">
        <v>151</v>
      </c>
      <c r="E210" s="14" t="s">
        <v>7876</v>
      </c>
      <c r="F210" s="14" t="s">
        <v>8151</v>
      </c>
      <c r="G210" s="14">
        <f>timingTable[[#This Row],[FRT_DEC]]-B209</f>
        <v>21</v>
      </c>
      <c r="H2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INFO]]))),H209)</f>
        <v>86</v>
      </c>
      <c r="I2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210" s="14">
        <f>HEX2DEC(RIGHT(timingTable[[#This Row],[FRT_HEX]],MIN(LEN(timingTable[[#This Row],[FRT_HEX]])-2,8)))</f>
        <v>680940734</v>
      </c>
      <c r="K210" s="14" t="str">
        <f>IF(timingTable[[#This Row],['[TRACECODE']:.1]]=140,"afterTx","")</f>
        <v/>
      </c>
      <c r="L210" s="14" t="str">
        <f t="shared" si="33"/>
        <v/>
      </c>
      <c r="M210" s="14" t="str">
        <f>IF(AND(H210=H209,K209="afterTx",timingTable[[#This Row],['[TRACECODE']:.1]]=6),"dc","")</f>
        <v/>
      </c>
      <c r="N210" s="14" t="str">
        <f t="shared" si="34"/>
        <v/>
      </c>
      <c r="O210" s="14" t="str">
        <f>IF(timingTable[[#This Row],['[TRACECODE']:.1]]=141,"afterRx","")</f>
        <v/>
      </c>
      <c r="P210" s="14" t="str">
        <f t="shared" si="35"/>
        <v/>
      </c>
      <c r="Q210" s="14" t="str">
        <f t="shared" si="36"/>
        <v/>
      </c>
      <c r="R210" s="14" t="str">
        <f t="shared" si="37"/>
        <v/>
      </c>
      <c r="S210" s="14" t="str">
        <f t="shared" si="38"/>
        <v>EMPTY</v>
      </c>
      <c r="T210" s="14" t="str">
        <f t="shared" si="39"/>
        <v>EMPTY</v>
      </c>
      <c r="U210" s="14" t="str">
        <f t="shared" si="40"/>
        <v>EMPTY</v>
      </c>
      <c r="V210" s="14" t="str">
        <f t="shared" si="41"/>
        <v>EMPTY</v>
      </c>
      <c r="W210" s="14" t="str">
        <f>IF(L210="beforeTx",timingTable[[#This Row],[FRT32_val]]-timingTable[[#This Row],[FRT32_trace]],"EMPTY")</f>
        <v>EMPTY</v>
      </c>
      <c r="X210" s="14" t="str">
        <f t="shared" si="42"/>
        <v>EMPTY</v>
      </c>
      <c r="Y210" s="14" t="str">
        <f t="shared" si="43"/>
        <v>EMPTY</v>
      </c>
      <c r="Z210" s="14" t="str">
        <f>IF(AND(P210="beforeRx",O211="afterRx"),J211-timingTable[[#This Row],[FRT32_trace]],"EMPTY")</f>
        <v>EMPTY</v>
      </c>
      <c r="AA210" s="14" t="str">
        <f>IF(AND(timingTable[[#This Row],[txEnd]]="txEnd",Q214="rxStart"),I214-timingTable[[#This Row],[FRT32_val]],"EMPTY")</f>
        <v>EMPTY</v>
      </c>
    </row>
    <row r="211" spans="1:27" x14ac:dyDescent="0.25">
      <c r="A211" s="14" t="s">
        <v>413</v>
      </c>
      <c r="B211">
        <v>335688390551</v>
      </c>
      <c r="C211" s="14" t="s">
        <v>8636</v>
      </c>
      <c r="D211">
        <v>140</v>
      </c>
      <c r="E211" s="14" t="s">
        <v>1076</v>
      </c>
      <c r="F211" s="14" t="s">
        <v>7865</v>
      </c>
      <c r="G211" s="14">
        <f>timingTable[[#This Row],[FRT_DEC]]-B210</f>
        <v>729</v>
      </c>
      <c r="H2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INFO]]))),H210)</f>
        <v>86</v>
      </c>
      <c r="I21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11" s="14">
        <f>HEX2DEC(RIGHT(timingTable[[#This Row],[FRT_HEX]],MIN(LEN(timingTable[[#This Row],[FRT_HEX]])-2,8)))</f>
        <v>680941463</v>
      </c>
      <c r="K211" s="14" t="str">
        <f>IF(timingTable[[#This Row],['[TRACECODE']:.1]]=140,"afterTx","")</f>
        <v>afterTx</v>
      </c>
      <c r="L211" s="14" t="str">
        <f t="shared" si="33"/>
        <v/>
      </c>
      <c r="M211" s="14" t="str">
        <f>IF(AND(H211=H210,K210="afterTx",timingTable[[#This Row],['[TRACECODE']:.1]]=6),"dc","")</f>
        <v/>
      </c>
      <c r="N211" s="14" t="str">
        <f t="shared" si="34"/>
        <v/>
      </c>
      <c r="O211" s="14" t="str">
        <f>IF(timingTable[[#This Row],['[TRACECODE']:.1]]=141,"afterRx","")</f>
        <v/>
      </c>
      <c r="P211" s="14" t="str">
        <f t="shared" si="35"/>
        <v/>
      </c>
      <c r="Q211" s="14" t="str">
        <f t="shared" si="36"/>
        <v/>
      </c>
      <c r="R211" s="14" t="str">
        <f t="shared" si="37"/>
        <v/>
      </c>
      <c r="S211" s="14" t="str">
        <f t="shared" si="38"/>
        <v>EMPTY</v>
      </c>
      <c r="T211" s="14" t="str">
        <f t="shared" si="39"/>
        <v>EMPTY</v>
      </c>
      <c r="U211" s="14" t="str">
        <f t="shared" si="40"/>
        <v>EMPTY</v>
      </c>
      <c r="V211" s="14" t="str">
        <f t="shared" si="41"/>
        <v>EMPTY</v>
      </c>
      <c r="W211" s="14" t="str">
        <f>IF(L211="beforeTx",timingTable[[#This Row],[FRT32_val]]-timingTable[[#This Row],[FRT32_trace]],"EMPTY")</f>
        <v>EMPTY</v>
      </c>
      <c r="X211" s="14" t="str">
        <f t="shared" si="42"/>
        <v>EMPTY</v>
      </c>
      <c r="Y211" s="14" t="str">
        <f t="shared" si="43"/>
        <v>EMPTY</v>
      </c>
      <c r="Z211" s="14" t="str">
        <f>IF(AND(P211="beforeRx",O212="afterRx"),J212-timingTable[[#This Row],[FRT32_trace]],"EMPTY")</f>
        <v>EMPTY</v>
      </c>
      <c r="AA211" s="14" t="str">
        <f>IF(AND(timingTable[[#This Row],[txEnd]]="txEnd",Q215="rxStart"),I215-timingTable[[#This Row],[FRT32_val]],"EMPTY")</f>
        <v>EMPTY</v>
      </c>
    </row>
    <row r="212" spans="1:27" x14ac:dyDescent="0.25">
      <c r="A212" s="14" t="s">
        <v>425</v>
      </c>
      <c r="B212">
        <v>335688391762</v>
      </c>
      <c r="C212" s="14" t="s">
        <v>8649</v>
      </c>
      <c r="D212">
        <v>151</v>
      </c>
      <c r="E212" s="14" t="s">
        <v>7876</v>
      </c>
      <c r="F212" s="14" t="s">
        <v>7945</v>
      </c>
      <c r="G212" s="14">
        <f>timingTable[[#This Row],[FRT_DEC]]-B211</f>
        <v>1211</v>
      </c>
      <c r="H2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INFO]]))),H211)</f>
        <v>86</v>
      </c>
      <c r="I2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2" s="14">
        <f>HEX2DEC(RIGHT(timingTable[[#This Row],[FRT_HEX]],MIN(LEN(timingTable[[#This Row],[FRT_HEX]])-2,8)))</f>
        <v>680942674</v>
      </c>
      <c r="K212" s="14" t="str">
        <f>IF(timingTable[[#This Row],['[TRACECODE']:.1]]=140,"afterTx","")</f>
        <v/>
      </c>
      <c r="L212" s="14" t="str">
        <f t="shared" si="33"/>
        <v/>
      </c>
      <c r="M212" s="14" t="str">
        <f>IF(AND(H212=H211,K211="afterTx",timingTable[[#This Row],['[TRACECODE']:.1]]=6),"dc","")</f>
        <v/>
      </c>
      <c r="N212" s="14" t="str">
        <f t="shared" si="34"/>
        <v/>
      </c>
      <c r="O212" s="14" t="str">
        <f>IF(timingTable[[#This Row],['[TRACECODE']:.1]]=141,"afterRx","")</f>
        <v/>
      </c>
      <c r="P212" s="14" t="str">
        <f t="shared" si="35"/>
        <v/>
      </c>
      <c r="Q212" s="14" t="str">
        <f t="shared" si="36"/>
        <v/>
      </c>
      <c r="R212" s="14" t="str">
        <f t="shared" si="37"/>
        <v/>
      </c>
      <c r="S212" s="14" t="str">
        <f t="shared" si="38"/>
        <v>EMPTY</v>
      </c>
      <c r="T212" s="14" t="str">
        <f t="shared" si="39"/>
        <v>EMPTY</v>
      </c>
      <c r="U212" s="14" t="str">
        <f t="shared" si="40"/>
        <v>EMPTY</v>
      </c>
      <c r="V212" s="14" t="str">
        <f t="shared" si="41"/>
        <v>EMPTY</v>
      </c>
      <c r="W212" s="14" t="str">
        <f>IF(L212="beforeTx",timingTable[[#This Row],[FRT32_val]]-timingTable[[#This Row],[FRT32_trace]],"EMPTY")</f>
        <v>EMPTY</v>
      </c>
      <c r="X212" s="14" t="str">
        <f t="shared" si="42"/>
        <v>EMPTY</v>
      </c>
      <c r="Y212" s="14" t="str">
        <f t="shared" si="43"/>
        <v>EMPTY</v>
      </c>
      <c r="Z212" s="14" t="str">
        <f>IF(AND(P212="beforeRx",O213="afterRx"),J213-timingTable[[#This Row],[FRT32_trace]],"EMPTY")</f>
        <v>EMPTY</v>
      </c>
      <c r="AA212" s="14" t="str">
        <f>IF(AND(timingTable[[#This Row],[txEnd]]="txEnd",Q216="rxStart"),I216-timingTable[[#This Row],[FRT32_val]],"EMPTY")</f>
        <v>EMPTY</v>
      </c>
    </row>
    <row r="213" spans="1:27" x14ac:dyDescent="0.25">
      <c r="A213" s="14" t="s">
        <v>427</v>
      </c>
      <c r="B213">
        <v>335688391818</v>
      </c>
      <c r="C213" s="14" t="s">
        <v>8651</v>
      </c>
      <c r="D213">
        <v>151</v>
      </c>
      <c r="E213" s="14" t="s">
        <v>7876</v>
      </c>
      <c r="F213" s="14" t="s">
        <v>7989</v>
      </c>
      <c r="G213" s="14">
        <f>timingTable[[#This Row],[FRT_DEC]]-B212</f>
        <v>56</v>
      </c>
      <c r="H2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INFO]]))),H212)</f>
        <v>86</v>
      </c>
      <c r="I2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13" s="14">
        <f>HEX2DEC(RIGHT(timingTable[[#This Row],[FRT_HEX]],MIN(LEN(timingTable[[#This Row],[FRT_HEX]])-2,8)))</f>
        <v>680942730</v>
      </c>
      <c r="K213" s="14" t="str">
        <f>IF(timingTable[[#This Row],['[TRACECODE']:.1]]=140,"afterTx","")</f>
        <v/>
      </c>
      <c r="L213" s="14" t="str">
        <f t="shared" si="33"/>
        <v/>
      </c>
      <c r="M213" s="14" t="str">
        <f>IF(AND(H213=H212,K212="afterTx",timingTable[[#This Row],['[TRACECODE']:.1]]=6),"dc","")</f>
        <v/>
      </c>
      <c r="N213" s="14" t="str">
        <f t="shared" si="34"/>
        <v/>
      </c>
      <c r="O213" s="14" t="str">
        <f>IF(timingTable[[#This Row],['[TRACECODE']:.1]]=141,"afterRx","")</f>
        <v/>
      </c>
      <c r="P213" s="14" t="str">
        <f t="shared" si="35"/>
        <v/>
      </c>
      <c r="Q213" s="14" t="str">
        <f t="shared" si="36"/>
        <v/>
      </c>
      <c r="R213" s="14" t="str">
        <f t="shared" si="37"/>
        <v/>
      </c>
      <c r="S213" s="14" t="str">
        <f t="shared" si="38"/>
        <v>EMPTY</v>
      </c>
      <c r="T213" s="14" t="str">
        <f t="shared" si="39"/>
        <v>EMPTY</v>
      </c>
      <c r="U213" s="14" t="str">
        <f t="shared" si="40"/>
        <v>EMPTY</v>
      </c>
      <c r="V213" s="14" t="str">
        <f t="shared" si="41"/>
        <v>EMPTY</v>
      </c>
      <c r="W213" s="14" t="str">
        <f>IF(L213="beforeTx",timingTable[[#This Row],[FRT32_val]]-timingTable[[#This Row],[FRT32_trace]],"EMPTY")</f>
        <v>EMPTY</v>
      </c>
      <c r="X213" s="14" t="str">
        <f t="shared" si="42"/>
        <v>EMPTY</v>
      </c>
      <c r="Y213" s="14" t="str">
        <f t="shared" si="43"/>
        <v>EMPTY</v>
      </c>
      <c r="Z213" s="14" t="str">
        <f>IF(AND(P213="beforeRx",O214="afterRx"),J214-timingTable[[#This Row],[FRT32_trace]],"EMPTY")</f>
        <v>EMPTY</v>
      </c>
      <c r="AA213" s="14" t="str">
        <f>IF(AND(timingTable[[#This Row],[txEnd]]="txEnd",Q217="rxStart"),I217-timingTable[[#This Row],[FRT32_val]],"EMPTY")</f>
        <v>EMPTY</v>
      </c>
    </row>
    <row r="214" spans="1:27" x14ac:dyDescent="0.25">
      <c r="A214" s="14" t="s">
        <v>430</v>
      </c>
      <c r="B214">
        <v>335688392765</v>
      </c>
      <c r="C214" s="14" t="s">
        <v>8654</v>
      </c>
      <c r="D214">
        <v>151</v>
      </c>
      <c r="E214" s="14" t="s">
        <v>7876</v>
      </c>
      <c r="F214" s="14" t="s">
        <v>7936</v>
      </c>
      <c r="G214" s="14">
        <f>timingTable[[#This Row],[FRT_DEC]]-B213</f>
        <v>947</v>
      </c>
      <c r="H2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INFO]]))),H213)</f>
        <v>86</v>
      </c>
      <c r="I2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" s="14">
        <f>HEX2DEC(RIGHT(timingTable[[#This Row],[FRT_HEX]],MIN(LEN(timingTable[[#This Row],[FRT_HEX]])-2,8)))</f>
        <v>680943677</v>
      </c>
      <c r="K214" s="14" t="str">
        <f>IF(timingTable[[#This Row],['[TRACECODE']:.1]]=140,"afterTx","")</f>
        <v/>
      </c>
      <c r="L214" s="14" t="str">
        <f t="shared" si="33"/>
        <v/>
      </c>
      <c r="M214" s="14" t="str">
        <f>IF(AND(H214=H213,K213="afterTx",timingTable[[#This Row],['[TRACECODE']:.1]]=6),"dc","")</f>
        <v/>
      </c>
      <c r="N214" s="14" t="str">
        <f t="shared" si="34"/>
        <v/>
      </c>
      <c r="O214" s="14" t="str">
        <f>IF(timingTable[[#This Row],['[TRACECODE']:.1]]=141,"afterRx","")</f>
        <v/>
      </c>
      <c r="P214" s="14" t="str">
        <f t="shared" si="35"/>
        <v/>
      </c>
      <c r="Q214" s="14" t="str">
        <f t="shared" si="36"/>
        <v/>
      </c>
      <c r="R214" s="14" t="str">
        <f t="shared" si="37"/>
        <v/>
      </c>
      <c r="S214" s="14" t="str">
        <f t="shared" si="38"/>
        <v>EMPTY</v>
      </c>
      <c r="T214" s="14" t="str">
        <f t="shared" si="39"/>
        <v>EMPTY</v>
      </c>
      <c r="U214" s="14" t="str">
        <f t="shared" si="40"/>
        <v>EMPTY</v>
      </c>
      <c r="V214" s="14" t="str">
        <f t="shared" si="41"/>
        <v>EMPTY</v>
      </c>
      <c r="W214" s="14" t="str">
        <f>IF(L214="beforeTx",timingTable[[#This Row],[FRT32_val]]-timingTable[[#This Row],[FRT32_trace]],"EMPTY")</f>
        <v>EMPTY</v>
      </c>
      <c r="X214" s="14" t="str">
        <f t="shared" si="42"/>
        <v>EMPTY</v>
      </c>
      <c r="Y214" s="14" t="str">
        <f t="shared" si="43"/>
        <v>EMPTY</v>
      </c>
      <c r="Z214" s="14" t="str">
        <f>IF(AND(P214="beforeRx",O215="afterRx"),J215-timingTable[[#This Row],[FRT32_trace]],"EMPTY")</f>
        <v>EMPTY</v>
      </c>
      <c r="AA214" s="14" t="str">
        <f>IF(AND(timingTable[[#This Row],[txEnd]]="txEnd",Q218="rxStart"),I218-timingTable[[#This Row],[FRT32_val]],"EMPTY")</f>
        <v>EMPTY</v>
      </c>
    </row>
    <row r="215" spans="1:27" x14ac:dyDescent="0.25">
      <c r="A215" s="14" t="s">
        <v>432</v>
      </c>
      <c r="B215">
        <v>335688402589</v>
      </c>
      <c r="C215" s="14" t="s">
        <v>8656</v>
      </c>
      <c r="D215">
        <v>151</v>
      </c>
      <c r="E215" s="14" t="s">
        <v>7876</v>
      </c>
      <c r="F215" s="14" t="s">
        <v>7989</v>
      </c>
      <c r="G215" s="14">
        <f>timingTable[[#This Row],[FRT_DEC]]-B214</f>
        <v>9824</v>
      </c>
      <c r="H2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INFO]]))),H214)</f>
        <v>86</v>
      </c>
      <c r="I2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15" s="14">
        <f>HEX2DEC(RIGHT(timingTable[[#This Row],[FRT_HEX]],MIN(LEN(timingTable[[#This Row],[FRT_HEX]])-2,8)))</f>
        <v>680953501</v>
      </c>
      <c r="K215" s="14" t="str">
        <f>IF(timingTable[[#This Row],['[TRACECODE']:.1]]=140,"afterTx","")</f>
        <v/>
      </c>
      <c r="L215" s="14" t="str">
        <f t="shared" si="33"/>
        <v/>
      </c>
      <c r="M215" s="14" t="str">
        <f>IF(AND(H215=H214,K214="afterTx",timingTable[[#This Row],['[TRACECODE']:.1]]=6),"dc","")</f>
        <v/>
      </c>
      <c r="N215" s="14" t="str">
        <f t="shared" si="34"/>
        <v/>
      </c>
      <c r="O215" s="14" t="str">
        <f>IF(timingTable[[#This Row],['[TRACECODE']:.1]]=141,"afterRx","")</f>
        <v/>
      </c>
      <c r="P215" s="14" t="str">
        <f t="shared" si="35"/>
        <v/>
      </c>
      <c r="Q215" s="14" t="str">
        <f t="shared" si="36"/>
        <v/>
      </c>
      <c r="R215" s="14" t="str">
        <f t="shared" si="37"/>
        <v/>
      </c>
      <c r="S215" s="14" t="str">
        <f t="shared" si="38"/>
        <v>EMPTY</v>
      </c>
      <c r="T215" s="14" t="str">
        <f t="shared" si="39"/>
        <v>EMPTY</v>
      </c>
      <c r="U215" s="14" t="str">
        <f t="shared" si="40"/>
        <v>EMPTY</v>
      </c>
      <c r="V215" s="14" t="str">
        <f t="shared" si="41"/>
        <v>EMPTY</v>
      </c>
      <c r="W215" s="14" t="str">
        <f>IF(L215="beforeTx",timingTable[[#This Row],[FRT32_val]]-timingTable[[#This Row],[FRT32_trace]],"EMPTY")</f>
        <v>EMPTY</v>
      </c>
      <c r="X215" s="14" t="str">
        <f t="shared" si="42"/>
        <v>EMPTY</v>
      </c>
      <c r="Y215" s="14" t="str">
        <f t="shared" si="43"/>
        <v>EMPTY</v>
      </c>
      <c r="Z215" s="14" t="str">
        <f>IF(AND(P215="beforeRx",O216="afterRx"),J216-timingTable[[#This Row],[FRT32_trace]],"EMPTY")</f>
        <v>EMPTY</v>
      </c>
      <c r="AA215" s="14" t="str">
        <f>IF(AND(timingTable[[#This Row],[txEnd]]="txEnd",Q219="rxStart"),I219-timingTable[[#This Row],[FRT32_val]],"EMPTY")</f>
        <v>EMPTY</v>
      </c>
    </row>
    <row r="216" spans="1:27" x14ac:dyDescent="0.25">
      <c r="A216" s="14" t="s">
        <v>439</v>
      </c>
      <c r="B216">
        <v>335688403632</v>
      </c>
      <c r="C216" s="14" t="s">
        <v>8666</v>
      </c>
      <c r="D216">
        <v>151</v>
      </c>
      <c r="E216" s="14" t="s">
        <v>7876</v>
      </c>
      <c r="F216" s="14" t="s">
        <v>7993</v>
      </c>
      <c r="G216" s="14">
        <f>timingTable[[#This Row],[FRT_DEC]]-B215</f>
        <v>1043</v>
      </c>
      <c r="H2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INFO]]))),H215)</f>
        <v>86</v>
      </c>
      <c r="I2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216" s="14">
        <f>HEX2DEC(RIGHT(timingTable[[#This Row],[FRT_HEX]],MIN(LEN(timingTable[[#This Row],[FRT_HEX]])-2,8)))</f>
        <v>680954544</v>
      </c>
      <c r="K216" s="14" t="str">
        <f>IF(timingTable[[#This Row],['[TRACECODE']:.1]]=140,"afterTx","")</f>
        <v/>
      </c>
      <c r="L216" s="14" t="str">
        <f t="shared" si="33"/>
        <v/>
      </c>
      <c r="M216" s="14" t="str">
        <f>IF(AND(H216=H215,K215="afterTx",timingTable[[#This Row],['[TRACECODE']:.1]]=6),"dc","")</f>
        <v/>
      </c>
      <c r="N216" s="14" t="str">
        <f t="shared" si="34"/>
        <v/>
      </c>
      <c r="O216" s="14" t="str">
        <f>IF(timingTable[[#This Row],['[TRACECODE']:.1]]=141,"afterRx","")</f>
        <v/>
      </c>
      <c r="P216" s="14" t="str">
        <f t="shared" si="35"/>
        <v/>
      </c>
      <c r="Q216" s="14" t="str">
        <f t="shared" si="36"/>
        <v/>
      </c>
      <c r="R216" s="14" t="str">
        <f t="shared" si="37"/>
        <v/>
      </c>
      <c r="S216" s="14" t="str">
        <f t="shared" si="38"/>
        <v>EMPTY</v>
      </c>
      <c r="T216" s="14" t="str">
        <f t="shared" si="39"/>
        <v>EMPTY</v>
      </c>
      <c r="U216" s="14" t="str">
        <f t="shared" si="40"/>
        <v>EMPTY</v>
      </c>
      <c r="V216" s="14" t="str">
        <f t="shared" si="41"/>
        <v>EMPTY</v>
      </c>
      <c r="W216" s="14" t="str">
        <f>IF(L216="beforeTx",timingTable[[#This Row],[FRT32_val]]-timingTable[[#This Row],[FRT32_trace]],"EMPTY")</f>
        <v>EMPTY</v>
      </c>
      <c r="X216" s="14" t="str">
        <f t="shared" si="42"/>
        <v>EMPTY</v>
      </c>
      <c r="Y216" s="14" t="str">
        <f t="shared" si="43"/>
        <v>EMPTY</v>
      </c>
      <c r="Z216" s="14" t="str">
        <f>IF(AND(P216="beforeRx",O217="afterRx"),J217-timingTable[[#This Row],[FRT32_trace]],"EMPTY")</f>
        <v>EMPTY</v>
      </c>
      <c r="AA216" s="14" t="str">
        <f>IF(AND(timingTable[[#This Row],[txEnd]]="txEnd",Q220="rxStart"),I220-timingTable[[#This Row],[FRT32_val]],"EMPTY")</f>
        <v>EMPTY</v>
      </c>
    </row>
    <row r="217" spans="1:27" x14ac:dyDescent="0.25">
      <c r="A217" s="14" t="s">
        <v>443</v>
      </c>
      <c r="B217">
        <v>335688403676</v>
      </c>
      <c r="C217" s="14" t="s">
        <v>8670</v>
      </c>
      <c r="D217">
        <v>131</v>
      </c>
      <c r="E217" s="14" t="s">
        <v>3932</v>
      </c>
      <c r="F217" s="14" t="s">
        <v>8671</v>
      </c>
      <c r="G217" s="14">
        <f>timingTable[[#This Row],[FRT_DEC]]-B216</f>
        <v>44</v>
      </c>
      <c r="H2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INFO]]))),H216)</f>
        <v>87</v>
      </c>
      <c r="I21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17" s="14">
        <f>HEX2DEC(RIGHT(timingTable[[#This Row],[FRT_HEX]],MIN(LEN(timingTable[[#This Row],[FRT_HEX]])-2,8)))</f>
        <v>680954588</v>
      </c>
      <c r="K217" s="14" t="str">
        <f>IF(timingTable[[#This Row],['[TRACECODE']:.1]]=140,"afterTx","")</f>
        <v/>
      </c>
      <c r="L217" s="14" t="str">
        <f t="shared" si="33"/>
        <v/>
      </c>
      <c r="M217" s="14" t="str">
        <f>IF(AND(H217=H216,K216="afterTx",timingTable[[#This Row],['[TRACECODE']:.1]]=6),"dc","")</f>
        <v/>
      </c>
      <c r="N217" s="14" t="str">
        <f t="shared" si="34"/>
        <v/>
      </c>
      <c r="O217" s="14" t="str">
        <f>IF(timingTable[[#This Row],['[TRACECODE']:.1]]=141,"afterRx","")</f>
        <v/>
      </c>
      <c r="P217" s="14" t="str">
        <f t="shared" si="35"/>
        <v/>
      </c>
      <c r="Q217" s="14" t="str">
        <f t="shared" si="36"/>
        <v/>
      </c>
      <c r="R217" s="14" t="str">
        <f t="shared" si="37"/>
        <v/>
      </c>
      <c r="S217" s="14" t="str">
        <f t="shared" si="38"/>
        <v>EMPTY</v>
      </c>
      <c r="T217" s="14" t="str">
        <f t="shared" si="39"/>
        <v>EMPTY</v>
      </c>
      <c r="U217" s="14" t="str">
        <f t="shared" si="40"/>
        <v>EMPTY</v>
      </c>
      <c r="V217" s="14" t="str">
        <f t="shared" si="41"/>
        <v>EMPTY</v>
      </c>
      <c r="W217" s="14" t="str">
        <f>IF(L217="beforeTx",timingTable[[#This Row],[FRT32_val]]-timingTable[[#This Row],[FRT32_trace]],"EMPTY")</f>
        <v>EMPTY</v>
      </c>
      <c r="X217" s="14" t="str">
        <f t="shared" si="42"/>
        <v>EMPTY</v>
      </c>
      <c r="Y217" s="14" t="str">
        <f t="shared" si="43"/>
        <v>EMPTY</v>
      </c>
      <c r="Z217" s="14" t="str">
        <f>IF(AND(P217="beforeRx",O218="afterRx"),J218-timingTable[[#This Row],[FRT32_trace]],"EMPTY")</f>
        <v>EMPTY</v>
      </c>
      <c r="AA217" s="14" t="str">
        <f>IF(AND(timingTable[[#This Row],[txEnd]]="txEnd",Q221="rxStart"),I221-timingTable[[#This Row],[FRT32_val]],"EMPTY")</f>
        <v>EMPTY</v>
      </c>
    </row>
    <row r="218" spans="1:27" x14ac:dyDescent="0.25">
      <c r="A218" s="14" t="s">
        <v>445</v>
      </c>
      <c r="B218">
        <v>335688403739</v>
      </c>
      <c r="C218" s="14" t="s">
        <v>8673</v>
      </c>
      <c r="D218">
        <v>129</v>
      </c>
      <c r="E218" s="14" t="s">
        <v>3677</v>
      </c>
      <c r="F218" s="14" t="s">
        <v>8674</v>
      </c>
      <c r="G218" s="14">
        <f>timingTable[[#This Row],[FRT_DEC]]-B217</f>
        <v>63</v>
      </c>
      <c r="H2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INFO]]))),H217)</f>
        <v>87</v>
      </c>
      <c r="I2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680955529</v>
      </c>
      <c r="J218" s="14">
        <f>HEX2DEC(RIGHT(timingTable[[#This Row],[FRT_HEX]],MIN(LEN(timingTable[[#This Row],[FRT_HEX]])-2,8)))</f>
        <v>680954651</v>
      </c>
      <c r="K218" s="14" t="str">
        <f>IF(timingTable[[#This Row],['[TRACECODE']:.1]]=140,"afterTx","")</f>
        <v/>
      </c>
      <c r="L218" s="14" t="str">
        <f t="shared" si="33"/>
        <v>beforeTx</v>
      </c>
      <c r="M218" s="14" t="str">
        <f>IF(AND(H218=H217,K217="afterTx",timingTable[[#This Row],['[TRACECODE']:.1]]=6),"dc","")</f>
        <v/>
      </c>
      <c r="N218" s="14" t="str">
        <f t="shared" si="34"/>
        <v/>
      </c>
      <c r="O218" s="14" t="str">
        <f>IF(timingTable[[#This Row],['[TRACECODE']:.1]]=141,"afterRx","")</f>
        <v/>
      </c>
      <c r="P218" s="14" t="str">
        <f t="shared" si="35"/>
        <v/>
      </c>
      <c r="Q218" s="14" t="str">
        <f t="shared" si="36"/>
        <v/>
      </c>
      <c r="R218" s="14" t="str">
        <f t="shared" si="37"/>
        <v/>
      </c>
      <c r="S218" s="14">
        <f t="shared" si="38"/>
        <v>719</v>
      </c>
      <c r="T218" s="14" t="str">
        <f t="shared" si="39"/>
        <v>EMPTY</v>
      </c>
      <c r="U218" s="14" t="str">
        <f t="shared" si="40"/>
        <v>EMPTY</v>
      </c>
      <c r="V218" s="14" t="str">
        <f t="shared" si="41"/>
        <v>EMPTY</v>
      </c>
      <c r="W218" s="14">
        <f>IF(L218="beforeTx",timingTable[[#This Row],[FRT32_val]]-timingTable[[#This Row],[FRT32_trace]],"EMPTY")</f>
        <v>878</v>
      </c>
      <c r="X218" s="14">
        <f t="shared" si="42"/>
        <v>914</v>
      </c>
      <c r="Y218" s="14" t="str">
        <f t="shared" si="43"/>
        <v>EMPTY</v>
      </c>
      <c r="Z218" s="14" t="str">
        <f>IF(AND(P218="beforeRx",O219="afterRx"),J219-timingTable[[#This Row],[FRT32_trace]],"EMPTY")</f>
        <v>EMPTY</v>
      </c>
      <c r="AA218" s="14" t="str">
        <f>IF(AND(timingTable[[#This Row],[txEnd]]="txEnd",Q222="rxStart"),I222-timingTable[[#This Row],[FRT32_val]],"EMPTY")</f>
        <v>EMPTY</v>
      </c>
    </row>
    <row r="219" spans="1:27" x14ac:dyDescent="0.25">
      <c r="A219" s="14" t="s">
        <v>446</v>
      </c>
      <c r="B219">
        <v>335688403742</v>
      </c>
      <c r="C219" s="14" t="s">
        <v>8675</v>
      </c>
      <c r="D219">
        <v>129</v>
      </c>
      <c r="E219" s="14" t="s">
        <v>3677</v>
      </c>
      <c r="F219" s="14" t="s">
        <v>7881</v>
      </c>
      <c r="G219" s="14">
        <f>timingTable[[#This Row],[FRT_DEC]]-B218</f>
        <v>3</v>
      </c>
      <c r="H2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INFO]]))),H218)</f>
        <v>87</v>
      </c>
      <c r="I2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19" s="14">
        <f>HEX2DEC(RIGHT(timingTable[[#This Row],[FRT_HEX]],MIN(LEN(timingTable[[#This Row],[FRT_HEX]])-2,8)))</f>
        <v>680954654</v>
      </c>
      <c r="K219" s="14" t="str">
        <f>IF(timingTable[[#This Row],['[TRACECODE']:.1]]=140,"afterTx","")</f>
        <v/>
      </c>
      <c r="L219" s="14" t="str">
        <f t="shared" si="33"/>
        <v/>
      </c>
      <c r="M219" s="14" t="str">
        <f>IF(AND(H219=H218,K218="afterTx",timingTable[[#This Row],['[TRACECODE']:.1]]=6),"dc","")</f>
        <v/>
      </c>
      <c r="N219" s="14" t="str">
        <f t="shared" si="34"/>
        <v/>
      </c>
      <c r="O219" s="14" t="str">
        <f>IF(timingTable[[#This Row],['[TRACECODE']:.1]]=141,"afterRx","")</f>
        <v/>
      </c>
      <c r="P219" s="14" t="str">
        <f t="shared" si="35"/>
        <v/>
      </c>
      <c r="Q219" s="14" t="str">
        <f t="shared" si="36"/>
        <v/>
      </c>
      <c r="R219" s="14" t="str">
        <f t="shared" si="37"/>
        <v/>
      </c>
      <c r="S219" s="14" t="str">
        <f t="shared" si="38"/>
        <v>EMPTY</v>
      </c>
      <c r="T219" s="14" t="str">
        <f t="shared" si="39"/>
        <v>EMPTY</v>
      </c>
      <c r="U219" s="14" t="str">
        <f t="shared" si="40"/>
        <v>EMPTY</v>
      </c>
      <c r="V219" s="14" t="str">
        <f t="shared" si="41"/>
        <v>EMPTY</v>
      </c>
      <c r="W219" s="14" t="str">
        <f>IF(L219="beforeTx",timingTable[[#This Row],[FRT32_val]]-timingTable[[#This Row],[FRT32_trace]],"EMPTY")</f>
        <v>EMPTY</v>
      </c>
      <c r="X219" s="14" t="str">
        <f t="shared" si="42"/>
        <v>EMPTY</v>
      </c>
      <c r="Y219" s="14" t="str">
        <f t="shared" si="43"/>
        <v>EMPTY</v>
      </c>
      <c r="Z219" s="14" t="str">
        <f>IF(AND(P219="beforeRx",O220="afterRx"),J220-timingTable[[#This Row],[FRT32_trace]],"EMPTY")</f>
        <v>EMPTY</v>
      </c>
      <c r="AA219" s="14" t="str">
        <f>IF(AND(timingTable[[#This Row],[txEnd]]="txEnd",Q223="rxStart"),I223-timingTable[[#This Row],[FRT32_val]],"EMPTY")</f>
        <v>EMPTY</v>
      </c>
    </row>
    <row r="220" spans="1:27" x14ac:dyDescent="0.25">
      <c r="A220" s="14" t="s">
        <v>447</v>
      </c>
      <c r="B220">
        <v>335688404653</v>
      </c>
      <c r="C220" s="14" t="s">
        <v>8676</v>
      </c>
      <c r="D220">
        <v>140</v>
      </c>
      <c r="E220" s="14" t="s">
        <v>1076</v>
      </c>
      <c r="F220" s="14" t="s">
        <v>4831</v>
      </c>
      <c r="G220" s="14">
        <f>timingTable[[#This Row],[FRT_DEC]]-B219</f>
        <v>911</v>
      </c>
      <c r="H2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INFO]]))),H219)</f>
        <v>87</v>
      </c>
      <c r="I22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20" s="14">
        <f>HEX2DEC(RIGHT(timingTable[[#This Row],[FRT_HEX]],MIN(LEN(timingTable[[#This Row],[FRT_HEX]])-2,8)))</f>
        <v>680955565</v>
      </c>
      <c r="K220" s="14" t="str">
        <f>IF(timingTable[[#This Row],['[TRACECODE']:.1]]=140,"afterTx","")</f>
        <v>afterTx</v>
      </c>
      <c r="L220" s="14" t="str">
        <f t="shared" si="33"/>
        <v/>
      </c>
      <c r="M220" s="14" t="str">
        <f>IF(AND(H220=H219,K219="afterTx",timingTable[[#This Row],['[TRACECODE']:.1]]=6),"dc","")</f>
        <v/>
      </c>
      <c r="N220" s="14" t="str">
        <f t="shared" si="34"/>
        <v/>
      </c>
      <c r="O220" s="14" t="str">
        <f>IF(timingTable[[#This Row],['[TRACECODE']:.1]]=141,"afterRx","")</f>
        <v/>
      </c>
      <c r="P220" s="14" t="str">
        <f t="shared" si="35"/>
        <v/>
      </c>
      <c r="Q220" s="14" t="str">
        <f t="shared" si="36"/>
        <v/>
      </c>
      <c r="R220" s="14" t="str">
        <f t="shared" si="37"/>
        <v/>
      </c>
      <c r="S220" s="14" t="str">
        <f t="shared" si="38"/>
        <v>EMPTY</v>
      </c>
      <c r="T220" s="14" t="str">
        <f t="shared" si="39"/>
        <v>EMPTY</v>
      </c>
      <c r="U220" s="14" t="str">
        <f t="shared" si="40"/>
        <v>EMPTY</v>
      </c>
      <c r="V220" s="14" t="str">
        <f t="shared" si="41"/>
        <v>EMPTY</v>
      </c>
      <c r="W220" s="14" t="str">
        <f>IF(L220="beforeTx",timingTable[[#This Row],[FRT32_val]]-timingTable[[#This Row],[FRT32_trace]],"EMPTY")</f>
        <v>EMPTY</v>
      </c>
      <c r="X220" s="14" t="str">
        <f t="shared" si="42"/>
        <v>EMPTY</v>
      </c>
      <c r="Y220" s="14" t="str">
        <f t="shared" si="43"/>
        <v>EMPTY</v>
      </c>
      <c r="Z220" s="14" t="str">
        <f>IF(AND(P220="beforeRx",O221="afterRx"),J221-timingTable[[#This Row],[FRT32_trace]],"EMPTY")</f>
        <v>EMPTY</v>
      </c>
      <c r="AA220" s="14" t="str">
        <f>IF(AND(timingTable[[#This Row],[txEnd]]="txEnd",Q224="rxStart"),I224-timingTable[[#This Row],[FRT32_val]],"EMPTY")</f>
        <v>EMPTY</v>
      </c>
    </row>
    <row r="221" spans="1:27" x14ac:dyDescent="0.25">
      <c r="A221" s="14" t="s">
        <v>449</v>
      </c>
      <c r="B221">
        <v>335688408285</v>
      </c>
      <c r="C221" s="14" t="s">
        <v>8678</v>
      </c>
      <c r="D221">
        <v>6</v>
      </c>
      <c r="E221" s="14" t="s">
        <v>1077</v>
      </c>
      <c r="F221" s="14" t="s">
        <v>8679</v>
      </c>
      <c r="G221" s="14">
        <f>timingTable[[#This Row],[FRT_DEC]]-B220</f>
        <v>3632</v>
      </c>
      <c r="H2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INFO]]))),H220)</f>
        <v>87</v>
      </c>
      <c r="I2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680956248</v>
      </c>
      <c r="J221" s="14">
        <f>HEX2DEC(RIGHT(timingTable[[#This Row],[FRT_HEX]],MIN(LEN(timingTable[[#This Row],[FRT_HEX]])-2,8)))</f>
        <v>680959197</v>
      </c>
      <c r="K221" s="14" t="str">
        <f>IF(timingTable[[#This Row],['[TRACECODE']:.1]]=140,"afterTx","")</f>
        <v/>
      </c>
      <c r="L221" s="14" t="str">
        <f t="shared" si="33"/>
        <v/>
      </c>
      <c r="M221" s="14" t="str">
        <f>IF(AND(H221=H220,K220="afterTx",timingTable[[#This Row],['[TRACECODE']:.1]]=6),"dc","")</f>
        <v>dc</v>
      </c>
      <c r="N221" s="14" t="str">
        <f t="shared" si="34"/>
        <v/>
      </c>
      <c r="O221" s="14" t="str">
        <f>IF(timingTable[[#This Row],['[TRACECODE']:.1]]=141,"afterRx","")</f>
        <v/>
      </c>
      <c r="P221" s="14" t="str">
        <f t="shared" si="35"/>
        <v/>
      </c>
      <c r="Q221" s="14" t="str">
        <f t="shared" si="36"/>
        <v/>
      </c>
      <c r="R221" s="14" t="str">
        <f t="shared" si="37"/>
        <v/>
      </c>
      <c r="S221" s="14" t="str">
        <f t="shared" si="38"/>
        <v>EMPTY</v>
      </c>
      <c r="T221" s="14" t="str">
        <f t="shared" si="39"/>
        <v>EMPTY</v>
      </c>
      <c r="U221" s="14" t="str">
        <f t="shared" si="40"/>
        <v>EMPTY</v>
      </c>
      <c r="V221" s="14" t="str">
        <f t="shared" si="41"/>
        <v>EMPTY</v>
      </c>
      <c r="W221" s="14" t="str">
        <f>IF(L221="beforeTx",timingTable[[#This Row],[FRT32_val]]-timingTable[[#This Row],[FRT32_trace]],"EMPTY")</f>
        <v>EMPTY</v>
      </c>
      <c r="X221" s="14" t="str">
        <f t="shared" si="42"/>
        <v>EMPTY</v>
      </c>
      <c r="Y221" s="14" t="str">
        <f t="shared" si="43"/>
        <v>EMPTY</v>
      </c>
      <c r="Z221" s="14" t="str">
        <f>IF(AND(P221="beforeRx",O222="afterRx"),J222-timingTable[[#This Row],[FRT32_trace]],"EMPTY")</f>
        <v>EMPTY</v>
      </c>
      <c r="AA221" s="14" t="str">
        <f>IF(AND(timingTable[[#This Row],[txEnd]]="txEnd",Q225="rxStart"),I225-timingTable[[#This Row],[FRT32_val]],"EMPTY")</f>
        <v>EMPTY</v>
      </c>
    </row>
    <row r="222" spans="1:27" x14ac:dyDescent="0.25">
      <c r="A222" s="14" t="s">
        <v>450</v>
      </c>
      <c r="B222">
        <v>335688408288</v>
      </c>
      <c r="C222" s="14" t="s">
        <v>8680</v>
      </c>
      <c r="D222">
        <v>6</v>
      </c>
      <c r="E222" s="14" t="s">
        <v>1077</v>
      </c>
      <c r="F222" s="14" t="s">
        <v>7877</v>
      </c>
      <c r="G222" s="14">
        <f>timingTable[[#This Row],[FRT_DEC]]-B221</f>
        <v>3</v>
      </c>
      <c r="H2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INFO]]))),H221)</f>
        <v>87</v>
      </c>
      <c r="I2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22" s="14">
        <f>HEX2DEC(RIGHT(timingTable[[#This Row],[FRT_HEX]],MIN(LEN(timingTable[[#This Row],[FRT_HEX]])-2,8)))</f>
        <v>680959200</v>
      </c>
      <c r="K222" s="14" t="str">
        <f>IF(timingTable[[#This Row],['[TRACECODE']:.1]]=140,"afterTx","")</f>
        <v/>
      </c>
      <c r="L222" s="14" t="str">
        <f t="shared" si="33"/>
        <v/>
      </c>
      <c r="M222" s="14" t="str">
        <f>IF(AND(H222=H221,K221="afterTx",timingTable[[#This Row],['[TRACECODE']:.1]]=6),"dc","")</f>
        <v/>
      </c>
      <c r="N222" s="14" t="str">
        <f t="shared" si="34"/>
        <v/>
      </c>
      <c r="O222" s="14" t="str">
        <f>IF(timingTable[[#This Row],['[TRACECODE']:.1]]=141,"afterRx","")</f>
        <v/>
      </c>
      <c r="P222" s="14" t="str">
        <f t="shared" si="35"/>
        <v/>
      </c>
      <c r="Q222" s="14" t="str">
        <f t="shared" si="36"/>
        <v/>
      </c>
      <c r="R222" s="14" t="str">
        <f t="shared" si="37"/>
        <v/>
      </c>
      <c r="S222" s="14" t="str">
        <f t="shared" si="38"/>
        <v>EMPTY</v>
      </c>
      <c r="T222" s="14" t="str">
        <f t="shared" si="39"/>
        <v>EMPTY</v>
      </c>
      <c r="U222" s="14" t="str">
        <f t="shared" si="40"/>
        <v>EMPTY</v>
      </c>
      <c r="V222" s="14" t="str">
        <f t="shared" si="41"/>
        <v>EMPTY</v>
      </c>
      <c r="W222" s="14" t="str">
        <f>IF(L222="beforeTx",timingTable[[#This Row],[FRT32_val]]-timingTable[[#This Row],[FRT32_trace]],"EMPTY")</f>
        <v>EMPTY</v>
      </c>
      <c r="X222" s="14" t="str">
        <f t="shared" si="42"/>
        <v>EMPTY</v>
      </c>
      <c r="Y222" s="14" t="str">
        <f t="shared" si="43"/>
        <v>EMPTY</v>
      </c>
      <c r="Z222" s="14" t="str">
        <f>IF(AND(P222="beforeRx",O223="afterRx"),J223-timingTable[[#This Row],[FRT32_trace]],"EMPTY")</f>
        <v>EMPTY</v>
      </c>
      <c r="AA222" s="14" t="str">
        <f>IF(AND(timingTable[[#This Row],[txEnd]]="txEnd",Q226="rxStart"),I226-timingTable[[#This Row],[FRT32_val]],"EMPTY")</f>
        <v>EMPTY</v>
      </c>
    </row>
    <row r="223" spans="1:27" x14ac:dyDescent="0.25">
      <c r="A223" s="14" t="s">
        <v>451</v>
      </c>
      <c r="B223">
        <v>335688408290</v>
      </c>
      <c r="C223" s="14" t="s">
        <v>8681</v>
      </c>
      <c r="D223">
        <v>122</v>
      </c>
      <c r="E223" s="14" t="s">
        <v>3921</v>
      </c>
      <c r="F223" s="14" t="s">
        <v>8682</v>
      </c>
      <c r="G223" s="14">
        <f>timingTable[[#This Row],[FRT_DEC]]-B222</f>
        <v>2</v>
      </c>
      <c r="H2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INFO]]))),H222)</f>
        <v>87</v>
      </c>
      <c r="I2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680959139</v>
      </c>
      <c r="J223" s="14">
        <f>HEX2DEC(RIGHT(timingTable[[#This Row],[FRT_HEX]],MIN(LEN(timingTable[[#This Row],[FRT_HEX]])-2,8)))</f>
        <v>680959202</v>
      </c>
      <c r="K223" s="14" t="str">
        <f>IF(timingTable[[#This Row],['[TRACECODE']:.1]]=140,"afterTx","")</f>
        <v/>
      </c>
      <c r="L223" s="14" t="str">
        <f t="shared" si="33"/>
        <v/>
      </c>
      <c r="M223" s="14" t="str">
        <f>IF(AND(H223=H222,K222="afterTx",timingTable[[#This Row],['[TRACECODE']:.1]]=6),"dc","")</f>
        <v/>
      </c>
      <c r="N223" s="14" t="str">
        <f t="shared" si="34"/>
        <v>txEnd</v>
      </c>
      <c r="O223" s="14" t="str">
        <f>IF(timingTable[[#This Row],['[TRACECODE']:.1]]=141,"afterRx","")</f>
        <v/>
      </c>
      <c r="P223" s="14" t="str">
        <f t="shared" si="35"/>
        <v/>
      </c>
      <c r="Q223" s="14" t="str">
        <f t="shared" si="36"/>
        <v/>
      </c>
      <c r="R223" s="14" t="str">
        <f t="shared" si="37"/>
        <v/>
      </c>
      <c r="S223" s="14" t="str">
        <f t="shared" si="38"/>
        <v>EMPTY</v>
      </c>
      <c r="T223" s="14" t="str">
        <f t="shared" si="39"/>
        <v>EMPTY</v>
      </c>
      <c r="U223" s="14" t="str">
        <f t="shared" si="40"/>
        <v>EMPTY</v>
      </c>
      <c r="V223" s="14" t="str">
        <f t="shared" si="41"/>
        <v>EMPTY</v>
      </c>
      <c r="W223" s="14" t="str">
        <f>IF(L223="beforeTx",timingTable[[#This Row],[FRT32_val]]-timingTable[[#This Row],[FRT32_trace]],"EMPTY")</f>
        <v>EMPTY</v>
      </c>
      <c r="X223" s="14" t="str">
        <f t="shared" si="42"/>
        <v>EMPTY</v>
      </c>
      <c r="Y223" s="14" t="str">
        <f t="shared" si="43"/>
        <v>EMPTY</v>
      </c>
      <c r="Z223" s="14" t="str">
        <f>IF(AND(P223="beforeRx",O224="afterRx"),J224-timingTable[[#This Row],[FRT32_trace]],"EMPTY")</f>
        <v>EMPTY</v>
      </c>
      <c r="AA223" s="14" t="str">
        <f>IF(AND(timingTable[[#This Row],[txEnd]]="txEnd",Q227="rxStart"),I227-timingTable[[#This Row],[FRT32_val]],"EMPTY")</f>
        <v>EMPTY</v>
      </c>
    </row>
    <row r="224" spans="1:27" x14ac:dyDescent="0.25">
      <c r="A224" s="14" t="s">
        <v>452</v>
      </c>
      <c r="B224">
        <v>335688408294</v>
      </c>
      <c r="C224" s="14" t="s">
        <v>8683</v>
      </c>
      <c r="D224">
        <v>122</v>
      </c>
      <c r="E224" s="14" t="s">
        <v>3921</v>
      </c>
      <c r="F224" s="14" t="s">
        <v>7878</v>
      </c>
      <c r="G224" s="14">
        <f>timingTable[[#This Row],[FRT_DEC]]-B223</f>
        <v>4</v>
      </c>
      <c r="H2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INFO]]))),H223)</f>
        <v>87</v>
      </c>
      <c r="I2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24" s="14">
        <f>HEX2DEC(RIGHT(timingTable[[#This Row],[FRT_HEX]],MIN(LEN(timingTable[[#This Row],[FRT_HEX]])-2,8)))</f>
        <v>680959206</v>
      </c>
      <c r="K224" s="14" t="str">
        <f>IF(timingTable[[#This Row],['[TRACECODE']:.1]]=140,"afterTx","")</f>
        <v/>
      </c>
      <c r="L224" s="14" t="str">
        <f t="shared" si="33"/>
        <v/>
      </c>
      <c r="M224" s="14" t="str">
        <f>IF(AND(H224=H223,K223="afterTx",timingTable[[#This Row],['[TRACECODE']:.1]]=6),"dc","")</f>
        <v/>
      </c>
      <c r="N224" s="14" t="str">
        <f t="shared" si="34"/>
        <v/>
      </c>
      <c r="O224" s="14" t="str">
        <f>IF(timingTable[[#This Row],['[TRACECODE']:.1]]=141,"afterRx","")</f>
        <v/>
      </c>
      <c r="P224" s="14" t="str">
        <f t="shared" si="35"/>
        <v/>
      </c>
      <c r="Q224" s="14" t="str">
        <f t="shared" si="36"/>
        <v/>
      </c>
      <c r="R224" s="14" t="str">
        <f t="shared" si="37"/>
        <v/>
      </c>
      <c r="S224" s="14" t="str">
        <f t="shared" si="38"/>
        <v>EMPTY</v>
      </c>
      <c r="T224" s="14" t="str">
        <f t="shared" si="39"/>
        <v>EMPTY</v>
      </c>
      <c r="U224" s="14" t="str">
        <f t="shared" si="40"/>
        <v>EMPTY</v>
      </c>
      <c r="V224" s="14" t="str">
        <f t="shared" si="41"/>
        <v>EMPTY</v>
      </c>
      <c r="W224" s="14" t="str">
        <f>IF(L224="beforeTx",timingTable[[#This Row],[FRT32_val]]-timingTable[[#This Row],[FRT32_trace]],"EMPTY")</f>
        <v>EMPTY</v>
      </c>
      <c r="X224" s="14" t="str">
        <f t="shared" si="42"/>
        <v>EMPTY</v>
      </c>
      <c r="Y224" s="14" t="str">
        <f t="shared" si="43"/>
        <v>EMPTY</v>
      </c>
      <c r="Z224" s="14" t="str">
        <f>IF(AND(P224="beforeRx",O225="afterRx"),J225-timingTable[[#This Row],[FRT32_trace]],"EMPTY")</f>
        <v>EMPTY</v>
      </c>
      <c r="AA224" s="14" t="str">
        <f>IF(AND(timingTable[[#This Row],[txEnd]]="txEnd",Q228="rxStart"),I228-timingTable[[#This Row],[FRT32_val]],"EMPTY")</f>
        <v>EMPTY</v>
      </c>
    </row>
    <row r="225" spans="1:27" x14ac:dyDescent="0.25">
      <c r="A225" s="14" t="s">
        <v>453</v>
      </c>
      <c r="B225">
        <v>335688408302</v>
      </c>
      <c r="C225" s="14" t="s">
        <v>8684</v>
      </c>
      <c r="D225">
        <v>151</v>
      </c>
      <c r="E225" s="14" t="s">
        <v>7876</v>
      </c>
      <c r="F225" s="14" t="s">
        <v>8006</v>
      </c>
      <c r="G225" s="14">
        <f>timingTable[[#This Row],[FRT_DEC]]-B224</f>
        <v>8</v>
      </c>
      <c r="H2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INFO]]))),H224)</f>
        <v>87</v>
      </c>
      <c r="I2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25" s="14">
        <f>HEX2DEC(RIGHT(timingTable[[#This Row],[FRT_HEX]],MIN(LEN(timingTable[[#This Row],[FRT_HEX]])-2,8)))</f>
        <v>680959214</v>
      </c>
      <c r="K225" s="14" t="str">
        <f>IF(timingTable[[#This Row],['[TRACECODE']:.1]]=140,"afterTx","")</f>
        <v/>
      </c>
      <c r="L225" s="14" t="str">
        <f t="shared" si="33"/>
        <v/>
      </c>
      <c r="M225" s="14" t="str">
        <f>IF(AND(H225=H224,K224="afterTx",timingTable[[#This Row],['[TRACECODE']:.1]]=6),"dc","")</f>
        <v/>
      </c>
      <c r="N225" s="14" t="str">
        <f t="shared" si="34"/>
        <v/>
      </c>
      <c r="O225" s="14" t="str">
        <f>IF(timingTable[[#This Row],['[TRACECODE']:.1]]=141,"afterRx","")</f>
        <v/>
      </c>
      <c r="P225" s="14" t="str">
        <f t="shared" si="35"/>
        <v/>
      </c>
      <c r="Q225" s="14" t="str">
        <f t="shared" si="36"/>
        <v/>
      </c>
      <c r="R225" s="14" t="str">
        <f t="shared" si="37"/>
        <v/>
      </c>
      <c r="S225" s="14" t="str">
        <f t="shared" si="38"/>
        <v>EMPTY</v>
      </c>
      <c r="T225" s="14" t="str">
        <f t="shared" si="39"/>
        <v>EMPTY</v>
      </c>
      <c r="U225" s="14" t="str">
        <f t="shared" si="40"/>
        <v>EMPTY</v>
      </c>
      <c r="V225" s="14" t="str">
        <f t="shared" si="41"/>
        <v>EMPTY</v>
      </c>
      <c r="W225" s="14" t="str">
        <f>IF(L225="beforeTx",timingTable[[#This Row],[FRT32_val]]-timingTable[[#This Row],[FRT32_trace]],"EMPTY")</f>
        <v>EMPTY</v>
      </c>
      <c r="X225" s="14" t="str">
        <f t="shared" si="42"/>
        <v>EMPTY</v>
      </c>
      <c r="Y225" s="14" t="str">
        <f t="shared" si="43"/>
        <v>EMPTY</v>
      </c>
      <c r="Z225" s="14" t="str">
        <f>IF(AND(P225="beforeRx",O226="afterRx"),J226-timingTable[[#This Row],[FRT32_trace]],"EMPTY")</f>
        <v>EMPTY</v>
      </c>
      <c r="AA225" s="14" t="str">
        <f>IF(AND(timingTable[[#This Row],[txEnd]]="txEnd",Q229="rxStart"),I229-timingTable[[#This Row],[FRT32_val]],"EMPTY")</f>
        <v>EMPTY</v>
      </c>
    </row>
    <row r="226" spans="1:27" x14ac:dyDescent="0.25">
      <c r="A226" s="14" t="s">
        <v>461</v>
      </c>
      <c r="B226">
        <v>335688408741</v>
      </c>
      <c r="C226" s="14" t="s">
        <v>8693</v>
      </c>
      <c r="D226">
        <v>151</v>
      </c>
      <c r="E226" s="14" t="s">
        <v>7876</v>
      </c>
      <c r="F226" s="14" t="s">
        <v>8130</v>
      </c>
      <c r="G226" s="14">
        <f>timingTable[[#This Row],[FRT_DEC]]-B225</f>
        <v>439</v>
      </c>
      <c r="H2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INFO]]))),H225)</f>
        <v>87</v>
      </c>
      <c r="I2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26" s="14">
        <f>HEX2DEC(RIGHT(timingTable[[#This Row],[FRT_HEX]],MIN(LEN(timingTable[[#This Row],[FRT_HEX]])-2,8)))</f>
        <v>680959653</v>
      </c>
      <c r="K226" s="14" t="str">
        <f>IF(timingTable[[#This Row],['[TRACECODE']:.1]]=140,"afterTx","")</f>
        <v/>
      </c>
      <c r="L226" s="14" t="str">
        <f t="shared" si="33"/>
        <v/>
      </c>
      <c r="M226" s="14" t="str">
        <f>IF(AND(H226=H225,K225="afterTx",timingTable[[#This Row],['[TRACECODE']:.1]]=6),"dc","")</f>
        <v/>
      </c>
      <c r="N226" s="14" t="str">
        <f t="shared" si="34"/>
        <v/>
      </c>
      <c r="O226" s="14" t="str">
        <f>IF(timingTable[[#This Row],['[TRACECODE']:.1]]=141,"afterRx","")</f>
        <v/>
      </c>
      <c r="P226" s="14" t="str">
        <f t="shared" si="35"/>
        <v/>
      </c>
      <c r="Q226" s="14" t="str">
        <f t="shared" si="36"/>
        <v/>
      </c>
      <c r="R226" s="14" t="str">
        <f t="shared" si="37"/>
        <v/>
      </c>
      <c r="S226" s="14" t="str">
        <f t="shared" si="38"/>
        <v>EMPTY</v>
      </c>
      <c r="T226" s="14" t="str">
        <f t="shared" si="39"/>
        <v>EMPTY</v>
      </c>
      <c r="U226" s="14" t="str">
        <f t="shared" si="40"/>
        <v>EMPTY</v>
      </c>
      <c r="V226" s="14" t="str">
        <f t="shared" si="41"/>
        <v>EMPTY</v>
      </c>
      <c r="W226" s="14" t="str">
        <f>IF(L226="beforeTx",timingTable[[#This Row],[FRT32_val]]-timingTable[[#This Row],[FRT32_trace]],"EMPTY")</f>
        <v>EMPTY</v>
      </c>
      <c r="X226" s="14" t="str">
        <f t="shared" si="42"/>
        <v>EMPTY</v>
      </c>
      <c r="Y226" s="14" t="str">
        <f t="shared" si="43"/>
        <v>EMPTY</v>
      </c>
      <c r="Z226" s="14" t="str">
        <f>IF(AND(P226="beforeRx",O227="afterRx"),J227-timingTable[[#This Row],[FRT32_trace]],"EMPTY")</f>
        <v>EMPTY</v>
      </c>
      <c r="AA226" s="14" t="str">
        <f>IF(AND(timingTable[[#This Row],[txEnd]]="txEnd",Q230="rxStart"),I230-timingTable[[#This Row],[FRT32_val]],"EMPTY")</f>
        <v>EMPTY</v>
      </c>
    </row>
    <row r="227" spans="1:27" x14ac:dyDescent="0.25">
      <c r="A227" s="14" t="s">
        <v>464</v>
      </c>
      <c r="B227">
        <v>335688408765</v>
      </c>
      <c r="C227" s="14" t="s">
        <v>8696</v>
      </c>
      <c r="D227">
        <v>130</v>
      </c>
      <c r="E227" s="14" t="s">
        <v>3933</v>
      </c>
      <c r="F227" s="14" t="s">
        <v>4003</v>
      </c>
      <c r="G227" s="14">
        <f>timingTable[[#This Row],[FRT_DEC]]-B226</f>
        <v>24</v>
      </c>
      <c r="H2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INFO]]))),H226)</f>
        <v>87</v>
      </c>
      <c r="I2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589829</v>
      </c>
      <c r="J227" s="14">
        <f>HEX2DEC(RIGHT(timingTable[[#This Row],[FRT_HEX]],MIN(LEN(timingTable[[#This Row],[FRT_HEX]])-2,8)))</f>
        <v>680959677</v>
      </c>
      <c r="K227" s="14" t="str">
        <f>IF(timingTable[[#This Row],['[TRACECODE']:.1]]=140,"afterTx","")</f>
        <v/>
      </c>
      <c r="L227" s="14" t="str">
        <f t="shared" si="33"/>
        <v/>
      </c>
      <c r="M227" s="14" t="str">
        <f>IF(AND(H227=H226,K226="afterTx",timingTable[[#This Row],['[TRACECODE']:.1]]=6),"dc","")</f>
        <v/>
      </c>
      <c r="N227" s="14" t="str">
        <f t="shared" si="34"/>
        <v/>
      </c>
      <c r="O227" s="14" t="str">
        <f>IF(timingTable[[#This Row],['[TRACECODE']:.1]]=141,"afterRx","")</f>
        <v/>
      </c>
      <c r="P227" s="14" t="str">
        <f t="shared" si="35"/>
        <v>beforeRx</v>
      </c>
      <c r="Q227" s="14" t="str">
        <f t="shared" si="36"/>
        <v/>
      </c>
      <c r="R227" s="14" t="str">
        <f t="shared" si="37"/>
        <v/>
      </c>
      <c r="S227" s="14" t="str">
        <f t="shared" si="38"/>
        <v>EMPTY</v>
      </c>
      <c r="T227" s="14" t="str">
        <f t="shared" si="39"/>
        <v>EMPTY</v>
      </c>
      <c r="U227" s="14" t="str">
        <f t="shared" si="40"/>
        <v>EMPTY</v>
      </c>
      <c r="V227" s="14" t="str">
        <f t="shared" si="41"/>
        <v>EMPTY</v>
      </c>
      <c r="W227" s="14" t="str">
        <f>IF(L227="beforeTx",timingTable[[#This Row],[FRT32_val]]-timingTable[[#This Row],[FRT32_trace]],"EMPTY")</f>
        <v>EMPTY</v>
      </c>
      <c r="X227" s="14" t="str">
        <f t="shared" si="42"/>
        <v>EMPTY</v>
      </c>
      <c r="Y227" s="14" t="str">
        <f t="shared" si="43"/>
        <v>EMPTY</v>
      </c>
      <c r="Z227" s="14">
        <f>IF(AND(P227="beforeRx",O228="afterRx"),J228-timingTable[[#This Row],[FRT32_trace]],"EMPTY")</f>
        <v>740</v>
      </c>
      <c r="AA227" s="14" t="str">
        <f>IF(AND(timingTable[[#This Row],[txEnd]]="txEnd",Q231="rxStart"),I231-timingTable[[#This Row],[FRT32_val]],"EMPTY")</f>
        <v>EMPTY</v>
      </c>
    </row>
    <row r="228" spans="1:27" x14ac:dyDescent="0.25">
      <c r="A228" s="14" t="s">
        <v>465</v>
      </c>
      <c r="B228">
        <v>335688409505</v>
      </c>
      <c r="C228" s="14" t="s">
        <v>8697</v>
      </c>
      <c r="D228">
        <v>141</v>
      </c>
      <c r="E228" s="14" t="s">
        <v>3934</v>
      </c>
      <c r="F228" s="14" t="s">
        <v>4004</v>
      </c>
      <c r="G228" s="14">
        <f>timingTable[[#This Row],[FRT_DEC]]-B227</f>
        <v>740</v>
      </c>
      <c r="H2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INFO]]))),H227)</f>
        <v>87</v>
      </c>
      <c r="I22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28" s="14">
        <f>HEX2DEC(RIGHT(timingTable[[#This Row],[FRT_HEX]],MIN(LEN(timingTable[[#This Row],[FRT_HEX]])-2,8)))</f>
        <v>680960417</v>
      </c>
      <c r="K228" s="14" t="str">
        <f>IF(timingTable[[#This Row],['[TRACECODE']:.1]]=140,"afterTx","")</f>
        <v/>
      </c>
      <c r="L228" s="14" t="str">
        <f t="shared" si="33"/>
        <v/>
      </c>
      <c r="M228" s="14" t="str">
        <f>IF(AND(H228=H227,K227="afterTx",timingTable[[#This Row],['[TRACECODE']:.1]]=6),"dc","")</f>
        <v/>
      </c>
      <c r="N228" s="14" t="str">
        <f t="shared" si="34"/>
        <v/>
      </c>
      <c r="O228" s="14" t="str">
        <f>IF(timingTable[[#This Row],['[TRACECODE']:.1]]=141,"afterRx","")</f>
        <v>afterRx</v>
      </c>
      <c r="P228" s="14" t="str">
        <f t="shared" si="35"/>
        <v/>
      </c>
      <c r="Q228" s="14" t="str">
        <f t="shared" si="36"/>
        <v/>
      </c>
      <c r="R228" s="14" t="str">
        <f t="shared" si="37"/>
        <v/>
      </c>
      <c r="S228" s="14" t="str">
        <f t="shared" si="38"/>
        <v>EMPTY</v>
      </c>
      <c r="T228" s="14" t="str">
        <f t="shared" si="39"/>
        <v>EMPTY</v>
      </c>
      <c r="U228" s="14" t="str">
        <f t="shared" si="40"/>
        <v>EMPTY</v>
      </c>
      <c r="V228" s="14" t="str">
        <f t="shared" si="41"/>
        <v>EMPTY</v>
      </c>
      <c r="W228" s="14" t="str">
        <f>IF(L228="beforeTx",timingTable[[#This Row],[FRT32_val]]-timingTable[[#This Row],[FRT32_trace]],"EMPTY")</f>
        <v>EMPTY</v>
      </c>
      <c r="X228" s="14" t="str">
        <f t="shared" si="42"/>
        <v>EMPTY</v>
      </c>
      <c r="Y228" s="14" t="str">
        <f t="shared" si="43"/>
        <v>EMPTY</v>
      </c>
      <c r="Z228" s="14" t="str">
        <f>IF(AND(P228="beforeRx",O229="afterRx"),J229-timingTable[[#This Row],[FRT32_trace]],"EMPTY")</f>
        <v>EMPTY</v>
      </c>
      <c r="AA228" s="14" t="str">
        <f>IF(AND(timingTable[[#This Row],[txEnd]]="txEnd",Q232="rxStart"),I232-timingTable[[#This Row],[FRT32_val]],"EMPTY")</f>
        <v>EMPTY</v>
      </c>
    </row>
    <row r="229" spans="1:27" x14ac:dyDescent="0.25">
      <c r="A229" s="14" t="s">
        <v>468</v>
      </c>
      <c r="B229">
        <v>335688410858</v>
      </c>
      <c r="C229" s="14" t="s">
        <v>8700</v>
      </c>
      <c r="D229">
        <v>123</v>
      </c>
      <c r="E229" s="14" t="s">
        <v>3922</v>
      </c>
      <c r="F229" s="14" t="s">
        <v>8701</v>
      </c>
      <c r="G229" s="14">
        <f>timingTable[[#This Row],[FRT_DEC]]-B228</f>
        <v>1353</v>
      </c>
      <c r="H2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INFO]]))),H228)</f>
        <v>87</v>
      </c>
      <c r="I2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680961349</v>
      </c>
      <c r="J229" s="14">
        <f>HEX2DEC(RIGHT(timingTable[[#This Row],[FRT_HEX]],MIN(LEN(timingTable[[#This Row],[FRT_HEX]])-2,8)))</f>
        <v>680961770</v>
      </c>
      <c r="K229" s="14" t="str">
        <f>IF(timingTable[[#This Row],['[TRACECODE']:.1]]=140,"afterTx","")</f>
        <v/>
      </c>
      <c r="L229" s="14" t="str">
        <f t="shared" si="33"/>
        <v/>
      </c>
      <c r="M229" s="14" t="str">
        <f>IF(AND(H229=H228,K228="afterTx",timingTable[[#This Row],['[TRACECODE']:.1]]=6),"dc","")</f>
        <v/>
      </c>
      <c r="N229" s="14" t="str">
        <f t="shared" si="34"/>
        <v/>
      </c>
      <c r="O229" s="14" t="str">
        <f>IF(timingTable[[#This Row],['[TRACECODE']:.1]]=141,"afterRx","")</f>
        <v/>
      </c>
      <c r="P229" s="14" t="str">
        <f t="shared" si="35"/>
        <v/>
      </c>
      <c r="Q229" s="14" t="str">
        <f t="shared" si="36"/>
        <v>rxStart</v>
      </c>
      <c r="R229" s="14" t="str">
        <f t="shared" si="37"/>
        <v/>
      </c>
      <c r="S229" s="14" t="str">
        <f t="shared" si="38"/>
        <v>EMPTY</v>
      </c>
      <c r="T229" s="14" t="str">
        <f t="shared" si="39"/>
        <v>EMPTY</v>
      </c>
      <c r="U229" s="14" t="str">
        <f t="shared" si="40"/>
        <v>EMPTY</v>
      </c>
      <c r="V229" s="14" t="str">
        <f t="shared" si="41"/>
        <v>EMPTY</v>
      </c>
      <c r="W229" s="14" t="str">
        <f>IF(L229="beforeTx",timingTable[[#This Row],[FRT32_val]]-timingTable[[#This Row],[FRT32_trace]],"EMPTY")</f>
        <v>EMPTY</v>
      </c>
      <c r="X229" s="14" t="str">
        <f t="shared" si="42"/>
        <v>EMPTY</v>
      </c>
      <c r="Y229" s="14" t="str">
        <f t="shared" si="43"/>
        <v>EMPTY</v>
      </c>
      <c r="Z229" s="14" t="str">
        <f>IF(AND(P229="beforeRx",O230="afterRx"),J230-timingTable[[#This Row],[FRT32_trace]],"EMPTY")</f>
        <v>EMPTY</v>
      </c>
      <c r="AA229" s="14" t="str">
        <f>IF(AND(timingTable[[#This Row],[txEnd]]="txEnd",Q233="rxStart"),I233-timingTable[[#This Row],[FRT32_val]],"EMPTY")</f>
        <v>EMPTY</v>
      </c>
    </row>
    <row r="230" spans="1:27" x14ac:dyDescent="0.25">
      <c r="A230" s="14" t="s">
        <v>469</v>
      </c>
      <c r="B230">
        <v>335688410860</v>
      </c>
      <c r="C230" s="14" t="s">
        <v>8702</v>
      </c>
      <c r="D230">
        <v>123</v>
      </c>
      <c r="E230" s="14" t="s">
        <v>3922</v>
      </c>
      <c r="F230" s="14" t="s">
        <v>7879</v>
      </c>
      <c r="G230" s="14">
        <f>timingTable[[#This Row],[FRT_DEC]]-B229</f>
        <v>2</v>
      </c>
      <c r="H2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INFO]]))),H229)</f>
        <v>87</v>
      </c>
      <c r="I2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30" s="14">
        <f>HEX2DEC(RIGHT(timingTable[[#This Row],[FRT_HEX]],MIN(LEN(timingTable[[#This Row],[FRT_HEX]])-2,8)))</f>
        <v>680961772</v>
      </c>
      <c r="K230" s="14" t="str">
        <f>IF(timingTable[[#This Row],['[TRACECODE']:.1]]=140,"afterTx","")</f>
        <v/>
      </c>
      <c r="L230" s="14" t="str">
        <f t="shared" si="33"/>
        <v/>
      </c>
      <c r="M230" s="14" t="str">
        <f>IF(AND(H230=H229,K229="afterTx",timingTable[[#This Row],['[TRACECODE']:.1]]=6),"dc","")</f>
        <v/>
      </c>
      <c r="N230" s="14" t="str">
        <f t="shared" si="34"/>
        <v/>
      </c>
      <c r="O230" s="14" t="str">
        <f>IF(timingTable[[#This Row],['[TRACECODE']:.1]]=141,"afterRx","")</f>
        <v/>
      </c>
      <c r="P230" s="14" t="str">
        <f t="shared" si="35"/>
        <v/>
      </c>
      <c r="Q230" s="14" t="str">
        <f t="shared" si="36"/>
        <v/>
      </c>
      <c r="R230" s="14" t="str">
        <f t="shared" si="37"/>
        <v/>
      </c>
      <c r="S230" s="14" t="str">
        <f t="shared" si="38"/>
        <v>EMPTY</v>
      </c>
      <c r="T230" s="14" t="str">
        <f t="shared" si="39"/>
        <v>EMPTY</v>
      </c>
      <c r="U230" s="14" t="str">
        <f t="shared" si="40"/>
        <v>EMPTY</v>
      </c>
      <c r="V230" s="14" t="str">
        <f t="shared" si="41"/>
        <v>EMPTY</v>
      </c>
      <c r="W230" s="14" t="str">
        <f>IF(L230="beforeTx",timingTable[[#This Row],[FRT32_val]]-timingTable[[#This Row],[FRT32_trace]],"EMPTY")</f>
        <v>EMPTY</v>
      </c>
      <c r="X230" s="14" t="str">
        <f t="shared" si="42"/>
        <v>EMPTY</v>
      </c>
      <c r="Y230" s="14" t="str">
        <f t="shared" si="43"/>
        <v>EMPTY</v>
      </c>
      <c r="Z230" s="14" t="str">
        <f>IF(AND(P230="beforeRx",O231="afterRx"),J231-timingTable[[#This Row],[FRT32_trace]],"EMPTY")</f>
        <v>EMPTY</v>
      </c>
      <c r="AA230" s="14" t="str">
        <f>IF(AND(timingTable[[#This Row],[txEnd]]="txEnd",Q234="rxStart"),I234-timingTable[[#This Row],[FRT32_val]],"EMPTY")</f>
        <v>EMPTY</v>
      </c>
    </row>
    <row r="231" spans="1:27" x14ac:dyDescent="0.25">
      <c r="A231" s="14" t="s">
        <v>473</v>
      </c>
      <c r="B231">
        <v>335688411193</v>
      </c>
      <c r="C231" s="14" t="s">
        <v>8706</v>
      </c>
      <c r="D231">
        <v>124</v>
      </c>
      <c r="E231" s="14" t="s">
        <v>3923</v>
      </c>
      <c r="F231" s="14" t="s">
        <v>8707</v>
      </c>
      <c r="G231" s="14">
        <f>timingTable[[#This Row],[FRT_DEC]]-B230</f>
        <v>333</v>
      </c>
      <c r="H2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INFO]]))),H230)</f>
        <v>87</v>
      </c>
      <c r="I2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680961883</v>
      </c>
      <c r="J231" s="14">
        <f>HEX2DEC(RIGHT(timingTable[[#This Row],[FRT_HEX]],MIN(LEN(timingTable[[#This Row],[FRT_HEX]])-2,8)))</f>
        <v>680962105</v>
      </c>
      <c r="K231" s="14" t="str">
        <f>IF(timingTable[[#This Row],['[TRACECODE']:.1]]=140,"afterTx","")</f>
        <v/>
      </c>
      <c r="L231" s="14" t="str">
        <f t="shared" si="33"/>
        <v/>
      </c>
      <c r="M231" s="14" t="str">
        <f>IF(AND(H231=H230,K230="afterTx",timingTable[[#This Row],['[TRACECODE']:.1]]=6),"dc","")</f>
        <v/>
      </c>
      <c r="N231" s="14" t="str">
        <f t="shared" si="34"/>
        <v/>
      </c>
      <c r="O231" s="14" t="str">
        <f>IF(timingTable[[#This Row],['[TRACECODE']:.1]]=141,"afterRx","")</f>
        <v/>
      </c>
      <c r="P231" s="14" t="str">
        <f t="shared" si="35"/>
        <v/>
      </c>
      <c r="Q231" s="14" t="str">
        <f t="shared" si="36"/>
        <v/>
      </c>
      <c r="R231" s="14" t="str">
        <f t="shared" si="37"/>
        <v>rxEnd</v>
      </c>
      <c r="S231" s="14" t="str">
        <f t="shared" si="38"/>
        <v>EMPTY</v>
      </c>
      <c r="T231" s="14" t="str">
        <f t="shared" si="39"/>
        <v>EMPTY</v>
      </c>
      <c r="U231" s="14">
        <f t="shared" si="40"/>
        <v>-680961881</v>
      </c>
      <c r="V231" s="14" t="str">
        <f t="shared" si="41"/>
        <v>EMPTY</v>
      </c>
      <c r="W231" s="14" t="str">
        <f>IF(L231="beforeTx",timingTable[[#This Row],[FRT32_val]]-timingTable[[#This Row],[FRT32_trace]],"EMPTY")</f>
        <v>EMPTY</v>
      </c>
      <c r="X231" s="14" t="str">
        <f t="shared" si="42"/>
        <v>EMPTY</v>
      </c>
      <c r="Y231" s="14">
        <f t="shared" si="43"/>
        <v>239</v>
      </c>
      <c r="Z231" s="14" t="str">
        <f>IF(AND(P231="beforeRx",O232="afterRx"),J232-timingTable[[#This Row],[FRT32_trace]],"EMPTY")</f>
        <v>EMPTY</v>
      </c>
      <c r="AA231" s="14" t="str">
        <f>IF(AND(timingTable[[#This Row],[txEnd]]="txEnd",Q235="rxStart"),I235-timingTable[[#This Row],[FRT32_val]],"EMPTY")</f>
        <v>EMPTY</v>
      </c>
    </row>
    <row r="232" spans="1:27" x14ac:dyDescent="0.25">
      <c r="A232" s="14" t="s">
        <v>474</v>
      </c>
      <c r="B232">
        <v>335688411196</v>
      </c>
      <c r="C232" s="14" t="s">
        <v>8708</v>
      </c>
      <c r="D232">
        <v>124</v>
      </c>
      <c r="E232" s="14" t="s">
        <v>3923</v>
      </c>
      <c r="F232" s="14" t="s">
        <v>7880</v>
      </c>
      <c r="G232" s="14">
        <f>timingTable[[#This Row],[FRT_DEC]]-B231</f>
        <v>3</v>
      </c>
      <c r="H2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INFO]]))),H231)</f>
        <v>87</v>
      </c>
      <c r="I2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32" s="14">
        <f>HEX2DEC(RIGHT(timingTable[[#This Row],[FRT_HEX]],MIN(LEN(timingTable[[#This Row],[FRT_HEX]])-2,8)))</f>
        <v>680962108</v>
      </c>
      <c r="K232" s="14" t="str">
        <f>IF(timingTable[[#This Row],['[TRACECODE']:.1]]=140,"afterTx","")</f>
        <v/>
      </c>
      <c r="L232" s="14" t="str">
        <f t="shared" si="33"/>
        <v/>
      </c>
      <c r="M232" s="14" t="str">
        <f>IF(AND(H232=H231,K231="afterTx",timingTable[[#This Row],['[TRACECODE']:.1]]=6),"dc","")</f>
        <v/>
      </c>
      <c r="N232" s="14" t="str">
        <f t="shared" si="34"/>
        <v/>
      </c>
      <c r="O232" s="14" t="str">
        <f>IF(timingTable[[#This Row],['[TRACECODE']:.1]]=141,"afterRx","")</f>
        <v/>
      </c>
      <c r="P232" s="14" t="str">
        <f t="shared" si="35"/>
        <v/>
      </c>
      <c r="Q232" s="14" t="str">
        <f t="shared" si="36"/>
        <v/>
      </c>
      <c r="R232" s="14" t="str">
        <f t="shared" si="37"/>
        <v/>
      </c>
      <c r="S232" s="14" t="str">
        <f t="shared" si="38"/>
        <v>EMPTY</v>
      </c>
      <c r="T232" s="14" t="str">
        <f t="shared" si="39"/>
        <v>EMPTY</v>
      </c>
      <c r="U232" s="14" t="str">
        <f t="shared" si="40"/>
        <v>EMPTY</v>
      </c>
      <c r="V232" s="14" t="str">
        <f t="shared" si="41"/>
        <v>EMPTY</v>
      </c>
      <c r="W232" s="14" t="str">
        <f>IF(L232="beforeTx",timingTable[[#This Row],[FRT32_val]]-timingTable[[#This Row],[FRT32_trace]],"EMPTY")</f>
        <v>EMPTY</v>
      </c>
      <c r="X232" s="14" t="str">
        <f t="shared" si="42"/>
        <v>EMPTY</v>
      </c>
      <c r="Y232" s="14" t="str">
        <f t="shared" si="43"/>
        <v>EMPTY</v>
      </c>
      <c r="Z232" s="14" t="str">
        <f>IF(AND(P232="beforeRx",O233="afterRx"),J233-timingTable[[#This Row],[FRT32_trace]],"EMPTY")</f>
        <v>EMPTY</v>
      </c>
      <c r="AA232" s="14" t="str">
        <f>IF(AND(timingTable[[#This Row],[txEnd]]="txEnd",Q236="rxStart"),I236-timingTable[[#This Row],[FRT32_val]],"EMPTY")</f>
        <v>EMPTY</v>
      </c>
    </row>
    <row r="233" spans="1:27" x14ac:dyDescent="0.25">
      <c r="A233" s="14" t="s">
        <v>475</v>
      </c>
      <c r="B233">
        <v>335688411210</v>
      </c>
      <c r="C233" s="14" t="s">
        <v>8709</v>
      </c>
      <c r="D233">
        <v>151</v>
      </c>
      <c r="E233" s="14" t="s">
        <v>7876</v>
      </c>
      <c r="F233" s="14" t="s">
        <v>7845</v>
      </c>
      <c r="G233" s="14">
        <f>timingTable[[#This Row],[FRT_DEC]]-B232</f>
        <v>14</v>
      </c>
      <c r="H2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INFO]]))),H232)</f>
        <v>87</v>
      </c>
      <c r="I2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33" s="14">
        <f>HEX2DEC(RIGHT(timingTable[[#This Row],[FRT_HEX]],MIN(LEN(timingTable[[#This Row],[FRT_HEX]])-2,8)))</f>
        <v>680962122</v>
      </c>
      <c r="K233" s="14" t="str">
        <f>IF(timingTable[[#This Row],['[TRACECODE']:.1]]=140,"afterTx","")</f>
        <v/>
      </c>
      <c r="L233" s="14" t="str">
        <f t="shared" si="33"/>
        <v>beforeTx</v>
      </c>
      <c r="M233" s="14" t="str">
        <f>IF(AND(H233=H232,K232="afterTx",timingTable[[#This Row],['[TRACECODE']:.1]]=6),"dc","")</f>
        <v/>
      </c>
      <c r="N233" s="14" t="str">
        <f t="shared" si="34"/>
        <v/>
      </c>
      <c r="O233" s="14" t="str">
        <f>IF(timingTable[[#This Row],['[TRACECODE']:.1]]=141,"afterRx","")</f>
        <v/>
      </c>
      <c r="P233" s="14" t="str">
        <f t="shared" si="35"/>
        <v/>
      </c>
      <c r="Q233" s="14" t="str">
        <f t="shared" si="36"/>
        <v/>
      </c>
      <c r="R233" s="14" t="str">
        <f t="shared" si="37"/>
        <v/>
      </c>
      <c r="S233" s="14" t="str">
        <f t="shared" si="38"/>
        <v>EMPTY</v>
      </c>
      <c r="T233" s="14" t="str">
        <f t="shared" si="39"/>
        <v>EMPTY</v>
      </c>
      <c r="U233" s="14" t="str">
        <f t="shared" si="40"/>
        <v>EMPTY</v>
      </c>
      <c r="V233" s="14" t="str">
        <f t="shared" si="41"/>
        <v>EMPTY</v>
      </c>
      <c r="W233" s="14">
        <f>IF(L233="beforeTx",timingTable[[#This Row],[FRT32_val]]-timingTable[[#This Row],[FRT32_trace]],"EMPTY")</f>
        <v>-680962120</v>
      </c>
      <c r="X233" s="14">
        <f t="shared" si="42"/>
        <v>759</v>
      </c>
      <c r="Y233" s="14" t="str">
        <f t="shared" si="43"/>
        <v>EMPTY</v>
      </c>
      <c r="Z233" s="14" t="str">
        <f>IF(AND(P233="beforeRx",O234="afterRx"),J234-timingTable[[#This Row],[FRT32_trace]],"EMPTY")</f>
        <v>EMPTY</v>
      </c>
      <c r="AA233" s="14" t="str">
        <f>IF(AND(timingTable[[#This Row],[txEnd]]="txEnd",Q237="rxStart"),I237-timingTable[[#This Row],[FRT32_val]],"EMPTY")</f>
        <v>EMPTY</v>
      </c>
    </row>
    <row r="234" spans="1:27" x14ac:dyDescent="0.25">
      <c r="A234" s="14" t="s">
        <v>477</v>
      </c>
      <c r="B234">
        <v>335688411221</v>
      </c>
      <c r="C234" s="14" t="s">
        <v>8711</v>
      </c>
      <c r="D234">
        <v>151</v>
      </c>
      <c r="E234" s="14" t="s">
        <v>7876</v>
      </c>
      <c r="F234" s="14" t="s">
        <v>8151</v>
      </c>
      <c r="G234" s="14">
        <f>timingTable[[#This Row],[FRT_DEC]]-B233</f>
        <v>11</v>
      </c>
      <c r="H2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INFO]]))),H233)</f>
        <v>87</v>
      </c>
      <c r="I2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234" s="14">
        <f>HEX2DEC(RIGHT(timingTable[[#This Row],[FRT_HEX]],MIN(LEN(timingTable[[#This Row],[FRT_HEX]])-2,8)))</f>
        <v>680962133</v>
      </c>
      <c r="K234" s="14" t="str">
        <f>IF(timingTable[[#This Row],['[TRACECODE']:.1]]=140,"afterTx","")</f>
        <v/>
      </c>
      <c r="L234" s="14" t="str">
        <f t="shared" si="33"/>
        <v/>
      </c>
      <c r="M234" s="14" t="str">
        <f>IF(AND(H234=H233,K233="afterTx",timingTable[[#This Row],['[TRACECODE']:.1]]=6),"dc","")</f>
        <v/>
      </c>
      <c r="N234" s="14" t="str">
        <f t="shared" si="34"/>
        <v/>
      </c>
      <c r="O234" s="14" t="str">
        <f>IF(timingTable[[#This Row],['[TRACECODE']:.1]]=141,"afterRx","")</f>
        <v/>
      </c>
      <c r="P234" s="14" t="str">
        <f t="shared" si="35"/>
        <v/>
      </c>
      <c r="Q234" s="14" t="str">
        <f t="shared" si="36"/>
        <v/>
      </c>
      <c r="R234" s="14" t="str">
        <f t="shared" si="37"/>
        <v/>
      </c>
      <c r="S234" s="14" t="str">
        <f t="shared" si="38"/>
        <v>EMPTY</v>
      </c>
      <c r="T234" s="14" t="str">
        <f t="shared" si="39"/>
        <v>EMPTY</v>
      </c>
      <c r="U234" s="14" t="str">
        <f t="shared" si="40"/>
        <v>EMPTY</v>
      </c>
      <c r="V234" s="14" t="str">
        <f t="shared" si="41"/>
        <v>EMPTY</v>
      </c>
      <c r="W234" s="14" t="str">
        <f>IF(L234="beforeTx",timingTable[[#This Row],[FRT32_val]]-timingTable[[#This Row],[FRT32_trace]],"EMPTY")</f>
        <v>EMPTY</v>
      </c>
      <c r="X234" s="14" t="str">
        <f t="shared" si="42"/>
        <v>EMPTY</v>
      </c>
      <c r="Y234" s="14" t="str">
        <f t="shared" si="43"/>
        <v>EMPTY</v>
      </c>
      <c r="Z234" s="14" t="str">
        <f>IF(AND(P234="beforeRx",O235="afterRx"),J235-timingTable[[#This Row],[FRT32_trace]],"EMPTY")</f>
        <v>EMPTY</v>
      </c>
      <c r="AA234" s="14" t="str">
        <f>IF(AND(timingTable[[#This Row],[txEnd]]="txEnd",Q238="rxStart"),I238-timingTable[[#This Row],[FRT32_val]],"EMPTY")</f>
        <v>EMPTY</v>
      </c>
    </row>
    <row r="235" spans="1:27" x14ac:dyDescent="0.25">
      <c r="A235" s="14" t="s">
        <v>486</v>
      </c>
      <c r="B235">
        <v>335688411969</v>
      </c>
      <c r="C235" s="14" t="s">
        <v>8730</v>
      </c>
      <c r="D235">
        <v>140</v>
      </c>
      <c r="E235" s="14" t="s">
        <v>1076</v>
      </c>
      <c r="F235" s="14" t="s">
        <v>7873</v>
      </c>
      <c r="G235" s="14">
        <f>timingTable[[#This Row],[FRT_DEC]]-B234</f>
        <v>748</v>
      </c>
      <c r="H2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INFO]]))),H234)</f>
        <v>87</v>
      </c>
      <c r="I23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35" s="14">
        <f>HEX2DEC(RIGHT(timingTable[[#This Row],[FRT_HEX]],MIN(LEN(timingTable[[#This Row],[FRT_HEX]])-2,8)))</f>
        <v>680962881</v>
      </c>
      <c r="K235" s="14" t="str">
        <f>IF(timingTable[[#This Row],['[TRACECODE']:.1]]=140,"afterTx","")</f>
        <v>afterTx</v>
      </c>
      <c r="L235" s="14" t="str">
        <f t="shared" si="33"/>
        <v/>
      </c>
      <c r="M235" s="14" t="str">
        <f>IF(AND(H235=H234,K234="afterTx",timingTable[[#This Row],['[TRACECODE']:.1]]=6),"dc","")</f>
        <v/>
      </c>
      <c r="N235" s="14" t="str">
        <f t="shared" si="34"/>
        <v/>
      </c>
      <c r="O235" s="14" t="str">
        <f>IF(timingTable[[#This Row],['[TRACECODE']:.1]]=141,"afterRx","")</f>
        <v/>
      </c>
      <c r="P235" s="14" t="str">
        <f t="shared" si="35"/>
        <v/>
      </c>
      <c r="Q235" s="14" t="str">
        <f t="shared" si="36"/>
        <v/>
      </c>
      <c r="R235" s="14" t="str">
        <f t="shared" si="37"/>
        <v/>
      </c>
      <c r="S235" s="14" t="str">
        <f t="shared" si="38"/>
        <v>EMPTY</v>
      </c>
      <c r="T235" s="14" t="str">
        <f t="shared" si="39"/>
        <v>EMPTY</v>
      </c>
      <c r="U235" s="14" t="str">
        <f t="shared" si="40"/>
        <v>EMPTY</v>
      </c>
      <c r="V235" s="14" t="str">
        <f t="shared" si="41"/>
        <v>EMPTY</v>
      </c>
      <c r="W235" s="14" t="str">
        <f>IF(L235="beforeTx",timingTable[[#This Row],[FRT32_val]]-timingTable[[#This Row],[FRT32_trace]],"EMPTY")</f>
        <v>EMPTY</v>
      </c>
      <c r="X235" s="14" t="str">
        <f t="shared" si="42"/>
        <v>EMPTY</v>
      </c>
      <c r="Y235" s="14" t="str">
        <f t="shared" si="43"/>
        <v>EMPTY</v>
      </c>
      <c r="Z235" s="14" t="str">
        <f>IF(AND(P235="beforeRx",O236="afterRx"),J236-timingTable[[#This Row],[FRT32_trace]],"EMPTY")</f>
        <v>EMPTY</v>
      </c>
      <c r="AA235" s="14" t="str">
        <f>IF(AND(timingTable[[#This Row],[txEnd]]="txEnd",Q239="rxStart"),I239-timingTable[[#This Row],[FRT32_val]],"EMPTY")</f>
        <v>EMPTY</v>
      </c>
    </row>
    <row r="236" spans="1:27" x14ac:dyDescent="0.25">
      <c r="A236" s="14" t="s">
        <v>494</v>
      </c>
      <c r="B236">
        <v>335688413334</v>
      </c>
      <c r="C236" s="14" t="s">
        <v>8743</v>
      </c>
      <c r="D236">
        <v>151</v>
      </c>
      <c r="E236" s="14" t="s">
        <v>7876</v>
      </c>
      <c r="F236" s="14" t="s">
        <v>7989</v>
      </c>
      <c r="G236" s="14">
        <f>timingTable[[#This Row],[FRT_DEC]]-B235</f>
        <v>1365</v>
      </c>
      <c r="H2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INFO]]))),H235)</f>
        <v>87</v>
      </c>
      <c r="I2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36" s="14">
        <f>HEX2DEC(RIGHT(timingTable[[#This Row],[FRT_HEX]],MIN(LEN(timingTable[[#This Row],[FRT_HEX]])-2,8)))</f>
        <v>680964246</v>
      </c>
      <c r="K236" s="14" t="str">
        <f>IF(timingTable[[#This Row],['[TRACECODE']:.1]]=140,"afterTx","")</f>
        <v/>
      </c>
      <c r="L236" s="14" t="str">
        <f t="shared" si="33"/>
        <v/>
      </c>
      <c r="M236" s="14" t="str">
        <f>IF(AND(H236=H235,K235="afterTx",timingTable[[#This Row],['[TRACECODE']:.1]]=6),"dc","")</f>
        <v/>
      </c>
      <c r="N236" s="14" t="str">
        <f t="shared" si="34"/>
        <v/>
      </c>
      <c r="O236" s="14" t="str">
        <f>IF(timingTable[[#This Row],['[TRACECODE']:.1]]=141,"afterRx","")</f>
        <v/>
      </c>
      <c r="P236" s="14" t="str">
        <f t="shared" si="35"/>
        <v/>
      </c>
      <c r="Q236" s="14" t="str">
        <f t="shared" si="36"/>
        <v/>
      </c>
      <c r="R236" s="14" t="str">
        <f t="shared" si="37"/>
        <v/>
      </c>
      <c r="S236" s="14" t="str">
        <f t="shared" si="38"/>
        <v>EMPTY</v>
      </c>
      <c r="T236" s="14" t="str">
        <f t="shared" si="39"/>
        <v>EMPTY</v>
      </c>
      <c r="U236" s="14" t="str">
        <f t="shared" si="40"/>
        <v>EMPTY</v>
      </c>
      <c r="V236" s="14" t="str">
        <f t="shared" si="41"/>
        <v>EMPTY</v>
      </c>
      <c r="W236" s="14" t="str">
        <f>IF(L236="beforeTx",timingTable[[#This Row],[FRT32_val]]-timingTable[[#This Row],[FRT32_trace]],"EMPTY")</f>
        <v>EMPTY</v>
      </c>
      <c r="X236" s="14" t="str">
        <f t="shared" si="42"/>
        <v>EMPTY</v>
      </c>
      <c r="Y236" s="14" t="str">
        <f t="shared" si="43"/>
        <v>EMPTY</v>
      </c>
      <c r="Z236" s="14" t="str">
        <f>IF(AND(P236="beforeRx",O237="afterRx"),J237-timingTable[[#This Row],[FRT32_trace]],"EMPTY")</f>
        <v>EMPTY</v>
      </c>
      <c r="AA236" s="14" t="str">
        <f>IF(AND(timingTable[[#This Row],[txEnd]]="txEnd",Q240="rxStart"),I240-timingTable[[#This Row],[FRT32_val]],"EMPTY")</f>
        <v>EMPTY</v>
      </c>
    </row>
    <row r="237" spans="1:27" x14ac:dyDescent="0.25">
      <c r="A237" s="14" t="s">
        <v>497</v>
      </c>
      <c r="B237">
        <v>335688423761</v>
      </c>
      <c r="C237" s="14" t="s">
        <v>8746</v>
      </c>
      <c r="D237">
        <v>151</v>
      </c>
      <c r="E237" s="14" t="s">
        <v>7876</v>
      </c>
      <c r="F237" s="14" t="s">
        <v>7989</v>
      </c>
      <c r="G237" s="14">
        <f>timingTable[[#This Row],[FRT_DEC]]-B236</f>
        <v>10427</v>
      </c>
      <c r="H2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INFO]]))),H236)</f>
        <v>87</v>
      </c>
      <c r="I2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37" s="14">
        <f>HEX2DEC(RIGHT(timingTable[[#This Row],[FRT_HEX]],MIN(LEN(timingTable[[#This Row],[FRT_HEX]])-2,8)))</f>
        <v>680974673</v>
      </c>
      <c r="K237" s="14" t="str">
        <f>IF(timingTable[[#This Row],['[TRACECODE']:.1]]=140,"afterTx","")</f>
        <v/>
      </c>
      <c r="L237" s="14" t="str">
        <f t="shared" si="33"/>
        <v/>
      </c>
      <c r="M237" s="14" t="str">
        <f>IF(AND(H237=H236,K236="afterTx",timingTable[[#This Row],['[TRACECODE']:.1]]=6),"dc","")</f>
        <v/>
      </c>
      <c r="N237" s="14" t="str">
        <f t="shared" si="34"/>
        <v/>
      </c>
      <c r="O237" s="14" t="str">
        <f>IF(timingTable[[#This Row],['[TRACECODE']:.1]]=141,"afterRx","")</f>
        <v/>
      </c>
      <c r="P237" s="14" t="str">
        <f t="shared" si="35"/>
        <v/>
      </c>
      <c r="Q237" s="14" t="str">
        <f t="shared" si="36"/>
        <v/>
      </c>
      <c r="R237" s="14" t="str">
        <f t="shared" si="37"/>
        <v/>
      </c>
      <c r="S237" s="14" t="str">
        <f t="shared" si="38"/>
        <v>EMPTY</v>
      </c>
      <c r="T237" s="14" t="str">
        <f t="shared" si="39"/>
        <v>EMPTY</v>
      </c>
      <c r="U237" s="14" t="str">
        <f t="shared" si="40"/>
        <v>EMPTY</v>
      </c>
      <c r="V237" s="14" t="str">
        <f t="shared" si="41"/>
        <v>EMPTY</v>
      </c>
      <c r="W237" s="14" t="str">
        <f>IF(L237="beforeTx",timingTable[[#This Row],[FRT32_val]]-timingTable[[#This Row],[FRT32_trace]],"EMPTY")</f>
        <v>EMPTY</v>
      </c>
      <c r="X237" s="14" t="str">
        <f t="shared" si="42"/>
        <v>EMPTY</v>
      </c>
      <c r="Y237" s="14" t="str">
        <f t="shared" si="43"/>
        <v>EMPTY</v>
      </c>
      <c r="Z237" s="14" t="str">
        <f>IF(AND(P237="beforeRx",O238="afterRx"),J238-timingTable[[#This Row],[FRT32_trace]],"EMPTY")</f>
        <v>EMPTY</v>
      </c>
      <c r="AA237" s="14" t="str">
        <f>IF(AND(timingTable[[#This Row],[txEnd]]="txEnd",Q241="rxStart"),I241-timingTable[[#This Row],[FRT32_val]],"EMPTY")</f>
        <v>EMPTY</v>
      </c>
    </row>
    <row r="238" spans="1:27" x14ac:dyDescent="0.25">
      <c r="A238" s="14" t="s">
        <v>505</v>
      </c>
      <c r="B238">
        <v>335688424819</v>
      </c>
      <c r="C238" s="14" t="s">
        <v>8756</v>
      </c>
      <c r="D238">
        <v>151</v>
      </c>
      <c r="E238" s="14" t="s">
        <v>7876</v>
      </c>
      <c r="F238" s="14" t="s">
        <v>7993</v>
      </c>
      <c r="G238" s="14">
        <f>timingTable[[#This Row],[FRT_DEC]]-B237</f>
        <v>1058</v>
      </c>
      <c r="H2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INFO]]))),H237)</f>
        <v>87</v>
      </c>
      <c r="I2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238" s="14">
        <f>HEX2DEC(RIGHT(timingTable[[#This Row],[FRT_HEX]],MIN(LEN(timingTable[[#This Row],[FRT_HEX]])-2,8)))</f>
        <v>680975731</v>
      </c>
      <c r="K238" s="14" t="str">
        <f>IF(timingTable[[#This Row],['[TRACECODE']:.1]]=140,"afterTx","")</f>
        <v/>
      </c>
      <c r="L238" s="14" t="str">
        <f t="shared" si="33"/>
        <v/>
      </c>
      <c r="M238" s="14" t="str">
        <f>IF(AND(H238=H237,K237="afterTx",timingTable[[#This Row],['[TRACECODE']:.1]]=6),"dc","")</f>
        <v/>
      </c>
      <c r="N238" s="14" t="str">
        <f t="shared" si="34"/>
        <v/>
      </c>
      <c r="O238" s="14" t="str">
        <f>IF(timingTable[[#This Row],['[TRACECODE']:.1]]=141,"afterRx","")</f>
        <v/>
      </c>
      <c r="P238" s="14" t="str">
        <f t="shared" si="35"/>
        <v/>
      </c>
      <c r="Q238" s="14" t="str">
        <f t="shared" si="36"/>
        <v/>
      </c>
      <c r="R238" s="14" t="str">
        <f t="shared" si="37"/>
        <v/>
      </c>
      <c r="S238" s="14" t="str">
        <f t="shared" si="38"/>
        <v>EMPTY</v>
      </c>
      <c r="T238" s="14" t="str">
        <f t="shared" si="39"/>
        <v>EMPTY</v>
      </c>
      <c r="U238" s="14" t="str">
        <f t="shared" si="40"/>
        <v>EMPTY</v>
      </c>
      <c r="V238" s="14" t="str">
        <f t="shared" si="41"/>
        <v>EMPTY</v>
      </c>
      <c r="W238" s="14" t="str">
        <f>IF(L238="beforeTx",timingTable[[#This Row],[FRT32_val]]-timingTable[[#This Row],[FRT32_trace]],"EMPTY")</f>
        <v>EMPTY</v>
      </c>
      <c r="X238" s="14" t="str">
        <f t="shared" si="42"/>
        <v>EMPTY</v>
      </c>
      <c r="Y238" s="14" t="str">
        <f t="shared" si="43"/>
        <v>EMPTY</v>
      </c>
      <c r="Z238" s="14" t="str">
        <f>IF(AND(P238="beforeRx",O239="afterRx"),J239-timingTable[[#This Row],[FRT32_trace]],"EMPTY")</f>
        <v>EMPTY</v>
      </c>
      <c r="AA238" s="14" t="str">
        <f>IF(AND(timingTable[[#This Row],[txEnd]]="txEnd",Q242="rxStart"),I242-timingTable[[#This Row],[FRT32_val]],"EMPTY")</f>
        <v>EMPTY</v>
      </c>
    </row>
    <row r="239" spans="1:27" x14ac:dyDescent="0.25">
      <c r="A239" s="14" t="s">
        <v>509</v>
      </c>
      <c r="B239">
        <v>335688424865</v>
      </c>
      <c r="C239" s="14" t="s">
        <v>8760</v>
      </c>
      <c r="D239">
        <v>131</v>
      </c>
      <c r="E239" s="14" t="s">
        <v>3932</v>
      </c>
      <c r="F239" s="14" t="s">
        <v>8761</v>
      </c>
      <c r="G239" s="14">
        <f>timingTable[[#This Row],[FRT_DEC]]-B238</f>
        <v>46</v>
      </c>
      <c r="H2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INFO]]))),H238)</f>
        <v>88</v>
      </c>
      <c r="I23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39" s="14">
        <f>HEX2DEC(RIGHT(timingTable[[#This Row],[FRT_HEX]],MIN(LEN(timingTable[[#This Row],[FRT_HEX]])-2,8)))</f>
        <v>680975777</v>
      </c>
      <c r="K239" s="14" t="str">
        <f>IF(timingTable[[#This Row],['[TRACECODE']:.1]]=140,"afterTx","")</f>
        <v/>
      </c>
      <c r="L239" s="14" t="str">
        <f t="shared" si="33"/>
        <v/>
      </c>
      <c r="M239" s="14" t="str">
        <f>IF(AND(H239=H238,K238="afterTx",timingTable[[#This Row],['[TRACECODE']:.1]]=6),"dc","")</f>
        <v/>
      </c>
      <c r="N239" s="14" t="str">
        <f t="shared" si="34"/>
        <v/>
      </c>
      <c r="O239" s="14" t="str">
        <f>IF(timingTable[[#This Row],['[TRACECODE']:.1]]=141,"afterRx","")</f>
        <v/>
      </c>
      <c r="P239" s="14" t="str">
        <f t="shared" si="35"/>
        <v/>
      </c>
      <c r="Q239" s="14" t="str">
        <f t="shared" si="36"/>
        <v/>
      </c>
      <c r="R239" s="14" t="str">
        <f t="shared" si="37"/>
        <v/>
      </c>
      <c r="S239" s="14" t="str">
        <f t="shared" si="38"/>
        <v>EMPTY</v>
      </c>
      <c r="T239" s="14" t="str">
        <f t="shared" si="39"/>
        <v>EMPTY</v>
      </c>
      <c r="U239" s="14" t="str">
        <f t="shared" si="40"/>
        <v>EMPTY</v>
      </c>
      <c r="V239" s="14" t="str">
        <f t="shared" si="41"/>
        <v>EMPTY</v>
      </c>
      <c r="W239" s="14" t="str">
        <f>IF(L239="beforeTx",timingTable[[#This Row],[FRT32_val]]-timingTable[[#This Row],[FRT32_trace]],"EMPTY")</f>
        <v>EMPTY</v>
      </c>
      <c r="X239" s="14" t="str">
        <f t="shared" si="42"/>
        <v>EMPTY</v>
      </c>
      <c r="Y239" s="14" t="str">
        <f t="shared" si="43"/>
        <v>EMPTY</v>
      </c>
      <c r="Z239" s="14" t="str">
        <f>IF(AND(P239="beforeRx",O240="afterRx"),J240-timingTable[[#This Row],[FRT32_trace]],"EMPTY")</f>
        <v>EMPTY</v>
      </c>
      <c r="AA239" s="14" t="str">
        <f>IF(AND(timingTable[[#This Row],[txEnd]]="txEnd",Q243="rxStart"),I243-timingTable[[#This Row],[FRT32_val]],"EMPTY")</f>
        <v>EMPTY</v>
      </c>
    </row>
    <row r="240" spans="1:27" x14ac:dyDescent="0.25">
      <c r="A240" s="14" t="s">
        <v>511</v>
      </c>
      <c r="B240">
        <v>335688424912</v>
      </c>
      <c r="C240" s="14" t="s">
        <v>8763</v>
      </c>
      <c r="D240">
        <v>129</v>
      </c>
      <c r="E240" s="14" t="s">
        <v>3677</v>
      </c>
      <c r="F240" s="14" t="s">
        <v>8764</v>
      </c>
      <c r="G240" s="14">
        <f>timingTable[[#This Row],[FRT_DEC]]-B239</f>
        <v>47</v>
      </c>
      <c r="H2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INFO]]))),H239)</f>
        <v>88</v>
      </c>
      <c r="I2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680976716</v>
      </c>
      <c r="J240" s="14">
        <f>HEX2DEC(RIGHT(timingTable[[#This Row],[FRT_HEX]],MIN(LEN(timingTable[[#This Row],[FRT_HEX]])-2,8)))</f>
        <v>680975824</v>
      </c>
      <c r="K240" s="14" t="str">
        <f>IF(timingTable[[#This Row],['[TRACECODE']:.1]]=140,"afterTx","")</f>
        <v/>
      </c>
      <c r="L240" s="14" t="str">
        <f t="shared" si="33"/>
        <v>beforeTx</v>
      </c>
      <c r="M240" s="14" t="str">
        <f>IF(AND(H240=H239,K239="afterTx",timingTable[[#This Row],['[TRACECODE']:.1]]=6),"dc","")</f>
        <v/>
      </c>
      <c r="N240" s="14" t="str">
        <f t="shared" si="34"/>
        <v/>
      </c>
      <c r="O240" s="14" t="str">
        <f>IF(timingTable[[#This Row],['[TRACECODE']:.1]]=141,"afterRx","")</f>
        <v/>
      </c>
      <c r="P240" s="14" t="str">
        <f t="shared" si="35"/>
        <v/>
      </c>
      <c r="Q240" s="14" t="str">
        <f t="shared" si="36"/>
        <v/>
      </c>
      <c r="R240" s="14" t="str">
        <f t="shared" si="37"/>
        <v/>
      </c>
      <c r="S240" s="14">
        <f t="shared" si="38"/>
        <v>720</v>
      </c>
      <c r="T240" s="14" t="str">
        <f t="shared" si="39"/>
        <v>EMPTY</v>
      </c>
      <c r="U240" s="14" t="str">
        <f t="shared" si="40"/>
        <v>EMPTY</v>
      </c>
      <c r="V240" s="14" t="str">
        <f t="shared" si="41"/>
        <v>EMPTY</v>
      </c>
      <c r="W240" s="14">
        <f>IF(L240="beforeTx",timingTable[[#This Row],[FRT32_val]]-timingTable[[#This Row],[FRT32_trace]],"EMPTY")</f>
        <v>892</v>
      </c>
      <c r="X240" s="14">
        <f t="shared" si="42"/>
        <v>929</v>
      </c>
      <c r="Y240" s="14" t="str">
        <f t="shared" si="43"/>
        <v>EMPTY</v>
      </c>
      <c r="Z240" s="14" t="str">
        <f>IF(AND(P240="beforeRx",O241="afterRx"),J241-timingTable[[#This Row],[FRT32_trace]],"EMPTY")</f>
        <v>EMPTY</v>
      </c>
      <c r="AA240" s="14" t="str">
        <f>IF(AND(timingTable[[#This Row],[txEnd]]="txEnd",Q244="rxStart"),I244-timingTable[[#This Row],[FRT32_val]],"EMPTY")</f>
        <v>EMPTY</v>
      </c>
    </row>
    <row r="241" spans="1:27" x14ac:dyDescent="0.25">
      <c r="A241" s="14" t="s">
        <v>512</v>
      </c>
      <c r="B241">
        <v>335688424915</v>
      </c>
      <c r="C241" s="14" t="s">
        <v>8765</v>
      </c>
      <c r="D241">
        <v>129</v>
      </c>
      <c r="E241" s="14" t="s">
        <v>3677</v>
      </c>
      <c r="F241" s="14" t="s">
        <v>7881</v>
      </c>
      <c r="G241" s="14">
        <f>timingTable[[#This Row],[FRT_DEC]]-B240</f>
        <v>3</v>
      </c>
      <c r="H2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INFO]]))),H240)</f>
        <v>88</v>
      </c>
      <c r="I2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41" s="14">
        <f>HEX2DEC(RIGHT(timingTable[[#This Row],[FRT_HEX]],MIN(LEN(timingTable[[#This Row],[FRT_HEX]])-2,8)))</f>
        <v>680975827</v>
      </c>
      <c r="K241" s="14" t="str">
        <f>IF(timingTable[[#This Row],['[TRACECODE']:.1]]=140,"afterTx","")</f>
        <v/>
      </c>
      <c r="L241" s="14" t="str">
        <f t="shared" si="33"/>
        <v/>
      </c>
      <c r="M241" s="14" t="str">
        <f>IF(AND(H241=H240,K240="afterTx",timingTable[[#This Row],['[TRACECODE']:.1]]=6),"dc","")</f>
        <v/>
      </c>
      <c r="N241" s="14" t="str">
        <f t="shared" si="34"/>
        <v/>
      </c>
      <c r="O241" s="14" t="str">
        <f>IF(timingTable[[#This Row],['[TRACECODE']:.1]]=141,"afterRx","")</f>
        <v/>
      </c>
      <c r="P241" s="14" t="str">
        <f t="shared" si="35"/>
        <v/>
      </c>
      <c r="Q241" s="14" t="str">
        <f t="shared" si="36"/>
        <v/>
      </c>
      <c r="R241" s="14" t="str">
        <f t="shared" si="37"/>
        <v/>
      </c>
      <c r="S241" s="14" t="str">
        <f t="shared" si="38"/>
        <v>EMPTY</v>
      </c>
      <c r="T241" s="14" t="str">
        <f t="shared" si="39"/>
        <v>EMPTY</v>
      </c>
      <c r="U241" s="14" t="str">
        <f t="shared" si="40"/>
        <v>EMPTY</v>
      </c>
      <c r="V241" s="14" t="str">
        <f t="shared" si="41"/>
        <v>EMPTY</v>
      </c>
      <c r="W241" s="14" t="str">
        <f>IF(L241="beforeTx",timingTable[[#This Row],[FRT32_val]]-timingTable[[#This Row],[FRT32_trace]],"EMPTY")</f>
        <v>EMPTY</v>
      </c>
      <c r="X241" s="14" t="str">
        <f t="shared" si="42"/>
        <v>EMPTY</v>
      </c>
      <c r="Y241" s="14" t="str">
        <f t="shared" si="43"/>
        <v>EMPTY</v>
      </c>
      <c r="Z241" s="14" t="str">
        <f>IF(AND(P241="beforeRx",O242="afterRx"),J242-timingTable[[#This Row],[FRT32_trace]],"EMPTY")</f>
        <v>EMPTY</v>
      </c>
      <c r="AA241" s="14" t="str">
        <f>IF(AND(timingTable[[#This Row],[txEnd]]="txEnd",Q245="rxStart"),I245-timingTable[[#This Row],[FRT32_val]],"EMPTY")</f>
        <v>EMPTY</v>
      </c>
    </row>
    <row r="242" spans="1:27" x14ac:dyDescent="0.25">
      <c r="A242" s="14" t="s">
        <v>513</v>
      </c>
      <c r="B242">
        <v>335688425841</v>
      </c>
      <c r="C242" s="14" t="s">
        <v>8766</v>
      </c>
      <c r="D242">
        <v>140</v>
      </c>
      <c r="E242" s="14" t="s">
        <v>1076</v>
      </c>
      <c r="F242" s="14" t="s">
        <v>7861</v>
      </c>
      <c r="G242" s="14">
        <f>timingTable[[#This Row],[FRT_DEC]]-B241</f>
        <v>926</v>
      </c>
      <c r="H2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INFO]]))),H241)</f>
        <v>88</v>
      </c>
      <c r="I24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42" s="14">
        <f>HEX2DEC(RIGHT(timingTable[[#This Row],[FRT_HEX]],MIN(LEN(timingTable[[#This Row],[FRT_HEX]])-2,8)))</f>
        <v>680976753</v>
      </c>
      <c r="K242" s="14" t="str">
        <f>IF(timingTable[[#This Row],['[TRACECODE']:.1]]=140,"afterTx","")</f>
        <v>afterTx</v>
      </c>
      <c r="L242" s="14" t="str">
        <f t="shared" si="33"/>
        <v/>
      </c>
      <c r="M242" s="14" t="str">
        <f>IF(AND(H242=H241,K241="afterTx",timingTable[[#This Row],['[TRACECODE']:.1]]=6),"dc","")</f>
        <v/>
      </c>
      <c r="N242" s="14" t="str">
        <f t="shared" si="34"/>
        <v/>
      </c>
      <c r="O242" s="14" t="str">
        <f>IF(timingTable[[#This Row],['[TRACECODE']:.1]]=141,"afterRx","")</f>
        <v/>
      </c>
      <c r="P242" s="14" t="str">
        <f t="shared" si="35"/>
        <v/>
      </c>
      <c r="Q242" s="14" t="str">
        <f t="shared" si="36"/>
        <v/>
      </c>
      <c r="R242" s="14" t="str">
        <f t="shared" si="37"/>
        <v/>
      </c>
      <c r="S242" s="14" t="str">
        <f t="shared" si="38"/>
        <v>EMPTY</v>
      </c>
      <c r="T242" s="14" t="str">
        <f t="shared" si="39"/>
        <v>EMPTY</v>
      </c>
      <c r="U242" s="14" t="str">
        <f t="shared" si="40"/>
        <v>EMPTY</v>
      </c>
      <c r="V242" s="14" t="str">
        <f t="shared" si="41"/>
        <v>EMPTY</v>
      </c>
      <c r="W242" s="14" t="str">
        <f>IF(L242="beforeTx",timingTable[[#This Row],[FRT32_val]]-timingTable[[#This Row],[FRT32_trace]],"EMPTY")</f>
        <v>EMPTY</v>
      </c>
      <c r="X242" s="14" t="str">
        <f t="shared" si="42"/>
        <v>EMPTY</v>
      </c>
      <c r="Y242" s="14" t="str">
        <f t="shared" si="43"/>
        <v>EMPTY</v>
      </c>
      <c r="Z242" s="14" t="str">
        <f>IF(AND(P242="beforeRx",O243="afterRx"),J243-timingTable[[#This Row],[FRT32_trace]],"EMPTY")</f>
        <v>EMPTY</v>
      </c>
      <c r="AA242" s="14" t="str">
        <f>IF(AND(timingTable[[#This Row],[txEnd]]="txEnd",Q246="rxStart"),I246-timingTable[[#This Row],[FRT32_val]],"EMPTY")</f>
        <v>EMPTY</v>
      </c>
    </row>
    <row r="243" spans="1:27" x14ac:dyDescent="0.25">
      <c r="A243" s="14" t="s">
        <v>515</v>
      </c>
      <c r="B243">
        <v>335688429473</v>
      </c>
      <c r="C243" s="14" t="s">
        <v>8768</v>
      </c>
      <c r="D243">
        <v>6</v>
      </c>
      <c r="E243" s="14" t="s">
        <v>1077</v>
      </c>
      <c r="F243" s="14" t="s">
        <v>8769</v>
      </c>
      <c r="G243" s="14">
        <f>timingTable[[#This Row],[FRT_DEC]]-B242</f>
        <v>3632</v>
      </c>
      <c r="H2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INFO]]))),H242)</f>
        <v>88</v>
      </c>
      <c r="I2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680977436</v>
      </c>
      <c r="J243" s="14">
        <f>HEX2DEC(RIGHT(timingTable[[#This Row],[FRT_HEX]],MIN(LEN(timingTable[[#This Row],[FRT_HEX]])-2,8)))</f>
        <v>680980385</v>
      </c>
      <c r="K243" s="14" t="str">
        <f>IF(timingTable[[#This Row],['[TRACECODE']:.1]]=140,"afterTx","")</f>
        <v/>
      </c>
      <c r="L243" s="14" t="str">
        <f t="shared" si="33"/>
        <v/>
      </c>
      <c r="M243" s="14" t="str">
        <f>IF(AND(H243=H242,K242="afterTx",timingTable[[#This Row],['[TRACECODE']:.1]]=6),"dc","")</f>
        <v>dc</v>
      </c>
      <c r="N243" s="14" t="str">
        <f t="shared" si="34"/>
        <v/>
      </c>
      <c r="O243" s="14" t="str">
        <f>IF(timingTable[[#This Row],['[TRACECODE']:.1]]=141,"afterRx","")</f>
        <v/>
      </c>
      <c r="P243" s="14" t="str">
        <f t="shared" si="35"/>
        <v/>
      </c>
      <c r="Q243" s="14" t="str">
        <f t="shared" si="36"/>
        <v/>
      </c>
      <c r="R243" s="14" t="str">
        <f t="shared" si="37"/>
        <v/>
      </c>
      <c r="S243" s="14" t="str">
        <f t="shared" si="38"/>
        <v>EMPTY</v>
      </c>
      <c r="T243" s="14" t="str">
        <f t="shared" si="39"/>
        <v>EMPTY</v>
      </c>
      <c r="U243" s="14" t="str">
        <f t="shared" si="40"/>
        <v>EMPTY</v>
      </c>
      <c r="V243" s="14" t="str">
        <f t="shared" si="41"/>
        <v>EMPTY</v>
      </c>
      <c r="W243" s="14" t="str">
        <f>IF(L243="beforeTx",timingTable[[#This Row],[FRT32_val]]-timingTable[[#This Row],[FRT32_trace]],"EMPTY")</f>
        <v>EMPTY</v>
      </c>
      <c r="X243" s="14" t="str">
        <f t="shared" si="42"/>
        <v>EMPTY</v>
      </c>
      <c r="Y243" s="14" t="str">
        <f t="shared" si="43"/>
        <v>EMPTY</v>
      </c>
      <c r="Z243" s="14" t="str">
        <f>IF(AND(P243="beforeRx",O244="afterRx"),J244-timingTable[[#This Row],[FRT32_trace]],"EMPTY")</f>
        <v>EMPTY</v>
      </c>
      <c r="AA243" s="14" t="str">
        <f>IF(AND(timingTable[[#This Row],[txEnd]]="txEnd",Q247="rxStart"),I247-timingTable[[#This Row],[FRT32_val]],"EMPTY")</f>
        <v>EMPTY</v>
      </c>
    </row>
    <row r="244" spans="1:27" x14ac:dyDescent="0.25">
      <c r="A244" s="14" t="s">
        <v>638</v>
      </c>
      <c r="B244">
        <v>335688429476</v>
      </c>
      <c r="C244" s="14" t="s">
        <v>8770</v>
      </c>
      <c r="D244">
        <v>6</v>
      </c>
      <c r="E244" s="14" t="s">
        <v>1077</v>
      </c>
      <c r="F244" s="14" t="s">
        <v>7877</v>
      </c>
      <c r="G244" s="14">
        <f>timingTable[[#This Row],[FRT_DEC]]-B243</f>
        <v>3</v>
      </c>
      <c r="H2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INFO]]))),H243)</f>
        <v>88</v>
      </c>
      <c r="I2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44" s="14">
        <f>HEX2DEC(RIGHT(timingTable[[#This Row],[FRT_HEX]],MIN(LEN(timingTable[[#This Row],[FRT_HEX]])-2,8)))</f>
        <v>680980388</v>
      </c>
      <c r="K244" s="14" t="str">
        <f>IF(timingTable[[#This Row],['[TRACECODE']:.1]]=140,"afterTx","")</f>
        <v/>
      </c>
      <c r="L244" s="14" t="str">
        <f t="shared" si="33"/>
        <v/>
      </c>
      <c r="M244" s="14" t="str">
        <f>IF(AND(H244=H243,K243="afterTx",timingTable[[#This Row],['[TRACECODE']:.1]]=6),"dc","")</f>
        <v/>
      </c>
      <c r="N244" s="14" t="str">
        <f t="shared" si="34"/>
        <v/>
      </c>
      <c r="O244" s="14" t="str">
        <f>IF(timingTable[[#This Row],['[TRACECODE']:.1]]=141,"afterRx","")</f>
        <v/>
      </c>
      <c r="P244" s="14" t="str">
        <f t="shared" si="35"/>
        <v/>
      </c>
      <c r="Q244" s="14" t="str">
        <f t="shared" si="36"/>
        <v/>
      </c>
      <c r="R244" s="14" t="str">
        <f t="shared" si="37"/>
        <v/>
      </c>
      <c r="S244" s="14" t="str">
        <f t="shared" si="38"/>
        <v>EMPTY</v>
      </c>
      <c r="T244" s="14" t="str">
        <f t="shared" si="39"/>
        <v>EMPTY</v>
      </c>
      <c r="U244" s="14" t="str">
        <f t="shared" si="40"/>
        <v>EMPTY</v>
      </c>
      <c r="V244" s="14" t="str">
        <f t="shared" si="41"/>
        <v>EMPTY</v>
      </c>
      <c r="W244" s="14" t="str">
        <f>IF(L244="beforeTx",timingTable[[#This Row],[FRT32_val]]-timingTable[[#This Row],[FRT32_trace]],"EMPTY")</f>
        <v>EMPTY</v>
      </c>
      <c r="X244" s="14" t="str">
        <f t="shared" si="42"/>
        <v>EMPTY</v>
      </c>
      <c r="Y244" s="14" t="str">
        <f t="shared" si="43"/>
        <v>EMPTY</v>
      </c>
      <c r="Z244" s="14" t="str">
        <f>IF(AND(P244="beforeRx",O245="afterRx"),J245-timingTable[[#This Row],[FRT32_trace]],"EMPTY")</f>
        <v>EMPTY</v>
      </c>
      <c r="AA244" s="14" t="str">
        <f>IF(AND(timingTable[[#This Row],[txEnd]]="txEnd",Q248="rxStart"),I248-timingTable[[#This Row],[FRT32_val]],"EMPTY")</f>
        <v>EMPTY</v>
      </c>
    </row>
    <row r="245" spans="1:27" x14ac:dyDescent="0.25">
      <c r="A245" s="14" t="s">
        <v>516</v>
      </c>
      <c r="B245">
        <v>335688429478</v>
      </c>
      <c r="C245" s="14" t="s">
        <v>8771</v>
      </c>
      <c r="D245">
        <v>122</v>
      </c>
      <c r="E245" s="14" t="s">
        <v>3921</v>
      </c>
      <c r="F245" s="14" t="s">
        <v>8772</v>
      </c>
      <c r="G245" s="14">
        <f>timingTable[[#This Row],[FRT_DEC]]-B244</f>
        <v>2</v>
      </c>
      <c r="H2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INFO]]))),H244)</f>
        <v>88</v>
      </c>
      <c r="I2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680980327</v>
      </c>
      <c r="J245" s="14">
        <f>HEX2DEC(RIGHT(timingTable[[#This Row],[FRT_HEX]],MIN(LEN(timingTable[[#This Row],[FRT_HEX]])-2,8)))</f>
        <v>680980390</v>
      </c>
      <c r="K245" s="14" t="str">
        <f>IF(timingTable[[#This Row],['[TRACECODE']:.1]]=140,"afterTx","")</f>
        <v/>
      </c>
      <c r="L245" s="14" t="str">
        <f t="shared" si="33"/>
        <v/>
      </c>
      <c r="M245" s="14" t="str">
        <f>IF(AND(H245=H244,K244="afterTx",timingTable[[#This Row],['[TRACECODE']:.1]]=6),"dc","")</f>
        <v/>
      </c>
      <c r="N245" s="14" t="str">
        <f t="shared" si="34"/>
        <v>txEnd</v>
      </c>
      <c r="O245" s="14" t="str">
        <f>IF(timingTable[[#This Row],['[TRACECODE']:.1]]=141,"afterRx","")</f>
        <v/>
      </c>
      <c r="P245" s="14" t="str">
        <f t="shared" si="35"/>
        <v/>
      </c>
      <c r="Q245" s="14" t="str">
        <f t="shared" si="36"/>
        <v/>
      </c>
      <c r="R245" s="14" t="str">
        <f t="shared" si="37"/>
        <v/>
      </c>
      <c r="S245" s="14" t="str">
        <f t="shared" si="38"/>
        <v>EMPTY</v>
      </c>
      <c r="T245" s="14" t="str">
        <f t="shared" si="39"/>
        <v>EMPTY</v>
      </c>
      <c r="U245" s="14" t="str">
        <f t="shared" si="40"/>
        <v>EMPTY</v>
      </c>
      <c r="V245" s="14" t="str">
        <f t="shared" si="41"/>
        <v>EMPTY</v>
      </c>
      <c r="W245" s="14" t="str">
        <f>IF(L245="beforeTx",timingTable[[#This Row],[FRT32_val]]-timingTable[[#This Row],[FRT32_trace]],"EMPTY")</f>
        <v>EMPTY</v>
      </c>
      <c r="X245" s="14" t="str">
        <f t="shared" si="42"/>
        <v>EMPTY</v>
      </c>
      <c r="Y245" s="14" t="str">
        <f t="shared" si="43"/>
        <v>EMPTY</v>
      </c>
      <c r="Z245" s="14" t="str">
        <f>IF(AND(P245="beforeRx",O246="afterRx"),J246-timingTable[[#This Row],[FRT32_trace]],"EMPTY")</f>
        <v>EMPTY</v>
      </c>
      <c r="AA245" s="14" t="str">
        <f>IF(AND(timingTable[[#This Row],[txEnd]]="txEnd",Q249="rxStart"),I249-timingTable[[#This Row],[FRT32_val]],"EMPTY")</f>
        <v>EMPTY</v>
      </c>
    </row>
    <row r="246" spans="1:27" x14ac:dyDescent="0.25">
      <c r="A246" s="14" t="s">
        <v>517</v>
      </c>
      <c r="B246">
        <v>335688429481</v>
      </c>
      <c r="C246" s="14" t="s">
        <v>8773</v>
      </c>
      <c r="D246">
        <v>122</v>
      </c>
      <c r="E246" s="14" t="s">
        <v>3921</v>
      </c>
      <c r="F246" s="14" t="s">
        <v>7878</v>
      </c>
      <c r="G246" s="14">
        <f>timingTable[[#This Row],[FRT_DEC]]-B245</f>
        <v>3</v>
      </c>
      <c r="H2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INFO]]))),H245)</f>
        <v>88</v>
      </c>
      <c r="I2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46" s="14">
        <f>HEX2DEC(RIGHT(timingTable[[#This Row],[FRT_HEX]],MIN(LEN(timingTable[[#This Row],[FRT_HEX]])-2,8)))</f>
        <v>680980393</v>
      </c>
      <c r="K246" s="14" t="str">
        <f>IF(timingTable[[#This Row],['[TRACECODE']:.1]]=140,"afterTx","")</f>
        <v/>
      </c>
      <c r="L246" s="14" t="str">
        <f t="shared" si="33"/>
        <v/>
      </c>
      <c r="M246" s="14" t="str">
        <f>IF(AND(H246=H245,K245="afterTx",timingTable[[#This Row],['[TRACECODE']:.1]]=6),"dc","")</f>
        <v/>
      </c>
      <c r="N246" s="14" t="str">
        <f t="shared" si="34"/>
        <v/>
      </c>
      <c r="O246" s="14" t="str">
        <f>IF(timingTable[[#This Row],['[TRACECODE']:.1]]=141,"afterRx","")</f>
        <v/>
      </c>
      <c r="P246" s="14" t="str">
        <f t="shared" si="35"/>
        <v/>
      </c>
      <c r="Q246" s="14" t="str">
        <f t="shared" si="36"/>
        <v/>
      </c>
      <c r="R246" s="14" t="str">
        <f t="shared" si="37"/>
        <v/>
      </c>
      <c r="S246" s="14" t="str">
        <f t="shared" si="38"/>
        <v>EMPTY</v>
      </c>
      <c r="T246" s="14" t="str">
        <f t="shared" si="39"/>
        <v>EMPTY</v>
      </c>
      <c r="U246" s="14" t="str">
        <f t="shared" si="40"/>
        <v>EMPTY</v>
      </c>
      <c r="V246" s="14" t="str">
        <f t="shared" si="41"/>
        <v>EMPTY</v>
      </c>
      <c r="W246" s="14" t="str">
        <f>IF(L246="beforeTx",timingTable[[#This Row],[FRT32_val]]-timingTable[[#This Row],[FRT32_trace]],"EMPTY")</f>
        <v>EMPTY</v>
      </c>
      <c r="X246" s="14" t="str">
        <f t="shared" si="42"/>
        <v>EMPTY</v>
      </c>
      <c r="Y246" s="14" t="str">
        <f t="shared" si="43"/>
        <v>EMPTY</v>
      </c>
      <c r="Z246" s="14" t="str">
        <f>IF(AND(P246="beforeRx",O247="afterRx"),J247-timingTable[[#This Row],[FRT32_trace]],"EMPTY")</f>
        <v>EMPTY</v>
      </c>
      <c r="AA246" s="14" t="str">
        <f>IF(AND(timingTable[[#This Row],[txEnd]]="txEnd",Q250="rxStart"),I250-timingTable[[#This Row],[FRT32_val]],"EMPTY")</f>
        <v>EMPTY</v>
      </c>
    </row>
    <row r="247" spans="1:27" x14ac:dyDescent="0.25">
      <c r="A247" s="14" t="s">
        <v>518</v>
      </c>
      <c r="B247">
        <v>335688429488</v>
      </c>
      <c r="C247" s="14" t="s">
        <v>8774</v>
      </c>
      <c r="D247">
        <v>151</v>
      </c>
      <c r="E247" s="14" t="s">
        <v>7876</v>
      </c>
      <c r="F247" s="14" t="s">
        <v>8006</v>
      </c>
      <c r="G247" s="14">
        <f>timingTable[[#This Row],[FRT_DEC]]-B246</f>
        <v>7</v>
      </c>
      <c r="H2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INFO]]))),H246)</f>
        <v>88</v>
      </c>
      <c r="I2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47" s="14">
        <f>HEX2DEC(RIGHT(timingTable[[#This Row],[FRT_HEX]],MIN(LEN(timingTable[[#This Row],[FRT_HEX]])-2,8)))</f>
        <v>680980400</v>
      </c>
      <c r="K247" s="14" t="str">
        <f>IF(timingTable[[#This Row],['[TRACECODE']:.1]]=140,"afterTx","")</f>
        <v/>
      </c>
      <c r="L247" s="14" t="str">
        <f t="shared" si="33"/>
        <v/>
      </c>
      <c r="M247" s="14" t="str">
        <f>IF(AND(H247=H246,K246="afterTx",timingTable[[#This Row],['[TRACECODE']:.1]]=6),"dc","")</f>
        <v/>
      </c>
      <c r="N247" s="14" t="str">
        <f t="shared" si="34"/>
        <v/>
      </c>
      <c r="O247" s="14" t="str">
        <f>IF(timingTable[[#This Row],['[TRACECODE']:.1]]=141,"afterRx","")</f>
        <v/>
      </c>
      <c r="P247" s="14" t="str">
        <f t="shared" si="35"/>
        <v/>
      </c>
      <c r="Q247" s="14" t="str">
        <f t="shared" si="36"/>
        <v/>
      </c>
      <c r="R247" s="14" t="str">
        <f t="shared" si="37"/>
        <v/>
      </c>
      <c r="S247" s="14" t="str">
        <f t="shared" si="38"/>
        <v>EMPTY</v>
      </c>
      <c r="T247" s="14" t="str">
        <f t="shared" si="39"/>
        <v>EMPTY</v>
      </c>
      <c r="U247" s="14" t="str">
        <f t="shared" si="40"/>
        <v>EMPTY</v>
      </c>
      <c r="V247" s="14" t="str">
        <f t="shared" si="41"/>
        <v>EMPTY</v>
      </c>
      <c r="W247" s="14" t="str">
        <f>IF(L247="beforeTx",timingTable[[#This Row],[FRT32_val]]-timingTable[[#This Row],[FRT32_trace]],"EMPTY")</f>
        <v>EMPTY</v>
      </c>
      <c r="X247" s="14" t="str">
        <f t="shared" si="42"/>
        <v>EMPTY</v>
      </c>
      <c r="Y247" s="14" t="str">
        <f t="shared" si="43"/>
        <v>EMPTY</v>
      </c>
      <c r="Z247" s="14" t="str">
        <f>IF(AND(P247="beforeRx",O248="afterRx"),J248-timingTable[[#This Row],[FRT32_trace]],"EMPTY")</f>
        <v>EMPTY</v>
      </c>
      <c r="AA247" s="14" t="str">
        <f>IF(AND(timingTable[[#This Row],[txEnd]]="txEnd",Q251="rxStart"),I251-timingTable[[#This Row],[FRT32_val]],"EMPTY")</f>
        <v>EMPTY</v>
      </c>
    </row>
    <row r="248" spans="1:27" x14ac:dyDescent="0.25">
      <c r="A248" s="14" t="s">
        <v>639</v>
      </c>
      <c r="B248">
        <v>335688429929</v>
      </c>
      <c r="C248" s="14" t="s">
        <v>8783</v>
      </c>
      <c r="D248">
        <v>151</v>
      </c>
      <c r="E248" s="14" t="s">
        <v>7876</v>
      </c>
      <c r="F248" s="14" t="s">
        <v>8130</v>
      </c>
      <c r="G248" s="14">
        <f>timingTable[[#This Row],[FRT_DEC]]-B247</f>
        <v>441</v>
      </c>
      <c r="H2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INFO]]))),H247)</f>
        <v>88</v>
      </c>
      <c r="I2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48" s="14">
        <f>HEX2DEC(RIGHT(timingTable[[#This Row],[FRT_HEX]],MIN(LEN(timingTable[[#This Row],[FRT_HEX]])-2,8)))</f>
        <v>680980841</v>
      </c>
      <c r="K248" s="14" t="str">
        <f>IF(timingTable[[#This Row],['[TRACECODE']:.1]]=140,"afterTx","")</f>
        <v/>
      </c>
      <c r="L248" s="14" t="str">
        <f t="shared" si="33"/>
        <v/>
      </c>
      <c r="M248" s="14" t="str">
        <f>IF(AND(H248=H247,K247="afterTx",timingTable[[#This Row],['[TRACECODE']:.1]]=6),"dc","")</f>
        <v/>
      </c>
      <c r="N248" s="14" t="str">
        <f t="shared" si="34"/>
        <v/>
      </c>
      <c r="O248" s="14" t="str">
        <f>IF(timingTable[[#This Row],['[TRACECODE']:.1]]=141,"afterRx","")</f>
        <v/>
      </c>
      <c r="P248" s="14" t="str">
        <f t="shared" si="35"/>
        <v/>
      </c>
      <c r="Q248" s="14" t="str">
        <f t="shared" si="36"/>
        <v/>
      </c>
      <c r="R248" s="14" t="str">
        <f t="shared" si="37"/>
        <v/>
      </c>
      <c r="S248" s="14" t="str">
        <f t="shared" si="38"/>
        <v>EMPTY</v>
      </c>
      <c r="T248" s="14" t="str">
        <f t="shared" si="39"/>
        <v>EMPTY</v>
      </c>
      <c r="U248" s="14" t="str">
        <f t="shared" si="40"/>
        <v>EMPTY</v>
      </c>
      <c r="V248" s="14" t="str">
        <f t="shared" si="41"/>
        <v>EMPTY</v>
      </c>
      <c r="W248" s="14" t="str">
        <f>IF(L248="beforeTx",timingTable[[#This Row],[FRT32_val]]-timingTable[[#This Row],[FRT32_trace]],"EMPTY")</f>
        <v>EMPTY</v>
      </c>
      <c r="X248" s="14" t="str">
        <f t="shared" si="42"/>
        <v>EMPTY</v>
      </c>
      <c r="Y248" s="14" t="str">
        <f t="shared" si="43"/>
        <v>EMPTY</v>
      </c>
      <c r="Z248" s="14" t="str">
        <f>IF(AND(P248="beforeRx",O249="afterRx"),J249-timingTable[[#This Row],[FRT32_trace]],"EMPTY")</f>
        <v>EMPTY</v>
      </c>
      <c r="AA248" s="14" t="str">
        <f>IF(AND(timingTable[[#This Row],[txEnd]]="txEnd",Q252="rxStart"),I252-timingTable[[#This Row],[FRT32_val]],"EMPTY")</f>
        <v>EMPTY</v>
      </c>
    </row>
    <row r="249" spans="1:27" x14ac:dyDescent="0.25">
      <c r="A249" s="14" t="s">
        <v>527</v>
      </c>
      <c r="B249">
        <v>335688429954</v>
      </c>
      <c r="C249" s="14" t="s">
        <v>8786</v>
      </c>
      <c r="D249">
        <v>130</v>
      </c>
      <c r="E249" s="14" t="s">
        <v>3933</v>
      </c>
      <c r="F249" s="14" t="s">
        <v>6491</v>
      </c>
      <c r="G249" s="14">
        <f>timingTable[[#This Row],[FRT_DEC]]-B248</f>
        <v>25</v>
      </c>
      <c r="H2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INFO]]))),H248)</f>
        <v>88</v>
      </c>
      <c r="I2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2424837</v>
      </c>
      <c r="J249" s="14">
        <f>HEX2DEC(RIGHT(timingTable[[#This Row],[FRT_HEX]],MIN(LEN(timingTable[[#This Row],[FRT_HEX]])-2,8)))</f>
        <v>680980866</v>
      </c>
      <c r="K249" s="14" t="str">
        <f>IF(timingTable[[#This Row],['[TRACECODE']:.1]]=140,"afterTx","")</f>
        <v/>
      </c>
      <c r="L249" s="14" t="str">
        <f t="shared" si="33"/>
        <v/>
      </c>
      <c r="M249" s="14" t="str">
        <f>IF(AND(H249=H248,K248="afterTx",timingTable[[#This Row],['[TRACECODE']:.1]]=6),"dc","")</f>
        <v/>
      </c>
      <c r="N249" s="14" t="str">
        <f t="shared" si="34"/>
        <v/>
      </c>
      <c r="O249" s="14" t="str">
        <f>IF(timingTable[[#This Row],['[TRACECODE']:.1]]=141,"afterRx","")</f>
        <v/>
      </c>
      <c r="P249" s="14" t="str">
        <f t="shared" si="35"/>
        <v>beforeRx</v>
      </c>
      <c r="Q249" s="14" t="str">
        <f t="shared" si="36"/>
        <v/>
      </c>
      <c r="R249" s="14" t="str">
        <f t="shared" si="37"/>
        <v/>
      </c>
      <c r="S249" s="14" t="str">
        <f t="shared" si="38"/>
        <v>EMPTY</v>
      </c>
      <c r="T249" s="14" t="str">
        <f t="shared" si="39"/>
        <v>EMPTY</v>
      </c>
      <c r="U249" s="14" t="str">
        <f t="shared" si="40"/>
        <v>EMPTY</v>
      </c>
      <c r="V249" s="14" t="str">
        <f t="shared" si="41"/>
        <v>EMPTY</v>
      </c>
      <c r="W249" s="14" t="str">
        <f>IF(L249="beforeTx",timingTable[[#This Row],[FRT32_val]]-timingTable[[#This Row],[FRT32_trace]],"EMPTY")</f>
        <v>EMPTY</v>
      </c>
      <c r="X249" s="14" t="str">
        <f t="shared" si="42"/>
        <v>EMPTY</v>
      </c>
      <c r="Y249" s="14" t="str">
        <f t="shared" si="43"/>
        <v>EMPTY</v>
      </c>
      <c r="Z249" s="14">
        <f>IF(AND(P249="beforeRx",O250="afterRx"),J250-timingTable[[#This Row],[FRT32_trace]],"EMPTY")</f>
        <v>740</v>
      </c>
      <c r="AA249" s="14" t="str">
        <f>IF(AND(timingTable[[#This Row],[txEnd]]="txEnd",Q253="rxStart"),I253-timingTable[[#This Row],[FRT32_val]],"EMPTY")</f>
        <v>EMPTY</v>
      </c>
    </row>
    <row r="250" spans="1:27" x14ac:dyDescent="0.25">
      <c r="A250" s="14" t="s">
        <v>641</v>
      </c>
      <c r="B250">
        <v>335688430694</v>
      </c>
      <c r="C250" s="14" t="s">
        <v>8787</v>
      </c>
      <c r="D250">
        <v>141</v>
      </c>
      <c r="E250" s="14" t="s">
        <v>3934</v>
      </c>
      <c r="F250" s="14" t="s">
        <v>6493</v>
      </c>
      <c r="G250" s="14">
        <f>timingTable[[#This Row],[FRT_DEC]]-B249</f>
        <v>740</v>
      </c>
      <c r="H2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INFO]]))),H249)</f>
        <v>88</v>
      </c>
      <c r="I25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50" s="14">
        <f>HEX2DEC(RIGHT(timingTable[[#This Row],[FRT_HEX]],MIN(LEN(timingTable[[#This Row],[FRT_HEX]])-2,8)))</f>
        <v>680981606</v>
      </c>
      <c r="K250" s="14" t="str">
        <f>IF(timingTable[[#This Row],['[TRACECODE']:.1]]=140,"afterTx","")</f>
        <v/>
      </c>
      <c r="L250" s="14" t="str">
        <f t="shared" si="33"/>
        <v/>
      </c>
      <c r="M250" s="14" t="str">
        <f>IF(AND(H250=H249,K249="afterTx",timingTable[[#This Row],['[TRACECODE']:.1]]=6),"dc","")</f>
        <v/>
      </c>
      <c r="N250" s="14" t="str">
        <f t="shared" si="34"/>
        <v/>
      </c>
      <c r="O250" s="14" t="str">
        <f>IF(timingTable[[#This Row],['[TRACECODE']:.1]]=141,"afterRx","")</f>
        <v>afterRx</v>
      </c>
      <c r="P250" s="14" t="str">
        <f t="shared" si="35"/>
        <v/>
      </c>
      <c r="Q250" s="14" t="str">
        <f t="shared" si="36"/>
        <v/>
      </c>
      <c r="R250" s="14" t="str">
        <f t="shared" si="37"/>
        <v/>
      </c>
      <c r="S250" s="14" t="str">
        <f t="shared" si="38"/>
        <v>EMPTY</v>
      </c>
      <c r="T250" s="14" t="str">
        <f t="shared" si="39"/>
        <v>EMPTY</v>
      </c>
      <c r="U250" s="14" t="str">
        <f t="shared" si="40"/>
        <v>EMPTY</v>
      </c>
      <c r="V250" s="14" t="str">
        <f t="shared" si="41"/>
        <v>EMPTY</v>
      </c>
      <c r="W250" s="14" t="str">
        <f>IF(L250="beforeTx",timingTable[[#This Row],[FRT32_val]]-timingTable[[#This Row],[FRT32_trace]],"EMPTY")</f>
        <v>EMPTY</v>
      </c>
      <c r="X250" s="14" t="str">
        <f t="shared" si="42"/>
        <v>EMPTY</v>
      </c>
      <c r="Y250" s="14" t="str">
        <f t="shared" si="43"/>
        <v>EMPTY</v>
      </c>
      <c r="Z250" s="14" t="str">
        <f>IF(AND(P250="beforeRx",O251="afterRx"),J251-timingTable[[#This Row],[FRT32_trace]],"EMPTY")</f>
        <v>EMPTY</v>
      </c>
      <c r="AA250" s="14" t="str">
        <f>IF(AND(timingTable[[#This Row],[txEnd]]="txEnd",Q254="rxStart"),I254-timingTable[[#This Row],[FRT32_val]],"EMPTY")</f>
        <v>EMPTY</v>
      </c>
    </row>
    <row r="251" spans="1:27" x14ac:dyDescent="0.25">
      <c r="A251" s="14" t="s">
        <v>644</v>
      </c>
      <c r="B251">
        <v>335688432049</v>
      </c>
      <c r="C251" s="14" t="s">
        <v>8790</v>
      </c>
      <c r="D251">
        <v>123</v>
      </c>
      <c r="E251" s="14" t="s">
        <v>3922</v>
      </c>
      <c r="F251" s="14" t="s">
        <v>8791</v>
      </c>
      <c r="G251" s="14">
        <f>timingTable[[#This Row],[FRT_DEC]]-B250</f>
        <v>1355</v>
      </c>
      <c r="H2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INFO]]))),H250)</f>
        <v>88</v>
      </c>
      <c r="I2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680982540</v>
      </c>
      <c r="J251" s="14">
        <f>HEX2DEC(RIGHT(timingTable[[#This Row],[FRT_HEX]],MIN(LEN(timingTable[[#This Row],[FRT_HEX]])-2,8)))</f>
        <v>680982961</v>
      </c>
      <c r="K251" s="14" t="str">
        <f>IF(timingTable[[#This Row],['[TRACECODE']:.1]]=140,"afterTx","")</f>
        <v/>
      </c>
      <c r="L251" s="14" t="str">
        <f t="shared" si="33"/>
        <v/>
      </c>
      <c r="M251" s="14" t="str">
        <f>IF(AND(H251=H250,K250="afterTx",timingTable[[#This Row],['[TRACECODE']:.1]]=6),"dc","")</f>
        <v/>
      </c>
      <c r="N251" s="14" t="str">
        <f t="shared" si="34"/>
        <v/>
      </c>
      <c r="O251" s="14" t="str">
        <f>IF(timingTable[[#This Row],['[TRACECODE']:.1]]=141,"afterRx","")</f>
        <v/>
      </c>
      <c r="P251" s="14" t="str">
        <f t="shared" si="35"/>
        <v/>
      </c>
      <c r="Q251" s="14" t="str">
        <f t="shared" si="36"/>
        <v>rxStart</v>
      </c>
      <c r="R251" s="14" t="str">
        <f t="shared" si="37"/>
        <v/>
      </c>
      <c r="S251" s="14" t="str">
        <f t="shared" si="38"/>
        <v>EMPTY</v>
      </c>
      <c r="T251" s="14" t="str">
        <f t="shared" si="39"/>
        <v>EMPTY</v>
      </c>
      <c r="U251" s="14" t="str">
        <f t="shared" si="40"/>
        <v>EMPTY</v>
      </c>
      <c r="V251" s="14" t="str">
        <f t="shared" si="41"/>
        <v>EMPTY</v>
      </c>
      <c r="W251" s="14" t="str">
        <f>IF(L251="beforeTx",timingTable[[#This Row],[FRT32_val]]-timingTable[[#This Row],[FRT32_trace]],"EMPTY")</f>
        <v>EMPTY</v>
      </c>
      <c r="X251" s="14" t="str">
        <f t="shared" si="42"/>
        <v>EMPTY</v>
      </c>
      <c r="Y251" s="14" t="str">
        <f t="shared" si="43"/>
        <v>EMPTY</v>
      </c>
      <c r="Z251" s="14" t="str">
        <f>IF(AND(P251="beforeRx",O252="afterRx"),J252-timingTable[[#This Row],[FRT32_trace]],"EMPTY")</f>
        <v>EMPTY</v>
      </c>
      <c r="AA251" s="14" t="str">
        <f>IF(AND(timingTable[[#This Row],[txEnd]]="txEnd",Q255="rxStart"),I255-timingTable[[#This Row],[FRT32_val]],"EMPTY")</f>
        <v>EMPTY</v>
      </c>
    </row>
    <row r="252" spans="1:27" x14ac:dyDescent="0.25">
      <c r="A252" s="14" t="s">
        <v>645</v>
      </c>
      <c r="B252">
        <v>335688432052</v>
      </c>
      <c r="C252" s="14" t="s">
        <v>8792</v>
      </c>
      <c r="D252">
        <v>123</v>
      </c>
      <c r="E252" s="14" t="s">
        <v>3922</v>
      </c>
      <c r="F252" s="14" t="s">
        <v>7879</v>
      </c>
      <c r="G252" s="14">
        <f>timingTable[[#This Row],[FRT_DEC]]-B251</f>
        <v>3</v>
      </c>
      <c r="H2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INFO]]))),H251)</f>
        <v>88</v>
      </c>
      <c r="I2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52" s="14">
        <f>HEX2DEC(RIGHT(timingTable[[#This Row],[FRT_HEX]],MIN(LEN(timingTable[[#This Row],[FRT_HEX]])-2,8)))</f>
        <v>680982964</v>
      </c>
      <c r="K252" s="14" t="str">
        <f>IF(timingTable[[#This Row],['[TRACECODE']:.1]]=140,"afterTx","")</f>
        <v/>
      </c>
      <c r="L252" s="14" t="str">
        <f t="shared" si="33"/>
        <v/>
      </c>
      <c r="M252" s="14" t="str">
        <f>IF(AND(H252=H251,K251="afterTx",timingTable[[#This Row],['[TRACECODE']:.1]]=6),"dc","")</f>
        <v/>
      </c>
      <c r="N252" s="14" t="str">
        <f t="shared" si="34"/>
        <v/>
      </c>
      <c r="O252" s="14" t="str">
        <f>IF(timingTable[[#This Row],['[TRACECODE']:.1]]=141,"afterRx","")</f>
        <v/>
      </c>
      <c r="P252" s="14" t="str">
        <f t="shared" si="35"/>
        <v/>
      </c>
      <c r="Q252" s="14" t="str">
        <f t="shared" si="36"/>
        <v/>
      </c>
      <c r="R252" s="14" t="str">
        <f t="shared" si="37"/>
        <v/>
      </c>
      <c r="S252" s="14" t="str">
        <f t="shared" si="38"/>
        <v>EMPTY</v>
      </c>
      <c r="T252" s="14" t="str">
        <f t="shared" si="39"/>
        <v>EMPTY</v>
      </c>
      <c r="U252" s="14" t="str">
        <f t="shared" si="40"/>
        <v>EMPTY</v>
      </c>
      <c r="V252" s="14" t="str">
        <f t="shared" si="41"/>
        <v>EMPTY</v>
      </c>
      <c r="W252" s="14" t="str">
        <f>IF(L252="beforeTx",timingTable[[#This Row],[FRT32_val]]-timingTable[[#This Row],[FRT32_trace]],"EMPTY")</f>
        <v>EMPTY</v>
      </c>
      <c r="X252" s="14" t="str">
        <f t="shared" si="42"/>
        <v>EMPTY</v>
      </c>
      <c r="Y252" s="14" t="str">
        <f t="shared" si="43"/>
        <v>EMPTY</v>
      </c>
      <c r="Z252" s="14" t="str">
        <f>IF(AND(P252="beforeRx",O253="afterRx"),J253-timingTable[[#This Row],[FRT32_trace]],"EMPTY")</f>
        <v>EMPTY</v>
      </c>
      <c r="AA252" s="14" t="str">
        <f>IF(AND(timingTable[[#This Row],[txEnd]]="txEnd",Q256="rxStart"),I256-timingTable[[#This Row],[FRT32_val]],"EMPTY")</f>
        <v>EMPTY</v>
      </c>
    </row>
    <row r="253" spans="1:27" x14ac:dyDescent="0.25">
      <c r="A253" s="14" t="s">
        <v>530</v>
      </c>
      <c r="B253">
        <v>335688432386</v>
      </c>
      <c r="C253" s="14" t="s">
        <v>8796</v>
      </c>
      <c r="D253">
        <v>124</v>
      </c>
      <c r="E253" s="14" t="s">
        <v>3923</v>
      </c>
      <c r="F253" s="14" t="s">
        <v>8797</v>
      </c>
      <c r="G253" s="14">
        <f>timingTable[[#This Row],[FRT_DEC]]-B252</f>
        <v>334</v>
      </c>
      <c r="H2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INFO]]))),H252)</f>
        <v>88</v>
      </c>
      <c r="I2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680983072</v>
      </c>
      <c r="J253" s="14">
        <f>HEX2DEC(RIGHT(timingTable[[#This Row],[FRT_HEX]],MIN(LEN(timingTable[[#This Row],[FRT_HEX]])-2,8)))</f>
        <v>680983298</v>
      </c>
      <c r="K253" s="14" t="str">
        <f>IF(timingTable[[#This Row],['[TRACECODE']:.1]]=140,"afterTx","")</f>
        <v/>
      </c>
      <c r="L253" s="14" t="str">
        <f t="shared" si="33"/>
        <v/>
      </c>
      <c r="M253" s="14" t="str">
        <f>IF(AND(H253=H252,K252="afterTx",timingTable[[#This Row],['[TRACECODE']:.1]]=6),"dc","")</f>
        <v/>
      </c>
      <c r="N253" s="14" t="str">
        <f t="shared" si="34"/>
        <v/>
      </c>
      <c r="O253" s="14" t="str">
        <f>IF(timingTable[[#This Row],['[TRACECODE']:.1]]=141,"afterRx","")</f>
        <v/>
      </c>
      <c r="P253" s="14" t="str">
        <f t="shared" si="35"/>
        <v/>
      </c>
      <c r="Q253" s="14" t="str">
        <f t="shared" si="36"/>
        <v/>
      </c>
      <c r="R253" s="14" t="str">
        <f t="shared" si="37"/>
        <v>rxEnd</v>
      </c>
      <c r="S253" s="14" t="str">
        <f t="shared" si="38"/>
        <v>EMPTY</v>
      </c>
      <c r="T253" s="14" t="str">
        <f t="shared" si="39"/>
        <v>EMPTY</v>
      </c>
      <c r="U253" s="14">
        <f t="shared" si="40"/>
        <v>-680983070</v>
      </c>
      <c r="V253" s="14" t="str">
        <f t="shared" si="41"/>
        <v>EMPTY</v>
      </c>
      <c r="W253" s="14" t="str">
        <f>IF(L253="beforeTx",timingTable[[#This Row],[FRT32_val]]-timingTable[[#This Row],[FRT32_trace]],"EMPTY")</f>
        <v>EMPTY</v>
      </c>
      <c r="X253" s="14" t="str">
        <f t="shared" si="42"/>
        <v>EMPTY</v>
      </c>
      <c r="Y253" s="14">
        <f t="shared" si="43"/>
        <v>242</v>
      </c>
      <c r="Z253" s="14" t="str">
        <f>IF(AND(P253="beforeRx",O254="afterRx"),J254-timingTable[[#This Row],[FRT32_trace]],"EMPTY")</f>
        <v>EMPTY</v>
      </c>
      <c r="AA253" s="14" t="str">
        <f>IF(AND(timingTable[[#This Row],[txEnd]]="txEnd",Q257="rxStart"),I257-timingTable[[#This Row],[FRT32_val]],"EMPTY")</f>
        <v>EMPTY</v>
      </c>
    </row>
    <row r="254" spans="1:27" x14ac:dyDescent="0.25">
      <c r="A254" s="14" t="s">
        <v>647</v>
      </c>
      <c r="B254">
        <v>335688432388</v>
      </c>
      <c r="C254" s="14" t="s">
        <v>8798</v>
      </c>
      <c r="D254">
        <v>124</v>
      </c>
      <c r="E254" s="14" t="s">
        <v>3923</v>
      </c>
      <c r="F254" s="14" t="s">
        <v>7880</v>
      </c>
      <c r="G254" s="14">
        <f>timingTable[[#This Row],[FRT_DEC]]-B253</f>
        <v>2</v>
      </c>
      <c r="H2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INFO]]))),H253)</f>
        <v>88</v>
      </c>
      <c r="I2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54" s="14">
        <f>HEX2DEC(RIGHT(timingTable[[#This Row],[FRT_HEX]],MIN(LEN(timingTable[[#This Row],[FRT_HEX]])-2,8)))</f>
        <v>680983300</v>
      </c>
      <c r="K254" s="14" t="str">
        <f>IF(timingTable[[#This Row],['[TRACECODE']:.1]]=140,"afterTx","")</f>
        <v/>
      </c>
      <c r="L254" s="14" t="str">
        <f t="shared" si="33"/>
        <v/>
      </c>
      <c r="M254" s="14" t="str">
        <f>IF(AND(H254=H253,K253="afterTx",timingTable[[#This Row],['[TRACECODE']:.1]]=6),"dc","")</f>
        <v/>
      </c>
      <c r="N254" s="14" t="str">
        <f t="shared" si="34"/>
        <v/>
      </c>
      <c r="O254" s="14" t="str">
        <f>IF(timingTable[[#This Row],['[TRACECODE']:.1]]=141,"afterRx","")</f>
        <v/>
      </c>
      <c r="P254" s="14" t="str">
        <f t="shared" si="35"/>
        <v/>
      </c>
      <c r="Q254" s="14" t="str">
        <f t="shared" si="36"/>
        <v/>
      </c>
      <c r="R254" s="14" t="str">
        <f t="shared" si="37"/>
        <v/>
      </c>
      <c r="S254" s="14" t="str">
        <f t="shared" si="38"/>
        <v>EMPTY</v>
      </c>
      <c r="T254" s="14" t="str">
        <f t="shared" si="39"/>
        <v>EMPTY</v>
      </c>
      <c r="U254" s="14" t="str">
        <f t="shared" si="40"/>
        <v>EMPTY</v>
      </c>
      <c r="V254" s="14" t="str">
        <f t="shared" si="41"/>
        <v>EMPTY</v>
      </c>
      <c r="W254" s="14" t="str">
        <f>IF(L254="beforeTx",timingTable[[#This Row],[FRT32_val]]-timingTable[[#This Row],[FRT32_trace]],"EMPTY")</f>
        <v>EMPTY</v>
      </c>
      <c r="X254" s="14" t="str">
        <f t="shared" si="42"/>
        <v>EMPTY</v>
      </c>
      <c r="Y254" s="14" t="str">
        <f t="shared" si="43"/>
        <v>EMPTY</v>
      </c>
      <c r="Z254" s="14" t="str">
        <f>IF(AND(P254="beforeRx",O255="afterRx"),J255-timingTable[[#This Row],[FRT32_trace]],"EMPTY")</f>
        <v>EMPTY</v>
      </c>
      <c r="AA254" s="14" t="str">
        <f>IF(AND(timingTable[[#This Row],[txEnd]]="txEnd",Q258="rxStart"),I258-timingTable[[#This Row],[FRT32_val]],"EMPTY")</f>
        <v>EMPTY</v>
      </c>
    </row>
    <row r="255" spans="1:27" x14ac:dyDescent="0.25">
      <c r="A255" s="14" t="s">
        <v>648</v>
      </c>
      <c r="B255">
        <v>335688432402</v>
      </c>
      <c r="C255" s="14" t="s">
        <v>8799</v>
      </c>
      <c r="D255">
        <v>151</v>
      </c>
      <c r="E255" s="14" t="s">
        <v>7876</v>
      </c>
      <c r="F255" s="14" t="s">
        <v>7845</v>
      </c>
      <c r="G255" s="14">
        <f>timingTable[[#This Row],[FRT_DEC]]-B254</f>
        <v>14</v>
      </c>
      <c r="H2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INFO]]))),H254)</f>
        <v>88</v>
      </c>
      <c r="I2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55" s="14">
        <f>HEX2DEC(RIGHT(timingTable[[#This Row],[FRT_HEX]],MIN(LEN(timingTable[[#This Row],[FRT_HEX]])-2,8)))</f>
        <v>680983314</v>
      </c>
      <c r="K255" s="14" t="str">
        <f>IF(timingTable[[#This Row],['[TRACECODE']:.1]]=140,"afterTx","")</f>
        <v/>
      </c>
      <c r="L255" s="14" t="str">
        <f t="shared" si="33"/>
        <v>beforeTx</v>
      </c>
      <c r="M255" s="14" t="str">
        <f>IF(AND(H255=H254,K254="afterTx",timingTable[[#This Row],['[TRACECODE']:.1]]=6),"dc","")</f>
        <v/>
      </c>
      <c r="N255" s="14" t="str">
        <f t="shared" si="34"/>
        <v/>
      </c>
      <c r="O255" s="14" t="str">
        <f>IF(timingTable[[#This Row],['[TRACECODE']:.1]]=141,"afterRx","")</f>
        <v/>
      </c>
      <c r="P255" s="14" t="str">
        <f t="shared" si="35"/>
        <v/>
      </c>
      <c r="Q255" s="14" t="str">
        <f t="shared" si="36"/>
        <v/>
      </c>
      <c r="R255" s="14" t="str">
        <f t="shared" si="37"/>
        <v/>
      </c>
      <c r="S255" s="14" t="str">
        <f t="shared" si="38"/>
        <v>EMPTY</v>
      </c>
      <c r="T255" s="14" t="str">
        <f t="shared" si="39"/>
        <v>EMPTY</v>
      </c>
      <c r="U255" s="14" t="str">
        <f t="shared" si="40"/>
        <v>EMPTY</v>
      </c>
      <c r="V255" s="14" t="str">
        <f t="shared" si="41"/>
        <v>EMPTY</v>
      </c>
      <c r="W255" s="14">
        <f>IF(L255="beforeTx",timingTable[[#This Row],[FRT32_val]]-timingTable[[#This Row],[FRT32_trace]],"EMPTY")</f>
        <v>-680983312</v>
      </c>
      <c r="X255" s="14">
        <f t="shared" si="42"/>
        <v>751</v>
      </c>
      <c r="Y255" s="14" t="str">
        <f t="shared" si="43"/>
        <v>EMPTY</v>
      </c>
      <c r="Z255" s="14" t="str">
        <f>IF(AND(P255="beforeRx",O256="afterRx"),J256-timingTable[[#This Row],[FRT32_trace]],"EMPTY")</f>
        <v>EMPTY</v>
      </c>
      <c r="AA255" s="14" t="str">
        <f>IF(AND(timingTable[[#This Row],[txEnd]]="txEnd",Q259="rxStart"),I259-timingTable[[#This Row],[FRT32_val]],"EMPTY")</f>
        <v>EMPTY</v>
      </c>
    </row>
    <row r="256" spans="1:27" x14ac:dyDescent="0.25">
      <c r="A256" s="14" t="s">
        <v>532</v>
      </c>
      <c r="B256">
        <v>335688432414</v>
      </c>
      <c r="C256" s="14" t="s">
        <v>8801</v>
      </c>
      <c r="D256">
        <v>151</v>
      </c>
      <c r="E256" s="14" t="s">
        <v>7876</v>
      </c>
      <c r="F256" s="14" t="s">
        <v>8151</v>
      </c>
      <c r="G256" s="14">
        <f>timingTable[[#This Row],[FRT_DEC]]-B255</f>
        <v>12</v>
      </c>
      <c r="H2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INFO]]))),H255)</f>
        <v>88</v>
      </c>
      <c r="I2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256" s="14">
        <f>HEX2DEC(RIGHT(timingTable[[#This Row],[FRT_HEX]],MIN(LEN(timingTable[[#This Row],[FRT_HEX]])-2,8)))</f>
        <v>680983326</v>
      </c>
      <c r="K256" s="14" t="str">
        <f>IF(timingTable[[#This Row],['[TRACECODE']:.1]]=140,"afterTx","")</f>
        <v/>
      </c>
      <c r="L256" s="14" t="str">
        <f t="shared" si="33"/>
        <v/>
      </c>
      <c r="M256" s="14" t="str">
        <f>IF(AND(H256=H255,K255="afterTx",timingTable[[#This Row],['[TRACECODE']:.1]]=6),"dc","")</f>
        <v/>
      </c>
      <c r="N256" s="14" t="str">
        <f t="shared" si="34"/>
        <v/>
      </c>
      <c r="O256" s="14" t="str">
        <f>IF(timingTable[[#This Row],['[TRACECODE']:.1]]=141,"afterRx","")</f>
        <v/>
      </c>
      <c r="P256" s="14" t="str">
        <f t="shared" si="35"/>
        <v/>
      </c>
      <c r="Q256" s="14" t="str">
        <f t="shared" si="36"/>
        <v/>
      </c>
      <c r="R256" s="14" t="str">
        <f t="shared" si="37"/>
        <v/>
      </c>
      <c r="S256" s="14" t="str">
        <f t="shared" si="38"/>
        <v>EMPTY</v>
      </c>
      <c r="T256" s="14" t="str">
        <f t="shared" si="39"/>
        <v>EMPTY</v>
      </c>
      <c r="U256" s="14" t="str">
        <f t="shared" si="40"/>
        <v>EMPTY</v>
      </c>
      <c r="V256" s="14" t="str">
        <f t="shared" si="41"/>
        <v>EMPTY</v>
      </c>
      <c r="W256" s="14" t="str">
        <f>IF(L256="beforeTx",timingTable[[#This Row],[FRT32_val]]-timingTable[[#This Row],[FRT32_trace]],"EMPTY")</f>
        <v>EMPTY</v>
      </c>
      <c r="X256" s="14" t="str">
        <f t="shared" si="42"/>
        <v>EMPTY</v>
      </c>
      <c r="Y256" s="14" t="str">
        <f t="shared" si="43"/>
        <v>EMPTY</v>
      </c>
      <c r="Z256" s="14" t="str">
        <f>IF(AND(P256="beforeRx",O257="afterRx"),J257-timingTable[[#This Row],[FRT32_trace]],"EMPTY")</f>
        <v>EMPTY</v>
      </c>
      <c r="AA256" s="14" t="str">
        <f>IF(AND(timingTable[[#This Row],[txEnd]]="txEnd",Q260="rxStart"),I260-timingTable[[#This Row],[FRT32_val]],"EMPTY")</f>
        <v>EMPTY</v>
      </c>
    </row>
    <row r="257" spans="1:27" x14ac:dyDescent="0.25">
      <c r="A257" s="14" t="s">
        <v>547</v>
      </c>
      <c r="B257">
        <v>335688433153</v>
      </c>
      <c r="C257" s="14" t="s">
        <v>8820</v>
      </c>
      <c r="D257">
        <v>140</v>
      </c>
      <c r="E257" s="14" t="s">
        <v>1076</v>
      </c>
      <c r="F257" s="14" t="s">
        <v>7825</v>
      </c>
      <c r="G257" s="14">
        <f>timingTable[[#This Row],[FRT_DEC]]-B256</f>
        <v>739</v>
      </c>
      <c r="H2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INFO]]))),H256)</f>
        <v>88</v>
      </c>
      <c r="I25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57" s="14">
        <f>HEX2DEC(RIGHT(timingTable[[#This Row],[FRT_HEX]],MIN(LEN(timingTable[[#This Row],[FRT_HEX]])-2,8)))</f>
        <v>680984065</v>
      </c>
      <c r="K257" s="14" t="str">
        <f>IF(timingTable[[#This Row],['[TRACECODE']:.1]]=140,"afterTx","")</f>
        <v>afterTx</v>
      </c>
      <c r="L257" s="14" t="str">
        <f t="shared" si="33"/>
        <v/>
      </c>
      <c r="M257" s="14" t="str">
        <f>IF(AND(H257=H256,K256="afterTx",timingTable[[#This Row],['[TRACECODE']:.1]]=6),"dc","")</f>
        <v/>
      </c>
      <c r="N257" s="14" t="str">
        <f t="shared" si="34"/>
        <v/>
      </c>
      <c r="O257" s="14" t="str">
        <f>IF(timingTable[[#This Row],['[TRACECODE']:.1]]=141,"afterRx","")</f>
        <v/>
      </c>
      <c r="P257" s="14" t="str">
        <f t="shared" si="35"/>
        <v/>
      </c>
      <c r="Q257" s="14" t="str">
        <f t="shared" si="36"/>
        <v/>
      </c>
      <c r="R257" s="14" t="str">
        <f t="shared" si="37"/>
        <v/>
      </c>
      <c r="S257" s="14" t="str">
        <f t="shared" si="38"/>
        <v>EMPTY</v>
      </c>
      <c r="T257" s="14" t="str">
        <f t="shared" si="39"/>
        <v>EMPTY</v>
      </c>
      <c r="U257" s="14" t="str">
        <f t="shared" si="40"/>
        <v>EMPTY</v>
      </c>
      <c r="V257" s="14" t="str">
        <f t="shared" si="41"/>
        <v>EMPTY</v>
      </c>
      <c r="W257" s="14" t="str">
        <f>IF(L257="beforeTx",timingTable[[#This Row],[FRT32_val]]-timingTable[[#This Row],[FRT32_trace]],"EMPTY")</f>
        <v>EMPTY</v>
      </c>
      <c r="X257" s="14" t="str">
        <f t="shared" si="42"/>
        <v>EMPTY</v>
      </c>
      <c r="Y257" s="14" t="str">
        <f t="shared" si="43"/>
        <v>EMPTY</v>
      </c>
      <c r="Z257" s="14" t="str">
        <f>IF(AND(P257="beforeRx",O258="afterRx"),J258-timingTable[[#This Row],[FRT32_trace]],"EMPTY")</f>
        <v>EMPTY</v>
      </c>
      <c r="AA257" s="14" t="str">
        <f>IF(AND(timingTable[[#This Row],[txEnd]]="txEnd",Q261="rxStart"),I261-timingTable[[#This Row],[FRT32_val]],"EMPTY")</f>
        <v>EMPTY</v>
      </c>
    </row>
    <row r="258" spans="1:27" x14ac:dyDescent="0.25">
      <c r="A258" s="14" t="s">
        <v>556</v>
      </c>
      <c r="B258">
        <v>335688434505</v>
      </c>
      <c r="C258" s="14" t="s">
        <v>8833</v>
      </c>
      <c r="D258">
        <v>151</v>
      </c>
      <c r="E258" s="14" t="s">
        <v>7876</v>
      </c>
      <c r="F258" s="14" t="s">
        <v>7989</v>
      </c>
      <c r="G258" s="14">
        <f>timingTable[[#This Row],[FRT_DEC]]-B257</f>
        <v>1352</v>
      </c>
      <c r="H2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INFO]]))),H257)</f>
        <v>88</v>
      </c>
      <c r="I2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58" s="14">
        <f>HEX2DEC(RIGHT(timingTable[[#This Row],[FRT_HEX]],MIN(LEN(timingTable[[#This Row],[FRT_HEX]])-2,8)))</f>
        <v>680985417</v>
      </c>
      <c r="K258" s="14" t="str">
        <f>IF(timingTable[[#This Row],['[TRACECODE']:.1]]=140,"afterTx","")</f>
        <v/>
      </c>
      <c r="L258" s="14" t="str">
        <f t="shared" si="33"/>
        <v/>
      </c>
      <c r="M258" s="14" t="str">
        <f>IF(AND(H258=H257,K257="afterTx",timingTable[[#This Row],['[TRACECODE']:.1]]=6),"dc","")</f>
        <v/>
      </c>
      <c r="N258" s="14" t="str">
        <f t="shared" si="34"/>
        <v/>
      </c>
      <c r="O258" s="14" t="str">
        <f>IF(timingTable[[#This Row],['[TRACECODE']:.1]]=141,"afterRx","")</f>
        <v/>
      </c>
      <c r="P258" s="14" t="str">
        <f t="shared" si="35"/>
        <v/>
      </c>
      <c r="Q258" s="14" t="str">
        <f t="shared" si="36"/>
        <v/>
      </c>
      <c r="R258" s="14" t="str">
        <f t="shared" si="37"/>
        <v/>
      </c>
      <c r="S258" s="14" t="str">
        <f t="shared" si="38"/>
        <v>EMPTY</v>
      </c>
      <c r="T258" s="14" t="str">
        <f t="shared" si="39"/>
        <v>EMPTY</v>
      </c>
      <c r="U258" s="14" t="str">
        <f t="shared" si="40"/>
        <v>EMPTY</v>
      </c>
      <c r="V258" s="14" t="str">
        <f t="shared" si="41"/>
        <v>EMPTY</v>
      </c>
      <c r="W258" s="14" t="str">
        <f>IF(L258="beforeTx",timingTable[[#This Row],[FRT32_val]]-timingTable[[#This Row],[FRT32_trace]],"EMPTY")</f>
        <v>EMPTY</v>
      </c>
      <c r="X258" s="14" t="str">
        <f t="shared" si="42"/>
        <v>EMPTY</v>
      </c>
      <c r="Y258" s="14" t="str">
        <f t="shared" si="43"/>
        <v>EMPTY</v>
      </c>
      <c r="Z258" s="14" t="str">
        <f>IF(AND(P258="beforeRx",O259="afterRx"),J259-timingTable[[#This Row],[FRT32_trace]],"EMPTY")</f>
        <v>EMPTY</v>
      </c>
      <c r="AA258" s="14" t="str">
        <f>IF(AND(timingTable[[#This Row],[txEnd]]="txEnd",Q262="rxStart"),I262-timingTable[[#This Row],[FRT32_val]],"EMPTY")</f>
        <v>EMPTY</v>
      </c>
    </row>
    <row r="259" spans="1:27" x14ac:dyDescent="0.25">
      <c r="A259" s="14" t="s">
        <v>655</v>
      </c>
      <c r="B259">
        <v>335688442025</v>
      </c>
      <c r="C259" s="14" t="s">
        <v>8836</v>
      </c>
      <c r="D259">
        <v>151</v>
      </c>
      <c r="E259" s="14" t="s">
        <v>7876</v>
      </c>
      <c r="F259" s="14" t="s">
        <v>7845</v>
      </c>
      <c r="G259" s="14">
        <f>timingTable[[#This Row],[FRT_DEC]]-B258</f>
        <v>7520</v>
      </c>
      <c r="H2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INFO]]))),H258)</f>
        <v>88</v>
      </c>
      <c r="I2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59" s="14">
        <f>HEX2DEC(RIGHT(timingTable[[#This Row],[FRT_HEX]],MIN(LEN(timingTable[[#This Row],[FRT_HEX]])-2,8)))</f>
        <v>680992937</v>
      </c>
      <c r="K259" s="14" t="str">
        <f>IF(timingTable[[#This Row],['[TRACECODE']:.1]]=140,"afterTx","")</f>
        <v/>
      </c>
      <c r="L259" s="14" t="str">
        <f t="shared" si="33"/>
        <v/>
      </c>
      <c r="M259" s="14" t="str">
        <f>IF(AND(H259=H258,K258="afterTx",timingTable[[#This Row],['[TRACECODE']:.1]]=6),"dc","")</f>
        <v/>
      </c>
      <c r="N259" s="14" t="str">
        <f t="shared" si="34"/>
        <v/>
      </c>
      <c r="O259" s="14" t="str">
        <f>IF(timingTable[[#This Row],['[TRACECODE']:.1]]=141,"afterRx","")</f>
        <v/>
      </c>
      <c r="P259" s="14" t="str">
        <f t="shared" si="35"/>
        <v/>
      </c>
      <c r="Q259" s="14" t="str">
        <f t="shared" si="36"/>
        <v/>
      </c>
      <c r="R259" s="14" t="str">
        <f t="shared" si="37"/>
        <v/>
      </c>
      <c r="S259" s="14" t="str">
        <f t="shared" si="38"/>
        <v>EMPTY</v>
      </c>
      <c r="T259" s="14" t="str">
        <f t="shared" si="39"/>
        <v>EMPTY</v>
      </c>
      <c r="U259" s="14" t="str">
        <f t="shared" si="40"/>
        <v>EMPTY</v>
      </c>
      <c r="V259" s="14" t="str">
        <f t="shared" si="41"/>
        <v>EMPTY</v>
      </c>
      <c r="W259" s="14" t="str">
        <f>IF(L259="beforeTx",timingTable[[#This Row],[FRT32_val]]-timingTable[[#This Row],[FRT32_trace]],"EMPTY")</f>
        <v>EMPTY</v>
      </c>
      <c r="X259" s="14" t="str">
        <f t="shared" si="42"/>
        <v>EMPTY</v>
      </c>
      <c r="Y259" s="14" t="str">
        <f t="shared" si="43"/>
        <v>EMPTY</v>
      </c>
      <c r="Z259" s="14" t="str">
        <f>IF(AND(P259="beforeRx",O260="afterRx"),J260-timingTable[[#This Row],[FRT32_trace]],"EMPTY")</f>
        <v>EMPTY</v>
      </c>
      <c r="AA259" s="14" t="str">
        <f>IF(AND(timingTable[[#This Row],[txEnd]]="txEnd",Q263="rxStart"),I263-timingTable[[#This Row],[FRT32_val]],"EMPTY")</f>
        <v>EMPTY</v>
      </c>
    </row>
    <row r="260" spans="1:27" x14ac:dyDescent="0.25">
      <c r="A260" s="14" t="s">
        <v>558</v>
      </c>
      <c r="B260">
        <v>335688442110</v>
      </c>
      <c r="C260" s="14" t="s">
        <v>8841</v>
      </c>
      <c r="D260">
        <v>123</v>
      </c>
      <c r="E260" s="14" t="s">
        <v>3922</v>
      </c>
      <c r="F260" s="14" t="s">
        <v>8842</v>
      </c>
      <c r="G260" s="14">
        <f>timingTable[[#This Row],[FRT_DEC]]-B259</f>
        <v>85</v>
      </c>
      <c r="H2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INFO]]))),H259)</f>
        <v>88</v>
      </c>
      <c r="I2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680992800</v>
      </c>
      <c r="J260" s="14">
        <f>HEX2DEC(RIGHT(timingTable[[#This Row],[FRT_HEX]],MIN(LEN(timingTable[[#This Row],[FRT_HEX]])-2,8)))</f>
        <v>680993022</v>
      </c>
      <c r="K260" s="14" t="str">
        <f>IF(timingTable[[#This Row],['[TRACECODE']:.1]]=140,"afterTx","")</f>
        <v/>
      </c>
      <c r="L260" s="14" t="str">
        <f t="shared" si="33"/>
        <v/>
      </c>
      <c r="M260" s="14" t="str">
        <f>IF(AND(H260=H259,K259="afterTx",timingTable[[#This Row],['[TRACECODE']:.1]]=6),"dc","")</f>
        <v/>
      </c>
      <c r="N260" s="14" t="str">
        <f t="shared" si="34"/>
        <v/>
      </c>
      <c r="O260" s="14" t="str">
        <f>IF(timingTable[[#This Row],['[TRACECODE']:.1]]=141,"afterRx","")</f>
        <v/>
      </c>
      <c r="P260" s="14" t="str">
        <f t="shared" si="35"/>
        <v/>
      </c>
      <c r="Q260" s="14" t="str">
        <f t="shared" si="36"/>
        <v/>
      </c>
      <c r="R260" s="14" t="str">
        <f t="shared" si="37"/>
        <v/>
      </c>
      <c r="S260" s="14" t="str">
        <f t="shared" si="38"/>
        <v>EMPTY</v>
      </c>
      <c r="T260" s="14" t="str">
        <f t="shared" si="39"/>
        <v>EMPTY</v>
      </c>
      <c r="U260" s="14" t="str">
        <f t="shared" si="40"/>
        <v>EMPTY</v>
      </c>
      <c r="V260" s="14" t="str">
        <f t="shared" si="41"/>
        <v>EMPTY</v>
      </c>
      <c r="W260" s="14" t="str">
        <f>IF(L260="beforeTx",timingTable[[#This Row],[FRT32_val]]-timingTable[[#This Row],[FRT32_trace]],"EMPTY")</f>
        <v>EMPTY</v>
      </c>
      <c r="X260" s="14" t="str">
        <f t="shared" si="42"/>
        <v>EMPTY</v>
      </c>
      <c r="Y260" s="14" t="str">
        <f t="shared" si="43"/>
        <v>EMPTY</v>
      </c>
      <c r="Z260" s="14" t="str">
        <f>IF(AND(P260="beforeRx",O261="afterRx"),J261-timingTable[[#This Row],[FRT32_trace]],"EMPTY")</f>
        <v>EMPTY</v>
      </c>
      <c r="AA260" s="14" t="str">
        <f>IF(AND(timingTable[[#This Row],[txEnd]]="txEnd",Q264="rxStart"),I264-timingTable[[#This Row],[FRT32_val]],"EMPTY")</f>
        <v>EMPTY</v>
      </c>
    </row>
    <row r="261" spans="1:27" x14ac:dyDescent="0.25">
      <c r="A261" s="14" t="s">
        <v>1112</v>
      </c>
      <c r="B261">
        <v>335688442114</v>
      </c>
      <c r="C261" s="14" t="s">
        <v>8843</v>
      </c>
      <c r="D261">
        <v>123</v>
      </c>
      <c r="E261" s="14" t="s">
        <v>3922</v>
      </c>
      <c r="F261" s="14" t="s">
        <v>7879</v>
      </c>
      <c r="G261" s="14">
        <f>timingTable[[#This Row],[FRT_DEC]]-B260</f>
        <v>4</v>
      </c>
      <c r="H2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INFO]]))),H260)</f>
        <v>88</v>
      </c>
      <c r="I2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61" s="14">
        <f>HEX2DEC(RIGHT(timingTable[[#This Row],[FRT_HEX]],MIN(LEN(timingTable[[#This Row],[FRT_HEX]])-2,8)))</f>
        <v>680993026</v>
      </c>
      <c r="K261" s="14" t="str">
        <f>IF(timingTable[[#This Row],['[TRACECODE']:.1]]=140,"afterTx","")</f>
        <v/>
      </c>
      <c r="L261" s="14" t="str">
        <f t="shared" ref="L261:L324" si="44">IF(AND(H263=H261,K263="afterTx"),"beforeTx","")</f>
        <v/>
      </c>
      <c r="M261" s="14" t="str">
        <f>IF(AND(H261=H260,K260="afterTx",timingTable[[#This Row],['[TRACECODE']:.1]]=6),"dc","")</f>
        <v/>
      </c>
      <c r="N261" s="14" t="str">
        <f t="shared" ref="N261:N324" si="45">IF(AND(H261=H259,M259="dc"),"txEnd","")</f>
        <v/>
      </c>
      <c r="O261" s="14" t="str">
        <f>IF(timingTable[[#This Row],['[TRACECODE']:.1]]=141,"afterRx","")</f>
        <v/>
      </c>
      <c r="P261" s="14" t="str">
        <f t="shared" ref="P261:P324" si="46">IF(AND(H261=H262,O262="afterRx"),"beforeRx","")</f>
        <v/>
      </c>
      <c r="Q261" s="14" t="str">
        <f t="shared" ref="Q261:Q324" si="47">IF(AND(H261=H260,O260="afterRx"),"rxStart","")</f>
        <v/>
      </c>
      <c r="R261" s="14" t="str">
        <f t="shared" ref="R261:R324" si="48">IF(AND(H261=H259,Q259="rxStart"),"rxEnd","")</f>
        <v/>
      </c>
      <c r="S261" s="14" t="str">
        <f t="shared" ref="S261:S324" si="49">IF(AND(H264=H261,M264="dc",L261="beforeTx"),I264-I261,"EMPTY")</f>
        <v>EMPTY</v>
      </c>
      <c r="T261" s="14" t="str">
        <f t="shared" ref="T261:T324" si="50">IF(AND(N261="txEnd",P263="beforeRx",O264="afterRx"),J263-I261,"EMPTY")</f>
        <v>EMPTY</v>
      </c>
      <c r="U261" s="14" t="str">
        <f t="shared" ref="U261:U324" si="51">IF(AND(L263="beforeTx",R261="rxEnd",H263=H261),I263-I261,"EMPTY")</f>
        <v>EMPTY</v>
      </c>
      <c r="V261" s="14" t="str">
        <f t="shared" ref="V261:V324" si="52">IF(AND(R261="rxEnd",M266="dc",H261=H266),I266-I261,"EMPTY")</f>
        <v>EMPTY</v>
      </c>
      <c r="W261" s="14" t="str">
        <f>IF(L261="beforeTx",timingTable[[#This Row],[FRT32_val]]-timingTable[[#This Row],[FRT32_trace]],"EMPTY")</f>
        <v>EMPTY</v>
      </c>
      <c r="X261" s="14" t="str">
        <f t="shared" ref="X261:X324" si="53">IF(AND(L261="beforeTx",K263="afterTx"),J263-J261,"EMPTY")</f>
        <v>EMPTY</v>
      </c>
      <c r="Y261" s="14" t="str">
        <f t="shared" ref="Y261:Y324" si="54">IF(AND(R261="rxEnd",L263="beforeTx"),J263-I261,"EMPTY")</f>
        <v>EMPTY</v>
      </c>
      <c r="Z261" s="14" t="str">
        <f>IF(AND(P261="beforeRx",O262="afterRx"),J262-timingTable[[#This Row],[FRT32_trace]],"EMPTY")</f>
        <v>EMPTY</v>
      </c>
      <c r="AA261" s="14" t="str">
        <f>IF(AND(timingTable[[#This Row],[txEnd]]="txEnd",Q265="rxStart"),I265-timingTable[[#This Row],[FRT32_val]],"EMPTY")</f>
        <v>EMPTY</v>
      </c>
    </row>
    <row r="262" spans="1:27" x14ac:dyDescent="0.25">
      <c r="A262" s="14" t="s">
        <v>1113</v>
      </c>
      <c r="B262">
        <v>335688442121</v>
      </c>
      <c r="C262" s="14" t="s">
        <v>8844</v>
      </c>
      <c r="D262">
        <v>151</v>
      </c>
      <c r="E262" s="14" t="s">
        <v>7876</v>
      </c>
      <c r="F262" s="14" t="s">
        <v>7843</v>
      </c>
      <c r="G262" s="14">
        <f>timingTable[[#This Row],[FRT_DEC]]-B261</f>
        <v>7</v>
      </c>
      <c r="H2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INFO]]))),H261)</f>
        <v>88</v>
      </c>
      <c r="I2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262" s="14">
        <f>HEX2DEC(RIGHT(timingTable[[#This Row],[FRT_HEX]],MIN(LEN(timingTable[[#This Row],[FRT_HEX]])-2,8)))</f>
        <v>680993033</v>
      </c>
      <c r="K262" s="14" t="str">
        <f>IF(timingTable[[#This Row],['[TRACECODE']:.1]]=140,"afterTx","")</f>
        <v/>
      </c>
      <c r="L262" s="14" t="str">
        <f t="shared" si="44"/>
        <v/>
      </c>
      <c r="M262" s="14" t="str">
        <f>IF(AND(H262=H261,K261="afterTx",timingTable[[#This Row],['[TRACECODE']:.1]]=6),"dc","")</f>
        <v/>
      </c>
      <c r="N262" s="14" t="str">
        <f t="shared" si="45"/>
        <v/>
      </c>
      <c r="O262" s="14" t="str">
        <f>IF(timingTable[[#This Row],['[TRACECODE']:.1]]=141,"afterRx","")</f>
        <v/>
      </c>
      <c r="P262" s="14" t="str">
        <f t="shared" si="46"/>
        <v/>
      </c>
      <c r="Q262" s="14" t="str">
        <f t="shared" si="47"/>
        <v/>
      </c>
      <c r="R262" s="14" t="str">
        <f t="shared" si="48"/>
        <v/>
      </c>
      <c r="S262" s="14" t="str">
        <f t="shared" si="49"/>
        <v>EMPTY</v>
      </c>
      <c r="T262" s="14" t="str">
        <f t="shared" si="50"/>
        <v>EMPTY</v>
      </c>
      <c r="U262" s="14" t="str">
        <f t="shared" si="51"/>
        <v>EMPTY</v>
      </c>
      <c r="V262" s="14" t="str">
        <f t="shared" si="52"/>
        <v>EMPTY</v>
      </c>
      <c r="W262" s="14" t="str">
        <f>IF(L262="beforeTx",timingTable[[#This Row],[FRT32_val]]-timingTable[[#This Row],[FRT32_trace]],"EMPTY")</f>
        <v>EMPTY</v>
      </c>
      <c r="X262" s="14" t="str">
        <f t="shared" si="53"/>
        <v>EMPTY</v>
      </c>
      <c r="Y262" s="14" t="str">
        <f t="shared" si="54"/>
        <v>EMPTY</v>
      </c>
      <c r="Z262" s="14" t="str">
        <f>IF(AND(P262="beforeRx",O263="afterRx"),J263-timingTable[[#This Row],[FRT32_trace]],"EMPTY")</f>
        <v>EMPTY</v>
      </c>
      <c r="AA262" s="14" t="str">
        <f>IF(AND(timingTable[[#This Row],[txEnd]]="txEnd",Q266="rxStart"),I266-timingTable[[#This Row],[FRT32_val]],"EMPTY")</f>
        <v>EMPTY</v>
      </c>
    </row>
    <row r="263" spans="1:27" x14ac:dyDescent="0.25">
      <c r="A263" s="14" t="s">
        <v>1116</v>
      </c>
      <c r="B263">
        <v>335688442207</v>
      </c>
      <c r="C263" s="14" t="s">
        <v>8850</v>
      </c>
      <c r="D263">
        <v>151</v>
      </c>
      <c r="E263" s="14" t="s">
        <v>7876</v>
      </c>
      <c r="F263" s="14" t="s">
        <v>8851</v>
      </c>
      <c r="G263" s="14">
        <f>timingTable[[#This Row],[FRT_DEC]]-B262</f>
        <v>86</v>
      </c>
      <c r="H2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INFO]]))),H262)</f>
        <v>88</v>
      </c>
      <c r="I2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263" s="14">
        <f>HEX2DEC(RIGHT(timingTable[[#This Row],[FRT_HEX]],MIN(LEN(timingTable[[#This Row],[FRT_HEX]])-2,8)))</f>
        <v>680993119</v>
      </c>
      <c r="K263" s="14" t="str">
        <f>IF(timingTable[[#This Row],['[TRACECODE']:.1]]=140,"afterTx","")</f>
        <v/>
      </c>
      <c r="L263" s="14" t="str">
        <f t="shared" si="44"/>
        <v/>
      </c>
      <c r="M263" s="14" t="str">
        <f>IF(AND(H263=H262,K262="afterTx",timingTable[[#This Row],['[TRACECODE']:.1]]=6),"dc","")</f>
        <v/>
      </c>
      <c r="N263" s="14" t="str">
        <f t="shared" si="45"/>
        <v/>
      </c>
      <c r="O263" s="14" t="str">
        <f>IF(timingTable[[#This Row],['[TRACECODE']:.1]]=141,"afterRx","")</f>
        <v/>
      </c>
      <c r="P263" s="14" t="str">
        <f t="shared" si="46"/>
        <v/>
      </c>
      <c r="Q263" s="14" t="str">
        <f t="shared" si="47"/>
        <v/>
      </c>
      <c r="R263" s="14" t="str">
        <f t="shared" si="48"/>
        <v/>
      </c>
      <c r="S263" s="14" t="str">
        <f t="shared" si="49"/>
        <v>EMPTY</v>
      </c>
      <c r="T263" s="14" t="str">
        <f t="shared" si="50"/>
        <v>EMPTY</v>
      </c>
      <c r="U263" s="14" t="str">
        <f t="shared" si="51"/>
        <v>EMPTY</v>
      </c>
      <c r="V263" s="14" t="str">
        <f t="shared" si="52"/>
        <v>EMPTY</v>
      </c>
      <c r="W263" s="14" t="str">
        <f>IF(L263="beforeTx",timingTable[[#This Row],[FRT32_val]]-timingTable[[#This Row],[FRT32_trace]],"EMPTY")</f>
        <v>EMPTY</v>
      </c>
      <c r="X263" s="14" t="str">
        <f t="shared" si="53"/>
        <v>EMPTY</v>
      </c>
      <c r="Y263" s="14" t="str">
        <f t="shared" si="54"/>
        <v>EMPTY</v>
      </c>
      <c r="Z263" s="14" t="str">
        <f>IF(AND(P263="beforeRx",O264="afterRx"),J264-timingTable[[#This Row],[FRT32_trace]],"EMPTY")</f>
        <v>EMPTY</v>
      </c>
      <c r="AA263" s="14" t="str">
        <f>IF(AND(timingTable[[#This Row],[txEnd]]="txEnd",Q267="rxStart"),I267-timingTable[[#This Row],[FRT32_val]],"EMPTY")</f>
        <v>EMPTY</v>
      </c>
    </row>
    <row r="264" spans="1:27" x14ac:dyDescent="0.25">
      <c r="A264" s="14" t="s">
        <v>561</v>
      </c>
      <c r="B264">
        <v>335688443520</v>
      </c>
      <c r="C264" s="14" t="s">
        <v>8857</v>
      </c>
      <c r="D264">
        <v>151</v>
      </c>
      <c r="E264" s="14" t="s">
        <v>7876</v>
      </c>
      <c r="F264" s="14" t="s">
        <v>8858</v>
      </c>
      <c r="G264" s="14">
        <f>timingTable[[#This Row],[FRT_DEC]]-B263</f>
        <v>1313</v>
      </c>
      <c r="H2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INFO]]))),H263)</f>
        <v>88</v>
      </c>
      <c r="I2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264" s="14">
        <f>HEX2DEC(RIGHT(timingTable[[#This Row],[FRT_HEX]],MIN(LEN(timingTable[[#This Row],[FRT_HEX]])-2,8)))</f>
        <v>680994432</v>
      </c>
      <c r="K264" s="14" t="str">
        <f>IF(timingTable[[#This Row],['[TRACECODE']:.1]]=140,"afterTx","")</f>
        <v/>
      </c>
      <c r="L264" s="14" t="str">
        <f t="shared" si="44"/>
        <v/>
      </c>
      <c r="M264" s="14" t="str">
        <f>IF(AND(H264=H263,K263="afterTx",timingTable[[#This Row],['[TRACECODE']:.1]]=6),"dc","")</f>
        <v/>
      </c>
      <c r="N264" s="14" t="str">
        <f t="shared" si="45"/>
        <v/>
      </c>
      <c r="O264" s="14" t="str">
        <f>IF(timingTable[[#This Row],['[TRACECODE']:.1]]=141,"afterRx","")</f>
        <v/>
      </c>
      <c r="P264" s="14" t="str">
        <f t="shared" si="46"/>
        <v/>
      </c>
      <c r="Q264" s="14" t="str">
        <f t="shared" si="47"/>
        <v/>
      </c>
      <c r="R264" s="14" t="str">
        <f t="shared" si="48"/>
        <v/>
      </c>
      <c r="S264" s="14" t="str">
        <f t="shared" si="49"/>
        <v>EMPTY</v>
      </c>
      <c r="T264" s="14" t="str">
        <f t="shared" si="50"/>
        <v>EMPTY</v>
      </c>
      <c r="U264" s="14" t="str">
        <f t="shared" si="51"/>
        <v>EMPTY</v>
      </c>
      <c r="V264" s="14" t="str">
        <f t="shared" si="52"/>
        <v>EMPTY</v>
      </c>
      <c r="W264" s="14" t="str">
        <f>IF(L264="beforeTx",timingTable[[#This Row],[FRT32_val]]-timingTable[[#This Row],[FRT32_trace]],"EMPTY")</f>
        <v>EMPTY</v>
      </c>
      <c r="X264" s="14" t="str">
        <f t="shared" si="53"/>
        <v>EMPTY</v>
      </c>
      <c r="Y264" s="14" t="str">
        <f t="shared" si="54"/>
        <v>EMPTY</v>
      </c>
      <c r="Z264" s="14" t="str">
        <f>IF(AND(P264="beforeRx",O265="afterRx"),J265-timingTable[[#This Row],[FRT32_trace]],"EMPTY")</f>
        <v>EMPTY</v>
      </c>
      <c r="AA264" s="14" t="str">
        <f>IF(AND(timingTable[[#This Row],[txEnd]]="txEnd",Q268="rxStart"),I268-timingTable[[#This Row],[FRT32_val]],"EMPTY")</f>
        <v>EMPTY</v>
      </c>
    </row>
    <row r="265" spans="1:27" x14ac:dyDescent="0.25">
      <c r="A265" s="14" t="s">
        <v>567</v>
      </c>
      <c r="B265">
        <v>335688443608</v>
      </c>
      <c r="C265" s="14" t="s">
        <v>8869</v>
      </c>
      <c r="D265">
        <v>151</v>
      </c>
      <c r="E265" s="14" t="s">
        <v>7876</v>
      </c>
      <c r="F265" s="14" t="s">
        <v>7993</v>
      </c>
      <c r="G265" s="14">
        <f>timingTable[[#This Row],[FRT_DEC]]-B264</f>
        <v>88</v>
      </c>
      <c r="H2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INFO]]))),H264)</f>
        <v>88</v>
      </c>
      <c r="I2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265" s="14">
        <f>HEX2DEC(RIGHT(timingTable[[#This Row],[FRT_HEX]],MIN(LEN(timingTable[[#This Row],[FRT_HEX]])-2,8)))</f>
        <v>680994520</v>
      </c>
      <c r="K265" s="14" t="str">
        <f>IF(timingTable[[#This Row],['[TRACECODE']:.1]]=140,"afterTx","")</f>
        <v/>
      </c>
      <c r="L265" s="14" t="str">
        <f t="shared" si="44"/>
        <v/>
      </c>
      <c r="M265" s="14" t="str">
        <f>IF(AND(H265=H264,K264="afterTx",timingTable[[#This Row],['[TRACECODE']:.1]]=6),"dc","")</f>
        <v/>
      </c>
      <c r="N265" s="14" t="str">
        <f t="shared" si="45"/>
        <v/>
      </c>
      <c r="O265" s="14" t="str">
        <f>IF(timingTable[[#This Row],['[TRACECODE']:.1]]=141,"afterRx","")</f>
        <v/>
      </c>
      <c r="P265" s="14" t="str">
        <f t="shared" si="46"/>
        <v/>
      </c>
      <c r="Q265" s="14" t="str">
        <f t="shared" si="47"/>
        <v/>
      </c>
      <c r="R265" s="14" t="str">
        <f t="shared" si="48"/>
        <v/>
      </c>
      <c r="S265" s="14" t="str">
        <f t="shared" si="49"/>
        <v>EMPTY</v>
      </c>
      <c r="T265" s="14" t="str">
        <f t="shared" si="50"/>
        <v>EMPTY</v>
      </c>
      <c r="U265" s="14" t="str">
        <f t="shared" si="51"/>
        <v>EMPTY</v>
      </c>
      <c r="V265" s="14" t="str">
        <f t="shared" si="52"/>
        <v>EMPTY</v>
      </c>
      <c r="W265" s="14" t="str">
        <f>IF(L265="beforeTx",timingTable[[#This Row],[FRT32_val]]-timingTable[[#This Row],[FRT32_trace]],"EMPTY")</f>
        <v>EMPTY</v>
      </c>
      <c r="X265" s="14" t="str">
        <f t="shared" si="53"/>
        <v>EMPTY</v>
      </c>
      <c r="Y265" s="14" t="str">
        <f t="shared" si="54"/>
        <v>EMPTY</v>
      </c>
      <c r="Z265" s="14" t="str">
        <f>IF(AND(P265="beforeRx",O266="afterRx"),J266-timingTable[[#This Row],[FRT32_trace]],"EMPTY")</f>
        <v>EMPTY</v>
      </c>
      <c r="AA265" s="14" t="str">
        <f>IF(AND(timingTable[[#This Row],[txEnd]]="txEnd",Q269="rxStart"),I269-timingTable[[#This Row],[FRT32_val]],"EMPTY")</f>
        <v>EMPTY</v>
      </c>
    </row>
    <row r="266" spans="1:27" x14ac:dyDescent="0.25">
      <c r="A266" s="14" t="s">
        <v>571</v>
      </c>
      <c r="B266">
        <v>335688443637</v>
      </c>
      <c r="C266" s="14" t="s">
        <v>8873</v>
      </c>
      <c r="D266">
        <v>131</v>
      </c>
      <c r="E266" s="14" t="s">
        <v>3932</v>
      </c>
      <c r="F266" s="14" t="s">
        <v>8874</v>
      </c>
      <c r="G266" s="14">
        <f>timingTable[[#This Row],[FRT_DEC]]-B265</f>
        <v>29</v>
      </c>
      <c r="H2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INFO]]))),H265)</f>
        <v>89</v>
      </c>
      <c r="I26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66" s="14">
        <f>HEX2DEC(RIGHT(timingTable[[#This Row],[FRT_HEX]],MIN(LEN(timingTable[[#This Row],[FRT_HEX]])-2,8)))</f>
        <v>680994549</v>
      </c>
      <c r="K266" s="14" t="str">
        <f>IF(timingTable[[#This Row],['[TRACECODE']:.1]]=140,"afterTx","")</f>
        <v/>
      </c>
      <c r="L266" s="14" t="str">
        <f t="shared" si="44"/>
        <v/>
      </c>
      <c r="M266" s="14" t="str">
        <f>IF(AND(H266=H265,K265="afterTx",timingTable[[#This Row],['[TRACECODE']:.1]]=6),"dc","")</f>
        <v/>
      </c>
      <c r="N266" s="14" t="str">
        <f t="shared" si="45"/>
        <v/>
      </c>
      <c r="O266" s="14" t="str">
        <f>IF(timingTable[[#This Row],['[TRACECODE']:.1]]=141,"afterRx","")</f>
        <v/>
      </c>
      <c r="P266" s="14" t="str">
        <f t="shared" si="46"/>
        <v/>
      </c>
      <c r="Q266" s="14" t="str">
        <f t="shared" si="47"/>
        <v/>
      </c>
      <c r="R266" s="14" t="str">
        <f t="shared" si="48"/>
        <v/>
      </c>
      <c r="S266" s="14" t="str">
        <f t="shared" si="49"/>
        <v>EMPTY</v>
      </c>
      <c r="T266" s="14" t="str">
        <f t="shared" si="50"/>
        <v>EMPTY</v>
      </c>
      <c r="U266" s="14" t="str">
        <f t="shared" si="51"/>
        <v>EMPTY</v>
      </c>
      <c r="V266" s="14" t="str">
        <f t="shared" si="52"/>
        <v>EMPTY</v>
      </c>
      <c r="W266" s="14" t="str">
        <f>IF(L266="beforeTx",timingTable[[#This Row],[FRT32_val]]-timingTable[[#This Row],[FRT32_trace]],"EMPTY")</f>
        <v>EMPTY</v>
      </c>
      <c r="X266" s="14" t="str">
        <f t="shared" si="53"/>
        <v>EMPTY</v>
      </c>
      <c r="Y266" s="14" t="str">
        <f t="shared" si="54"/>
        <v>EMPTY</v>
      </c>
      <c r="Z266" s="14" t="str">
        <f>IF(AND(P266="beforeRx",O267="afterRx"),J267-timingTable[[#This Row],[FRT32_trace]],"EMPTY")</f>
        <v>EMPTY</v>
      </c>
      <c r="AA266" s="14" t="str">
        <f>IF(AND(timingTable[[#This Row],[txEnd]]="txEnd",Q270="rxStart"),I270-timingTable[[#This Row],[FRT32_val]],"EMPTY")</f>
        <v>EMPTY</v>
      </c>
    </row>
    <row r="267" spans="1:27" x14ac:dyDescent="0.25">
      <c r="A267" s="14" t="s">
        <v>576</v>
      </c>
      <c r="B267">
        <v>335688444335</v>
      </c>
      <c r="C267" s="14" t="s">
        <v>8880</v>
      </c>
      <c r="D267">
        <v>151</v>
      </c>
      <c r="E267" s="14" t="s">
        <v>7876</v>
      </c>
      <c r="F267" s="14" t="s">
        <v>7989</v>
      </c>
      <c r="G267" s="14">
        <f>timingTable[[#This Row],[FRT_DEC]]-B266</f>
        <v>698</v>
      </c>
      <c r="H2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INFO]]))),H266)</f>
        <v>89</v>
      </c>
      <c r="I2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67" s="14">
        <f>HEX2DEC(RIGHT(timingTable[[#This Row],[FRT_HEX]],MIN(LEN(timingTable[[#This Row],[FRT_HEX]])-2,8)))</f>
        <v>680995247</v>
      </c>
      <c r="K267" s="14" t="str">
        <f>IF(timingTable[[#This Row],['[TRACECODE']:.1]]=140,"afterTx","")</f>
        <v/>
      </c>
      <c r="L267" s="14" t="str">
        <f t="shared" si="44"/>
        <v/>
      </c>
      <c r="M267" s="14" t="str">
        <f>IF(AND(H267=H266,K266="afterTx",timingTable[[#This Row],['[TRACECODE']:.1]]=6),"dc","")</f>
        <v/>
      </c>
      <c r="N267" s="14" t="str">
        <f t="shared" si="45"/>
        <v/>
      </c>
      <c r="O267" s="14" t="str">
        <f>IF(timingTable[[#This Row],['[TRACECODE']:.1]]=141,"afterRx","")</f>
        <v/>
      </c>
      <c r="P267" s="14" t="str">
        <f t="shared" si="46"/>
        <v/>
      </c>
      <c r="Q267" s="14" t="str">
        <f t="shared" si="47"/>
        <v/>
      </c>
      <c r="R267" s="14" t="str">
        <f t="shared" si="48"/>
        <v/>
      </c>
      <c r="S267" s="14" t="str">
        <f t="shared" si="49"/>
        <v>EMPTY</v>
      </c>
      <c r="T267" s="14" t="str">
        <f t="shared" si="50"/>
        <v>EMPTY</v>
      </c>
      <c r="U267" s="14" t="str">
        <f t="shared" si="51"/>
        <v>EMPTY</v>
      </c>
      <c r="V267" s="14" t="str">
        <f t="shared" si="52"/>
        <v>EMPTY</v>
      </c>
      <c r="W267" s="14" t="str">
        <f>IF(L267="beforeTx",timingTable[[#This Row],[FRT32_val]]-timingTable[[#This Row],[FRT32_trace]],"EMPTY")</f>
        <v>EMPTY</v>
      </c>
      <c r="X267" s="14" t="str">
        <f t="shared" si="53"/>
        <v>EMPTY</v>
      </c>
      <c r="Y267" s="14" t="str">
        <f t="shared" si="54"/>
        <v>EMPTY</v>
      </c>
      <c r="Z267" s="14" t="str">
        <f>IF(AND(P267="beforeRx",O268="afterRx"),J268-timingTable[[#This Row],[FRT32_trace]],"EMPTY")</f>
        <v>EMPTY</v>
      </c>
      <c r="AA267" s="14" t="str">
        <f>IF(AND(timingTable[[#This Row],[txEnd]]="txEnd",Q271="rxStart"),I271-timingTable[[#This Row],[FRT32_val]],"EMPTY")</f>
        <v>EMPTY</v>
      </c>
    </row>
    <row r="268" spans="1:27" x14ac:dyDescent="0.25">
      <c r="A268" s="14" t="s">
        <v>812</v>
      </c>
      <c r="B268">
        <v>335688444761</v>
      </c>
      <c r="C268" s="14" t="s">
        <v>8885</v>
      </c>
      <c r="D268">
        <v>124</v>
      </c>
      <c r="E268" s="14" t="s">
        <v>3923</v>
      </c>
      <c r="F268" s="14" t="s">
        <v>8886</v>
      </c>
      <c r="G268" s="14">
        <f>timingTable[[#This Row],[FRT_DEC]]-B267</f>
        <v>426</v>
      </c>
      <c r="H2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INFO]]))),H267)</f>
        <v>89</v>
      </c>
      <c r="I2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680995600</v>
      </c>
      <c r="J268" s="14">
        <f>HEX2DEC(RIGHT(timingTable[[#This Row],[FRT_HEX]],MIN(LEN(timingTable[[#This Row],[FRT_HEX]])-2,8)))</f>
        <v>680995673</v>
      </c>
      <c r="K268" s="14" t="str">
        <f>IF(timingTable[[#This Row],['[TRACECODE']:.1]]=140,"afterTx","")</f>
        <v/>
      </c>
      <c r="L268" s="14" t="str">
        <f t="shared" si="44"/>
        <v/>
      </c>
      <c r="M268" s="14" t="str">
        <f>IF(AND(H268=H267,K267="afterTx",timingTable[[#This Row],['[TRACECODE']:.1]]=6),"dc","")</f>
        <v/>
      </c>
      <c r="N268" s="14" t="str">
        <f t="shared" si="45"/>
        <v/>
      </c>
      <c r="O268" s="14" t="str">
        <f>IF(timingTable[[#This Row],['[TRACECODE']:.1]]=141,"afterRx","")</f>
        <v/>
      </c>
      <c r="P268" s="14" t="str">
        <f t="shared" si="46"/>
        <v/>
      </c>
      <c r="Q268" s="14" t="str">
        <f t="shared" si="47"/>
        <v/>
      </c>
      <c r="R268" s="14" t="str">
        <f t="shared" si="48"/>
        <v/>
      </c>
      <c r="S268" s="14" t="str">
        <f t="shared" si="49"/>
        <v>EMPTY</v>
      </c>
      <c r="T268" s="14" t="str">
        <f t="shared" si="50"/>
        <v>EMPTY</v>
      </c>
      <c r="U268" s="14" t="str">
        <f t="shared" si="51"/>
        <v>EMPTY</v>
      </c>
      <c r="V268" s="14" t="str">
        <f t="shared" si="52"/>
        <v>EMPTY</v>
      </c>
      <c r="W268" s="14" t="str">
        <f>IF(L268="beforeTx",timingTable[[#This Row],[FRT32_val]]-timingTable[[#This Row],[FRT32_trace]],"EMPTY")</f>
        <v>EMPTY</v>
      </c>
      <c r="X268" s="14" t="str">
        <f t="shared" si="53"/>
        <v>EMPTY</v>
      </c>
      <c r="Y268" s="14" t="str">
        <f t="shared" si="54"/>
        <v>EMPTY</v>
      </c>
      <c r="Z268" s="14" t="str">
        <f>IF(AND(P268="beforeRx",O269="afterRx"),J269-timingTable[[#This Row],[FRT32_trace]],"EMPTY")</f>
        <v>EMPTY</v>
      </c>
      <c r="AA268" s="14" t="str">
        <f>IF(AND(timingTable[[#This Row],[txEnd]]="txEnd",Q272="rxStart"),I272-timingTable[[#This Row],[FRT32_val]],"EMPTY")</f>
        <v>EMPTY</v>
      </c>
    </row>
    <row r="269" spans="1:27" x14ac:dyDescent="0.25">
      <c r="A269" s="14" t="s">
        <v>813</v>
      </c>
      <c r="B269">
        <v>335688444764</v>
      </c>
      <c r="C269" s="14" t="s">
        <v>8887</v>
      </c>
      <c r="D269">
        <v>124</v>
      </c>
      <c r="E269" s="14" t="s">
        <v>3923</v>
      </c>
      <c r="F269" s="14" t="s">
        <v>7880</v>
      </c>
      <c r="G269" s="14">
        <f>timingTable[[#This Row],[FRT_DEC]]-B268</f>
        <v>3</v>
      </c>
      <c r="H2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INFO]]))),H268)</f>
        <v>89</v>
      </c>
      <c r="I2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69" s="14">
        <f>HEX2DEC(RIGHT(timingTable[[#This Row],[FRT_HEX]],MIN(LEN(timingTable[[#This Row],[FRT_HEX]])-2,8)))</f>
        <v>680995676</v>
      </c>
      <c r="K269" s="14" t="str">
        <f>IF(timingTable[[#This Row],['[TRACECODE']:.1]]=140,"afterTx","")</f>
        <v/>
      </c>
      <c r="L269" s="14" t="str">
        <f t="shared" si="44"/>
        <v/>
      </c>
      <c r="M269" s="14" t="str">
        <f>IF(AND(H269=H268,K268="afterTx",timingTable[[#This Row],['[TRACECODE']:.1]]=6),"dc","")</f>
        <v/>
      </c>
      <c r="N269" s="14" t="str">
        <f t="shared" si="45"/>
        <v/>
      </c>
      <c r="O269" s="14" t="str">
        <f>IF(timingTable[[#This Row],['[TRACECODE']:.1]]=141,"afterRx","")</f>
        <v/>
      </c>
      <c r="P269" s="14" t="str">
        <f t="shared" si="46"/>
        <v/>
      </c>
      <c r="Q269" s="14" t="str">
        <f t="shared" si="47"/>
        <v/>
      </c>
      <c r="R269" s="14" t="str">
        <f t="shared" si="48"/>
        <v/>
      </c>
      <c r="S269" s="14" t="str">
        <f t="shared" si="49"/>
        <v>EMPTY</v>
      </c>
      <c r="T269" s="14" t="str">
        <f t="shared" si="50"/>
        <v>EMPTY</v>
      </c>
      <c r="U269" s="14" t="str">
        <f t="shared" si="51"/>
        <v>EMPTY</v>
      </c>
      <c r="V269" s="14" t="str">
        <f t="shared" si="52"/>
        <v>EMPTY</v>
      </c>
      <c r="W269" s="14" t="str">
        <f>IF(L269="beforeTx",timingTable[[#This Row],[FRT32_val]]-timingTable[[#This Row],[FRT32_trace]],"EMPTY")</f>
        <v>EMPTY</v>
      </c>
      <c r="X269" s="14" t="str">
        <f t="shared" si="53"/>
        <v>EMPTY</v>
      </c>
      <c r="Y269" s="14" t="str">
        <f t="shared" si="54"/>
        <v>EMPTY</v>
      </c>
      <c r="Z269" s="14" t="str">
        <f>IF(AND(P269="beforeRx",O270="afterRx"),J270-timingTable[[#This Row],[FRT32_trace]],"EMPTY")</f>
        <v>EMPTY</v>
      </c>
      <c r="AA269" s="14" t="str">
        <f>IF(AND(timingTable[[#This Row],[txEnd]]="txEnd",Q273="rxStart"),I273-timingTable[[#This Row],[FRT32_val]],"EMPTY")</f>
        <v>EMPTY</v>
      </c>
    </row>
    <row r="270" spans="1:27" x14ac:dyDescent="0.25">
      <c r="A270" s="14" t="s">
        <v>814</v>
      </c>
      <c r="B270">
        <v>335688444780</v>
      </c>
      <c r="C270" s="14" t="s">
        <v>8888</v>
      </c>
      <c r="D270">
        <v>151</v>
      </c>
      <c r="E270" s="14" t="s">
        <v>7876</v>
      </c>
      <c r="F270" s="14" t="s">
        <v>8889</v>
      </c>
      <c r="G270" s="14">
        <f>timingTable[[#This Row],[FRT_DEC]]-B269</f>
        <v>16</v>
      </c>
      <c r="H2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INFO]]))),H269)</f>
        <v>89</v>
      </c>
      <c r="I2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270" s="14">
        <f>HEX2DEC(RIGHT(timingTable[[#This Row],[FRT_HEX]],MIN(LEN(timingTable[[#This Row],[FRT_HEX]])-2,8)))</f>
        <v>680995692</v>
      </c>
      <c r="K270" s="14" t="str">
        <f>IF(timingTable[[#This Row],['[TRACECODE']:.1]]=140,"afterTx","")</f>
        <v/>
      </c>
      <c r="L270" s="14" t="str">
        <f t="shared" si="44"/>
        <v/>
      </c>
      <c r="M270" s="14" t="str">
        <f>IF(AND(H270=H269,K269="afterTx",timingTable[[#This Row],['[TRACECODE']:.1]]=6),"dc","")</f>
        <v/>
      </c>
      <c r="N270" s="14" t="str">
        <f t="shared" si="45"/>
        <v/>
      </c>
      <c r="O270" s="14" t="str">
        <f>IF(timingTable[[#This Row],['[TRACECODE']:.1]]=141,"afterRx","")</f>
        <v/>
      </c>
      <c r="P270" s="14" t="str">
        <f t="shared" si="46"/>
        <v/>
      </c>
      <c r="Q270" s="14" t="str">
        <f t="shared" si="47"/>
        <v/>
      </c>
      <c r="R270" s="14" t="str">
        <f t="shared" si="48"/>
        <v/>
      </c>
      <c r="S270" s="14" t="str">
        <f t="shared" si="49"/>
        <v>EMPTY</v>
      </c>
      <c r="T270" s="14" t="str">
        <f t="shared" si="50"/>
        <v>EMPTY</v>
      </c>
      <c r="U270" s="14" t="str">
        <f t="shared" si="51"/>
        <v>EMPTY</v>
      </c>
      <c r="V270" s="14" t="str">
        <f t="shared" si="52"/>
        <v>EMPTY</v>
      </c>
      <c r="W270" s="14" t="str">
        <f>IF(L270="beforeTx",timingTable[[#This Row],[FRT32_val]]-timingTable[[#This Row],[FRT32_trace]],"EMPTY")</f>
        <v>EMPTY</v>
      </c>
      <c r="X270" s="14" t="str">
        <f t="shared" si="53"/>
        <v>EMPTY</v>
      </c>
      <c r="Y270" s="14" t="str">
        <f t="shared" si="54"/>
        <v>EMPTY</v>
      </c>
      <c r="Z270" s="14" t="str">
        <f>IF(AND(P270="beforeRx",O271="afterRx"),J271-timingTable[[#This Row],[FRT32_trace]],"EMPTY")</f>
        <v>EMPTY</v>
      </c>
      <c r="AA270" s="14" t="str">
        <f>IF(AND(timingTable[[#This Row],[txEnd]]="txEnd",Q274="rxStart"),I274-timingTable[[#This Row],[FRT32_val]],"EMPTY")</f>
        <v>EMPTY</v>
      </c>
    </row>
    <row r="271" spans="1:27" x14ac:dyDescent="0.25">
      <c r="A271" s="14" t="s">
        <v>1034</v>
      </c>
      <c r="B271">
        <v>335688445255</v>
      </c>
      <c r="C271" s="14" t="s">
        <v>8901</v>
      </c>
      <c r="D271">
        <v>129</v>
      </c>
      <c r="E271" s="14" t="s">
        <v>3677</v>
      </c>
      <c r="F271" s="14" t="s">
        <v>8902</v>
      </c>
      <c r="G271" s="14">
        <f>timingTable[[#This Row],[FRT_DEC]]-B270</f>
        <v>475</v>
      </c>
      <c r="H2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INFO]]))),H270)</f>
        <v>89</v>
      </c>
      <c r="I2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680997000</v>
      </c>
      <c r="J271" s="14">
        <f>HEX2DEC(RIGHT(timingTable[[#This Row],[FRT_HEX]],MIN(LEN(timingTable[[#This Row],[FRT_HEX]])-2,8)))</f>
        <v>680996167</v>
      </c>
      <c r="K271" s="14" t="str">
        <f>IF(timingTable[[#This Row],['[TRACECODE']:.1]]=140,"afterTx","")</f>
        <v/>
      </c>
      <c r="L271" s="14" t="str">
        <f t="shared" si="44"/>
        <v>beforeTx</v>
      </c>
      <c r="M271" s="14" t="str">
        <f>IF(AND(H271=H270,K270="afterTx",timingTable[[#This Row],['[TRACECODE']:.1]]=6),"dc","")</f>
        <v/>
      </c>
      <c r="N271" s="14" t="str">
        <f t="shared" si="45"/>
        <v/>
      </c>
      <c r="O271" s="14" t="str">
        <f>IF(timingTable[[#This Row],['[TRACECODE']:.1]]=141,"afterRx","")</f>
        <v/>
      </c>
      <c r="P271" s="14" t="str">
        <f t="shared" si="46"/>
        <v/>
      </c>
      <c r="Q271" s="14" t="str">
        <f t="shared" si="47"/>
        <v/>
      </c>
      <c r="R271" s="14" t="str">
        <f t="shared" si="48"/>
        <v/>
      </c>
      <c r="S271" s="14">
        <f t="shared" si="49"/>
        <v>989</v>
      </c>
      <c r="T271" s="14" t="str">
        <f t="shared" si="50"/>
        <v>EMPTY</v>
      </c>
      <c r="U271" s="14" t="str">
        <f t="shared" si="51"/>
        <v>EMPTY</v>
      </c>
      <c r="V271" s="14" t="str">
        <f t="shared" si="52"/>
        <v>EMPTY</v>
      </c>
      <c r="W271" s="14">
        <f>IF(L271="beforeTx",timingTable[[#This Row],[FRT32_val]]-timingTable[[#This Row],[FRT32_trace]],"EMPTY")</f>
        <v>833</v>
      </c>
      <c r="X271" s="14">
        <f t="shared" si="53"/>
        <v>1097</v>
      </c>
      <c r="Y271" s="14" t="str">
        <f t="shared" si="54"/>
        <v>EMPTY</v>
      </c>
      <c r="Z271" s="14" t="str">
        <f>IF(AND(P271="beforeRx",O272="afterRx"),J272-timingTable[[#This Row],[FRT32_trace]],"EMPTY")</f>
        <v>EMPTY</v>
      </c>
      <c r="AA271" s="14" t="str">
        <f>IF(AND(timingTable[[#This Row],[txEnd]]="txEnd",Q275="rxStart"),I275-timingTable[[#This Row],[FRT32_val]],"EMPTY")</f>
        <v>EMPTY</v>
      </c>
    </row>
    <row r="272" spans="1:27" x14ac:dyDescent="0.25">
      <c r="A272" s="14" t="s">
        <v>1035</v>
      </c>
      <c r="B272">
        <v>335688445257</v>
      </c>
      <c r="C272" s="14" t="s">
        <v>8903</v>
      </c>
      <c r="D272">
        <v>129</v>
      </c>
      <c r="E272" s="14" t="s">
        <v>3677</v>
      </c>
      <c r="F272" s="14" t="s">
        <v>7881</v>
      </c>
      <c r="G272" s="14">
        <f>timingTable[[#This Row],[FRT_DEC]]-B271</f>
        <v>2</v>
      </c>
      <c r="H2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INFO]]))),H271)</f>
        <v>89</v>
      </c>
      <c r="I2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72" s="14">
        <f>HEX2DEC(RIGHT(timingTable[[#This Row],[FRT_HEX]],MIN(LEN(timingTable[[#This Row],[FRT_HEX]])-2,8)))</f>
        <v>680996169</v>
      </c>
      <c r="K272" s="14" t="str">
        <f>IF(timingTable[[#This Row],['[TRACECODE']:.1]]=140,"afterTx","")</f>
        <v/>
      </c>
      <c r="L272" s="14" t="str">
        <f t="shared" si="44"/>
        <v/>
      </c>
      <c r="M272" s="14" t="str">
        <f>IF(AND(H272=H271,K271="afterTx",timingTable[[#This Row],['[TRACECODE']:.1]]=6),"dc","")</f>
        <v/>
      </c>
      <c r="N272" s="14" t="str">
        <f t="shared" si="45"/>
        <v/>
      </c>
      <c r="O272" s="14" t="str">
        <f>IF(timingTable[[#This Row],['[TRACECODE']:.1]]=141,"afterRx","")</f>
        <v/>
      </c>
      <c r="P272" s="14" t="str">
        <f t="shared" si="46"/>
        <v/>
      </c>
      <c r="Q272" s="14" t="str">
        <f t="shared" si="47"/>
        <v/>
      </c>
      <c r="R272" s="14" t="str">
        <f t="shared" si="48"/>
        <v/>
      </c>
      <c r="S272" s="14" t="str">
        <f t="shared" si="49"/>
        <v>EMPTY</v>
      </c>
      <c r="T272" s="14" t="str">
        <f t="shared" si="50"/>
        <v>EMPTY</v>
      </c>
      <c r="U272" s="14" t="str">
        <f t="shared" si="51"/>
        <v>EMPTY</v>
      </c>
      <c r="V272" s="14" t="str">
        <f t="shared" si="52"/>
        <v>EMPTY</v>
      </c>
      <c r="W272" s="14" t="str">
        <f>IF(L272="beforeTx",timingTable[[#This Row],[FRT32_val]]-timingTable[[#This Row],[FRT32_trace]],"EMPTY")</f>
        <v>EMPTY</v>
      </c>
      <c r="X272" s="14" t="str">
        <f t="shared" si="53"/>
        <v>EMPTY</v>
      </c>
      <c r="Y272" s="14" t="str">
        <f t="shared" si="54"/>
        <v>EMPTY</v>
      </c>
      <c r="Z272" s="14" t="str">
        <f>IF(AND(P272="beforeRx",O273="afterRx"),J273-timingTable[[#This Row],[FRT32_trace]],"EMPTY")</f>
        <v>EMPTY</v>
      </c>
      <c r="AA272" s="14" t="str">
        <f>IF(AND(timingTable[[#This Row],[txEnd]]="txEnd",Q276="rxStart"),I276-timingTable[[#This Row],[FRT32_val]],"EMPTY")</f>
        <v>EMPTY</v>
      </c>
    </row>
    <row r="273" spans="1:27" x14ac:dyDescent="0.25">
      <c r="A273" s="14" t="s">
        <v>1036</v>
      </c>
      <c r="B273">
        <v>335688446352</v>
      </c>
      <c r="C273" s="14" t="s">
        <v>8904</v>
      </c>
      <c r="D273">
        <v>140</v>
      </c>
      <c r="E273" s="14" t="s">
        <v>1076</v>
      </c>
      <c r="F273" s="14" t="s">
        <v>7889</v>
      </c>
      <c r="G273" s="14">
        <f>timingTable[[#This Row],[FRT_DEC]]-B272</f>
        <v>1095</v>
      </c>
      <c r="H2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INFO]]))),H272)</f>
        <v>89</v>
      </c>
      <c r="I27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73" s="14">
        <f>HEX2DEC(RIGHT(timingTable[[#This Row],[FRT_HEX]],MIN(LEN(timingTable[[#This Row],[FRT_HEX]])-2,8)))</f>
        <v>680997264</v>
      </c>
      <c r="K273" s="14" t="str">
        <f>IF(timingTable[[#This Row],['[TRACECODE']:.1]]=140,"afterTx","")</f>
        <v>afterTx</v>
      </c>
      <c r="L273" s="14" t="str">
        <f t="shared" si="44"/>
        <v/>
      </c>
      <c r="M273" s="14" t="str">
        <f>IF(AND(H273=H272,K272="afterTx",timingTable[[#This Row],['[TRACECODE']:.1]]=6),"dc","")</f>
        <v/>
      </c>
      <c r="N273" s="14" t="str">
        <f t="shared" si="45"/>
        <v/>
      </c>
      <c r="O273" s="14" t="str">
        <f>IF(timingTable[[#This Row],['[TRACECODE']:.1]]=141,"afterRx","")</f>
        <v/>
      </c>
      <c r="P273" s="14" t="str">
        <f t="shared" si="46"/>
        <v/>
      </c>
      <c r="Q273" s="14" t="str">
        <f t="shared" si="47"/>
        <v/>
      </c>
      <c r="R273" s="14" t="str">
        <f t="shared" si="48"/>
        <v/>
      </c>
      <c r="S273" s="14" t="str">
        <f t="shared" si="49"/>
        <v>EMPTY</v>
      </c>
      <c r="T273" s="14" t="str">
        <f t="shared" si="50"/>
        <v>EMPTY</v>
      </c>
      <c r="U273" s="14" t="str">
        <f t="shared" si="51"/>
        <v>EMPTY</v>
      </c>
      <c r="V273" s="14" t="str">
        <f t="shared" si="52"/>
        <v>EMPTY</v>
      </c>
      <c r="W273" s="14" t="str">
        <f>IF(L273="beforeTx",timingTable[[#This Row],[FRT32_val]]-timingTable[[#This Row],[FRT32_trace]],"EMPTY")</f>
        <v>EMPTY</v>
      </c>
      <c r="X273" s="14" t="str">
        <f t="shared" si="53"/>
        <v>EMPTY</v>
      </c>
      <c r="Y273" s="14" t="str">
        <f t="shared" si="54"/>
        <v>EMPTY</v>
      </c>
      <c r="Z273" s="14" t="str">
        <f>IF(AND(P273="beforeRx",O274="afterRx"),J274-timingTable[[#This Row],[FRT32_trace]],"EMPTY")</f>
        <v>EMPTY</v>
      </c>
      <c r="AA273" s="14" t="str">
        <f>IF(AND(timingTable[[#This Row],[txEnd]]="txEnd",Q277="rxStart"),I277-timingTable[[#This Row],[FRT32_val]],"EMPTY")</f>
        <v>EMPTY</v>
      </c>
    </row>
    <row r="274" spans="1:27" x14ac:dyDescent="0.25">
      <c r="A274" s="14" t="s">
        <v>857</v>
      </c>
      <c r="B274">
        <v>335688487564</v>
      </c>
      <c r="C274" s="14" t="s">
        <v>8907</v>
      </c>
      <c r="D274">
        <v>6</v>
      </c>
      <c r="E274" s="14" t="s">
        <v>1077</v>
      </c>
      <c r="F274" s="14" t="s">
        <v>8908</v>
      </c>
      <c r="G274" s="14">
        <f>timingTable[[#This Row],[FRT_DEC]]-B273</f>
        <v>41212</v>
      </c>
      <c r="H2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INFO]]))),H273)</f>
        <v>89</v>
      </c>
      <c r="I2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680997989</v>
      </c>
      <c r="J274" s="14">
        <f>HEX2DEC(RIGHT(timingTable[[#This Row],[FRT_HEX]],MIN(LEN(timingTable[[#This Row],[FRT_HEX]])-2,8)))</f>
        <v>681038476</v>
      </c>
      <c r="K274" s="14" t="str">
        <f>IF(timingTable[[#This Row],['[TRACECODE']:.1]]=140,"afterTx","")</f>
        <v/>
      </c>
      <c r="L274" s="14" t="str">
        <f t="shared" si="44"/>
        <v/>
      </c>
      <c r="M274" s="14" t="str">
        <f>IF(AND(H274=H273,K273="afterTx",timingTable[[#This Row],['[TRACECODE']:.1]]=6),"dc","")</f>
        <v>dc</v>
      </c>
      <c r="N274" s="14" t="str">
        <f t="shared" si="45"/>
        <v/>
      </c>
      <c r="O274" s="14" t="str">
        <f>IF(timingTable[[#This Row],['[TRACECODE']:.1]]=141,"afterRx","")</f>
        <v/>
      </c>
      <c r="P274" s="14" t="str">
        <f t="shared" si="46"/>
        <v/>
      </c>
      <c r="Q274" s="14" t="str">
        <f t="shared" si="47"/>
        <v/>
      </c>
      <c r="R274" s="14" t="str">
        <f t="shared" si="48"/>
        <v/>
      </c>
      <c r="S274" s="14" t="str">
        <f t="shared" si="49"/>
        <v>EMPTY</v>
      </c>
      <c r="T274" s="14" t="str">
        <f t="shared" si="50"/>
        <v>EMPTY</v>
      </c>
      <c r="U274" s="14" t="str">
        <f t="shared" si="51"/>
        <v>EMPTY</v>
      </c>
      <c r="V274" s="14" t="str">
        <f t="shared" si="52"/>
        <v>EMPTY</v>
      </c>
      <c r="W274" s="14" t="str">
        <f>IF(L274="beforeTx",timingTable[[#This Row],[FRT32_val]]-timingTable[[#This Row],[FRT32_trace]],"EMPTY")</f>
        <v>EMPTY</v>
      </c>
      <c r="X274" s="14" t="str">
        <f t="shared" si="53"/>
        <v>EMPTY</v>
      </c>
      <c r="Y274" s="14" t="str">
        <f t="shared" si="54"/>
        <v>EMPTY</v>
      </c>
      <c r="Z274" s="14" t="str">
        <f>IF(AND(P274="beforeRx",O275="afterRx"),J275-timingTable[[#This Row],[FRT32_trace]],"EMPTY")</f>
        <v>EMPTY</v>
      </c>
      <c r="AA274" s="14" t="str">
        <f>IF(AND(timingTable[[#This Row],[txEnd]]="txEnd",Q278="rxStart"),I278-timingTable[[#This Row],[FRT32_val]],"EMPTY")</f>
        <v>EMPTY</v>
      </c>
    </row>
    <row r="275" spans="1:27" x14ac:dyDescent="0.25">
      <c r="A275" s="14" t="s">
        <v>858</v>
      </c>
      <c r="B275">
        <v>335688487567</v>
      </c>
      <c r="C275" s="14" t="s">
        <v>8909</v>
      </c>
      <c r="D275">
        <v>6</v>
      </c>
      <c r="E275" s="14" t="s">
        <v>1077</v>
      </c>
      <c r="F275" s="14" t="s">
        <v>7877</v>
      </c>
      <c r="G275" s="14">
        <f>timingTable[[#This Row],[FRT_DEC]]-B274</f>
        <v>3</v>
      </c>
      <c r="H2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INFO]]))),H274)</f>
        <v>89</v>
      </c>
      <c r="I2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75" s="14">
        <f>HEX2DEC(RIGHT(timingTable[[#This Row],[FRT_HEX]],MIN(LEN(timingTable[[#This Row],[FRT_HEX]])-2,8)))</f>
        <v>681038479</v>
      </c>
      <c r="K275" s="14" t="str">
        <f>IF(timingTable[[#This Row],['[TRACECODE']:.1]]=140,"afterTx","")</f>
        <v/>
      </c>
      <c r="L275" s="14" t="str">
        <f t="shared" si="44"/>
        <v/>
      </c>
      <c r="M275" s="14" t="str">
        <f>IF(AND(H275=H274,K274="afterTx",timingTable[[#This Row],['[TRACECODE']:.1]]=6),"dc","")</f>
        <v/>
      </c>
      <c r="N275" s="14" t="str">
        <f t="shared" si="45"/>
        <v/>
      </c>
      <c r="O275" s="14" t="str">
        <f>IF(timingTable[[#This Row],['[TRACECODE']:.1]]=141,"afterRx","")</f>
        <v/>
      </c>
      <c r="P275" s="14" t="str">
        <f t="shared" si="46"/>
        <v/>
      </c>
      <c r="Q275" s="14" t="str">
        <f t="shared" si="47"/>
        <v/>
      </c>
      <c r="R275" s="14" t="str">
        <f t="shared" si="48"/>
        <v/>
      </c>
      <c r="S275" s="14" t="str">
        <f t="shared" si="49"/>
        <v>EMPTY</v>
      </c>
      <c r="T275" s="14" t="str">
        <f t="shared" si="50"/>
        <v>EMPTY</v>
      </c>
      <c r="U275" s="14" t="str">
        <f t="shared" si="51"/>
        <v>EMPTY</v>
      </c>
      <c r="V275" s="14" t="str">
        <f t="shared" si="52"/>
        <v>EMPTY</v>
      </c>
      <c r="W275" s="14" t="str">
        <f>IF(L275="beforeTx",timingTable[[#This Row],[FRT32_val]]-timingTable[[#This Row],[FRT32_trace]],"EMPTY")</f>
        <v>EMPTY</v>
      </c>
      <c r="X275" s="14" t="str">
        <f t="shared" si="53"/>
        <v>EMPTY</v>
      </c>
      <c r="Y275" s="14" t="str">
        <f t="shared" si="54"/>
        <v>EMPTY</v>
      </c>
      <c r="Z275" s="14" t="str">
        <f>IF(AND(P275="beforeRx",O276="afterRx"),J276-timingTable[[#This Row],[FRT32_trace]],"EMPTY")</f>
        <v>EMPTY</v>
      </c>
      <c r="AA275" s="14" t="str">
        <f>IF(AND(timingTable[[#This Row],[txEnd]]="txEnd",Q279="rxStart"),I279-timingTable[[#This Row],[FRT32_val]],"EMPTY")</f>
        <v>EMPTY</v>
      </c>
    </row>
    <row r="276" spans="1:27" x14ac:dyDescent="0.25">
      <c r="A276" s="14" t="s">
        <v>1037</v>
      </c>
      <c r="B276">
        <v>335688487569</v>
      </c>
      <c r="C276" s="14" t="s">
        <v>8910</v>
      </c>
      <c r="D276">
        <v>122</v>
      </c>
      <c r="E276" s="14" t="s">
        <v>3921</v>
      </c>
      <c r="F276" s="14" t="s">
        <v>8911</v>
      </c>
      <c r="G276" s="14">
        <f>timingTable[[#This Row],[FRT_DEC]]-B275</f>
        <v>2</v>
      </c>
      <c r="H2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INFO]]))),H275)</f>
        <v>89</v>
      </c>
      <c r="I2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681038449</v>
      </c>
      <c r="J276" s="14">
        <f>HEX2DEC(RIGHT(timingTable[[#This Row],[FRT_HEX]],MIN(LEN(timingTable[[#This Row],[FRT_HEX]])-2,8)))</f>
        <v>681038481</v>
      </c>
      <c r="K276" s="14" t="str">
        <f>IF(timingTable[[#This Row],['[TRACECODE']:.1]]=140,"afterTx","")</f>
        <v/>
      </c>
      <c r="L276" s="14" t="str">
        <f t="shared" si="44"/>
        <v/>
      </c>
      <c r="M276" s="14" t="str">
        <f>IF(AND(H276=H275,K275="afterTx",timingTable[[#This Row],['[TRACECODE']:.1]]=6),"dc","")</f>
        <v/>
      </c>
      <c r="N276" s="14" t="str">
        <f t="shared" si="45"/>
        <v>txEnd</v>
      </c>
      <c r="O276" s="14" t="str">
        <f>IF(timingTable[[#This Row],['[TRACECODE']:.1]]=141,"afterRx","")</f>
        <v/>
      </c>
      <c r="P276" s="14" t="str">
        <f t="shared" si="46"/>
        <v/>
      </c>
      <c r="Q276" s="14" t="str">
        <f t="shared" si="47"/>
        <v/>
      </c>
      <c r="R276" s="14" t="str">
        <f t="shared" si="48"/>
        <v/>
      </c>
      <c r="S276" s="14" t="str">
        <f t="shared" si="49"/>
        <v>EMPTY</v>
      </c>
      <c r="T276" s="14" t="str">
        <f t="shared" si="50"/>
        <v>EMPTY</v>
      </c>
      <c r="U276" s="14" t="str">
        <f t="shared" si="51"/>
        <v>EMPTY</v>
      </c>
      <c r="V276" s="14" t="str">
        <f t="shared" si="52"/>
        <v>EMPTY</v>
      </c>
      <c r="W276" s="14" t="str">
        <f>IF(L276="beforeTx",timingTable[[#This Row],[FRT32_val]]-timingTable[[#This Row],[FRT32_trace]],"EMPTY")</f>
        <v>EMPTY</v>
      </c>
      <c r="X276" s="14" t="str">
        <f t="shared" si="53"/>
        <v>EMPTY</v>
      </c>
      <c r="Y276" s="14" t="str">
        <f t="shared" si="54"/>
        <v>EMPTY</v>
      </c>
      <c r="Z276" s="14" t="str">
        <f>IF(AND(P276="beforeRx",O277="afterRx"),J277-timingTable[[#This Row],[FRT32_trace]],"EMPTY")</f>
        <v>EMPTY</v>
      </c>
      <c r="AA276" s="14" t="str">
        <f>IF(AND(timingTable[[#This Row],[txEnd]]="txEnd",Q280="rxStart"),I280-timingTable[[#This Row],[FRT32_val]],"EMPTY")</f>
        <v>EMPTY</v>
      </c>
    </row>
    <row r="277" spans="1:27" x14ac:dyDescent="0.25">
      <c r="A277" s="14" t="s">
        <v>1038</v>
      </c>
      <c r="B277">
        <v>335688487572</v>
      </c>
      <c r="C277" s="14" t="s">
        <v>8912</v>
      </c>
      <c r="D277">
        <v>122</v>
      </c>
      <c r="E277" s="14" t="s">
        <v>3921</v>
      </c>
      <c r="F277" s="14" t="s">
        <v>7878</v>
      </c>
      <c r="G277" s="14">
        <f>timingTable[[#This Row],[FRT_DEC]]-B276</f>
        <v>3</v>
      </c>
      <c r="H2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INFO]]))),H276)</f>
        <v>89</v>
      </c>
      <c r="I2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77" s="14">
        <f>HEX2DEC(RIGHT(timingTable[[#This Row],[FRT_HEX]],MIN(LEN(timingTable[[#This Row],[FRT_HEX]])-2,8)))</f>
        <v>681038484</v>
      </c>
      <c r="K277" s="14" t="str">
        <f>IF(timingTable[[#This Row],['[TRACECODE']:.1]]=140,"afterTx","")</f>
        <v/>
      </c>
      <c r="L277" s="14" t="str">
        <f t="shared" si="44"/>
        <v/>
      </c>
      <c r="M277" s="14" t="str">
        <f>IF(AND(H277=H276,K276="afterTx",timingTable[[#This Row],['[TRACECODE']:.1]]=6),"dc","")</f>
        <v/>
      </c>
      <c r="N277" s="14" t="str">
        <f t="shared" si="45"/>
        <v/>
      </c>
      <c r="O277" s="14" t="str">
        <f>IF(timingTable[[#This Row],['[TRACECODE']:.1]]=141,"afterRx","")</f>
        <v/>
      </c>
      <c r="P277" s="14" t="str">
        <f t="shared" si="46"/>
        <v/>
      </c>
      <c r="Q277" s="14" t="str">
        <f t="shared" si="47"/>
        <v/>
      </c>
      <c r="R277" s="14" t="str">
        <f t="shared" si="48"/>
        <v/>
      </c>
      <c r="S277" s="14" t="str">
        <f t="shared" si="49"/>
        <v>EMPTY</v>
      </c>
      <c r="T277" s="14" t="str">
        <f t="shared" si="50"/>
        <v>EMPTY</v>
      </c>
      <c r="U277" s="14" t="str">
        <f t="shared" si="51"/>
        <v>EMPTY</v>
      </c>
      <c r="V277" s="14" t="str">
        <f t="shared" si="52"/>
        <v>EMPTY</v>
      </c>
      <c r="W277" s="14" t="str">
        <f>IF(L277="beforeTx",timingTable[[#This Row],[FRT32_val]]-timingTable[[#This Row],[FRT32_trace]],"EMPTY")</f>
        <v>EMPTY</v>
      </c>
      <c r="X277" s="14" t="str">
        <f t="shared" si="53"/>
        <v>EMPTY</v>
      </c>
      <c r="Y277" s="14" t="str">
        <f t="shared" si="54"/>
        <v>EMPTY</v>
      </c>
      <c r="Z277" s="14" t="str">
        <f>IF(AND(P277="beforeRx",O278="afterRx"),J278-timingTable[[#This Row],[FRT32_trace]],"EMPTY")</f>
        <v>EMPTY</v>
      </c>
      <c r="AA277" s="14" t="str">
        <f>IF(AND(timingTable[[#This Row],[txEnd]]="txEnd",Q281="rxStart"),I281-timingTable[[#This Row],[FRT32_val]],"EMPTY")</f>
        <v>EMPTY</v>
      </c>
    </row>
    <row r="278" spans="1:27" x14ac:dyDescent="0.25">
      <c r="A278" s="14" t="s">
        <v>859</v>
      </c>
      <c r="B278">
        <v>335688487580</v>
      </c>
      <c r="C278" s="14" t="s">
        <v>8913</v>
      </c>
      <c r="D278">
        <v>151</v>
      </c>
      <c r="E278" s="14" t="s">
        <v>7876</v>
      </c>
      <c r="F278" s="14" t="s">
        <v>8006</v>
      </c>
      <c r="G278" s="14">
        <f>timingTable[[#This Row],[FRT_DEC]]-B277</f>
        <v>8</v>
      </c>
      <c r="H2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INFO]]))),H277)</f>
        <v>89</v>
      </c>
      <c r="I2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78" s="14">
        <f>HEX2DEC(RIGHT(timingTable[[#This Row],[FRT_HEX]],MIN(LEN(timingTable[[#This Row],[FRT_HEX]])-2,8)))</f>
        <v>681038492</v>
      </c>
      <c r="K278" s="14" t="str">
        <f>IF(timingTable[[#This Row],['[TRACECODE']:.1]]=140,"afterTx","")</f>
        <v/>
      </c>
      <c r="L278" s="14" t="str">
        <f t="shared" si="44"/>
        <v/>
      </c>
      <c r="M278" s="14" t="str">
        <f>IF(AND(H278=H277,K277="afterTx",timingTable[[#This Row],['[TRACECODE']:.1]]=6),"dc","")</f>
        <v/>
      </c>
      <c r="N278" s="14" t="str">
        <f t="shared" si="45"/>
        <v/>
      </c>
      <c r="O278" s="14" t="str">
        <f>IF(timingTable[[#This Row],['[TRACECODE']:.1]]=141,"afterRx","")</f>
        <v/>
      </c>
      <c r="P278" s="14" t="str">
        <f t="shared" si="46"/>
        <v/>
      </c>
      <c r="Q278" s="14" t="str">
        <f t="shared" si="47"/>
        <v/>
      </c>
      <c r="R278" s="14" t="str">
        <f t="shared" si="48"/>
        <v/>
      </c>
      <c r="S278" s="14" t="str">
        <f t="shared" si="49"/>
        <v>EMPTY</v>
      </c>
      <c r="T278" s="14" t="str">
        <f t="shared" si="50"/>
        <v>EMPTY</v>
      </c>
      <c r="U278" s="14" t="str">
        <f t="shared" si="51"/>
        <v>EMPTY</v>
      </c>
      <c r="V278" s="14" t="str">
        <f t="shared" si="52"/>
        <v>EMPTY</v>
      </c>
      <c r="W278" s="14" t="str">
        <f>IF(L278="beforeTx",timingTable[[#This Row],[FRT32_val]]-timingTable[[#This Row],[FRT32_trace]],"EMPTY")</f>
        <v>EMPTY</v>
      </c>
      <c r="X278" s="14" t="str">
        <f t="shared" si="53"/>
        <v>EMPTY</v>
      </c>
      <c r="Y278" s="14" t="str">
        <f t="shared" si="54"/>
        <v>EMPTY</v>
      </c>
      <c r="Z278" s="14" t="str">
        <f>IF(AND(P278="beforeRx",O279="afterRx"),J279-timingTable[[#This Row],[FRT32_trace]],"EMPTY")</f>
        <v>EMPTY</v>
      </c>
      <c r="AA278" s="14" t="str">
        <f>IF(AND(timingTable[[#This Row],[txEnd]]="txEnd",Q282="rxStart"),I282-timingTable[[#This Row],[FRT32_val]],"EMPTY")</f>
        <v>EMPTY</v>
      </c>
    </row>
    <row r="279" spans="1:27" x14ac:dyDescent="0.25">
      <c r="A279" s="14" t="s">
        <v>865</v>
      </c>
      <c r="B279">
        <v>335688488051</v>
      </c>
      <c r="C279" s="14" t="s">
        <v>8922</v>
      </c>
      <c r="D279">
        <v>151</v>
      </c>
      <c r="E279" s="14" t="s">
        <v>7876</v>
      </c>
      <c r="F279" s="14" t="s">
        <v>8130</v>
      </c>
      <c r="G279" s="14">
        <f>timingTable[[#This Row],[FRT_DEC]]-B278</f>
        <v>471</v>
      </c>
      <c r="H2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INFO]]))),H278)</f>
        <v>89</v>
      </c>
      <c r="I2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79" s="14">
        <f>HEX2DEC(RIGHT(timingTable[[#This Row],[FRT_HEX]],MIN(LEN(timingTable[[#This Row],[FRT_HEX]])-2,8)))</f>
        <v>681038963</v>
      </c>
      <c r="K279" s="14" t="str">
        <f>IF(timingTable[[#This Row],['[TRACECODE']:.1]]=140,"afterTx","")</f>
        <v/>
      </c>
      <c r="L279" s="14" t="str">
        <f t="shared" si="44"/>
        <v/>
      </c>
      <c r="M279" s="14" t="str">
        <f>IF(AND(H279=H278,K278="afterTx",timingTable[[#This Row],['[TRACECODE']:.1]]=6),"dc","")</f>
        <v/>
      </c>
      <c r="N279" s="14" t="str">
        <f t="shared" si="45"/>
        <v/>
      </c>
      <c r="O279" s="14" t="str">
        <f>IF(timingTable[[#This Row],['[TRACECODE']:.1]]=141,"afterRx","")</f>
        <v/>
      </c>
      <c r="P279" s="14" t="str">
        <f t="shared" si="46"/>
        <v/>
      </c>
      <c r="Q279" s="14" t="str">
        <f t="shared" si="47"/>
        <v/>
      </c>
      <c r="R279" s="14" t="str">
        <f t="shared" si="48"/>
        <v/>
      </c>
      <c r="S279" s="14" t="str">
        <f t="shared" si="49"/>
        <v>EMPTY</v>
      </c>
      <c r="T279" s="14" t="str">
        <f t="shared" si="50"/>
        <v>EMPTY</v>
      </c>
      <c r="U279" s="14" t="str">
        <f t="shared" si="51"/>
        <v>EMPTY</v>
      </c>
      <c r="V279" s="14" t="str">
        <f t="shared" si="52"/>
        <v>EMPTY</v>
      </c>
      <c r="W279" s="14" t="str">
        <f>IF(L279="beforeTx",timingTable[[#This Row],[FRT32_val]]-timingTable[[#This Row],[FRT32_trace]],"EMPTY")</f>
        <v>EMPTY</v>
      </c>
      <c r="X279" s="14" t="str">
        <f t="shared" si="53"/>
        <v>EMPTY</v>
      </c>
      <c r="Y279" s="14" t="str">
        <f t="shared" si="54"/>
        <v>EMPTY</v>
      </c>
      <c r="Z279" s="14" t="str">
        <f>IF(AND(P279="beforeRx",O280="afterRx"),J280-timingTable[[#This Row],[FRT32_trace]],"EMPTY")</f>
        <v>EMPTY</v>
      </c>
      <c r="AA279" s="14" t="str">
        <f>IF(AND(timingTable[[#This Row],[txEnd]]="txEnd",Q283="rxStart"),I283-timingTable[[#This Row],[FRT32_val]],"EMPTY")</f>
        <v>EMPTY</v>
      </c>
    </row>
    <row r="280" spans="1:27" x14ac:dyDescent="0.25">
      <c r="A280" s="14" t="s">
        <v>868</v>
      </c>
      <c r="B280">
        <v>335688488076</v>
      </c>
      <c r="C280" s="14" t="s">
        <v>8925</v>
      </c>
      <c r="D280">
        <v>130</v>
      </c>
      <c r="E280" s="14" t="s">
        <v>3933</v>
      </c>
      <c r="F280" s="14" t="s">
        <v>7890</v>
      </c>
      <c r="G280" s="14">
        <f>timingTable[[#This Row],[FRT_DEC]]-B279</f>
        <v>25</v>
      </c>
      <c r="H2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INFO]]))),H279)</f>
        <v>89</v>
      </c>
      <c r="I2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2555909</v>
      </c>
      <c r="J280" s="14">
        <f>HEX2DEC(RIGHT(timingTable[[#This Row],[FRT_HEX]],MIN(LEN(timingTable[[#This Row],[FRT_HEX]])-2,8)))</f>
        <v>681038988</v>
      </c>
      <c r="K280" s="14" t="str">
        <f>IF(timingTable[[#This Row],['[TRACECODE']:.1]]=140,"afterTx","")</f>
        <v/>
      </c>
      <c r="L280" s="14" t="str">
        <f t="shared" si="44"/>
        <v/>
      </c>
      <c r="M280" s="14" t="str">
        <f>IF(AND(H280=H279,K279="afterTx",timingTable[[#This Row],['[TRACECODE']:.1]]=6),"dc","")</f>
        <v/>
      </c>
      <c r="N280" s="14" t="str">
        <f t="shared" si="45"/>
        <v/>
      </c>
      <c r="O280" s="14" t="str">
        <f>IF(timingTable[[#This Row],['[TRACECODE']:.1]]=141,"afterRx","")</f>
        <v/>
      </c>
      <c r="P280" s="14" t="str">
        <f t="shared" si="46"/>
        <v>beforeRx</v>
      </c>
      <c r="Q280" s="14" t="str">
        <f t="shared" si="47"/>
        <v/>
      </c>
      <c r="R280" s="14" t="str">
        <f t="shared" si="48"/>
        <v/>
      </c>
      <c r="S280" s="14" t="str">
        <f t="shared" si="49"/>
        <v>EMPTY</v>
      </c>
      <c r="T280" s="14" t="str">
        <f t="shared" si="50"/>
        <v>EMPTY</v>
      </c>
      <c r="U280" s="14" t="str">
        <f t="shared" si="51"/>
        <v>EMPTY</v>
      </c>
      <c r="V280" s="14" t="str">
        <f t="shared" si="52"/>
        <v>EMPTY</v>
      </c>
      <c r="W280" s="14" t="str">
        <f>IF(L280="beforeTx",timingTable[[#This Row],[FRT32_val]]-timingTable[[#This Row],[FRT32_trace]],"EMPTY")</f>
        <v>EMPTY</v>
      </c>
      <c r="X280" s="14" t="str">
        <f t="shared" si="53"/>
        <v>EMPTY</v>
      </c>
      <c r="Y280" s="14" t="str">
        <f t="shared" si="54"/>
        <v>EMPTY</v>
      </c>
      <c r="Z280" s="14">
        <f>IF(AND(P280="beforeRx",O281="afterRx"),J281-timingTable[[#This Row],[FRT32_trace]],"EMPTY")</f>
        <v>153</v>
      </c>
      <c r="AA280" s="14" t="str">
        <f>IF(AND(timingTable[[#This Row],[txEnd]]="txEnd",Q284="rxStart"),I284-timingTable[[#This Row],[FRT32_val]],"EMPTY")</f>
        <v>EMPTY</v>
      </c>
    </row>
    <row r="281" spans="1:27" x14ac:dyDescent="0.25">
      <c r="A281" s="14" t="s">
        <v>869</v>
      </c>
      <c r="B281">
        <v>335688488229</v>
      </c>
      <c r="C281" s="14" t="s">
        <v>8926</v>
      </c>
      <c r="D281">
        <v>141</v>
      </c>
      <c r="E281" s="14" t="s">
        <v>3934</v>
      </c>
      <c r="F281" s="14" t="s">
        <v>7891</v>
      </c>
      <c r="G281" s="14">
        <f>timingTable[[#This Row],[FRT_DEC]]-B280</f>
        <v>153</v>
      </c>
      <c r="H2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INFO]]))),H280)</f>
        <v>89</v>
      </c>
      <c r="I28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81" s="14">
        <f>HEX2DEC(RIGHT(timingTable[[#This Row],[FRT_HEX]],MIN(LEN(timingTable[[#This Row],[FRT_HEX]])-2,8)))</f>
        <v>681039141</v>
      </c>
      <c r="K281" s="14" t="str">
        <f>IF(timingTable[[#This Row],['[TRACECODE']:.1]]=140,"afterTx","")</f>
        <v/>
      </c>
      <c r="L281" s="14" t="str">
        <f t="shared" si="44"/>
        <v/>
      </c>
      <c r="M281" s="14" t="str">
        <f>IF(AND(H281=H280,K280="afterTx",timingTable[[#This Row],['[TRACECODE']:.1]]=6),"dc","")</f>
        <v/>
      </c>
      <c r="N281" s="14" t="str">
        <f t="shared" si="45"/>
        <v/>
      </c>
      <c r="O281" s="14" t="str">
        <f>IF(timingTable[[#This Row],['[TRACECODE']:.1]]=141,"afterRx","")</f>
        <v>afterRx</v>
      </c>
      <c r="P281" s="14" t="str">
        <f t="shared" si="46"/>
        <v/>
      </c>
      <c r="Q281" s="14" t="str">
        <f t="shared" si="47"/>
        <v/>
      </c>
      <c r="R281" s="14" t="str">
        <f t="shared" si="48"/>
        <v/>
      </c>
      <c r="S281" s="14" t="str">
        <f t="shared" si="49"/>
        <v>EMPTY</v>
      </c>
      <c r="T281" s="14" t="str">
        <f t="shared" si="50"/>
        <v>EMPTY</v>
      </c>
      <c r="U281" s="14" t="str">
        <f t="shared" si="51"/>
        <v>EMPTY</v>
      </c>
      <c r="V281" s="14" t="str">
        <f t="shared" si="52"/>
        <v>EMPTY</v>
      </c>
      <c r="W281" s="14" t="str">
        <f>IF(L281="beforeTx",timingTable[[#This Row],[FRT32_val]]-timingTable[[#This Row],[FRT32_trace]],"EMPTY")</f>
        <v>EMPTY</v>
      </c>
      <c r="X281" s="14" t="str">
        <f t="shared" si="53"/>
        <v>EMPTY</v>
      </c>
      <c r="Y281" s="14" t="str">
        <f t="shared" si="54"/>
        <v>EMPTY</v>
      </c>
      <c r="Z281" s="14" t="str">
        <f>IF(AND(P281="beforeRx",O282="afterRx"),J282-timingTable[[#This Row],[FRT32_trace]],"EMPTY")</f>
        <v>EMPTY</v>
      </c>
      <c r="AA281" s="14" t="str">
        <f>IF(AND(timingTable[[#This Row],[txEnd]]="txEnd",Q285="rxStart"),I285-timingTable[[#This Row],[FRT32_val]],"EMPTY")</f>
        <v>EMPTY</v>
      </c>
    </row>
    <row r="282" spans="1:27" x14ac:dyDescent="0.25">
      <c r="A282" s="14" t="s">
        <v>872</v>
      </c>
      <c r="B282">
        <v>335688489804</v>
      </c>
      <c r="C282" s="14" t="s">
        <v>8929</v>
      </c>
      <c r="D282">
        <v>123</v>
      </c>
      <c r="E282" s="14" t="s">
        <v>3922</v>
      </c>
      <c r="F282" s="14" t="s">
        <v>8930</v>
      </c>
      <c r="G282" s="14">
        <f>timingTable[[#This Row],[FRT_DEC]]-B281</f>
        <v>1575</v>
      </c>
      <c r="H2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INFO]]))),H281)</f>
        <v>89</v>
      </c>
      <c r="I2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681040300</v>
      </c>
      <c r="J282" s="14">
        <f>HEX2DEC(RIGHT(timingTable[[#This Row],[FRT_HEX]],MIN(LEN(timingTable[[#This Row],[FRT_HEX]])-2,8)))</f>
        <v>681040716</v>
      </c>
      <c r="K282" s="14" t="str">
        <f>IF(timingTable[[#This Row],['[TRACECODE']:.1]]=140,"afterTx","")</f>
        <v/>
      </c>
      <c r="L282" s="14" t="str">
        <f t="shared" si="44"/>
        <v/>
      </c>
      <c r="M282" s="14" t="str">
        <f>IF(AND(H282=H281,K281="afterTx",timingTable[[#This Row],['[TRACECODE']:.1]]=6),"dc","")</f>
        <v/>
      </c>
      <c r="N282" s="14" t="str">
        <f t="shared" si="45"/>
        <v/>
      </c>
      <c r="O282" s="14" t="str">
        <f>IF(timingTable[[#This Row],['[TRACECODE']:.1]]=141,"afterRx","")</f>
        <v/>
      </c>
      <c r="P282" s="14" t="str">
        <f t="shared" si="46"/>
        <v/>
      </c>
      <c r="Q282" s="14" t="str">
        <f t="shared" si="47"/>
        <v>rxStart</v>
      </c>
      <c r="R282" s="14" t="str">
        <f t="shared" si="48"/>
        <v/>
      </c>
      <c r="S282" s="14" t="str">
        <f t="shared" si="49"/>
        <v>EMPTY</v>
      </c>
      <c r="T282" s="14" t="str">
        <f t="shared" si="50"/>
        <v>EMPTY</v>
      </c>
      <c r="U282" s="14" t="str">
        <f t="shared" si="51"/>
        <v>EMPTY</v>
      </c>
      <c r="V282" s="14" t="str">
        <f t="shared" si="52"/>
        <v>EMPTY</v>
      </c>
      <c r="W282" s="14" t="str">
        <f>IF(L282="beforeTx",timingTable[[#This Row],[FRT32_val]]-timingTable[[#This Row],[FRT32_trace]],"EMPTY")</f>
        <v>EMPTY</v>
      </c>
      <c r="X282" s="14" t="str">
        <f t="shared" si="53"/>
        <v>EMPTY</v>
      </c>
      <c r="Y282" s="14" t="str">
        <f t="shared" si="54"/>
        <v>EMPTY</v>
      </c>
      <c r="Z282" s="14" t="str">
        <f>IF(AND(P282="beforeRx",O283="afterRx"),J283-timingTable[[#This Row],[FRT32_trace]],"EMPTY")</f>
        <v>EMPTY</v>
      </c>
      <c r="AA282" s="14" t="str">
        <f>IF(AND(timingTable[[#This Row],[txEnd]]="txEnd",Q286="rxStart"),I286-timingTable[[#This Row],[FRT32_val]],"EMPTY")</f>
        <v>EMPTY</v>
      </c>
    </row>
    <row r="283" spans="1:27" x14ac:dyDescent="0.25">
      <c r="A283" s="14" t="s">
        <v>873</v>
      </c>
      <c r="B283">
        <v>335688489807</v>
      </c>
      <c r="C283" s="14" t="s">
        <v>8931</v>
      </c>
      <c r="D283">
        <v>123</v>
      </c>
      <c r="E283" s="14" t="s">
        <v>3922</v>
      </c>
      <c r="F283" s="14" t="s">
        <v>7879</v>
      </c>
      <c r="G283" s="14">
        <f>timingTable[[#This Row],[FRT_DEC]]-B282</f>
        <v>3</v>
      </c>
      <c r="H2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INFO]]))),H282)</f>
        <v>89</v>
      </c>
      <c r="I2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83" s="14">
        <f>HEX2DEC(RIGHT(timingTable[[#This Row],[FRT_HEX]],MIN(LEN(timingTable[[#This Row],[FRT_HEX]])-2,8)))</f>
        <v>681040719</v>
      </c>
      <c r="K283" s="14" t="str">
        <f>IF(timingTable[[#This Row],['[TRACECODE']:.1]]=140,"afterTx","")</f>
        <v/>
      </c>
      <c r="L283" s="14" t="str">
        <f t="shared" si="44"/>
        <v/>
      </c>
      <c r="M283" s="14" t="str">
        <f>IF(AND(H283=H282,K282="afterTx",timingTable[[#This Row],['[TRACECODE']:.1]]=6),"dc","")</f>
        <v/>
      </c>
      <c r="N283" s="14" t="str">
        <f t="shared" si="45"/>
        <v/>
      </c>
      <c r="O283" s="14" t="str">
        <f>IF(timingTable[[#This Row],['[TRACECODE']:.1]]=141,"afterRx","")</f>
        <v/>
      </c>
      <c r="P283" s="14" t="str">
        <f t="shared" si="46"/>
        <v/>
      </c>
      <c r="Q283" s="14" t="str">
        <f t="shared" si="47"/>
        <v/>
      </c>
      <c r="R283" s="14" t="str">
        <f t="shared" si="48"/>
        <v/>
      </c>
      <c r="S283" s="14" t="str">
        <f t="shared" si="49"/>
        <v>EMPTY</v>
      </c>
      <c r="T283" s="14" t="str">
        <f t="shared" si="50"/>
        <v>EMPTY</v>
      </c>
      <c r="U283" s="14" t="str">
        <f t="shared" si="51"/>
        <v>EMPTY</v>
      </c>
      <c r="V283" s="14" t="str">
        <f t="shared" si="52"/>
        <v>EMPTY</v>
      </c>
      <c r="W283" s="14" t="str">
        <f>IF(L283="beforeTx",timingTable[[#This Row],[FRT32_val]]-timingTable[[#This Row],[FRT32_trace]],"EMPTY")</f>
        <v>EMPTY</v>
      </c>
      <c r="X283" s="14" t="str">
        <f t="shared" si="53"/>
        <v>EMPTY</v>
      </c>
      <c r="Y283" s="14" t="str">
        <f t="shared" si="54"/>
        <v>EMPTY</v>
      </c>
      <c r="Z283" s="14" t="str">
        <f>IF(AND(P283="beforeRx",O284="afterRx"),J284-timingTable[[#This Row],[FRT32_trace]],"EMPTY")</f>
        <v>EMPTY</v>
      </c>
      <c r="AA283" s="14" t="str">
        <f>IF(AND(timingTable[[#This Row],[txEnd]]="txEnd",Q287="rxStart"),I287-timingTable[[#This Row],[FRT32_val]],"EMPTY")</f>
        <v>EMPTY</v>
      </c>
    </row>
    <row r="284" spans="1:27" x14ac:dyDescent="0.25">
      <c r="A284" s="14" t="s">
        <v>876</v>
      </c>
      <c r="B284">
        <v>335688490329</v>
      </c>
      <c r="C284" s="14" t="s">
        <v>8934</v>
      </c>
      <c r="D284">
        <v>151</v>
      </c>
      <c r="E284" s="14" t="s">
        <v>7876</v>
      </c>
      <c r="F284" s="14" t="s">
        <v>7845</v>
      </c>
      <c r="G284" s="14">
        <f>timingTable[[#This Row],[FRT_DEC]]-B283</f>
        <v>522</v>
      </c>
      <c r="H2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INFO]]))),H283)</f>
        <v>89</v>
      </c>
      <c r="I2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84" s="14">
        <f>HEX2DEC(RIGHT(timingTable[[#This Row],[FRT_HEX]],MIN(LEN(timingTable[[#This Row],[FRT_HEX]])-2,8)))</f>
        <v>681041241</v>
      </c>
      <c r="K284" s="14" t="str">
        <f>IF(timingTable[[#This Row],['[TRACECODE']:.1]]=140,"afterTx","")</f>
        <v/>
      </c>
      <c r="L284" s="14" t="str">
        <f t="shared" si="44"/>
        <v/>
      </c>
      <c r="M284" s="14" t="str">
        <f>IF(AND(H284=H283,K283="afterTx",timingTable[[#This Row],['[TRACECODE']:.1]]=6),"dc","")</f>
        <v/>
      </c>
      <c r="N284" s="14" t="str">
        <f t="shared" si="45"/>
        <v/>
      </c>
      <c r="O284" s="14" t="str">
        <f>IF(timingTable[[#This Row],['[TRACECODE']:.1]]=141,"afterRx","")</f>
        <v/>
      </c>
      <c r="P284" s="14" t="str">
        <f t="shared" si="46"/>
        <v/>
      </c>
      <c r="Q284" s="14" t="str">
        <f t="shared" si="47"/>
        <v/>
      </c>
      <c r="R284" s="14" t="str">
        <f t="shared" si="48"/>
        <v>rxEnd</v>
      </c>
      <c r="S284" s="14" t="str">
        <f t="shared" si="49"/>
        <v>EMPTY</v>
      </c>
      <c r="T284" s="14" t="str">
        <f t="shared" si="50"/>
        <v>EMPTY</v>
      </c>
      <c r="U284" s="14" t="str">
        <f t="shared" si="51"/>
        <v>EMPTY</v>
      </c>
      <c r="V284" s="14" t="str">
        <f t="shared" si="52"/>
        <v>EMPTY</v>
      </c>
      <c r="W284" s="14" t="str">
        <f>IF(L284="beforeTx",timingTable[[#This Row],[FRT32_val]]-timingTable[[#This Row],[FRT32_trace]],"EMPTY")</f>
        <v>EMPTY</v>
      </c>
      <c r="X284" s="14" t="str">
        <f t="shared" si="53"/>
        <v>EMPTY</v>
      </c>
      <c r="Y284" s="14" t="str">
        <f t="shared" si="54"/>
        <v>EMPTY</v>
      </c>
      <c r="Z284" s="14" t="str">
        <f>IF(AND(P284="beforeRx",O285="afterRx"),J285-timingTable[[#This Row],[FRT32_trace]],"EMPTY")</f>
        <v>EMPTY</v>
      </c>
      <c r="AA284" s="14" t="str">
        <f>IF(AND(timingTable[[#This Row],[txEnd]]="txEnd",Q288="rxStart"),I288-timingTable[[#This Row],[FRT32_val]],"EMPTY")</f>
        <v>EMPTY</v>
      </c>
    </row>
    <row r="285" spans="1:27" x14ac:dyDescent="0.25">
      <c r="A285" s="14" t="s">
        <v>878</v>
      </c>
      <c r="B285">
        <v>335688490442</v>
      </c>
      <c r="C285" s="14" t="s">
        <v>8936</v>
      </c>
      <c r="D285">
        <v>151</v>
      </c>
      <c r="E285" s="14" t="s">
        <v>7876</v>
      </c>
      <c r="F285" s="14" t="s">
        <v>8937</v>
      </c>
      <c r="G285" s="14">
        <f>timingTable[[#This Row],[FRT_DEC]]-B284</f>
        <v>113</v>
      </c>
      <c r="H2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INFO]]))),H284)</f>
        <v>89</v>
      </c>
      <c r="I2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284</v>
      </c>
      <c r="J285" s="14">
        <f>HEX2DEC(RIGHT(timingTable[[#This Row],[FRT_HEX]],MIN(LEN(timingTable[[#This Row],[FRT_HEX]])-2,8)))</f>
        <v>681041354</v>
      </c>
      <c r="K285" s="14" t="str">
        <f>IF(timingTable[[#This Row],['[TRACECODE']:.1]]=140,"afterTx","")</f>
        <v/>
      </c>
      <c r="L285" s="14" t="str">
        <f t="shared" si="44"/>
        <v/>
      </c>
      <c r="M285" s="14" t="str">
        <f>IF(AND(H285=H284,K284="afterTx",timingTable[[#This Row],['[TRACECODE']:.1]]=6),"dc","")</f>
        <v/>
      </c>
      <c r="N285" s="14" t="str">
        <f t="shared" si="45"/>
        <v/>
      </c>
      <c r="O285" s="14" t="str">
        <f>IF(timingTable[[#This Row],['[TRACECODE']:.1]]=141,"afterRx","")</f>
        <v/>
      </c>
      <c r="P285" s="14" t="str">
        <f t="shared" si="46"/>
        <v/>
      </c>
      <c r="Q285" s="14" t="str">
        <f t="shared" si="47"/>
        <v/>
      </c>
      <c r="R285" s="14" t="str">
        <f t="shared" si="48"/>
        <v/>
      </c>
      <c r="S285" s="14" t="str">
        <f t="shared" si="49"/>
        <v>EMPTY</v>
      </c>
      <c r="T285" s="14" t="str">
        <f t="shared" si="50"/>
        <v>EMPTY</v>
      </c>
      <c r="U285" s="14" t="str">
        <f t="shared" si="51"/>
        <v>EMPTY</v>
      </c>
      <c r="V285" s="14" t="str">
        <f t="shared" si="52"/>
        <v>EMPTY</v>
      </c>
      <c r="W285" s="14" t="str">
        <f>IF(L285="beforeTx",timingTable[[#This Row],[FRT32_val]]-timingTable[[#This Row],[FRT32_trace]],"EMPTY")</f>
        <v>EMPTY</v>
      </c>
      <c r="X285" s="14" t="str">
        <f t="shared" si="53"/>
        <v>EMPTY</v>
      </c>
      <c r="Y285" s="14" t="str">
        <f t="shared" si="54"/>
        <v>EMPTY</v>
      </c>
      <c r="Z285" s="14" t="str">
        <f>IF(AND(P285="beforeRx",O286="afterRx"),J286-timingTable[[#This Row],[FRT32_trace]],"EMPTY")</f>
        <v>EMPTY</v>
      </c>
      <c r="AA285" s="14" t="str">
        <f>IF(AND(timingTable[[#This Row],[txEnd]]="txEnd",Q289="rxStart"),I289-timingTable[[#This Row],[FRT32_val]],"EMPTY")</f>
        <v>EMPTY</v>
      </c>
    </row>
    <row r="286" spans="1:27" x14ac:dyDescent="0.25">
      <c r="A286" s="14" t="s">
        <v>891</v>
      </c>
      <c r="B286">
        <v>335688491547</v>
      </c>
      <c r="C286" s="14" t="s">
        <v>8953</v>
      </c>
      <c r="D286">
        <v>151</v>
      </c>
      <c r="E286" s="14" t="s">
        <v>7876</v>
      </c>
      <c r="F286" s="14" t="s">
        <v>7989</v>
      </c>
      <c r="G286" s="14">
        <f>timingTable[[#This Row],[FRT_DEC]]-B285</f>
        <v>1105</v>
      </c>
      <c r="H2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INFO]]))),H285)</f>
        <v>89</v>
      </c>
      <c r="I2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86" s="14">
        <f>HEX2DEC(RIGHT(timingTable[[#This Row],[FRT_HEX]],MIN(LEN(timingTable[[#This Row],[FRT_HEX]])-2,8)))</f>
        <v>681042459</v>
      </c>
      <c r="K286" s="14" t="str">
        <f>IF(timingTable[[#This Row],['[TRACECODE']:.1]]=140,"afterTx","")</f>
        <v/>
      </c>
      <c r="L286" s="14" t="str">
        <f t="shared" si="44"/>
        <v/>
      </c>
      <c r="M286" s="14" t="str">
        <f>IF(AND(H286=H285,K285="afterTx",timingTable[[#This Row],['[TRACECODE']:.1]]=6),"dc","")</f>
        <v/>
      </c>
      <c r="N286" s="14" t="str">
        <f t="shared" si="45"/>
        <v/>
      </c>
      <c r="O286" s="14" t="str">
        <f>IF(timingTable[[#This Row],['[TRACECODE']:.1]]=141,"afterRx","")</f>
        <v/>
      </c>
      <c r="P286" s="14" t="str">
        <f t="shared" si="46"/>
        <v/>
      </c>
      <c r="Q286" s="14" t="str">
        <f t="shared" si="47"/>
        <v/>
      </c>
      <c r="R286" s="14" t="str">
        <f t="shared" si="48"/>
        <v/>
      </c>
      <c r="S286" s="14" t="str">
        <f t="shared" si="49"/>
        <v>EMPTY</v>
      </c>
      <c r="T286" s="14" t="str">
        <f t="shared" si="50"/>
        <v>EMPTY</v>
      </c>
      <c r="U286" s="14" t="str">
        <f t="shared" si="51"/>
        <v>EMPTY</v>
      </c>
      <c r="V286" s="14" t="str">
        <f t="shared" si="52"/>
        <v>EMPTY</v>
      </c>
      <c r="W286" s="14" t="str">
        <f>IF(L286="beforeTx",timingTable[[#This Row],[FRT32_val]]-timingTable[[#This Row],[FRT32_trace]],"EMPTY")</f>
        <v>EMPTY</v>
      </c>
      <c r="X286" s="14" t="str">
        <f t="shared" si="53"/>
        <v>EMPTY</v>
      </c>
      <c r="Y286" s="14" t="str">
        <f t="shared" si="54"/>
        <v>EMPTY</v>
      </c>
      <c r="Z286" s="14" t="str">
        <f>IF(AND(P286="beforeRx",O287="afterRx"),J287-timingTable[[#This Row],[FRT32_trace]],"EMPTY")</f>
        <v>EMPTY</v>
      </c>
      <c r="AA286" s="14" t="str">
        <f>IF(AND(timingTable[[#This Row],[txEnd]]="txEnd",Q290="rxStart"),I290-timingTable[[#This Row],[FRT32_val]],"EMPTY")</f>
        <v>EMPTY</v>
      </c>
    </row>
    <row r="287" spans="1:27" x14ac:dyDescent="0.25">
      <c r="A287" s="14" t="s">
        <v>894</v>
      </c>
      <c r="B287">
        <v>335688491746</v>
      </c>
      <c r="C287" s="14" t="s">
        <v>8956</v>
      </c>
      <c r="D287">
        <v>151</v>
      </c>
      <c r="E287" s="14" t="s">
        <v>7876</v>
      </c>
      <c r="F287" s="14" t="s">
        <v>7945</v>
      </c>
      <c r="G287" s="14">
        <f>timingTable[[#This Row],[FRT_DEC]]-B286</f>
        <v>199</v>
      </c>
      <c r="H2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INFO]]))),H286)</f>
        <v>89</v>
      </c>
      <c r="I2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87" s="14">
        <f>HEX2DEC(RIGHT(timingTable[[#This Row],[FRT_HEX]],MIN(LEN(timingTable[[#This Row],[FRT_HEX]])-2,8)))</f>
        <v>681042658</v>
      </c>
      <c r="K287" s="14" t="str">
        <f>IF(timingTable[[#This Row],['[TRACECODE']:.1]]=140,"afterTx","")</f>
        <v/>
      </c>
      <c r="L287" s="14" t="str">
        <f t="shared" si="44"/>
        <v/>
      </c>
      <c r="M287" s="14" t="str">
        <f>IF(AND(H287=H286,K286="afterTx",timingTable[[#This Row],['[TRACECODE']:.1]]=6),"dc","")</f>
        <v/>
      </c>
      <c r="N287" s="14" t="str">
        <f t="shared" si="45"/>
        <v/>
      </c>
      <c r="O287" s="14" t="str">
        <f>IF(timingTable[[#This Row],['[TRACECODE']:.1]]=141,"afterRx","")</f>
        <v/>
      </c>
      <c r="P287" s="14" t="str">
        <f t="shared" si="46"/>
        <v/>
      </c>
      <c r="Q287" s="14" t="str">
        <f t="shared" si="47"/>
        <v/>
      </c>
      <c r="R287" s="14" t="str">
        <f t="shared" si="48"/>
        <v/>
      </c>
      <c r="S287" s="14" t="str">
        <f t="shared" si="49"/>
        <v>EMPTY</v>
      </c>
      <c r="T287" s="14" t="str">
        <f t="shared" si="50"/>
        <v>EMPTY</v>
      </c>
      <c r="U287" s="14" t="str">
        <f t="shared" si="51"/>
        <v>EMPTY</v>
      </c>
      <c r="V287" s="14" t="str">
        <f t="shared" si="52"/>
        <v>EMPTY</v>
      </c>
      <c r="W287" s="14" t="str">
        <f>IF(L287="beforeTx",timingTable[[#This Row],[FRT32_val]]-timingTable[[#This Row],[FRT32_trace]],"EMPTY")</f>
        <v>EMPTY</v>
      </c>
      <c r="X287" s="14" t="str">
        <f t="shared" si="53"/>
        <v>EMPTY</v>
      </c>
      <c r="Y287" s="14" t="str">
        <f t="shared" si="54"/>
        <v>EMPTY</v>
      </c>
      <c r="Z287" s="14" t="str">
        <f>IF(AND(P287="beforeRx",O288="afterRx"),J288-timingTable[[#This Row],[FRT32_trace]],"EMPTY")</f>
        <v>EMPTY</v>
      </c>
      <c r="AA287" s="14" t="str">
        <f>IF(AND(timingTable[[#This Row],[txEnd]]="txEnd",Q291="rxStart"),I291-timingTable[[#This Row],[FRT32_val]],"EMPTY")</f>
        <v>EMPTY</v>
      </c>
    </row>
    <row r="288" spans="1:27" x14ac:dyDescent="0.25">
      <c r="A288" s="14" t="s">
        <v>897</v>
      </c>
      <c r="B288">
        <v>335688529896</v>
      </c>
      <c r="C288" s="14" t="s">
        <v>8959</v>
      </c>
      <c r="D288">
        <v>124</v>
      </c>
      <c r="E288" s="14" t="s">
        <v>3923</v>
      </c>
      <c r="F288" s="14" t="s">
        <v>8960</v>
      </c>
      <c r="G288" s="14">
        <f>timingTable[[#This Row],[FRT_DEC]]-B287</f>
        <v>38150</v>
      </c>
      <c r="H2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INFO]]))),H287)</f>
        <v>89</v>
      </c>
      <c r="I2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681080726</v>
      </c>
      <c r="J288" s="14">
        <f>HEX2DEC(RIGHT(timingTable[[#This Row],[FRT_HEX]],MIN(LEN(timingTable[[#This Row],[FRT_HEX]])-2,8)))</f>
        <v>681080808</v>
      </c>
      <c r="K288" s="14" t="str">
        <f>IF(timingTable[[#This Row],['[TRACECODE']:.1]]=140,"afterTx","")</f>
        <v/>
      </c>
      <c r="L288" s="14" t="str">
        <f t="shared" si="44"/>
        <v/>
      </c>
      <c r="M288" s="14" t="str">
        <f>IF(AND(H288=H287,K287="afterTx",timingTable[[#This Row],['[TRACECODE']:.1]]=6),"dc","")</f>
        <v/>
      </c>
      <c r="N288" s="14" t="str">
        <f t="shared" si="45"/>
        <v/>
      </c>
      <c r="O288" s="14" t="str">
        <f>IF(timingTable[[#This Row],['[TRACECODE']:.1]]=141,"afterRx","")</f>
        <v/>
      </c>
      <c r="P288" s="14" t="str">
        <f t="shared" si="46"/>
        <v/>
      </c>
      <c r="Q288" s="14" t="str">
        <f t="shared" si="47"/>
        <v/>
      </c>
      <c r="R288" s="14" t="str">
        <f t="shared" si="48"/>
        <v/>
      </c>
      <c r="S288" s="14" t="str">
        <f t="shared" si="49"/>
        <v>EMPTY</v>
      </c>
      <c r="T288" s="14" t="str">
        <f t="shared" si="50"/>
        <v>EMPTY</v>
      </c>
      <c r="U288" s="14" t="str">
        <f t="shared" si="51"/>
        <v>EMPTY</v>
      </c>
      <c r="V288" s="14" t="str">
        <f t="shared" si="52"/>
        <v>EMPTY</v>
      </c>
      <c r="W288" s="14" t="str">
        <f>IF(L288="beforeTx",timingTable[[#This Row],[FRT32_val]]-timingTable[[#This Row],[FRT32_trace]],"EMPTY")</f>
        <v>EMPTY</v>
      </c>
      <c r="X288" s="14" t="str">
        <f t="shared" si="53"/>
        <v>EMPTY</v>
      </c>
      <c r="Y288" s="14" t="str">
        <f t="shared" si="54"/>
        <v>EMPTY</v>
      </c>
      <c r="Z288" s="14" t="str">
        <f>IF(AND(P288="beforeRx",O289="afterRx"),J289-timingTable[[#This Row],[FRT32_trace]],"EMPTY")</f>
        <v>EMPTY</v>
      </c>
      <c r="AA288" s="14" t="str">
        <f>IF(AND(timingTable[[#This Row],[txEnd]]="txEnd",Q292="rxStart"),I292-timingTable[[#This Row],[FRT32_val]],"EMPTY")</f>
        <v>EMPTY</v>
      </c>
    </row>
    <row r="289" spans="1:27" x14ac:dyDescent="0.25">
      <c r="A289" s="14" t="s">
        <v>898</v>
      </c>
      <c r="B289">
        <v>335688529899</v>
      </c>
      <c r="C289" s="14" t="s">
        <v>8961</v>
      </c>
      <c r="D289">
        <v>124</v>
      </c>
      <c r="E289" s="14" t="s">
        <v>3923</v>
      </c>
      <c r="F289" s="14" t="s">
        <v>7880</v>
      </c>
      <c r="G289" s="14">
        <f>timingTable[[#This Row],[FRT_DEC]]-B288</f>
        <v>3</v>
      </c>
      <c r="H2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INFO]]))),H288)</f>
        <v>89</v>
      </c>
      <c r="I2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89" s="14">
        <f>HEX2DEC(RIGHT(timingTable[[#This Row],[FRT_HEX]],MIN(LEN(timingTable[[#This Row],[FRT_HEX]])-2,8)))</f>
        <v>681080811</v>
      </c>
      <c r="K289" s="14" t="str">
        <f>IF(timingTable[[#This Row],['[TRACECODE']:.1]]=140,"afterTx","")</f>
        <v/>
      </c>
      <c r="L289" s="14" t="str">
        <f t="shared" si="44"/>
        <v/>
      </c>
      <c r="M289" s="14" t="str">
        <f>IF(AND(H289=H288,K288="afterTx",timingTable[[#This Row],['[TRACECODE']:.1]]=6),"dc","")</f>
        <v/>
      </c>
      <c r="N289" s="14" t="str">
        <f t="shared" si="45"/>
        <v/>
      </c>
      <c r="O289" s="14" t="str">
        <f>IF(timingTable[[#This Row],['[TRACECODE']:.1]]=141,"afterRx","")</f>
        <v/>
      </c>
      <c r="P289" s="14" t="str">
        <f t="shared" si="46"/>
        <v/>
      </c>
      <c r="Q289" s="14" t="str">
        <f t="shared" si="47"/>
        <v/>
      </c>
      <c r="R289" s="14" t="str">
        <f t="shared" si="48"/>
        <v/>
      </c>
      <c r="S289" s="14" t="str">
        <f t="shared" si="49"/>
        <v>EMPTY</v>
      </c>
      <c r="T289" s="14" t="str">
        <f t="shared" si="50"/>
        <v>EMPTY</v>
      </c>
      <c r="U289" s="14" t="str">
        <f t="shared" si="51"/>
        <v>EMPTY</v>
      </c>
      <c r="V289" s="14" t="str">
        <f t="shared" si="52"/>
        <v>EMPTY</v>
      </c>
      <c r="W289" s="14" t="str">
        <f>IF(L289="beforeTx",timingTable[[#This Row],[FRT32_val]]-timingTable[[#This Row],[FRT32_trace]],"EMPTY")</f>
        <v>EMPTY</v>
      </c>
      <c r="X289" s="14" t="str">
        <f t="shared" si="53"/>
        <v>EMPTY</v>
      </c>
      <c r="Y289" s="14" t="str">
        <f t="shared" si="54"/>
        <v>EMPTY</v>
      </c>
      <c r="Z289" s="14" t="str">
        <f>IF(AND(P289="beforeRx",O290="afterRx"),J290-timingTable[[#This Row],[FRT32_trace]],"EMPTY")</f>
        <v>EMPTY</v>
      </c>
      <c r="AA289" s="14" t="str">
        <f>IF(AND(timingTable[[#This Row],[txEnd]]="txEnd",Q293="rxStart"),I293-timingTable[[#This Row],[FRT32_val]],"EMPTY")</f>
        <v>EMPTY</v>
      </c>
    </row>
    <row r="290" spans="1:27" x14ac:dyDescent="0.25">
      <c r="A290" s="14" t="s">
        <v>899</v>
      </c>
      <c r="B290">
        <v>335688529913</v>
      </c>
      <c r="C290" s="14" t="s">
        <v>8962</v>
      </c>
      <c r="D290">
        <v>151</v>
      </c>
      <c r="E290" s="14" t="s">
        <v>7876</v>
      </c>
      <c r="F290" s="14" t="s">
        <v>8889</v>
      </c>
      <c r="G290" s="14">
        <f>timingTable[[#This Row],[FRT_DEC]]-B289</f>
        <v>14</v>
      </c>
      <c r="H2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INFO]]))),H289)</f>
        <v>89</v>
      </c>
      <c r="I2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290" s="14">
        <f>HEX2DEC(RIGHT(timingTable[[#This Row],[FRT_HEX]],MIN(LEN(timingTable[[#This Row],[FRT_HEX]])-2,8)))</f>
        <v>681080825</v>
      </c>
      <c r="K290" s="14" t="str">
        <f>IF(timingTable[[#This Row],['[TRACECODE']:.1]]=140,"afterTx","")</f>
        <v/>
      </c>
      <c r="L290" s="14" t="str">
        <f t="shared" si="44"/>
        <v/>
      </c>
      <c r="M290" s="14" t="str">
        <f>IF(AND(H290=H289,K289="afterTx",timingTable[[#This Row],['[TRACECODE']:.1]]=6),"dc","")</f>
        <v/>
      </c>
      <c r="N290" s="14" t="str">
        <f t="shared" si="45"/>
        <v/>
      </c>
      <c r="O290" s="14" t="str">
        <f>IF(timingTable[[#This Row],['[TRACECODE']:.1]]=141,"afterRx","")</f>
        <v/>
      </c>
      <c r="P290" s="14" t="str">
        <f t="shared" si="46"/>
        <v/>
      </c>
      <c r="Q290" s="14" t="str">
        <f t="shared" si="47"/>
        <v/>
      </c>
      <c r="R290" s="14" t="str">
        <f t="shared" si="48"/>
        <v/>
      </c>
      <c r="S290" s="14" t="str">
        <f t="shared" si="49"/>
        <v>EMPTY</v>
      </c>
      <c r="T290" s="14" t="str">
        <f t="shared" si="50"/>
        <v>EMPTY</v>
      </c>
      <c r="U290" s="14" t="str">
        <f t="shared" si="51"/>
        <v>EMPTY</v>
      </c>
      <c r="V290" s="14" t="str">
        <f t="shared" si="52"/>
        <v>EMPTY</v>
      </c>
      <c r="W290" s="14" t="str">
        <f>IF(L290="beforeTx",timingTable[[#This Row],[FRT32_val]]-timingTable[[#This Row],[FRT32_trace]],"EMPTY")</f>
        <v>EMPTY</v>
      </c>
      <c r="X290" s="14" t="str">
        <f t="shared" si="53"/>
        <v>EMPTY</v>
      </c>
      <c r="Y290" s="14" t="str">
        <f t="shared" si="54"/>
        <v>EMPTY</v>
      </c>
      <c r="Z290" s="14" t="str">
        <f>IF(AND(P290="beforeRx",O291="afterRx"),J291-timingTable[[#This Row],[FRT32_trace]],"EMPTY")</f>
        <v>EMPTY</v>
      </c>
      <c r="AA290" s="14" t="str">
        <f>IF(AND(timingTable[[#This Row],[txEnd]]="txEnd",Q294="rxStart"),I294-timingTable[[#This Row],[FRT32_val]],"EMPTY")</f>
        <v>EMPTY</v>
      </c>
    </row>
    <row r="291" spans="1:27" x14ac:dyDescent="0.25">
      <c r="A291" s="14" t="s">
        <v>908</v>
      </c>
      <c r="B291">
        <v>335688530053</v>
      </c>
      <c r="C291" s="14" t="s">
        <v>8973</v>
      </c>
      <c r="D291">
        <v>129</v>
      </c>
      <c r="E291" s="14" t="s">
        <v>3677</v>
      </c>
      <c r="F291" s="14" t="s">
        <v>8974</v>
      </c>
      <c r="G291" s="14">
        <f>timingTable[[#This Row],[FRT_DEC]]-B290</f>
        <v>140</v>
      </c>
      <c r="H2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INFO]]))),H290)</f>
        <v>89</v>
      </c>
      <c r="I2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681081726</v>
      </c>
      <c r="J291" s="14">
        <f>HEX2DEC(RIGHT(timingTable[[#This Row],[FRT_HEX]],MIN(LEN(timingTable[[#This Row],[FRT_HEX]])-2,8)))</f>
        <v>681080965</v>
      </c>
      <c r="K291" s="14" t="str">
        <f>IF(timingTable[[#This Row],['[TRACECODE']:.1]]=140,"afterTx","")</f>
        <v/>
      </c>
      <c r="L291" s="14" t="str">
        <f t="shared" si="44"/>
        <v>beforeTx</v>
      </c>
      <c r="M291" s="14" t="str">
        <f>IF(AND(H291=H290,K290="afterTx",timingTable[[#This Row],['[TRACECODE']:.1]]=6),"dc","")</f>
        <v/>
      </c>
      <c r="N291" s="14" t="str">
        <f t="shared" si="45"/>
        <v/>
      </c>
      <c r="O291" s="14" t="str">
        <f>IF(timingTable[[#This Row],['[TRACECODE']:.1]]=141,"afterRx","")</f>
        <v/>
      </c>
      <c r="P291" s="14" t="str">
        <f t="shared" si="46"/>
        <v/>
      </c>
      <c r="Q291" s="14" t="str">
        <f t="shared" si="47"/>
        <v/>
      </c>
      <c r="R291" s="14" t="str">
        <f t="shared" si="48"/>
        <v/>
      </c>
      <c r="S291" s="14">
        <f t="shared" si="49"/>
        <v>800</v>
      </c>
      <c r="T291" s="14" t="str">
        <f t="shared" si="50"/>
        <v>EMPTY</v>
      </c>
      <c r="U291" s="14" t="str">
        <f t="shared" si="51"/>
        <v>EMPTY</v>
      </c>
      <c r="V291" s="14" t="str">
        <f t="shared" si="52"/>
        <v>EMPTY</v>
      </c>
      <c r="W291" s="14">
        <f>IF(L291="beforeTx",timingTable[[#This Row],[FRT32_val]]-timingTable[[#This Row],[FRT32_trace]],"EMPTY")</f>
        <v>761</v>
      </c>
      <c r="X291" s="14">
        <f t="shared" si="53"/>
        <v>836</v>
      </c>
      <c r="Y291" s="14" t="str">
        <f t="shared" si="54"/>
        <v>EMPTY</v>
      </c>
      <c r="Z291" s="14" t="str">
        <f>IF(AND(P291="beforeRx",O292="afterRx"),J292-timingTable[[#This Row],[FRT32_trace]],"EMPTY")</f>
        <v>EMPTY</v>
      </c>
      <c r="AA291" s="14" t="str">
        <f>IF(AND(timingTable[[#This Row],[txEnd]]="txEnd",Q295="rxStart"),I295-timingTable[[#This Row],[FRT32_val]],"EMPTY")</f>
        <v>EMPTY</v>
      </c>
    </row>
    <row r="292" spans="1:27" x14ac:dyDescent="0.25">
      <c r="A292" s="14" t="s">
        <v>909</v>
      </c>
      <c r="B292">
        <v>335688530057</v>
      </c>
      <c r="C292" s="14" t="s">
        <v>8975</v>
      </c>
      <c r="D292">
        <v>129</v>
      </c>
      <c r="E292" s="14" t="s">
        <v>3677</v>
      </c>
      <c r="F292" s="14" t="s">
        <v>7881</v>
      </c>
      <c r="G292" s="14">
        <f>timingTable[[#This Row],[FRT_DEC]]-B291</f>
        <v>4</v>
      </c>
      <c r="H2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INFO]]))),H291)</f>
        <v>89</v>
      </c>
      <c r="I2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92" s="14">
        <f>HEX2DEC(RIGHT(timingTable[[#This Row],[FRT_HEX]],MIN(LEN(timingTable[[#This Row],[FRT_HEX]])-2,8)))</f>
        <v>681080969</v>
      </c>
      <c r="K292" s="14" t="str">
        <f>IF(timingTable[[#This Row],['[TRACECODE']:.1]]=140,"afterTx","")</f>
        <v/>
      </c>
      <c r="L292" s="14" t="str">
        <f t="shared" si="44"/>
        <v/>
      </c>
      <c r="M292" s="14" t="str">
        <f>IF(AND(H292=H291,K291="afterTx",timingTable[[#This Row],['[TRACECODE']:.1]]=6),"dc","")</f>
        <v/>
      </c>
      <c r="N292" s="14" t="str">
        <f t="shared" si="45"/>
        <v/>
      </c>
      <c r="O292" s="14" t="str">
        <f>IF(timingTable[[#This Row],['[TRACECODE']:.1]]=141,"afterRx","")</f>
        <v/>
      </c>
      <c r="P292" s="14" t="str">
        <f t="shared" si="46"/>
        <v/>
      </c>
      <c r="Q292" s="14" t="str">
        <f t="shared" si="47"/>
        <v/>
      </c>
      <c r="R292" s="14" t="str">
        <f t="shared" si="48"/>
        <v/>
      </c>
      <c r="S292" s="14" t="str">
        <f t="shared" si="49"/>
        <v>EMPTY</v>
      </c>
      <c r="T292" s="14" t="str">
        <f t="shared" si="50"/>
        <v>EMPTY</v>
      </c>
      <c r="U292" s="14" t="str">
        <f t="shared" si="51"/>
        <v>EMPTY</v>
      </c>
      <c r="V292" s="14" t="str">
        <f t="shared" si="52"/>
        <v>EMPTY</v>
      </c>
      <c r="W292" s="14" t="str">
        <f>IF(L292="beforeTx",timingTable[[#This Row],[FRT32_val]]-timingTable[[#This Row],[FRT32_trace]],"EMPTY")</f>
        <v>EMPTY</v>
      </c>
      <c r="X292" s="14" t="str">
        <f t="shared" si="53"/>
        <v>EMPTY</v>
      </c>
      <c r="Y292" s="14" t="str">
        <f t="shared" si="54"/>
        <v>EMPTY</v>
      </c>
      <c r="Z292" s="14" t="str">
        <f>IF(AND(P292="beforeRx",O293="afterRx"),J293-timingTable[[#This Row],[FRT32_trace]],"EMPTY")</f>
        <v>EMPTY</v>
      </c>
      <c r="AA292" s="14" t="str">
        <f>IF(AND(timingTable[[#This Row],[txEnd]]="txEnd",Q296="rxStart"),I296-timingTable[[#This Row],[FRT32_val]],"EMPTY")</f>
        <v>EMPTY</v>
      </c>
    </row>
    <row r="293" spans="1:27" x14ac:dyDescent="0.25">
      <c r="A293" s="14" t="s">
        <v>910</v>
      </c>
      <c r="B293">
        <v>335688530889</v>
      </c>
      <c r="C293" s="14" t="s">
        <v>8976</v>
      </c>
      <c r="D293">
        <v>140</v>
      </c>
      <c r="E293" s="14" t="s">
        <v>1076</v>
      </c>
      <c r="F293" s="14" t="s">
        <v>7889</v>
      </c>
      <c r="G293" s="14">
        <f>timingTable[[#This Row],[FRT_DEC]]-B292</f>
        <v>832</v>
      </c>
      <c r="H2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INFO]]))),H292)</f>
        <v>89</v>
      </c>
      <c r="I29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93" s="14">
        <f>HEX2DEC(RIGHT(timingTable[[#This Row],[FRT_HEX]],MIN(LEN(timingTable[[#This Row],[FRT_HEX]])-2,8)))</f>
        <v>681081801</v>
      </c>
      <c r="K293" s="14" t="str">
        <f>IF(timingTable[[#This Row],['[TRACECODE']:.1]]=140,"afterTx","")</f>
        <v>afterTx</v>
      </c>
      <c r="L293" s="14" t="str">
        <f t="shared" si="44"/>
        <v/>
      </c>
      <c r="M293" s="14" t="str">
        <f>IF(AND(H293=H292,K292="afterTx",timingTable[[#This Row],['[TRACECODE']:.1]]=6),"dc","")</f>
        <v/>
      </c>
      <c r="N293" s="14" t="str">
        <f t="shared" si="45"/>
        <v/>
      </c>
      <c r="O293" s="14" t="str">
        <f>IF(timingTable[[#This Row],['[TRACECODE']:.1]]=141,"afterRx","")</f>
        <v/>
      </c>
      <c r="P293" s="14" t="str">
        <f t="shared" si="46"/>
        <v/>
      </c>
      <c r="Q293" s="14" t="str">
        <f t="shared" si="47"/>
        <v/>
      </c>
      <c r="R293" s="14" t="str">
        <f t="shared" si="48"/>
        <v/>
      </c>
      <c r="S293" s="14" t="str">
        <f t="shared" si="49"/>
        <v>EMPTY</v>
      </c>
      <c r="T293" s="14" t="str">
        <f t="shared" si="50"/>
        <v>EMPTY</v>
      </c>
      <c r="U293" s="14" t="str">
        <f t="shared" si="51"/>
        <v>EMPTY</v>
      </c>
      <c r="V293" s="14" t="str">
        <f t="shared" si="52"/>
        <v>EMPTY</v>
      </c>
      <c r="W293" s="14" t="str">
        <f>IF(L293="beforeTx",timingTable[[#This Row],[FRT32_val]]-timingTable[[#This Row],[FRT32_trace]],"EMPTY")</f>
        <v>EMPTY</v>
      </c>
      <c r="X293" s="14" t="str">
        <f t="shared" si="53"/>
        <v>EMPTY</v>
      </c>
      <c r="Y293" s="14" t="str">
        <f t="shared" si="54"/>
        <v>EMPTY</v>
      </c>
      <c r="Z293" s="14" t="str">
        <f>IF(AND(P293="beforeRx",O294="afterRx"),J294-timingTable[[#This Row],[FRT32_trace]],"EMPTY")</f>
        <v>EMPTY</v>
      </c>
      <c r="AA293" s="14" t="str">
        <f>IF(AND(timingTable[[#This Row],[txEnd]]="txEnd",Q297="rxStart"),I297-timingTable[[#This Row],[FRT32_val]],"EMPTY")</f>
        <v>EMPTY</v>
      </c>
    </row>
    <row r="294" spans="1:27" x14ac:dyDescent="0.25">
      <c r="A294" s="14" t="s">
        <v>912</v>
      </c>
      <c r="B294">
        <v>335688532075</v>
      </c>
      <c r="C294" s="14" t="s">
        <v>8978</v>
      </c>
      <c r="D294">
        <v>6</v>
      </c>
      <c r="E294" s="14" t="s">
        <v>1077</v>
      </c>
      <c r="F294" s="14" t="s">
        <v>8979</v>
      </c>
      <c r="G294" s="14">
        <f>timingTable[[#This Row],[FRT_DEC]]-B293</f>
        <v>1186</v>
      </c>
      <c r="H2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INFO]]))),H293)</f>
        <v>89</v>
      </c>
      <c r="I2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681082526</v>
      </c>
      <c r="J294" s="14">
        <f>HEX2DEC(RIGHT(timingTable[[#This Row],[FRT_HEX]],MIN(LEN(timingTable[[#This Row],[FRT_HEX]])-2,8)))</f>
        <v>681082987</v>
      </c>
      <c r="K294" s="14" t="str">
        <f>IF(timingTable[[#This Row],['[TRACECODE']:.1]]=140,"afterTx","")</f>
        <v/>
      </c>
      <c r="L294" s="14" t="str">
        <f t="shared" si="44"/>
        <v/>
      </c>
      <c r="M294" s="14" t="str">
        <f>IF(AND(H294=H293,K293="afterTx",timingTable[[#This Row],['[TRACECODE']:.1]]=6),"dc","")</f>
        <v>dc</v>
      </c>
      <c r="N294" s="14" t="str">
        <f t="shared" si="45"/>
        <v/>
      </c>
      <c r="O294" s="14" t="str">
        <f>IF(timingTable[[#This Row],['[TRACECODE']:.1]]=141,"afterRx","")</f>
        <v/>
      </c>
      <c r="P294" s="14" t="str">
        <f t="shared" si="46"/>
        <v/>
      </c>
      <c r="Q294" s="14" t="str">
        <f t="shared" si="47"/>
        <v/>
      </c>
      <c r="R294" s="14" t="str">
        <f t="shared" si="48"/>
        <v/>
      </c>
      <c r="S294" s="14" t="str">
        <f t="shared" si="49"/>
        <v>EMPTY</v>
      </c>
      <c r="T294" s="14" t="str">
        <f t="shared" si="50"/>
        <v>EMPTY</v>
      </c>
      <c r="U294" s="14" t="str">
        <f t="shared" si="51"/>
        <v>EMPTY</v>
      </c>
      <c r="V294" s="14" t="str">
        <f t="shared" si="52"/>
        <v>EMPTY</v>
      </c>
      <c r="W294" s="14" t="str">
        <f>IF(L294="beforeTx",timingTable[[#This Row],[FRT32_val]]-timingTable[[#This Row],[FRT32_trace]],"EMPTY")</f>
        <v>EMPTY</v>
      </c>
      <c r="X294" s="14" t="str">
        <f t="shared" si="53"/>
        <v>EMPTY</v>
      </c>
      <c r="Y294" s="14" t="str">
        <f t="shared" si="54"/>
        <v>EMPTY</v>
      </c>
      <c r="Z294" s="14" t="str">
        <f>IF(AND(P294="beforeRx",O295="afterRx"),J295-timingTable[[#This Row],[FRT32_trace]],"EMPTY")</f>
        <v>EMPTY</v>
      </c>
      <c r="AA294" s="14" t="str">
        <f>IF(AND(timingTable[[#This Row],[txEnd]]="txEnd",Q298="rxStart"),I298-timingTable[[#This Row],[FRT32_val]],"EMPTY")</f>
        <v>EMPTY</v>
      </c>
    </row>
    <row r="295" spans="1:27" x14ac:dyDescent="0.25">
      <c r="A295" s="14" t="s">
        <v>913</v>
      </c>
      <c r="B295">
        <v>335688532077</v>
      </c>
      <c r="C295" s="14" t="s">
        <v>8980</v>
      </c>
      <c r="D295">
        <v>6</v>
      </c>
      <c r="E295" s="14" t="s">
        <v>1077</v>
      </c>
      <c r="F295" s="14" t="s">
        <v>7877</v>
      </c>
      <c r="G295" s="14">
        <f>timingTable[[#This Row],[FRT_DEC]]-B294</f>
        <v>2</v>
      </c>
      <c r="H2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INFO]]))),H294)</f>
        <v>89</v>
      </c>
      <c r="I2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95" s="14">
        <f>HEX2DEC(RIGHT(timingTable[[#This Row],[FRT_HEX]],MIN(LEN(timingTable[[#This Row],[FRT_HEX]])-2,8)))</f>
        <v>681082989</v>
      </c>
      <c r="K295" s="14" t="str">
        <f>IF(timingTable[[#This Row],['[TRACECODE']:.1]]=140,"afterTx","")</f>
        <v/>
      </c>
      <c r="L295" s="14" t="str">
        <f t="shared" si="44"/>
        <v/>
      </c>
      <c r="M295" s="14" t="str">
        <f>IF(AND(H295=H294,K294="afterTx",timingTable[[#This Row],['[TRACECODE']:.1]]=6),"dc","")</f>
        <v/>
      </c>
      <c r="N295" s="14" t="str">
        <f t="shared" si="45"/>
        <v/>
      </c>
      <c r="O295" s="14" t="str">
        <f>IF(timingTable[[#This Row],['[TRACECODE']:.1]]=141,"afterRx","")</f>
        <v/>
      </c>
      <c r="P295" s="14" t="str">
        <f t="shared" si="46"/>
        <v/>
      </c>
      <c r="Q295" s="14" t="str">
        <f t="shared" si="47"/>
        <v/>
      </c>
      <c r="R295" s="14" t="str">
        <f t="shared" si="48"/>
        <v/>
      </c>
      <c r="S295" s="14" t="str">
        <f t="shared" si="49"/>
        <v>EMPTY</v>
      </c>
      <c r="T295" s="14" t="str">
        <f t="shared" si="50"/>
        <v>EMPTY</v>
      </c>
      <c r="U295" s="14" t="str">
        <f t="shared" si="51"/>
        <v>EMPTY</v>
      </c>
      <c r="V295" s="14" t="str">
        <f t="shared" si="52"/>
        <v>EMPTY</v>
      </c>
      <c r="W295" s="14" t="str">
        <f>IF(L295="beforeTx",timingTable[[#This Row],[FRT32_val]]-timingTable[[#This Row],[FRT32_trace]],"EMPTY")</f>
        <v>EMPTY</v>
      </c>
      <c r="X295" s="14" t="str">
        <f t="shared" si="53"/>
        <v>EMPTY</v>
      </c>
      <c r="Y295" s="14" t="str">
        <f t="shared" si="54"/>
        <v>EMPTY</v>
      </c>
      <c r="Z295" s="14" t="str">
        <f>IF(AND(P295="beforeRx",O296="afterRx"),J296-timingTable[[#This Row],[FRT32_trace]],"EMPTY")</f>
        <v>EMPTY</v>
      </c>
      <c r="AA295" s="14" t="str">
        <f>IF(AND(timingTable[[#This Row],[txEnd]]="txEnd",Q299="rxStart"),I299-timingTable[[#This Row],[FRT32_val]],"EMPTY")</f>
        <v>EMPTY</v>
      </c>
    </row>
    <row r="296" spans="1:27" x14ac:dyDescent="0.25">
      <c r="A296" s="14" t="s">
        <v>914</v>
      </c>
      <c r="B296">
        <v>335688532080</v>
      </c>
      <c r="C296" s="14" t="s">
        <v>8981</v>
      </c>
      <c r="D296">
        <v>122</v>
      </c>
      <c r="E296" s="14" t="s">
        <v>3921</v>
      </c>
      <c r="F296" s="14" t="s">
        <v>8982</v>
      </c>
      <c r="G296" s="14">
        <f>timingTable[[#This Row],[FRT_DEC]]-B295</f>
        <v>3</v>
      </c>
      <c r="H2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INFO]]))),H295)</f>
        <v>89</v>
      </c>
      <c r="I2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681082959</v>
      </c>
      <c r="J296" s="14">
        <f>HEX2DEC(RIGHT(timingTable[[#This Row],[FRT_HEX]],MIN(LEN(timingTable[[#This Row],[FRT_HEX]])-2,8)))</f>
        <v>681082992</v>
      </c>
      <c r="K296" s="14" t="str">
        <f>IF(timingTable[[#This Row],['[TRACECODE']:.1]]=140,"afterTx","")</f>
        <v/>
      </c>
      <c r="L296" s="14" t="str">
        <f t="shared" si="44"/>
        <v/>
      </c>
      <c r="M296" s="14" t="str">
        <f>IF(AND(H296=H295,K295="afterTx",timingTable[[#This Row],['[TRACECODE']:.1]]=6),"dc","")</f>
        <v/>
      </c>
      <c r="N296" s="14" t="str">
        <f t="shared" si="45"/>
        <v>txEnd</v>
      </c>
      <c r="O296" s="14" t="str">
        <f>IF(timingTable[[#This Row],['[TRACECODE']:.1]]=141,"afterRx","")</f>
        <v/>
      </c>
      <c r="P296" s="14" t="str">
        <f t="shared" si="46"/>
        <v/>
      </c>
      <c r="Q296" s="14" t="str">
        <f t="shared" si="47"/>
        <v/>
      </c>
      <c r="R296" s="14" t="str">
        <f t="shared" si="48"/>
        <v/>
      </c>
      <c r="S296" s="14" t="str">
        <f t="shared" si="49"/>
        <v>EMPTY</v>
      </c>
      <c r="T296" s="14" t="str">
        <f t="shared" si="50"/>
        <v>EMPTY</v>
      </c>
      <c r="U296" s="14" t="str">
        <f t="shared" si="51"/>
        <v>EMPTY</v>
      </c>
      <c r="V296" s="14" t="str">
        <f t="shared" si="52"/>
        <v>EMPTY</v>
      </c>
      <c r="W296" s="14" t="str">
        <f>IF(L296="beforeTx",timingTable[[#This Row],[FRT32_val]]-timingTable[[#This Row],[FRT32_trace]],"EMPTY")</f>
        <v>EMPTY</v>
      </c>
      <c r="X296" s="14" t="str">
        <f t="shared" si="53"/>
        <v>EMPTY</v>
      </c>
      <c r="Y296" s="14" t="str">
        <f t="shared" si="54"/>
        <v>EMPTY</v>
      </c>
      <c r="Z296" s="14" t="str">
        <f>IF(AND(P296="beforeRx",O297="afterRx"),J297-timingTable[[#This Row],[FRT32_trace]],"EMPTY")</f>
        <v>EMPTY</v>
      </c>
      <c r="AA296" s="14" t="str">
        <f>IF(AND(timingTable[[#This Row],[txEnd]]="txEnd",Q300="rxStart"),I300-timingTable[[#This Row],[FRT32_val]],"EMPTY")</f>
        <v>EMPTY</v>
      </c>
    </row>
    <row r="297" spans="1:27" x14ac:dyDescent="0.25">
      <c r="A297" s="14" t="s">
        <v>915</v>
      </c>
      <c r="B297">
        <v>335688532083</v>
      </c>
      <c r="C297" s="14" t="s">
        <v>8983</v>
      </c>
      <c r="D297">
        <v>122</v>
      </c>
      <c r="E297" s="14" t="s">
        <v>3921</v>
      </c>
      <c r="F297" s="14" t="s">
        <v>7878</v>
      </c>
      <c r="G297" s="14">
        <f>timingTable[[#This Row],[FRT_DEC]]-B296</f>
        <v>3</v>
      </c>
      <c r="H2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INFO]]))),H296)</f>
        <v>89</v>
      </c>
      <c r="I2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97" s="14">
        <f>HEX2DEC(RIGHT(timingTable[[#This Row],[FRT_HEX]],MIN(LEN(timingTable[[#This Row],[FRT_HEX]])-2,8)))</f>
        <v>681082995</v>
      </c>
      <c r="K297" s="14" t="str">
        <f>IF(timingTable[[#This Row],['[TRACECODE']:.1]]=140,"afterTx","")</f>
        <v/>
      </c>
      <c r="L297" s="14" t="str">
        <f t="shared" si="44"/>
        <v/>
      </c>
      <c r="M297" s="14" t="str">
        <f>IF(AND(H297=H296,K296="afterTx",timingTable[[#This Row],['[TRACECODE']:.1]]=6),"dc","")</f>
        <v/>
      </c>
      <c r="N297" s="14" t="str">
        <f t="shared" si="45"/>
        <v/>
      </c>
      <c r="O297" s="14" t="str">
        <f>IF(timingTable[[#This Row],['[TRACECODE']:.1]]=141,"afterRx","")</f>
        <v/>
      </c>
      <c r="P297" s="14" t="str">
        <f t="shared" si="46"/>
        <v/>
      </c>
      <c r="Q297" s="14" t="str">
        <f t="shared" si="47"/>
        <v/>
      </c>
      <c r="R297" s="14" t="str">
        <f t="shared" si="48"/>
        <v/>
      </c>
      <c r="S297" s="14" t="str">
        <f t="shared" si="49"/>
        <v>EMPTY</v>
      </c>
      <c r="T297" s="14" t="str">
        <f t="shared" si="50"/>
        <v>EMPTY</v>
      </c>
      <c r="U297" s="14" t="str">
        <f t="shared" si="51"/>
        <v>EMPTY</v>
      </c>
      <c r="V297" s="14" t="str">
        <f t="shared" si="52"/>
        <v>EMPTY</v>
      </c>
      <c r="W297" s="14" t="str">
        <f>IF(L297="beforeTx",timingTable[[#This Row],[FRT32_val]]-timingTable[[#This Row],[FRT32_trace]],"EMPTY")</f>
        <v>EMPTY</v>
      </c>
      <c r="X297" s="14" t="str">
        <f t="shared" si="53"/>
        <v>EMPTY</v>
      </c>
      <c r="Y297" s="14" t="str">
        <f t="shared" si="54"/>
        <v>EMPTY</v>
      </c>
      <c r="Z297" s="14" t="str">
        <f>IF(AND(P297="beforeRx",O298="afterRx"),J298-timingTable[[#This Row],[FRT32_trace]],"EMPTY")</f>
        <v>EMPTY</v>
      </c>
      <c r="AA297" s="14" t="str">
        <f>IF(AND(timingTable[[#This Row],[txEnd]]="txEnd",Q301="rxStart"),I301-timingTable[[#This Row],[FRT32_val]],"EMPTY")</f>
        <v>EMPTY</v>
      </c>
    </row>
    <row r="298" spans="1:27" x14ac:dyDescent="0.25">
      <c r="A298" s="14" t="s">
        <v>916</v>
      </c>
      <c r="B298">
        <v>335688532092</v>
      </c>
      <c r="C298" s="14" t="s">
        <v>8984</v>
      </c>
      <c r="D298">
        <v>151</v>
      </c>
      <c r="E298" s="14" t="s">
        <v>7876</v>
      </c>
      <c r="F298" s="14" t="s">
        <v>8006</v>
      </c>
      <c r="G298" s="14">
        <f>timingTable[[#This Row],[FRT_DEC]]-B297</f>
        <v>9</v>
      </c>
      <c r="H2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INFO]]))),H297)</f>
        <v>89</v>
      </c>
      <c r="I2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98" s="14">
        <f>HEX2DEC(RIGHT(timingTable[[#This Row],[FRT_HEX]],MIN(LEN(timingTable[[#This Row],[FRT_HEX]])-2,8)))</f>
        <v>681083004</v>
      </c>
      <c r="K298" s="14" t="str">
        <f>IF(timingTable[[#This Row],['[TRACECODE']:.1]]=140,"afterTx","")</f>
        <v/>
      </c>
      <c r="L298" s="14" t="str">
        <f t="shared" si="44"/>
        <v/>
      </c>
      <c r="M298" s="14" t="str">
        <f>IF(AND(H298=H297,K297="afterTx",timingTable[[#This Row],['[TRACECODE']:.1]]=6),"dc","")</f>
        <v/>
      </c>
      <c r="N298" s="14" t="str">
        <f t="shared" si="45"/>
        <v/>
      </c>
      <c r="O298" s="14" t="str">
        <f>IF(timingTable[[#This Row],['[TRACECODE']:.1]]=141,"afterRx","")</f>
        <v/>
      </c>
      <c r="P298" s="14" t="str">
        <f t="shared" si="46"/>
        <v/>
      </c>
      <c r="Q298" s="14" t="str">
        <f t="shared" si="47"/>
        <v/>
      </c>
      <c r="R298" s="14" t="str">
        <f t="shared" si="48"/>
        <v/>
      </c>
      <c r="S298" s="14" t="str">
        <f t="shared" si="49"/>
        <v>EMPTY</v>
      </c>
      <c r="T298" s="14" t="str">
        <f t="shared" si="50"/>
        <v>EMPTY</v>
      </c>
      <c r="U298" s="14" t="str">
        <f t="shared" si="51"/>
        <v>EMPTY</v>
      </c>
      <c r="V298" s="14" t="str">
        <f t="shared" si="52"/>
        <v>EMPTY</v>
      </c>
      <c r="W298" s="14" t="str">
        <f>IF(L298="beforeTx",timingTable[[#This Row],[FRT32_val]]-timingTable[[#This Row],[FRT32_trace]],"EMPTY")</f>
        <v>EMPTY</v>
      </c>
      <c r="X298" s="14" t="str">
        <f t="shared" si="53"/>
        <v>EMPTY</v>
      </c>
      <c r="Y298" s="14" t="str">
        <f t="shared" si="54"/>
        <v>EMPTY</v>
      </c>
      <c r="Z298" s="14" t="str">
        <f>IF(AND(P298="beforeRx",O299="afterRx"),J299-timingTable[[#This Row],[FRT32_trace]],"EMPTY")</f>
        <v>EMPTY</v>
      </c>
      <c r="AA298" s="14" t="str">
        <f>IF(AND(timingTable[[#This Row],[txEnd]]="txEnd",Q302="rxStart"),I302-timingTable[[#This Row],[FRT32_val]],"EMPTY")</f>
        <v>EMPTY</v>
      </c>
    </row>
    <row r="299" spans="1:27" x14ac:dyDescent="0.25">
      <c r="A299" s="14" t="s">
        <v>1010</v>
      </c>
      <c r="B299">
        <v>335688552764</v>
      </c>
      <c r="C299" s="14" t="s">
        <v>8996</v>
      </c>
      <c r="D299">
        <v>151</v>
      </c>
      <c r="E299" s="14" t="s">
        <v>7876</v>
      </c>
      <c r="F299" s="14" t="s">
        <v>7936</v>
      </c>
      <c r="G299" s="14">
        <f>timingTable[[#This Row],[FRT_DEC]]-B298</f>
        <v>20672</v>
      </c>
      <c r="H2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INFO]]))),H298)</f>
        <v>89</v>
      </c>
      <c r="I2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99" s="14">
        <f>HEX2DEC(RIGHT(timingTable[[#This Row],[FRT_HEX]],MIN(LEN(timingTable[[#This Row],[FRT_HEX]])-2,8)))</f>
        <v>681103676</v>
      </c>
      <c r="K299" s="14" t="str">
        <f>IF(timingTable[[#This Row],['[TRACECODE']:.1]]=140,"afterTx","")</f>
        <v/>
      </c>
      <c r="L299" s="14" t="str">
        <f t="shared" si="44"/>
        <v/>
      </c>
      <c r="M299" s="14" t="str">
        <f>IF(AND(H299=H298,K298="afterTx",timingTable[[#This Row],['[TRACECODE']:.1]]=6),"dc","")</f>
        <v/>
      </c>
      <c r="N299" s="14" t="str">
        <f t="shared" si="45"/>
        <v/>
      </c>
      <c r="O299" s="14" t="str">
        <f>IF(timingTable[[#This Row],['[TRACECODE']:.1]]=141,"afterRx","")</f>
        <v/>
      </c>
      <c r="P299" s="14" t="str">
        <f t="shared" si="46"/>
        <v/>
      </c>
      <c r="Q299" s="14" t="str">
        <f t="shared" si="47"/>
        <v/>
      </c>
      <c r="R299" s="14" t="str">
        <f t="shared" si="48"/>
        <v/>
      </c>
      <c r="S299" s="14" t="str">
        <f t="shared" si="49"/>
        <v>EMPTY</v>
      </c>
      <c r="T299" s="14" t="str">
        <f t="shared" si="50"/>
        <v>EMPTY</v>
      </c>
      <c r="U299" s="14" t="str">
        <f t="shared" si="51"/>
        <v>EMPTY</v>
      </c>
      <c r="V299" s="14" t="str">
        <f t="shared" si="52"/>
        <v>EMPTY</v>
      </c>
      <c r="W299" s="14" t="str">
        <f>IF(L299="beforeTx",timingTable[[#This Row],[FRT32_val]]-timingTable[[#This Row],[FRT32_trace]],"EMPTY")</f>
        <v>EMPTY</v>
      </c>
      <c r="X299" s="14" t="str">
        <f t="shared" si="53"/>
        <v>EMPTY</v>
      </c>
      <c r="Y299" s="14" t="str">
        <f t="shared" si="54"/>
        <v>EMPTY</v>
      </c>
      <c r="Z299" s="14" t="str">
        <f>IF(AND(P299="beforeRx",O300="afterRx"),J300-timingTable[[#This Row],[FRT32_trace]],"EMPTY")</f>
        <v>EMPTY</v>
      </c>
      <c r="AA299" s="14" t="str">
        <f>IF(AND(timingTable[[#This Row],[txEnd]]="txEnd",Q303="rxStart"),I303-timingTable[[#This Row],[FRT32_val]],"EMPTY")</f>
        <v>EMPTY</v>
      </c>
    </row>
    <row r="300" spans="1:27" x14ac:dyDescent="0.25">
      <c r="A300" s="14" t="s">
        <v>1043</v>
      </c>
      <c r="B300">
        <v>335688572765</v>
      </c>
      <c r="C300" s="14" t="s">
        <v>8998</v>
      </c>
      <c r="D300">
        <v>151</v>
      </c>
      <c r="E300" s="14" t="s">
        <v>7876</v>
      </c>
      <c r="F300" s="14" t="s">
        <v>7936</v>
      </c>
      <c r="G300" s="14">
        <f>timingTable[[#This Row],[FRT_DEC]]-B299</f>
        <v>20001</v>
      </c>
      <c r="H3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INFO]]))),H299)</f>
        <v>89</v>
      </c>
      <c r="I3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0" s="14">
        <f>HEX2DEC(RIGHT(timingTable[[#This Row],[FRT_HEX]],MIN(LEN(timingTable[[#This Row],[FRT_HEX]])-2,8)))</f>
        <v>681123677</v>
      </c>
      <c r="K300" s="14" t="str">
        <f>IF(timingTable[[#This Row],['[TRACECODE']:.1]]=140,"afterTx","")</f>
        <v/>
      </c>
      <c r="L300" s="14" t="str">
        <f t="shared" si="44"/>
        <v/>
      </c>
      <c r="M300" s="14" t="str">
        <f>IF(AND(H300=H299,K299="afterTx",timingTable[[#This Row],['[TRACECODE']:.1]]=6),"dc","")</f>
        <v/>
      </c>
      <c r="N300" s="14" t="str">
        <f t="shared" si="45"/>
        <v/>
      </c>
      <c r="O300" s="14" t="str">
        <f>IF(timingTable[[#This Row],['[TRACECODE']:.1]]=141,"afterRx","")</f>
        <v/>
      </c>
      <c r="P300" s="14" t="str">
        <f t="shared" si="46"/>
        <v/>
      </c>
      <c r="Q300" s="14" t="str">
        <f t="shared" si="47"/>
        <v/>
      </c>
      <c r="R300" s="14" t="str">
        <f t="shared" si="48"/>
        <v/>
      </c>
      <c r="S300" s="14" t="str">
        <f t="shared" si="49"/>
        <v>EMPTY</v>
      </c>
      <c r="T300" s="14" t="str">
        <f t="shared" si="50"/>
        <v>EMPTY</v>
      </c>
      <c r="U300" s="14" t="str">
        <f t="shared" si="51"/>
        <v>EMPTY</v>
      </c>
      <c r="V300" s="14" t="str">
        <f t="shared" si="52"/>
        <v>EMPTY</v>
      </c>
      <c r="W300" s="14" t="str">
        <f>IF(L300="beforeTx",timingTable[[#This Row],[FRT32_val]]-timingTable[[#This Row],[FRT32_trace]],"EMPTY")</f>
        <v>EMPTY</v>
      </c>
      <c r="X300" s="14" t="str">
        <f t="shared" si="53"/>
        <v>EMPTY</v>
      </c>
      <c r="Y300" s="14" t="str">
        <f t="shared" si="54"/>
        <v>EMPTY</v>
      </c>
      <c r="Z300" s="14" t="str">
        <f>IF(AND(P300="beforeRx",O301="afterRx"),J301-timingTable[[#This Row],[FRT32_trace]],"EMPTY")</f>
        <v>EMPTY</v>
      </c>
      <c r="AA300" s="14" t="str">
        <f>IF(AND(timingTable[[#This Row],[txEnd]]="txEnd",Q304="rxStart"),I304-timingTable[[#This Row],[FRT32_val]],"EMPTY")</f>
        <v>EMPTY</v>
      </c>
    </row>
    <row r="301" spans="1:27" x14ac:dyDescent="0.25">
      <c r="A301" s="14" t="s">
        <v>1045</v>
      </c>
      <c r="B301">
        <v>335688591697</v>
      </c>
      <c r="C301" s="14" t="s">
        <v>9000</v>
      </c>
      <c r="D301">
        <v>151</v>
      </c>
      <c r="E301" s="14" t="s">
        <v>7876</v>
      </c>
      <c r="F301" s="14" t="s">
        <v>7945</v>
      </c>
      <c r="G301" s="14">
        <f>timingTable[[#This Row],[FRT_DEC]]-B300</f>
        <v>18932</v>
      </c>
      <c r="H3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INFO]]))),H300)</f>
        <v>89</v>
      </c>
      <c r="I3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01" s="14">
        <f>HEX2DEC(RIGHT(timingTable[[#This Row],[FRT_HEX]],MIN(LEN(timingTable[[#This Row],[FRT_HEX]])-2,8)))</f>
        <v>681142609</v>
      </c>
      <c r="K301" s="14" t="str">
        <f>IF(timingTable[[#This Row],['[TRACECODE']:.1]]=140,"afterTx","")</f>
        <v/>
      </c>
      <c r="L301" s="14" t="str">
        <f t="shared" si="44"/>
        <v/>
      </c>
      <c r="M301" s="14" t="str">
        <f>IF(AND(H301=H300,K300="afterTx",timingTable[[#This Row],['[TRACECODE']:.1]]=6),"dc","")</f>
        <v/>
      </c>
      <c r="N301" s="14" t="str">
        <f t="shared" si="45"/>
        <v/>
      </c>
      <c r="O301" s="14" t="str">
        <f>IF(timingTable[[#This Row],['[TRACECODE']:.1]]=141,"afterRx","")</f>
        <v/>
      </c>
      <c r="P301" s="14" t="str">
        <f t="shared" si="46"/>
        <v/>
      </c>
      <c r="Q301" s="14" t="str">
        <f t="shared" si="47"/>
        <v/>
      </c>
      <c r="R301" s="14" t="str">
        <f t="shared" si="48"/>
        <v/>
      </c>
      <c r="S301" s="14" t="str">
        <f t="shared" si="49"/>
        <v>EMPTY</v>
      </c>
      <c r="T301" s="14" t="str">
        <f t="shared" si="50"/>
        <v>EMPTY</v>
      </c>
      <c r="U301" s="14" t="str">
        <f t="shared" si="51"/>
        <v>EMPTY</v>
      </c>
      <c r="V301" s="14" t="str">
        <f t="shared" si="52"/>
        <v>EMPTY</v>
      </c>
      <c r="W301" s="14" t="str">
        <f>IF(L301="beforeTx",timingTable[[#This Row],[FRT32_val]]-timingTable[[#This Row],[FRT32_trace]],"EMPTY")</f>
        <v>EMPTY</v>
      </c>
      <c r="X301" s="14" t="str">
        <f t="shared" si="53"/>
        <v>EMPTY</v>
      </c>
      <c r="Y301" s="14" t="str">
        <f t="shared" si="54"/>
        <v>EMPTY</v>
      </c>
      <c r="Z301" s="14" t="str">
        <f>IF(AND(P301="beforeRx",O302="afterRx"),J302-timingTable[[#This Row],[FRT32_trace]],"EMPTY")</f>
        <v>EMPTY</v>
      </c>
      <c r="AA301" s="14" t="str">
        <f>IF(AND(timingTable[[#This Row],[txEnd]]="txEnd",Q305="rxStart"),I305-timingTable[[#This Row],[FRT32_val]],"EMPTY")</f>
        <v>EMPTY</v>
      </c>
    </row>
    <row r="302" spans="1:27" x14ac:dyDescent="0.25">
      <c r="A302" s="14" t="s">
        <v>1047</v>
      </c>
      <c r="B302">
        <v>335688592766</v>
      </c>
      <c r="C302" s="14" t="s">
        <v>9002</v>
      </c>
      <c r="D302">
        <v>151</v>
      </c>
      <c r="E302" s="14" t="s">
        <v>7876</v>
      </c>
      <c r="F302" s="14" t="s">
        <v>7936</v>
      </c>
      <c r="G302" s="14">
        <f>timingTable[[#This Row],[FRT_DEC]]-B301</f>
        <v>1069</v>
      </c>
      <c r="H3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INFO]]))),H301)</f>
        <v>89</v>
      </c>
      <c r="I3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2" s="14">
        <f>HEX2DEC(RIGHT(timingTable[[#This Row],[FRT_HEX]],MIN(LEN(timingTable[[#This Row],[FRT_HEX]])-2,8)))</f>
        <v>681143678</v>
      </c>
      <c r="K302" s="14" t="str">
        <f>IF(timingTable[[#This Row],['[TRACECODE']:.1]]=140,"afterTx","")</f>
        <v/>
      </c>
      <c r="L302" s="14" t="str">
        <f t="shared" si="44"/>
        <v/>
      </c>
      <c r="M302" s="14" t="str">
        <f>IF(AND(H302=H301,K301="afterTx",timingTable[[#This Row],['[TRACECODE']:.1]]=6),"dc","")</f>
        <v/>
      </c>
      <c r="N302" s="14" t="str">
        <f t="shared" si="45"/>
        <v/>
      </c>
      <c r="O302" s="14" t="str">
        <f>IF(timingTable[[#This Row],['[TRACECODE']:.1]]=141,"afterRx","")</f>
        <v/>
      </c>
      <c r="P302" s="14" t="str">
        <f t="shared" si="46"/>
        <v/>
      </c>
      <c r="Q302" s="14" t="str">
        <f t="shared" si="47"/>
        <v/>
      </c>
      <c r="R302" s="14" t="str">
        <f t="shared" si="48"/>
        <v/>
      </c>
      <c r="S302" s="14" t="str">
        <f t="shared" si="49"/>
        <v>EMPTY</v>
      </c>
      <c r="T302" s="14" t="str">
        <f t="shared" si="50"/>
        <v>EMPTY</v>
      </c>
      <c r="U302" s="14" t="str">
        <f t="shared" si="51"/>
        <v>EMPTY</v>
      </c>
      <c r="V302" s="14" t="str">
        <f t="shared" si="52"/>
        <v>EMPTY</v>
      </c>
      <c r="W302" s="14" t="str">
        <f>IF(L302="beforeTx",timingTable[[#This Row],[FRT32_val]]-timingTable[[#This Row],[FRT32_trace]],"EMPTY")</f>
        <v>EMPTY</v>
      </c>
      <c r="X302" s="14" t="str">
        <f t="shared" si="53"/>
        <v>EMPTY</v>
      </c>
      <c r="Y302" s="14" t="str">
        <f t="shared" si="54"/>
        <v>EMPTY</v>
      </c>
      <c r="Z302" s="14" t="str">
        <f>IF(AND(P302="beforeRx",O303="afterRx"),J303-timingTable[[#This Row],[FRT32_trace]],"EMPTY")</f>
        <v>EMPTY</v>
      </c>
      <c r="AA302" s="14" t="str">
        <f>IF(AND(timingTable[[#This Row],[txEnd]]="txEnd",Q306="rxStart"),I306-timingTable[[#This Row],[FRT32_val]],"EMPTY")</f>
        <v>EMPTY</v>
      </c>
    </row>
    <row r="303" spans="1:27" x14ac:dyDescent="0.25">
      <c r="A303" s="14" t="s">
        <v>1012</v>
      </c>
      <c r="B303">
        <v>335688612766</v>
      </c>
      <c r="C303" s="14" t="s">
        <v>9004</v>
      </c>
      <c r="D303">
        <v>151</v>
      </c>
      <c r="E303" s="14" t="s">
        <v>7876</v>
      </c>
      <c r="F303" s="14" t="s">
        <v>7936</v>
      </c>
      <c r="G303" s="14">
        <f>timingTable[[#This Row],[FRT_DEC]]-B302</f>
        <v>20000</v>
      </c>
      <c r="H3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INFO]]))),H302)</f>
        <v>89</v>
      </c>
      <c r="I3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3" s="14">
        <f>HEX2DEC(RIGHT(timingTable[[#This Row],[FRT_HEX]],MIN(LEN(timingTable[[#This Row],[FRT_HEX]])-2,8)))</f>
        <v>681163678</v>
      </c>
      <c r="K303" s="14" t="str">
        <f>IF(timingTable[[#This Row],['[TRACECODE']:.1]]=140,"afterTx","")</f>
        <v/>
      </c>
      <c r="L303" s="14" t="str">
        <f t="shared" si="44"/>
        <v/>
      </c>
      <c r="M303" s="14" t="str">
        <f>IF(AND(H303=H302,K302="afterTx",timingTable[[#This Row],['[TRACECODE']:.1]]=6),"dc","")</f>
        <v/>
      </c>
      <c r="N303" s="14" t="str">
        <f t="shared" si="45"/>
        <v/>
      </c>
      <c r="O303" s="14" t="str">
        <f>IF(timingTable[[#This Row],['[TRACECODE']:.1]]=141,"afterRx","")</f>
        <v/>
      </c>
      <c r="P303" s="14" t="str">
        <f t="shared" si="46"/>
        <v/>
      </c>
      <c r="Q303" s="14" t="str">
        <f t="shared" si="47"/>
        <v/>
      </c>
      <c r="R303" s="14" t="str">
        <f t="shared" si="48"/>
        <v/>
      </c>
      <c r="S303" s="14" t="str">
        <f t="shared" si="49"/>
        <v>EMPTY</v>
      </c>
      <c r="T303" s="14" t="str">
        <f t="shared" si="50"/>
        <v>EMPTY</v>
      </c>
      <c r="U303" s="14" t="str">
        <f t="shared" si="51"/>
        <v>EMPTY</v>
      </c>
      <c r="V303" s="14" t="str">
        <f t="shared" si="52"/>
        <v>EMPTY</v>
      </c>
      <c r="W303" s="14" t="str">
        <f>IF(L303="beforeTx",timingTable[[#This Row],[FRT32_val]]-timingTable[[#This Row],[FRT32_trace]],"EMPTY")</f>
        <v>EMPTY</v>
      </c>
      <c r="X303" s="14" t="str">
        <f t="shared" si="53"/>
        <v>EMPTY</v>
      </c>
      <c r="Y303" s="14" t="str">
        <f t="shared" si="54"/>
        <v>EMPTY</v>
      </c>
      <c r="Z303" s="14" t="str">
        <f>IF(AND(P303="beforeRx",O304="afterRx"),J304-timingTable[[#This Row],[FRT32_trace]],"EMPTY")</f>
        <v>EMPTY</v>
      </c>
      <c r="AA303" s="14" t="str">
        <f>IF(AND(timingTable[[#This Row],[txEnd]]="txEnd",Q307="rxStart"),I307-timingTable[[#This Row],[FRT32_val]],"EMPTY")</f>
        <v>EMPTY</v>
      </c>
    </row>
    <row r="304" spans="1:27" x14ac:dyDescent="0.25">
      <c r="A304" s="14" t="s">
        <v>1048</v>
      </c>
      <c r="B304">
        <v>335688632766</v>
      </c>
      <c r="C304" s="14" t="s">
        <v>9006</v>
      </c>
      <c r="D304">
        <v>151</v>
      </c>
      <c r="E304" s="14" t="s">
        <v>7876</v>
      </c>
      <c r="F304" s="14" t="s">
        <v>7936</v>
      </c>
      <c r="G304" s="14">
        <f>timingTable[[#This Row],[FRT_DEC]]-B303</f>
        <v>20000</v>
      </c>
      <c r="H3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INFO]]))),H303)</f>
        <v>89</v>
      </c>
      <c r="I3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4" s="14">
        <f>HEX2DEC(RIGHT(timingTable[[#This Row],[FRT_HEX]],MIN(LEN(timingTable[[#This Row],[FRT_HEX]])-2,8)))</f>
        <v>681183678</v>
      </c>
      <c r="K304" s="14" t="str">
        <f>IF(timingTable[[#This Row],['[TRACECODE']:.1]]=140,"afterTx","")</f>
        <v/>
      </c>
      <c r="L304" s="14" t="str">
        <f t="shared" si="44"/>
        <v/>
      </c>
      <c r="M304" s="14" t="str">
        <f>IF(AND(H304=H303,K303="afterTx",timingTable[[#This Row],['[TRACECODE']:.1]]=6),"dc","")</f>
        <v/>
      </c>
      <c r="N304" s="14" t="str">
        <f t="shared" si="45"/>
        <v/>
      </c>
      <c r="O304" s="14" t="str">
        <f>IF(timingTable[[#This Row],['[TRACECODE']:.1]]=141,"afterRx","")</f>
        <v/>
      </c>
      <c r="P304" s="14" t="str">
        <f t="shared" si="46"/>
        <v/>
      </c>
      <c r="Q304" s="14" t="str">
        <f t="shared" si="47"/>
        <v/>
      </c>
      <c r="R304" s="14" t="str">
        <f t="shared" si="48"/>
        <v/>
      </c>
      <c r="S304" s="14" t="str">
        <f t="shared" si="49"/>
        <v>EMPTY</v>
      </c>
      <c r="T304" s="14" t="str">
        <f t="shared" si="50"/>
        <v>EMPTY</v>
      </c>
      <c r="U304" s="14" t="str">
        <f t="shared" si="51"/>
        <v>EMPTY</v>
      </c>
      <c r="V304" s="14" t="str">
        <f t="shared" si="52"/>
        <v>EMPTY</v>
      </c>
      <c r="W304" s="14" t="str">
        <f>IF(L304="beforeTx",timingTable[[#This Row],[FRT32_val]]-timingTable[[#This Row],[FRT32_trace]],"EMPTY")</f>
        <v>EMPTY</v>
      </c>
      <c r="X304" s="14" t="str">
        <f t="shared" si="53"/>
        <v>EMPTY</v>
      </c>
      <c r="Y304" s="14" t="str">
        <f t="shared" si="54"/>
        <v>EMPTY</v>
      </c>
      <c r="Z304" s="14" t="str">
        <f>IF(AND(P304="beforeRx",O305="afterRx"),J305-timingTable[[#This Row],[FRT32_trace]],"EMPTY")</f>
        <v>EMPTY</v>
      </c>
      <c r="AA304" s="14" t="str">
        <f>IF(AND(timingTable[[#This Row],[txEnd]]="txEnd",Q308="rxStart"),I308-timingTable[[#This Row],[FRT32_val]],"EMPTY")</f>
        <v>EMPTY</v>
      </c>
    </row>
    <row r="305" spans="1:27" x14ac:dyDescent="0.25">
      <c r="A305" s="14" t="s">
        <v>1013</v>
      </c>
      <c r="B305">
        <v>335688652765</v>
      </c>
      <c r="C305" s="14" t="s">
        <v>9008</v>
      </c>
      <c r="D305">
        <v>151</v>
      </c>
      <c r="E305" s="14" t="s">
        <v>7876</v>
      </c>
      <c r="F305" s="14" t="s">
        <v>7936</v>
      </c>
      <c r="G305" s="14">
        <f>timingTable[[#This Row],[FRT_DEC]]-B304</f>
        <v>19999</v>
      </c>
      <c r="H3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INFO]]))),H304)</f>
        <v>89</v>
      </c>
      <c r="I3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5" s="14">
        <f>HEX2DEC(RIGHT(timingTable[[#This Row],[FRT_HEX]],MIN(LEN(timingTable[[#This Row],[FRT_HEX]])-2,8)))</f>
        <v>681203677</v>
      </c>
      <c r="K305" s="14" t="str">
        <f>IF(timingTable[[#This Row],['[TRACECODE']:.1]]=140,"afterTx","")</f>
        <v/>
      </c>
      <c r="L305" s="14" t="str">
        <f t="shared" si="44"/>
        <v/>
      </c>
      <c r="M305" s="14" t="str">
        <f>IF(AND(H305=H304,K304="afterTx",timingTable[[#This Row],['[TRACECODE']:.1]]=6),"dc","")</f>
        <v/>
      </c>
      <c r="N305" s="14" t="str">
        <f t="shared" si="45"/>
        <v/>
      </c>
      <c r="O305" s="14" t="str">
        <f>IF(timingTable[[#This Row],['[TRACECODE']:.1]]=141,"afterRx","")</f>
        <v/>
      </c>
      <c r="P305" s="14" t="str">
        <f t="shared" si="46"/>
        <v/>
      </c>
      <c r="Q305" s="14" t="str">
        <f t="shared" si="47"/>
        <v/>
      </c>
      <c r="R305" s="14" t="str">
        <f t="shared" si="48"/>
        <v/>
      </c>
      <c r="S305" s="14" t="str">
        <f t="shared" si="49"/>
        <v>EMPTY</v>
      </c>
      <c r="T305" s="14" t="str">
        <f t="shared" si="50"/>
        <v>EMPTY</v>
      </c>
      <c r="U305" s="14" t="str">
        <f t="shared" si="51"/>
        <v>EMPTY</v>
      </c>
      <c r="V305" s="14" t="str">
        <f t="shared" si="52"/>
        <v>EMPTY</v>
      </c>
      <c r="W305" s="14" t="str">
        <f>IF(L305="beforeTx",timingTable[[#This Row],[FRT32_val]]-timingTable[[#This Row],[FRT32_trace]],"EMPTY")</f>
        <v>EMPTY</v>
      </c>
      <c r="X305" s="14" t="str">
        <f t="shared" si="53"/>
        <v>EMPTY</v>
      </c>
      <c r="Y305" s="14" t="str">
        <f t="shared" si="54"/>
        <v>EMPTY</v>
      </c>
      <c r="Z305" s="14" t="str">
        <f>IF(AND(P305="beforeRx",O306="afterRx"),J306-timingTable[[#This Row],[FRT32_trace]],"EMPTY")</f>
        <v>EMPTY</v>
      </c>
      <c r="AA305" s="14" t="str">
        <f>IF(AND(timingTable[[#This Row],[txEnd]]="txEnd",Q309="rxStart"),I309-timingTable[[#This Row],[FRT32_val]],"EMPTY")</f>
        <v>EMPTY</v>
      </c>
    </row>
    <row r="306" spans="1:27" x14ac:dyDescent="0.25">
      <c r="A306" s="14" t="s">
        <v>1050</v>
      </c>
      <c r="B306">
        <v>335688672766</v>
      </c>
      <c r="C306" s="14" t="s">
        <v>9010</v>
      </c>
      <c r="D306">
        <v>151</v>
      </c>
      <c r="E306" s="14" t="s">
        <v>7876</v>
      </c>
      <c r="F306" s="14" t="s">
        <v>7936</v>
      </c>
      <c r="G306" s="14">
        <f>timingTable[[#This Row],[FRT_DEC]]-B305</f>
        <v>20001</v>
      </c>
      <c r="H3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INFO]]))),H305)</f>
        <v>89</v>
      </c>
      <c r="I3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6" s="14">
        <f>HEX2DEC(RIGHT(timingTable[[#This Row],[FRT_HEX]],MIN(LEN(timingTable[[#This Row],[FRT_HEX]])-2,8)))</f>
        <v>681223678</v>
      </c>
      <c r="K306" s="14" t="str">
        <f>IF(timingTable[[#This Row],['[TRACECODE']:.1]]=140,"afterTx","")</f>
        <v/>
      </c>
      <c r="L306" s="14" t="str">
        <f t="shared" si="44"/>
        <v/>
      </c>
      <c r="M306" s="14" t="str">
        <f>IF(AND(H306=H305,K305="afterTx",timingTable[[#This Row],['[TRACECODE']:.1]]=6),"dc","")</f>
        <v/>
      </c>
      <c r="N306" s="14" t="str">
        <f t="shared" si="45"/>
        <v/>
      </c>
      <c r="O306" s="14" t="str">
        <f>IF(timingTable[[#This Row],['[TRACECODE']:.1]]=141,"afterRx","")</f>
        <v/>
      </c>
      <c r="P306" s="14" t="str">
        <f t="shared" si="46"/>
        <v/>
      </c>
      <c r="Q306" s="14" t="str">
        <f t="shared" si="47"/>
        <v/>
      </c>
      <c r="R306" s="14" t="str">
        <f t="shared" si="48"/>
        <v/>
      </c>
      <c r="S306" s="14" t="str">
        <f t="shared" si="49"/>
        <v>EMPTY</v>
      </c>
      <c r="T306" s="14" t="str">
        <f t="shared" si="50"/>
        <v>EMPTY</v>
      </c>
      <c r="U306" s="14" t="str">
        <f t="shared" si="51"/>
        <v>EMPTY</v>
      </c>
      <c r="V306" s="14" t="str">
        <f t="shared" si="52"/>
        <v>EMPTY</v>
      </c>
      <c r="W306" s="14" t="str">
        <f>IF(L306="beforeTx",timingTable[[#This Row],[FRT32_val]]-timingTable[[#This Row],[FRT32_trace]],"EMPTY")</f>
        <v>EMPTY</v>
      </c>
      <c r="X306" s="14" t="str">
        <f t="shared" si="53"/>
        <v>EMPTY</v>
      </c>
      <c r="Y306" s="14" t="str">
        <f t="shared" si="54"/>
        <v>EMPTY</v>
      </c>
      <c r="Z306" s="14" t="str">
        <f>IF(AND(P306="beforeRx",O307="afterRx"),J307-timingTable[[#This Row],[FRT32_trace]],"EMPTY")</f>
        <v>EMPTY</v>
      </c>
      <c r="AA306" s="14" t="str">
        <f>IF(AND(timingTable[[#This Row],[txEnd]]="txEnd",Q310="rxStart"),I310-timingTable[[#This Row],[FRT32_val]],"EMPTY")</f>
        <v>EMPTY</v>
      </c>
    </row>
    <row r="307" spans="1:27" x14ac:dyDescent="0.25">
      <c r="A307" s="14" t="s">
        <v>1015</v>
      </c>
      <c r="B307">
        <v>335688691697</v>
      </c>
      <c r="C307" s="14" t="s">
        <v>9012</v>
      </c>
      <c r="D307">
        <v>151</v>
      </c>
      <c r="E307" s="14" t="s">
        <v>7876</v>
      </c>
      <c r="F307" s="14" t="s">
        <v>7945</v>
      </c>
      <c r="G307" s="14">
        <f>timingTable[[#This Row],[FRT_DEC]]-B306</f>
        <v>18931</v>
      </c>
      <c r="H3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INFO]]))),H306)</f>
        <v>89</v>
      </c>
      <c r="I3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07" s="14">
        <f>HEX2DEC(RIGHT(timingTable[[#This Row],[FRT_HEX]],MIN(LEN(timingTable[[#This Row],[FRT_HEX]])-2,8)))</f>
        <v>681242609</v>
      </c>
      <c r="K307" s="14" t="str">
        <f>IF(timingTable[[#This Row],['[TRACECODE']:.1]]=140,"afterTx","")</f>
        <v/>
      </c>
      <c r="L307" s="14" t="str">
        <f t="shared" si="44"/>
        <v/>
      </c>
      <c r="M307" s="14" t="str">
        <f>IF(AND(H307=H306,K306="afterTx",timingTable[[#This Row],['[TRACECODE']:.1]]=6),"dc","")</f>
        <v/>
      </c>
      <c r="N307" s="14" t="str">
        <f t="shared" si="45"/>
        <v/>
      </c>
      <c r="O307" s="14" t="str">
        <f>IF(timingTable[[#This Row],['[TRACECODE']:.1]]=141,"afterRx","")</f>
        <v/>
      </c>
      <c r="P307" s="14" t="str">
        <f t="shared" si="46"/>
        <v/>
      </c>
      <c r="Q307" s="14" t="str">
        <f t="shared" si="47"/>
        <v/>
      </c>
      <c r="R307" s="14" t="str">
        <f t="shared" si="48"/>
        <v/>
      </c>
      <c r="S307" s="14" t="str">
        <f t="shared" si="49"/>
        <v>EMPTY</v>
      </c>
      <c r="T307" s="14" t="str">
        <f t="shared" si="50"/>
        <v>EMPTY</v>
      </c>
      <c r="U307" s="14" t="str">
        <f t="shared" si="51"/>
        <v>EMPTY</v>
      </c>
      <c r="V307" s="14" t="str">
        <f t="shared" si="52"/>
        <v>EMPTY</v>
      </c>
      <c r="W307" s="14" t="str">
        <f>IF(L307="beforeTx",timingTable[[#This Row],[FRT32_val]]-timingTable[[#This Row],[FRT32_trace]],"EMPTY")</f>
        <v>EMPTY</v>
      </c>
      <c r="X307" s="14" t="str">
        <f t="shared" si="53"/>
        <v>EMPTY</v>
      </c>
      <c r="Y307" s="14" t="str">
        <f t="shared" si="54"/>
        <v>EMPTY</v>
      </c>
      <c r="Z307" s="14" t="str">
        <f>IF(AND(P307="beforeRx",O308="afterRx"),J308-timingTable[[#This Row],[FRT32_trace]],"EMPTY")</f>
        <v>EMPTY</v>
      </c>
      <c r="AA307" s="14" t="str">
        <f>IF(AND(timingTable[[#This Row],[txEnd]]="txEnd",Q311="rxStart"),I311-timingTable[[#This Row],[FRT32_val]],"EMPTY")</f>
        <v>EMPTY</v>
      </c>
    </row>
    <row r="308" spans="1:27" x14ac:dyDescent="0.25">
      <c r="A308" s="14" t="s">
        <v>928</v>
      </c>
      <c r="B308">
        <v>335688692769</v>
      </c>
      <c r="C308" s="14" t="s">
        <v>9014</v>
      </c>
      <c r="D308">
        <v>151</v>
      </c>
      <c r="E308" s="14" t="s">
        <v>7876</v>
      </c>
      <c r="F308" s="14" t="s">
        <v>7936</v>
      </c>
      <c r="G308" s="14">
        <f>timingTable[[#This Row],[FRT_DEC]]-B307</f>
        <v>1072</v>
      </c>
      <c r="H3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INFO]]))),H307)</f>
        <v>89</v>
      </c>
      <c r="I3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8" s="14">
        <f>HEX2DEC(RIGHT(timingTable[[#This Row],[FRT_HEX]],MIN(LEN(timingTable[[#This Row],[FRT_HEX]])-2,8)))</f>
        <v>681243681</v>
      </c>
      <c r="K308" s="14" t="str">
        <f>IF(timingTable[[#This Row],['[TRACECODE']:.1]]=140,"afterTx","")</f>
        <v/>
      </c>
      <c r="L308" s="14" t="str">
        <f t="shared" si="44"/>
        <v/>
      </c>
      <c r="M308" s="14" t="str">
        <f>IF(AND(H308=H307,K307="afterTx",timingTable[[#This Row],['[TRACECODE']:.1]]=6),"dc","")</f>
        <v/>
      </c>
      <c r="N308" s="14" t="str">
        <f t="shared" si="45"/>
        <v/>
      </c>
      <c r="O308" s="14" t="str">
        <f>IF(timingTable[[#This Row],['[TRACECODE']:.1]]=141,"afterRx","")</f>
        <v/>
      </c>
      <c r="P308" s="14" t="str">
        <f t="shared" si="46"/>
        <v/>
      </c>
      <c r="Q308" s="14" t="str">
        <f t="shared" si="47"/>
        <v/>
      </c>
      <c r="R308" s="14" t="str">
        <f t="shared" si="48"/>
        <v/>
      </c>
      <c r="S308" s="14" t="str">
        <f t="shared" si="49"/>
        <v>EMPTY</v>
      </c>
      <c r="T308" s="14" t="str">
        <f t="shared" si="50"/>
        <v>EMPTY</v>
      </c>
      <c r="U308" s="14" t="str">
        <f t="shared" si="51"/>
        <v>EMPTY</v>
      </c>
      <c r="V308" s="14" t="str">
        <f t="shared" si="52"/>
        <v>EMPTY</v>
      </c>
      <c r="W308" s="14" t="str">
        <f>IF(L308="beforeTx",timingTable[[#This Row],[FRT32_val]]-timingTable[[#This Row],[FRT32_trace]],"EMPTY")</f>
        <v>EMPTY</v>
      </c>
      <c r="X308" s="14" t="str">
        <f t="shared" si="53"/>
        <v>EMPTY</v>
      </c>
      <c r="Y308" s="14" t="str">
        <f t="shared" si="54"/>
        <v>EMPTY</v>
      </c>
      <c r="Z308" s="14" t="str">
        <f>IF(AND(P308="beforeRx",O309="afterRx"),J309-timingTable[[#This Row],[FRT32_trace]],"EMPTY")</f>
        <v>EMPTY</v>
      </c>
      <c r="AA308" s="14" t="str">
        <f>IF(AND(timingTable[[#This Row],[txEnd]]="txEnd",Q312="rxStart"),I312-timingTable[[#This Row],[FRT32_val]],"EMPTY")</f>
        <v>EMPTY</v>
      </c>
    </row>
    <row r="309" spans="1:27" x14ac:dyDescent="0.25">
      <c r="A309" s="14" t="s">
        <v>930</v>
      </c>
      <c r="B309">
        <v>335688712767</v>
      </c>
      <c r="C309" s="14" t="s">
        <v>9016</v>
      </c>
      <c r="D309">
        <v>151</v>
      </c>
      <c r="E309" s="14" t="s">
        <v>7876</v>
      </c>
      <c r="F309" s="14" t="s">
        <v>7936</v>
      </c>
      <c r="G309" s="14">
        <f>timingTable[[#This Row],[FRT_DEC]]-B308</f>
        <v>19998</v>
      </c>
      <c r="H3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INFO]]))),H308)</f>
        <v>89</v>
      </c>
      <c r="I3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09" s="14">
        <f>HEX2DEC(RIGHT(timingTable[[#This Row],[FRT_HEX]],MIN(LEN(timingTable[[#This Row],[FRT_HEX]])-2,8)))</f>
        <v>681263679</v>
      </c>
      <c r="K309" s="14" t="str">
        <f>IF(timingTable[[#This Row],['[TRACECODE']:.1]]=140,"afterTx","")</f>
        <v/>
      </c>
      <c r="L309" s="14" t="str">
        <f t="shared" si="44"/>
        <v/>
      </c>
      <c r="M309" s="14" t="str">
        <f>IF(AND(H309=H308,K308="afterTx",timingTable[[#This Row],['[TRACECODE']:.1]]=6),"dc","")</f>
        <v/>
      </c>
      <c r="N309" s="14" t="str">
        <f t="shared" si="45"/>
        <v/>
      </c>
      <c r="O309" s="14" t="str">
        <f>IF(timingTable[[#This Row],['[TRACECODE']:.1]]=141,"afterRx","")</f>
        <v/>
      </c>
      <c r="P309" s="14" t="str">
        <f t="shared" si="46"/>
        <v/>
      </c>
      <c r="Q309" s="14" t="str">
        <f t="shared" si="47"/>
        <v/>
      </c>
      <c r="R309" s="14" t="str">
        <f t="shared" si="48"/>
        <v/>
      </c>
      <c r="S309" s="14" t="str">
        <f t="shared" si="49"/>
        <v>EMPTY</v>
      </c>
      <c r="T309" s="14" t="str">
        <f t="shared" si="50"/>
        <v>EMPTY</v>
      </c>
      <c r="U309" s="14" t="str">
        <f t="shared" si="51"/>
        <v>EMPTY</v>
      </c>
      <c r="V309" s="14" t="str">
        <f t="shared" si="52"/>
        <v>EMPTY</v>
      </c>
      <c r="W309" s="14" t="str">
        <f>IF(L309="beforeTx",timingTable[[#This Row],[FRT32_val]]-timingTable[[#This Row],[FRT32_trace]],"EMPTY")</f>
        <v>EMPTY</v>
      </c>
      <c r="X309" s="14" t="str">
        <f t="shared" si="53"/>
        <v>EMPTY</v>
      </c>
      <c r="Y309" s="14" t="str">
        <f t="shared" si="54"/>
        <v>EMPTY</v>
      </c>
      <c r="Z309" s="14" t="str">
        <f>IF(AND(P309="beforeRx",O310="afterRx"),J310-timingTable[[#This Row],[FRT32_trace]],"EMPTY")</f>
        <v>EMPTY</v>
      </c>
      <c r="AA309" s="14" t="str">
        <f>IF(AND(timingTable[[#This Row],[txEnd]]="txEnd",Q313="rxStart"),I313-timingTable[[#This Row],[FRT32_val]],"EMPTY")</f>
        <v>EMPTY</v>
      </c>
    </row>
    <row r="310" spans="1:27" x14ac:dyDescent="0.25">
      <c r="A310" s="14" t="s">
        <v>932</v>
      </c>
      <c r="B310">
        <v>335688732774</v>
      </c>
      <c r="C310" s="14" t="s">
        <v>9018</v>
      </c>
      <c r="D310">
        <v>151</v>
      </c>
      <c r="E310" s="14" t="s">
        <v>7876</v>
      </c>
      <c r="F310" s="14" t="s">
        <v>7936</v>
      </c>
      <c r="G310" s="14">
        <f>timingTable[[#This Row],[FRT_DEC]]-B309</f>
        <v>20007</v>
      </c>
      <c r="H3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INFO]]))),H309)</f>
        <v>89</v>
      </c>
      <c r="I3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0" s="14">
        <f>HEX2DEC(RIGHT(timingTable[[#This Row],[FRT_HEX]],MIN(LEN(timingTable[[#This Row],[FRT_HEX]])-2,8)))</f>
        <v>681283686</v>
      </c>
      <c r="K310" s="14" t="str">
        <f>IF(timingTable[[#This Row],['[TRACECODE']:.1]]=140,"afterTx","")</f>
        <v/>
      </c>
      <c r="L310" s="14" t="str">
        <f t="shared" si="44"/>
        <v/>
      </c>
      <c r="M310" s="14" t="str">
        <f>IF(AND(H310=H309,K309="afterTx",timingTable[[#This Row],['[TRACECODE']:.1]]=6),"dc","")</f>
        <v/>
      </c>
      <c r="N310" s="14" t="str">
        <f t="shared" si="45"/>
        <v/>
      </c>
      <c r="O310" s="14" t="str">
        <f>IF(timingTable[[#This Row],['[TRACECODE']:.1]]=141,"afterRx","")</f>
        <v/>
      </c>
      <c r="P310" s="14" t="str">
        <f t="shared" si="46"/>
        <v/>
      </c>
      <c r="Q310" s="14" t="str">
        <f t="shared" si="47"/>
        <v/>
      </c>
      <c r="R310" s="14" t="str">
        <f t="shared" si="48"/>
        <v/>
      </c>
      <c r="S310" s="14" t="str">
        <f t="shared" si="49"/>
        <v>EMPTY</v>
      </c>
      <c r="T310" s="14" t="str">
        <f t="shared" si="50"/>
        <v>EMPTY</v>
      </c>
      <c r="U310" s="14" t="str">
        <f t="shared" si="51"/>
        <v>EMPTY</v>
      </c>
      <c r="V310" s="14" t="str">
        <f t="shared" si="52"/>
        <v>EMPTY</v>
      </c>
      <c r="W310" s="14" t="str">
        <f>IF(L310="beforeTx",timingTable[[#This Row],[FRT32_val]]-timingTable[[#This Row],[FRT32_trace]],"EMPTY")</f>
        <v>EMPTY</v>
      </c>
      <c r="X310" s="14" t="str">
        <f t="shared" si="53"/>
        <v>EMPTY</v>
      </c>
      <c r="Y310" s="14" t="str">
        <f t="shared" si="54"/>
        <v>EMPTY</v>
      </c>
      <c r="Z310" s="14" t="str">
        <f>IF(AND(P310="beforeRx",O311="afterRx"),J311-timingTable[[#This Row],[FRT32_trace]],"EMPTY")</f>
        <v>EMPTY</v>
      </c>
      <c r="AA310" s="14" t="str">
        <f>IF(AND(timingTable[[#This Row],[txEnd]]="txEnd",Q314="rxStart"),I314-timingTable[[#This Row],[FRT32_val]],"EMPTY")</f>
        <v>EMPTY</v>
      </c>
    </row>
    <row r="311" spans="1:27" x14ac:dyDescent="0.25">
      <c r="A311" s="14" t="s">
        <v>934</v>
      </c>
      <c r="B311">
        <v>335688752765</v>
      </c>
      <c r="C311" s="14" t="s">
        <v>9020</v>
      </c>
      <c r="D311">
        <v>151</v>
      </c>
      <c r="E311" s="14" t="s">
        <v>7876</v>
      </c>
      <c r="F311" s="14" t="s">
        <v>7936</v>
      </c>
      <c r="G311" s="14">
        <f>timingTable[[#This Row],[FRT_DEC]]-B310</f>
        <v>19991</v>
      </c>
      <c r="H3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INFO]]))),H310)</f>
        <v>89</v>
      </c>
      <c r="I3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1" s="14">
        <f>HEX2DEC(RIGHT(timingTable[[#This Row],[FRT_HEX]],MIN(LEN(timingTable[[#This Row],[FRT_HEX]])-2,8)))</f>
        <v>681303677</v>
      </c>
      <c r="K311" s="14" t="str">
        <f>IF(timingTable[[#This Row],['[TRACECODE']:.1]]=140,"afterTx","")</f>
        <v/>
      </c>
      <c r="L311" s="14" t="str">
        <f t="shared" si="44"/>
        <v/>
      </c>
      <c r="M311" s="14" t="str">
        <f>IF(AND(H311=H310,K310="afterTx",timingTable[[#This Row],['[TRACECODE']:.1]]=6),"dc","")</f>
        <v/>
      </c>
      <c r="N311" s="14" t="str">
        <f t="shared" si="45"/>
        <v/>
      </c>
      <c r="O311" s="14" t="str">
        <f>IF(timingTable[[#This Row],['[TRACECODE']:.1]]=141,"afterRx","")</f>
        <v/>
      </c>
      <c r="P311" s="14" t="str">
        <f t="shared" si="46"/>
        <v/>
      </c>
      <c r="Q311" s="14" t="str">
        <f t="shared" si="47"/>
        <v/>
      </c>
      <c r="R311" s="14" t="str">
        <f t="shared" si="48"/>
        <v/>
      </c>
      <c r="S311" s="14" t="str">
        <f t="shared" si="49"/>
        <v>EMPTY</v>
      </c>
      <c r="T311" s="14" t="str">
        <f t="shared" si="50"/>
        <v>EMPTY</v>
      </c>
      <c r="U311" s="14" t="str">
        <f t="shared" si="51"/>
        <v>EMPTY</v>
      </c>
      <c r="V311" s="14" t="str">
        <f t="shared" si="52"/>
        <v>EMPTY</v>
      </c>
      <c r="W311" s="14" t="str">
        <f>IF(L311="beforeTx",timingTable[[#This Row],[FRT32_val]]-timingTable[[#This Row],[FRT32_trace]],"EMPTY")</f>
        <v>EMPTY</v>
      </c>
      <c r="X311" s="14" t="str">
        <f t="shared" si="53"/>
        <v>EMPTY</v>
      </c>
      <c r="Y311" s="14" t="str">
        <f t="shared" si="54"/>
        <v>EMPTY</v>
      </c>
      <c r="Z311" s="14" t="str">
        <f>IF(AND(P311="beforeRx",O312="afterRx"),J312-timingTable[[#This Row],[FRT32_trace]],"EMPTY")</f>
        <v>EMPTY</v>
      </c>
      <c r="AA311" s="14" t="str">
        <f>IF(AND(timingTable[[#This Row],[txEnd]]="txEnd",Q315="rxStart"),I315-timingTable[[#This Row],[FRT32_val]],"EMPTY")</f>
        <v>EMPTY</v>
      </c>
    </row>
    <row r="312" spans="1:27" x14ac:dyDescent="0.25">
      <c r="A312" s="14" t="s">
        <v>936</v>
      </c>
      <c r="B312">
        <v>335688772777</v>
      </c>
      <c r="C312" s="14" t="s">
        <v>9022</v>
      </c>
      <c r="D312">
        <v>151</v>
      </c>
      <c r="E312" s="14" t="s">
        <v>7876</v>
      </c>
      <c r="F312" s="14" t="s">
        <v>7936</v>
      </c>
      <c r="G312" s="14">
        <f>timingTable[[#This Row],[FRT_DEC]]-B311</f>
        <v>20012</v>
      </c>
      <c r="H3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INFO]]))),H311)</f>
        <v>89</v>
      </c>
      <c r="I3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2" s="14">
        <f>HEX2DEC(RIGHT(timingTable[[#This Row],[FRT_HEX]],MIN(LEN(timingTable[[#This Row],[FRT_HEX]])-2,8)))</f>
        <v>681323689</v>
      </c>
      <c r="K312" s="14" t="str">
        <f>IF(timingTable[[#This Row],['[TRACECODE']:.1]]=140,"afterTx","")</f>
        <v/>
      </c>
      <c r="L312" s="14" t="str">
        <f t="shared" si="44"/>
        <v/>
      </c>
      <c r="M312" s="14" t="str">
        <f>IF(AND(H312=H311,K311="afterTx",timingTable[[#This Row],['[TRACECODE']:.1]]=6),"dc","")</f>
        <v/>
      </c>
      <c r="N312" s="14" t="str">
        <f t="shared" si="45"/>
        <v/>
      </c>
      <c r="O312" s="14" t="str">
        <f>IF(timingTable[[#This Row],['[TRACECODE']:.1]]=141,"afterRx","")</f>
        <v/>
      </c>
      <c r="P312" s="14" t="str">
        <f t="shared" si="46"/>
        <v/>
      </c>
      <c r="Q312" s="14" t="str">
        <f t="shared" si="47"/>
        <v/>
      </c>
      <c r="R312" s="14" t="str">
        <f t="shared" si="48"/>
        <v/>
      </c>
      <c r="S312" s="14" t="str">
        <f t="shared" si="49"/>
        <v>EMPTY</v>
      </c>
      <c r="T312" s="14" t="str">
        <f t="shared" si="50"/>
        <v>EMPTY</v>
      </c>
      <c r="U312" s="14" t="str">
        <f t="shared" si="51"/>
        <v>EMPTY</v>
      </c>
      <c r="V312" s="14" t="str">
        <f t="shared" si="52"/>
        <v>EMPTY</v>
      </c>
      <c r="W312" s="14" t="str">
        <f>IF(L312="beforeTx",timingTable[[#This Row],[FRT32_val]]-timingTable[[#This Row],[FRT32_trace]],"EMPTY")</f>
        <v>EMPTY</v>
      </c>
      <c r="X312" s="14" t="str">
        <f t="shared" si="53"/>
        <v>EMPTY</v>
      </c>
      <c r="Y312" s="14" t="str">
        <f t="shared" si="54"/>
        <v>EMPTY</v>
      </c>
      <c r="Z312" s="14" t="str">
        <f>IF(AND(P312="beforeRx",O313="afterRx"),J313-timingTable[[#This Row],[FRT32_trace]],"EMPTY")</f>
        <v>EMPTY</v>
      </c>
      <c r="AA312" s="14" t="str">
        <f>IF(AND(timingTable[[#This Row],[txEnd]]="txEnd",Q316="rxStart"),I316-timingTable[[#This Row],[FRT32_val]],"EMPTY")</f>
        <v>EMPTY</v>
      </c>
    </row>
    <row r="313" spans="1:27" x14ac:dyDescent="0.25">
      <c r="A313" s="14" t="s">
        <v>938</v>
      </c>
      <c r="B313">
        <v>335688791697</v>
      </c>
      <c r="C313" s="14" t="s">
        <v>9024</v>
      </c>
      <c r="D313">
        <v>151</v>
      </c>
      <c r="E313" s="14" t="s">
        <v>7876</v>
      </c>
      <c r="F313" s="14" t="s">
        <v>7945</v>
      </c>
      <c r="G313" s="14">
        <f>timingTable[[#This Row],[FRT_DEC]]-B312</f>
        <v>18920</v>
      </c>
      <c r="H3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INFO]]))),H312)</f>
        <v>89</v>
      </c>
      <c r="I3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13" s="14">
        <f>HEX2DEC(RIGHT(timingTable[[#This Row],[FRT_HEX]],MIN(LEN(timingTable[[#This Row],[FRT_HEX]])-2,8)))</f>
        <v>681342609</v>
      </c>
      <c r="K313" s="14" t="str">
        <f>IF(timingTable[[#This Row],['[TRACECODE']:.1]]=140,"afterTx","")</f>
        <v/>
      </c>
      <c r="L313" s="14" t="str">
        <f t="shared" si="44"/>
        <v/>
      </c>
      <c r="M313" s="14" t="str">
        <f>IF(AND(H313=H312,K312="afterTx",timingTable[[#This Row],['[TRACECODE']:.1]]=6),"dc","")</f>
        <v/>
      </c>
      <c r="N313" s="14" t="str">
        <f t="shared" si="45"/>
        <v/>
      </c>
      <c r="O313" s="14" t="str">
        <f>IF(timingTable[[#This Row],['[TRACECODE']:.1]]=141,"afterRx","")</f>
        <v/>
      </c>
      <c r="P313" s="14" t="str">
        <f t="shared" si="46"/>
        <v/>
      </c>
      <c r="Q313" s="14" t="str">
        <f t="shared" si="47"/>
        <v/>
      </c>
      <c r="R313" s="14" t="str">
        <f t="shared" si="48"/>
        <v/>
      </c>
      <c r="S313" s="14" t="str">
        <f t="shared" si="49"/>
        <v>EMPTY</v>
      </c>
      <c r="T313" s="14" t="str">
        <f t="shared" si="50"/>
        <v>EMPTY</v>
      </c>
      <c r="U313" s="14" t="str">
        <f t="shared" si="51"/>
        <v>EMPTY</v>
      </c>
      <c r="V313" s="14" t="str">
        <f t="shared" si="52"/>
        <v>EMPTY</v>
      </c>
      <c r="W313" s="14" t="str">
        <f>IF(L313="beforeTx",timingTable[[#This Row],[FRT32_val]]-timingTable[[#This Row],[FRT32_trace]],"EMPTY")</f>
        <v>EMPTY</v>
      </c>
      <c r="X313" s="14" t="str">
        <f t="shared" si="53"/>
        <v>EMPTY</v>
      </c>
      <c r="Y313" s="14" t="str">
        <f t="shared" si="54"/>
        <v>EMPTY</v>
      </c>
      <c r="Z313" s="14" t="str">
        <f>IF(AND(P313="beforeRx",O314="afterRx"),J314-timingTable[[#This Row],[FRT32_trace]],"EMPTY")</f>
        <v>EMPTY</v>
      </c>
      <c r="AA313" s="14" t="str">
        <f>IF(AND(timingTable[[#This Row],[txEnd]]="txEnd",Q317="rxStart"),I317-timingTable[[#This Row],[FRT32_val]],"EMPTY")</f>
        <v>EMPTY</v>
      </c>
    </row>
    <row r="314" spans="1:27" x14ac:dyDescent="0.25">
      <c r="A314" s="14" t="s">
        <v>940</v>
      </c>
      <c r="B314">
        <v>335688792766</v>
      </c>
      <c r="C314" s="14" t="s">
        <v>9026</v>
      </c>
      <c r="D314">
        <v>151</v>
      </c>
      <c r="E314" s="14" t="s">
        <v>7876</v>
      </c>
      <c r="F314" s="14" t="s">
        <v>7936</v>
      </c>
      <c r="G314" s="14">
        <f>timingTable[[#This Row],[FRT_DEC]]-B313</f>
        <v>1069</v>
      </c>
      <c r="H3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INFO]]))),H313)</f>
        <v>89</v>
      </c>
      <c r="I3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4" s="14">
        <f>HEX2DEC(RIGHT(timingTable[[#This Row],[FRT_HEX]],MIN(LEN(timingTable[[#This Row],[FRT_HEX]])-2,8)))</f>
        <v>681343678</v>
      </c>
      <c r="K314" s="14" t="str">
        <f>IF(timingTable[[#This Row],['[TRACECODE']:.1]]=140,"afterTx","")</f>
        <v/>
      </c>
      <c r="L314" s="14" t="str">
        <f t="shared" si="44"/>
        <v/>
      </c>
      <c r="M314" s="14" t="str">
        <f>IF(AND(H314=H313,K313="afterTx",timingTable[[#This Row],['[TRACECODE']:.1]]=6),"dc","")</f>
        <v/>
      </c>
      <c r="N314" s="14" t="str">
        <f t="shared" si="45"/>
        <v/>
      </c>
      <c r="O314" s="14" t="str">
        <f>IF(timingTable[[#This Row],['[TRACECODE']:.1]]=141,"afterRx","")</f>
        <v/>
      </c>
      <c r="P314" s="14" t="str">
        <f t="shared" si="46"/>
        <v/>
      </c>
      <c r="Q314" s="14" t="str">
        <f t="shared" si="47"/>
        <v/>
      </c>
      <c r="R314" s="14" t="str">
        <f t="shared" si="48"/>
        <v/>
      </c>
      <c r="S314" s="14" t="str">
        <f t="shared" si="49"/>
        <v>EMPTY</v>
      </c>
      <c r="T314" s="14" t="str">
        <f t="shared" si="50"/>
        <v>EMPTY</v>
      </c>
      <c r="U314" s="14" t="str">
        <f t="shared" si="51"/>
        <v>EMPTY</v>
      </c>
      <c r="V314" s="14" t="str">
        <f t="shared" si="52"/>
        <v>EMPTY</v>
      </c>
      <c r="W314" s="14" t="str">
        <f>IF(L314="beforeTx",timingTable[[#This Row],[FRT32_val]]-timingTable[[#This Row],[FRT32_trace]],"EMPTY")</f>
        <v>EMPTY</v>
      </c>
      <c r="X314" s="14" t="str">
        <f t="shared" si="53"/>
        <v>EMPTY</v>
      </c>
      <c r="Y314" s="14" t="str">
        <f t="shared" si="54"/>
        <v>EMPTY</v>
      </c>
      <c r="Z314" s="14" t="str">
        <f>IF(AND(P314="beforeRx",O315="afterRx"),J315-timingTable[[#This Row],[FRT32_trace]],"EMPTY")</f>
        <v>EMPTY</v>
      </c>
      <c r="AA314" s="14" t="str">
        <f>IF(AND(timingTable[[#This Row],[txEnd]]="txEnd",Q318="rxStart"),I318-timingTable[[#This Row],[FRT32_val]],"EMPTY")</f>
        <v>EMPTY</v>
      </c>
    </row>
    <row r="315" spans="1:27" x14ac:dyDescent="0.25">
      <c r="A315" s="14" t="s">
        <v>942</v>
      </c>
      <c r="B315">
        <v>335688812766</v>
      </c>
      <c r="C315" s="14" t="s">
        <v>9028</v>
      </c>
      <c r="D315">
        <v>151</v>
      </c>
      <c r="E315" s="14" t="s">
        <v>7876</v>
      </c>
      <c r="F315" s="14" t="s">
        <v>7936</v>
      </c>
      <c r="G315" s="14">
        <f>timingTable[[#This Row],[FRT_DEC]]-B314</f>
        <v>20000</v>
      </c>
      <c r="H3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INFO]]))),H314)</f>
        <v>89</v>
      </c>
      <c r="I3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5" s="14">
        <f>HEX2DEC(RIGHT(timingTable[[#This Row],[FRT_HEX]],MIN(LEN(timingTable[[#This Row],[FRT_HEX]])-2,8)))</f>
        <v>681363678</v>
      </c>
      <c r="K315" s="14" t="str">
        <f>IF(timingTable[[#This Row],['[TRACECODE']:.1]]=140,"afterTx","")</f>
        <v/>
      </c>
      <c r="L315" s="14" t="str">
        <f t="shared" si="44"/>
        <v/>
      </c>
      <c r="M315" s="14" t="str">
        <f>IF(AND(H315=H314,K314="afterTx",timingTable[[#This Row],['[TRACECODE']:.1]]=6),"dc","")</f>
        <v/>
      </c>
      <c r="N315" s="14" t="str">
        <f t="shared" si="45"/>
        <v/>
      </c>
      <c r="O315" s="14" t="str">
        <f>IF(timingTable[[#This Row],['[TRACECODE']:.1]]=141,"afterRx","")</f>
        <v/>
      </c>
      <c r="P315" s="14" t="str">
        <f t="shared" si="46"/>
        <v/>
      </c>
      <c r="Q315" s="14" t="str">
        <f t="shared" si="47"/>
        <v/>
      </c>
      <c r="R315" s="14" t="str">
        <f t="shared" si="48"/>
        <v/>
      </c>
      <c r="S315" s="14" t="str">
        <f t="shared" si="49"/>
        <v>EMPTY</v>
      </c>
      <c r="T315" s="14" t="str">
        <f t="shared" si="50"/>
        <v>EMPTY</v>
      </c>
      <c r="U315" s="14" t="str">
        <f t="shared" si="51"/>
        <v>EMPTY</v>
      </c>
      <c r="V315" s="14" t="str">
        <f t="shared" si="52"/>
        <v>EMPTY</v>
      </c>
      <c r="W315" s="14" t="str">
        <f>IF(L315="beforeTx",timingTable[[#This Row],[FRT32_val]]-timingTable[[#This Row],[FRT32_trace]],"EMPTY")</f>
        <v>EMPTY</v>
      </c>
      <c r="X315" s="14" t="str">
        <f t="shared" si="53"/>
        <v>EMPTY</v>
      </c>
      <c r="Y315" s="14" t="str">
        <f t="shared" si="54"/>
        <v>EMPTY</v>
      </c>
      <c r="Z315" s="14" t="str">
        <f>IF(AND(P315="beforeRx",O316="afterRx"),J316-timingTable[[#This Row],[FRT32_trace]],"EMPTY")</f>
        <v>EMPTY</v>
      </c>
      <c r="AA315" s="14" t="str">
        <f>IF(AND(timingTable[[#This Row],[txEnd]]="txEnd",Q319="rxStart"),I319-timingTable[[#This Row],[FRT32_val]],"EMPTY")</f>
        <v>EMPTY</v>
      </c>
    </row>
    <row r="316" spans="1:27" x14ac:dyDescent="0.25">
      <c r="A316" s="14" t="s">
        <v>944</v>
      </c>
      <c r="B316">
        <v>335688832766</v>
      </c>
      <c r="C316" s="14" t="s">
        <v>9030</v>
      </c>
      <c r="D316">
        <v>151</v>
      </c>
      <c r="E316" s="14" t="s">
        <v>7876</v>
      </c>
      <c r="F316" s="14" t="s">
        <v>7936</v>
      </c>
      <c r="G316" s="14">
        <f>timingTable[[#This Row],[FRT_DEC]]-B315</f>
        <v>20000</v>
      </c>
      <c r="H3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INFO]]))),H315)</f>
        <v>89</v>
      </c>
      <c r="I3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6" s="14">
        <f>HEX2DEC(RIGHT(timingTable[[#This Row],[FRT_HEX]],MIN(LEN(timingTable[[#This Row],[FRT_HEX]])-2,8)))</f>
        <v>681383678</v>
      </c>
      <c r="K316" s="14" t="str">
        <f>IF(timingTable[[#This Row],['[TRACECODE']:.1]]=140,"afterTx","")</f>
        <v/>
      </c>
      <c r="L316" s="14" t="str">
        <f t="shared" si="44"/>
        <v/>
      </c>
      <c r="M316" s="14" t="str">
        <f>IF(AND(H316=H315,K315="afterTx",timingTable[[#This Row],['[TRACECODE']:.1]]=6),"dc","")</f>
        <v/>
      </c>
      <c r="N316" s="14" t="str">
        <f t="shared" si="45"/>
        <v/>
      </c>
      <c r="O316" s="14" t="str">
        <f>IF(timingTable[[#This Row],['[TRACECODE']:.1]]=141,"afterRx","")</f>
        <v/>
      </c>
      <c r="P316" s="14" t="str">
        <f t="shared" si="46"/>
        <v/>
      </c>
      <c r="Q316" s="14" t="str">
        <f t="shared" si="47"/>
        <v/>
      </c>
      <c r="R316" s="14" t="str">
        <f t="shared" si="48"/>
        <v/>
      </c>
      <c r="S316" s="14" t="str">
        <f t="shared" si="49"/>
        <v>EMPTY</v>
      </c>
      <c r="T316" s="14" t="str">
        <f t="shared" si="50"/>
        <v>EMPTY</v>
      </c>
      <c r="U316" s="14" t="str">
        <f t="shared" si="51"/>
        <v>EMPTY</v>
      </c>
      <c r="V316" s="14" t="str">
        <f t="shared" si="52"/>
        <v>EMPTY</v>
      </c>
      <c r="W316" s="14" t="str">
        <f>IF(L316="beforeTx",timingTable[[#This Row],[FRT32_val]]-timingTable[[#This Row],[FRT32_trace]],"EMPTY")</f>
        <v>EMPTY</v>
      </c>
      <c r="X316" s="14" t="str">
        <f t="shared" si="53"/>
        <v>EMPTY</v>
      </c>
      <c r="Y316" s="14" t="str">
        <f t="shared" si="54"/>
        <v>EMPTY</v>
      </c>
      <c r="Z316" s="14" t="str">
        <f>IF(AND(P316="beforeRx",O317="afterRx"),J317-timingTable[[#This Row],[FRT32_trace]],"EMPTY")</f>
        <v>EMPTY</v>
      </c>
      <c r="AA316" s="14" t="str">
        <f>IF(AND(timingTable[[#This Row],[txEnd]]="txEnd",Q320="rxStart"),I320-timingTable[[#This Row],[FRT32_val]],"EMPTY")</f>
        <v>EMPTY</v>
      </c>
    </row>
    <row r="317" spans="1:27" x14ac:dyDescent="0.25">
      <c r="A317" s="14" t="s">
        <v>946</v>
      </c>
      <c r="B317">
        <v>335688852765</v>
      </c>
      <c r="C317" s="14" t="s">
        <v>9032</v>
      </c>
      <c r="D317">
        <v>151</v>
      </c>
      <c r="E317" s="14" t="s">
        <v>7876</v>
      </c>
      <c r="F317" s="14" t="s">
        <v>7936</v>
      </c>
      <c r="G317" s="14">
        <f>timingTable[[#This Row],[FRT_DEC]]-B316</f>
        <v>19999</v>
      </c>
      <c r="H3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INFO]]))),H316)</f>
        <v>89</v>
      </c>
      <c r="I3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7" s="14">
        <f>HEX2DEC(RIGHT(timingTable[[#This Row],[FRT_HEX]],MIN(LEN(timingTable[[#This Row],[FRT_HEX]])-2,8)))</f>
        <v>681403677</v>
      </c>
      <c r="K317" s="14" t="str">
        <f>IF(timingTable[[#This Row],['[TRACECODE']:.1]]=140,"afterTx","")</f>
        <v/>
      </c>
      <c r="L317" s="14" t="str">
        <f t="shared" si="44"/>
        <v/>
      </c>
      <c r="M317" s="14" t="str">
        <f>IF(AND(H317=H316,K316="afterTx",timingTable[[#This Row],['[TRACECODE']:.1]]=6),"dc","")</f>
        <v/>
      </c>
      <c r="N317" s="14" t="str">
        <f t="shared" si="45"/>
        <v/>
      </c>
      <c r="O317" s="14" t="str">
        <f>IF(timingTable[[#This Row],['[TRACECODE']:.1]]=141,"afterRx","")</f>
        <v/>
      </c>
      <c r="P317" s="14" t="str">
        <f t="shared" si="46"/>
        <v/>
      </c>
      <c r="Q317" s="14" t="str">
        <f t="shared" si="47"/>
        <v/>
      </c>
      <c r="R317" s="14" t="str">
        <f t="shared" si="48"/>
        <v/>
      </c>
      <c r="S317" s="14" t="str">
        <f t="shared" si="49"/>
        <v>EMPTY</v>
      </c>
      <c r="T317" s="14" t="str">
        <f t="shared" si="50"/>
        <v>EMPTY</v>
      </c>
      <c r="U317" s="14" t="str">
        <f t="shared" si="51"/>
        <v>EMPTY</v>
      </c>
      <c r="V317" s="14" t="str">
        <f t="shared" si="52"/>
        <v>EMPTY</v>
      </c>
      <c r="W317" s="14" t="str">
        <f>IF(L317="beforeTx",timingTable[[#This Row],[FRT32_val]]-timingTable[[#This Row],[FRT32_trace]],"EMPTY")</f>
        <v>EMPTY</v>
      </c>
      <c r="X317" s="14" t="str">
        <f t="shared" si="53"/>
        <v>EMPTY</v>
      </c>
      <c r="Y317" s="14" t="str">
        <f t="shared" si="54"/>
        <v>EMPTY</v>
      </c>
      <c r="Z317" s="14" t="str">
        <f>IF(AND(P317="beforeRx",O318="afterRx"),J318-timingTable[[#This Row],[FRT32_trace]],"EMPTY")</f>
        <v>EMPTY</v>
      </c>
      <c r="AA317" s="14" t="str">
        <f>IF(AND(timingTable[[#This Row],[txEnd]]="txEnd",Q321="rxStart"),I321-timingTable[[#This Row],[FRT32_val]],"EMPTY")</f>
        <v>EMPTY</v>
      </c>
    </row>
    <row r="318" spans="1:27" x14ac:dyDescent="0.25">
      <c r="A318" s="14" t="s">
        <v>947</v>
      </c>
      <c r="B318">
        <v>335688872766</v>
      </c>
      <c r="C318" s="14" t="s">
        <v>9034</v>
      </c>
      <c r="D318">
        <v>151</v>
      </c>
      <c r="E318" s="14" t="s">
        <v>7876</v>
      </c>
      <c r="F318" s="14" t="s">
        <v>7936</v>
      </c>
      <c r="G318" s="14">
        <f>timingTable[[#This Row],[FRT_DEC]]-B317</f>
        <v>20001</v>
      </c>
      <c r="H3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INFO]]))),H317)</f>
        <v>89</v>
      </c>
      <c r="I3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18" s="14">
        <f>HEX2DEC(RIGHT(timingTable[[#This Row],[FRT_HEX]],MIN(LEN(timingTable[[#This Row],[FRT_HEX]])-2,8)))</f>
        <v>681423678</v>
      </c>
      <c r="K318" s="14" t="str">
        <f>IF(timingTable[[#This Row],['[TRACECODE']:.1]]=140,"afterTx","")</f>
        <v/>
      </c>
      <c r="L318" s="14" t="str">
        <f t="shared" si="44"/>
        <v/>
      </c>
      <c r="M318" s="14" t="str">
        <f>IF(AND(H318=H317,K317="afterTx",timingTable[[#This Row],['[TRACECODE']:.1]]=6),"dc","")</f>
        <v/>
      </c>
      <c r="N318" s="14" t="str">
        <f t="shared" si="45"/>
        <v/>
      </c>
      <c r="O318" s="14" t="str">
        <f>IF(timingTable[[#This Row],['[TRACECODE']:.1]]=141,"afterRx","")</f>
        <v/>
      </c>
      <c r="P318" s="14" t="str">
        <f t="shared" si="46"/>
        <v/>
      </c>
      <c r="Q318" s="14" t="str">
        <f t="shared" si="47"/>
        <v/>
      </c>
      <c r="R318" s="14" t="str">
        <f t="shared" si="48"/>
        <v/>
      </c>
      <c r="S318" s="14" t="str">
        <f t="shared" si="49"/>
        <v>EMPTY</v>
      </c>
      <c r="T318" s="14" t="str">
        <f t="shared" si="50"/>
        <v>EMPTY</v>
      </c>
      <c r="U318" s="14" t="str">
        <f t="shared" si="51"/>
        <v>EMPTY</v>
      </c>
      <c r="V318" s="14" t="str">
        <f t="shared" si="52"/>
        <v>EMPTY</v>
      </c>
      <c r="W318" s="14" t="str">
        <f>IF(L318="beforeTx",timingTable[[#This Row],[FRT32_val]]-timingTable[[#This Row],[FRT32_trace]],"EMPTY")</f>
        <v>EMPTY</v>
      </c>
      <c r="X318" s="14" t="str">
        <f t="shared" si="53"/>
        <v>EMPTY</v>
      </c>
      <c r="Y318" s="14" t="str">
        <f t="shared" si="54"/>
        <v>EMPTY</v>
      </c>
      <c r="Z318" s="14" t="str">
        <f>IF(AND(P318="beforeRx",O319="afterRx"),J319-timingTable[[#This Row],[FRT32_trace]],"EMPTY")</f>
        <v>EMPTY</v>
      </c>
      <c r="AA318" s="14" t="str">
        <f>IF(AND(timingTable[[#This Row],[txEnd]]="txEnd",Q322="rxStart"),I322-timingTable[[#This Row],[FRT32_val]],"EMPTY")</f>
        <v>EMPTY</v>
      </c>
    </row>
    <row r="319" spans="1:27" x14ac:dyDescent="0.25">
      <c r="A319" s="14" t="s">
        <v>948</v>
      </c>
      <c r="B319">
        <v>335688891697</v>
      </c>
      <c r="C319" s="14" t="s">
        <v>9036</v>
      </c>
      <c r="D319">
        <v>151</v>
      </c>
      <c r="E319" s="14" t="s">
        <v>7876</v>
      </c>
      <c r="F319" s="14" t="s">
        <v>7945</v>
      </c>
      <c r="G319" s="14">
        <f>timingTable[[#This Row],[FRT_DEC]]-B318</f>
        <v>18931</v>
      </c>
      <c r="H3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INFO]]))),H318)</f>
        <v>89</v>
      </c>
      <c r="I3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19" s="14">
        <f>HEX2DEC(RIGHT(timingTable[[#This Row],[FRT_HEX]],MIN(LEN(timingTable[[#This Row],[FRT_HEX]])-2,8)))</f>
        <v>681442609</v>
      </c>
      <c r="K319" s="14" t="str">
        <f>IF(timingTable[[#This Row],['[TRACECODE']:.1]]=140,"afterTx","")</f>
        <v/>
      </c>
      <c r="L319" s="14" t="str">
        <f t="shared" si="44"/>
        <v/>
      </c>
      <c r="M319" s="14" t="str">
        <f>IF(AND(H319=H318,K318="afterTx",timingTable[[#This Row],['[TRACECODE']:.1]]=6),"dc","")</f>
        <v/>
      </c>
      <c r="N319" s="14" t="str">
        <f t="shared" si="45"/>
        <v/>
      </c>
      <c r="O319" s="14" t="str">
        <f>IF(timingTable[[#This Row],['[TRACECODE']:.1]]=141,"afterRx","")</f>
        <v/>
      </c>
      <c r="P319" s="14" t="str">
        <f t="shared" si="46"/>
        <v/>
      </c>
      <c r="Q319" s="14" t="str">
        <f t="shared" si="47"/>
        <v/>
      </c>
      <c r="R319" s="14" t="str">
        <f t="shared" si="48"/>
        <v/>
      </c>
      <c r="S319" s="14" t="str">
        <f t="shared" si="49"/>
        <v>EMPTY</v>
      </c>
      <c r="T319" s="14" t="str">
        <f t="shared" si="50"/>
        <v>EMPTY</v>
      </c>
      <c r="U319" s="14" t="str">
        <f t="shared" si="51"/>
        <v>EMPTY</v>
      </c>
      <c r="V319" s="14" t="str">
        <f t="shared" si="52"/>
        <v>EMPTY</v>
      </c>
      <c r="W319" s="14" t="str">
        <f>IF(L319="beforeTx",timingTable[[#This Row],[FRT32_val]]-timingTable[[#This Row],[FRT32_trace]],"EMPTY")</f>
        <v>EMPTY</v>
      </c>
      <c r="X319" s="14" t="str">
        <f t="shared" si="53"/>
        <v>EMPTY</v>
      </c>
      <c r="Y319" s="14" t="str">
        <f t="shared" si="54"/>
        <v>EMPTY</v>
      </c>
      <c r="Z319" s="14" t="str">
        <f>IF(AND(P319="beforeRx",O320="afterRx"),J320-timingTable[[#This Row],[FRT32_trace]],"EMPTY")</f>
        <v>EMPTY</v>
      </c>
      <c r="AA319" s="14" t="str">
        <f>IF(AND(timingTable[[#This Row],[txEnd]]="txEnd",Q323="rxStart"),I323-timingTable[[#This Row],[FRT32_val]],"EMPTY")</f>
        <v>EMPTY</v>
      </c>
    </row>
    <row r="320" spans="1:27" x14ac:dyDescent="0.25">
      <c r="A320" s="14" t="s">
        <v>950</v>
      </c>
      <c r="B320">
        <v>335688892766</v>
      </c>
      <c r="C320" s="14" t="s">
        <v>9038</v>
      </c>
      <c r="D320">
        <v>151</v>
      </c>
      <c r="E320" s="14" t="s">
        <v>7876</v>
      </c>
      <c r="F320" s="14" t="s">
        <v>7936</v>
      </c>
      <c r="G320" s="14">
        <f>timingTable[[#This Row],[FRT_DEC]]-B319</f>
        <v>1069</v>
      </c>
      <c r="H3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INFO]]))),H319)</f>
        <v>89</v>
      </c>
      <c r="I3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20" s="14">
        <f>HEX2DEC(RIGHT(timingTable[[#This Row],[FRT_HEX]],MIN(LEN(timingTable[[#This Row],[FRT_HEX]])-2,8)))</f>
        <v>681443678</v>
      </c>
      <c r="K320" s="14" t="str">
        <f>IF(timingTable[[#This Row],['[TRACECODE']:.1]]=140,"afterTx","")</f>
        <v/>
      </c>
      <c r="L320" s="14" t="str">
        <f t="shared" si="44"/>
        <v/>
      </c>
      <c r="M320" s="14" t="str">
        <f>IF(AND(H320=H319,K319="afterTx",timingTable[[#This Row],['[TRACECODE']:.1]]=6),"dc","")</f>
        <v/>
      </c>
      <c r="N320" s="14" t="str">
        <f t="shared" si="45"/>
        <v/>
      </c>
      <c r="O320" s="14" t="str">
        <f>IF(timingTable[[#This Row],['[TRACECODE']:.1]]=141,"afterRx","")</f>
        <v/>
      </c>
      <c r="P320" s="14" t="str">
        <f t="shared" si="46"/>
        <v/>
      </c>
      <c r="Q320" s="14" t="str">
        <f t="shared" si="47"/>
        <v/>
      </c>
      <c r="R320" s="14" t="str">
        <f t="shared" si="48"/>
        <v/>
      </c>
      <c r="S320" s="14" t="str">
        <f t="shared" si="49"/>
        <v>EMPTY</v>
      </c>
      <c r="T320" s="14" t="str">
        <f t="shared" si="50"/>
        <v>EMPTY</v>
      </c>
      <c r="U320" s="14" t="str">
        <f t="shared" si="51"/>
        <v>EMPTY</v>
      </c>
      <c r="V320" s="14" t="str">
        <f t="shared" si="52"/>
        <v>EMPTY</v>
      </c>
      <c r="W320" s="14" t="str">
        <f>IF(L320="beforeTx",timingTable[[#This Row],[FRT32_val]]-timingTable[[#This Row],[FRT32_trace]],"EMPTY")</f>
        <v>EMPTY</v>
      </c>
      <c r="X320" s="14" t="str">
        <f t="shared" si="53"/>
        <v>EMPTY</v>
      </c>
      <c r="Y320" s="14" t="str">
        <f t="shared" si="54"/>
        <v>EMPTY</v>
      </c>
      <c r="Z320" s="14" t="str">
        <f>IF(AND(P320="beforeRx",O321="afterRx"),J321-timingTable[[#This Row],[FRT32_trace]],"EMPTY")</f>
        <v>EMPTY</v>
      </c>
      <c r="AA320" s="14" t="str">
        <f>IF(AND(timingTable[[#This Row],[txEnd]]="txEnd",Q324="rxStart"),I324-timingTable[[#This Row],[FRT32_val]],"EMPTY")</f>
        <v>EMPTY</v>
      </c>
    </row>
    <row r="321" spans="1:27" x14ac:dyDescent="0.25">
      <c r="A321" s="14" t="s">
        <v>1128</v>
      </c>
      <c r="B321">
        <v>335688898530</v>
      </c>
      <c r="C321" s="14" t="s">
        <v>9040</v>
      </c>
      <c r="D321">
        <v>151</v>
      </c>
      <c r="E321" s="14" t="s">
        <v>7876</v>
      </c>
      <c r="F321" s="14" t="s">
        <v>7989</v>
      </c>
      <c r="G321" s="14">
        <f>timingTable[[#This Row],[FRT_DEC]]-B320</f>
        <v>5764</v>
      </c>
      <c r="H3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INFO]]))),H320)</f>
        <v>89</v>
      </c>
      <c r="I3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321" s="14">
        <f>HEX2DEC(RIGHT(timingTable[[#This Row],[FRT_HEX]],MIN(LEN(timingTable[[#This Row],[FRT_HEX]])-2,8)))</f>
        <v>681449442</v>
      </c>
      <c r="K321" s="14" t="str">
        <f>IF(timingTable[[#This Row],['[TRACECODE']:.1]]=140,"afterTx","")</f>
        <v/>
      </c>
      <c r="L321" s="14" t="str">
        <f t="shared" si="44"/>
        <v/>
      </c>
      <c r="M321" s="14" t="str">
        <f>IF(AND(H321=H320,K320="afterTx",timingTable[[#This Row],['[TRACECODE']:.1]]=6),"dc","")</f>
        <v/>
      </c>
      <c r="N321" s="14" t="str">
        <f t="shared" si="45"/>
        <v/>
      </c>
      <c r="O321" s="14" t="str">
        <f>IF(timingTable[[#This Row],['[TRACECODE']:.1]]=141,"afterRx","")</f>
        <v/>
      </c>
      <c r="P321" s="14" t="str">
        <f t="shared" si="46"/>
        <v/>
      </c>
      <c r="Q321" s="14" t="str">
        <f t="shared" si="47"/>
        <v/>
      </c>
      <c r="R321" s="14" t="str">
        <f t="shared" si="48"/>
        <v/>
      </c>
      <c r="S321" s="14" t="str">
        <f t="shared" si="49"/>
        <v>EMPTY</v>
      </c>
      <c r="T321" s="14" t="str">
        <f t="shared" si="50"/>
        <v>EMPTY</v>
      </c>
      <c r="U321" s="14" t="str">
        <f t="shared" si="51"/>
        <v>EMPTY</v>
      </c>
      <c r="V321" s="14" t="str">
        <f t="shared" si="52"/>
        <v>EMPTY</v>
      </c>
      <c r="W321" s="14" t="str">
        <f>IF(L321="beforeTx",timingTable[[#This Row],[FRT32_val]]-timingTable[[#This Row],[FRT32_trace]],"EMPTY")</f>
        <v>EMPTY</v>
      </c>
      <c r="X321" s="14" t="str">
        <f t="shared" si="53"/>
        <v>EMPTY</v>
      </c>
      <c r="Y321" s="14" t="str">
        <f t="shared" si="54"/>
        <v>EMPTY</v>
      </c>
      <c r="Z321" s="14" t="str">
        <f>IF(AND(P321="beforeRx",O322="afterRx"),J322-timingTable[[#This Row],[FRT32_trace]],"EMPTY")</f>
        <v>EMPTY</v>
      </c>
      <c r="AA321" s="14" t="str">
        <f>IF(AND(timingTable[[#This Row],[txEnd]]="txEnd",Q325="rxStart"),I325-timingTable[[#This Row],[FRT32_val]],"EMPTY")</f>
        <v>EMPTY</v>
      </c>
    </row>
    <row r="322" spans="1:27" x14ac:dyDescent="0.25">
      <c r="A322" s="14" t="s">
        <v>952</v>
      </c>
      <c r="B322">
        <v>335688898589</v>
      </c>
      <c r="C322" s="14" t="s">
        <v>9042</v>
      </c>
      <c r="D322">
        <v>151</v>
      </c>
      <c r="E322" s="14" t="s">
        <v>7876</v>
      </c>
      <c r="F322" s="14" t="s">
        <v>7993</v>
      </c>
      <c r="G322" s="14">
        <f>timingTable[[#This Row],[FRT_DEC]]-B321</f>
        <v>59</v>
      </c>
      <c r="H3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INFO]]))),H321)</f>
        <v>89</v>
      </c>
      <c r="I3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322" s="14">
        <f>HEX2DEC(RIGHT(timingTable[[#This Row],[FRT_HEX]],MIN(LEN(timingTable[[#This Row],[FRT_HEX]])-2,8)))</f>
        <v>681449501</v>
      </c>
      <c r="K322" s="14" t="str">
        <f>IF(timingTable[[#This Row],['[TRACECODE']:.1]]=140,"afterTx","")</f>
        <v/>
      </c>
      <c r="L322" s="14" t="str">
        <f t="shared" si="44"/>
        <v/>
      </c>
      <c r="M322" s="14" t="str">
        <f>IF(AND(H322=H321,K321="afterTx",timingTable[[#This Row],['[TRACECODE']:.1]]=6),"dc","")</f>
        <v/>
      </c>
      <c r="N322" s="14" t="str">
        <f t="shared" si="45"/>
        <v/>
      </c>
      <c r="O322" s="14" t="str">
        <f>IF(timingTable[[#This Row],['[TRACECODE']:.1]]=141,"afterRx","")</f>
        <v/>
      </c>
      <c r="P322" s="14" t="str">
        <f t="shared" si="46"/>
        <v/>
      </c>
      <c r="Q322" s="14" t="str">
        <f t="shared" si="47"/>
        <v/>
      </c>
      <c r="R322" s="14" t="str">
        <f t="shared" si="48"/>
        <v/>
      </c>
      <c r="S322" s="14" t="str">
        <f t="shared" si="49"/>
        <v>EMPTY</v>
      </c>
      <c r="T322" s="14" t="str">
        <f t="shared" si="50"/>
        <v>EMPTY</v>
      </c>
      <c r="U322" s="14" t="str">
        <f t="shared" si="51"/>
        <v>EMPTY</v>
      </c>
      <c r="V322" s="14" t="str">
        <f t="shared" si="52"/>
        <v>EMPTY</v>
      </c>
      <c r="W322" s="14" t="str">
        <f>IF(L322="beforeTx",timingTable[[#This Row],[FRT32_val]]-timingTable[[#This Row],[FRT32_trace]],"EMPTY")</f>
        <v>EMPTY</v>
      </c>
      <c r="X322" s="14" t="str">
        <f t="shared" si="53"/>
        <v>EMPTY</v>
      </c>
      <c r="Y322" s="14" t="str">
        <f t="shared" si="54"/>
        <v>EMPTY</v>
      </c>
      <c r="Z322" s="14" t="str">
        <f>IF(AND(P322="beforeRx",O323="afterRx"),J323-timingTable[[#This Row],[FRT32_trace]],"EMPTY")</f>
        <v>EMPTY</v>
      </c>
      <c r="AA322" s="14" t="str">
        <f>IF(AND(timingTable[[#This Row],[txEnd]]="txEnd",Q326="rxStart"),I326-timingTable[[#This Row],[FRT32_val]],"EMPTY")</f>
        <v>EMPTY</v>
      </c>
    </row>
    <row r="323" spans="1:27" x14ac:dyDescent="0.25">
      <c r="A323" s="14" t="s">
        <v>1133</v>
      </c>
      <c r="B323">
        <v>335688903699</v>
      </c>
      <c r="C323" s="14" t="s">
        <v>9047</v>
      </c>
      <c r="D323">
        <v>6</v>
      </c>
      <c r="E323" s="14" t="s">
        <v>1077</v>
      </c>
      <c r="F323" s="14" t="s">
        <v>9048</v>
      </c>
      <c r="G323" s="14">
        <f>timingTable[[#This Row],[FRT_DEC]]-B322</f>
        <v>5110</v>
      </c>
      <c r="H3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INFO]]))),H322)</f>
        <v>89</v>
      </c>
      <c r="I3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681451261</v>
      </c>
      <c r="J323" s="14">
        <f>HEX2DEC(RIGHT(timingTable[[#This Row],[FRT_HEX]],MIN(LEN(timingTable[[#This Row],[FRT_HEX]])-2,8)))</f>
        <v>681454611</v>
      </c>
      <c r="K323" s="14" t="str">
        <f>IF(timingTable[[#This Row],['[TRACECODE']:.1]]=140,"afterTx","")</f>
        <v/>
      </c>
      <c r="L323" s="14" t="str">
        <f t="shared" si="44"/>
        <v/>
      </c>
      <c r="M323" s="14" t="str">
        <f>IF(AND(H323=H322,K322="afterTx",timingTable[[#This Row],['[TRACECODE']:.1]]=6),"dc","")</f>
        <v/>
      </c>
      <c r="N323" s="14" t="str">
        <f t="shared" si="45"/>
        <v/>
      </c>
      <c r="O323" s="14" t="str">
        <f>IF(timingTable[[#This Row],['[TRACECODE']:.1]]=141,"afterRx","")</f>
        <v/>
      </c>
      <c r="P323" s="14" t="str">
        <f t="shared" si="46"/>
        <v/>
      </c>
      <c r="Q323" s="14" t="str">
        <f t="shared" si="47"/>
        <v/>
      </c>
      <c r="R323" s="14" t="str">
        <f t="shared" si="48"/>
        <v/>
      </c>
      <c r="S323" s="14" t="str">
        <f t="shared" si="49"/>
        <v>EMPTY</v>
      </c>
      <c r="T323" s="14" t="str">
        <f t="shared" si="50"/>
        <v>EMPTY</v>
      </c>
      <c r="U323" s="14" t="str">
        <f t="shared" si="51"/>
        <v>EMPTY</v>
      </c>
      <c r="V323" s="14" t="str">
        <f t="shared" si="52"/>
        <v>EMPTY</v>
      </c>
      <c r="W323" s="14" t="str">
        <f>IF(L323="beforeTx",timingTable[[#This Row],[FRT32_val]]-timingTable[[#This Row],[FRT32_trace]],"EMPTY")</f>
        <v>EMPTY</v>
      </c>
      <c r="X323" s="14" t="str">
        <f t="shared" si="53"/>
        <v>EMPTY</v>
      </c>
      <c r="Y323" s="14" t="str">
        <f t="shared" si="54"/>
        <v>EMPTY</v>
      </c>
      <c r="Z323" s="14" t="str">
        <f>IF(AND(P323="beforeRx",O324="afterRx"),J324-timingTable[[#This Row],[FRT32_trace]],"EMPTY")</f>
        <v>EMPTY</v>
      </c>
      <c r="AA323" s="14" t="str">
        <f>IF(AND(timingTable[[#This Row],[txEnd]]="txEnd",Q327="rxStart"),I327-timingTable[[#This Row],[FRT32_val]],"EMPTY")</f>
        <v>EMPTY</v>
      </c>
    </row>
    <row r="324" spans="1:27" x14ac:dyDescent="0.25">
      <c r="A324" s="14" t="s">
        <v>1134</v>
      </c>
      <c r="B324">
        <v>335688903702</v>
      </c>
      <c r="C324" s="14" t="s">
        <v>9049</v>
      </c>
      <c r="D324">
        <v>6</v>
      </c>
      <c r="E324" s="14" t="s">
        <v>1077</v>
      </c>
      <c r="F324" s="14" t="s">
        <v>7877</v>
      </c>
      <c r="G324" s="14">
        <f>timingTable[[#This Row],[FRT_DEC]]-B323</f>
        <v>3</v>
      </c>
      <c r="H3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INFO]]))),H323)</f>
        <v>89</v>
      </c>
      <c r="I3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24" s="14">
        <f>HEX2DEC(RIGHT(timingTable[[#This Row],[FRT_HEX]],MIN(LEN(timingTable[[#This Row],[FRT_HEX]])-2,8)))</f>
        <v>681454614</v>
      </c>
      <c r="K324" s="14" t="str">
        <f>IF(timingTable[[#This Row],['[TRACECODE']:.1]]=140,"afterTx","")</f>
        <v/>
      </c>
      <c r="L324" s="14" t="str">
        <f t="shared" si="44"/>
        <v/>
      </c>
      <c r="M324" s="14" t="str">
        <f>IF(AND(H324=H323,K323="afterTx",timingTable[[#This Row],['[TRACECODE']:.1]]=6),"dc","")</f>
        <v/>
      </c>
      <c r="N324" s="14" t="str">
        <f t="shared" si="45"/>
        <v/>
      </c>
      <c r="O324" s="14" t="str">
        <f>IF(timingTable[[#This Row],['[TRACECODE']:.1]]=141,"afterRx","")</f>
        <v/>
      </c>
      <c r="P324" s="14" t="str">
        <f t="shared" si="46"/>
        <v/>
      </c>
      <c r="Q324" s="14" t="str">
        <f t="shared" si="47"/>
        <v/>
      </c>
      <c r="R324" s="14" t="str">
        <f t="shared" si="48"/>
        <v/>
      </c>
      <c r="S324" s="14" t="str">
        <f t="shared" si="49"/>
        <v>EMPTY</v>
      </c>
      <c r="T324" s="14" t="str">
        <f t="shared" si="50"/>
        <v>EMPTY</v>
      </c>
      <c r="U324" s="14" t="str">
        <f t="shared" si="51"/>
        <v>EMPTY</v>
      </c>
      <c r="V324" s="14" t="str">
        <f t="shared" si="52"/>
        <v>EMPTY</v>
      </c>
      <c r="W324" s="14" t="str">
        <f>IF(L324="beforeTx",timingTable[[#This Row],[FRT32_val]]-timingTable[[#This Row],[FRT32_trace]],"EMPTY")</f>
        <v>EMPTY</v>
      </c>
      <c r="X324" s="14" t="str">
        <f t="shared" si="53"/>
        <v>EMPTY</v>
      </c>
      <c r="Y324" s="14" t="str">
        <f t="shared" si="54"/>
        <v>EMPTY</v>
      </c>
      <c r="Z324" s="14" t="str">
        <f>IF(AND(P324="beforeRx",O325="afterRx"),J325-timingTable[[#This Row],[FRT32_trace]],"EMPTY")</f>
        <v>EMPTY</v>
      </c>
      <c r="AA324" s="14" t="str">
        <f>IF(AND(timingTable[[#This Row],[txEnd]]="txEnd",Q328="rxStart"),I328-timingTable[[#This Row],[FRT32_val]],"EMPTY")</f>
        <v>EMPTY</v>
      </c>
    </row>
    <row r="325" spans="1:27" x14ac:dyDescent="0.25">
      <c r="A325" s="14" t="s">
        <v>1135</v>
      </c>
      <c r="B325">
        <v>335688903704</v>
      </c>
      <c r="C325" s="14" t="s">
        <v>9050</v>
      </c>
      <c r="D325">
        <v>122</v>
      </c>
      <c r="E325" s="14" t="s">
        <v>3921</v>
      </c>
      <c r="F325" s="14" t="s">
        <v>9051</v>
      </c>
      <c r="G325" s="14">
        <f>timingTable[[#This Row],[FRT_DEC]]-B324</f>
        <v>2</v>
      </c>
      <c r="H3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INFO]]))),H324)</f>
        <v>89</v>
      </c>
      <c r="I3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681454557</v>
      </c>
      <c r="J325" s="14">
        <f>HEX2DEC(RIGHT(timingTable[[#This Row],[FRT_HEX]],MIN(LEN(timingTable[[#This Row],[FRT_HEX]])-2,8)))</f>
        <v>681454616</v>
      </c>
      <c r="K325" s="14" t="str">
        <f>IF(timingTable[[#This Row],['[TRACECODE']:.1]]=140,"afterTx","")</f>
        <v/>
      </c>
      <c r="L325" s="14" t="str">
        <f t="shared" ref="L325:L388" si="55">IF(AND(H327=H325,K327="afterTx"),"beforeTx","")</f>
        <v/>
      </c>
      <c r="M325" s="14" t="str">
        <f>IF(AND(H325=H324,K324="afterTx",timingTable[[#This Row],['[TRACECODE']:.1]]=6),"dc","")</f>
        <v/>
      </c>
      <c r="N325" s="14" t="str">
        <f t="shared" ref="N325:N388" si="56">IF(AND(H325=H323,M323="dc"),"txEnd","")</f>
        <v/>
      </c>
      <c r="O325" s="14" t="str">
        <f>IF(timingTable[[#This Row],['[TRACECODE']:.1]]=141,"afterRx","")</f>
        <v/>
      </c>
      <c r="P325" s="14" t="str">
        <f t="shared" ref="P325:P388" si="57">IF(AND(H325=H326,O326="afterRx"),"beforeRx","")</f>
        <v/>
      </c>
      <c r="Q325" s="14" t="str">
        <f t="shared" ref="Q325:Q388" si="58">IF(AND(H325=H324,O324="afterRx"),"rxStart","")</f>
        <v/>
      </c>
      <c r="R325" s="14" t="str">
        <f t="shared" ref="R325:R388" si="59">IF(AND(H325=H323,Q323="rxStart"),"rxEnd","")</f>
        <v/>
      </c>
      <c r="S325" s="14" t="str">
        <f t="shared" ref="S325:S388" si="60">IF(AND(H328=H325,M328="dc",L325="beforeTx"),I328-I325,"EMPTY")</f>
        <v>EMPTY</v>
      </c>
      <c r="T325" s="14" t="str">
        <f t="shared" ref="T325:T388" si="61">IF(AND(N325="txEnd",P327="beforeRx",O328="afterRx"),J327-I325,"EMPTY")</f>
        <v>EMPTY</v>
      </c>
      <c r="U325" s="14" t="str">
        <f t="shared" ref="U325:U388" si="62">IF(AND(L327="beforeTx",R325="rxEnd",H327=H325),I327-I325,"EMPTY")</f>
        <v>EMPTY</v>
      </c>
      <c r="V325" s="14" t="str">
        <f t="shared" ref="V325:V388" si="63">IF(AND(R325="rxEnd",M330="dc",H325=H330),I330-I325,"EMPTY")</f>
        <v>EMPTY</v>
      </c>
      <c r="W325" s="14" t="str">
        <f>IF(L325="beforeTx",timingTable[[#This Row],[FRT32_val]]-timingTable[[#This Row],[FRT32_trace]],"EMPTY")</f>
        <v>EMPTY</v>
      </c>
      <c r="X325" s="14" t="str">
        <f t="shared" ref="X325:X388" si="64">IF(AND(L325="beforeTx",K327="afterTx"),J327-J325,"EMPTY")</f>
        <v>EMPTY</v>
      </c>
      <c r="Y325" s="14" t="str">
        <f t="shared" ref="Y325:Y388" si="65">IF(AND(R325="rxEnd",L327="beforeTx"),J327-I325,"EMPTY")</f>
        <v>EMPTY</v>
      </c>
      <c r="Z325" s="14" t="str">
        <f>IF(AND(P325="beforeRx",O326="afterRx"),J326-timingTable[[#This Row],[FRT32_trace]],"EMPTY")</f>
        <v>EMPTY</v>
      </c>
      <c r="AA325" s="14" t="str">
        <f>IF(AND(timingTable[[#This Row],[txEnd]]="txEnd",Q329="rxStart"),I329-timingTable[[#This Row],[FRT32_val]],"EMPTY")</f>
        <v>EMPTY</v>
      </c>
    </row>
    <row r="326" spans="1:27" x14ac:dyDescent="0.25">
      <c r="A326" s="14" t="s">
        <v>954</v>
      </c>
      <c r="B326">
        <v>335688903707</v>
      </c>
      <c r="C326" s="14" t="s">
        <v>9052</v>
      </c>
      <c r="D326">
        <v>122</v>
      </c>
      <c r="E326" s="14" t="s">
        <v>3921</v>
      </c>
      <c r="F326" s="14" t="s">
        <v>7878</v>
      </c>
      <c r="G326" s="14">
        <f>timingTable[[#This Row],[FRT_DEC]]-B325</f>
        <v>3</v>
      </c>
      <c r="H3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INFO]]))),H325)</f>
        <v>89</v>
      </c>
      <c r="I3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26" s="14">
        <f>HEX2DEC(RIGHT(timingTable[[#This Row],[FRT_HEX]],MIN(LEN(timingTable[[#This Row],[FRT_HEX]])-2,8)))</f>
        <v>681454619</v>
      </c>
      <c r="K326" s="14" t="str">
        <f>IF(timingTable[[#This Row],['[TRACECODE']:.1]]=140,"afterTx","")</f>
        <v/>
      </c>
      <c r="L326" s="14" t="str">
        <f t="shared" si="55"/>
        <v/>
      </c>
      <c r="M326" s="14" t="str">
        <f>IF(AND(H326=H325,K325="afterTx",timingTable[[#This Row],['[TRACECODE']:.1]]=6),"dc","")</f>
        <v/>
      </c>
      <c r="N326" s="14" t="str">
        <f t="shared" si="56"/>
        <v/>
      </c>
      <c r="O326" s="14" t="str">
        <f>IF(timingTable[[#This Row],['[TRACECODE']:.1]]=141,"afterRx","")</f>
        <v/>
      </c>
      <c r="P326" s="14" t="str">
        <f t="shared" si="57"/>
        <v/>
      </c>
      <c r="Q326" s="14" t="str">
        <f t="shared" si="58"/>
        <v/>
      </c>
      <c r="R326" s="14" t="str">
        <f t="shared" si="59"/>
        <v/>
      </c>
      <c r="S326" s="14" t="str">
        <f t="shared" si="60"/>
        <v>EMPTY</v>
      </c>
      <c r="T326" s="14" t="str">
        <f t="shared" si="61"/>
        <v>EMPTY</v>
      </c>
      <c r="U326" s="14" t="str">
        <f t="shared" si="62"/>
        <v>EMPTY</v>
      </c>
      <c r="V326" s="14" t="str">
        <f t="shared" si="63"/>
        <v>EMPTY</v>
      </c>
      <c r="W326" s="14" t="str">
        <f>IF(L326="beforeTx",timingTable[[#This Row],[FRT32_val]]-timingTable[[#This Row],[FRT32_trace]],"EMPTY")</f>
        <v>EMPTY</v>
      </c>
      <c r="X326" s="14" t="str">
        <f t="shared" si="64"/>
        <v>EMPTY</v>
      </c>
      <c r="Y326" s="14" t="str">
        <f t="shared" si="65"/>
        <v>EMPTY</v>
      </c>
      <c r="Z326" s="14" t="str">
        <f>IF(AND(P326="beforeRx",O327="afterRx"),J327-timingTable[[#This Row],[FRT32_trace]],"EMPTY")</f>
        <v>EMPTY</v>
      </c>
      <c r="AA326" s="14" t="str">
        <f>IF(AND(timingTable[[#This Row],[txEnd]]="txEnd",Q330="rxStart"),I330-timingTable[[#This Row],[FRT32_val]],"EMPTY")</f>
        <v>EMPTY</v>
      </c>
    </row>
    <row r="327" spans="1:27" x14ac:dyDescent="0.25">
      <c r="A327" s="14" t="s">
        <v>955</v>
      </c>
      <c r="B327">
        <v>335688903715</v>
      </c>
      <c r="C327" s="14" t="s">
        <v>9053</v>
      </c>
      <c r="D327">
        <v>151</v>
      </c>
      <c r="E327" s="14" t="s">
        <v>7876</v>
      </c>
      <c r="F327" s="14" t="s">
        <v>8006</v>
      </c>
      <c r="G327" s="14">
        <f>timingTable[[#This Row],[FRT_DEC]]-B326</f>
        <v>8</v>
      </c>
      <c r="H3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INFO]]))),H326)</f>
        <v>89</v>
      </c>
      <c r="I3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327" s="14">
        <f>HEX2DEC(RIGHT(timingTable[[#This Row],[FRT_HEX]],MIN(LEN(timingTable[[#This Row],[FRT_HEX]])-2,8)))</f>
        <v>681454627</v>
      </c>
      <c r="K327" s="14" t="str">
        <f>IF(timingTable[[#This Row],['[TRACECODE']:.1]]=140,"afterTx","")</f>
        <v/>
      </c>
      <c r="L327" s="14" t="str">
        <f t="shared" si="55"/>
        <v/>
      </c>
      <c r="M327" s="14" t="str">
        <f>IF(AND(H327=H326,K326="afterTx",timingTable[[#This Row],['[TRACECODE']:.1]]=6),"dc","")</f>
        <v/>
      </c>
      <c r="N327" s="14" t="str">
        <f t="shared" si="56"/>
        <v/>
      </c>
      <c r="O327" s="14" t="str">
        <f>IF(timingTable[[#This Row],['[TRACECODE']:.1]]=141,"afterRx","")</f>
        <v/>
      </c>
      <c r="P327" s="14" t="str">
        <f t="shared" si="57"/>
        <v/>
      </c>
      <c r="Q327" s="14" t="str">
        <f t="shared" si="58"/>
        <v/>
      </c>
      <c r="R327" s="14" t="str">
        <f t="shared" si="59"/>
        <v/>
      </c>
      <c r="S327" s="14" t="str">
        <f t="shared" si="60"/>
        <v>EMPTY</v>
      </c>
      <c r="T327" s="14" t="str">
        <f t="shared" si="61"/>
        <v>EMPTY</v>
      </c>
      <c r="U327" s="14" t="str">
        <f t="shared" si="62"/>
        <v>EMPTY</v>
      </c>
      <c r="V327" s="14" t="str">
        <f t="shared" si="63"/>
        <v>EMPTY</v>
      </c>
      <c r="W327" s="14" t="str">
        <f>IF(L327="beforeTx",timingTable[[#This Row],[FRT32_val]]-timingTable[[#This Row],[FRT32_trace]],"EMPTY")</f>
        <v>EMPTY</v>
      </c>
      <c r="X327" s="14" t="str">
        <f t="shared" si="64"/>
        <v>EMPTY</v>
      </c>
      <c r="Y327" s="14" t="str">
        <f t="shared" si="65"/>
        <v>EMPTY</v>
      </c>
      <c r="Z327" s="14" t="str">
        <f>IF(AND(P327="beforeRx",O328="afterRx"),J328-timingTable[[#This Row],[FRT32_trace]],"EMPTY")</f>
        <v>EMPTY</v>
      </c>
      <c r="AA327" s="14" t="str">
        <f>IF(AND(timingTable[[#This Row],[txEnd]]="txEnd",Q331="rxStart"),I331-timingTable[[#This Row],[FRT32_val]],"EMPTY")</f>
        <v>EMPTY</v>
      </c>
    </row>
    <row r="328" spans="1:27" x14ac:dyDescent="0.25">
      <c r="A328" s="14" t="s">
        <v>1138</v>
      </c>
      <c r="B328">
        <v>335688912765</v>
      </c>
      <c r="C328" s="14" t="s">
        <v>9059</v>
      </c>
      <c r="D328">
        <v>151</v>
      </c>
      <c r="E328" s="14" t="s">
        <v>7876</v>
      </c>
      <c r="F328" s="14" t="s">
        <v>7936</v>
      </c>
      <c r="G328" s="14">
        <f>timingTable[[#This Row],[FRT_DEC]]-B327</f>
        <v>9050</v>
      </c>
      <c r="H3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INFO]]))),H327)</f>
        <v>89</v>
      </c>
      <c r="I3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28" s="14">
        <f>HEX2DEC(RIGHT(timingTable[[#This Row],[FRT_HEX]],MIN(LEN(timingTable[[#This Row],[FRT_HEX]])-2,8)))</f>
        <v>681463677</v>
      </c>
      <c r="K328" s="14" t="str">
        <f>IF(timingTable[[#This Row],['[TRACECODE']:.1]]=140,"afterTx","")</f>
        <v/>
      </c>
      <c r="L328" s="14" t="str">
        <f t="shared" si="55"/>
        <v/>
      </c>
      <c r="M328" s="14" t="str">
        <f>IF(AND(H328=H327,K327="afterTx",timingTable[[#This Row],['[TRACECODE']:.1]]=6),"dc","")</f>
        <v/>
      </c>
      <c r="N328" s="14" t="str">
        <f t="shared" si="56"/>
        <v/>
      </c>
      <c r="O328" s="14" t="str">
        <f>IF(timingTable[[#This Row],['[TRACECODE']:.1]]=141,"afterRx","")</f>
        <v/>
      </c>
      <c r="P328" s="14" t="str">
        <f t="shared" si="57"/>
        <v/>
      </c>
      <c r="Q328" s="14" t="str">
        <f t="shared" si="58"/>
        <v/>
      </c>
      <c r="R328" s="14" t="str">
        <f t="shared" si="59"/>
        <v/>
      </c>
      <c r="S328" s="14" t="str">
        <f t="shared" si="60"/>
        <v>EMPTY</v>
      </c>
      <c r="T328" s="14" t="str">
        <f t="shared" si="61"/>
        <v>EMPTY</v>
      </c>
      <c r="U328" s="14" t="str">
        <f t="shared" si="62"/>
        <v>EMPTY</v>
      </c>
      <c r="V328" s="14" t="str">
        <f t="shared" si="63"/>
        <v>EMPTY</v>
      </c>
      <c r="W328" s="14" t="str">
        <f>IF(L328="beforeTx",timingTable[[#This Row],[FRT32_val]]-timingTable[[#This Row],[FRT32_trace]],"EMPTY")</f>
        <v>EMPTY</v>
      </c>
      <c r="X328" s="14" t="str">
        <f t="shared" si="64"/>
        <v>EMPTY</v>
      </c>
      <c r="Y328" s="14" t="str">
        <f t="shared" si="65"/>
        <v>EMPTY</v>
      </c>
      <c r="Z328" s="14" t="str">
        <f>IF(AND(P328="beforeRx",O329="afterRx"),J329-timingTable[[#This Row],[FRT32_trace]],"EMPTY")</f>
        <v>EMPTY</v>
      </c>
      <c r="AA328" s="14" t="str">
        <f>IF(AND(timingTable[[#This Row],[txEnd]]="txEnd",Q332="rxStart"),I332-timingTable[[#This Row],[FRT32_val]],"EMPTY")</f>
        <v>EMPTY</v>
      </c>
    </row>
    <row r="329" spans="1:27" x14ac:dyDescent="0.25">
      <c r="A329" s="14" t="s">
        <v>960</v>
      </c>
      <c r="B329">
        <v>335688932765</v>
      </c>
      <c r="C329" s="14" t="s">
        <v>9061</v>
      </c>
      <c r="D329">
        <v>151</v>
      </c>
      <c r="E329" s="14" t="s">
        <v>7876</v>
      </c>
      <c r="F329" s="14" t="s">
        <v>7936</v>
      </c>
      <c r="G329" s="14">
        <f>timingTable[[#This Row],[FRT_DEC]]-B328</f>
        <v>20000</v>
      </c>
      <c r="H3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INFO]]))),H328)</f>
        <v>89</v>
      </c>
      <c r="I3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29" s="14">
        <f>HEX2DEC(RIGHT(timingTable[[#This Row],[FRT_HEX]],MIN(LEN(timingTable[[#This Row],[FRT_HEX]])-2,8)))</f>
        <v>681483677</v>
      </c>
      <c r="K329" s="14" t="str">
        <f>IF(timingTable[[#This Row],['[TRACECODE']:.1]]=140,"afterTx","")</f>
        <v/>
      </c>
      <c r="L329" s="14" t="str">
        <f t="shared" si="55"/>
        <v/>
      </c>
      <c r="M329" s="14" t="str">
        <f>IF(AND(H329=H328,K328="afterTx",timingTable[[#This Row],['[TRACECODE']:.1]]=6),"dc","")</f>
        <v/>
      </c>
      <c r="N329" s="14" t="str">
        <f t="shared" si="56"/>
        <v/>
      </c>
      <c r="O329" s="14" t="str">
        <f>IF(timingTable[[#This Row],['[TRACECODE']:.1]]=141,"afterRx","")</f>
        <v/>
      </c>
      <c r="P329" s="14" t="str">
        <f t="shared" si="57"/>
        <v/>
      </c>
      <c r="Q329" s="14" t="str">
        <f t="shared" si="58"/>
        <v/>
      </c>
      <c r="R329" s="14" t="str">
        <f t="shared" si="59"/>
        <v/>
      </c>
      <c r="S329" s="14" t="str">
        <f t="shared" si="60"/>
        <v>EMPTY</v>
      </c>
      <c r="T329" s="14" t="str">
        <f t="shared" si="61"/>
        <v>EMPTY</v>
      </c>
      <c r="U329" s="14" t="str">
        <f t="shared" si="62"/>
        <v>EMPTY</v>
      </c>
      <c r="V329" s="14" t="str">
        <f t="shared" si="63"/>
        <v>EMPTY</v>
      </c>
      <c r="W329" s="14" t="str">
        <f>IF(L329="beforeTx",timingTable[[#This Row],[FRT32_val]]-timingTable[[#This Row],[FRT32_trace]],"EMPTY")</f>
        <v>EMPTY</v>
      </c>
      <c r="X329" s="14" t="str">
        <f t="shared" si="64"/>
        <v>EMPTY</v>
      </c>
      <c r="Y329" s="14" t="str">
        <f t="shared" si="65"/>
        <v>EMPTY</v>
      </c>
      <c r="Z329" s="14" t="str">
        <f>IF(AND(P329="beforeRx",O330="afterRx"),J330-timingTable[[#This Row],[FRT32_trace]],"EMPTY")</f>
        <v>EMPTY</v>
      </c>
      <c r="AA329" s="14" t="str">
        <f>IF(AND(timingTable[[#This Row],[txEnd]]="txEnd",Q333="rxStart"),I333-timingTable[[#This Row],[FRT32_val]],"EMPTY")</f>
        <v>EMPTY</v>
      </c>
    </row>
    <row r="330" spans="1:27" x14ac:dyDescent="0.25">
      <c r="A330" s="14" t="s">
        <v>962</v>
      </c>
      <c r="B330">
        <v>335688952765</v>
      </c>
      <c r="C330" s="14" t="s">
        <v>9063</v>
      </c>
      <c r="D330">
        <v>151</v>
      </c>
      <c r="E330" s="14" t="s">
        <v>7876</v>
      </c>
      <c r="F330" s="14" t="s">
        <v>7936</v>
      </c>
      <c r="G330" s="14">
        <f>timingTable[[#This Row],[FRT_DEC]]-B329</f>
        <v>20000</v>
      </c>
      <c r="H3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INFO]]))),H329)</f>
        <v>89</v>
      </c>
      <c r="I3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0" s="14">
        <f>HEX2DEC(RIGHT(timingTable[[#This Row],[FRT_HEX]],MIN(LEN(timingTable[[#This Row],[FRT_HEX]])-2,8)))</f>
        <v>681503677</v>
      </c>
      <c r="K330" s="14" t="str">
        <f>IF(timingTable[[#This Row],['[TRACECODE']:.1]]=140,"afterTx","")</f>
        <v/>
      </c>
      <c r="L330" s="14" t="str">
        <f t="shared" si="55"/>
        <v/>
      </c>
      <c r="M330" s="14" t="str">
        <f>IF(AND(H330=H329,K329="afterTx",timingTable[[#This Row],['[TRACECODE']:.1]]=6),"dc","")</f>
        <v/>
      </c>
      <c r="N330" s="14" t="str">
        <f t="shared" si="56"/>
        <v/>
      </c>
      <c r="O330" s="14" t="str">
        <f>IF(timingTable[[#This Row],['[TRACECODE']:.1]]=141,"afterRx","")</f>
        <v/>
      </c>
      <c r="P330" s="14" t="str">
        <f t="shared" si="57"/>
        <v/>
      </c>
      <c r="Q330" s="14" t="str">
        <f t="shared" si="58"/>
        <v/>
      </c>
      <c r="R330" s="14" t="str">
        <f t="shared" si="59"/>
        <v/>
      </c>
      <c r="S330" s="14" t="str">
        <f t="shared" si="60"/>
        <v>EMPTY</v>
      </c>
      <c r="T330" s="14" t="str">
        <f t="shared" si="61"/>
        <v>EMPTY</v>
      </c>
      <c r="U330" s="14" t="str">
        <f t="shared" si="62"/>
        <v>EMPTY</v>
      </c>
      <c r="V330" s="14" t="str">
        <f t="shared" si="63"/>
        <v>EMPTY</v>
      </c>
      <c r="W330" s="14" t="str">
        <f>IF(L330="beforeTx",timingTable[[#This Row],[FRT32_val]]-timingTable[[#This Row],[FRT32_trace]],"EMPTY")</f>
        <v>EMPTY</v>
      </c>
      <c r="X330" s="14" t="str">
        <f t="shared" si="64"/>
        <v>EMPTY</v>
      </c>
      <c r="Y330" s="14" t="str">
        <f t="shared" si="65"/>
        <v>EMPTY</v>
      </c>
      <c r="Z330" s="14" t="str">
        <f>IF(AND(P330="beforeRx",O331="afterRx"),J331-timingTable[[#This Row],[FRT32_trace]],"EMPTY")</f>
        <v>EMPTY</v>
      </c>
      <c r="AA330" s="14" t="str">
        <f>IF(AND(timingTable[[#This Row],[txEnd]]="txEnd",Q334="rxStart"),I334-timingTable[[#This Row],[FRT32_val]],"EMPTY")</f>
        <v>EMPTY</v>
      </c>
    </row>
    <row r="331" spans="1:27" x14ac:dyDescent="0.25">
      <c r="A331" s="14" t="s">
        <v>964</v>
      </c>
      <c r="B331">
        <v>335688972767</v>
      </c>
      <c r="C331" s="14" t="s">
        <v>9065</v>
      </c>
      <c r="D331">
        <v>151</v>
      </c>
      <c r="E331" s="14" t="s">
        <v>7876</v>
      </c>
      <c r="F331" s="14" t="s">
        <v>7936</v>
      </c>
      <c r="G331" s="14">
        <f>timingTable[[#This Row],[FRT_DEC]]-B330</f>
        <v>20002</v>
      </c>
      <c r="H3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INFO]]))),H330)</f>
        <v>89</v>
      </c>
      <c r="I3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1" s="14">
        <f>HEX2DEC(RIGHT(timingTable[[#This Row],[FRT_HEX]],MIN(LEN(timingTable[[#This Row],[FRT_HEX]])-2,8)))</f>
        <v>681523679</v>
      </c>
      <c r="K331" s="14" t="str">
        <f>IF(timingTable[[#This Row],['[TRACECODE']:.1]]=140,"afterTx","")</f>
        <v/>
      </c>
      <c r="L331" s="14" t="str">
        <f t="shared" si="55"/>
        <v/>
      </c>
      <c r="M331" s="14" t="str">
        <f>IF(AND(H331=H330,K330="afterTx",timingTable[[#This Row],['[TRACECODE']:.1]]=6),"dc","")</f>
        <v/>
      </c>
      <c r="N331" s="14" t="str">
        <f t="shared" si="56"/>
        <v/>
      </c>
      <c r="O331" s="14" t="str">
        <f>IF(timingTable[[#This Row],['[TRACECODE']:.1]]=141,"afterRx","")</f>
        <v/>
      </c>
      <c r="P331" s="14" t="str">
        <f t="shared" si="57"/>
        <v/>
      </c>
      <c r="Q331" s="14" t="str">
        <f t="shared" si="58"/>
        <v/>
      </c>
      <c r="R331" s="14" t="str">
        <f t="shared" si="59"/>
        <v/>
      </c>
      <c r="S331" s="14" t="str">
        <f t="shared" si="60"/>
        <v>EMPTY</v>
      </c>
      <c r="T331" s="14" t="str">
        <f t="shared" si="61"/>
        <v>EMPTY</v>
      </c>
      <c r="U331" s="14" t="str">
        <f t="shared" si="62"/>
        <v>EMPTY</v>
      </c>
      <c r="V331" s="14" t="str">
        <f t="shared" si="63"/>
        <v>EMPTY</v>
      </c>
      <c r="W331" s="14" t="str">
        <f>IF(L331="beforeTx",timingTable[[#This Row],[FRT32_val]]-timingTable[[#This Row],[FRT32_trace]],"EMPTY")</f>
        <v>EMPTY</v>
      </c>
      <c r="X331" s="14" t="str">
        <f t="shared" si="64"/>
        <v>EMPTY</v>
      </c>
      <c r="Y331" s="14" t="str">
        <f t="shared" si="65"/>
        <v>EMPTY</v>
      </c>
      <c r="Z331" s="14" t="str">
        <f>IF(AND(P331="beforeRx",O332="afterRx"),J332-timingTable[[#This Row],[FRT32_trace]],"EMPTY")</f>
        <v>EMPTY</v>
      </c>
      <c r="AA331" s="14" t="str">
        <f>IF(AND(timingTable[[#This Row],[txEnd]]="txEnd",Q335="rxStart"),I335-timingTable[[#This Row],[FRT32_val]],"EMPTY")</f>
        <v>EMPTY</v>
      </c>
    </row>
    <row r="332" spans="1:27" x14ac:dyDescent="0.25">
      <c r="A332" s="14" t="s">
        <v>1018</v>
      </c>
      <c r="B332">
        <v>335688991697</v>
      </c>
      <c r="C332" s="14" t="s">
        <v>9067</v>
      </c>
      <c r="D332">
        <v>151</v>
      </c>
      <c r="E332" s="14" t="s">
        <v>7876</v>
      </c>
      <c r="F332" s="14" t="s">
        <v>7945</v>
      </c>
      <c r="G332" s="14">
        <f>timingTable[[#This Row],[FRT_DEC]]-B331</f>
        <v>18930</v>
      </c>
      <c r="H3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INFO]]))),H331)</f>
        <v>89</v>
      </c>
      <c r="I3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32" s="14">
        <f>HEX2DEC(RIGHT(timingTable[[#This Row],[FRT_HEX]],MIN(LEN(timingTable[[#This Row],[FRT_HEX]])-2,8)))</f>
        <v>681542609</v>
      </c>
      <c r="K332" s="14" t="str">
        <f>IF(timingTable[[#This Row],['[TRACECODE']:.1]]=140,"afterTx","")</f>
        <v/>
      </c>
      <c r="L332" s="14" t="str">
        <f t="shared" si="55"/>
        <v/>
      </c>
      <c r="M332" s="14" t="str">
        <f>IF(AND(H332=H331,K331="afterTx",timingTable[[#This Row],['[TRACECODE']:.1]]=6),"dc","")</f>
        <v/>
      </c>
      <c r="N332" s="14" t="str">
        <f t="shared" si="56"/>
        <v/>
      </c>
      <c r="O332" s="14" t="str">
        <f>IF(timingTable[[#This Row],['[TRACECODE']:.1]]=141,"afterRx","")</f>
        <v/>
      </c>
      <c r="P332" s="14" t="str">
        <f t="shared" si="57"/>
        <v/>
      </c>
      <c r="Q332" s="14" t="str">
        <f t="shared" si="58"/>
        <v/>
      </c>
      <c r="R332" s="14" t="str">
        <f t="shared" si="59"/>
        <v/>
      </c>
      <c r="S332" s="14" t="str">
        <f t="shared" si="60"/>
        <v>EMPTY</v>
      </c>
      <c r="T332" s="14" t="str">
        <f t="shared" si="61"/>
        <v>EMPTY</v>
      </c>
      <c r="U332" s="14" t="str">
        <f t="shared" si="62"/>
        <v>EMPTY</v>
      </c>
      <c r="V332" s="14" t="str">
        <f t="shared" si="63"/>
        <v>EMPTY</v>
      </c>
      <c r="W332" s="14" t="str">
        <f>IF(L332="beforeTx",timingTable[[#This Row],[FRT32_val]]-timingTable[[#This Row],[FRT32_trace]],"EMPTY")</f>
        <v>EMPTY</v>
      </c>
      <c r="X332" s="14" t="str">
        <f t="shared" si="64"/>
        <v>EMPTY</v>
      </c>
      <c r="Y332" s="14" t="str">
        <f t="shared" si="65"/>
        <v>EMPTY</v>
      </c>
      <c r="Z332" s="14" t="str">
        <f>IF(AND(P332="beforeRx",O333="afterRx"),J333-timingTable[[#This Row],[FRT32_trace]],"EMPTY")</f>
        <v>EMPTY</v>
      </c>
      <c r="AA332" s="14" t="str">
        <f>IF(AND(timingTable[[#This Row],[txEnd]]="txEnd",Q336="rxStart"),I336-timingTable[[#This Row],[FRT32_val]],"EMPTY")</f>
        <v>EMPTY</v>
      </c>
    </row>
    <row r="333" spans="1:27" x14ac:dyDescent="0.25">
      <c r="A333" s="14" t="s">
        <v>966</v>
      </c>
      <c r="B333">
        <v>335688992766</v>
      </c>
      <c r="C333" s="14" t="s">
        <v>9069</v>
      </c>
      <c r="D333">
        <v>151</v>
      </c>
      <c r="E333" s="14" t="s">
        <v>7876</v>
      </c>
      <c r="F333" s="14" t="s">
        <v>7936</v>
      </c>
      <c r="G333" s="14">
        <f>timingTable[[#This Row],[FRT_DEC]]-B332</f>
        <v>1069</v>
      </c>
      <c r="H3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INFO]]))),H332)</f>
        <v>89</v>
      </c>
      <c r="I3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3" s="14">
        <f>HEX2DEC(RIGHT(timingTable[[#This Row],[FRT_HEX]],MIN(LEN(timingTable[[#This Row],[FRT_HEX]])-2,8)))</f>
        <v>681543678</v>
      </c>
      <c r="K333" s="14" t="str">
        <f>IF(timingTable[[#This Row],['[TRACECODE']:.1]]=140,"afterTx","")</f>
        <v/>
      </c>
      <c r="L333" s="14" t="str">
        <f t="shared" si="55"/>
        <v/>
      </c>
      <c r="M333" s="14" t="str">
        <f>IF(AND(H333=H332,K332="afterTx",timingTable[[#This Row],['[TRACECODE']:.1]]=6),"dc","")</f>
        <v/>
      </c>
      <c r="N333" s="14" t="str">
        <f t="shared" si="56"/>
        <v/>
      </c>
      <c r="O333" s="14" t="str">
        <f>IF(timingTable[[#This Row],['[TRACECODE']:.1]]=141,"afterRx","")</f>
        <v/>
      </c>
      <c r="P333" s="14" t="str">
        <f t="shared" si="57"/>
        <v/>
      </c>
      <c r="Q333" s="14" t="str">
        <f t="shared" si="58"/>
        <v/>
      </c>
      <c r="R333" s="14" t="str">
        <f t="shared" si="59"/>
        <v/>
      </c>
      <c r="S333" s="14" t="str">
        <f t="shared" si="60"/>
        <v>EMPTY</v>
      </c>
      <c r="T333" s="14" t="str">
        <f t="shared" si="61"/>
        <v>EMPTY</v>
      </c>
      <c r="U333" s="14" t="str">
        <f t="shared" si="62"/>
        <v>EMPTY</v>
      </c>
      <c r="V333" s="14" t="str">
        <f t="shared" si="63"/>
        <v>EMPTY</v>
      </c>
      <c r="W333" s="14" t="str">
        <f>IF(L333="beforeTx",timingTable[[#This Row],[FRT32_val]]-timingTable[[#This Row],[FRT32_trace]],"EMPTY")</f>
        <v>EMPTY</v>
      </c>
      <c r="X333" s="14" t="str">
        <f t="shared" si="64"/>
        <v>EMPTY</v>
      </c>
      <c r="Y333" s="14" t="str">
        <f t="shared" si="65"/>
        <v>EMPTY</v>
      </c>
      <c r="Z333" s="14" t="str">
        <f>IF(AND(P333="beforeRx",O334="afterRx"),J334-timingTable[[#This Row],[FRT32_trace]],"EMPTY")</f>
        <v>EMPTY</v>
      </c>
      <c r="AA333" s="14" t="str">
        <f>IF(AND(timingTable[[#This Row],[txEnd]]="txEnd",Q337="rxStart"),I337-timingTable[[#This Row],[FRT32_val]],"EMPTY")</f>
        <v>EMPTY</v>
      </c>
    </row>
    <row r="334" spans="1:27" x14ac:dyDescent="0.25">
      <c r="A334" s="14" t="s">
        <v>1020</v>
      </c>
      <c r="B334">
        <v>335689012765</v>
      </c>
      <c r="C334" s="14" t="s">
        <v>9071</v>
      </c>
      <c r="D334">
        <v>151</v>
      </c>
      <c r="E334" s="14" t="s">
        <v>7876</v>
      </c>
      <c r="F334" s="14" t="s">
        <v>7936</v>
      </c>
      <c r="G334" s="14">
        <f>timingTable[[#This Row],[FRT_DEC]]-B333</f>
        <v>19999</v>
      </c>
      <c r="H3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INFO]]))),H333)</f>
        <v>89</v>
      </c>
      <c r="I3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4" s="14">
        <f>HEX2DEC(RIGHT(timingTable[[#This Row],[FRT_HEX]],MIN(LEN(timingTable[[#This Row],[FRT_HEX]])-2,8)))</f>
        <v>681563677</v>
      </c>
      <c r="K334" s="14" t="str">
        <f>IF(timingTable[[#This Row],['[TRACECODE']:.1]]=140,"afterTx","")</f>
        <v/>
      </c>
      <c r="L334" s="14" t="str">
        <f t="shared" si="55"/>
        <v/>
      </c>
      <c r="M334" s="14" t="str">
        <f>IF(AND(H334=H333,K333="afterTx",timingTable[[#This Row],['[TRACECODE']:.1]]=6),"dc","")</f>
        <v/>
      </c>
      <c r="N334" s="14" t="str">
        <f t="shared" si="56"/>
        <v/>
      </c>
      <c r="O334" s="14" t="str">
        <f>IF(timingTable[[#This Row],['[TRACECODE']:.1]]=141,"afterRx","")</f>
        <v/>
      </c>
      <c r="P334" s="14" t="str">
        <f t="shared" si="57"/>
        <v/>
      </c>
      <c r="Q334" s="14" t="str">
        <f t="shared" si="58"/>
        <v/>
      </c>
      <c r="R334" s="14" t="str">
        <f t="shared" si="59"/>
        <v/>
      </c>
      <c r="S334" s="14" t="str">
        <f t="shared" si="60"/>
        <v>EMPTY</v>
      </c>
      <c r="T334" s="14" t="str">
        <f t="shared" si="61"/>
        <v>EMPTY</v>
      </c>
      <c r="U334" s="14" t="str">
        <f t="shared" si="62"/>
        <v>EMPTY</v>
      </c>
      <c r="V334" s="14" t="str">
        <f t="shared" si="63"/>
        <v>EMPTY</v>
      </c>
      <c r="W334" s="14" t="str">
        <f>IF(L334="beforeTx",timingTable[[#This Row],[FRT32_val]]-timingTable[[#This Row],[FRT32_trace]],"EMPTY")</f>
        <v>EMPTY</v>
      </c>
      <c r="X334" s="14" t="str">
        <f t="shared" si="64"/>
        <v>EMPTY</v>
      </c>
      <c r="Y334" s="14" t="str">
        <f t="shared" si="65"/>
        <v>EMPTY</v>
      </c>
      <c r="Z334" s="14" t="str">
        <f>IF(AND(P334="beforeRx",O335="afterRx"),J335-timingTable[[#This Row],[FRT32_trace]],"EMPTY")</f>
        <v>EMPTY</v>
      </c>
      <c r="AA334" s="14" t="str">
        <f>IF(AND(timingTable[[#This Row],[txEnd]]="txEnd",Q338="rxStart"),I338-timingTable[[#This Row],[FRT32_val]],"EMPTY")</f>
        <v>EMPTY</v>
      </c>
    </row>
    <row r="335" spans="1:27" x14ac:dyDescent="0.25">
      <c r="A335" s="14" t="s">
        <v>1022</v>
      </c>
      <c r="B335">
        <v>335689032765</v>
      </c>
      <c r="C335" s="14" t="s">
        <v>9073</v>
      </c>
      <c r="D335">
        <v>151</v>
      </c>
      <c r="E335" s="14" t="s">
        <v>7876</v>
      </c>
      <c r="F335" s="14" t="s">
        <v>7936</v>
      </c>
      <c r="G335" s="14">
        <f>timingTable[[#This Row],[FRT_DEC]]-B334</f>
        <v>20000</v>
      </c>
      <c r="H3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INFO]]))),H334)</f>
        <v>89</v>
      </c>
      <c r="I3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5" s="14">
        <f>HEX2DEC(RIGHT(timingTable[[#This Row],[FRT_HEX]],MIN(LEN(timingTable[[#This Row],[FRT_HEX]])-2,8)))</f>
        <v>681583677</v>
      </c>
      <c r="K335" s="14" t="str">
        <f>IF(timingTable[[#This Row],['[TRACECODE']:.1]]=140,"afterTx","")</f>
        <v/>
      </c>
      <c r="L335" s="14" t="str">
        <f t="shared" si="55"/>
        <v/>
      </c>
      <c r="M335" s="14" t="str">
        <f>IF(AND(H335=H334,K334="afterTx",timingTable[[#This Row],['[TRACECODE']:.1]]=6),"dc","")</f>
        <v/>
      </c>
      <c r="N335" s="14" t="str">
        <f t="shared" si="56"/>
        <v/>
      </c>
      <c r="O335" s="14" t="str">
        <f>IF(timingTable[[#This Row],['[TRACECODE']:.1]]=141,"afterRx","")</f>
        <v/>
      </c>
      <c r="P335" s="14" t="str">
        <f t="shared" si="57"/>
        <v/>
      </c>
      <c r="Q335" s="14" t="str">
        <f t="shared" si="58"/>
        <v/>
      </c>
      <c r="R335" s="14" t="str">
        <f t="shared" si="59"/>
        <v/>
      </c>
      <c r="S335" s="14" t="str">
        <f t="shared" si="60"/>
        <v>EMPTY</v>
      </c>
      <c r="T335" s="14" t="str">
        <f t="shared" si="61"/>
        <v>EMPTY</v>
      </c>
      <c r="U335" s="14" t="str">
        <f t="shared" si="62"/>
        <v>EMPTY</v>
      </c>
      <c r="V335" s="14" t="str">
        <f t="shared" si="63"/>
        <v>EMPTY</v>
      </c>
      <c r="W335" s="14" t="str">
        <f>IF(L335="beforeTx",timingTable[[#This Row],[FRT32_val]]-timingTable[[#This Row],[FRT32_trace]],"EMPTY")</f>
        <v>EMPTY</v>
      </c>
      <c r="X335" s="14" t="str">
        <f t="shared" si="64"/>
        <v>EMPTY</v>
      </c>
      <c r="Y335" s="14" t="str">
        <f t="shared" si="65"/>
        <v>EMPTY</v>
      </c>
      <c r="Z335" s="14" t="str">
        <f>IF(AND(P335="beforeRx",O336="afterRx"),J336-timingTable[[#This Row],[FRT32_trace]],"EMPTY")</f>
        <v>EMPTY</v>
      </c>
      <c r="AA335" s="14" t="str">
        <f>IF(AND(timingTable[[#This Row],[txEnd]]="txEnd",Q339="rxStart"),I339-timingTable[[#This Row],[FRT32_val]],"EMPTY")</f>
        <v>EMPTY</v>
      </c>
    </row>
    <row r="336" spans="1:27" x14ac:dyDescent="0.25">
      <c r="A336" s="14" t="s">
        <v>1024</v>
      </c>
      <c r="B336">
        <v>335689052767</v>
      </c>
      <c r="C336" s="14" t="s">
        <v>9075</v>
      </c>
      <c r="D336">
        <v>151</v>
      </c>
      <c r="E336" s="14" t="s">
        <v>7876</v>
      </c>
      <c r="F336" s="14" t="s">
        <v>7936</v>
      </c>
      <c r="G336" s="14">
        <f>timingTable[[#This Row],[FRT_DEC]]-B335</f>
        <v>20002</v>
      </c>
      <c r="H3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INFO]]))),H335)</f>
        <v>89</v>
      </c>
      <c r="I3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6" s="14">
        <f>HEX2DEC(RIGHT(timingTable[[#This Row],[FRT_HEX]],MIN(LEN(timingTable[[#This Row],[FRT_HEX]])-2,8)))</f>
        <v>681603679</v>
      </c>
      <c r="K336" s="14" t="str">
        <f>IF(timingTable[[#This Row],['[TRACECODE']:.1]]=140,"afterTx","")</f>
        <v/>
      </c>
      <c r="L336" s="14" t="str">
        <f t="shared" si="55"/>
        <v/>
      </c>
      <c r="M336" s="14" t="str">
        <f>IF(AND(H336=H335,K335="afterTx",timingTable[[#This Row],['[TRACECODE']:.1]]=6),"dc","")</f>
        <v/>
      </c>
      <c r="N336" s="14" t="str">
        <f t="shared" si="56"/>
        <v/>
      </c>
      <c r="O336" s="14" t="str">
        <f>IF(timingTable[[#This Row],['[TRACECODE']:.1]]=141,"afterRx","")</f>
        <v/>
      </c>
      <c r="P336" s="14" t="str">
        <f t="shared" si="57"/>
        <v/>
      </c>
      <c r="Q336" s="14" t="str">
        <f t="shared" si="58"/>
        <v/>
      </c>
      <c r="R336" s="14" t="str">
        <f t="shared" si="59"/>
        <v/>
      </c>
      <c r="S336" s="14" t="str">
        <f t="shared" si="60"/>
        <v>EMPTY</v>
      </c>
      <c r="T336" s="14" t="str">
        <f t="shared" si="61"/>
        <v>EMPTY</v>
      </c>
      <c r="U336" s="14" t="str">
        <f t="shared" si="62"/>
        <v>EMPTY</v>
      </c>
      <c r="V336" s="14" t="str">
        <f t="shared" si="63"/>
        <v>EMPTY</v>
      </c>
      <c r="W336" s="14" t="str">
        <f>IF(L336="beforeTx",timingTable[[#This Row],[FRT32_val]]-timingTable[[#This Row],[FRT32_trace]],"EMPTY")</f>
        <v>EMPTY</v>
      </c>
      <c r="X336" s="14" t="str">
        <f t="shared" si="64"/>
        <v>EMPTY</v>
      </c>
      <c r="Y336" s="14" t="str">
        <f t="shared" si="65"/>
        <v>EMPTY</v>
      </c>
      <c r="Z336" s="14" t="str">
        <f>IF(AND(P336="beforeRx",O337="afterRx"),J337-timingTable[[#This Row],[FRT32_trace]],"EMPTY")</f>
        <v>EMPTY</v>
      </c>
      <c r="AA336" s="14" t="str">
        <f>IF(AND(timingTable[[#This Row],[txEnd]]="txEnd",Q340="rxStart"),I340-timingTable[[#This Row],[FRT32_val]],"EMPTY")</f>
        <v>EMPTY</v>
      </c>
    </row>
    <row r="337" spans="1:27" x14ac:dyDescent="0.25">
      <c r="A337" s="14" t="s">
        <v>968</v>
      </c>
      <c r="B337">
        <v>335689072765</v>
      </c>
      <c r="C337" s="14" t="s">
        <v>9077</v>
      </c>
      <c r="D337">
        <v>151</v>
      </c>
      <c r="E337" s="14" t="s">
        <v>7876</v>
      </c>
      <c r="F337" s="14" t="s">
        <v>7936</v>
      </c>
      <c r="G337" s="14">
        <f>timingTable[[#This Row],[FRT_DEC]]-B336</f>
        <v>19998</v>
      </c>
      <c r="H3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INFO]]))),H336)</f>
        <v>89</v>
      </c>
      <c r="I3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7" s="14">
        <f>HEX2DEC(RIGHT(timingTable[[#This Row],[FRT_HEX]],MIN(LEN(timingTable[[#This Row],[FRT_HEX]])-2,8)))</f>
        <v>681623677</v>
      </c>
      <c r="K337" s="14" t="str">
        <f>IF(timingTable[[#This Row],['[TRACECODE']:.1]]=140,"afterTx","")</f>
        <v/>
      </c>
      <c r="L337" s="14" t="str">
        <f t="shared" si="55"/>
        <v/>
      </c>
      <c r="M337" s="14" t="str">
        <f>IF(AND(H337=H336,K336="afterTx",timingTable[[#This Row],['[TRACECODE']:.1]]=6),"dc","")</f>
        <v/>
      </c>
      <c r="N337" s="14" t="str">
        <f t="shared" si="56"/>
        <v/>
      </c>
      <c r="O337" s="14" t="str">
        <f>IF(timingTable[[#This Row],['[TRACECODE']:.1]]=141,"afterRx","")</f>
        <v/>
      </c>
      <c r="P337" s="14" t="str">
        <f t="shared" si="57"/>
        <v/>
      </c>
      <c r="Q337" s="14" t="str">
        <f t="shared" si="58"/>
        <v/>
      </c>
      <c r="R337" s="14" t="str">
        <f t="shared" si="59"/>
        <v/>
      </c>
      <c r="S337" s="14" t="str">
        <f t="shared" si="60"/>
        <v>EMPTY</v>
      </c>
      <c r="T337" s="14" t="str">
        <f t="shared" si="61"/>
        <v>EMPTY</v>
      </c>
      <c r="U337" s="14" t="str">
        <f t="shared" si="62"/>
        <v>EMPTY</v>
      </c>
      <c r="V337" s="14" t="str">
        <f t="shared" si="63"/>
        <v>EMPTY</v>
      </c>
      <c r="W337" s="14" t="str">
        <f>IF(L337="beforeTx",timingTable[[#This Row],[FRT32_val]]-timingTable[[#This Row],[FRT32_trace]],"EMPTY")</f>
        <v>EMPTY</v>
      </c>
      <c r="X337" s="14" t="str">
        <f t="shared" si="64"/>
        <v>EMPTY</v>
      </c>
      <c r="Y337" s="14" t="str">
        <f t="shared" si="65"/>
        <v>EMPTY</v>
      </c>
      <c r="Z337" s="14" t="str">
        <f>IF(AND(P337="beforeRx",O338="afterRx"),J338-timingTable[[#This Row],[FRT32_trace]],"EMPTY")</f>
        <v>EMPTY</v>
      </c>
      <c r="AA337" s="14" t="str">
        <f>IF(AND(timingTable[[#This Row],[txEnd]]="txEnd",Q341="rxStart"),I341-timingTable[[#This Row],[FRT32_val]],"EMPTY")</f>
        <v>EMPTY</v>
      </c>
    </row>
    <row r="338" spans="1:27" x14ac:dyDescent="0.25">
      <c r="A338" s="14" t="s">
        <v>1025</v>
      </c>
      <c r="B338">
        <v>335689091711</v>
      </c>
      <c r="C338" s="14" t="s">
        <v>9079</v>
      </c>
      <c r="D338">
        <v>151</v>
      </c>
      <c r="E338" s="14" t="s">
        <v>7876</v>
      </c>
      <c r="F338" s="14" t="s">
        <v>7945</v>
      </c>
      <c r="G338" s="14">
        <f>timingTable[[#This Row],[FRT_DEC]]-B337</f>
        <v>18946</v>
      </c>
      <c r="H3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INFO]]))),H337)</f>
        <v>89</v>
      </c>
      <c r="I3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38" s="14">
        <f>HEX2DEC(RIGHT(timingTable[[#This Row],[FRT_HEX]],MIN(LEN(timingTable[[#This Row],[FRT_HEX]])-2,8)))</f>
        <v>681642623</v>
      </c>
      <c r="K338" s="14" t="str">
        <f>IF(timingTable[[#This Row],['[TRACECODE']:.1]]=140,"afterTx","")</f>
        <v/>
      </c>
      <c r="L338" s="14" t="str">
        <f t="shared" si="55"/>
        <v/>
      </c>
      <c r="M338" s="14" t="str">
        <f>IF(AND(H338=H337,K337="afterTx",timingTable[[#This Row],['[TRACECODE']:.1]]=6),"dc","")</f>
        <v/>
      </c>
      <c r="N338" s="14" t="str">
        <f t="shared" si="56"/>
        <v/>
      </c>
      <c r="O338" s="14" t="str">
        <f>IF(timingTable[[#This Row],['[TRACECODE']:.1]]=141,"afterRx","")</f>
        <v/>
      </c>
      <c r="P338" s="14" t="str">
        <f t="shared" si="57"/>
        <v/>
      </c>
      <c r="Q338" s="14" t="str">
        <f t="shared" si="58"/>
        <v/>
      </c>
      <c r="R338" s="14" t="str">
        <f t="shared" si="59"/>
        <v/>
      </c>
      <c r="S338" s="14" t="str">
        <f t="shared" si="60"/>
        <v>EMPTY</v>
      </c>
      <c r="T338" s="14" t="str">
        <f t="shared" si="61"/>
        <v>EMPTY</v>
      </c>
      <c r="U338" s="14" t="str">
        <f t="shared" si="62"/>
        <v>EMPTY</v>
      </c>
      <c r="V338" s="14" t="str">
        <f t="shared" si="63"/>
        <v>EMPTY</v>
      </c>
      <c r="W338" s="14" t="str">
        <f>IF(L338="beforeTx",timingTable[[#This Row],[FRT32_val]]-timingTable[[#This Row],[FRT32_trace]],"EMPTY")</f>
        <v>EMPTY</v>
      </c>
      <c r="X338" s="14" t="str">
        <f t="shared" si="64"/>
        <v>EMPTY</v>
      </c>
      <c r="Y338" s="14" t="str">
        <f t="shared" si="65"/>
        <v>EMPTY</v>
      </c>
      <c r="Z338" s="14" t="str">
        <f>IF(AND(P338="beforeRx",O339="afterRx"),J339-timingTable[[#This Row],[FRT32_trace]],"EMPTY")</f>
        <v>EMPTY</v>
      </c>
      <c r="AA338" s="14" t="str">
        <f>IF(AND(timingTable[[#This Row],[txEnd]]="txEnd",Q342="rxStart"),I342-timingTable[[#This Row],[FRT32_val]],"EMPTY")</f>
        <v>EMPTY</v>
      </c>
    </row>
    <row r="339" spans="1:27" x14ac:dyDescent="0.25">
      <c r="A339" s="14" t="s">
        <v>970</v>
      </c>
      <c r="B339">
        <v>335689092765</v>
      </c>
      <c r="C339" s="14" t="s">
        <v>9081</v>
      </c>
      <c r="D339">
        <v>151</v>
      </c>
      <c r="E339" s="14" t="s">
        <v>7876</v>
      </c>
      <c r="F339" s="14" t="s">
        <v>7936</v>
      </c>
      <c r="G339" s="14">
        <f>timingTable[[#This Row],[FRT_DEC]]-B338</f>
        <v>1054</v>
      </c>
      <c r="H3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INFO]]))),H338)</f>
        <v>89</v>
      </c>
      <c r="I3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39" s="14">
        <f>HEX2DEC(RIGHT(timingTable[[#This Row],[FRT_HEX]],MIN(LEN(timingTable[[#This Row],[FRT_HEX]])-2,8)))</f>
        <v>681643677</v>
      </c>
      <c r="K339" s="14" t="str">
        <f>IF(timingTable[[#This Row],['[TRACECODE']:.1]]=140,"afterTx","")</f>
        <v/>
      </c>
      <c r="L339" s="14" t="str">
        <f t="shared" si="55"/>
        <v/>
      </c>
      <c r="M339" s="14" t="str">
        <f>IF(AND(H339=H338,K338="afterTx",timingTable[[#This Row],['[TRACECODE']:.1]]=6),"dc","")</f>
        <v/>
      </c>
      <c r="N339" s="14" t="str">
        <f t="shared" si="56"/>
        <v/>
      </c>
      <c r="O339" s="14" t="str">
        <f>IF(timingTable[[#This Row],['[TRACECODE']:.1]]=141,"afterRx","")</f>
        <v/>
      </c>
      <c r="P339" s="14" t="str">
        <f t="shared" si="57"/>
        <v/>
      </c>
      <c r="Q339" s="14" t="str">
        <f t="shared" si="58"/>
        <v/>
      </c>
      <c r="R339" s="14" t="str">
        <f t="shared" si="59"/>
        <v/>
      </c>
      <c r="S339" s="14" t="str">
        <f t="shared" si="60"/>
        <v>EMPTY</v>
      </c>
      <c r="T339" s="14" t="str">
        <f t="shared" si="61"/>
        <v>EMPTY</v>
      </c>
      <c r="U339" s="14" t="str">
        <f t="shared" si="62"/>
        <v>EMPTY</v>
      </c>
      <c r="V339" s="14" t="str">
        <f t="shared" si="63"/>
        <v>EMPTY</v>
      </c>
      <c r="W339" s="14" t="str">
        <f>IF(L339="beforeTx",timingTable[[#This Row],[FRT32_val]]-timingTable[[#This Row],[FRT32_trace]],"EMPTY")</f>
        <v>EMPTY</v>
      </c>
      <c r="X339" s="14" t="str">
        <f t="shared" si="64"/>
        <v>EMPTY</v>
      </c>
      <c r="Y339" s="14" t="str">
        <f t="shared" si="65"/>
        <v>EMPTY</v>
      </c>
      <c r="Z339" s="14" t="str">
        <f>IF(AND(P339="beforeRx",O340="afterRx"),J340-timingTable[[#This Row],[FRT32_trace]],"EMPTY")</f>
        <v>EMPTY</v>
      </c>
      <c r="AA339" s="14" t="str">
        <f>IF(AND(timingTable[[#This Row],[txEnd]]="txEnd",Q343="rxStart"),I343-timingTable[[#This Row],[FRT32_val]],"EMPTY")</f>
        <v>EMPTY</v>
      </c>
    </row>
    <row r="340" spans="1:27" x14ac:dyDescent="0.25">
      <c r="A340" s="14" t="s">
        <v>1027</v>
      </c>
      <c r="B340">
        <v>335689112765</v>
      </c>
      <c r="C340" s="14" t="s">
        <v>9083</v>
      </c>
      <c r="D340">
        <v>151</v>
      </c>
      <c r="E340" s="14" t="s">
        <v>7876</v>
      </c>
      <c r="F340" s="14" t="s">
        <v>7936</v>
      </c>
      <c r="G340" s="14">
        <f>timingTable[[#This Row],[FRT_DEC]]-B339</f>
        <v>20000</v>
      </c>
      <c r="H3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INFO]]))),H339)</f>
        <v>89</v>
      </c>
      <c r="I3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0" s="14">
        <f>HEX2DEC(RIGHT(timingTable[[#This Row],[FRT_HEX]],MIN(LEN(timingTable[[#This Row],[FRT_HEX]])-2,8)))</f>
        <v>681663677</v>
      </c>
      <c r="K340" s="14" t="str">
        <f>IF(timingTable[[#This Row],['[TRACECODE']:.1]]=140,"afterTx","")</f>
        <v/>
      </c>
      <c r="L340" s="14" t="str">
        <f t="shared" si="55"/>
        <v/>
      </c>
      <c r="M340" s="14" t="str">
        <f>IF(AND(H340=H339,K339="afterTx",timingTable[[#This Row],['[TRACECODE']:.1]]=6),"dc","")</f>
        <v/>
      </c>
      <c r="N340" s="14" t="str">
        <f t="shared" si="56"/>
        <v/>
      </c>
      <c r="O340" s="14" t="str">
        <f>IF(timingTable[[#This Row],['[TRACECODE']:.1]]=141,"afterRx","")</f>
        <v/>
      </c>
      <c r="P340" s="14" t="str">
        <f t="shared" si="57"/>
        <v/>
      </c>
      <c r="Q340" s="14" t="str">
        <f t="shared" si="58"/>
        <v/>
      </c>
      <c r="R340" s="14" t="str">
        <f t="shared" si="59"/>
        <v/>
      </c>
      <c r="S340" s="14" t="str">
        <f t="shared" si="60"/>
        <v>EMPTY</v>
      </c>
      <c r="T340" s="14" t="str">
        <f t="shared" si="61"/>
        <v>EMPTY</v>
      </c>
      <c r="U340" s="14" t="str">
        <f t="shared" si="62"/>
        <v>EMPTY</v>
      </c>
      <c r="V340" s="14" t="str">
        <f t="shared" si="63"/>
        <v>EMPTY</v>
      </c>
      <c r="W340" s="14" t="str">
        <f>IF(L340="beforeTx",timingTable[[#This Row],[FRT32_val]]-timingTable[[#This Row],[FRT32_trace]],"EMPTY")</f>
        <v>EMPTY</v>
      </c>
      <c r="X340" s="14" t="str">
        <f t="shared" si="64"/>
        <v>EMPTY</v>
      </c>
      <c r="Y340" s="14" t="str">
        <f t="shared" si="65"/>
        <v>EMPTY</v>
      </c>
      <c r="Z340" s="14" t="str">
        <f>IF(AND(P340="beforeRx",O341="afterRx"),J341-timingTable[[#This Row],[FRT32_trace]],"EMPTY")</f>
        <v>EMPTY</v>
      </c>
      <c r="AA340" s="14" t="str">
        <f>IF(AND(timingTable[[#This Row],[txEnd]]="txEnd",Q344="rxStart"),I344-timingTable[[#This Row],[FRT32_val]],"EMPTY")</f>
        <v>EMPTY</v>
      </c>
    </row>
    <row r="341" spans="1:27" x14ac:dyDescent="0.25">
      <c r="A341" s="14" t="s">
        <v>973</v>
      </c>
      <c r="B341">
        <v>335689132766</v>
      </c>
      <c r="C341" s="14" t="s">
        <v>9085</v>
      </c>
      <c r="D341">
        <v>151</v>
      </c>
      <c r="E341" s="14" t="s">
        <v>7876</v>
      </c>
      <c r="F341" s="14" t="s">
        <v>7936</v>
      </c>
      <c r="G341" s="14">
        <f>timingTable[[#This Row],[FRT_DEC]]-B340</f>
        <v>20001</v>
      </c>
      <c r="H3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INFO]]))),H340)</f>
        <v>89</v>
      </c>
      <c r="I3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1" s="14">
        <f>HEX2DEC(RIGHT(timingTable[[#This Row],[FRT_HEX]],MIN(LEN(timingTable[[#This Row],[FRT_HEX]])-2,8)))</f>
        <v>681683678</v>
      </c>
      <c r="K341" s="14" t="str">
        <f>IF(timingTable[[#This Row],['[TRACECODE']:.1]]=140,"afterTx","")</f>
        <v/>
      </c>
      <c r="L341" s="14" t="str">
        <f t="shared" si="55"/>
        <v/>
      </c>
      <c r="M341" s="14" t="str">
        <f>IF(AND(H341=H340,K340="afterTx",timingTable[[#This Row],['[TRACECODE']:.1]]=6),"dc","")</f>
        <v/>
      </c>
      <c r="N341" s="14" t="str">
        <f t="shared" si="56"/>
        <v/>
      </c>
      <c r="O341" s="14" t="str">
        <f>IF(timingTable[[#This Row],['[TRACECODE']:.1]]=141,"afterRx","")</f>
        <v/>
      </c>
      <c r="P341" s="14" t="str">
        <f t="shared" si="57"/>
        <v/>
      </c>
      <c r="Q341" s="14" t="str">
        <f t="shared" si="58"/>
        <v/>
      </c>
      <c r="R341" s="14" t="str">
        <f t="shared" si="59"/>
        <v/>
      </c>
      <c r="S341" s="14" t="str">
        <f t="shared" si="60"/>
        <v>EMPTY</v>
      </c>
      <c r="T341" s="14" t="str">
        <f t="shared" si="61"/>
        <v>EMPTY</v>
      </c>
      <c r="U341" s="14" t="str">
        <f t="shared" si="62"/>
        <v>EMPTY</v>
      </c>
      <c r="V341" s="14" t="str">
        <f t="shared" si="63"/>
        <v>EMPTY</v>
      </c>
      <c r="W341" s="14" t="str">
        <f>IF(L341="beforeTx",timingTable[[#This Row],[FRT32_val]]-timingTable[[#This Row],[FRT32_trace]],"EMPTY")</f>
        <v>EMPTY</v>
      </c>
      <c r="X341" s="14" t="str">
        <f t="shared" si="64"/>
        <v>EMPTY</v>
      </c>
      <c r="Y341" s="14" t="str">
        <f t="shared" si="65"/>
        <v>EMPTY</v>
      </c>
      <c r="Z341" s="14" t="str">
        <f>IF(AND(P341="beforeRx",O342="afterRx"),J342-timingTable[[#This Row],[FRT32_trace]],"EMPTY")</f>
        <v>EMPTY</v>
      </c>
      <c r="AA341" s="14" t="str">
        <f>IF(AND(timingTable[[#This Row],[txEnd]]="txEnd",Q345="rxStart"),I345-timingTable[[#This Row],[FRT32_val]],"EMPTY")</f>
        <v>EMPTY</v>
      </c>
    </row>
    <row r="342" spans="1:27" x14ac:dyDescent="0.25">
      <c r="A342" s="14" t="s">
        <v>975</v>
      </c>
      <c r="B342">
        <v>335689152766</v>
      </c>
      <c r="C342" s="14" t="s">
        <v>9087</v>
      </c>
      <c r="D342">
        <v>151</v>
      </c>
      <c r="E342" s="14" t="s">
        <v>7876</v>
      </c>
      <c r="F342" s="14" t="s">
        <v>7936</v>
      </c>
      <c r="G342" s="14">
        <f>timingTable[[#This Row],[FRT_DEC]]-B341</f>
        <v>20000</v>
      </c>
      <c r="H3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INFO]]))),H341)</f>
        <v>89</v>
      </c>
      <c r="I3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2" s="14">
        <f>HEX2DEC(RIGHT(timingTable[[#This Row],[FRT_HEX]],MIN(LEN(timingTable[[#This Row],[FRT_HEX]])-2,8)))</f>
        <v>681703678</v>
      </c>
      <c r="K342" s="14" t="str">
        <f>IF(timingTable[[#This Row],['[TRACECODE']:.1]]=140,"afterTx","")</f>
        <v/>
      </c>
      <c r="L342" s="14" t="str">
        <f t="shared" si="55"/>
        <v/>
      </c>
      <c r="M342" s="14" t="str">
        <f>IF(AND(H342=H341,K341="afterTx",timingTable[[#This Row],['[TRACECODE']:.1]]=6),"dc","")</f>
        <v/>
      </c>
      <c r="N342" s="14" t="str">
        <f t="shared" si="56"/>
        <v/>
      </c>
      <c r="O342" s="14" t="str">
        <f>IF(timingTable[[#This Row],['[TRACECODE']:.1]]=141,"afterRx","")</f>
        <v/>
      </c>
      <c r="P342" s="14" t="str">
        <f t="shared" si="57"/>
        <v/>
      </c>
      <c r="Q342" s="14" t="str">
        <f t="shared" si="58"/>
        <v/>
      </c>
      <c r="R342" s="14" t="str">
        <f t="shared" si="59"/>
        <v/>
      </c>
      <c r="S342" s="14" t="str">
        <f t="shared" si="60"/>
        <v>EMPTY</v>
      </c>
      <c r="T342" s="14" t="str">
        <f t="shared" si="61"/>
        <v>EMPTY</v>
      </c>
      <c r="U342" s="14" t="str">
        <f t="shared" si="62"/>
        <v>EMPTY</v>
      </c>
      <c r="V342" s="14" t="str">
        <f t="shared" si="63"/>
        <v>EMPTY</v>
      </c>
      <c r="W342" s="14" t="str">
        <f>IF(L342="beforeTx",timingTable[[#This Row],[FRT32_val]]-timingTable[[#This Row],[FRT32_trace]],"EMPTY")</f>
        <v>EMPTY</v>
      </c>
      <c r="X342" s="14" t="str">
        <f t="shared" si="64"/>
        <v>EMPTY</v>
      </c>
      <c r="Y342" s="14" t="str">
        <f t="shared" si="65"/>
        <v>EMPTY</v>
      </c>
      <c r="Z342" s="14" t="str">
        <f>IF(AND(P342="beforeRx",O343="afterRx"),J343-timingTable[[#This Row],[FRT32_trace]],"EMPTY")</f>
        <v>EMPTY</v>
      </c>
      <c r="AA342" s="14" t="str">
        <f>IF(AND(timingTable[[#This Row],[txEnd]]="txEnd",Q346="rxStart"),I346-timingTable[[#This Row],[FRT32_val]],"EMPTY")</f>
        <v>EMPTY</v>
      </c>
    </row>
    <row r="343" spans="1:27" x14ac:dyDescent="0.25">
      <c r="A343" s="14" t="s">
        <v>977</v>
      </c>
      <c r="B343">
        <v>335689172765</v>
      </c>
      <c r="C343" s="14" t="s">
        <v>9089</v>
      </c>
      <c r="D343">
        <v>151</v>
      </c>
      <c r="E343" s="14" t="s">
        <v>7876</v>
      </c>
      <c r="F343" s="14" t="s">
        <v>7936</v>
      </c>
      <c r="G343" s="14">
        <f>timingTable[[#This Row],[FRT_DEC]]-B342</f>
        <v>19999</v>
      </c>
      <c r="H3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INFO]]))),H342)</f>
        <v>89</v>
      </c>
      <c r="I3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3" s="14">
        <f>HEX2DEC(RIGHT(timingTable[[#This Row],[FRT_HEX]],MIN(LEN(timingTable[[#This Row],[FRT_HEX]])-2,8)))</f>
        <v>681723677</v>
      </c>
      <c r="K343" s="14" t="str">
        <f>IF(timingTable[[#This Row],['[TRACECODE']:.1]]=140,"afterTx","")</f>
        <v/>
      </c>
      <c r="L343" s="14" t="str">
        <f t="shared" si="55"/>
        <v/>
      </c>
      <c r="M343" s="14" t="str">
        <f>IF(AND(H343=H342,K342="afterTx",timingTable[[#This Row],['[TRACECODE']:.1]]=6),"dc","")</f>
        <v/>
      </c>
      <c r="N343" s="14" t="str">
        <f t="shared" si="56"/>
        <v/>
      </c>
      <c r="O343" s="14" t="str">
        <f>IF(timingTable[[#This Row],['[TRACECODE']:.1]]=141,"afterRx","")</f>
        <v/>
      </c>
      <c r="P343" s="14" t="str">
        <f t="shared" si="57"/>
        <v/>
      </c>
      <c r="Q343" s="14" t="str">
        <f t="shared" si="58"/>
        <v/>
      </c>
      <c r="R343" s="14" t="str">
        <f t="shared" si="59"/>
        <v/>
      </c>
      <c r="S343" s="14" t="str">
        <f t="shared" si="60"/>
        <v>EMPTY</v>
      </c>
      <c r="T343" s="14" t="str">
        <f t="shared" si="61"/>
        <v>EMPTY</v>
      </c>
      <c r="U343" s="14" t="str">
        <f t="shared" si="62"/>
        <v>EMPTY</v>
      </c>
      <c r="V343" s="14" t="str">
        <f t="shared" si="63"/>
        <v>EMPTY</v>
      </c>
      <c r="W343" s="14" t="str">
        <f>IF(L343="beforeTx",timingTable[[#This Row],[FRT32_val]]-timingTable[[#This Row],[FRT32_trace]],"EMPTY")</f>
        <v>EMPTY</v>
      </c>
      <c r="X343" s="14" t="str">
        <f t="shared" si="64"/>
        <v>EMPTY</v>
      </c>
      <c r="Y343" s="14" t="str">
        <f t="shared" si="65"/>
        <v>EMPTY</v>
      </c>
      <c r="Z343" s="14" t="str">
        <f>IF(AND(P343="beforeRx",O344="afterRx"),J344-timingTable[[#This Row],[FRT32_trace]],"EMPTY")</f>
        <v>EMPTY</v>
      </c>
      <c r="AA343" s="14" t="str">
        <f>IF(AND(timingTable[[#This Row],[txEnd]]="txEnd",Q347="rxStart"),I347-timingTable[[#This Row],[FRT32_val]],"EMPTY")</f>
        <v>EMPTY</v>
      </c>
    </row>
    <row r="344" spans="1:27" x14ac:dyDescent="0.25">
      <c r="A344" s="14" t="s">
        <v>979</v>
      </c>
      <c r="B344">
        <v>335689191697</v>
      </c>
      <c r="C344" s="14" t="s">
        <v>9091</v>
      </c>
      <c r="D344">
        <v>151</v>
      </c>
      <c r="E344" s="14" t="s">
        <v>7876</v>
      </c>
      <c r="F344" s="14" t="s">
        <v>7945</v>
      </c>
      <c r="G344" s="14">
        <f>timingTable[[#This Row],[FRT_DEC]]-B343</f>
        <v>18932</v>
      </c>
      <c r="H3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INFO]]))),H343)</f>
        <v>89</v>
      </c>
      <c r="I3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344" s="14">
        <f>HEX2DEC(RIGHT(timingTable[[#This Row],[FRT_HEX]],MIN(LEN(timingTable[[#This Row],[FRT_HEX]])-2,8)))</f>
        <v>681742609</v>
      </c>
      <c r="K344" s="14" t="str">
        <f>IF(timingTable[[#This Row],['[TRACECODE']:.1]]=140,"afterTx","")</f>
        <v/>
      </c>
      <c r="L344" s="14" t="str">
        <f t="shared" si="55"/>
        <v/>
      </c>
      <c r="M344" s="14" t="str">
        <f>IF(AND(H344=H343,K343="afterTx",timingTable[[#This Row],['[TRACECODE']:.1]]=6),"dc","")</f>
        <v/>
      </c>
      <c r="N344" s="14" t="str">
        <f t="shared" si="56"/>
        <v/>
      </c>
      <c r="O344" s="14" t="str">
        <f>IF(timingTable[[#This Row],['[TRACECODE']:.1]]=141,"afterRx","")</f>
        <v/>
      </c>
      <c r="P344" s="14" t="str">
        <f t="shared" si="57"/>
        <v/>
      </c>
      <c r="Q344" s="14" t="str">
        <f t="shared" si="58"/>
        <v/>
      </c>
      <c r="R344" s="14" t="str">
        <f t="shared" si="59"/>
        <v/>
      </c>
      <c r="S344" s="14" t="str">
        <f t="shared" si="60"/>
        <v>EMPTY</v>
      </c>
      <c r="T344" s="14" t="str">
        <f t="shared" si="61"/>
        <v>EMPTY</v>
      </c>
      <c r="U344" s="14" t="str">
        <f t="shared" si="62"/>
        <v>EMPTY</v>
      </c>
      <c r="V344" s="14" t="str">
        <f t="shared" si="63"/>
        <v>EMPTY</v>
      </c>
      <c r="W344" s="14" t="str">
        <f>IF(L344="beforeTx",timingTable[[#This Row],[FRT32_val]]-timingTable[[#This Row],[FRT32_trace]],"EMPTY")</f>
        <v>EMPTY</v>
      </c>
      <c r="X344" s="14" t="str">
        <f t="shared" si="64"/>
        <v>EMPTY</v>
      </c>
      <c r="Y344" s="14" t="str">
        <f t="shared" si="65"/>
        <v>EMPTY</v>
      </c>
      <c r="Z344" s="14" t="str">
        <f>IF(AND(P344="beforeRx",O345="afterRx"),J345-timingTable[[#This Row],[FRT32_trace]],"EMPTY")</f>
        <v>EMPTY</v>
      </c>
      <c r="AA344" s="14" t="str">
        <f>IF(AND(timingTable[[#This Row],[txEnd]]="txEnd",Q348="rxStart"),I348-timingTable[[#This Row],[FRT32_val]],"EMPTY")</f>
        <v>EMPTY</v>
      </c>
    </row>
    <row r="345" spans="1:27" x14ac:dyDescent="0.25">
      <c r="A345" s="14" t="s">
        <v>981</v>
      </c>
      <c r="B345">
        <v>335689192765</v>
      </c>
      <c r="C345" s="14" t="s">
        <v>9093</v>
      </c>
      <c r="D345">
        <v>151</v>
      </c>
      <c r="E345" s="14" t="s">
        <v>7876</v>
      </c>
      <c r="F345" s="14" t="s">
        <v>7936</v>
      </c>
      <c r="G345" s="14">
        <f>timingTable[[#This Row],[FRT_DEC]]-B344</f>
        <v>1068</v>
      </c>
      <c r="H3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INFO]]))),H344)</f>
        <v>89</v>
      </c>
      <c r="I3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5" s="14">
        <f>HEX2DEC(RIGHT(timingTable[[#This Row],[FRT_HEX]],MIN(LEN(timingTable[[#This Row],[FRT_HEX]])-2,8)))</f>
        <v>681743677</v>
      </c>
      <c r="K345" s="14" t="str">
        <f>IF(timingTable[[#This Row],['[TRACECODE']:.1]]=140,"afterTx","")</f>
        <v/>
      </c>
      <c r="L345" s="14" t="str">
        <f t="shared" si="55"/>
        <v/>
      </c>
      <c r="M345" s="14" t="str">
        <f>IF(AND(H345=H344,K344="afterTx",timingTable[[#This Row],['[TRACECODE']:.1]]=6),"dc","")</f>
        <v/>
      </c>
      <c r="N345" s="14" t="str">
        <f t="shared" si="56"/>
        <v/>
      </c>
      <c r="O345" s="14" t="str">
        <f>IF(timingTable[[#This Row],['[TRACECODE']:.1]]=141,"afterRx","")</f>
        <v/>
      </c>
      <c r="P345" s="14" t="str">
        <f t="shared" si="57"/>
        <v/>
      </c>
      <c r="Q345" s="14" t="str">
        <f t="shared" si="58"/>
        <v/>
      </c>
      <c r="R345" s="14" t="str">
        <f t="shared" si="59"/>
        <v/>
      </c>
      <c r="S345" s="14" t="str">
        <f t="shared" si="60"/>
        <v>EMPTY</v>
      </c>
      <c r="T345" s="14" t="str">
        <f t="shared" si="61"/>
        <v>EMPTY</v>
      </c>
      <c r="U345" s="14" t="str">
        <f t="shared" si="62"/>
        <v>EMPTY</v>
      </c>
      <c r="V345" s="14" t="str">
        <f t="shared" si="63"/>
        <v>EMPTY</v>
      </c>
      <c r="W345" s="14" t="str">
        <f>IF(L345="beforeTx",timingTable[[#This Row],[FRT32_val]]-timingTable[[#This Row],[FRT32_trace]],"EMPTY")</f>
        <v>EMPTY</v>
      </c>
      <c r="X345" s="14" t="str">
        <f t="shared" si="64"/>
        <v>EMPTY</v>
      </c>
      <c r="Y345" s="14" t="str">
        <f t="shared" si="65"/>
        <v>EMPTY</v>
      </c>
      <c r="Z345" s="14" t="str">
        <f>IF(AND(P345="beforeRx",O346="afterRx"),J346-timingTable[[#This Row],[FRT32_trace]],"EMPTY")</f>
        <v>EMPTY</v>
      </c>
      <c r="AA345" s="14" t="str">
        <f>IF(AND(timingTable[[#This Row],[txEnd]]="txEnd",Q349="rxStart"),I349-timingTable[[#This Row],[FRT32_val]],"EMPTY")</f>
        <v>EMPTY</v>
      </c>
    </row>
    <row r="346" spans="1:27" x14ac:dyDescent="0.25">
      <c r="A346" s="14" t="s">
        <v>983</v>
      </c>
      <c r="B346">
        <v>335689212765</v>
      </c>
      <c r="C346" s="14" t="s">
        <v>9095</v>
      </c>
      <c r="D346">
        <v>151</v>
      </c>
      <c r="E346" s="14" t="s">
        <v>7876</v>
      </c>
      <c r="F346" s="14" t="s">
        <v>7936</v>
      </c>
      <c r="G346" s="14">
        <f>timingTable[[#This Row],[FRT_DEC]]-B345</f>
        <v>20000</v>
      </c>
      <c r="H3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INFO]]))),H345)</f>
        <v>89</v>
      </c>
      <c r="I3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6" s="14">
        <f>HEX2DEC(RIGHT(timingTable[[#This Row],[FRT_HEX]],MIN(LEN(timingTable[[#This Row],[FRT_HEX]])-2,8)))</f>
        <v>681763677</v>
      </c>
      <c r="K346" s="14" t="str">
        <f>IF(timingTable[[#This Row],['[TRACECODE']:.1]]=140,"afterTx","")</f>
        <v/>
      </c>
      <c r="L346" s="14" t="str">
        <f t="shared" si="55"/>
        <v/>
      </c>
      <c r="M346" s="14" t="str">
        <f>IF(AND(H346=H345,K345="afterTx",timingTable[[#This Row],['[TRACECODE']:.1]]=6),"dc","")</f>
        <v/>
      </c>
      <c r="N346" s="14" t="str">
        <f t="shared" si="56"/>
        <v/>
      </c>
      <c r="O346" s="14" t="str">
        <f>IF(timingTable[[#This Row],['[TRACECODE']:.1]]=141,"afterRx","")</f>
        <v/>
      </c>
      <c r="P346" s="14" t="str">
        <f t="shared" si="57"/>
        <v/>
      </c>
      <c r="Q346" s="14" t="str">
        <f t="shared" si="58"/>
        <v/>
      </c>
      <c r="R346" s="14" t="str">
        <f t="shared" si="59"/>
        <v/>
      </c>
      <c r="S346" s="14" t="str">
        <f t="shared" si="60"/>
        <v>EMPTY</v>
      </c>
      <c r="T346" s="14" t="str">
        <f t="shared" si="61"/>
        <v>EMPTY</v>
      </c>
      <c r="U346" s="14" t="str">
        <f t="shared" si="62"/>
        <v>EMPTY</v>
      </c>
      <c r="V346" s="14" t="str">
        <f t="shared" si="63"/>
        <v>EMPTY</v>
      </c>
      <c r="W346" s="14" t="str">
        <f>IF(L346="beforeTx",timingTable[[#This Row],[FRT32_val]]-timingTable[[#This Row],[FRT32_trace]],"EMPTY")</f>
        <v>EMPTY</v>
      </c>
      <c r="X346" s="14" t="str">
        <f t="shared" si="64"/>
        <v>EMPTY</v>
      </c>
      <c r="Y346" s="14" t="str">
        <f t="shared" si="65"/>
        <v>EMPTY</v>
      </c>
      <c r="Z346" s="14" t="str">
        <f>IF(AND(P346="beforeRx",O347="afterRx"),J347-timingTable[[#This Row],[FRT32_trace]],"EMPTY")</f>
        <v>EMPTY</v>
      </c>
      <c r="AA346" s="14" t="str">
        <f>IF(AND(timingTable[[#This Row],[txEnd]]="txEnd",Q350="rxStart"),I350-timingTable[[#This Row],[FRT32_val]],"EMPTY")</f>
        <v>EMPTY</v>
      </c>
    </row>
    <row r="347" spans="1:27" x14ac:dyDescent="0.25">
      <c r="A347" s="14" t="s">
        <v>985</v>
      </c>
      <c r="B347">
        <v>335689232765</v>
      </c>
      <c r="C347" s="14" t="s">
        <v>9097</v>
      </c>
      <c r="D347">
        <v>151</v>
      </c>
      <c r="E347" s="14" t="s">
        <v>7876</v>
      </c>
      <c r="F347" s="14" t="s">
        <v>7936</v>
      </c>
      <c r="G347" s="14">
        <f>timingTable[[#This Row],[FRT_DEC]]-B346</f>
        <v>20000</v>
      </c>
      <c r="H3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INFO]]))),H346)</f>
        <v>89</v>
      </c>
      <c r="I3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7" s="14">
        <f>HEX2DEC(RIGHT(timingTable[[#This Row],[FRT_HEX]],MIN(LEN(timingTable[[#This Row],[FRT_HEX]])-2,8)))</f>
        <v>681783677</v>
      </c>
      <c r="K347" s="14" t="str">
        <f>IF(timingTable[[#This Row],['[TRACECODE']:.1]]=140,"afterTx","")</f>
        <v/>
      </c>
      <c r="L347" s="14" t="str">
        <f t="shared" si="55"/>
        <v/>
      </c>
      <c r="M347" s="14" t="str">
        <f>IF(AND(H347=H346,K346="afterTx",timingTable[[#This Row],['[TRACECODE']:.1]]=6),"dc","")</f>
        <v/>
      </c>
      <c r="N347" s="14" t="str">
        <f t="shared" si="56"/>
        <v/>
      </c>
      <c r="O347" s="14" t="str">
        <f>IF(timingTable[[#This Row],['[TRACECODE']:.1]]=141,"afterRx","")</f>
        <v/>
      </c>
      <c r="P347" s="14" t="str">
        <f t="shared" si="57"/>
        <v/>
      </c>
      <c r="Q347" s="14" t="str">
        <f t="shared" si="58"/>
        <v/>
      </c>
      <c r="R347" s="14" t="str">
        <f t="shared" si="59"/>
        <v/>
      </c>
      <c r="S347" s="14" t="str">
        <f t="shared" si="60"/>
        <v>EMPTY</v>
      </c>
      <c r="T347" s="14" t="str">
        <f t="shared" si="61"/>
        <v>EMPTY</v>
      </c>
      <c r="U347" s="14" t="str">
        <f t="shared" si="62"/>
        <v>EMPTY</v>
      </c>
      <c r="V347" s="14" t="str">
        <f t="shared" si="63"/>
        <v>EMPTY</v>
      </c>
      <c r="W347" s="14" t="str">
        <f>IF(L347="beforeTx",timingTable[[#This Row],[FRT32_val]]-timingTable[[#This Row],[FRT32_trace]],"EMPTY")</f>
        <v>EMPTY</v>
      </c>
      <c r="X347" s="14" t="str">
        <f t="shared" si="64"/>
        <v>EMPTY</v>
      </c>
      <c r="Y347" s="14" t="str">
        <f t="shared" si="65"/>
        <v>EMPTY</v>
      </c>
      <c r="Z347" s="14" t="str">
        <f>IF(AND(P347="beforeRx",O348="afterRx"),J348-timingTable[[#This Row],[FRT32_trace]],"EMPTY")</f>
        <v>EMPTY</v>
      </c>
      <c r="AA347" s="14" t="str">
        <f>IF(AND(timingTable[[#This Row],[txEnd]]="txEnd",Q351="rxStart"),I351-timingTable[[#This Row],[FRT32_val]],"EMPTY")</f>
        <v>EMPTY</v>
      </c>
    </row>
    <row r="348" spans="1:27" x14ac:dyDescent="0.25">
      <c r="A348" s="14" t="s">
        <v>987</v>
      </c>
      <c r="B348">
        <v>335689252780</v>
      </c>
      <c r="C348" s="14" t="s">
        <v>9099</v>
      </c>
      <c r="D348">
        <v>151</v>
      </c>
      <c r="E348" s="14" t="s">
        <v>7876</v>
      </c>
      <c r="F348" s="14" t="s">
        <v>7936</v>
      </c>
      <c r="G348" s="14">
        <f>timingTable[[#This Row],[FRT_DEC]]-B347</f>
        <v>20015</v>
      </c>
      <c r="H3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INFO]]))),H347)</f>
        <v>89</v>
      </c>
      <c r="I3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8" s="14">
        <f>HEX2DEC(RIGHT(timingTable[[#This Row],[FRT_HEX]],MIN(LEN(timingTable[[#This Row],[FRT_HEX]])-2,8)))</f>
        <v>681803692</v>
      </c>
      <c r="K348" s="14" t="str">
        <f>IF(timingTable[[#This Row],['[TRACECODE']:.1]]=140,"afterTx","")</f>
        <v/>
      </c>
      <c r="L348" s="14" t="str">
        <f t="shared" si="55"/>
        <v/>
      </c>
      <c r="M348" s="14" t="str">
        <f>IF(AND(H348=H347,K347="afterTx",timingTable[[#This Row],['[TRACECODE']:.1]]=6),"dc","")</f>
        <v/>
      </c>
      <c r="N348" s="14" t="str">
        <f t="shared" si="56"/>
        <v/>
      </c>
      <c r="O348" s="14" t="str">
        <f>IF(timingTable[[#This Row],['[TRACECODE']:.1]]=141,"afterRx","")</f>
        <v/>
      </c>
      <c r="P348" s="14" t="str">
        <f t="shared" si="57"/>
        <v/>
      </c>
      <c r="Q348" s="14" t="str">
        <f t="shared" si="58"/>
        <v/>
      </c>
      <c r="R348" s="14" t="str">
        <f t="shared" si="59"/>
        <v/>
      </c>
      <c r="S348" s="14" t="str">
        <f t="shared" si="60"/>
        <v>EMPTY</v>
      </c>
      <c r="T348" s="14" t="str">
        <f t="shared" si="61"/>
        <v>EMPTY</v>
      </c>
      <c r="U348" s="14" t="str">
        <f t="shared" si="62"/>
        <v>EMPTY</v>
      </c>
      <c r="V348" s="14" t="str">
        <f t="shared" si="63"/>
        <v>EMPTY</v>
      </c>
      <c r="W348" s="14" t="str">
        <f>IF(L348="beforeTx",timingTable[[#This Row],[FRT32_val]]-timingTable[[#This Row],[FRT32_trace]],"EMPTY")</f>
        <v>EMPTY</v>
      </c>
      <c r="X348" s="14" t="str">
        <f t="shared" si="64"/>
        <v>EMPTY</v>
      </c>
      <c r="Y348" s="14" t="str">
        <f t="shared" si="65"/>
        <v>EMPTY</v>
      </c>
      <c r="Z348" s="14" t="str">
        <f>IF(AND(P348="beforeRx",O349="afterRx"),J349-timingTable[[#This Row],[FRT32_trace]],"EMPTY")</f>
        <v>EMPTY</v>
      </c>
      <c r="AA348" s="14" t="str">
        <f>IF(AND(timingTable[[#This Row],[txEnd]]="txEnd",Q352="rxStart"),I352-timingTable[[#This Row],[FRT32_val]],"EMPTY")</f>
        <v>EMPTY</v>
      </c>
    </row>
    <row r="349" spans="1:27" x14ac:dyDescent="0.25">
      <c r="A349" s="14" t="s">
        <v>989</v>
      </c>
      <c r="B349">
        <v>335689272766</v>
      </c>
      <c r="C349" s="14" t="s">
        <v>9101</v>
      </c>
      <c r="D349">
        <v>151</v>
      </c>
      <c r="E349" s="14" t="s">
        <v>7876</v>
      </c>
      <c r="F349" s="14" t="s">
        <v>7936</v>
      </c>
      <c r="G349" s="14">
        <f>timingTable[[#This Row],[FRT_DEC]]-B348</f>
        <v>19986</v>
      </c>
      <c r="H3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INFO]]))),H348)</f>
        <v>89</v>
      </c>
      <c r="I3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349" s="14">
        <f>HEX2DEC(RIGHT(timingTable[[#This Row],[FRT_HEX]],MIN(LEN(timingTable[[#This Row],[FRT_HEX]])-2,8)))</f>
        <v>681823678</v>
      </c>
      <c r="K349" s="14" t="str">
        <f>IF(timingTable[[#This Row],['[TRACECODE']:.1]]=140,"afterTx","")</f>
        <v/>
      </c>
      <c r="L349" s="14" t="str">
        <f t="shared" si="55"/>
        <v/>
      </c>
      <c r="M349" s="14" t="str">
        <f>IF(AND(H349=H348,K348="afterTx",timingTable[[#This Row],['[TRACECODE']:.1]]=6),"dc","")</f>
        <v/>
      </c>
      <c r="N349" s="14" t="str">
        <f t="shared" si="56"/>
        <v/>
      </c>
      <c r="O349" s="14" t="str">
        <f>IF(timingTable[[#This Row],['[TRACECODE']:.1]]=141,"afterRx","")</f>
        <v/>
      </c>
      <c r="P349" s="14" t="str">
        <f t="shared" si="57"/>
        <v/>
      </c>
      <c r="Q349" s="14" t="str">
        <f t="shared" si="58"/>
        <v/>
      </c>
      <c r="R349" s="14" t="str">
        <f t="shared" si="59"/>
        <v/>
      </c>
      <c r="S349" s="14" t="str">
        <f t="shared" si="60"/>
        <v>EMPTY</v>
      </c>
      <c r="T349" s="14" t="str">
        <f t="shared" si="61"/>
        <v>EMPTY</v>
      </c>
      <c r="U349" s="14" t="str">
        <f t="shared" si="62"/>
        <v>EMPTY</v>
      </c>
      <c r="V349" s="14" t="str">
        <f t="shared" si="63"/>
        <v>EMPTY</v>
      </c>
      <c r="W349" s="14" t="str">
        <f>IF(L349="beforeTx",timingTable[[#This Row],[FRT32_val]]-timingTable[[#This Row],[FRT32_trace]],"EMPTY")</f>
        <v>EMPTY</v>
      </c>
      <c r="X349" s="14" t="str">
        <f t="shared" si="64"/>
        <v>EMPTY</v>
      </c>
      <c r="Y349" s="14" t="str">
        <f t="shared" si="65"/>
        <v>EMPTY</v>
      </c>
      <c r="Z349" s="14" t="str">
        <f>IF(AND(P349="beforeRx",O350="afterRx"),J350-timingTable[[#This Row],[FRT32_trace]],"EMPTY")</f>
        <v>EMPTY</v>
      </c>
      <c r="AA349" s="14" t="str">
        <f>IF(AND(timingTable[[#This Row],[txEnd]]="txEnd",Q353="rxStart"),I353-timingTable[[#This Row],[FRT32_val]],"EMPTY")</f>
        <v>EMPTY</v>
      </c>
    </row>
    <row r="350" spans="1:27" x14ac:dyDescent="0.25">
      <c r="A350" s="14" t="s">
        <v>991</v>
      </c>
      <c r="B350">
        <v>335689283398</v>
      </c>
      <c r="C350" s="14" t="s">
        <v>9103</v>
      </c>
      <c r="D350">
        <v>151</v>
      </c>
      <c r="E350" s="14" t="s">
        <v>7876</v>
      </c>
      <c r="F350" s="14" t="s">
        <v>7989</v>
      </c>
      <c r="G350" s="14">
        <f>timingTable[[#This Row],[FRT_DEC]]-B349</f>
        <v>10632</v>
      </c>
      <c r="H3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INFO]]))),H349)</f>
        <v>89</v>
      </c>
      <c r="I3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350" s="14">
        <f>HEX2DEC(RIGHT(timingTable[[#This Row],[FRT_HEX]],MIN(LEN(timingTable[[#This Row],[FRT_HEX]])-2,8)))</f>
        <v>681834310</v>
      </c>
      <c r="K350" s="14" t="str">
        <f>IF(timingTable[[#This Row],['[TRACECODE']:.1]]=140,"afterTx","")</f>
        <v/>
      </c>
      <c r="L350" s="14" t="str">
        <f t="shared" si="55"/>
        <v/>
      </c>
      <c r="M350" s="14" t="str">
        <f>IF(AND(H350=H349,K349="afterTx",timingTable[[#This Row],['[TRACECODE']:.1]]=6),"dc","")</f>
        <v/>
      </c>
      <c r="N350" s="14" t="str">
        <f t="shared" si="56"/>
        <v/>
      </c>
      <c r="O350" s="14" t="str">
        <f>IF(timingTable[[#This Row],['[TRACECODE']:.1]]=141,"afterRx","")</f>
        <v/>
      </c>
      <c r="P350" s="14" t="str">
        <f t="shared" si="57"/>
        <v/>
      </c>
      <c r="Q350" s="14" t="str">
        <f t="shared" si="58"/>
        <v/>
      </c>
      <c r="R350" s="14" t="str">
        <f t="shared" si="59"/>
        <v/>
      </c>
      <c r="S350" s="14" t="str">
        <f t="shared" si="60"/>
        <v>EMPTY</v>
      </c>
      <c r="T350" s="14" t="str">
        <f t="shared" si="61"/>
        <v>EMPTY</v>
      </c>
      <c r="U350" s="14" t="str">
        <f t="shared" si="62"/>
        <v>EMPTY</v>
      </c>
      <c r="V350" s="14" t="str">
        <f t="shared" si="63"/>
        <v>EMPTY</v>
      </c>
      <c r="W350" s="14" t="str">
        <f>IF(L350="beforeTx",timingTable[[#This Row],[FRT32_val]]-timingTable[[#This Row],[FRT32_trace]],"EMPTY")</f>
        <v>EMPTY</v>
      </c>
      <c r="X350" s="14" t="str">
        <f t="shared" si="64"/>
        <v>EMPTY</v>
      </c>
      <c r="Y350" s="14" t="str">
        <f t="shared" si="65"/>
        <v>EMPTY</v>
      </c>
      <c r="Z350" s="14" t="str">
        <f>IF(AND(P350="beforeRx",O351="afterRx"),J351-timingTable[[#This Row],[FRT32_trace]],"EMPTY")</f>
        <v>EMPTY</v>
      </c>
      <c r="AA350" s="14" t="str">
        <f>IF(AND(timingTable[[#This Row],[txEnd]]="txEnd",Q354="rxStart"),I354-timingTable[[#This Row],[FRT32_val]],"EMPTY")</f>
        <v>EMPTY</v>
      </c>
    </row>
    <row r="351" spans="1:27" x14ac:dyDescent="0.25">
      <c r="A351" s="14" t="s">
        <v>1142</v>
      </c>
      <c r="B351">
        <v>335689284442</v>
      </c>
      <c r="C351" s="14" t="s">
        <v>9113</v>
      </c>
      <c r="D351">
        <v>151</v>
      </c>
      <c r="E351" s="14" t="s">
        <v>7876</v>
      </c>
      <c r="F351" s="14" t="s">
        <v>7993</v>
      </c>
      <c r="G351" s="14">
        <f>timingTable[[#This Row],[FRT_DEC]]-B350</f>
        <v>1044</v>
      </c>
      <c r="H3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INFO]]))),H350)</f>
        <v>89</v>
      </c>
      <c r="I3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351" s="14">
        <f>HEX2DEC(RIGHT(timingTable[[#This Row],[FRT_HEX]],MIN(LEN(timingTable[[#This Row],[FRT_HEX]])-2,8)))</f>
        <v>681835354</v>
      </c>
      <c r="K351" s="14" t="str">
        <f>IF(timingTable[[#This Row],['[TRACECODE']:.1]]=140,"afterTx","")</f>
        <v/>
      </c>
      <c r="L351" s="14" t="str">
        <f t="shared" si="55"/>
        <v/>
      </c>
      <c r="M351" s="14" t="str">
        <f>IF(AND(H351=H350,K350="afterTx",timingTable[[#This Row],['[TRACECODE']:.1]]=6),"dc","")</f>
        <v/>
      </c>
      <c r="N351" s="14" t="str">
        <f t="shared" si="56"/>
        <v/>
      </c>
      <c r="O351" s="14" t="str">
        <f>IF(timingTable[[#This Row],['[TRACECODE']:.1]]=141,"afterRx","")</f>
        <v/>
      </c>
      <c r="P351" s="14" t="str">
        <f t="shared" si="57"/>
        <v/>
      </c>
      <c r="Q351" s="14" t="str">
        <f t="shared" si="58"/>
        <v/>
      </c>
      <c r="R351" s="14" t="str">
        <f t="shared" si="59"/>
        <v/>
      </c>
      <c r="S351" s="14" t="str">
        <f t="shared" si="60"/>
        <v>EMPTY</v>
      </c>
      <c r="T351" s="14" t="str">
        <f t="shared" si="61"/>
        <v>EMPTY</v>
      </c>
      <c r="U351" s="14" t="str">
        <f t="shared" si="62"/>
        <v>EMPTY</v>
      </c>
      <c r="V351" s="14" t="str">
        <f t="shared" si="63"/>
        <v>EMPTY</v>
      </c>
      <c r="W351" s="14" t="str">
        <f>IF(L351="beforeTx",timingTable[[#This Row],[FRT32_val]]-timingTable[[#This Row],[FRT32_trace]],"EMPTY")</f>
        <v>EMPTY</v>
      </c>
      <c r="X351" s="14" t="str">
        <f t="shared" si="64"/>
        <v>EMPTY</v>
      </c>
      <c r="Y351" s="14" t="str">
        <f t="shared" si="65"/>
        <v>EMPTY</v>
      </c>
      <c r="Z351" s="14" t="str">
        <f>IF(AND(P351="beforeRx",O352="afterRx"),J352-timingTable[[#This Row],[FRT32_trace]],"EMPTY")</f>
        <v>EMPTY</v>
      </c>
      <c r="AA351" s="14" t="str">
        <f>IF(AND(timingTable[[#This Row],[txEnd]]="txEnd",Q355="rxStart"),I355-timingTable[[#This Row],[FRT32_val]],"EMPTY")</f>
        <v>EMPTY</v>
      </c>
    </row>
    <row r="352" spans="1:27" x14ac:dyDescent="0.25">
      <c r="A352" s="14" t="s">
        <v>1001</v>
      </c>
      <c r="B352">
        <v>335689284489</v>
      </c>
      <c r="C352" s="14" t="s">
        <v>9117</v>
      </c>
      <c r="D352">
        <v>131</v>
      </c>
      <c r="E352" s="14" t="s">
        <v>3932</v>
      </c>
      <c r="F352" s="14" t="s">
        <v>9118</v>
      </c>
      <c r="G352" s="14">
        <f>timingTable[[#This Row],[FRT_DEC]]-B351</f>
        <v>47</v>
      </c>
      <c r="H3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INFO]]))),H351)</f>
        <v>90</v>
      </c>
      <c r="I35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52" s="14">
        <f>HEX2DEC(RIGHT(timingTable[[#This Row],[FRT_HEX]],MIN(LEN(timingTable[[#This Row],[FRT_HEX]])-2,8)))</f>
        <v>681835401</v>
      </c>
      <c r="K352" s="14" t="str">
        <f>IF(timingTable[[#This Row],['[TRACECODE']:.1]]=140,"afterTx","")</f>
        <v/>
      </c>
      <c r="L352" s="14" t="str">
        <f t="shared" si="55"/>
        <v/>
      </c>
      <c r="M352" s="14" t="str">
        <f>IF(AND(H352=H351,K351="afterTx",timingTable[[#This Row],['[TRACECODE']:.1]]=6),"dc","")</f>
        <v/>
      </c>
      <c r="N352" s="14" t="str">
        <f t="shared" si="56"/>
        <v/>
      </c>
      <c r="O352" s="14" t="str">
        <f>IF(timingTable[[#This Row],['[TRACECODE']:.1]]=141,"afterRx","")</f>
        <v/>
      </c>
      <c r="P352" s="14" t="str">
        <f t="shared" si="57"/>
        <v/>
      </c>
      <c r="Q352" s="14" t="str">
        <f t="shared" si="58"/>
        <v/>
      </c>
      <c r="R352" s="14" t="str">
        <f t="shared" si="59"/>
        <v/>
      </c>
      <c r="S352" s="14" t="str">
        <f t="shared" si="60"/>
        <v>EMPTY</v>
      </c>
      <c r="T352" s="14" t="str">
        <f t="shared" si="61"/>
        <v>EMPTY</v>
      </c>
      <c r="U352" s="14" t="str">
        <f t="shared" si="62"/>
        <v>EMPTY</v>
      </c>
      <c r="V352" s="14" t="str">
        <f t="shared" si="63"/>
        <v>EMPTY</v>
      </c>
      <c r="W352" s="14" t="str">
        <f>IF(L352="beforeTx",timingTable[[#This Row],[FRT32_val]]-timingTable[[#This Row],[FRT32_trace]],"EMPTY")</f>
        <v>EMPTY</v>
      </c>
      <c r="X352" s="14" t="str">
        <f t="shared" si="64"/>
        <v>EMPTY</v>
      </c>
      <c r="Y352" s="14" t="str">
        <f t="shared" si="65"/>
        <v>EMPTY</v>
      </c>
      <c r="Z352" s="14" t="str">
        <f>IF(AND(P352="beforeRx",O353="afterRx"),J353-timingTable[[#This Row],[FRT32_trace]],"EMPTY")</f>
        <v>EMPTY</v>
      </c>
      <c r="AA352" s="14" t="str">
        <f>IF(AND(timingTable[[#This Row],[txEnd]]="txEnd",Q356="rxStart"),I356-timingTable[[#This Row],[FRT32_val]],"EMPTY")</f>
        <v>EMPTY</v>
      </c>
    </row>
    <row r="353" spans="1:27" x14ac:dyDescent="0.25">
      <c r="A353" s="14" t="s">
        <v>1003</v>
      </c>
      <c r="B353">
        <v>335689284535</v>
      </c>
      <c r="C353" s="14" t="s">
        <v>9120</v>
      </c>
      <c r="D353">
        <v>129</v>
      </c>
      <c r="E353" s="14" t="s">
        <v>3677</v>
      </c>
      <c r="F353" s="14" t="s">
        <v>9121</v>
      </c>
      <c r="G353" s="14">
        <f>timingTable[[#This Row],[FRT_DEC]]-B352</f>
        <v>46</v>
      </c>
      <c r="H3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INFO]]))),H352)</f>
        <v>90</v>
      </c>
      <c r="I3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681836340</v>
      </c>
      <c r="J353" s="14">
        <f>HEX2DEC(RIGHT(timingTable[[#This Row],[FRT_HEX]],MIN(LEN(timingTable[[#This Row],[FRT_HEX]])-2,8)))</f>
        <v>681835447</v>
      </c>
      <c r="K353" s="14" t="str">
        <f>IF(timingTable[[#This Row],['[TRACECODE']:.1]]=140,"afterTx","")</f>
        <v/>
      </c>
      <c r="L353" s="14" t="str">
        <f t="shared" si="55"/>
        <v>beforeTx</v>
      </c>
      <c r="M353" s="14" t="str">
        <f>IF(AND(H353=H352,K352="afterTx",timingTable[[#This Row],['[TRACECODE']:.1]]=6),"dc","")</f>
        <v/>
      </c>
      <c r="N353" s="14" t="str">
        <f t="shared" si="56"/>
        <v/>
      </c>
      <c r="O353" s="14" t="str">
        <f>IF(timingTable[[#This Row],['[TRACECODE']:.1]]=141,"afterRx","")</f>
        <v/>
      </c>
      <c r="P353" s="14" t="str">
        <f t="shared" si="57"/>
        <v/>
      </c>
      <c r="Q353" s="14" t="str">
        <f t="shared" si="58"/>
        <v/>
      </c>
      <c r="R353" s="14" t="str">
        <f t="shared" si="59"/>
        <v/>
      </c>
      <c r="S353" s="14">
        <f t="shared" si="60"/>
        <v>720</v>
      </c>
      <c r="T353" s="14" t="str">
        <f t="shared" si="61"/>
        <v>EMPTY</v>
      </c>
      <c r="U353" s="14" t="str">
        <f t="shared" si="62"/>
        <v>EMPTY</v>
      </c>
      <c r="V353" s="14" t="str">
        <f t="shared" si="63"/>
        <v>EMPTY</v>
      </c>
      <c r="W353" s="14">
        <f>IF(L353="beforeTx",timingTable[[#This Row],[FRT32_val]]-timingTable[[#This Row],[FRT32_trace]],"EMPTY")</f>
        <v>893</v>
      </c>
      <c r="X353" s="14">
        <f t="shared" si="64"/>
        <v>930</v>
      </c>
      <c r="Y353" s="14" t="str">
        <f t="shared" si="65"/>
        <v>EMPTY</v>
      </c>
      <c r="Z353" s="14" t="str">
        <f>IF(AND(P353="beforeRx",O354="afterRx"),J354-timingTable[[#This Row],[FRT32_trace]],"EMPTY")</f>
        <v>EMPTY</v>
      </c>
      <c r="AA353" s="14" t="str">
        <f>IF(AND(timingTable[[#This Row],[txEnd]]="txEnd",Q357="rxStart"),I357-timingTable[[#This Row],[FRT32_val]],"EMPTY")</f>
        <v>EMPTY</v>
      </c>
    </row>
    <row r="354" spans="1:27" x14ac:dyDescent="0.25">
      <c r="A354" s="14" t="s">
        <v>1004</v>
      </c>
      <c r="B354">
        <v>335689284538</v>
      </c>
      <c r="C354" s="14" t="s">
        <v>9122</v>
      </c>
      <c r="D354">
        <v>129</v>
      </c>
      <c r="E354" s="14" t="s">
        <v>3677</v>
      </c>
      <c r="F354" s="14" t="s">
        <v>7881</v>
      </c>
      <c r="G354" s="14">
        <f>timingTable[[#This Row],[FRT_DEC]]-B353</f>
        <v>3</v>
      </c>
      <c r="H3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INFO]]))),H353)</f>
        <v>90</v>
      </c>
      <c r="I3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54" s="14">
        <f>HEX2DEC(RIGHT(timingTable[[#This Row],[FRT_HEX]],MIN(LEN(timingTable[[#This Row],[FRT_HEX]])-2,8)))</f>
        <v>681835450</v>
      </c>
      <c r="K354" s="14" t="str">
        <f>IF(timingTable[[#This Row],['[TRACECODE']:.1]]=140,"afterTx","")</f>
        <v/>
      </c>
      <c r="L354" s="14" t="str">
        <f t="shared" si="55"/>
        <v/>
      </c>
      <c r="M354" s="14" t="str">
        <f>IF(AND(H354=H353,K353="afterTx",timingTable[[#This Row],['[TRACECODE']:.1]]=6),"dc","")</f>
        <v/>
      </c>
      <c r="N354" s="14" t="str">
        <f t="shared" si="56"/>
        <v/>
      </c>
      <c r="O354" s="14" t="str">
        <f>IF(timingTable[[#This Row],['[TRACECODE']:.1]]=141,"afterRx","")</f>
        <v/>
      </c>
      <c r="P354" s="14" t="str">
        <f t="shared" si="57"/>
        <v/>
      </c>
      <c r="Q354" s="14" t="str">
        <f t="shared" si="58"/>
        <v/>
      </c>
      <c r="R354" s="14" t="str">
        <f t="shared" si="59"/>
        <v/>
      </c>
      <c r="S354" s="14" t="str">
        <f t="shared" si="60"/>
        <v>EMPTY</v>
      </c>
      <c r="T354" s="14" t="str">
        <f t="shared" si="61"/>
        <v>EMPTY</v>
      </c>
      <c r="U354" s="14" t="str">
        <f t="shared" si="62"/>
        <v>EMPTY</v>
      </c>
      <c r="V354" s="14" t="str">
        <f t="shared" si="63"/>
        <v>EMPTY</v>
      </c>
      <c r="W354" s="14" t="str">
        <f>IF(L354="beforeTx",timingTable[[#This Row],[FRT32_val]]-timingTable[[#This Row],[FRT32_trace]],"EMPTY")</f>
        <v>EMPTY</v>
      </c>
      <c r="X354" s="14" t="str">
        <f t="shared" si="64"/>
        <v>EMPTY</v>
      </c>
      <c r="Y354" s="14" t="str">
        <f t="shared" si="65"/>
        <v>EMPTY</v>
      </c>
      <c r="Z354" s="14" t="str">
        <f>IF(AND(P354="beforeRx",O355="afterRx"),J355-timingTable[[#This Row],[FRT32_trace]],"EMPTY")</f>
        <v>EMPTY</v>
      </c>
      <c r="AA354" s="14" t="str">
        <f>IF(AND(timingTable[[#This Row],[txEnd]]="txEnd",Q358="rxStart"),I358-timingTable[[#This Row],[FRT32_val]],"EMPTY")</f>
        <v>EMPTY</v>
      </c>
    </row>
    <row r="355" spans="1:27" x14ac:dyDescent="0.25">
      <c r="A355" s="14" t="s">
        <v>1005</v>
      </c>
      <c r="B355">
        <v>335689285465</v>
      </c>
      <c r="C355" s="14" t="s">
        <v>9123</v>
      </c>
      <c r="D355">
        <v>140</v>
      </c>
      <c r="E355" s="14" t="s">
        <v>1076</v>
      </c>
      <c r="F355" s="14" t="s">
        <v>4018</v>
      </c>
      <c r="G355" s="14">
        <f>timingTable[[#This Row],[FRT_DEC]]-B354</f>
        <v>927</v>
      </c>
      <c r="H3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INFO]]))),H354)</f>
        <v>90</v>
      </c>
      <c r="I35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55" s="14">
        <f>HEX2DEC(RIGHT(timingTable[[#This Row],[FRT_HEX]],MIN(LEN(timingTable[[#This Row],[FRT_HEX]])-2,8)))</f>
        <v>681836377</v>
      </c>
      <c r="K355" s="14" t="str">
        <f>IF(timingTable[[#This Row],['[TRACECODE']:.1]]=140,"afterTx","")</f>
        <v>afterTx</v>
      </c>
      <c r="L355" s="14" t="str">
        <f t="shared" si="55"/>
        <v/>
      </c>
      <c r="M355" s="14" t="str">
        <f>IF(AND(H355=H354,K354="afterTx",timingTable[[#This Row],['[TRACECODE']:.1]]=6),"dc","")</f>
        <v/>
      </c>
      <c r="N355" s="14" t="str">
        <f t="shared" si="56"/>
        <v/>
      </c>
      <c r="O355" s="14" t="str">
        <f>IF(timingTable[[#This Row],['[TRACECODE']:.1]]=141,"afterRx","")</f>
        <v/>
      </c>
      <c r="P355" s="14" t="str">
        <f t="shared" si="57"/>
        <v/>
      </c>
      <c r="Q355" s="14" t="str">
        <f t="shared" si="58"/>
        <v/>
      </c>
      <c r="R355" s="14" t="str">
        <f t="shared" si="59"/>
        <v/>
      </c>
      <c r="S355" s="14" t="str">
        <f t="shared" si="60"/>
        <v>EMPTY</v>
      </c>
      <c r="T355" s="14" t="str">
        <f t="shared" si="61"/>
        <v>EMPTY</v>
      </c>
      <c r="U355" s="14" t="str">
        <f t="shared" si="62"/>
        <v>EMPTY</v>
      </c>
      <c r="V355" s="14" t="str">
        <f t="shared" si="63"/>
        <v>EMPTY</v>
      </c>
      <c r="W355" s="14" t="str">
        <f>IF(L355="beforeTx",timingTable[[#This Row],[FRT32_val]]-timingTable[[#This Row],[FRT32_trace]],"EMPTY")</f>
        <v>EMPTY</v>
      </c>
      <c r="X355" s="14" t="str">
        <f t="shared" si="64"/>
        <v>EMPTY</v>
      </c>
      <c r="Y355" s="14" t="str">
        <f t="shared" si="65"/>
        <v>EMPTY</v>
      </c>
      <c r="Z355" s="14" t="str">
        <f>IF(AND(P355="beforeRx",O356="afterRx"),J356-timingTable[[#This Row],[FRT32_trace]],"EMPTY")</f>
        <v>EMPTY</v>
      </c>
      <c r="AA355" s="14" t="str">
        <f>IF(AND(timingTable[[#This Row],[txEnd]]="txEnd",Q359="rxStart"),I359-timingTable[[#This Row],[FRT32_val]],"EMPTY")</f>
        <v>EMPTY</v>
      </c>
    </row>
    <row r="356" spans="1:27" x14ac:dyDescent="0.25">
      <c r="A356" s="14" t="s">
        <v>1007</v>
      </c>
      <c r="B356">
        <v>335689289098</v>
      </c>
      <c r="C356" s="14" t="s">
        <v>9125</v>
      </c>
      <c r="D356">
        <v>6</v>
      </c>
      <c r="E356" s="14" t="s">
        <v>1077</v>
      </c>
      <c r="F356" s="14" t="s">
        <v>9126</v>
      </c>
      <c r="G356" s="14">
        <f>timingTable[[#This Row],[FRT_DEC]]-B355</f>
        <v>3633</v>
      </c>
      <c r="H3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INFO]]))),H355)</f>
        <v>90</v>
      </c>
      <c r="I3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681837060</v>
      </c>
      <c r="J356" s="14">
        <f>HEX2DEC(RIGHT(timingTable[[#This Row],[FRT_HEX]],MIN(LEN(timingTable[[#This Row],[FRT_HEX]])-2,8)))</f>
        <v>681840010</v>
      </c>
      <c r="K356" s="14" t="str">
        <f>IF(timingTable[[#This Row],['[TRACECODE']:.1]]=140,"afterTx","")</f>
        <v/>
      </c>
      <c r="L356" s="14" t="str">
        <f t="shared" si="55"/>
        <v/>
      </c>
      <c r="M356" s="14" t="str">
        <f>IF(AND(H356=H355,K355="afterTx",timingTable[[#This Row],['[TRACECODE']:.1]]=6),"dc","")</f>
        <v>dc</v>
      </c>
      <c r="N356" s="14" t="str">
        <f t="shared" si="56"/>
        <v/>
      </c>
      <c r="O356" s="14" t="str">
        <f>IF(timingTable[[#This Row],['[TRACECODE']:.1]]=141,"afterRx","")</f>
        <v/>
      </c>
      <c r="P356" s="14" t="str">
        <f t="shared" si="57"/>
        <v/>
      </c>
      <c r="Q356" s="14" t="str">
        <f t="shared" si="58"/>
        <v/>
      </c>
      <c r="R356" s="14" t="str">
        <f t="shared" si="59"/>
        <v/>
      </c>
      <c r="S356" s="14" t="str">
        <f t="shared" si="60"/>
        <v>EMPTY</v>
      </c>
      <c r="T356" s="14" t="str">
        <f t="shared" si="61"/>
        <v>EMPTY</v>
      </c>
      <c r="U356" s="14" t="str">
        <f t="shared" si="62"/>
        <v>EMPTY</v>
      </c>
      <c r="V356" s="14" t="str">
        <f t="shared" si="63"/>
        <v>EMPTY</v>
      </c>
      <c r="W356" s="14" t="str">
        <f>IF(L356="beforeTx",timingTable[[#This Row],[FRT32_val]]-timingTable[[#This Row],[FRT32_trace]],"EMPTY")</f>
        <v>EMPTY</v>
      </c>
      <c r="X356" s="14" t="str">
        <f t="shared" si="64"/>
        <v>EMPTY</v>
      </c>
      <c r="Y356" s="14" t="str">
        <f t="shared" si="65"/>
        <v>EMPTY</v>
      </c>
      <c r="Z356" s="14" t="str">
        <f>IF(AND(P356="beforeRx",O357="afterRx"),J357-timingTable[[#This Row],[FRT32_trace]],"EMPTY")</f>
        <v>EMPTY</v>
      </c>
      <c r="AA356" s="14" t="str">
        <f>IF(AND(timingTable[[#This Row],[txEnd]]="txEnd",Q360="rxStart"),I360-timingTable[[#This Row],[FRT32_val]],"EMPTY")</f>
        <v>EMPTY</v>
      </c>
    </row>
    <row r="357" spans="1:27" x14ac:dyDescent="0.25">
      <c r="A357" s="14" t="s">
        <v>1143</v>
      </c>
      <c r="B357">
        <v>335689289100</v>
      </c>
      <c r="C357" s="14" t="s">
        <v>9127</v>
      </c>
      <c r="D357">
        <v>6</v>
      </c>
      <c r="E357" s="14" t="s">
        <v>1077</v>
      </c>
      <c r="F357" s="14" t="s">
        <v>7877</v>
      </c>
      <c r="G357" s="14">
        <f>timingTable[[#This Row],[FRT_DEC]]-B356</f>
        <v>2</v>
      </c>
      <c r="H3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INFO]]))),H356)</f>
        <v>90</v>
      </c>
      <c r="I3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57" s="14">
        <f>HEX2DEC(RIGHT(timingTable[[#This Row],[FRT_HEX]],MIN(LEN(timingTable[[#This Row],[FRT_HEX]])-2,8)))</f>
        <v>681840012</v>
      </c>
      <c r="K357" s="14" t="str">
        <f>IF(timingTable[[#This Row],['[TRACECODE']:.1]]=140,"afterTx","")</f>
        <v/>
      </c>
      <c r="L357" s="14" t="str">
        <f t="shared" si="55"/>
        <v/>
      </c>
      <c r="M357" s="14" t="str">
        <f>IF(AND(H357=H356,K356="afterTx",timingTable[[#This Row],['[TRACECODE']:.1]]=6),"dc","")</f>
        <v/>
      </c>
      <c r="N357" s="14" t="str">
        <f t="shared" si="56"/>
        <v/>
      </c>
      <c r="O357" s="14" t="str">
        <f>IF(timingTable[[#This Row],['[TRACECODE']:.1]]=141,"afterRx","")</f>
        <v/>
      </c>
      <c r="P357" s="14" t="str">
        <f t="shared" si="57"/>
        <v/>
      </c>
      <c r="Q357" s="14" t="str">
        <f t="shared" si="58"/>
        <v/>
      </c>
      <c r="R357" s="14" t="str">
        <f t="shared" si="59"/>
        <v/>
      </c>
      <c r="S357" s="14" t="str">
        <f t="shared" si="60"/>
        <v>EMPTY</v>
      </c>
      <c r="T357" s="14" t="str">
        <f t="shared" si="61"/>
        <v>EMPTY</v>
      </c>
      <c r="U357" s="14" t="str">
        <f t="shared" si="62"/>
        <v>EMPTY</v>
      </c>
      <c r="V357" s="14" t="str">
        <f t="shared" si="63"/>
        <v>EMPTY</v>
      </c>
      <c r="W357" s="14" t="str">
        <f>IF(L357="beforeTx",timingTable[[#This Row],[FRT32_val]]-timingTable[[#This Row],[FRT32_trace]],"EMPTY")</f>
        <v>EMPTY</v>
      </c>
      <c r="X357" s="14" t="str">
        <f t="shared" si="64"/>
        <v>EMPTY</v>
      </c>
      <c r="Y357" s="14" t="str">
        <f t="shared" si="65"/>
        <v>EMPTY</v>
      </c>
      <c r="Z357" s="14" t="str">
        <f>IF(AND(P357="beforeRx",O358="afterRx"),J358-timingTable[[#This Row],[FRT32_trace]],"EMPTY")</f>
        <v>EMPTY</v>
      </c>
      <c r="AA357" s="14" t="str">
        <f>IF(AND(timingTable[[#This Row],[txEnd]]="txEnd",Q361="rxStart"),I361-timingTable[[#This Row],[FRT32_val]],"EMPTY")</f>
        <v>EMPTY</v>
      </c>
    </row>
    <row r="358" spans="1:27" x14ac:dyDescent="0.25">
      <c r="A358" s="14" t="s">
        <v>1144</v>
      </c>
      <c r="B358">
        <v>335689289103</v>
      </c>
      <c r="C358" s="14" t="s">
        <v>9128</v>
      </c>
      <c r="D358">
        <v>122</v>
      </c>
      <c r="E358" s="14" t="s">
        <v>3921</v>
      </c>
      <c r="F358" s="14" t="s">
        <v>9129</v>
      </c>
      <c r="G358" s="14">
        <f>timingTable[[#This Row],[FRT_DEC]]-B357</f>
        <v>3</v>
      </c>
      <c r="H3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INFO]]))),H357)</f>
        <v>90</v>
      </c>
      <c r="I3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681839951</v>
      </c>
      <c r="J358" s="14">
        <f>HEX2DEC(RIGHT(timingTable[[#This Row],[FRT_HEX]],MIN(LEN(timingTable[[#This Row],[FRT_HEX]])-2,8)))</f>
        <v>681840015</v>
      </c>
      <c r="K358" s="14" t="str">
        <f>IF(timingTable[[#This Row],['[TRACECODE']:.1]]=140,"afterTx","")</f>
        <v/>
      </c>
      <c r="L358" s="14" t="str">
        <f t="shared" si="55"/>
        <v/>
      </c>
      <c r="M358" s="14" t="str">
        <f>IF(AND(H358=H357,K357="afterTx",timingTable[[#This Row],['[TRACECODE']:.1]]=6),"dc","")</f>
        <v/>
      </c>
      <c r="N358" s="14" t="str">
        <f t="shared" si="56"/>
        <v>txEnd</v>
      </c>
      <c r="O358" s="14" t="str">
        <f>IF(timingTable[[#This Row],['[TRACECODE']:.1]]=141,"afterRx","")</f>
        <v/>
      </c>
      <c r="P358" s="14" t="str">
        <f t="shared" si="57"/>
        <v/>
      </c>
      <c r="Q358" s="14" t="str">
        <f t="shared" si="58"/>
        <v/>
      </c>
      <c r="R358" s="14" t="str">
        <f t="shared" si="59"/>
        <v/>
      </c>
      <c r="S358" s="14" t="str">
        <f t="shared" si="60"/>
        <v>EMPTY</v>
      </c>
      <c r="T358" s="14" t="str">
        <f t="shared" si="61"/>
        <v>EMPTY</v>
      </c>
      <c r="U358" s="14" t="str">
        <f t="shared" si="62"/>
        <v>EMPTY</v>
      </c>
      <c r="V358" s="14" t="str">
        <f t="shared" si="63"/>
        <v>EMPTY</v>
      </c>
      <c r="W358" s="14" t="str">
        <f>IF(L358="beforeTx",timingTable[[#This Row],[FRT32_val]]-timingTable[[#This Row],[FRT32_trace]],"EMPTY")</f>
        <v>EMPTY</v>
      </c>
      <c r="X358" s="14" t="str">
        <f t="shared" si="64"/>
        <v>EMPTY</v>
      </c>
      <c r="Y358" s="14" t="str">
        <f t="shared" si="65"/>
        <v>EMPTY</v>
      </c>
      <c r="Z358" s="14" t="str">
        <f>IF(AND(P358="beforeRx",O359="afterRx"),J359-timingTable[[#This Row],[FRT32_trace]],"EMPTY")</f>
        <v>EMPTY</v>
      </c>
      <c r="AA358" s="14" t="str">
        <f>IF(AND(timingTable[[#This Row],[txEnd]]="txEnd",Q362="rxStart"),I362-timingTable[[#This Row],[FRT32_val]],"EMPTY")</f>
        <v>EMPTY</v>
      </c>
    </row>
    <row r="359" spans="1:27" x14ac:dyDescent="0.25">
      <c r="A359" s="14" t="s">
        <v>1145</v>
      </c>
      <c r="B359">
        <v>335689289105</v>
      </c>
      <c r="C359" s="14" t="s">
        <v>9130</v>
      </c>
      <c r="D359">
        <v>122</v>
      </c>
      <c r="E359" s="14" t="s">
        <v>3921</v>
      </c>
      <c r="F359" s="14" t="s">
        <v>7878</v>
      </c>
      <c r="G359" s="14">
        <f>timingTable[[#This Row],[FRT_DEC]]-B358</f>
        <v>2</v>
      </c>
      <c r="H3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INFO]]))),H358)</f>
        <v>90</v>
      </c>
      <c r="I3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59" s="14">
        <f>HEX2DEC(RIGHT(timingTable[[#This Row],[FRT_HEX]],MIN(LEN(timingTable[[#This Row],[FRT_HEX]])-2,8)))</f>
        <v>681840017</v>
      </c>
      <c r="K359" s="14" t="str">
        <f>IF(timingTable[[#This Row],['[TRACECODE']:.1]]=140,"afterTx","")</f>
        <v/>
      </c>
      <c r="L359" s="14" t="str">
        <f t="shared" si="55"/>
        <v/>
      </c>
      <c r="M359" s="14" t="str">
        <f>IF(AND(H359=H358,K358="afterTx",timingTable[[#This Row],['[TRACECODE']:.1]]=6),"dc","")</f>
        <v/>
      </c>
      <c r="N359" s="14" t="str">
        <f t="shared" si="56"/>
        <v/>
      </c>
      <c r="O359" s="14" t="str">
        <f>IF(timingTable[[#This Row],['[TRACECODE']:.1]]=141,"afterRx","")</f>
        <v/>
      </c>
      <c r="P359" s="14" t="str">
        <f t="shared" si="57"/>
        <v/>
      </c>
      <c r="Q359" s="14" t="str">
        <f t="shared" si="58"/>
        <v/>
      </c>
      <c r="R359" s="14" t="str">
        <f t="shared" si="59"/>
        <v/>
      </c>
      <c r="S359" s="14" t="str">
        <f t="shared" si="60"/>
        <v>EMPTY</v>
      </c>
      <c r="T359" s="14" t="str">
        <f t="shared" si="61"/>
        <v>EMPTY</v>
      </c>
      <c r="U359" s="14" t="str">
        <f t="shared" si="62"/>
        <v>EMPTY</v>
      </c>
      <c r="V359" s="14" t="str">
        <f t="shared" si="63"/>
        <v>EMPTY</v>
      </c>
      <c r="W359" s="14" t="str">
        <f>IF(L359="beforeTx",timingTable[[#This Row],[FRT32_val]]-timingTable[[#This Row],[FRT32_trace]],"EMPTY")</f>
        <v>EMPTY</v>
      </c>
      <c r="X359" s="14" t="str">
        <f t="shared" si="64"/>
        <v>EMPTY</v>
      </c>
      <c r="Y359" s="14" t="str">
        <f t="shared" si="65"/>
        <v>EMPTY</v>
      </c>
      <c r="Z359" s="14" t="str">
        <f>IF(AND(P359="beforeRx",O360="afterRx"),J360-timingTable[[#This Row],[FRT32_trace]],"EMPTY")</f>
        <v>EMPTY</v>
      </c>
      <c r="AA359" s="14" t="str">
        <f>IF(AND(timingTable[[#This Row],[txEnd]]="txEnd",Q363="rxStart"),I363-timingTable[[#This Row],[FRT32_val]],"EMPTY")</f>
        <v>EMPTY</v>
      </c>
    </row>
    <row r="360" spans="1:27" x14ac:dyDescent="0.25">
      <c r="A360" s="14" t="s">
        <v>1146</v>
      </c>
      <c r="B360">
        <v>335689289113</v>
      </c>
      <c r="C360" s="14" t="s">
        <v>9131</v>
      </c>
      <c r="D360">
        <v>151</v>
      </c>
      <c r="E360" s="14" t="s">
        <v>7876</v>
      </c>
      <c r="F360" s="14" t="s">
        <v>8006</v>
      </c>
      <c r="G360" s="14">
        <f>timingTable[[#This Row],[FRT_DEC]]-B359</f>
        <v>8</v>
      </c>
      <c r="H3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INFO]]))),H359)</f>
        <v>90</v>
      </c>
      <c r="I3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360" s="14">
        <f>HEX2DEC(RIGHT(timingTable[[#This Row],[FRT_HEX]],MIN(LEN(timingTable[[#This Row],[FRT_HEX]])-2,8)))</f>
        <v>681840025</v>
      </c>
      <c r="K360" s="14" t="str">
        <f>IF(timingTable[[#This Row],['[TRACECODE']:.1]]=140,"afterTx","")</f>
        <v/>
      </c>
      <c r="L360" s="14" t="str">
        <f t="shared" si="55"/>
        <v/>
      </c>
      <c r="M360" s="14" t="str">
        <f>IF(AND(H360=H359,K359="afterTx",timingTable[[#This Row],['[TRACECODE']:.1]]=6),"dc","")</f>
        <v/>
      </c>
      <c r="N360" s="14" t="str">
        <f t="shared" si="56"/>
        <v/>
      </c>
      <c r="O360" s="14" t="str">
        <f>IF(timingTable[[#This Row],['[TRACECODE']:.1]]=141,"afterRx","")</f>
        <v/>
      </c>
      <c r="P360" s="14" t="str">
        <f t="shared" si="57"/>
        <v/>
      </c>
      <c r="Q360" s="14" t="str">
        <f t="shared" si="58"/>
        <v/>
      </c>
      <c r="R360" s="14" t="str">
        <f t="shared" si="59"/>
        <v/>
      </c>
      <c r="S360" s="14" t="str">
        <f t="shared" si="60"/>
        <v>EMPTY</v>
      </c>
      <c r="T360" s="14" t="str">
        <f t="shared" si="61"/>
        <v>EMPTY</v>
      </c>
      <c r="U360" s="14" t="str">
        <f t="shared" si="62"/>
        <v>EMPTY</v>
      </c>
      <c r="V360" s="14" t="str">
        <f t="shared" si="63"/>
        <v>EMPTY</v>
      </c>
      <c r="W360" s="14" t="str">
        <f>IF(L360="beforeTx",timingTable[[#This Row],[FRT32_val]]-timingTable[[#This Row],[FRT32_trace]],"EMPTY")</f>
        <v>EMPTY</v>
      </c>
      <c r="X360" s="14" t="str">
        <f t="shared" si="64"/>
        <v>EMPTY</v>
      </c>
      <c r="Y360" s="14" t="str">
        <f t="shared" si="65"/>
        <v>EMPTY</v>
      </c>
      <c r="Z360" s="14" t="str">
        <f>IF(AND(P360="beforeRx",O361="afterRx"),J361-timingTable[[#This Row],[FRT32_trace]],"EMPTY")</f>
        <v>EMPTY</v>
      </c>
      <c r="AA360" s="14" t="str">
        <f>IF(AND(timingTable[[#This Row],[txEnd]]="txEnd",Q364="rxStart"),I364-timingTable[[#This Row],[FRT32_val]],"EMPTY")</f>
        <v>EMPTY</v>
      </c>
    </row>
    <row r="361" spans="1:27" x14ac:dyDescent="0.25">
      <c r="A361" s="14" t="s">
        <v>1154</v>
      </c>
      <c r="B361">
        <v>335689289553</v>
      </c>
      <c r="C361" s="14" t="s">
        <v>9140</v>
      </c>
      <c r="D361">
        <v>151</v>
      </c>
      <c r="E361" s="14" t="s">
        <v>7876</v>
      </c>
      <c r="F361" s="14" t="s">
        <v>8130</v>
      </c>
      <c r="G361" s="14">
        <f>timingTable[[#This Row],[FRT_DEC]]-B360</f>
        <v>440</v>
      </c>
      <c r="H3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INFO]]))),H360)</f>
        <v>90</v>
      </c>
      <c r="I3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361" s="14">
        <f>HEX2DEC(RIGHT(timingTable[[#This Row],[FRT_HEX]],MIN(LEN(timingTable[[#This Row],[FRT_HEX]])-2,8)))</f>
        <v>681840465</v>
      </c>
      <c r="K361" s="14" t="str">
        <f>IF(timingTable[[#This Row],['[TRACECODE']:.1]]=140,"afterTx","")</f>
        <v/>
      </c>
      <c r="L361" s="14" t="str">
        <f t="shared" si="55"/>
        <v/>
      </c>
      <c r="M361" s="14" t="str">
        <f>IF(AND(H361=H360,K360="afterTx",timingTable[[#This Row],['[TRACECODE']:.1]]=6),"dc","")</f>
        <v/>
      </c>
      <c r="N361" s="14" t="str">
        <f t="shared" si="56"/>
        <v/>
      </c>
      <c r="O361" s="14" t="str">
        <f>IF(timingTable[[#This Row],['[TRACECODE']:.1]]=141,"afterRx","")</f>
        <v/>
      </c>
      <c r="P361" s="14" t="str">
        <f t="shared" si="57"/>
        <v/>
      </c>
      <c r="Q361" s="14" t="str">
        <f t="shared" si="58"/>
        <v/>
      </c>
      <c r="R361" s="14" t="str">
        <f t="shared" si="59"/>
        <v/>
      </c>
      <c r="S361" s="14" t="str">
        <f t="shared" si="60"/>
        <v>EMPTY</v>
      </c>
      <c r="T361" s="14" t="str">
        <f t="shared" si="61"/>
        <v>EMPTY</v>
      </c>
      <c r="U361" s="14" t="str">
        <f t="shared" si="62"/>
        <v>EMPTY</v>
      </c>
      <c r="V361" s="14" t="str">
        <f t="shared" si="63"/>
        <v>EMPTY</v>
      </c>
      <c r="W361" s="14" t="str">
        <f>IF(L361="beforeTx",timingTable[[#This Row],[FRT32_val]]-timingTable[[#This Row],[FRT32_trace]],"EMPTY")</f>
        <v>EMPTY</v>
      </c>
      <c r="X361" s="14" t="str">
        <f t="shared" si="64"/>
        <v>EMPTY</v>
      </c>
      <c r="Y361" s="14" t="str">
        <f t="shared" si="65"/>
        <v>EMPTY</v>
      </c>
      <c r="Z361" s="14" t="str">
        <f>IF(AND(P361="beforeRx",O362="afterRx"),J362-timingTable[[#This Row],[FRT32_trace]],"EMPTY")</f>
        <v>EMPTY</v>
      </c>
      <c r="AA361" s="14" t="str">
        <f>IF(AND(timingTable[[#This Row],[txEnd]]="txEnd",Q365="rxStart"),I365-timingTable[[#This Row],[FRT32_val]],"EMPTY")</f>
        <v>EMPTY</v>
      </c>
    </row>
    <row r="362" spans="1:27" x14ac:dyDescent="0.25">
      <c r="A362" s="14" t="s">
        <v>1157</v>
      </c>
      <c r="B362">
        <v>335689289577</v>
      </c>
      <c r="C362" s="14" t="s">
        <v>9143</v>
      </c>
      <c r="D362">
        <v>130</v>
      </c>
      <c r="E362" s="14" t="s">
        <v>3933</v>
      </c>
      <c r="F362" s="14" t="s">
        <v>6431</v>
      </c>
      <c r="G362" s="14">
        <f>timingTable[[#This Row],[FRT_DEC]]-B361</f>
        <v>24</v>
      </c>
      <c r="H3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INFO]]))),H361)</f>
        <v>90</v>
      </c>
      <c r="I3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393221</v>
      </c>
      <c r="J362" s="14">
        <f>HEX2DEC(RIGHT(timingTable[[#This Row],[FRT_HEX]],MIN(LEN(timingTable[[#This Row],[FRT_HEX]])-2,8)))</f>
        <v>681840489</v>
      </c>
      <c r="K362" s="14" t="str">
        <f>IF(timingTable[[#This Row],['[TRACECODE']:.1]]=140,"afterTx","")</f>
        <v/>
      </c>
      <c r="L362" s="14" t="str">
        <f t="shared" si="55"/>
        <v/>
      </c>
      <c r="M362" s="14" t="str">
        <f>IF(AND(H362=H361,K361="afterTx",timingTable[[#This Row],['[TRACECODE']:.1]]=6),"dc","")</f>
        <v/>
      </c>
      <c r="N362" s="14" t="str">
        <f t="shared" si="56"/>
        <v/>
      </c>
      <c r="O362" s="14" t="str">
        <f>IF(timingTable[[#This Row],['[TRACECODE']:.1]]=141,"afterRx","")</f>
        <v/>
      </c>
      <c r="P362" s="14" t="str">
        <f t="shared" si="57"/>
        <v>beforeRx</v>
      </c>
      <c r="Q362" s="14" t="str">
        <f t="shared" si="58"/>
        <v/>
      </c>
      <c r="R362" s="14" t="str">
        <f t="shared" si="59"/>
        <v/>
      </c>
      <c r="S362" s="14" t="str">
        <f t="shared" si="60"/>
        <v>EMPTY</v>
      </c>
      <c r="T362" s="14" t="str">
        <f t="shared" si="61"/>
        <v>EMPTY</v>
      </c>
      <c r="U362" s="14" t="str">
        <f t="shared" si="62"/>
        <v>EMPTY</v>
      </c>
      <c r="V362" s="14" t="str">
        <f t="shared" si="63"/>
        <v>EMPTY</v>
      </c>
      <c r="W362" s="14" t="str">
        <f>IF(L362="beforeTx",timingTable[[#This Row],[FRT32_val]]-timingTable[[#This Row],[FRT32_trace]],"EMPTY")</f>
        <v>EMPTY</v>
      </c>
      <c r="X362" s="14" t="str">
        <f t="shared" si="64"/>
        <v>EMPTY</v>
      </c>
      <c r="Y362" s="14" t="str">
        <f t="shared" si="65"/>
        <v>EMPTY</v>
      </c>
      <c r="Z362" s="14">
        <f>IF(AND(P362="beforeRx",O363="afterRx"),J363-timingTable[[#This Row],[FRT32_trace]],"EMPTY")</f>
        <v>739</v>
      </c>
      <c r="AA362" s="14" t="str">
        <f>IF(AND(timingTable[[#This Row],[txEnd]]="txEnd",Q366="rxStart"),I366-timingTable[[#This Row],[FRT32_val]],"EMPTY")</f>
        <v>EMPTY</v>
      </c>
    </row>
    <row r="363" spans="1:27" x14ac:dyDescent="0.25">
      <c r="A363" s="14" t="s">
        <v>1158</v>
      </c>
      <c r="B363">
        <v>335689290316</v>
      </c>
      <c r="C363" s="14" t="s">
        <v>9144</v>
      </c>
      <c r="D363">
        <v>141</v>
      </c>
      <c r="E363" s="14" t="s">
        <v>3934</v>
      </c>
      <c r="F363" s="14" t="s">
        <v>6433</v>
      </c>
      <c r="G363" s="14">
        <f>timingTable[[#This Row],[FRT_DEC]]-B362</f>
        <v>739</v>
      </c>
      <c r="H3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INFO]]))),H362)</f>
        <v>90</v>
      </c>
      <c r="I3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63" s="14">
        <f>HEX2DEC(RIGHT(timingTable[[#This Row],[FRT_HEX]],MIN(LEN(timingTable[[#This Row],[FRT_HEX]])-2,8)))</f>
        <v>681841228</v>
      </c>
      <c r="K363" s="14" t="str">
        <f>IF(timingTable[[#This Row],['[TRACECODE']:.1]]=140,"afterTx","")</f>
        <v/>
      </c>
      <c r="L363" s="14" t="str">
        <f t="shared" si="55"/>
        <v/>
      </c>
      <c r="M363" s="14" t="str">
        <f>IF(AND(H363=H362,K362="afterTx",timingTable[[#This Row],['[TRACECODE']:.1]]=6),"dc","")</f>
        <v/>
      </c>
      <c r="N363" s="14" t="str">
        <f t="shared" si="56"/>
        <v/>
      </c>
      <c r="O363" s="14" t="str">
        <f>IF(timingTable[[#This Row],['[TRACECODE']:.1]]=141,"afterRx","")</f>
        <v>afterRx</v>
      </c>
      <c r="P363" s="14" t="str">
        <f t="shared" si="57"/>
        <v/>
      </c>
      <c r="Q363" s="14" t="str">
        <f t="shared" si="58"/>
        <v/>
      </c>
      <c r="R363" s="14" t="str">
        <f t="shared" si="59"/>
        <v/>
      </c>
      <c r="S363" s="14" t="str">
        <f t="shared" si="60"/>
        <v>EMPTY</v>
      </c>
      <c r="T363" s="14" t="str">
        <f t="shared" si="61"/>
        <v>EMPTY</v>
      </c>
      <c r="U363" s="14" t="str">
        <f t="shared" si="62"/>
        <v>EMPTY</v>
      </c>
      <c r="V363" s="14" t="str">
        <f t="shared" si="63"/>
        <v>EMPTY</v>
      </c>
      <c r="W363" s="14" t="str">
        <f>IF(L363="beforeTx",timingTable[[#This Row],[FRT32_val]]-timingTable[[#This Row],[FRT32_trace]],"EMPTY")</f>
        <v>EMPTY</v>
      </c>
      <c r="X363" s="14" t="str">
        <f t="shared" si="64"/>
        <v>EMPTY</v>
      </c>
      <c r="Y363" s="14" t="str">
        <f t="shared" si="65"/>
        <v>EMPTY</v>
      </c>
      <c r="Z363" s="14" t="str">
        <f>IF(AND(P363="beforeRx",O364="afterRx"),J364-timingTable[[#This Row],[FRT32_trace]],"EMPTY")</f>
        <v>EMPTY</v>
      </c>
      <c r="AA363" s="14" t="str">
        <f>IF(AND(timingTable[[#This Row],[txEnd]]="txEnd",Q367="rxStart"),I367-timingTable[[#This Row],[FRT32_val]],"EMPTY")</f>
        <v>EMPTY</v>
      </c>
    </row>
    <row r="364" spans="1:27" x14ac:dyDescent="0.25">
      <c r="A364" s="14" t="s">
        <v>1161</v>
      </c>
      <c r="B364">
        <v>335689291699</v>
      </c>
      <c r="C364" s="14" t="s">
        <v>9147</v>
      </c>
      <c r="D364">
        <v>123</v>
      </c>
      <c r="E364" s="14" t="s">
        <v>3922</v>
      </c>
      <c r="F364" s="14" t="s">
        <v>9148</v>
      </c>
      <c r="G364" s="14">
        <f>timingTable[[#This Row],[FRT_DEC]]-B363</f>
        <v>1383</v>
      </c>
      <c r="H3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INFO]]))),H363)</f>
        <v>90</v>
      </c>
      <c r="I3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681842163</v>
      </c>
      <c r="J364" s="14">
        <f>HEX2DEC(RIGHT(timingTable[[#This Row],[FRT_HEX]],MIN(LEN(timingTable[[#This Row],[FRT_HEX]])-2,8)))</f>
        <v>681842611</v>
      </c>
      <c r="K364" s="14" t="str">
        <f>IF(timingTable[[#This Row],['[TRACECODE']:.1]]=140,"afterTx","")</f>
        <v/>
      </c>
      <c r="L364" s="14" t="str">
        <f t="shared" si="55"/>
        <v/>
      </c>
      <c r="M364" s="14" t="str">
        <f>IF(AND(H364=H363,K363="afterTx",timingTable[[#This Row],['[TRACECODE']:.1]]=6),"dc","")</f>
        <v/>
      </c>
      <c r="N364" s="14" t="str">
        <f t="shared" si="56"/>
        <v/>
      </c>
      <c r="O364" s="14" t="str">
        <f>IF(timingTable[[#This Row],['[TRACECODE']:.1]]=141,"afterRx","")</f>
        <v/>
      </c>
      <c r="P364" s="14" t="str">
        <f t="shared" si="57"/>
        <v/>
      </c>
      <c r="Q364" s="14" t="str">
        <f t="shared" si="58"/>
        <v>rxStart</v>
      </c>
      <c r="R364" s="14" t="str">
        <f t="shared" si="59"/>
        <v/>
      </c>
      <c r="S364" s="14" t="str">
        <f t="shared" si="60"/>
        <v>EMPTY</v>
      </c>
      <c r="T364" s="14" t="str">
        <f t="shared" si="61"/>
        <v>EMPTY</v>
      </c>
      <c r="U364" s="14" t="str">
        <f t="shared" si="62"/>
        <v>EMPTY</v>
      </c>
      <c r="V364" s="14" t="str">
        <f t="shared" si="63"/>
        <v>EMPTY</v>
      </c>
      <c r="W364" s="14" t="str">
        <f>IF(L364="beforeTx",timingTable[[#This Row],[FRT32_val]]-timingTable[[#This Row],[FRT32_trace]],"EMPTY")</f>
        <v>EMPTY</v>
      </c>
      <c r="X364" s="14" t="str">
        <f t="shared" si="64"/>
        <v>EMPTY</v>
      </c>
      <c r="Y364" s="14" t="str">
        <f t="shared" si="65"/>
        <v>EMPTY</v>
      </c>
      <c r="Z364" s="14" t="str">
        <f>IF(AND(P364="beforeRx",O365="afterRx"),J365-timingTable[[#This Row],[FRT32_trace]],"EMPTY")</f>
        <v>EMPTY</v>
      </c>
      <c r="AA364" s="14" t="str">
        <f>IF(AND(timingTable[[#This Row],[txEnd]]="txEnd",Q368="rxStart"),I368-timingTable[[#This Row],[FRT32_val]],"EMPTY")</f>
        <v>EMPTY</v>
      </c>
    </row>
    <row r="365" spans="1:27" x14ac:dyDescent="0.25">
      <c r="A365" s="14" t="s">
        <v>1162</v>
      </c>
      <c r="B365">
        <v>335689291701</v>
      </c>
      <c r="C365" s="14" t="s">
        <v>9149</v>
      </c>
      <c r="D365">
        <v>123</v>
      </c>
      <c r="E365" s="14" t="s">
        <v>3922</v>
      </c>
      <c r="F365" s="14" t="s">
        <v>7879</v>
      </c>
      <c r="G365" s="14">
        <f>timingTable[[#This Row],[FRT_DEC]]-B364</f>
        <v>2</v>
      </c>
      <c r="H3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INFO]]))),H364)</f>
        <v>90</v>
      </c>
      <c r="I3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65" s="14">
        <f>HEX2DEC(RIGHT(timingTable[[#This Row],[FRT_HEX]],MIN(LEN(timingTable[[#This Row],[FRT_HEX]])-2,8)))</f>
        <v>681842613</v>
      </c>
      <c r="K365" s="14" t="str">
        <f>IF(timingTable[[#This Row],['[TRACECODE']:.1]]=140,"afterTx","")</f>
        <v/>
      </c>
      <c r="L365" s="14" t="str">
        <f t="shared" si="55"/>
        <v/>
      </c>
      <c r="M365" s="14" t="str">
        <f>IF(AND(H365=H364,K364="afterTx",timingTable[[#This Row],['[TRACECODE']:.1]]=6),"dc","")</f>
        <v/>
      </c>
      <c r="N365" s="14" t="str">
        <f t="shared" si="56"/>
        <v/>
      </c>
      <c r="O365" s="14" t="str">
        <f>IF(timingTable[[#This Row],['[TRACECODE']:.1]]=141,"afterRx","")</f>
        <v/>
      </c>
      <c r="P365" s="14" t="str">
        <f t="shared" si="57"/>
        <v/>
      </c>
      <c r="Q365" s="14" t="str">
        <f t="shared" si="58"/>
        <v/>
      </c>
      <c r="R365" s="14" t="str">
        <f t="shared" si="59"/>
        <v/>
      </c>
      <c r="S365" s="14" t="str">
        <f t="shared" si="60"/>
        <v>EMPTY</v>
      </c>
      <c r="T365" s="14" t="str">
        <f t="shared" si="61"/>
        <v>EMPTY</v>
      </c>
      <c r="U365" s="14" t="str">
        <f t="shared" si="62"/>
        <v>EMPTY</v>
      </c>
      <c r="V365" s="14" t="str">
        <f t="shared" si="63"/>
        <v>EMPTY</v>
      </c>
      <c r="W365" s="14" t="str">
        <f>IF(L365="beforeTx",timingTable[[#This Row],[FRT32_val]]-timingTable[[#This Row],[FRT32_trace]],"EMPTY")</f>
        <v>EMPTY</v>
      </c>
      <c r="X365" s="14" t="str">
        <f t="shared" si="64"/>
        <v>EMPTY</v>
      </c>
      <c r="Y365" s="14" t="str">
        <f t="shared" si="65"/>
        <v>EMPTY</v>
      </c>
      <c r="Z365" s="14" t="str">
        <f>IF(AND(P365="beforeRx",O366="afterRx"),J366-timingTable[[#This Row],[FRT32_trace]],"EMPTY")</f>
        <v>EMPTY</v>
      </c>
      <c r="AA365" s="14" t="str">
        <f>IF(AND(timingTable[[#This Row],[txEnd]]="txEnd",Q369="rxStart"),I369-timingTable[[#This Row],[FRT32_val]],"EMPTY")</f>
        <v>EMPTY</v>
      </c>
    </row>
    <row r="366" spans="1:27" x14ac:dyDescent="0.25">
      <c r="A366" s="14" t="s">
        <v>1166</v>
      </c>
      <c r="B366">
        <v>335689292032</v>
      </c>
      <c r="C366" s="14" t="s">
        <v>9153</v>
      </c>
      <c r="D366">
        <v>124</v>
      </c>
      <c r="E366" s="14" t="s">
        <v>3923</v>
      </c>
      <c r="F366" s="14" t="s">
        <v>9154</v>
      </c>
      <c r="G366" s="14">
        <f>timingTable[[#This Row],[FRT_DEC]]-B365</f>
        <v>331</v>
      </c>
      <c r="H3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INFO]]))),H365)</f>
        <v>90</v>
      </c>
      <c r="I3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681842698</v>
      </c>
      <c r="J366" s="14">
        <f>HEX2DEC(RIGHT(timingTable[[#This Row],[FRT_HEX]],MIN(LEN(timingTable[[#This Row],[FRT_HEX]])-2,8)))</f>
        <v>681842944</v>
      </c>
      <c r="K366" s="14" t="str">
        <f>IF(timingTable[[#This Row],['[TRACECODE']:.1]]=140,"afterTx","")</f>
        <v/>
      </c>
      <c r="L366" s="14" t="str">
        <f t="shared" si="55"/>
        <v/>
      </c>
      <c r="M366" s="14" t="str">
        <f>IF(AND(H366=H365,K365="afterTx",timingTable[[#This Row],['[TRACECODE']:.1]]=6),"dc","")</f>
        <v/>
      </c>
      <c r="N366" s="14" t="str">
        <f t="shared" si="56"/>
        <v/>
      </c>
      <c r="O366" s="14" t="str">
        <f>IF(timingTable[[#This Row],['[TRACECODE']:.1]]=141,"afterRx","")</f>
        <v/>
      </c>
      <c r="P366" s="14" t="str">
        <f t="shared" si="57"/>
        <v/>
      </c>
      <c r="Q366" s="14" t="str">
        <f t="shared" si="58"/>
        <v/>
      </c>
      <c r="R366" s="14" t="str">
        <f t="shared" si="59"/>
        <v>rxEnd</v>
      </c>
      <c r="S366" s="14" t="str">
        <f t="shared" si="60"/>
        <v>EMPTY</v>
      </c>
      <c r="T366" s="14" t="str">
        <f t="shared" si="61"/>
        <v>EMPTY</v>
      </c>
      <c r="U366" s="14">
        <f t="shared" si="62"/>
        <v>-681842696</v>
      </c>
      <c r="V366" s="14" t="str">
        <f t="shared" si="63"/>
        <v>EMPTY</v>
      </c>
      <c r="W366" s="14" t="str">
        <f>IF(L366="beforeTx",timingTable[[#This Row],[FRT32_val]]-timingTable[[#This Row],[FRT32_trace]],"EMPTY")</f>
        <v>EMPTY</v>
      </c>
      <c r="X366" s="14" t="str">
        <f t="shared" si="64"/>
        <v>EMPTY</v>
      </c>
      <c r="Y366" s="14">
        <f t="shared" si="65"/>
        <v>263</v>
      </c>
      <c r="Z366" s="14" t="str">
        <f>IF(AND(P366="beforeRx",O367="afterRx"),J367-timingTable[[#This Row],[FRT32_trace]],"EMPTY")</f>
        <v>EMPTY</v>
      </c>
      <c r="AA366" s="14" t="str">
        <f>IF(AND(timingTable[[#This Row],[txEnd]]="txEnd",Q370="rxStart"),I370-timingTable[[#This Row],[FRT32_val]],"EMPTY")</f>
        <v>EMPTY</v>
      </c>
    </row>
    <row r="367" spans="1:27" x14ac:dyDescent="0.25">
      <c r="A367" s="14" t="s">
        <v>1167</v>
      </c>
      <c r="B367">
        <v>335689292034</v>
      </c>
      <c r="C367" s="14" t="s">
        <v>9155</v>
      </c>
      <c r="D367">
        <v>124</v>
      </c>
      <c r="E367" s="14" t="s">
        <v>3923</v>
      </c>
      <c r="F367" s="14" t="s">
        <v>7880</v>
      </c>
      <c r="G367" s="14">
        <f>timingTable[[#This Row],[FRT_DEC]]-B366</f>
        <v>2</v>
      </c>
      <c r="H3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INFO]]))),H366)</f>
        <v>90</v>
      </c>
      <c r="I3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67" s="14">
        <f>HEX2DEC(RIGHT(timingTable[[#This Row],[FRT_HEX]],MIN(LEN(timingTable[[#This Row],[FRT_HEX]])-2,8)))</f>
        <v>681842946</v>
      </c>
      <c r="K367" s="14" t="str">
        <f>IF(timingTable[[#This Row],['[TRACECODE']:.1]]=140,"afterTx","")</f>
        <v/>
      </c>
      <c r="L367" s="14" t="str">
        <f t="shared" si="55"/>
        <v/>
      </c>
      <c r="M367" s="14" t="str">
        <f>IF(AND(H367=H366,K366="afterTx",timingTable[[#This Row],['[TRACECODE']:.1]]=6),"dc","")</f>
        <v/>
      </c>
      <c r="N367" s="14" t="str">
        <f t="shared" si="56"/>
        <v/>
      </c>
      <c r="O367" s="14" t="str">
        <f>IF(timingTable[[#This Row],['[TRACECODE']:.1]]=141,"afterRx","")</f>
        <v/>
      </c>
      <c r="P367" s="14" t="str">
        <f t="shared" si="57"/>
        <v/>
      </c>
      <c r="Q367" s="14" t="str">
        <f t="shared" si="58"/>
        <v/>
      </c>
      <c r="R367" s="14" t="str">
        <f t="shared" si="59"/>
        <v/>
      </c>
      <c r="S367" s="14" t="str">
        <f t="shared" si="60"/>
        <v>EMPTY</v>
      </c>
      <c r="T367" s="14" t="str">
        <f t="shared" si="61"/>
        <v>EMPTY</v>
      </c>
      <c r="U367" s="14" t="str">
        <f t="shared" si="62"/>
        <v>EMPTY</v>
      </c>
      <c r="V367" s="14" t="str">
        <f t="shared" si="63"/>
        <v>EMPTY</v>
      </c>
      <c r="W367" s="14" t="str">
        <f>IF(L367="beforeTx",timingTable[[#This Row],[FRT32_val]]-timingTable[[#This Row],[FRT32_trace]],"EMPTY")</f>
        <v>EMPTY</v>
      </c>
      <c r="X367" s="14" t="str">
        <f t="shared" si="64"/>
        <v>EMPTY</v>
      </c>
      <c r="Y367" s="14" t="str">
        <f t="shared" si="65"/>
        <v>EMPTY</v>
      </c>
      <c r="Z367" s="14" t="str">
        <f>IF(AND(P367="beforeRx",O368="afterRx"),J368-timingTable[[#This Row],[FRT32_trace]],"EMPTY")</f>
        <v>EMPTY</v>
      </c>
      <c r="AA367" s="14" t="str">
        <f>IF(AND(timingTable[[#This Row],[txEnd]]="txEnd",Q371="rxStart"),I371-timingTable[[#This Row],[FRT32_val]],"EMPTY")</f>
        <v>EMPTY</v>
      </c>
    </row>
    <row r="368" spans="1:27" x14ac:dyDescent="0.25">
      <c r="A368" s="14" t="s">
        <v>1168</v>
      </c>
      <c r="B368">
        <v>335689292049</v>
      </c>
      <c r="C368" s="14" t="s">
        <v>9156</v>
      </c>
      <c r="D368">
        <v>151</v>
      </c>
      <c r="E368" s="14" t="s">
        <v>7876</v>
      </c>
      <c r="F368" s="14" t="s">
        <v>7845</v>
      </c>
      <c r="G368" s="14">
        <f>timingTable[[#This Row],[FRT_DEC]]-B367</f>
        <v>15</v>
      </c>
      <c r="H3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INFO]]))),H367)</f>
        <v>90</v>
      </c>
      <c r="I3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368" s="14">
        <f>HEX2DEC(RIGHT(timingTable[[#This Row],[FRT_HEX]],MIN(LEN(timingTable[[#This Row],[FRT_HEX]])-2,8)))</f>
        <v>681842961</v>
      </c>
      <c r="K368" s="14" t="str">
        <f>IF(timingTable[[#This Row],['[TRACECODE']:.1]]=140,"afterTx","")</f>
        <v/>
      </c>
      <c r="L368" s="14" t="str">
        <f t="shared" si="55"/>
        <v>beforeTx</v>
      </c>
      <c r="M368" s="14" t="str">
        <f>IF(AND(H368=H367,K367="afterTx",timingTable[[#This Row],['[TRACECODE']:.1]]=6),"dc","")</f>
        <v/>
      </c>
      <c r="N368" s="14" t="str">
        <f t="shared" si="56"/>
        <v/>
      </c>
      <c r="O368" s="14" t="str">
        <f>IF(timingTable[[#This Row],['[TRACECODE']:.1]]=141,"afterRx","")</f>
        <v/>
      </c>
      <c r="P368" s="14" t="str">
        <f t="shared" si="57"/>
        <v/>
      </c>
      <c r="Q368" s="14" t="str">
        <f t="shared" si="58"/>
        <v/>
      </c>
      <c r="R368" s="14" t="str">
        <f t="shared" si="59"/>
        <v/>
      </c>
      <c r="S368" s="14" t="str">
        <f t="shared" si="60"/>
        <v>EMPTY</v>
      </c>
      <c r="T368" s="14" t="str">
        <f t="shared" si="61"/>
        <v>EMPTY</v>
      </c>
      <c r="U368" s="14" t="str">
        <f t="shared" si="62"/>
        <v>EMPTY</v>
      </c>
      <c r="V368" s="14" t="str">
        <f t="shared" si="63"/>
        <v>EMPTY</v>
      </c>
      <c r="W368" s="14">
        <f>IF(L368="beforeTx",timingTable[[#This Row],[FRT32_val]]-timingTable[[#This Row],[FRT32_trace]],"EMPTY")</f>
        <v>-681842959</v>
      </c>
      <c r="X368" s="14">
        <f t="shared" si="64"/>
        <v>751</v>
      </c>
      <c r="Y368" s="14" t="str">
        <f t="shared" si="65"/>
        <v>EMPTY</v>
      </c>
      <c r="Z368" s="14" t="str">
        <f>IF(AND(P368="beforeRx",O369="afterRx"),J369-timingTable[[#This Row],[FRT32_trace]],"EMPTY")</f>
        <v>EMPTY</v>
      </c>
      <c r="AA368" s="14" t="str">
        <f>IF(AND(timingTable[[#This Row],[txEnd]]="txEnd",Q372="rxStart"),I372-timingTable[[#This Row],[FRT32_val]],"EMPTY")</f>
        <v>EMPTY</v>
      </c>
    </row>
    <row r="369" spans="1:27" x14ac:dyDescent="0.25">
      <c r="A369" s="14" t="s">
        <v>1170</v>
      </c>
      <c r="B369">
        <v>335689292060</v>
      </c>
      <c r="C369" s="14" t="s">
        <v>9158</v>
      </c>
      <c r="D369">
        <v>151</v>
      </c>
      <c r="E369" s="14" t="s">
        <v>7876</v>
      </c>
      <c r="F369" s="14" t="s">
        <v>9159</v>
      </c>
      <c r="G369" s="14">
        <f>timingTable[[#This Row],[FRT_DEC]]-B368</f>
        <v>11</v>
      </c>
      <c r="H3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INFO]]))),H368)</f>
        <v>90</v>
      </c>
      <c r="I3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8252</v>
      </c>
      <c r="J369" s="14">
        <f>HEX2DEC(RIGHT(timingTable[[#This Row],[FRT_HEX]],MIN(LEN(timingTable[[#This Row],[FRT_HEX]])-2,8)))</f>
        <v>681842972</v>
      </c>
      <c r="K369" s="14" t="str">
        <f>IF(timingTable[[#This Row],['[TRACECODE']:.1]]=140,"afterTx","")</f>
        <v/>
      </c>
      <c r="L369" s="14" t="str">
        <f t="shared" si="55"/>
        <v/>
      </c>
      <c r="M369" s="14" t="str">
        <f>IF(AND(H369=H368,K368="afterTx",timingTable[[#This Row],['[TRACECODE']:.1]]=6),"dc","")</f>
        <v/>
      </c>
      <c r="N369" s="14" t="str">
        <f t="shared" si="56"/>
        <v/>
      </c>
      <c r="O369" s="14" t="str">
        <f>IF(timingTable[[#This Row],['[TRACECODE']:.1]]=141,"afterRx","")</f>
        <v/>
      </c>
      <c r="P369" s="14" t="str">
        <f t="shared" si="57"/>
        <v/>
      </c>
      <c r="Q369" s="14" t="str">
        <f t="shared" si="58"/>
        <v/>
      </c>
      <c r="R369" s="14" t="str">
        <f t="shared" si="59"/>
        <v/>
      </c>
      <c r="S369" s="14" t="str">
        <f t="shared" si="60"/>
        <v>EMPTY</v>
      </c>
      <c r="T369" s="14" t="str">
        <f t="shared" si="61"/>
        <v>EMPTY</v>
      </c>
      <c r="U369" s="14" t="str">
        <f t="shared" si="62"/>
        <v>EMPTY</v>
      </c>
      <c r="V369" s="14" t="str">
        <f t="shared" si="63"/>
        <v>EMPTY</v>
      </c>
      <c r="W369" s="14" t="str">
        <f>IF(L369="beforeTx",timingTable[[#This Row],[FRT32_val]]-timingTable[[#This Row],[FRT32_trace]],"EMPTY")</f>
        <v>EMPTY</v>
      </c>
      <c r="X369" s="14" t="str">
        <f t="shared" si="64"/>
        <v>EMPTY</v>
      </c>
      <c r="Y369" s="14" t="str">
        <f t="shared" si="65"/>
        <v>EMPTY</v>
      </c>
      <c r="Z369" s="14" t="str">
        <f>IF(AND(P369="beforeRx",O370="afterRx"),J370-timingTable[[#This Row],[FRT32_trace]],"EMPTY")</f>
        <v>EMPTY</v>
      </c>
      <c r="AA369" s="14" t="str">
        <f>IF(AND(timingTable[[#This Row],[txEnd]]="txEnd",Q373="rxStart"),I373-timingTable[[#This Row],[FRT32_val]],"EMPTY")</f>
        <v>EMPTY</v>
      </c>
    </row>
    <row r="370" spans="1:27" x14ac:dyDescent="0.25">
      <c r="A370" s="14" t="s">
        <v>1187</v>
      </c>
      <c r="B370">
        <v>335689292800</v>
      </c>
      <c r="C370" s="14" t="s">
        <v>9178</v>
      </c>
      <c r="D370">
        <v>140</v>
      </c>
      <c r="E370" s="14" t="s">
        <v>1076</v>
      </c>
      <c r="F370" s="14" t="s">
        <v>7837</v>
      </c>
      <c r="G370" s="14">
        <f>timingTable[[#This Row],[FRT_DEC]]-B369</f>
        <v>740</v>
      </c>
      <c r="H3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INFO]]))),H369)</f>
        <v>90</v>
      </c>
      <c r="I3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70" s="14">
        <f>HEX2DEC(RIGHT(timingTable[[#This Row],[FRT_HEX]],MIN(LEN(timingTable[[#This Row],[FRT_HEX]])-2,8)))</f>
        <v>681843712</v>
      </c>
      <c r="K370" s="14" t="str">
        <f>IF(timingTable[[#This Row],['[TRACECODE']:.1]]=140,"afterTx","")</f>
        <v>afterTx</v>
      </c>
      <c r="L370" s="14" t="str">
        <f t="shared" si="55"/>
        <v/>
      </c>
      <c r="M370" s="14" t="str">
        <f>IF(AND(H370=H369,K369="afterTx",timingTable[[#This Row],['[TRACECODE']:.1]]=6),"dc","")</f>
        <v/>
      </c>
      <c r="N370" s="14" t="str">
        <f t="shared" si="56"/>
        <v/>
      </c>
      <c r="O370" s="14" t="str">
        <f>IF(timingTable[[#This Row],['[TRACECODE']:.1]]=141,"afterRx","")</f>
        <v/>
      </c>
      <c r="P370" s="14" t="str">
        <f t="shared" si="57"/>
        <v/>
      </c>
      <c r="Q370" s="14" t="str">
        <f t="shared" si="58"/>
        <v/>
      </c>
      <c r="R370" s="14" t="str">
        <f t="shared" si="59"/>
        <v/>
      </c>
      <c r="S370" s="14" t="str">
        <f t="shared" si="60"/>
        <v>EMPTY</v>
      </c>
      <c r="T370" s="14" t="str">
        <f t="shared" si="61"/>
        <v>EMPTY</v>
      </c>
      <c r="U370" s="14" t="str">
        <f t="shared" si="62"/>
        <v>EMPTY</v>
      </c>
      <c r="V370" s="14" t="str">
        <f t="shared" si="63"/>
        <v>EMPTY</v>
      </c>
      <c r="W370" s="14" t="str">
        <f>IF(L370="beforeTx",timingTable[[#This Row],[FRT32_val]]-timingTable[[#This Row],[FRT32_trace]],"EMPTY")</f>
        <v>EMPTY</v>
      </c>
      <c r="X370" s="14" t="str">
        <f t="shared" si="64"/>
        <v>EMPTY</v>
      </c>
      <c r="Y370" s="14" t="str">
        <f t="shared" si="65"/>
        <v>EMPTY</v>
      </c>
      <c r="Z370" s="14" t="str">
        <f>IF(AND(P370="beforeRx",O371="afterRx"),J371-timingTable[[#This Row],[FRT32_trace]],"EMPTY")</f>
        <v>EMPTY</v>
      </c>
      <c r="AA370" s="14" t="str">
        <f>IF(AND(timingTable[[#This Row],[txEnd]]="txEnd",Q374="rxStart"),I374-timingTable[[#This Row],[FRT32_val]],"EMPTY")</f>
        <v>EMPTY</v>
      </c>
    </row>
    <row r="371" spans="1:27" x14ac:dyDescent="0.25">
      <c r="A371" s="14" t="s">
        <v>1199</v>
      </c>
      <c r="B371">
        <v>335689294165</v>
      </c>
      <c r="C371" s="14" t="s">
        <v>9192</v>
      </c>
      <c r="D371">
        <v>151</v>
      </c>
      <c r="E371" s="14" t="s">
        <v>7876</v>
      </c>
      <c r="F371" s="14" t="s">
        <v>7989</v>
      </c>
      <c r="G371" s="14">
        <f>timingTable[[#This Row],[FRT_DEC]]-B370</f>
        <v>1365</v>
      </c>
      <c r="H3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INFO]]))),H370)</f>
        <v>90</v>
      </c>
      <c r="I3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371" s="14">
        <f>HEX2DEC(RIGHT(timingTable[[#This Row],[FRT_HEX]],MIN(LEN(timingTable[[#This Row],[FRT_HEX]])-2,8)))</f>
        <v>681845077</v>
      </c>
      <c r="K371" s="14" t="str">
        <f>IF(timingTable[[#This Row],['[TRACECODE']:.1]]=140,"afterTx","")</f>
        <v/>
      </c>
      <c r="L371" s="14" t="str">
        <f t="shared" si="55"/>
        <v/>
      </c>
      <c r="M371" s="14" t="str">
        <f>IF(AND(H371=H370,K370="afterTx",timingTable[[#This Row],['[TRACECODE']:.1]]=6),"dc","")</f>
        <v/>
      </c>
      <c r="N371" s="14" t="str">
        <f t="shared" si="56"/>
        <v/>
      </c>
      <c r="O371" s="14" t="str">
        <f>IF(timingTable[[#This Row],['[TRACECODE']:.1]]=141,"afterRx","")</f>
        <v/>
      </c>
      <c r="P371" s="14" t="str">
        <f t="shared" si="57"/>
        <v/>
      </c>
      <c r="Q371" s="14" t="str">
        <f t="shared" si="58"/>
        <v/>
      </c>
      <c r="R371" s="14" t="str">
        <f t="shared" si="59"/>
        <v/>
      </c>
      <c r="S371" s="14" t="str">
        <f t="shared" si="60"/>
        <v>EMPTY</v>
      </c>
      <c r="T371" s="14" t="str">
        <f t="shared" si="61"/>
        <v>EMPTY</v>
      </c>
      <c r="U371" s="14" t="str">
        <f t="shared" si="62"/>
        <v>EMPTY</v>
      </c>
      <c r="V371" s="14" t="str">
        <f t="shared" si="63"/>
        <v>EMPTY</v>
      </c>
      <c r="W371" s="14" t="str">
        <f>IF(L371="beforeTx",timingTable[[#This Row],[FRT32_val]]-timingTable[[#This Row],[FRT32_trace]],"EMPTY")</f>
        <v>EMPTY</v>
      </c>
      <c r="X371" s="14" t="str">
        <f t="shared" si="64"/>
        <v>EMPTY</v>
      </c>
      <c r="Y371" s="14" t="str">
        <f t="shared" si="65"/>
        <v>EMPTY</v>
      </c>
      <c r="Z371" s="14" t="str">
        <f>IF(AND(P371="beforeRx",O372="afterRx"),J372-timingTable[[#This Row],[FRT32_trace]],"EMPTY")</f>
        <v>EMPTY</v>
      </c>
      <c r="AA371" s="14" t="str">
        <f>IF(AND(timingTable[[#This Row],[txEnd]]="txEnd",Q375="rxStart"),I375-timingTable[[#This Row],[FRT32_val]],"EMPTY")</f>
        <v>EMPTY</v>
      </c>
    </row>
    <row r="372" spans="1:27" x14ac:dyDescent="0.25">
      <c r="A372" s="14" t="s">
        <v>1202</v>
      </c>
      <c r="B372">
        <v>335689304643</v>
      </c>
      <c r="C372" s="14" t="s">
        <v>9195</v>
      </c>
      <c r="D372">
        <v>151</v>
      </c>
      <c r="E372" s="14" t="s">
        <v>7876</v>
      </c>
      <c r="F372" s="14" t="s">
        <v>7989</v>
      </c>
      <c r="G372" s="14">
        <f>timingTable[[#This Row],[FRT_DEC]]-B371</f>
        <v>10478</v>
      </c>
      <c r="H3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INFO]]))),H371)</f>
        <v>90</v>
      </c>
      <c r="I3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372" s="14">
        <f>HEX2DEC(RIGHT(timingTable[[#This Row],[FRT_HEX]],MIN(LEN(timingTable[[#This Row],[FRT_HEX]])-2,8)))</f>
        <v>681855555</v>
      </c>
      <c r="K372" s="14" t="str">
        <f>IF(timingTable[[#This Row],['[TRACECODE']:.1]]=140,"afterTx","")</f>
        <v/>
      </c>
      <c r="L372" s="14" t="str">
        <f t="shared" si="55"/>
        <v/>
      </c>
      <c r="M372" s="14" t="str">
        <f>IF(AND(H372=H371,K371="afterTx",timingTable[[#This Row],['[TRACECODE']:.1]]=6),"dc","")</f>
        <v/>
      </c>
      <c r="N372" s="14" t="str">
        <f t="shared" si="56"/>
        <v/>
      </c>
      <c r="O372" s="14" t="str">
        <f>IF(timingTable[[#This Row],['[TRACECODE']:.1]]=141,"afterRx","")</f>
        <v/>
      </c>
      <c r="P372" s="14" t="str">
        <f t="shared" si="57"/>
        <v/>
      </c>
      <c r="Q372" s="14" t="str">
        <f t="shared" si="58"/>
        <v/>
      </c>
      <c r="R372" s="14" t="str">
        <f t="shared" si="59"/>
        <v/>
      </c>
      <c r="S372" s="14" t="str">
        <f t="shared" si="60"/>
        <v>EMPTY</v>
      </c>
      <c r="T372" s="14" t="str">
        <f t="shared" si="61"/>
        <v>EMPTY</v>
      </c>
      <c r="U372" s="14" t="str">
        <f t="shared" si="62"/>
        <v>EMPTY</v>
      </c>
      <c r="V372" s="14" t="str">
        <f t="shared" si="63"/>
        <v>EMPTY</v>
      </c>
      <c r="W372" s="14" t="str">
        <f>IF(L372="beforeTx",timingTable[[#This Row],[FRT32_val]]-timingTable[[#This Row],[FRT32_trace]],"EMPTY")</f>
        <v>EMPTY</v>
      </c>
      <c r="X372" s="14" t="str">
        <f t="shared" si="64"/>
        <v>EMPTY</v>
      </c>
      <c r="Y372" s="14" t="str">
        <f t="shared" si="65"/>
        <v>EMPTY</v>
      </c>
      <c r="Z372" s="14" t="str">
        <f>IF(AND(P372="beforeRx",O373="afterRx"),J373-timingTable[[#This Row],[FRT32_trace]],"EMPTY")</f>
        <v>EMPTY</v>
      </c>
      <c r="AA372" s="14" t="str">
        <f>IF(AND(timingTable[[#This Row],[txEnd]]="txEnd",Q376="rxStart"),I376-timingTable[[#This Row],[FRT32_val]],"EMPTY")</f>
        <v>EMPTY</v>
      </c>
    </row>
    <row r="373" spans="1:27" x14ac:dyDescent="0.25">
      <c r="A373" s="14" t="s">
        <v>1210</v>
      </c>
      <c r="B373">
        <v>335689305686</v>
      </c>
      <c r="C373" s="14" t="s">
        <v>9205</v>
      </c>
      <c r="D373">
        <v>151</v>
      </c>
      <c r="E373" s="14" t="s">
        <v>7876</v>
      </c>
      <c r="F373" s="14" t="s">
        <v>7993</v>
      </c>
      <c r="G373" s="14">
        <f>timingTable[[#This Row],[FRT_DEC]]-B372</f>
        <v>1043</v>
      </c>
      <c r="H3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INFO]]))),H372)</f>
        <v>90</v>
      </c>
      <c r="I3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373" s="14">
        <f>HEX2DEC(RIGHT(timingTable[[#This Row],[FRT_HEX]],MIN(LEN(timingTable[[#This Row],[FRT_HEX]])-2,8)))</f>
        <v>681856598</v>
      </c>
      <c r="K373" s="14" t="str">
        <f>IF(timingTable[[#This Row],['[TRACECODE']:.1]]=140,"afterTx","")</f>
        <v/>
      </c>
      <c r="L373" s="14" t="str">
        <f t="shared" si="55"/>
        <v/>
      </c>
      <c r="M373" s="14" t="str">
        <f>IF(AND(H373=H372,K372="afterTx",timingTable[[#This Row],['[TRACECODE']:.1]]=6),"dc","")</f>
        <v/>
      </c>
      <c r="N373" s="14" t="str">
        <f t="shared" si="56"/>
        <v/>
      </c>
      <c r="O373" s="14" t="str">
        <f>IF(timingTable[[#This Row],['[TRACECODE']:.1]]=141,"afterRx","")</f>
        <v/>
      </c>
      <c r="P373" s="14" t="str">
        <f t="shared" si="57"/>
        <v/>
      </c>
      <c r="Q373" s="14" t="str">
        <f t="shared" si="58"/>
        <v/>
      </c>
      <c r="R373" s="14" t="str">
        <f t="shared" si="59"/>
        <v/>
      </c>
      <c r="S373" s="14" t="str">
        <f t="shared" si="60"/>
        <v>EMPTY</v>
      </c>
      <c r="T373" s="14" t="str">
        <f t="shared" si="61"/>
        <v>EMPTY</v>
      </c>
      <c r="U373" s="14" t="str">
        <f t="shared" si="62"/>
        <v>EMPTY</v>
      </c>
      <c r="V373" s="14" t="str">
        <f t="shared" si="63"/>
        <v>EMPTY</v>
      </c>
      <c r="W373" s="14" t="str">
        <f>IF(L373="beforeTx",timingTable[[#This Row],[FRT32_val]]-timingTable[[#This Row],[FRT32_trace]],"EMPTY")</f>
        <v>EMPTY</v>
      </c>
      <c r="X373" s="14" t="str">
        <f t="shared" si="64"/>
        <v>EMPTY</v>
      </c>
      <c r="Y373" s="14" t="str">
        <f t="shared" si="65"/>
        <v>EMPTY</v>
      </c>
      <c r="Z373" s="14" t="str">
        <f>IF(AND(P373="beforeRx",O374="afterRx"),J374-timingTable[[#This Row],[FRT32_trace]],"EMPTY")</f>
        <v>EMPTY</v>
      </c>
      <c r="AA373" s="14" t="str">
        <f>IF(AND(timingTable[[#This Row],[txEnd]]="txEnd",Q377="rxStart"),I377-timingTable[[#This Row],[FRT32_val]],"EMPTY")</f>
        <v>EMPTY</v>
      </c>
    </row>
    <row r="374" spans="1:27" x14ac:dyDescent="0.25">
      <c r="A374" s="14" t="s">
        <v>1214</v>
      </c>
      <c r="B374">
        <v>335689305731</v>
      </c>
      <c r="C374" s="14" t="s">
        <v>9209</v>
      </c>
      <c r="D374">
        <v>131</v>
      </c>
      <c r="E374" s="14" t="s">
        <v>3932</v>
      </c>
      <c r="F374" s="14" t="s">
        <v>9210</v>
      </c>
      <c r="G374" s="14">
        <f>timingTable[[#This Row],[FRT_DEC]]-B373</f>
        <v>45</v>
      </c>
      <c r="H3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INFO]]))),H373)</f>
        <v>91</v>
      </c>
      <c r="I37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74" s="14">
        <f>HEX2DEC(RIGHT(timingTable[[#This Row],[FRT_HEX]],MIN(LEN(timingTable[[#This Row],[FRT_HEX]])-2,8)))</f>
        <v>681856643</v>
      </c>
      <c r="K374" s="14" t="str">
        <f>IF(timingTable[[#This Row],['[TRACECODE']:.1]]=140,"afterTx","")</f>
        <v/>
      </c>
      <c r="L374" s="14" t="str">
        <f t="shared" si="55"/>
        <v/>
      </c>
      <c r="M374" s="14" t="str">
        <f>IF(AND(H374=H373,K373="afterTx",timingTable[[#This Row],['[TRACECODE']:.1]]=6),"dc","")</f>
        <v/>
      </c>
      <c r="N374" s="14" t="str">
        <f t="shared" si="56"/>
        <v/>
      </c>
      <c r="O374" s="14" t="str">
        <f>IF(timingTable[[#This Row],['[TRACECODE']:.1]]=141,"afterRx","")</f>
        <v/>
      </c>
      <c r="P374" s="14" t="str">
        <f t="shared" si="57"/>
        <v/>
      </c>
      <c r="Q374" s="14" t="str">
        <f t="shared" si="58"/>
        <v/>
      </c>
      <c r="R374" s="14" t="str">
        <f t="shared" si="59"/>
        <v/>
      </c>
      <c r="S374" s="14" t="str">
        <f t="shared" si="60"/>
        <v>EMPTY</v>
      </c>
      <c r="T374" s="14" t="str">
        <f t="shared" si="61"/>
        <v>EMPTY</v>
      </c>
      <c r="U374" s="14" t="str">
        <f t="shared" si="62"/>
        <v>EMPTY</v>
      </c>
      <c r="V374" s="14" t="str">
        <f t="shared" si="63"/>
        <v>EMPTY</v>
      </c>
      <c r="W374" s="14" t="str">
        <f>IF(L374="beforeTx",timingTable[[#This Row],[FRT32_val]]-timingTable[[#This Row],[FRT32_trace]],"EMPTY")</f>
        <v>EMPTY</v>
      </c>
      <c r="X374" s="14" t="str">
        <f t="shared" si="64"/>
        <v>EMPTY</v>
      </c>
      <c r="Y374" s="14" t="str">
        <f t="shared" si="65"/>
        <v>EMPTY</v>
      </c>
      <c r="Z374" s="14" t="str">
        <f>IF(AND(P374="beforeRx",O375="afterRx"),J375-timingTable[[#This Row],[FRT32_trace]],"EMPTY")</f>
        <v>EMPTY</v>
      </c>
      <c r="AA374" s="14" t="str">
        <f>IF(AND(timingTable[[#This Row],[txEnd]]="txEnd",Q378="rxStart"),I378-timingTable[[#This Row],[FRT32_val]],"EMPTY")</f>
        <v>EMPTY</v>
      </c>
    </row>
    <row r="375" spans="1:27" x14ac:dyDescent="0.25">
      <c r="A375" s="14" t="s">
        <v>1216</v>
      </c>
      <c r="B375">
        <v>335689305779</v>
      </c>
      <c r="C375" s="14" t="s">
        <v>9212</v>
      </c>
      <c r="D375">
        <v>129</v>
      </c>
      <c r="E375" s="14" t="s">
        <v>3677</v>
      </c>
      <c r="F375" s="14" t="s">
        <v>9213</v>
      </c>
      <c r="G375" s="14">
        <f>timingTable[[#This Row],[FRT_DEC]]-B374</f>
        <v>48</v>
      </c>
      <c r="H3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INFO]]))),H374)</f>
        <v>91</v>
      </c>
      <c r="I3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681857583</v>
      </c>
      <c r="J375" s="14">
        <f>HEX2DEC(RIGHT(timingTable[[#This Row],[FRT_HEX]],MIN(LEN(timingTable[[#This Row],[FRT_HEX]])-2,8)))</f>
        <v>681856691</v>
      </c>
      <c r="K375" s="14" t="str">
        <f>IF(timingTable[[#This Row],['[TRACECODE']:.1]]=140,"afterTx","")</f>
        <v/>
      </c>
      <c r="L375" s="14" t="str">
        <f t="shared" si="55"/>
        <v>beforeTx</v>
      </c>
      <c r="M375" s="14" t="str">
        <f>IF(AND(H375=H374,K374="afterTx",timingTable[[#This Row],['[TRACECODE']:.1]]=6),"dc","")</f>
        <v/>
      </c>
      <c r="N375" s="14" t="str">
        <f t="shared" si="56"/>
        <v/>
      </c>
      <c r="O375" s="14" t="str">
        <f>IF(timingTable[[#This Row],['[TRACECODE']:.1]]=141,"afterRx","")</f>
        <v/>
      </c>
      <c r="P375" s="14" t="str">
        <f t="shared" si="57"/>
        <v/>
      </c>
      <c r="Q375" s="14" t="str">
        <f t="shared" si="58"/>
        <v/>
      </c>
      <c r="R375" s="14" t="str">
        <f t="shared" si="59"/>
        <v/>
      </c>
      <c r="S375" s="14">
        <f t="shared" si="60"/>
        <v>719</v>
      </c>
      <c r="T375" s="14" t="str">
        <f t="shared" si="61"/>
        <v>EMPTY</v>
      </c>
      <c r="U375" s="14" t="str">
        <f t="shared" si="62"/>
        <v>EMPTY</v>
      </c>
      <c r="V375" s="14" t="str">
        <f t="shared" si="63"/>
        <v>EMPTY</v>
      </c>
      <c r="W375" s="14">
        <f>IF(L375="beforeTx",timingTable[[#This Row],[FRT32_val]]-timingTable[[#This Row],[FRT32_trace]],"EMPTY")</f>
        <v>892</v>
      </c>
      <c r="X375" s="14">
        <f t="shared" si="64"/>
        <v>928</v>
      </c>
      <c r="Y375" s="14" t="str">
        <f t="shared" si="65"/>
        <v>EMPTY</v>
      </c>
      <c r="Z375" s="14" t="str">
        <f>IF(AND(P375="beforeRx",O376="afterRx"),J376-timingTable[[#This Row],[FRT32_trace]],"EMPTY")</f>
        <v>EMPTY</v>
      </c>
      <c r="AA375" s="14" t="str">
        <f>IF(AND(timingTable[[#This Row],[txEnd]]="txEnd",Q379="rxStart"),I379-timingTable[[#This Row],[FRT32_val]],"EMPTY")</f>
        <v>EMPTY</v>
      </c>
    </row>
    <row r="376" spans="1:27" x14ac:dyDescent="0.25">
      <c r="A376" s="14" t="s">
        <v>1217</v>
      </c>
      <c r="B376">
        <v>335689305782</v>
      </c>
      <c r="C376" s="14" t="s">
        <v>9214</v>
      </c>
      <c r="D376">
        <v>129</v>
      </c>
      <c r="E376" s="14" t="s">
        <v>3677</v>
      </c>
      <c r="F376" s="14" t="s">
        <v>7881</v>
      </c>
      <c r="G376" s="14">
        <f>timingTable[[#This Row],[FRT_DEC]]-B375</f>
        <v>3</v>
      </c>
      <c r="H3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INFO]]))),H375)</f>
        <v>91</v>
      </c>
      <c r="I3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76" s="14">
        <f>HEX2DEC(RIGHT(timingTable[[#This Row],[FRT_HEX]],MIN(LEN(timingTable[[#This Row],[FRT_HEX]])-2,8)))</f>
        <v>681856694</v>
      </c>
      <c r="K376" s="14" t="str">
        <f>IF(timingTable[[#This Row],['[TRACECODE']:.1]]=140,"afterTx","")</f>
        <v/>
      </c>
      <c r="L376" s="14" t="str">
        <f t="shared" si="55"/>
        <v/>
      </c>
      <c r="M376" s="14" t="str">
        <f>IF(AND(H376=H375,K375="afterTx",timingTable[[#This Row],['[TRACECODE']:.1]]=6),"dc","")</f>
        <v/>
      </c>
      <c r="N376" s="14" t="str">
        <f t="shared" si="56"/>
        <v/>
      </c>
      <c r="O376" s="14" t="str">
        <f>IF(timingTable[[#This Row],['[TRACECODE']:.1]]=141,"afterRx","")</f>
        <v/>
      </c>
      <c r="P376" s="14" t="str">
        <f t="shared" si="57"/>
        <v/>
      </c>
      <c r="Q376" s="14" t="str">
        <f t="shared" si="58"/>
        <v/>
      </c>
      <c r="R376" s="14" t="str">
        <f t="shared" si="59"/>
        <v/>
      </c>
      <c r="S376" s="14" t="str">
        <f t="shared" si="60"/>
        <v>EMPTY</v>
      </c>
      <c r="T376" s="14" t="str">
        <f t="shared" si="61"/>
        <v>EMPTY</v>
      </c>
      <c r="U376" s="14" t="str">
        <f t="shared" si="62"/>
        <v>EMPTY</v>
      </c>
      <c r="V376" s="14" t="str">
        <f t="shared" si="63"/>
        <v>EMPTY</v>
      </c>
      <c r="W376" s="14" t="str">
        <f>IF(L376="beforeTx",timingTable[[#This Row],[FRT32_val]]-timingTable[[#This Row],[FRT32_trace]],"EMPTY")</f>
        <v>EMPTY</v>
      </c>
      <c r="X376" s="14" t="str">
        <f t="shared" si="64"/>
        <v>EMPTY</v>
      </c>
      <c r="Y376" s="14" t="str">
        <f t="shared" si="65"/>
        <v>EMPTY</v>
      </c>
      <c r="Z376" s="14" t="str">
        <f>IF(AND(P376="beforeRx",O377="afterRx"),J377-timingTable[[#This Row],[FRT32_trace]],"EMPTY")</f>
        <v>EMPTY</v>
      </c>
      <c r="AA376" s="14" t="str">
        <f>IF(AND(timingTable[[#This Row],[txEnd]]="txEnd",Q380="rxStart"),I380-timingTable[[#This Row],[FRT32_val]],"EMPTY")</f>
        <v>EMPTY</v>
      </c>
    </row>
    <row r="377" spans="1:27" x14ac:dyDescent="0.25">
      <c r="A377" s="14" t="s">
        <v>1218</v>
      </c>
      <c r="B377">
        <v>335689306707</v>
      </c>
      <c r="C377" s="14" t="s">
        <v>9215</v>
      </c>
      <c r="D377">
        <v>140</v>
      </c>
      <c r="E377" s="14" t="s">
        <v>1076</v>
      </c>
      <c r="F377" s="14" t="s">
        <v>7871</v>
      </c>
      <c r="G377" s="14">
        <f>timingTable[[#This Row],[FRT_DEC]]-B376</f>
        <v>925</v>
      </c>
      <c r="H3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INFO]]))),H376)</f>
        <v>91</v>
      </c>
      <c r="I37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77" s="14">
        <f>HEX2DEC(RIGHT(timingTable[[#This Row],[FRT_HEX]],MIN(LEN(timingTable[[#This Row],[FRT_HEX]])-2,8)))</f>
        <v>681857619</v>
      </c>
      <c r="K377" s="14" t="str">
        <f>IF(timingTable[[#This Row],['[TRACECODE']:.1]]=140,"afterTx","")</f>
        <v>afterTx</v>
      </c>
      <c r="L377" s="14" t="str">
        <f t="shared" si="55"/>
        <v/>
      </c>
      <c r="M377" s="14" t="str">
        <f>IF(AND(H377=H376,K376="afterTx",timingTable[[#This Row],['[TRACECODE']:.1]]=6),"dc","")</f>
        <v/>
      </c>
      <c r="N377" s="14" t="str">
        <f t="shared" si="56"/>
        <v/>
      </c>
      <c r="O377" s="14" t="str">
        <f>IF(timingTable[[#This Row],['[TRACECODE']:.1]]=141,"afterRx","")</f>
        <v/>
      </c>
      <c r="P377" s="14" t="str">
        <f t="shared" si="57"/>
        <v/>
      </c>
      <c r="Q377" s="14" t="str">
        <f t="shared" si="58"/>
        <v/>
      </c>
      <c r="R377" s="14" t="str">
        <f t="shared" si="59"/>
        <v/>
      </c>
      <c r="S377" s="14" t="str">
        <f t="shared" si="60"/>
        <v>EMPTY</v>
      </c>
      <c r="T377" s="14" t="str">
        <f t="shared" si="61"/>
        <v>EMPTY</v>
      </c>
      <c r="U377" s="14" t="str">
        <f t="shared" si="62"/>
        <v>EMPTY</v>
      </c>
      <c r="V377" s="14" t="str">
        <f t="shared" si="63"/>
        <v>EMPTY</v>
      </c>
      <c r="W377" s="14" t="str">
        <f>IF(L377="beforeTx",timingTable[[#This Row],[FRT32_val]]-timingTable[[#This Row],[FRT32_trace]],"EMPTY")</f>
        <v>EMPTY</v>
      </c>
      <c r="X377" s="14" t="str">
        <f t="shared" si="64"/>
        <v>EMPTY</v>
      </c>
      <c r="Y377" s="14" t="str">
        <f t="shared" si="65"/>
        <v>EMPTY</v>
      </c>
      <c r="Z377" s="14" t="str">
        <f>IF(AND(P377="beforeRx",O378="afterRx"),J378-timingTable[[#This Row],[FRT32_trace]],"EMPTY")</f>
        <v>EMPTY</v>
      </c>
      <c r="AA377" s="14" t="str">
        <f>IF(AND(timingTable[[#This Row],[txEnd]]="txEnd",Q381="rxStart"),I381-timingTable[[#This Row],[FRT32_val]],"EMPTY")</f>
        <v>EMPTY</v>
      </c>
    </row>
    <row r="378" spans="1:27" x14ac:dyDescent="0.25">
      <c r="A378" s="14" t="s">
        <v>1220</v>
      </c>
      <c r="B378">
        <v>335689310339</v>
      </c>
      <c r="C378" s="14" t="s">
        <v>9217</v>
      </c>
      <c r="D378">
        <v>6</v>
      </c>
      <c r="E378" s="14" t="s">
        <v>1077</v>
      </c>
      <c r="F378" s="14" t="s">
        <v>9218</v>
      </c>
      <c r="G378" s="14">
        <f>timingTable[[#This Row],[FRT_DEC]]-B377</f>
        <v>3632</v>
      </c>
      <c r="H3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INFO]]))),H377)</f>
        <v>91</v>
      </c>
      <c r="I3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681858302</v>
      </c>
      <c r="J378" s="14">
        <f>HEX2DEC(RIGHT(timingTable[[#This Row],[FRT_HEX]],MIN(LEN(timingTable[[#This Row],[FRT_HEX]])-2,8)))</f>
        <v>681861251</v>
      </c>
      <c r="K378" s="14" t="str">
        <f>IF(timingTable[[#This Row],['[TRACECODE']:.1]]=140,"afterTx","")</f>
        <v/>
      </c>
      <c r="L378" s="14" t="str">
        <f t="shared" si="55"/>
        <v/>
      </c>
      <c r="M378" s="14" t="str">
        <f>IF(AND(H378=H377,K377="afterTx",timingTable[[#This Row],['[TRACECODE']:.1]]=6),"dc","")</f>
        <v>dc</v>
      </c>
      <c r="N378" s="14" t="str">
        <f t="shared" si="56"/>
        <v/>
      </c>
      <c r="O378" s="14" t="str">
        <f>IF(timingTable[[#This Row],['[TRACECODE']:.1]]=141,"afterRx","")</f>
        <v/>
      </c>
      <c r="P378" s="14" t="str">
        <f t="shared" si="57"/>
        <v/>
      </c>
      <c r="Q378" s="14" t="str">
        <f t="shared" si="58"/>
        <v/>
      </c>
      <c r="R378" s="14" t="str">
        <f t="shared" si="59"/>
        <v/>
      </c>
      <c r="S378" s="14" t="str">
        <f t="shared" si="60"/>
        <v>EMPTY</v>
      </c>
      <c r="T378" s="14" t="str">
        <f t="shared" si="61"/>
        <v>EMPTY</v>
      </c>
      <c r="U378" s="14" t="str">
        <f t="shared" si="62"/>
        <v>EMPTY</v>
      </c>
      <c r="V378" s="14" t="str">
        <f t="shared" si="63"/>
        <v>EMPTY</v>
      </c>
      <c r="W378" s="14" t="str">
        <f>IF(L378="beforeTx",timingTable[[#This Row],[FRT32_val]]-timingTable[[#This Row],[FRT32_trace]],"EMPTY")</f>
        <v>EMPTY</v>
      </c>
      <c r="X378" s="14" t="str">
        <f t="shared" si="64"/>
        <v>EMPTY</v>
      </c>
      <c r="Y378" s="14" t="str">
        <f t="shared" si="65"/>
        <v>EMPTY</v>
      </c>
      <c r="Z378" s="14" t="str">
        <f>IF(AND(P378="beforeRx",O379="afterRx"),J379-timingTable[[#This Row],[FRT32_trace]],"EMPTY")</f>
        <v>EMPTY</v>
      </c>
      <c r="AA378" s="14" t="str">
        <f>IF(AND(timingTable[[#This Row],[txEnd]]="txEnd",Q382="rxStart"),I382-timingTable[[#This Row],[FRT32_val]],"EMPTY")</f>
        <v>EMPTY</v>
      </c>
    </row>
    <row r="379" spans="1:27" x14ac:dyDescent="0.25">
      <c r="A379" s="14" t="s">
        <v>1221</v>
      </c>
      <c r="B379">
        <v>335689310343</v>
      </c>
      <c r="C379" s="14" t="s">
        <v>9219</v>
      </c>
      <c r="D379">
        <v>6</v>
      </c>
      <c r="E379" s="14" t="s">
        <v>1077</v>
      </c>
      <c r="F379" s="14" t="s">
        <v>7877</v>
      </c>
      <c r="G379" s="14">
        <f>timingTable[[#This Row],[FRT_DEC]]-B378</f>
        <v>4</v>
      </c>
      <c r="H3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INFO]]))),H378)</f>
        <v>91</v>
      </c>
      <c r="I3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79" s="14">
        <f>HEX2DEC(RIGHT(timingTable[[#This Row],[FRT_HEX]],MIN(LEN(timingTable[[#This Row],[FRT_HEX]])-2,8)))</f>
        <v>681861255</v>
      </c>
      <c r="K379" s="14" t="str">
        <f>IF(timingTable[[#This Row],['[TRACECODE']:.1]]=140,"afterTx","")</f>
        <v/>
      </c>
      <c r="L379" s="14" t="str">
        <f t="shared" si="55"/>
        <v/>
      </c>
      <c r="M379" s="14" t="str">
        <f>IF(AND(H379=H378,K378="afterTx",timingTable[[#This Row],['[TRACECODE']:.1]]=6),"dc","")</f>
        <v/>
      </c>
      <c r="N379" s="14" t="str">
        <f t="shared" si="56"/>
        <v/>
      </c>
      <c r="O379" s="14" t="str">
        <f>IF(timingTable[[#This Row],['[TRACECODE']:.1]]=141,"afterRx","")</f>
        <v/>
      </c>
      <c r="P379" s="14" t="str">
        <f t="shared" si="57"/>
        <v/>
      </c>
      <c r="Q379" s="14" t="str">
        <f t="shared" si="58"/>
        <v/>
      </c>
      <c r="R379" s="14" t="str">
        <f t="shared" si="59"/>
        <v/>
      </c>
      <c r="S379" s="14" t="str">
        <f t="shared" si="60"/>
        <v>EMPTY</v>
      </c>
      <c r="T379" s="14" t="str">
        <f t="shared" si="61"/>
        <v>EMPTY</v>
      </c>
      <c r="U379" s="14" t="str">
        <f t="shared" si="62"/>
        <v>EMPTY</v>
      </c>
      <c r="V379" s="14" t="str">
        <f t="shared" si="63"/>
        <v>EMPTY</v>
      </c>
      <c r="W379" s="14" t="str">
        <f>IF(L379="beforeTx",timingTable[[#This Row],[FRT32_val]]-timingTable[[#This Row],[FRT32_trace]],"EMPTY")</f>
        <v>EMPTY</v>
      </c>
      <c r="X379" s="14" t="str">
        <f t="shared" si="64"/>
        <v>EMPTY</v>
      </c>
      <c r="Y379" s="14" t="str">
        <f t="shared" si="65"/>
        <v>EMPTY</v>
      </c>
      <c r="Z379" s="14" t="str">
        <f>IF(AND(P379="beforeRx",O380="afterRx"),J380-timingTable[[#This Row],[FRT32_trace]],"EMPTY")</f>
        <v>EMPTY</v>
      </c>
      <c r="AA379" s="14" t="str">
        <f>IF(AND(timingTable[[#This Row],[txEnd]]="txEnd",Q383="rxStart"),I383-timingTable[[#This Row],[FRT32_val]],"EMPTY")</f>
        <v>EMPTY</v>
      </c>
    </row>
    <row r="380" spans="1:27" x14ac:dyDescent="0.25">
      <c r="A380" s="14" t="s">
        <v>1222</v>
      </c>
      <c r="B380">
        <v>335689310346</v>
      </c>
      <c r="C380" s="14" t="s">
        <v>9220</v>
      </c>
      <c r="D380">
        <v>122</v>
      </c>
      <c r="E380" s="14" t="s">
        <v>3921</v>
      </c>
      <c r="F380" s="14" t="s">
        <v>9221</v>
      </c>
      <c r="G380" s="14">
        <f>timingTable[[#This Row],[FRT_DEC]]-B379</f>
        <v>3</v>
      </c>
      <c r="H3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INFO]]))),H379)</f>
        <v>91</v>
      </c>
      <c r="I3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681861193</v>
      </c>
      <c r="J380" s="14">
        <f>HEX2DEC(RIGHT(timingTable[[#This Row],[FRT_HEX]],MIN(LEN(timingTable[[#This Row],[FRT_HEX]])-2,8)))</f>
        <v>681861258</v>
      </c>
      <c r="K380" s="14" t="str">
        <f>IF(timingTable[[#This Row],['[TRACECODE']:.1]]=140,"afterTx","")</f>
        <v/>
      </c>
      <c r="L380" s="14" t="str">
        <f t="shared" si="55"/>
        <v/>
      </c>
      <c r="M380" s="14" t="str">
        <f>IF(AND(H380=H379,K379="afterTx",timingTable[[#This Row],['[TRACECODE']:.1]]=6),"dc","")</f>
        <v/>
      </c>
      <c r="N380" s="14" t="str">
        <f t="shared" si="56"/>
        <v>txEnd</v>
      </c>
      <c r="O380" s="14" t="str">
        <f>IF(timingTable[[#This Row],['[TRACECODE']:.1]]=141,"afterRx","")</f>
        <v/>
      </c>
      <c r="P380" s="14" t="str">
        <f t="shared" si="57"/>
        <v/>
      </c>
      <c r="Q380" s="14" t="str">
        <f t="shared" si="58"/>
        <v/>
      </c>
      <c r="R380" s="14" t="str">
        <f t="shared" si="59"/>
        <v/>
      </c>
      <c r="S380" s="14" t="str">
        <f t="shared" si="60"/>
        <v>EMPTY</v>
      </c>
      <c r="T380" s="14" t="str">
        <f t="shared" si="61"/>
        <v>EMPTY</v>
      </c>
      <c r="U380" s="14" t="str">
        <f t="shared" si="62"/>
        <v>EMPTY</v>
      </c>
      <c r="V380" s="14" t="str">
        <f t="shared" si="63"/>
        <v>EMPTY</v>
      </c>
      <c r="W380" s="14" t="str">
        <f>IF(L380="beforeTx",timingTable[[#This Row],[FRT32_val]]-timingTable[[#This Row],[FRT32_trace]],"EMPTY")</f>
        <v>EMPTY</v>
      </c>
      <c r="X380" s="14" t="str">
        <f t="shared" si="64"/>
        <v>EMPTY</v>
      </c>
      <c r="Y380" s="14" t="str">
        <f t="shared" si="65"/>
        <v>EMPTY</v>
      </c>
      <c r="Z380" s="14" t="str">
        <f>IF(AND(P380="beforeRx",O381="afterRx"),J381-timingTable[[#This Row],[FRT32_trace]],"EMPTY")</f>
        <v>EMPTY</v>
      </c>
      <c r="AA380" s="14" t="str">
        <f>IF(AND(timingTable[[#This Row],[txEnd]]="txEnd",Q384="rxStart"),I384-timingTable[[#This Row],[FRT32_val]],"EMPTY")</f>
        <v>EMPTY</v>
      </c>
    </row>
    <row r="381" spans="1:27" x14ac:dyDescent="0.25">
      <c r="A381" s="14" t="s">
        <v>1223</v>
      </c>
      <c r="B381">
        <v>335689310348</v>
      </c>
      <c r="C381" s="14" t="s">
        <v>9222</v>
      </c>
      <c r="D381">
        <v>122</v>
      </c>
      <c r="E381" s="14" t="s">
        <v>3921</v>
      </c>
      <c r="F381" s="14" t="s">
        <v>7878</v>
      </c>
      <c r="G381" s="14">
        <f>timingTable[[#This Row],[FRT_DEC]]-B380</f>
        <v>2</v>
      </c>
      <c r="H3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INFO]]))),H380)</f>
        <v>91</v>
      </c>
      <c r="I3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81" s="14">
        <f>HEX2DEC(RIGHT(timingTable[[#This Row],[FRT_HEX]],MIN(LEN(timingTable[[#This Row],[FRT_HEX]])-2,8)))</f>
        <v>681861260</v>
      </c>
      <c r="K381" s="14" t="str">
        <f>IF(timingTable[[#This Row],['[TRACECODE']:.1]]=140,"afterTx","")</f>
        <v/>
      </c>
      <c r="L381" s="14" t="str">
        <f t="shared" si="55"/>
        <v/>
      </c>
      <c r="M381" s="14" t="str">
        <f>IF(AND(H381=H380,K380="afterTx",timingTable[[#This Row],['[TRACECODE']:.1]]=6),"dc","")</f>
        <v/>
      </c>
      <c r="N381" s="14" t="str">
        <f t="shared" si="56"/>
        <v/>
      </c>
      <c r="O381" s="14" t="str">
        <f>IF(timingTable[[#This Row],['[TRACECODE']:.1]]=141,"afterRx","")</f>
        <v/>
      </c>
      <c r="P381" s="14" t="str">
        <f t="shared" si="57"/>
        <v/>
      </c>
      <c r="Q381" s="14" t="str">
        <f t="shared" si="58"/>
        <v/>
      </c>
      <c r="R381" s="14" t="str">
        <f t="shared" si="59"/>
        <v/>
      </c>
      <c r="S381" s="14" t="str">
        <f t="shared" si="60"/>
        <v>EMPTY</v>
      </c>
      <c r="T381" s="14" t="str">
        <f t="shared" si="61"/>
        <v>EMPTY</v>
      </c>
      <c r="U381" s="14" t="str">
        <f t="shared" si="62"/>
        <v>EMPTY</v>
      </c>
      <c r="V381" s="14" t="str">
        <f t="shared" si="63"/>
        <v>EMPTY</v>
      </c>
      <c r="W381" s="14" t="str">
        <f>IF(L381="beforeTx",timingTable[[#This Row],[FRT32_val]]-timingTable[[#This Row],[FRT32_trace]],"EMPTY")</f>
        <v>EMPTY</v>
      </c>
      <c r="X381" s="14" t="str">
        <f t="shared" si="64"/>
        <v>EMPTY</v>
      </c>
      <c r="Y381" s="14" t="str">
        <f t="shared" si="65"/>
        <v>EMPTY</v>
      </c>
      <c r="Z381" s="14" t="str">
        <f>IF(AND(P381="beforeRx",O382="afterRx"),J382-timingTable[[#This Row],[FRT32_trace]],"EMPTY")</f>
        <v>EMPTY</v>
      </c>
      <c r="AA381" s="14" t="str">
        <f>IF(AND(timingTable[[#This Row],[txEnd]]="txEnd",Q385="rxStart"),I385-timingTable[[#This Row],[FRT32_val]],"EMPTY")</f>
        <v>EMPTY</v>
      </c>
    </row>
    <row r="382" spans="1:27" x14ac:dyDescent="0.25">
      <c r="A382" s="14" t="s">
        <v>1224</v>
      </c>
      <c r="B382">
        <v>335689310356</v>
      </c>
      <c r="C382" s="14" t="s">
        <v>9223</v>
      </c>
      <c r="D382">
        <v>151</v>
      </c>
      <c r="E382" s="14" t="s">
        <v>7876</v>
      </c>
      <c r="F382" s="14" t="s">
        <v>8006</v>
      </c>
      <c r="G382" s="14">
        <f>timingTable[[#This Row],[FRT_DEC]]-B381</f>
        <v>8</v>
      </c>
      <c r="H3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INFO]]))),H381)</f>
        <v>91</v>
      </c>
      <c r="I3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382" s="14">
        <f>HEX2DEC(RIGHT(timingTable[[#This Row],[FRT_HEX]],MIN(LEN(timingTable[[#This Row],[FRT_HEX]])-2,8)))</f>
        <v>681861268</v>
      </c>
      <c r="K382" s="14" t="str">
        <f>IF(timingTable[[#This Row],['[TRACECODE']:.1]]=140,"afterTx","")</f>
        <v/>
      </c>
      <c r="L382" s="14" t="str">
        <f t="shared" si="55"/>
        <v/>
      </c>
      <c r="M382" s="14" t="str">
        <f>IF(AND(H382=H381,K381="afterTx",timingTable[[#This Row],['[TRACECODE']:.1]]=6),"dc","")</f>
        <v/>
      </c>
      <c r="N382" s="14" t="str">
        <f t="shared" si="56"/>
        <v/>
      </c>
      <c r="O382" s="14" t="str">
        <f>IF(timingTable[[#This Row],['[TRACECODE']:.1]]=141,"afterRx","")</f>
        <v/>
      </c>
      <c r="P382" s="14" t="str">
        <f t="shared" si="57"/>
        <v/>
      </c>
      <c r="Q382" s="14" t="str">
        <f t="shared" si="58"/>
        <v/>
      </c>
      <c r="R382" s="14" t="str">
        <f t="shared" si="59"/>
        <v/>
      </c>
      <c r="S382" s="14" t="str">
        <f t="shared" si="60"/>
        <v>EMPTY</v>
      </c>
      <c r="T382" s="14" t="str">
        <f t="shared" si="61"/>
        <v>EMPTY</v>
      </c>
      <c r="U382" s="14" t="str">
        <f t="shared" si="62"/>
        <v>EMPTY</v>
      </c>
      <c r="V382" s="14" t="str">
        <f t="shared" si="63"/>
        <v>EMPTY</v>
      </c>
      <c r="W382" s="14" t="str">
        <f>IF(L382="beforeTx",timingTable[[#This Row],[FRT32_val]]-timingTable[[#This Row],[FRT32_trace]],"EMPTY")</f>
        <v>EMPTY</v>
      </c>
      <c r="X382" s="14" t="str">
        <f t="shared" si="64"/>
        <v>EMPTY</v>
      </c>
      <c r="Y382" s="14" t="str">
        <f t="shared" si="65"/>
        <v>EMPTY</v>
      </c>
      <c r="Z382" s="14" t="str">
        <f>IF(AND(P382="beforeRx",O383="afterRx"),J383-timingTable[[#This Row],[FRT32_trace]],"EMPTY")</f>
        <v>EMPTY</v>
      </c>
      <c r="AA382" s="14" t="str">
        <f>IF(AND(timingTable[[#This Row],[txEnd]]="txEnd",Q386="rxStart"),I386-timingTable[[#This Row],[FRT32_val]],"EMPTY")</f>
        <v>EMPTY</v>
      </c>
    </row>
    <row r="383" spans="1:27" x14ac:dyDescent="0.25">
      <c r="A383" s="14" t="s">
        <v>1232</v>
      </c>
      <c r="B383">
        <v>335689310795</v>
      </c>
      <c r="C383" s="14" t="s">
        <v>9232</v>
      </c>
      <c r="D383">
        <v>151</v>
      </c>
      <c r="E383" s="14" t="s">
        <v>7876</v>
      </c>
      <c r="F383" s="14" t="s">
        <v>8130</v>
      </c>
      <c r="G383" s="14">
        <f>timingTable[[#This Row],[FRT_DEC]]-B382</f>
        <v>439</v>
      </c>
      <c r="H3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INFO]]))),H382)</f>
        <v>91</v>
      </c>
      <c r="I3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383" s="14">
        <f>HEX2DEC(RIGHT(timingTable[[#This Row],[FRT_HEX]],MIN(LEN(timingTable[[#This Row],[FRT_HEX]])-2,8)))</f>
        <v>681861707</v>
      </c>
      <c r="K383" s="14" t="str">
        <f>IF(timingTable[[#This Row],['[TRACECODE']:.1]]=140,"afterTx","")</f>
        <v/>
      </c>
      <c r="L383" s="14" t="str">
        <f t="shared" si="55"/>
        <v/>
      </c>
      <c r="M383" s="14" t="str">
        <f>IF(AND(H383=H382,K382="afterTx",timingTable[[#This Row],['[TRACECODE']:.1]]=6),"dc","")</f>
        <v/>
      </c>
      <c r="N383" s="14" t="str">
        <f t="shared" si="56"/>
        <v/>
      </c>
      <c r="O383" s="14" t="str">
        <f>IF(timingTable[[#This Row],['[TRACECODE']:.1]]=141,"afterRx","")</f>
        <v/>
      </c>
      <c r="P383" s="14" t="str">
        <f t="shared" si="57"/>
        <v/>
      </c>
      <c r="Q383" s="14" t="str">
        <f t="shared" si="58"/>
        <v/>
      </c>
      <c r="R383" s="14" t="str">
        <f t="shared" si="59"/>
        <v/>
      </c>
      <c r="S383" s="14" t="str">
        <f t="shared" si="60"/>
        <v>EMPTY</v>
      </c>
      <c r="T383" s="14" t="str">
        <f t="shared" si="61"/>
        <v>EMPTY</v>
      </c>
      <c r="U383" s="14" t="str">
        <f t="shared" si="62"/>
        <v>EMPTY</v>
      </c>
      <c r="V383" s="14" t="str">
        <f t="shared" si="63"/>
        <v>EMPTY</v>
      </c>
      <c r="W383" s="14" t="str">
        <f>IF(L383="beforeTx",timingTable[[#This Row],[FRT32_val]]-timingTable[[#This Row],[FRT32_trace]],"EMPTY")</f>
        <v>EMPTY</v>
      </c>
      <c r="X383" s="14" t="str">
        <f t="shared" si="64"/>
        <v>EMPTY</v>
      </c>
      <c r="Y383" s="14" t="str">
        <f t="shared" si="65"/>
        <v>EMPTY</v>
      </c>
      <c r="Z383" s="14" t="str">
        <f>IF(AND(P383="beforeRx",O384="afterRx"),J384-timingTable[[#This Row],[FRT32_trace]],"EMPTY")</f>
        <v>EMPTY</v>
      </c>
      <c r="AA383" s="14" t="str">
        <f>IF(AND(timingTable[[#This Row],[txEnd]]="txEnd",Q387="rxStart"),I387-timingTable[[#This Row],[FRT32_val]],"EMPTY")</f>
        <v>EMPTY</v>
      </c>
    </row>
    <row r="384" spans="1:27" x14ac:dyDescent="0.25">
      <c r="A384" s="14" t="s">
        <v>1235</v>
      </c>
      <c r="B384">
        <v>335689310821</v>
      </c>
      <c r="C384" s="14" t="s">
        <v>9235</v>
      </c>
      <c r="D384">
        <v>130</v>
      </c>
      <c r="E384" s="14" t="s">
        <v>3933</v>
      </c>
      <c r="F384" s="14" t="s">
        <v>5330</v>
      </c>
      <c r="G384" s="14">
        <f>timingTable[[#This Row],[FRT_DEC]]-B383</f>
        <v>26</v>
      </c>
      <c r="H3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INFO]]))),H383)</f>
        <v>91</v>
      </c>
      <c r="I3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3997701</v>
      </c>
      <c r="J384" s="14">
        <f>HEX2DEC(RIGHT(timingTable[[#This Row],[FRT_HEX]],MIN(LEN(timingTable[[#This Row],[FRT_HEX]])-2,8)))</f>
        <v>681861733</v>
      </c>
      <c r="K384" s="14" t="str">
        <f>IF(timingTable[[#This Row],['[TRACECODE']:.1]]=140,"afterTx","")</f>
        <v/>
      </c>
      <c r="L384" s="14" t="str">
        <f t="shared" si="55"/>
        <v/>
      </c>
      <c r="M384" s="14" t="str">
        <f>IF(AND(H384=H383,K383="afterTx",timingTable[[#This Row],['[TRACECODE']:.1]]=6),"dc","")</f>
        <v/>
      </c>
      <c r="N384" s="14" t="str">
        <f t="shared" si="56"/>
        <v/>
      </c>
      <c r="O384" s="14" t="str">
        <f>IF(timingTable[[#This Row],['[TRACECODE']:.1]]=141,"afterRx","")</f>
        <v/>
      </c>
      <c r="P384" s="14" t="str">
        <f t="shared" si="57"/>
        <v>beforeRx</v>
      </c>
      <c r="Q384" s="14" t="str">
        <f t="shared" si="58"/>
        <v/>
      </c>
      <c r="R384" s="14" t="str">
        <f t="shared" si="59"/>
        <v/>
      </c>
      <c r="S384" s="14" t="str">
        <f t="shared" si="60"/>
        <v>EMPTY</v>
      </c>
      <c r="T384" s="14" t="str">
        <f t="shared" si="61"/>
        <v>EMPTY</v>
      </c>
      <c r="U384" s="14" t="str">
        <f t="shared" si="62"/>
        <v>EMPTY</v>
      </c>
      <c r="V384" s="14" t="str">
        <f t="shared" si="63"/>
        <v>EMPTY</v>
      </c>
      <c r="W384" s="14" t="str">
        <f>IF(L384="beforeTx",timingTable[[#This Row],[FRT32_val]]-timingTable[[#This Row],[FRT32_trace]],"EMPTY")</f>
        <v>EMPTY</v>
      </c>
      <c r="X384" s="14" t="str">
        <f t="shared" si="64"/>
        <v>EMPTY</v>
      </c>
      <c r="Y384" s="14" t="str">
        <f t="shared" si="65"/>
        <v>EMPTY</v>
      </c>
      <c r="Z384" s="14">
        <f>IF(AND(P384="beforeRx",O385="afterRx"),J385-timingTable[[#This Row],[FRT32_trace]],"EMPTY")</f>
        <v>730</v>
      </c>
      <c r="AA384" s="14" t="str">
        <f>IF(AND(timingTable[[#This Row],[txEnd]]="txEnd",Q388="rxStart"),I388-timingTable[[#This Row],[FRT32_val]],"EMPTY")</f>
        <v>EMPTY</v>
      </c>
    </row>
    <row r="385" spans="1:27" x14ac:dyDescent="0.25">
      <c r="A385" s="14" t="s">
        <v>1236</v>
      </c>
      <c r="B385">
        <v>335689311551</v>
      </c>
      <c r="C385" s="14" t="s">
        <v>9236</v>
      </c>
      <c r="D385">
        <v>141</v>
      </c>
      <c r="E385" s="14" t="s">
        <v>3934</v>
      </c>
      <c r="F385" s="14" t="s">
        <v>5331</v>
      </c>
      <c r="G385" s="14">
        <f>timingTable[[#This Row],[FRT_DEC]]-B384</f>
        <v>730</v>
      </c>
      <c r="H3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INFO]]))),H384)</f>
        <v>91</v>
      </c>
      <c r="I38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85" s="14">
        <f>HEX2DEC(RIGHT(timingTable[[#This Row],[FRT_HEX]],MIN(LEN(timingTable[[#This Row],[FRT_HEX]])-2,8)))</f>
        <v>681862463</v>
      </c>
      <c r="K385" s="14" t="str">
        <f>IF(timingTable[[#This Row],['[TRACECODE']:.1]]=140,"afterTx","")</f>
        <v/>
      </c>
      <c r="L385" s="14" t="str">
        <f t="shared" si="55"/>
        <v/>
      </c>
      <c r="M385" s="14" t="str">
        <f>IF(AND(H385=H384,K384="afterTx",timingTable[[#This Row],['[TRACECODE']:.1]]=6),"dc","")</f>
        <v/>
      </c>
      <c r="N385" s="14" t="str">
        <f t="shared" si="56"/>
        <v/>
      </c>
      <c r="O385" s="14" t="str">
        <f>IF(timingTable[[#This Row],['[TRACECODE']:.1]]=141,"afterRx","")</f>
        <v>afterRx</v>
      </c>
      <c r="P385" s="14" t="str">
        <f t="shared" si="57"/>
        <v/>
      </c>
      <c r="Q385" s="14" t="str">
        <f t="shared" si="58"/>
        <v/>
      </c>
      <c r="R385" s="14" t="str">
        <f t="shared" si="59"/>
        <v/>
      </c>
      <c r="S385" s="14" t="str">
        <f t="shared" si="60"/>
        <v>EMPTY</v>
      </c>
      <c r="T385" s="14" t="str">
        <f t="shared" si="61"/>
        <v>EMPTY</v>
      </c>
      <c r="U385" s="14" t="str">
        <f t="shared" si="62"/>
        <v>EMPTY</v>
      </c>
      <c r="V385" s="14" t="str">
        <f t="shared" si="63"/>
        <v>EMPTY</v>
      </c>
      <c r="W385" s="14" t="str">
        <f>IF(L385="beforeTx",timingTable[[#This Row],[FRT32_val]]-timingTable[[#This Row],[FRT32_trace]],"EMPTY")</f>
        <v>EMPTY</v>
      </c>
      <c r="X385" s="14" t="str">
        <f t="shared" si="64"/>
        <v>EMPTY</v>
      </c>
      <c r="Y385" s="14" t="str">
        <f t="shared" si="65"/>
        <v>EMPTY</v>
      </c>
      <c r="Z385" s="14" t="str">
        <f>IF(AND(P385="beforeRx",O386="afterRx"),J386-timingTable[[#This Row],[FRT32_trace]],"EMPTY")</f>
        <v>EMPTY</v>
      </c>
      <c r="AA385" s="14" t="str">
        <f>IF(AND(timingTable[[#This Row],[txEnd]]="txEnd",Q389="rxStart"),I389-timingTable[[#This Row],[FRT32_val]],"EMPTY")</f>
        <v>EMPTY</v>
      </c>
    </row>
    <row r="386" spans="1:27" x14ac:dyDescent="0.25">
      <c r="A386" s="14" t="s">
        <v>1239</v>
      </c>
      <c r="B386">
        <v>335689312909</v>
      </c>
      <c r="C386" s="14" t="s">
        <v>9239</v>
      </c>
      <c r="D386">
        <v>123</v>
      </c>
      <c r="E386" s="14" t="s">
        <v>3922</v>
      </c>
      <c r="F386" s="14" t="s">
        <v>9240</v>
      </c>
      <c r="G386" s="14">
        <f>timingTable[[#This Row],[FRT_DEC]]-B385</f>
        <v>1358</v>
      </c>
      <c r="H3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INFO]]))),H385)</f>
        <v>91</v>
      </c>
      <c r="I3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681863405</v>
      </c>
      <c r="J386" s="14">
        <f>HEX2DEC(RIGHT(timingTable[[#This Row],[FRT_HEX]],MIN(LEN(timingTable[[#This Row],[FRT_HEX]])-2,8)))</f>
        <v>681863821</v>
      </c>
      <c r="K386" s="14" t="str">
        <f>IF(timingTable[[#This Row],['[TRACECODE']:.1]]=140,"afterTx","")</f>
        <v/>
      </c>
      <c r="L386" s="14" t="str">
        <f t="shared" si="55"/>
        <v/>
      </c>
      <c r="M386" s="14" t="str">
        <f>IF(AND(H386=H385,K385="afterTx",timingTable[[#This Row],['[TRACECODE']:.1]]=6),"dc","")</f>
        <v/>
      </c>
      <c r="N386" s="14" t="str">
        <f t="shared" si="56"/>
        <v/>
      </c>
      <c r="O386" s="14" t="str">
        <f>IF(timingTable[[#This Row],['[TRACECODE']:.1]]=141,"afterRx","")</f>
        <v/>
      </c>
      <c r="P386" s="14" t="str">
        <f t="shared" si="57"/>
        <v/>
      </c>
      <c r="Q386" s="14" t="str">
        <f t="shared" si="58"/>
        <v>rxStart</v>
      </c>
      <c r="R386" s="14" t="str">
        <f t="shared" si="59"/>
        <v/>
      </c>
      <c r="S386" s="14" t="str">
        <f t="shared" si="60"/>
        <v>EMPTY</v>
      </c>
      <c r="T386" s="14" t="str">
        <f t="shared" si="61"/>
        <v>EMPTY</v>
      </c>
      <c r="U386" s="14" t="str">
        <f t="shared" si="62"/>
        <v>EMPTY</v>
      </c>
      <c r="V386" s="14" t="str">
        <f t="shared" si="63"/>
        <v>EMPTY</v>
      </c>
      <c r="W386" s="14" t="str">
        <f>IF(L386="beforeTx",timingTable[[#This Row],[FRT32_val]]-timingTable[[#This Row],[FRT32_trace]],"EMPTY")</f>
        <v>EMPTY</v>
      </c>
      <c r="X386" s="14" t="str">
        <f t="shared" si="64"/>
        <v>EMPTY</v>
      </c>
      <c r="Y386" s="14" t="str">
        <f t="shared" si="65"/>
        <v>EMPTY</v>
      </c>
      <c r="Z386" s="14" t="str">
        <f>IF(AND(P386="beforeRx",O387="afterRx"),J387-timingTable[[#This Row],[FRT32_trace]],"EMPTY")</f>
        <v>EMPTY</v>
      </c>
      <c r="AA386" s="14" t="str">
        <f>IF(AND(timingTable[[#This Row],[txEnd]]="txEnd",Q390="rxStart"),I390-timingTable[[#This Row],[FRT32_val]],"EMPTY")</f>
        <v>EMPTY</v>
      </c>
    </row>
    <row r="387" spans="1:27" x14ac:dyDescent="0.25">
      <c r="A387" s="14" t="s">
        <v>1240</v>
      </c>
      <c r="B387">
        <v>335689312911</v>
      </c>
      <c r="C387" s="14" t="s">
        <v>9241</v>
      </c>
      <c r="D387">
        <v>123</v>
      </c>
      <c r="E387" s="14" t="s">
        <v>3922</v>
      </c>
      <c r="F387" s="14" t="s">
        <v>7879</v>
      </c>
      <c r="G387" s="14">
        <f>timingTable[[#This Row],[FRT_DEC]]-B386</f>
        <v>2</v>
      </c>
      <c r="H3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INFO]]))),H386)</f>
        <v>91</v>
      </c>
      <c r="I3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87" s="14">
        <f>HEX2DEC(RIGHT(timingTable[[#This Row],[FRT_HEX]],MIN(LEN(timingTable[[#This Row],[FRT_HEX]])-2,8)))</f>
        <v>681863823</v>
      </c>
      <c r="K387" s="14" t="str">
        <f>IF(timingTable[[#This Row],['[TRACECODE']:.1]]=140,"afterTx","")</f>
        <v/>
      </c>
      <c r="L387" s="14" t="str">
        <f t="shared" si="55"/>
        <v/>
      </c>
      <c r="M387" s="14" t="str">
        <f>IF(AND(H387=H386,K386="afterTx",timingTable[[#This Row],['[TRACECODE']:.1]]=6),"dc","")</f>
        <v/>
      </c>
      <c r="N387" s="14" t="str">
        <f t="shared" si="56"/>
        <v/>
      </c>
      <c r="O387" s="14" t="str">
        <f>IF(timingTable[[#This Row],['[TRACECODE']:.1]]=141,"afterRx","")</f>
        <v/>
      </c>
      <c r="P387" s="14" t="str">
        <f t="shared" si="57"/>
        <v/>
      </c>
      <c r="Q387" s="14" t="str">
        <f t="shared" si="58"/>
        <v/>
      </c>
      <c r="R387" s="14" t="str">
        <f t="shared" si="59"/>
        <v/>
      </c>
      <c r="S387" s="14" t="str">
        <f t="shared" si="60"/>
        <v>EMPTY</v>
      </c>
      <c r="T387" s="14" t="str">
        <f t="shared" si="61"/>
        <v>EMPTY</v>
      </c>
      <c r="U387" s="14" t="str">
        <f t="shared" si="62"/>
        <v>EMPTY</v>
      </c>
      <c r="V387" s="14" t="str">
        <f t="shared" si="63"/>
        <v>EMPTY</v>
      </c>
      <c r="W387" s="14" t="str">
        <f>IF(L387="beforeTx",timingTable[[#This Row],[FRT32_val]]-timingTable[[#This Row],[FRT32_trace]],"EMPTY")</f>
        <v>EMPTY</v>
      </c>
      <c r="X387" s="14" t="str">
        <f t="shared" si="64"/>
        <v>EMPTY</v>
      </c>
      <c r="Y387" s="14" t="str">
        <f t="shared" si="65"/>
        <v>EMPTY</v>
      </c>
      <c r="Z387" s="14" t="str">
        <f>IF(AND(P387="beforeRx",O388="afterRx"),J388-timingTable[[#This Row],[FRT32_trace]],"EMPTY")</f>
        <v>EMPTY</v>
      </c>
      <c r="AA387" s="14" t="str">
        <f>IF(AND(timingTable[[#This Row],[txEnd]]="txEnd",Q391="rxStart"),I391-timingTable[[#This Row],[FRT32_val]],"EMPTY")</f>
        <v>EMPTY</v>
      </c>
    </row>
    <row r="388" spans="1:27" x14ac:dyDescent="0.25">
      <c r="A388" s="14" t="s">
        <v>1244</v>
      </c>
      <c r="B388">
        <v>335689313245</v>
      </c>
      <c r="C388" s="14" t="s">
        <v>9245</v>
      </c>
      <c r="D388">
        <v>124</v>
      </c>
      <c r="E388" s="14" t="s">
        <v>3923</v>
      </c>
      <c r="F388" s="14" t="s">
        <v>9246</v>
      </c>
      <c r="G388" s="14">
        <f>timingTable[[#This Row],[FRT_DEC]]-B387</f>
        <v>334</v>
      </c>
      <c r="H3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INFO]]))),H387)</f>
        <v>91</v>
      </c>
      <c r="I3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681863938</v>
      </c>
      <c r="J388" s="14">
        <f>HEX2DEC(RIGHT(timingTable[[#This Row],[FRT_HEX]],MIN(LEN(timingTable[[#This Row],[FRT_HEX]])-2,8)))</f>
        <v>681864157</v>
      </c>
      <c r="K388" s="14" t="str">
        <f>IF(timingTable[[#This Row],['[TRACECODE']:.1]]=140,"afterTx","")</f>
        <v/>
      </c>
      <c r="L388" s="14" t="str">
        <f t="shared" si="55"/>
        <v/>
      </c>
      <c r="M388" s="14" t="str">
        <f>IF(AND(H388=H387,K387="afterTx",timingTable[[#This Row],['[TRACECODE']:.1]]=6),"dc","")</f>
        <v/>
      </c>
      <c r="N388" s="14" t="str">
        <f t="shared" si="56"/>
        <v/>
      </c>
      <c r="O388" s="14" t="str">
        <f>IF(timingTable[[#This Row],['[TRACECODE']:.1]]=141,"afterRx","")</f>
        <v/>
      </c>
      <c r="P388" s="14" t="str">
        <f t="shared" si="57"/>
        <v/>
      </c>
      <c r="Q388" s="14" t="str">
        <f t="shared" si="58"/>
        <v/>
      </c>
      <c r="R388" s="14" t="str">
        <f t="shared" si="59"/>
        <v>rxEnd</v>
      </c>
      <c r="S388" s="14" t="str">
        <f t="shared" si="60"/>
        <v>EMPTY</v>
      </c>
      <c r="T388" s="14" t="str">
        <f t="shared" si="61"/>
        <v>EMPTY</v>
      </c>
      <c r="U388" s="14">
        <f t="shared" si="62"/>
        <v>-681863936</v>
      </c>
      <c r="V388" s="14" t="str">
        <f t="shared" si="63"/>
        <v>EMPTY</v>
      </c>
      <c r="W388" s="14" t="str">
        <f>IF(L388="beforeTx",timingTable[[#This Row],[FRT32_val]]-timingTable[[#This Row],[FRT32_trace]],"EMPTY")</f>
        <v>EMPTY</v>
      </c>
      <c r="X388" s="14" t="str">
        <f t="shared" si="64"/>
        <v>EMPTY</v>
      </c>
      <c r="Y388" s="14">
        <f t="shared" si="65"/>
        <v>236</v>
      </c>
      <c r="Z388" s="14" t="str">
        <f>IF(AND(P388="beforeRx",O389="afterRx"),J389-timingTable[[#This Row],[FRT32_trace]],"EMPTY")</f>
        <v>EMPTY</v>
      </c>
      <c r="AA388" s="14" t="str">
        <f>IF(AND(timingTable[[#This Row],[txEnd]]="txEnd",Q392="rxStart"),I392-timingTable[[#This Row],[FRT32_val]],"EMPTY")</f>
        <v>EMPTY</v>
      </c>
    </row>
    <row r="389" spans="1:27" x14ac:dyDescent="0.25">
      <c r="A389" s="14" t="s">
        <v>1245</v>
      </c>
      <c r="B389">
        <v>335689313248</v>
      </c>
      <c r="C389" s="14" t="s">
        <v>9247</v>
      </c>
      <c r="D389">
        <v>124</v>
      </c>
      <c r="E389" s="14" t="s">
        <v>3923</v>
      </c>
      <c r="F389" s="14" t="s">
        <v>7880</v>
      </c>
      <c r="G389" s="14">
        <f>timingTable[[#This Row],[FRT_DEC]]-B388</f>
        <v>3</v>
      </c>
      <c r="H3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INFO]]))),H388)</f>
        <v>91</v>
      </c>
      <c r="I3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89" s="14">
        <f>HEX2DEC(RIGHT(timingTable[[#This Row],[FRT_HEX]],MIN(LEN(timingTable[[#This Row],[FRT_HEX]])-2,8)))</f>
        <v>681864160</v>
      </c>
      <c r="K389" s="14" t="str">
        <f>IF(timingTable[[#This Row],['[TRACECODE']:.1]]=140,"afterTx","")</f>
        <v/>
      </c>
      <c r="L389" s="14" t="str">
        <f t="shared" ref="L389:L452" si="66">IF(AND(H391=H389,K391="afterTx"),"beforeTx","")</f>
        <v/>
      </c>
      <c r="M389" s="14" t="str">
        <f>IF(AND(H389=H388,K388="afterTx",timingTable[[#This Row],['[TRACECODE']:.1]]=6),"dc","")</f>
        <v/>
      </c>
      <c r="N389" s="14" t="str">
        <f t="shared" ref="N389:N452" si="67">IF(AND(H389=H387,M387="dc"),"txEnd","")</f>
        <v/>
      </c>
      <c r="O389" s="14" t="str">
        <f>IF(timingTable[[#This Row],['[TRACECODE']:.1]]=141,"afterRx","")</f>
        <v/>
      </c>
      <c r="P389" s="14" t="str">
        <f t="shared" ref="P389:P452" si="68">IF(AND(H389=H390,O390="afterRx"),"beforeRx","")</f>
        <v/>
      </c>
      <c r="Q389" s="14" t="str">
        <f t="shared" ref="Q389:Q452" si="69">IF(AND(H389=H388,O388="afterRx"),"rxStart","")</f>
        <v/>
      </c>
      <c r="R389" s="14" t="str">
        <f t="shared" ref="R389:R452" si="70">IF(AND(H389=H387,Q387="rxStart"),"rxEnd","")</f>
        <v/>
      </c>
      <c r="S389" s="14" t="str">
        <f t="shared" ref="S389:S452" si="71">IF(AND(H392=H389,M392="dc",L389="beforeTx"),I392-I389,"EMPTY")</f>
        <v>EMPTY</v>
      </c>
      <c r="T389" s="14" t="str">
        <f t="shared" ref="T389:T452" si="72">IF(AND(N389="txEnd",P391="beforeRx",O392="afterRx"),J391-I389,"EMPTY")</f>
        <v>EMPTY</v>
      </c>
      <c r="U389" s="14" t="str">
        <f t="shared" ref="U389:U452" si="73">IF(AND(L391="beforeTx",R389="rxEnd",H391=H389),I391-I389,"EMPTY")</f>
        <v>EMPTY</v>
      </c>
      <c r="V389" s="14" t="str">
        <f t="shared" ref="V389:V452" si="74">IF(AND(R389="rxEnd",M394="dc",H389=H394),I394-I389,"EMPTY")</f>
        <v>EMPTY</v>
      </c>
      <c r="W389" s="14" t="str">
        <f>IF(L389="beforeTx",timingTable[[#This Row],[FRT32_val]]-timingTable[[#This Row],[FRT32_trace]],"EMPTY")</f>
        <v>EMPTY</v>
      </c>
      <c r="X389" s="14" t="str">
        <f t="shared" ref="X389:X452" si="75">IF(AND(L389="beforeTx",K391="afterTx"),J391-J389,"EMPTY")</f>
        <v>EMPTY</v>
      </c>
      <c r="Y389" s="14" t="str">
        <f t="shared" ref="Y389:Y452" si="76">IF(AND(R389="rxEnd",L391="beforeTx"),J391-I389,"EMPTY")</f>
        <v>EMPTY</v>
      </c>
      <c r="Z389" s="14" t="str">
        <f>IF(AND(P389="beforeRx",O390="afterRx"),J390-timingTable[[#This Row],[FRT32_trace]],"EMPTY")</f>
        <v>EMPTY</v>
      </c>
      <c r="AA389" s="14" t="str">
        <f>IF(AND(timingTable[[#This Row],[txEnd]]="txEnd",Q393="rxStart"),I393-timingTable[[#This Row],[FRT32_val]],"EMPTY")</f>
        <v>EMPTY</v>
      </c>
    </row>
    <row r="390" spans="1:27" x14ac:dyDescent="0.25">
      <c r="A390" s="14" t="s">
        <v>1246</v>
      </c>
      <c r="B390">
        <v>335689313262</v>
      </c>
      <c r="C390" s="14" t="s">
        <v>9248</v>
      </c>
      <c r="D390">
        <v>151</v>
      </c>
      <c r="E390" s="14" t="s">
        <v>7876</v>
      </c>
      <c r="F390" s="14" t="s">
        <v>7845</v>
      </c>
      <c r="G390" s="14">
        <f>timingTable[[#This Row],[FRT_DEC]]-B389</f>
        <v>14</v>
      </c>
      <c r="H3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INFO]]))),H389)</f>
        <v>91</v>
      </c>
      <c r="I3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390" s="14">
        <f>HEX2DEC(RIGHT(timingTable[[#This Row],[FRT_HEX]],MIN(LEN(timingTable[[#This Row],[FRT_HEX]])-2,8)))</f>
        <v>681864174</v>
      </c>
      <c r="K390" s="14" t="str">
        <f>IF(timingTable[[#This Row],['[TRACECODE']:.1]]=140,"afterTx","")</f>
        <v/>
      </c>
      <c r="L390" s="14" t="str">
        <f t="shared" si="66"/>
        <v>beforeTx</v>
      </c>
      <c r="M390" s="14" t="str">
        <f>IF(AND(H390=H389,K389="afterTx",timingTable[[#This Row],['[TRACECODE']:.1]]=6),"dc","")</f>
        <v/>
      </c>
      <c r="N390" s="14" t="str">
        <f t="shared" si="67"/>
        <v/>
      </c>
      <c r="O390" s="14" t="str">
        <f>IF(timingTable[[#This Row],['[TRACECODE']:.1]]=141,"afterRx","")</f>
        <v/>
      </c>
      <c r="P390" s="14" t="str">
        <f t="shared" si="68"/>
        <v/>
      </c>
      <c r="Q390" s="14" t="str">
        <f t="shared" si="69"/>
        <v/>
      </c>
      <c r="R390" s="14" t="str">
        <f t="shared" si="70"/>
        <v/>
      </c>
      <c r="S390" s="14" t="str">
        <f t="shared" si="71"/>
        <v>EMPTY</v>
      </c>
      <c r="T390" s="14" t="str">
        <f t="shared" si="72"/>
        <v>EMPTY</v>
      </c>
      <c r="U390" s="14" t="str">
        <f t="shared" si="73"/>
        <v>EMPTY</v>
      </c>
      <c r="V390" s="14" t="str">
        <f t="shared" si="74"/>
        <v>EMPTY</v>
      </c>
      <c r="W390" s="14">
        <f>IF(L390="beforeTx",timingTable[[#This Row],[FRT32_val]]-timingTable[[#This Row],[FRT32_trace]],"EMPTY")</f>
        <v>-681864172</v>
      </c>
      <c r="X390" s="14">
        <f t="shared" si="75"/>
        <v>723</v>
      </c>
      <c r="Y390" s="14" t="str">
        <f t="shared" si="76"/>
        <v>EMPTY</v>
      </c>
      <c r="Z390" s="14" t="str">
        <f>IF(AND(P390="beforeRx",O391="afterRx"),J391-timingTable[[#This Row],[FRT32_trace]],"EMPTY")</f>
        <v>EMPTY</v>
      </c>
      <c r="AA390" s="14" t="str">
        <f>IF(AND(timingTable[[#This Row],[txEnd]]="txEnd",Q394="rxStart"),I394-timingTable[[#This Row],[FRT32_val]],"EMPTY")</f>
        <v>EMPTY</v>
      </c>
    </row>
    <row r="391" spans="1:27" x14ac:dyDescent="0.25">
      <c r="A391" s="14" t="s">
        <v>1248</v>
      </c>
      <c r="B391">
        <v>335689313282</v>
      </c>
      <c r="C391" s="14" t="s">
        <v>9250</v>
      </c>
      <c r="D391">
        <v>151</v>
      </c>
      <c r="E391" s="14" t="s">
        <v>7876</v>
      </c>
      <c r="F391" s="14" t="s">
        <v>8151</v>
      </c>
      <c r="G391" s="14">
        <f>timingTable[[#This Row],[FRT_DEC]]-B390</f>
        <v>20</v>
      </c>
      <c r="H3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INFO]]))),H390)</f>
        <v>91</v>
      </c>
      <c r="I3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391" s="14">
        <f>HEX2DEC(RIGHT(timingTable[[#This Row],[FRT_HEX]],MIN(LEN(timingTable[[#This Row],[FRT_HEX]])-2,8)))</f>
        <v>681864194</v>
      </c>
      <c r="K391" s="14" t="str">
        <f>IF(timingTable[[#This Row],['[TRACECODE']:.1]]=140,"afterTx","")</f>
        <v/>
      </c>
      <c r="L391" s="14" t="str">
        <f t="shared" si="66"/>
        <v/>
      </c>
      <c r="M391" s="14" t="str">
        <f>IF(AND(H391=H390,K390="afterTx",timingTable[[#This Row],['[TRACECODE']:.1]]=6),"dc","")</f>
        <v/>
      </c>
      <c r="N391" s="14" t="str">
        <f t="shared" si="67"/>
        <v/>
      </c>
      <c r="O391" s="14" t="str">
        <f>IF(timingTable[[#This Row],['[TRACECODE']:.1]]=141,"afterRx","")</f>
        <v/>
      </c>
      <c r="P391" s="14" t="str">
        <f t="shared" si="68"/>
        <v/>
      </c>
      <c r="Q391" s="14" t="str">
        <f t="shared" si="69"/>
        <v/>
      </c>
      <c r="R391" s="14" t="str">
        <f t="shared" si="70"/>
        <v/>
      </c>
      <c r="S391" s="14" t="str">
        <f t="shared" si="71"/>
        <v>EMPTY</v>
      </c>
      <c r="T391" s="14" t="str">
        <f t="shared" si="72"/>
        <v>EMPTY</v>
      </c>
      <c r="U391" s="14" t="str">
        <f t="shared" si="73"/>
        <v>EMPTY</v>
      </c>
      <c r="V391" s="14" t="str">
        <f t="shared" si="74"/>
        <v>EMPTY</v>
      </c>
      <c r="W391" s="14" t="str">
        <f>IF(L391="beforeTx",timingTable[[#This Row],[FRT32_val]]-timingTable[[#This Row],[FRT32_trace]],"EMPTY")</f>
        <v>EMPTY</v>
      </c>
      <c r="X391" s="14" t="str">
        <f t="shared" si="75"/>
        <v>EMPTY</v>
      </c>
      <c r="Y391" s="14" t="str">
        <f t="shared" si="76"/>
        <v>EMPTY</v>
      </c>
      <c r="Z391" s="14" t="str">
        <f>IF(AND(P391="beforeRx",O392="afterRx"),J392-timingTable[[#This Row],[FRT32_trace]],"EMPTY")</f>
        <v>EMPTY</v>
      </c>
      <c r="AA391" s="14" t="str">
        <f>IF(AND(timingTable[[#This Row],[txEnd]]="txEnd",Q395="rxStart"),I395-timingTable[[#This Row],[FRT32_val]],"EMPTY")</f>
        <v>EMPTY</v>
      </c>
    </row>
    <row r="392" spans="1:27" x14ac:dyDescent="0.25">
      <c r="A392" s="14" t="s">
        <v>1265</v>
      </c>
      <c r="B392">
        <v>335689313985</v>
      </c>
      <c r="C392" s="14" t="s">
        <v>9269</v>
      </c>
      <c r="D392">
        <v>140</v>
      </c>
      <c r="E392" s="14" t="s">
        <v>1076</v>
      </c>
      <c r="F392" s="14" t="s">
        <v>7826</v>
      </c>
      <c r="G392" s="14">
        <f>timingTable[[#This Row],[FRT_DEC]]-B391</f>
        <v>703</v>
      </c>
      <c r="H3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INFO]]))),H391)</f>
        <v>91</v>
      </c>
      <c r="I39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92" s="14">
        <f>HEX2DEC(RIGHT(timingTable[[#This Row],[FRT_HEX]],MIN(LEN(timingTable[[#This Row],[FRT_HEX]])-2,8)))</f>
        <v>681864897</v>
      </c>
      <c r="K392" s="14" t="str">
        <f>IF(timingTable[[#This Row],['[TRACECODE']:.1]]=140,"afterTx","")</f>
        <v>afterTx</v>
      </c>
      <c r="L392" s="14" t="str">
        <f t="shared" si="66"/>
        <v/>
      </c>
      <c r="M392" s="14" t="str">
        <f>IF(AND(H392=H391,K391="afterTx",timingTable[[#This Row],['[TRACECODE']:.1]]=6),"dc","")</f>
        <v/>
      </c>
      <c r="N392" s="14" t="str">
        <f t="shared" si="67"/>
        <v/>
      </c>
      <c r="O392" s="14" t="str">
        <f>IF(timingTable[[#This Row],['[TRACECODE']:.1]]=141,"afterRx","")</f>
        <v/>
      </c>
      <c r="P392" s="14" t="str">
        <f t="shared" si="68"/>
        <v/>
      </c>
      <c r="Q392" s="14" t="str">
        <f t="shared" si="69"/>
        <v/>
      </c>
      <c r="R392" s="14" t="str">
        <f t="shared" si="70"/>
        <v/>
      </c>
      <c r="S392" s="14" t="str">
        <f t="shared" si="71"/>
        <v>EMPTY</v>
      </c>
      <c r="T392" s="14" t="str">
        <f t="shared" si="72"/>
        <v>EMPTY</v>
      </c>
      <c r="U392" s="14" t="str">
        <f t="shared" si="73"/>
        <v>EMPTY</v>
      </c>
      <c r="V392" s="14" t="str">
        <f t="shared" si="74"/>
        <v>EMPTY</v>
      </c>
      <c r="W392" s="14" t="str">
        <f>IF(L392="beforeTx",timingTable[[#This Row],[FRT32_val]]-timingTable[[#This Row],[FRT32_trace]],"EMPTY")</f>
        <v>EMPTY</v>
      </c>
      <c r="X392" s="14" t="str">
        <f t="shared" si="75"/>
        <v>EMPTY</v>
      </c>
      <c r="Y392" s="14" t="str">
        <f t="shared" si="76"/>
        <v>EMPTY</v>
      </c>
      <c r="Z392" s="14" t="str">
        <f>IF(AND(P392="beforeRx",O393="afterRx"),J393-timingTable[[#This Row],[FRT32_trace]],"EMPTY")</f>
        <v>EMPTY</v>
      </c>
      <c r="AA392" s="14" t="str">
        <f>IF(AND(timingTable[[#This Row],[txEnd]]="txEnd",Q396="rxStart"),I396-timingTable[[#This Row],[FRT32_val]],"EMPTY")</f>
        <v>EMPTY</v>
      </c>
    </row>
    <row r="393" spans="1:27" x14ac:dyDescent="0.25">
      <c r="A393" s="14" t="s">
        <v>1277</v>
      </c>
      <c r="B393">
        <v>335689315324</v>
      </c>
      <c r="C393" s="14" t="s">
        <v>9282</v>
      </c>
      <c r="D393">
        <v>151</v>
      </c>
      <c r="E393" s="14" t="s">
        <v>7876</v>
      </c>
      <c r="F393" s="14" t="s">
        <v>7989</v>
      </c>
      <c r="G393" s="14">
        <f>timingTable[[#This Row],[FRT_DEC]]-B392</f>
        <v>1339</v>
      </c>
      <c r="H3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INFO]]))),H392)</f>
        <v>91</v>
      </c>
      <c r="I3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393" s="14">
        <f>HEX2DEC(RIGHT(timingTable[[#This Row],[FRT_HEX]],MIN(LEN(timingTable[[#This Row],[FRT_HEX]])-2,8)))</f>
        <v>681866236</v>
      </c>
      <c r="K393" s="14" t="str">
        <f>IF(timingTable[[#This Row],['[TRACECODE']:.1]]=140,"afterTx","")</f>
        <v/>
      </c>
      <c r="L393" s="14" t="str">
        <f t="shared" si="66"/>
        <v/>
      </c>
      <c r="M393" s="14" t="str">
        <f>IF(AND(H393=H392,K392="afterTx",timingTable[[#This Row],['[TRACECODE']:.1]]=6),"dc","")</f>
        <v/>
      </c>
      <c r="N393" s="14" t="str">
        <f t="shared" si="67"/>
        <v/>
      </c>
      <c r="O393" s="14" t="str">
        <f>IF(timingTable[[#This Row],['[TRACECODE']:.1]]=141,"afterRx","")</f>
        <v/>
      </c>
      <c r="P393" s="14" t="str">
        <f t="shared" si="68"/>
        <v/>
      </c>
      <c r="Q393" s="14" t="str">
        <f t="shared" si="69"/>
        <v/>
      </c>
      <c r="R393" s="14" t="str">
        <f t="shared" si="70"/>
        <v/>
      </c>
      <c r="S393" s="14" t="str">
        <f t="shared" si="71"/>
        <v>EMPTY</v>
      </c>
      <c r="T393" s="14" t="str">
        <f t="shared" si="72"/>
        <v>EMPTY</v>
      </c>
      <c r="U393" s="14" t="str">
        <f t="shared" si="73"/>
        <v>EMPTY</v>
      </c>
      <c r="V393" s="14" t="str">
        <f t="shared" si="74"/>
        <v>EMPTY</v>
      </c>
      <c r="W393" s="14" t="str">
        <f>IF(L393="beforeTx",timingTable[[#This Row],[FRT32_val]]-timingTable[[#This Row],[FRT32_trace]],"EMPTY")</f>
        <v>EMPTY</v>
      </c>
      <c r="X393" s="14" t="str">
        <f t="shared" si="75"/>
        <v>EMPTY</v>
      </c>
      <c r="Y393" s="14" t="str">
        <f t="shared" si="76"/>
        <v>EMPTY</v>
      </c>
      <c r="Z393" s="14" t="str">
        <f>IF(AND(P393="beforeRx",O394="afterRx"),J394-timingTable[[#This Row],[FRT32_trace]],"EMPTY")</f>
        <v>EMPTY</v>
      </c>
      <c r="AA393" s="14" t="str">
        <f>IF(AND(timingTable[[#This Row],[txEnd]]="txEnd",Q397="rxStart"),I397-timingTable[[#This Row],[FRT32_val]],"EMPTY")</f>
        <v>EMPTY</v>
      </c>
    </row>
    <row r="394" spans="1:27" x14ac:dyDescent="0.25">
      <c r="A394" s="14" t="s">
        <v>1280</v>
      </c>
      <c r="B394">
        <v>335689325767</v>
      </c>
      <c r="C394" s="14" t="s">
        <v>9285</v>
      </c>
      <c r="D394">
        <v>151</v>
      </c>
      <c r="E394" s="14" t="s">
        <v>7876</v>
      </c>
      <c r="F394" s="14" t="s">
        <v>7989</v>
      </c>
      <c r="G394" s="14">
        <f>timingTable[[#This Row],[FRT_DEC]]-B393</f>
        <v>10443</v>
      </c>
      <c r="H3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INFO]]))),H393)</f>
        <v>91</v>
      </c>
      <c r="I3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394" s="14">
        <f>HEX2DEC(RIGHT(timingTable[[#This Row],[FRT_HEX]],MIN(LEN(timingTable[[#This Row],[FRT_HEX]])-2,8)))</f>
        <v>681876679</v>
      </c>
      <c r="K394" s="14" t="str">
        <f>IF(timingTable[[#This Row],['[TRACECODE']:.1]]=140,"afterTx","")</f>
        <v/>
      </c>
      <c r="L394" s="14" t="str">
        <f t="shared" si="66"/>
        <v/>
      </c>
      <c r="M394" s="14" t="str">
        <f>IF(AND(H394=H393,K393="afterTx",timingTable[[#This Row],['[TRACECODE']:.1]]=6),"dc","")</f>
        <v/>
      </c>
      <c r="N394" s="14" t="str">
        <f t="shared" si="67"/>
        <v/>
      </c>
      <c r="O394" s="14" t="str">
        <f>IF(timingTable[[#This Row],['[TRACECODE']:.1]]=141,"afterRx","")</f>
        <v/>
      </c>
      <c r="P394" s="14" t="str">
        <f t="shared" si="68"/>
        <v/>
      </c>
      <c r="Q394" s="14" t="str">
        <f t="shared" si="69"/>
        <v/>
      </c>
      <c r="R394" s="14" t="str">
        <f t="shared" si="70"/>
        <v/>
      </c>
      <c r="S394" s="14" t="str">
        <f t="shared" si="71"/>
        <v>EMPTY</v>
      </c>
      <c r="T394" s="14" t="str">
        <f t="shared" si="72"/>
        <v>EMPTY</v>
      </c>
      <c r="U394" s="14" t="str">
        <f t="shared" si="73"/>
        <v>EMPTY</v>
      </c>
      <c r="V394" s="14" t="str">
        <f t="shared" si="74"/>
        <v>EMPTY</v>
      </c>
      <c r="W394" s="14" t="str">
        <f>IF(L394="beforeTx",timingTable[[#This Row],[FRT32_val]]-timingTable[[#This Row],[FRT32_trace]],"EMPTY")</f>
        <v>EMPTY</v>
      </c>
      <c r="X394" s="14" t="str">
        <f t="shared" si="75"/>
        <v>EMPTY</v>
      </c>
      <c r="Y394" s="14" t="str">
        <f t="shared" si="76"/>
        <v>EMPTY</v>
      </c>
      <c r="Z394" s="14" t="str">
        <f>IF(AND(P394="beforeRx",O395="afterRx"),J395-timingTable[[#This Row],[FRT32_trace]],"EMPTY")</f>
        <v>EMPTY</v>
      </c>
      <c r="AA394" s="14" t="str">
        <f>IF(AND(timingTable[[#This Row],[txEnd]]="txEnd",Q398="rxStart"),I398-timingTable[[#This Row],[FRT32_val]],"EMPTY")</f>
        <v>EMPTY</v>
      </c>
    </row>
    <row r="395" spans="1:27" x14ac:dyDescent="0.25">
      <c r="A395" s="14" t="s">
        <v>1288</v>
      </c>
      <c r="B395">
        <v>335689326810</v>
      </c>
      <c r="C395" s="14" t="s">
        <v>9295</v>
      </c>
      <c r="D395">
        <v>151</v>
      </c>
      <c r="E395" s="14" t="s">
        <v>7876</v>
      </c>
      <c r="F395" s="14" t="s">
        <v>7993</v>
      </c>
      <c r="G395" s="14">
        <f>timingTable[[#This Row],[FRT_DEC]]-B394</f>
        <v>1043</v>
      </c>
      <c r="H3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INFO]]))),H394)</f>
        <v>91</v>
      </c>
      <c r="I3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395" s="14">
        <f>HEX2DEC(RIGHT(timingTable[[#This Row],[FRT_HEX]],MIN(LEN(timingTable[[#This Row],[FRT_HEX]])-2,8)))</f>
        <v>681877722</v>
      </c>
      <c r="K395" s="14" t="str">
        <f>IF(timingTable[[#This Row],['[TRACECODE']:.1]]=140,"afterTx","")</f>
        <v/>
      </c>
      <c r="L395" s="14" t="str">
        <f t="shared" si="66"/>
        <v/>
      </c>
      <c r="M395" s="14" t="str">
        <f>IF(AND(H395=H394,K394="afterTx",timingTable[[#This Row],['[TRACECODE']:.1]]=6),"dc","")</f>
        <v/>
      </c>
      <c r="N395" s="14" t="str">
        <f t="shared" si="67"/>
        <v/>
      </c>
      <c r="O395" s="14" t="str">
        <f>IF(timingTable[[#This Row],['[TRACECODE']:.1]]=141,"afterRx","")</f>
        <v/>
      </c>
      <c r="P395" s="14" t="str">
        <f t="shared" si="68"/>
        <v/>
      </c>
      <c r="Q395" s="14" t="str">
        <f t="shared" si="69"/>
        <v/>
      </c>
      <c r="R395" s="14" t="str">
        <f t="shared" si="70"/>
        <v/>
      </c>
      <c r="S395" s="14" t="str">
        <f t="shared" si="71"/>
        <v>EMPTY</v>
      </c>
      <c r="T395" s="14" t="str">
        <f t="shared" si="72"/>
        <v>EMPTY</v>
      </c>
      <c r="U395" s="14" t="str">
        <f t="shared" si="73"/>
        <v>EMPTY</v>
      </c>
      <c r="V395" s="14" t="str">
        <f t="shared" si="74"/>
        <v>EMPTY</v>
      </c>
      <c r="W395" s="14" t="str">
        <f>IF(L395="beforeTx",timingTable[[#This Row],[FRT32_val]]-timingTable[[#This Row],[FRT32_trace]],"EMPTY")</f>
        <v>EMPTY</v>
      </c>
      <c r="X395" s="14" t="str">
        <f t="shared" si="75"/>
        <v>EMPTY</v>
      </c>
      <c r="Y395" s="14" t="str">
        <f t="shared" si="76"/>
        <v>EMPTY</v>
      </c>
      <c r="Z395" s="14" t="str">
        <f>IF(AND(P395="beforeRx",O396="afterRx"),J396-timingTable[[#This Row],[FRT32_trace]],"EMPTY")</f>
        <v>EMPTY</v>
      </c>
      <c r="AA395" s="14" t="str">
        <f>IF(AND(timingTable[[#This Row],[txEnd]]="txEnd",Q399="rxStart"),I399-timingTable[[#This Row],[FRT32_val]],"EMPTY")</f>
        <v>EMPTY</v>
      </c>
    </row>
    <row r="396" spans="1:27" x14ac:dyDescent="0.25">
      <c r="A396" s="14" t="s">
        <v>1292</v>
      </c>
      <c r="B396">
        <v>335689326855</v>
      </c>
      <c r="C396" s="14" t="s">
        <v>9299</v>
      </c>
      <c r="D396">
        <v>131</v>
      </c>
      <c r="E396" s="14" t="s">
        <v>3932</v>
      </c>
      <c r="F396" s="14" t="s">
        <v>9300</v>
      </c>
      <c r="G396" s="14">
        <f>timingTable[[#This Row],[FRT_DEC]]-B395</f>
        <v>45</v>
      </c>
      <c r="H3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INFO]]))),H395)</f>
        <v>92</v>
      </c>
      <c r="I39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96" s="14">
        <f>HEX2DEC(RIGHT(timingTable[[#This Row],[FRT_HEX]],MIN(LEN(timingTable[[#This Row],[FRT_HEX]])-2,8)))</f>
        <v>681877767</v>
      </c>
      <c r="K396" s="14" t="str">
        <f>IF(timingTable[[#This Row],['[TRACECODE']:.1]]=140,"afterTx","")</f>
        <v/>
      </c>
      <c r="L396" s="14" t="str">
        <f t="shared" si="66"/>
        <v/>
      </c>
      <c r="M396" s="14" t="str">
        <f>IF(AND(H396=H395,K395="afterTx",timingTable[[#This Row],['[TRACECODE']:.1]]=6),"dc","")</f>
        <v/>
      </c>
      <c r="N396" s="14" t="str">
        <f t="shared" si="67"/>
        <v/>
      </c>
      <c r="O396" s="14" t="str">
        <f>IF(timingTable[[#This Row],['[TRACECODE']:.1]]=141,"afterRx","")</f>
        <v/>
      </c>
      <c r="P396" s="14" t="str">
        <f t="shared" si="68"/>
        <v/>
      </c>
      <c r="Q396" s="14" t="str">
        <f t="shared" si="69"/>
        <v/>
      </c>
      <c r="R396" s="14" t="str">
        <f t="shared" si="70"/>
        <v/>
      </c>
      <c r="S396" s="14" t="str">
        <f t="shared" si="71"/>
        <v>EMPTY</v>
      </c>
      <c r="T396" s="14" t="str">
        <f t="shared" si="72"/>
        <v>EMPTY</v>
      </c>
      <c r="U396" s="14" t="str">
        <f t="shared" si="73"/>
        <v>EMPTY</v>
      </c>
      <c r="V396" s="14" t="str">
        <f t="shared" si="74"/>
        <v>EMPTY</v>
      </c>
      <c r="W396" s="14" t="str">
        <f>IF(L396="beforeTx",timingTable[[#This Row],[FRT32_val]]-timingTable[[#This Row],[FRT32_trace]],"EMPTY")</f>
        <v>EMPTY</v>
      </c>
      <c r="X396" s="14" t="str">
        <f t="shared" si="75"/>
        <v>EMPTY</v>
      </c>
      <c r="Y396" s="14" t="str">
        <f t="shared" si="76"/>
        <v>EMPTY</v>
      </c>
      <c r="Z396" s="14" t="str">
        <f>IF(AND(P396="beforeRx",O397="afterRx"),J397-timingTable[[#This Row],[FRT32_trace]],"EMPTY")</f>
        <v>EMPTY</v>
      </c>
      <c r="AA396" s="14" t="str">
        <f>IF(AND(timingTable[[#This Row],[txEnd]]="txEnd",Q400="rxStart"),I400-timingTable[[#This Row],[FRT32_val]],"EMPTY")</f>
        <v>EMPTY</v>
      </c>
    </row>
    <row r="397" spans="1:27" x14ac:dyDescent="0.25">
      <c r="A397" s="14" t="s">
        <v>1294</v>
      </c>
      <c r="B397">
        <v>335689326902</v>
      </c>
      <c r="C397" s="14" t="s">
        <v>9302</v>
      </c>
      <c r="D397">
        <v>129</v>
      </c>
      <c r="E397" s="14" t="s">
        <v>3677</v>
      </c>
      <c r="F397" s="14" t="s">
        <v>9303</v>
      </c>
      <c r="G397" s="14">
        <f>timingTable[[#This Row],[FRT_DEC]]-B396</f>
        <v>47</v>
      </c>
      <c r="H3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INFO]]))),H396)</f>
        <v>92</v>
      </c>
      <c r="I3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681878708</v>
      </c>
      <c r="J397" s="14">
        <f>HEX2DEC(RIGHT(timingTable[[#This Row],[FRT_HEX]],MIN(LEN(timingTable[[#This Row],[FRT_HEX]])-2,8)))</f>
        <v>681877814</v>
      </c>
      <c r="K397" s="14" t="str">
        <f>IF(timingTable[[#This Row],['[TRACECODE']:.1]]=140,"afterTx","")</f>
        <v/>
      </c>
      <c r="L397" s="14" t="str">
        <f t="shared" si="66"/>
        <v>beforeTx</v>
      </c>
      <c r="M397" s="14" t="str">
        <f>IF(AND(H397=H396,K396="afterTx",timingTable[[#This Row],['[TRACECODE']:.1]]=6),"dc","")</f>
        <v/>
      </c>
      <c r="N397" s="14" t="str">
        <f t="shared" si="67"/>
        <v/>
      </c>
      <c r="O397" s="14" t="str">
        <f>IF(timingTable[[#This Row],['[TRACECODE']:.1]]=141,"afterRx","")</f>
        <v/>
      </c>
      <c r="P397" s="14" t="str">
        <f t="shared" si="68"/>
        <v/>
      </c>
      <c r="Q397" s="14" t="str">
        <f t="shared" si="69"/>
        <v/>
      </c>
      <c r="R397" s="14" t="str">
        <f t="shared" si="70"/>
        <v/>
      </c>
      <c r="S397" s="14">
        <f t="shared" si="71"/>
        <v>720</v>
      </c>
      <c r="T397" s="14" t="str">
        <f t="shared" si="72"/>
        <v>EMPTY</v>
      </c>
      <c r="U397" s="14" t="str">
        <f t="shared" si="73"/>
        <v>EMPTY</v>
      </c>
      <c r="V397" s="14" t="str">
        <f t="shared" si="74"/>
        <v>EMPTY</v>
      </c>
      <c r="W397" s="14">
        <f>IF(L397="beforeTx",timingTable[[#This Row],[FRT32_val]]-timingTable[[#This Row],[FRT32_trace]],"EMPTY")</f>
        <v>894</v>
      </c>
      <c r="X397" s="14">
        <f t="shared" si="75"/>
        <v>931</v>
      </c>
      <c r="Y397" s="14" t="str">
        <f t="shared" si="76"/>
        <v>EMPTY</v>
      </c>
      <c r="Z397" s="14" t="str">
        <f>IF(AND(P397="beforeRx",O398="afterRx"),J398-timingTable[[#This Row],[FRT32_trace]],"EMPTY")</f>
        <v>EMPTY</v>
      </c>
      <c r="AA397" s="14" t="str">
        <f>IF(AND(timingTable[[#This Row],[txEnd]]="txEnd",Q401="rxStart"),I401-timingTable[[#This Row],[FRT32_val]],"EMPTY")</f>
        <v>EMPTY</v>
      </c>
    </row>
    <row r="398" spans="1:27" x14ac:dyDescent="0.25">
      <c r="A398" s="14" t="s">
        <v>1295</v>
      </c>
      <c r="B398">
        <v>335689326905</v>
      </c>
      <c r="C398" s="14" t="s">
        <v>9304</v>
      </c>
      <c r="D398">
        <v>129</v>
      </c>
      <c r="E398" s="14" t="s">
        <v>3677</v>
      </c>
      <c r="F398" s="14" t="s">
        <v>7881</v>
      </c>
      <c r="G398" s="14">
        <f>timingTable[[#This Row],[FRT_DEC]]-B397</f>
        <v>3</v>
      </c>
      <c r="H3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INFO]]))),H397)</f>
        <v>92</v>
      </c>
      <c r="I3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398" s="14">
        <f>HEX2DEC(RIGHT(timingTable[[#This Row],[FRT_HEX]],MIN(LEN(timingTable[[#This Row],[FRT_HEX]])-2,8)))</f>
        <v>681877817</v>
      </c>
      <c r="K398" s="14" t="str">
        <f>IF(timingTable[[#This Row],['[TRACECODE']:.1]]=140,"afterTx","")</f>
        <v/>
      </c>
      <c r="L398" s="14" t="str">
        <f t="shared" si="66"/>
        <v/>
      </c>
      <c r="M398" s="14" t="str">
        <f>IF(AND(H398=H397,K397="afterTx",timingTable[[#This Row],['[TRACECODE']:.1]]=6),"dc","")</f>
        <v/>
      </c>
      <c r="N398" s="14" t="str">
        <f t="shared" si="67"/>
        <v/>
      </c>
      <c r="O398" s="14" t="str">
        <f>IF(timingTable[[#This Row],['[TRACECODE']:.1]]=141,"afterRx","")</f>
        <v/>
      </c>
      <c r="P398" s="14" t="str">
        <f t="shared" si="68"/>
        <v/>
      </c>
      <c r="Q398" s="14" t="str">
        <f t="shared" si="69"/>
        <v/>
      </c>
      <c r="R398" s="14" t="str">
        <f t="shared" si="70"/>
        <v/>
      </c>
      <c r="S398" s="14" t="str">
        <f t="shared" si="71"/>
        <v>EMPTY</v>
      </c>
      <c r="T398" s="14" t="str">
        <f t="shared" si="72"/>
        <v>EMPTY</v>
      </c>
      <c r="U398" s="14" t="str">
        <f t="shared" si="73"/>
        <v>EMPTY</v>
      </c>
      <c r="V398" s="14" t="str">
        <f t="shared" si="74"/>
        <v>EMPTY</v>
      </c>
      <c r="W398" s="14" t="str">
        <f>IF(L398="beforeTx",timingTable[[#This Row],[FRT32_val]]-timingTable[[#This Row],[FRT32_trace]],"EMPTY")</f>
        <v>EMPTY</v>
      </c>
      <c r="X398" s="14" t="str">
        <f t="shared" si="75"/>
        <v>EMPTY</v>
      </c>
      <c r="Y398" s="14" t="str">
        <f t="shared" si="76"/>
        <v>EMPTY</v>
      </c>
      <c r="Z398" s="14" t="str">
        <f>IF(AND(P398="beforeRx",O399="afterRx"),J399-timingTable[[#This Row],[FRT32_trace]],"EMPTY")</f>
        <v>EMPTY</v>
      </c>
      <c r="AA398" s="14" t="str">
        <f>IF(AND(timingTable[[#This Row],[txEnd]]="txEnd",Q402="rxStart"),I402-timingTable[[#This Row],[FRT32_val]],"EMPTY")</f>
        <v>EMPTY</v>
      </c>
    </row>
    <row r="399" spans="1:27" x14ac:dyDescent="0.25">
      <c r="A399" s="14" t="s">
        <v>1296</v>
      </c>
      <c r="B399">
        <v>335689327833</v>
      </c>
      <c r="C399" s="14" t="s">
        <v>9305</v>
      </c>
      <c r="D399">
        <v>140</v>
      </c>
      <c r="E399" s="14" t="s">
        <v>1076</v>
      </c>
      <c r="F399" s="14" t="s">
        <v>7872</v>
      </c>
      <c r="G399" s="14">
        <f>timingTable[[#This Row],[FRT_DEC]]-B398</f>
        <v>928</v>
      </c>
      <c r="H3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INFO]]))),H398)</f>
        <v>92</v>
      </c>
      <c r="I39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399" s="14">
        <f>HEX2DEC(RIGHT(timingTable[[#This Row],[FRT_HEX]],MIN(LEN(timingTable[[#This Row],[FRT_HEX]])-2,8)))</f>
        <v>681878745</v>
      </c>
      <c r="K399" s="14" t="str">
        <f>IF(timingTable[[#This Row],['[TRACECODE']:.1]]=140,"afterTx","")</f>
        <v>afterTx</v>
      </c>
      <c r="L399" s="14" t="str">
        <f t="shared" si="66"/>
        <v/>
      </c>
      <c r="M399" s="14" t="str">
        <f>IF(AND(H399=H398,K398="afterTx",timingTable[[#This Row],['[TRACECODE']:.1]]=6),"dc","")</f>
        <v/>
      </c>
      <c r="N399" s="14" t="str">
        <f t="shared" si="67"/>
        <v/>
      </c>
      <c r="O399" s="14" t="str">
        <f>IF(timingTable[[#This Row],['[TRACECODE']:.1]]=141,"afterRx","")</f>
        <v/>
      </c>
      <c r="P399" s="14" t="str">
        <f t="shared" si="68"/>
        <v/>
      </c>
      <c r="Q399" s="14" t="str">
        <f t="shared" si="69"/>
        <v/>
      </c>
      <c r="R399" s="14" t="str">
        <f t="shared" si="70"/>
        <v/>
      </c>
      <c r="S399" s="14" t="str">
        <f t="shared" si="71"/>
        <v>EMPTY</v>
      </c>
      <c r="T399" s="14" t="str">
        <f t="shared" si="72"/>
        <v>EMPTY</v>
      </c>
      <c r="U399" s="14" t="str">
        <f t="shared" si="73"/>
        <v>EMPTY</v>
      </c>
      <c r="V399" s="14" t="str">
        <f t="shared" si="74"/>
        <v>EMPTY</v>
      </c>
      <c r="W399" s="14" t="str">
        <f>IF(L399="beforeTx",timingTable[[#This Row],[FRT32_val]]-timingTable[[#This Row],[FRT32_trace]],"EMPTY")</f>
        <v>EMPTY</v>
      </c>
      <c r="X399" s="14" t="str">
        <f t="shared" si="75"/>
        <v>EMPTY</v>
      </c>
      <c r="Y399" s="14" t="str">
        <f t="shared" si="76"/>
        <v>EMPTY</v>
      </c>
      <c r="Z399" s="14" t="str">
        <f>IF(AND(P399="beforeRx",O400="afterRx"),J400-timingTable[[#This Row],[FRT32_trace]],"EMPTY")</f>
        <v>EMPTY</v>
      </c>
      <c r="AA399" s="14" t="str">
        <f>IF(AND(timingTable[[#This Row],[txEnd]]="txEnd",Q403="rxStart"),I403-timingTable[[#This Row],[FRT32_val]],"EMPTY")</f>
        <v>EMPTY</v>
      </c>
    </row>
    <row r="400" spans="1:27" x14ac:dyDescent="0.25">
      <c r="A400" s="14" t="s">
        <v>1298</v>
      </c>
      <c r="B400">
        <v>335689331465</v>
      </c>
      <c r="C400" s="14" t="s">
        <v>9307</v>
      </c>
      <c r="D400">
        <v>6</v>
      </c>
      <c r="E400" s="14" t="s">
        <v>1077</v>
      </c>
      <c r="F400" s="14" t="s">
        <v>9308</v>
      </c>
      <c r="G400" s="14">
        <f>timingTable[[#This Row],[FRT_DEC]]-B399</f>
        <v>3632</v>
      </c>
      <c r="H4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INFO]]))),H399)</f>
        <v>92</v>
      </c>
      <c r="I4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681879428</v>
      </c>
      <c r="J400" s="14">
        <f>HEX2DEC(RIGHT(timingTable[[#This Row],[FRT_HEX]],MIN(LEN(timingTable[[#This Row],[FRT_HEX]])-2,8)))</f>
        <v>681882377</v>
      </c>
      <c r="K400" s="14" t="str">
        <f>IF(timingTable[[#This Row],['[TRACECODE']:.1]]=140,"afterTx","")</f>
        <v/>
      </c>
      <c r="L400" s="14" t="str">
        <f t="shared" si="66"/>
        <v/>
      </c>
      <c r="M400" s="14" t="str">
        <f>IF(AND(H400=H399,K399="afterTx",timingTable[[#This Row],['[TRACECODE']:.1]]=6),"dc","")</f>
        <v>dc</v>
      </c>
      <c r="N400" s="14" t="str">
        <f t="shared" si="67"/>
        <v/>
      </c>
      <c r="O400" s="14" t="str">
        <f>IF(timingTable[[#This Row],['[TRACECODE']:.1]]=141,"afterRx","")</f>
        <v/>
      </c>
      <c r="P400" s="14" t="str">
        <f t="shared" si="68"/>
        <v/>
      </c>
      <c r="Q400" s="14" t="str">
        <f t="shared" si="69"/>
        <v/>
      </c>
      <c r="R400" s="14" t="str">
        <f t="shared" si="70"/>
        <v/>
      </c>
      <c r="S400" s="14" t="str">
        <f t="shared" si="71"/>
        <v>EMPTY</v>
      </c>
      <c r="T400" s="14" t="str">
        <f t="shared" si="72"/>
        <v>EMPTY</v>
      </c>
      <c r="U400" s="14" t="str">
        <f t="shared" si="73"/>
        <v>EMPTY</v>
      </c>
      <c r="V400" s="14" t="str">
        <f t="shared" si="74"/>
        <v>EMPTY</v>
      </c>
      <c r="W400" s="14" t="str">
        <f>IF(L400="beforeTx",timingTable[[#This Row],[FRT32_val]]-timingTable[[#This Row],[FRT32_trace]],"EMPTY")</f>
        <v>EMPTY</v>
      </c>
      <c r="X400" s="14" t="str">
        <f t="shared" si="75"/>
        <v>EMPTY</v>
      </c>
      <c r="Y400" s="14" t="str">
        <f t="shared" si="76"/>
        <v>EMPTY</v>
      </c>
      <c r="Z400" s="14" t="str">
        <f>IF(AND(P400="beforeRx",O401="afterRx"),J401-timingTable[[#This Row],[FRT32_trace]],"EMPTY")</f>
        <v>EMPTY</v>
      </c>
      <c r="AA400" s="14" t="str">
        <f>IF(AND(timingTable[[#This Row],[txEnd]]="txEnd",Q404="rxStart"),I404-timingTable[[#This Row],[FRT32_val]],"EMPTY")</f>
        <v>EMPTY</v>
      </c>
    </row>
    <row r="401" spans="1:27" x14ac:dyDescent="0.25">
      <c r="A401" s="14" t="s">
        <v>1299</v>
      </c>
      <c r="B401">
        <v>335689331468</v>
      </c>
      <c r="C401" s="14" t="s">
        <v>9309</v>
      </c>
      <c r="D401">
        <v>6</v>
      </c>
      <c r="E401" s="14" t="s">
        <v>1077</v>
      </c>
      <c r="F401" s="14" t="s">
        <v>7877</v>
      </c>
      <c r="G401" s="14">
        <f>timingTable[[#This Row],[FRT_DEC]]-B400</f>
        <v>3</v>
      </c>
      <c r="H4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INFO]]))),H400)</f>
        <v>92</v>
      </c>
      <c r="I4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01" s="14">
        <f>HEX2DEC(RIGHT(timingTable[[#This Row],[FRT_HEX]],MIN(LEN(timingTable[[#This Row],[FRT_HEX]])-2,8)))</f>
        <v>681882380</v>
      </c>
      <c r="K401" s="14" t="str">
        <f>IF(timingTable[[#This Row],['[TRACECODE']:.1]]=140,"afterTx","")</f>
        <v/>
      </c>
      <c r="L401" s="14" t="str">
        <f t="shared" si="66"/>
        <v/>
      </c>
      <c r="M401" s="14" t="str">
        <f>IF(AND(H401=H400,K400="afterTx",timingTable[[#This Row],['[TRACECODE']:.1]]=6),"dc","")</f>
        <v/>
      </c>
      <c r="N401" s="14" t="str">
        <f t="shared" si="67"/>
        <v/>
      </c>
      <c r="O401" s="14" t="str">
        <f>IF(timingTable[[#This Row],['[TRACECODE']:.1]]=141,"afterRx","")</f>
        <v/>
      </c>
      <c r="P401" s="14" t="str">
        <f t="shared" si="68"/>
        <v/>
      </c>
      <c r="Q401" s="14" t="str">
        <f t="shared" si="69"/>
        <v/>
      </c>
      <c r="R401" s="14" t="str">
        <f t="shared" si="70"/>
        <v/>
      </c>
      <c r="S401" s="14" t="str">
        <f t="shared" si="71"/>
        <v>EMPTY</v>
      </c>
      <c r="T401" s="14" t="str">
        <f t="shared" si="72"/>
        <v>EMPTY</v>
      </c>
      <c r="U401" s="14" t="str">
        <f t="shared" si="73"/>
        <v>EMPTY</v>
      </c>
      <c r="V401" s="14" t="str">
        <f t="shared" si="74"/>
        <v>EMPTY</v>
      </c>
      <c r="W401" s="14" t="str">
        <f>IF(L401="beforeTx",timingTable[[#This Row],[FRT32_val]]-timingTable[[#This Row],[FRT32_trace]],"EMPTY")</f>
        <v>EMPTY</v>
      </c>
      <c r="X401" s="14" t="str">
        <f t="shared" si="75"/>
        <v>EMPTY</v>
      </c>
      <c r="Y401" s="14" t="str">
        <f t="shared" si="76"/>
        <v>EMPTY</v>
      </c>
      <c r="Z401" s="14" t="str">
        <f>IF(AND(P401="beforeRx",O402="afterRx"),J402-timingTable[[#This Row],[FRT32_trace]],"EMPTY")</f>
        <v>EMPTY</v>
      </c>
      <c r="AA401" s="14" t="str">
        <f>IF(AND(timingTable[[#This Row],[txEnd]]="txEnd",Q405="rxStart"),I405-timingTable[[#This Row],[FRT32_val]],"EMPTY")</f>
        <v>EMPTY</v>
      </c>
    </row>
    <row r="402" spans="1:27" x14ac:dyDescent="0.25">
      <c r="A402" s="14" t="s">
        <v>1300</v>
      </c>
      <c r="B402">
        <v>335689331471</v>
      </c>
      <c r="C402" s="14" t="s">
        <v>9310</v>
      </c>
      <c r="D402">
        <v>122</v>
      </c>
      <c r="E402" s="14" t="s">
        <v>3921</v>
      </c>
      <c r="F402" s="14" t="s">
        <v>9311</v>
      </c>
      <c r="G402" s="14">
        <f>timingTable[[#This Row],[FRT_DEC]]-B401</f>
        <v>3</v>
      </c>
      <c r="H4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INFO]]))),H401)</f>
        <v>92</v>
      </c>
      <c r="I4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681882319</v>
      </c>
      <c r="J402" s="14">
        <f>HEX2DEC(RIGHT(timingTable[[#This Row],[FRT_HEX]],MIN(LEN(timingTable[[#This Row],[FRT_HEX]])-2,8)))</f>
        <v>681882383</v>
      </c>
      <c r="K402" s="14" t="str">
        <f>IF(timingTable[[#This Row],['[TRACECODE']:.1]]=140,"afterTx","")</f>
        <v/>
      </c>
      <c r="L402" s="14" t="str">
        <f t="shared" si="66"/>
        <v/>
      </c>
      <c r="M402" s="14" t="str">
        <f>IF(AND(H402=H401,K401="afterTx",timingTable[[#This Row],['[TRACECODE']:.1]]=6),"dc","")</f>
        <v/>
      </c>
      <c r="N402" s="14" t="str">
        <f t="shared" si="67"/>
        <v>txEnd</v>
      </c>
      <c r="O402" s="14" t="str">
        <f>IF(timingTable[[#This Row],['[TRACECODE']:.1]]=141,"afterRx","")</f>
        <v/>
      </c>
      <c r="P402" s="14" t="str">
        <f t="shared" si="68"/>
        <v/>
      </c>
      <c r="Q402" s="14" t="str">
        <f t="shared" si="69"/>
        <v/>
      </c>
      <c r="R402" s="14" t="str">
        <f t="shared" si="70"/>
        <v/>
      </c>
      <c r="S402" s="14" t="str">
        <f t="shared" si="71"/>
        <v>EMPTY</v>
      </c>
      <c r="T402" s="14" t="str">
        <f t="shared" si="72"/>
        <v>EMPTY</v>
      </c>
      <c r="U402" s="14" t="str">
        <f t="shared" si="73"/>
        <v>EMPTY</v>
      </c>
      <c r="V402" s="14" t="str">
        <f t="shared" si="74"/>
        <v>EMPTY</v>
      </c>
      <c r="W402" s="14" t="str">
        <f>IF(L402="beforeTx",timingTable[[#This Row],[FRT32_val]]-timingTable[[#This Row],[FRT32_trace]],"EMPTY")</f>
        <v>EMPTY</v>
      </c>
      <c r="X402" s="14" t="str">
        <f t="shared" si="75"/>
        <v>EMPTY</v>
      </c>
      <c r="Y402" s="14" t="str">
        <f t="shared" si="76"/>
        <v>EMPTY</v>
      </c>
      <c r="Z402" s="14" t="str">
        <f>IF(AND(P402="beforeRx",O403="afterRx"),J403-timingTable[[#This Row],[FRT32_trace]],"EMPTY")</f>
        <v>EMPTY</v>
      </c>
      <c r="AA402" s="14" t="str">
        <f>IF(AND(timingTable[[#This Row],[txEnd]]="txEnd",Q406="rxStart"),I406-timingTable[[#This Row],[FRT32_val]],"EMPTY")</f>
        <v>EMPTY</v>
      </c>
    </row>
    <row r="403" spans="1:27" x14ac:dyDescent="0.25">
      <c r="A403" s="14" t="s">
        <v>1301</v>
      </c>
      <c r="B403">
        <v>335689331473</v>
      </c>
      <c r="C403" s="14" t="s">
        <v>9312</v>
      </c>
      <c r="D403">
        <v>122</v>
      </c>
      <c r="E403" s="14" t="s">
        <v>3921</v>
      </c>
      <c r="F403" s="14" t="s">
        <v>7878</v>
      </c>
      <c r="G403" s="14">
        <f>timingTable[[#This Row],[FRT_DEC]]-B402</f>
        <v>2</v>
      </c>
      <c r="H4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INFO]]))),H402)</f>
        <v>92</v>
      </c>
      <c r="I4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03" s="14">
        <f>HEX2DEC(RIGHT(timingTable[[#This Row],[FRT_HEX]],MIN(LEN(timingTable[[#This Row],[FRT_HEX]])-2,8)))</f>
        <v>681882385</v>
      </c>
      <c r="K403" s="14" t="str">
        <f>IF(timingTable[[#This Row],['[TRACECODE']:.1]]=140,"afterTx","")</f>
        <v/>
      </c>
      <c r="L403" s="14" t="str">
        <f t="shared" si="66"/>
        <v/>
      </c>
      <c r="M403" s="14" t="str">
        <f>IF(AND(H403=H402,K402="afterTx",timingTable[[#This Row],['[TRACECODE']:.1]]=6),"dc","")</f>
        <v/>
      </c>
      <c r="N403" s="14" t="str">
        <f t="shared" si="67"/>
        <v/>
      </c>
      <c r="O403" s="14" t="str">
        <f>IF(timingTable[[#This Row],['[TRACECODE']:.1]]=141,"afterRx","")</f>
        <v/>
      </c>
      <c r="P403" s="14" t="str">
        <f t="shared" si="68"/>
        <v/>
      </c>
      <c r="Q403" s="14" t="str">
        <f t="shared" si="69"/>
        <v/>
      </c>
      <c r="R403" s="14" t="str">
        <f t="shared" si="70"/>
        <v/>
      </c>
      <c r="S403" s="14" t="str">
        <f t="shared" si="71"/>
        <v>EMPTY</v>
      </c>
      <c r="T403" s="14" t="str">
        <f t="shared" si="72"/>
        <v>EMPTY</v>
      </c>
      <c r="U403" s="14" t="str">
        <f t="shared" si="73"/>
        <v>EMPTY</v>
      </c>
      <c r="V403" s="14" t="str">
        <f t="shared" si="74"/>
        <v>EMPTY</v>
      </c>
      <c r="W403" s="14" t="str">
        <f>IF(L403="beforeTx",timingTable[[#This Row],[FRT32_val]]-timingTable[[#This Row],[FRT32_trace]],"EMPTY")</f>
        <v>EMPTY</v>
      </c>
      <c r="X403" s="14" t="str">
        <f t="shared" si="75"/>
        <v>EMPTY</v>
      </c>
      <c r="Y403" s="14" t="str">
        <f t="shared" si="76"/>
        <v>EMPTY</v>
      </c>
      <c r="Z403" s="14" t="str">
        <f>IF(AND(P403="beforeRx",O404="afterRx"),J404-timingTable[[#This Row],[FRT32_trace]],"EMPTY")</f>
        <v>EMPTY</v>
      </c>
      <c r="AA403" s="14" t="str">
        <f>IF(AND(timingTable[[#This Row],[txEnd]]="txEnd",Q407="rxStart"),I407-timingTable[[#This Row],[FRT32_val]],"EMPTY")</f>
        <v>EMPTY</v>
      </c>
    </row>
    <row r="404" spans="1:27" x14ac:dyDescent="0.25">
      <c r="A404" s="14" t="s">
        <v>1302</v>
      </c>
      <c r="B404">
        <v>335689331482</v>
      </c>
      <c r="C404" s="14" t="s">
        <v>9313</v>
      </c>
      <c r="D404">
        <v>151</v>
      </c>
      <c r="E404" s="14" t="s">
        <v>7876</v>
      </c>
      <c r="F404" s="14" t="s">
        <v>8006</v>
      </c>
      <c r="G404" s="14">
        <f>timingTable[[#This Row],[FRT_DEC]]-B403</f>
        <v>9</v>
      </c>
      <c r="H4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INFO]]))),H403)</f>
        <v>92</v>
      </c>
      <c r="I4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404" s="14">
        <f>HEX2DEC(RIGHT(timingTable[[#This Row],[FRT_HEX]],MIN(LEN(timingTable[[#This Row],[FRT_HEX]])-2,8)))</f>
        <v>681882394</v>
      </c>
      <c r="K404" s="14" t="str">
        <f>IF(timingTable[[#This Row],['[TRACECODE']:.1]]=140,"afterTx","")</f>
        <v/>
      </c>
      <c r="L404" s="14" t="str">
        <f t="shared" si="66"/>
        <v/>
      </c>
      <c r="M404" s="14" t="str">
        <f>IF(AND(H404=H403,K403="afterTx",timingTable[[#This Row],['[TRACECODE']:.1]]=6),"dc","")</f>
        <v/>
      </c>
      <c r="N404" s="14" t="str">
        <f t="shared" si="67"/>
        <v/>
      </c>
      <c r="O404" s="14" t="str">
        <f>IF(timingTable[[#This Row],['[TRACECODE']:.1]]=141,"afterRx","")</f>
        <v/>
      </c>
      <c r="P404" s="14" t="str">
        <f t="shared" si="68"/>
        <v/>
      </c>
      <c r="Q404" s="14" t="str">
        <f t="shared" si="69"/>
        <v/>
      </c>
      <c r="R404" s="14" t="str">
        <f t="shared" si="70"/>
        <v/>
      </c>
      <c r="S404" s="14" t="str">
        <f t="shared" si="71"/>
        <v>EMPTY</v>
      </c>
      <c r="T404" s="14" t="str">
        <f t="shared" si="72"/>
        <v>EMPTY</v>
      </c>
      <c r="U404" s="14" t="str">
        <f t="shared" si="73"/>
        <v>EMPTY</v>
      </c>
      <c r="V404" s="14" t="str">
        <f t="shared" si="74"/>
        <v>EMPTY</v>
      </c>
      <c r="W404" s="14" t="str">
        <f>IF(L404="beforeTx",timingTable[[#This Row],[FRT32_val]]-timingTable[[#This Row],[FRT32_trace]],"EMPTY")</f>
        <v>EMPTY</v>
      </c>
      <c r="X404" s="14" t="str">
        <f t="shared" si="75"/>
        <v>EMPTY</v>
      </c>
      <c r="Y404" s="14" t="str">
        <f t="shared" si="76"/>
        <v>EMPTY</v>
      </c>
      <c r="Z404" s="14" t="str">
        <f>IF(AND(P404="beforeRx",O405="afterRx"),J405-timingTable[[#This Row],[FRT32_trace]],"EMPTY")</f>
        <v>EMPTY</v>
      </c>
      <c r="AA404" s="14" t="str">
        <f>IF(AND(timingTable[[#This Row],[txEnd]]="txEnd",Q408="rxStart"),I408-timingTable[[#This Row],[FRT32_val]],"EMPTY")</f>
        <v>EMPTY</v>
      </c>
    </row>
    <row r="405" spans="1:27" x14ac:dyDescent="0.25">
      <c r="A405" s="14" t="s">
        <v>1310</v>
      </c>
      <c r="B405">
        <v>335689331920</v>
      </c>
      <c r="C405" s="14" t="s">
        <v>9322</v>
      </c>
      <c r="D405">
        <v>151</v>
      </c>
      <c r="E405" s="14" t="s">
        <v>7876</v>
      </c>
      <c r="F405" s="14" t="s">
        <v>8130</v>
      </c>
      <c r="G405" s="14">
        <f>timingTable[[#This Row],[FRT_DEC]]-B404</f>
        <v>438</v>
      </c>
      <c r="H4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INFO]]))),H404)</f>
        <v>92</v>
      </c>
      <c r="I4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405" s="14">
        <f>HEX2DEC(RIGHT(timingTable[[#This Row],[FRT_HEX]],MIN(LEN(timingTable[[#This Row],[FRT_HEX]])-2,8)))</f>
        <v>681882832</v>
      </c>
      <c r="K405" s="14" t="str">
        <f>IF(timingTable[[#This Row],['[TRACECODE']:.1]]=140,"afterTx","")</f>
        <v/>
      </c>
      <c r="L405" s="14" t="str">
        <f t="shared" si="66"/>
        <v/>
      </c>
      <c r="M405" s="14" t="str">
        <f>IF(AND(H405=H404,K404="afterTx",timingTable[[#This Row],['[TRACECODE']:.1]]=6),"dc","")</f>
        <v/>
      </c>
      <c r="N405" s="14" t="str">
        <f t="shared" si="67"/>
        <v/>
      </c>
      <c r="O405" s="14" t="str">
        <f>IF(timingTable[[#This Row],['[TRACECODE']:.1]]=141,"afterRx","")</f>
        <v/>
      </c>
      <c r="P405" s="14" t="str">
        <f t="shared" si="68"/>
        <v/>
      </c>
      <c r="Q405" s="14" t="str">
        <f t="shared" si="69"/>
        <v/>
      </c>
      <c r="R405" s="14" t="str">
        <f t="shared" si="70"/>
        <v/>
      </c>
      <c r="S405" s="14" t="str">
        <f t="shared" si="71"/>
        <v>EMPTY</v>
      </c>
      <c r="T405" s="14" t="str">
        <f t="shared" si="72"/>
        <v>EMPTY</v>
      </c>
      <c r="U405" s="14" t="str">
        <f t="shared" si="73"/>
        <v>EMPTY</v>
      </c>
      <c r="V405" s="14" t="str">
        <f t="shared" si="74"/>
        <v>EMPTY</v>
      </c>
      <c r="W405" s="14" t="str">
        <f>IF(L405="beforeTx",timingTable[[#This Row],[FRT32_val]]-timingTable[[#This Row],[FRT32_trace]],"EMPTY")</f>
        <v>EMPTY</v>
      </c>
      <c r="X405" s="14" t="str">
        <f t="shared" si="75"/>
        <v>EMPTY</v>
      </c>
      <c r="Y405" s="14" t="str">
        <f t="shared" si="76"/>
        <v>EMPTY</v>
      </c>
      <c r="Z405" s="14" t="str">
        <f>IF(AND(P405="beforeRx",O406="afterRx"),J406-timingTable[[#This Row],[FRT32_trace]],"EMPTY")</f>
        <v>EMPTY</v>
      </c>
      <c r="AA405" s="14" t="str">
        <f>IF(AND(timingTable[[#This Row],[txEnd]]="txEnd",Q409="rxStart"),I409-timingTable[[#This Row],[FRT32_val]],"EMPTY")</f>
        <v>EMPTY</v>
      </c>
    </row>
    <row r="406" spans="1:27" x14ac:dyDescent="0.25">
      <c r="A406" s="14" t="s">
        <v>1313</v>
      </c>
      <c r="B406">
        <v>335689331945</v>
      </c>
      <c r="C406" s="14" t="s">
        <v>9325</v>
      </c>
      <c r="D406">
        <v>130</v>
      </c>
      <c r="E406" s="14" t="s">
        <v>3933</v>
      </c>
      <c r="F406" s="14" t="s">
        <v>5322</v>
      </c>
      <c r="G406" s="14">
        <f>timingTable[[#This Row],[FRT_DEC]]-B405</f>
        <v>25</v>
      </c>
      <c r="H4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INFO]]))),H405)</f>
        <v>92</v>
      </c>
      <c r="I4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4063237</v>
      </c>
      <c r="J406" s="14">
        <f>HEX2DEC(RIGHT(timingTable[[#This Row],[FRT_HEX]],MIN(LEN(timingTable[[#This Row],[FRT_HEX]])-2,8)))</f>
        <v>681882857</v>
      </c>
      <c r="K406" s="14" t="str">
        <f>IF(timingTable[[#This Row],['[TRACECODE']:.1]]=140,"afterTx","")</f>
        <v/>
      </c>
      <c r="L406" s="14" t="str">
        <f t="shared" si="66"/>
        <v/>
      </c>
      <c r="M406" s="14" t="str">
        <f>IF(AND(H406=H405,K405="afterTx",timingTable[[#This Row],['[TRACECODE']:.1]]=6),"dc","")</f>
        <v/>
      </c>
      <c r="N406" s="14" t="str">
        <f t="shared" si="67"/>
        <v/>
      </c>
      <c r="O406" s="14" t="str">
        <f>IF(timingTable[[#This Row],['[TRACECODE']:.1]]=141,"afterRx","")</f>
        <v/>
      </c>
      <c r="P406" s="14" t="str">
        <f t="shared" si="68"/>
        <v>beforeRx</v>
      </c>
      <c r="Q406" s="14" t="str">
        <f t="shared" si="69"/>
        <v/>
      </c>
      <c r="R406" s="14" t="str">
        <f t="shared" si="70"/>
        <v/>
      </c>
      <c r="S406" s="14" t="str">
        <f t="shared" si="71"/>
        <v>EMPTY</v>
      </c>
      <c r="T406" s="14" t="str">
        <f t="shared" si="72"/>
        <v>EMPTY</v>
      </c>
      <c r="U406" s="14" t="str">
        <f t="shared" si="73"/>
        <v>EMPTY</v>
      </c>
      <c r="V406" s="14" t="str">
        <f t="shared" si="74"/>
        <v>EMPTY</v>
      </c>
      <c r="W406" s="14" t="str">
        <f>IF(L406="beforeTx",timingTable[[#This Row],[FRT32_val]]-timingTable[[#This Row],[FRT32_trace]],"EMPTY")</f>
        <v>EMPTY</v>
      </c>
      <c r="X406" s="14" t="str">
        <f t="shared" si="75"/>
        <v>EMPTY</v>
      </c>
      <c r="Y406" s="14" t="str">
        <f t="shared" si="76"/>
        <v>EMPTY</v>
      </c>
      <c r="Z406" s="14">
        <f>IF(AND(P406="beforeRx",O407="afterRx"),J407-timingTable[[#This Row],[FRT32_trace]],"EMPTY")</f>
        <v>743</v>
      </c>
      <c r="AA406" s="14" t="str">
        <f>IF(AND(timingTable[[#This Row],[txEnd]]="txEnd",Q410="rxStart"),I410-timingTable[[#This Row],[FRT32_val]],"EMPTY")</f>
        <v>EMPTY</v>
      </c>
    </row>
    <row r="407" spans="1:27" x14ac:dyDescent="0.25">
      <c r="A407" s="14" t="s">
        <v>1314</v>
      </c>
      <c r="B407">
        <v>335689332688</v>
      </c>
      <c r="C407" s="14" t="s">
        <v>9326</v>
      </c>
      <c r="D407">
        <v>141</v>
      </c>
      <c r="E407" s="14" t="s">
        <v>3934</v>
      </c>
      <c r="F407" s="14" t="s">
        <v>5323</v>
      </c>
      <c r="G407" s="14">
        <f>timingTable[[#This Row],[FRT_DEC]]-B406</f>
        <v>743</v>
      </c>
      <c r="H4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INFO]]))),H406)</f>
        <v>92</v>
      </c>
      <c r="I40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07" s="14">
        <f>HEX2DEC(RIGHT(timingTable[[#This Row],[FRT_HEX]],MIN(LEN(timingTable[[#This Row],[FRT_HEX]])-2,8)))</f>
        <v>681883600</v>
      </c>
      <c r="K407" s="14" t="str">
        <f>IF(timingTable[[#This Row],['[TRACECODE']:.1]]=140,"afterTx","")</f>
        <v/>
      </c>
      <c r="L407" s="14" t="str">
        <f t="shared" si="66"/>
        <v/>
      </c>
      <c r="M407" s="14" t="str">
        <f>IF(AND(H407=H406,K406="afterTx",timingTable[[#This Row],['[TRACECODE']:.1]]=6),"dc","")</f>
        <v/>
      </c>
      <c r="N407" s="14" t="str">
        <f t="shared" si="67"/>
        <v/>
      </c>
      <c r="O407" s="14" t="str">
        <f>IF(timingTable[[#This Row],['[TRACECODE']:.1]]=141,"afterRx","")</f>
        <v>afterRx</v>
      </c>
      <c r="P407" s="14" t="str">
        <f t="shared" si="68"/>
        <v/>
      </c>
      <c r="Q407" s="14" t="str">
        <f t="shared" si="69"/>
        <v/>
      </c>
      <c r="R407" s="14" t="str">
        <f t="shared" si="70"/>
        <v/>
      </c>
      <c r="S407" s="14" t="str">
        <f t="shared" si="71"/>
        <v>EMPTY</v>
      </c>
      <c r="T407" s="14" t="str">
        <f t="shared" si="72"/>
        <v>EMPTY</v>
      </c>
      <c r="U407" s="14" t="str">
        <f t="shared" si="73"/>
        <v>EMPTY</v>
      </c>
      <c r="V407" s="14" t="str">
        <f t="shared" si="74"/>
        <v>EMPTY</v>
      </c>
      <c r="W407" s="14" t="str">
        <f>IF(L407="beforeTx",timingTable[[#This Row],[FRT32_val]]-timingTable[[#This Row],[FRT32_trace]],"EMPTY")</f>
        <v>EMPTY</v>
      </c>
      <c r="X407" s="14" t="str">
        <f t="shared" si="75"/>
        <v>EMPTY</v>
      </c>
      <c r="Y407" s="14" t="str">
        <f t="shared" si="76"/>
        <v>EMPTY</v>
      </c>
      <c r="Z407" s="14" t="str">
        <f>IF(AND(P407="beforeRx",O408="afterRx"),J408-timingTable[[#This Row],[FRT32_trace]],"EMPTY")</f>
        <v>EMPTY</v>
      </c>
      <c r="AA407" s="14" t="str">
        <f>IF(AND(timingTable[[#This Row],[txEnd]]="txEnd",Q411="rxStart"),I411-timingTable[[#This Row],[FRT32_val]],"EMPTY")</f>
        <v>EMPTY</v>
      </c>
    </row>
    <row r="408" spans="1:27" x14ac:dyDescent="0.25">
      <c r="A408" s="14" t="s">
        <v>1317</v>
      </c>
      <c r="B408">
        <v>335689334043</v>
      </c>
      <c r="C408" s="14" t="s">
        <v>9329</v>
      </c>
      <c r="D408">
        <v>123</v>
      </c>
      <c r="E408" s="14" t="s">
        <v>3922</v>
      </c>
      <c r="F408" s="14" t="s">
        <v>9330</v>
      </c>
      <c r="G408" s="14">
        <f>timingTable[[#This Row],[FRT_DEC]]-B407</f>
        <v>1355</v>
      </c>
      <c r="H4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INFO]]))),H407)</f>
        <v>92</v>
      </c>
      <c r="I4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681884532</v>
      </c>
      <c r="J408" s="14">
        <f>HEX2DEC(RIGHT(timingTable[[#This Row],[FRT_HEX]],MIN(LEN(timingTable[[#This Row],[FRT_HEX]])-2,8)))</f>
        <v>681884955</v>
      </c>
      <c r="K408" s="14" t="str">
        <f>IF(timingTable[[#This Row],['[TRACECODE']:.1]]=140,"afterTx","")</f>
        <v/>
      </c>
      <c r="L408" s="14" t="str">
        <f t="shared" si="66"/>
        <v/>
      </c>
      <c r="M408" s="14" t="str">
        <f>IF(AND(H408=H407,K407="afterTx",timingTable[[#This Row],['[TRACECODE']:.1]]=6),"dc","")</f>
        <v/>
      </c>
      <c r="N408" s="14" t="str">
        <f t="shared" si="67"/>
        <v/>
      </c>
      <c r="O408" s="14" t="str">
        <f>IF(timingTable[[#This Row],['[TRACECODE']:.1]]=141,"afterRx","")</f>
        <v/>
      </c>
      <c r="P408" s="14" t="str">
        <f t="shared" si="68"/>
        <v/>
      </c>
      <c r="Q408" s="14" t="str">
        <f t="shared" si="69"/>
        <v>rxStart</v>
      </c>
      <c r="R408" s="14" t="str">
        <f t="shared" si="70"/>
        <v/>
      </c>
      <c r="S408" s="14" t="str">
        <f t="shared" si="71"/>
        <v>EMPTY</v>
      </c>
      <c r="T408" s="14" t="str">
        <f t="shared" si="72"/>
        <v>EMPTY</v>
      </c>
      <c r="U408" s="14" t="str">
        <f t="shared" si="73"/>
        <v>EMPTY</v>
      </c>
      <c r="V408" s="14" t="str">
        <f t="shared" si="74"/>
        <v>EMPTY</v>
      </c>
      <c r="W408" s="14" t="str">
        <f>IF(L408="beforeTx",timingTable[[#This Row],[FRT32_val]]-timingTable[[#This Row],[FRT32_trace]],"EMPTY")</f>
        <v>EMPTY</v>
      </c>
      <c r="X408" s="14" t="str">
        <f t="shared" si="75"/>
        <v>EMPTY</v>
      </c>
      <c r="Y408" s="14" t="str">
        <f t="shared" si="76"/>
        <v>EMPTY</v>
      </c>
      <c r="Z408" s="14" t="str">
        <f>IF(AND(P408="beforeRx",O409="afterRx"),J409-timingTable[[#This Row],[FRT32_trace]],"EMPTY")</f>
        <v>EMPTY</v>
      </c>
      <c r="AA408" s="14" t="str">
        <f>IF(AND(timingTable[[#This Row],[txEnd]]="txEnd",Q412="rxStart"),I412-timingTable[[#This Row],[FRT32_val]],"EMPTY")</f>
        <v>EMPTY</v>
      </c>
    </row>
    <row r="409" spans="1:27" x14ac:dyDescent="0.25">
      <c r="A409" s="14" t="s">
        <v>1318</v>
      </c>
      <c r="B409">
        <v>335689334049</v>
      </c>
      <c r="C409" s="14" t="s">
        <v>9331</v>
      </c>
      <c r="D409">
        <v>123</v>
      </c>
      <c r="E409" s="14" t="s">
        <v>3922</v>
      </c>
      <c r="F409" s="14" t="s">
        <v>7879</v>
      </c>
      <c r="G409" s="14">
        <f>timingTable[[#This Row],[FRT_DEC]]-B408</f>
        <v>6</v>
      </c>
      <c r="H4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INFO]]))),H408)</f>
        <v>92</v>
      </c>
      <c r="I4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09" s="14">
        <f>HEX2DEC(RIGHT(timingTable[[#This Row],[FRT_HEX]],MIN(LEN(timingTable[[#This Row],[FRT_HEX]])-2,8)))</f>
        <v>681884961</v>
      </c>
      <c r="K409" s="14" t="str">
        <f>IF(timingTable[[#This Row],['[TRACECODE']:.1]]=140,"afterTx","")</f>
        <v/>
      </c>
      <c r="L409" s="14" t="str">
        <f t="shared" si="66"/>
        <v/>
      </c>
      <c r="M409" s="14" t="str">
        <f>IF(AND(H409=H408,K408="afterTx",timingTable[[#This Row],['[TRACECODE']:.1]]=6),"dc","")</f>
        <v/>
      </c>
      <c r="N409" s="14" t="str">
        <f t="shared" si="67"/>
        <v/>
      </c>
      <c r="O409" s="14" t="str">
        <f>IF(timingTable[[#This Row],['[TRACECODE']:.1]]=141,"afterRx","")</f>
        <v/>
      </c>
      <c r="P409" s="14" t="str">
        <f t="shared" si="68"/>
        <v/>
      </c>
      <c r="Q409" s="14" t="str">
        <f t="shared" si="69"/>
        <v/>
      </c>
      <c r="R409" s="14" t="str">
        <f t="shared" si="70"/>
        <v/>
      </c>
      <c r="S409" s="14" t="str">
        <f t="shared" si="71"/>
        <v>EMPTY</v>
      </c>
      <c r="T409" s="14" t="str">
        <f t="shared" si="72"/>
        <v>EMPTY</v>
      </c>
      <c r="U409" s="14" t="str">
        <f t="shared" si="73"/>
        <v>EMPTY</v>
      </c>
      <c r="V409" s="14" t="str">
        <f t="shared" si="74"/>
        <v>EMPTY</v>
      </c>
      <c r="W409" s="14" t="str">
        <f>IF(L409="beforeTx",timingTable[[#This Row],[FRT32_val]]-timingTable[[#This Row],[FRT32_trace]],"EMPTY")</f>
        <v>EMPTY</v>
      </c>
      <c r="X409" s="14" t="str">
        <f t="shared" si="75"/>
        <v>EMPTY</v>
      </c>
      <c r="Y409" s="14" t="str">
        <f t="shared" si="76"/>
        <v>EMPTY</v>
      </c>
      <c r="Z409" s="14" t="str">
        <f>IF(AND(P409="beforeRx",O410="afterRx"),J410-timingTable[[#This Row],[FRT32_trace]],"EMPTY")</f>
        <v>EMPTY</v>
      </c>
      <c r="AA409" s="14" t="str">
        <f>IF(AND(timingTable[[#This Row],[txEnd]]="txEnd",Q413="rxStart"),I413-timingTable[[#This Row],[FRT32_val]],"EMPTY")</f>
        <v>EMPTY</v>
      </c>
    </row>
    <row r="410" spans="1:27" x14ac:dyDescent="0.25">
      <c r="A410" s="14" t="s">
        <v>1322</v>
      </c>
      <c r="B410">
        <v>335689334378</v>
      </c>
      <c r="C410" s="14" t="s">
        <v>9335</v>
      </c>
      <c r="D410">
        <v>124</v>
      </c>
      <c r="E410" s="14" t="s">
        <v>3923</v>
      </c>
      <c r="F410" s="14" t="s">
        <v>9336</v>
      </c>
      <c r="G410" s="14">
        <f>timingTable[[#This Row],[FRT_DEC]]-B409</f>
        <v>329</v>
      </c>
      <c r="H4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INFO]]))),H409)</f>
        <v>92</v>
      </c>
      <c r="I4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681885065</v>
      </c>
      <c r="J410" s="14">
        <f>HEX2DEC(RIGHT(timingTable[[#This Row],[FRT_HEX]],MIN(LEN(timingTable[[#This Row],[FRT_HEX]])-2,8)))</f>
        <v>681885290</v>
      </c>
      <c r="K410" s="14" t="str">
        <f>IF(timingTable[[#This Row],['[TRACECODE']:.1]]=140,"afterTx","")</f>
        <v/>
      </c>
      <c r="L410" s="14" t="str">
        <f t="shared" si="66"/>
        <v/>
      </c>
      <c r="M410" s="14" t="str">
        <f>IF(AND(H410=H409,K409="afterTx",timingTable[[#This Row],['[TRACECODE']:.1]]=6),"dc","")</f>
        <v/>
      </c>
      <c r="N410" s="14" t="str">
        <f t="shared" si="67"/>
        <v/>
      </c>
      <c r="O410" s="14" t="str">
        <f>IF(timingTable[[#This Row],['[TRACECODE']:.1]]=141,"afterRx","")</f>
        <v/>
      </c>
      <c r="P410" s="14" t="str">
        <f t="shared" si="68"/>
        <v/>
      </c>
      <c r="Q410" s="14" t="str">
        <f t="shared" si="69"/>
        <v/>
      </c>
      <c r="R410" s="14" t="str">
        <f t="shared" si="70"/>
        <v>rxEnd</v>
      </c>
      <c r="S410" s="14" t="str">
        <f t="shared" si="71"/>
        <v>EMPTY</v>
      </c>
      <c r="T410" s="14" t="str">
        <f t="shared" si="72"/>
        <v>EMPTY</v>
      </c>
      <c r="U410" s="14">
        <f t="shared" si="73"/>
        <v>-681885063</v>
      </c>
      <c r="V410" s="14" t="str">
        <f t="shared" si="74"/>
        <v>EMPTY</v>
      </c>
      <c r="W410" s="14" t="str">
        <f>IF(L410="beforeTx",timingTable[[#This Row],[FRT32_val]]-timingTable[[#This Row],[FRT32_trace]],"EMPTY")</f>
        <v>EMPTY</v>
      </c>
      <c r="X410" s="14" t="str">
        <f t="shared" si="75"/>
        <v>EMPTY</v>
      </c>
      <c r="Y410" s="14">
        <f t="shared" si="76"/>
        <v>243</v>
      </c>
      <c r="Z410" s="14" t="str">
        <f>IF(AND(P410="beforeRx",O411="afterRx"),J411-timingTable[[#This Row],[FRT32_trace]],"EMPTY")</f>
        <v>EMPTY</v>
      </c>
      <c r="AA410" s="14" t="str">
        <f>IF(AND(timingTable[[#This Row],[txEnd]]="txEnd",Q414="rxStart"),I414-timingTable[[#This Row],[FRT32_val]],"EMPTY")</f>
        <v>EMPTY</v>
      </c>
    </row>
    <row r="411" spans="1:27" x14ac:dyDescent="0.25">
      <c r="A411" s="14" t="s">
        <v>1323</v>
      </c>
      <c r="B411">
        <v>335689334382</v>
      </c>
      <c r="C411" s="14" t="s">
        <v>9337</v>
      </c>
      <c r="D411">
        <v>124</v>
      </c>
      <c r="E411" s="14" t="s">
        <v>3923</v>
      </c>
      <c r="F411" s="14" t="s">
        <v>7880</v>
      </c>
      <c r="G411" s="14">
        <f>timingTable[[#This Row],[FRT_DEC]]-B410</f>
        <v>4</v>
      </c>
      <c r="H4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INFO]]))),H410)</f>
        <v>92</v>
      </c>
      <c r="I4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11" s="14">
        <f>HEX2DEC(RIGHT(timingTable[[#This Row],[FRT_HEX]],MIN(LEN(timingTable[[#This Row],[FRT_HEX]])-2,8)))</f>
        <v>681885294</v>
      </c>
      <c r="K411" s="14" t="str">
        <f>IF(timingTable[[#This Row],['[TRACECODE']:.1]]=140,"afterTx","")</f>
        <v/>
      </c>
      <c r="L411" s="14" t="str">
        <f t="shared" si="66"/>
        <v/>
      </c>
      <c r="M411" s="14" t="str">
        <f>IF(AND(H411=H410,K410="afterTx",timingTable[[#This Row],['[TRACECODE']:.1]]=6),"dc","")</f>
        <v/>
      </c>
      <c r="N411" s="14" t="str">
        <f t="shared" si="67"/>
        <v/>
      </c>
      <c r="O411" s="14" t="str">
        <f>IF(timingTable[[#This Row],['[TRACECODE']:.1]]=141,"afterRx","")</f>
        <v/>
      </c>
      <c r="P411" s="14" t="str">
        <f t="shared" si="68"/>
        <v/>
      </c>
      <c r="Q411" s="14" t="str">
        <f t="shared" si="69"/>
        <v/>
      </c>
      <c r="R411" s="14" t="str">
        <f t="shared" si="70"/>
        <v/>
      </c>
      <c r="S411" s="14" t="str">
        <f t="shared" si="71"/>
        <v>EMPTY</v>
      </c>
      <c r="T411" s="14" t="str">
        <f t="shared" si="72"/>
        <v>EMPTY</v>
      </c>
      <c r="U411" s="14" t="str">
        <f t="shared" si="73"/>
        <v>EMPTY</v>
      </c>
      <c r="V411" s="14" t="str">
        <f t="shared" si="74"/>
        <v>EMPTY</v>
      </c>
      <c r="W411" s="14" t="str">
        <f>IF(L411="beforeTx",timingTable[[#This Row],[FRT32_val]]-timingTable[[#This Row],[FRT32_trace]],"EMPTY")</f>
        <v>EMPTY</v>
      </c>
      <c r="X411" s="14" t="str">
        <f t="shared" si="75"/>
        <v>EMPTY</v>
      </c>
      <c r="Y411" s="14" t="str">
        <f t="shared" si="76"/>
        <v>EMPTY</v>
      </c>
      <c r="Z411" s="14" t="str">
        <f>IF(AND(P411="beforeRx",O412="afterRx"),J412-timingTable[[#This Row],[FRT32_trace]],"EMPTY")</f>
        <v>EMPTY</v>
      </c>
      <c r="AA411" s="14" t="str">
        <f>IF(AND(timingTable[[#This Row],[txEnd]]="txEnd",Q415="rxStart"),I415-timingTable[[#This Row],[FRT32_val]],"EMPTY")</f>
        <v>EMPTY</v>
      </c>
    </row>
    <row r="412" spans="1:27" x14ac:dyDescent="0.25">
      <c r="A412" s="14" t="s">
        <v>1324</v>
      </c>
      <c r="B412">
        <v>335689334396</v>
      </c>
      <c r="C412" s="14" t="s">
        <v>9338</v>
      </c>
      <c r="D412">
        <v>151</v>
      </c>
      <c r="E412" s="14" t="s">
        <v>7876</v>
      </c>
      <c r="F412" s="14" t="s">
        <v>7845</v>
      </c>
      <c r="G412" s="14">
        <f>timingTable[[#This Row],[FRT_DEC]]-B411</f>
        <v>14</v>
      </c>
      <c r="H4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INFO]]))),H411)</f>
        <v>92</v>
      </c>
      <c r="I4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412" s="14">
        <f>HEX2DEC(RIGHT(timingTable[[#This Row],[FRT_HEX]],MIN(LEN(timingTable[[#This Row],[FRT_HEX]])-2,8)))</f>
        <v>681885308</v>
      </c>
      <c r="K412" s="14" t="str">
        <f>IF(timingTable[[#This Row],['[TRACECODE']:.1]]=140,"afterTx","")</f>
        <v/>
      </c>
      <c r="L412" s="14" t="str">
        <f t="shared" si="66"/>
        <v>beforeTx</v>
      </c>
      <c r="M412" s="14" t="str">
        <f>IF(AND(H412=H411,K411="afterTx",timingTable[[#This Row],['[TRACECODE']:.1]]=6),"dc","")</f>
        <v/>
      </c>
      <c r="N412" s="14" t="str">
        <f t="shared" si="67"/>
        <v/>
      </c>
      <c r="O412" s="14" t="str">
        <f>IF(timingTable[[#This Row],['[TRACECODE']:.1]]=141,"afterRx","")</f>
        <v/>
      </c>
      <c r="P412" s="14" t="str">
        <f t="shared" si="68"/>
        <v/>
      </c>
      <c r="Q412" s="14" t="str">
        <f t="shared" si="69"/>
        <v/>
      </c>
      <c r="R412" s="14" t="str">
        <f t="shared" si="70"/>
        <v/>
      </c>
      <c r="S412" s="14" t="str">
        <f t="shared" si="71"/>
        <v>EMPTY</v>
      </c>
      <c r="T412" s="14" t="str">
        <f t="shared" si="72"/>
        <v>EMPTY</v>
      </c>
      <c r="U412" s="14" t="str">
        <f t="shared" si="73"/>
        <v>EMPTY</v>
      </c>
      <c r="V412" s="14" t="str">
        <f t="shared" si="74"/>
        <v>EMPTY</v>
      </c>
      <c r="W412" s="14">
        <f>IF(L412="beforeTx",timingTable[[#This Row],[FRT32_val]]-timingTable[[#This Row],[FRT32_trace]],"EMPTY")</f>
        <v>-681885306</v>
      </c>
      <c r="X412" s="14">
        <f t="shared" si="75"/>
        <v>723</v>
      </c>
      <c r="Y412" s="14" t="str">
        <f t="shared" si="76"/>
        <v>EMPTY</v>
      </c>
      <c r="Z412" s="14" t="str">
        <f>IF(AND(P412="beforeRx",O413="afterRx"),J413-timingTable[[#This Row],[FRT32_trace]],"EMPTY")</f>
        <v>EMPTY</v>
      </c>
      <c r="AA412" s="14" t="str">
        <f>IF(AND(timingTable[[#This Row],[txEnd]]="txEnd",Q416="rxStart"),I416-timingTable[[#This Row],[FRT32_val]],"EMPTY")</f>
        <v>EMPTY</v>
      </c>
    </row>
    <row r="413" spans="1:27" x14ac:dyDescent="0.25">
      <c r="A413" s="14" t="s">
        <v>1326</v>
      </c>
      <c r="B413">
        <v>335689334407</v>
      </c>
      <c r="C413" s="14" t="s">
        <v>9340</v>
      </c>
      <c r="D413">
        <v>151</v>
      </c>
      <c r="E413" s="14" t="s">
        <v>7876</v>
      </c>
      <c r="F413" s="14" t="s">
        <v>8151</v>
      </c>
      <c r="G413" s="14">
        <f>timingTable[[#This Row],[FRT_DEC]]-B412</f>
        <v>11</v>
      </c>
      <c r="H4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INFO]]))),H412)</f>
        <v>92</v>
      </c>
      <c r="I4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413" s="14">
        <f>HEX2DEC(RIGHT(timingTable[[#This Row],[FRT_HEX]],MIN(LEN(timingTable[[#This Row],[FRT_HEX]])-2,8)))</f>
        <v>681885319</v>
      </c>
      <c r="K413" s="14" t="str">
        <f>IF(timingTable[[#This Row],['[TRACECODE']:.1]]=140,"afterTx","")</f>
        <v/>
      </c>
      <c r="L413" s="14" t="str">
        <f t="shared" si="66"/>
        <v/>
      </c>
      <c r="M413" s="14" t="str">
        <f>IF(AND(H413=H412,K412="afterTx",timingTable[[#This Row],['[TRACECODE']:.1]]=6),"dc","")</f>
        <v/>
      </c>
      <c r="N413" s="14" t="str">
        <f t="shared" si="67"/>
        <v/>
      </c>
      <c r="O413" s="14" t="str">
        <f>IF(timingTable[[#This Row],['[TRACECODE']:.1]]=141,"afterRx","")</f>
        <v/>
      </c>
      <c r="P413" s="14" t="str">
        <f t="shared" si="68"/>
        <v/>
      </c>
      <c r="Q413" s="14" t="str">
        <f t="shared" si="69"/>
        <v/>
      </c>
      <c r="R413" s="14" t="str">
        <f t="shared" si="70"/>
        <v/>
      </c>
      <c r="S413" s="14" t="str">
        <f t="shared" si="71"/>
        <v>EMPTY</v>
      </c>
      <c r="T413" s="14" t="str">
        <f t="shared" si="72"/>
        <v>EMPTY</v>
      </c>
      <c r="U413" s="14" t="str">
        <f t="shared" si="73"/>
        <v>EMPTY</v>
      </c>
      <c r="V413" s="14" t="str">
        <f t="shared" si="74"/>
        <v>EMPTY</v>
      </c>
      <c r="W413" s="14" t="str">
        <f>IF(L413="beforeTx",timingTable[[#This Row],[FRT32_val]]-timingTable[[#This Row],[FRT32_trace]],"EMPTY")</f>
        <v>EMPTY</v>
      </c>
      <c r="X413" s="14" t="str">
        <f t="shared" si="75"/>
        <v>EMPTY</v>
      </c>
      <c r="Y413" s="14" t="str">
        <f t="shared" si="76"/>
        <v>EMPTY</v>
      </c>
      <c r="Z413" s="14" t="str">
        <f>IF(AND(P413="beforeRx",O414="afterRx"),J414-timingTable[[#This Row],[FRT32_trace]],"EMPTY")</f>
        <v>EMPTY</v>
      </c>
      <c r="AA413" s="14" t="str">
        <f>IF(AND(timingTable[[#This Row],[txEnd]]="txEnd",Q417="rxStart"),I417-timingTable[[#This Row],[FRT32_val]],"EMPTY")</f>
        <v>EMPTY</v>
      </c>
    </row>
    <row r="414" spans="1:27" x14ac:dyDescent="0.25">
      <c r="A414" s="14" t="s">
        <v>1343</v>
      </c>
      <c r="B414">
        <v>335689335119</v>
      </c>
      <c r="C414" s="14" t="s">
        <v>9359</v>
      </c>
      <c r="D414">
        <v>140</v>
      </c>
      <c r="E414" s="14" t="s">
        <v>1076</v>
      </c>
      <c r="F414" s="14" t="s">
        <v>7835</v>
      </c>
      <c r="G414" s="14">
        <f>timingTable[[#This Row],[FRT_DEC]]-B413</f>
        <v>712</v>
      </c>
      <c r="H4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INFO]]))),H413)</f>
        <v>92</v>
      </c>
      <c r="I41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14" s="14">
        <f>HEX2DEC(RIGHT(timingTable[[#This Row],[FRT_HEX]],MIN(LEN(timingTable[[#This Row],[FRT_HEX]])-2,8)))</f>
        <v>681886031</v>
      </c>
      <c r="K414" s="14" t="str">
        <f>IF(timingTable[[#This Row],['[TRACECODE']:.1]]=140,"afterTx","")</f>
        <v>afterTx</v>
      </c>
      <c r="L414" s="14" t="str">
        <f t="shared" si="66"/>
        <v/>
      </c>
      <c r="M414" s="14" t="str">
        <f>IF(AND(H414=H413,K413="afterTx",timingTable[[#This Row],['[TRACECODE']:.1]]=6),"dc","")</f>
        <v/>
      </c>
      <c r="N414" s="14" t="str">
        <f t="shared" si="67"/>
        <v/>
      </c>
      <c r="O414" s="14" t="str">
        <f>IF(timingTable[[#This Row],['[TRACECODE']:.1]]=141,"afterRx","")</f>
        <v/>
      </c>
      <c r="P414" s="14" t="str">
        <f t="shared" si="68"/>
        <v/>
      </c>
      <c r="Q414" s="14" t="str">
        <f t="shared" si="69"/>
        <v/>
      </c>
      <c r="R414" s="14" t="str">
        <f t="shared" si="70"/>
        <v/>
      </c>
      <c r="S414" s="14" t="str">
        <f t="shared" si="71"/>
        <v>EMPTY</v>
      </c>
      <c r="T414" s="14" t="str">
        <f t="shared" si="72"/>
        <v>EMPTY</v>
      </c>
      <c r="U414" s="14" t="str">
        <f t="shared" si="73"/>
        <v>EMPTY</v>
      </c>
      <c r="V414" s="14" t="str">
        <f t="shared" si="74"/>
        <v>EMPTY</v>
      </c>
      <c r="W414" s="14" t="str">
        <f>IF(L414="beforeTx",timingTable[[#This Row],[FRT32_val]]-timingTable[[#This Row],[FRT32_trace]],"EMPTY")</f>
        <v>EMPTY</v>
      </c>
      <c r="X414" s="14" t="str">
        <f t="shared" si="75"/>
        <v>EMPTY</v>
      </c>
      <c r="Y414" s="14" t="str">
        <f t="shared" si="76"/>
        <v>EMPTY</v>
      </c>
      <c r="Z414" s="14" t="str">
        <f>IF(AND(P414="beforeRx",O415="afterRx"),J415-timingTable[[#This Row],[FRT32_trace]],"EMPTY")</f>
        <v>EMPTY</v>
      </c>
      <c r="AA414" s="14" t="str">
        <f>IF(AND(timingTable[[#This Row],[txEnd]]="txEnd",Q418="rxStart"),I418-timingTable[[#This Row],[FRT32_val]],"EMPTY")</f>
        <v>EMPTY</v>
      </c>
    </row>
    <row r="415" spans="1:27" x14ac:dyDescent="0.25">
      <c r="A415" s="14" t="s">
        <v>1355</v>
      </c>
      <c r="B415">
        <v>335689336469</v>
      </c>
      <c r="C415" s="14" t="s">
        <v>9372</v>
      </c>
      <c r="D415">
        <v>151</v>
      </c>
      <c r="E415" s="14" t="s">
        <v>7876</v>
      </c>
      <c r="F415" s="14" t="s">
        <v>7989</v>
      </c>
      <c r="G415" s="14">
        <f>timingTable[[#This Row],[FRT_DEC]]-B414</f>
        <v>1350</v>
      </c>
      <c r="H4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INFO]]))),H414)</f>
        <v>92</v>
      </c>
      <c r="I4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15" s="14">
        <f>HEX2DEC(RIGHT(timingTable[[#This Row],[FRT_HEX]],MIN(LEN(timingTable[[#This Row],[FRT_HEX]])-2,8)))</f>
        <v>681887381</v>
      </c>
      <c r="K415" s="14" t="str">
        <f>IF(timingTable[[#This Row],['[TRACECODE']:.1]]=140,"afterTx","")</f>
        <v/>
      </c>
      <c r="L415" s="14" t="str">
        <f t="shared" si="66"/>
        <v/>
      </c>
      <c r="M415" s="14" t="str">
        <f>IF(AND(H415=H414,K414="afterTx",timingTable[[#This Row],['[TRACECODE']:.1]]=6),"dc","")</f>
        <v/>
      </c>
      <c r="N415" s="14" t="str">
        <f t="shared" si="67"/>
        <v/>
      </c>
      <c r="O415" s="14" t="str">
        <f>IF(timingTable[[#This Row],['[TRACECODE']:.1]]=141,"afterRx","")</f>
        <v/>
      </c>
      <c r="P415" s="14" t="str">
        <f t="shared" si="68"/>
        <v/>
      </c>
      <c r="Q415" s="14" t="str">
        <f t="shared" si="69"/>
        <v/>
      </c>
      <c r="R415" s="14" t="str">
        <f t="shared" si="70"/>
        <v/>
      </c>
      <c r="S415" s="14" t="str">
        <f t="shared" si="71"/>
        <v>EMPTY</v>
      </c>
      <c r="T415" s="14" t="str">
        <f t="shared" si="72"/>
        <v>EMPTY</v>
      </c>
      <c r="U415" s="14" t="str">
        <f t="shared" si="73"/>
        <v>EMPTY</v>
      </c>
      <c r="V415" s="14" t="str">
        <f t="shared" si="74"/>
        <v>EMPTY</v>
      </c>
      <c r="W415" s="14" t="str">
        <f>IF(L415="beforeTx",timingTable[[#This Row],[FRT32_val]]-timingTable[[#This Row],[FRT32_trace]],"EMPTY")</f>
        <v>EMPTY</v>
      </c>
      <c r="X415" s="14" t="str">
        <f t="shared" si="75"/>
        <v>EMPTY</v>
      </c>
      <c r="Y415" s="14" t="str">
        <f t="shared" si="76"/>
        <v>EMPTY</v>
      </c>
      <c r="Z415" s="14" t="str">
        <f>IF(AND(P415="beforeRx",O416="afterRx"),J416-timingTable[[#This Row],[FRT32_trace]],"EMPTY")</f>
        <v>EMPTY</v>
      </c>
      <c r="AA415" s="14" t="str">
        <f>IF(AND(timingTable[[#This Row],[txEnd]]="txEnd",Q419="rxStart"),I419-timingTable[[#This Row],[FRT32_val]],"EMPTY")</f>
        <v>EMPTY</v>
      </c>
    </row>
    <row r="416" spans="1:27" x14ac:dyDescent="0.25">
      <c r="A416" s="14" t="s">
        <v>1358</v>
      </c>
      <c r="B416">
        <v>335689347155</v>
      </c>
      <c r="C416" s="14" t="s">
        <v>9375</v>
      </c>
      <c r="D416">
        <v>151</v>
      </c>
      <c r="E416" s="14" t="s">
        <v>7876</v>
      </c>
      <c r="F416" s="14" t="s">
        <v>7989</v>
      </c>
      <c r="G416" s="14">
        <f>timingTable[[#This Row],[FRT_DEC]]-B415</f>
        <v>10686</v>
      </c>
      <c r="H4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INFO]]))),H415)</f>
        <v>92</v>
      </c>
      <c r="I4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16" s="14">
        <f>HEX2DEC(RIGHT(timingTable[[#This Row],[FRT_HEX]],MIN(LEN(timingTable[[#This Row],[FRT_HEX]])-2,8)))</f>
        <v>681898067</v>
      </c>
      <c r="K416" s="14" t="str">
        <f>IF(timingTable[[#This Row],['[TRACECODE']:.1]]=140,"afterTx","")</f>
        <v/>
      </c>
      <c r="L416" s="14" t="str">
        <f t="shared" si="66"/>
        <v/>
      </c>
      <c r="M416" s="14" t="str">
        <f>IF(AND(H416=H415,K415="afterTx",timingTable[[#This Row],['[TRACECODE']:.1]]=6),"dc","")</f>
        <v/>
      </c>
      <c r="N416" s="14" t="str">
        <f t="shared" si="67"/>
        <v/>
      </c>
      <c r="O416" s="14" t="str">
        <f>IF(timingTable[[#This Row],['[TRACECODE']:.1]]=141,"afterRx","")</f>
        <v/>
      </c>
      <c r="P416" s="14" t="str">
        <f t="shared" si="68"/>
        <v/>
      </c>
      <c r="Q416" s="14" t="str">
        <f t="shared" si="69"/>
        <v/>
      </c>
      <c r="R416" s="14" t="str">
        <f t="shared" si="70"/>
        <v/>
      </c>
      <c r="S416" s="14" t="str">
        <f t="shared" si="71"/>
        <v>EMPTY</v>
      </c>
      <c r="T416" s="14" t="str">
        <f t="shared" si="72"/>
        <v>EMPTY</v>
      </c>
      <c r="U416" s="14" t="str">
        <f t="shared" si="73"/>
        <v>EMPTY</v>
      </c>
      <c r="V416" s="14" t="str">
        <f t="shared" si="74"/>
        <v>EMPTY</v>
      </c>
      <c r="W416" s="14" t="str">
        <f>IF(L416="beforeTx",timingTable[[#This Row],[FRT32_val]]-timingTable[[#This Row],[FRT32_trace]],"EMPTY")</f>
        <v>EMPTY</v>
      </c>
      <c r="X416" s="14" t="str">
        <f t="shared" si="75"/>
        <v>EMPTY</v>
      </c>
      <c r="Y416" s="14" t="str">
        <f t="shared" si="76"/>
        <v>EMPTY</v>
      </c>
      <c r="Z416" s="14" t="str">
        <f>IF(AND(P416="beforeRx",O417="afterRx"),J417-timingTable[[#This Row],[FRT32_trace]],"EMPTY")</f>
        <v>EMPTY</v>
      </c>
      <c r="AA416" s="14" t="str">
        <f>IF(AND(timingTable[[#This Row],[txEnd]]="txEnd",Q420="rxStart"),I420-timingTable[[#This Row],[FRT32_val]],"EMPTY")</f>
        <v>EMPTY</v>
      </c>
    </row>
    <row r="417" spans="1:27" x14ac:dyDescent="0.25">
      <c r="A417" s="14" t="s">
        <v>1366</v>
      </c>
      <c r="B417">
        <v>335689348197</v>
      </c>
      <c r="C417" s="14" t="s">
        <v>9385</v>
      </c>
      <c r="D417">
        <v>151</v>
      </c>
      <c r="E417" s="14" t="s">
        <v>7876</v>
      </c>
      <c r="F417" s="14" t="s">
        <v>7993</v>
      </c>
      <c r="G417" s="14">
        <f>timingTable[[#This Row],[FRT_DEC]]-B416</f>
        <v>1042</v>
      </c>
      <c r="H4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INFO]]))),H416)</f>
        <v>92</v>
      </c>
      <c r="I4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417" s="14">
        <f>HEX2DEC(RIGHT(timingTable[[#This Row],[FRT_HEX]],MIN(LEN(timingTable[[#This Row],[FRT_HEX]])-2,8)))</f>
        <v>681899109</v>
      </c>
      <c r="K417" s="14" t="str">
        <f>IF(timingTable[[#This Row],['[TRACECODE']:.1]]=140,"afterTx","")</f>
        <v/>
      </c>
      <c r="L417" s="14" t="str">
        <f t="shared" si="66"/>
        <v/>
      </c>
      <c r="M417" s="14" t="str">
        <f>IF(AND(H417=H416,K416="afterTx",timingTable[[#This Row],['[TRACECODE']:.1]]=6),"dc","")</f>
        <v/>
      </c>
      <c r="N417" s="14" t="str">
        <f t="shared" si="67"/>
        <v/>
      </c>
      <c r="O417" s="14" t="str">
        <f>IF(timingTable[[#This Row],['[TRACECODE']:.1]]=141,"afterRx","")</f>
        <v/>
      </c>
      <c r="P417" s="14" t="str">
        <f t="shared" si="68"/>
        <v/>
      </c>
      <c r="Q417" s="14" t="str">
        <f t="shared" si="69"/>
        <v/>
      </c>
      <c r="R417" s="14" t="str">
        <f t="shared" si="70"/>
        <v/>
      </c>
      <c r="S417" s="14" t="str">
        <f t="shared" si="71"/>
        <v>EMPTY</v>
      </c>
      <c r="T417" s="14" t="str">
        <f t="shared" si="72"/>
        <v>EMPTY</v>
      </c>
      <c r="U417" s="14" t="str">
        <f t="shared" si="73"/>
        <v>EMPTY</v>
      </c>
      <c r="V417" s="14" t="str">
        <f t="shared" si="74"/>
        <v>EMPTY</v>
      </c>
      <c r="W417" s="14" t="str">
        <f>IF(L417="beforeTx",timingTable[[#This Row],[FRT32_val]]-timingTable[[#This Row],[FRT32_trace]],"EMPTY")</f>
        <v>EMPTY</v>
      </c>
      <c r="X417" s="14" t="str">
        <f t="shared" si="75"/>
        <v>EMPTY</v>
      </c>
      <c r="Y417" s="14" t="str">
        <f t="shared" si="76"/>
        <v>EMPTY</v>
      </c>
      <c r="Z417" s="14" t="str">
        <f>IF(AND(P417="beforeRx",O418="afterRx"),J418-timingTable[[#This Row],[FRT32_trace]],"EMPTY")</f>
        <v>EMPTY</v>
      </c>
      <c r="AA417" s="14" t="str">
        <f>IF(AND(timingTable[[#This Row],[txEnd]]="txEnd",Q421="rxStart"),I421-timingTable[[#This Row],[FRT32_val]],"EMPTY")</f>
        <v>EMPTY</v>
      </c>
    </row>
    <row r="418" spans="1:27" x14ac:dyDescent="0.25">
      <c r="A418" s="14" t="s">
        <v>1370</v>
      </c>
      <c r="B418">
        <v>335689348244</v>
      </c>
      <c r="C418" s="14" t="s">
        <v>9389</v>
      </c>
      <c r="D418">
        <v>131</v>
      </c>
      <c r="E418" s="14" t="s">
        <v>3932</v>
      </c>
      <c r="F418" s="14" t="s">
        <v>9390</v>
      </c>
      <c r="G418" s="14">
        <f>timingTable[[#This Row],[FRT_DEC]]-B417</f>
        <v>47</v>
      </c>
      <c r="H4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INFO]]))),H417)</f>
        <v>93</v>
      </c>
      <c r="I41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18" s="14">
        <f>HEX2DEC(RIGHT(timingTable[[#This Row],[FRT_HEX]],MIN(LEN(timingTable[[#This Row],[FRT_HEX]])-2,8)))</f>
        <v>681899156</v>
      </c>
      <c r="K418" s="14" t="str">
        <f>IF(timingTable[[#This Row],['[TRACECODE']:.1]]=140,"afterTx","")</f>
        <v/>
      </c>
      <c r="L418" s="14" t="str">
        <f t="shared" si="66"/>
        <v/>
      </c>
      <c r="M418" s="14" t="str">
        <f>IF(AND(H418=H417,K417="afterTx",timingTable[[#This Row],['[TRACECODE']:.1]]=6),"dc","")</f>
        <v/>
      </c>
      <c r="N418" s="14" t="str">
        <f t="shared" si="67"/>
        <v/>
      </c>
      <c r="O418" s="14" t="str">
        <f>IF(timingTable[[#This Row],['[TRACECODE']:.1]]=141,"afterRx","")</f>
        <v/>
      </c>
      <c r="P418" s="14" t="str">
        <f t="shared" si="68"/>
        <v/>
      </c>
      <c r="Q418" s="14" t="str">
        <f t="shared" si="69"/>
        <v/>
      </c>
      <c r="R418" s="14" t="str">
        <f t="shared" si="70"/>
        <v/>
      </c>
      <c r="S418" s="14" t="str">
        <f t="shared" si="71"/>
        <v>EMPTY</v>
      </c>
      <c r="T418" s="14" t="str">
        <f t="shared" si="72"/>
        <v>EMPTY</v>
      </c>
      <c r="U418" s="14" t="str">
        <f t="shared" si="73"/>
        <v>EMPTY</v>
      </c>
      <c r="V418" s="14" t="str">
        <f t="shared" si="74"/>
        <v>EMPTY</v>
      </c>
      <c r="W418" s="14" t="str">
        <f>IF(L418="beforeTx",timingTable[[#This Row],[FRT32_val]]-timingTable[[#This Row],[FRT32_trace]],"EMPTY")</f>
        <v>EMPTY</v>
      </c>
      <c r="X418" s="14" t="str">
        <f t="shared" si="75"/>
        <v>EMPTY</v>
      </c>
      <c r="Y418" s="14" t="str">
        <f t="shared" si="76"/>
        <v>EMPTY</v>
      </c>
      <c r="Z418" s="14" t="str">
        <f>IF(AND(P418="beforeRx",O419="afterRx"),J419-timingTable[[#This Row],[FRT32_trace]],"EMPTY")</f>
        <v>EMPTY</v>
      </c>
      <c r="AA418" s="14" t="str">
        <f>IF(AND(timingTable[[#This Row],[txEnd]]="txEnd",Q422="rxStart"),I422-timingTable[[#This Row],[FRT32_val]],"EMPTY")</f>
        <v>EMPTY</v>
      </c>
    </row>
    <row r="419" spans="1:27" x14ac:dyDescent="0.25">
      <c r="A419" s="14" t="s">
        <v>1372</v>
      </c>
      <c r="B419">
        <v>335689348290</v>
      </c>
      <c r="C419" s="14" t="s">
        <v>9392</v>
      </c>
      <c r="D419">
        <v>129</v>
      </c>
      <c r="E419" s="14" t="s">
        <v>3677</v>
      </c>
      <c r="F419" s="14" t="s">
        <v>9393</v>
      </c>
      <c r="G419" s="14">
        <f>timingTable[[#This Row],[FRT_DEC]]-B418</f>
        <v>46</v>
      </c>
      <c r="H4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INFO]]))),H418)</f>
        <v>93</v>
      </c>
      <c r="I4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681900094</v>
      </c>
      <c r="J419" s="14">
        <f>HEX2DEC(RIGHT(timingTable[[#This Row],[FRT_HEX]],MIN(LEN(timingTable[[#This Row],[FRT_HEX]])-2,8)))</f>
        <v>681899202</v>
      </c>
      <c r="K419" s="14" t="str">
        <f>IF(timingTable[[#This Row],['[TRACECODE']:.1]]=140,"afterTx","")</f>
        <v/>
      </c>
      <c r="L419" s="14" t="str">
        <f t="shared" si="66"/>
        <v>beforeTx</v>
      </c>
      <c r="M419" s="14" t="str">
        <f>IF(AND(H419=H418,K418="afterTx",timingTable[[#This Row],['[TRACECODE']:.1]]=6),"dc","")</f>
        <v/>
      </c>
      <c r="N419" s="14" t="str">
        <f t="shared" si="67"/>
        <v/>
      </c>
      <c r="O419" s="14" t="str">
        <f>IF(timingTable[[#This Row],['[TRACECODE']:.1]]=141,"afterRx","")</f>
        <v/>
      </c>
      <c r="P419" s="14" t="str">
        <f t="shared" si="68"/>
        <v/>
      </c>
      <c r="Q419" s="14" t="str">
        <f t="shared" si="69"/>
        <v/>
      </c>
      <c r="R419" s="14" t="str">
        <f t="shared" si="70"/>
        <v/>
      </c>
      <c r="S419" s="14">
        <f t="shared" si="71"/>
        <v>720</v>
      </c>
      <c r="T419" s="14" t="str">
        <f t="shared" si="72"/>
        <v>EMPTY</v>
      </c>
      <c r="U419" s="14" t="str">
        <f t="shared" si="73"/>
        <v>EMPTY</v>
      </c>
      <c r="V419" s="14" t="str">
        <f t="shared" si="74"/>
        <v>EMPTY</v>
      </c>
      <c r="W419" s="14">
        <f>IF(L419="beforeTx",timingTable[[#This Row],[FRT32_val]]-timingTable[[#This Row],[FRT32_trace]],"EMPTY")</f>
        <v>892</v>
      </c>
      <c r="X419" s="14">
        <f t="shared" si="75"/>
        <v>929</v>
      </c>
      <c r="Y419" s="14" t="str">
        <f t="shared" si="76"/>
        <v>EMPTY</v>
      </c>
      <c r="Z419" s="14" t="str">
        <f>IF(AND(P419="beforeRx",O420="afterRx"),J420-timingTable[[#This Row],[FRT32_trace]],"EMPTY")</f>
        <v>EMPTY</v>
      </c>
      <c r="AA419" s="14" t="str">
        <f>IF(AND(timingTable[[#This Row],[txEnd]]="txEnd",Q423="rxStart"),I423-timingTable[[#This Row],[FRT32_val]],"EMPTY")</f>
        <v>EMPTY</v>
      </c>
    </row>
    <row r="420" spans="1:27" x14ac:dyDescent="0.25">
      <c r="A420" s="14" t="s">
        <v>1373</v>
      </c>
      <c r="B420">
        <v>335689348293</v>
      </c>
      <c r="C420" s="14" t="s">
        <v>9394</v>
      </c>
      <c r="D420">
        <v>129</v>
      </c>
      <c r="E420" s="14" t="s">
        <v>3677</v>
      </c>
      <c r="F420" s="14" t="s">
        <v>7881</v>
      </c>
      <c r="G420" s="14">
        <f>timingTable[[#This Row],[FRT_DEC]]-B419</f>
        <v>3</v>
      </c>
      <c r="H4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INFO]]))),H419)</f>
        <v>93</v>
      </c>
      <c r="I4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20" s="14">
        <f>HEX2DEC(RIGHT(timingTable[[#This Row],[FRT_HEX]],MIN(LEN(timingTable[[#This Row],[FRT_HEX]])-2,8)))</f>
        <v>681899205</v>
      </c>
      <c r="K420" s="14" t="str">
        <f>IF(timingTable[[#This Row],['[TRACECODE']:.1]]=140,"afterTx","")</f>
        <v/>
      </c>
      <c r="L420" s="14" t="str">
        <f t="shared" si="66"/>
        <v/>
      </c>
      <c r="M420" s="14" t="str">
        <f>IF(AND(H420=H419,K419="afterTx",timingTable[[#This Row],['[TRACECODE']:.1]]=6),"dc","")</f>
        <v/>
      </c>
      <c r="N420" s="14" t="str">
        <f t="shared" si="67"/>
        <v/>
      </c>
      <c r="O420" s="14" t="str">
        <f>IF(timingTable[[#This Row],['[TRACECODE']:.1]]=141,"afterRx","")</f>
        <v/>
      </c>
      <c r="P420" s="14" t="str">
        <f t="shared" si="68"/>
        <v/>
      </c>
      <c r="Q420" s="14" t="str">
        <f t="shared" si="69"/>
        <v/>
      </c>
      <c r="R420" s="14" t="str">
        <f t="shared" si="70"/>
        <v/>
      </c>
      <c r="S420" s="14" t="str">
        <f t="shared" si="71"/>
        <v>EMPTY</v>
      </c>
      <c r="T420" s="14" t="str">
        <f t="shared" si="72"/>
        <v>EMPTY</v>
      </c>
      <c r="U420" s="14" t="str">
        <f t="shared" si="73"/>
        <v>EMPTY</v>
      </c>
      <c r="V420" s="14" t="str">
        <f t="shared" si="74"/>
        <v>EMPTY</v>
      </c>
      <c r="W420" s="14" t="str">
        <f>IF(L420="beforeTx",timingTable[[#This Row],[FRT32_val]]-timingTable[[#This Row],[FRT32_trace]],"EMPTY")</f>
        <v>EMPTY</v>
      </c>
      <c r="X420" s="14" t="str">
        <f t="shared" si="75"/>
        <v>EMPTY</v>
      </c>
      <c r="Y420" s="14" t="str">
        <f t="shared" si="76"/>
        <v>EMPTY</v>
      </c>
      <c r="Z420" s="14" t="str">
        <f>IF(AND(P420="beforeRx",O421="afterRx"),J421-timingTable[[#This Row],[FRT32_trace]],"EMPTY")</f>
        <v>EMPTY</v>
      </c>
      <c r="AA420" s="14" t="str">
        <f>IF(AND(timingTable[[#This Row],[txEnd]]="txEnd",Q424="rxStart"),I424-timingTable[[#This Row],[FRT32_val]],"EMPTY")</f>
        <v>EMPTY</v>
      </c>
    </row>
    <row r="421" spans="1:27" x14ac:dyDescent="0.25">
      <c r="A421" s="14" t="s">
        <v>1374</v>
      </c>
      <c r="B421">
        <v>335689349219</v>
      </c>
      <c r="C421" s="14" t="s">
        <v>9395</v>
      </c>
      <c r="D421">
        <v>140</v>
      </c>
      <c r="E421" s="14" t="s">
        <v>1076</v>
      </c>
      <c r="F421" s="14" t="s">
        <v>5316</v>
      </c>
      <c r="G421" s="14">
        <f>timingTable[[#This Row],[FRT_DEC]]-B420</f>
        <v>926</v>
      </c>
      <c r="H4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INFO]]))),H420)</f>
        <v>93</v>
      </c>
      <c r="I42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21" s="14">
        <f>HEX2DEC(RIGHT(timingTable[[#This Row],[FRT_HEX]],MIN(LEN(timingTable[[#This Row],[FRT_HEX]])-2,8)))</f>
        <v>681900131</v>
      </c>
      <c r="K421" s="14" t="str">
        <f>IF(timingTable[[#This Row],['[TRACECODE']:.1]]=140,"afterTx","")</f>
        <v>afterTx</v>
      </c>
      <c r="L421" s="14" t="str">
        <f t="shared" si="66"/>
        <v/>
      </c>
      <c r="M421" s="14" t="str">
        <f>IF(AND(H421=H420,K420="afterTx",timingTable[[#This Row],['[TRACECODE']:.1]]=6),"dc","")</f>
        <v/>
      </c>
      <c r="N421" s="14" t="str">
        <f t="shared" si="67"/>
        <v/>
      </c>
      <c r="O421" s="14" t="str">
        <f>IF(timingTable[[#This Row],['[TRACECODE']:.1]]=141,"afterRx","")</f>
        <v/>
      </c>
      <c r="P421" s="14" t="str">
        <f t="shared" si="68"/>
        <v/>
      </c>
      <c r="Q421" s="14" t="str">
        <f t="shared" si="69"/>
        <v/>
      </c>
      <c r="R421" s="14" t="str">
        <f t="shared" si="70"/>
        <v/>
      </c>
      <c r="S421" s="14" t="str">
        <f t="shared" si="71"/>
        <v>EMPTY</v>
      </c>
      <c r="T421" s="14" t="str">
        <f t="shared" si="72"/>
        <v>EMPTY</v>
      </c>
      <c r="U421" s="14" t="str">
        <f t="shared" si="73"/>
        <v>EMPTY</v>
      </c>
      <c r="V421" s="14" t="str">
        <f t="shared" si="74"/>
        <v>EMPTY</v>
      </c>
      <c r="W421" s="14" t="str">
        <f>IF(L421="beforeTx",timingTable[[#This Row],[FRT32_val]]-timingTable[[#This Row],[FRT32_trace]],"EMPTY")</f>
        <v>EMPTY</v>
      </c>
      <c r="X421" s="14" t="str">
        <f t="shared" si="75"/>
        <v>EMPTY</v>
      </c>
      <c r="Y421" s="14" t="str">
        <f t="shared" si="76"/>
        <v>EMPTY</v>
      </c>
      <c r="Z421" s="14" t="str">
        <f>IF(AND(P421="beforeRx",O422="afterRx"),J422-timingTable[[#This Row],[FRT32_trace]],"EMPTY")</f>
        <v>EMPTY</v>
      </c>
      <c r="AA421" s="14" t="str">
        <f>IF(AND(timingTable[[#This Row],[txEnd]]="txEnd",Q425="rxStart"),I425-timingTable[[#This Row],[FRT32_val]],"EMPTY")</f>
        <v>EMPTY</v>
      </c>
    </row>
    <row r="422" spans="1:27" x14ac:dyDescent="0.25">
      <c r="A422" s="14" t="s">
        <v>1376</v>
      </c>
      <c r="B422">
        <v>335689352851</v>
      </c>
      <c r="C422" s="14" t="s">
        <v>9397</v>
      </c>
      <c r="D422">
        <v>6</v>
      </c>
      <c r="E422" s="14" t="s">
        <v>1077</v>
      </c>
      <c r="F422" s="14" t="s">
        <v>9398</v>
      </c>
      <c r="G422" s="14">
        <f>timingTable[[#This Row],[FRT_DEC]]-B421</f>
        <v>3632</v>
      </c>
      <c r="H4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INFO]]))),H421)</f>
        <v>93</v>
      </c>
      <c r="I4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681900814</v>
      </c>
      <c r="J422" s="14">
        <f>HEX2DEC(RIGHT(timingTable[[#This Row],[FRT_HEX]],MIN(LEN(timingTable[[#This Row],[FRT_HEX]])-2,8)))</f>
        <v>681903763</v>
      </c>
      <c r="K422" s="14" t="str">
        <f>IF(timingTable[[#This Row],['[TRACECODE']:.1]]=140,"afterTx","")</f>
        <v/>
      </c>
      <c r="L422" s="14" t="str">
        <f t="shared" si="66"/>
        <v/>
      </c>
      <c r="M422" s="14" t="str">
        <f>IF(AND(H422=H421,K421="afterTx",timingTable[[#This Row],['[TRACECODE']:.1]]=6),"dc","")</f>
        <v>dc</v>
      </c>
      <c r="N422" s="14" t="str">
        <f t="shared" si="67"/>
        <v/>
      </c>
      <c r="O422" s="14" t="str">
        <f>IF(timingTable[[#This Row],['[TRACECODE']:.1]]=141,"afterRx","")</f>
        <v/>
      </c>
      <c r="P422" s="14" t="str">
        <f t="shared" si="68"/>
        <v/>
      </c>
      <c r="Q422" s="14" t="str">
        <f t="shared" si="69"/>
        <v/>
      </c>
      <c r="R422" s="14" t="str">
        <f t="shared" si="70"/>
        <v/>
      </c>
      <c r="S422" s="14" t="str">
        <f t="shared" si="71"/>
        <v>EMPTY</v>
      </c>
      <c r="T422" s="14" t="str">
        <f t="shared" si="72"/>
        <v>EMPTY</v>
      </c>
      <c r="U422" s="14" t="str">
        <f t="shared" si="73"/>
        <v>EMPTY</v>
      </c>
      <c r="V422" s="14" t="str">
        <f t="shared" si="74"/>
        <v>EMPTY</v>
      </c>
      <c r="W422" s="14" t="str">
        <f>IF(L422="beforeTx",timingTable[[#This Row],[FRT32_val]]-timingTable[[#This Row],[FRT32_trace]],"EMPTY")</f>
        <v>EMPTY</v>
      </c>
      <c r="X422" s="14" t="str">
        <f t="shared" si="75"/>
        <v>EMPTY</v>
      </c>
      <c r="Y422" s="14" t="str">
        <f t="shared" si="76"/>
        <v>EMPTY</v>
      </c>
      <c r="Z422" s="14" t="str">
        <f>IF(AND(P422="beforeRx",O423="afterRx"),J423-timingTable[[#This Row],[FRT32_trace]],"EMPTY")</f>
        <v>EMPTY</v>
      </c>
      <c r="AA422" s="14" t="str">
        <f>IF(AND(timingTable[[#This Row],[txEnd]]="txEnd",Q426="rxStart"),I426-timingTable[[#This Row],[FRT32_val]],"EMPTY")</f>
        <v>EMPTY</v>
      </c>
    </row>
    <row r="423" spans="1:27" x14ac:dyDescent="0.25">
      <c r="A423" s="14" t="s">
        <v>1377</v>
      </c>
      <c r="B423">
        <v>335689352854</v>
      </c>
      <c r="C423" s="14" t="s">
        <v>9399</v>
      </c>
      <c r="D423">
        <v>6</v>
      </c>
      <c r="E423" s="14" t="s">
        <v>1077</v>
      </c>
      <c r="F423" s="14" t="s">
        <v>7877</v>
      </c>
      <c r="G423" s="14">
        <f>timingTable[[#This Row],[FRT_DEC]]-B422</f>
        <v>3</v>
      </c>
      <c r="H4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INFO]]))),H422)</f>
        <v>93</v>
      </c>
      <c r="I4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23" s="14">
        <f>HEX2DEC(RIGHT(timingTable[[#This Row],[FRT_HEX]],MIN(LEN(timingTable[[#This Row],[FRT_HEX]])-2,8)))</f>
        <v>681903766</v>
      </c>
      <c r="K423" s="14" t="str">
        <f>IF(timingTable[[#This Row],['[TRACECODE']:.1]]=140,"afterTx","")</f>
        <v/>
      </c>
      <c r="L423" s="14" t="str">
        <f t="shared" si="66"/>
        <v/>
      </c>
      <c r="M423" s="14" t="str">
        <f>IF(AND(H423=H422,K422="afterTx",timingTable[[#This Row],['[TRACECODE']:.1]]=6),"dc","")</f>
        <v/>
      </c>
      <c r="N423" s="14" t="str">
        <f t="shared" si="67"/>
        <v/>
      </c>
      <c r="O423" s="14" t="str">
        <f>IF(timingTable[[#This Row],['[TRACECODE']:.1]]=141,"afterRx","")</f>
        <v/>
      </c>
      <c r="P423" s="14" t="str">
        <f t="shared" si="68"/>
        <v/>
      </c>
      <c r="Q423" s="14" t="str">
        <f t="shared" si="69"/>
        <v/>
      </c>
      <c r="R423" s="14" t="str">
        <f t="shared" si="70"/>
        <v/>
      </c>
      <c r="S423" s="14" t="str">
        <f t="shared" si="71"/>
        <v>EMPTY</v>
      </c>
      <c r="T423" s="14" t="str">
        <f t="shared" si="72"/>
        <v>EMPTY</v>
      </c>
      <c r="U423" s="14" t="str">
        <f t="shared" si="73"/>
        <v>EMPTY</v>
      </c>
      <c r="V423" s="14" t="str">
        <f t="shared" si="74"/>
        <v>EMPTY</v>
      </c>
      <c r="W423" s="14" t="str">
        <f>IF(L423="beforeTx",timingTable[[#This Row],[FRT32_val]]-timingTable[[#This Row],[FRT32_trace]],"EMPTY")</f>
        <v>EMPTY</v>
      </c>
      <c r="X423" s="14" t="str">
        <f t="shared" si="75"/>
        <v>EMPTY</v>
      </c>
      <c r="Y423" s="14" t="str">
        <f t="shared" si="76"/>
        <v>EMPTY</v>
      </c>
      <c r="Z423" s="14" t="str">
        <f>IF(AND(P423="beforeRx",O424="afterRx"),J424-timingTable[[#This Row],[FRT32_trace]],"EMPTY")</f>
        <v>EMPTY</v>
      </c>
      <c r="AA423" s="14" t="str">
        <f>IF(AND(timingTable[[#This Row],[txEnd]]="txEnd",Q427="rxStart"),I427-timingTable[[#This Row],[FRT32_val]],"EMPTY")</f>
        <v>EMPTY</v>
      </c>
    </row>
    <row r="424" spans="1:27" x14ac:dyDescent="0.25">
      <c r="A424" s="14" t="s">
        <v>1378</v>
      </c>
      <c r="B424">
        <v>335689352856</v>
      </c>
      <c r="C424" s="14" t="s">
        <v>9400</v>
      </c>
      <c r="D424">
        <v>122</v>
      </c>
      <c r="E424" s="14" t="s">
        <v>3921</v>
      </c>
      <c r="F424" s="14" t="s">
        <v>9401</v>
      </c>
      <c r="G424" s="14">
        <f>timingTable[[#This Row],[FRT_DEC]]-B423</f>
        <v>2</v>
      </c>
      <c r="H4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INFO]]))),H423)</f>
        <v>93</v>
      </c>
      <c r="I4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681903705</v>
      </c>
      <c r="J424" s="14">
        <f>HEX2DEC(RIGHT(timingTable[[#This Row],[FRT_HEX]],MIN(LEN(timingTable[[#This Row],[FRT_HEX]])-2,8)))</f>
        <v>681903768</v>
      </c>
      <c r="K424" s="14" t="str">
        <f>IF(timingTable[[#This Row],['[TRACECODE']:.1]]=140,"afterTx","")</f>
        <v/>
      </c>
      <c r="L424" s="14" t="str">
        <f t="shared" si="66"/>
        <v/>
      </c>
      <c r="M424" s="14" t="str">
        <f>IF(AND(H424=H423,K423="afterTx",timingTable[[#This Row],['[TRACECODE']:.1]]=6),"dc","")</f>
        <v/>
      </c>
      <c r="N424" s="14" t="str">
        <f t="shared" si="67"/>
        <v>txEnd</v>
      </c>
      <c r="O424" s="14" t="str">
        <f>IF(timingTable[[#This Row],['[TRACECODE']:.1]]=141,"afterRx","")</f>
        <v/>
      </c>
      <c r="P424" s="14" t="str">
        <f t="shared" si="68"/>
        <v/>
      </c>
      <c r="Q424" s="14" t="str">
        <f t="shared" si="69"/>
        <v/>
      </c>
      <c r="R424" s="14" t="str">
        <f t="shared" si="70"/>
        <v/>
      </c>
      <c r="S424" s="14" t="str">
        <f t="shared" si="71"/>
        <v>EMPTY</v>
      </c>
      <c r="T424" s="14" t="str">
        <f t="shared" si="72"/>
        <v>EMPTY</v>
      </c>
      <c r="U424" s="14" t="str">
        <f t="shared" si="73"/>
        <v>EMPTY</v>
      </c>
      <c r="V424" s="14" t="str">
        <f t="shared" si="74"/>
        <v>EMPTY</v>
      </c>
      <c r="W424" s="14" t="str">
        <f>IF(L424="beforeTx",timingTable[[#This Row],[FRT32_val]]-timingTable[[#This Row],[FRT32_trace]],"EMPTY")</f>
        <v>EMPTY</v>
      </c>
      <c r="X424" s="14" t="str">
        <f t="shared" si="75"/>
        <v>EMPTY</v>
      </c>
      <c r="Y424" s="14" t="str">
        <f t="shared" si="76"/>
        <v>EMPTY</v>
      </c>
      <c r="Z424" s="14" t="str">
        <f>IF(AND(P424="beforeRx",O425="afterRx"),J425-timingTable[[#This Row],[FRT32_trace]],"EMPTY")</f>
        <v>EMPTY</v>
      </c>
      <c r="AA424" s="14" t="str">
        <f>IF(AND(timingTable[[#This Row],[txEnd]]="txEnd",Q428="rxStart"),I428-timingTable[[#This Row],[FRT32_val]],"EMPTY")</f>
        <v>EMPTY</v>
      </c>
    </row>
    <row r="425" spans="1:27" x14ac:dyDescent="0.25">
      <c r="A425" s="14" t="s">
        <v>1379</v>
      </c>
      <c r="B425">
        <v>335689352859</v>
      </c>
      <c r="C425" s="14" t="s">
        <v>9402</v>
      </c>
      <c r="D425">
        <v>122</v>
      </c>
      <c r="E425" s="14" t="s">
        <v>3921</v>
      </c>
      <c r="F425" s="14" t="s">
        <v>7878</v>
      </c>
      <c r="G425" s="14">
        <f>timingTable[[#This Row],[FRT_DEC]]-B424</f>
        <v>3</v>
      </c>
      <c r="H4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INFO]]))),H424)</f>
        <v>93</v>
      </c>
      <c r="I4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25" s="14">
        <f>HEX2DEC(RIGHT(timingTable[[#This Row],[FRT_HEX]],MIN(LEN(timingTable[[#This Row],[FRT_HEX]])-2,8)))</f>
        <v>681903771</v>
      </c>
      <c r="K425" s="14" t="str">
        <f>IF(timingTable[[#This Row],['[TRACECODE']:.1]]=140,"afterTx","")</f>
        <v/>
      </c>
      <c r="L425" s="14" t="str">
        <f t="shared" si="66"/>
        <v/>
      </c>
      <c r="M425" s="14" t="str">
        <f>IF(AND(H425=H424,K424="afterTx",timingTable[[#This Row],['[TRACECODE']:.1]]=6),"dc","")</f>
        <v/>
      </c>
      <c r="N425" s="14" t="str">
        <f t="shared" si="67"/>
        <v/>
      </c>
      <c r="O425" s="14" t="str">
        <f>IF(timingTable[[#This Row],['[TRACECODE']:.1]]=141,"afterRx","")</f>
        <v/>
      </c>
      <c r="P425" s="14" t="str">
        <f t="shared" si="68"/>
        <v/>
      </c>
      <c r="Q425" s="14" t="str">
        <f t="shared" si="69"/>
        <v/>
      </c>
      <c r="R425" s="14" t="str">
        <f t="shared" si="70"/>
        <v/>
      </c>
      <c r="S425" s="14" t="str">
        <f t="shared" si="71"/>
        <v>EMPTY</v>
      </c>
      <c r="T425" s="14" t="str">
        <f t="shared" si="72"/>
        <v>EMPTY</v>
      </c>
      <c r="U425" s="14" t="str">
        <f t="shared" si="73"/>
        <v>EMPTY</v>
      </c>
      <c r="V425" s="14" t="str">
        <f t="shared" si="74"/>
        <v>EMPTY</v>
      </c>
      <c r="W425" s="14" t="str">
        <f>IF(L425="beforeTx",timingTable[[#This Row],[FRT32_val]]-timingTable[[#This Row],[FRT32_trace]],"EMPTY")</f>
        <v>EMPTY</v>
      </c>
      <c r="X425" s="14" t="str">
        <f t="shared" si="75"/>
        <v>EMPTY</v>
      </c>
      <c r="Y425" s="14" t="str">
        <f t="shared" si="76"/>
        <v>EMPTY</v>
      </c>
      <c r="Z425" s="14" t="str">
        <f>IF(AND(P425="beforeRx",O426="afterRx"),J426-timingTable[[#This Row],[FRT32_trace]],"EMPTY")</f>
        <v>EMPTY</v>
      </c>
      <c r="AA425" s="14" t="str">
        <f>IF(AND(timingTable[[#This Row],[txEnd]]="txEnd",Q429="rxStart"),I429-timingTable[[#This Row],[FRT32_val]],"EMPTY")</f>
        <v>EMPTY</v>
      </c>
    </row>
    <row r="426" spans="1:27" x14ac:dyDescent="0.25">
      <c r="A426" s="14" t="s">
        <v>1380</v>
      </c>
      <c r="B426">
        <v>335689352867</v>
      </c>
      <c r="C426" s="14" t="s">
        <v>9403</v>
      </c>
      <c r="D426">
        <v>151</v>
      </c>
      <c r="E426" s="14" t="s">
        <v>7876</v>
      </c>
      <c r="F426" s="14" t="s">
        <v>8006</v>
      </c>
      <c r="G426" s="14">
        <f>timingTable[[#This Row],[FRT_DEC]]-B425</f>
        <v>8</v>
      </c>
      <c r="H4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INFO]]))),H425)</f>
        <v>93</v>
      </c>
      <c r="I4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426" s="14">
        <f>HEX2DEC(RIGHT(timingTable[[#This Row],[FRT_HEX]],MIN(LEN(timingTable[[#This Row],[FRT_HEX]])-2,8)))</f>
        <v>681903779</v>
      </c>
      <c r="K426" s="14" t="str">
        <f>IF(timingTable[[#This Row],['[TRACECODE']:.1]]=140,"afterTx","")</f>
        <v/>
      </c>
      <c r="L426" s="14" t="str">
        <f t="shared" si="66"/>
        <v/>
      </c>
      <c r="M426" s="14" t="str">
        <f>IF(AND(H426=H425,K425="afterTx",timingTable[[#This Row],['[TRACECODE']:.1]]=6),"dc","")</f>
        <v/>
      </c>
      <c r="N426" s="14" t="str">
        <f t="shared" si="67"/>
        <v/>
      </c>
      <c r="O426" s="14" t="str">
        <f>IF(timingTable[[#This Row],['[TRACECODE']:.1]]=141,"afterRx","")</f>
        <v/>
      </c>
      <c r="P426" s="14" t="str">
        <f t="shared" si="68"/>
        <v/>
      </c>
      <c r="Q426" s="14" t="str">
        <f t="shared" si="69"/>
        <v/>
      </c>
      <c r="R426" s="14" t="str">
        <f t="shared" si="70"/>
        <v/>
      </c>
      <c r="S426" s="14" t="str">
        <f t="shared" si="71"/>
        <v>EMPTY</v>
      </c>
      <c r="T426" s="14" t="str">
        <f t="shared" si="72"/>
        <v>EMPTY</v>
      </c>
      <c r="U426" s="14" t="str">
        <f t="shared" si="73"/>
        <v>EMPTY</v>
      </c>
      <c r="V426" s="14" t="str">
        <f t="shared" si="74"/>
        <v>EMPTY</v>
      </c>
      <c r="W426" s="14" t="str">
        <f>IF(L426="beforeTx",timingTable[[#This Row],[FRT32_val]]-timingTable[[#This Row],[FRT32_trace]],"EMPTY")</f>
        <v>EMPTY</v>
      </c>
      <c r="X426" s="14" t="str">
        <f t="shared" si="75"/>
        <v>EMPTY</v>
      </c>
      <c r="Y426" s="14" t="str">
        <f t="shared" si="76"/>
        <v>EMPTY</v>
      </c>
      <c r="Z426" s="14" t="str">
        <f>IF(AND(P426="beforeRx",O427="afterRx"),J427-timingTable[[#This Row],[FRT32_trace]],"EMPTY")</f>
        <v>EMPTY</v>
      </c>
      <c r="AA426" s="14" t="str">
        <f>IF(AND(timingTable[[#This Row],[txEnd]]="txEnd",Q430="rxStart"),I430-timingTable[[#This Row],[FRT32_val]],"EMPTY")</f>
        <v>EMPTY</v>
      </c>
    </row>
    <row r="427" spans="1:27" x14ac:dyDescent="0.25">
      <c r="A427" s="14" t="s">
        <v>1388</v>
      </c>
      <c r="B427">
        <v>335689353307</v>
      </c>
      <c r="C427" s="14" t="s">
        <v>9412</v>
      </c>
      <c r="D427">
        <v>151</v>
      </c>
      <c r="E427" s="14" t="s">
        <v>7876</v>
      </c>
      <c r="F427" s="14" t="s">
        <v>8130</v>
      </c>
      <c r="G427" s="14">
        <f>timingTable[[#This Row],[FRT_DEC]]-B426</f>
        <v>440</v>
      </c>
      <c r="H4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INFO]]))),H426)</f>
        <v>93</v>
      </c>
      <c r="I4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427" s="14">
        <f>HEX2DEC(RIGHT(timingTable[[#This Row],[FRT_HEX]],MIN(LEN(timingTable[[#This Row],[FRT_HEX]])-2,8)))</f>
        <v>681904219</v>
      </c>
      <c r="K427" s="14" t="str">
        <f>IF(timingTable[[#This Row],['[TRACECODE']:.1]]=140,"afterTx","")</f>
        <v/>
      </c>
      <c r="L427" s="14" t="str">
        <f t="shared" si="66"/>
        <v/>
      </c>
      <c r="M427" s="14" t="str">
        <f>IF(AND(H427=H426,K426="afterTx",timingTable[[#This Row],['[TRACECODE']:.1]]=6),"dc","")</f>
        <v/>
      </c>
      <c r="N427" s="14" t="str">
        <f t="shared" si="67"/>
        <v/>
      </c>
      <c r="O427" s="14" t="str">
        <f>IF(timingTable[[#This Row],['[TRACECODE']:.1]]=141,"afterRx","")</f>
        <v/>
      </c>
      <c r="P427" s="14" t="str">
        <f t="shared" si="68"/>
        <v/>
      </c>
      <c r="Q427" s="14" t="str">
        <f t="shared" si="69"/>
        <v/>
      </c>
      <c r="R427" s="14" t="str">
        <f t="shared" si="70"/>
        <v/>
      </c>
      <c r="S427" s="14" t="str">
        <f t="shared" si="71"/>
        <v>EMPTY</v>
      </c>
      <c r="T427" s="14" t="str">
        <f t="shared" si="72"/>
        <v>EMPTY</v>
      </c>
      <c r="U427" s="14" t="str">
        <f t="shared" si="73"/>
        <v>EMPTY</v>
      </c>
      <c r="V427" s="14" t="str">
        <f t="shared" si="74"/>
        <v>EMPTY</v>
      </c>
      <c r="W427" s="14" t="str">
        <f>IF(L427="beforeTx",timingTable[[#This Row],[FRT32_val]]-timingTable[[#This Row],[FRT32_trace]],"EMPTY")</f>
        <v>EMPTY</v>
      </c>
      <c r="X427" s="14" t="str">
        <f t="shared" si="75"/>
        <v>EMPTY</v>
      </c>
      <c r="Y427" s="14" t="str">
        <f t="shared" si="76"/>
        <v>EMPTY</v>
      </c>
      <c r="Z427" s="14" t="str">
        <f>IF(AND(P427="beforeRx",O428="afterRx"),J428-timingTable[[#This Row],[FRT32_trace]],"EMPTY")</f>
        <v>EMPTY</v>
      </c>
      <c r="AA427" s="14" t="str">
        <f>IF(AND(timingTable[[#This Row],[txEnd]]="txEnd",Q431="rxStart"),I431-timingTable[[#This Row],[FRT32_val]],"EMPTY")</f>
        <v>EMPTY</v>
      </c>
    </row>
    <row r="428" spans="1:27" x14ac:dyDescent="0.25">
      <c r="A428" s="14" t="s">
        <v>1391</v>
      </c>
      <c r="B428">
        <v>335689353333</v>
      </c>
      <c r="C428" s="14" t="s">
        <v>9415</v>
      </c>
      <c r="D428">
        <v>130</v>
      </c>
      <c r="E428" s="14" t="s">
        <v>3933</v>
      </c>
      <c r="F428" s="14" t="s">
        <v>3975</v>
      </c>
      <c r="G428" s="14">
        <f>timingTable[[#This Row],[FRT_DEC]]-B427</f>
        <v>26</v>
      </c>
      <c r="H4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INFO]]))),H427)</f>
        <v>93</v>
      </c>
      <c r="I4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1769477</v>
      </c>
      <c r="J428" s="14">
        <f>HEX2DEC(RIGHT(timingTable[[#This Row],[FRT_HEX]],MIN(LEN(timingTable[[#This Row],[FRT_HEX]])-2,8)))</f>
        <v>681904245</v>
      </c>
      <c r="K428" s="14" t="str">
        <f>IF(timingTable[[#This Row],['[TRACECODE']:.1]]=140,"afterTx","")</f>
        <v/>
      </c>
      <c r="L428" s="14" t="str">
        <f t="shared" si="66"/>
        <v/>
      </c>
      <c r="M428" s="14" t="str">
        <f>IF(AND(H428=H427,K427="afterTx",timingTable[[#This Row],['[TRACECODE']:.1]]=6),"dc","")</f>
        <v/>
      </c>
      <c r="N428" s="14" t="str">
        <f t="shared" si="67"/>
        <v/>
      </c>
      <c r="O428" s="14" t="str">
        <f>IF(timingTable[[#This Row],['[TRACECODE']:.1]]=141,"afterRx","")</f>
        <v/>
      </c>
      <c r="P428" s="14" t="str">
        <f t="shared" si="68"/>
        <v>beforeRx</v>
      </c>
      <c r="Q428" s="14" t="str">
        <f t="shared" si="69"/>
        <v/>
      </c>
      <c r="R428" s="14" t="str">
        <f t="shared" si="70"/>
        <v/>
      </c>
      <c r="S428" s="14" t="str">
        <f t="shared" si="71"/>
        <v>EMPTY</v>
      </c>
      <c r="T428" s="14" t="str">
        <f t="shared" si="72"/>
        <v>EMPTY</v>
      </c>
      <c r="U428" s="14" t="str">
        <f t="shared" si="73"/>
        <v>EMPTY</v>
      </c>
      <c r="V428" s="14" t="str">
        <f t="shared" si="74"/>
        <v>EMPTY</v>
      </c>
      <c r="W428" s="14" t="str">
        <f>IF(L428="beforeTx",timingTable[[#This Row],[FRT32_val]]-timingTable[[#This Row],[FRT32_trace]],"EMPTY")</f>
        <v>EMPTY</v>
      </c>
      <c r="X428" s="14" t="str">
        <f t="shared" si="75"/>
        <v>EMPTY</v>
      </c>
      <c r="Y428" s="14" t="str">
        <f t="shared" si="76"/>
        <v>EMPTY</v>
      </c>
      <c r="Z428" s="14">
        <f>IF(AND(P428="beforeRx",O429="afterRx"),J429-timingTable[[#This Row],[FRT32_trace]],"EMPTY")</f>
        <v>727</v>
      </c>
      <c r="AA428" s="14" t="str">
        <f>IF(AND(timingTable[[#This Row],[txEnd]]="txEnd",Q432="rxStart"),I432-timingTable[[#This Row],[FRT32_val]],"EMPTY")</f>
        <v>EMPTY</v>
      </c>
    </row>
    <row r="429" spans="1:27" x14ac:dyDescent="0.25">
      <c r="A429" s="14" t="s">
        <v>1392</v>
      </c>
      <c r="B429">
        <v>335689354060</v>
      </c>
      <c r="C429" s="14" t="s">
        <v>9416</v>
      </c>
      <c r="D429">
        <v>141</v>
      </c>
      <c r="E429" s="14" t="s">
        <v>3934</v>
      </c>
      <c r="F429" s="14" t="s">
        <v>3976</v>
      </c>
      <c r="G429" s="14">
        <f>timingTable[[#This Row],[FRT_DEC]]-B428</f>
        <v>727</v>
      </c>
      <c r="H4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INFO]]))),H428)</f>
        <v>93</v>
      </c>
      <c r="I42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29" s="14">
        <f>HEX2DEC(RIGHT(timingTable[[#This Row],[FRT_HEX]],MIN(LEN(timingTable[[#This Row],[FRT_HEX]])-2,8)))</f>
        <v>681904972</v>
      </c>
      <c r="K429" s="14" t="str">
        <f>IF(timingTable[[#This Row],['[TRACECODE']:.1]]=140,"afterTx","")</f>
        <v/>
      </c>
      <c r="L429" s="14" t="str">
        <f t="shared" si="66"/>
        <v/>
      </c>
      <c r="M429" s="14" t="str">
        <f>IF(AND(H429=H428,K428="afterTx",timingTable[[#This Row],['[TRACECODE']:.1]]=6),"dc","")</f>
        <v/>
      </c>
      <c r="N429" s="14" t="str">
        <f t="shared" si="67"/>
        <v/>
      </c>
      <c r="O429" s="14" t="str">
        <f>IF(timingTable[[#This Row],['[TRACECODE']:.1]]=141,"afterRx","")</f>
        <v>afterRx</v>
      </c>
      <c r="P429" s="14" t="str">
        <f t="shared" si="68"/>
        <v/>
      </c>
      <c r="Q429" s="14" t="str">
        <f t="shared" si="69"/>
        <v/>
      </c>
      <c r="R429" s="14" t="str">
        <f t="shared" si="70"/>
        <v/>
      </c>
      <c r="S429" s="14" t="str">
        <f t="shared" si="71"/>
        <v>EMPTY</v>
      </c>
      <c r="T429" s="14" t="str">
        <f t="shared" si="72"/>
        <v>EMPTY</v>
      </c>
      <c r="U429" s="14" t="str">
        <f t="shared" si="73"/>
        <v>EMPTY</v>
      </c>
      <c r="V429" s="14" t="str">
        <f t="shared" si="74"/>
        <v>EMPTY</v>
      </c>
      <c r="W429" s="14" t="str">
        <f>IF(L429="beforeTx",timingTable[[#This Row],[FRT32_val]]-timingTable[[#This Row],[FRT32_trace]],"EMPTY")</f>
        <v>EMPTY</v>
      </c>
      <c r="X429" s="14" t="str">
        <f t="shared" si="75"/>
        <v>EMPTY</v>
      </c>
      <c r="Y429" s="14" t="str">
        <f t="shared" si="76"/>
        <v>EMPTY</v>
      </c>
      <c r="Z429" s="14" t="str">
        <f>IF(AND(P429="beforeRx",O430="afterRx"),J430-timingTable[[#This Row],[FRT32_trace]],"EMPTY")</f>
        <v>EMPTY</v>
      </c>
      <c r="AA429" s="14" t="str">
        <f>IF(AND(timingTable[[#This Row],[txEnd]]="txEnd",Q433="rxStart"),I433-timingTable[[#This Row],[FRT32_val]],"EMPTY")</f>
        <v>EMPTY</v>
      </c>
    </row>
    <row r="430" spans="1:27" x14ac:dyDescent="0.25">
      <c r="A430" s="14" t="s">
        <v>1395</v>
      </c>
      <c r="B430">
        <v>335689355419</v>
      </c>
      <c r="C430" s="14" t="s">
        <v>9419</v>
      </c>
      <c r="D430">
        <v>123</v>
      </c>
      <c r="E430" s="14" t="s">
        <v>3922</v>
      </c>
      <c r="F430" s="14" t="s">
        <v>9420</v>
      </c>
      <c r="G430" s="14">
        <f>timingTable[[#This Row],[FRT_DEC]]-B429</f>
        <v>1359</v>
      </c>
      <c r="H4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INFO]]))),H429)</f>
        <v>93</v>
      </c>
      <c r="I4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681905916</v>
      </c>
      <c r="J430" s="14">
        <f>HEX2DEC(RIGHT(timingTable[[#This Row],[FRT_HEX]],MIN(LEN(timingTable[[#This Row],[FRT_HEX]])-2,8)))</f>
        <v>681906331</v>
      </c>
      <c r="K430" s="14" t="str">
        <f>IF(timingTable[[#This Row],['[TRACECODE']:.1]]=140,"afterTx","")</f>
        <v/>
      </c>
      <c r="L430" s="14" t="str">
        <f t="shared" si="66"/>
        <v/>
      </c>
      <c r="M430" s="14" t="str">
        <f>IF(AND(H430=H429,K429="afterTx",timingTable[[#This Row],['[TRACECODE']:.1]]=6),"dc","")</f>
        <v/>
      </c>
      <c r="N430" s="14" t="str">
        <f t="shared" si="67"/>
        <v/>
      </c>
      <c r="O430" s="14" t="str">
        <f>IF(timingTable[[#This Row],['[TRACECODE']:.1]]=141,"afterRx","")</f>
        <v/>
      </c>
      <c r="P430" s="14" t="str">
        <f t="shared" si="68"/>
        <v/>
      </c>
      <c r="Q430" s="14" t="str">
        <f t="shared" si="69"/>
        <v>rxStart</v>
      </c>
      <c r="R430" s="14" t="str">
        <f t="shared" si="70"/>
        <v/>
      </c>
      <c r="S430" s="14" t="str">
        <f t="shared" si="71"/>
        <v>EMPTY</v>
      </c>
      <c r="T430" s="14" t="str">
        <f t="shared" si="72"/>
        <v>EMPTY</v>
      </c>
      <c r="U430" s="14" t="str">
        <f t="shared" si="73"/>
        <v>EMPTY</v>
      </c>
      <c r="V430" s="14" t="str">
        <f t="shared" si="74"/>
        <v>EMPTY</v>
      </c>
      <c r="W430" s="14" t="str">
        <f>IF(L430="beforeTx",timingTable[[#This Row],[FRT32_val]]-timingTable[[#This Row],[FRT32_trace]],"EMPTY")</f>
        <v>EMPTY</v>
      </c>
      <c r="X430" s="14" t="str">
        <f t="shared" si="75"/>
        <v>EMPTY</v>
      </c>
      <c r="Y430" s="14" t="str">
        <f t="shared" si="76"/>
        <v>EMPTY</v>
      </c>
      <c r="Z430" s="14" t="str">
        <f>IF(AND(P430="beforeRx",O431="afterRx"),J431-timingTable[[#This Row],[FRT32_trace]],"EMPTY")</f>
        <v>EMPTY</v>
      </c>
      <c r="AA430" s="14" t="str">
        <f>IF(AND(timingTable[[#This Row],[txEnd]]="txEnd",Q434="rxStart"),I434-timingTable[[#This Row],[FRT32_val]],"EMPTY")</f>
        <v>EMPTY</v>
      </c>
    </row>
    <row r="431" spans="1:27" x14ac:dyDescent="0.25">
      <c r="A431" s="14" t="s">
        <v>1396</v>
      </c>
      <c r="B431">
        <v>335689355422</v>
      </c>
      <c r="C431" s="14" t="s">
        <v>9421</v>
      </c>
      <c r="D431">
        <v>123</v>
      </c>
      <c r="E431" s="14" t="s">
        <v>3922</v>
      </c>
      <c r="F431" s="14" t="s">
        <v>7879</v>
      </c>
      <c r="G431" s="14">
        <f>timingTable[[#This Row],[FRT_DEC]]-B430</f>
        <v>3</v>
      </c>
      <c r="H4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INFO]]))),H430)</f>
        <v>93</v>
      </c>
      <c r="I4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31" s="14">
        <f>HEX2DEC(RIGHT(timingTable[[#This Row],[FRT_HEX]],MIN(LEN(timingTable[[#This Row],[FRT_HEX]])-2,8)))</f>
        <v>681906334</v>
      </c>
      <c r="K431" s="14" t="str">
        <f>IF(timingTable[[#This Row],['[TRACECODE']:.1]]=140,"afterTx","")</f>
        <v/>
      </c>
      <c r="L431" s="14" t="str">
        <f t="shared" si="66"/>
        <v/>
      </c>
      <c r="M431" s="14" t="str">
        <f>IF(AND(H431=H430,K430="afterTx",timingTable[[#This Row],['[TRACECODE']:.1]]=6),"dc","")</f>
        <v/>
      </c>
      <c r="N431" s="14" t="str">
        <f t="shared" si="67"/>
        <v/>
      </c>
      <c r="O431" s="14" t="str">
        <f>IF(timingTable[[#This Row],['[TRACECODE']:.1]]=141,"afterRx","")</f>
        <v/>
      </c>
      <c r="P431" s="14" t="str">
        <f t="shared" si="68"/>
        <v/>
      </c>
      <c r="Q431" s="14" t="str">
        <f t="shared" si="69"/>
        <v/>
      </c>
      <c r="R431" s="14" t="str">
        <f t="shared" si="70"/>
        <v/>
      </c>
      <c r="S431" s="14" t="str">
        <f t="shared" si="71"/>
        <v>EMPTY</v>
      </c>
      <c r="T431" s="14" t="str">
        <f t="shared" si="72"/>
        <v>EMPTY</v>
      </c>
      <c r="U431" s="14" t="str">
        <f t="shared" si="73"/>
        <v>EMPTY</v>
      </c>
      <c r="V431" s="14" t="str">
        <f t="shared" si="74"/>
        <v>EMPTY</v>
      </c>
      <c r="W431" s="14" t="str">
        <f>IF(L431="beforeTx",timingTable[[#This Row],[FRT32_val]]-timingTable[[#This Row],[FRT32_trace]],"EMPTY")</f>
        <v>EMPTY</v>
      </c>
      <c r="X431" s="14" t="str">
        <f t="shared" si="75"/>
        <v>EMPTY</v>
      </c>
      <c r="Y431" s="14" t="str">
        <f t="shared" si="76"/>
        <v>EMPTY</v>
      </c>
      <c r="Z431" s="14" t="str">
        <f>IF(AND(P431="beforeRx",O432="afterRx"),J432-timingTable[[#This Row],[FRT32_trace]],"EMPTY")</f>
        <v>EMPTY</v>
      </c>
      <c r="AA431" s="14" t="str">
        <f>IF(AND(timingTable[[#This Row],[txEnd]]="txEnd",Q435="rxStart"),I435-timingTable[[#This Row],[FRT32_val]],"EMPTY")</f>
        <v>EMPTY</v>
      </c>
    </row>
    <row r="432" spans="1:27" x14ac:dyDescent="0.25">
      <c r="A432" s="14" t="s">
        <v>1400</v>
      </c>
      <c r="B432">
        <v>335689355756</v>
      </c>
      <c r="C432" s="14" t="s">
        <v>9425</v>
      </c>
      <c r="D432">
        <v>124</v>
      </c>
      <c r="E432" s="14" t="s">
        <v>3923</v>
      </c>
      <c r="F432" s="14" t="s">
        <v>9426</v>
      </c>
      <c r="G432" s="14">
        <f>timingTable[[#This Row],[FRT_DEC]]-B431</f>
        <v>334</v>
      </c>
      <c r="H4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INFO]]))),H431)</f>
        <v>93</v>
      </c>
      <c r="I4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681906448</v>
      </c>
      <c r="J432" s="14">
        <f>HEX2DEC(RIGHT(timingTable[[#This Row],[FRT_HEX]],MIN(LEN(timingTable[[#This Row],[FRT_HEX]])-2,8)))</f>
        <v>681906668</v>
      </c>
      <c r="K432" s="14" t="str">
        <f>IF(timingTable[[#This Row],['[TRACECODE']:.1]]=140,"afterTx","")</f>
        <v/>
      </c>
      <c r="L432" s="14" t="str">
        <f t="shared" si="66"/>
        <v/>
      </c>
      <c r="M432" s="14" t="str">
        <f>IF(AND(H432=H431,K431="afterTx",timingTable[[#This Row],['[TRACECODE']:.1]]=6),"dc","")</f>
        <v/>
      </c>
      <c r="N432" s="14" t="str">
        <f t="shared" si="67"/>
        <v/>
      </c>
      <c r="O432" s="14" t="str">
        <f>IF(timingTable[[#This Row],['[TRACECODE']:.1]]=141,"afterRx","")</f>
        <v/>
      </c>
      <c r="P432" s="14" t="str">
        <f t="shared" si="68"/>
        <v/>
      </c>
      <c r="Q432" s="14" t="str">
        <f t="shared" si="69"/>
        <v/>
      </c>
      <c r="R432" s="14" t="str">
        <f t="shared" si="70"/>
        <v>rxEnd</v>
      </c>
      <c r="S432" s="14" t="str">
        <f t="shared" si="71"/>
        <v>EMPTY</v>
      </c>
      <c r="T432" s="14" t="str">
        <f t="shared" si="72"/>
        <v>EMPTY</v>
      </c>
      <c r="U432" s="14">
        <f t="shared" si="73"/>
        <v>-681906446</v>
      </c>
      <c r="V432" s="14" t="str">
        <f t="shared" si="74"/>
        <v>EMPTY</v>
      </c>
      <c r="W432" s="14" t="str">
        <f>IF(L432="beforeTx",timingTable[[#This Row],[FRT32_val]]-timingTable[[#This Row],[FRT32_trace]],"EMPTY")</f>
        <v>EMPTY</v>
      </c>
      <c r="X432" s="14" t="str">
        <f t="shared" si="75"/>
        <v>EMPTY</v>
      </c>
      <c r="Y432" s="14">
        <f t="shared" si="76"/>
        <v>236</v>
      </c>
      <c r="Z432" s="14" t="str">
        <f>IF(AND(P432="beforeRx",O433="afterRx"),J433-timingTable[[#This Row],[FRT32_trace]],"EMPTY")</f>
        <v>EMPTY</v>
      </c>
      <c r="AA432" s="14" t="str">
        <f>IF(AND(timingTable[[#This Row],[txEnd]]="txEnd",Q436="rxStart"),I436-timingTable[[#This Row],[FRT32_val]],"EMPTY")</f>
        <v>EMPTY</v>
      </c>
    </row>
    <row r="433" spans="1:27" x14ac:dyDescent="0.25">
      <c r="A433" s="14" t="s">
        <v>1401</v>
      </c>
      <c r="B433">
        <v>335689355758</v>
      </c>
      <c r="C433" s="14" t="s">
        <v>9427</v>
      </c>
      <c r="D433">
        <v>124</v>
      </c>
      <c r="E433" s="14" t="s">
        <v>3923</v>
      </c>
      <c r="F433" s="14" t="s">
        <v>7880</v>
      </c>
      <c r="G433" s="14">
        <f>timingTable[[#This Row],[FRT_DEC]]-B432</f>
        <v>2</v>
      </c>
      <c r="H4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INFO]]))),H432)</f>
        <v>93</v>
      </c>
      <c r="I4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33" s="14">
        <f>HEX2DEC(RIGHT(timingTable[[#This Row],[FRT_HEX]],MIN(LEN(timingTable[[#This Row],[FRT_HEX]])-2,8)))</f>
        <v>681906670</v>
      </c>
      <c r="K433" s="14" t="str">
        <f>IF(timingTable[[#This Row],['[TRACECODE']:.1]]=140,"afterTx","")</f>
        <v/>
      </c>
      <c r="L433" s="14" t="str">
        <f t="shared" si="66"/>
        <v/>
      </c>
      <c r="M433" s="14" t="str">
        <f>IF(AND(H433=H432,K432="afterTx",timingTable[[#This Row],['[TRACECODE']:.1]]=6),"dc","")</f>
        <v/>
      </c>
      <c r="N433" s="14" t="str">
        <f t="shared" si="67"/>
        <v/>
      </c>
      <c r="O433" s="14" t="str">
        <f>IF(timingTable[[#This Row],['[TRACECODE']:.1]]=141,"afterRx","")</f>
        <v/>
      </c>
      <c r="P433" s="14" t="str">
        <f t="shared" si="68"/>
        <v/>
      </c>
      <c r="Q433" s="14" t="str">
        <f t="shared" si="69"/>
        <v/>
      </c>
      <c r="R433" s="14" t="str">
        <f t="shared" si="70"/>
        <v/>
      </c>
      <c r="S433" s="14" t="str">
        <f t="shared" si="71"/>
        <v>EMPTY</v>
      </c>
      <c r="T433" s="14" t="str">
        <f t="shared" si="72"/>
        <v>EMPTY</v>
      </c>
      <c r="U433" s="14" t="str">
        <f t="shared" si="73"/>
        <v>EMPTY</v>
      </c>
      <c r="V433" s="14" t="str">
        <f t="shared" si="74"/>
        <v>EMPTY</v>
      </c>
      <c r="W433" s="14" t="str">
        <f>IF(L433="beforeTx",timingTable[[#This Row],[FRT32_val]]-timingTable[[#This Row],[FRT32_trace]],"EMPTY")</f>
        <v>EMPTY</v>
      </c>
      <c r="X433" s="14" t="str">
        <f t="shared" si="75"/>
        <v>EMPTY</v>
      </c>
      <c r="Y433" s="14" t="str">
        <f t="shared" si="76"/>
        <v>EMPTY</v>
      </c>
      <c r="Z433" s="14" t="str">
        <f>IF(AND(P433="beforeRx",O434="afterRx"),J434-timingTable[[#This Row],[FRT32_trace]],"EMPTY")</f>
        <v>EMPTY</v>
      </c>
      <c r="AA433" s="14" t="str">
        <f>IF(AND(timingTable[[#This Row],[txEnd]]="txEnd",Q437="rxStart"),I437-timingTable[[#This Row],[FRT32_val]],"EMPTY")</f>
        <v>EMPTY</v>
      </c>
    </row>
    <row r="434" spans="1:27" x14ac:dyDescent="0.25">
      <c r="A434" s="14" t="s">
        <v>1402</v>
      </c>
      <c r="B434">
        <v>335689355772</v>
      </c>
      <c r="C434" s="14" t="s">
        <v>9428</v>
      </c>
      <c r="D434">
        <v>151</v>
      </c>
      <c r="E434" s="14" t="s">
        <v>7876</v>
      </c>
      <c r="F434" s="14" t="s">
        <v>7845</v>
      </c>
      <c r="G434" s="14">
        <f>timingTable[[#This Row],[FRT_DEC]]-B433</f>
        <v>14</v>
      </c>
      <c r="H4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INFO]]))),H433)</f>
        <v>93</v>
      </c>
      <c r="I4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434" s="14">
        <f>HEX2DEC(RIGHT(timingTable[[#This Row],[FRT_HEX]],MIN(LEN(timingTable[[#This Row],[FRT_HEX]])-2,8)))</f>
        <v>681906684</v>
      </c>
      <c r="K434" s="14" t="str">
        <f>IF(timingTable[[#This Row],['[TRACECODE']:.1]]=140,"afterTx","")</f>
        <v/>
      </c>
      <c r="L434" s="14" t="str">
        <f t="shared" si="66"/>
        <v>beforeTx</v>
      </c>
      <c r="M434" s="14" t="str">
        <f>IF(AND(H434=H433,K433="afterTx",timingTable[[#This Row],['[TRACECODE']:.1]]=6),"dc","")</f>
        <v/>
      </c>
      <c r="N434" s="14" t="str">
        <f t="shared" si="67"/>
        <v/>
      </c>
      <c r="O434" s="14" t="str">
        <f>IF(timingTable[[#This Row],['[TRACECODE']:.1]]=141,"afterRx","")</f>
        <v/>
      </c>
      <c r="P434" s="14" t="str">
        <f t="shared" si="68"/>
        <v/>
      </c>
      <c r="Q434" s="14" t="str">
        <f t="shared" si="69"/>
        <v/>
      </c>
      <c r="R434" s="14" t="str">
        <f t="shared" si="70"/>
        <v/>
      </c>
      <c r="S434" s="14" t="str">
        <f t="shared" si="71"/>
        <v>EMPTY</v>
      </c>
      <c r="T434" s="14" t="str">
        <f t="shared" si="72"/>
        <v>EMPTY</v>
      </c>
      <c r="U434" s="14" t="str">
        <f t="shared" si="73"/>
        <v>EMPTY</v>
      </c>
      <c r="V434" s="14" t="str">
        <f t="shared" si="74"/>
        <v>EMPTY</v>
      </c>
      <c r="W434" s="14">
        <f>IF(L434="beforeTx",timingTable[[#This Row],[FRT32_val]]-timingTable[[#This Row],[FRT32_trace]],"EMPTY")</f>
        <v>-681906682</v>
      </c>
      <c r="X434" s="14">
        <f t="shared" si="75"/>
        <v>724</v>
      </c>
      <c r="Y434" s="14" t="str">
        <f t="shared" si="76"/>
        <v>EMPTY</v>
      </c>
      <c r="Z434" s="14" t="str">
        <f>IF(AND(P434="beforeRx",O435="afterRx"),J435-timingTable[[#This Row],[FRT32_trace]],"EMPTY")</f>
        <v>EMPTY</v>
      </c>
      <c r="AA434" s="14" t="str">
        <f>IF(AND(timingTable[[#This Row],[txEnd]]="txEnd",Q438="rxStart"),I438-timingTable[[#This Row],[FRT32_val]],"EMPTY")</f>
        <v>EMPTY</v>
      </c>
    </row>
    <row r="435" spans="1:27" x14ac:dyDescent="0.25">
      <c r="A435" s="14" t="s">
        <v>1404</v>
      </c>
      <c r="B435">
        <v>335689355794</v>
      </c>
      <c r="C435" s="14" t="s">
        <v>9430</v>
      </c>
      <c r="D435">
        <v>151</v>
      </c>
      <c r="E435" s="14" t="s">
        <v>7876</v>
      </c>
      <c r="F435" s="14" t="s">
        <v>8151</v>
      </c>
      <c r="G435" s="14">
        <f>timingTable[[#This Row],[FRT_DEC]]-B434</f>
        <v>22</v>
      </c>
      <c r="H4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INFO]]))),H434)</f>
        <v>93</v>
      </c>
      <c r="I4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435" s="14">
        <f>HEX2DEC(RIGHT(timingTable[[#This Row],[FRT_HEX]],MIN(LEN(timingTable[[#This Row],[FRT_HEX]])-2,8)))</f>
        <v>681906706</v>
      </c>
      <c r="K435" s="14" t="str">
        <f>IF(timingTable[[#This Row],['[TRACECODE']:.1]]=140,"afterTx","")</f>
        <v/>
      </c>
      <c r="L435" s="14" t="str">
        <f t="shared" si="66"/>
        <v/>
      </c>
      <c r="M435" s="14" t="str">
        <f>IF(AND(H435=H434,K434="afterTx",timingTable[[#This Row],['[TRACECODE']:.1]]=6),"dc","")</f>
        <v/>
      </c>
      <c r="N435" s="14" t="str">
        <f t="shared" si="67"/>
        <v/>
      </c>
      <c r="O435" s="14" t="str">
        <f>IF(timingTable[[#This Row],['[TRACECODE']:.1]]=141,"afterRx","")</f>
        <v/>
      </c>
      <c r="P435" s="14" t="str">
        <f t="shared" si="68"/>
        <v/>
      </c>
      <c r="Q435" s="14" t="str">
        <f t="shared" si="69"/>
        <v/>
      </c>
      <c r="R435" s="14" t="str">
        <f t="shared" si="70"/>
        <v/>
      </c>
      <c r="S435" s="14" t="str">
        <f t="shared" si="71"/>
        <v>EMPTY</v>
      </c>
      <c r="T435" s="14" t="str">
        <f t="shared" si="72"/>
        <v>EMPTY</v>
      </c>
      <c r="U435" s="14" t="str">
        <f t="shared" si="73"/>
        <v>EMPTY</v>
      </c>
      <c r="V435" s="14" t="str">
        <f t="shared" si="74"/>
        <v>EMPTY</v>
      </c>
      <c r="W435" s="14" t="str">
        <f>IF(L435="beforeTx",timingTable[[#This Row],[FRT32_val]]-timingTable[[#This Row],[FRT32_trace]],"EMPTY")</f>
        <v>EMPTY</v>
      </c>
      <c r="X435" s="14" t="str">
        <f t="shared" si="75"/>
        <v>EMPTY</v>
      </c>
      <c r="Y435" s="14" t="str">
        <f t="shared" si="76"/>
        <v>EMPTY</v>
      </c>
      <c r="Z435" s="14" t="str">
        <f>IF(AND(P435="beforeRx",O436="afterRx"),J436-timingTable[[#This Row],[FRT32_trace]],"EMPTY")</f>
        <v>EMPTY</v>
      </c>
      <c r="AA435" s="14" t="str">
        <f>IF(AND(timingTable[[#This Row],[txEnd]]="txEnd",Q439="rxStart"),I439-timingTable[[#This Row],[FRT32_val]],"EMPTY")</f>
        <v>EMPTY</v>
      </c>
    </row>
    <row r="436" spans="1:27" x14ac:dyDescent="0.25">
      <c r="A436" s="14" t="s">
        <v>1421</v>
      </c>
      <c r="B436">
        <v>335689356496</v>
      </c>
      <c r="C436" s="14" t="s">
        <v>9449</v>
      </c>
      <c r="D436">
        <v>140</v>
      </c>
      <c r="E436" s="14" t="s">
        <v>1076</v>
      </c>
      <c r="F436" s="14" t="s">
        <v>7838</v>
      </c>
      <c r="G436" s="14">
        <f>timingTable[[#This Row],[FRT_DEC]]-B435</f>
        <v>702</v>
      </c>
      <c r="H4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INFO]]))),H435)</f>
        <v>93</v>
      </c>
      <c r="I43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36" s="14">
        <f>HEX2DEC(RIGHT(timingTable[[#This Row],[FRT_HEX]],MIN(LEN(timingTable[[#This Row],[FRT_HEX]])-2,8)))</f>
        <v>681907408</v>
      </c>
      <c r="K436" s="14" t="str">
        <f>IF(timingTable[[#This Row],['[TRACECODE']:.1]]=140,"afterTx","")</f>
        <v>afterTx</v>
      </c>
      <c r="L436" s="14" t="str">
        <f t="shared" si="66"/>
        <v/>
      </c>
      <c r="M436" s="14" t="str">
        <f>IF(AND(H436=H435,K435="afterTx",timingTable[[#This Row],['[TRACECODE']:.1]]=6),"dc","")</f>
        <v/>
      </c>
      <c r="N436" s="14" t="str">
        <f t="shared" si="67"/>
        <v/>
      </c>
      <c r="O436" s="14" t="str">
        <f>IF(timingTable[[#This Row],['[TRACECODE']:.1]]=141,"afterRx","")</f>
        <v/>
      </c>
      <c r="P436" s="14" t="str">
        <f t="shared" si="68"/>
        <v/>
      </c>
      <c r="Q436" s="14" t="str">
        <f t="shared" si="69"/>
        <v/>
      </c>
      <c r="R436" s="14" t="str">
        <f t="shared" si="70"/>
        <v/>
      </c>
      <c r="S436" s="14" t="str">
        <f t="shared" si="71"/>
        <v>EMPTY</v>
      </c>
      <c r="T436" s="14" t="str">
        <f t="shared" si="72"/>
        <v>EMPTY</v>
      </c>
      <c r="U436" s="14" t="str">
        <f t="shared" si="73"/>
        <v>EMPTY</v>
      </c>
      <c r="V436" s="14" t="str">
        <f t="shared" si="74"/>
        <v>EMPTY</v>
      </c>
      <c r="W436" s="14" t="str">
        <f>IF(L436="beforeTx",timingTable[[#This Row],[FRT32_val]]-timingTable[[#This Row],[FRT32_trace]],"EMPTY")</f>
        <v>EMPTY</v>
      </c>
      <c r="X436" s="14" t="str">
        <f t="shared" si="75"/>
        <v>EMPTY</v>
      </c>
      <c r="Y436" s="14" t="str">
        <f t="shared" si="76"/>
        <v>EMPTY</v>
      </c>
      <c r="Z436" s="14" t="str">
        <f>IF(AND(P436="beforeRx",O437="afterRx"),J437-timingTable[[#This Row],[FRT32_trace]],"EMPTY")</f>
        <v>EMPTY</v>
      </c>
      <c r="AA436" s="14" t="str">
        <f>IF(AND(timingTable[[#This Row],[txEnd]]="txEnd",Q440="rxStart"),I440-timingTable[[#This Row],[FRT32_val]],"EMPTY")</f>
        <v>EMPTY</v>
      </c>
    </row>
    <row r="437" spans="1:27" x14ac:dyDescent="0.25">
      <c r="A437" s="14" t="s">
        <v>1433</v>
      </c>
      <c r="B437">
        <v>335689357922</v>
      </c>
      <c r="C437" s="14" t="s">
        <v>9462</v>
      </c>
      <c r="D437">
        <v>151</v>
      </c>
      <c r="E437" s="14" t="s">
        <v>7876</v>
      </c>
      <c r="F437" s="14" t="s">
        <v>7989</v>
      </c>
      <c r="G437" s="14">
        <f>timingTable[[#This Row],[FRT_DEC]]-B436</f>
        <v>1426</v>
      </c>
      <c r="H4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INFO]]))),H436)</f>
        <v>93</v>
      </c>
      <c r="I4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37" s="14">
        <f>HEX2DEC(RIGHT(timingTable[[#This Row],[FRT_HEX]],MIN(LEN(timingTable[[#This Row],[FRT_HEX]])-2,8)))</f>
        <v>681908834</v>
      </c>
      <c r="K437" s="14" t="str">
        <f>IF(timingTable[[#This Row],['[TRACECODE']:.1]]=140,"afterTx","")</f>
        <v/>
      </c>
      <c r="L437" s="14" t="str">
        <f t="shared" si="66"/>
        <v/>
      </c>
      <c r="M437" s="14" t="str">
        <f>IF(AND(H437=H436,K436="afterTx",timingTable[[#This Row],['[TRACECODE']:.1]]=6),"dc","")</f>
        <v/>
      </c>
      <c r="N437" s="14" t="str">
        <f t="shared" si="67"/>
        <v/>
      </c>
      <c r="O437" s="14" t="str">
        <f>IF(timingTable[[#This Row],['[TRACECODE']:.1]]=141,"afterRx","")</f>
        <v/>
      </c>
      <c r="P437" s="14" t="str">
        <f t="shared" si="68"/>
        <v/>
      </c>
      <c r="Q437" s="14" t="str">
        <f t="shared" si="69"/>
        <v/>
      </c>
      <c r="R437" s="14" t="str">
        <f t="shared" si="70"/>
        <v/>
      </c>
      <c r="S437" s="14" t="str">
        <f t="shared" si="71"/>
        <v>EMPTY</v>
      </c>
      <c r="T437" s="14" t="str">
        <f t="shared" si="72"/>
        <v>EMPTY</v>
      </c>
      <c r="U437" s="14" t="str">
        <f t="shared" si="73"/>
        <v>EMPTY</v>
      </c>
      <c r="V437" s="14" t="str">
        <f t="shared" si="74"/>
        <v>EMPTY</v>
      </c>
      <c r="W437" s="14" t="str">
        <f>IF(L437="beforeTx",timingTable[[#This Row],[FRT32_val]]-timingTable[[#This Row],[FRT32_trace]],"EMPTY")</f>
        <v>EMPTY</v>
      </c>
      <c r="X437" s="14" t="str">
        <f t="shared" si="75"/>
        <v>EMPTY</v>
      </c>
      <c r="Y437" s="14" t="str">
        <f t="shared" si="76"/>
        <v>EMPTY</v>
      </c>
      <c r="Z437" s="14" t="str">
        <f>IF(AND(P437="beforeRx",O438="afterRx"),J438-timingTable[[#This Row],[FRT32_trace]],"EMPTY")</f>
        <v>EMPTY</v>
      </c>
      <c r="AA437" s="14" t="str">
        <f>IF(AND(timingTable[[#This Row],[txEnd]]="txEnd",Q441="rxStart"),I441-timingTable[[#This Row],[FRT32_val]],"EMPTY")</f>
        <v>EMPTY</v>
      </c>
    </row>
    <row r="438" spans="1:27" x14ac:dyDescent="0.25">
      <c r="A438" s="14" t="s">
        <v>1436</v>
      </c>
      <c r="B438">
        <v>335689371155</v>
      </c>
      <c r="C438" s="14" t="s">
        <v>9465</v>
      </c>
      <c r="D438">
        <v>151</v>
      </c>
      <c r="E438" s="14" t="s">
        <v>7876</v>
      </c>
      <c r="F438" s="14" t="s">
        <v>7989</v>
      </c>
      <c r="G438" s="14">
        <f>timingTable[[#This Row],[FRT_DEC]]-B437</f>
        <v>13233</v>
      </c>
      <c r="H4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INFO]]))),H437)</f>
        <v>93</v>
      </c>
      <c r="I4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38" s="14">
        <f>HEX2DEC(RIGHT(timingTable[[#This Row],[FRT_HEX]],MIN(LEN(timingTable[[#This Row],[FRT_HEX]])-2,8)))</f>
        <v>681922067</v>
      </c>
      <c r="K438" s="14" t="str">
        <f>IF(timingTable[[#This Row],['[TRACECODE']:.1]]=140,"afterTx","")</f>
        <v/>
      </c>
      <c r="L438" s="14" t="str">
        <f t="shared" si="66"/>
        <v/>
      </c>
      <c r="M438" s="14" t="str">
        <f>IF(AND(H438=H437,K437="afterTx",timingTable[[#This Row],['[TRACECODE']:.1]]=6),"dc","")</f>
        <v/>
      </c>
      <c r="N438" s="14" t="str">
        <f t="shared" si="67"/>
        <v/>
      </c>
      <c r="O438" s="14" t="str">
        <f>IF(timingTable[[#This Row],['[TRACECODE']:.1]]=141,"afterRx","")</f>
        <v/>
      </c>
      <c r="P438" s="14" t="str">
        <f t="shared" si="68"/>
        <v/>
      </c>
      <c r="Q438" s="14" t="str">
        <f t="shared" si="69"/>
        <v/>
      </c>
      <c r="R438" s="14" t="str">
        <f t="shared" si="70"/>
        <v/>
      </c>
      <c r="S438" s="14" t="str">
        <f t="shared" si="71"/>
        <v>EMPTY</v>
      </c>
      <c r="T438" s="14" t="str">
        <f t="shared" si="72"/>
        <v>EMPTY</v>
      </c>
      <c r="U438" s="14" t="str">
        <f t="shared" si="73"/>
        <v>EMPTY</v>
      </c>
      <c r="V438" s="14" t="str">
        <f t="shared" si="74"/>
        <v>EMPTY</v>
      </c>
      <c r="W438" s="14" t="str">
        <f>IF(L438="beforeTx",timingTable[[#This Row],[FRT32_val]]-timingTable[[#This Row],[FRT32_trace]],"EMPTY")</f>
        <v>EMPTY</v>
      </c>
      <c r="X438" s="14" t="str">
        <f t="shared" si="75"/>
        <v>EMPTY</v>
      </c>
      <c r="Y438" s="14" t="str">
        <f t="shared" si="76"/>
        <v>EMPTY</v>
      </c>
      <c r="Z438" s="14" t="str">
        <f>IF(AND(P438="beforeRx",O439="afterRx"),J439-timingTable[[#This Row],[FRT32_trace]],"EMPTY")</f>
        <v>EMPTY</v>
      </c>
      <c r="AA438" s="14" t="str">
        <f>IF(AND(timingTable[[#This Row],[txEnd]]="txEnd",Q442="rxStart"),I442-timingTable[[#This Row],[FRT32_val]],"EMPTY")</f>
        <v>EMPTY</v>
      </c>
    </row>
    <row r="439" spans="1:27" x14ac:dyDescent="0.25">
      <c r="A439" s="14" t="s">
        <v>1444</v>
      </c>
      <c r="B439">
        <v>335689372198</v>
      </c>
      <c r="C439" s="14" t="s">
        <v>9475</v>
      </c>
      <c r="D439">
        <v>151</v>
      </c>
      <c r="E439" s="14" t="s">
        <v>7876</v>
      </c>
      <c r="F439" s="14" t="s">
        <v>7993</v>
      </c>
      <c r="G439" s="14">
        <f>timingTable[[#This Row],[FRT_DEC]]-B438</f>
        <v>1043</v>
      </c>
      <c r="H4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INFO]]))),H438)</f>
        <v>93</v>
      </c>
      <c r="I4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439" s="14">
        <f>HEX2DEC(RIGHT(timingTable[[#This Row],[FRT_HEX]],MIN(LEN(timingTable[[#This Row],[FRT_HEX]])-2,8)))</f>
        <v>681923110</v>
      </c>
      <c r="K439" s="14" t="str">
        <f>IF(timingTable[[#This Row],['[TRACECODE']:.1]]=140,"afterTx","")</f>
        <v/>
      </c>
      <c r="L439" s="14" t="str">
        <f t="shared" si="66"/>
        <v/>
      </c>
      <c r="M439" s="14" t="str">
        <f>IF(AND(H439=H438,K438="afterTx",timingTable[[#This Row],['[TRACECODE']:.1]]=6),"dc","")</f>
        <v/>
      </c>
      <c r="N439" s="14" t="str">
        <f t="shared" si="67"/>
        <v/>
      </c>
      <c r="O439" s="14" t="str">
        <f>IF(timingTable[[#This Row],['[TRACECODE']:.1]]=141,"afterRx","")</f>
        <v/>
      </c>
      <c r="P439" s="14" t="str">
        <f t="shared" si="68"/>
        <v/>
      </c>
      <c r="Q439" s="14" t="str">
        <f t="shared" si="69"/>
        <v/>
      </c>
      <c r="R439" s="14" t="str">
        <f t="shared" si="70"/>
        <v/>
      </c>
      <c r="S439" s="14" t="str">
        <f t="shared" si="71"/>
        <v>EMPTY</v>
      </c>
      <c r="T439" s="14" t="str">
        <f t="shared" si="72"/>
        <v>EMPTY</v>
      </c>
      <c r="U439" s="14" t="str">
        <f t="shared" si="73"/>
        <v>EMPTY</v>
      </c>
      <c r="V439" s="14" t="str">
        <f t="shared" si="74"/>
        <v>EMPTY</v>
      </c>
      <c r="W439" s="14" t="str">
        <f>IF(L439="beforeTx",timingTable[[#This Row],[FRT32_val]]-timingTable[[#This Row],[FRT32_trace]],"EMPTY")</f>
        <v>EMPTY</v>
      </c>
      <c r="X439" s="14" t="str">
        <f t="shared" si="75"/>
        <v>EMPTY</v>
      </c>
      <c r="Y439" s="14" t="str">
        <f t="shared" si="76"/>
        <v>EMPTY</v>
      </c>
      <c r="Z439" s="14" t="str">
        <f>IF(AND(P439="beforeRx",O440="afterRx"),J440-timingTable[[#This Row],[FRT32_trace]],"EMPTY")</f>
        <v>EMPTY</v>
      </c>
      <c r="AA439" s="14" t="str">
        <f>IF(AND(timingTable[[#This Row],[txEnd]]="txEnd",Q443="rxStart"),I443-timingTable[[#This Row],[FRT32_val]],"EMPTY")</f>
        <v>EMPTY</v>
      </c>
    </row>
    <row r="440" spans="1:27" x14ac:dyDescent="0.25">
      <c r="A440" s="14" t="s">
        <v>1448</v>
      </c>
      <c r="B440">
        <v>335689372242</v>
      </c>
      <c r="C440" s="14" t="s">
        <v>9479</v>
      </c>
      <c r="D440">
        <v>131</v>
      </c>
      <c r="E440" s="14" t="s">
        <v>3932</v>
      </c>
      <c r="F440" s="14" t="s">
        <v>9480</v>
      </c>
      <c r="G440" s="14">
        <f>timingTable[[#This Row],[FRT_DEC]]-B439</f>
        <v>44</v>
      </c>
      <c r="H4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INFO]]))),H439)</f>
        <v>94</v>
      </c>
      <c r="I4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40" s="14">
        <f>HEX2DEC(RIGHT(timingTable[[#This Row],[FRT_HEX]],MIN(LEN(timingTable[[#This Row],[FRT_HEX]])-2,8)))</f>
        <v>681923154</v>
      </c>
      <c r="K440" s="14" t="str">
        <f>IF(timingTable[[#This Row],['[TRACECODE']:.1]]=140,"afterTx","")</f>
        <v/>
      </c>
      <c r="L440" s="14" t="str">
        <f t="shared" si="66"/>
        <v/>
      </c>
      <c r="M440" s="14" t="str">
        <f>IF(AND(H440=H439,K439="afterTx",timingTable[[#This Row],['[TRACECODE']:.1]]=6),"dc","")</f>
        <v/>
      </c>
      <c r="N440" s="14" t="str">
        <f t="shared" si="67"/>
        <v/>
      </c>
      <c r="O440" s="14" t="str">
        <f>IF(timingTable[[#This Row],['[TRACECODE']:.1]]=141,"afterRx","")</f>
        <v/>
      </c>
      <c r="P440" s="14" t="str">
        <f t="shared" si="68"/>
        <v/>
      </c>
      <c r="Q440" s="14" t="str">
        <f t="shared" si="69"/>
        <v/>
      </c>
      <c r="R440" s="14" t="str">
        <f t="shared" si="70"/>
        <v/>
      </c>
      <c r="S440" s="14" t="str">
        <f t="shared" si="71"/>
        <v>EMPTY</v>
      </c>
      <c r="T440" s="14" t="str">
        <f t="shared" si="72"/>
        <v>EMPTY</v>
      </c>
      <c r="U440" s="14" t="str">
        <f t="shared" si="73"/>
        <v>EMPTY</v>
      </c>
      <c r="V440" s="14" t="str">
        <f t="shared" si="74"/>
        <v>EMPTY</v>
      </c>
      <c r="W440" s="14" t="str">
        <f>IF(L440="beforeTx",timingTable[[#This Row],[FRT32_val]]-timingTable[[#This Row],[FRT32_trace]],"EMPTY")</f>
        <v>EMPTY</v>
      </c>
      <c r="X440" s="14" t="str">
        <f t="shared" si="75"/>
        <v>EMPTY</v>
      </c>
      <c r="Y440" s="14" t="str">
        <f t="shared" si="76"/>
        <v>EMPTY</v>
      </c>
      <c r="Z440" s="14" t="str">
        <f>IF(AND(P440="beforeRx",O441="afterRx"),J441-timingTable[[#This Row],[FRT32_trace]],"EMPTY")</f>
        <v>EMPTY</v>
      </c>
      <c r="AA440" s="14" t="str">
        <f>IF(AND(timingTable[[#This Row],[txEnd]]="txEnd",Q444="rxStart"),I444-timingTable[[#This Row],[FRT32_val]],"EMPTY")</f>
        <v>EMPTY</v>
      </c>
    </row>
    <row r="441" spans="1:27" x14ac:dyDescent="0.25">
      <c r="A441" s="14" t="s">
        <v>1450</v>
      </c>
      <c r="B441">
        <v>335689372290</v>
      </c>
      <c r="C441" s="14" t="s">
        <v>9482</v>
      </c>
      <c r="D441">
        <v>129</v>
      </c>
      <c r="E441" s="14" t="s">
        <v>3677</v>
      </c>
      <c r="F441" s="14" t="s">
        <v>9483</v>
      </c>
      <c r="G441" s="14">
        <f>timingTable[[#This Row],[FRT_DEC]]-B440</f>
        <v>48</v>
      </c>
      <c r="H4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INFO]]))),H440)</f>
        <v>94</v>
      </c>
      <c r="I4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681924095</v>
      </c>
      <c r="J441" s="14">
        <f>HEX2DEC(RIGHT(timingTable[[#This Row],[FRT_HEX]],MIN(LEN(timingTable[[#This Row],[FRT_HEX]])-2,8)))</f>
        <v>681923202</v>
      </c>
      <c r="K441" s="14" t="str">
        <f>IF(timingTable[[#This Row],['[TRACECODE']:.1]]=140,"afterTx","")</f>
        <v/>
      </c>
      <c r="L441" s="14" t="str">
        <f t="shared" si="66"/>
        <v>beforeTx</v>
      </c>
      <c r="M441" s="14" t="str">
        <f>IF(AND(H441=H440,K440="afterTx",timingTable[[#This Row],['[TRACECODE']:.1]]=6),"dc","")</f>
        <v/>
      </c>
      <c r="N441" s="14" t="str">
        <f t="shared" si="67"/>
        <v/>
      </c>
      <c r="O441" s="14" t="str">
        <f>IF(timingTable[[#This Row],['[TRACECODE']:.1]]=141,"afterRx","")</f>
        <v/>
      </c>
      <c r="P441" s="14" t="str">
        <f t="shared" si="68"/>
        <v/>
      </c>
      <c r="Q441" s="14" t="str">
        <f t="shared" si="69"/>
        <v/>
      </c>
      <c r="R441" s="14" t="str">
        <f t="shared" si="70"/>
        <v/>
      </c>
      <c r="S441" s="14">
        <f t="shared" si="71"/>
        <v>719</v>
      </c>
      <c r="T441" s="14" t="str">
        <f t="shared" si="72"/>
        <v>EMPTY</v>
      </c>
      <c r="U441" s="14" t="str">
        <f t="shared" si="73"/>
        <v>EMPTY</v>
      </c>
      <c r="V441" s="14" t="str">
        <f t="shared" si="74"/>
        <v>EMPTY</v>
      </c>
      <c r="W441" s="14">
        <f>IF(L441="beforeTx",timingTable[[#This Row],[FRT32_val]]-timingTable[[#This Row],[FRT32_trace]],"EMPTY")</f>
        <v>893</v>
      </c>
      <c r="X441" s="14">
        <f t="shared" si="75"/>
        <v>929</v>
      </c>
      <c r="Y441" s="14" t="str">
        <f t="shared" si="76"/>
        <v>EMPTY</v>
      </c>
      <c r="Z441" s="14" t="str">
        <f>IF(AND(P441="beforeRx",O442="afterRx"),J442-timingTable[[#This Row],[FRT32_trace]],"EMPTY")</f>
        <v>EMPTY</v>
      </c>
      <c r="AA441" s="14" t="str">
        <f>IF(AND(timingTable[[#This Row],[txEnd]]="txEnd",Q445="rxStart"),I445-timingTable[[#This Row],[FRT32_val]],"EMPTY")</f>
        <v>EMPTY</v>
      </c>
    </row>
    <row r="442" spans="1:27" x14ac:dyDescent="0.25">
      <c r="A442" s="14" t="s">
        <v>1451</v>
      </c>
      <c r="B442">
        <v>335689372293</v>
      </c>
      <c r="C442" s="14" t="s">
        <v>9484</v>
      </c>
      <c r="D442">
        <v>129</v>
      </c>
      <c r="E442" s="14" t="s">
        <v>3677</v>
      </c>
      <c r="F442" s="14" t="s">
        <v>7881</v>
      </c>
      <c r="G442" s="14">
        <f>timingTable[[#This Row],[FRT_DEC]]-B441</f>
        <v>3</v>
      </c>
      <c r="H4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INFO]]))),H441)</f>
        <v>94</v>
      </c>
      <c r="I4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42" s="14">
        <f>HEX2DEC(RIGHT(timingTable[[#This Row],[FRT_HEX]],MIN(LEN(timingTable[[#This Row],[FRT_HEX]])-2,8)))</f>
        <v>681923205</v>
      </c>
      <c r="K442" s="14" t="str">
        <f>IF(timingTable[[#This Row],['[TRACECODE']:.1]]=140,"afterTx","")</f>
        <v/>
      </c>
      <c r="L442" s="14" t="str">
        <f t="shared" si="66"/>
        <v/>
      </c>
      <c r="M442" s="14" t="str">
        <f>IF(AND(H442=H441,K441="afterTx",timingTable[[#This Row],['[TRACECODE']:.1]]=6),"dc","")</f>
        <v/>
      </c>
      <c r="N442" s="14" t="str">
        <f t="shared" si="67"/>
        <v/>
      </c>
      <c r="O442" s="14" t="str">
        <f>IF(timingTable[[#This Row],['[TRACECODE']:.1]]=141,"afterRx","")</f>
        <v/>
      </c>
      <c r="P442" s="14" t="str">
        <f t="shared" si="68"/>
        <v/>
      </c>
      <c r="Q442" s="14" t="str">
        <f t="shared" si="69"/>
        <v/>
      </c>
      <c r="R442" s="14" t="str">
        <f t="shared" si="70"/>
        <v/>
      </c>
      <c r="S442" s="14" t="str">
        <f t="shared" si="71"/>
        <v>EMPTY</v>
      </c>
      <c r="T442" s="14" t="str">
        <f t="shared" si="72"/>
        <v>EMPTY</v>
      </c>
      <c r="U442" s="14" t="str">
        <f t="shared" si="73"/>
        <v>EMPTY</v>
      </c>
      <c r="V442" s="14" t="str">
        <f t="shared" si="74"/>
        <v>EMPTY</v>
      </c>
      <c r="W442" s="14" t="str">
        <f>IF(L442="beforeTx",timingTable[[#This Row],[FRT32_val]]-timingTable[[#This Row],[FRT32_trace]],"EMPTY")</f>
        <v>EMPTY</v>
      </c>
      <c r="X442" s="14" t="str">
        <f t="shared" si="75"/>
        <v>EMPTY</v>
      </c>
      <c r="Y442" s="14" t="str">
        <f t="shared" si="76"/>
        <v>EMPTY</v>
      </c>
      <c r="Z442" s="14" t="str">
        <f>IF(AND(P442="beforeRx",O443="afterRx"),J443-timingTable[[#This Row],[FRT32_trace]],"EMPTY")</f>
        <v>EMPTY</v>
      </c>
      <c r="AA442" s="14" t="str">
        <f>IF(AND(timingTable[[#This Row],[txEnd]]="txEnd",Q446="rxStart"),I446-timingTable[[#This Row],[FRT32_val]],"EMPTY")</f>
        <v>EMPTY</v>
      </c>
    </row>
    <row r="443" spans="1:27" x14ac:dyDescent="0.25">
      <c r="A443" s="14" t="s">
        <v>1452</v>
      </c>
      <c r="B443">
        <v>335689373219</v>
      </c>
      <c r="C443" s="14" t="s">
        <v>9485</v>
      </c>
      <c r="D443">
        <v>140</v>
      </c>
      <c r="E443" s="14" t="s">
        <v>1076</v>
      </c>
      <c r="F443" s="14" t="s">
        <v>3979</v>
      </c>
      <c r="G443" s="14">
        <f>timingTable[[#This Row],[FRT_DEC]]-B442</f>
        <v>926</v>
      </c>
      <c r="H4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INFO]]))),H442)</f>
        <v>94</v>
      </c>
      <c r="I44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43" s="14">
        <f>HEX2DEC(RIGHT(timingTable[[#This Row],[FRT_HEX]],MIN(LEN(timingTable[[#This Row],[FRT_HEX]])-2,8)))</f>
        <v>681924131</v>
      </c>
      <c r="K443" s="14" t="str">
        <f>IF(timingTable[[#This Row],['[TRACECODE']:.1]]=140,"afterTx","")</f>
        <v>afterTx</v>
      </c>
      <c r="L443" s="14" t="str">
        <f t="shared" si="66"/>
        <v/>
      </c>
      <c r="M443" s="14" t="str">
        <f>IF(AND(H443=H442,K442="afterTx",timingTable[[#This Row],['[TRACECODE']:.1]]=6),"dc","")</f>
        <v/>
      </c>
      <c r="N443" s="14" t="str">
        <f t="shared" si="67"/>
        <v/>
      </c>
      <c r="O443" s="14" t="str">
        <f>IF(timingTable[[#This Row],['[TRACECODE']:.1]]=141,"afterRx","")</f>
        <v/>
      </c>
      <c r="P443" s="14" t="str">
        <f t="shared" si="68"/>
        <v/>
      </c>
      <c r="Q443" s="14" t="str">
        <f t="shared" si="69"/>
        <v/>
      </c>
      <c r="R443" s="14" t="str">
        <f t="shared" si="70"/>
        <v/>
      </c>
      <c r="S443" s="14" t="str">
        <f t="shared" si="71"/>
        <v>EMPTY</v>
      </c>
      <c r="T443" s="14" t="str">
        <f t="shared" si="72"/>
        <v>EMPTY</v>
      </c>
      <c r="U443" s="14" t="str">
        <f t="shared" si="73"/>
        <v>EMPTY</v>
      </c>
      <c r="V443" s="14" t="str">
        <f t="shared" si="74"/>
        <v>EMPTY</v>
      </c>
      <c r="W443" s="14" t="str">
        <f>IF(L443="beforeTx",timingTable[[#This Row],[FRT32_val]]-timingTable[[#This Row],[FRT32_trace]],"EMPTY")</f>
        <v>EMPTY</v>
      </c>
      <c r="X443" s="14" t="str">
        <f t="shared" si="75"/>
        <v>EMPTY</v>
      </c>
      <c r="Y443" s="14" t="str">
        <f t="shared" si="76"/>
        <v>EMPTY</v>
      </c>
      <c r="Z443" s="14" t="str">
        <f>IF(AND(P443="beforeRx",O444="afterRx"),J444-timingTable[[#This Row],[FRT32_trace]],"EMPTY")</f>
        <v>EMPTY</v>
      </c>
      <c r="AA443" s="14" t="str">
        <f>IF(AND(timingTable[[#This Row],[txEnd]]="txEnd",Q447="rxStart"),I447-timingTable[[#This Row],[FRT32_val]],"EMPTY")</f>
        <v>EMPTY</v>
      </c>
    </row>
    <row r="444" spans="1:27" x14ac:dyDescent="0.25">
      <c r="A444" s="14" t="s">
        <v>1454</v>
      </c>
      <c r="B444">
        <v>335689376852</v>
      </c>
      <c r="C444" s="14" t="s">
        <v>9487</v>
      </c>
      <c r="D444">
        <v>6</v>
      </c>
      <c r="E444" s="14" t="s">
        <v>1077</v>
      </c>
      <c r="F444" s="14" t="s">
        <v>9488</v>
      </c>
      <c r="G444" s="14">
        <f>timingTable[[#This Row],[FRT_DEC]]-B443</f>
        <v>3633</v>
      </c>
      <c r="H4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INFO]]))),H443)</f>
        <v>94</v>
      </c>
      <c r="I4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681924814</v>
      </c>
      <c r="J444" s="14">
        <f>HEX2DEC(RIGHT(timingTable[[#This Row],[FRT_HEX]],MIN(LEN(timingTable[[#This Row],[FRT_HEX]])-2,8)))</f>
        <v>681927764</v>
      </c>
      <c r="K444" s="14" t="str">
        <f>IF(timingTable[[#This Row],['[TRACECODE']:.1]]=140,"afterTx","")</f>
        <v/>
      </c>
      <c r="L444" s="14" t="str">
        <f t="shared" si="66"/>
        <v/>
      </c>
      <c r="M444" s="14" t="str">
        <f>IF(AND(H444=H443,K443="afterTx",timingTable[[#This Row],['[TRACECODE']:.1]]=6),"dc","")</f>
        <v>dc</v>
      </c>
      <c r="N444" s="14" t="str">
        <f t="shared" si="67"/>
        <v/>
      </c>
      <c r="O444" s="14" t="str">
        <f>IF(timingTable[[#This Row],['[TRACECODE']:.1]]=141,"afterRx","")</f>
        <v/>
      </c>
      <c r="P444" s="14" t="str">
        <f t="shared" si="68"/>
        <v/>
      </c>
      <c r="Q444" s="14" t="str">
        <f t="shared" si="69"/>
        <v/>
      </c>
      <c r="R444" s="14" t="str">
        <f t="shared" si="70"/>
        <v/>
      </c>
      <c r="S444" s="14" t="str">
        <f t="shared" si="71"/>
        <v>EMPTY</v>
      </c>
      <c r="T444" s="14" t="str">
        <f t="shared" si="72"/>
        <v>EMPTY</v>
      </c>
      <c r="U444" s="14" t="str">
        <f t="shared" si="73"/>
        <v>EMPTY</v>
      </c>
      <c r="V444" s="14" t="str">
        <f t="shared" si="74"/>
        <v>EMPTY</v>
      </c>
      <c r="W444" s="14" t="str">
        <f>IF(L444="beforeTx",timingTable[[#This Row],[FRT32_val]]-timingTable[[#This Row],[FRT32_trace]],"EMPTY")</f>
        <v>EMPTY</v>
      </c>
      <c r="X444" s="14" t="str">
        <f t="shared" si="75"/>
        <v>EMPTY</v>
      </c>
      <c r="Y444" s="14" t="str">
        <f t="shared" si="76"/>
        <v>EMPTY</v>
      </c>
      <c r="Z444" s="14" t="str">
        <f>IF(AND(P444="beforeRx",O445="afterRx"),J445-timingTable[[#This Row],[FRT32_trace]],"EMPTY")</f>
        <v>EMPTY</v>
      </c>
      <c r="AA444" s="14" t="str">
        <f>IF(AND(timingTable[[#This Row],[txEnd]]="txEnd",Q448="rxStart"),I448-timingTable[[#This Row],[FRT32_val]],"EMPTY")</f>
        <v>EMPTY</v>
      </c>
    </row>
    <row r="445" spans="1:27" x14ac:dyDescent="0.25">
      <c r="A445" s="14" t="s">
        <v>1455</v>
      </c>
      <c r="B445">
        <v>335689376854</v>
      </c>
      <c r="C445" s="14" t="s">
        <v>9489</v>
      </c>
      <c r="D445">
        <v>6</v>
      </c>
      <c r="E445" s="14" t="s">
        <v>1077</v>
      </c>
      <c r="F445" s="14" t="s">
        <v>7877</v>
      </c>
      <c r="G445" s="14">
        <f>timingTable[[#This Row],[FRT_DEC]]-B444</f>
        <v>2</v>
      </c>
      <c r="H4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INFO]]))),H444)</f>
        <v>94</v>
      </c>
      <c r="I4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45" s="14">
        <f>HEX2DEC(RIGHT(timingTable[[#This Row],[FRT_HEX]],MIN(LEN(timingTable[[#This Row],[FRT_HEX]])-2,8)))</f>
        <v>681927766</v>
      </c>
      <c r="K445" s="14" t="str">
        <f>IF(timingTable[[#This Row],['[TRACECODE']:.1]]=140,"afterTx","")</f>
        <v/>
      </c>
      <c r="L445" s="14" t="str">
        <f t="shared" si="66"/>
        <v/>
      </c>
      <c r="M445" s="14" t="str">
        <f>IF(AND(H445=H444,K444="afterTx",timingTable[[#This Row],['[TRACECODE']:.1]]=6),"dc","")</f>
        <v/>
      </c>
      <c r="N445" s="14" t="str">
        <f t="shared" si="67"/>
        <v/>
      </c>
      <c r="O445" s="14" t="str">
        <f>IF(timingTable[[#This Row],['[TRACECODE']:.1]]=141,"afterRx","")</f>
        <v/>
      </c>
      <c r="P445" s="14" t="str">
        <f t="shared" si="68"/>
        <v/>
      </c>
      <c r="Q445" s="14" t="str">
        <f t="shared" si="69"/>
        <v/>
      </c>
      <c r="R445" s="14" t="str">
        <f t="shared" si="70"/>
        <v/>
      </c>
      <c r="S445" s="14" t="str">
        <f t="shared" si="71"/>
        <v>EMPTY</v>
      </c>
      <c r="T445" s="14" t="str">
        <f t="shared" si="72"/>
        <v>EMPTY</v>
      </c>
      <c r="U445" s="14" t="str">
        <f t="shared" si="73"/>
        <v>EMPTY</v>
      </c>
      <c r="V445" s="14" t="str">
        <f t="shared" si="74"/>
        <v>EMPTY</v>
      </c>
      <c r="W445" s="14" t="str">
        <f>IF(L445="beforeTx",timingTable[[#This Row],[FRT32_val]]-timingTable[[#This Row],[FRT32_trace]],"EMPTY")</f>
        <v>EMPTY</v>
      </c>
      <c r="X445" s="14" t="str">
        <f t="shared" si="75"/>
        <v>EMPTY</v>
      </c>
      <c r="Y445" s="14" t="str">
        <f t="shared" si="76"/>
        <v>EMPTY</v>
      </c>
      <c r="Z445" s="14" t="str">
        <f>IF(AND(P445="beforeRx",O446="afterRx"),J446-timingTable[[#This Row],[FRT32_trace]],"EMPTY")</f>
        <v>EMPTY</v>
      </c>
      <c r="AA445" s="14" t="str">
        <f>IF(AND(timingTable[[#This Row],[txEnd]]="txEnd",Q449="rxStart"),I449-timingTable[[#This Row],[FRT32_val]],"EMPTY")</f>
        <v>EMPTY</v>
      </c>
    </row>
    <row r="446" spans="1:27" x14ac:dyDescent="0.25">
      <c r="A446" s="14" t="s">
        <v>1456</v>
      </c>
      <c r="B446">
        <v>335689376856</v>
      </c>
      <c r="C446" s="14" t="s">
        <v>9490</v>
      </c>
      <c r="D446">
        <v>122</v>
      </c>
      <c r="E446" s="14" t="s">
        <v>3921</v>
      </c>
      <c r="F446" s="14" t="s">
        <v>9491</v>
      </c>
      <c r="G446" s="14">
        <f>timingTable[[#This Row],[FRT_DEC]]-B445</f>
        <v>2</v>
      </c>
      <c r="H4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INFO]]))),H445)</f>
        <v>94</v>
      </c>
      <c r="I4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681927705</v>
      </c>
      <c r="J446" s="14">
        <f>HEX2DEC(RIGHT(timingTable[[#This Row],[FRT_HEX]],MIN(LEN(timingTable[[#This Row],[FRT_HEX]])-2,8)))</f>
        <v>681927768</v>
      </c>
      <c r="K446" s="14" t="str">
        <f>IF(timingTable[[#This Row],['[TRACECODE']:.1]]=140,"afterTx","")</f>
        <v/>
      </c>
      <c r="L446" s="14" t="str">
        <f t="shared" si="66"/>
        <v/>
      </c>
      <c r="M446" s="14" t="str">
        <f>IF(AND(H446=H445,K445="afterTx",timingTable[[#This Row],['[TRACECODE']:.1]]=6),"dc","")</f>
        <v/>
      </c>
      <c r="N446" s="14" t="str">
        <f t="shared" si="67"/>
        <v>txEnd</v>
      </c>
      <c r="O446" s="14" t="str">
        <f>IF(timingTable[[#This Row],['[TRACECODE']:.1]]=141,"afterRx","")</f>
        <v/>
      </c>
      <c r="P446" s="14" t="str">
        <f t="shared" si="68"/>
        <v/>
      </c>
      <c r="Q446" s="14" t="str">
        <f t="shared" si="69"/>
        <v/>
      </c>
      <c r="R446" s="14" t="str">
        <f t="shared" si="70"/>
        <v/>
      </c>
      <c r="S446" s="14" t="str">
        <f t="shared" si="71"/>
        <v>EMPTY</v>
      </c>
      <c r="T446" s="14" t="str">
        <f t="shared" si="72"/>
        <v>EMPTY</v>
      </c>
      <c r="U446" s="14" t="str">
        <f t="shared" si="73"/>
        <v>EMPTY</v>
      </c>
      <c r="V446" s="14" t="str">
        <f t="shared" si="74"/>
        <v>EMPTY</v>
      </c>
      <c r="W446" s="14" t="str">
        <f>IF(L446="beforeTx",timingTable[[#This Row],[FRT32_val]]-timingTable[[#This Row],[FRT32_trace]],"EMPTY")</f>
        <v>EMPTY</v>
      </c>
      <c r="X446" s="14" t="str">
        <f t="shared" si="75"/>
        <v>EMPTY</v>
      </c>
      <c r="Y446" s="14" t="str">
        <f t="shared" si="76"/>
        <v>EMPTY</v>
      </c>
      <c r="Z446" s="14" t="str">
        <f>IF(AND(P446="beforeRx",O447="afterRx"),J447-timingTable[[#This Row],[FRT32_trace]],"EMPTY")</f>
        <v>EMPTY</v>
      </c>
      <c r="AA446" s="14" t="str">
        <f>IF(AND(timingTable[[#This Row],[txEnd]]="txEnd",Q450="rxStart"),I450-timingTable[[#This Row],[FRT32_val]],"EMPTY")</f>
        <v>EMPTY</v>
      </c>
    </row>
    <row r="447" spans="1:27" x14ac:dyDescent="0.25">
      <c r="A447" s="14" t="s">
        <v>1457</v>
      </c>
      <c r="B447">
        <v>335689376860</v>
      </c>
      <c r="C447" s="14" t="s">
        <v>9492</v>
      </c>
      <c r="D447">
        <v>122</v>
      </c>
      <c r="E447" s="14" t="s">
        <v>3921</v>
      </c>
      <c r="F447" s="14" t="s">
        <v>7878</v>
      </c>
      <c r="G447" s="14">
        <f>timingTable[[#This Row],[FRT_DEC]]-B446</f>
        <v>4</v>
      </c>
      <c r="H4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INFO]]))),H446)</f>
        <v>94</v>
      </c>
      <c r="I4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47" s="14">
        <f>HEX2DEC(RIGHT(timingTable[[#This Row],[FRT_HEX]],MIN(LEN(timingTable[[#This Row],[FRT_HEX]])-2,8)))</f>
        <v>681927772</v>
      </c>
      <c r="K447" s="14" t="str">
        <f>IF(timingTable[[#This Row],['[TRACECODE']:.1]]=140,"afterTx","")</f>
        <v/>
      </c>
      <c r="L447" s="14" t="str">
        <f t="shared" si="66"/>
        <v/>
      </c>
      <c r="M447" s="14" t="str">
        <f>IF(AND(H447=H446,K446="afterTx",timingTable[[#This Row],['[TRACECODE']:.1]]=6),"dc","")</f>
        <v/>
      </c>
      <c r="N447" s="14" t="str">
        <f t="shared" si="67"/>
        <v/>
      </c>
      <c r="O447" s="14" t="str">
        <f>IF(timingTable[[#This Row],['[TRACECODE']:.1]]=141,"afterRx","")</f>
        <v/>
      </c>
      <c r="P447" s="14" t="str">
        <f t="shared" si="68"/>
        <v/>
      </c>
      <c r="Q447" s="14" t="str">
        <f t="shared" si="69"/>
        <v/>
      </c>
      <c r="R447" s="14" t="str">
        <f t="shared" si="70"/>
        <v/>
      </c>
      <c r="S447" s="14" t="str">
        <f t="shared" si="71"/>
        <v>EMPTY</v>
      </c>
      <c r="T447" s="14" t="str">
        <f t="shared" si="72"/>
        <v>EMPTY</v>
      </c>
      <c r="U447" s="14" t="str">
        <f t="shared" si="73"/>
        <v>EMPTY</v>
      </c>
      <c r="V447" s="14" t="str">
        <f t="shared" si="74"/>
        <v>EMPTY</v>
      </c>
      <c r="W447" s="14" t="str">
        <f>IF(L447="beforeTx",timingTable[[#This Row],[FRT32_val]]-timingTable[[#This Row],[FRT32_trace]],"EMPTY")</f>
        <v>EMPTY</v>
      </c>
      <c r="X447" s="14" t="str">
        <f t="shared" si="75"/>
        <v>EMPTY</v>
      </c>
      <c r="Y447" s="14" t="str">
        <f t="shared" si="76"/>
        <v>EMPTY</v>
      </c>
      <c r="Z447" s="14" t="str">
        <f>IF(AND(P447="beforeRx",O448="afterRx"),J448-timingTable[[#This Row],[FRT32_trace]],"EMPTY")</f>
        <v>EMPTY</v>
      </c>
      <c r="AA447" s="14" t="str">
        <f>IF(AND(timingTable[[#This Row],[txEnd]]="txEnd",Q451="rxStart"),I451-timingTable[[#This Row],[FRT32_val]],"EMPTY")</f>
        <v>EMPTY</v>
      </c>
    </row>
    <row r="448" spans="1:27" x14ac:dyDescent="0.25">
      <c r="A448" s="14" t="s">
        <v>1458</v>
      </c>
      <c r="B448">
        <v>335689376868</v>
      </c>
      <c r="C448" s="14" t="s">
        <v>9493</v>
      </c>
      <c r="D448">
        <v>151</v>
      </c>
      <c r="E448" s="14" t="s">
        <v>7876</v>
      </c>
      <c r="F448" s="14" t="s">
        <v>8006</v>
      </c>
      <c r="G448" s="14">
        <f>timingTable[[#This Row],[FRT_DEC]]-B447</f>
        <v>8</v>
      </c>
      <c r="H4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INFO]]))),H447)</f>
        <v>94</v>
      </c>
      <c r="I4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448" s="14">
        <f>HEX2DEC(RIGHT(timingTable[[#This Row],[FRT_HEX]],MIN(LEN(timingTable[[#This Row],[FRT_HEX]])-2,8)))</f>
        <v>681927780</v>
      </c>
      <c r="K448" s="14" t="str">
        <f>IF(timingTable[[#This Row],['[TRACECODE']:.1]]=140,"afterTx","")</f>
        <v/>
      </c>
      <c r="L448" s="14" t="str">
        <f t="shared" si="66"/>
        <v/>
      </c>
      <c r="M448" s="14" t="str">
        <f>IF(AND(H448=H447,K447="afterTx",timingTable[[#This Row],['[TRACECODE']:.1]]=6),"dc","")</f>
        <v/>
      </c>
      <c r="N448" s="14" t="str">
        <f t="shared" si="67"/>
        <v/>
      </c>
      <c r="O448" s="14" t="str">
        <f>IF(timingTable[[#This Row],['[TRACECODE']:.1]]=141,"afterRx","")</f>
        <v/>
      </c>
      <c r="P448" s="14" t="str">
        <f t="shared" si="68"/>
        <v/>
      </c>
      <c r="Q448" s="14" t="str">
        <f t="shared" si="69"/>
        <v/>
      </c>
      <c r="R448" s="14" t="str">
        <f t="shared" si="70"/>
        <v/>
      </c>
      <c r="S448" s="14" t="str">
        <f t="shared" si="71"/>
        <v>EMPTY</v>
      </c>
      <c r="T448" s="14" t="str">
        <f t="shared" si="72"/>
        <v>EMPTY</v>
      </c>
      <c r="U448" s="14" t="str">
        <f t="shared" si="73"/>
        <v>EMPTY</v>
      </c>
      <c r="V448" s="14" t="str">
        <f t="shared" si="74"/>
        <v>EMPTY</v>
      </c>
      <c r="W448" s="14" t="str">
        <f>IF(L448="beforeTx",timingTable[[#This Row],[FRT32_val]]-timingTable[[#This Row],[FRT32_trace]],"EMPTY")</f>
        <v>EMPTY</v>
      </c>
      <c r="X448" s="14" t="str">
        <f t="shared" si="75"/>
        <v>EMPTY</v>
      </c>
      <c r="Y448" s="14" t="str">
        <f t="shared" si="76"/>
        <v>EMPTY</v>
      </c>
      <c r="Z448" s="14" t="str">
        <f>IF(AND(P448="beforeRx",O449="afterRx"),J449-timingTable[[#This Row],[FRT32_trace]],"EMPTY")</f>
        <v>EMPTY</v>
      </c>
      <c r="AA448" s="14" t="str">
        <f>IF(AND(timingTable[[#This Row],[txEnd]]="txEnd",Q452="rxStart"),I452-timingTable[[#This Row],[FRT32_val]],"EMPTY")</f>
        <v>EMPTY</v>
      </c>
    </row>
    <row r="449" spans="1:27" x14ac:dyDescent="0.25">
      <c r="A449" s="14" t="s">
        <v>1466</v>
      </c>
      <c r="B449">
        <v>335689377307</v>
      </c>
      <c r="C449" s="14" t="s">
        <v>9502</v>
      </c>
      <c r="D449">
        <v>151</v>
      </c>
      <c r="E449" s="14" t="s">
        <v>7876</v>
      </c>
      <c r="F449" s="14" t="s">
        <v>8130</v>
      </c>
      <c r="G449" s="14">
        <f>timingTable[[#This Row],[FRT_DEC]]-B448</f>
        <v>439</v>
      </c>
      <c r="H4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INFO]]))),H448)</f>
        <v>94</v>
      </c>
      <c r="I4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449" s="14">
        <f>HEX2DEC(RIGHT(timingTable[[#This Row],[FRT_HEX]],MIN(LEN(timingTable[[#This Row],[FRT_HEX]])-2,8)))</f>
        <v>681928219</v>
      </c>
      <c r="K449" s="14" t="str">
        <f>IF(timingTable[[#This Row],['[TRACECODE']:.1]]=140,"afterTx","")</f>
        <v/>
      </c>
      <c r="L449" s="14" t="str">
        <f t="shared" si="66"/>
        <v/>
      </c>
      <c r="M449" s="14" t="str">
        <f>IF(AND(H449=H448,K448="afterTx",timingTable[[#This Row],['[TRACECODE']:.1]]=6),"dc","")</f>
        <v/>
      </c>
      <c r="N449" s="14" t="str">
        <f t="shared" si="67"/>
        <v/>
      </c>
      <c r="O449" s="14" t="str">
        <f>IF(timingTable[[#This Row],['[TRACECODE']:.1]]=141,"afterRx","")</f>
        <v/>
      </c>
      <c r="P449" s="14" t="str">
        <f t="shared" si="68"/>
        <v/>
      </c>
      <c r="Q449" s="14" t="str">
        <f t="shared" si="69"/>
        <v/>
      </c>
      <c r="R449" s="14" t="str">
        <f t="shared" si="70"/>
        <v/>
      </c>
      <c r="S449" s="14" t="str">
        <f t="shared" si="71"/>
        <v>EMPTY</v>
      </c>
      <c r="T449" s="14" t="str">
        <f t="shared" si="72"/>
        <v>EMPTY</v>
      </c>
      <c r="U449" s="14" t="str">
        <f t="shared" si="73"/>
        <v>EMPTY</v>
      </c>
      <c r="V449" s="14" t="str">
        <f t="shared" si="74"/>
        <v>EMPTY</v>
      </c>
      <c r="W449" s="14" t="str">
        <f>IF(L449="beforeTx",timingTable[[#This Row],[FRT32_val]]-timingTable[[#This Row],[FRT32_trace]],"EMPTY")</f>
        <v>EMPTY</v>
      </c>
      <c r="X449" s="14" t="str">
        <f t="shared" si="75"/>
        <v>EMPTY</v>
      </c>
      <c r="Y449" s="14" t="str">
        <f t="shared" si="76"/>
        <v>EMPTY</v>
      </c>
      <c r="Z449" s="14" t="str">
        <f>IF(AND(P449="beforeRx",O450="afterRx"),J450-timingTable[[#This Row],[FRT32_trace]],"EMPTY")</f>
        <v>EMPTY</v>
      </c>
      <c r="AA449" s="14" t="str">
        <f>IF(AND(timingTable[[#This Row],[txEnd]]="txEnd",Q453="rxStart"),I453-timingTable[[#This Row],[FRT32_val]],"EMPTY")</f>
        <v>EMPTY</v>
      </c>
    </row>
    <row r="450" spans="1:27" x14ac:dyDescent="0.25">
      <c r="A450" s="14" t="s">
        <v>1469</v>
      </c>
      <c r="B450">
        <v>335689377331</v>
      </c>
      <c r="C450" s="14" t="s">
        <v>9505</v>
      </c>
      <c r="D450">
        <v>130</v>
      </c>
      <c r="E450" s="14" t="s">
        <v>3933</v>
      </c>
      <c r="F450" s="14" t="s">
        <v>3993</v>
      </c>
      <c r="G450" s="14">
        <f>timingTable[[#This Row],[FRT_DEC]]-B449</f>
        <v>24</v>
      </c>
      <c r="H4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INFO]]))),H449)</f>
        <v>94</v>
      </c>
      <c r="I4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1179653</v>
      </c>
      <c r="J450" s="14">
        <f>HEX2DEC(RIGHT(timingTable[[#This Row],[FRT_HEX]],MIN(LEN(timingTable[[#This Row],[FRT_HEX]])-2,8)))</f>
        <v>681928243</v>
      </c>
      <c r="K450" s="14" t="str">
        <f>IF(timingTable[[#This Row],['[TRACECODE']:.1]]=140,"afterTx","")</f>
        <v/>
      </c>
      <c r="L450" s="14" t="str">
        <f t="shared" si="66"/>
        <v/>
      </c>
      <c r="M450" s="14" t="str">
        <f>IF(AND(H450=H449,K449="afterTx",timingTable[[#This Row],['[TRACECODE']:.1]]=6),"dc","")</f>
        <v/>
      </c>
      <c r="N450" s="14" t="str">
        <f t="shared" si="67"/>
        <v/>
      </c>
      <c r="O450" s="14" t="str">
        <f>IF(timingTable[[#This Row],['[TRACECODE']:.1]]=141,"afterRx","")</f>
        <v/>
      </c>
      <c r="P450" s="14" t="str">
        <f t="shared" si="68"/>
        <v>beforeRx</v>
      </c>
      <c r="Q450" s="14" t="str">
        <f t="shared" si="69"/>
        <v/>
      </c>
      <c r="R450" s="14" t="str">
        <f t="shared" si="70"/>
        <v/>
      </c>
      <c r="S450" s="14" t="str">
        <f t="shared" si="71"/>
        <v>EMPTY</v>
      </c>
      <c r="T450" s="14" t="str">
        <f t="shared" si="72"/>
        <v>EMPTY</v>
      </c>
      <c r="U450" s="14" t="str">
        <f t="shared" si="73"/>
        <v>EMPTY</v>
      </c>
      <c r="V450" s="14" t="str">
        <f t="shared" si="74"/>
        <v>EMPTY</v>
      </c>
      <c r="W450" s="14" t="str">
        <f>IF(L450="beforeTx",timingTable[[#This Row],[FRT32_val]]-timingTable[[#This Row],[FRT32_trace]],"EMPTY")</f>
        <v>EMPTY</v>
      </c>
      <c r="X450" s="14" t="str">
        <f t="shared" si="75"/>
        <v>EMPTY</v>
      </c>
      <c r="Y450" s="14" t="str">
        <f t="shared" si="76"/>
        <v>EMPTY</v>
      </c>
      <c r="Z450" s="14">
        <f>IF(AND(P450="beforeRx",O451="afterRx"),J451-timingTable[[#This Row],[FRT32_trace]],"EMPTY")</f>
        <v>738</v>
      </c>
      <c r="AA450" s="14" t="str">
        <f>IF(AND(timingTable[[#This Row],[txEnd]]="txEnd",Q454="rxStart"),I454-timingTable[[#This Row],[FRT32_val]],"EMPTY")</f>
        <v>EMPTY</v>
      </c>
    </row>
    <row r="451" spans="1:27" x14ac:dyDescent="0.25">
      <c r="A451" s="14" t="s">
        <v>1470</v>
      </c>
      <c r="B451">
        <v>335689378069</v>
      </c>
      <c r="C451" s="14" t="s">
        <v>9506</v>
      </c>
      <c r="D451">
        <v>141</v>
      </c>
      <c r="E451" s="14" t="s">
        <v>3934</v>
      </c>
      <c r="F451" s="14" t="s">
        <v>3994</v>
      </c>
      <c r="G451" s="14">
        <f>timingTable[[#This Row],[FRT_DEC]]-B450</f>
        <v>738</v>
      </c>
      <c r="H4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INFO]]))),H450)</f>
        <v>94</v>
      </c>
      <c r="I45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51" s="14">
        <f>HEX2DEC(RIGHT(timingTable[[#This Row],[FRT_HEX]],MIN(LEN(timingTable[[#This Row],[FRT_HEX]])-2,8)))</f>
        <v>681928981</v>
      </c>
      <c r="K451" s="14" t="str">
        <f>IF(timingTable[[#This Row],['[TRACECODE']:.1]]=140,"afterTx","")</f>
        <v/>
      </c>
      <c r="L451" s="14" t="str">
        <f t="shared" si="66"/>
        <v/>
      </c>
      <c r="M451" s="14" t="str">
        <f>IF(AND(H451=H450,K450="afterTx",timingTable[[#This Row],['[TRACECODE']:.1]]=6),"dc","")</f>
        <v/>
      </c>
      <c r="N451" s="14" t="str">
        <f t="shared" si="67"/>
        <v/>
      </c>
      <c r="O451" s="14" t="str">
        <f>IF(timingTable[[#This Row],['[TRACECODE']:.1]]=141,"afterRx","")</f>
        <v>afterRx</v>
      </c>
      <c r="P451" s="14" t="str">
        <f t="shared" si="68"/>
        <v/>
      </c>
      <c r="Q451" s="14" t="str">
        <f t="shared" si="69"/>
        <v/>
      </c>
      <c r="R451" s="14" t="str">
        <f t="shared" si="70"/>
        <v/>
      </c>
      <c r="S451" s="14" t="str">
        <f t="shared" si="71"/>
        <v>EMPTY</v>
      </c>
      <c r="T451" s="14" t="str">
        <f t="shared" si="72"/>
        <v>EMPTY</v>
      </c>
      <c r="U451" s="14" t="str">
        <f t="shared" si="73"/>
        <v>EMPTY</v>
      </c>
      <c r="V451" s="14" t="str">
        <f t="shared" si="74"/>
        <v>EMPTY</v>
      </c>
      <c r="W451" s="14" t="str">
        <f>IF(L451="beforeTx",timingTable[[#This Row],[FRT32_val]]-timingTable[[#This Row],[FRT32_trace]],"EMPTY")</f>
        <v>EMPTY</v>
      </c>
      <c r="X451" s="14" t="str">
        <f t="shared" si="75"/>
        <v>EMPTY</v>
      </c>
      <c r="Y451" s="14" t="str">
        <f t="shared" si="76"/>
        <v>EMPTY</v>
      </c>
      <c r="Z451" s="14" t="str">
        <f>IF(AND(P451="beforeRx",O452="afterRx"),J452-timingTable[[#This Row],[FRT32_trace]],"EMPTY")</f>
        <v>EMPTY</v>
      </c>
      <c r="AA451" s="14" t="str">
        <f>IF(AND(timingTable[[#This Row],[txEnd]]="txEnd",Q455="rxStart"),I455-timingTable[[#This Row],[FRT32_val]],"EMPTY")</f>
        <v>EMPTY</v>
      </c>
    </row>
    <row r="452" spans="1:27" x14ac:dyDescent="0.25">
      <c r="A452" s="14" t="s">
        <v>1473</v>
      </c>
      <c r="B452">
        <v>335689379420</v>
      </c>
      <c r="C452" s="14" t="s">
        <v>9509</v>
      </c>
      <c r="D452">
        <v>123</v>
      </c>
      <c r="E452" s="14" t="s">
        <v>3922</v>
      </c>
      <c r="F452" s="14" t="s">
        <v>9510</v>
      </c>
      <c r="G452" s="14">
        <f>timingTable[[#This Row],[FRT_DEC]]-B451</f>
        <v>1351</v>
      </c>
      <c r="H4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INFO]]))),H451)</f>
        <v>94</v>
      </c>
      <c r="I4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681929915</v>
      </c>
      <c r="J452" s="14">
        <f>HEX2DEC(RIGHT(timingTable[[#This Row],[FRT_HEX]],MIN(LEN(timingTable[[#This Row],[FRT_HEX]])-2,8)))</f>
        <v>681930332</v>
      </c>
      <c r="K452" s="14" t="str">
        <f>IF(timingTable[[#This Row],['[TRACECODE']:.1]]=140,"afterTx","")</f>
        <v/>
      </c>
      <c r="L452" s="14" t="str">
        <f t="shared" si="66"/>
        <v/>
      </c>
      <c r="M452" s="14" t="str">
        <f>IF(AND(H452=H451,K451="afterTx",timingTable[[#This Row],['[TRACECODE']:.1]]=6),"dc","")</f>
        <v/>
      </c>
      <c r="N452" s="14" t="str">
        <f t="shared" si="67"/>
        <v/>
      </c>
      <c r="O452" s="14" t="str">
        <f>IF(timingTable[[#This Row],['[TRACECODE']:.1]]=141,"afterRx","")</f>
        <v/>
      </c>
      <c r="P452" s="14" t="str">
        <f t="shared" si="68"/>
        <v/>
      </c>
      <c r="Q452" s="14" t="str">
        <f t="shared" si="69"/>
        <v>rxStart</v>
      </c>
      <c r="R452" s="14" t="str">
        <f t="shared" si="70"/>
        <v/>
      </c>
      <c r="S452" s="14" t="str">
        <f t="shared" si="71"/>
        <v>EMPTY</v>
      </c>
      <c r="T452" s="14" t="str">
        <f t="shared" si="72"/>
        <v>EMPTY</v>
      </c>
      <c r="U452" s="14" t="str">
        <f t="shared" si="73"/>
        <v>EMPTY</v>
      </c>
      <c r="V452" s="14" t="str">
        <f t="shared" si="74"/>
        <v>EMPTY</v>
      </c>
      <c r="W452" s="14" t="str">
        <f>IF(L452="beforeTx",timingTable[[#This Row],[FRT32_val]]-timingTable[[#This Row],[FRT32_trace]],"EMPTY")</f>
        <v>EMPTY</v>
      </c>
      <c r="X452" s="14" t="str">
        <f t="shared" si="75"/>
        <v>EMPTY</v>
      </c>
      <c r="Y452" s="14" t="str">
        <f t="shared" si="76"/>
        <v>EMPTY</v>
      </c>
      <c r="Z452" s="14" t="str">
        <f>IF(AND(P452="beforeRx",O453="afterRx"),J453-timingTable[[#This Row],[FRT32_trace]],"EMPTY")</f>
        <v>EMPTY</v>
      </c>
      <c r="AA452" s="14" t="str">
        <f>IF(AND(timingTable[[#This Row],[txEnd]]="txEnd",Q456="rxStart"),I456-timingTable[[#This Row],[FRT32_val]],"EMPTY")</f>
        <v>EMPTY</v>
      </c>
    </row>
    <row r="453" spans="1:27" x14ac:dyDescent="0.25">
      <c r="A453" s="14" t="s">
        <v>1474</v>
      </c>
      <c r="B453">
        <v>335689379422</v>
      </c>
      <c r="C453" s="14" t="s">
        <v>9511</v>
      </c>
      <c r="D453">
        <v>123</v>
      </c>
      <c r="E453" s="14" t="s">
        <v>3922</v>
      </c>
      <c r="F453" s="14" t="s">
        <v>7879</v>
      </c>
      <c r="G453" s="14">
        <f>timingTable[[#This Row],[FRT_DEC]]-B452</f>
        <v>2</v>
      </c>
      <c r="H4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INFO]]))),H452)</f>
        <v>94</v>
      </c>
      <c r="I4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53" s="14">
        <f>HEX2DEC(RIGHT(timingTable[[#This Row],[FRT_HEX]],MIN(LEN(timingTable[[#This Row],[FRT_HEX]])-2,8)))</f>
        <v>681930334</v>
      </c>
      <c r="K453" s="14" t="str">
        <f>IF(timingTable[[#This Row],['[TRACECODE']:.1]]=140,"afterTx","")</f>
        <v/>
      </c>
      <c r="L453" s="14" t="str">
        <f t="shared" ref="L453:L516" si="77">IF(AND(H455=H453,K455="afterTx"),"beforeTx","")</f>
        <v/>
      </c>
      <c r="M453" s="14" t="str">
        <f>IF(AND(H453=H452,K452="afterTx",timingTable[[#This Row],['[TRACECODE']:.1]]=6),"dc","")</f>
        <v/>
      </c>
      <c r="N453" s="14" t="str">
        <f t="shared" ref="N453:N516" si="78">IF(AND(H453=H451,M451="dc"),"txEnd","")</f>
        <v/>
      </c>
      <c r="O453" s="14" t="str">
        <f>IF(timingTable[[#This Row],['[TRACECODE']:.1]]=141,"afterRx","")</f>
        <v/>
      </c>
      <c r="P453" s="14" t="str">
        <f t="shared" ref="P453:P516" si="79">IF(AND(H453=H454,O454="afterRx"),"beforeRx","")</f>
        <v/>
      </c>
      <c r="Q453" s="14" t="str">
        <f t="shared" ref="Q453:Q516" si="80">IF(AND(H453=H452,O452="afterRx"),"rxStart","")</f>
        <v/>
      </c>
      <c r="R453" s="14" t="str">
        <f t="shared" ref="R453:R516" si="81">IF(AND(H453=H451,Q451="rxStart"),"rxEnd","")</f>
        <v/>
      </c>
      <c r="S453" s="14" t="str">
        <f t="shared" ref="S453:S516" si="82">IF(AND(H456=H453,M456="dc",L453="beforeTx"),I456-I453,"EMPTY")</f>
        <v>EMPTY</v>
      </c>
      <c r="T453" s="14" t="str">
        <f t="shared" ref="T453:T516" si="83">IF(AND(N453="txEnd",P455="beforeRx",O456="afterRx"),J455-I453,"EMPTY")</f>
        <v>EMPTY</v>
      </c>
      <c r="U453" s="14" t="str">
        <f t="shared" ref="U453:U516" si="84">IF(AND(L455="beforeTx",R453="rxEnd",H455=H453),I455-I453,"EMPTY")</f>
        <v>EMPTY</v>
      </c>
      <c r="V453" s="14" t="str">
        <f t="shared" ref="V453:V516" si="85">IF(AND(R453="rxEnd",M458="dc",H453=H458),I458-I453,"EMPTY")</f>
        <v>EMPTY</v>
      </c>
      <c r="W453" s="14" t="str">
        <f>IF(L453="beforeTx",timingTable[[#This Row],[FRT32_val]]-timingTable[[#This Row],[FRT32_trace]],"EMPTY")</f>
        <v>EMPTY</v>
      </c>
      <c r="X453" s="14" t="str">
        <f t="shared" ref="X453:X516" si="86">IF(AND(L453="beforeTx",K455="afterTx"),J455-J453,"EMPTY")</f>
        <v>EMPTY</v>
      </c>
      <c r="Y453" s="14" t="str">
        <f t="shared" ref="Y453:Y516" si="87">IF(AND(R453="rxEnd",L455="beforeTx"),J455-I453,"EMPTY")</f>
        <v>EMPTY</v>
      </c>
      <c r="Z453" s="14" t="str">
        <f>IF(AND(P453="beforeRx",O454="afterRx"),J454-timingTable[[#This Row],[FRT32_trace]],"EMPTY")</f>
        <v>EMPTY</v>
      </c>
      <c r="AA453" s="14" t="str">
        <f>IF(AND(timingTable[[#This Row],[txEnd]]="txEnd",Q457="rxStart"),I457-timingTable[[#This Row],[FRT32_val]],"EMPTY")</f>
        <v>EMPTY</v>
      </c>
    </row>
    <row r="454" spans="1:27" x14ac:dyDescent="0.25">
      <c r="A454" s="14" t="s">
        <v>1478</v>
      </c>
      <c r="B454">
        <v>335689379756</v>
      </c>
      <c r="C454" s="14" t="s">
        <v>9515</v>
      </c>
      <c r="D454">
        <v>124</v>
      </c>
      <c r="E454" s="14" t="s">
        <v>3923</v>
      </c>
      <c r="F454" s="14" t="s">
        <v>9516</v>
      </c>
      <c r="G454" s="14">
        <f>timingTable[[#This Row],[FRT_DEC]]-B453</f>
        <v>334</v>
      </c>
      <c r="H4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INFO]]))),H453)</f>
        <v>94</v>
      </c>
      <c r="I4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681930448</v>
      </c>
      <c r="J454" s="14">
        <f>HEX2DEC(RIGHT(timingTable[[#This Row],[FRT_HEX]],MIN(LEN(timingTable[[#This Row],[FRT_HEX]])-2,8)))</f>
        <v>681930668</v>
      </c>
      <c r="K454" s="14" t="str">
        <f>IF(timingTable[[#This Row],['[TRACECODE']:.1]]=140,"afterTx","")</f>
        <v/>
      </c>
      <c r="L454" s="14" t="str">
        <f t="shared" si="77"/>
        <v/>
      </c>
      <c r="M454" s="14" t="str">
        <f>IF(AND(H454=H453,K453="afterTx",timingTable[[#This Row],['[TRACECODE']:.1]]=6),"dc","")</f>
        <v/>
      </c>
      <c r="N454" s="14" t="str">
        <f t="shared" si="78"/>
        <v/>
      </c>
      <c r="O454" s="14" t="str">
        <f>IF(timingTable[[#This Row],['[TRACECODE']:.1]]=141,"afterRx","")</f>
        <v/>
      </c>
      <c r="P454" s="14" t="str">
        <f t="shared" si="79"/>
        <v/>
      </c>
      <c r="Q454" s="14" t="str">
        <f t="shared" si="80"/>
        <v/>
      </c>
      <c r="R454" s="14" t="str">
        <f t="shared" si="81"/>
        <v>rxEnd</v>
      </c>
      <c r="S454" s="14" t="str">
        <f t="shared" si="82"/>
        <v>EMPTY</v>
      </c>
      <c r="T454" s="14" t="str">
        <f t="shared" si="83"/>
        <v>EMPTY</v>
      </c>
      <c r="U454" s="14">
        <f t="shared" si="84"/>
        <v>-681930446</v>
      </c>
      <c r="V454" s="14" t="str">
        <f t="shared" si="85"/>
        <v>EMPTY</v>
      </c>
      <c r="W454" s="14" t="str">
        <f>IF(L454="beforeTx",timingTable[[#This Row],[FRT32_val]]-timingTable[[#This Row],[FRT32_trace]],"EMPTY")</f>
        <v>EMPTY</v>
      </c>
      <c r="X454" s="14" t="str">
        <f t="shared" si="86"/>
        <v>EMPTY</v>
      </c>
      <c r="Y454" s="14">
        <f t="shared" si="87"/>
        <v>237</v>
      </c>
      <c r="Z454" s="14" t="str">
        <f>IF(AND(P454="beforeRx",O455="afterRx"),J455-timingTable[[#This Row],[FRT32_trace]],"EMPTY")</f>
        <v>EMPTY</v>
      </c>
      <c r="AA454" s="14" t="str">
        <f>IF(AND(timingTable[[#This Row],[txEnd]]="txEnd",Q458="rxStart"),I458-timingTable[[#This Row],[FRT32_val]],"EMPTY")</f>
        <v>EMPTY</v>
      </c>
    </row>
    <row r="455" spans="1:27" x14ac:dyDescent="0.25">
      <c r="A455" s="14" t="s">
        <v>1479</v>
      </c>
      <c r="B455">
        <v>335689379759</v>
      </c>
      <c r="C455" s="14" t="s">
        <v>9517</v>
      </c>
      <c r="D455">
        <v>124</v>
      </c>
      <c r="E455" s="14" t="s">
        <v>3923</v>
      </c>
      <c r="F455" s="14" t="s">
        <v>7880</v>
      </c>
      <c r="G455" s="14">
        <f>timingTable[[#This Row],[FRT_DEC]]-B454</f>
        <v>3</v>
      </c>
      <c r="H4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INFO]]))),H454)</f>
        <v>94</v>
      </c>
      <c r="I4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55" s="14">
        <f>HEX2DEC(RIGHT(timingTable[[#This Row],[FRT_HEX]],MIN(LEN(timingTable[[#This Row],[FRT_HEX]])-2,8)))</f>
        <v>681930671</v>
      </c>
      <c r="K455" s="14" t="str">
        <f>IF(timingTable[[#This Row],['[TRACECODE']:.1]]=140,"afterTx","")</f>
        <v/>
      </c>
      <c r="L455" s="14" t="str">
        <f t="shared" si="77"/>
        <v/>
      </c>
      <c r="M455" s="14" t="str">
        <f>IF(AND(H455=H454,K454="afterTx",timingTable[[#This Row],['[TRACECODE']:.1]]=6),"dc","")</f>
        <v/>
      </c>
      <c r="N455" s="14" t="str">
        <f t="shared" si="78"/>
        <v/>
      </c>
      <c r="O455" s="14" t="str">
        <f>IF(timingTable[[#This Row],['[TRACECODE']:.1]]=141,"afterRx","")</f>
        <v/>
      </c>
      <c r="P455" s="14" t="str">
        <f t="shared" si="79"/>
        <v/>
      </c>
      <c r="Q455" s="14" t="str">
        <f t="shared" si="80"/>
        <v/>
      </c>
      <c r="R455" s="14" t="str">
        <f t="shared" si="81"/>
        <v/>
      </c>
      <c r="S455" s="14" t="str">
        <f t="shared" si="82"/>
        <v>EMPTY</v>
      </c>
      <c r="T455" s="14" t="str">
        <f t="shared" si="83"/>
        <v>EMPTY</v>
      </c>
      <c r="U455" s="14" t="str">
        <f t="shared" si="84"/>
        <v>EMPTY</v>
      </c>
      <c r="V455" s="14" t="str">
        <f t="shared" si="85"/>
        <v>EMPTY</v>
      </c>
      <c r="W455" s="14" t="str">
        <f>IF(L455="beforeTx",timingTable[[#This Row],[FRT32_val]]-timingTable[[#This Row],[FRT32_trace]],"EMPTY")</f>
        <v>EMPTY</v>
      </c>
      <c r="X455" s="14" t="str">
        <f t="shared" si="86"/>
        <v>EMPTY</v>
      </c>
      <c r="Y455" s="14" t="str">
        <f t="shared" si="87"/>
        <v>EMPTY</v>
      </c>
      <c r="Z455" s="14" t="str">
        <f>IF(AND(P455="beforeRx",O456="afterRx"),J456-timingTable[[#This Row],[FRT32_trace]],"EMPTY")</f>
        <v>EMPTY</v>
      </c>
      <c r="AA455" s="14" t="str">
        <f>IF(AND(timingTable[[#This Row],[txEnd]]="txEnd",Q459="rxStart"),I459-timingTable[[#This Row],[FRT32_val]],"EMPTY")</f>
        <v>EMPTY</v>
      </c>
    </row>
    <row r="456" spans="1:27" x14ac:dyDescent="0.25">
      <c r="A456" s="14" t="s">
        <v>1480</v>
      </c>
      <c r="B456">
        <v>335689379773</v>
      </c>
      <c r="C456" s="14" t="s">
        <v>9518</v>
      </c>
      <c r="D456">
        <v>151</v>
      </c>
      <c r="E456" s="14" t="s">
        <v>7876</v>
      </c>
      <c r="F456" s="14" t="s">
        <v>7845</v>
      </c>
      <c r="G456" s="14">
        <f>timingTable[[#This Row],[FRT_DEC]]-B455</f>
        <v>14</v>
      </c>
      <c r="H4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INFO]]))),H455)</f>
        <v>94</v>
      </c>
      <c r="I4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456" s="14">
        <f>HEX2DEC(RIGHT(timingTable[[#This Row],[FRT_HEX]],MIN(LEN(timingTable[[#This Row],[FRT_HEX]])-2,8)))</f>
        <v>681930685</v>
      </c>
      <c r="K456" s="14" t="str">
        <f>IF(timingTable[[#This Row],['[TRACECODE']:.1]]=140,"afterTx","")</f>
        <v/>
      </c>
      <c r="L456" s="14" t="str">
        <f t="shared" si="77"/>
        <v>beforeTx</v>
      </c>
      <c r="M456" s="14" t="str">
        <f>IF(AND(H456=H455,K455="afterTx",timingTable[[#This Row],['[TRACECODE']:.1]]=6),"dc","")</f>
        <v/>
      </c>
      <c r="N456" s="14" t="str">
        <f t="shared" si="78"/>
        <v/>
      </c>
      <c r="O456" s="14" t="str">
        <f>IF(timingTable[[#This Row],['[TRACECODE']:.1]]=141,"afterRx","")</f>
        <v/>
      </c>
      <c r="P456" s="14" t="str">
        <f t="shared" si="79"/>
        <v/>
      </c>
      <c r="Q456" s="14" t="str">
        <f t="shared" si="80"/>
        <v/>
      </c>
      <c r="R456" s="14" t="str">
        <f t="shared" si="81"/>
        <v/>
      </c>
      <c r="S456" s="14" t="str">
        <f t="shared" si="82"/>
        <v>EMPTY</v>
      </c>
      <c r="T456" s="14" t="str">
        <f t="shared" si="83"/>
        <v>EMPTY</v>
      </c>
      <c r="U456" s="14" t="str">
        <f t="shared" si="84"/>
        <v>EMPTY</v>
      </c>
      <c r="V456" s="14" t="str">
        <f t="shared" si="85"/>
        <v>EMPTY</v>
      </c>
      <c r="W456" s="14">
        <f>IF(L456="beforeTx",timingTable[[#This Row],[FRT32_val]]-timingTable[[#This Row],[FRT32_trace]],"EMPTY")</f>
        <v>-681930683</v>
      </c>
      <c r="X456" s="14">
        <f t="shared" si="86"/>
        <v>724</v>
      </c>
      <c r="Y456" s="14" t="str">
        <f t="shared" si="87"/>
        <v>EMPTY</v>
      </c>
      <c r="Z456" s="14" t="str">
        <f>IF(AND(P456="beforeRx",O457="afterRx"),J457-timingTable[[#This Row],[FRT32_trace]],"EMPTY")</f>
        <v>EMPTY</v>
      </c>
      <c r="AA456" s="14" t="str">
        <f>IF(AND(timingTable[[#This Row],[txEnd]]="txEnd",Q460="rxStart"),I460-timingTable[[#This Row],[FRT32_val]],"EMPTY")</f>
        <v>EMPTY</v>
      </c>
    </row>
    <row r="457" spans="1:27" x14ac:dyDescent="0.25">
      <c r="A457" s="14" t="s">
        <v>1482</v>
      </c>
      <c r="B457">
        <v>335689379784</v>
      </c>
      <c r="C457" s="14" t="s">
        <v>9520</v>
      </c>
      <c r="D457">
        <v>151</v>
      </c>
      <c r="E457" s="14" t="s">
        <v>7876</v>
      </c>
      <c r="F457" s="14" t="s">
        <v>8151</v>
      </c>
      <c r="G457" s="14">
        <f>timingTable[[#This Row],[FRT_DEC]]-B456</f>
        <v>11</v>
      </c>
      <c r="H4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INFO]]))),H456)</f>
        <v>94</v>
      </c>
      <c r="I4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457" s="14">
        <f>HEX2DEC(RIGHT(timingTable[[#This Row],[FRT_HEX]],MIN(LEN(timingTable[[#This Row],[FRT_HEX]])-2,8)))</f>
        <v>681930696</v>
      </c>
      <c r="K457" s="14" t="str">
        <f>IF(timingTable[[#This Row],['[TRACECODE']:.1]]=140,"afterTx","")</f>
        <v/>
      </c>
      <c r="L457" s="14" t="str">
        <f t="shared" si="77"/>
        <v/>
      </c>
      <c r="M457" s="14" t="str">
        <f>IF(AND(H457=H456,K456="afterTx",timingTable[[#This Row],['[TRACECODE']:.1]]=6),"dc","")</f>
        <v/>
      </c>
      <c r="N457" s="14" t="str">
        <f t="shared" si="78"/>
        <v/>
      </c>
      <c r="O457" s="14" t="str">
        <f>IF(timingTable[[#This Row],['[TRACECODE']:.1]]=141,"afterRx","")</f>
        <v/>
      </c>
      <c r="P457" s="14" t="str">
        <f t="shared" si="79"/>
        <v/>
      </c>
      <c r="Q457" s="14" t="str">
        <f t="shared" si="80"/>
        <v/>
      </c>
      <c r="R457" s="14" t="str">
        <f t="shared" si="81"/>
        <v/>
      </c>
      <c r="S457" s="14" t="str">
        <f t="shared" si="82"/>
        <v>EMPTY</v>
      </c>
      <c r="T457" s="14" t="str">
        <f t="shared" si="83"/>
        <v>EMPTY</v>
      </c>
      <c r="U457" s="14" t="str">
        <f t="shared" si="84"/>
        <v>EMPTY</v>
      </c>
      <c r="V457" s="14" t="str">
        <f t="shared" si="85"/>
        <v>EMPTY</v>
      </c>
      <c r="W457" s="14" t="str">
        <f>IF(L457="beforeTx",timingTable[[#This Row],[FRT32_val]]-timingTable[[#This Row],[FRT32_trace]],"EMPTY")</f>
        <v>EMPTY</v>
      </c>
      <c r="X457" s="14" t="str">
        <f t="shared" si="86"/>
        <v>EMPTY</v>
      </c>
      <c r="Y457" s="14" t="str">
        <f t="shared" si="87"/>
        <v>EMPTY</v>
      </c>
      <c r="Z457" s="14" t="str">
        <f>IF(AND(P457="beforeRx",O458="afterRx"),J458-timingTable[[#This Row],[FRT32_trace]],"EMPTY")</f>
        <v>EMPTY</v>
      </c>
      <c r="AA457" s="14" t="str">
        <f>IF(AND(timingTable[[#This Row],[txEnd]]="txEnd",Q461="rxStart"),I461-timingTable[[#This Row],[FRT32_val]],"EMPTY")</f>
        <v>EMPTY</v>
      </c>
    </row>
    <row r="458" spans="1:27" x14ac:dyDescent="0.25">
      <c r="A458" s="14" t="s">
        <v>1499</v>
      </c>
      <c r="B458">
        <v>335689380497</v>
      </c>
      <c r="C458" s="14" t="s">
        <v>9539</v>
      </c>
      <c r="D458">
        <v>140</v>
      </c>
      <c r="E458" s="14" t="s">
        <v>1076</v>
      </c>
      <c r="F458" s="14" t="s">
        <v>7867</v>
      </c>
      <c r="G458" s="14">
        <f>timingTable[[#This Row],[FRT_DEC]]-B457</f>
        <v>713</v>
      </c>
      <c r="H4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INFO]]))),H457)</f>
        <v>94</v>
      </c>
      <c r="I45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58" s="14">
        <f>HEX2DEC(RIGHT(timingTable[[#This Row],[FRT_HEX]],MIN(LEN(timingTable[[#This Row],[FRT_HEX]])-2,8)))</f>
        <v>681931409</v>
      </c>
      <c r="K458" s="14" t="str">
        <f>IF(timingTable[[#This Row],['[TRACECODE']:.1]]=140,"afterTx","")</f>
        <v>afterTx</v>
      </c>
      <c r="L458" s="14" t="str">
        <f t="shared" si="77"/>
        <v/>
      </c>
      <c r="M458" s="14" t="str">
        <f>IF(AND(H458=H457,K457="afterTx",timingTable[[#This Row],['[TRACECODE']:.1]]=6),"dc","")</f>
        <v/>
      </c>
      <c r="N458" s="14" t="str">
        <f t="shared" si="78"/>
        <v/>
      </c>
      <c r="O458" s="14" t="str">
        <f>IF(timingTable[[#This Row],['[TRACECODE']:.1]]=141,"afterRx","")</f>
        <v/>
      </c>
      <c r="P458" s="14" t="str">
        <f t="shared" si="79"/>
        <v/>
      </c>
      <c r="Q458" s="14" t="str">
        <f t="shared" si="80"/>
        <v/>
      </c>
      <c r="R458" s="14" t="str">
        <f t="shared" si="81"/>
        <v/>
      </c>
      <c r="S458" s="14" t="str">
        <f t="shared" si="82"/>
        <v>EMPTY</v>
      </c>
      <c r="T458" s="14" t="str">
        <f t="shared" si="83"/>
        <v>EMPTY</v>
      </c>
      <c r="U458" s="14" t="str">
        <f t="shared" si="84"/>
        <v>EMPTY</v>
      </c>
      <c r="V458" s="14" t="str">
        <f t="shared" si="85"/>
        <v>EMPTY</v>
      </c>
      <c r="W458" s="14" t="str">
        <f>IF(L458="beforeTx",timingTable[[#This Row],[FRT32_val]]-timingTable[[#This Row],[FRT32_trace]],"EMPTY")</f>
        <v>EMPTY</v>
      </c>
      <c r="X458" s="14" t="str">
        <f t="shared" si="86"/>
        <v>EMPTY</v>
      </c>
      <c r="Y458" s="14" t="str">
        <f t="shared" si="87"/>
        <v>EMPTY</v>
      </c>
      <c r="Z458" s="14" t="str">
        <f>IF(AND(P458="beforeRx",O459="afterRx"),J459-timingTable[[#This Row],[FRT32_trace]],"EMPTY")</f>
        <v>EMPTY</v>
      </c>
      <c r="AA458" s="14" t="str">
        <f>IF(AND(timingTable[[#This Row],[txEnd]]="txEnd",Q462="rxStart"),I462-timingTable[[#This Row],[FRT32_val]],"EMPTY")</f>
        <v>EMPTY</v>
      </c>
    </row>
    <row r="459" spans="1:27" x14ac:dyDescent="0.25">
      <c r="A459" s="14" t="s">
        <v>1511</v>
      </c>
      <c r="B459">
        <v>335689381763</v>
      </c>
      <c r="C459" s="14" t="s">
        <v>9552</v>
      </c>
      <c r="D459">
        <v>151</v>
      </c>
      <c r="E459" s="14" t="s">
        <v>7876</v>
      </c>
      <c r="F459" s="14" t="s">
        <v>7989</v>
      </c>
      <c r="G459" s="14">
        <f>timingTable[[#This Row],[FRT_DEC]]-B458</f>
        <v>1266</v>
      </c>
      <c r="H4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INFO]]))),H458)</f>
        <v>94</v>
      </c>
      <c r="I4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59" s="14">
        <f>HEX2DEC(RIGHT(timingTable[[#This Row],[FRT_HEX]],MIN(LEN(timingTable[[#This Row],[FRT_HEX]])-2,8)))</f>
        <v>681932675</v>
      </c>
      <c r="K459" s="14" t="str">
        <f>IF(timingTable[[#This Row],['[TRACECODE']:.1]]=140,"afterTx","")</f>
        <v/>
      </c>
      <c r="L459" s="14" t="str">
        <f t="shared" si="77"/>
        <v/>
      </c>
      <c r="M459" s="14" t="str">
        <f>IF(AND(H459=H458,K458="afterTx",timingTable[[#This Row],['[TRACECODE']:.1]]=6),"dc","")</f>
        <v/>
      </c>
      <c r="N459" s="14" t="str">
        <f t="shared" si="78"/>
        <v/>
      </c>
      <c r="O459" s="14" t="str">
        <f>IF(timingTable[[#This Row],['[TRACECODE']:.1]]=141,"afterRx","")</f>
        <v/>
      </c>
      <c r="P459" s="14" t="str">
        <f t="shared" si="79"/>
        <v/>
      </c>
      <c r="Q459" s="14" t="str">
        <f t="shared" si="80"/>
        <v/>
      </c>
      <c r="R459" s="14" t="str">
        <f t="shared" si="81"/>
        <v/>
      </c>
      <c r="S459" s="14" t="str">
        <f t="shared" si="82"/>
        <v>EMPTY</v>
      </c>
      <c r="T459" s="14" t="str">
        <f t="shared" si="83"/>
        <v>EMPTY</v>
      </c>
      <c r="U459" s="14" t="str">
        <f t="shared" si="84"/>
        <v>EMPTY</v>
      </c>
      <c r="V459" s="14" t="str">
        <f t="shared" si="85"/>
        <v>EMPTY</v>
      </c>
      <c r="W459" s="14" t="str">
        <f>IF(L459="beforeTx",timingTable[[#This Row],[FRT32_val]]-timingTable[[#This Row],[FRT32_trace]],"EMPTY")</f>
        <v>EMPTY</v>
      </c>
      <c r="X459" s="14" t="str">
        <f t="shared" si="86"/>
        <v>EMPTY</v>
      </c>
      <c r="Y459" s="14" t="str">
        <f t="shared" si="87"/>
        <v>EMPTY</v>
      </c>
      <c r="Z459" s="14" t="str">
        <f>IF(AND(P459="beforeRx",O460="afterRx"),J460-timingTable[[#This Row],[FRT32_trace]],"EMPTY")</f>
        <v>EMPTY</v>
      </c>
      <c r="AA459" s="14" t="str">
        <f>IF(AND(timingTable[[#This Row],[txEnd]]="txEnd",Q463="rxStart"),I463-timingTable[[#This Row],[FRT32_val]],"EMPTY")</f>
        <v>EMPTY</v>
      </c>
    </row>
    <row r="460" spans="1:27" x14ac:dyDescent="0.25">
      <c r="A460" s="14" t="s">
        <v>1514</v>
      </c>
      <c r="B460">
        <v>335689391697</v>
      </c>
      <c r="C460" s="14" t="s">
        <v>9555</v>
      </c>
      <c r="D460">
        <v>151</v>
      </c>
      <c r="E460" s="14" t="s">
        <v>7876</v>
      </c>
      <c r="F460" s="14" t="s">
        <v>7945</v>
      </c>
      <c r="G460" s="14">
        <f>timingTable[[#This Row],[FRT_DEC]]-B459</f>
        <v>9934</v>
      </c>
      <c r="H4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INFO]]))),H459)</f>
        <v>94</v>
      </c>
      <c r="I4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460" s="14">
        <f>HEX2DEC(RIGHT(timingTable[[#This Row],[FRT_HEX]],MIN(LEN(timingTable[[#This Row],[FRT_HEX]])-2,8)))</f>
        <v>681942609</v>
      </c>
      <c r="K460" s="14" t="str">
        <f>IF(timingTable[[#This Row],['[TRACECODE']:.1]]=140,"afterTx","")</f>
        <v/>
      </c>
      <c r="L460" s="14" t="str">
        <f t="shared" si="77"/>
        <v/>
      </c>
      <c r="M460" s="14" t="str">
        <f>IF(AND(H460=H459,K459="afterTx",timingTable[[#This Row],['[TRACECODE']:.1]]=6),"dc","")</f>
        <v/>
      </c>
      <c r="N460" s="14" t="str">
        <f t="shared" si="78"/>
        <v/>
      </c>
      <c r="O460" s="14" t="str">
        <f>IF(timingTable[[#This Row],['[TRACECODE']:.1]]=141,"afterRx","")</f>
        <v/>
      </c>
      <c r="P460" s="14" t="str">
        <f t="shared" si="79"/>
        <v/>
      </c>
      <c r="Q460" s="14" t="str">
        <f t="shared" si="80"/>
        <v/>
      </c>
      <c r="R460" s="14" t="str">
        <f t="shared" si="81"/>
        <v/>
      </c>
      <c r="S460" s="14" t="str">
        <f t="shared" si="82"/>
        <v>EMPTY</v>
      </c>
      <c r="T460" s="14" t="str">
        <f t="shared" si="83"/>
        <v>EMPTY</v>
      </c>
      <c r="U460" s="14" t="str">
        <f t="shared" si="84"/>
        <v>EMPTY</v>
      </c>
      <c r="V460" s="14" t="str">
        <f t="shared" si="85"/>
        <v>EMPTY</v>
      </c>
      <c r="W460" s="14" t="str">
        <f>IF(L460="beforeTx",timingTable[[#This Row],[FRT32_val]]-timingTable[[#This Row],[FRT32_trace]],"EMPTY")</f>
        <v>EMPTY</v>
      </c>
      <c r="X460" s="14" t="str">
        <f t="shared" si="86"/>
        <v>EMPTY</v>
      </c>
      <c r="Y460" s="14" t="str">
        <f t="shared" si="87"/>
        <v>EMPTY</v>
      </c>
      <c r="Z460" s="14" t="str">
        <f>IF(AND(P460="beforeRx",O461="afterRx"),J461-timingTable[[#This Row],[FRT32_trace]],"EMPTY")</f>
        <v>EMPTY</v>
      </c>
      <c r="AA460" s="14" t="str">
        <f>IF(AND(timingTable[[#This Row],[txEnd]]="txEnd",Q464="rxStart"),I464-timingTable[[#This Row],[FRT32_val]],"EMPTY")</f>
        <v>EMPTY</v>
      </c>
    </row>
    <row r="461" spans="1:27" x14ac:dyDescent="0.25">
      <c r="A461" s="14" t="s">
        <v>1516</v>
      </c>
      <c r="B461">
        <v>335689392585</v>
      </c>
      <c r="C461" s="14" t="s">
        <v>9557</v>
      </c>
      <c r="D461">
        <v>151</v>
      </c>
      <c r="E461" s="14" t="s">
        <v>7876</v>
      </c>
      <c r="F461" s="14" t="s">
        <v>7989</v>
      </c>
      <c r="G461" s="14">
        <f>timingTable[[#This Row],[FRT_DEC]]-B460</f>
        <v>888</v>
      </c>
      <c r="H4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INFO]]))),H460)</f>
        <v>94</v>
      </c>
      <c r="I4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61" s="14">
        <f>HEX2DEC(RIGHT(timingTable[[#This Row],[FRT_HEX]],MIN(LEN(timingTable[[#This Row],[FRT_HEX]])-2,8)))</f>
        <v>681943497</v>
      </c>
      <c r="K461" s="14" t="str">
        <f>IF(timingTable[[#This Row],['[TRACECODE']:.1]]=140,"afterTx","")</f>
        <v/>
      </c>
      <c r="L461" s="14" t="str">
        <f t="shared" si="77"/>
        <v/>
      </c>
      <c r="M461" s="14" t="str">
        <f>IF(AND(H461=H460,K460="afterTx",timingTable[[#This Row],['[TRACECODE']:.1]]=6),"dc","")</f>
        <v/>
      </c>
      <c r="N461" s="14" t="str">
        <f t="shared" si="78"/>
        <v/>
      </c>
      <c r="O461" s="14" t="str">
        <f>IF(timingTable[[#This Row],['[TRACECODE']:.1]]=141,"afterRx","")</f>
        <v/>
      </c>
      <c r="P461" s="14" t="str">
        <f t="shared" si="79"/>
        <v/>
      </c>
      <c r="Q461" s="14" t="str">
        <f t="shared" si="80"/>
        <v/>
      </c>
      <c r="R461" s="14" t="str">
        <f t="shared" si="81"/>
        <v/>
      </c>
      <c r="S461" s="14" t="str">
        <f t="shared" si="82"/>
        <v>EMPTY</v>
      </c>
      <c r="T461" s="14" t="str">
        <f t="shared" si="83"/>
        <v>EMPTY</v>
      </c>
      <c r="U461" s="14" t="str">
        <f t="shared" si="84"/>
        <v>EMPTY</v>
      </c>
      <c r="V461" s="14" t="str">
        <f t="shared" si="85"/>
        <v>EMPTY</v>
      </c>
      <c r="W461" s="14" t="str">
        <f>IF(L461="beforeTx",timingTable[[#This Row],[FRT32_val]]-timingTable[[#This Row],[FRT32_trace]],"EMPTY")</f>
        <v>EMPTY</v>
      </c>
      <c r="X461" s="14" t="str">
        <f t="shared" si="86"/>
        <v>EMPTY</v>
      </c>
      <c r="Y461" s="14" t="str">
        <f t="shared" si="87"/>
        <v>EMPTY</v>
      </c>
      <c r="Z461" s="14" t="str">
        <f>IF(AND(P461="beforeRx",O462="afterRx"),J462-timingTable[[#This Row],[FRT32_trace]],"EMPTY")</f>
        <v>EMPTY</v>
      </c>
      <c r="AA461" s="14" t="str">
        <f>IF(AND(timingTable[[#This Row],[txEnd]]="txEnd",Q465="rxStart"),I465-timingTable[[#This Row],[FRT32_val]],"EMPTY")</f>
        <v>EMPTY</v>
      </c>
    </row>
    <row r="462" spans="1:27" x14ac:dyDescent="0.25">
      <c r="A462" s="14" t="s">
        <v>1524</v>
      </c>
      <c r="B462">
        <v>335689392791</v>
      </c>
      <c r="C462" s="14" t="s">
        <v>9567</v>
      </c>
      <c r="D462">
        <v>151</v>
      </c>
      <c r="E462" s="14" t="s">
        <v>7876</v>
      </c>
      <c r="F462" s="14" t="s">
        <v>7936</v>
      </c>
      <c r="G462" s="14">
        <f>timingTable[[#This Row],[FRT_DEC]]-B461</f>
        <v>206</v>
      </c>
      <c r="H4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INFO]]))),H461)</f>
        <v>94</v>
      </c>
      <c r="I4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62" s="14">
        <f>HEX2DEC(RIGHT(timingTable[[#This Row],[FRT_HEX]],MIN(LEN(timingTable[[#This Row],[FRT_HEX]])-2,8)))</f>
        <v>681943703</v>
      </c>
      <c r="K462" s="14" t="str">
        <f>IF(timingTable[[#This Row],['[TRACECODE']:.1]]=140,"afterTx","")</f>
        <v/>
      </c>
      <c r="L462" s="14" t="str">
        <f t="shared" si="77"/>
        <v/>
      </c>
      <c r="M462" s="14" t="str">
        <f>IF(AND(H462=H461,K461="afterTx",timingTable[[#This Row],['[TRACECODE']:.1]]=6),"dc","")</f>
        <v/>
      </c>
      <c r="N462" s="14" t="str">
        <f t="shared" si="78"/>
        <v/>
      </c>
      <c r="O462" s="14" t="str">
        <f>IF(timingTable[[#This Row],['[TRACECODE']:.1]]=141,"afterRx","")</f>
        <v/>
      </c>
      <c r="P462" s="14" t="str">
        <f t="shared" si="79"/>
        <v/>
      </c>
      <c r="Q462" s="14" t="str">
        <f t="shared" si="80"/>
        <v/>
      </c>
      <c r="R462" s="14" t="str">
        <f t="shared" si="81"/>
        <v/>
      </c>
      <c r="S462" s="14" t="str">
        <f t="shared" si="82"/>
        <v>EMPTY</v>
      </c>
      <c r="T462" s="14" t="str">
        <f t="shared" si="83"/>
        <v>EMPTY</v>
      </c>
      <c r="U462" s="14" t="str">
        <f t="shared" si="84"/>
        <v>EMPTY</v>
      </c>
      <c r="V462" s="14" t="str">
        <f t="shared" si="85"/>
        <v>EMPTY</v>
      </c>
      <c r="W462" s="14" t="str">
        <f>IF(L462="beforeTx",timingTable[[#This Row],[FRT32_val]]-timingTable[[#This Row],[FRT32_trace]],"EMPTY")</f>
        <v>EMPTY</v>
      </c>
      <c r="X462" s="14" t="str">
        <f t="shared" si="86"/>
        <v>EMPTY</v>
      </c>
      <c r="Y462" s="14" t="str">
        <f t="shared" si="87"/>
        <v>EMPTY</v>
      </c>
      <c r="Z462" s="14" t="str">
        <f>IF(AND(P462="beforeRx",O463="afterRx"),J463-timingTable[[#This Row],[FRT32_trace]],"EMPTY")</f>
        <v>EMPTY</v>
      </c>
      <c r="AA462" s="14" t="str">
        <f>IF(AND(timingTable[[#This Row],[txEnd]]="txEnd",Q466="rxStart"),I466-timingTable[[#This Row],[FRT32_val]],"EMPTY")</f>
        <v>EMPTY</v>
      </c>
    </row>
    <row r="463" spans="1:27" x14ac:dyDescent="0.25">
      <c r="A463" s="14" t="s">
        <v>1526</v>
      </c>
      <c r="B463">
        <v>335689393629</v>
      </c>
      <c r="C463" s="14" t="s">
        <v>9569</v>
      </c>
      <c r="D463">
        <v>151</v>
      </c>
      <c r="E463" s="14" t="s">
        <v>7876</v>
      </c>
      <c r="F463" s="14" t="s">
        <v>7993</v>
      </c>
      <c r="G463" s="14">
        <f>timingTable[[#This Row],[FRT_DEC]]-B462</f>
        <v>838</v>
      </c>
      <c r="H4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INFO]]))),H462)</f>
        <v>94</v>
      </c>
      <c r="I4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463" s="14">
        <f>HEX2DEC(RIGHT(timingTable[[#This Row],[FRT_HEX]],MIN(LEN(timingTable[[#This Row],[FRT_HEX]])-2,8)))</f>
        <v>681944541</v>
      </c>
      <c r="K463" s="14" t="str">
        <f>IF(timingTable[[#This Row],['[TRACECODE']:.1]]=140,"afterTx","")</f>
        <v/>
      </c>
      <c r="L463" s="14" t="str">
        <f t="shared" si="77"/>
        <v/>
      </c>
      <c r="M463" s="14" t="str">
        <f>IF(AND(H463=H462,K462="afterTx",timingTable[[#This Row],['[TRACECODE']:.1]]=6),"dc","")</f>
        <v/>
      </c>
      <c r="N463" s="14" t="str">
        <f t="shared" si="78"/>
        <v/>
      </c>
      <c r="O463" s="14" t="str">
        <f>IF(timingTable[[#This Row],['[TRACECODE']:.1]]=141,"afterRx","")</f>
        <v/>
      </c>
      <c r="P463" s="14" t="str">
        <f t="shared" si="79"/>
        <v/>
      </c>
      <c r="Q463" s="14" t="str">
        <f t="shared" si="80"/>
        <v/>
      </c>
      <c r="R463" s="14" t="str">
        <f t="shared" si="81"/>
        <v/>
      </c>
      <c r="S463" s="14" t="str">
        <f t="shared" si="82"/>
        <v>EMPTY</v>
      </c>
      <c r="T463" s="14" t="str">
        <f t="shared" si="83"/>
        <v>EMPTY</v>
      </c>
      <c r="U463" s="14" t="str">
        <f t="shared" si="84"/>
        <v>EMPTY</v>
      </c>
      <c r="V463" s="14" t="str">
        <f t="shared" si="85"/>
        <v>EMPTY</v>
      </c>
      <c r="W463" s="14" t="str">
        <f>IF(L463="beforeTx",timingTable[[#This Row],[FRT32_val]]-timingTable[[#This Row],[FRT32_trace]],"EMPTY")</f>
        <v>EMPTY</v>
      </c>
      <c r="X463" s="14" t="str">
        <f t="shared" si="86"/>
        <v>EMPTY</v>
      </c>
      <c r="Y463" s="14" t="str">
        <f t="shared" si="87"/>
        <v>EMPTY</v>
      </c>
      <c r="Z463" s="14" t="str">
        <f>IF(AND(P463="beforeRx",O464="afterRx"),J464-timingTable[[#This Row],[FRT32_trace]],"EMPTY")</f>
        <v>EMPTY</v>
      </c>
      <c r="AA463" s="14" t="str">
        <f>IF(AND(timingTable[[#This Row],[txEnd]]="txEnd",Q467="rxStart"),I467-timingTable[[#This Row],[FRT32_val]],"EMPTY")</f>
        <v>EMPTY</v>
      </c>
    </row>
    <row r="464" spans="1:27" x14ac:dyDescent="0.25">
      <c r="A464" s="14" t="s">
        <v>1530</v>
      </c>
      <c r="B464">
        <v>335689393674</v>
      </c>
      <c r="C464" s="14" t="s">
        <v>9573</v>
      </c>
      <c r="D464">
        <v>131</v>
      </c>
      <c r="E464" s="14" t="s">
        <v>3932</v>
      </c>
      <c r="F464" s="14" t="s">
        <v>9574</v>
      </c>
      <c r="G464" s="14">
        <f>timingTable[[#This Row],[FRT_DEC]]-B463</f>
        <v>45</v>
      </c>
      <c r="H4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INFO]]))),H463)</f>
        <v>95</v>
      </c>
      <c r="I46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64" s="14">
        <f>HEX2DEC(RIGHT(timingTable[[#This Row],[FRT_HEX]],MIN(LEN(timingTable[[#This Row],[FRT_HEX]])-2,8)))</f>
        <v>681944586</v>
      </c>
      <c r="K464" s="14" t="str">
        <f>IF(timingTable[[#This Row],['[TRACECODE']:.1]]=140,"afterTx","")</f>
        <v/>
      </c>
      <c r="L464" s="14" t="str">
        <f t="shared" si="77"/>
        <v/>
      </c>
      <c r="M464" s="14" t="str">
        <f>IF(AND(H464=H463,K463="afterTx",timingTable[[#This Row],['[TRACECODE']:.1]]=6),"dc","")</f>
        <v/>
      </c>
      <c r="N464" s="14" t="str">
        <f t="shared" si="78"/>
        <v/>
      </c>
      <c r="O464" s="14" t="str">
        <f>IF(timingTable[[#This Row],['[TRACECODE']:.1]]=141,"afterRx","")</f>
        <v/>
      </c>
      <c r="P464" s="14" t="str">
        <f t="shared" si="79"/>
        <v/>
      </c>
      <c r="Q464" s="14" t="str">
        <f t="shared" si="80"/>
        <v/>
      </c>
      <c r="R464" s="14" t="str">
        <f t="shared" si="81"/>
        <v/>
      </c>
      <c r="S464" s="14" t="str">
        <f t="shared" si="82"/>
        <v>EMPTY</v>
      </c>
      <c r="T464" s="14" t="str">
        <f t="shared" si="83"/>
        <v>EMPTY</v>
      </c>
      <c r="U464" s="14" t="str">
        <f t="shared" si="84"/>
        <v>EMPTY</v>
      </c>
      <c r="V464" s="14" t="str">
        <f t="shared" si="85"/>
        <v>EMPTY</v>
      </c>
      <c r="W464" s="14" t="str">
        <f>IF(L464="beforeTx",timingTable[[#This Row],[FRT32_val]]-timingTable[[#This Row],[FRT32_trace]],"EMPTY")</f>
        <v>EMPTY</v>
      </c>
      <c r="X464" s="14" t="str">
        <f t="shared" si="86"/>
        <v>EMPTY</v>
      </c>
      <c r="Y464" s="14" t="str">
        <f t="shared" si="87"/>
        <v>EMPTY</v>
      </c>
      <c r="Z464" s="14" t="str">
        <f>IF(AND(P464="beforeRx",O465="afterRx"),J465-timingTable[[#This Row],[FRT32_trace]],"EMPTY")</f>
        <v>EMPTY</v>
      </c>
      <c r="AA464" s="14" t="str">
        <f>IF(AND(timingTable[[#This Row],[txEnd]]="txEnd",Q468="rxStart"),I468-timingTable[[#This Row],[FRT32_val]],"EMPTY")</f>
        <v>EMPTY</v>
      </c>
    </row>
    <row r="465" spans="1:27" x14ac:dyDescent="0.25">
      <c r="A465" s="14" t="s">
        <v>1532</v>
      </c>
      <c r="B465">
        <v>335689393722</v>
      </c>
      <c r="C465" s="14" t="s">
        <v>9576</v>
      </c>
      <c r="D465">
        <v>129</v>
      </c>
      <c r="E465" s="14" t="s">
        <v>3677</v>
      </c>
      <c r="F465" s="14" t="s">
        <v>9577</v>
      </c>
      <c r="G465" s="14">
        <f>timingTable[[#This Row],[FRT_DEC]]-B464</f>
        <v>48</v>
      </c>
      <c r="H4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INFO]]))),H464)</f>
        <v>95</v>
      </c>
      <c r="I4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681945526</v>
      </c>
      <c r="J465" s="14">
        <f>HEX2DEC(RIGHT(timingTable[[#This Row],[FRT_HEX]],MIN(LEN(timingTable[[#This Row],[FRT_HEX]])-2,8)))</f>
        <v>681944634</v>
      </c>
      <c r="K465" s="14" t="str">
        <f>IF(timingTable[[#This Row],['[TRACECODE']:.1]]=140,"afterTx","")</f>
        <v/>
      </c>
      <c r="L465" s="14" t="str">
        <f t="shared" si="77"/>
        <v>beforeTx</v>
      </c>
      <c r="M465" s="14" t="str">
        <f>IF(AND(H465=H464,K464="afterTx",timingTable[[#This Row],['[TRACECODE']:.1]]=6),"dc","")</f>
        <v/>
      </c>
      <c r="N465" s="14" t="str">
        <f t="shared" si="78"/>
        <v/>
      </c>
      <c r="O465" s="14" t="str">
        <f>IF(timingTable[[#This Row],['[TRACECODE']:.1]]=141,"afterRx","")</f>
        <v/>
      </c>
      <c r="P465" s="14" t="str">
        <f t="shared" si="79"/>
        <v/>
      </c>
      <c r="Q465" s="14" t="str">
        <f t="shared" si="80"/>
        <v/>
      </c>
      <c r="R465" s="14" t="str">
        <f t="shared" si="81"/>
        <v/>
      </c>
      <c r="S465" s="14">
        <f t="shared" si="82"/>
        <v>720</v>
      </c>
      <c r="T465" s="14" t="str">
        <f t="shared" si="83"/>
        <v>EMPTY</v>
      </c>
      <c r="U465" s="14" t="str">
        <f t="shared" si="84"/>
        <v>EMPTY</v>
      </c>
      <c r="V465" s="14" t="str">
        <f t="shared" si="85"/>
        <v>EMPTY</v>
      </c>
      <c r="W465" s="14">
        <f>IF(L465="beforeTx",timingTable[[#This Row],[FRT32_val]]-timingTable[[#This Row],[FRT32_trace]],"EMPTY")</f>
        <v>892</v>
      </c>
      <c r="X465" s="14">
        <f t="shared" si="86"/>
        <v>929</v>
      </c>
      <c r="Y465" s="14" t="str">
        <f t="shared" si="87"/>
        <v>EMPTY</v>
      </c>
      <c r="Z465" s="14" t="str">
        <f>IF(AND(P465="beforeRx",O466="afterRx"),J466-timingTable[[#This Row],[FRT32_trace]],"EMPTY")</f>
        <v>EMPTY</v>
      </c>
      <c r="AA465" s="14" t="str">
        <f>IF(AND(timingTable[[#This Row],[txEnd]]="txEnd",Q469="rxStart"),I469-timingTable[[#This Row],[FRT32_val]],"EMPTY")</f>
        <v>EMPTY</v>
      </c>
    </row>
    <row r="466" spans="1:27" x14ac:dyDescent="0.25">
      <c r="A466" s="14" t="s">
        <v>1533</v>
      </c>
      <c r="B466">
        <v>335689393725</v>
      </c>
      <c r="C466" s="14" t="s">
        <v>9578</v>
      </c>
      <c r="D466">
        <v>129</v>
      </c>
      <c r="E466" s="14" t="s">
        <v>3677</v>
      </c>
      <c r="F466" s="14" t="s">
        <v>7881</v>
      </c>
      <c r="G466" s="14">
        <f>timingTable[[#This Row],[FRT_DEC]]-B465</f>
        <v>3</v>
      </c>
      <c r="H4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INFO]]))),H465)</f>
        <v>95</v>
      </c>
      <c r="I4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66" s="14">
        <f>HEX2DEC(RIGHT(timingTable[[#This Row],[FRT_HEX]],MIN(LEN(timingTable[[#This Row],[FRT_HEX]])-2,8)))</f>
        <v>681944637</v>
      </c>
      <c r="K466" s="14" t="str">
        <f>IF(timingTable[[#This Row],['[TRACECODE']:.1]]=140,"afterTx","")</f>
        <v/>
      </c>
      <c r="L466" s="14" t="str">
        <f t="shared" si="77"/>
        <v/>
      </c>
      <c r="M466" s="14" t="str">
        <f>IF(AND(H466=H465,K465="afterTx",timingTable[[#This Row],['[TRACECODE']:.1]]=6),"dc","")</f>
        <v/>
      </c>
      <c r="N466" s="14" t="str">
        <f t="shared" si="78"/>
        <v/>
      </c>
      <c r="O466" s="14" t="str">
        <f>IF(timingTable[[#This Row],['[TRACECODE']:.1]]=141,"afterRx","")</f>
        <v/>
      </c>
      <c r="P466" s="14" t="str">
        <f t="shared" si="79"/>
        <v/>
      </c>
      <c r="Q466" s="14" t="str">
        <f t="shared" si="80"/>
        <v/>
      </c>
      <c r="R466" s="14" t="str">
        <f t="shared" si="81"/>
        <v/>
      </c>
      <c r="S466" s="14" t="str">
        <f t="shared" si="82"/>
        <v>EMPTY</v>
      </c>
      <c r="T466" s="14" t="str">
        <f t="shared" si="83"/>
        <v>EMPTY</v>
      </c>
      <c r="U466" s="14" t="str">
        <f t="shared" si="84"/>
        <v>EMPTY</v>
      </c>
      <c r="V466" s="14" t="str">
        <f t="shared" si="85"/>
        <v>EMPTY</v>
      </c>
      <c r="W466" s="14" t="str">
        <f>IF(L466="beforeTx",timingTable[[#This Row],[FRT32_val]]-timingTable[[#This Row],[FRT32_trace]],"EMPTY")</f>
        <v>EMPTY</v>
      </c>
      <c r="X466" s="14" t="str">
        <f t="shared" si="86"/>
        <v>EMPTY</v>
      </c>
      <c r="Y466" s="14" t="str">
        <f t="shared" si="87"/>
        <v>EMPTY</v>
      </c>
      <c r="Z466" s="14" t="str">
        <f>IF(AND(P466="beforeRx",O467="afterRx"),J467-timingTable[[#This Row],[FRT32_trace]],"EMPTY")</f>
        <v>EMPTY</v>
      </c>
      <c r="AA466" s="14" t="str">
        <f>IF(AND(timingTable[[#This Row],[txEnd]]="txEnd",Q470="rxStart"),I470-timingTable[[#This Row],[FRT32_val]],"EMPTY")</f>
        <v>EMPTY</v>
      </c>
    </row>
    <row r="467" spans="1:27" x14ac:dyDescent="0.25">
      <c r="A467" s="14" t="s">
        <v>1534</v>
      </c>
      <c r="B467">
        <v>335689394651</v>
      </c>
      <c r="C467" s="14" t="s">
        <v>9579</v>
      </c>
      <c r="D467">
        <v>140</v>
      </c>
      <c r="E467" s="14" t="s">
        <v>1076</v>
      </c>
      <c r="F467" s="14" t="s">
        <v>7874</v>
      </c>
      <c r="G467" s="14">
        <f>timingTable[[#This Row],[FRT_DEC]]-B466</f>
        <v>926</v>
      </c>
      <c r="H4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INFO]]))),H466)</f>
        <v>95</v>
      </c>
      <c r="I46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67" s="14">
        <f>HEX2DEC(RIGHT(timingTable[[#This Row],[FRT_HEX]],MIN(LEN(timingTable[[#This Row],[FRT_HEX]])-2,8)))</f>
        <v>681945563</v>
      </c>
      <c r="K467" s="14" t="str">
        <f>IF(timingTable[[#This Row],['[TRACECODE']:.1]]=140,"afterTx","")</f>
        <v>afterTx</v>
      </c>
      <c r="L467" s="14" t="str">
        <f t="shared" si="77"/>
        <v/>
      </c>
      <c r="M467" s="14" t="str">
        <f>IF(AND(H467=H466,K466="afterTx",timingTable[[#This Row],['[TRACECODE']:.1]]=6),"dc","")</f>
        <v/>
      </c>
      <c r="N467" s="14" t="str">
        <f t="shared" si="78"/>
        <v/>
      </c>
      <c r="O467" s="14" t="str">
        <f>IF(timingTable[[#This Row],['[TRACECODE']:.1]]=141,"afterRx","")</f>
        <v/>
      </c>
      <c r="P467" s="14" t="str">
        <f t="shared" si="79"/>
        <v/>
      </c>
      <c r="Q467" s="14" t="str">
        <f t="shared" si="80"/>
        <v/>
      </c>
      <c r="R467" s="14" t="str">
        <f t="shared" si="81"/>
        <v/>
      </c>
      <c r="S467" s="14" t="str">
        <f t="shared" si="82"/>
        <v>EMPTY</v>
      </c>
      <c r="T467" s="14" t="str">
        <f t="shared" si="83"/>
        <v>EMPTY</v>
      </c>
      <c r="U467" s="14" t="str">
        <f t="shared" si="84"/>
        <v>EMPTY</v>
      </c>
      <c r="V467" s="14" t="str">
        <f t="shared" si="85"/>
        <v>EMPTY</v>
      </c>
      <c r="W467" s="14" t="str">
        <f>IF(L467="beforeTx",timingTable[[#This Row],[FRT32_val]]-timingTable[[#This Row],[FRT32_trace]],"EMPTY")</f>
        <v>EMPTY</v>
      </c>
      <c r="X467" s="14" t="str">
        <f t="shared" si="86"/>
        <v>EMPTY</v>
      </c>
      <c r="Y467" s="14" t="str">
        <f t="shared" si="87"/>
        <v>EMPTY</v>
      </c>
      <c r="Z467" s="14" t="str">
        <f>IF(AND(P467="beforeRx",O468="afterRx"),J468-timingTable[[#This Row],[FRT32_trace]],"EMPTY")</f>
        <v>EMPTY</v>
      </c>
      <c r="AA467" s="14" t="str">
        <f>IF(AND(timingTable[[#This Row],[txEnd]]="txEnd",Q471="rxStart"),I471-timingTable[[#This Row],[FRT32_val]],"EMPTY")</f>
        <v>EMPTY</v>
      </c>
    </row>
    <row r="468" spans="1:27" x14ac:dyDescent="0.25">
      <c r="A468" s="14" t="s">
        <v>1536</v>
      </c>
      <c r="B468">
        <v>335689398284</v>
      </c>
      <c r="C468" s="14" t="s">
        <v>9581</v>
      </c>
      <c r="D468">
        <v>6</v>
      </c>
      <c r="E468" s="14" t="s">
        <v>1077</v>
      </c>
      <c r="F468" s="14" t="s">
        <v>9582</v>
      </c>
      <c r="G468" s="14">
        <f>timingTable[[#This Row],[FRT_DEC]]-B467</f>
        <v>3633</v>
      </c>
      <c r="H4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INFO]]))),H467)</f>
        <v>95</v>
      </c>
      <c r="I4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681946246</v>
      </c>
      <c r="J468" s="14">
        <f>HEX2DEC(RIGHT(timingTable[[#This Row],[FRT_HEX]],MIN(LEN(timingTable[[#This Row],[FRT_HEX]])-2,8)))</f>
        <v>681949196</v>
      </c>
      <c r="K468" s="14" t="str">
        <f>IF(timingTable[[#This Row],['[TRACECODE']:.1]]=140,"afterTx","")</f>
        <v/>
      </c>
      <c r="L468" s="14" t="str">
        <f t="shared" si="77"/>
        <v/>
      </c>
      <c r="M468" s="14" t="str">
        <f>IF(AND(H468=H467,K467="afterTx",timingTable[[#This Row],['[TRACECODE']:.1]]=6),"dc","")</f>
        <v>dc</v>
      </c>
      <c r="N468" s="14" t="str">
        <f t="shared" si="78"/>
        <v/>
      </c>
      <c r="O468" s="14" t="str">
        <f>IF(timingTable[[#This Row],['[TRACECODE']:.1]]=141,"afterRx","")</f>
        <v/>
      </c>
      <c r="P468" s="14" t="str">
        <f t="shared" si="79"/>
        <v/>
      </c>
      <c r="Q468" s="14" t="str">
        <f t="shared" si="80"/>
        <v/>
      </c>
      <c r="R468" s="14" t="str">
        <f t="shared" si="81"/>
        <v/>
      </c>
      <c r="S468" s="14" t="str">
        <f t="shared" si="82"/>
        <v>EMPTY</v>
      </c>
      <c r="T468" s="14" t="str">
        <f t="shared" si="83"/>
        <v>EMPTY</v>
      </c>
      <c r="U468" s="14" t="str">
        <f t="shared" si="84"/>
        <v>EMPTY</v>
      </c>
      <c r="V468" s="14" t="str">
        <f t="shared" si="85"/>
        <v>EMPTY</v>
      </c>
      <c r="W468" s="14" t="str">
        <f>IF(L468="beforeTx",timingTable[[#This Row],[FRT32_val]]-timingTable[[#This Row],[FRT32_trace]],"EMPTY")</f>
        <v>EMPTY</v>
      </c>
      <c r="X468" s="14" t="str">
        <f t="shared" si="86"/>
        <v>EMPTY</v>
      </c>
      <c r="Y468" s="14" t="str">
        <f t="shared" si="87"/>
        <v>EMPTY</v>
      </c>
      <c r="Z468" s="14" t="str">
        <f>IF(AND(P468="beforeRx",O469="afterRx"),J469-timingTable[[#This Row],[FRT32_trace]],"EMPTY")</f>
        <v>EMPTY</v>
      </c>
      <c r="AA468" s="14" t="str">
        <f>IF(AND(timingTable[[#This Row],[txEnd]]="txEnd",Q472="rxStart"),I472-timingTable[[#This Row],[FRT32_val]],"EMPTY")</f>
        <v>EMPTY</v>
      </c>
    </row>
    <row r="469" spans="1:27" x14ac:dyDescent="0.25">
      <c r="A469" s="14" t="s">
        <v>1537</v>
      </c>
      <c r="B469">
        <v>335689398286</v>
      </c>
      <c r="C469" s="14" t="s">
        <v>9583</v>
      </c>
      <c r="D469">
        <v>6</v>
      </c>
      <c r="E469" s="14" t="s">
        <v>1077</v>
      </c>
      <c r="F469" s="14" t="s">
        <v>7877</v>
      </c>
      <c r="G469" s="14">
        <f>timingTable[[#This Row],[FRT_DEC]]-B468</f>
        <v>2</v>
      </c>
      <c r="H4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INFO]]))),H468)</f>
        <v>95</v>
      </c>
      <c r="I4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69" s="14">
        <f>HEX2DEC(RIGHT(timingTable[[#This Row],[FRT_HEX]],MIN(LEN(timingTable[[#This Row],[FRT_HEX]])-2,8)))</f>
        <v>681949198</v>
      </c>
      <c r="K469" s="14" t="str">
        <f>IF(timingTable[[#This Row],['[TRACECODE']:.1]]=140,"afterTx","")</f>
        <v/>
      </c>
      <c r="L469" s="14" t="str">
        <f t="shared" si="77"/>
        <v/>
      </c>
      <c r="M469" s="14" t="str">
        <f>IF(AND(H469=H468,K468="afterTx",timingTable[[#This Row],['[TRACECODE']:.1]]=6),"dc","")</f>
        <v/>
      </c>
      <c r="N469" s="14" t="str">
        <f t="shared" si="78"/>
        <v/>
      </c>
      <c r="O469" s="14" t="str">
        <f>IF(timingTable[[#This Row],['[TRACECODE']:.1]]=141,"afterRx","")</f>
        <v/>
      </c>
      <c r="P469" s="14" t="str">
        <f t="shared" si="79"/>
        <v/>
      </c>
      <c r="Q469" s="14" t="str">
        <f t="shared" si="80"/>
        <v/>
      </c>
      <c r="R469" s="14" t="str">
        <f t="shared" si="81"/>
        <v/>
      </c>
      <c r="S469" s="14" t="str">
        <f t="shared" si="82"/>
        <v>EMPTY</v>
      </c>
      <c r="T469" s="14" t="str">
        <f t="shared" si="83"/>
        <v>EMPTY</v>
      </c>
      <c r="U469" s="14" t="str">
        <f t="shared" si="84"/>
        <v>EMPTY</v>
      </c>
      <c r="V469" s="14" t="str">
        <f t="shared" si="85"/>
        <v>EMPTY</v>
      </c>
      <c r="W469" s="14" t="str">
        <f>IF(L469="beforeTx",timingTable[[#This Row],[FRT32_val]]-timingTable[[#This Row],[FRT32_trace]],"EMPTY")</f>
        <v>EMPTY</v>
      </c>
      <c r="X469" s="14" t="str">
        <f t="shared" si="86"/>
        <v>EMPTY</v>
      </c>
      <c r="Y469" s="14" t="str">
        <f t="shared" si="87"/>
        <v>EMPTY</v>
      </c>
      <c r="Z469" s="14" t="str">
        <f>IF(AND(P469="beforeRx",O470="afterRx"),J470-timingTable[[#This Row],[FRT32_trace]],"EMPTY")</f>
        <v>EMPTY</v>
      </c>
      <c r="AA469" s="14" t="str">
        <f>IF(AND(timingTable[[#This Row],[txEnd]]="txEnd",Q473="rxStart"),I473-timingTable[[#This Row],[FRT32_val]],"EMPTY")</f>
        <v>EMPTY</v>
      </c>
    </row>
    <row r="470" spans="1:27" x14ac:dyDescent="0.25">
      <c r="A470" s="14" t="s">
        <v>1538</v>
      </c>
      <c r="B470">
        <v>335689398290</v>
      </c>
      <c r="C470" s="14" t="s">
        <v>9584</v>
      </c>
      <c r="D470">
        <v>122</v>
      </c>
      <c r="E470" s="14" t="s">
        <v>3921</v>
      </c>
      <c r="F470" s="14" t="s">
        <v>9585</v>
      </c>
      <c r="G470" s="14">
        <f>timingTable[[#This Row],[FRT_DEC]]-B469</f>
        <v>4</v>
      </c>
      <c r="H4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INFO]]))),H469)</f>
        <v>95</v>
      </c>
      <c r="I4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681949137</v>
      </c>
      <c r="J470" s="14">
        <f>HEX2DEC(RIGHT(timingTable[[#This Row],[FRT_HEX]],MIN(LEN(timingTable[[#This Row],[FRT_HEX]])-2,8)))</f>
        <v>681949202</v>
      </c>
      <c r="K470" s="14" t="str">
        <f>IF(timingTable[[#This Row],['[TRACECODE']:.1]]=140,"afterTx","")</f>
        <v/>
      </c>
      <c r="L470" s="14" t="str">
        <f t="shared" si="77"/>
        <v/>
      </c>
      <c r="M470" s="14" t="str">
        <f>IF(AND(H470=H469,K469="afterTx",timingTable[[#This Row],['[TRACECODE']:.1]]=6),"dc","")</f>
        <v/>
      </c>
      <c r="N470" s="14" t="str">
        <f t="shared" si="78"/>
        <v>txEnd</v>
      </c>
      <c r="O470" s="14" t="str">
        <f>IF(timingTable[[#This Row],['[TRACECODE']:.1]]=141,"afterRx","")</f>
        <v/>
      </c>
      <c r="P470" s="14" t="str">
        <f t="shared" si="79"/>
        <v/>
      </c>
      <c r="Q470" s="14" t="str">
        <f t="shared" si="80"/>
        <v/>
      </c>
      <c r="R470" s="14" t="str">
        <f t="shared" si="81"/>
        <v/>
      </c>
      <c r="S470" s="14" t="str">
        <f t="shared" si="82"/>
        <v>EMPTY</v>
      </c>
      <c r="T470" s="14" t="str">
        <f t="shared" si="83"/>
        <v>EMPTY</v>
      </c>
      <c r="U470" s="14" t="str">
        <f t="shared" si="84"/>
        <v>EMPTY</v>
      </c>
      <c r="V470" s="14" t="str">
        <f t="shared" si="85"/>
        <v>EMPTY</v>
      </c>
      <c r="W470" s="14" t="str">
        <f>IF(L470="beforeTx",timingTable[[#This Row],[FRT32_val]]-timingTable[[#This Row],[FRT32_trace]],"EMPTY")</f>
        <v>EMPTY</v>
      </c>
      <c r="X470" s="14" t="str">
        <f t="shared" si="86"/>
        <v>EMPTY</v>
      </c>
      <c r="Y470" s="14" t="str">
        <f t="shared" si="87"/>
        <v>EMPTY</v>
      </c>
      <c r="Z470" s="14" t="str">
        <f>IF(AND(P470="beforeRx",O471="afterRx"),J471-timingTable[[#This Row],[FRT32_trace]],"EMPTY")</f>
        <v>EMPTY</v>
      </c>
      <c r="AA470" s="14" t="str">
        <f>IF(AND(timingTable[[#This Row],[txEnd]]="txEnd",Q474="rxStart"),I474-timingTable[[#This Row],[FRT32_val]],"EMPTY")</f>
        <v>EMPTY</v>
      </c>
    </row>
    <row r="471" spans="1:27" x14ac:dyDescent="0.25">
      <c r="A471" s="14" t="s">
        <v>1539</v>
      </c>
      <c r="B471">
        <v>335689398292</v>
      </c>
      <c r="C471" s="14" t="s">
        <v>9586</v>
      </c>
      <c r="D471">
        <v>122</v>
      </c>
      <c r="E471" s="14" t="s">
        <v>3921</v>
      </c>
      <c r="F471" s="14" t="s">
        <v>7878</v>
      </c>
      <c r="G471" s="14">
        <f>timingTable[[#This Row],[FRT_DEC]]-B470</f>
        <v>2</v>
      </c>
      <c r="H4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INFO]]))),H470)</f>
        <v>95</v>
      </c>
      <c r="I4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71" s="14">
        <f>HEX2DEC(RIGHT(timingTable[[#This Row],[FRT_HEX]],MIN(LEN(timingTable[[#This Row],[FRT_HEX]])-2,8)))</f>
        <v>681949204</v>
      </c>
      <c r="K471" s="14" t="str">
        <f>IF(timingTable[[#This Row],['[TRACECODE']:.1]]=140,"afterTx","")</f>
        <v/>
      </c>
      <c r="L471" s="14" t="str">
        <f t="shared" si="77"/>
        <v/>
      </c>
      <c r="M471" s="14" t="str">
        <f>IF(AND(H471=H470,K470="afterTx",timingTable[[#This Row],['[TRACECODE']:.1]]=6),"dc","")</f>
        <v/>
      </c>
      <c r="N471" s="14" t="str">
        <f t="shared" si="78"/>
        <v/>
      </c>
      <c r="O471" s="14" t="str">
        <f>IF(timingTable[[#This Row],['[TRACECODE']:.1]]=141,"afterRx","")</f>
        <v/>
      </c>
      <c r="P471" s="14" t="str">
        <f t="shared" si="79"/>
        <v/>
      </c>
      <c r="Q471" s="14" t="str">
        <f t="shared" si="80"/>
        <v/>
      </c>
      <c r="R471" s="14" t="str">
        <f t="shared" si="81"/>
        <v/>
      </c>
      <c r="S471" s="14" t="str">
        <f t="shared" si="82"/>
        <v>EMPTY</v>
      </c>
      <c r="T471" s="14" t="str">
        <f t="shared" si="83"/>
        <v>EMPTY</v>
      </c>
      <c r="U471" s="14" t="str">
        <f t="shared" si="84"/>
        <v>EMPTY</v>
      </c>
      <c r="V471" s="14" t="str">
        <f t="shared" si="85"/>
        <v>EMPTY</v>
      </c>
      <c r="W471" s="14" t="str">
        <f>IF(L471="beforeTx",timingTable[[#This Row],[FRT32_val]]-timingTable[[#This Row],[FRT32_trace]],"EMPTY")</f>
        <v>EMPTY</v>
      </c>
      <c r="X471" s="14" t="str">
        <f t="shared" si="86"/>
        <v>EMPTY</v>
      </c>
      <c r="Y471" s="14" t="str">
        <f t="shared" si="87"/>
        <v>EMPTY</v>
      </c>
      <c r="Z471" s="14" t="str">
        <f>IF(AND(P471="beforeRx",O472="afterRx"),J472-timingTable[[#This Row],[FRT32_trace]],"EMPTY")</f>
        <v>EMPTY</v>
      </c>
      <c r="AA471" s="14" t="str">
        <f>IF(AND(timingTable[[#This Row],[txEnd]]="txEnd",Q475="rxStart"),I475-timingTable[[#This Row],[FRT32_val]],"EMPTY")</f>
        <v>EMPTY</v>
      </c>
    </row>
    <row r="472" spans="1:27" x14ac:dyDescent="0.25">
      <c r="A472" s="14" t="s">
        <v>1540</v>
      </c>
      <c r="B472">
        <v>335689398300</v>
      </c>
      <c r="C472" s="14" t="s">
        <v>9587</v>
      </c>
      <c r="D472">
        <v>151</v>
      </c>
      <c r="E472" s="14" t="s">
        <v>7876</v>
      </c>
      <c r="F472" s="14" t="s">
        <v>8006</v>
      </c>
      <c r="G472" s="14">
        <f>timingTable[[#This Row],[FRT_DEC]]-B471</f>
        <v>8</v>
      </c>
      <c r="H4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INFO]]))),H471)</f>
        <v>95</v>
      </c>
      <c r="I4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472" s="14">
        <f>HEX2DEC(RIGHT(timingTable[[#This Row],[FRT_HEX]],MIN(LEN(timingTable[[#This Row],[FRT_HEX]])-2,8)))</f>
        <v>681949212</v>
      </c>
      <c r="K472" s="14" t="str">
        <f>IF(timingTable[[#This Row],['[TRACECODE']:.1]]=140,"afterTx","")</f>
        <v/>
      </c>
      <c r="L472" s="14" t="str">
        <f t="shared" si="77"/>
        <v/>
      </c>
      <c r="M472" s="14" t="str">
        <f>IF(AND(H472=H471,K471="afterTx",timingTable[[#This Row],['[TRACECODE']:.1]]=6),"dc","")</f>
        <v/>
      </c>
      <c r="N472" s="14" t="str">
        <f t="shared" si="78"/>
        <v/>
      </c>
      <c r="O472" s="14" t="str">
        <f>IF(timingTable[[#This Row],['[TRACECODE']:.1]]=141,"afterRx","")</f>
        <v/>
      </c>
      <c r="P472" s="14" t="str">
        <f t="shared" si="79"/>
        <v/>
      </c>
      <c r="Q472" s="14" t="str">
        <f t="shared" si="80"/>
        <v/>
      </c>
      <c r="R472" s="14" t="str">
        <f t="shared" si="81"/>
        <v/>
      </c>
      <c r="S472" s="14" t="str">
        <f t="shared" si="82"/>
        <v>EMPTY</v>
      </c>
      <c r="T472" s="14" t="str">
        <f t="shared" si="83"/>
        <v>EMPTY</v>
      </c>
      <c r="U472" s="14" t="str">
        <f t="shared" si="84"/>
        <v>EMPTY</v>
      </c>
      <c r="V472" s="14" t="str">
        <f t="shared" si="85"/>
        <v>EMPTY</v>
      </c>
      <c r="W472" s="14" t="str">
        <f>IF(L472="beforeTx",timingTable[[#This Row],[FRT32_val]]-timingTable[[#This Row],[FRT32_trace]],"EMPTY")</f>
        <v>EMPTY</v>
      </c>
      <c r="X472" s="14" t="str">
        <f t="shared" si="86"/>
        <v>EMPTY</v>
      </c>
      <c r="Y472" s="14" t="str">
        <f t="shared" si="87"/>
        <v>EMPTY</v>
      </c>
      <c r="Z472" s="14" t="str">
        <f>IF(AND(P472="beforeRx",O473="afterRx"),J473-timingTable[[#This Row],[FRT32_trace]],"EMPTY")</f>
        <v>EMPTY</v>
      </c>
      <c r="AA472" s="14" t="str">
        <f>IF(AND(timingTable[[#This Row],[txEnd]]="txEnd",Q476="rxStart"),I476-timingTable[[#This Row],[FRT32_val]],"EMPTY")</f>
        <v>EMPTY</v>
      </c>
    </row>
    <row r="473" spans="1:27" x14ac:dyDescent="0.25">
      <c r="A473" s="14" t="s">
        <v>1548</v>
      </c>
      <c r="B473">
        <v>335689398739</v>
      </c>
      <c r="C473" s="14" t="s">
        <v>9596</v>
      </c>
      <c r="D473">
        <v>151</v>
      </c>
      <c r="E473" s="14" t="s">
        <v>7876</v>
      </c>
      <c r="F473" s="14" t="s">
        <v>8130</v>
      </c>
      <c r="G473" s="14">
        <f>timingTable[[#This Row],[FRT_DEC]]-B472</f>
        <v>439</v>
      </c>
      <c r="H4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INFO]]))),H472)</f>
        <v>95</v>
      </c>
      <c r="I4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473" s="14">
        <f>HEX2DEC(RIGHT(timingTable[[#This Row],[FRT_HEX]],MIN(LEN(timingTable[[#This Row],[FRT_HEX]])-2,8)))</f>
        <v>681949651</v>
      </c>
      <c r="K473" s="14" t="str">
        <f>IF(timingTable[[#This Row],['[TRACECODE']:.1]]=140,"afterTx","")</f>
        <v/>
      </c>
      <c r="L473" s="14" t="str">
        <f t="shared" si="77"/>
        <v/>
      </c>
      <c r="M473" s="14" t="str">
        <f>IF(AND(H473=H472,K472="afterTx",timingTable[[#This Row],['[TRACECODE']:.1]]=6),"dc","")</f>
        <v/>
      </c>
      <c r="N473" s="14" t="str">
        <f t="shared" si="78"/>
        <v/>
      </c>
      <c r="O473" s="14" t="str">
        <f>IF(timingTable[[#This Row],['[TRACECODE']:.1]]=141,"afterRx","")</f>
        <v/>
      </c>
      <c r="P473" s="14" t="str">
        <f t="shared" si="79"/>
        <v/>
      </c>
      <c r="Q473" s="14" t="str">
        <f t="shared" si="80"/>
        <v/>
      </c>
      <c r="R473" s="14" t="str">
        <f t="shared" si="81"/>
        <v/>
      </c>
      <c r="S473" s="14" t="str">
        <f t="shared" si="82"/>
        <v>EMPTY</v>
      </c>
      <c r="T473" s="14" t="str">
        <f t="shared" si="83"/>
        <v>EMPTY</v>
      </c>
      <c r="U473" s="14" t="str">
        <f t="shared" si="84"/>
        <v>EMPTY</v>
      </c>
      <c r="V473" s="14" t="str">
        <f t="shared" si="85"/>
        <v>EMPTY</v>
      </c>
      <c r="W473" s="14" t="str">
        <f>IF(L473="beforeTx",timingTable[[#This Row],[FRT32_val]]-timingTable[[#This Row],[FRT32_trace]],"EMPTY")</f>
        <v>EMPTY</v>
      </c>
      <c r="X473" s="14" t="str">
        <f t="shared" si="86"/>
        <v>EMPTY</v>
      </c>
      <c r="Y473" s="14" t="str">
        <f t="shared" si="87"/>
        <v>EMPTY</v>
      </c>
      <c r="Z473" s="14" t="str">
        <f>IF(AND(P473="beforeRx",O474="afterRx"),J474-timingTable[[#This Row],[FRT32_trace]],"EMPTY")</f>
        <v>EMPTY</v>
      </c>
      <c r="AA473" s="14" t="str">
        <f>IF(AND(timingTable[[#This Row],[txEnd]]="txEnd",Q477="rxStart"),I477-timingTable[[#This Row],[FRT32_val]],"EMPTY")</f>
        <v>EMPTY</v>
      </c>
    </row>
    <row r="474" spans="1:27" x14ac:dyDescent="0.25">
      <c r="A474" s="14" t="s">
        <v>1551</v>
      </c>
      <c r="B474">
        <v>335689398763</v>
      </c>
      <c r="C474" s="14" t="s">
        <v>9599</v>
      </c>
      <c r="D474">
        <v>130</v>
      </c>
      <c r="E474" s="14" t="s">
        <v>3933</v>
      </c>
      <c r="F474" s="14" t="s">
        <v>7885</v>
      </c>
      <c r="G474" s="14">
        <f>timingTable[[#This Row],[FRT_DEC]]-B473</f>
        <v>24</v>
      </c>
      <c r="H4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INFO]]))),H473)</f>
        <v>95</v>
      </c>
      <c r="I4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3342341</v>
      </c>
      <c r="J474" s="14">
        <f>HEX2DEC(RIGHT(timingTable[[#This Row],[FRT_HEX]],MIN(LEN(timingTable[[#This Row],[FRT_HEX]])-2,8)))</f>
        <v>681949675</v>
      </c>
      <c r="K474" s="14" t="str">
        <f>IF(timingTable[[#This Row],['[TRACECODE']:.1]]=140,"afterTx","")</f>
        <v/>
      </c>
      <c r="L474" s="14" t="str">
        <f t="shared" si="77"/>
        <v/>
      </c>
      <c r="M474" s="14" t="str">
        <f>IF(AND(H474=H473,K473="afterTx",timingTable[[#This Row],['[TRACECODE']:.1]]=6),"dc","")</f>
        <v/>
      </c>
      <c r="N474" s="14" t="str">
        <f t="shared" si="78"/>
        <v/>
      </c>
      <c r="O474" s="14" t="str">
        <f>IF(timingTable[[#This Row],['[TRACECODE']:.1]]=141,"afterRx","")</f>
        <v/>
      </c>
      <c r="P474" s="14" t="str">
        <f t="shared" si="79"/>
        <v>beforeRx</v>
      </c>
      <c r="Q474" s="14" t="str">
        <f t="shared" si="80"/>
        <v/>
      </c>
      <c r="R474" s="14" t="str">
        <f t="shared" si="81"/>
        <v/>
      </c>
      <c r="S474" s="14" t="str">
        <f t="shared" si="82"/>
        <v>EMPTY</v>
      </c>
      <c r="T474" s="14" t="str">
        <f t="shared" si="83"/>
        <v>EMPTY</v>
      </c>
      <c r="U474" s="14" t="str">
        <f t="shared" si="84"/>
        <v>EMPTY</v>
      </c>
      <c r="V474" s="14" t="str">
        <f t="shared" si="85"/>
        <v>EMPTY</v>
      </c>
      <c r="W474" s="14" t="str">
        <f>IF(L474="beforeTx",timingTable[[#This Row],[FRT32_val]]-timingTable[[#This Row],[FRT32_trace]],"EMPTY")</f>
        <v>EMPTY</v>
      </c>
      <c r="X474" s="14" t="str">
        <f t="shared" si="86"/>
        <v>EMPTY</v>
      </c>
      <c r="Y474" s="14" t="str">
        <f t="shared" si="87"/>
        <v>EMPTY</v>
      </c>
      <c r="Z474" s="14">
        <f>IF(AND(P474="beforeRx",O475="afterRx"),J475-timingTable[[#This Row],[FRT32_trace]],"EMPTY")</f>
        <v>733</v>
      </c>
      <c r="AA474" s="14" t="str">
        <f>IF(AND(timingTable[[#This Row],[txEnd]]="txEnd",Q478="rxStart"),I478-timingTable[[#This Row],[FRT32_val]],"EMPTY")</f>
        <v>EMPTY</v>
      </c>
    </row>
    <row r="475" spans="1:27" x14ac:dyDescent="0.25">
      <c r="A475" s="14" t="s">
        <v>1552</v>
      </c>
      <c r="B475">
        <v>335689399496</v>
      </c>
      <c r="C475" s="14" t="s">
        <v>9600</v>
      </c>
      <c r="D475">
        <v>141</v>
      </c>
      <c r="E475" s="14" t="s">
        <v>3934</v>
      </c>
      <c r="F475" s="14" t="s">
        <v>7886</v>
      </c>
      <c r="G475" s="14">
        <f>timingTable[[#This Row],[FRT_DEC]]-B474</f>
        <v>733</v>
      </c>
      <c r="H4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INFO]]))),H474)</f>
        <v>95</v>
      </c>
      <c r="I47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75" s="14">
        <f>HEX2DEC(RIGHT(timingTable[[#This Row],[FRT_HEX]],MIN(LEN(timingTable[[#This Row],[FRT_HEX]])-2,8)))</f>
        <v>681950408</v>
      </c>
      <c r="K475" s="14" t="str">
        <f>IF(timingTable[[#This Row],['[TRACECODE']:.1]]=140,"afterTx","")</f>
        <v/>
      </c>
      <c r="L475" s="14" t="str">
        <f t="shared" si="77"/>
        <v/>
      </c>
      <c r="M475" s="14" t="str">
        <f>IF(AND(H475=H474,K474="afterTx",timingTable[[#This Row],['[TRACECODE']:.1]]=6),"dc","")</f>
        <v/>
      </c>
      <c r="N475" s="14" t="str">
        <f t="shared" si="78"/>
        <v/>
      </c>
      <c r="O475" s="14" t="str">
        <f>IF(timingTable[[#This Row],['[TRACECODE']:.1]]=141,"afterRx","")</f>
        <v>afterRx</v>
      </c>
      <c r="P475" s="14" t="str">
        <f t="shared" si="79"/>
        <v/>
      </c>
      <c r="Q475" s="14" t="str">
        <f t="shared" si="80"/>
        <v/>
      </c>
      <c r="R475" s="14" t="str">
        <f t="shared" si="81"/>
        <v/>
      </c>
      <c r="S475" s="14" t="str">
        <f t="shared" si="82"/>
        <v>EMPTY</v>
      </c>
      <c r="T475" s="14" t="str">
        <f t="shared" si="83"/>
        <v>EMPTY</v>
      </c>
      <c r="U475" s="14" t="str">
        <f t="shared" si="84"/>
        <v>EMPTY</v>
      </c>
      <c r="V475" s="14" t="str">
        <f t="shared" si="85"/>
        <v>EMPTY</v>
      </c>
      <c r="W475" s="14" t="str">
        <f>IF(L475="beforeTx",timingTable[[#This Row],[FRT32_val]]-timingTable[[#This Row],[FRT32_trace]],"EMPTY")</f>
        <v>EMPTY</v>
      </c>
      <c r="X475" s="14" t="str">
        <f t="shared" si="86"/>
        <v>EMPTY</v>
      </c>
      <c r="Y475" s="14" t="str">
        <f t="shared" si="87"/>
        <v>EMPTY</v>
      </c>
      <c r="Z475" s="14" t="str">
        <f>IF(AND(P475="beforeRx",O476="afterRx"),J476-timingTable[[#This Row],[FRT32_trace]],"EMPTY")</f>
        <v>EMPTY</v>
      </c>
      <c r="AA475" s="14" t="str">
        <f>IF(AND(timingTable[[#This Row],[txEnd]]="txEnd",Q479="rxStart"),I479-timingTable[[#This Row],[FRT32_val]],"EMPTY")</f>
        <v>EMPTY</v>
      </c>
    </row>
    <row r="476" spans="1:27" x14ac:dyDescent="0.25">
      <c r="A476" s="14" t="s">
        <v>1555</v>
      </c>
      <c r="B476">
        <v>335689400838</v>
      </c>
      <c r="C476" s="14" t="s">
        <v>9603</v>
      </c>
      <c r="D476">
        <v>123</v>
      </c>
      <c r="E476" s="14" t="s">
        <v>3922</v>
      </c>
      <c r="F476" s="14" t="s">
        <v>9604</v>
      </c>
      <c r="G476" s="14">
        <f>timingTable[[#This Row],[FRT_DEC]]-B475</f>
        <v>1342</v>
      </c>
      <c r="H4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INFO]]))),H475)</f>
        <v>95</v>
      </c>
      <c r="I4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681951348</v>
      </c>
      <c r="J476" s="14">
        <f>HEX2DEC(RIGHT(timingTable[[#This Row],[FRT_HEX]],MIN(LEN(timingTable[[#This Row],[FRT_HEX]])-2,8)))</f>
        <v>681951750</v>
      </c>
      <c r="K476" s="14" t="str">
        <f>IF(timingTable[[#This Row],['[TRACECODE']:.1]]=140,"afterTx","")</f>
        <v/>
      </c>
      <c r="L476" s="14" t="str">
        <f t="shared" si="77"/>
        <v/>
      </c>
      <c r="M476" s="14" t="str">
        <f>IF(AND(H476=H475,K475="afterTx",timingTable[[#This Row],['[TRACECODE']:.1]]=6),"dc","")</f>
        <v/>
      </c>
      <c r="N476" s="14" t="str">
        <f t="shared" si="78"/>
        <v/>
      </c>
      <c r="O476" s="14" t="str">
        <f>IF(timingTable[[#This Row],['[TRACECODE']:.1]]=141,"afterRx","")</f>
        <v/>
      </c>
      <c r="P476" s="14" t="str">
        <f t="shared" si="79"/>
        <v/>
      </c>
      <c r="Q476" s="14" t="str">
        <f t="shared" si="80"/>
        <v>rxStart</v>
      </c>
      <c r="R476" s="14" t="str">
        <f t="shared" si="81"/>
        <v/>
      </c>
      <c r="S476" s="14" t="str">
        <f t="shared" si="82"/>
        <v>EMPTY</v>
      </c>
      <c r="T476" s="14" t="str">
        <f t="shared" si="83"/>
        <v>EMPTY</v>
      </c>
      <c r="U476" s="14" t="str">
        <f t="shared" si="84"/>
        <v>EMPTY</v>
      </c>
      <c r="V476" s="14" t="str">
        <f t="shared" si="85"/>
        <v>EMPTY</v>
      </c>
      <c r="W476" s="14" t="str">
        <f>IF(L476="beforeTx",timingTable[[#This Row],[FRT32_val]]-timingTable[[#This Row],[FRT32_trace]],"EMPTY")</f>
        <v>EMPTY</v>
      </c>
      <c r="X476" s="14" t="str">
        <f t="shared" si="86"/>
        <v>EMPTY</v>
      </c>
      <c r="Y476" s="14" t="str">
        <f t="shared" si="87"/>
        <v>EMPTY</v>
      </c>
      <c r="Z476" s="14" t="str">
        <f>IF(AND(P476="beforeRx",O477="afterRx"),J477-timingTable[[#This Row],[FRT32_trace]],"EMPTY")</f>
        <v>EMPTY</v>
      </c>
      <c r="AA476" s="14" t="str">
        <f>IF(AND(timingTable[[#This Row],[txEnd]]="txEnd",Q480="rxStart"),I480-timingTable[[#This Row],[FRT32_val]],"EMPTY")</f>
        <v>EMPTY</v>
      </c>
    </row>
    <row r="477" spans="1:27" x14ac:dyDescent="0.25">
      <c r="A477" s="14" t="s">
        <v>1556</v>
      </c>
      <c r="B477">
        <v>335689400841</v>
      </c>
      <c r="C477" s="14" t="s">
        <v>9605</v>
      </c>
      <c r="D477">
        <v>123</v>
      </c>
      <c r="E477" s="14" t="s">
        <v>3922</v>
      </c>
      <c r="F477" s="14" t="s">
        <v>7879</v>
      </c>
      <c r="G477" s="14">
        <f>timingTable[[#This Row],[FRT_DEC]]-B476</f>
        <v>3</v>
      </c>
      <c r="H4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INFO]]))),H476)</f>
        <v>95</v>
      </c>
      <c r="I4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77" s="14">
        <f>HEX2DEC(RIGHT(timingTable[[#This Row],[FRT_HEX]],MIN(LEN(timingTable[[#This Row],[FRT_HEX]])-2,8)))</f>
        <v>681951753</v>
      </c>
      <c r="K477" s="14" t="str">
        <f>IF(timingTable[[#This Row],['[TRACECODE']:.1]]=140,"afterTx","")</f>
        <v/>
      </c>
      <c r="L477" s="14" t="str">
        <f t="shared" si="77"/>
        <v/>
      </c>
      <c r="M477" s="14" t="str">
        <f>IF(AND(H477=H476,K476="afterTx",timingTable[[#This Row],['[TRACECODE']:.1]]=6),"dc","")</f>
        <v/>
      </c>
      <c r="N477" s="14" t="str">
        <f t="shared" si="78"/>
        <v/>
      </c>
      <c r="O477" s="14" t="str">
        <f>IF(timingTable[[#This Row],['[TRACECODE']:.1]]=141,"afterRx","")</f>
        <v/>
      </c>
      <c r="P477" s="14" t="str">
        <f t="shared" si="79"/>
        <v/>
      </c>
      <c r="Q477" s="14" t="str">
        <f t="shared" si="80"/>
        <v/>
      </c>
      <c r="R477" s="14" t="str">
        <f t="shared" si="81"/>
        <v/>
      </c>
      <c r="S477" s="14" t="str">
        <f t="shared" si="82"/>
        <v>EMPTY</v>
      </c>
      <c r="T477" s="14" t="str">
        <f t="shared" si="83"/>
        <v>EMPTY</v>
      </c>
      <c r="U477" s="14" t="str">
        <f t="shared" si="84"/>
        <v>EMPTY</v>
      </c>
      <c r="V477" s="14" t="str">
        <f t="shared" si="85"/>
        <v>EMPTY</v>
      </c>
      <c r="W477" s="14" t="str">
        <f>IF(L477="beforeTx",timingTable[[#This Row],[FRT32_val]]-timingTable[[#This Row],[FRT32_trace]],"EMPTY")</f>
        <v>EMPTY</v>
      </c>
      <c r="X477" s="14" t="str">
        <f t="shared" si="86"/>
        <v>EMPTY</v>
      </c>
      <c r="Y477" s="14" t="str">
        <f t="shared" si="87"/>
        <v>EMPTY</v>
      </c>
      <c r="Z477" s="14" t="str">
        <f>IF(AND(P477="beforeRx",O478="afterRx"),J478-timingTable[[#This Row],[FRT32_trace]],"EMPTY")</f>
        <v>EMPTY</v>
      </c>
      <c r="AA477" s="14" t="str">
        <f>IF(AND(timingTable[[#This Row],[txEnd]]="txEnd",Q481="rxStart"),I481-timingTable[[#This Row],[FRT32_val]],"EMPTY")</f>
        <v>EMPTY</v>
      </c>
    </row>
    <row r="478" spans="1:27" x14ac:dyDescent="0.25">
      <c r="A478" s="14" t="s">
        <v>1560</v>
      </c>
      <c r="B478">
        <v>335689401174</v>
      </c>
      <c r="C478" s="14" t="s">
        <v>9609</v>
      </c>
      <c r="D478">
        <v>124</v>
      </c>
      <c r="E478" s="14" t="s">
        <v>3923</v>
      </c>
      <c r="F478" s="14" t="s">
        <v>9610</v>
      </c>
      <c r="G478" s="14">
        <f>timingTable[[#This Row],[FRT_DEC]]-B477</f>
        <v>333</v>
      </c>
      <c r="H4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INFO]]))),H477)</f>
        <v>95</v>
      </c>
      <c r="I4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681951881</v>
      </c>
      <c r="J478" s="14">
        <f>HEX2DEC(RIGHT(timingTable[[#This Row],[FRT_HEX]],MIN(LEN(timingTable[[#This Row],[FRT_HEX]])-2,8)))</f>
        <v>681952086</v>
      </c>
      <c r="K478" s="14" t="str">
        <f>IF(timingTable[[#This Row],['[TRACECODE']:.1]]=140,"afterTx","")</f>
        <v/>
      </c>
      <c r="L478" s="14" t="str">
        <f t="shared" si="77"/>
        <v/>
      </c>
      <c r="M478" s="14" t="str">
        <f>IF(AND(H478=H477,K477="afterTx",timingTable[[#This Row],['[TRACECODE']:.1]]=6),"dc","")</f>
        <v/>
      </c>
      <c r="N478" s="14" t="str">
        <f t="shared" si="78"/>
        <v/>
      </c>
      <c r="O478" s="14" t="str">
        <f>IF(timingTable[[#This Row],['[TRACECODE']:.1]]=141,"afterRx","")</f>
        <v/>
      </c>
      <c r="P478" s="14" t="str">
        <f t="shared" si="79"/>
        <v/>
      </c>
      <c r="Q478" s="14" t="str">
        <f t="shared" si="80"/>
        <v/>
      </c>
      <c r="R478" s="14" t="str">
        <f t="shared" si="81"/>
        <v>rxEnd</v>
      </c>
      <c r="S478" s="14" t="str">
        <f t="shared" si="82"/>
        <v>EMPTY</v>
      </c>
      <c r="T478" s="14" t="str">
        <f t="shared" si="83"/>
        <v>EMPTY</v>
      </c>
      <c r="U478" s="14">
        <f t="shared" si="84"/>
        <v>-681951879</v>
      </c>
      <c r="V478" s="14" t="str">
        <f t="shared" si="85"/>
        <v>EMPTY</v>
      </c>
      <c r="W478" s="14" t="str">
        <f>IF(L478="beforeTx",timingTable[[#This Row],[FRT32_val]]-timingTable[[#This Row],[FRT32_trace]],"EMPTY")</f>
        <v>EMPTY</v>
      </c>
      <c r="X478" s="14" t="str">
        <f t="shared" si="86"/>
        <v>EMPTY</v>
      </c>
      <c r="Y478" s="14">
        <f t="shared" si="87"/>
        <v>231</v>
      </c>
      <c r="Z478" s="14" t="str">
        <f>IF(AND(P478="beforeRx",O479="afterRx"),J479-timingTable[[#This Row],[FRT32_trace]],"EMPTY")</f>
        <v>EMPTY</v>
      </c>
      <c r="AA478" s="14" t="str">
        <f>IF(AND(timingTable[[#This Row],[txEnd]]="txEnd",Q482="rxStart"),I482-timingTable[[#This Row],[FRT32_val]],"EMPTY")</f>
        <v>EMPTY</v>
      </c>
    </row>
    <row r="479" spans="1:27" x14ac:dyDescent="0.25">
      <c r="A479" s="14" t="s">
        <v>1561</v>
      </c>
      <c r="B479">
        <v>335689401177</v>
      </c>
      <c r="C479" s="14" t="s">
        <v>9611</v>
      </c>
      <c r="D479">
        <v>124</v>
      </c>
      <c r="E479" s="14" t="s">
        <v>3923</v>
      </c>
      <c r="F479" s="14" t="s">
        <v>7880</v>
      </c>
      <c r="G479" s="14">
        <f>timingTable[[#This Row],[FRT_DEC]]-B478</f>
        <v>3</v>
      </c>
      <c r="H4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INFO]]))),H478)</f>
        <v>95</v>
      </c>
      <c r="I4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79" s="14">
        <f>HEX2DEC(RIGHT(timingTable[[#This Row],[FRT_HEX]],MIN(LEN(timingTable[[#This Row],[FRT_HEX]])-2,8)))</f>
        <v>681952089</v>
      </c>
      <c r="K479" s="14" t="str">
        <f>IF(timingTable[[#This Row],['[TRACECODE']:.1]]=140,"afterTx","")</f>
        <v/>
      </c>
      <c r="L479" s="14" t="str">
        <f t="shared" si="77"/>
        <v/>
      </c>
      <c r="M479" s="14" t="str">
        <f>IF(AND(H479=H478,K478="afterTx",timingTable[[#This Row],['[TRACECODE']:.1]]=6),"dc","")</f>
        <v/>
      </c>
      <c r="N479" s="14" t="str">
        <f t="shared" si="78"/>
        <v/>
      </c>
      <c r="O479" s="14" t="str">
        <f>IF(timingTable[[#This Row],['[TRACECODE']:.1]]=141,"afterRx","")</f>
        <v/>
      </c>
      <c r="P479" s="14" t="str">
        <f t="shared" si="79"/>
        <v/>
      </c>
      <c r="Q479" s="14" t="str">
        <f t="shared" si="80"/>
        <v/>
      </c>
      <c r="R479" s="14" t="str">
        <f t="shared" si="81"/>
        <v/>
      </c>
      <c r="S479" s="14" t="str">
        <f t="shared" si="82"/>
        <v>EMPTY</v>
      </c>
      <c r="T479" s="14" t="str">
        <f t="shared" si="83"/>
        <v>EMPTY</v>
      </c>
      <c r="U479" s="14" t="str">
        <f t="shared" si="84"/>
        <v>EMPTY</v>
      </c>
      <c r="V479" s="14" t="str">
        <f t="shared" si="85"/>
        <v>EMPTY</v>
      </c>
      <c r="W479" s="14" t="str">
        <f>IF(L479="beforeTx",timingTable[[#This Row],[FRT32_val]]-timingTable[[#This Row],[FRT32_trace]],"EMPTY")</f>
        <v>EMPTY</v>
      </c>
      <c r="X479" s="14" t="str">
        <f t="shared" si="86"/>
        <v>EMPTY</v>
      </c>
      <c r="Y479" s="14" t="str">
        <f t="shared" si="87"/>
        <v>EMPTY</v>
      </c>
      <c r="Z479" s="14" t="str">
        <f>IF(AND(P479="beforeRx",O480="afterRx"),J480-timingTable[[#This Row],[FRT32_trace]],"EMPTY")</f>
        <v>EMPTY</v>
      </c>
      <c r="AA479" s="14" t="str">
        <f>IF(AND(timingTable[[#This Row],[txEnd]]="txEnd",Q483="rxStart"),I483-timingTable[[#This Row],[FRT32_val]],"EMPTY")</f>
        <v>EMPTY</v>
      </c>
    </row>
    <row r="480" spans="1:27" x14ac:dyDescent="0.25">
      <c r="A480" s="14" t="s">
        <v>1562</v>
      </c>
      <c r="B480">
        <v>335689401200</v>
      </c>
      <c r="C480" s="14" t="s">
        <v>9612</v>
      </c>
      <c r="D480">
        <v>151</v>
      </c>
      <c r="E480" s="14" t="s">
        <v>7876</v>
      </c>
      <c r="F480" s="14" t="s">
        <v>7845</v>
      </c>
      <c r="G480" s="14">
        <f>timingTable[[#This Row],[FRT_DEC]]-B479</f>
        <v>23</v>
      </c>
      <c r="H4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INFO]]))),H479)</f>
        <v>95</v>
      </c>
      <c r="I4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480" s="14">
        <f>HEX2DEC(RIGHT(timingTable[[#This Row],[FRT_HEX]],MIN(LEN(timingTable[[#This Row],[FRT_HEX]])-2,8)))</f>
        <v>681952112</v>
      </c>
      <c r="K480" s="14" t="str">
        <f>IF(timingTable[[#This Row],['[TRACECODE']:.1]]=140,"afterTx","")</f>
        <v/>
      </c>
      <c r="L480" s="14" t="str">
        <f t="shared" si="77"/>
        <v>beforeTx</v>
      </c>
      <c r="M480" s="14" t="str">
        <f>IF(AND(H480=H479,K479="afterTx",timingTable[[#This Row],['[TRACECODE']:.1]]=6),"dc","")</f>
        <v/>
      </c>
      <c r="N480" s="14" t="str">
        <f t="shared" si="78"/>
        <v/>
      </c>
      <c r="O480" s="14" t="str">
        <f>IF(timingTable[[#This Row],['[TRACECODE']:.1]]=141,"afterRx","")</f>
        <v/>
      </c>
      <c r="P480" s="14" t="str">
        <f t="shared" si="79"/>
        <v/>
      </c>
      <c r="Q480" s="14" t="str">
        <f t="shared" si="80"/>
        <v/>
      </c>
      <c r="R480" s="14" t="str">
        <f t="shared" si="81"/>
        <v/>
      </c>
      <c r="S480" s="14" t="str">
        <f t="shared" si="82"/>
        <v>EMPTY</v>
      </c>
      <c r="T480" s="14" t="str">
        <f t="shared" si="83"/>
        <v>EMPTY</v>
      </c>
      <c r="U480" s="14" t="str">
        <f t="shared" si="84"/>
        <v>EMPTY</v>
      </c>
      <c r="V480" s="14" t="str">
        <f t="shared" si="85"/>
        <v>EMPTY</v>
      </c>
      <c r="W480" s="14">
        <f>IF(L480="beforeTx",timingTable[[#This Row],[FRT32_val]]-timingTable[[#This Row],[FRT32_trace]],"EMPTY")</f>
        <v>-681952110</v>
      </c>
      <c r="X480" s="14">
        <f t="shared" si="86"/>
        <v>725</v>
      </c>
      <c r="Y480" s="14" t="str">
        <f t="shared" si="87"/>
        <v>EMPTY</v>
      </c>
      <c r="Z480" s="14" t="str">
        <f>IF(AND(P480="beforeRx",O481="afterRx"),J481-timingTable[[#This Row],[FRT32_trace]],"EMPTY")</f>
        <v>EMPTY</v>
      </c>
      <c r="AA480" s="14" t="str">
        <f>IF(AND(timingTable[[#This Row],[txEnd]]="txEnd",Q484="rxStart"),I484-timingTable[[#This Row],[FRT32_val]],"EMPTY")</f>
        <v>EMPTY</v>
      </c>
    </row>
    <row r="481" spans="1:27" x14ac:dyDescent="0.25">
      <c r="A481" s="14" t="s">
        <v>1564</v>
      </c>
      <c r="B481">
        <v>335689401211</v>
      </c>
      <c r="C481" s="14" t="s">
        <v>9614</v>
      </c>
      <c r="D481">
        <v>151</v>
      </c>
      <c r="E481" s="14" t="s">
        <v>7876</v>
      </c>
      <c r="F481" s="14" t="s">
        <v>8151</v>
      </c>
      <c r="G481" s="14">
        <f>timingTable[[#This Row],[FRT_DEC]]-B480</f>
        <v>11</v>
      </c>
      <c r="H4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INFO]]))),H480)</f>
        <v>95</v>
      </c>
      <c r="I4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481" s="14">
        <f>HEX2DEC(RIGHT(timingTable[[#This Row],[FRT_HEX]],MIN(LEN(timingTable[[#This Row],[FRT_HEX]])-2,8)))</f>
        <v>681952123</v>
      </c>
      <c r="K481" s="14" t="str">
        <f>IF(timingTable[[#This Row],['[TRACECODE']:.1]]=140,"afterTx","")</f>
        <v/>
      </c>
      <c r="L481" s="14" t="str">
        <f t="shared" si="77"/>
        <v/>
      </c>
      <c r="M481" s="14" t="str">
        <f>IF(AND(H481=H480,K480="afterTx",timingTable[[#This Row],['[TRACECODE']:.1]]=6),"dc","")</f>
        <v/>
      </c>
      <c r="N481" s="14" t="str">
        <f t="shared" si="78"/>
        <v/>
      </c>
      <c r="O481" s="14" t="str">
        <f>IF(timingTable[[#This Row],['[TRACECODE']:.1]]=141,"afterRx","")</f>
        <v/>
      </c>
      <c r="P481" s="14" t="str">
        <f t="shared" si="79"/>
        <v/>
      </c>
      <c r="Q481" s="14" t="str">
        <f t="shared" si="80"/>
        <v/>
      </c>
      <c r="R481" s="14" t="str">
        <f t="shared" si="81"/>
        <v/>
      </c>
      <c r="S481" s="14" t="str">
        <f t="shared" si="82"/>
        <v>EMPTY</v>
      </c>
      <c r="T481" s="14" t="str">
        <f t="shared" si="83"/>
        <v>EMPTY</v>
      </c>
      <c r="U481" s="14" t="str">
        <f t="shared" si="84"/>
        <v>EMPTY</v>
      </c>
      <c r="V481" s="14" t="str">
        <f t="shared" si="85"/>
        <v>EMPTY</v>
      </c>
      <c r="W481" s="14" t="str">
        <f>IF(L481="beforeTx",timingTable[[#This Row],[FRT32_val]]-timingTable[[#This Row],[FRT32_trace]],"EMPTY")</f>
        <v>EMPTY</v>
      </c>
      <c r="X481" s="14" t="str">
        <f t="shared" si="86"/>
        <v>EMPTY</v>
      </c>
      <c r="Y481" s="14" t="str">
        <f t="shared" si="87"/>
        <v>EMPTY</v>
      </c>
      <c r="Z481" s="14" t="str">
        <f>IF(AND(P481="beforeRx",O482="afterRx"),J482-timingTable[[#This Row],[FRT32_trace]],"EMPTY")</f>
        <v>EMPTY</v>
      </c>
      <c r="AA481" s="14" t="str">
        <f>IF(AND(timingTable[[#This Row],[txEnd]]="txEnd",Q485="rxStart"),I485-timingTable[[#This Row],[FRT32_val]],"EMPTY")</f>
        <v>EMPTY</v>
      </c>
    </row>
    <row r="482" spans="1:27" x14ac:dyDescent="0.25">
      <c r="A482" s="14" t="s">
        <v>1581</v>
      </c>
      <c r="B482">
        <v>335689401925</v>
      </c>
      <c r="C482" s="14" t="s">
        <v>9633</v>
      </c>
      <c r="D482">
        <v>140</v>
      </c>
      <c r="E482" s="14" t="s">
        <v>1076</v>
      </c>
      <c r="F482" s="14" t="s">
        <v>9634</v>
      </c>
      <c r="G482" s="14">
        <f>timingTable[[#This Row],[FRT_DEC]]-B481</f>
        <v>714</v>
      </c>
      <c r="H4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INFO]]))),H481)</f>
        <v>95</v>
      </c>
      <c r="I48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82" s="14">
        <f>HEX2DEC(RIGHT(timingTable[[#This Row],[FRT_HEX]],MIN(LEN(timingTable[[#This Row],[FRT_HEX]])-2,8)))</f>
        <v>681952837</v>
      </c>
      <c r="K482" s="14" t="str">
        <f>IF(timingTable[[#This Row],['[TRACECODE']:.1]]=140,"afterTx","")</f>
        <v>afterTx</v>
      </c>
      <c r="L482" s="14" t="str">
        <f t="shared" si="77"/>
        <v/>
      </c>
      <c r="M482" s="14" t="str">
        <f>IF(AND(H482=H481,K481="afterTx",timingTable[[#This Row],['[TRACECODE']:.1]]=6),"dc","")</f>
        <v/>
      </c>
      <c r="N482" s="14" t="str">
        <f t="shared" si="78"/>
        <v/>
      </c>
      <c r="O482" s="14" t="str">
        <f>IF(timingTable[[#This Row],['[TRACECODE']:.1]]=141,"afterRx","")</f>
        <v/>
      </c>
      <c r="P482" s="14" t="str">
        <f t="shared" si="79"/>
        <v/>
      </c>
      <c r="Q482" s="14" t="str">
        <f t="shared" si="80"/>
        <v/>
      </c>
      <c r="R482" s="14" t="str">
        <f t="shared" si="81"/>
        <v/>
      </c>
      <c r="S482" s="14" t="str">
        <f t="shared" si="82"/>
        <v>EMPTY</v>
      </c>
      <c r="T482" s="14" t="str">
        <f t="shared" si="83"/>
        <v>EMPTY</v>
      </c>
      <c r="U482" s="14" t="str">
        <f t="shared" si="84"/>
        <v>EMPTY</v>
      </c>
      <c r="V482" s="14" t="str">
        <f t="shared" si="85"/>
        <v>EMPTY</v>
      </c>
      <c r="W482" s="14" t="str">
        <f>IF(L482="beforeTx",timingTable[[#This Row],[FRT32_val]]-timingTable[[#This Row],[FRT32_trace]],"EMPTY")</f>
        <v>EMPTY</v>
      </c>
      <c r="X482" s="14" t="str">
        <f t="shared" si="86"/>
        <v>EMPTY</v>
      </c>
      <c r="Y482" s="14" t="str">
        <f t="shared" si="87"/>
        <v>EMPTY</v>
      </c>
      <c r="Z482" s="14" t="str">
        <f>IF(AND(P482="beforeRx",O483="afterRx"),J483-timingTable[[#This Row],[FRT32_trace]],"EMPTY")</f>
        <v>EMPTY</v>
      </c>
      <c r="AA482" s="14" t="str">
        <f>IF(AND(timingTable[[#This Row],[txEnd]]="txEnd",Q486="rxStart"),I486-timingTable[[#This Row],[FRT32_val]],"EMPTY")</f>
        <v>EMPTY</v>
      </c>
    </row>
    <row r="483" spans="1:27" x14ac:dyDescent="0.25">
      <c r="A483" s="14" t="s">
        <v>1593</v>
      </c>
      <c r="B483">
        <v>335689403280</v>
      </c>
      <c r="C483" s="14" t="s">
        <v>9647</v>
      </c>
      <c r="D483">
        <v>151</v>
      </c>
      <c r="E483" s="14" t="s">
        <v>7876</v>
      </c>
      <c r="F483" s="14" t="s">
        <v>7989</v>
      </c>
      <c r="G483" s="14">
        <f>timingTable[[#This Row],[FRT_DEC]]-B482</f>
        <v>1355</v>
      </c>
      <c r="H4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INFO]]))),H482)</f>
        <v>95</v>
      </c>
      <c r="I4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83" s="14">
        <f>HEX2DEC(RIGHT(timingTable[[#This Row],[FRT_HEX]],MIN(LEN(timingTable[[#This Row],[FRT_HEX]])-2,8)))</f>
        <v>681954192</v>
      </c>
      <c r="K483" s="14" t="str">
        <f>IF(timingTable[[#This Row],['[TRACECODE']:.1]]=140,"afterTx","")</f>
        <v/>
      </c>
      <c r="L483" s="14" t="str">
        <f t="shared" si="77"/>
        <v/>
      </c>
      <c r="M483" s="14" t="str">
        <f>IF(AND(H483=H482,K482="afterTx",timingTable[[#This Row],['[TRACECODE']:.1]]=6),"dc","")</f>
        <v/>
      </c>
      <c r="N483" s="14" t="str">
        <f t="shared" si="78"/>
        <v/>
      </c>
      <c r="O483" s="14" t="str">
        <f>IF(timingTable[[#This Row],['[TRACECODE']:.1]]=141,"afterRx","")</f>
        <v/>
      </c>
      <c r="P483" s="14" t="str">
        <f t="shared" si="79"/>
        <v/>
      </c>
      <c r="Q483" s="14" t="str">
        <f t="shared" si="80"/>
        <v/>
      </c>
      <c r="R483" s="14" t="str">
        <f t="shared" si="81"/>
        <v/>
      </c>
      <c r="S483" s="14" t="str">
        <f t="shared" si="82"/>
        <v>EMPTY</v>
      </c>
      <c r="T483" s="14" t="str">
        <f t="shared" si="83"/>
        <v>EMPTY</v>
      </c>
      <c r="U483" s="14" t="str">
        <f t="shared" si="84"/>
        <v>EMPTY</v>
      </c>
      <c r="V483" s="14" t="str">
        <f t="shared" si="85"/>
        <v>EMPTY</v>
      </c>
      <c r="W483" s="14" t="str">
        <f>IF(L483="beforeTx",timingTable[[#This Row],[FRT32_val]]-timingTable[[#This Row],[FRT32_trace]],"EMPTY")</f>
        <v>EMPTY</v>
      </c>
      <c r="X483" s="14" t="str">
        <f t="shared" si="86"/>
        <v>EMPTY</v>
      </c>
      <c r="Y483" s="14" t="str">
        <f t="shared" si="87"/>
        <v>EMPTY</v>
      </c>
      <c r="Z483" s="14" t="str">
        <f>IF(AND(P483="beforeRx",O484="afterRx"),J484-timingTable[[#This Row],[FRT32_trace]],"EMPTY")</f>
        <v>EMPTY</v>
      </c>
      <c r="AA483" s="14" t="str">
        <f>IF(AND(timingTable[[#This Row],[txEnd]]="txEnd",Q487="rxStart"),I487-timingTable[[#This Row],[FRT32_val]],"EMPTY")</f>
        <v>EMPTY</v>
      </c>
    </row>
    <row r="484" spans="1:27" x14ac:dyDescent="0.25">
      <c r="A484" s="14" t="s">
        <v>1596</v>
      </c>
      <c r="B484">
        <v>335689412766</v>
      </c>
      <c r="C484" s="14" t="s">
        <v>9650</v>
      </c>
      <c r="D484">
        <v>151</v>
      </c>
      <c r="E484" s="14" t="s">
        <v>7876</v>
      </c>
      <c r="F484" s="14" t="s">
        <v>7936</v>
      </c>
      <c r="G484" s="14">
        <f>timingTable[[#This Row],[FRT_DEC]]-B483</f>
        <v>9486</v>
      </c>
      <c r="H4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INFO]]))),H483)</f>
        <v>95</v>
      </c>
      <c r="I4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484" s="14">
        <f>HEX2DEC(RIGHT(timingTable[[#This Row],[FRT_HEX]],MIN(LEN(timingTable[[#This Row],[FRT_HEX]])-2,8)))</f>
        <v>681963678</v>
      </c>
      <c r="K484" s="14" t="str">
        <f>IF(timingTable[[#This Row],['[TRACECODE']:.1]]=140,"afterTx","")</f>
        <v/>
      </c>
      <c r="L484" s="14" t="str">
        <f t="shared" si="77"/>
        <v/>
      </c>
      <c r="M484" s="14" t="str">
        <f>IF(AND(H484=H483,K483="afterTx",timingTable[[#This Row],['[TRACECODE']:.1]]=6),"dc","")</f>
        <v/>
      </c>
      <c r="N484" s="14" t="str">
        <f t="shared" si="78"/>
        <v/>
      </c>
      <c r="O484" s="14" t="str">
        <f>IF(timingTable[[#This Row],['[TRACECODE']:.1]]=141,"afterRx","")</f>
        <v/>
      </c>
      <c r="P484" s="14" t="str">
        <f t="shared" si="79"/>
        <v/>
      </c>
      <c r="Q484" s="14" t="str">
        <f t="shared" si="80"/>
        <v/>
      </c>
      <c r="R484" s="14" t="str">
        <f t="shared" si="81"/>
        <v/>
      </c>
      <c r="S484" s="14" t="str">
        <f t="shared" si="82"/>
        <v>EMPTY</v>
      </c>
      <c r="T484" s="14" t="str">
        <f t="shared" si="83"/>
        <v>EMPTY</v>
      </c>
      <c r="U484" s="14" t="str">
        <f t="shared" si="84"/>
        <v>EMPTY</v>
      </c>
      <c r="V484" s="14" t="str">
        <f t="shared" si="85"/>
        <v>EMPTY</v>
      </c>
      <c r="W484" s="14" t="str">
        <f>IF(L484="beforeTx",timingTable[[#This Row],[FRT32_val]]-timingTable[[#This Row],[FRT32_trace]],"EMPTY")</f>
        <v>EMPTY</v>
      </c>
      <c r="X484" s="14" t="str">
        <f t="shared" si="86"/>
        <v>EMPTY</v>
      </c>
      <c r="Y484" s="14" t="str">
        <f t="shared" si="87"/>
        <v>EMPTY</v>
      </c>
      <c r="Z484" s="14" t="str">
        <f>IF(AND(P484="beforeRx",O485="afterRx"),J485-timingTable[[#This Row],[FRT32_trace]],"EMPTY")</f>
        <v>EMPTY</v>
      </c>
      <c r="AA484" s="14" t="str">
        <f>IF(AND(timingTable[[#This Row],[txEnd]]="txEnd",Q488="rxStart"),I488-timingTable[[#This Row],[FRT32_val]],"EMPTY")</f>
        <v>EMPTY</v>
      </c>
    </row>
    <row r="485" spans="1:27" x14ac:dyDescent="0.25">
      <c r="A485" s="14" t="s">
        <v>1598</v>
      </c>
      <c r="B485">
        <v>335689413710</v>
      </c>
      <c r="C485" s="14" t="s">
        <v>9652</v>
      </c>
      <c r="D485">
        <v>151</v>
      </c>
      <c r="E485" s="14" t="s">
        <v>7876</v>
      </c>
      <c r="F485" s="14" t="s">
        <v>7989</v>
      </c>
      <c r="G485" s="14">
        <f>timingTable[[#This Row],[FRT_DEC]]-B484</f>
        <v>944</v>
      </c>
      <c r="H4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INFO]]))),H484)</f>
        <v>95</v>
      </c>
      <c r="I4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485" s="14">
        <f>HEX2DEC(RIGHT(timingTable[[#This Row],[FRT_HEX]],MIN(LEN(timingTable[[#This Row],[FRT_HEX]])-2,8)))</f>
        <v>681964622</v>
      </c>
      <c r="K485" s="14" t="str">
        <f>IF(timingTable[[#This Row],['[TRACECODE']:.1]]=140,"afterTx","")</f>
        <v/>
      </c>
      <c r="L485" s="14" t="str">
        <f t="shared" si="77"/>
        <v/>
      </c>
      <c r="M485" s="14" t="str">
        <f>IF(AND(H485=H484,K484="afterTx",timingTable[[#This Row],['[TRACECODE']:.1]]=6),"dc","")</f>
        <v/>
      </c>
      <c r="N485" s="14" t="str">
        <f t="shared" si="78"/>
        <v/>
      </c>
      <c r="O485" s="14" t="str">
        <f>IF(timingTable[[#This Row],['[TRACECODE']:.1]]=141,"afterRx","")</f>
        <v/>
      </c>
      <c r="P485" s="14" t="str">
        <f t="shared" si="79"/>
        <v/>
      </c>
      <c r="Q485" s="14" t="str">
        <f t="shared" si="80"/>
        <v/>
      </c>
      <c r="R485" s="14" t="str">
        <f t="shared" si="81"/>
        <v/>
      </c>
      <c r="S485" s="14" t="str">
        <f t="shared" si="82"/>
        <v>EMPTY</v>
      </c>
      <c r="T485" s="14" t="str">
        <f t="shared" si="83"/>
        <v>EMPTY</v>
      </c>
      <c r="U485" s="14" t="str">
        <f t="shared" si="84"/>
        <v>EMPTY</v>
      </c>
      <c r="V485" s="14" t="str">
        <f t="shared" si="85"/>
        <v>EMPTY</v>
      </c>
      <c r="W485" s="14" t="str">
        <f>IF(L485="beforeTx",timingTable[[#This Row],[FRT32_val]]-timingTable[[#This Row],[FRT32_trace]],"EMPTY")</f>
        <v>EMPTY</v>
      </c>
      <c r="X485" s="14" t="str">
        <f t="shared" si="86"/>
        <v>EMPTY</v>
      </c>
      <c r="Y485" s="14" t="str">
        <f t="shared" si="87"/>
        <v>EMPTY</v>
      </c>
      <c r="Z485" s="14" t="str">
        <f>IF(AND(P485="beforeRx",O486="afterRx"),J486-timingTable[[#This Row],[FRT32_trace]],"EMPTY")</f>
        <v>EMPTY</v>
      </c>
      <c r="AA485" s="14" t="str">
        <f>IF(AND(timingTable[[#This Row],[txEnd]]="txEnd",Q489="rxStart"),I489-timingTable[[#This Row],[FRT32_val]],"EMPTY")</f>
        <v>EMPTY</v>
      </c>
    </row>
    <row r="486" spans="1:27" x14ac:dyDescent="0.25">
      <c r="A486" s="14" t="s">
        <v>1606</v>
      </c>
      <c r="B486">
        <v>335689414752</v>
      </c>
      <c r="C486" s="14" t="s">
        <v>9662</v>
      </c>
      <c r="D486">
        <v>151</v>
      </c>
      <c r="E486" s="14" t="s">
        <v>7876</v>
      </c>
      <c r="F486" s="14" t="s">
        <v>7993</v>
      </c>
      <c r="G486" s="14">
        <f>timingTable[[#This Row],[FRT_DEC]]-B485</f>
        <v>1042</v>
      </c>
      <c r="H4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INFO]]))),H485)</f>
        <v>95</v>
      </c>
      <c r="I4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486" s="14">
        <f>HEX2DEC(RIGHT(timingTable[[#This Row],[FRT_HEX]],MIN(LEN(timingTable[[#This Row],[FRT_HEX]])-2,8)))</f>
        <v>681965664</v>
      </c>
      <c r="K486" s="14" t="str">
        <f>IF(timingTable[[#This Row],['[TRACECODE']:.1]]=140,"afterTx","")</f>
        <v/>
      </c>
      <c r="L486" s="14" t="str">
        <f t="shared" si="77"/>
        <v/>
      </c>
      <c r="M486" s="14" t="str">
        <f>IF(AND(H486=H485,K485="afterTx",timingTable[[#This Row],['[TRACECODE']:.1]]=6),"dc","")</f>
        <v/>
      </c>
      <c r="N486" s="14" t="str">
        <f t="shared" si="78"/>
        <v/>
      </c>
      <c r="O486" s="14" t="str">
        <f>IF(timingTable[[#This Row],['[TRACECODE']:.1]]=141,"afterRx","")</f>
        <v/>
      </c>
      <c r="P486" s="14" t="str">
        <f t="shared" si="79"/>
        <v/>
      </c>
      <c r="Q486" s="14" t="str">
        <f t="shared" si="80"/>
        <v/>
      </c>
      <c r="R486" s="14" t="str">
        <f t="shared" si="81"/>
        <v/>
      </c>
      <c r="S486" s="14" t="str">
        <f t="shared" si="82"/>
        <v>EMPTY</v>
      </c>
      <c r="T486" s="14" t="str">
        <f t="shared" si="83"/>
        <v>EMPTY</v>
      </c>
      <c r="U486" s="14" t="str">
        <f t="shared" si="84"/>
        <v>EMPTY</v>
      </c>
      <c r="V486" s="14" t="str">
        <f t="shared" si="85"/>
        <v>EMPTY</v>
      </c>
      <c r="W486" s="14" t="str">
        <f>IF(L486="beforeTx",timingTable[[#This Row],[FRT32_val]]-timingTable[[#This Row],[FRT32_trace]],"EMPTY")</f>
        <v>EMPTY</v>
      </c>
      <c r="X486" s="14" t="str">
        <f t="shared" si="86"/>
        <v>EMPTY</v>
      </c>
      <c r="Y486" s="14" t="str">
        <f t="shared" si="87"/>
        <v>EMPTY</v>
      </c>
      <c r="Z486" s="14" t="str">
        <f>IF(AND(P486="beforeRx",O487="afterRx"),J487-timingTable[[#This Row],[FRT32_trace]],"EMPTY")</f>
        <v>EMPTY</v>
      </c>
      <c r="AA486" s="14" t="str">
        <f>IF(AND(timingTable[[#This Row],[txEnd]]="txEnd",Q490="rxStart"),I490-timingTable[[#This Row],[FRT32_val]],"EMPTY")</f>
        <v>EMPTY</v>
      </c>
    </row>
    <row r="487" spans="1:27" x14ac:dyDescent="0.25">
      <c r="A487" s="14" t="s">
        <v>1610</v>
      </c>
      <c r="B487">
        <v>335689414797</v>
      </c>
      <c r="C487" s="14" t="s">
        <v>9666</v>
      </c>
      <c r="D487">
        <v>131</v>
      </c>
      <c r="E487" s="14" t="s">
        <v>3932</v>
      </c>
      <c r="F487" s="14" t="s">
        <v>9667</v>
      </c>
      <c r="G487" s="14">
        <f>timingTable[[#This Row],[FRT_DEC]]-B486</f>
        <v>45</v>
      </c>
      <c r="H4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INFO]]))),H486)</f>
        <v>96</v>
      </c>
      <c r="I48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87" s="14">
        <f>HEX2DEC(RIGHT(timingTable[[#This Row],[FRT_HEX]],MIN(LEN(timingTable[[#This Row],[FRT_HEX]])-2,8)))</f>
        <v>681965709</v>
      </c>
      <c r="K487" s="14" t="str">
        <f>IF(timingTable[[#This Row],['[TRACECODE']:.1]]=140,"afterTx","")</f>
        <v/>
      </c>
      <c r="L487" s="14" t="str">
        <f t="shared" si="77"/>
        <v/>
      </c>
      <c r="M487" s="14" t="str">
        <f>IF(AND(H487=H486,K486="afterTx",timingTable[[#This Row],['[TRACECODE']:.1]]=6),"dc","")</f>
        <v/>
      </c>
      <c r="N487" s="14" t="str">
        <f t="shared" si="78"/>
        <v/>
      </c>
      <c r="O487" s="14" t="str">
        <f>IF(timingTable[[#This Row],['[TRACECODE']:.1]]=141,"afterRx","")</f>
        <v/>
      </c>
      <c r="P487" s="14" t="str">
        <f t="shared" si="79"/>
        <v/>
      </c>
      <c r="Q487" s="14" t="str">
        <f t="shared" si="80"/>
        <v/>
      </c>
      <c r="R487" s="14" t="str">
        <f t="shared" si="81"/>
        <v/>
      </c>
      <c r="S487" s="14" t="str">
        <f t="shared" si="82"/>
        <v>EMPTY</v>
      </c>
      <c r="T487" s="14" t="str">
        <f t="shared" si="83"/>
        <v>EMPTY</v>
      </c>
      <c r="U487" s="14" t="str">
        <f t="shared" si="84"/>
        <v>EMPTY</v>
      </c>
      <c r="V487" s="14" t="str">
        <f t="shared" si="85"/>
        <v>EMPTY</v>
      </c>
      <c r="W487" s="14" t="str">
        <f>IF(L487="beforeTx",timingTable[[#This Row],[FRT32_val]]-timingTable[[#This Row],[FRT32_trace]],"EMPTY")</f>
        <v>EMPTY</v>
      </c>
      <c r="X487" s="14" t="str">
        <f t="shared" si="86"/>
        <v>EMPTY</v>
      </c>
      <c r="Y487" s="14" t="str">
        <f t="shared" si="87"/>
        <v>EMPTY</v>
      </c>
      <c r="Z487" s="14" t="str">
        <f>IF(AND(P487="beforeRx",O488="afterRx"),J488-timingTable[[#This Row],[FRT32_trace]],"EMPTY")</f>
        <v>EMPTY</v>
      </c>
      <c r="AA487" s="14" t="str">
        <f>IF(AND(timingTable[[#This Row],[txEnd]]="txEnd",Q491="rxStart"),I491-timingTable[[#This Row],[FRT32_val]],"EMPTY")</f>
        <v>EMPTY</v>
      </c>
    </row>
    <row r="488" spans="1:27" x14ac:dyDescent="0.25">
      <c r="A488" s="14" t="s">
        <v>1612</v>
      </c>
      <c r="B488">
        <v>335689414860</v>
      </c>
      <c r="C488" s="14" t="s">
        <v>9669</v>
      </c>
      <c r="D488">
        <v>129</v>
      </c>
      <c r="E488" s="14" t="s">
        <v>3677</v>
      </c>
      <c r="F488" s="14" t="s">
        <v>9670</v>
      </c>
      <c r="G488" s="14">
        <f>timingTable[[#This Row],[FRT_DEC]]-B487</f>
        <v>63</v>
      </c>
      <c r="H4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INFO]]))),H487)</f>
        <v>96</v>
      </c>
      <c r="I4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681966650</v>
      </c>
      <c r="J488" s="14">
        <f>HEX2DEC(RIGHT(timingTable[[#This Row],[FRT_HEX]],MIN(LEN(timingTable[[#This Row],[FRT_HEX]])-2,8)))</f>
        <v>681965772</v>
      </c>
      <c r="K488" s="14" t="str">
        <f>IF(timingTable[[#This Row],['[TRACECODE']:.1]]=140,"afterTx","")</f>
        <v/>
      </c>
      <c r="L488" s="14" t="str">
        <f t="shared" si="77"/>
        <v>beforeTx</v>
      </c>
      <c r="M488" s="14" t="str">
        <f>IF(AND(H488=H487,K487="afterTx",timingTable[[#This Row],['[TRACECODE']:.1]]=6),"dc","")</f>
        <v/>
      </c>
      <c r="N488" s="14" t="str">
        <f t="shared" si="78"/>
        <v/>
      </c>
      <c r="O488" s="14" t="str">
        <f>IF(timingTable[[#This Row],['[TRACECODE']:.1]]=141,"afterRx","")</f>
        <v/>
      </c>
      <c r="P488" s="14" t="str">
        <f t="shared" si="79"/>
        <v/>
      </c>
      <c r="Q488" s="14" t="str">
        <f t="shared" si="80"/>
        <v/>
      </c>
      <c r="R488" s="14" t="str">
        <f t="shared" si="81"/>
        <v/>
      </c>
      <c r="S488" s="14">
        <f t="shared" si="82"/>
        <v>720</v>
      </c>
      <c r="T488" s="14" t="str">
        <f t="shared" si="83"/>
        <v>EMPTY</v>
      </c>
      <c r="U488" s="14" t="str">
        <f t="shared" si="84"/>
        <v>EMPTY</v>
      </c>
      <c r="V488" s="14" t="str">
        <f t="shared" si="85"/>
        <v>EMPTY</v>
      </c>
      <c r="W488" s="14">
        <f>IF(L488="beforeTx",timingTable[[#This Row],[FRT32_val]]-timingTable[[#This Row],[FRT32_trace]],"EMPTY")</f>
        <v>878</v>
      </c>
      <c r="X488" s="14">
        <f t="shared" si="86"/>
        <v>915</v>
      </c>
      <c r="Y488" s="14" t="str">
        <f t="shared" si="87"/>
        <v>EMPTY</v>
      </c>
      <c r="Z488" s="14" t="str">
        <f>IF(AND(P488="beforeRx",O489="afterRx"),J489-timingTable[[#This Row],[FRT32_trace]],"EMPTY")</f>
        <v>EMPTY</v>
      </c>
      <c r="AA488" s="14" t="str">
        <f>IF(AND(timingTable[[#This Row],[txEnd]]="txEnd",Q492="rxStart"),I492-timingTable[[#This Row],[FRT32_val]],"EMPTY")</f>
        <v>EMPTY</v>
      </c>
    </row>
    <row r="489" spans="1:27" x14ac:dyDescent="0.25">
      <c r="A489" s="14" t="s">
        <v>1613</v>
      </c>
      <c r="B489">
        <v>335689414862</v>
      </c>
      <c r="C489" s="14" t="s">
        <v>9671</v>
      </c>
      <c r="D489">
        <v>129</v>
      </c>
      <c r="E489" s="14" t="s">
        <v>3677</v>
      </c>
      <c r="F489" s="14" t="s">
        <v>7881</v>
      </c>
      <c r="G489" s="14">
        <f>timingTable[[#This Row],[FRT_DEC]]-B488</f>
        <v>2</v>
      </c>
      <c r="H4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INFO]]))),H488)</f>
        <v>96</v>
      </c>
      <c r="I4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89" s="14">
        <f>HEX2DEC(RIGHT(timingTable[[#This Row],[FRT_HEX]],MIN(LEN(timingTable[[#This Row],[FRT_HEX]])-2,8)))</f>
        <v>681965774</v>
      </c>
      <c r="K489" s="14" t="str">
        <f>IF(timingTable[[#This Row],['[TRACECODE']:.1]]=140,"afterTx","")</f>
        <v/>
      </c>
      <c r="L489" s="14" t="str">
        <f t="shared" si="77"/>
        <v/>
      </c>
      <c r="M489" s="14" t="str">
        <f>IF(AND(H489=H488,K488="afterTx",timingTable[[#This Row],['[TRACECODE']:.1]]=6),"dc","")</f>
        <v/>
      </c>
      <c r="N489" s="14" t="str">
        <f t="shared" si="78"/>
        <v/>
      </c>
      <c r="O489" s="14" t="str">
        <f>IF(timingTable[[#This Row],['[TRACECODE']:.1]]=141,"afterRx","")</f>
        <v/>
      </c>
      <c r="P489" s="14" t="str">
        <f t="shared" si="79"/>
        <v/>
      </c>
      <c r="Q489" s="14" t="str">
        <f t="shared" si="80"/>
        <v/>
      </c>
      <c r="R489" s="14" t="str">
        <f t="shared" si="81"/>
        <v/>
      </c>
      <c r="S489" s="14" t="str">
        <f t="shared" si="82"/>
        <v>EMPTY</v>
      </c>
      <c r="T489" s="14" t="str">
        <f t="shared" si="83"/>
        <v>EMPTY</v>
      </c>
      <c r="U489" s="14" t="str">
        <f t="shared" si="84"/>
        <v>EMPTY</v>
      </c>
      <c r="V489" s="14" t="str">
        <f t="shared" si="85"/>
        <v>EMPTY</v>
      </c>
      <c r="W489" s="14" t="str">
        <f>IF(L489="beforeTx",timingTable[[#This Row],[FRT32_val]]-timingTable[[#This Row],[FRT32_trace]],"EMPTY")</f>
        <v>EMPTY</v>
      </c>
      <c r="X489" s="14" t="str">
        <f t="shared" si="86"/>
        <v>EMPTY</v>
      </c>
      <c r="Y489" s="14" t="str">
        <f t="shared" si="87"/>
        <v>EMPTY</v>
      </c>
      <c r="Z489" s="14" t="str">
        <f>IF(AND(P489="beforeRx",O490="afterRx"),J490-timingTable[[#This Row],[FRT32_trace]],"EMPTY")</f>
        <v>EMPTY</v>
      </c>
      <c r="AA489" s="14" t="str">
        <f>IF(AND(timingTable[[#This Row],[txEnd]]="txEnd",Q493="rxStart"),I493-timingTable[[#This Row],[FRT32_val]],"EMPTY")</f>
        <v>EMPTY</v>
      </c>
    </row>
    <row r="490" spans="1:27" x14ac:dyDescent="0.25">
      <c r="A490" s="14" t="s">
        <v>1614</v>
      </c>
      <c r="B490">
        <v>335689415775</v>
      </c>
      <c r="C490" s="14" t="s">
        <v>9672</v>
      </c>
      <c r="D490">
        <v>140</v>
      </c>
      <c r="E490" s="14" t="s">
        <v>1076</v>
      </c>
      <c r="F490" s="14" t="s">
        <v>5302</v>
      </c>
      <c r="G490" s="14">
        <f>timingTable[[#This Row],[FRT_DEC]]-B489</f>
        <v>913</v>
      </c>
      <c r="H4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INFO]]))),H489)</f>
        <v>96</v>
      </c>
      <c r="I49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90" s="14">
        <f>HEX2DEC(RIGHT(timingTable[[#This Row],[FRT_HEX]],MIN(LEN(timingTable[[#This Row],[FRT_HEX]])-2,8)))</f>
        <v>681966687</v>
      </c>
      <c r="K490" s="14" t="str">
        <f>IF(timingTable[[#This Row],['[TRACECODE']:.1]]=140,"afterTx","")</f>
        <v>afterTx</v>
      </c>
      <c r="L490" s="14" t="str">
        <f t="shared" si="77"/>
        <v/>
      </c>
      <c r="M490" s="14" t="str">
        <f>IF(AND(H490=H489,K489="afterTx",timingTable[[#This Row],['[TRACECODE']:.1]]=6),"dc","")</f>
        <v/>
      </c>
      <c r="N490" s="14" t="str">
        <f t="shared" si="78"/>
        <v/>
      </c>
      <c r="O490" s="14" t="str">
        <f>IF(timingTable[[#This Row],['[TRACECODE']:.1]]=141,"afterRx","")</f>
        <v/>
      </c>
      <c r="P490" s="14" t="str">
        <f t="shared" si="79"/>
        <v/>
      </c>
      <c r="Q490" s="14" t="str">
        <f t="shared" si="80"/>
        <v/>
      </c>
      <c r="R490" s="14" t="str">
        <f t="shared" si="81"/>
        <v/>
      </c>
      <c r="S490" s="14" t="str">
        <f t="shared" si="82"/>
        <v>EMPTY</v>
      </c>
      <c r="T490" s="14" t="str">
        <f t="shared" si="83"/>
        <v>EMPTY</v>
      </c>
      <c r="U490" s="14" t="str">
        <f t="shared" si="84"/>
        <v>EMPTY</v>
      </c>
      <c r="V490" s="14" t="str">
        <f t="shared" si="85"/>
        <v>EMPTY</v>
      </c>
      <c r="W490" s="14" t="str">
        <f>IF(L490="beforeTx",timingTable[[#This Row],[FRT32_val]]-timingTable[[#This Row],[FRT32_trace]],"EMPTY")</f>
        <v>EMPTY</v>
      </c>
      <c r="X490" s="14" t="str">
        <f t="shared" si="86"/>
        <v>EMPTY</v>
      </c>
      <c r="Y490" s="14" t="str">
        <f t="shared" si="87"/>
        <v>EMPTY</v>
      </c>
      <c r="Z490" s="14" t="str">
        <f>IF(AND(P490="beforeRx",O491="afterRx"),J491-timingTable[[#This Row],[FRT32_trace]],"EMPTY")</f>
        <v>EMPTY</v>
      </c>
      <c r="AA490" s="14" t="str">
        <f>IF(AND(timingTable[[#This Row],[txEnd]]="txEnd",Q494="rxStart"),I494-timingTable[[#This Row],[FRT32_val]],"EMPTY")</f>
        <v>EMPTY</v>
      </c>
    </row>
    <row r="491" spans="1:27" x14ac:dyDescent="0.25">
      <c r="A491" s="14" t="s">
        <v>1616</v>
      </c>
      <c r="B491">
        <v>335689419408</v>
      </c>
      <c r="C491" s="14" t="s">
        <v>9674</v>
      </c>
      <c r="D491">
        <v>6</v>
      </c>
      <c r="E491" s="14" t="s">
        <v>1077</v>
      </c>
      <c r="F491" s="14" t="s">
        <v>9675</v>
      </c>
      <c r="G491" s="14">
        <f>timingTable[[#This Row],[FRT_DEC]]-B490</f>
        <v>3633</v>
      </c>
      <c r="H4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INFO]]))),H490)</f>
        <v>96</v>
      </c>
      <c r="I4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681967370</v>
      </c>
      <c r="J491" s="14">
        <f>HEX2DEC(RIGHT(timingTable[[#This Row],[FRT_HEX]],MIN(LEN(timingTable[[#This Row],[FRT_HEX]])-2,8)))</f>
        <v>681970320</v>
      </c>
      <c r="K491" s="14" t="str">
        <f>IF(timingTable[[#This Row],['[TRACECODE']:.1]]=140,"afterTx","")</f>
        <v/>
      </c>
      <c r="L491" s="14" t="str">
        <f t="shared" si="77"/>
        <v/>
      </c>
      <c r="M491" s="14" t="str">
        <f>IF(AND(H491=H490,K490="afterTx",timingTable[[#This Row],['[TRACECODE']:.1]]=6),"dc","")</f>
        <v>dc</v>
      </c>
      <c r="N491" s="14" t="str">
        <f t="shared" si="78"/>
        <v/>
      </c>
      <c r="O491" s="14" t="str">
        <f>IF(timingTable[[#This Row],['[TRACECODE']:.1]]=141,"afterRx","")</f>
        <v/>
      </c>
      <c r="P491" s="14" t="str">
        <f t="shared" si="79"/>
        <v/>
      </c>
      <c r="Q491" s="14" t="str">
        <f t="shared" si="80"/>
        <v/>
      </c>
      <c r="R491" s="14" t="str">
        <f t="shared" si="81"/>
        <v/>
      </c>
      <c r="S491" s="14" t="str">
        <f t="shared" si="82"/>
        <v>EMPTY</v>
      </c>
      <c r="T491" s="14" t="str">
        <f t="shared" si="83"/>
        <v>EMPTY</v>
      </c>
      <c r="U491" s="14" t="str">
        <f t="shared" si="84"/>
        <v>EMPTY</v>
      </c>
      <c r="V491" s="14" t="str">
        <f t="shared" si="85"/>
        <v>EMPTY</v>
      </c>
      <c r="W491" s="14" t="str">
        <f>IF(L491="beforeTx",timingTable[[#This Row],[FRT32_val]]-timingTable[[#This Row],[FRT32_trace]],"EMPTY")</f>
        <v>EMPTY</v>
      </c>
      <c r="X491" s="14" t="str">
        <f t="shared" si="86"/>
        <v>EMPTY</v>
      </c>
      <c r="Y491" s="14" t="str">
        <f t="shared" si="87"/>
        <v>EMPTY</v>
      </c>
      <c r="Z491" s="14" t="str">
        <f>IF(AND(P491="beforeRx",O492="afterRx"),J492-timingTable[[#This Row],[FRT32_trace]],"EMPTY")</f>
        <v>EMPTY</v>
      </c>
      <c r="AA491" s="14" t="str">
        <f>IF(AND(timingTable[[#This Row],[txEnd]]="txEnd",Q495="rxStart"),I495-timingTable[[#This Row],[FRT32_val]],"EMPTY")</f>
        <v>EMPTY</v>
      </c>
    </row>
    <row r="492" spans="1:27" x14ac:dyDescent="0.25">
      <c r="A492" s="14" t="s">
        <v>1617</v>
      </c>
      <c r="B492">
        <v>335689419410</v>
      </c>
      <c r="C492" s="14" t="s">
        <v>9676</v>
      </c>
      <c r="D492">
        <v>6</v>
      </c>
      <c r="E492" s="14" t="s">
        <v>1077</v>
      </c>
      <c r="F492" s="14" t="s">
        <v>7877</v>
      </c>
      <c r="G492" s="14">
        <f>timingTable[[#This Row],[FRT_DEC]]-B491</f>
        <v>2</v>
      </c>
      <c r="H4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INFO]]))),H491)</f>
        <v>96</v>
      </c>
      <c r="I4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92" s="14">
        <f>HEX2DEC(RIGHT(timingTable[[#This Row],[FRT_HEX]],MIN(LEN(timingTable[[#This Row],[FRT_HEX]])-2,8)))</f>
        <v>681970322</v>
      </c>
      <c r="K492" s="14" t="str">
        <f>IF(timingTable[[#This Row],['[TRACECODE']:.1]]=140,"afterTx","")</f>
        <v/>
      </c>
      <c r="L492" s="14" t="str">
        <f t="shared" si="77"/>
        <v/>
      </c>
      <c r="M492" s="14" t="str">
        <f>IF(AND(H492=H491,K491="afterTx",timingTable[[#This Row],['[TRACECODE']:.1]]=6),"dc","")</f>
        <v/>
      </c>
      <c r="N492" s="14" t="str">
        <f t="shared" si="78"/>
        <v/>
      </c>
      <c r="O492" s="14" t="str">
        <f>IF(timingTable[[#This Row],['[TRACECODE']:.1]]=141,"afterRx","")</f>
        <v/>
      </c>
      <c r="P492" s="14" t="str">
        <f t="shared" si="79"/>
        <v/>
      </c>
      <c r="Q492" s="14" t="str">
        <f t="shared" si="80"/>
        <v/>
      </c>
      <c r="R492" s="14" t="str">
        <f t="shared" si="81"/>
        <v/>
      </c>
      <c r="S492" s="14" t="str">
        <f t="shared" si="82"/>
        <v>EMPTY</v>
      </c>
      <c r="T492" s="14" t="str">
        <f t="shared" si="83"/>
        <v>EMPTY</v>
      </c>
      <c r="U492" s="14" t="str">
        <f t="shared" si="84"/>
        <v>EMPTY</v>
      </c>
      <c r="V492" s="14" t="str">
        <f t="shared" si="85"/>
        <v>EMPTY</v>
      </c>
      <c r="W492" s="14" t="str">
        <f>IF(L492="beforeTx",timingTable[[#This Row],[FRT32_val]]-timingTable[[#This Row],[FRT32_trace]],"EMPTY")</f>
        <v>EMPTY</v>
      </c>
      <c r="X492" s="14" t="str">
        <f t="shared" si="86"/>
        <v>EMPTY</v>
      </c>
      <c r="Y492" s="14" t="str">
        <f t="shared" si="87"/>
        <v>EMPTY</v>
      </c>
      <c r="Z492" s="14" t="str">
        <f>IF(AND(P492="beforeRx",O493="afterRx"),J493-timingTable[[#This Row],[FRT32_trace]],"EMPTY")</f>
        <v>EMPTY</v>
      </c>
      <c r="AA492" s="14" t="str">
        <f>IF(AND(timingTable[[#This Row],[txEnd]]="txEnd",Q496="rxStart"),I496-timingTable[[#This Row],[FRT32_val]],"EMPTY")</f>
        <v>EMPTY</v>
      </c>
    </row>
    <row r="493" spans="1:27" x14ac:dyDescent="0.25">
      <c r="A493" s="14" t="s">
        <v>1618</v>
      </c>
      <c r="B493">
        <v>335689419413</v>
      </c>
      <c r="C493" s="14" t="s">
        <v>9677</v>
      </c>
      <c r="D493">
        <v>122</v>
      </c>
      <c r="E493" s="14" t="s">
        <v>3921</v>
      </c>
      <c r="F493" s="14" t="s">
        <v>9678</v>
      </c>
      <c r="G493" s="14">
        <f>timingTable[[#This Row],[FRT_DEC]]-B492</f>
        <v>3</v>
      </c>
      <c r="H4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INFO]]))),H492)</f>
        <v>96</v>
      </c>
      <c r="I4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681970261</v>
      </c>
      <c r="J493" s="14">
        <f>HEX2DEC(RIGHT(timingTable[[#This Row],[FRT_HEX]],MIN(LEN(timingTable[[#This Row],[FRT_HEX]])-2,8)))</f>
        <v>681970325</v>
      </c>
      <c r="K493" s="14" t="str">
        <f>IF(timingTable[[#This Row],['[TRACECODE']:.1]]=140,"afterTx","")</f>
        <v/>
      </c>
      <c r="L493" s="14" t="str">
        <f t="shared" si="77"/>
        <v/>
      </c>
      <c r="M493" s="14" t="str">
        <f>IF(AND(H493=H492,K492="afterTx",timingTable[[#This Row],['[TRACECODE']:.1]]=6),"dc","")</f>
        <v/>
      </c>
      <c r="N493" s="14" t="str">
        <f t="shared" si="78"/>
        <v>txEnd</v>
      </c>
      <c r="O493" s="14" t="str">
        <f>IF(timingTable[[#This Row],['[TRACECODE']:.1]]=141,"afterRx","")</f>
        <v/>
      </c>
      <c r="P493" s="14" t="str">
        <f t="shared" si="79"/>
        <v/>
      </c>
      <c r="Q493" s="14" t="str">
        <f t="shared" si="80"/>
        <v/>
      </c>
      <c r="R493" s="14" t="str">
        <f t="shared" si="81"/>
        <v/>
      </c>
      <c r="S493" s="14" t="str">
        <f t="shared" si="82"/>
        <v>EMPTY</v>
      </c>
      <c r="T493" s="14" t="str">
        <f t="shared" si="83"/>
        <v>EMPTY</v>
      </c>
      <c r="U493" s="14" t="str">
        <f t="shared" si="84"/>
        <v>EMPTY</v>
      </c>
      <c r="V493" s="14" t="str">
        <f t="shared" si="85"/>
        <v>EMPTY</v>
      </c>
      <c r="W493" s="14" t="str">
        <f>IF(L493="beforeTx",timingTable[[#This Row],[FRT32_val]]-timingTable[[#This Row],[FRT32_trace]],"EMPTY")</f>
        <v>EMPTY</v>
      </c>
      <c r="X493" s="14" t="str">
        <f t="shared" si="86"/>
        <v>EMPTY</v>
      </c>
      <c r="Y493" s="14" t="str">
        <f t="shared" si="87"/>
        <v>EMPTY</v>
      </c>
      <c r="Z493" s="14" t="str">
        <f>IF(AND(P493="beforeRx",O494="afterRx"),J494-timingTable[[#This Row],[FRT32_trace]],"EMPTY")</f>
        <v>EMPTY</v>
      </c>
      <c r="AA493" s="14" t="str">
        <f>IF(AND(timingTable[[#This Row],[txEnd]]="txEnd",Q497="rxStart"),I497-timingTable[[#This Row],[FRT32_val]],"EMPTY")</f>
        <v>EMPTY</v>
      </c>
    </row>
    <row r="494" spans="1:27" x14ac:dyDescent="0.25">
      <c r="A494" s="14" t="s">
        <v>1619</v>
      </c>
      <c r="B494">
        <v>335689419416</v>
      </c>
      <c r="C494" s="14" t="s">
        <v>9679</v>
      </c>
      <c r="D494">
        <v>122</v>
      </c>
      <c r="E494" s="14" t="s">
        <v>3921</v>
      </c>
      <c r="F494" s="14" t="s">
        <v>7878</v>
      </c>
      <c r="G494" s="14">
        <f>timingTable[[#This Row],[FRT_DEC]]-B493</f>
        <v>3</v>
      </c>
      <c r="H4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INFO]]))),H493)</f>
        <v>96</v>
      </c>
      <c r="I4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494" s="14">
        <f>HEX2DEC(RIGHT(timingTable[[#This Row],[FRT_HEX]],MIN(LEN(timingTable[[#This Row],[FRT_HEX]])-2,8)))</f>
        <v>681970328</v>
      </c>
      <c r="K494" s="14" t="str">
        <f>IF(timingTable[[#This Row],['[TRACECODE']:.1]]=140,"afterTx","")</f>
        <v/>
      </c>
      <c r="L494" s="14" t="str">
        <f t="shared" si="77"/>
        <v/>
      </c>
      <c r="M494" s="14" t="str">
        <f>IF(AND(H494=H493,K493="afterTx",timingTable[[#This Row],['[TRACECODE']:.1]]=6),"dc","")</f>
        <v/>
      </c>
      <c r="N494" s="14" t="str">
        <f t="shared" si="78"/>
        <v/>
      </c>
      <c r="O494" s="14" t="str">
        <f>IF(timingTable[[#This Row],['[TRACECODE']:.1]]=141,"afterRx","")</f>
        <v/>
      </c>
      <c r="P494" s="14" t="str">
        <f t="shared" si="79"/>
        <v/>
      </c>
      <c r="Q494" s="14" t="str">
        <f t="shared" si="80"/>
        <v/>
      </c>
      <c r="R494" s="14" t="str">
        <f t="shared" si="81"/>
        <v/>
      </c>
      <c r="S494" s="14" t="str">
        <f t="shared" si="82"/>
        <v>EMPTY</v>
      </c>
      <c r="T494" s="14" t="str">
        <f t="shared" si="83"/>
        <v>EMPTY</v>
      </c>
      <c r="U494" s="14" t="str">
        <f t="shared" si="84"/>
        <v>EMPTY</v>
      </c>
      <c r="V494" s="14" t="str">
        <f t="shared" si="85"/>
        <v>EMPTY</v>
      </c>
      <c r="W494" s="14" t="str">
        <f>IF(L494="beforeTx",timingTable[[#This Row],[FRT32_val]]-timingTable[[#This Row],[FRT32_trace]],"EMPTY")</f>
        <v>EMPTY</v>
      </c>
      <c r="X494" s="14" t="str">
        <f t="shared" si="86"/>
        <v>EMPTY</v>
      </c>
      <c r="Y494" s="14" t="str">
        <f t="shared" si="87"/>
        <v>EMPTY</v>
      </c>
      <c r="Z494" s="14" t="str">
        <f>IF(AND(P494="beforeRx",O495="afterRx"),J495-timingTable[[#This Row],[FRT32_trace]],"EMPTY")</f>
        <v>EMPTY</v>
      </c>
      <c r="AA494" s="14" t="str">
        <f>IF(AND(timingTable[[#This Row],[txEnd]]="txEnd",Q498="rxStart"),I498-timingTable[[#This Row],[FRT32_val]],"EMPTY")</f>
        <v>EMPTY</v>
      </c>
    </row>
    <row r="495" spans="1:27" x14ac:dyDescent="0.25">
      <c r="A495" s="14" t="s">
        <v>1620</v>
      </c>
      <c r="B495">
        <v>335689419424</v>
      </c>
      <c r="C495" s="14" t="s">
        <v>9680</v>
      </c>
      <c r="D495">
        <v>151</v>
      </c>
      <c r="E495" s="14" t="s">
        <v>7876</v>
      </c>
      <c r="F495" s="14" t="s">
        <v>8006</v>
      </c>
      <c r="G495" s="14">
        <f>timingTable[[#This Row],[FRT_DEC]]-B494</f>
        <v>8</v>
      </c>
      <c r="H4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INFO]]))),H494)</f>
        <v>96</v>
      </c>
      <c r="I4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495" s="14">
        <f>HEX2DEC(RIGHT(timingTable[[#This Row],[FRT_HEX]],MIN(LEN(timingTable[[#This Row],[FRT_HEX]])-2,8)))</f>
        <v>681970336</v>
      </c>
      <c r="K495" s="14" t="str">
        <f>IF(timingTable[[#This Row],['[TRACECODE']:.1]]=140,"afterTx","")</f>
        <v/>
      </c>
      <c r="L495" s="14" t="str">
        <f t="shared" si="77"/>
        <v/>
      </c>
      <c r="M495" s="14" t="str">
        <f>IF(AND(H495=H494,K494="afterTx",timingTable[[#This Row],['[TRACECODE']:.1]]=6),"dc","")</f>
        <v/>
      </c>
      <c r="N495" s="14" t="str">
        <f t="shared" si="78"/>
        <v/>
      </c>
      <c r="O495" s="14" t="str">
        <f>IF(timingTable[[#This Row],['[TRACECODE']:.1]]=141,"afterRx","")</f>
        <v/>
      </c>
      <c r="P495" s="14" t="str">
        <f t="shared" si="79"/>
        <v/>
      </c>
      <c r="Q495" s="14" t="str">
        <f t="shared" si="80"/>
        <v/>
      </c>
      <c r="R495" s="14" t="str">
        <f t="shared" si="81"/>
        <v/>
      </c>
      <c r="S495" s="14" t="str">
        <f t="shared" si="82"/>
        <v>EMPTY</v>
      </c>
      <c r="T495" s="14" t="str">
        <f t="shared" si="83"/>
        <v>EMPTY</v>
      </c>
      <c r="U495" s="14" t="str">
        <f t="shared" si="84"/>
        <v>EMPTY</v>
      </c>
      <c r="V495" s="14" t="str">
        <f t="shared" si="85"/>
        <v>EMPTY</v>
      </c>
      <c r="W495" s="14" t="str">
        <f>IF(L495="beforeTx",timingTable[[#This Row],[FRT32_val]]-timingTable[[#This Row],[FRT32_trace]],"EMPTY")</f>
        <v>EMPTY</v>
      </c>
      <c r="X495" s="14" t="str">
        <f t="shared" si="86"/>
        <v>EMPTY</v>
      </c>
      <c r="Y495" s="14" t="str">
        <f t="shared" si="87"/>
        <v>EMPTY</v>
      </c>
      <c r="Z495" s="14" t="str">
        <f>IF(AND(P495="beforeRx",O496="afterRx"),J496-timingTable[[#This Row],[FRT32_trace]],"EMPTY")</f>
        <v>EMPTY</v>
      </c>
      <c r="AA495" s="14" t="str">
        <f>IF(AND(timingTable[[#This Row],[txEnd]]="txEnd",Q499="rxStart"),I499-timingTable[[#This Row],[FRT32_val]],"EMPTY")</f>
        <v>EMPTY</v>
      </c>
    </row>
    <row r="496" spans="1:27" x14ac:dyDescent="0.25">
      <c r="A496" s="14" t="s">
        <v>1628</v>
      </c>
      <c r="B496">
        <v>335689419863</v>
      </c>
      <c r="C496" s="14" t="s">
        <v>9689</v>
      </c>
      <c r="D496">
        <v>151</v>
      </c>
      <c r="E496" s="14" t="s">
        <v>7876</v>
      </c>
      <c r="F496" s="14" t="s">
        <v>8130</v>
      </c>
      <c r="G496" s="14">
        <f>timingTable[[#This Row],[FRT_DEC]]-B495</f>
        <v>439</v>
      </c>
      <c r="H4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INFO]]))),H495)</f>
        <v>96</v>
      </c>
      <c r="I4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496" s="14">
        <f>HEX2DEC(RIGHT(timingTable[[#This Row],[FRT_HEX]],MIN(LEN(timingTable[[#This Row],[FRT_HEX]])-2,8)))</f>
        <v>681970775</v>
      </c>
      <c r="K496" s="14" t="str">
        <f>IF(timingTable[[#This Row],['[TRACECODE']:.1]]=140,"afterTx","")</f>
        <v/>
      </c>
      <c r="L496" s="14" t="str">
        <f t="shared" si="77"/>
        <v/>
      </c>
      <c r="M496" s="14" t="str">
        <f>IF(AND(H496=H495,K495="afterTx",timingTable[[#This Row],['[TRACECODE']:.1]]=6),"dc","")</f>
        <v/>
      </c>
      <c r="N496" s="14" t="str">
        <f t="shared" si="78"/>
        <v/>
      </c>
      <c r="O496" s="14" t="str">
        <f>IF(timingTable[[#This Row],['[TRACECODE']:.1]]=141,"afterRx","")</f>
        <v/>
      </c>
      <c r="P496" s="14" t="str">
        <f t="shared" si="79"/>
        <v/>
      </c>
      <c r="Q496" s="14" t="str">
        <f t="shared" si="80"/>
        <v/>
      </c>
      <c r="R496" s="14" t="str">
        <f t="shared" si="81"/>
        <v/>
      </c>
      <c r="S496" s="14" t="str">
        <f t="shared" si="82"/>
        <v>EMPTY</v>
      </c>
      <c r="T496" s="14" t="str">
        <f t="shared" si="83"/>
        <v>EMPTY</v>
      </c>
      <c r="U496" s="14" t="str">
        <f t="shared" si="84"/>
        <v>EMPTY</v>
      </c>
      <c r="V496" s="14" t="str">
        <f t="shared" si="85"/>
        <v>EMPTY</v>
      </c>
      <c r="W496" s="14" t="str">
        <f>IF(L496="beforeTx",timingTable[[#This Row],[FRT32_val]]-timingTable[[#This Row],[FRT32_trace]],"EMPTY")</f>
        <v>EMPTY</v>
      </c>
      <c r="X496" s="14" t="str">
        <f t="shared" si="86"/>
        <v>EMPTY</v>
      </c>
      <c r="Y496" s="14" t="str">
        <f t="shared" si="87"/>
        <v>EMPTY</v>
      </c>
      <c r="Z496" s="14" t="str">
        <f>IF(AND(P496="beforeRx",O497="afterRx"),J497-timingTable[[#This Row],[FRT32_trace]],"EMPTY")</f>
        <v>EMPTY</v>
      </c>
      <c r="AA496" s="14" t="str">
        <f>IF(AND(timingTable[[#This Row],[txEnd]]="txEnd",Q500="rxStart"),I500-timingTable[[#This Row],[FRT32_val]],"EMPTY")</f>
        <v>EMPTY</v>
      </c>
    </row>
    <row r="497" spans="1:27" x14ac:dyDescent="0.25">
      <c r="A497" s="14" t="s">
        <v>1631</v>
      </c>
      <c r="B497">
        <v>335689419887</v>
      </c>
      <c r="C497" s="14" t="s">
        <v>9692</v>
      </c>
      <c r="D497">
        <v>130</v>
      </c>
      <c r="E497" s="14" t="s">
        <v>3933</v>
      </c>
      <c r="F497" s="14" t="s">
        <v>4025</v>
      </c>
      <c r="G497" s="14">
        <f>timingTable[[#This Row],[FRT_DEC]]-B496</f>
        <v>24</v>
      </c>
      <c r="H4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INFO]]))),H496)</f>
        <v>96</v>
      </c>
      <c r="I4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1703941</v>
      </c>
      <c r="J497" s="14">
        <f>HEX2DEC(RIGHT(timingTable[[#This Row],[FRT_HEX]],MIN(LEN(timingTable[[#This Row],[FRT_HEX]])-2,8)))</f>
        <v>681970799</v>
      </c>
      <c r="K497" s="14" t="str">
        <f>IF(timingTable[[#This Row],['[TRACECODE']:.1]]=140,"afterTx","")</f>
        <v/>
      </c>
      <c r="L497" s="14" t="str">
        <f t="shared" si="77"/>
        <v/>
      </c>
      <c r="M497" s="14" t="str">
        <f>IF(AND(H497=H496,K496="afterTx",timingTable[[#This Row],['[TRACECODE']:.1]]=6),"dc","")</f>
        <v/>
      </c>
      <c r="N497" s="14" t="str">
        <f t="shared" si="78"/>
        <v/>
      </c>
      <c r="O497" s="14" t="str">
        <f>IF(timingTable[[#This Row],['[TRACECODE']:.1]]=141,"afterRx","")</f>
        <v/>
      </c>
      <c r="P497" s="14" t="str">
        <f t="shared" si="79"/>
        <v>beforeRx</v>
      </c>
      <c r="Q497" s="14" t="str">
        <f t="shared" si="80"/>
        <v/>
      </c>
      <c r="R497" s="14" t="str">
        <f t="shared" si="81"/>
        <v/>
      </c>
      <c r="S497" s="14" t="str">
        <f t="shared" si="82"/>
        <v>EMPTY</v>
      </c>
      <c r="T497" s="14" t="str">
        <f t="shared" si="83"/>
        <v>EMPTY</v>
      </c>
      <c r="U497" s="14" t="str">
        <f t="shared" si="84"/>
        <v>EMPTY</v>
      </c>
      <c r="V497" s="14" t="str">
        <f t="shared" si="85"/>
        <v>EMPTY</v>
      </c>
      <c r="W497" s="14" t="str">
        <f>IF(L497="beforeTx",timingTable[[#This Row],[FRT32_val]]-timingTable[[#This Row],[FRT32_trace]],"EMPTY")</f>
        <v>EMPTY</v>
      </c>
      <c r="X497" s="14" t="str">
        <f t="shared" si="86"/>
        <v>EMPTY</v>
      </c>
      <c r="Y497" s="14" t="str">
        <f t="shared" si="87"/>
        <v>EMPTY</v>
      </c>
      <c r="Z497" s="14">
        <f>IF(AND(P497="beforeRx",O498="afterRx"),J498-timingTable[[#This Row],[FRT32_trace]],"EMPTY")</f>
        <v>738</v>
      </c>
      <c r="AA497" s="14" t="str">
        <f>IF(AND(timingTable[[#This Row],[txEnd]]="txEnd",Q501="rxStart"),I501-timingTable[[#This Row],[FRT32_val]],"EMPTY")</f>
        <v>EMPTY</v>
      </c>
    </row>
    <row r="498" spans="1:27" x14ac:dyDescent="0.25">
      <c r="A498" s="14" t="s">
        <v>1632</v>
      </c>
      <c r="B498">
        <v>335689420625</v>
      </c>
      <c r="C498" s="14" t="s">
        <v>9693</v>
      </c>
      <c r="D498">
        <v>141</v>
      </c>
      <c r="E498" s="14" t="s">
        <v>3934</v>
      </c>
      <c r="F498" s="14" t="s">
        <v>4026</v>
      </c>
      <c r="G498" s="14">
        <f>timingTable[[#This Row],[FRT_DEC]]-B497</f>
        <v>738</v>
      </c>
      <c r="H4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INFO]]))),H497)</f>
        <v>96</v>
      </c>
      <c r="I49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498" s="14">
        <f>HEX2DEC(RIGHT(timingTable[[#This Row],[FRT_HEX]],MIN(LEN(timingTable[[#This Row],[FRT_HEX]])-2,8)))</f>
        <v>681971537</v>
      </c>
      <c r="K498" s="14" t="str">
        <f>IF(timingTable[[#This Row],['[TRACECODE']:.1]]=140,"afterTx","")</f>
        <v/>
      </c>
      <c r="L498" s="14" t="str">
        <f t="shared" si="77"/>
        <v/>
      </c>
      <c r="M498" s="14" t="str">
        <f>IF(AND(H498=H497,K497="afterTx",timingTable[[#This Row],['[TRACECODE']:.1]]=6),"dc","")</f>
        <v/>
      </c>
      <c r="N498" s="14" t="str">
        <f t="shared" si="78"/>
        <v/>
      </c>
      <c r="O498" s="14" t="str">
        <f>IF(timingTable[[#This Row],['[TRACECODE']:.1]]=141,"afterRx","")</f>
        <v>afterRx</v>
      </c>
      <c r="P498" s="14" t="str">
        <f t="shared" si="79"/>
        <v/>
      </c>
      <c r="Q498" s="14" t="str">
        <f t="shared" si="80"/>
        <v/>
      </c>
      <c r="R498" s="14" t="str">
        <f t="shared" si="81"/>
        <v/>
      </c>
      <c r="S498" s="14" t="str">
        <f t="shared" si="82"/>
        <v>EMPTY</v>
      </c>
      <c r="T498" s="14" t="str">
        <f t="shared" si="83"/>
        <v>EMPTY</v>
      </c>
      <c r="U498" s="14" t="str">
        <f t="shared" si="84"/>
        <v>EMPTY</v>
      </c>
      <c r="V498" s="14" t="str">
        <f t="shared" si="85"/>
        <v>EMPTY</v>
      </c>
      <c r="W498" s="14" t="str">
        <f>IF(L498="beforeTx",timingTable[[#This Row],[FRT32_val]]-timingTable[[#This Row],[FRT32_trace]],"EMPTY")</f>
        <v>EMPTY</v>
      </c>
      <c r="X498" s="14" t="str">
        <f t="shared" si="86"/>
        <v>EMPTY</v>
      </c>
      <c r="Y498" s="14" t="str">
        <f t="shared" si="87"/>
        <v>EMPTY</v>
      </c>
      <c r="Z498" s="14" t="str">
        <f>IF(AND(P498="beforeRx",O499="afterRx"),J499-timingTable[[#This Row],[FRT32_trace]],"EMPTY")</f>
        <v>EMPTY</v>
      </c>
      <c r="AA498" s="14" t="str">
        <f>IF(AND(timingTable[[#This Row],[txEnd]]="txEnd",Q502="rxStart"),I502-timingTable[[#This Row],[FRT32_val]],"EMPTY")</f>
        <v>EMPTY</v>
      </c>
    </row>
    <row r="499" spans="1:27" x14ac:dyDescent="0.25">
      <c r="A499" s="14" t="s">
        <v>1635</v>
      </c>
      <c r="B499">
        <v>335689421993</v>
      </c>
      <c r="C499" s="14" t="s">
        <v>9696</v>
      </c>
      <c r="D499">
        <v>123</v>
      </c>
      <c r="E499" s="14" t="s">
        <v>3922</v>
      </c>
      <c r="F499" s="14" t="s">
        <v>9697</v>
      </c>
      <c r="G499" s="14">
        <f>timingTable[[#This Row],[FRT_DEC]]-B498</f>
        <v>1368</v>
      </c>
      <c r="H4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INFO]]))),H498)</f>
        <v>96</v>
      </c>
      <c r="I4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681972473</v>
      </c>
      <c r="J499" s="14">
        <f>HEX2DEC(RIGHT(timingTable[[#This Row],[FRT_HEX]],MIN(LEN(timingTable[[#This Row],[FRT_HEX]])-2,8)))</f>
        <v>681972905</v>
      </c>
      <c r="K499" s="14" t="str">
        <f>IF(timingTable[[#This Row],['[TRACECODE']:.1]]=140,"afterTx","")</f>
        <v/>
      </c>
      <c r="L499" s="14" t="str">
        <f t="shared" si="77"/>
        <v/>
      </c>
      <c r="M499" s="14" t="str">
        <f>IF(AND(H499=H498,K498="afterTx",timingTable[[#This Row],['[TRACECODE']:.1]]=6),"dc","")</f>
        <v/>
      </c>
      <c r="N499" s="14" t="str">
        <f t="shared" si="78"/>
        <v/>
      </c>
      <c r="O499" s="14" t="str">
        <f>IF(timingTable[[#This Row],['[TRACECODE']:.1]]=141,"afterRx","")</f>
        <v/>
      </c>
      <c r="P499" s="14" t="str">
        <f t="shared" si="79"/>
        <v/>
      </c>
      <c r="Q499" s="14" t="str">
        <f t="shared" si="80"/>
        <v>rxStart</v>
      </c>
      <c r="R499" s="14" t="str">
        <f t="shared" si="81"/>
        <v/>
      </c>
      <c r="S499" s="14" t="str">
        <f t="shared" si="82"/>
        <v>EMPTY</v>
      </c>
      <c r="T499" s="14" t="str">
        <f t="shared" si="83"/>
        <v>EMPTY</v>
      </c>
      <c r="U499" s="14" t="str">
        <f t="shared" si="84"/>
        <v>EMPTY</v>
      </c>
      <c r="V499" s="14" t="str">
        <f t="shared" si="85"/>
        <v>EMPTY</v>
      </c>
      <c r="W499" s="14" t="str">
        <f>IF(L499="beforeTx",timingTable[[#This Row],[FRT32_val]]-timingTable[[#This Row],[FRT32_trace]],"EMPTY")</f>
        <v>EMPTY</v>
      </c>
      <c r="X499" s="14" t="str">
        <f t="shared" si="86"/>
        <v>EMPTY</v>
      </c>
      <c r="Y499" s="14" t="str">
        <f t="shared" si="87"/>
        <v>EMPTY</v>
      </c>
      <c r="Z499" s="14" t="str">
        <f>IF(AND(P499="beforeRx",O500="afterRx"),J500-timingTable[[#This Row],[FRT32_trace]],"EMPTY")</f>
        <v>EMPTY</v>
      </c>
      <c r="AA499" s="14" t="str">
        <f>IF(AND(timingTable[[#This Row],[txEnd]]="txEnd",Q503="rxStart"),I503-timingTable[[#This Row],[FRT32_val]],"EMPTY")</f>
        <v>EMPTY</v>
      </c>
    </row>
    <row r="500" spans="1:27" x14ac:dyDescent="0.25">
      <c r="A500" s="14" t="s">
        <v>1636</v>
      </c>
      <c r="B500">
        <v>335689421995</v>
      </c>
      <c r="C500" s="14" t="s">
        <v>9698</v>
      </c>
      <c r="D500">
        <v>123</v>
      </c>
      <c r="E500" s="14" t="s">
        <v>3922</v>
      </c>
      <c r="F500" s="14" t="s">
        <v>7879</v>
      </c>
      <c r="G500" s="14">
        <f>timingTable[[#This Row],[FRT_DEC]]-B499</f>
        <v>2</v>
      </c>
      <c r="H5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INFO]]))),H499)</f>
        <v>96</v>
      </c>
      <c r="I5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00" s="14">
        <f>HEX2DEC(RIGHT(timingTable[[#This Row],[FRT_HEX]],MIN(LEN(timingTable[[#This Row],[FRT_HEX]])-2,8)))</f>
        <v>681972907</v>
      </c>
      <c r="K500" s="14" t="str">
        <f>IF(timingTable[[#This Row],['[TRACECODE']:.1]]=140,"afterTx","")</f>
        <v/>
      </c>
      <c r="L500" s="14" t="str">
        <f t="shared" si="77"/>
        <v/>
      </c>
      <c r="M500" s="14" t="str">
        <f>IF(AND(H500=H499,K499="afterTx",timingTable[[#This Row],['[TRACECODE']:.1]]=6),"dc","")</f>
        <v/>
      </c>
      <c r="N500" s="14" t="str">
        <f t="shared" si="78"/>
        <v/>
      </c>
      <c r="O500" s="14" t="str">
        <f>IF(timingTable[[#This Row],['[TRACECODE']:.1]]=141,"afterRx","")</f>
        <v/>
      </c>
      <c r="P500" s="14" t="str">
        <f t="shared" si="79"/>
        <v/>
      </c>
      <c r="Q500" s="14" t="str">
        <f t="shared" si="80"/>
        <v/>
      </c>
      <c r="R500" s="14" t="str">
        <f t="shared" si="81"/>
        <v/>
      </c>
      <c r="S500" s="14" t="str">
        <f t="shared" si="82"/>
        <v>EMPTY</v>
      </c>
      <c r="T500" s="14" t="str">
        <f t="shared" si="83"/>
        <v>EMPTY</v>
      </c>
      <c r="U500" s="14" t="str">
        <f t="shared" si="84"/>
        <v>EMPTY</v>
      </c>
      <c r="V500" s="14" t="str">
        <f t="shared" si="85"/>
        <v>EMPTY</v>
      </c>
      <c r="W500" s="14" t="str">
        <f>IF(L500="beforeTx",timingTable[[#This Row],[FRT32_val]]-timingTable[[#This Row],[FRT32_trace]],"EMPTY")</f>
        <v>EMPTY</v>
      </c>
      <c r="X500" s="14" t="str">
        <f t="shared" si="86"/>
        <v>EMPTY</v>
      </c>
      <c r="Y500" s="14" t="str">
        <f t="shared" si="87"/>
        <v>EMPTY</v>
      </c>
      <c r="Z500" s="14" t="str">
        <f>IF(AND(P500="beforeRx",O501="afterRx"),J501-timingTable[[#This Row],[FRT32_trace]],"EMPTY")</f>
        <v>EMPTY</v>
      </c>
      <c r="AA500" s="14" t="str">
        <f>IF(AND(timingTable[[#This Row],[txEnd]]="txEnd",Q504="rxStart"),I504-timingTable[[#This Row],[FRT32_val]],"EMPTY")</f>
        <v>EMPTY</v>
      </c>
    </row>
    <row r="501" spans="1:27" x14ac:dyDescent="0.25">
      <c r="A501" s="14" t="s">
        <v>1640</v>
      </c>
      <c r="B501">
        <v>335689422330</v>
      </c>
      <c r="C501" s="14" t="s">
        <v>9702</v>
      </c>
      <c r="D501">
        <v>124</v>
      </c>
      <c r="E501" s="14" t="s">
        <v>3923</v>
      </c>
      <c r="F501" s="14" t="s">
        <v>9703</v>
      </c>
      <c r="G501" s="14">
        <f>timingTable[[#This Row],[FRT_DEC]]-B500</f>
        <v>335</v>
      </c>
      <c r="H5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INFO]]))),H500)</f>
        <v>96</v>
      </c>
      <c r="I5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681973007</v>
      </c>
      <c r="J501" s="14">
        <f>HEX2DEC(RIGHT(timingTable[[#This Row],[FRT_HEX]],MIN(LEN(timingTable[[#This Row],[FRT_HEX]])-2,8)))</f>
        <v>681973242</v>
      </c>
      <c r="K501" s="14" t="str">
        <f>IF(timingTable[[#This Row],['[TRACECODE']:.1]]=140,"afterTx","")</f>
        <v/>
      </c>
      <c r="L501" s="14" t="str">
        <f t="shared" si="77"/>
        <v/>
      </c>
      <c r="M501" s="14" t="str">
        <f>IF(AND(H501=H500,K500="afterTx",timingTable[[#This Row],['[TRACECODE']:.1]]=6),"dc","")</f>
        <v/>
      </c>
      <c r="N501" s="14" t="str">
        <f t="shared" si="78"/>
        <v/>
      </c>
      <c r="O501" s="14" t="str">
        <f>IF(timingTable[[#This Row],['[TRACECODE']:.1]]=141,"afterRx","")</f>
        <v/>
      </c>
      <c r="P501" s="14" t="str">
        <f t="shared" si="79"/>
        <v/>
      </c>
      <c r="Q501" s="14" t="str">
        <f t="shared" si="80"/>
        <v/>
      </c>
      <c r="R501" s="14" t="str">
        <f t="shared" si="81"/>
        <v>rxEnd</v>
      </c>
      <c r="S501" s="14" t="str">
        <f t="shared" si="82"/>
        <v>EMPTY</v>
      </c>
      <c r="T501" s="14" t="str">
        <f t="shared" si="83"/>
        <v>EMPTY</v>
      </c>
      <c r="U501" s="14">
        <f t="shared" si="84"/>
        <v>-681973005</v>
      </c>
      <c r="V501" s="14" t="str">
        <f t="shared" si="85"/>
        <v>EMPTY</v>
      </c>
      <c r="W501" s="14" t="str">
        <f>IF(L501="beforeTx",timingTable[[#This Row],[FRT32_val]]-timingTable[[#This Row],[FRT32_trace]],"EMPTY")</f>
        <v>EMPTY</v>
      </c>
      <c r="X501" s="14" t="str">
        <f t="shared" si="86"/>
        <v>EMPTY</v>
      </c>
      <c r="Y501" s="14">
        <f t="shared" si="87"/>
        <v>260</v>
      </c>
      <c r="Z501" s="14" t="str">
        <f>IF(AND(P501="beforeRx",O502="afterRx"),J502-timingTable[[#This Row],[FRT32_trace]],"EMPTY")</f>
        <v>EMPTY</v>
      </c>
      <c r="AA501" s="14" t="str">
        <f>IF(AND(timingTable[[#This Row],[txEnd]]="txEnd",Q505="rxStart"),I505-timingTable[[#This Row],[FRT32_val]],"EMPTY")</f>
        <v>EMPTY</v>
      </c>
    </row>
    <row r="502" spans="1:27" x14ac:dyDescent="0.25">
      <c r="A502" s="14" t="s">
        <v>1641</v>
      </c>
      <c r="B502">
        <v>335689422333</v>
      </c>
      <c r="C502" s="14" t="s">
        <v>9704</v>
      </c>
      <c r="D502">
        <v>124</v>
      </c>
      <c r="E502" s="14" t="s">
        <v>3923</v>
      </c>
      <c r="F502" s="14" t="s">
        <v>7880</v>
      </c>
      <c r="G502" s="14">
        <f>timingTable[[#This Row],[FRT_DEC]]-B501</f>
        <v>3</v>
      </c>
      <c r="H5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INFO]]))),H501)</f>
        <v>96</v>
      </c>
      <c r="I5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02" s="14">
        <f>HEX2DEC(RIGHT(timingTable[[#This Row],[FRT_HEX]],MIN(LEN(timingTable[[#This Row],[FRT_HEX]])-2,8)))</f>
        <v>681973245</v>
      </c>
      <c r="K502" s="14" t="str">
        <f>IF(timingTable[[#This Row],['[TRACECODE']:.1]]=140,"afterTx","")</f>
        <v/>
      </c>
      <c r="L502" s="14" t="str">
        <f t="shared" si="77"/>
        <v/>
      </c>
      <c r="M502" s="14" t="str">
        <f>IF(AND(H502=H501,K501="afterTx",timingTable[[#This Row],['[TRACECODE']:.1]]=6),"dc","")</f>
        <v/>
      </c>
      <c r="N502" s="14" t="str">
        <f t="shared" si="78"/>
        <v/>
      </c>
      <c r="O502" s="14" t="str">
        <f>IF(timingTable[[#This Row],['[TRACECODE']:.1]]=141,"afterRx","")</f>
        <v/>
      </c>
      <c r="P502" s="14" t="str">
        <f t="shared" si="79"/>
        <v/>
      </c>
      <c r="Q502" s="14" t="str">
        <f t="shared" si="80"/>
        <v/>
      </c>
      <c r="R502" s="14" t="str">
        <f t="shared" si="81"/>
        <v/>
      </c>
      <c r="S502" s="14" t="str">
        <f t="shared" si="82"/>
        <v>EMPTY</v>
      </c>
      <c r="T502" s="14" t="str">
        <f t="shared" si="83"/>
        <v>EMPTY</v>
      </c>
      <c r="U502" s="14" t="str">
        <f t="shared" si="84"/>
        <v>EMPTY</v>
      </c>
      <c r="V502" s="14" t="str">
        <f t="shared" si="85"/>
        <v>EMPTY</v>
      </c>
      <c r="W502" s="14" t="str">
        <f>IF(L502="beforeTx",timingTable[[#This Row],[FRT32_val]]-timingTable[[#This Row],[FRT32_trace]],"EMPTY")</f>
        <v>EMPTY</v>
      </c>
      <c r="X502" s="14" t="str">
        <f t="shared" si="86"/>
        <v>EMPTY</v>
      </c>
      <c r="Y502" s="14" t="str">
        <f t="shared" si="87"/>
        <v>EMPTY</v>
      </c>
      <c r="Z502" s="14" t="str">
        <f>IF(AND(P502="beforeRx",O503="afterRx"),J503-timingTable[[#This Row],[FRT32_trace]],"EMPTY")</f>
        <v>EMPTY</v>
      </c>
      <c r="AA502" s="14" t="str">
        <f>IF(AND(timingTable[[#This Row],[txEnd]]="txEnd",Q506="rxStart"),I506-timingTable[[#This Row],[FRT32_val]],"EMPTY")</f>
        <v>EMPTY</v>
      </c>
    </row>
    <row r="503" spans="1:27" x14ac:dyDescent="0.25">
      <c r="A503" s="14" t="s">
        <v>1642</v>
      </c>
      <c r="B503">
        <v>335689422355</v>
      </c>
      <c r="C503" s="14" t="s">
        <v>9705</v>
      </c>
      <c r="D503">
        <v>151</v>
      </c>
      <c r="E503" s="14" t="s">
        <v>7876</v>
      </c>
      <c r="F503" s="14" t="s">
        <v>7845</v>
      </c>
      <c r="G503" s="14">
        <f>timingTable[[#This Row],[FRT_DEC]]-B502</f>
        <v>22</v>
      </c>
      <c r="H5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INFO]]))),H502)</f>
        <v>96</v>
      </c>
      <c r="I5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503" s="14">
        <f>HEX2DEC(RIGHT(timingTable[[#This Row],[FRT_HEX]],MIN(LEN(timingTable[[#This Row],[FRT_HEX]])-2,8)))</f>
        <v>681973267</v>
      </c>
      <c r="K503" s="14" t="str">
        <f>IF(timingTable[[#This Row],['[TRACECODE']:.1]]=140,"afterTx","")</f>
        <v/>
      </c>
      <c r="L503" s="14" t="str">
        <f t="shared" si="77"/>
        <v>beforeTx</v>
      </c>
      <c r="M503" s="14" t="str">
        <f>IF(AND(H503=H502,K502="afterTx",timingTable[[#This Row],['[TRACECODE']:.1]]=6),"dc","")</f>
        <v/>
      </c>
      <c r="N503" s="14" t="str">
        <f t="shared" si="78"/>
        <v/>
      </c>
      <c r="O503" s="14" t="str">
        <f>IF(timingTable[[#This Row],['[TRACECODE']:.1]]=141,"afterRx","")</f>
        <v/>
      </c>
      <c r="P503" s="14" t="str">
        <f t="shared" si="79"/>
        <v/>
      </c>
      <c r="Q503" s="14" t="str">
        <f t="shared" si="80"/>
        <v/>
      </c>
      <c r="R503" s="14" t="str">
        <f t="shared" si="81"/>
        <v/>
      </c>
      <c r="S503" s="14" t="str">
        <f t="shared" si="82"/>
        <v>EMPTY</v>
      </c>
      <c r="T503" s="14" t="str">
        <f t="shared" si="83"/>
        <v>EMPTY</v>
      </c>
      <c r="U503" s="14" t="str">
        <f t="shared" si="84"/>
        <v>EMPTY</v>
      </c>
      <c r="V503" s="14" t="str">
        <f t="shared" si="85"/>
        <v>EMPTY</v>
      </c>
      <c r="W503" s="14">
        <f>IF(L503="beforeTx",timingTable[[#This Row],[FRT32_val]]-timingTable[[#This Row],[FRT32_trace]],"EMPTY")</f>
        <v>-681973265</v>
      </c>
      <c r="X503" s="14">
        <f t="shared" si="86"/>
        <v>717</v>
      </c>
      <c r="Y503" s="14" t="str">
        <f t="shared" si="87"/>
        <v>EMPTY</v>
      </c>
      <c r="Z503" s="14" t="str">
        <f>IF(AND(P503="beforeRx",O504="afterRx"),J504-timingTable[[#This Row],[FRT32_trace]],"EMPTY")</f>
        <v>EMPTY</v>
      </c>
      <c r="AA503" s="14" t="str">
        <f>IF(AND(timingTable[[#This Row],[txEnd]]="txEnd",Q507="rxStart"),I507-timingTable[[#This Row],[FRT32_val]],"EMPTY")</f>
        <v>EMPTY</v>
      </c>
    </row>
    <row r="504" spans="1:27" x14ac:dyDescent="0.25">
      <c r="A504" s="14" t="s">
        <v>1644</v>
      </c>
      <c r="B504">
        <v>335689422367</v>
      </c>
      <c r="C504" s="14" t="s">
        <v>9707</v>
      </c>
      <c r="D504">
        <v>151</v>
      </c>
      <c r="E504" s="14" t="s">
        <v>7876</v>
      </c>
      <c r="F504" s="14" t="s">
        <v>8151</v>
      </c>
      <c r="G504" s="14">
        <f>timingTable[[#This Row],[FRT_DEC]]-B503</f>
        <v>12</v>
      </c>
      <c r="H5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INFO]]))),H503)</f>
        <v>96</v>
      </c>
      <c r="I5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504" s="14">
        <f>HEX2DEC(RIGHT(timingTable[[#This Row],[FRT_HEX]],MIN(LEN(timingTable[[#This Row],[FRT_HEX]])-2,8)))</f>
        <v>681973279</v>
      </c>
      <c r="K504" s="14" t="str">
        <f>IF(timingTable[[#This Row],['[TRACECODE']:.1]]=140,"afterTx","")</f>
        <v/>
      </c>
      <c r="L504" s="14" t="str">
        <f t="shared" si="77"/>
        <v/>
      </c>
      <c r="M504" s="14" t="str">
        <f>IF(AND(H504=H503,K503="afterTx",timingTable[[#This Row],['[TRACECODE']:.1]]=6),"dc","")</f>
        <v/>
      </c>
      <c r="N504" s="14" t="str">
        <f t="shared" si="78"/>
        <v/>
      </c>
      <c r="O504" s="14" t="str">
        <f>IF(timingTable[[#This Row],['[TRACECODE']:.1]]=141,"afterRx","")</f>
        <v/>
      </c>
      <c r="P504" s="14" t="str">
        <f t="shared" si="79"/>
        <v/>
      </c>
      <c r="Q504" s="14" t="str">
        <f t="shared" si="80"/>
        <v/>
      </c>
      <c r="R504" s="14" t="str">
        <f t="shared" si="81"/>
        <v/>
      </c>
      <c r="S504" s="14" t="str">
        <f t="shared" si="82"/>
        <v>EMPTY</v>
      </c>
      <c r="T504" s="14" t="str">
        <f t="shared" si="83"/>
        <v>EMPTY</v>
      </c>
      <c r="U504" s="14" t="str">
        <f t="shared" si="84"/>
        <v>EMPTY</v>
      </c>
      <c r="V504" s="14" t="str">
        <f t="shared" si="85"/>
        <v>EMPTY</v>
      </c>
      <c r="W504" s="14" t="str">
        <f>IF(L504="beforeTx",timingTable[[#This Row],[FRT32_val]]-timingTable[[#This Row],[FRT32_trace]],"EMPTY")</f>
        <v>EMPTY</v>
      </c>
      <c r="X504" s="14" t="str">
        <f t="shared" si="86"/>
        <v>EMPTY</v>
      </c>
      <c r="Y504" s="14" t="str">
        <f t="shared" si="87"/>
        <v>EMPTY</v>
      </c>
      <c r="Z504" s="14" t="str">
        <f>IF(AND(P504="beforeRx",O505="afterRx"),J505-timingTable[[#This Row],[FRT32_trace]],"EMPTY")</f>
        <v>EMPTY</v>
      </c>
      <c r="AA504" s="14" t="str">
        <f>IF(AND(timingTable[[#This Row],[txEnd]]="txEnd",Q508="rxStart"),I508-timingTable[[#This Row],[FRT32_val]],"EMPTY")</f>
        <v>EMPTY</v>
      </c>
    </row>
    <row r="505" spans="1:27" x14ac:dyDescent="0.25">
      <c r="A505" s="14" t="s">
        <v>1659</v>
      </c>
      <c r="B505">
        <v>335689423072</v>
      </c>
      <c r="C505" s="14" t="s">
        <v>9726</v>
      </c>
      <c r="D505">
        <v>140</v>
      </c>
      <c r="E505" s="14" t="s">
        <v>1076</v>
      </c>
      <c r="F505" s="14" t="s">
        <v>9727</v>
      </c>
      <c r="G505" s="14">
        <f>timingTable[[#This Row],[FRT_DEC]]-B504</f>
        <v>705</v>
      </c>
      <c r="H5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INFO]]))),H504)</f>
        <v>96</v>
      </c>
      <c r="I50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05" s="14">
        <f>HEX2DEC(RIGHT(timingTable[[#This Row],[FRT_HEX]],MIN(LEN(timingTable[[#This Row],[FRT_HEX]])-2,8)))</f>
        <v>681973984</v>
      </c>
      <c r="K505" s="14" t="str">
        <f>IF(timingTable[[#This Row],['[TRACECODE']:.1]]=140,"afterTx","")</f>
        <v>afterTx</v>
      </c>
      <c r="L505" s="14" t="str">
        <f t="shared" si="77"/>
        <v/>
      </c>
      <c r="M505" s="14" t="str">
        <f>IF(AND(H505=H504,K504="afterTx",timingTable[[#This Row],['[TRACECODE']:.1]]=6),"dc","")</f>
        <v/>
      </c>
      <c r="N505" s="14" t="str">
        <f t="shared" si="78"/>
        <v/>
      </c>
      <c r="O505" s="14" t="str">
        <f>IF(timingTable[[#This Row],['[TRACECODE']:.1]]=141,"afterRx","")</f>
        <v/>
      </c>
      <c r="P505" s="14" t="str">
        <f t="shared" si="79"/>
        <v/>
      </c>
      <c r="Q505" s="14" t="str">
        <f t="shared" si="80"/>
        <v/>
      </c>
      <c r="R505" s="14" t="str">
        <f t="shared" si="81"/>
        <v/>
      </c>
      <c r="S505" s="14" t="str">
        <f t="shared" si="82"/>
        <v>EMPTY</v>
      </c>
      <c r="T505" s="14" t="str">
        <f t="shared" si="83"/>
        <v>EMPTY</v>
      </c>
      <c r="U505" s="14" t="str">
        <f t="shared" si="84"/>
        <v>EMPTY</v>
      </c>
      <c r="V505" s="14" t="str">
        <f t="shared" si="85"/>
        <v>EMPTY</v>
      </c>
      <c r="W505" s="14" t="str">
        <f>IF(L505="beforeTx",timingTable[[#This Row],[FRT32_val]]-timingTable[[#This Row],[FRT32_trace]],"EMPTY")</f>
        <v>EMPTY</v>
      </c>
      <c r="X505" s="14" t="str">
        <f t="shared" si="86"/>
        <v>EMPTY</v>
      </c>
      <c r="Y505" s="14" t="str">
        <f t="shared" si="87"/>
        <v>EMPTY</v>
      </c>
      <c r="Z505" s="14" t="str">
        <f>IF(AND(P505="beforeRx",O506="afterRx"),J506-timingTable[[#This Row],[FRT32_trace]],"EMPTY")</f>
        <v>EMPTY</v>
      </c>
      <c r="AA505" s="14" t="str">
        <f>IF(AND(timingTable[[#This Row],[txEnd]]="txEnd",Q509="rxStart"),I509-timingTable[[#This Row],[FRT32_val]],"EMPTY")</f>
        <v>EMPTY</v>
      </c>
    </row>
    <row r="506" spans="1:27" x14ac:dyDescent="0.25">
      <c r="A506" s="14" t="s">
        <v>1671</v>
      </c>
      <c r="B506">
        <v>335689424422</v>
      </c>
      <c r="C506" s="14" t="s">
        <v>9740</v>
      </c>
      <c r="D506">
        <v>151</v>
      </c>
      <c r="E506" s="14" t="s">
        <v>7876</v>
      </c>
      <c r="F506" s="14" t="s">
        <v>7989</v>
      </c>
      <c r="G506" s="14">
        <f>timingTable[[#This Row],[FRT_DEC]]-B505</f>
        <v>1350</v>
      </c>
      <c r="H5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INFO]]))),H505)</f>
        <v>96</v>
      </c>
      <c r="I5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506" s="14">
        <f>HEX2DEC(RIGHT(timingTable[[#This Row],[FRT_HEX]],MIN(LEN(timingTable[[#This Row],[FRT_HEX]])-2,8)))</f>
        <v>681975334</v>
      </c>
      <c r="K506" s="14" t="str">
        <f>IF(timingTable[[#This Row],['[TRACECODE']:.1]]=140,"afterTx","")</f>
        <v/>
      </c>
      <c r="L506" s="14" t="str">
        <f t="shared" si="77"/>
        <v/>
      </c>
      <c r="M506" s="14" t="str">
        <f>IF(AND(H506=H505,K505="afterTx",timingTable[[#This Row],['[TRACECODE']:.1]]=6),"dc","")</f>
        <v/>
      </c>
      <c r="N506" s="14" t="str">
        <f t="shared" si="78"/>
        <v/>
      </c>
      <c r="O506" s="14" t="str">
        <f>IF(timingTable[[#This Row],['[TRACECODE']:.1]]=141,"afterRx","")</f>
        <v/>
      </c>
      <c r="P506" s="14" t="str">
        <f t="shared" si="79"/>
        <v/>
      </c>
      <c r="Q506" s="14" t="str">
        <f t="shared" si="80"/>
        <v/>
      </c>
      <c r="R506" s="14" t="str">
        <f t="shared" si="81"/>
        <v/>
      </c>
      <c r="S506" s="14" t="str">
        <f t="shared" si="82"/>
        <v>EMPTY</v>
      </c>
      <c r="T506" s="14" t="str">
        <f t="shared" si="83"/>
        <v>EMPTY</v>
      </c>
      <c r="U506" s="14" t="str">
        <f t="shared" si="84"/>
        <v>EMPTY</v>
      </c>
      <c r="V506" s="14" t="str">
        <f t="shared" si="85"/>
        <v>EMPTY</v>
      </c>
      <c r="W506" s="14" t="str">
        <f>IF(L506="beforeTx",timingTable[[#This Row],[FRT32_val]]-timingTable[[#This Row],[FRT32_trace]],"EMPTY")</f>
        <v>EMPTY</v>
      </c>
      <c r="X506" s="14" t="str">
        <f t="shared" si="86"/>
        <v>EMPTY</v>
      </c>
      <c r="Y506" s="14" t="str">
        <f t="shared" si="87"/>
        <v>EMPTY</v>
      </c>
      <c r="Z506" s="14" t="str">
        <f>IF(AND(P506="beforeRx",O507="afterRx"),J507-timingTable[[#This Row],[FRT32_trace]],"EMPTY")</f>
        <v>EMPTY</v>
      </c>
      <c r="AA506" s="14" t="str">
        <f>IF(AND(timingTable[[#This Row],[txEnd]]="txEnd",Q510="rxStart"),I510-timingTable[[#This Row],[FRT32_val]],"EMPTY")</f>
        <v>EMPTY</v>
      </c>
    </row>
    <row r="507" spans="1:27" x14ac:dyDescent="0.25">
      <c r="A507" s="14" t="s">
        <v>1867</v>
      </c>
      <c r="B507">
        <v>335689432770</v>
      </c>
      <c r="C507" s="14" t="s">
        <v>9743</v>
      </c>
      <c r="D507">
        <v>151</v>
      </c>
      <c r="E507" s="14" t="s">
        <v>7876</v>
      </c>
      <c r="F507" s="14" t="s">
        <v>7936</v>
      </c>
      <c r="G507" s="14">
        <f>timingTable[[#This Row],[FRT_DEC]]-B506</f>
        <v>8348</v>
      </c>
      <c r="H5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INFO]]))),H506)</f>
        <v>96</v>
      </c>
      <c r="I5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07" s="14">
        <f>HEX2DEC(RIGHT(timingTable[[#This Row],[FRT_HEX]],MIN(LEN(timingTable[[#This Row],[FRT_HEX]])-2,8)))</f>
        <v>681983682</v>
      </c>
      <c r="K507" s="14" t="str">
        <f>IF(timingTable[[#This Row],['[TRACECODE']:.1]]=140,"afterTx","")</f>
        <v/>
      </c>
      <c r="L507" s="14" t="str">
        <f t="shared" si="77"/>
        <v/>
      </c>
      <c r="M507" s="14" t="str">
        <f>IF(AND(H507=H506,K506="afterTx",timingTable[[#This Row],['[TRACECODE']:.1]]=6),"dc","")</f>
        <v/>
      </c>
      <c r="N507" s="14" t="str">
        <f t="shared" si="78"/>
        <v/>
      </c>
      <c r="O507" s="14" t="str">
        <f>IF(timingTable[[#This Row],['[TRACECODE']:.1]]=141,"afterRx","")</f>
        <v/>
      </c>
      <c r="P507" s="14" t="str">
        <f t="shared" si="79"/>
        <v/>
      </c>
      <c r="Q507" s="14" t="str">
        <f t="shared" si="80"/>
        <v/>
      </c>
      <c r="R507" s="14" t="str">
        <f t="shared" si="81"/>
        <v/>
      </c>
      <c r="S507" s="14" t="str">
        <f t="shared" si="82"/>
        <v>EMPTY</v>
      </c>
      <c r="T507" s="14" t="str">
        <f t="shared" si="83"/>
        <v>EMPTY</v>
      </c>
      <c r="U507" s="14" t="str">
        <f t="shared" si="84"/>
        <v>EMPTY</v>
      </c>
      <c r="V507" s="14" t="str">
        <f t="shared" si="85"/>
        <v>EMPTY</v>
      </c>
      <c r="W507" s="14" t="str">
        <f>IF(L507="beforeTx",timingTable[[#This Row],[FRT32_val]]-timingTable[[#This Row],[FRT32_trace]],"EMPTY")</f>
        <v>EMPTY</v>
      </c>
      <c r="X507" s="14" t="str">
        <f t="shared" si="86"/>
        <v>EMPTY</v>
      </c>
      <c r="Y507" s="14" t="str">
        <f t="shared" si="87"/>
        <v>EMPTY</v>
      </c>
      <c r="Z507" s="14" t="str">
        <f>IF(AND(P507="beforeRx",O508="afterRx"),J508-timingTable[[#This Row],[FRT32_trace]],"EMPTY")</f>
        <v>EMPTY</v>
      </c>
      <c r="AA507" s="14" t="str">
        <f>IF(AND(timingTable[[#This Row],[txEnd]]="txEnd",Q511="rxStart"),I511-timingTable[[#This Row],[FRT32_val]],"EMPTY")</f>
        <v>EMPTY</v>
      </c>
    </row>
    <row r="508" spans="1:27" x14ac:dyDescent="0.25">
      <c r="A508" s="14" t="s">
        <v>1674</v>
      </c>
      <c r="B508">
        <v>335689434863</v>
      </c>
      <c r="C508" s="14" t="s">
        <v>9745</v>
      </c>
      <c r="D508">
        <v>151</v>
      </c>
      <c r="E508" s="14" t="s">
        <v>7876</v>
      </c>
      <c r="F508" s="14" t="s">
        <v>7989</v>
      </c>
      <c r="G508" s="14">
        <f>timingTable[[#This Row],[FRT_DEC]]-B507</f>
        <v>2093</v>
      </c>
      <c r="H5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INFO]]))),H507)</f>
        <v>96</v>
      </c>
      <c r="I5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508" s="14">
        <f>HEX2DEC(RIGHT(timingTable[[#This Row],[FRT_HEX]],MIN(LEN(timingTable[[#This Row],[FRT_HEX]])-2,8)))</f>
        <v>681985775</v>
      </c>
      <c r="K508" s="14" t="str">
        <f>IF(timingTable[[#This Row],['[TRACECODE']:.1]]=140,"afterTx","")</f>
        <v/>
      </c>
      <c r="L508" s="14" t="str">
        <f t="shared" si="77"/>
        <v/>
      </c>
      <c r="M508" s="14" t="str">
        <f>IF(AND(H508=H507,K507="afterTx",timingTable[[#This Row],['[TRACECODE']:.1]]=6),"dc","")</f>
        <v/>
      </c>
      <c r="N508" s="14" t="str">
        <f t="shared" si="78"/>
        <v/>
      </c>
      <c r="O508" s="14" t="str">
        <f>IF(timingTable[[#This Row],['[TRACECODE']:.1]]=141,"afterRx","")</f>
        <v/>
      </c>
      <c r="P508" s="14" t="str">
        <f t="shared" si="79"/>
        <v/>
      </c>
      <c r="Q508" s="14" t="str">
        <f t="shared" si="80"/>
        <v/>
      </c>
      <c r="R508" s="14" t="str">
        <f t="shared" si="81"/>
        <v/>
      </c>
      <c r="S508" s="14" t="str">
        <f t="shared" si="82"/>
        <v>EMPTY</v>
      </c>
      <c r="T508" s="14" t="str">
        <f t="shared" si="83"/>
        <v>EMPTY</v>
      </c>
      <c r="U508" s="14" t="str">
        <f t="shared" si="84"/>
        <v>EMPTY</v>
      </c>
      <c r="V508" s="14" t="str">
        <f t="shared" si="85"/>
        <v>EMPTY</v>
      </c>
      <c r="W508" s="14" t="str">
        <f>IF(L508="beforeTx",timingTable[[#This Row],[FRT32_val]]-timingTable[[#This Row],[FRT32_trace]],"EMPTY")</f>
        <v>EMPTY</v>
      </c>
      <c r="X508" s="14" t="str">
        <f t="shared" si="86"/>
        <v>EMPTY</v>
      </c>
      <c r="Y508" s="14" t="str">
        <f t="shared" si="87"/>
        <v>EMPTY</v>
      </c>
      <c r="Z508" s="14" t="str">
        <f>IF(AND(P508="beforeRx",O509="afterRx"),J509-timingTable[[#This Row],[FRT32_trace]],"EMPTY")</f>
        <v>EMPTY</v>
      </c>
      <c r="AA508" s="14" t="str">
        <f>IF(AND(timingTable[[#This Row],[txEnd]]="txEnd",Q512="rxStart"),I512-timingTable[[#This Row],[FRT32_val]],"EMPTY")</f>
        <v>EMPTY</v>
      </c>
    </row>
    <row r="509" spans="1:27" x14ac:dyDescent="0.25">
      <c r="A509" s="14" t="s">
        <v>1676</v>
      </c>
      <c r="B509">
        <v>335689435906</v>
      </c>
      <c r="C509" s="14" t="s">
        <v>9755</v>
      </c>
      <c r="D509">
        <v>151</v>
      </c>
      <c r="E509" s="14" t="s">
        <v>7876</v>
      </c>
      <c r="F509" s="14" t="s">
        <v>7993</v>
      </c>
      <c r="G509" s="14">
        <f>timingTable[[#This Row],[FRT_DEC]]-B508</f>
        <v>1043</v>
      </c>
      <c r="H5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INFO]]))),H508)</f>
        <v>96</v>
      </c>
      <c r="I5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509" s="14">
        <f>HEX2DEC(RIGHT(timingTable[[#This Row],[FRT_HEX]],MIN(LEN(timingTable[[#This Row],[FRT_HEX]])-2,8)))</f>
        <v>681986818</v>
      </c>
      <c r="K509" s="14" t="str">
        <f>IF(timingTable[[#This Row],['[TRACECODE']:.1]]=140,"afterTx","")</f>
        <v/>
      </c>
      <c r="L509" s="14" t="str">
        <f t="shared" si="77"/>
        <v/>
      </c>
      <c r="M509" s="14" t="str">
        <f>IF(AND(H509=H508,K508="afterTx",timingTable[[#This Row],['[TRACECODE']:.1]]=6),"dc","")</f>
        <v/>
      </c>
      <c r="N509" s="14" t="str">
        <f t="shared" si="78"/>
        <v/>
      </c>
      <c r="O509" s="14" t="str">
        <f>IF(timingTable[[#This Row],['[TRACECODE']:.1]]=141,"afterRx","")</f>
        <v/>
      </c>
      <c r="P509" s="14" t="str">
        <f t="shared" si="79"/>
        <v/>
      </c>
      <c r="Q509" s="14" t="str">
        <f t="shared" si="80"/>
        <v/>
      </c>
      <c r="R509" s="14" t="str">
        <f t="shared" si="81"/>
        <v/>
      </c>
      <c r="S509" s="14" t="str">
        <f t="shared" si="82"/>
        <v>EMPTY</v>
      </c>
      <c r="T509" s="14" t="str">
        <f t="shared" si="83"/>
        <v>EMPTY</v>
      </c>
      <c r="U509" s="14" t="str">
        <f t="shared" si="84"/>
        <v>EMPTY</v>
      </c>
      <c r="V509" s="14" t="str">
        <f t="shared" si="85"/>
        <v>EMPTY</v>
      </c>
      <c r="W509" s="14" t="str">
        <f>IF(L509="beforeTx",timingTable[[#This Row],[FRT32_val]]-timingTable[[#This Row],[FRT32_trace]],"EMPTY")</f>
        <v>EMPTY</v>
      </c>
      <c r="X509" s="14" t="str">
        <f t="shared" si="86"/>
        <v>EMPTY</v>
      </c>
      <c r="Y509" s="14" t="str">
        <f t="shared" si="87"/>
        <v>EMPTY</v>
      </c>
      <c r="Z509" s="14" t="str">
        <f>IF(AND(P509="beforeRx",O510="afterRx"),J510-timingTable[[#This Row],[FRT32_trace]],"EMPTY")</f>
        <v>EMPTY</v>
      </c>
      <c r="AA509" s="14" t="str">
        <f>IF(AND(timingTable[[#This Row],[txEnd]]="txEnd",Q513="rxStart"),I513-timingTable[[#This Row],[FRT32_val]],"EMPTY")</f>
        <v>EMPTY</v>
      </c>
    </row>
    <row r="510" spans="1:27" x14ac:dyDescent="0.25">
      <c r="A510" s="14" t="s">
        <v>1876</v>
      </c>
      <c r="B510">
        <v>335689435951</v>
      </c>
      <c r="C510" s="14" t="s">
        <v>9759</v>
      </c>
      <c r="D510">
        <v>131</v>
      </c>
      <c r="E510" s="14" t="s">
        <v>3932</v>
      </c>
      <c r="F510" s="14" t="s">
        <v>9760</v>
      </c>
      <c r="G510" s="14">
        <f>timingTable[[#This Row],[FRT_DEC]]-B509</f>
        <v>45</v>
      </c>
      <c r="H5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INFO]]))),H509)</f>
        <v>97</v>
      </c>
      <c r="I51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10" s="14">
        <f>HEX2DEC(RIGHT(timingTable[[#This Row],[FRT_HEX]],MIN(LEN(timingTable[[#This Row],[FRT_HEX]])-2,8)))</f>
        <v>681986863</v>
      </c>
      <c r="K510" s="14" t="str">
        <f>IF(timingTable[[#This Row],['[TRACECODE']:.1]]=140,"afterTx","")</f>
        <v/>
      </c>
      <c r="L510" s="14" t="str">
        <f t="shared" si="77"/>
        <v/>
      </c>
      <c r="M510" s="14" t="str">
        <f>IF(AND(H510=H509,K509="afterTx",timingTable[[#This Row],['[TRACECODE']:.1]]=6),"dc","")</f>
        <v/>
      </c>
      <c r="N510" s="14" t="str">
        <f t="shared" si="78"/>
        <v/>
      </c>
      <c r="O510" s="14" t="str">
        <f>IF(timingTable[[#This Row],['[TRACECODE']:.1]]=141,"afterRx","")</f>
        <v/>
      </c>
      <c r="P510" s="14" t="str">
        <f t="shared" si="79"/>
        <v/>
      </c>
      <c r="Q510" s="14" t="str">
        <f t="shared" si="80"/>
        <v/>
      </c>
      <c r="R510" s="14" t="str">
        <f t="shared" si="81"/>
        <v/>
      </c>
      <c r="S510" s="14" t="str">
        <f t="shared" si="82"/>
        <v>EMPTY</v>
      </c>
      <c r="T510" s="14" t="str">
        <f t="shared" si="83"/>
        <v>EMPTY</v>
      </c>
      <c r="U510" s="14" t="str">
        <f t="shared" si="84"/>
        <v>EMPTY</v>
      </c>
      <c r="V510" s="14" t="str">
        <f t="shared" si="85"/>
        <v>EMPTY</v>
      </c>
      <c r="W510" s="14" t="str">
        <f>IF(L510="beforeTx",timingTable[[#This Row],[FRT32_val]]-timingTable[[#This Row],[FRT32_trace]],"EMPTY")</f>
        <v>EMPTY</v>
      </c>
      <c r="X510" s="14" t="str">
        <f t="shared" si="86"/>
        <v>EMPTY</v>
      </c>
      <c r="Y510" s="14" t="str">
        <f t="shared" si="87"/>
        <v>EMPTY</v>
      </c>
      <c r="Z510" s="14" t="str">
        <f>IF(AND(P510="beforeRx",O511="afterRx"),J511-timingTable[[#This Row],[FRT32_trace]],"EMPTY")</f>
        <v>EMPTY</v>
      </c>
      <c r="AA510" s="14" t="str">
        <f>IF(AND(timingTable[[#This Row],[txEnd]]="txEnd",Q514="rxStart"),I514-timingTable[[#This Row],[FRT32_val]],"EMPTY")</f>
        <v>EMPTY</v>
      </c>
    </row>
    <row r="511" spans="1:27" x14ac:dyDescent="0.25">
      <c r="A511" s="14" t="s">
        <v>1680</v>
      </c>
      <c r="B511">
        <v>335689436013</v>
      </c>
      <c r="C511" s="14" t="s">
        <v>9762</v>
      </c>
      <c r="D511">
        <v>129</v>
      </c>
      <c r="E511" s="14" t="s">
        <v>3677</v>
      </c>
      <c r="F511" s="14" t="s">
        <v>9763</v>
      </c>
      <c r="G511" s="14">
        <f>timingTable[[#This Row],[FRT_DEC]]-B510</f>
        <v>62</v>
      </c>
      <c r="H5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INFO]]))),H510)</f>
        <v>97</v>
      </c>
      <c r="I5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681987804</v>
      </c>
      <c r="J511" s="14">
        <f>HEX2DEC(RIGHT(timingTable[[#This Row],[FRT_HEX]],MIN(LEN(timingTable[[#This Row],[FRT_HEX]])-2,8)))</f>
        <v>681986925</v>
      </c>
      <c r="K511" s="14" t="str">
        <f>IF(timingTable[[#This Row],['[TRACECODE']:.1]]=140,"afterTx","")</f>
        <v/>
      </c>
      <c r="L511" s="14" t="str">
        <f t="shared" si="77"/>
        <v>beforeTx</v>
      </c>
      <c r="M511" s="14" t="str">
        <f>IF(AND(H511=H510,K510="afterTx",timingTable[[#This Row],['[TRACECODE']:.1]]=6),"dc","")</f>
        <v/>
      </c>
      <c r="N511" s="14" t="str">
        <f t="shared" si="78"/>
        <v/>
      </c>
      <c r="O511" s="14" t="str">
        <f>IF(timingTable[[#This Row],['[TRACECODE']:.1]]=141,"afterRx","")</f>
        <v/>
      </c>
      <c r="P511" s="14" t="str">
        <f t="shared" si="79"/>
        <v/>
      </c>
      <c r="Q511" s="14" t="str">
        <f t="shared" si="80"/>
        <v/>
      </c>
      <c r="R511" s="14" t="str">
        <f t="shared" si="81"/>
        <v/>
      </c>
      <c r="S511" s="14">
        <f t="shared" si="82"/>
        <v>720</v>
      </c>
      <c r="T511" s="14" t="str">
        <f t="shared" si="83"/>
        <v>EMPTY</v>
      </c>
      <c r="U511" s="14" t="str">
        <f t="shared" si="84"/>
        <v>EMPTY</v>
      </c>
      <c r="V511" s="14" t="str">
        <f t="shared" si="85"/>
        <v>EMPTY</v>
      </c>
      <c r="W511" s="14">
        <f>IF(L511="beforeTx",timingTable[[#This Row],[FRT32_val]]-timingTable[[#This Row],[FRT32_trace]],"EMPTY")</f>
        <v>879</v>
      </c>
      <c r="X511" s="14">
        <f t="shared" si="86"/>
        <v>916</v>
      </c>
      <c r="Y511" s="14" t="str">
        <f t="shared" si="87"/>
        <v>EMPTY</v>
      </c>
      <c r="Z511" s="14" t="str">
        <f>IF(AND(P511="beforeRx",O512="afterRx"),J512-timingTable[[#This Row],[FRT32_trace]],"EMPTY")</f>
        <v>EMPTY</v>
      </c>
      <c r="AA511" s="14" t="str">
        <f>IF(AND(timingTable[[#This Row],[txEnd]]="txEnd",Q515="rxStart"),I515-timingTable[[#This Row],[FRT32_val]],"EMPTY")</f>
        <v>EMPTY</v>
      </c>
    </row>
    <row r="512" spans="1:27" x14ac:dyDescent="0.25">
      <c r="A512" s="14" t="s">
        <v>1877</v>
      </c>
      <c r="B512">
        <v>335689436017</v>
      </c>
      <c r="C512" s="14" t="s">
        <v>9764</v>
      </c>
      <c r="D512">
        <v>129</v>
      </c>
      <c r="E512" s="14" t="s">
        <v>3677</v>
      </c>
      <c r="F512" s="14" t="s">
        <v>7881</v>
      </c>
      <c r="G512" s="14">
        <f>timingTable[[#This Row],[FRT_DEC]]-B511</f>
        <v>4</v>
      </c>
      <c r="H5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INFO]]))),H511)</f>
        <v>97</v>
      </c>
      <c r="I5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12" s="14">
        <f>HEX2DEC(RIGHT(timingTable[[#This Row],[FRT_HEX]],MIN(LEN(timingTable[[#This Row],[FRT_HEX]])-2,8)))</f>
        <v>681986929</v>
      </c>
      <c r="K512" s="14" t="str">
        <f>IF(timingTable[[#This Row],['[TRACECODE']:.1]]=140,"afterTx","")</f>
        <v/>
      </c>
      <c r="L512" s="14" t="str">
        <f t="shared" si="77"/>
        <v/>
      </c>
      <c r="M512" s="14" t="str">
        <f>IF(AND(H512=H511,K511="afterTx",timingTable[[#This Row],['[TRACECODE']:.1]]=6),"dc","")</f>
        <v/>
      </c>
      <c r="N512" s="14" t="str">
        <f t="shared" si="78"/>
        <v/>
      </c>
      <c r="O512" s="14" t="str">
        <f>IF(timingTable[[#This Row],['[TRACECODE']:.1]]=141,"afterRx","")</f>
        <v/>
      </c>
      <c r="P512" s="14" t="str">
        <f t="shared" si="79"/>
        <v/>
      </c>
      <c r="Q512" s="14" t="str">
        <f t="shared" si="80"/>
        <v/>
      </c>
      <c r="R512" s="14" t="str">
        <f t="shared" si="81"/>
        <v/>
      </c>
      <c r="S512" s="14" t="str">
        <f t="shared" si="82"/>
        <v>EMPTY</v>
      </c>
      <c r="T512" s="14" t="str">
        <f t="shared" si="83"/>
        <v>EMPTY</v>
      </c>
      <c r="U512" s="14" t="str">
        <f t="shared" si="84"/>
        <v>EMPTY</v>
      </c>
      <c r="V512" s="14" t="str">
        <f t="shared" si="85"/>
        <v>EMPTY</v>
      </c>
      <c r="W512" s="14" t="str">
        <f>IF(L512="beforeTx",timingTable[[#This Row],[FRT32_val]]-timingTable[[#This Row],[FRT32_trace]],"EMPTY")</f>
        <v>EMPTY</v>
      </c>
      <c r="X512" s="14" t="str">
        <f t="shared" si="86"/>
        <v>EMPTY</v>
      </c>
      <c r="Y512" s="14" t="str">
        <f t="shared" si="87"/>
        <v>EMPTY</v>
      </c>
      <c r="Z512" s="14" t="str">
        <f>IF(AND(P512="beforeRx",O513="afterRx"),J513-timingTable[[#This Row],[FRT32_trace]],"EMPTY")</f>
        <v>EMPTY</v>
      </c>
      <c r="AA512" s="14" t="str">
        <f>IF(AND(timingTable[[#This Row],[txEnd]]="txEnd",Q516="rxStart"),I516-timingTable[[#This Row],[FRT32_val]],"EMPTY")</f>
        <v>EMPTY</v>
      </c>
    </row>
    <row r="513" spans="1:27" x14ac:dyDescent="0.25">
      <c r="A513" s="14" t="s">
        <v>1681</v>
      </c>
      <c r="B513">
        <v>335689436929</v>
      </c>
      <c r="C513" s="14" t="s">
        <v>9765</v>
      </c>
      <c r="D513">
        <v>140</v>
      </c>
      <c r="E513" s="14" t="s">
        <v>1076</v>
      </c>
      <c r="F513" s="14" t="s">
        <v>6981</v>
      </c>
      <c r="G513" s="14">
        <f>timingTable[[#This Row],[FRT_DEC]]-B512</f>
        <v>912</v>
      </c>
      <c r="H5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INFO]]))),H512)</f>
        <v>97</v>
      </c>
      <c r="I51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13" s="14">
        <f>HEX2DEC(RIGHT(timingTable[[#This Row],[FRT_HEX]],MIN(LEN(timingTable[[#This Row],[FRT_HEX]])-2,8)))</f>
        <v>681987841</v>
      </c>
      <c r="K513" s="14" t="str">
        <f>IF(timingTable[[#This Row],['[TRACECODE']:.1]]=140,"afterTx","")</f>
        <v>afterTx</v>
      </c>
      <c r="L513" s="14" t="str">
        <f t="shared" si="77"/>
        <v/>
      </c>
      <c r="M513" s="14" t="str">
        <f>IF(AND(H513=H512,K512="afterTx",timingTable[[#This Row],['[TRACECODE']:.1]]=6),"dc","")</f>
        <v/>
      </c>
      <c r="N513" s="14" t="str">
        <f t="shared" si="78"/>
        <v/>
      </c>
      <c r="O513" s="14" t="str">
        <f>IF(timingTable[[#This Row],['[TRACECODE']:.1]]=141,"afterRx","")</f>
        <v/>
      </c>
      <c r="P513" s="14" t="str">
        <f t="shared" si="79"/>
        <v/>
      </c>
      <c r="Q513" s="14" t="str">
        <f t="shared" si="80"/>
        <v/>
      </c>
      <c r="R513" s="14" t="str">
        <f t="shared" si="81"/>
        <v/>
      </c>
      <c r="S513" s="14" t="str">
        <f t="shared" si="82"/>
        <v>EMPTY</v>
      </c>
      <c r="T513" s="14" t="str">
        <f t="shared" si="83"/>
        <v>EMPTY</v>
      </c>
      <c r="U513" s="14" t="str">
        <f t="shared" si="84"/>
        <v>EMPTY</v>
      </c>
      <c r="V513" s="14" t="str">
        <f t="shared" si="85"/>
        <v>EMPTY</v>
      </c>
      <c r="W513" s="14" t="str">
        <f>IF(L513="beforeTx",timingTable[[#This Row],[FRT32_val]]-timingTable[[#This Row],[FRT32_trace]],"EMPTY")</f>
        <v>EMPTY</v>
      </c>
      <c r="X513" s="14" t="str">
        <f t="shared" si="86"/>
        <v>EMPTY</v>
      </c>
      <c r="Y513" s="14" t="str">
        <f t="shared" si="87"/>
        <v>EMPTY</v>
      </c>
      <c r="Z513" s="14" t="str">
        <f>IF(AND(P513="beforeRx",O514="afterRx"),J514-timingTable[[#This Row],[FRT32_trace]],"EMPTY")</f>
        <v>EMPTY</v>
      </c>
      <c r="AA513" s="14" t="str">
        <f>IF(AND(timingTable[[#This Row],[txEnd]]="txEnd",Q517="rxStart"),I517-timingTable[[#This Row],[FRT32_val]],"EMPTY")</f>
        <v>EMPTY</v>
      </c>
    </row>
    <row r="514" spans="1:27" x14ac:dyDescent="0.25">
      <c r="A514" s="14" t="s">
        <v>1683</v>
      </c>
      <c r="B514">
        <v>335689440562</v>
      </c>
      <c r="C514" s="14" t="s">
        <v>9767</v>
      </c>
      <c r="D514">
        <v>6</v>
      </c>
      <c r="E514" s="14" t="s">
        <v>1077</v>
      </c>
      <c r="F514" s="14" t="s">
        <v>9768</v>
      </c>
      <c r="G514" s="14">
        <f>timingTable[[#This Row],[FRT_DEC]]-B513</f>
        <v>3633</v>
      </c>
      <c r="H5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INFO]]))),H513)</f>
        <v>97</v>
      </c>
      <c r="I5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681988524</v>
      </c>
      <c r="J514" s="14">
        <f>HEX2DEC(RIGHT(timingTable[[#This Row],[FRT_HEX]],MIN(LEN(timingTable[[#This Row],[FRT_HEX]])-2,8)))</f>
        <v>681991474</v>
      </c>
      <c r="K514" s="14" t="str">
        <f>IF(timingTable[[#This Row],['[TRACECODE']:.1]]=140,"afterTx","")</f>
        <v/>
      </c>
      <c r="L514" s="14" t="str">
        <f t="shared" si="77"/>
        <v/>
      </c>
      <c r="M514" s="14" t="str">
        <f>IF(AND(H514=H513,K513="afterTx",timingTable[[#This Row],['[TRACECODE']:.1]]=6),"dc","")</f>
        <v>dc</v>
      </c>
      <c r="N514" s="14" t="str">
        <f t="shared" si="78"/>
        <v/>
      </c>
      <c r="O514" s="14" t="str">
        <f>IF(timingTable[[#This Row],['[TRACECODE']:.1]]=141,"afterRx","")</f>
        <v/>
      </c>
      <c r="P514" s="14" t="str">
        <f t="shared" si="79"/>
        <v/>
      </c>
      <c r="Q514" s="14" t="str">
        <f t="shared" si="80"/>
        <v/>
      </c>
      <c r="R514" s="14" t="str">
        <f t="shared" si="81"/>
        <v/>
      </c>
      <c r="S514" s="14" t="str">
        <f t="shared" si="82"/>
        <v>EMPTY</v>
      </c>
      <c r="T514" s="14" t="str">
        <f t="shared" si="83"/>
        <v>EMPTY</v>
      </c>
      <c r="U514" s="14" t="str">
        <f t="shared" si="84"/>
        <v>EMPTY</v>
      </c>
      <c r="V514" s="14" t="str">
        <f t="shared" si="85"/>
        <v>EMPTY</v>
      </c>
      <c r="W514" s="14" t="str">
        <f>IF(L514="beforeTx",timingTable[[#This Row],[FRT32_val]]-timingTable[[#This Row],[FRT32_trace]],"EMPTY")</f>
        <v>EMPTY</v>
      </c>
      <c r="X514" s="14" t="str">
        <f t="shared" si="86"/>
        <v>EMPTY</v>
      </c>
      <c r="Y514" s="14" t="str">
        <f t="shared" si="87"/>
        <v>EMPTY</v>
      </c>
      <c r="Z514" s="14" t="str">
        <f>IF(AND(P514="beforeRx",O515="afterRx"),J515-timingTable[[#This Row],[FRT32_trace]],"EMPTY")</f>
        <v>EMPTY</v>
      </c>
      <c r="AA514" s="14" t="str">
        <f>IF(AND(timingTable[[#This Row],[txEnd]]="txEnd",Q518="rxStart"),I518-timingTable[[#This Row],[FRT32_val]],"EMPTY")</f>
        <v>EMPTY</v>
      </c>
    </row>
    <row r="515" spans="1:27" x14ac:dyDescent="0.25">
      <c r="A515" s="14" t="s">
        <v>1684</v>
      </c>
      <c r="B515">
        <v>335689440564</v>
      </c>
      <c r="C515" s="14" t="s">
        <v>9769</v>
      </c>
      <c r="D515">
        <v>6</v>
      </c>
      <c r="E515" s="14" t="s">
        <v>1077</v>
      </c>
      <c r="F515" s="14" t="s">
        <v>7877</v>
      </c>
      <c r="G515" s="14">
        <f>timingTable[[#This Row],[FRT_DEC]]-B514</f>
        <v>2</v>
      </c>
      <c r="H5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INFO]]))),H514)</f>
        <v>97</v>
      </c>
      <c r="I5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15" s="14">
        <f>HEX2DEC(RIGHT(timingTable[[#This Row],[FRT_HEX]],MIN(LEN(timingTable[[#This Row],[FRT_HEX]])-2,8)))</f>
        <v>681991476</v>
      </c>
      <c r="K515" s="14" t="str">
        <f>IF(timingTable[[#This Row],['[TRACECODE']:.1]]=140,"afterTx","")</f>
        <v/>
      </c>
      <c r="L515" s="14" t="str">
        <f t="shared" si="77"/>
        <v/>
      </c>
      <c r="M515" s="14" t="str">
        <f>IF(AND(H515=H514,K514="afterTx",timingTable[[#This Row],['[TRACECODE']:.1]]=6),"dc","")</f>
        <v/>
      </c>
      <c r="N515" s="14" t="str">
        <f t="shared" si="78"/>
        <v/>
      </c>
      <c r="O515" s="14" t="str">
        <f>IF(timingTable[[#This Row],['[TRACECODE']:.1]]=141,"afterRx","")</f>
        <v/>
      </c>
      <c r="P515" s="14" t="str">
        <f t="shared" si="79"/>
        <v/>
      </c>
      <c r="Q515" s="14" t="str">
        <f t="shared" si="80"/>
        <v/>
      </c>
      <c r="R515" s="14" t="str">
        <f t="shared" si="81"/>
        <v/>
      </c>
      <c r="S515" s="14" t="str">
        <f t="shared" si="82"/>
        <v>EMPTY</v>
      </c>
      <c r="T515" s="14" t="str">
        <f t="shared" si="83"/>
        <v>EMPTY</v>
      </c>
      <c r="U515" s="14" t="str">
        <f t="shared" si="84"/>
        <v>EMPTY</v>
      </c>
      <c r="V515" s="14" t="str">
        <f t="shared" si="85"/>
        <v>EMPTY</v>
      </c>
      <c r="W515" s="14" t="str">
        <f>IF(L515="beforeTx",timingTable[[#This Row],[FRT32_val]]-timingTable[[#This Row],[FRT32_trace]],"EMPTY")</f>
        <v>EMPTY</v>
      </c>
      <c r="X515" s="14" t="str">
        <f t="shared" si="86"/>
        <v>EMPTY</v>
      </c>
      <c r="Y515" s="14" t="str">
        <f t="shared" si="87"/>
        <v>EMPTY</v>
      </c>
      <c r="Z515" s="14" t="str">
        <f>IF(AND(P515="beforeRx",O516="afterRx"),J516-timingTable[[#This Row],[FRT32_trace]],"EMPTY")</f>
        <v>EMPTY</v>
      </c>
      <c r="AA515" s="14" t="str">
        <f>IF(AND(timingTable[[#This Row],[txEnd]]="txEnd",Q519="rxStart"),I519-timingTable[[#This Row],[FRT32_val]],"EMPTY")</f>
        <v>EMPTY</v>
      </c>
    </row>
    <row r="516" spans="1:27" x14ac:dyDescent="0.25">
      <c r="A516" s="14" t="s">
        <v>1685</v>
      </c>
      <c r="B516">
        <v>335689440567</v>
      </c>
      <c r="C516" s="14" t="s">
        <v>9770</v>
      </c>
      <c r="D516">
        <v>122</v>
      </c>
      <c r="E516" s="14" t="s">
        <v>3921</v>
      </c>
      <c r="F516" s="14" t="s">
        <v>9771</v>
      </c>
      <c r="G516" s="14">
        <f>timingTable[[#This Row],[FRT_DEC]]-B515</f>
        <v>3</v>
      </c>
      <c r="H5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INFO]]))),H515)</f>
        <v>97</v>
      </c>
      <c r="I5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681991415</v>
      </c>
      <c r="J516" s="14">
        <f>HEX2DEC(RIGHT(timingTable[[#This Row],[FRT_HEX]],MIN(LEN(timingTable[[#This Row],[FRT_HEX]])-2,8)))</f>
        <v>681991479</v>
      </c>
      <c r="K516" s="14" t="str">
        <f>IF(timingTable[[#This Row],['[TRACECODE']:.1]]=140,"afterTx","")</f>
        <v/>
      </c>
      <c r="L516" s="14" t="str">
        <f t="shared" si="77"/>
        <v/>
      </c>
      <c r="M516" s="14" t="str">
        <f>IF(AND(H516=H515,K515="afterTx",timingTable[[#This Row],['[TRACECODE']:.1]]=6),"dc","")</f>
        <v/>
      </c>
      <c r="N516" s="14" t="str">
        <f t="shared" si="78"/>
        <v>txEnd</v>
      </c>
      <c r="O516" s="14" t="str">
        <f>IF(timingTable[[#This Row],['[TRACECODE']:.1]]=141,"afterRx","")</f>
        <v/>
      </c>
      <c r="P516" s="14" t="str">
        <f t="shared" si="79"/>
        <v/>
      </c>
      <c r="Q516" s="14" t="str">
        <f t="shared" si="80"/>
        <v/>
      </c>
      <c r="R516" s="14" t="str">
        <f t="shared" si="81"/>
        <v/>
      </c>
      <c r="S516" s="14" t="str">
        <f t="shared" si="82"/>
        <v>EMPTY</v>
      </c>
      <c r="T516" s="14" t="str">
        <f t="shared" si="83"/>
        <v>EMPTY</v>
      </c>
      <c r="U516" s="14" t="str">
        <f t="shared" si="84"/>
        <v>EMPTY</v>
      </c>
      <c r="V516" s="14" t="str">
        <f t="shared" si="85"/>
        <v>EMPTY</v>
      </c>
      <c r="W516" s="14" t="str">
        <f>IF(L516="beforeTx",timingTable[[#This Row],[FRT32_val]]-timingTable[[#This Row],[FRT32_trace]],"EMPTY")</f>
        <v>EMPTY</v>
      </c>
      <c r="X516" s="14" t="str">
        <f t="shared" si="86"/>
        <v>EMPTY</v>
      </c>
      <c r="Y516" s="14" t="str">
        <f t="shared" si="87"/>
        <v>EMPTY</v>
      </c>
      <c r="Z516" s="14" t="str">
        <f>IF(AND(P516="beforeRx",O517="afterRx"),J517-timingTable[[#This Row],[FRT32_trace]],"EMPTY")</f>
        <v>EMPTY</v>
      </c>
      <c r="AA516" s="14" t="str">
        <f>IF(AND(timingTable[[#This Row],[txEnd]]="txEnd",Q520="rxStart"),I520-timingTable[[#This Row],[FRT32_val]],"EMPTY")</f>
        <v>EMPTY</v>
      </c>
    </row>
    <row r="517" spans="1:27" x14ac:dyDescent="0.25">
      <c r="A517" s="14" t="s">
        <v>1686</v>
      </c>
      <c r="B517">
        <v>335689440569</v>
      </c>
      <c r="C517" s="14" t="s">
        <v>9772</v>
      </c>
      <c r="D517">
        <v>122</v>
      </c>
      <c r="E517" s="14" t="s">
        <v>3921</v>
      </c>
      <c r="F517" s="14" t="s">
        <v>7878</v>
      </c>
      <c r="G517" s="14">
        <f>timingTable[[#This Row],[FRT_DEC]]-B516</f>
        <v>2</v>
      </c>
      <c r="H5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INFO]]))),H516)</f>
        <v>97</v>
      </c>
      <c r="I5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17" s="14">
        <f>HEX2DEC(RIGHT(timingTable[[#This Row],[FRT_HEX]],MIN(LEN(timingTable[[#This Row],[FRT_HEX]])-2,8)))</f>
        <v>681991481</v>
      </c>
      <c r="K517" s="14" t="str">
        <f>IF(timingTable[[#This Row],['[TRACECODE']:.1]]=140,"afterTx","")</f>
        <v/>
      </c>
      <c r="L517" s="14" t="str">
        <f t="shared" ref="L517:L580" si="88">IF(AND(H519=H517,K519="afterTx"),"beforeTx","")</f>
        <v/>
      </c>
      <c r="M517" s="14" t="str">
        <f>IF(AND(H517=H516,K516="afterTx",timingTable[[#This Row],['[TRACECODE']:.1]]=6),"dc","")</f>
        <v/>
      </c>
      <c r="N517" s="14" t="str">
        <f t="shared" ref="N517:N580" si="89">IF(AND(H517=H515,M515="dc"),"txEnd","")</f>
        <v/>
      </c>
      <c r="O517" s="14" t="str">
        <f>IF(timingTable[[#This Row],['[TRACECODE']:.1]]=141,"afterRx","")</f>
        <v/>
      </c>
      <c r="P517" s="14" t="str">
        <f t="shared" ref="P517:P580" si="90">IF(AND(H517=H518,O518="afterRx"),"beforeRx","")</f>
        <v/>
      </c>
      <c r="Q517" s="14" t="str">
        <f t="shared" ref="Q517:Q580" si="91">IF(AND(H517=H516,O516="afterRx"),"rxStart","")</f>
        <v/>
      </c>
      <c r="R517" s="14" t="str">
        <f t="shared" ref="R517:R580" si="92">IF(AND(H517=H515,Q515="rxStart"),"rxEnd","")</f>
        <v/>
      </c>
      <c r="S517" s="14" t="str">
        <f t="shared" ref="S517:S580" si="93">IF(AND(H520=H517,M520="dc",L517="beforeTx"),I520-I517,"EMPTY")</f>
        <v>EMPTY</v>
      </c>
      <c r="T517" s="14" t="str">
        <f t="shared" ref="T517:T580" si="94">IF(AND(N517="txEnd",P519="beforeRx",O520="afterRx"),J519-I517,"EMPTY")</f>
        <v>EMPTY</v>
      </c>
      <c r="U517" s="14" t="str">
        <f t="shared" ref="U517:U580" si="95">IF(AND(L519="beforeTx",R517="rxEnd",H519=H517),I519-I517,"EMPTY")</f>
        <v>EMPTY</v>
      </c>
      <c r="V517" s="14" t="str">
        <f t="shared" ref="V517:V580" si="96">IF(AND(R517="rxEnd",M522="dc",H517=H522),I522-I517,"EMPTY")</f>
        <v>EMPTY</v>
      </c>
      <c r="W517" s="14" t="str">
        <f>IF(L517="beforeTx",timingTable[[#This Row],[FRT32_val]]-timingTable[[#This Row],[FRT32_trace]],"EMPTY")</f>
        <v>EMPTY</v>
      </c>
      <c r="X517" s="14" t="str">
        <f t="shared" ref="X517:X580" si="97">IF(AND(L517="beforeTx",K519="afterTx"),J519-J517,"EMPTY")</f>
        <v>EMPTY</v>
      </c>
      <c r="Y517" s="14" t="str">
        <f t="shared" ref="Y517:Y580" si="98">IF(AND(R517="rxEnd",L519="beforeTx"),J519-I517,"EMPTY")</f>
        <v>EMPTY</v>
      </c>
      <c r="Z517" s="14" t="str">
        <f>IF(AND(P517="beforeRx",O518="afterRx"),J518-timingTable[[#This Row],[FRT32_trace]],"EMPTY")</f>
        <v>EMPTY</v>
      </c>
      <c r="AA517" s="14" t="str">
        <f>IF(AND(timingTable[[#This Row],[txEnd]]="txEnd",Q521="rxStart"),I521-timingTable[[#This Row],[FRT32_val]],"EMPTY")</f>
        <v>EMPTY</v>
      </c>
    </row>
    <row r="518" spans="1:27" x14ac:dyDescent="0.25">
      <c r="A518" s="14" t="s">
        <v>1687</v>
      </c>
      <c r="B518">
        <v>335689440578</v>
      </c>
      <c r="C518" s="14" t="s">
        <v>9773</v>
      </c>
      <c r="D518">
        <v>151</v>
      </c>
      <c r="E518" s="14" t="s">
        <v>7876</v>
      </c>
      <c r="F518" s="14" t="s">
        <v>8006</v>
      </c>
      <c r="G518" s="14">
        <f>timingTable[[#This Row],[FRT_DEC]]-B517</f>
        <v>9</v>
      </c>
      <c r="H5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INFO]]))),H517)</f>
        <v>97</v>
      </c>
      <c r="I5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518" s="14">
        <f>HEX2DEC(RIGHT(timingTable[[#This Row],[FRT_HEX]],MIN(LEN(timingTable[[#This Row],[FRT_HEX]])-2,8)))</f>
        <v>681991490</v>
      </c>
      <c r="K518" s="14" t="str">
        <f>IF(timingTable[[#This Row],['[TRACECODE']:.1]]=140,"afterTx","")</f>
        <v/>
      </c>
      <c r="L518" s="14" t="str">
        <f t="shared" si="88"/>
        <v/>
      </c>
      <c r="M518" s="14" t="str">
        <f>IF(AND(H518=H517,K517="afterTx",timingTable[[#This Row],['[TRACECODE']:.1]]=6),"dc","")</f>
        <v/>
      </c>
      <c r="N518" s="14" t="str">
        <f t="shared" si="89"/>
        <v/>
      </c>
      <c r="O518" s="14" t="str">
        <f>IF(timingTable[[#This Row],['[TRACECODE']:.1]]=141,"afterRx","")</f>
        <v/>
      </c>
      <c r="P518" s="14" t="str">
        <f t="shared" si="90"/>
        <v/>
      </c>
      <c r="Q518" s="14" t="str">
        <f t="shared" si="91"/>
        <v/>
      </c>
      <c r="R518" s="14" t="str">
        <f t="shared" si="92"/>
        <v/>
      </c>
      <c r="S518" s="14" t="str">
        <f t="shared" si="93"/>
        <v>EMPTY</v>
      </c>
      <c r="T518" s="14" t="str">
        <f t="shared" si="94"/>
        <v>EMPTY</v>
      </c>
      <c r="U518" s="14" t="str">
        <f t="shared" si="95"/>
        <v>EMPTY</v>
      </c>
      <c r="V518" s="14" t="str">
        <f t="shared" si="96"/>
        <v>EMPTY</v>
      </c>
      <c r="W518" s="14" t="str">
        <f>IF(L518="beforeTx",timingTable[[#This Row],[FRT32_val]]-timingTable[[#This Row],[FRT32_trace]],"EMPTY")</f>
        <v>EMPTY</v>
      </c>
      <c r="X518" s="14" t="str">
        <f t="shared" si="97"/>
        <v>EMPTY</v>
      </c>
      <c r="Y518" s="14" t="str">
        <f t="shared" si="98"/>
        <v>EMPTY</v>
      </c>
      <c r="Z518" s="14" t="str">
        <f>IF(AND(P518="beforeRx",O519="afterRx"),J519-timingTable[[#This Row],[FRT32_trace]],"EMPTY")</f>
        <v>EMPTY</v>
      </c>
      <c r="AA518" s="14" t="str">
        <f>IF(AND(timingTable[[#This Row],[txEnd]]="txEnd",Q522="rxStart"),I522-timingTable[[#This Row],[FRT32_val]],"EMPTY")</f>
        <v>EMPTY</v>
      </c>
    </row>
    <row r="519" spans="1:27" x14ac:dyDescent="0.25">
      <c r="A519" s="14" t="s">
        <v>1695</v>
      </c>
      <c r="B519">
        <v>335689441017</v>
      </c>
      <c r="C519" s="14" t="s">
        <v>9782</v>
      </c>
      <c r="D519">
        <v>151</v>
      </c>
      <c r="E519" s="14" t="s">
        <v>7876</v>
      </c>
      <c r="F519" s="14" t="s">
        <v>8130</v>
      </c>
      <c r="G519" s="14">
        <f>timingTable[[#This Row],[FRT_DEC]]-B518</f>
        <v>439</v>
      </c>
      <c r="H5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INFO]]))),H518)</f>
        <v>97</v>
      </c>
      <c r="I5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519" s="14">
        <f>HEX2DEC(RIGHT(timingTable[[#This Row],[FRT_HEX]],MIN(LEN(timingTable[[#This Row],[FRT_HEX]])-2,8)))</f>
        <v>681991929</v>
      </c>
      <c r="K519" s="14" t="str">
        <f>IF(timingTable[[#This Row],['[TRACECODE']:.1]]=140,"afterTx","")</f>
        <v/>
      </c>
      <c r="L519" s="14" t="str">
        <f t="shared" si="88"/>
        <v/>
      </c>
      <c r="M519" s="14" t="str">
        <f>IF(AND(H519=H518,K518="afterTx",timingTable[[#This Row],['[TRACECODE']:.1]]=6),"dc","")</f>
        <v/>
      </c>
      <c r="N519" s="14" t="str">
        <f t="shared" si="89"/>
        <v/>
      </c>
      <c r="O519" s="14" t="str">
        <f>IF(timingTable[[#This Row],['[TRACECODE']:.1]]=141,"afterRx","")</f>
        <v/>
      </c>
      <c r="P519" s="14" t="str">
        <f t="shared" si="90"/>
        <v/>
      </c>
      <c r="Q519" s="14" t="str">
        <f t="shared" si="91"/>
        <v/>
      </c>
      <c r="R519" s="14" t="str">
        <f t="shared" si="92"/>
        <v/>
      </c>
      <c r="S519" s="14" t="str">
        <f t="shared" si="93"/>
        <v>EMPTY</v>
      </c>
      <c r="T519" s="14" t="str">
        <f t="shared" si="94"/>
        <v>EMPTY</v>
      </c>
      <c r="U519" s="14" t="str">
        <f t="shared" si="95"/>
        <v>EMPTY</v>
      </c>
      <c r="V519" s="14" t="str">
        <f t="shared" si="96"/>
        <v>EMPTY</v>
      </c>
      <c r="W519" s="14" t="str">
        <f>IF(L519="beforeTx",timingTable[[#This Row],[FRT32_val]]-timingTable[[#This Row],[FRT32_trace]],"EMPTY")</f>
        <v>EMPTY</v>
      </c>
      <c r="X519" s="14" t="str">
        <f t="shared" si="97"/>
        <v>EMPTY</v>
      </c>
      <c r="Y519" s="14" t="str">
        <f t="shared" si="98"/>
        <v>EMPTY</v>
      </c>
      <c r="Z519" s="14" t="str">
        <f>IF(AND(P519="beforeRx",O520="afterRx"),J520-timingTable[[#This Row],[FRT32_trace]],"EMPTY")</f>
        <v>EMPTY</v>
      </c>
      <c r="AA519" s="14" t="str">
        <f>IF(AND(timingTable[[#This Row],[txEnd]]="txEnd",Q523="rxStart"),I523-timingTable[[#This Row],[FRT32_val]],"EMPTY")</f>
        <v>EMPTY</v>
      </c>
    </row>
    <row r="520" spans="1:27" x14ac:dyDescent="0.25">
      <c r="A520" s="14" t="s">
        <v>1698</v>
      </c>
      <c r="B520">
        <v>335689441042</v>
      </c>
      <c r="C520" s="14" t="s">
        <v>9785</v>
      </c>
      <c r="D520">
        <v>130</v>
      </c>
      <c r="E520" s="14" t="s">
        <v>3933</v>
      </c>
      <c r="F520" s="14" t="s">
        <v>5337</v>
      </c>
      <c r="G520" s="14">
        <f>timingTable[[#This Row],[FRT_DEC]]-B519</f>
        <v>25</v>
      </c>
      <c r="H5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INFO]]))),H519)</f>
        <v>97</v>
      </c>
      <c r="I5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524293</v>
      </c>
      <c r="J520" s="14">
        <f>HEX2DEC(RIGHT(timingTable[[#This Row],[FRT_HEX]],MIN(LEN(timingTable[[#This Row],[FRT_HEX]])-2,8)))</f>
        <v>681991954</v>
      </c>
      <c r="K520" s="14" t="str">
        <f>IF(timingTable[[#This Row],['[TRACECODE']:.1]]=140,"afterTx","")</f>
        <v/>
      </c>
      <c r="L520" s="14" t="str">
        <f t="shared" si="88"/>
        <v/>
      </c>
      <c r="M520" s="14" t="str">
        <f>IF(AND(H520=H519,K519="afterTx",timingTable[[#This Row],['[TRACECODE']:.1]]=6),"dc","")</f>
        <v/>
      </c>
      <c r="N520" s="14" t="str">
        <f t="shared" si="89"/>
        <v/>
      </c>
      <c r="O520" s="14" t="str">
        <f>IF(timingTable[[#This Row],['[TRACECODE']:.1]]=141,"afterRx","")</f>
        <v/>
      </c>
      <c r="P520" s="14" t="str">
        <f t="shared" si="90"/>
        <v>beforeRx</v>
      </c>
      <c r="Q520" s="14" t="str">
        <f t="shared" si="91"/>
        <v/>
      </c>
      <c r="R520" s="14" t="str">
        <f t="shared" si="92"/>
        <v/>
      </c>
      <c r="S520" s="14" t="str">
        <f t="shared" si="93"/>
        <v>EMPTY</v>
      </c>
      <c r="T520" s="14" t="str">
        <f t="shared" si="94"/>
        <v>EMPTY</v>
      </c>
      <c r="U520" s="14" t="str">
        <f t="shared" si="95"/>
        <v>EMPTY</v>
      </c>
      <c r="V520" s="14" t="str">
        <f t="shared" si="96"/>
        <v>EMPTY</v>
      </c>
      <c r="W520" s="14" t="str">
        <f>IF(L520="beforeTx",timingTable[[#This Row],[FRT32_val]]-timingTable[[#This Row],[FRT32_trace]],"EMPTY")</f>
        <v>EMPTY</v>
      </c>
      <c r="X520" s="14" t="str">
        <f t="shared" si="97"/>
        <v>EMPTY</v>
      </c>
      <c r="Y520" s="14" t="str">
        <f t="shared" si="98"/>
        <v>EMPTY</v>
      </c>
      <c r="Z520" s="14">
        <f>IF(AND(P520="beforeRx",O521="afterRx"),J521-timingTable[[#This Row],[FRT32_trace]],"EMPTY")</f>
        <v>746</v>
      </c>
      <c r="AA520" s="14" t="str">
        <f>IF(AND(timingTable[[#This Row],[txEnd]]="txEnd",Q524="rxStart"),I524-timingTable[[#This Row],[FRT32_val]],"EMPTY")</f>
        <v>EMPTY</v>
      </c>
    </row>
    <row r="521" spans="1:27" x14ac:dyDescent="0.25">
      <c r="A521" s="14" t="s">
        <v>1699</v>
      </c>
      <c r="B521">
        <v>335689441788</v>
      </c>
      <c r="C521" s="14" t="s">
        <v>9786</v>
      </c>
      <c r="D521">
        <v>141</v>
      </c>
      <c r="E521" s="14" t="s">
        <v>3934</v>
      </c>
      <c r="F521" s="14" t="s">
        <v>5338</v>
      </c>
      <c r="G521" s="14">
        <f>timingTable[[#This Row],[FRT_DEC]]-B520</f>
        <v>746</v>
      </c>
      <c r="H5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INFO]]))),H520)</f>
        <v>97</v>
      </c>
      <c r="I52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21" s="14">
        <f>HEX2DEC(RIGHT(timingTable[[#This Row],[FRT_HEX]],MIN(LEN(timingTable[[#This Row],[FRT_HEX]])-2,8)))</f>
        <v>681992700</v>
      </c>
      <c r="K521" s="14" t="str">
        <f>IF(timingTable[[#This Row],['[TRACECODE']:.1]]=140,"afterTx","")</f>
        <v/>
      </c>
      <c r="L521" s="14" t="str">
        <f t="shared" si="88"/>
        <v/>
      </c>
      <c r="M521" s="14" t="str">
        <f>IF(AND(H521=H520,K520="afterTx",timingTable[[#This Row],['[TRACECODE']:.1]]=6),"dc","")</f>
        <v/>
      </c>
      <c r="N521" s="14" t="str">
        <f t="shared" si="89"/>
        <v/>
      </c>
      <c r="O521" s="14" t="str">
        <f>IF(timingTable[[#This Row],['[TRACECODE']:.1]]=141,"afterRx","")</f>
        <v>afterRx</v>
      </c>
      <c r="P521" s="14" t="str">
        <f t="shared" si="90"/>
        <v/>
      </c>
      <c r="Q521" s="14" t="str">
        <f t="shared" si="91"/>
        <v/>
      </c>
      <c r="R521" s="14" t="str">
        <f t="shared" si="92"/>
        <v/>
      </c>
      <c r="S521" s="14" t="str">
        <f t="shared" si="93"/>
        <v>EMPTY</v>
      </c>
      <c r="T521" s="14" t="str">
        <f t="shared" si="94"/>
        <v>EMPTY</v>
      </c>
      <c r="U521" s="14" t="str">
        <f t="shared" si="95"/>
        <v>EMPTY</v>
      </c>
      <c r="V521" s="14" t="str">
        <f t="shared" si="96"/>
        <v>EMPTY</v>
      </c>
      <c r="W521" s="14" t="str">
        <f>IF(L521="beforeTx",timingTable[[#This Row],[FRT32_val]]-timingTable[[#This Row],[FRT32_trace]],"EMPTY")</f>
        <v>EMPTY</v>
      </c>
      <c r="X521" s="14" t="str">
        <f t="shared" si="97"/>
        <v>EMPTY</v>
      </c>
      <c r="Y521" s="14" t="str">
        <f t="shared" si="98"/>
        <v>EMPTY</v>
      </c>
      <c r="Z521" s="14" t="str">
        <f>IF(AND(P521="beforeRx",O522="afterRx"),J522-timingTable[[#This Row],[FRT32_trace]],"EMPTY")</f>
        <v>EMPTY</v>
      </c>
      <c r="AA521" s="14" t="str">
        <f>IF(AND(timingTable[[#This Row],[txEnd]]="txEnd",Q525="rxStart"),I525-timingTable[[#This Row],[FRT32_val]],"EMPTY")</f>
        <v>EMPTY</v>
      </c>
    </row>
    <row r="522" spans="1:27" x14ac:dyDescent="0.25">
      <c r="A522" s="14" t="s">
        <v>1702</v>
      </c>
      <c r="B522">
        <v>335689443124</v>
      </c>
      <c r="C522" s="14" t="s">
        <v>9789</v>
      </c>
      <c r="D522">
        <v>123</v>
      </c>
      <c r="E522" s="14" t="s">
        <v>3922</v>
      </c>
      <c r="F522" s="14" t="s">
        <v>9790</v>
      </c>
      <c r="G522" s="14">
        <f>timingTable[[#This Row],[FRT_DEC]]-B521</f>
        <v>1336</v>
      </c>
      <c r="H5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INFO]]))),H521)</f>
        <v>97</v>
      </c>
      <c r="I5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681993626</v>
      </c>
      <c r="J522" s="14">
        <f>HEX2DEC(RIGHT(timingTable[[#This Row],[FRT_HEX]],MIN(LEN(timingTable[[#This Row],[FRT_HEX]])-2,8)))</f>
        <v>681994036</v>
      </c>
      <c r="K522" s="14" t="str">
        <f>IF(timingTable[[#This Row],['[TRACECODE']:.1]]=140,"afterTx","")</f>
        <v/>
      </c>
      <c r="L522" s="14" t="str">
        <f t="shared" si="88"/>
        <v/>
      </c>
      <c r="M522" s="14" t="str">
        <f>IF(AND(H522=H521,K521="afterTx",timingTable[[#This Row],['[TRACECODE']:.1]]=6),"dc","")</f>
        <v/>
      </c>
      <c r="N522" s="14" t="str">
        <f t="shared" si="89"/>
        <v/>
      </c>
      <c r="O522" s="14" t="str">
        <f>IF(timingTable[[#This Row],['[TRACECODE']:.1]]=141,"afterRx","")</f>
        <v/>
      </c>
      <c r="P522" s="14" t="str">
        <f t="shared" si="90"/>
        <v/>
      </c>
      <c r="Q522" s="14" t="str">
        <f t="shared" si="91"/>
        <v>rxStart</v>
      </c>
      <c r="R522" s="14" t="str">
        <f t="shared" si="92"/>
        <v/>
      </c>
      <c r="S522" s="14" t="str">
        <f t="shared" si="93"/>
        <v>EMPTY</v>
      </c>
      <c r="T522" s="14" t="str">
        <f t="shared" si="94"/>
        <v>EMPTY</v>
      </c>
      <c r="U522" s="14" t="str">
        <f t="shared" si="95"/>
        <v>EMPTY</v>
      </c>
      <c r="V522" s="14" t="str">
        <f t="shared" si="96"/>
        <v>EMPTY</v>
      </c>
      <c r="W522" s="14" t="str">
        <f>IF(L522="beforeTx",timingTable[[#This Row],[FRT32_val]]-timingTable[[#This Row],[FRT32_trace]],"EMPTY")</f>
        <v>EMPTY</v>
      </c>
      <c r="X522" s="14" t="str">
        <f t="shared" si="97"/>
        <v>EMPTY</v>
      </c>
      <c r="Y522" s="14" t="str">
        <f t="shared" si="98"/>
        <v>EMPTY</v>
      </c>
      <c r="Z522" s="14" t="str">
        <f>IF(AND(P522="beforeRx",O523="afterRx"),J523-timingTable[[#This Row],[FRT32_trace]],"EMPTY")</f>
        <v>EMPTY</v>
      </c>
      <c r="AA522" s="14" t="str">
        <f>IF(AND(timingTable[[#This Row],[txEnd]]="txEnd",Q526="rxStart"),I526-timingTable[[#This Row],[FRT32_val]],"EMPTY")</f>
        <v>EMPTY</v>
      </c>
    </row>
    <row r="523" spans="1:27" x14ac:dyDescent="0.25">
      <c r="A523" s="14" t="s">
        <v>1878</v>
      </c>
      <c r="B523">
        <v>335689443130</v>
      </c>
      <c r="C523" s="14" t="s">
        <v>9791</v>
      </c>
      <c r="D523">
        <v>123</v>
      </c>
      <c r="E523" s="14" t="s">
        <v>3922</v>
      </c>
      <c r="F523" s="14" t="s">
        <v>7879</v>
      </c>
      <c r="G523" s="14">
        <f>timingTable[[#This Row],[FRT_DEC]]-B522</f>
        <v>6</v>
      </c>
      <c r="H5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INFO]]))),H522)</f>
        <v>97</v>
      </c>
      <c r="I5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23" s="14">
        <f>HEX2DEC(RIGHT(timingTable[[#This Row],[FRT_HEX]],MIN(LEN(timingTable[[#This Row],[FRT_HEX]])-2,8)))</f>
        <v>681994042</v>
      </c>
      <c r="K523" s="14" t="str">
        <f>IF(timingTable[[#This Row],['[TRACECODE']:.1]]=140,"afterTx","")</f>
        <v/>
      </c>
      <c r="L523" s="14" t="str">
        <f t="shared" si="88"/>
        <v/>
      </c>
      <c r="M523" s="14" t="str">
        <f>IF(AND(H523=H522,K522="afterTx",timingTable[[#This Row],['[TRACECODE']:.1]]=6),"dc","")</f>
        <v/>
      </c>
      <c r="N523" s="14" t="str">
        <f t="shared" si="89"/>
        <v/>
      </c>
      <c r="O523" s="14" t="str">
        <f>IF(timingTable[[#This Row],['[TRACECODE']:.1]]=141,"afterRx","")</f>
        <v/>
      </c>
      <c r="P523" s="14" t="str">
        <f t="shared" si="90"/>
        <v/>
      </c>
      <c r="Q523" s="14" t="str">
        <f t="shared" si="91"/>
        <v/>
      </c>
      <c r="R523" s="14" t="str">
        <f t="shared" si="92"/>
        <v/>
      </c>
      <c r="S523" s="14" t="str">
        <f t="shared" si="93"/>
        <v>EMPTY</v>
      </c>
      <c r="T523" s="14" t="str">
        <f t="shared" si="94"/>
        <v>EMPTY</v>
      </c>
      <c r="U523" s="14" t="str">
        <f t="shared" si="95"/>
        <v>EMPTY</v>
      </c>
      <c r="V523" s="14" t="str">
        <f t="shared" si="96"/>
        <v>EMPTY</v>
      </c>
      <c r="W523" s="14" t="str">
        <f>IF(L523="beforeTx",timingTable[[#This Row],[FRT32_val]]-timingTable[[#This Row],[FRT32_trace]],"EMPTY")</f>
        <v>EMPTY</v>
      </c>
      <c r="X523" s="14" t="str">
        <f t="shared" si="97"/>
        <v>EMPTY</v>
      </c>
      <c r="Y523" s="14" t="str">
        <f t="shared" si="98"/>
        <v>EMPTY</v>
      </c>
      <c r="Z523" s="14" t="str">
        <f>IF(AND(P523="beforeRx",O524="afterRx"),J524-timingTable[[#This Row],[FRT32_trace]],"EMPTY")</f>
        <v>EMPTY</v>
      </c>
      <c r="AA523" s="14" t="str">
        <f>IF(AND(timingTable[[#This Row],[txEnd]]="txEnd",Q527="rxStart"),I527-timingTable[[#This Row],[FRT32_val]],"EMPTY")</f>
        <v>EMPTY</v>
      </c>
    </row>
    <row r="524" spans="1:27" x14ac:dyDescent="0.25">
      <c r="A524" s="14" t="s">
        <v>1706</v>
      </c>
      <c r="B524">
        <v>335689443458</v>
      </c>
      <c r="C524" s="14" t="s">
        <v>9795</v>
      </c>
      <c r="D524">
        <v>124</v>
      </c>
      <c r="E524" s="14" t="s">
        <v>3923</v>
      </c>
      <c r="F524" s="14" t="s">
        <v>9796</v>
      </c>
      <c r="G524" s="14">
        <f>timingTable[[#This Row],[FRT_DEC]]-B523</f>
        <v>328</v>
      </c>
      <c r="H5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INFO]]))),H523)</f>
        <v>97</v>
      </c>
      <c r="I5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681994160</v>
      </c>
      <c r="J524" s="14">
        <f>HEX2DEC(RIGHT(timingTable[[#This Row],[FRT_HEX]],MIN(LEN(timingTable[[#This Row],[FRT_HEX]])-2,8)))</f>
        <v>681994370</v>
      </c>
      <c r="K524" s="14" t="str">
        <f>IF(timingTable[[#This Row],['[TRACECODE']:.1]]=140,"afterTx","")</f>
        <v/>
      </c>
      <c r="L524" s="14" t="str">
        <f t="shared" si="88"/>
        <v/>
      </c>
      <c r="M524" s="14" t="str">
        <f>IF(AND(H524=H523,K523="afterTx",timingTable[[#This Row],['[TRACECODE']:.1]]=6),"dc","")</f>
        <v/>
      </c>
      <c r="N524" s="14" t="str">
        <f t="shared" si="89"/>
        <v/>
      </c>
      <c r="O524" s="14" t="str">
        <f>IF(timingTable[[#This Row],['[TRACECODE']:.1]]=141,"afterRx","")</f>
        <v/>
      </c>
      <c r="P524" s="14" t="str">
        <f t="shared" si="90"/>
        <v/>
      </c>
      <c r="Q524" s="14" t="str">
        <f t="shared" si="91"/>
        <v/>
      </c>
      <c r="R524" s="14" t="str">
        <f t="shared" si="92"/>
        <v>rxEnd</v>
      </c>
      <c r="S524" s="14" t="str">
        <f t="shared" si="93"/>
        <v>EMPTY</v>
      </c>
      <c r="T524" s="14" t="str">
        <f t="shared" si="94"/>
        <v>EMPTY</v>
      </c>
      <c r="U524" s="14">
        <f t="shared" si="95"/>
        <v>-681994158</v>
      </c>
      <c r="V524" s="14" t="str">
        <f t="shared" si="96"/>
        <v>EMPTY</v>
      </c>
      <c r="W524" s="14" t="str">
        <f>IF(L524="beforeTx",timingTable[[#This Row],[FRT32_val]]-timingTable[[#This Row],[FRT32_trace]],"EMPTY")</f>
        <v>EMPTY</v>
      </c>
      <c r="X524" s="14" t="str">
        <f t="shared" si="97"/>
        <v>EMPTY</v>
      </c>
      <c r="Y524" s="14">
        <f t="shared" si="98"/>
        <v>228</v>
      </c>
      <c r="Z524" s="14" t="str">
        <f>IF(AND(P524="beforeRx",O525="afterRx"),J525-timingTable[[#This Row],[FRT32_trace]],"EMPTY")</f>
        <v>EMPTY</v>
      </c>
      <c r="AA524" s="14" t="str">
        <f>IF(AND(timingTable[[#This Row],[txEnd]]="txEnd",Q528="rxStart"),I528-timingTable[[#This Row],[FRT32_val]],"EMPTY")</f>
        <v>EMPTY</v>
      </c>
    </row>
    <row r="525" spans="1:27" x14ac:dyDescent="0.25">
      <c r="A525" s="14" t="s">
        <v>1707</v>
      </c>
      <c r="B525">
        <v>335689443462</v>
      </c>
      <c r="C525" s="14" t="s">
        <v>9797</v>
      </c>
      <c r="D525">
        <v>124</v>
      </c>
      <c r="E525" s="14" t="s">
        <v>3923</v>
      </c>
      <c r="F525" s="14" t="s">
        <v>7880</v>
      </c>
      <c r="G525" s="14">
        <f>timingTable[[#This Row],[FRT_DEC]]-B524</f>
        <v>4</v>
      </c>
      <c r="H5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INFO]]))),H524)</f>
        <v>97</v>
      </c>
      <c r="I5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25" s="14">
        <f>HEX2DEC(RIGHT(timingTable[[#This Row],[FRT_HEX]],MIN(LEN(timingTable[[#This Row],[FRT_HEX]])-2,8)))</f>
        <v>681994374</v>
      </c>
      <c r="K525" s="14" t="str">
        <f>IF(timingTable[[#This Row],['[TRACECODE']:.1]]=140,"afterTx","")</f>
        <v/>
      </c>
      <c r="L525" s="14" t="str">
        <f t="shared" si="88"/>
        <v/>
      </c>
      <c r="M525" s="14" t="str">
        <f>IF(AND(H525=H524,K524="afterTx",timingTable[[#This Row],['[TRACECODE']:.1]]=6),"dc","")</f>
        <v/>
      </c>
      <c r="N525" s="14" t="str">
        <f t="shared" si="89"/>
        <v/>
      </c>
      <c r="O525" s="14" t="str">
        <f>IF(timingTable[[#This Row],['[TRACECODE']:.1]]=141,"afterRx","")</f>
        <v/>
      </c>
      <c r="P525" s="14" t="str">
        <f t="shared" si="90"/>
        <v/>
      </c>
      <c r="Q525" s="14" t="str">
        <f t="shared" si="91"/>
        <v/>
      </c>
      <c r="R525" s="14" t="str">
        <f t="shared" si="92"/>
        <v/>
      </c>
      <c r="S525" s="14" t="str">
        <f t="shared" si="93"/>
        <v>EMPTY</v>
      </c>
      <c r="T525" s="14" t="str">
        <f t="shared" si="94"/>
        <v>EMPTY</v>
      </c>
      <c r="U525" s="14" t="str">
        <f t="shared" si="95"/>
        <v>EMPTY</v>
      </c>
      <c r="V525" s="14" t="str">
        <f t="shared" si="96"/>
        <v>EMPTY</v>
      </c>
      <c r="W525" s="14" t="str">
        <f>IF(L525="beforeTx",timingTable[[#This Row],[FRT32_val]]-timingTable[[#This Row],[FRT32_trace]],"EMPTY")</f>
        <v>EMPTY</v>
      </c>
      <c r="X525" s="14" t="str">
        <f t="shared" si="97"/>
        <v>EMPTY</v>
      </c>
      <c r="Y525" s="14" t="str">
        <f t="shared" si="98"/>
        <v>EMPTY</v>
      </c>
      <c r="Z525" s="14" t="str">
        <f>IF(AND(P525="beforeRx",O526="afterRx"),J526-timingTable[[#This Row],[FRT32_trace]],"EMPTY")</f>
        <v>EMPTY</v>
      </c>
      <c r="AA525" s="14" t="str">
        <f>IF(AND(timingTable[[#This Row],[txEnd]]="txEnd",Q529="rxStart"),I529-timingTable[[#This Row],[FRT32_val]],"EMPTY")</f>
        <v>EMPTY</v>
      </c>
    </row>
    <row r="526" spans="1:27" x14ac:dyDescent="0.25">
      <c r="A526" s="14" t="s">
        <v>1708</v>
      </c>
      <c r="B526">
        <v>335689443476</v>
      </c>
      <c r="C526" s="14" t="s">
        <v>9798</v>
      </c>
      <c r="D526">
        <v>151</v>
      </c>
      <c r="E526" s="14" t="s">
        <v>7876</v>
      </c>
      <c r="F526" s="14" t="s">
        <v>7845</v>
      </c>
      <c r="G526" s="14">
        <f>timingTable[[#This Row],[FRT_DEC]]-B525</f>
        <v>14</v>
      </c>
      <c r="H5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INFO]]))),H525)</f>
        <v>97</v>
      </c>
      <c r="I5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526" s="14">
        <f>HEX2DEC(RIGHT(timingTable[[#This Row],[FRT_HEX]],MIN(LEN(timingTable[[#This Row],[FRT_HEX]])-2,8)))</f>
        <v>681994388</v>
      </c>
      <c r="K526" s="14" t="str">
        <f>IF(timingTable[[#This Row],['[TRACECODE']:.1]]=140,"afterTx","")</f>
        <v/>
      </c>
      <c r="L526" s="14" t="str">
        <f t="shared" si="88"/>
        <v>beforeTx</v>
      </c>
      <c r="M526" s="14" t="str">
        <f>IF(AND(H526=H525,K525="afterTx",timingTable[[#This Row],['[TRACECODE']:.1]]=6),"dc","")</f>
        <v/>
      </c>
      <c r="N526" s="14" t="str">
        <f t="shared" si="89"/>
        <v/>
      </c>
      <c r="O526" s="14" t="str">
        <f>IF(timingTable[[#This Row],['[TRACECODE']:.1]]=141,"afterRx","")</f>
        <v/>
      </c>
      <c r="P526" s="14" t="str">
        <f t="shared" si="90"/>
        <v/>
      </c>
      <c r="Q526" s="14" t="str">
        <f t="shared" si="91"/>
        <v/>
      </c>
      <c r="R526" s="14" t="str">
        <f t="shared" si="92"/>
        <v/>
      </c>
      <c r="S526" s="14" t="str">
        <f t="shared" si="93"/>
        <v>EMPTY</v>
      </c>
      <c r="T526" s="14" t="str">
        <f t="shared" si="94"/>
        <v>EMPTY</v>
      </c>
      <c r="U526" s="14" t="str">
        <f t="shared" si="95"/>
        <v>EMPTY</v>
      </c>
      <c r="V526" s="14" t="str">
        <f t="shared" si="96"/>
        <v>EMPTY</v>
      </c>
      <c r="W526" s="14">
        <f>IF(L526="beforeTx",timingTable[[#This Row],[FRT32_val]]-timingTable[[#This Row],[FRT32_trace]],"EMPTY")</f>
        <v>-681994386</v>
      </c>
      <c r="X526" s="14">
        <f t="shared" si="97"/>
        <v>715</v>
      </c>
      <c r="Y526" s="14" t="str">
        <f t="shared" si="98"/>
        <v>EMPTY</v>
      </c>
      <c r="Z526" s="14" t="str">
        <f>IF(AND(P526="beforeRx",O527="afterRx"),J527-timingTable[[#This Row],[FRT32_trace]],"EMPTY")</f>
        <v>EMPTY</v>
      </c>
      <c r="AA526" s="14" t="str">
        <f>IF(AND(timingTable[[#This Row],[txEnd]]="txEnd",Q530="rxStart"),I530-timingTable[[#This Row],[FRT32_val]],"EMPTY")</f>
        <v>EMPTY</v>
      </c>
    </row>
    <row r="527" spans="1:27" x14ac:dyDescent="0.25">
      <c r="A527" s="14" t="s">
        <v>1710</v>
      </c>
      <c r="B527">
        <v>335689443487</v>
      </c>
      <c r="C527" s="14" t="s">
        <v>9800</v>
      </c>
      <c r="D527">
        <v>151</v>
      </c>
      <c r="E527" s="14" t="s">
        <v>7876</v>
      </c>
      <c r="F527" s="14" t="s">
        <v>8151</v>
      </c>
      <c r="G527" s="14">
        <f>timingTable[[#This Row],[FRT_DEC]]-B526</f>
        <v>11</v>
      </c>
      <c r="H5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INFO]]))),H526)</f>
        <v>97</v>
      </c>
      <c r="I5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527" s="14">
        <f>HEX2DEC(RIGHT(timingTable[[#This Row],[FRT_HEX]],MIN(LEN(timingTable[[#This Row],[FRT_HEX]])-2,8)))</f>
        <v>681994399</v>
      </c>
      <c r="K527" s="14" t="str">
        <f>IF(timingTable[[#This Row],['[TRACECODE']:.1]]=140,"afterTx","")</f>
        <v/>
      </c>
      <c r="L527" s="14" t="str">
        <f t="shared" si="88"/>
        <v/>
      </c>
      <c r="M527" s="14" t="str">
        <f>IF(AND(H527=H526,K526="afterTx",timingTable[[#This Row],['[TRACECODE']:.1]]=6),"dc","")</f>
        <v/>
      </c>
      <c r="N527" s="14" t="str">
        <f t="shared" si="89"/>
        <v/>
      </c>
      <c r="O527" s="14" t="str">
        <f>IF(timingTable[[#This Row],['[TRACECODE']:.1]]=141,"afterRx","")</f>
        <v/>
      </c>
      <c r="P527" s="14" t="str">
        <f t="shared" si="90"/>
        <v/>
      </c>
      <c r="Q527" s="14" t="str">
        <f t="shared" si="91"/>
        <v/>
      </c>
      <c r="R527" s="14" t="str">
        <f t="shared" si="92"/>
        <v/>
      </c>
      <c r="S527" s="14" t="str">
        <f t="shared" si="93"/>
        <v>EMPTY</v>
      </c>
      <c r="T527" s="14" t="str">
        <f t="shared" si="94"/>
        <v>EMPTY</v>
      </c>
      <c r="U527" s="14" t="str">
        <f t="shared" si="95"/>
        <v>EMPTY</v>
      </c>
      <c r="V527" s="14" t="str">
        <f t="shared" si="96"/>
        <v>EMPTY</v>
      </c>
      <c r="W527" s="14" t="str">
        <f>IF(L527="beforeTx",timingTable[[#This Row],[FRT32_val]]-timingTable[[#This Row],[FRT32_trace]],"EMPTY")</f>
        <v>EMPTY</v>
      </c>
      <c r="X527" s="14" t="str">
        <f t="shared" si="97"/>
        <v>EMPTY</v>
      </c>
      <c r="Y527" s="14" t="str">
        <f t="shared" si="98"/>
        <v>EMPTY</v>
      </c>
      <c r="Z527" s="14" t="str">
        <f>IF(AND(P527="beforeRx",O528="afterRx"),J528-timingTable[[#This Row],[FRT32_trace]],"EMPTY")</f>
        <v>EMPTY</v>
      </c>
      <c r="AA527" s="14" t="str">
        <f>IF(AND(timingTable[[#This Row],[txEnd]]="txEnd",Q531="rxStart"),I531-timingTable[[#This Row],[FRT32_val]],"EMPTY")</f>
        <v>EMPTY</v>
      </c>
    </row>
    <row r="528" spans="1:27" x14ac:dyDescent="0.25">
      <c r="A528" s="14" t="s">
        <v>1725</v>
      </c>
      <c r="B528">
        <v>335689444191</v>
      </c>
      <c r="C528" s="14" t="s">
        <v>9819</v>
      </c>
      <c r="D528">
        <v>140</v>
      </c>
      <c r="E528" s="14" t="s">
        <v>1076</v>
      </c>
      <c r="F528" s="14" t="s">
        <v>7864</v>
      </c>
      <c r="G528" s="14">
        <f>timingTable[[#This Row],[FRT_DEC]]-B527</f>
        <v>704</v>
      </c>
      <c r="H5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INFO]]))),H527)</f>
        <v>97</v>
      </c>
      <c r="I52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28" s="14">
        <f>HEX2DEC(RIGHT(timingTable[[#This Row],[FRT_HEX]],MIN(LEN(timingTable[[#This Row],[FRT_HEX]])-2,8)))</f>
        <v>681995103</v>
      </c>
      <c r="K528" s="14" t="str">
        <f>IF(timingTable[[#This Row],['[TRACECODE']:.1]]=140,"afterTx","")</f>
        <v>afterTx</v>
      </c>
      <c r="L528" s="14" t="str">
        <f t="shared" si="88"/>
        <v/>
      </c>
      <c r="M528" s="14" t="str">
        <f>IF(AND(H528=H527,K527="afterTx",timingTable[[#This Row],['[TRACECODE']:.1]]=6),"dc","")</f>
        <v/>
      </c>
      <c r="N528" s="14" t="str">
        <f t="shared" si="89"/>
        <v/>
      </c>
      <c r="O528" s="14" t="str">
        <f>IF(timingTable[[#This Row],['[TRACECODE']:.1]]=141,"afterRx","")</f>
        <v/>
      </c>
      <c r="P528" s="14" t="str">
        <f t="shared" si="90"/>
        <v/>
      </c>
      <c r="Q528" s="14" t="str">
        <f t="shared" si="91"/>
        <v/>
      </c>
      <c r="R528" s="14" t="str">
        <f t="shared" si="92"/>
        <v/>
      </c>
      <c r="S528" s="14" t="str">
        <f t="shared" si="93"/>
        <v>EMPTY</v>
      </c>
      <c r="T528" s="14" t="str">
        <f t="shared" si="94"/>
        <v>EMPTY</v>
      </c>
      <c r="U528" s="14" t="str">
        <f t="shared" si="95"/>
        <v>EMPTY</v>
      </c>
      <c r="V528" s="14" t="str">
        <f t="shared" si="96"/>
        <v>EMPTY</v>
      </c>
      <c r="W528" s="14" t="str">
        <f>IF(L528="beforeTx",timingTable[[#This Row],[FRT32_val]]-timingTable[[#This Row],[FRT32_trace]],"EMPTY")</f>
        <v>EMPTY</v>
      </c>
      <c r="X528" s="14" t="str">
        <f t="shared" si="97"/>
        <v>EMPTY</v>
      </c>
      <c r="Y528" s="14" t="str">
        <f t="shared" si="98"/>
        <v>EMPTY</v>
      </c>
      <c r="Z528" s="14" t="str">
        <f>IF(AND(P528="beforeRx",O529="afterRx"),J529-timingTable[[#This Row],[FRT32_trace]],"EMPTY")</f>
        <v>EMPTY</v>
      </c>
      <c r="AA528" s="14" t="str">
        <f>IF(AND(timingTable[[#This Row],[txEnd]]="txEnd",Q532="rxStart"),I532-timingTable[[#This Row],[FRT32_val]],"EMPTY")</f>
        <v>EMPTY</v>
      </c>
    </row>
    <row r="529" spans="1:27" x14ac:dyDescent="0.25">
      <c r="A529" s="14" t="s">
        <v>1729</v>
      </c>
      <c r="B529">
        <v>335689445632</v>
      </c>
      <c r="C529" s="14" t="s">
        <v>9832</v>
      </c>
      <c r="D529">
        <v>151</v>
      </c>
      <c r="E529" s="14" t="s">
        <v>7876</v>
      </c>
      <c r="F529" s="14" t="s">
        <v>7989</v>
      </c>
      <c r="G529" s="14">
        <f>timingTable[[#This Row],[FRT_DEC]]-B528</f>
        <v>1441</v>
      </c>
      <c r="H5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INFO]]))),H528)</f>
        <v>97</v>
      </c>
      <c r="I5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529" s="14">
        <f>HEX2DEC(RIGHT(timingTable[[#This Row],[FRT_HEX]],MIN(LEN(timingTable[[#This Row],[FRT_HEX]])-2,8)))</f>
        <v>681996544</v>
      </c>
      <c r="K529" s="14" t="str">
        <f>IF(timingTable[[#This Row],['[TRACECODE']:.1]]=140,"afterTx","")</f>
        <v/>
      </c>
      <c r="L529" s="14" t="str">
        <f t="shared" si="88"/>
        <v/>
      </c>
      <c r="M529" s="14" t="str">
        <f>IF(AND(H529=H528,K528="afterTx",timingTable[[#This Row],['[TRACECODE']:.1]]=6),"dc","")</f>
        <v/>
      </c>
      <c r="N529" s="14" t="str">
        <f t="shared" si="89"/>
        <v/>
      </c>
      <c r="O529" s="14" t="str">
        <f>IF(timingTable[[#This Row],['[TRACECODE']:.1]]=141,"afterRx","")</f>
        <v/>
      </c>
      <c r="P529" s="14" t="str">
        <f t="shared" si="90"/>
        <v/>
      </c>
      <c r="Q529" s="14" t="str">
        <f t="shared" si="91"/>
        <v/>
      </c>
      <c r="R529" s="14" t="str">
        <f t="shared" si="92"/>
        <v/>
      </c>
      <c r="S529" s="14" t="str">
        <f t="shared" si="93"/>
        <v>EMPTY</v>
      </c>
      <c r="T529" s="14" t="str">
        <f t="shared" si="94"/>
        <v>EMPTY</v>
      </c>
      <c r="U529" s="14" t="str">
        <f t="shared" si="95"/>
        <v>EMPTY</v>
      </c>
      <c r="V529" s="14" t="str">
        <f t="shared" si="96"/>
        <v>EMPTY</v>
      </c>
      <c r="W529" s="14" t="str">
        <f>IF(L529="beforeTx",timingTable[[#This Row],[FRT32_val]]-timingTable[[#This Row],[FRT32_trace]],"EMPTY")</f>
        <v>EMPTY</v>
      </c>
      <c r="X529" s="14" t="str">
        <f t="shared" si="97"/>
        <v>EMPTY</v>
      </c>
      <c r="Y529" s="14" t="str">
        <f t="shared" si="98"/>
        <v>EMPTY</v>
      </c>
      <c r="Z529" s="14" t="str">
        <f>IF(AND(P529="beforeRx",O530="afterRx"),J530-timingTable[[#This Row],[FRT32_trace]],"EMPTY")</f>
        <v>EMPTY</v>
      </c>
      <c r="AA529" s="14" t="str">
        <f>IF(AND(timingTable[[#This Row],[txEnd]]="txEnd",Q533="rxStart"),I533-timingTable[[#This Row],[FRT32_val]],"EMPTY")</f>
        <v>EMPTY</v>
      </c>
    </row>
    <row r="530" spans="1:27" x14ac:dyDescent="0.25">
      <c r="A530" s="14" t="s">
        <v>1731</v>
      </c>
      <c r="B530">
        <v>335689450664</v>
      </c>
      <c r="C530" s="14" t="s">
        <v>9835</v>
      </c>
      <c r="D530">
        <v>151</v>
      </c>
      <c r="E530" s="14" t="s">
        <v>7876</v>
      </c>
      <c r="F530" s="14" t="s">
        <v>7845</v>
      </c>
      <c r="G530" s="14">
        <f>timingTable[[#This Row],[FRT_DEC]]-B529</f>
        <v>5032</v>
      </c>
      <c r="H5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INFO]]))),H529)</f>
        <v>97</v>
      </c>
      <c r="I5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530" s="14">
        <f>HEX2DEC(RIGHT(timingTable[[#This Row],[FRT_HEX]],MIN(LEN(timingTable[[#This Row],[FRT_HEX]])-2,8)))</f>
        <v>682001576</v>
      </c>
      <c r="K530" s="14" t="str">
        <f>IF(timingTable[[#This Row],['[TRACECODE']:.1]]=140,"afterTx","")</f>
        <v/>
      </c>
      <c r="L530" s="14" t="str">
        <f t="shared" si="88"/>
        <v/>
      </c>
      <c r="M530" s="14" t="str">
        <f>IF(AND(H530=H529,K529="afterTx",timingTable[[#This Row],['[TRACECODE']:.1]]=6),"dc","")</f>
        <v/>
      </c>
      <c r="N530" s="14" t="str">
        <f t="shared" si="89"/>
        <v/>
      </c>
      <c r="O530" s="14" t="str">
        <f>IF(timingTable[[#This Row],['[TRACECODE']:.1]]=141,"afterRx","")</f>
        <v/>
      </c>
      <c r="P530" s="14" t="str">
        <f t="shared" si="90"/>
        <v/>
      </c>
      <c r="Q530" s="14" t="str">
        <f t="shared" si="91"/>
        <v/>
      </c>
      <c r="R530" s="14" t="str">
        <f t="shared" si="92"/>
        <v/>
      </c>
      <c r="S530" s="14" t="str">
        <f t="shared" si="93"/>
        <v>EMPTY</v>
      </c>
      <c r="T530" s="14" t="str">
        <f t="shared" si="94"/>
        <v>EMPTY</v>
      </c>
      <c r="U530" s="14" t="str">
        <f t="shared" si="95"/>
        <v>EMPTY</v>
      </c>
      <c r="V530" s="14" t="str">
        <f t="shared" si="96"/>
        <v>EMPTY</v>
      </c>
      <c r="W530" s="14" t="str">
        <f>IF(L530="beforeTx",timingTable[[#This Row],[FRT32_val]]-timingTable[[#This Row],[FRT32_trace]],"EMPTY")</f>
        <v>EMPTY</v>
      </c>
      <c r="X530" s="14" t="str">
        <f t="shared" si="97"/>
        <v>EMPTY</v>
      </c>
      <c r="Y530" s="14" t="str">
        <f t="shared" si="98"/>
        <v>EMPTY</v>
      </c>
      <c r="Z530" s="14" t="str">
        <f>IF(AND(P530="beforeRx",O531="afterRx"),J531-timingTable[[#This Row],[FRT32_trace]],"EMPTY")</f>
        <v>EMPTY</v>
      </c>
      <c r="AA530" s="14" t="str">
        <f>IF(AND(timingTable[[#This Row],[txEnd]]="txEnd",Q534="rxStart"),I534-timingTable[[#This Row],[FRT32_val]],"EMPTY")</f>
        <v>EMPTY</v>
      </c>
    </row>
    <row r="531" spans="1:27" x14ac:dyDescent="0.25">
      <c r="A531" s="14" t="s">
        <v>1736</v>
      </c>
      <c r="B531">
        <v>335689450769</v>
      </c>
      <c r="C531" s="14" t="s">
        <v>9840</v>
      </c>
      <c r="D531">
        <v>123</v>
      </c>
      <c r="E531" s="14" t="s">
        <v>3922</v>
      </c>
      <c r="F531" s="14" t="s">
        <v>9841</v>
      </c>
      <c r="G531" s="14">
        <f>timingTable[[#This Row],[FRT_DEC]]-B530</f>
        <v>105</v>
      </c>
      <c r="H5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INFO]]))),H530)</f>
        <v>97</v>
      </c>
      <c r="I5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682001460</v>
      </c>
      <c r="J531" s="14">
        <f>HEX2DEC(RIGHT(timingTable[[#This Row],[FRT_HEX]],MIN(LEN(timingTable[[#This Row],[FRT_HEX]])-2,8)))</f>
        <v>682001681</v>
      </c>
      <c r="K531" s="14" t="str">
        <f>IF(timingTable[[#This Row],['[TRACECODE']:.1]]=140,"afterTx","")</f>
        <v/>
      </c>
      <c r="L531" s="14" t="str">
        <f t="shared" si="88"/>
        <v/>
      </c>
      <c r="M531" s="14" t="str">
        <f>IF(AND(H531=H530,K530="afterTx",timingTable[[#This Row],['[TRACECODE']:.1]]=6),"dc","")</f>
        <v/>
      </c>
      <c r="N531" s="14" t="str">
        <f t="shared" si="89"/>
        <v/>
      </c>
      <c r="O531" s="14" t="str">
        <f>IF(timingTable[[#This Row],['[TRACECODE']:.1]]=141,"afterRx","")</f>
        <v/>
      </c>
      <c r="P531" s="14" t="str">
        <f t="shared" si="90"/>
        <v/>
      </c>
      <c r="Q531" s="14" t="str">
        <f t="shared" si="91"/>
        <v/>
      </c>
      <c r="R531" s="14" t="str">
        <f t="shared" si="92"/>
        <v/>
      </c>
      <c r="S531" s="14" t="str">
        <f t="shared" si="93"/>
        <v>EMPTY</v>
      </c>
      <c r="T531" s="14" t="str">
        <f t="shared" si="94"/>
        <v>EMPTY</v>
      </c>
      <c r="U531" s="14" t="str">
        <f t="shared" si="95"/>
        <v>EMPTY</v>
      </c>
      <c r="V531" s="14" t="str">
        <f t="shared" si="96"/>
        <v>EMPTY</v>
      </c>
      <c r="W531" s="14" t="str">
        <f>IF(L531="beforeTx",timingTable[[#This Row],[FRT32_val]]-timingTable[[#This Row],[FRT32_trace]],"EMPTY")</f>
        <v>EMPTY</v>
      </c>
      <c r="X531" s="14" t="str">
        <f t="shared" si="97"/>
        <v>EMPTY</v>
      </c>
      <c r="Y531" s="14" t="str">
        <f t="shared" si="98"/>
        <v>EMPTY</v>
      </c>
      <c r="Z531" s="14" t="str">
        <f>IF(AND(P531="beforeRx",O532="afterRx"),J532-timingTable[[#This Row],[FRT32_trace]],"EMPTY")</f>
        <v>EMPTY</v>
      </c>
      <c r="AA531" s="14" t="str">
        <f>IF(AND(timingTable[[#This Row],[txEnd]]="txEnd",Q535="rxStart"),I535-timingTable[[#This Row],[FRT32_val]],"EMPTY")</f>
        <v>EMPTY</v>
      </c>
    </row>
    <row r="532" spans="1:27" x14ac:dyDescent="0.25">
      <c r="A532" s="14" t="s">
        <v>1737</v>
      </c>
      <c r="B532">
        <v>335689450772</v>
      </c>
      <c r="C532" s="14" t="s">
        <v>9842</v>
      </c>
      <c r="D532">
        <v>123</v>
      </c>
      <c r="E532" s="14" t="s">
        <v>3922</v>
      </c>
      <c r="F532" s="14" t="s">
        <v>7879</v>
      </c>
      <c r="G532" s="14">
        <f>timingTable[[#This Row],[FRT_DEC]]-B531</f>
        <v>3</v>
      </c>
      <c r="H5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INFO]]))),H531)</f>
        <v>97</v>
      </c>
      <c r="I5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32" s="14">
        <f>HEX2DEC(RIGHT(timingTable[[#This Row],[FRT_HEX]],MIN(LEN(timingTable[[#This Row],[FRT_HEX]])-2,8)))</f>
        <v>682001684</v>
      </c>
      <c r="K532" s="14" t="str">
        <f>IF(timingTable[[#This Row],['[TRACECODE']:.1]]=140,"afterTx","")</f>
        <v/>
      </c>
      <c r="L532" s="14" t="str">
        <f t="shared" si="88"/>
        <v/>
      </c>
      <c r="M532" s="14" t="str">
        <f>IF(AND(H532=H531,K531="afterTx",timingTable[[#This Row],['[TRACECODE']:.1]]=6),"dc","")</f>
        <v/>
      </c>
      <c r="N532" s="14" t="str">
        <f t="shared" si="89"/>
        <v/>
      </c>
      <c r="O532" s="14" t="str">
        <f>IF(timingTable[[#This Row],['[TRACECODE']:.1]]=141,"afterRx","")</f>
        <v/>
      </c>
      <c r="P532" s="14" t="str">
        <f t="shared" si="90"/>
        <v/>
      </c>
      <c r="Q532" s="14" t="str">
        <f t="shared" si="91"/>
        <v/>
      </c>
      <c r="R532" s="14" t="str">
        <f t="shared" si="92"/>
        <v/>
      </c>
      <c r="S532" s="14" t="str">
        <f t="shared" si="93"/>
        <v>EMPTY</v>
      </c>
      <c r="T532" s="14" t="str">
        <f t="shared" si="94"/>
        <v>EMPTY</v>
      </c>
      <c r="U532" s="14" t="str">
        <f t="shared" si="95"/>
        <v>EMPTY</v>
      </c>
      <c r="V532" s="14" t="str">
        <f t="shared" si="96"/>
        <v>EMPTY</v>
      </c>
      <c r="W532" s="14" t="str">
        <f>IF(L532="beforeTx",timingTable[[#This Row],[FRT32_val]]-timingTable[[#This Row],[FRT32_trace]],"EMPTY")</f>
        <v>EMPTY</v>
      </c>
      <c r="X532" s="14" t="str">
        <f t="shared" si="97"/>
        <v>EMPTY</v>
      </c>
      <c r="Y532" s="14" t="str">
        <f t="shared" si="98"/>
        <v>EMPTY</v>
      </c>
      <c r="Z532" s="14" t="str">
        <f>IF(AND(P532="beforeRx",O533="afterRx"),J533-timingTable[[#This Row],[FRT32_trace]],"EMPTY")</f>
        <v>EMPTY</v>
      </c>
      <c r="AA532" s="14" t="str">
        <f>IF(AND(timingTable[[#This Row],[txEnd]]="txEnd",Q536="rxStart"),I536-timingTable[[#This Row],[FRT32_val]],"EMPTY")</f>
        <v>EMPTY</v>
      </c>
    </row>
    <row r="533" spans="1:27" x14ac:dyDescent="0.25">
      <c r="A533" s="14" t="s">
        <v>1738</v>
      </c>
      <c r="B533">
        <v>335689450779</v>
      </c>
      <c r="C533" s="14" t="s">
        <v>9843</v>
      </c>
      <c r="D533">
        <v>151</v>
      </c>
      <c r="E533" s="14" t="s">
        <v>7876</v>
      </c>
      <c r="F533" s="14" t="s">
        <v>7843</v>
      </c>
      <c r="G533" s="14">
        <f>timingTable[[#This Row],[FRT_DEC]]-B532</f>
        <v>7</v>
      </c>
      <c r="H5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INFO]]))),H532)</f>
        <v>97</v>
      </c>
      <c r="I5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533" s="14">
        <f>HEX2DEC(RIGHT(timingTable[[#This Row],[FRT_HEX]],MIN(LEN(timingTable[[#This Row],[FRT_HEX]])-2,8)))</f>
        <v>682001691</v>
      </c>
      <c r="K533" s="14" t="str">
        <f>IF(timingTable[[#This Row],['[TRACECODE']:.1]]=140,"afterTx","")</f>
        <v/>
      </c>
      <c r="L533" s="14" t="str">
        <f t="shared" si="88"/>
        <v/>
      </c>
      <c r="M533" s="14" t="str">
        <f>IF(AND(H533=H532,K532="afterTx",timingTable[[#This Row],['[TRACECODE']:.1]]=6),"dc","")</f>
        <v/>
      </c>
      <c r="N533" s="14" t="str">
        <f t="shared" si="89"/>
        <v/>
      </c>
      <c r="O533" s="14" t="str">
        <f>IF(timingTable[[#This Row],['[TRACECODE']:.1]]=141,"afterRx","")</f>
        <v/>
      </c>
      <c r="P533" s="14" t="str">
        <f t="shared" si="90"/>
        <v/>
      </c>
      <c r="Q533" s="14" t="str">
        <f t="shared" si="91"/>
        <v/>
      </c>
      <c r="R533" s="14" t="str">
        <f t="shared" si="92"/>
        <v/>
      </c>
      <c r="S533" s="14" t="str">
        <f t="shared" si="93"/>
        <v>EMPTY</v>
      </c>
      <c r="T533" s="14" t="str">
        <f t="shared" si="94"/>
        <v>EMPTY</v>
      </c>
      <c r="U533" s="14" t="str">
        <f t="shared" si="95"/>
        <v>EMPTY</v>
      </c>
      <c r="V533" s="14" t="str">
        <f t="shared" si="96"/>
        <v>EMPTY</v>
      </c>
      <c r="W533" s="14" t="str">
        <f>IF(L533="beforeTx",timingTable[[#This Row],[FRT32_val]]-timingTable[[#This Row],[FRT32_trace]],"EMPTY")</f>
        <v>EMPTY</v>
      </c>
      <c r="X533" s="14" t="str">
        <f t="shared" si="97"/>
        <v>EMPTY</v>
      </c>
      <c r="Y533" s="14" t="str">
        <f t="shared" si="98"/>
        <v>EMPTY</v>
      </c>
      <c r="Z533" s="14" t="str">
        <f>IF(AND(P533="beforeRx",O534="afterRx"),J534-timingTable[[#This Row],[FRT32_trace]],"EMPTY")</f>
        <v>EMPTY</v>
      </c>
      <c r="AA533" s="14" t="str">
        <f>IF(AND(timingTable[[#This Row],[txEnd]]="txEnd",Q537="rxStart"),I537-timingTable[[#This Row],[FRT32_val]],"EMPTY")</f>
        <v>EMPTY</v>
      </c>
    </row>
    <row r="534" spans="1:27" x14ac:dyDescent="0.25">
      <c r="A534" s="14" t="s">
        <v>1743</v>
      </c>
      <c r="B534">
        <v>335689450866</v>
      </c>
      <c r="C534" s="14" t="s">
        <v>9848</v>
      </c>
      <c r="D534">
        <v>151</v>
      </c>
      <c r="E534" s="14" t="s">
        <v>7876</v>
      </c>
      <c r="F534" s="14" t="s">
        <v>8851</v>
      </c>
      <c r="G534" s="14">
        <f>timingTable[[#This Row],[FRT_DEC]]-B533</f>
        <v>87</v>
      </c>
      <c r="H5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INFO]]))),H533)</f>
        <v>97</v>
      </c>
      <c r="I5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534" s="14">
        <f>HEX2DEC(RIGHT(timingTable[[#This Row],[FRT_HEX]],MIN(LEN(timingTable[[#This Row],[FRT_HEX]])-2,8)))</f>
        <v>682001778</v>
      </c>
      <c r="K534" s="14" t="str">
        <f>IF(timingTable[[#This Row],['[TRACECODE']:.1]]=140,"afterTx","")</f>
        <v/>
      </c>
      <c r="L534" s="14" t="str">
        <f t="shared" si="88"/>
        <v/>
      </c>
      <c r="M534" s="14" t="str">
        <f>IF(AND(H534=H533,K533="afterTx",timingTable[[#This Row],['[TRACECODE']:.1]]=6),"dc","")</f>
        <v/>
      </c>
      <c r="N534" s="14" t="str">
        <f t="shared" si="89"/>
        <v/>
      </c>
      <c r="O534" s="14" t="str">
        <f>IF(timingTable[[#This Row],['[TRACECODE']:.1]]=141,"afterRx","")</f>
        <v/>
      </c>
      <c r="P534" s="14" t="str">
        <f t="shared" si="90"/>
        <v/>
      </c>
      <c r="Q534" s="14" t="str">
        <f t="shared" si="91"/>
        <v/>
      </c>
      <c r="R534" s="14" t="str">
        <f t="shared" si="92"/>
        <v/>
      </c>
      <c r="S534" s="14" t="str">
        <f t="shared" si="93"/>
        <v>EMPTY</v>
      </c>
      <c r="T534" s="14" t="str">
        <f t="shared" si="94"/>
        <v>EMPTY</v>
      </c>
      <c r="U534" s="14" t="str">
        <f t="shared" si="95"/>
        <v>EMPTY</v>
      </c>
      <c r="V534" s="14" t="str">
        <f t="shared" si="96"/>
        <v>EMPTY</v>
      </c>
      <c r="W534" s="14" t="str">
        <f>IF(L534="beforeTx",timingTable[[#This Row],[FRT32_val]]-timingTable[[#This Row],[FRT32_trace]],"EMPTY")</f>
        <v>EMPTY</v>
      </c>
      <c r="X534" s="14" t="str">
        <f t="shared" si="97"/>
        <v>EMPTY</v>
      </c>
      <c r="Y534" s="14" t="str">
        <f t="shared" si="98"/>
        <v>EMPTY</v>
      </c>
      <c r="Z534" s="14" t="str">
        <f>IF(AND(P534="beforeRx",O535="afterRx"),J535-timingTable[[#This Row],[FRT32_trace]],"EMPTY")</f>
        <v>EMPTY</v>
      </c>
      <c r="AA534" s="14" t="str">
        <f>IF(AND(timingTable[[#This Row],[txEnd]]="txEnd",Q538="rxStart"),I538-timingTable[[#This Row],[FRT32_val]],"EMPTY")</f>
        <v>EMPTY</v>
      </c>
    </row>
    <row r="535" spans="1:27" x14ac:dyDescent="0.25">
      <c r="A535" s="14" t="s">
        <v>1748</v>
      </c>
      <c r="B535">
        <v>335689452179</v>
      </c>
      <c r="C535" s="14" t="s">
        <v>9853</v>
      </c>
      <c r="D535">
        <v>151</v>
      </c>
      <c r="E535" s="14" t="s">
        <v>7876</v>
      </c>
      <c r="F535" s="14" t="s">
        <v>8858</v>
      </c>
      <c r="G535" s="14">
        <f>timingTable[[#This Row],[FRT_DEC]]-B534</f>
        <v>1313</v>
      </c>
      <c r="H5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INFO]]))),H534)</f>
        <v>97</v>
      </c>
      <c r="I5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535" s="14">
        <f>HEX2DEC(RIGHT(timingTable[[#This Row],[FRT_HEX]],MIN(LEN(timingTable[[#This Row],[FRT_HEX]])-2,8)))</f>
        <v>682003091</v>
      </c>
      <c r="K535" s="14" t="str">
        <f>IF(timingTable[[#This Row],['[TRACECODE']:.1]]=140,"afterTx","")</f>
        <v/>
      </c>
      <c r="L535" s="14" t="str">
        <f t="shared" si="88"/>
        <v/>
      </c>
      <c r="M535" s="14" t="str">
        <f>IF(AND(H535=H534,K534="afterTx",timingTable[[#This Row],['[TRACECODE']:.1]]=6),"dc","")</f>
        <v/>
      </c>
      <c r="N535" s="14" t="str">
        <f t="shared" si="89"/>
        <v/>
      </c>
      <c r="O535" s="14" t="str">
        <f>IF(timingTable[[#This Row],['[TRACECODE']:.1]]=141,"afterRx","")</f>
        <v/>
      </c>
      <c r="P535" s="14" t="str">
        <f t="shared" si="90"/>
        <v/>
      </c>
      <c r="Q535" s="14" t="str">
        <f t="shared" si="91"/>
        <v/>
      </c>
      <c r="R535" s="14" t="str">
        <f t="shared" si="92"/>
        <v/>
      </c>
      <c r="S535" s="14" t="str">
        <f t="shared" si="93"/>
        <v>EMPTY</v>
      </c>
      <c r="T535" s="14" t="str">
        <f t="shared" si="94"/>
        <v>EMPTY</v>
      </c>
      <c r="U535" s="14" t="str">
        <f t="shared" si="95"/>
        <v>EMPTY</v>
      </c>
      <c r="V535" s="14" t="str">
        <f t="shared" si="96"/>
        <v>EMPTY</v>
      </c>
      <c r="W535" s="14" t="str">
        <f>IF(L535="beforeTx",timingTable[[#This Row],[FRT32_val]]-timingTable[[#This Row],[FRT32_trace]],"EMPTY")</f>
        <v>EMPTY</v>
      </c>
      <c r="X535" s="14" t="str">
        <f t="shared" si="97"/>
        <v>EMPTY</v>
      </c>
      <c r="Y535" s="14" t="str">
        <f t="shared" si="98"/>
        <v>EMPTY</v>
      </c>
      <c r="Z535" s="14" t="str">
        <f>IF(AND(P535="beforeRx",O536="afterRx"),J536-timingTable[[#This Row],[FRT32_trace]],"EMPTY")</f>
        <v>EMPTY</v>
      </c>
      <c r="AA535" s="14" t="str">
        <f>IF(AND(timingTable[[#This Row],[txEnd]]="txEnd",Q539="rxStart"),I539-timingTable[[#This Row],[FRT32_val]],"EMPTY")</f>
        <v>EMPTY</v>
      </c>
    </row>
    <row r="536" spans="1:27" x14ac:dyDescent="0.25">
      <c r="A536" s="14" t="s">
        <v>1757</v>
      </c>
      <c r="B536">
        <v>335689452269</v>
      </c>
      <c r="C536" s="14" t="s">
        <v>9863</v>
      </c>
      <c r="D536">
        <v>151</v>
      </c>
      <c r="E536" s="14" t="s">
        <v>7876</v>
      </c>
      <c r="F536" s="14" t="s">
        <v>7993</v>
      </c>
      <c r="G536" s="14">
        <f>timingTable[[#This Row],[FRT_DEC]]-B535</f>
        <v>90</v>
      </c>
      <c r="H5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INFO]]))),H535)</f>
        <v>97</v>
      </c>
      <c r="I5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536" s="14">
        <f>HEX2DEC(RIGHT(timingTable[[#This Row],[FRT_HEX]],MIN(LEN(timingTable[[#This Row],[FRT_HEX]])-2,8)))</f>
        <v>682003181</v>
      </c>
      <c r="K536" s="14" t="str">
        <f>IF(timingTable[[#This Row],['[TRACECODE']:.1]]=140,"afterTx","")</f>
        <v/>
      </c>
      <c r="L536" s="14" t="str">
        <f t="shared" si="88"/>
        <v/>
      </c>
      <c r="M536" s="14" t="str">
        <f>IF(AND(H536=H535,K535="afterTx",timingTable[[#This Row],['[TRACECODE']:.1]]=6),"dc","")</f>
        <v/>
      </c>
      <c r="N536" s="14" t="str">
        <f t="shared" si="89"/>
        <v/>
      </c>
      <c r="O536" s="14" t="str">
        <f>IF(timingTable[[#This Row],['[TRACECODE']:.1]]=141,"afterRx","")</f>
        <v/>
      </c>
      <c r="P536" s="14" t="str">
        <f t="shared" si="90"/>
        <v/>
      </c>
      <c r="Q536" s="14" t="str">
        <f t="shared" si="91"/>
        <v/>
      </c>
      <c r="R536" s="14" t="str">
        <f t="shared" si="92"/>
        <v/>
      </c>
      <c r="S536" s="14" t="str">
        <f t="shared" si="93"/>
        <v>EMPTY</v>
      </c>
      <c r="T536" s="14" t="str">
        <f t="shared" si="94"/>
        <v>EMPTY</v>
      </c>
      <c r="U536" s="14" t="str">
        <f t="shared" si="95"/>
        <v>EMPTY</v>
      </c>
      <c r="V536" s="14" t="str">
        <f t="shared" si="96"/>
        <v>EMPTY</v>
      </c>
      <c r="W536" s="14" t="str">
        <f>IF(L536="beforeTx",timingTable[[#This Row],[FRT32_val]]-timingTable[[#This Row],[FRT32_trace]],"EMPTY")</f>
        <v>EMPTY</v>
      </c>
      <c r="X536" s="14" t="str">
        <f t="shared" si="97"/>
        <v>EMPTY</v>
      </c>
      <c r="Y536" s="14" t="str">
        <f t="shared" si="98"/>
        <v>EMPTY</v>
      </c>
      <c r="Z536" s="14" t="str">
        <f>IF(AND(P536="beforeRx",O537="afterRx"),J537-timingTable[[#This Row],[FRT32_trace]],"EMPTY")</f>
        <v>EMPTY</v>
      </c>
      <c r="AA536" s="14" t="str">
        <f>IF(AND(timingTable[[#This Row],[txEnd]]="txEnd",Q540="rxStart"),I540-timingTable[[#This Row],[FRT32_val]],"EMPTY")</f>
        <v>EMPTY</v>
      </c>
    </row>
    <row r="537" spans="1:27" x14ac:dyDescent="0.25">
      <c r="A537" s="14" t="s">
        <v>1760</v>
      </c>
      <c r="B537">
        <v>335689452296</v>
      </c>
      <c r="C537" s="14" t="s">
        <v>9867</v>
      </c>
      <c r="D537">
        <v>131</v>
      </c>
      <c r="E537" s="14" t="s">
        <v>3932</v>
      </c>
      <c r="F537" s="14" t="s">
        <v>9868</v>
      </c>
      <c r="G537" s="14">
        <f>timingTable[[#This Row],[FRT_DEC]]-B536</f>
        <v>27</v>
      </c>
      <c r="H5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INFO]]))),H536)</f>
        <v>98</v>
      </c>
      <c r="I53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37" s="14">
        <f>HEX2DEC(RIGHT(timingTable[[#This Row],[FRT_HEX]],MIN(LEN(timingTable[[#This Row],[FRT_HEX]])-2,8)))</f>
        <v>682003208</v>
      </c>
      <c r="K537" s="14" t="str">
        <f>IF(timingTable[[#This Row],['[TRACECODE']:.1]]=140,"afterTx","")</f>
        <v/>
      </c>
      <c r="L537" s="14" t="str">
        <f t="shared" si="88"/>
        <v/>
      </c>
      <c r="M537" s="14" t="str">
        <f>IF(AND(H537=H536,K536="afterTx",timingTable[[#This Row],['[TRACECODE']:.1]]=6),"dc","")</f>
        <v/>
      </c>
      <c r="N537" s="14" t="str">
        <f t="shared" si="89"/>
        <v/>
      </c>
      <c r="O537" s="14" t="str">
        <f>IF(timingTable[[#This Row],['[TRACECODE']:.1]]=141,"afterRx","")</f>
        <v/>
      </c>
      <c r="P537" s="14" t="str">
        <f t="shared" si="90"/>
        <v/>
      </c>
      <c r="Q537" s="14" t="str">
        <f t="shared" si="91"/>
        <v/>
      </c>
      <c r="R537" s="14" t="str">
        <f t="shared" si="92"/>
        <v/>
      </c>
      <c r="S537" s="14" t="str">
        <f t="shared" si="93"/>
        <v>EMPTY</v>
      </c>
      <c r="T537" s="14" t="str">
        <f t="shared" si="94"/>
        <v>EMPTY</v>
      </c>
      <c r="U537" s="14" t="str">
        <f t="shared" si="95"/>
        <v>EMPTY</v>
      </c>
      <c r="V537" s="14" t="str">
        <f t="shared" si="96"/>
        <v>EMPTY</v>
      </c>
      <c r="W537" s="14" t="str">
        <f>IF(L537="beforeTx",timingTable[[#This Row],[FRT32_val]]-timingTable[[#This Row],[FRT32_trace]],"EMPTY")</f>
        <v>EMPTY</v>
      </c>
      <c r="X537" s="14" t="str">
        <f t="shared" si="97"/>
        <v>EMPTY</v>
      </c>
      <c r="Y537" s="14" t="str">
        <f t="shared" si="98"/>
        <v>EMPTY</v>
      </c>
      <c r="Z537" s="14" t="str">
        <f>IF(AND(P537="beforeRx",O538="afterRx"),J538-timingTable[[#This Row],[FRT32_trace]],"EMPTY")</f>
        <v>EMPTY</v>
      </c>
      <c r="AA537" s="14" t="str">
        <f>IF(AND(timingTable[[#This Row],[txEnd]]="txEnd",Q541="rxStart"),I541-timingTable[[#This Row],[FRT32_val]],"EMPTY")</f>
        <v>EMPTY</v>
      </c>
    </row>
    <row r="538" spans="1:27" x14ac:dyDescent="0.25">
      <c r="A538" s="14" t="s">
        <v>1765</v>
      </c>
      <c r="B538">
        <v>335689452968</v>
      </c>
      <c r="C538" s="14" t="s">
        <v>9874</v>
      </c>
      <c r="D538">
        <v>151</v>
      </c>
      <c r="E538" s="14" t="s">
        <v>7876</v>
      </c>
      <c r="F538" s="14" t="s">
        <v>7989</v>
      </c>
      <c r="G538" s="14">
        <f>timingTable[[#This Row],[FRT_DEC]]-B537</f>
        <v>672</v>
      </c>
      <c r="H5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INFO]]))),H537)</f>
        <v>98</v>
      </c>
      <c r="I5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538" s="14">
        <f>HEX2DEC(RIGHT(timingTable[[#This Row],[FRT_HEX]],MIN(LEN(timingTable[[#This Row],[FRT_HEX]])-2,8)))</f>
        <v>682003880</v>
      </c>
      <c r="K538" s="14" t="str">
        <f>IF(timingTable[[#This Row],['[TRACECODE']:.1]]=140,"afterTx","")</f>
        <v/>
      </c>
      <c r="L538" s="14" t="str">
        <f t="shared" si="88"/>
        <v/>
      </c>
      <c r="M538" s="14" t="str">
        <f>IF(AND(H538=H537,K537="afterTx",timingTable[[#This Row],['[TRACECODE']:.1]]=6),"dc","")</f>
        <v/>
      </c>
      <c r="N538" s="14" t="str">
        <f t="shared" si="89"/>
        <v/>
      </c>
      <c r="O538" s="14" t="str">
        <f>IF(timingTable[[#This Row],['[TRACECODE']:.1]]=141,"afterRx","")</f>
        <v/>
      </c>
      <c r="P538" s="14" t="str">
        <f t="shared" si="90"/>
        <v/>
      </c>
      <c r="Q538" s="14" t="str">
        <f t="shared" si="91"/>
        <v/>
      </c>
      <c r="R538" s="14" t="str">
        <f t="shared" si="92"/>
        <v/>
      </c>
      <c r="S538" s="14" t="str">
        <f t="shared" si="93"/>
        <v>EMPTY</v>
      </c>
      <c r="T538" s="14" t="str">
        <f t="shared" si="94"/>
        <v>EMPTY</v>
      </c>
      <c r="U538" s="14" t="str">
        <f t="shared" si="95"/>
        <v>EMPTY</v>
      </c>
      <c r="V538" s="14" t="str">
        <f t="shared" si="96"/>
        <v>EMPTY</v>
      </c>
      <c r="W538" s="14" t="str">
        <f>IF(L538="beforeTx",timingTable[[#This Row],[FRT32_val]]-timingTable[[#This Row],[FRT32_trace]],"EMPTY")</f>
        <v>EMPTY</v>
      </c>
      <c r="X538" s="14" t="str">
        <f t="shared" si="97"/>
        <v>EMPTY</v>
      </c>
      <c r="Y538" s="14" t="str">
        <f t="shared" si="98"/>
        <v>EMPTY</v>
      </c>
      <c r="Z538" s="14" t="str">
        <f>IF(AND(P538="beforeRx",O539="afterRx"),J539-timingTable[[#This Row],[FRT32_trace]],"EMPTY")</f>
        <v>EMPTY</v>
      </c>
      <c r="AA538" s="14" t="str">
        <f>IF(AND(timingTable[[#This Row],[txEnd]]="txEnd",Q542="rxStart"),I542-timingTable[[#This Row],[FRT32_val]],"EMPTY")</f>
        <v>EMPTY</v>
      </c>
    </row>
    <row r="539" spans="1:27" x14ac:dyDescent="0.25">
      <c r="A539" s="14" t="s">
        <v>1769</v>
      </c>
      <c r="B539">
        <v>335689453422</v>
      </c>
      <c r="C539" s="14" t="s">
        <v>9878</v>
      </c>
      <c r="D539">
        <v>124</v>
      </c>
      <c r="E539" s="14" t="s">
        <v>3923</v>
      </c>
      <c r="F539" s="14" t="s">
        <v>9879</v>
      </c>
      <c r="G539" s="14">
        <f>timingTable[[#This Row],[FRT_DEC]]-B538</f>
        <v>454</v>
      </c>
      <c r="H5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INFO]]))),H538)</f>
        <v>98</v>
      </c>
      <c r="I5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682004259</v>
      </c>
      <c r="J539" s="14">
        <f>HEX2DEC(RIGHT(timingTable[[#This Row],[FRT_HEX]],MIN(LEN(timingTable[[#This Row],[FRT_HEX]])-2,8)))</f>
        <v>682004334</v>
      </c>
      <c r="K539" s="14" t="str">
        <f>IF(timingTable[[#This Row],['[TRACECODE']:.1]]=140,"afterTx","")</f>
        <v/>
      </c>
      <c r="L539" s="14" t="str">
        <f t="shared" si="88"/>
        <v/>
      </c>
      <c r="M539" s="14" t="str">
        <f>IF(AND(H539=H538,K538="afterTx",timingTable[[#This Row],['[TRACECODE']:.1]]=6),"dc","")</f>
        <v/>
      </c>
      <c r="N539" s="14" t="str">
        <f t="shared" si="89"/>
        <v/>
      </c>
      <c r="O539" s="14" t="str">
        <f>IF(timingTable[[#This Row],['[TRACECODE']:.1]]=141,"afterRx","")</f>
        <v/>
      </c>
      <c r="P539" s="14" t="str">
        <f t="shared" si="90"/>
        <v/>
      </c>
      <c r="Q539" s="14" t="str">
        <f t="shared" si="91"/>
        <v/>
      </c>
      <c r="R539" s="14" t="str">
        <f t="shared" si="92"/>
        <v/>
      </c>
      <c r="S539" s="14" t="str">
        <f t="shared" si="93"/>
        <v>EMPTY</v>
      </c>
      <c r="T539" s="14" t="str">
        <f t="shared" si="94"/>
        <v>EMPTY</v>
      </c>
      <c r="U539" s="14" t="str">
        <f t="shared" si="95"/>
        <v>EMPTY</v>
      </c>
      <c r="V539" s="14" t="str">
        <f t="shared" si="96"/>
        <v>EMPTY</v>
      </c>
      <c r="W539" s="14" t="str">
        <f>IF(L539="beforeTx",timingTable[[#This Row],[FRT32_val]]-timingTable[[#This Row],[FRT32_trace]],"EMPTY")</f>
        <v>EMPTY</v>
      </c>
      <c r="X539" s="14" t="str">
        <f t="shared" si="97"/>
        <v>EMPTY</v>
      </c>
      <c r="Y539" s="14" t="str">
        <f t="shared" si="98"/>
        <v>EMPTY</v>
      </c>
      <c r="Z539" s="14" t="str">
        <f>IF(AND(P539="beforeRx",O540="afterRx"),J540-timingTable[[#This Row],[FRT32_trace]],"EMPTY")</f>
        <v>EMPTY</v>
      </c>
      <c r="AA539" s="14" t="str">
        <f>IF(AND(timingTable[[#This Row],[txEnd]]="txEnd",Q543="rxStart"),I543-timingTable[[#This Row],[FRT32_val]],"EMPTY")</f>
        <v>EMPTY</v>
      </c>
    </row>
    <row r="540" spans="1:27" x14ac:dyDescent="0.25">
      <c r="A540" s="14" t="s">
        <v>1770</v>
      </c>
      <c r="B540">
        <v>335689453424</v>
      </c>
      <c r="C540" s="14" t="s">
        <v>9880</v>
      </c>
      <c r="D540">
        <v>124</v>
      </c>
      <c r="E540" s="14" t="s">
        <v>3923</v>
      </c>
      <c r="F540" s="14" t="s">
        <v>7880</v>
      </c>
      <c r="G540" s="14">
        <f>timingTable[[#This Row],[FRT_DEC]]-B539</f>
        <v>2</v>
      </c>
      <c r="H5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INFO]]))),H539)</f>
        <v>98</v>
      </c>
      <c r="I5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40" s="14">
        <f>HEX2DEC(RIGHT(timingTable[[#This Row],[FRT_HEX]],MIN(LEN(timingTable[[#This Row],[FRT_HEX]])-2,8)))</f>
        <v>682004336</v>
      </c>
      <c r="K540" s="14" t="str">
        <f>IF(timingTable[[#This Row],['[TRACECODE']:.1]]=140,"afterTx","")</f>
        <v/>
      </c>
      <c r="L540" s="14" t="str">
        <f t="shared" si="88"/>
        <v/>
      </c>
      <c r="M540" s="14" t="str">
        <f>IF(AND(H540=H539,K539="afterTx",timingTable[[#This Row],['[TRACECODE']:.1]]=6),"dc","")</f>
        <v/>
      </c>
      <c r="N540" s="14" t="str">
        <f t="shared" si="89"/>
        <v/>
      </c>
      <c r="O540" s="14" t="str">
        <f>IF(timingTable[[#This Row],['[TRACECODE']:.1]]=141,"afterRx","")</f>
        <v/>
      </c>
      <c r="P540" s="14" t="str">
        <f t="shared" si="90"/>
        <v/>
      </c>
      <c r="Q540" s="14" t="str">
        <f t="shared" si="91"/>
        <v/>
      </c>
      <c r="R540" s="14" t="str">
        <f t="shared" si="92"/>
        <v/>
      </c>
      <c r="S540" s="14" t="str">
        <f t="shared" si="93"/>
        <v>EMPTY</v>
      </c>
      <c r="T540" s="14" t="str">
        <f t="shared" si="94"/>
        <v>EMPTY</v>
      </c>
      <c r="U540" s="14" t="str">
        <f t="shared" si="95"/>
        <v>EMPTY</v>
      </c>
      <c r="V540" s="14" t="str">
        <f t="shared" si="96"/>
        <v>EMPTY</v>
      </c>
      <c r="W540" s="14" t="str">
        <f>IF(L540="beforeTx",timingTable[[#This Row],[FRT32_val]]-timingTable[[#This Row],[FRT32_trace]],"EMPTY")</f>
        <v>EMPTY</v>
      </c>
      <c r="X540" s="14" t="str">
        <f t="shared" si="97"/>
        <v>EMPTY</v>
      </c>
      <c r="Y540" s="14" t="str">
        <f t="shared" si="98"/>
        <v>EMPTY</v>
      </c>
      <c r="Z540" s="14" t="str">
        <f>IF(AND(P540="beforeRx",O541="afterRx"),J541-timingTable[[#This Row],[FRT32_trace]],"EMPTY")</f>
        <v>EMPTY</v>
      </c>
      <c r="AA540" s="14" t="str">
        <f>IF(AND(timingTable[[#This Row],[txEnd]]="txEnd",Q544="rxStart"),I544-timingTable[[#This Row],[FRT32_val]],"EMPTY")</f>
        <v>EMPTY</v>
      </c>
    </row>
    <row r="541" spans="1:27" x14ac:dyDescent="0.25">
      <c r="A541" s="14" t="s">
        <v>1771</v>
      </c>
      <c r="B541">
        <v>335689453439</v>
      </c>
      <c r="C541" s="14" t="s">
        <v>9881</v>
      </c>
      <c r="D541">
        <v>151</v>
      </c>
      <c r="E541" s="14" t="s">
        <v>7876</v>
      </c>
      <c r="F541" s="14" t="s">
        <v>8889</v>
      </c>
      <c r="G541" s="14">
        <f>timingTable[[#This Row],[FRT_DEC]]-B540</f>
        <v>15</v>
      </c>
      <c r="H5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INFO]]))),H540)</f>
        <v>98</v>
      </c>
      <c r="I5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541" s="14">
        <f>HEX2DEC(RIGHT(timingTable[[#This Row],[FRT_HEX]],MIN(LEN(timingTable[[#This Row],[FRT_HEX]])-2,8)))</f>
        <v>682004351</v>
      </c>
      <c r="K541" s="14" t="str">
        <f>IF(timingTable[[#This Row],['[TRACECODE']:.1]]=140,"afterTx","")</f>
        <v/>
      </c>
      <c r="L541" s="14" t="str">
        <f t="shared" si="88"/>
        <v/>
      </c>
      <c r="M541" s="14" t="str">
        <f>IF(AND(H541=H540,K540="afterTx",timingTable[[#This Row],['[TRACECODE']:.1]]=6),"dc","")</f>
        <v/>
      </c>
      <c r="N541" s="14" t="str">
        <f t="shared" si="89"/>
        <v/>
      </c>
      <c r="O541" s="14" t="str">
        <f>IF(timingTable[[#This Row],['[TRACECODE']:.1]]=141,"afterRx","")</f>
        <v/>
      </c>
      <c r="P541" s="14" t="str">
        <f t="shared" si="90"/>
        <v/>
      </c>
      <c r="Q541" s="14" t="str">
        <f t="shared" si="91"/>
        <v/>
      </c>
      <c r="R541" s="14" t="str">
        <f t="shared" si="92"/>
        <v/>
      </c>
      <c r="S541" s="14" t="str">
        <f t="shared" si="93"/>
        <v>EMPTY</v>
      </c>
      <c r="T541" s="14" t="str">
        <f t="shared" si="94"/>
        <v>EMPTY</v>
      </c>
      <c r="U541" s="14" t="str">
        <f t="shared" si="95"/>
        <v>EMPTY</v>
      </c>
      <c r="V541" s="14" t="str">
        <f t="shared" si="96"/>
        <v>EMPTY</v>
      </c>
      <c r="W541" s="14" t="str">
        <f>IF(L541="beforeTx",timingTable[[#This Row],[FRT32_val]]-timingTable[[#This Row],[FRT32_trace]],"EMPTY")</f>
        <v>EMPTY</v>
      </c>
      <c r="X541" s="14" t="str">
        <f t="shared" si="97"/>
        <v>EMPTY</v>
      </c>
      <c r="Y541" s="14" t="str">
        <f t="shared" si="98"/>
        <v>EMPTY</v>
      </c>
      <c r="Z541" s="14" t="str">
        <f>IF(AND(P541="beforeRx",O542="afterRx"),J542-timingTable[[#This Row],[FRT32_trace]],"EMPTY")</f>
        <v>EMPTY</v>
      </c>
      <c r="AA541" s="14" t="str">
        <f>IF(AND(timingTable[[#This Row],[txEnd]]="txEnd",Q545="rxStart"),I545-timingTable[[#This Row],[FRT32_val]],"EMPTY")</f>
        <v>EMPTY</v>
      </c>
    </row>
    <row r="542" spans="1:27" x14ac:dyDescent="0.25">
      <c r="A542" s="14" t="s">
        <v>1781</v>
      </c>
      <c r="B542">
        <v>335689453873</v>
      </c>
      <c r="C542" s="14" t="s">
        <v>9892</v>
      </c>
      <c r="D542">
        <v>129</v>
      </c>
      <c r="E542" s="14" t="s">
        <v>3677</v>
      </c>
      <c r="F542" s="14" t="s">
        <v>9893</v>
      </c>
      <c r="G542" s="14">
        <f>timingTable[[#This Row],[FRT_DEC]]-B541</f>
        <v>434</v>
      </c>
      <c r="H5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INFO]]))),H541)</f>
        <v>98</v>
      </c>
      <c r="I5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682005659</v>
      </c>
      <c r="J542" s="14">
        <f>HEX2DEC(RIGHT(timingTable[[#This Row],[FRT_HEX]],MIN(LEN(timingTable[[#This Row],[FRT_HEX]])-2,8)))</f>
        <v>682004785</v>
      </c>
      <c r="K542" s="14" t="str">
        <f>IF(timingTable[[#This Row],['[TRACECODE']:.1]]=140,"afterTx","")</f>
        <v/>
      </c>
      <c r="L542" s="14" t="str">
        <f t="shared" si="88"/>
        <v>beforeTx</v>
      </c>
      <c r="M542" s="14" t="str">
        <f>IF(AND(H542=H541,K541="afterTx",timingTable[[#This Row],['[TRACECODE']:.1]]=6),"dc","")</f>
        <v/>
      </c>
      <c r="N542" s="14" t="str">
        <f t="shared" si="89"/>
        <v/>
      </c>
      <c r="O542" s="14" t="str">
        <f>IF(timingTable[[#This Row],['[TRACECODE']:.1]]=141,"afterRx","")</f>
        <v/>
      </c>
      <c r="P542" s="14" t="str">
        <f t="shared" si="90"/>
        <v/>
      </c>
      <c r="Q542" s="14" t="str">
        <f t="shared" si="91"/>
        <v/>
      </c>
      <c r="R542" s="14" t="str">
        <f t="shared" si="92"/>
        <v/>
      </c>
      <c r="S542" s="14" t="str">
        <f t="shared" si="93"/>
        <v>EMPTY</v>
      </c>
      <c r="T542" s="14" t="str">
        <f t="shared" si="94"/>
        <v>EMPTY</v>
      </c>
      <c r="U542" s="14" t="str">
        <f t="shared" si="95"/>
        <v>EMPTY</v>
      </c>
      <c r="V542" s="14" t="str">
        <f t="shared" si="96"/>
        <v>EMPTY</v>
      </c>
      <c r="W542" s="14">
        <f>IF(L542="beforeTx",timingTable[[#This Row],[FRT32_val]]-timingTable[[#This Row],[FRT32_trace]],"EMPTY")</f>
        <v>874</v>
      </c>
      <c r="X542" s="14">
        <f t="shared" si="97"/>
        <v>1105</v>
      </c>
      <c r="Y542" s="14" t="str">
        <f t="shared" si="98"/>
        <v>EMPTY</v>
      </c>
      <c r="Z542" s="14" t="str">
        <f>IF(AND(P542="beforeRx",O543="afterRx"),J543-timingTable[[#This Row],[FRT32_trace]],"EMPTY")</f>
        <v>EMPTY</v>
      </c>
      <c r="AA542" s="14" t="str">
        <f>IF(AND(timingTable[[#This Row],[txEnd]]="txEnd",Q546="rxStart"),I546-timingTable[[#This Row],[FRT32_val]],"EMPTY")</f>
        <v>EMPTY</v>
      </c>
    </row>
    <row r="543" spans="1:27" x14ac:dyDescent="0.25">
      <c r="A543" s="14" t="s">
        <v>1782</v>
      </c>
      <c r="B543">
        <v>335689453877</v>
      </c>
      <c r="C543" s="14" t="s">
        <v>9894</v>
      </c>
      <c r="D543">
        <v>129</v>
      </c>
      <c r="E543" s="14" t="s">
        <v>3677</v>
      </c>
      <c r="F543" s="14" t="s">
        <v>7881</v>
      </c>
      <c r="G543" s="14">
        <f>timingTable[[#This Row],[FRT_DEC]]-B542</f>
        <v>4</v>
      </c>
      <c r="H5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INFO]]))),H542)</f>
        <v>98</v>
      </c>
      <c r="I5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43" s="14">
        <f>HEX2DEC(RIGHT(timingTable[[#This Row],[FRT_HEX]],MIN(LEN(timingTable[[#This Row],[FRT_HEX]])-2,8)))</f>
        <v>682004789</v>
      </c>
      <c r="K543" s="14" t="str">
        <f>IF(timingTable[[#This Row],['[TRACECODE']:.1]]=140,"afterTx","")</f>
        <v/>
      </c>
      <c r="L543" s="14" t="str">
        <f t="shared" si="88"/>
        <v/>
      </c>
      <c r="M543" s="14" t="str">
        <f>IF(AND(H543=H542,K542="afterTx",timingTable[[#This Row],['[TRACECODE']:.1]]=6),"dc","")</f>
        <v/>
      </c>
      <c r="N543" s="14" t="str">
        <f t="shared" si="89"/>
        <v/>
      </c>
      <c r="O543" s="14" t="str">
        <f>IF(timingTable[[#This Row],['[TRACECODE']:.1]]=141,"afterRx","")</f>
        <v/>
      </c>
      <c r="P543" s="14" t="str">
        <f t="shared" si="90"/>
        <v/>
      </c>
      <c r="Q543" s="14" t="str">
        <f t="shared" si="91"/>
        <v/>
      </c>
      <c r="R543" s="14" t="str">
        <f t="shared" si="92"/>
        <v/>
      </c>
      <c r="S543" s="14" t="str">
        <f t="shared" si="93"/>
        <v>EMPTY</v>
      </c>
      <c r="T543" s="14" t="str">
        <f t="shared" si="94"/>
        <v>EMPTY</v>
      </c>
      <c r="U543" s="14" t="str">
        <f t="shared" si="95"/>
        <v>EMPTY</v>
      </c>
      <c r="V543" s="14" t="str">
        <f t="shared" si="96"/>
        <v>EMPTY</v>
      </c>
      <c r="W543" s="14" t="str">
        <f>IF(L543="beforeTx",timingTable[[#This Row],[FRT32_val]]-timingTable[[#This Row],[FRT32_trace]],"EMPTY")</f>
        <v>EMPTY</v>
      </c>
      <c r="X543" s="14" t="str">
        <f t="shared" si="97"/>
        <v>EMPTY</v>
      </c>
      <c r="Y543" s="14" t="str">
        <f t="shared" si="98"/>
        <v>EMPTY</v>
      </c>
      <c r="Z543" s="14" t="str">
        <f>IF(AND(P543="beforeRx",O544="afterRx"),J544-timingTable[[#This Row],[FRT32_trace]],"EMPTY")</f>
        <v>EMPTY</v>
      </c>
      <c r="AA543" s="14" t="str">
        <f>IF(AND(timingTable[[#This Row],[txEnd]]="txEnd",Q547="rxStart"),I547-timingTable[[#This Row],[FRT32_val]],"EMPTY")</f>
        <v>EMPTY</v>
      </c>
    </row>
    <row r="544" spans="1:27" x14ac:dyDescent="0.25">
      <c r="A544" s="14" t="s">
        <v>1783</v>
      </c>
      <c r="B544">
        <v>335689454978</v>
      </c>
      <c r="C544" s="14" t="s">
        <v>9895</v>
      </c>
      <c r="D544">
        <v>140</v>
      </c>
      <c r="E544" s="14" t="s">
        <v>1076</v>
      </c>
      <c r="F544" s="14" t="s">
        <v>5333</v>
      </c>
      <c r="G544" s="14">
        <f>timingTable[[#This Row],[FRT_DEC]]-B543</f>
        <v>1101</v>
      </c>
      <c r="H5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INFO]]))),H543)</f>
        <v>98</v>
      </c>
      <c r="I54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44" s="14">
        <f>HEX2DEC(RIGHT(timingTable[[#This Row],[FRT_HEX]],MIN(LEN(timingTable[[#This Row],[FRT_HEX]])-2,8)))</f>
        <v>682005890</v>
      </c>
      <c r="K544" s="14" t="str">
        <f>IF(timingTable[[#This Row],['[TRACECODE']:.1]]=140,"afterTx","")</f>
        <v>afterTx</v>
      </c>
      <c r="L544" s="14" t="str">
        <f t="shared" si="88"/>
        <v/>
      </c>
      <c r="M544" s="14" t="str">
        <f>IF(AND(H544=H543,K543="afterTx",timingTable[[#This Row],['[TRACECODE']:.1]]=6),"dc","")</f>
        <v/>
      </c>
      <c r="N544" s="14" t="str">
        <f t="shared" si="89"/>
        <v/>
      </c>
      <c r="O544" s="14" t="str">
        <f>IF(timingTable[[#This Row],['[TRACECODE']:.1]]=141,"afterRx","")</f>
        <v/>
      </c>
      <c r="P544" s="14" t="str">
        <f t="shared" si="90"/>
        <v/>
      </c>
      <c r="Q544" s="14" t="str">
        <f t="shared" si="91"/>
        <v/>
      </c>
      <c r="R544" s="14" t="str">
        <f t="shared" si="92"/>
        <v/>
      </c>
      <c r="S544" s="14" t="str">
        <f t="shared" si="93"/>
        <v>EMPTY</v>
      </c>
      <c r="T544" s="14" t="str">
        <f t="shared" si="94"/>
        <v>EMPTY</v>
      </c>
      <c r="U544" s="14" t="str">
        <f t="shared" si="95"/>
        <v>EMPTY</v>
      </c>
      <c r="V544" s="14" t="str">
        <f t="shared" si="96"/>
        <v>EMPTY</v>
      </c>
      <c r="W544" s="14" t="str">
        <f>IF(L544="beforeTx",timingTable[[#This Row],[FRT32_val]]-timingTable[[#This Row],[FRT32_trace]],"EMPTY")</f>
        <v>EMPTY</v>
      </c>
      <c r="X544" s="14" t="str">
        <f t="shared" si="97"/>
        <v>EMPTY</v>
      </c>
      <c r="Y544" s="14" t="str">
        <f t="shared" si="98"/>
        <v>EMPTY</v>
      </c>
      <c r="Z544" s="14" t="str">
        <f>IF(AND(P544="beforeRx",O545="afterRx"),J545-timingTable[[#This Row],[FRT32_trace]],"EMPTY")</f>
        <v>EMPTY</v>
      </c>
      <c r="AA544" s="14" t="str">
        <f>IF(AND(timingTable[[#This Row],[txEnd]]="txEnd",Q548="rxStart"),I548-timingTable[[#This Row],[FRT32_val]],"EMPTY")</f>
        <v>EMPTY</v>
      </c>
    </row>
    <row r="545" spans="1:27" x14ac:dyDescent="0.25">
      <c r="A545" s="14" t="s">
        <v>1785</v>
      </c>
      <c r="B545">
        <v>335689491698</v>
      </c>
      <c r="C545" s="14" t="s">
        <v>9897</v>
      </c>
      <c r="D545">
        <v>151</v>
      </c>
      <c r="E545" s="14" t="s">
        <v>7876</v>
      </c>
      <c r="F545" s="14" t="s">
        <v>7945</v>
      </c>
      <c r="G545" s="14">
        <f>timingTable[[#This Row],[FRT_DEC]]-B544</f>
        <v>36720</v>
      </c>
      <c r="H5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INFO]]))),H544)</f>
        <v>98</v>
      </c>
      <c r="I5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45" s="14">
        <f>HEX2DEC(RIGHT(timingTable[[#This Row],[FRT_HEX]],MIN(LEN(timingTable[[#This Row],[FRT_HEX]])-2,8)))</f>
        <v>682042610</v>
      </c>
      <c r="K545" s="14" t="str">
        <f>IF(timingTable[[#This Row],['[TRACECODE']:.1]]=140,"afterTx","")</f>
        <v/>
      </c>
      <c r="L545" s="14" t="str">
        <f t="shared" si="88"/>
        <v/>
      </c>
      <c r="M545" s="14" t="str">
        <f>IF(AND(H545=H544,K544="afterTx",timingTable[[#This Row],['[TRACECODE']:.1]]=6),"dc","")</f>
        <v/>
      </c>
      <c r="N545" s="14" t="str">
        <f t="shared" si="89"/>
        <v/>
      </c>
      <c r="O545" s="14" t="str">
        <f>IF(timingTable[[#This Row],['[TRACECODE']:.1]]=141,"afterRx","")</f>
        <v/>
      </c>
      <c r="P545" s="14" t="str">
        <f t="shared" si="90"/>
        <v/>
      </c>
      <c r="Q545" s="14" t="str">
        <f t="shared" si="91"/>
        <v/>
      </c>
      <c r="R545" s="14" t="str">
        <f t="shared" si="92"/>
        <v/>
      </c>
      <c r="S545" s="14" t="str">
        <f t="shared" si="93"/>
        <v>EMPTY</v>
      </c>
      <c r="T545" s="14" t="str">
        <f t="shared" si="94"/>
        <v>EMPTY</v>
      </c>
      <c r="U545" s="14" t="str">
        <f t="shared" si="95"/>
        <v>EMPTY</v>
      </c>
      <c r="V545" s="14" t="str">
        <f t="shared" si="96"/>
        <v>EMPTY</v>
      </c>
      <c r="W545" s="14" t="str">
        <f>IF(L545="beforeTx",timingTable[[#This Row],[FRT32_val]]-timingTable[[#This Row],[FRT32_trace]],"EMPTY")</f>
        <v>EMPTY</v>
      </c>
      <c r="X545" s="14" t="str">
        <f t="shared" si="97"/>
        <v>EMPTY</v>
      </c>
      <c r="Y545" s="14" t="str">
        <f t="shared" si="98"/>
        <v>EMPTY</v>
      </c>
      <c r="Z545" s="14" t="str">
        <f>IF(AND(P545="beforeRx",O546="afterRx"),J546-timingTable[[#This Row],[FRT32_trace]],"EMPTY")</f>
        <v>EMPTY</v>
      </c>
      <c r="AA545" s="14" t="str">
        <f>IF(AND(timingTable[[#This Row],[txEnd]]="txEnd",Q549="rxStart"),I549-timingTable[[#This Row],[FRT32_val]],"EMPTY")</f>
        <v>EMPTY</v>
      </c>
    </row>
    <row r="546" spans="1:27" x14ac:dyDescent="0.25">
      <c r="A546" s="14" t="s">
        <v>1787</v>
      </c>
      <c r="B546">
        <v>335689496190</v>
      </c>
      <c r="C546" s="14" t="s">
        <v>9899</v>
      </c>
      <c r="D546">
        <v>6</v>
      </c>
      <c r="E546" s="14" t="s">
        <v>1077</v>
      </c>
      <c r="F546" s="14" t="s">
        <v>9900</v>
      </c>
      <c r="G546" s="14">
        <f>timingTable[[#This Row],[FRT_DEC]]-B545</f>
        <v>4492</v>
      </c>
      <c r="H5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INFO]]))),H545)</f>
        <v>98</v>
      </c>
      <c r="I5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682006615</v>
      </c>
      <c r="J546" s="14">
        <f>HEX2DEC(RIGHT(timingTable[[#This Row],[FRT_HEX]],MIN(LEN(timingTable[[#This Row],[FRT_HEX]])-2,8)))</f>
        <v>682047102</v>
      </c>
      <c r="K546" s="14" t="str">
        <f>IF(timingTable[[#This Row],['[TRACECODE']:.1]]=140,"afterTx","")</f>
        <v/>
      </c>
      <c r="L546" s="14" t="str">
        <f t="shared" si="88"/>
        <v/>
      </c>
      <c r="M546" s="14" t="str">
        <f>IF(AND(H546=H545,K545="afterTx",timingTable[[#This Row],['[TRACECODE']:.1]]=6),"dc","")</f>
        <v/>
      </c>
      <c r="N546" s="14" t="str">
        <f t="shared" si="89"/>
        <v/>
      </c>
      <c r="O546" s="14" t="str">
        <f>IF(timingTable[[#This Row],['[TRACECODE']:.1]]=141,"afterRx","")</f>
        <v/>
      </c>
      <c r="P546" s="14" t="str">
        <f t="shared" si="90"/>
        <v/>
      </c>
      <c r="Q546" s="14" t="str">
        <f t="shared" si="91"/>
        <v/>
      </c>
      <c r="R546" s="14" t="str">
        <f t="shared" si="92"/>
        <v/>
      </c>
      <c r="S546" s="14" t="str">
        <f t="shared" si="93"/>
        <v>EMPTY</v>
      </c>
      <c r="T546" s="14" t="str">
        <f t="shared" si="94"/>
        <v>EMPTY</v>
      </c>
      <c r="U546" s="14" t="str">
        <f t="shared" si="95"/>
        <v>EMPTY</v>
      </c>
      <c r="V546" s="14" t="str">
        <f t="shared" si="96"/>
        <v>EMPTY</v>
      </c>
      <c r="W546" s="14" t="str">
        <f>IF(L546="beforeTx",timingTable[[#This Row],[FRT32_val]]-timingTable[[#This Row],[FRT32_trace]],"EMPTY")</f>
        <v>EMPTY</v>
      </c>
      <c r="X546" s="14" t="str">
        <f t="shared" si="97"/>
        <v>EMPTY</v>
      </c>
      <c r="Y546" s="14" t="str">
        <f t="shared" si="98"/>
        <v>EMPTY</v>
      </c>
      <c r="Z546" s="14" t="str">
        <f>IF(AND(P546="beforeRx",O547="afterRx"),J547-timingTable[[#This Row],[FRT32_trace]],"EMPTY")</f>
        <v>EMPTY</v>
      </c>
      <c r="AA546" s="14" t="str">
        <f>IF(AND(timingTable[[#This Row],[txEnd]]="txEnd",Q550="rxStart"),I550-timingTable[[#This Row],[FRT32_val]],"EMPTY")</f>
        <v>EMPTY</v>
      </c>
    </row>
    <row r="547" spans="1:27" x14ac:dyDescent="0.25">
      <c r="A547" s="14" t="s">
        <v>1788</v>
      </c>
      <c r="B547">
        <v>335689496193</v>
      </c>
      <c r="C547" s="14" t="s">
        <v>9901</v>
      </c>
      <c r="D547">
        <v>6</v>
      </c>
      <c r="E547" s="14" t="s">
        <v>1077</v>
      </c>
      <c r="F547" s="14" t="s">
        <v>7877</v>
      </c>
      <c r="G547" s="14">
        <f>timingTable[[#This Row],[FRT_DEC]]-B546</f>
        <v>3</v>
      </c>
      <c r="H5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INFO]]))),H546)</f>
        <v>98</v>
      </c>
      <c r="I5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47" s="14">
        <f>HEX2DEC(RIGHT(timingTable[[#This Row],[FRT_HEX]],MIN(LEN(timingTable[[#This Row],[FRT_HEX]])-2,8)))</f>
        <v>682047105</v>
      </c>
      <c r="K547" s="14" t="str">
        <f>IF(timingTable[[#This Row],['[TRACECODE']:.1]]=140,"afterTx","")</f>
        <v/>
      </c>
      <c r="L547" s="14" t="str">
        <f t="shared" si="88"/>
        <v/>
      </c>
      <c r="M547" s="14" t="str">
        <f>IF(AND(H547=H546,K546="afterTx",timingTable[[#This Row],['[TRACECODE']:.1]]=6),"dc","")</f>
        <v/>
      </c>
      <c r="N547" s="14" t="str">
        <f t="shared" si="89"/>
        <v/>
      </c>
      <c r="O547" s="14" t="str">
        <f>IF(timingTable[[#This Row],['[TRACECODE']:.1]]=141,"afterRx","")</f>
        <v/>
      </c>
      <c r="P547" s="14" t="str">
        <f t="shared" si="90"/>
        <v/>
      </c>
      <c r="Q547" s="14" t="str">
        <f t="shared" si="91"/>
        <v/>
      </c>
      <c r="R547" s="14" t="str">
        <f t="shared" si="92"/>
        <v/>
      </c>
      <c r="S547" s="14" t="str">
        <f t="shared" si="93"/>
        <v>EMPTY</v>
      </c>
      <c r="T547" s="14" t="str">
        <f t="shared" si="94"/>
        <v>EMPTY</v>
      </c>
      <c r="U547" s="14" t="str">
        <f t="shared" si="95"/>
        <v>EMPTY</v>
      </c>
      <c r="V547" s="14" t="str">
        <f t="shared" si="96"/>
        <v>EMPTY</v>
      </c>
      <c r="W547" s="14" t="str">
        <f>IF(L547="beforeTx",timingTable[[#This Row],[FRT32_val]]-timingTable[[#This Row],[FRT32_trace]],"EMPTY")</f>
        <v>EMPTY</v>
      </c>
      <c r="X547" s="14" t="str">
        <f t="shared" si="97"/>
        <v>EMPTY</v>
      </c>
      <c r="Y547" s="14" t="str">
        <f t="shared" si="98"/>
        <v>EMPTY</v>
      </c>
      <c r="Z547" s="14" t="str">
        <f>IF(AND(P547="beforeRx",O548="afterRx"),J548-timingTable[[#This Row],[FRT32_trace]],"EMPTY")</f>
        <v>EMPTY</v>
      </c>
      <c r="AA547" s="14" t="str">
        <f>IF(AND(timingTable[[#This Row],[txEnd]]="txEnd",Q551="rxStart"),I551-timingTable[[#This Row],[FRT32_val]],"EMPTY")</f>
        <v>EMPTY</v>
      </c>
    </row>
    <row r="548" spans="1:27" x14ac:dyDescent="0.25">
      <c r="A548" s="14" t="s">
        <v>1789</v>
      </c>
      <c r="B548">
        <v>335689496195</v>
      </c>
      <c r="C548" s="14" t="s">
        <v>9902</v>
      </c>
      <c r="D548">
        <v>122</v>
      </c>
      <c r="E548" s="14" t="s">
        <v>3921</v>
      </c>
      <c r="F548" s="14" t="s">
        <v>9903</v>
      </c>
      <c r="G548" s="14">
        <f>timingTable[[#This Row],[FRT_DEC]]-B547</f>
        <v>2</v>
      </c>
      <c r="H5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INFO]]))),H547)</f>
        <v>98</v>
      </c>
      <c r="I5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682047075</v>
      </c>
      <c r="J548" s="14">
        <f>HEX2DEC(RIGHT(timingTable[[#This Row],[FRT_HEX]],MIN(LEN(timingTable[[#This Row],[FRT_HEX]])-2,8)))</f>
        <v>682047107</v>
      </c>
      <c r="K548" s="14" t="str">
        <f>IF(timingTable[[#This Row],['[TRACECODE']:.1]]=140,"afterTx","")</f>
        <v/>
      </c>
      <c r="L548" s="14" t="str">
        <f t="shared" si="88"/>
        <v/>
      </c>
      <c r="M548" s="14" t="str">
        <f>IF(AND(H548=H547,K547="afterTx",timingTable[[#This Row],['[TRACECODE']:.1]]=6),"dc","")</f>
        <v/>
      </c>
      <c r="N548" s="14" t="str">
        <f t="shared" si="89"/>
        <v/>
      </c>
      <c r="O548" s="14" t="str">
        <f>IF(timingTable[[#This Row],['[TRACECODE']:.1]]=141,"afterRx","")</f>
        <v/>
      </c>
      <c r="P548" s="14" t="str">
        <f t="shared" si="90"/>
        <v/>
      </c>
      <c r="Q548" s="14" t="str">
        <f t="shared" si="91"/>
        <v/>
      </c>
      <c r="R548" s="14" t="str">
        <f t="shared" si="92"/>
        <v/>
      </c>
      <c r="S548" s="14" t="str">
        <f t="shared" si="93"/>
        <v>EMPTY</v>
      </c>
      <c r="T548" s="14" t="str">
        <f t="shared" si="94"/>
        <v>EMPTY</v>
      </c>
      <c r="U548" s="14" t="str">
        <f t="shared" si="95"/>
        <v>EMPTY</v>
      </c>
      <c r="V548" s="14" t="str">
        <f t="shared" si="96"/>
        <v>EMPTY</v>
      </c>
      <c r="W548" s="14" t="str">
        <f>IF(L548="beforeTx",timingTable[[#This Row],[FRT32_val]]-timingTable[[#This Row],[FRT32_trace]],"EMPTY")</f>
        <v>EMPTY</v>
      </c>
      <c r="X548" s="14" t="str">
        <f t="shared" si="97"/>
        <v>EMPTY</v>
      </c>
      <c r="Y548" s="14" t="str">
        <f t="shared" si="98"/>
        <v>EMPTY</v>
      </c>
      <c r="Z548" s="14" t="str">
        <f>IF(AND(P548="beforeRx",O549="afterRx"),J549-timingTable[[#This Row],[FRT32_trace]],"EMPTY")</f>
        <v>EMPTY</v>
      </c>
      <c r="AA548" s="14" t="str">
        <f>IF(AND(timingTable[[#This Row],[txEnd]]="txEnd",Q552="rxStart"),I552-timingTable[[#This Row],[FRT32_val]],"EMPTY")</f>
        <v>EMPTY</v>
      </c>
    </row>
    <row r="549" spans="1:27" x14ac:dyDescent="0.25">
      <c r="A549" s="14" t="s">
        <v>1790</v>
      </c>
      <c r="B549">
        <v>335689496199</v>
      </c>
      <c r="C549" s="14" t="s">
        <v>9904</v>
      </c>
      <c r="D549">
        <v>122</v>
      </c>
      <c r="E549" s="14" t="s">
        <v>3921</v>
      </c>
      <c r="F549" s="14" t="s">
        <v>7878</v>
      </c>
      <c r="G549" s="14">
        <f>timingTable[[#This Row],[FRT_DEC]]-B548</f>
        <v>4</v>
      </c>
      <c r="H5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INFO]]))),H548)</f>
        <v>98</v>
      </c>
      <c r="I5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49" s="14">
        <f>HEX2DEC(RIGHT(timingTable[[#This Row],[FRT_HEX]],MIN(LEN(timingTable[[#This Row],[FRT_HEX]])-2,8)))</f>
        <v>682047111</v>
      </c>
      <c r="K549" s="14" t="str">
        <f>IF(timingTable[[#This Row],['[TRACECODE']:.1]]=140,"afterTx","")</f>
        <v/>
      </c>
      <c r="L549" s="14" t="str">
        <f t="shared" si="88"/>
        <v/>
      </c>
      <c r="M549" s="14" t="str">
        <f>IF(AND(H549=H548,K548="afterTx",timingTable[[#This Row],['[TRACECODE']:.1]]=6),"dc","")</f>
        <v/>
      </c>
      <c r="N549" s="14" t="str">
        <f t="shared" si="89"/>
        <v/>
      </c>
      <c r="O549" s="14" t="str">
        <f>IF(timingTable[[#This Row],['[TRACECODE']:.1]]=141,"afterRx","")</f>
        <v/>
      </c>
      <c r="P549" s="14" t="str">
        <f t="shared" si="90"/>
        <v/>
      </c>
      <c r="Q549" s="14" t="str">
        <f t="shared" si="91"/>
        <v/>
      </c>
      <c r="R549" s="14" t="str">
        <f t="shared" si="92"/>
        <v/>
      </c>
      <c r="S549" s="14" t="str">
        <f t="shared" si="93"/>
        <v>EMPTY</v>
      </c>
      <c r="T549" s="14" t="str">
        <f t="shared" si="94"/>
        <v>EMPTY</v>
      </c>
      <c r="U549" s="14" t="str">
        <f t="shared" si="95"/>
        <v>EMPTY</v>
      </c>
      <c r="V549" s="14" t="str">
        <f t="shared" si="96"/>
        <v>EMPTY</v>
      </c>
      <c r="W549" s="14" t="str">
        <f>IF(L549="beforeTx",timingTable[[#This Row],[FRT32_val]]-timingTable[[#This Row],[FRT32_trace]],"EMPTY")</f>
        <v>EMPTY</v>
      </c>
      <c r="X549" s="14" t="str">
        <f t="shared" si="97"/>
        <v>EMPTY</v>
      </c>
      <c r="Y549" s="14" t="str">
        <f t="shared" si="98"/>
        <v>EMPTY</v>
      </c>
      <c r="Z549" s="14" t="str">
        <f>IF(AND(P549="beforeRx",O550="afterRx"),J550-timingTable[[#This Row],[FRT32_trace]],"EMPTY")</f>
        <v>EMPTY</v>
      </c>
      <c r="AA549" s="14" t="str">
        <f>IF(AND(timingTable[[#This Row],[txEnd]]="txEnd",Q553="rxStart"),I553-timingTable[[#This Row],[FRT32_val]],"EMPTY")</f>
        <v>EMPTY</v>
      </c>
    </row>
    <row r="550" spans="1:27" x14ac:dyDescent="0.25">
      <c r="A550" s="14" t="s">
        <v>1791</v>
      </c>
      <c r="B550">
        <v>335689496207</v>
      </c>
      <c r="C550" s="14" t="s">
        <v>9905</v>
      </c>
      <c r="D550">
        <v>151</v>
      </c>
      <c r="E550" s="14" t="s">
        <v>7876</v>
      </c>
      <c r="F550" s="14" t="s">
        <v>8006</v>
      </c>
      <c r="G550" s="14">
        <f>timingTable[[#This Row],[FRT_DEC]]-B549</f>
        <v>8</v>
      </c>
      <c r="H5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INFO]]))),H549)</f>
        <v>98</v>
      </c>
      <c r="I5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550" s="14">
        <f>HEX2DEC(RIGHT(timingTable[[#This Row],[FRT_HEX]],MIN(LEN(timingTable[[#This Row],[FRT_HEX]])-2,8)))</f>
        <v>682047119</v>
      </c>
      <c r="K550" s="14" t="str">
        <f>IF(timingTable[[#This Row],['[TRACECODE']:.1]]=140,"afterTx","")</f>
        <v/>
      </c>
      <c r="L550" s="14" t="str">
        <f t="shared" si="88"/>
        <v/>
      </c>
      <c r="M550" s="14" t="str">
        <f>IF(AND(H550=H549,K549="afterTx",timingTable[[#This Row],['[TRACECODE']:.1]]=6),"dc","")</f>
        <v/>
      </c>
      <c r="N550" s="14" t="str">
        <f t="shared" si="89"/>
        <v/>
      </c>
      <c r="O550" s="14" t="str">
        <f>IF(timingTable[[#This Row],['[TRACECODE']:.1]]=141,"afterRx","")</f>
        <v/>
      </c>
      <c r="P550" s="14" t="str">
        <f t="shared" si="90"/>
        <v/>
      </c>
      <c r="Q550" s="14" t="str">
        <f t="shared" si="91"/>
        <v/>
      </c>
      <c r="R550" s="14" t="str">
        <f t="shared" si="92"/>
        <v/>
      </c>
      <c r="S550" s="14" t="str">
        <f t="shared" si="93"/>
        <v>EMPTY</v>
      </c>
      <c r="T550" s="14" t="str">
        <f t="shared" si="94"/>
        <v>EMPTY</v>
      </c>
      <c r="U550" s="14" t="str">
        <f t="shared" si="95"/>
        <v>EMPTY</v>
      </c>
      <c r="V550" s="14" t="str">
        <f t="shared" si="96"/>
        <v>EMPTY</v>
      </c>
      <c r="W550" s="14" t="str">
        <f>IF(L550="beforeTx",timingTable[[#This Row],[FRT32_val]]-timingTable[[#This Row],[FRT32_trace]],"EMPTY")</f>
        <v>EMPTY</v>
      </c>
      <c r="X550" s="14" t="str">
        <f t="shared" si="97"/>
        <v>EMPTY</v>
      </c>
      <c r="Y550" s="14" t="str">
        <f t="shared" si="98"/>
        <v>EMPTY</v>
      </c>
      <c r="Z550" s="14" t="str">
        <f>IF(AND(P550="beforeRx",O551="afterRx"),J551-timingTable[[#This Row],[FRT32_trace]],"EMPTY")</f>
        <v>EMPTY</v>
      </c>
      <c r="AA550" s="14" t="str">
        <f>IF(AND(timingTable[[#This Row],[txEnd]]="txEnd",Q554="rxStart"),I554-timingTable[[#This Row],[FRT32_val]],"EMPTY")</f>
        <v>EMPTY</v>
      </c>
    </row>
    <row r="551" spans="1:27" x14ac:dyDescent="0.25">
      <c r="A551" s="14" t="s">
        <v>1799</v>
      </c>
      <c r="B551">
        <v>335689496677</v>
      </c>
      <c r="C551" s="14" t="s">
        <v>9914</v>
      </c>
      <c r="D551">
        <v>151</v>
      </c>
      <c r="E551" s="14" t="s">
        <v>7876</v>
      </c>
      <c r="F551" s="14" t="s">
        <v>8130</v>
      </c>
      <c r="G551" s="14">
        <f>timingTable[[#This Row],[FRT_DEC]]-B550</f>
        <v>470</v>
      </c>
      <c r="H5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INFO]]))),H550)</f>
        <v>98</v>
      </c>
      <c r="I5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551" s="14">
        <f>HEX2DEC(RIGHT(timingTable[[#This Row],[FRT_HEX]],MIN(LEN(timingTable[[#This Row],[FRT_HEX]])-2,8)))</f>
        <v>682047589</v>
      </c>
      <c r="K551" s="14" t="str">
        <f>IF(timingTable[[#This Row],['[TRACECODE']:.1]]=140,"afterTx","")</f>
        <v/>
      </c>
      <c r="L551" s="14" t="str">
        <f t="shared" si="88"/>
        <v/>
      </c>
      <c r="M551" s="14" t="str">
        <f>IF(AND(H551=H550,K550="afterTx",timingTable[[#This Row],['[TRACECODE']:.1]]=6),"dc","")</f>
        <v/>
      </c>
      <c r="N551" s="14" t="str">
        <f t="shared" si="89"/>
        <v/>
      </c>
      <c r="O551" s="14" t="str">
        <f>IF(timingTable[[#This Row],['[TRACECODE']:.1]]=141,"afterRx","")</f>
        <v/>
      </c>
      <c r="P551" s="14" t="str">
        <f t="shared" si="90"/>
        <v/>
      </c>
      <c r="Q551" s="14" t="str">
        <f t="shared" si="91"/>
        <v/>
      </c>
      <c r="R551" s="14" t="str">
        <f t="shared" si="92"/>
        <v/>
      </c>
      <c r="S551" s="14" t="str">
        <f t="shared" si="93"/>
        <v>EMPTY</v>
      </c>
      <c r="T551" s="14" t="str">
        <f t="shared" si="94"/>
        <v>EMPTY</v>
      </c>
      <c r="U551" s="14" t="str">
        <f t="shared" si="95"/>
        <v>EMPTY</v>
      </c>
      <c r="V551" s="14" t="str">
        <f t="shared" si="96"/>
        <v>EMPTY</v>
      </c>
      <c r="W551" s="14" t="str">
        <f>IF(L551="beforeTx",timingTable[[#This Row],[FRT32_val]]-timingTable[[#This Row],[FRT32_trace]],"EMPTY")</f>
        <v>EMPTY</v>
      </c>
      <c r="X551" s="14" t="str">
        <f t="shared" si="97"/>
        <v>EMPTY</v>
      </c>
      <c r="Y551" s="14" t="str">
        <f t="shared" si="98"/>
        <v>EMPTY</v>
      </c>
      <c r="Z551" s="14" t="str">
        <f>IF(AND(P551="beforeRx",O552="afterRx"),J552-timingTable[[#This Row],[FRT32_trace]],"EMPTY")</f>
        <v>EMPTY</v>
      </c>
      <c r="AA551" s="14" t="str">
        <f>IF(AND(timingTable[[#This Row],[txEnd]]="txEnd",Q555="rxStart"),I555-timingTable[[#This Row],[FRT32_val]],"EMPTY")</f>
        <v>EMPTY</v>
      </c>
    </row>
    <row r="552" spans="1:27" x14ac:dyDescent="0.25">
      <c r="A552" s="14" t="s">
        <v>1801</v>
      </c>
      <c r="B552">
        <v>335689496701</v>
      </c>
      <c r="C552" s="14" t="s">
        <v>9917</v>
      </c>
      <c r="D552">
        <v>130</v>
      </c>
      <c r="E552" s="14" t="s">
        <v>3933</v>
      </c>
      <c r="F552" s="14" t="s">
        <v>5334</v>
      </c>
      <c r="G552" s="14">
        <f>timingTable[[#This Row],[FRT_DEC]]-B551</f>
        <v>24</v>
      </c>
      <c r="H5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INFO]]))),H551)</f>
        <v>98</v>
      </c>
      <c r="I5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3670021</v>
      </c>
      <c r="J552" s="14">
        <f>HEX2DEC(RIGHT(timingTable[[#This Row],[FRT_HEX]],MIN(LEN(timingTable[[#This Row],[FRT_HEX]])-2,8)))</f>
        <v>682047613</v>
      </c>
      <c r="K552" s="14" t="str">
        <f>IF(timingTable[[#This Row],['[TRACECODE']:.1]]=140,"afterTx","")</f>
        <v/>
      </c>
      <c r="L552" s="14" t="str">
        <f t="shared" si="88"/>
        <v/>
      </c>
      <c r="M552" s="14" t="str">
        <f>IF(AND(H552=H551,K551="afterTx",timingTable[[#This Row],['[TRACECODE']:.1]]=6),"dc","")</f>
        <v/>
      </c>
      <c r="N552" s="14" t="str">
        <f t="shared" si="89"/>
        <v/>
      </c>
      <c r="O552" s="14" t="str">
        <f>IF(timingTable[[#This Row],['[TRACECODE']:.1]]=141,"afterRx","")</f>
        <v/>
      </c>
      <c r="P552" s="14" t="str">
        <f t="shared" si="90"/>
        <v>beforeRx</v>
      </c>
      <c r="Q552" s="14" t="str">
        <f t="shared" si="91"/>
        <v/>
      </c>
      <c r="R552" s="14" t="str">
        <f t="shared" si="92"/>
        <v/>
      </c>
      <c r="S552" s="14" t="str">
        <f t="shared" si="93"/>
        <v>EMPTY</v>
      </c>
      <c r="T552" s="14" t="str">
        <f t="shared" si="94"/>
        <v>EMPTY</v>
      </c>
      <c r="U552" s="14" t="str">
        <f t="shared" si="95"/>
        <v>EMPTY</v>
      </c>
      <c r="V552" s="14" t="str">
        <f t="shared" si="96"/>
        <v>EMPTY</v>
      </c>
      <c r="W552" s="14" t="str">
        <f>IF(L552="beforeTx",timingTable[[#This Row],[FRT32_val]]-timingTable[[#This Row],[FRT32_trace]],"EMPTY")</f>
        <v>EMPTY</v>
      </c>
      <c r="X552" s="14" t="str">
        <f t="shared" si="97"/>
        <v>EMPTY</v>
      </c>
      <c r="Y552" s="14" t="str">
        <f t="shared" si="98"/>
        <v>EMPTY</v>
      </c>
      <c r="Z552" s="14">
        <f>IF(AND(P552="beforeRx",O553="afterRx"),J553-timingTable[[#This Row],[FRT32_trace]],"EMPTY")</f>
        <v>153</v>
      </c>
      <c r="AA552" s="14" t="str">
        <f>IF(AND(timingTable[[#This Row],[txEnd]]="txEnd",Q556="rxStart"),I556-timingTable[[#This Row],[FRT32_val]],"EMPTY")</f>
        <v>EMPTY</v>
      </c>
    </row>
    <row r="553" spans="1:27" x14ac:dyDescent="0.25">
      <c r="A553" s="14" t="s">
        <v>1802</v>
      </c>
      <c r="B553">
        <v>335689496854</v>
      </c>
      <c r="C553" s="14" t="s">
        <v>9918</v>
      </c>
      <c r="D553">
        <v>141</v>
      </c>
      <c r="E553" s="14" t="s">
        <v>3934</v>
      </c>
      <c r="F553" s="14" t="s">
        <v>5335</v>
      </c>
      <c r="G553" s="14">
        <f>timingTable[[#This Row],[FRT_DEC]]-B552</f>
        <v>153</v>
      </c>
      <c r="H5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INFO]]))),H552)</f>
        <v>98</v>
      </c>
      <c r="I55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53" s="14">
        <f>HEX2DEC(RIGHT(timingTable[[#This Row],[FRT_HEX]],MIN(LEN(timingTable[[#This Row],[FRT_HEX]])-2,8)))</f>
        <v>682047766</v>
      </c>
      <c r="K553" s="14" t="str">
        <f>IF(timingTable[[#This Row],['[TRACECODE']:.1]]=140,"afterTx","")</f>
        <v/>
      </c>
      <c r="L553" s="14" t="str">
        <f t="shared" si="88"/>
        <v/>
      </c>
      <c r="M553" s="14" t="str">
        <f>IF(AND(H553=H552,K552="afterTx",timingTable[[#This Row],['[TRACECODE']:.1]]=6),"dc","")</f>
        <v/>
      </c>
      <c r="N553" s="14" t="str">
        <f t="shared" si="89"/>
        <v/>
      </c>
      <c r="O553" s="14" t="str">
        <f>IF(timingTable[[#This Row],['[TRACECODE']:.1]]=141,"afterRx","")</f>
        <v>afterRx</v>
      </c>
      <c r="P553" s="14" t="str">
        <f t="shared" si="90"/>
        <v/>
      </c>
      <c r="Q553" s="14" t="str">
        <f t="shared" si="91"/>
        <v/>
      </c>
      <c r="R553" s="14" t="str">
        <f t="shared" si="92"/>
        <v/>
      </c>
      <c r="S553" s="14" t="str">
        <f t="shared" si="93"/>
        <v>EMPTY</v>
      </c>
      <c r="T553" s="14" t="str">
        <f t="shared" si="94"/>
        <v>EMPTY</v>
      </c>
      <c r="U553" s="14" t="str">
        <f t="shared" si="95"/>
        <v>EMPTY</v>
      </c>
      <c r="V553" s="14" t="str">
        <f t="shared" si="96"/>
        <v>EMPTY</v>
      </c>
      <c r="W553" s="14" t="str">
        <f>IF(L553="beforeTx",timingTable[[#This Row],[FRT32_val]]-timingTable[[#This Row],[FRT32_trace]],"EMPTY")</f>
        <v>EMPTY</v>
      </c>
      <c r="X553" s="14" t="str">
        <f t="shared" si="97"/>
        <v>EMPTY</v>
      </c>
      <c r="Y553" s="14" t="str">
        <f t="shared" si="98"/>
        <v>EMPTY</v>
      </c>
      <c r="Z553" s="14" t="str">
        <f>IF(AND(P553="beforeRx",O554="afterRx"),J554-timingTable[[#This Row],[FRT32_trace]],"EMPTY")</f>
        <v>EMPTY</v>
      </c>
      <c r="AA553" s="14" t="str">
        <f>IF(AND(timingTable[[#This Row],[txEnd]]="txEnd",Q557="rxStart"),I557-timingTable[[#This Row],[FRT32_val]],"EMPTY")</f>
        <v>EMPTY</v>
      </c>
    </row>
    <row r="554" spans="1:27" x14ac:dyDescent="0.25">
      <c r="A554" s="14" t="s">
        <v>1805</v>
      </c>
      <c r="B554">
        <v>335689498418</v>
      </c>
      <c r="C554" s="14" t="s">
        <v>9921</v>
      </c>
      <c r="D554">
        <v>123</v>
      </c>
      <c r="E554" s="14" t="s">
        <v>3922</v>
      </c>
      <c r="F554" s="14" t="s">
        <v>9922</v>
      </c>
      <c r="G554" s="14">
        <f>timingTable[[#This Row],[FRT_DEC]]-B553</f>
        <v>1564</v>
      </c>
      <c r="H5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INFO]]))),H553)</f>
        <v>98</v>
      </c>
      <c r="I5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682048912</v>
      </c>
      <c r="J554" s="14">
        <f>HEX2DEC(RIGHT(timingTable[[#This Row],[FRT_HEX]],MIN(LEN(timingTable[[#This Row],[FRT_HEX]])-2,8)))</f>
        <v>682049330</v>
      </c>
      <c r="K554" s="14" t="str">
        <f>IF(timingTable[[#This Row],['[TRACECODE']:.1]]=140,"afterTx","")</f>
        <v/>
      </c>
      <c r="L554" s="14" t="str">
        <f t="shared" si="88"/>
        <v/>
      </c>
      <c r="M554" s="14" t="str">
        <f>IF(AND(H554=H553,K553="afterTx",timingTable[[#This Row],['[TRACECODE']:.1]]=6),"dc","")</f>
        <v/>
      </c>
      <c r="N554" s="14" t="str">
        <f t="shared" si="89"/>
        <v/>
      </c>
      <c r="O554" s="14" t="str">
        <f>IF(timingTable[[#This Row],['[TRACECODE']:.1]]=141,"afterRx","")</f>
        <v/>
      </c>
      <c r="P554" s="14" t="str">
        <f t="shared" si="90"/>
        <v/>
      </c>
      <c r="Q554" s="14" t="str">
        <f t="shared" si="91"/>
        <v>rxStart</v>
      </c>
      <c r="R554" s="14" t="str">
        <f t="shared" si="92"/>
        <v/>
      </c>
      <c r="S554" s="14" t="str">
        <f t="shared" si="93"/>
        <v>EMPTY</v>
      </c>
      <c r="T554" s="14" t="str">
        <f t="shared" si="94"/>
        <v>EMPTY</v>
      </c>
      <c r="U554" s="14" t="str">
        <f t="shared" si="95"/>
        <v>EMPTY</v>
      </c>
      <c r="V554" s="14" t="str">
        <f t="shared" si="96"/>
        <v>EMPTY</v>
      </c>
      <c r="W554" s="14" t="str">
        <f>IF(L554="beforeTx",timingTable[[#This Row],[FRT32_val]]-timingTable[[#This Row],[FRT32_trace]],"EMPTY")</f>
        <v>EMPTY</v>
      </c>
      <c r="X554" s="14" t="str">
        <f t="shared" si="97"/>
        <v>EMPTY</v>
      </c>
      <c r="Y554" s="14" t="str">
        <f t="shared" si="98"/>
        <v>EMPTY</v>
      </c>
      <c r="Z554" s="14" t="str">
        <f>IF(AND(P554="beforeRx",O555="afterRx"),J555-timingTable[[#This Row],[FRT32_trace]],"EMPTY")</f>
        <v>EMPTY</v>
      </c>
      <c r="AA554" s="14" t="str">
        <f>IF(AND(timingTable[[#This Row],[txEnd]]="txEnd",Q558="rxStart"),I558-timingTable[[#This Row],[FRT32_val]],"EMPTY")</f>
        <v>EMPTY</v>
      </c>
    </row>
    <row r="555" spans="1:27" x14ac:dyDescent="0.25">
      <c r="A555" s="14" t="s">
        <v>1806</v>
      </c>
      <c r="B555">
        <v>335689498420</v>
      </c>
      <c r="C555" s="14" t="s">
        <v>9923</v>
      </c>
      <c r="D555">
        <v>123</v>
      </c>
      <c r="E555" s="14" t="s">
        <v>3922</v>
      </c>
      <c r="F555" s="14" t="s">
        <v>7879</v>
      </c>
      <c r="G555" s="14">
        <f>timingTable[[#This Row],[FRT_DEC]]-B554</f>
        <v>2</v>
      </c>
      <c r="H5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INFO]]))),H554)</f>
        <v>98</v>
      </c>
      <c r="I5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55" s="14">
        <f>HEX2DEC(RIGHT(timingTable[[#This Row],[FRT_HEX]],MIN(LEN(timingTable[[#This Row],[FRT_HEX]])-2,8)))</f>
        <v>682049332</v>
      </c>
      <c r="K555" s="14" t="str">
        <f>IF(timingTable[[#This Row],['[TRACECODE']:.1]]=140,"afterTx","")</f>
        <v/>
      </c>
      <c r="L555" s="14" t="str">
        <f t="shared" si="88"/>
        <v/>
      </c>
      <c r="M555" s="14" t="str">
        <f>IF(AND(H555=H554,K554="afterTx",timingTable[[#This Row],['[TRACECODE']:.1]]=6),"dc","")</f>
        <v/>
      </c>
      <c r="N555" s="14" t="str">
        <f t="shared" si="89"/>
        <v/>
      </c>
      <c r="O555" s="14" t="str">
        <f>IF(timingTable[[#This Row],['[TRACECODE']:.1]]=141,"afterRx","")</f>
        <v/>
      </c>
      <c r="P555" s="14" t="str">
        <f t="shared" si="90"/>
        <v/>
      </c>
      <c r="Q555" s="14" t="str">
        <f t="shared" si="91"/>
        <v/>
      </c>
      <c r="R555" s="14" t="str">
        <f t="shared" si="92"/>
        <v/>
      </c>
      <c r="S555" s="14" t="str">
        <f t="shared" si="93"/>
        <v>EMPTY</v>
      </c>
      <c r="T555" s="14" t="str">
        <f t="shared" si="94"/>
        <v>EMPTY</v>
      </c>
      <c r="U555" s="14" t="str">
        <f t="shared" si="95"/>
        <v>EMPTY</v>
      </c>
      <c r="V555" s="14" t="str">
        <f t="shared" si="96"/>
        <v>EMPTY</v>
      </c>
      <c r="W555" s="14" t="str">
        <f>IF(L555="beforeTx",timingTable[[#This Row],[FRT32_val]]-timingTable[[#This Row],[FRT32_trace]],"EMPTY")</f>
        <v>EMPTY</v>
      </c>
      <c r="X555" s="14" t="str">
        <f t="shared" si="97"/>
        <v>EMPTY</v>
      </c>
      <c r="Y555" s="14" t="str">
        <f t="shared" si="98"/>
        <v>EMPTY</v>
      </c>
      <c r="Z555" s="14" t="str">
        <f>IF(AND(P555="beforeRx",O556="afterRx"),J556-timingTable[[#This Row],[FRT32_trace]],"EMPTY")</f>
        <v>EMPTY</v>
      </c>
      <c r="AA555" s="14" t="str">
        <f>IF(AND(timingTable[[#This Row],[txEnd]]="txEnd",Q559="rxStart"),I559-timingTable[[#This Row],[FRT32_val]],"EMPTY")</f>
        <v>EMPTY</v>
      </c>
    </row>
    <row r="556" spans="1:27" x14ac:dyDescent="0.25">
      <c r="A556" s="14" t="s">
        <v>1809</v>
      </c>
      <c r="B556">
        <v>335689498975</v>
      </c>
      <c r="C556" s="14" t="s">
        <v>9926</v>
      </c>
      <c r="D556">
        <v>151</v>
      </c>
      <c r="E556" s="14" t="s">
        <v>7876</v>
      </c>
      <c r="F556" s="14" t="s">
        <v>7845</v>
      </c>
      <c r="G556" s="14">
        <f>timingTable[[#This Row],[FRT_DEC]]-B555</f>
        <v>555</v>
      </c>
      <c r="H5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INFO]]))),H555)</f>
        <v>98</v>
      </c>
      <c r="I5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556" s="14">
        <f>HEX2DEC(RIGHT(timingTable[[#This Row],[FRT_HEX]],MIN(LEN(timingTable[[#This Row],[FRT_HEX]])-2,8)))</f>
        <v>682049887</v>
      </c>
      <c r="K556" s="14" t="str">
        <f>IF(timingTable[[#This Row],['[TRACECODE']:.1]]=140,"afterTx","")</f>
        <v/>
      </c>
      <c r="L556" s="14" t="str">
        <f t="shared" si="88"/>
        <v/>
      </c>
      <c r="M556" s="14" t="str">
        <f>IF(AND(H556=H555,K555="afterTx",timingTable[[#This Row],['[TRACECODE']:.1]]=6),"dc","")</f>
        <v/>
      </c>
      <c r="N556" s="14" t="str">
        <f t="shared" si="89"/>
        <v/>
      </c>
      <c r="O556" s="14" t="str">
        <f>IF(timingTable[[#This Row],['[TRACECODE']:.1]]=141,"afterRx","")</f>
        <v/>
      </c>
      <c r="P556" s="14" t="str">
        <f t="shared" si="90"/>
        <v/>
      </c>
      <c r="Q556" s="14" t="str">
        <f t="shared" si="91"/>
        <v/>
      </c>
      <c r="R556" s="14" t="str">
        <f t="shared" si="92"/>
        <v>rxEnd</v>
      </c>
      <c r="S556" s="14" t="str">
        <f t="shared" si="93"/>
        <v>EMPTY</v>
      </c>
      <c r="T556" s="14" t="str">
        <f t="shared" si="94"/>
        <v>EMPTY</v>
      </c>
      <c r="U556" s="14" t="str">
        <f t="shared" si="95"/>
        <v>EMPTY</v>
      </c>
      <c r="V556" s="14" t="str">
        <f t="shared" si="96"/>
        <v>EMPTY</v>
      </c>
      <c r="W556" s="14" t="str">
        <f>IF(L556="beforeTx",timingTable[[#This Row],[FRT32_val]]-timingTable[[#This Row],[FRT32_trace]],"EMPTY")</f>
        <v>EMPTY</v>
      </c>
      <c r="X556" s="14" t="str">
        <f t="shared" si="97"/>
        <v>EMPTY</v>
      </c>
      <c r="Y556" s="14" t="str">
        <f t="shared" si="98"/>
        <v>EMPTY</v>
      </c>
      <c r="Z556" s="14" t="str">
        <f>IF(AND(P556="beforeRx",O557="afterRx"),J557-timingTable[[#This Row],[FRT32_trace]],"EMPTY")</f>
        <v>EMPTY</v>
      </c>
      <c r="AA556" s="14" t="str">
        <f>IF(AND(timingTable[[#This Row],[txEnd]]="txEnd",Q560="rxStart"),I560-timingTable[[#This Row],[FRT32_val]],"EMPTY")</f>
        <v>EMPTY</v>
      </c>
    </row>
    <row r="557" spans="1:27" x14ac:dyDescent="0.25">
      <c r="A557" s="14" t="s">
        <v>1811</v>
      </c>
      <c r="B557">
        <v>335689498987</v>
      </c>
      <c r="C557" s="14" t="s">
        <v>9928</v>
      </c>
      <c r="D557">
        <v>151</v>
      </c>
      <c r="E557" s="14" t="s">
        <v>7876</v>
      </c>
      <c r="F557" s="14" t="s">
        <v>9929</v>
      </c>
      <c r="G557" s="14">
        <f>timingTable[[#This Row],[FRT_DEC]]-B556</f>
        <v>12</v>
      </c>
      <c r="H5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INFO]]))),H556)</f>
        <v>98</v>
      </c>
      <c r="I5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557" s="14">
        <f>HEX2DEC(RIGHT(timingTable[[#This Row],[FRT_HEX]],MIN(LEN(timingTable[[#This Row],[FRT_HEX]])-2,8)))</f>
        <v>682049899</v>
      </c>
      <c r="K557" s="14" t="str">
        <f>IF(timingTable[[#This Row],['[TRACECODE']:.1]]=140,"afterTx","")</f>
        <v/>
      </c>
      <c r="L557" s="14" t="str">
        <f t="shared" si="88"/>
        <v/>
      </c>
      <c r="M557" s="14" t="str">
        <f>IF(AND(H557=H556,K556="afterTx",timingTable[[#This Row],['[TRACECODE']:.1]]=6),"dc","")</f>
        <v/>
      </c>
      <c r="N557" s="14" t="str">
        <f t="shared" si="89"/>
        <v/>
      </c>
      <c r="O557" s="14" t="str">
        <f>IF(timingTable[[#This Row],['[TRACECODE']:.1]]=141,"afterRx","")</f>
        <v/>
      </c>
      <c r="P557" s="14" t="str">
        <f t="shared" si="90"/>
        <v/>
      </c>
      <c r="Q557" s="14" t="str">
        <f t="shared" si="91"/>
        <v/>
      </c>
      <c r="R557" s="14" t="str">
        <f t="shared" si="92"/>
        <v/>
      </c>
      <c r="S557" s="14" t="str">
        <f t="shared" si="93"/>
        <v>EMPTY</v>
      </c>
      <c r="T557" s="14" t="str">
        <f t="shared" si="94"/>
        <v>EMPTY</v>
      </c>
      <c r="U557" s="14" t="str">
        <f t="shared" si="95"/>
        <v>EMPTY</v>
      </c>
      <c r="V557" s="14" t="str">
        <f t="shared" si="96"/>
        <v>EMPTY</v>
      </c>
      <c r="W557" s="14" t="str">
        <f>IF(L557="beforeTx",timingTable[[#This Row],[FRT32_val]]-timingTable[[#This Row],[FRT32_trace]],"EMPTY")</f>
        <v>EMPTY</v>
      </c>
      <c r="X557" s="14" t="str">
        <f t="shared" si="97"/>
        <v>EMPTY</v>
      </c>
      <c r="Y557" s="14" t="str">
        <f t="shared" si="98"/>
        <v>EMPTY</v>
      </c>
      <c r="Z557" s="14" t="str">
        <f>IF(AND(P557="beforeRx",O558="afterRx"),J558-timingTable[[#This Row],[FRT32_trace]],"EMPTY")</f>
        <v>EMPTY</v>
      </c>
      <c r="AA557" s="14" t="str">
        <f>IF(AND(timingTable[[#This Row],[txEnd]]="txEnd",Q561="rxStart"),I561-timingTable[[#This Row],[FRT32_val]],"EMPTY")</f>
        <v>EMPTY</v>
      </c>
    </row>
    <row r="558" spans="1:27" x14ac:dyDescent="0.25">
      <c r="A558" s="14" t="s">
        <v>1822</v>
      </c>
      <c r="B558">
        <v>335689500162</v>
      </c>
      <c r="C558" s="14" t="s">
        <v>9944</v>
      </c>
      <c r="D558">
        <v>151</v>
      </c>
      <c r="E558" s="14" t="s">
        <v>7876</v>
      </c>
      <c r="F558" s="14" t="s">
        <v>7989</v>
      </c>
      <c r="G558" s="14">
        <f>timingTable[[#This Row],[FRT_DEC]]-B557</f>
        <v>1175</v>
      </c>
      <c r="H5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INFO]]))),H557)</f>
        <v>98</v>
      </c>
      <c r="I5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558" s="14">
        <f>HEX2DEC(RIGHT(timingTable[[#This Row],[FRT_HEX]],MIN(LEN(timingTable[[#This Row],[FRT_HEX]])-2,8)))</f>
        <v>682051074</v>
      </c>
      <c r="K558" s="14" t="str">
        <f>IF(timingTable[[#This Row],['[TRACECODE']:.1]]=140,"afterTx","")</f>
        <v/>
      </c>
      <c r="L558" s="14" t="str">
        <f t="shared" si="88"/>
        <v/>
      </c>
      <c r="M558" s="14" t="str">
        <f>IF(AND(H558=H557,K557="afterTx",timingTable[[#This Row],['[TRACECODE']:.1]]=6),"dc","")</f>
        <v/>
      </c>
      <c r="N558" s="14" t="str">
        <f t="shared" si="89"/>
        <v/>
      </c>
      <c r="O558" s="14" t="str">
        <f>IF(timingTable[[#This Row],['[TRACECODE']:.1]]=141,"afterRx","")</f>
        <v/>
      </c>
      <c r="P558" s="14" t="str">
        <f t="shared" si="90"/>
        <v/>
      </c>
      <c r="Q558" s="14" t="str">
        <f t="shared" si="91"/>
        <v/>
      </c>
      <c r="R558" s="14" t="str">
        <f t="shared" si="92"/>
        <v/>
      </c>
      <c r="S558" s="14" t="str">
        <f t="shared" si="93"/>
        <v>EMPTY</v>
      </c>
      <c r="T558" s="14" t="str">
        <f t="shared" si="94"/>
        <v>EMPTY</v>
      </c>
      <c r="U558" s="14" t="str">
        <f t="shared" si="95"/>
        <v>EMPTY</v>
      </c>
      <c r="V558" s="14" t="str">
        <f t="shared" si="96"/>
        <v>EMPTY</v>
      </c>
      <c r="W558" s="14" t="str">
        <f>IF(L558="beforeTx",timingTable[[#This Row],[FRT32_val]]-timingTable[[#This Row],[FRT32_trace]],"EMPTY")</f>
        <v>EMPTY</v>
      </c>
      <c r="X558" s="14" t="str">
        <f t="shared" si="97"/>
        <v>EMPTY</v>
      </c>
      <c r="Y558" s="14" t="str">
        <f t="shared" si="98"/>
        <v>EMPTY</v>
      </c>
      <c r="Z558" s="14" t="str">
        <f>IF(AND(P558="beforeRx",O559="afterRx"),J559-timingTable[[#This Row],[FRT32_trace]],"EMPTY")</f>
        <v>EMPTY</v>
      </c>
      <c r="AA558" s="14" t="str">
        <f>IF(AND(timingTable[[#This Row],[txEnd]]="txEnd",Q562="rxStart"),I562-timingTable[[#This Row],[FRT32_val]],"EMPTY")</f>
        <v>EMPTY</v>
      </c>
    </row>
    <row r="559" spans="1:27" x14ac:dyDescent="0.25">
      <c r="A559" s="14" t="s">
        <v>1896</v>
      </c>
      <c r="B559">
        <v>335689538511</v>
      </c>
      <c r="C559" s="14" t="s">
        <v>9948</v>
      </c>
      <c r="D559">
        <v>124</v>
      </c>
      <c r="E559" s="14" t="s">
        <v>3923</v>
      </c>
      <c r="F559" s="14" t="s">
        <v>9949</v>
      </c>
      <c r="G559" s="14">
        <f>timingTable[[#This Row],[FRT_DEC]]-B558</f>
        <v>38349</v>
      </c>
      <c r="H5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INFO]]))),H558)</f>
        <v>98</v>
      </c>
      <c r="I5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682089339</v>
      </c>
      <c r="J559" s="14">
        <f>HEX2DEC(RIGHT(timingTable[[#This Row],[FRT_HEX]],MIN(LEN(timingTable[[#This Row],[FRT_HEX]])-2,8)))</f>
        <v>682089423</v>
      </c>
      <c r="K559" s="14" t="str">
        <f>IF(timingTable[[#This Row],['[TRACECODE']:.1]]=140,"afterTx","")</f>
        <v/>
      </c>
      <c r="L559" s="14" t="str">
        <f t="shared" si="88"/>
        <v/>
      </c>
      <c r="M559" s="14" t="str">
        <f>IF(AND(H559=H558,K558="afterTx",timingTable[[#This Row],['[TRACECODE']:.1]]=6),"dc","")</f>
        <v/>
      </c>
      <c r="N559" s="14" t="str">
        <f t="shared" si="89"/>
        <v/>
      </c>
      <c r="O559" s="14" t="str">
        <f>IF(timingTable[[#This Row],['[TRACECODE']:.1]]=141,"afterRx","")</f>
        <v/>
      </c>
      <c r="P559" s="14" t="str">
        <f t="shared" si="90"/>
        <v/>
      </c>
      <c r="Q559" s="14" t="str">
        <f t="shared" si="91"/>
        <v/>
      </c>
      <c r="R559" s="14" t="str">
        <f t="shared" si="92"/>
        <v/>
      </c>
      <c r="S559" s="14" t="str">
        <f t="shared" si="93"/>
        <v>EMPTY</v>
      </c>
      <c r="T559" s="14" t="str">
        <f t="shared" si="94"/>
        <v>EMPTY</v>
      </c>
      <c r="U559" s="14" t="str">
        <f t="shared" si="95"/>
        <v>EMPTY</v>
      </c>
      <c r="V559" s="14" t="str">
        <f t="shared" si="96"/>
        <v>EMPTY</v>
      </c>
      <c r="W559" s="14" t="str">
        <f>IF(L559="beforeTx",timingTable[[#This Row],[FRT32_val]]-timingTable[[#This Row],[FRT32_trace]],"EMPTY")</f>
        <v>EMPTY</v>
      </c>
      <c r="X559" s="14" t="str">
        <f t="shared" si="97"/>
        <v>EMPTY</v>
      </c>
      <c r="Y559" s="14" t="str">
        <f t="shared" si="98"/>
        <v>EMPTY</v>
      </c>
      <c r="Z559" s="14" t="str">
        <f>IF(AND(P559="beforeRx",O560="afterRx"),J560-timingTable[[#This Row],[FRT32_trace]],"EMPTY")</f>
        <v>EMPTY</v>
      </c>
      <c r="AA559" s="14" t="str">
        <f>IF(AND(timingTable[[#This Row],[txEnd]]="txEnd",Q563="rxStart"),I563-timingTable[[#This Row],[FRT32_val]],"EMPTY")</f>
        <v>EMPTY</v>
      </c>
    </row>
    <row r="560" spans="1:27" x14ac:dyDescent="0.25">
      <c r="A560" s="14" t="s">
        <v>1897</v>
      </c>
      <c r="B560">
        <v>335689538513</v>
      </c>
      <c r="C560" s="14" t="s">
        <v>9950</v>
      </c>
      <c r="D560">
        <v>124</v>
      </c>
      <c r="E560" s="14" t="s">
        <v>3923</v>
      </c>
      <c r="F560" s="14" t="s">
        <v>7880</v>
      </c>
      <c r="G560" s="14">
        <f>timingTable[[#This Row],[FRT_DEC]]-B559</f>
        <v>2</v>
      </c>
      <c r="H5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INFO]]))),H559)</f>
        <v>98</v>
      </c>
      <c r="I5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60" s="14">
        <f>HEX2DEC(RIGHT(timingTable[[#This Row],[FRT_HEX]],MIN(LEN(timingTable[[#This Row],[FRT_HEX]])-2,8)))</f>
        <v>682089425</v>
      </c>
      <c r="K560" s="14" t="str">
        <f>IF(timingTable[[#This Row],['[TRACECODE']:.1]]=140,"afterTx","")</f>
        <v/>
      </c>
      <c r="L560" s="14" t="str">
        <f t="shared" si="88"/>
        <v/>
      </c>
      <c r="M560" s="14" t="str">
        <f>IF(AND(H560=H559,K559="afterTx",timingTable[[#This Row],['[TRACECODE']:.1]]=6),"dc","")</f>
        <v/>
      </c>
      <c r="N560" s="14" t="str">
        <f t="shared" si="89"/>
        <v/>
      </c>
      <c r="O560" s="14" t="str">
        <f>IF(timingTable[[#This Row],['[TRACECODE']:.1]]=141,"afterRx","")</f>
        <v/>
      </c>
      <c r="P560" s="14" t="str">
        <f t="shared" si="90"/>
        <v/>
      </c>
      <c r="Q560" s="14" t="str">
        <f t="shared" si="91"/>
        <v/>
      </c>
      <c r="R560" s="14" t="str">
        <f t="shared" si="92"/>
        <v/>
      </c>
      <c r="S560" s="14" t="str">
        <f t="shared" si="93"/>
        <v>EMPTY</v>
      </c>
      <c r="T560" s="14" t="str">
        <f t="shared" si="94"/>
        <v>EMPTY</v>
      </c>
      <c r="U560" s="14" t="str">
        <f t="shared" si="95"/>
        <v>EMPTY</v>
      </c>
      <c r="V560" s="14" t="str">
        <f t="shared" si="96"/>
        <v>EMPTY</v>
      </c>
      <c r="W560" s="14" t="str">
        <f>IF(L560="beforeTx",timingTable[[#This Row],[FRT32_val]]-timingTable[[#This Row],[FRT32_trace]],"EMPTY")</f>
        <v>EMPTY</v>
      </c>
      <c r="X560" s="14" t="str">
        <f t="shared" si="97"/>
        <v>EMPTY</v>
      </c>
      <c r="Y560" s="14" t="str">
        <f t="shared" si="98"/>
        <v>EMPTY</v>
      </c>
      <c r="Z560" s="14" t="str">
        <f>IF(AND(P560="beforeRx",O561="afterRx"),J561-timingTable[[#This Row],[FRT32_trace]],"EMPTY")</f>
        <v>EMPTY</v>
      </c>
      <c r="AA560" s="14" t="str">
        <f>IF(AND(timingTable[[#This Row],[txEnd]]="txEnd",Q564="rxStart"),I564-timingTable[[#This Row],[FRT32_val]],"EMPTY")</f>
        <v>EMPTY</v>
      </c>
    </row>
    <row r="561" spans="1:27" x14ac:dyDescent="0.25">
      <c r="A561" s="14" t="s">
        <v>1898</v>
      </c>
      <c r="B561">
        <v>335689538536</v>
      </c>
      <c r="C561" s="14" t="s">
        <v>9951</v>
      </c>
      <c r="D561">
        <v>151</v>
      </c>
      <c r="E561" s="14" t="s">
        <v>7876</v>
      </c>
      <c r="F561" s="14" t="s">
        <v>8889</v>
      </c>
      <c r="G561" s="14">
        <f>timingTable[[#This Row],[FRT_DEC]]-B560</f>
        <v>23</v>
      </c>
      <c r="H5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INFO]]))),H560)</f>
        <v>98</v>
      </c>
      <c r="I5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561" s="14">
        <f>HEX2DEC(RIGHT(timingTable[[#This Row],[FRT_HEX]],MIN(LEN(timingTable[[#This Row],[FRT_HEX]])-2,8)))</f>
        <v>682089448</v>
      </c>
      <c r="K561" s="14" t="str">
        <f>IF(timingTable[[#This Row],['[TRACECODE']:.1]]=140,"afterTx","")</f>
        <v/>
      </c>
      <c r="L561" s="14" t="str">
        <f t="shared" si="88"/>
        <v/>
      </c>
      <c r="M561" s="14" t="str">
        <f>IF(AND(H561=H560,K560="afterTx",timingTable[[#This Row],['[TRACECODE']:.1]]=6),"dc","")</f>
        <v/>
      </c>
      <c r="N561" s="14" t="str">
        <f t="shared" si="89"/>
        <v/>
      </c>
      <c r="O561" s="14" t="str">
        <f>IF(timingTable[[#This Row],['[TRACECODE']:.1]]=141,"afterRx","")</f>
        <v/>
      </c>
      <c r="P561" s="14" t="str">
        <f t="shared" si="90"/>
        <v/>
      </c>
      <c r="Q561" s="14" t="str">
        <f t="shared" si="91"/>
        <v/>
      </c>
      <c r="R561" s="14" t="str">
        <f t="shared" si="92"/>
        <v/>
      </c>
      <c r="S561" s="14" t="str">
        <f t="shared" si="93"/>
        <v>EMPTY</v>
      </c>
      <c r="T561" s="14" t="str">
        <f t="shared" si="94"/>
        <v>EMPTY</v>
      </c>
      <c r="U561" s="14" t="str">
        <f t="shared" si="95"/>
        <v>EMPTY</v>
      </c>
      <c r="V561" s="14" t="str">
        <f t="shared" si="96"/>
        <v>EMPTY</v>
      </c>
      <c r="W561" s="14" t="str">
        <f>IF(L561="beforeTx",timingTable[[#This Row],[FRT32_val]]-timingTable[[#This Row],[FRT32_trace]],"EMPTY")</f>
        <v>EMPTY</v>
      </c>
      <c r="X561" s="14" t="str">
        <f t="shared" si="97"/>
        <v>EMPTY</v>
      </c>
      <c r="Y561" s="14" t="str">
        <f t="shared" si="98"/>
        <v>EMPTY</v>
      </c>
      <c r="Z561" s="14" t="str">
        <f>IF(AND(P561="beforeRx",O562="afterRx"),J562-timingTable[[#This Row],[FRT32_trace]],"EMPTY")</f>
        <v>EMPTY</v>
      </c>
      <c r="AA561" s="14" t="str">
        <f>IF(AND(timingTable[[#This Row],[txEnd]]="txEnd",Q565="rxStart"),I565-timingTable[[#This Row],[FRT32_val]],"EMPTY")</f>
        <v>EMPTY</v>
      </c>
    </row>
    <row r="562" spans="1:27" x14ac:dyDescent="0.25">
      <c r="A562" s="14" t="s">
        <v>1828</v>
      </c>
      <c r="B562">
        <v>335689538677</v>
      </c>
      <c r="C562" s="14" t="s">
        <v>9962</v>
      </c>
      <c r="D562">
        <v>129</v>
      </c>
      <c r="E562" s="14" t="s">
        <v>3677</v>
      </c>
      <c r="F562" s="14" t="s">
        <v>9963</v>
      </c>
      <c r="G562" s="14">
        <f>timingTable[[#This Row],[FRT_DEC]]-B561</f>
        <v>141</v>
      </c>
      <c r="H5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INFO]]))),H561)</f>
        <v>98</v>
      </c>
      <c r="I5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682090339</v>
      </c>
      <c r="J562" s="14">
        <f>HEX2DEC(RIGHT(timingTable[[#This Row],[FRT_HEX]],MIN(LEN(timingTable[[#This Row],[FRT_HEX]])-2,8)))</f>
        <v>682089589</v>
      </c>
      <c r="K562" s="14" t="str">
        <f>IF(timingTable[[#This Row],['[TRACECODE']:.1]]=140,"afterTx","")</f>
        <v/>
      </c>
      <c r="L562" s="14" t="str">
        <f t="shared" si="88"/>
        <v>beforeTx</v>
      </c>
      <c r="M562" s="14" t="str">
        <f>IF(AND(H562=H561,K561="afterTx",timingTable[[#This Row],['[TRACECODE']:.1]]=6),"dc","")</f>
        <v/>
      </c>
      <c r="N562" s="14" t="str">
        <f t="shared" si="89"/>
        <v/>
      </c>
      <c r="O562" s="14" t="str">
        <f>IF(timingTable[[#This Row],['[TRACECODE']:.1]]=141,"afterRx","")</f>
        <v/>
      </c>
      <c r="P562" s="14" t="str">
        <f t="shared" si="90"/>
        <v/>
      </c>
      <c r="Q562" s="14" t="str">
        <f t="shared" si="91"/>
        <v/>
      </c>
      <c r="R562" s="14" t="str">
        <f t="shared" si="92"/>
        <v/>
      </c>
      <c r="S562" s="14">
        <f t="shared" si="93"/>
        <v>801</v>
      </c>
      <c r="T562" s="14" t="str">
        <f t="shared" si="94"/>
        <v>EMPTY</v>
      </c>
      <c r="U562" s="14" t="str">
        <f t="shared" si="95"/>
        <v>EMPTY</v>
      </c>
      <c r="V562" s="14" t="str">
        <f t="shared" si="96"/>
        <v>EMPTY</v>
      </c>
      <c r="W562" s="14">
        <f>IF(L562="beforeTx",timingTable[[#This Row],[FRT32_val]]-timingTable[[#This Row],[FRT32_trace]],"EMPTY")</f>
        <v>750</v>
      </c>
      <c r="X562" s="14">
        <f t="shared" si="97"/>
        <v>826</v>
      </c>
      <c r="Y562" s="14" t="str">
        <f t="shared" si="98"/>
        <v>EMPTY</v>
      </c>
      <c r="Z562" s="14" t="str">
        <f>IF(AND(P562="beforeRx",O563="afterRx"),J563-timingTable[[#This Row],[FRT32_trace]],"EMPTY")</f>
        <v>EMPTY</v>
      </c>
      <c r="AA562" s="14" t="str">
        <f>IF(AND(timingTable[[#This Row],[txEnd]]="txEnd",Q566="rxStart"),I566-timingTable[[#This Row],[FRT32_val]],"EMPTY")</f>
        <v>EMPTY</v>
      </c>
    </row>
    <row r="563" spans="1:27" x14ac:dyDescent="0.25">
      <c r="A563" s="14" t="s">
        <v>1829</v>
      </c>
      <c r="B563">
        <v>335689538680</v>
      </c>
      <c r="C563" s="14" t="s">
        <v>9964</v>
      </c>
      <c r="D563">
        <v>129</v>
      </c>
      <c r="E563" s="14" t="s">
        <v>3677</v>
      </c>
      <c r="F563" s="14" t="s">
        <v>7881</v>
      </c>
      <c r="G563" s="14">
        <f>timingTable[[#This Row],[FRT_DEC]]-B562</f>
        <v>3</v>
      </c>
      <c r="H5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INFO]]))),H562)</f>
        <v>98</v>
      </c>
      <c r="I5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63" s="14">
        <f>HEX2DEC(RIGHT(timingTable[[#This Row],[FRT_HEX]],MIN(LEN(timingTable[[#This Row],[FRT_HEX]])-2,8)))</f>
        <v>682089592</v>
      </c>
      <c r="K563" s="14" t="str">
        <f>IF(timingTable[[#This Row],['[TRACECODE']:.1]]=140,"afterTx","")</f>
        <v/>
      </c>
      <c r="L563" s="14" t="str">
        <f t="shared" si="88"/>
        <v/>
      </c>
      <c r="M563" s="14" t="str">
        <f>IF(AND(H563=H562,K562="afterTx",timingTable[[#This Row],['[TRACECODE']:.1]]=6),"dc","")</f>
        <v/>
      </c>
      <c r="N563" s="14" t="str">
        <f t="shared" si="89"/>
        <v/>
      </c>
      <c r="O563" s="14" t="str">
        <f>IF(timingTable[[#This Row],['[TRACECODE']:.1]]=141,"afterRx","")</f>
        <v/>
      </c>
      <c r="P563" s="14" t="str">
        <f t="shared" si="90"/>
        <v/>
      </c>
      <c r="Q563" s="14" t="str">
        <f t="shared" si="91"/>
        <v/>
      </c>
      <c r="R563" s="14" t="str">
        <f t="shared" si="92"/>
        <v/>
      </c>
      <c r="S563" s="14" t="str">
        <f t="shared" si="93"/>
        <v>EMPTY</v>
      </c>
      <c r="T563" s="14" t="str">
        <f t="shared" si="94"/>
        <v>EMPTY</v>
      </c>
      <c r="U563" s="14" t="str">
        <f t="shared" si="95"/>
        <v>EMPTY</v>
      </c>
      <c r="V563" s="14" t="str">
        <f t="shared" si="96"/>
        <v>EMPTY</v>
      </c>
      <c r="W563" s="14" t="str">
        <f>IF(L563="beforeTx",timingTable[[#This Row],[FRT32_val]]-timingTable[[#This Row],[FRT32_trace]],"EMPTY")</f>
        <v>EMPTY</v>
      </c>
      <c r="X563" s="14" t="str">
        <f t="shared" si="97"/>
        <v>EMPTY</v>
      </c>
      <c r="Y563" s="14" t="str">
        <f t="shared" si="98"/>
        <v>EMPTY</v>
      </c>
      <c r="Z563" s="14" t="str">
        <f>IF(AND(P563="beforeRx",O564="afterRx"),J564-timingTable[[#This Row],[FRT32_trace]],"EMPTY")</f>
        <v>EMPTY</v>
      </c>
      <c r="AA563" s="14" t="str">
        <f>IF(AND(timingTable[[#This Row],[txEnd]]="txEnd",Q567="rxStart"),I567-timingTable[[#This Row],[FRT32_val]],"EMPTY")</f>
        <v>EMPTY</v>
      </c>
    </row>
    <row r="564" spans="1:27" x14ac:dyDescent="0.25">
      <c r="A564" s="14" t="s">
        <v>1830</v>
      </c>
      <c r="B564">
        <v>335689539503</v>
      </c>
      <c r="C564" s="14" t="s">
        <v>9965</v>
      </c>
      <c r="D564">
        <v>140</v>
      </c>
      <c r="E564" s="14" t="s">
        <v>1076</v>
      </c>
      <c r="F564" s="14" t="s">
        <v>5333</v>
      </c>
      <c r="G564" s="14">
        <f>timingTable[[#This Row],[FRT_DEC]]-B563</f>
        <v>823</v>
      </c>
      <c r="H5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INFO]]))),H563)</f>
        <v>98</v>
      </c>
      <c r="I56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564" s="14">
        <f>HEX2DEC(RIGHT(timingTable[[#This Row],[FRT_HEX]],MIN(LEN(timingTable[[#This Row],[FRT_HEX]])-2,8)))</f>
        <v>682090415</v>
      </c>
      <c r="K564" s="14" t="str">
        <f>IF(timingTable[[#This Row],['[TRACECODE']:.1]]=140,"afterTx","")</f>
        <v>afterTx</v>
      </c>
      <c r="L564" s="14" t="str">
        <f t="shared" si="88"/>
        <v/>
      </c>
      <c r="M564" s="14" t="str">
        <f>IF(AND(H564=H563,K563="afterTx",timingTable[[#This Row],['[TRACECODE']:.1]]=6),"dc","")</f>
        <v/>
      </c>
      <c r="N564" s="14" t="str">
        <f t="shared" si="89"/>
        <v/>
      </c>
      <c r="O564" s="14" t="str">
        <f>IF(timingTable[[#This Row],['[TRACECODE']:.1]]=141,"afterRx","")</f>
        <v/>
      </c>
      <c r="P564" s="14" t="str">
        <f t="shared" si="90"/>
        <v/>
      </c>
      <c r="Q564" s="14" t="str">
        <f t="shared" si="91"/>
        <v/>
      </c>
      <c r="R564" s="14" t="str">
        <f t="shared" si="92"/>
        <v/>
      </c>
      <c r="S564" s="14" t="str">
        <f t="shared" si="93"/>
        <v>EMPTY</v>
      </c>
      <c r="T564" s="14" t="str">
        <f t="shared" si="94"/>
        <v>EMPTY</v>
      </c>
      <c r="U564" s="14" t="str">
        <f t="shared" si="95"/>
        <v>EMPTY</v>
      </c>
      <c r="V564" s="14" t="str">
        <f t="shared" si="96"/>
        <v>EMPTY</v>
      </c>
      <c r="W564" s="14" t="str">
        <f>IF(L564="beforeTx",timingTable[[#This Row],[FRT32_val]]-timingTable[[#This Row],[FRT32_trace]],"EMPTY")</f>
        <v>EMPTY</v>
      </c>
      <c r="X564" s="14" t="str">
        <f t="shared" si="97"/>
        <v>EMPTY</v>
      </c>
      <c r="Y564" s="14" t="str">
        <f t="shared" si="98"/>
        <v>EMPTY</v>
      </c>
      <c r="Z564" s="14" t="str">
        <f>IF(AND(P564="beforeRx",O565="afterRx"),J565-timingTable[[#This Row],[FRT32_trace]],"EMPTY")</f>
        <v>EMPTY</v>
      </c>
      <c r="AA564" s="14" t="str">
        <f>IF(AND(timingTable[[#This Row],[txEnd]]="txEnd",Q568="rxStart"),I568-timingTable[[#This Row],[FRT32_val]],"EMPTY")</f>
        <v>EMPTY</v>
      </c>
    </row>
    <row r="565" spans="1:27" x14ac:dyDescent="0.25">
      <c r="A565" s="14" t="s">
        <v>1832</v>
      </c>
      <c r="B565">
        <v>335689540689</v>
      </c>
      <c r="C565" s="14" t="s">
        <v>9967</v>
      </c>
      <c r="D565">
        <v>6</v>
      </c>
      <c r="E565" s="14" t="s">
        <v>1077</v>
      </c>
      <c r="F565" s="14" t="s">
        <v>9968</v>
      </c>
      <c r="G565" s="14">
        <f>timingTable[[#This Row],[FRT_DEC]]-B564</f>
        <v>1186</v>
      </c>
      <c r="H5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INFO]]))),H564)</f>
        <v>98</v>
      </c>
      <c r="I5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682091140</v>
      </c>
      <c r="J565" s="14">
        <f>HEX2DEC(RIGHT(timingTable[[#This Row],[FRT_HEX]],MIN(LEN(timingTable[[#This Row],[FRT_HEX]])-2,8)))</f>
        <v>682091601</v>
      </c>
      <c r="K565" s="14" t="str">
        <f>IF(timingTable[[#This Row],['[TRACECODE']:.1]]=140,"afterTx","")</f>
        <v/>
      </c>
      <c r="L565" s="14" t="str">
        <f t="shared" si="88"/>
        <v/>
      </c>
      <c r="M565" s="14" t="str">
        <f>IF(AND(H565=H564,K564="afterTx",timingTable[[#This Row],['[TRACECODE']:.1]]=6),"dc","")</f>
        <v>dc</v>
      </c>
      <c r="N565" s="14" t="str">
        <f t="shared" si="89"/>
        <v/>
      </c>
      <c r="O565" s="14" t="str">
        <f>IF(timingTable[[#This Row],['[TRACECODE']:.1]]=141,"afterRx","")</f>
        <v/>
      </c>
      <c r="P565" s="14" t="str">
        <f t="shared" si="90"/>
        <v/>
      </c>
      <c r="Q565" s="14" t="str">
        <f t="shared" si="91"/>
        <v/>
      </c>
      <c r="R565" s="14" t="str">
        <f t="shared" si="92"/>
        <v/>
      </c>
      <c r="S565" s="14" t="str">
        <f t="shared" si="93"/>
        <v>EMPTY</v>
      </c>
      <c r="T565" s="14" t="str">
        <f t="shared" si="94"/>
        <v>EMPTY</v>
      </c>
      <c r="U565" s="14" t="str">
        <f t="shared" si="95"/>
        <v>EMPTY</v>
      </c>
      <c r="V565" s="14" t="str">
        <f t="shared" si="96"/>
        <v>EMPTY</v>
      </c>
      <c r="W565" s="14" t="str">
        <f>IF(L565="beforeTx",timingTable[[#This Row],[FRT32_val]]-timingTable[[#This Row],[FRT32_trace]],"EMPTY")</f>
        <v>EMPTY</v>
      </c>
      <c r="X565" s="14" t="str">
        <f t="shared" si="97"/>
        <v>EMPTY</v>
      </c>
      <c r="Y565" s="14" t="str">
        <f t="shared" si="98"/>
        <v>EMPTY</v>
      </c>
      <c r="Z565" s="14" t="str">
        <f>IF(AND(P565="beforeRx",O566="afterRx"),J566-timingTable[[#This Row],[FRT32_trace]],"EMPTY")</f>
        <v>EMPTY</v>
      </c>
      <c r="AA565" s="14" t="str">
        <f>IF(AND(timingTable[[#This Row],[txEnd]]="txEnd",Q569="rxStart"),I569-timingTable[[#This Row],[FRT32_val]],"EMPTY")</f>
        <v>EMPTY</v>
      </c>
    </row>
    <row r="566" spans="1:27" x14ac:dyDescent="0.25">
      <c r="A566" s="14" t="s">
        <v>1833</v>
      </c>
      <c r="B566">
        <v>335689540691</v>
      </c>
      <c r="C566" s="14" t="s">
        <v>9969</v>
      </c>
      <c r="D566">
        <v>6</v>
      </c>
      <c r="E566" s="14" t="s">
        <v>1077</v>
      </c>
      <c r="F566" s="14" t="s">
        <v>7877</v>
      </c>
      <c r="G566" s="14">
        <f>timingTable[[#This Row],[FRT_DEC]]-B565</f>
        <v>2</v>
      </c>
      <c r="H5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INFO]]))),H565)</f>
        <v>98</v>
      </c>
      <c r="I5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66" s="14">
        <f>HEX2DEC(RIGHT(timingTable[[#This Row],[FRT_HEX]],MIN(LEN(timingTable[[#This Row],[FRT_HEX]])-2,8)))</f>
        <v>682091603</v>
      </c>
      <c r="K566" s="14" t="str">
        <f>IF(timingTable[[#This Row],['[TRACECODE']:.1]]=140,"afterTx","")</f>
        <v/>
      </c>
      <c r="L566" s="14" t="str">
        <f t="shared" si="88"/>
        <v/>
      </c>
      <c r="M566" s="14" t="str">
        <f>IF(AND(H566=H565,K565="afterTx",timingTable[[#This Row],['[TRACECODE']:.1]]=6),"dc","")</f>
        <v/>
      </c>
      <c r="N566" s="14" t="str">
        <f t="shared" si="89"/>
        <v/>
      </c>
      <c r="O566" s="14" t="str">
        <f>IF(timingTable[[#This Row],['[TRACECODE']:.1]]=141,"afterRx","")</f>
        <v/>
      </c>
      <c r="P566" s="14" t="str">
        <f t="shared" si="90"/>
        <v/>
      </c>
      <c r="Q566" s="14" t="str">
        <f t="shared" si="91"/>
        <v/>
      </c>
      <c r="R566" s="14" t="str">
        <f t="shared" si="92"/>
        <v/>
      </c>
      <c r="S566" s="14" t="str">
        <f t="shared" si="93"/>
        <v>EMPTY</v>
      </c>
      <c r="T566" s="14" t="str">
        <f t="shared" si="94"/>
        <v>EMPTY</v>
      </c>
      <c r="U566" s="14" t="str">
        <f t="shared" si="95"/>
        <v>EMPTY</v>
      </c>
      <c r="V566" s="14" t="str">
        <f t="shared" si="96"/>
        <v>EMPTY</v>
      </c>
      <c r="W566" s="14" t="str">
        <f>IF(L566="beforeTx",timingTable[[#This Row],[FRT32_val]]-timingTable[[#This Row],[FRT32_trace]],"EMPTY")</f>
        <v>EMPTY</v>
      </c>
      <c r="X566" s="14" t="str">
        <f t="shared" si="97"/>
        <v>EMPTY</v>
      </c>
      <c r="Y566" s="14" t="str">
        <f t="shared" si="98"/>
        <v>EMPTY</v>
      </c>
      <c r="Z566" s="14" t="str">
        <f>IF(AND(P566="beforeRx",O567="afterRx"),J567-timingTable[[#This Row],[FRT32_trace]],"EMPTY")</f>
        <v>EMPTY</v>
      </c>
      <c r="AA566" s="14" t="str">
        <f>IF(AND(timingTable[[#This Row],[txEnd]]="txEnd",Q570="rxStart"),I570-timingTable[[#This Row],[FRT32_val]],"EMPTY")</f>
        <v>EMPTY</v>
      </c>
    </row>
    <row r="567" spans="1:27" x14ac:dyDescent="0.25">
      <c r="A567" s="14" t="s">
        <v>1912</v>
      </c>
      <c r="B567">
        <v>335689540695</v>
      </c>
      <c r="C567" s="14" t="s">
        <v>9970</v>
      </c>
      <c r="D567">
        <v>122</v>
      </c>
      <c r="E567" s="14" t="s">
        <v>3921</v>
      </c>
      <c r="F567" s="14" t="s">
        <v>9971</v>
      </c>
      <c r="G567" s="14">
        <f>timingTable[[#This Row],[FRT_DEC]]-B566</f>
        <v>4</v>
      </c>
      <c r="H5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INFO]]))),H566)</f>
        <v>98</v>
      </c>
      <c r="I5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682091573</v>
      </c>
      <c r="J567" s="14">
        <f>HEX2DEC(RIGHT(timingTable[[#This Row],[FRT_HEX]],MIN(LEN(timingTable[[#This Row],[FRT_HEX]])-2,8)))</f>
        <v>682091607</v>
      </c>
      <c r="K567" s="14" t="str">
        <f>IF(timingTable[[#This Row],['[TRACECODE']:.1]]=140,"afterTx","")</f>
        <v/>
      </c>
      <c r="L567" s="14" t="str">
        <f t="shared" si="88"/>
        <v/>
      </c>
      <c r="M567" s="14" t="str">
        <f>IF(AND(H567=H566,K566="afterTx",timingTable[[#This Row],['[TRACECODE']:.1]]=6),"dc","")</f>
        <v/>
      </c>
      <c r="N567" s="14" t="str">
        <f t="shared" si="89"/>
        <v>txEnd</v>
      </c>
      <c r="O567" s="14" t="str">
        <f>IF(timingTable[[#This Row],['[TRACECODE']:.1]]=141,"afterRx","")</f>
        <v/>
      </c>
      <c r="P567" s="14" t="str">
        <f t="shared" si="90"/>
        <v/>
      </c>
      <c r="Q567" s="14" t="str">
        <f t="shared" si="91"/>
        <v/>
      </c>
      <c r="R567" s="14" t="str">
        <f t="shared" si="92"/>
        <v/>
      </c>
      <c r="S567" s="14" t="str">
        <f t="shared" si="93"/>
        <v>EMPTY</v>
      </c>
      <c r="T567" s="14" t="str">
        <f t="shared" si="94"/>
        <v>EMPTY</v>
      </c>
      <c r="U567" s="14" t="str">
        <f t="shared" si="95"/>
        <v>EMPTY</v>
      </c>
      <c r="V567" s="14" t="str">
        <f t="shared" si="96"/>
        <v>EMPTY</v>
      </c>
      <c r="W567" s="14" t="str">
        <f>IF(L567="beforeTx",timingTable[[#This Row],[FRT32_val]]-timingTable[[#This Row],[FRT32_trace]],"EMPTY")</f>
        <v>EMPTY</v>
      </c>
      <c r="X567" s="14" t="str">
        <f t="shared" si="97"/>
        <v>EMPTY</v>
      </c>
      <c r="Y567" s="14" t="str">
        <f t="shared" si="98"/>
        <v>EMPTY</v>
      </c>
      <c r="Z567" s="14" t="str">
        <f>IF(AND(P567="beforeRx",O568="afterRx"),J568-timingTable[[#This Row],[FRT32_trace]],"EMPTY")</f>
        <v>EMPTY</v>
      </c>
      <c r="AA567" s="14" t="str">
        <f>IF(AND(timingTable[[#This Row],[txEnd]]="txEnd",Q571="rxStart"),I571-timingTable[[#This Row],[FRT32_val]],"EMPTY")</f>
        <v>EMPTY</v>
      </c>
    </row>
    <row r="568" spans="1:27" x14ac:dyDescent="0.25">
      <c r="A568" s="14" t="s">
        <v>1913</v>
      </c>
      <c r="B568">
        <v>335689540698</v>
      </c>
      <c r="C568" s="14" t="s">
        <v>9972</v>
      </c>
      <c r="D568">
        <v>122</v>
      </c>
      <c r="E568" s="14" t="s">
        <v>3921</v>
      </c>
      <c r="F568" s="14" t="s">
        <v>7878</v>
      </c>
      <c r="G568" s="14">
        <f>timingTable[[#This Row],[FRT_DEC]]-B567</f>
        <v>3</v>
      </c>
      <c r="H5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INFO]]))),H567)</f>
        <v>98</v>
      </c>
      <c r="I5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568" s="14">
        <f>HEX2DEC(RIGHT(timingTable[[#This Row],[FRT_HEX]],MIN(LEN(timingTable[[#This Row],[FRT_HEX]])-2,8)))</f>
        <v>682091610</v>
      </c>
      <c r="K568" s="14" t="str">
        <f>IF(timingTable[[#This Row],['[TRACECODE']:.1]]=140,"afterTx","")</f>
        <v/>
      </c>
      <c r="L568" s="14" t="str">
        <f t="shared" si="88"/>
        <v/>
      </c>
      <c r="M568" s="14" t="str">
        <f>IF(AND(H568=H567,K567="afterTx",timingTable[[#This Row],['[TRACECODE']:.1]]=6),"dc","")</f>
        <v/>
      </c>
      <c r="N568" s="14" t="str">
        <f t="shared" si="89"/>
        <v/>
      </c>
      <c r="O568" s="14" t="str">
        <f>IF(timingTable[[#This Row],['[TRACECODE']:.1]]=141,"afterRx","")</f>
        <v/>
      </c>
      <c r="P568" s="14" t="str">
        <f t="shared" si="90"/>
        <v/>
      </c>
      <c r="Q568" s="14" t="str">
        <f t="shared" si="91"/>
        <v/>
      </c>
      <c r="R568" s="14" t="str">
        <f t="shared" si="92"/>
        <v/>
      </c>
      <c r="S568" s="14" t="str">
        <f t="shared" si="93"/>
        <v>EMPTY</v>
      </c>
      <c r="T568" s="14" t="str">
        <f t="shared" si="94"/>
        <v>EMPTY</v>
      </c>
      <c r="U568" s="14" t="str">
        <f t="shared" si="95"/>
        <v>EMPTY</v>
      </c>
      <c r="V568" s="14" t="str">
        <f t="shared" si="96"/>
        <v>EMPTY</v>
      </c>
      <c r="W568" s="14" t="str">
        <f>IF(L568="beforeTx",timingTable[[#This Row],[FRT32_val]]-timingTable[[#This Row],[FRT32_trace]],"EMPTY")</f>
        <v>EMPTY</v>
      </c>
      <c r="X568" s="14" t="str">
        <f t="shared" si="97"/>
        <v>EMPTY</v>
      </c>
      <c r="Y568" s="14" t="str">
        <f t="shared" si="98"/>
        <v>EMPTY</v>
      </c>
      <c r="Z568" s="14" t="str">
        <f>IF(AND(P568="beforeRx",O569="afterRx"),J569-timingTable[[#This Row],[FRT32_trace]],"EMPTY")</f>
        <v>EMPTY</v>
      </c>
      <c r="AA568" s="14" t="str">
        <f>IF(AND(timingTable[[#This Row],[txEnd]]="txEnd",Q572="rxStart"),I572-timingTable[[#This Row],[FRT32_val]],"EMPTY")</f>
        <v>EMPTY</v>
      </c>
    </row>
    <row r="569" spans="1:27" x14ac:dyDescent="0.25">
      <c r="A569" s="14" t="s">
        <v>1834</v>
      </c>
      <c r="B569">
        <v>335689540705</v>
      </c>
      <c r="C569" s="14" t="s">
        <v>9973</v>
      </c>
      <c r="D569">
        <v>151</v>
      </c>
      <c r="E569" s="14" t="s">
        <v>7876</v>
      </c>
      <c r="F569" s="14" t="s">
        <v>8006</v>
      </c>
      <c r="G569" s="14">
        <f>timingTable[[#This Row],[FRT_DEC]]-B568</f>
        <v>7</v>
      </c>
      <c r="H5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INFO]]))),H568)</f>
        <v>98</v>
      </c>
      <c r="I5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569" s="14">
        <f>HEX2DEC(RIGHT(timingTable[[#This Row],[FRT_HEX]],MIN(LEN(timingTable[[#This Row],[FRT_HEX]])-2,8)))</f>
        <v>682091617</v>
      </c>
      <c r="K569" s="14" t="str">
        <f>IF(timingTable[[#This Row],['[TRACECODE']:.1]]=140,"afterTx","")</f>
        <v/>
      </c>
      <c r="L569" s="14" t="str">
        <f t="shared" si="88"/>
        <v/>
      </c>
      <c r="M569" s="14" t="str">
        <f>IF(AND(H569=H568,K568="afterTx",timingTable[[#This Row],['[TRACECODE']:.1]]=6),"dc","")</f>
        <v/>
      </c>
      <c r="N569" s="14" t="str">
        <f t="shared" si="89"/>
        <v/>
      </c>
      <c r="O569" s="14" t="str">
        <f>IF(timingTable[[#This Row],['[TRACECODE']:.1]]=141,"afterRx","")</f>
        <v/>
      </c>
      <c r="P569" s="14" t="str">
        <f t="shared" si="90"/>
        <v/>
      </c>
      <c r="Q569" s="14" t="str">
        <f t="shared" si="91"/>
        <v/>
      </c>
      <c r="R569" s="14" t="str">
        <f t="shared" si="92"/>
        <v/>
      </c>
      <c r="S569" s="14" t="str">
        <f t="shared" si="93"/>
        <v>EMPTY</v>
      </c>
      <c r="T569" s="14" t="str">
        <f t="shared" si="94"/>
        <v>EMPTY</v>
      </c>
      <c r="U569" s="14" t="str">
        <f t="shared" si="95"/>
        <v>EMPTY</v>
      </c>
      <c r="V569" s="14" t="str">
        <f t="shared" si="96"/>
        <v>EMPTY</v>
      </c>
      <c r="W569" s="14" t="str">
        <f>IF(L569="beforeTx",timingTable[[#This Row],[FRT32_val]]-timingTable[[#This Row],[FRT32_trace]],"EMPTY")</f>
        <v>EMPTY</v>
      </c>
      <c r="X569" s="14" t="str">
        <f t="shared" si="97"/>
        <v>EMPTY</v>
      </c>
      <c r="Y569" s="14" t="str">
        <f t="shared" si="98"/>
        <v>EMPTY</v>
      </c>
      <c r="Z569" s="14" t="str">
        <f>IF(AND(P569="beforeRx",O570="afterRx"),J570-timingTable[[#This Row],[FRT32_trace]],"EMPTY")</f>
        <v>EMPTY</v>
      </c>
      <c r="AA569" s="14" t="str">
        <f>IF(AND(timingTable[[#This Row],[txEnd]]="txEnd",Q573="rxStart"),I573-timingTable[[#This Row],[FRT32_val]],"EMPTY")</f>
        <v>EMPTY</v>
      </c>
    </row>
    <row r="570" spans="1:27" x14ac:dyDescent="0.25">
      <c r="A570" s="14" t="s">
        <v>1921</v>
      </c>
      <c r="B570">
        <v>335689552765</v>
      </c>
      <c r="C570" s="14" t="s">
        <v>9985</v>
      </c>
      <c r="D570">
        <v>151</v>
      </c>
      <c r="E570" s="14" t="s">
        <v>7876</v>
      </c>
      <c r="F570" s="14" t="s">
        <v>7936</v>
      </c>
      <c r="G570" s="14">
        <f>timingTable[[#This Row],[FRT_DEC]]-B569</f>
        <v>12060</v>
      </c>
      <c r="H5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INFO]]))),H569)</f>
        <v>98</v>
      </c>
      <c r="I5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0" s="14">
        <f>HEX2DEC(RIGHT(timingTable[[#This Row],[FRT_HEX]],MIN(LEN(timingTable[[#This Row],[FRT_HEX]])-2,8)))</f>
        <v>682103677</v>
      </c>
      <c r="K570" s="14" t="str">
        <f>IF(timingTable[[#This Row],['[TRACECODE']:.1]]=140,"afterTx","")</f>
        <v/>
      </c>
      <c r="L570" s="14" t="str">
        <f t="shared" si="88"/>
        <v/>
      </c>
      <c r="M570" s="14" t="str">
        <f>IF(AND(H570=H569,K569="afterTx",timingTable[[#This Row],['[TRACECODE']:.1]]=6),"dc","")</f>
        <v/>
      </c>
      <c r="N570" s="14" t="str">
        <f t="shared" si="89"/>
        <v/>
      </c>
      <c r="O570" s="14" t="str">
        <f>IF(timingTable[[#This Row],['[TRACECODE']:.1]]=141,"afterRx","")</f>
        <v/>
      </c>
      <c r="P570" s="14" t="str">
        <f t="shared" si="90"/>
        <v/>
      </c>
      <c r="Q570" s="14" t="str">
        <f t="shared" si="91"/>
        <v/>
      </c>
      <c r="R570" s="14" t="str">
        <f t="shared" si="92"/>
        <v/>
      </c>
      <c r="S570" s="14" t="str">
        <f t="shared" si="93"/>
        <v>EMPTY</v>
      </c>
      <c r="T570" s="14" t="str">
        <f t="shared" si="94"/>
        <v>EMPTY</v>
      </c>
      <c r="U570" s="14" t="str">
        <f t="shared" si="95"/>
        <v>EMPTY</v>
      </c>
      <c r="V570" s="14" t="str">
        <f t="shared" si="96"/>
        <v>EMPTY</v>
      </c>
      <c r="W570" s="14" t="str">
        <f>IF(L570="beforeTx",timingTable[[#This Row],[FRT32_val]]-timingTable[[#This Row],[FRT32_trace]],"EMPTY")</f>
        <v>EMPTY</v>
      </c>
      <c r="X570" s="14" t="str">
        <f t="shared" si="97"/>
        <v>EMPTY</v>
      </c>
      <c r="Y570" s="14" t="str">
        <f t="shared" si="98"/>
        <v>EMPTY</v>
      </c>
      <c r="Z570" s="14" t="str">
        <f>IF(AND(P570="beforeRx",O571="afterRx"),J571-timingTable[[#This Row],[FRT32_trace]],"EMPTY")</f>
        <v>EMPTY</v>
      </c>
      <c r="AA570" s="14" t="str">
        <f>IF(AND(timingTable[[#This Row],[txEnd]]="txEnd",Q574="rxStart"),I574-timingTable[[#This Row],[FRT32_val]],"EMPTY")</f>
        <v>EMPTY</v>
      </c>
    </row>
    <row r="571" spans="1:27" x14ac:dyDescent="0.25">
      <c r="A571" s="14" t="s">
        <v>1902</v>
      </c>
      <c r="B571">
        <v>335689572765</v>
      </c>
      <c r="C571" s="14" t="s">
        <v>9987</v>
      </c>
      <c r="D571">
        <v>151</v>
      </c>
      <c r="E571" s="14" t="s">
        <v>7876</v>
      </c>
      <c r="F571" s="14" t="s">
        <v>7936</v>
      </c>
      <c r="G571" s="14">
        <f>timingTable[[#This Row],[FRT_DEC]]-B570</f>
        <v>20000</v>
      </c>
      <c r="H5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INFO]]))),H570)</f>
        <v>98</v>
      </c>
      <c r="I5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1" s="14">
        <f>HEX2DEC(RIGHT(timingTable[[#This Row],[FRT_HEX]],MIN(LEN(timingTable[[#This Row],[FRT_HEX]])-2,8)))</f>
        <v>682123677</v>
      </c>
      <c r="K571" s="14" t="str">
        <f>IF(timingTable[[#This Row],['[TRACECODE']:.1]]=140,"afterTx","")</f>
        <v/>
      </c>
      <c r="L571" s="14" t="str">
        <f t="shared" si="88"/>
        <v/>
      </c>
      <c r="M571" s="14" t="str">
        <f>IF(AND(H571=H570,K570="afterTx",timingTable[[#This Row],['[TRACECODE']:.1]]=6),"dc","")</f>
        <v/>
      </c>
      <c r="N571" s="14" t="str">
        <f t="shared" si="89"/>
        <v/>
      </c>
      <c r="O571" s="14" t="str">
        <f>IF(timingTable[[#This Row],['[TRACECODE']:.1]]=141,"afterRx","")</f>
        <v/>
      </c>
      <c r="P571" s="14" t="str">
        <f t="shared" si="90"/>
        <v/>
      </c>
      <c r="Q571" s="14" t="str">
        <f t="shared" si="91"/>
        <v/>
      </c>
      <c r="R571" s="14" t="str">
        <f t="shared" si="92"/>
        <v/>
      </c>
      <c r="S571" s="14" t="str">
        <f t="shared" si="93"/>
        <v>EMPTY</v>
      </c>
      <c r="T571" s="14" t="str">
        <f t="shared" si="94"/>
        <v>EMPTY</v>
      </c>
      <c r="U571" s="14" t="str">
        <f t="shared" si="95"/>
        <v>EMPTY</v>
      </c>
      <c r="V571" s="14" t="str">
        <f t="shared" si="96"/>
        <v>EMPTY</v>
      </c>
      <c r="W571" s="14" t="str">
        <f>IF(L571="beforeTx",timingTable[[#This Row],[FRT32_val]]-timingTable[[#This Row],[FRT32_trace]],"EMPTY")</f>
        <v>EMPTY</v>
      </c>
      <c r="X571" s="14" t="str">
        <f t="shared" si="97"/>
        <v>EMPTY</v>
      </c>
      <c r="Y571" s="14" t="str">
        <f t="shared" si="98"/>
        <v>EMPTY</v>
      </c>
      <c r="Z571" s="14" t="str">
        <f>IF(AND(P571="beforeRx",O572="afterRx"),J572-timingTable[[#This Row],[FRT32_trace]],"EMPTY")</f>
        <v>EMPTY</v>
      </c>
      <c r="AA571" s="14" t="str">
        <f>IF(AND(timingTable[[#This Row],[txEnd]]="txEnd",Q575="rxStart"),I575-timingTable[[#This Row],[FRT32_val]],"EMPTY")</f>
        <v>EMPTY</v>
      </c>
    </row>
    <row r="572" spans="1:27" x14ac:dyDescent="0.25">
      <c r="A572" s="14" t="s">
        <v>1840</v>
      </c>
      <c r="B572">
        <v>335689591698</v>
      </c>
      <c r="C572" s="14" t="s">
        <v>9989</v>
      </c>
      <c r="D572">
        <v>151</v>
      </c>
      <c r="E572" s="14" t="s">
        <v>7876</v>
      </c>
      <c r="F572" s="14" t="s">
        <v>7945</v>
      </c>
      <c r="G572" s="14">
        <f>timingTable[[#This Row],[FRT_DEC]]-B571</f>
        <v>18933</v>
      </c>
      <c r="H5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INFO]]))),H571)</f>
        <v>98</v>
      </c>
      <c r="I5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72" s="14">
        <f>HEX2DEC(RIGHT(timingTable[[#This Row],[FRT_HEX]],MIN(LEN(timingTable[[#This Row],[FRT_HEX]])-2,8)))</f>
        <v>682142610</v>
      </c>
      <c r="K572" s="14" t="str">
        <f>IF(timingTable[[#This Row],['[TRACECODE']:.1]]=140,"afterTx","")</f>
        <v/>
      </c>
      <c r="L572" s="14" t="str">
        <f t="shared" si="88"/>
        <v/>
      </c>
      <c r="M572" s="14" t="str">
        <f>IF(AND(H572=H571,K571="afterTx",timingTable[[#This Row],['[TRACECODE']:.1]]=6),"dc","")</f>
        <v/>
      </c>
      <c r="N572" s="14" t="str">
        <f t="shared" si="89"/>
        <v/>
      </c>
      <c r="O572" s="14" t="str">
        <f>IF(timingTable[[#This Row],['[TRACECODE']:.1]]=141,"afterRx","")</f>
        <v/>
      </c>
      <c r="P572" s="14" t="str">
        <f t="shared" si="90"/>
        <v/>
      </c>
      <c r="Q572" s="14" t="str">
        <f t="shared" si="91"/>
        <v/>
      </c>
      <c r="R572" s="14" t="str">
        <f t="shared" si="92"/>
        <v/>
      </c>
      <c r="S572" s="14" t="str">
        <f t="shared" si="93"/>
        <v>EMPTY</v>
      </c>
      <c r="T572" s="14" t="str">
        <f t="shared" si="94"/>
        <v>EMPTY</v>
      </c>
      <c r="U572" s="14" t="str">
        <f t="shared" si="95"/>
        <v>EMPTY</v>
      </c>
      <c r="V572" s="14" t="str">
        <f t="shared" si="96"/>
        <v>EMPTY</v>
      </c>
      <c r="W572" s="14" t="str">
        <f>IF(L572="beforeTx",timingTable[[#This Row],[FRT32_val]]-timingTable[[#This Row],[FRT32_trace]],"EMPTY")</f>
        <v>EMPTY</v>
      </c>
      <c r="X572" s="14" t="str">
        <f t="shared" si="97"/>
        <v>EMPTY</v>
      </c>
      <c r="Y572" s="14" t="str">
        <f t="shared" si="98"/>
        <v>EMPTY</v>
      </c>
      <c r="Z572" s="14" t="str">
        <f>IF(AND(P572="beforeRx",O573="afterRx"),J573-timingTable[[#This Row],[FRT32_trace]],"EMPTY")</f>
        <v>EMPTY</v>
      </c>
      <c r="AA572" s="14" t="str">
        <f>IF(AND(timingTable[[#This Row],[txEnd]]="txEnd",Q576="rxStart"),I576-timingTable[[#This Row],[FRT32_val]],"EMPTY")</f>
        <v>EMPTY</v>
      </c>
    </row>
    <row r="573" spans="1:27" x14ac:dyDescent="0.25">
      <c r="A573" s="14" t="s">
        <v>1842</v>
      </c>
      <c r="B573">
        <v>335689592766</v>
      </c>
      <c r="C573" s="14" t="s">
        <v>9991</v>
      </c>
      <c r="D573">
        <v>151</v>
      </c>
      <c r="E573" s="14" t="s">
        <v>7876</v>
      </c>
      <c r="F573" s="14" t="s">
        <v>7936</v>
      </c>
      <c r="G573" s="14">
        <f>timingTable[[#This Row],[FRT_DEC]]-B572</f>
        <v>1068</v>
      </c>
      <c r="H5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INFO]]))),H572)</f>
        <v>98</v>
      </c>
      <c r="I5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3" s="14">
        <f>HEX2DEC(RIGHT(timingTable[[#This Row],[FRT_HEX]],MIN(LEN(timingTable[[#This Row],[FRT_HEX]])-2,8)))</f>
        <v>682143678</v>
      </c>
      <c r="K573" s="14" t="str">
        <f>IF(timingTable[[#This Row],['[TRACECODE']:.1]]=140,"afterTx","")</f>
        <v/>
      </c>
      <c r="L573" s="14" t="str">
        <f t="shared" si="88"/>
        <v/>
      </c>
      <c r="M573" s="14" t="str">
        <f>IF(AND(H573=H572,K572="afterTx",timingTable[[#This Row],['[TRACECODE']:.1]]=6),"dc","")</f>
        <v/>
      </c>
      <c r="N573" s="14" t="str">
        <f t="shared" si="89"/>
        <v/>
      </c>
      <c r="O573" s="14" t="str">
        <f>IF(timingTable[[#This Row],['[TRACECODE']:.1]]=141,"afterRx","")</f>
        <v/>
      </c>
      <c r="P573" s="14" t="str">
        <f t="shared" si="90"/>
        <v/>
      </c>
      <c r="Q573" s="14" t="str">
        <f t="shared" si="91"/>
        <v/>
      </c>
      <c r="R573" s="14" t="str">
        <f t="shared" si="92"/>
        <v/>
      </c>
      <c r="S573" s="14" t="str">
        <f t="shared" si="93"/>
        <v>EMPTY</v>
      </c>
      <c r="T573" s="14" t="str">
        <f t="shared" si="94"/>
        <v>EMPTY</v>
      </c>
      <c r="U573" s="14" t="str">
        <f t="shared" si="95"/>
        <v>EMPTY</v>
      </c>
      <c r="V573" s="14" t="str">
        <f t="shared" si="96"/>
        <v>EMPTY</v>
      </c>
      <c r="W573" s="14" t="str">
        <f>IF(L573="beforeTx",timingTable[[#This Row],[FRT32_val]]-timingTable[[#This Row],[FRT32_trace]],"EMPTY")</f>
        <v>EMPTY</v>
      </c>
      <c r="X573" s="14" t="str">
        <f t="shared" si="97"/>
        <v>EMPTY</v>
      </c>
      <c r="Y573" s="14" t="str">
        <f t="shared" si="98"/>
        <v>EMPTY</v>
      </c>
      <c r="Z573" s="14" t="str">
        <f>IF(AND(P573="beforeRx",O574="afterRx"),J574-timingTable[[#This Row],[FRT32_trace]],"EMPTY")</f>
        <v>EMPTY</v>
      </c>
      <c r="AA573" s="14" t="str">
        <f>IF(AND(timingTable[[#This Row],[txEnd]]="txEnd",Q577="rxStart"),I577-timingTable[[#This Row],[FRT32_val]],"EMPTY")</f>
        <v>EMPTY</v>
      </c>
    </row>
    <row r="574" spans="1:27" x14ac:dyDescent="0.25">
      <c r="A574" s="14" t="s">
        <v>1844</v>
      </c>
      <c r="B574">
        <v>335689612766</v>
      </c>
      <c r="C574" s="14" t="s">
        <v>9993</v>
      </c>
      <c r="D574">
        <v>151</v>
      </c>
      <c r="E574" s="14" t="s">
        <v>7876</v>
      </c>
      <c r="F574" s="14" t="s">
        <v>7936</v>
      </c>
      <c r="G574" s="14">
        <f>timingTable[[#This Row],[FRT_DEC]]-B573</f>
        <v>20000</v>
      </c>
      <c r="H5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INFO]]))),H573)</f>
        <v>98</v>
      </c>
      <c r="I5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4" s="14">
        <f>HEX2DEC(RIGHT(timingTable[[#This Row],[FRT_HEX]],MIN(LEN(timingTable[[#This Row],[FRT_HEX]])-2,8)))</f>
        <v>682163678</v>
      </c>
      <c r="K574" s="14" t="str">
        <f>IF(timingTable[[#This Row],['[TRACECODE']:.1]]=140,"afterTx","")</f>
        <v/>
      </c>
      <c r="L574" s="14" t="str">
        <f t="shared" si="88"/>
        <v/>
      </c>
      <c r="M574" s="14" t="str">
        <f>IF(AND(H574=H573,K573="afterTx",timingTable[[#This Row],['[TRACECODE']:.1]]=6),"dc","")</f>
        <v/>
      </c>
      <c r="N574" s="14" t="str">
        <f t="shared" si="89"/>
        <v/>
      </c>
      <c r="O574" s="14" t="str">
        <f>IF(timingTable[[#This Row],['[TRACECODE']:.1]]=141,"afterRx","")</f>
        <v/>
      </c>
      <c r="P574" s="14" t="str">
        <f t="shared" si="90"/>
        <v/>
      </c>
      <c r="Q574" s="14" t="str">
        <f t="shared" si="91"/>
        <v/>
      </c>
      <c r="R574" s="14" t="str">
        <f t="shared" si="92"/>
        <v/>
      </c>
      <c r="S574" s="14" t="str">
        <f t="shared" si="93"/>
        <v>EMPTY</v>
      </c>
      <c r="T574" s="14" t="str">
        <f t="shared" si="94"/>
        <v>EMPTY</v>
      </c>
      <c r="U574" s="14" t="str">
        <f t="shared" si="95"/>
        <v>EMPTY</v>
      </c>
      <c r="V574" s="14" t="str">
        <f t="shared" si="96"/>
        <v>EMPTY</v>
      </c>
      <c r="W574" s="14" t="str">
        <f>IF(L574="beforeTx",timingTable[[#This Row],[FRT32_val]]-timingTable[[#This Row],[FRT32_trace]],"EMPTY")</f>
        <v>EMPTY</v>
      </c>
      <c r="X574" s="14" t="str">
        <f t="shared" si="97"/>
        <v>EMPTY</v>
      </c>
      <c r="Y574" s="14" t="str">
        <f t="shared" si="98"/>
        <v>EMPTY</v>
      </c>
      <c r="Z574" s="14" t="str">
        <f>IF(AND(P574="beforeRx",O575="afterRx"),J575-timingTable[[#This Row],[FRT32_trace]],"EMPTY")</f>
        <v>EMPTY</v>
      </c>
      <c r="AA574" s="14" t="str">
        <f>IF(AND(timingTable[[#This Row],[txEnd]]="txEnd",Q578="rxStart"),I578-timingTable[[#This Row],[FRT32_val]],"EMPTY")</f>
        <v>EMPTY</v>
      </c>
    </row>
    <row r="575" spans="1:27" x14ac:dyDescent="0.25">
      <c r="A575" s="14" t="s">
        <v>1846</v>
      </c>
      <c r="B575">
        <v>335689632766</v>
      </c>
      <c r="C575" s="14" t="s">
        <v>9995</v>
      </c>
      <c r="D575">
        <v>151</v>
      </c>
      <c r="E575" s="14" t="s">
        <v>7876</v>
      </c>
      <c r="F575" s="14" t="s">
        <v>7936</v>
      </c>
      <c r="G575" s="14">
        <f>timingTable[[#This Row],[FRT_DEC]]-B574</f>
        <v>20000</v>
      </c>
      <c r="H5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INFO]]))),H574)</f>
        <v>98</v>
      </c>
      <c r="I5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5" s="14">
        <f>HEX2DEC(RIGHT(timingTable[[#This Row],[FRT_HEX]],MIN(LEN(timingTable[[#This Row],[FRT_HEX]])-2,8)))</f>
        <v>682183678</v>
      </c>
      <c r="K575" s="14" t="str">
        <f>IF(timingTable[[#This Row],['[TRACECODE']:.1]]=140,"afterTx","")</f>
        <v/>
      </c>
      <c r="L575" s="14" t="str">
        <f t="shared" si="88"/>
        <v/>
      </c>
      <c r="M575" s="14" t="str">
        <f>IF(AND(H575=H574,K574="afterTx",timingTable[[#This Row],['[TRACECODE']:.1]]=6),"dc","")</f>
        <v/>
      </c>
      <c r="N575" s="14" t="str">
        <f t="shared" si="89"/>
        <v/>
      </c>
      <c r="O575" s="14" t="str">
        <f>IF(timingTable[[#This Row],['[TRACECODE']:.1]]=141,"afterRx","")</f>
        <v/>
      </c>
      <c r="P575" s="14" t="str">
        <f t="shared" si="90"/>
        <v/>
      </c>
      <c r="Q575" s="14" t="str">
        <f t="shared" si="91"/>
        <v/>
      </c>
      <c r="R575" s="14" t="str">
        <f t="shared" si="92"/>
        <v/>
      </c>
      <c r="S575" s="14" t="str">
        <f t="shared" si="93"/>
        <v>EMPTY</v>
      </c>
      <c r="T575" s="14" t="str">
        <f t="shared" si="94"/>
        <v>EMPTY</v>
      </c>
      <c r="U575" s="14" t="str">
        <f t="shared" si="95"/>
        <v>EMPTY</v>
      </c>
      <c r="V575" s="14" t="str">
        <f t="shared" si="96"/>
        <v>EMPTY</v>
      </c>
      <c r="W575" s="14" t="str">
        <f>IF(L575="beforeTx",timingTable[[#This Row],[FRT32_val]]-timingTable[[#This Row],[FRT32_trace]],"EMPTY")</f>
        <v>EMPTY</v>
      </c>
      <c r="X575" s="14" t="str">
        <f t="shared" si="97"/>
        <v>EMPTY</v>
      </c>
      <c r="Y575" s="14" t="str">
        <f t="shared" si="98"/>
        <v>EMPTY</v>
      </c>
      <c r="Z575" s="14" t="str">
        <f>IF(AND(P575="beforeRx",O576="afterRx"),J576-timingTable[[#This Row],[FRT32_trace]],"EMPTY")</f>
        <v>EMPTY</v>
      </c>
      <c r="AA575" s="14" t="str">
        <f>IF(AND(timingTable[[#This Row],[txEnd]]="txEnd",Q579="rxStart"),I579-timingTable[[#This Row],[FRT32_val]],"EMPTY")</f>
        <v>EMPTY</v>
      </c>
    </row>
    <row r="576" spans="1:27" x14ac:dyDescent="0.25">
      <c r="A576" s="14" t="s">
        <v>1848</v>
      </c>
      <c r="B576">
        <v>335689652766</v>
      </c>
      <c r="C576" s="14" t="s">
        <v>9997</v>
      </c>
      <c r="D576">
        <v>151</v>
      </c>
      <c r="E576" s="14" t="s">
        <v>7876</v>
      </c>
      <c r="F576" s="14" t="s">
        <v>7936</v>
      </c>
      <c r="G576" s="14">
        <f>timingTable[[#This Row],[FRT_DEC]]-B575</f>
        <v>20000</v>
      </c>
      <c r="H5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INFO]]))),H575)</f>
        <v>98</v>
      </c>
      <c r="I5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6" s="14">
        <f>HEX2DEC(RIGHT(timingTable[[#This Row],[FRT_HEX]],MIN(LEN(timingTable[[#This Row],[FRT_HEX]])-2,8)))</f>
        <v>682203678</v>
      </c>
      <c r="K576" s="14" t="str">
        <f>IF(timingTable[[#This Row],['[TRACECODE']:.1]]=140,"afterTx","")</f>
        <v/>
      </c>
      <c r="L576" s="14" t="str">
        <f t="shared" si="88"/>
        <v/>
      </c>
      <c r="M576" s="14" t="str">
        <f>IF(AND(H576=H575,K575="afterTx",timingTable[[#This Row],['[TRACECODE']:.1]]=6),"dc","")</f>
        <v/>
      </c>
      <c r="N576" s="14" t="str">
        <f t="shared" si="89"/>
        <v/>
      </c>
      <c r="O576" s="14" t="str">
        <f>IF(timingTable[[#This Row],['[TRACECODE']:.1]]=141,"afterRx","")</f>
        <v/>
      </c>
      <c r="P576" s="14" t="str">
        <f t="shared" si="90"/>
        <v/>
      </c>
      <c r="Q576" s="14" t="str">
        <f t="shared" si="91"/>
        <v/>
      </c>
      <c r="R576" s="14" t="str">
        <f t="shared" si="92"/>
        <v/>
      </c>
      <c r="S576" s="14" t="str">
        <f t="shared" si="93"/>
        <v>EMPTY</v>
      </c>
      <c r="T576" s="14" t="str">
        <f t="shared" si="94"/>
        <v>EMPTY</v>
      </c>
      <c r="U576" s="14" t="str">
        <f t="shared" si="95"/>
        <v>EMPTY</v>
      </c>
      <c r="V576" s="14" t="str">
        <f t="shared" si="96"/>
        <v>EMPTY</v>
      </c>
      <c r="W576" s="14" t="str">
        <f>IF(L576="beforeTx",timingTable[[#This Row],[FRT32_val]]-timingTable[[#This Row],[FRT32_trace]],"EMPTY")</f>
        <v>EMPTY</v>
      </c>
      <c r="X576" s="14" t="str">
        <f t="shared" si="97"/>
        <v>EMPTY</v>
      </c>
      <c r="Y576" s="14" t="str">
        <f t="shared" si="98"/>
        <v>EMPTY</v>
      </c>
      <c r="Z576" s="14" t="str">
        <f>IF(AND(P576="beforeRx",O577="afterRx"),J577-timingTable[[#This Row],[FRT32_trace]],"EMPTY")</f>
        <v>EMPTY</v>
      </c>
      <c r="AA576" s="14" t="str">
        <f>IF(AND(timingTable[[#This Row],[txEnd]]="txEnd",Q580="rxStart"),I580-timingTable[[#This Row],[FRT32_val]],"EMPTY")</f>
        <v>EMPTY</v>
      </c>
    </row>
    <row r="577" spans="1:27" x14ac:dyDescent="0.25">
      <c r="A577" s="14" t="s">
        <v>1850</v>
      </c>
      <c r="B577">
        <v>335689672765</v>
      </c>
      <c r="C577" s="14" t="s">
        <v>9999</v>
      </c>
      <c r="D577">
        <v>151</v>
      </c>
      <c r="E577" s="14" t="s">
        <v>7876</v>
      </c>
      <c r="F577" s="14" t="s">
        <v>7936</v>
      </c>
      <c r="G577" s="14">
        <f>timingTable[[#This Row],[FRT_DEC]]-B576</f>
        <v>19999</v>
      </c>
      <c r="H5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INFO]]))),H576)</f>
        <v>98</v>
      </c>
      <c r="I5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7" s="14">
        <f>HEX2DEC(RIGHT(timingTable[[#This Row],[FRT_HEX]],MIN(LEN(timingTable[[#This Row],[FRT_HEX]])-2,8)))</f>
        <v>682223677</v>
      </c>
      <c r="K577" s="14" t="str">
        <f>IF(timingTable[[#This Row],['[TRACECODE']:.1]]=140,"afterTx","")</f>
        <v/>
      </c>
      <c r="L577" s="14" t="str">
        <f t="shared" si="88"/>
        <v/>
      </c>
      <c r="M577" s="14" t="str">
        <f>IF(AND(H577=H576,K576="afterTx",timingTable[[#This Row],['[TRACECODE']:.1]]=6),"dc","")</f>
        <v/>
      </c>
      <c r="N577" s="14" t="str">
        <f t="shared" si="89"/>
        <v/>
      </c>
      <c r="O577" s="14" t="str">
        <f>IF(timingTable[[#This Row],['[TRACECODE']:.1]]=141,"afterRx","")</f>
        <v/>
      </c>
      <c r="P577" s="14" t="str">
        <f t="shared" si="90"/>
        <v/>
      </c>
      <c r="Q577" s="14" t="str">
        <f t="shared" si="91"/>
        <v/>
      </c>
      <c r="R577" s="14" t="str">
        <f t="shared" si="92"/>
        <v/>
      </c>
      <c r="S577" s="14" t="str">
        <f t="shared" si="93"/>
        <v>EMPTY</v>
      </c>
      <c r="T577" s="14" t="str">
        <f t="shared" si="94"/>
        <v>EMPTY</v>
      </c>
      <c r="U577" s="14" t="str">
        <f t="shared" si="95"/>
        <v>EMPTY</v>
      </c>
      <c r="V577" s="14" t="str">
        <f t="shared" si="96"/>
        <v>EMPTY</v>
      </c>
      <c r="W577" s="14" t="str">
        <f>IF(L577="beforeTx",timingTable[[#This Row],[FRT32_val]]-timingTable[[#This Row],[FRT32_trace]],"EMPTY")</f>
        <v>EMPTY</v>
      </c>
      <c r="X577" s="14" t="str">
        <f t="shared" si="97"/>
        <v>EMPTY</v>
      </c>
      <c r="Y577" s="14" t="str">
        <f t="shared" si="98"/>
        <v>EMPTY</v>
      </c>
      <c r="Z577" s="14" t="str">
        <f>IF(AND(P577="beforeRx",O578="afterRx"),J578-timingTable[[#This Row],[FRT32_trace]],"EMPTY")</f>
        <v>EMPTY</v>
      </c>
      <c r="AA577" s="14" t="str">
        <f>IF(AND(timingTable[[#This Row],[txEnd]]="txEnd",Q581="rxStart"),I581-timingTable[[#This Row],[FRT32_val]],"EMPTY")</f>
        <v>EMPTY</v>
      </c>
    </row>
    <row r="578" spans="1:27" x14ac:dyDescent="0.25">
      <c r="A578" s="14" t="s">
        <v>1852</v>
      </c>
      <c r="B578">
        <v>335689691703</v>
      </c>
      <c r="C578" s="14" t="s">
        <v>10001</v>
      </c>
      <c r="D578">
        <v>151</v>
      </c>
      <c r="E578" s="14" t="s">
        <v>7876</v>
      </c>
      <c r="F578" s="14" t="s">
        <v>7945</v>
      </c>
      <c r="G578" s="14">
        <f>timingTable[[#This Row],[FRT_DEC]]-B577</f>
        <v>18938</v>
      </c>
      <c r="H5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INFO]]))),H577)</f>
        <v>98</v>
      </c>
      <c r="I5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78" s="14">
        <f>HEX2DEC(RIGHT(timingTable[[#This Row],[FRT_HEX]],MIN(LEN(timingTable[[#This Row],[FRT_HEX]])-2,8)))</f>
        <v>682242615</v>
      </c>
      <c r="K578" s="14" t="str">
        <f>IF(timingTable[[#This Row],['[TRACECODE']:.1]]=140,"afterTx","")</f>
        <v/>
      </c>
      <c r="L578" s="14" t="str">
        <f t="shared" si="88"/>
        <v/>
      </c>
      <c r="M578" s="14" t="str">
        <f>IF(AND(H578=H577,K577="afterTx",timingTable[[#This Row],['[TRACECODE']:.1]]=6),"dc","")</f>
        <v/>
      </c>
      <c r="N578" s="14" t="str">
        <f t="shared" si="89"/>
        <v/>
      </c>
      <c r="O578" s="14" t="str">
        <f>IF(timingTable[[#This Row],['[TRACECODE']:.1]]=141,"afterRx","")</f>
        <v/>
      </c>
      <c r="P578" s="14" t="str">
        <f t="shared" si="90"/>
        <v/>
      </c>
      <c r="Q578" s="14" t="str">
        <f t="shared" si="91"/>
        <v/>
      </c>
      <c r="R578" s="14" t="str">
        <f t="shared" si="92"/>
        <v/>
      </c>
      <c r="S578" s="14" t="str">
        <f t="shared" si="93"/>
        <v>EMPTY</v>
      </c>
      <c r="T578" s="14" t="str">
        <f t="shared" si="94"/>
        <v>EMPTY</v>
      </c>
      <c r="U578" s="14" t="str">
        <f t="shared" si="95"/>
        <v>EMPTY</v>
      </c>
      <c r="V578" s="14" t="str">
        <f t="shared" si="96"/>
        <v>EMPTY</v>
      </c>
      <c r="W578" s="14" t="str">
        <f>IF(L578="beforeTx",timingTable[[#This Row],[FRT32_val]]-timingTable[[#This Row],[FRT32_trace]],"EMPTY")</f>
        <v>EMPTY</v>
      </c>
      <c r="X578" s="14" t="str">
        <f t="shared" si="97"/>
        <v>EMPTY</v>
      </c>
      <c r="Y578" s="14" t="str">
        <f t="shared" si="98"/>
        <v>EMPTY</v>
      </c>
      <c r="Z578" s="14" t="str">
        <f>IF(AND(P578="beforeRx",O579="afterRx"),J579-timingTable[[#This Row],[FRT32_trace]],"EMPTY")</f>
        <v>EMPTY</v>
      </c>
      <c r="AA578" s="14" t="str">
        <f>IF(AND(timingTable[[#This Row],[txEnd]]="txEnd",Q582="rxStart"),I582-timingTable[[#This Row],[FRT32_val]],"EMPTY")</f>
        <v>EMPTY</v>
      </c>
    </row>
    <row r="579" spans="1:27" x14ac:dyDescent="0.25">
      <c r="A579" s="14" t="s">
        <v>1854</v>
      </c>
      <c r="B579">
        <v>335689692766</v>
      </c>
      <c r="C579" s="14" t="s">
        <v>10003</v>
      </c>
      <c r="D579">
        <v>151</v>
      </c>
      <c r="E579" s="14" t="s">
        <v>7876</v>
      </c>
      <c r="F579" s="14" t="s">
        <v>7936</v>
      </c>
      <c r="G579" s="14">
        <f>timingTable[[#This Row],[FRT_DEC]]-B578</f>
        <v>1063</v>
      </c>
      <c r="H5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INFO]]))),H578)</f>
        <v>98</v>
      </c>
      <c r="I5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79" s="14">
        <f>HEX2DEC(RIGHT(timingTable[[#This Row],[FRT_HEX]],MIN(LEN(timingTable[[#This Row],[FRT_HEX]])-2,8)))</f>
        <v>682243678</v>
      </c>
      <c r="K579" s="14" t="str">
        <f>IF(timingTable[[#This Row],['[TRACECODE']:.1]]=140,"afterTx","")</f>
        <v/>
      </c>
      <c r="L579" s="14" t="str">
        <f t="shared" si="88"/>
        <v/>
      </c>
      <c r="M579" s="14" t="str">
        <f>IF(AND(H579=H578,K578="afterTx",timingTable[[#This Row],['[TRACECODE']:.1]]=6),"dc","")</f>
        <v/>
      </c>
      <c r="N579" s="14" t="str">
        <f t="shared" si="89"/>
        <v/>
      </c>
      <c r="O579" s="14" t="str">
        <f>IF(timingTable[[#This Row],['[TRACECODE']:.1]]=141,"afterRx","")</f>
        <v/>
      </c>
      <c r="P579" s="14" t="str">
        <f t="shared" si="90"/>
        <v/>
      </c>
      <c r="Q579" s="14" t="str">
        <f t="shared" si="91"/>
        <v/>
      </c>
      <c r="R579" s="14" t="str">
        <f t="shared" si="92"/>
        <v/>
      </c>
      <c r="S579" s="14" t="str">
        <f t="shared" si="93"/>
        <v>EMPTY</v>
      </c>
      <c r="T579" s="14" t="str">
        <f t="shared" si="94"/>
        <v>EMPTY</v>
      </c>
      <c r="U579" s="14" t="str">
        <f t="shared" si="95"/>
        <v>EMPTY</v>
      </c>
      <c r="V579" s="14" t="str">
        <f t="shared" si="96"/>
        <v>EMPTY</v>
      </c>
      <c r="W579" s="14" t="str">
        <f>IF(L579="beforeTx",timingTable[[#This Row],[FRT32_val]]-timingTable[[#This Row],[FRT32_trace]],"EMPTY")</f>
        <v>EMPTY</v>
      </c>
      <c r="X579" s="14" t="str">
        <f t="shared" si="97"/>
        <v>EMPTY</v>
      </c>
      <c r="Y579" s="14" t="str">
        <f t="shared" si="98"/>
        <v>EMPTY</v>
      </c>
      <c r="Z579" s="14" t="str">
        <f>IF(AND(P579="beforeRx",O580="afterRx"),J580-timingTable[[#This Row],[FRT32_trace]],"EMPTY")</f>
        <v>EMPTY</v>
      </c>
      <c r="AA579" s="14" t="str">
        <f>IF(AND(timingTable[[#This Row],[txEnd]]="txEnd",Q583="rxStart"),I583-timingTable[[#This Row],[FRT32_val]],"EMPTY")</f>
        <v>EMPTY</v>
      </c>
    </row>
    <row r="580" spans="1:27" x14ac:dyDescent="0.25">
      <c r="A580" s="14" t="s">
        <v>1856</v>
      </c>
      <c r="B580">
        <v>335689712766</v>
      </c>
      <c r="C580" s="14" t="s">
        <v>10005</v>
      </c>
      <c r="D580">
        <v>151</v>
      </c>
      <c r="E580" s="14" t="s">
        <v>7876</v>
      </c>
      <c r="F580" s="14" t="s">
        <v>7936</v>
      </c>
      <c r="G580" s="14">
        <f>timingTable[[#This Row],[FRT_DEC]]-B579</f>
        <v>20000</v>
      </c>
      <c r="H5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INFO]]))),H579)</f>
        <v>98</v>
      </c>
      <c r="I5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0" s="14">
        <f>HEX2DEC(RIGHT(timingTable[[#This Row],[FRT_HEX]],MIN(LEN(timingTable[[#This Row],[FRT_HEX]])-2,8)))</f>
        <v>682263678</v>
      </c>
      <c r="K580" s="14" t="str">
        <f>IF(timingTable[[#This Row],['[TRACECODE']:.1]]=140,"afterTx","")</f>
        <v/>
      </c>
      <c r="L580" s="14" t="str">
        <f t="shared" si="88"/>
        <v/>
      </c>
      <c r="M580" s="14" t="str">
        <f>IF(AND(H580=H579,K579="afterTx",timingTable[[#This Row],['[TRACECODE']:.1]]=6),"dc","")</f>
        <v/>
      </c>
      <c r="N580" s="14" t="str">
        <f t="shared" si="89"/>
        <v/>
      </c>
      <c r="O580" s="14" t="str">
        <f>IF(timingTable[[#This Row],['[TRACECODE']:.1]]=141,"afterRx","")</f>
        <v/>
      </c>
      <c r="P580" s="14" t="str">
        <f t="shared" si="90"/>
        <v/>
      </c>
      <c r="Q580" s="14" t="str">
        <f t="shared" si="91"/>
        <v/>
      </c>
      <c r="R580" s="14" t="str">
        <f t="shared" si="92"/>
        <v/>
      </c>
      <c r="S580" s="14" t="str">
        <f t="shared" si="93"/>
        <v>EMPTY</v>
      </c>
      <c r="T580" s="14" t="str">
        <f t="shared" si="94"/>
        <v>EMPTY</v>
      </c>
      <c r="U580" s="14" t="str">
        <f t="shared" si="95"/>
        <v>EMPTY</v>
      </c>
      <c r="V580" s="14" t="str">
        <f t="shared" si="96"/>
        <v>EMPTY</v>
      </c>
      <c r="W580" s="14" t="str">
        <f>IF(L580="beforeTx",timingTable[[#This Row],[FRT32_val]]-timingTable[[#This Row],[FRT32_trace]],"EMPTY")</f>
        <v>EMPTY</v>
      </c>
      <c r="X580" s="14" t="str">
        <f t="shared" si="97"/>
        <v>EMPTY</v>
      </c>
      <c r="Y580" s="14" t="str">
        <f t="shared" si="98"/>
        <v>EMPTY</v>
      </c>
      <c r="Z580" s="14" t="str">
        <f>IF(AND(P580="beforeRx",O581="afterRx"),J581-timingTable[[#This Row],[FRT32_trace]],"EMPTY")</f>
        <v>EMPTY</v>
      </c>
      <c r="AA580" s="14" t="str">
        <f>IF(AND(timingTable[[#This Row],[txEnd]]="txEnd",Q584="rxStart"),I584-timingTable[[#This Row],[FRT32_val]],"EMPTY")</f>
        <v>EMPTY</v>
      </c>
    </row>
    <row r="581" spans="1:27" x14ac:dyDescent="0.25">
      <c r="A581" s="14" t="s">
        <v>1858</v>
      </c>
      <c r="B581">
        <v>335689732766</v>
      </c>
      <c r="C581" s="14" t="s">
        <v>10007</v>
      </c>
      <c r="D581">
        <v>151</v>
      </c>
      <c r="E581" s="14" t="s">
        <v>7876</v>
      </c>
      <c r="F581" s="14" t="s">
        <v>7936</v>
      </c>
      <c r="G581" s="14">
        <f>timingTable[[#This Row],[FRT_DEC]]-B580</f>
        <v>20000</v>
      </c>
      <c r="H5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INFO]]))),H580)</f>
        <v>98</v>
      </c>
      <c r="I5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1" s="14">
        <f>HEX2DEC(RIGHT(timingTable[[#This Row],[FRT_HEX]],MIN(LEN(timingTable[[#This Row],[FRT_HEX]])-2,8)))</f>
        <v>682283678</v>
      </c>
      <c r="K581" s="14" t="str">
        <f>IF(timingTable[[#This Row],['[TRACECODE']:.1]]=140,"afterTx","")</f>
        <v/>
      </c>
      <c r="L581" s="14" t="str">
        <f t="shared" ref="L581:L644" si="99">IF(AND(H583=H581,K583="afterTx"),"beforeTx","")</f>
        <v/>
      </c>
      <c r="M581" s="14" t="str">
        <f>IF(AND(H581=H580,K580="afterTx",timingTable[[#This Row],['[TRACECODE']:.1]]=6),"dc","")</f>
        <v/>
      </c>
      <c r="N581" s="14" t="str">
        <f t="shared" ref="N581:N644" si="100">IF(AND(H581=H579,M579="dc"),"txEnd","")</f>
        <v/>
      </c>
      <c r="O581" s="14" t="str">
        <f>IF(timingTable[[#This Row],['[TRACECODE']:.1]]=141,"afterRx","")</f>
        <v/>
      </c>
      <c r="P581" s="14" t="str">
        <f t="shared" ref="P581:P644" si="101">IF(AND(H581=H582,O582="afterRx"),"beforeRx","")</f>
        <v/>
      </c>
      <c r="Q581" s="14" t="str">
        <f t="shared" ref="Q581:Q644" si="102">IF(AND(H581=H580,O580="afterRx"),"rxStart","")</f>
        <v/>
      </c>
      <c r="R581" s="14" t="str">
        <f t="shared" ref="R581:R644" si="103">IF(AND(H581=H579,Q579="rxStart"),"rxEnd","")</f>
        <v/>
      </c>
      <c r="S581" s="14" t="str">
        <f t="shared" ref="S581:S644" si="104">IF(AND(H584=H581,M584="dc",L581="beforeTx"),I584-I581,"EMPTY")</f>
        <v>EMPTY</v>
      </c>
      <c r="T581" s="14" t="str">
        <f t="shared" ref="T581:T644" si="105">IF(AND(N581="txEnd",P583="beforeRx",O584="afterRx"),J583-I581,"EMPTY")</f>
        <v>EMPTY</v>
      </c>
      <c r="U581" s="14" t="str">
        <f t="shared" ref="U581:U644" si="106">IF(AND(L583="beforeTx",R581="rxEnd",H583=H581),I583-I581,"EMPTY")</f>
        <v>EMPTY</v>
      </c>
      <c r="V581" s="14" t="str">
        <f t="shared" ref="V581:V644" si="107">IF(AND(R581="rxEnd",M586="dc",H581=H586),I586-I581,"EMPTY")</f>
        <v>EMPTY</v>
      </c>
      <c r="W581" s="14" t="str">
        <f>IF(L581="beforeTx",timingTable[[#This Row],[FRT32_val]]-timingTable[[#This Row],[FRT32_trace]],"EMPTY")</f>
        <v>EMPTY</v>
      </c>
      <c r="X581" s="14" t="str">
        <f t="shared" ref="X581:X644" si="108">IF(AND(L581="beforeTx",K583="afterTx"),J583-J581,"EMPTY")</f>
        <v>EMPTY</v>
      </c>
      <c r="Y581" s="14" t="str">
        <f t="shared" ref="Y581:Y644" si="109">IF(AND(R581="rxEnd",L583="beforeTx"),J583-I581,"EMPTY")</f>
        <v>EMPTY</v>
      </c>
      <c r="Z581" s="14" t="str">
        <f>IF(AND(P581="beforeRx",O582="afterRx"),J582-timingTable[[#This Row],[FRT32_trace]],"EMPTY")</f>
        <v>EMPTY</v>
      </c>
      <c r="AA581" s="14" t="str">
        <f>IF(AND(timingTable[[#This Row],[txEnd]]="txEnd",Q585="rxStart"),I585-timingTable[[#This Row],[FRT32_val]],"EMPTY")</f>
        <v>EMPTY</v>
      </c>
    </row>
    <row r="582" spans="1:27" x14ac:dyDescent="0.25">
      <c r="A582" s="14" t="s">
        <v>1903</v>
      </c>
      <c r="B582">
        <v>335689752766</v>
      </c>
      <c r="C582" s="14" t="s">
        <v>10009</v>
      </c>
      <c r="D582">
        <v>151</v>
      </c>
      <c r="E582" s="14" t="s">
        <v>7876</v>
      </c>
      <c r="F582" s="14" t="s">
        <v>7936</v>
      </c>
      <c r="G582" s="14">
        <f>timingTable[[#This Row],[FRT_DEC]]-B581</f>
        <v>20000</v>
      </c>
      <c r="H5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INFO]]))),H581)</f>
        <v>98</v>
      </c>
      <c r="I5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2" s="14">
        <f>HEX2DEC(RIGHT(timingTable[[#This Row],[FRT_HEX]],MIN(LEN(timingTable[[#This Row],[FRT_HEX]])-2,8)))</f>
        <v>682303678</v>
      </c>
      <c r="K582" s="14" t="str">
        <f>IF(timingTable[[#This Row],['[TRACECODE']:.1]]=140,"afterTx","")</f>
        <v/>
      </c>
      <c r="L582" s="14" t="str">
        <f t="shared" si="99"/>
        <v/>
      </c>
      <c r="M582" s="14" t="str">
        <f>IF(AND(H582=H581,K581="afterTx",timingTable[[#This Row],['[TRACECODE']:.1]]=6),"dc","")</f>
        <v/>
      </c>
      <c r="N582" s="14" t="str">
        <f t="shared" si="100"/>
        <v/>
      </c>
      <c r="O582" s="14" t="str">
        <f>IF(timingTable[[#This Row],['[TRACECODE']:.1]]=141,"afterRx","")</f>
        <v/>
      </c>
      <c r="P582" s="14" t="str">
        <f t="shared" si="101"/>
        <v/>
      </c>
      <c r="Q582" s="14" t="str">
        <f t="shared" si="102"/>
        <v/>
      </c>
      <c r="R582" s="14" t="str">
        <f t="shared" si="103"/>
        <v/>
      </c>
      <c r="S582" s="14" t="str">
        <f t="shared" si="104"/>
        <v>EMPTY</v>
      </c>
      <c r="T582" s="14" t="str">
        <f t="shared" si="105"/>
        <v>EMPTY</v>
      </c>
      <c r="U582" s="14" t="str">
        <f t="shared" si="106"/>
        <v>EMPTY</v>
      </c>
      <c r="V582" s="14" t="str">
        <f t="shared" si="107"/>
        <v>EMPTY</v>
      </c>
      <c r="W582" s="14" t="str">
        <f>IF(L582="beforeTx",timingTable[[#This Row],[FRT32_val]]-timingTable[[#This Row],[FRT32_trace]],"EMPTY")</f>
        <v>EMPTY</v>
      </c>
      <c r="X582" s="14" t="str">
        <f t="shared" si="108"/>
        <v>EMPTY</v>
      </c>
      <c r="Y582" s="14" t="str">
        <f t="shared" si="109"/>
        <v>EMPTY</v>
      </c>
      <c r="Z582" s="14" t="str">
        <f>IF(AND(P582="beforeRx",O583="afterRx"),J583-timingTable[[#This Row],[FRT32_trace]],"EMPTY")</f>
        <v>EMPTY</v>
      </c>
      <c r="AA582" s="14" t="str">
        <f>IF(AND(timingTable[[#This Row],[txEnd]]="txEnd",Q586="rxStart"),I586-timingTable[[#This Row],[FRT32_val]],"EMPTY")</f>
        <v>EMPTY</v>
      </c>
    </row>
    <row r="583" spans="1:27" x14ac:dyDescent="0.25">
      <c r="A583" s="14" t="s">
        <v>1860</v>
      </c>
      <c r="B583">
        <v>335689772766</v>
      </c>
      <c r="C583" s="14" t="s">
        <v>10011</v>
      </c>
      <c r="D583">
        <v>151</v>
      </c>
      <c r="E583" s="14" t="s">
        <v>7876</v>
      </c>
      <c r="F583" s="14" t="s">
        <v>7936</v>
      </c>
      <c r="G583" s="14">
        <f>timingTable[[#This Row],[FRT_DEC]]-B582</f>
        <v>20000</v>
      </c>
      <c r="H5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INFO]]))),H582)</f>
        <v>98</v>
      </c>
      <c r="I5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3" s="14">
        <f>HEX2DEC(RIGHT(timingTable[[#This Row],[FRT_HEX]],MIN(LEN(timingTable[[#This Row],[FRT_HEX]])-2,8)))</f>
        <v>682323678</v>
      </c>
      <c r="K583" s="14" t="str">
        <f>IF(timingTable[[#This Row],['[TRACECODE']:.1]]=140,"afterTx","")</f>
        <v/>
      </c>
      <c r="L583" s="14" t="str">
        <f t="shared" si="99"/>
        <v/>
      </c>
      <c r="M583" s="14" t="str">
        <f>IF(AND(H583=H582,K582="afterTx",timingTable[[#This Row],['[TRACECODE']:.1]]=6),"dc","")</f>
        <v/>
      </c>
      <c r="N583" s="14" t="str">
        <f t="shared" si="100"/>
        <v/>
      </c>
      <c r="O583" s="14" t="str">
        <f>IF(timingTable[[#This Row],['[TRACECODE']:.1]]=141,"afterRx","")</f>
        <v/>
      </c>
      <c r="P583" s="14" t="str">
        <f t="shared" si="101"/>
        <v/>
      </c>
      <c r="Q583" s="14" t="str">
        <f t="shared" si="102"/>
        <v/>
      </c>
      <c r="R583" s="14" t="str">
        <f t="shared" si="103"/>
        <v/>
      </c>
      <c r="S583" s="14" t="str">
        <f t="shared" si="104"/>
        <v>EMPTY</v>
      </c>
      <c r="T583" s="14" t="str">
        <f t="shared" si="105"/>
        <v>EMPTY</v>
      </c>
      <c r="U583" s="14" t="str">
        <f t="shared" si="106"/>
        <v>EMPTY</v>
      </c>
      <c r="V583" s="14" t="str">
        <f t="shared" si="107"/>
        <v>EMPTY</v>
      </c>
      <c r="W583" s="14" t="str">
        <f>IF(L583="beforeTx",timingTable[[#This Row],[FRT32_val]]-timingTable[[#This Row],[FRT32_trace]],"EMPTY")</f>
        <v>EMPTY</v>
      </c>
      <c r="X583" s="14" t="str">
        <f t="shared" si="108"/>
        <v>EMPTY</v>
      </c>
      <c r="Y583" s="14" t="str">
        <f t="shared" si="109"/>
        <v>EMPTY</v>
      </c>
      <c r="Z583" s="14" t="str">
        <f>IF(AND(P583="beforeRx",O584="afterRx"),J584-timingTable[[#This Row],[FRT32_trace]],"EMPTY")</f>
        <v>EMPTY</v>
      </c>
      <c r="AA583" s="14" t="str">
        <f>IF(AND(timingTable[[#This Row],[txEnd]]="txEnd",Q587="rxStart"),I587-timingTable[[#This Row],[FRT32_val]],"EMPTY")</f>
        <v>EMPTY</v>
      </c>
    </row>
    <row r="584" spans="1:27" x14ac:dyDescent="0.25">
      <c r="A584" s="14" t="s">
        <v>1905</v>
      </c>
      <c r="B584">
        <v>335689791697</v>
      </c>
      <c r="C584" s="14" t="s">
        <v>10013</v>
      </c>
      <c r="D584">
        <v>151</v>
      </c>
      <c r="E584" s="14" t="s">
        <v>7876</v>
      </c>
      <c r="F584" s="14" t="s">
        <v>7945</v>
      </c>
      <c r="G584" s="14">
        <f>timingTable[[#This Row],[FRT_DEC]]-B583</f>
        <v>18931</v>
      </c>
      <c r="H5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INFO]]))),H583)</f>
        <v>98</v>
      </c>
      <c r="I5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84" s="14">
        <f>HEX2DEC(RIGHT(timingTable[[#This Row],[FRT_HEX]],MIN(LEN(timingTable[[#This Row],[FRT_HEX]])-2,8)))</f>
        <v>682342609</v>
      </c>
      <c r="K584" s="14" t="str">
        <f>IF(timingTable[[#This Row],['[TRACECODE']:.1]]=140,"afterTx","")</f>
        <v/>
      </c>
      <c r="L584" s="14" t="str">
        <f t="shared" si="99"/>
        <v/>
      </c>
      <c r="M584" s="14" t="str">
        <f>IF(AND(H584=H583,K583="afterTx",timingTable[[#This Row],['[TRACECODE']:.1]]=6),"dc","")</f>
        <v/>
      </c>
      <c r="N584" s="14" t="str">
        <f t="shared" si="100"/>
        <v/>
      </c>
      <c r="O584" s="14" t="str">
        <f>IF(timingTable[[#This Row],['[TRACECODE']:.1]]=141,"afterRx","")</f>
        <v/>
      </c>
      <c r="P584" s="14" t="str">
        <f t="shared" si="101"/>
        <v/>
      </c>
      <c r="Q584" s="14" t="str">
        <f t="shared" si="102"/>
        <v/>
      </c>
      <c r="R584" s="14" t="str">
        <f t="shared" si="103"/>
        <v/>
      </c>
      <c r="S584" s="14" t="str">
        <f t="shared" si="104"/>
        <v>EMPTY</v>
      </c>
      <c r="T584" s="14" t="str">
        <f t="shared" si="105"/>
        <v>EMPTY</v>
      </c>
      <c r="U584" s="14" t="str">
        <f t="shared" si="106"/>
        <v>EMPTY</v>
      </c>
      <c r="V584" s="14" t="str">
        <f t="shared" si="107"/>
        <v>EMPTY</v>
      </c>
      <c r="W584" s="14" t="str">
        <f>IF(L584="beforeTx",timingTable[[#This Row],[FRT32_val]]-timingTable[[#This Row],[FRT32_trace]],"EMPTY")</f>
        <v>EMPTY</v>
      </c>
      <c r="X584" s="14" t="str">
        <f t="shared" si="108"/>
        <v>EMPTY</v>
      </c>
      <c r="Y584" s="14" t="str">
        <f t="shared" si="109"/>
        <v>EMPTY</v>
      </c>
      <c r="Z584" s="14" t="str">
        <f>IF(AND(P584="beforeRx",O585="afterRx"),J585-timingTable[[#This Row],[FRT32_trace]],"EMPTY")</f>
        <v>EMPTY</v>
      </c>
      <c r="AA584" s="14" t="str">
        <f>IF(AND(timingTable[[#This Row],[txEnd]]="txEnd",Q588="rxStart"),I588-timingTable[[#This Row],[FRT32_val]],"EMPTY")</f>
        <v>EMPTY</v>
      </c>
    </row>
    <row r="585" spans="1:27" x14ac:dyDescent="0.25">
      <c r="A585" s="14" t="s">
        <v>1907</v>
      </c>
      <c r="B585">
        <v>335689792766</v>
      </c>
      <c r="C585" s="14" t="s">
        <v>10015</v>
      </c>
      <c r="D585">
        <v>151</v>
      </c>
      <c r="E585" s="14" t="s">
        <v>7876</v>
      </c>
      <c r="F585" s="14" t="s">
        <v>7936</v>
      </c>
      <c r="G585" s="14">
        <f>timingTable[[#This Row],[FRT_DEC]]-B584</f>
        <v>1069</v>
      </c>
      <c r="H5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INFO]]))),H584)</f>
        <v>98</v>
      </c>
      <c r="I5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5" s="14">
        <f>HEX2DEC(RIGHT(timingTable[[#This Row],[FRT_HEX]],MIN(LEN(timingTable[[#This Row],[FRT_HEX]])-2,8)))</f>
        <v>682343678</v>
      </c>
      <c r="K585" s="14" t="str">
        <f>IF(timingTable[[#This Row],['[TRACECODE']:.1]]=140,"afterTx","")</f>
        <v/>
      </c>
      <c r="L585" s="14" t="str">
        <f t="shared" si="99"/>
        <v/>
      </c>
      <c r="M585" s="14" t="str">
        <f>IF(AND(H585=H584,K584="afterTx",timingTable[[#This Row],['[TRACECODE']:.1]]=6),"dc","")</f>
        <v/>
      </c>
      <c r="N585" s="14" t="str">
        <f t="shared" si="100"/>
        <v/>
      </c>
      <c r="O585" s="14" t="str">
        <f>IF(timingTable[[#This Row],['[TRACECODE']:.1]]=141,"afterRx","")</f>
        <v/>
      </c>
      <c r="P585" s="14" t="str">
        <f t="shared" si="101"/>
        <v/>
      </c>
      <c r="Q585" s="14" t="str">
        <f t="shared" si="102"/>
        <v/>
      </c>
      <c r="R585" s="14" t="str">
        <f t="shared" si="103"/>
        <v/>
      </c>
      <c r="S585" s="14" t="str">
        <f t="shared" si="104"/>
        <v>EMPTY</v>
      </c>
      <c r="T585" s="14" t="str">
        <f t="shared" si="105"/>
        <v>EMPTY</v>
      </c>
      <c r="U585" s="14" t="str">
        <f t="shared" si="106"/>
        <v>EMPTY</v>
      </c>
      <c r="V585" s="14" t="str">
        <f t="shared" si="107"/>
        <v>EMPTY</v>
      </c>
      <c r="W585" s="14" t="str">
        <f>IF(L585="beforeTx",timingTable[[#This Row],[FRT32_val]]-timingTable[[#This Row],[FRT32_trace]],"EMPTY")</f>
        <v>EMPTY</v>
      </c>
      <c r="X585" s="14" t="str">
        <f t="shared" si="108"/>
        <v>EMPTY</v>
      </c>
      <c r="Y585" s="14" t="str">
        <f t="shared" si="109"/>
        <v>EMPTY</v>
      </c>
      <c r="Z585" s="14" t="str">
        <f>IF(AND(P585="beforeRx",O586="afterRx"),J586-timingTable[[#This Row],[FRT32_trace]],"EMPTY")</f>
        <v>EMPTY</v>
      </c>
      <c r="AA585" s="14" t="str">
        <f>IF(AND(timingTable[[#This Row],[txEnd]]="txEnd",Q589="rxStart"),I589-timingTable[[#This Row],[FRT32_val]],"EMPTY")</f>
        <v>EMPTY</v>
      </c>
    </row>
    <row r="586" spans="1:27" x14ac:dyDescent="0.25">
      <c r="A586" s="14" t="s">
        <v>1909</v>
      </c>
      <c r="B586">
        <v>335689812766</v>
      </c>
      <c r="C586" s="14" t="s">
        <v>10017</v>
      </c>
      <c r="D586">
        <v>151</v>
      </c>
      <c r="E586" s="14" t="s">
        <v>7876</v>
      </c>
      <c r="F586" s="14" t="s">
        <v>7936</v>
      </c>
      <c r="G586" s="14">
        <f>timingTable[[#This Row],[FRT_DEC]]-B585</f>
        <v>20000</v>
      </c>
      <c r="H5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INFO]]))),H585)</f>
        <v>98</v>
      </c>
      <c r="I5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6" s="14">
        <f>HEX2DEC(RIGHT(timingTable[[#This Row],[FRT_HEX]],MIN(LEN(timingTable[[#This Row],[FRT_HEX]])-2,8)))</f>
        <v>682363678</v>
      </c>
      <c r="K586" s="14" t="str">
        <f>IF(timingTable[[#This Row],['[TRACECODE']:.1]]=140,"afterTx","")</f>
        <v/>
      </c>
      <c r="L586" s="14" t="str">
        <f t="shared" si="99"/>
        <v/>
      </c>
      <c r="M586" s="14" t="str">
        <f>IF(AND(H586=H585,K585="afterTx",timingTable[[#This Row],['[TRACECODE']:.1]]=6),"dc","")</f>
        <v/>
      </c>
      <c r="N586" s="14" t="str">
        <f t="shared" si="100"/>
        <v/>
      </c>
      <c r="O586" s="14" t="str">
        <f>IF(timingTable[[#This Row],['[TRACECODE']:.1]]=141,"afterRx","")</f>
        <v/>
      </c>
      <c r="P586" s="14" t="str">
        <f t="shared" si="101"/>
        <v/>
      </c>
      <c r="Q586" s="14" t="str">
        <f t="shared" si="102"/>
        <v/>
      </c>
      <c r="R586" s="14" t="str">
        <f t="shared" si="103"/>
        <v/>
      </c>
      <c r="S586" s="14" t="str">
        <f t="shared" si="104"/>
        <v>EMPTY</v>
      </c>
      <c r="T586" s="14" t="str">
        <f t="shared" si="105"/>
        <v>EMPTY</v>
      </c>
      <c r="U586" s="14" t="str">
        <f t="shared" si="106"/>
        <v>EMPTY</v>
      </c>
      <c r="V586" s="14" t="str">
        <f t="shared" si="107"/>
        <v>EMPTY</v>
      </c>
      <c r="W586" s="14" t="str">
        <f>IF(L586="beforeTx",timingTable[[#This Row],[FRT32_val]]-timingTable[[#This Row],[FRT32_trace]],"EMPTY")</f>
        <v>EMPTY</v>
      </c>
      <c r="X586" s="14" t="str">
        <f t="shared" si="108"/>
        <v>EMPTY</v>
      </c>
      <c r="Y586" s="14" t="str">
        <f t="shared" si="109"/>
        <v>EMPTY</v>
      </c>
      <c r="Z586" s="14" t="str">
        <f>IF(AND(P586="beforeRx",O587="afterRx"),J587-timingTable[[#This Row],[FRT32_trace]],"EMPTY")</f>
        <v>EMPTY</v>
      </c>
      <c r="AA586" s="14" t="str">
        <f>IF(AND(timingTable[[#This Row],[txEnd]]="txEnd",Q590="rxStart"),I590-timingTable[[#This Row],[FRT32_val]],"EMPTY")</f>
        <v>EMPTY</v>
      </c>
    </row>
    <row r="587" spans="1:27" x14ac:dyDescent="0.25">
      <c r="A587" s="14" t="s">
        <v>1862</v>
      </c>
      <c r="B587">
        <v>335689832766</v>
      </c>
      <c r="C587" s="14" t="s">
        <v>10019</v>
      </c>
      <c r="D587">
        <v>151</v>
      </c>
      <c r="E587" s="14" t="s">
        <v>7876</v>
      </c>
      <c r="F587" s="14" t="s">
        <v>7936</v>
      </c>
      <c r="G587" s="14">
        <f>timingTable[[#This Row],[FRT_DEC]]-B586</f>
        <v>20000</v>
      </c>
      <c r="H5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INFO]]))),H586)</f>
        <v>98</v>
      </c>
      <c r="I5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7" s="14">
        <f>HEX2DEC(RIGHT(timingTable[[#This Row],[FRT_HEX]],MIN(LEN(timingTable[[#This Row],[FRT_HEX]])-2,8)))</f>
        <v>682383678</v>
      </c>
      <c r="K587" s="14" t="str">
        <f>IF(timingTable[[#This Row],['[TRACECODE']:.1]]=140,"afterTx","")</f>
        <v/>
      </c>
      <c r="L587" s="14" t="str">
        <f t="shared" si="99"/>
        <v/>
      </c>
      <c r="M587" s="14" t="str">
        <f>IF(AND(H587=H586,K586="afterTx",timingTable[[#This Row],['[TRACECODE']:.1]]=6),"dc","")</f>
        <v/>
      </c>
      <c r="N587" s="14" t="str">
        <f t="shared" si="100"/>
        <v/>
      </c>
      <c r="O587" s="14" t="str">
        <f>IF(timingTable[[#This Row],['[TRACECODE']:.1]]=141,"afterRx","")</f>
        <v/>
      </c>
      <c r="P587" s="14" t="str">
        <f t="shared" si="101"/>
        <v/>
      </c>
      <c r="Q587" s="14" t="str">
        <f t="shared" si="102"/>
        <v/>
      </c>
      <c r="R587" s="14" t="str">
        <f t="shared" si="103"/>
        <v/>
      </c>
      <c r="S587" s="14" t="str">
        <f t="shared" si="104"/>
        <v>EMPTY</v>
      </c>
      <c r="T587" s="14" t="str">
        <f t="shared" si="105"/>
        <v>EMPTY</v>
      </c>
      <c r="U587" s="14" t="str">
        <f t="shared" si="106"/>
        <v>EMPTY</v>
      </c>
      <c r="V587" s="14" t="str">
        <f t="shared" si="107"/>
        <v>EMPTY</v>
      </c>
      <c r="W587" s="14" t="str">
        <f>IF(L587="beforeTx",timingTable[[#This Row],[FRT32_val]]-timingTable[[#This Row],[FRT32_trace]],"EMPTY")</f>
        <v>EMPTY</v>
      </c>
      <c r="X587" s="14" t="str">
        <f t="shared" si="108"/>
        <v>EMPTY</v>
      </c>
      <c r="Y587" s="14" t="str">
        <f t="shared" si="109"/>
        <v>EMPTY</v>
      </c>
      <c r="Z587" s="14" t="str">
        <f>IF(AND(P587="beforeRx",O588="afterRx"),J588-timingTable[[#This Row],[FRT32_trace]],"EMPTY")</f>
        <v>EMPTY</v>
      </c>
      <c r="AA587" s="14" t="str">
        <f>IF(AND(timingTable[[#This Row],[txEnd]]="txEnd",Q591="rxStart"),I591-timingTable[[#This Row],[FRT32_val]],"EMPTY")</f>
        <v>EMPTY</v>
      </c>
    </row>
    <row r="588" spans="1:27" x14ac:dyDescent="0.25">
      <c r="A588" s="14" t="s">
        <v>2113</v>
      </c>
      <c r="B588">
        <v>335689852765</v>
      </c>
      <c r="C588" s="14" t="s">
        <v>10021</v>
      </c>
      <c r="D588">
        <v>151</v>
      </c>
      <c r="E588" s="14" t="s">
        <v>7876</v>
      </c>
      <c r="F588" s="14" t="s">
        <v>7936</v>
      </c>
      <c r="G588" s="14">
        <f>timingTable[[#This Row],[FRT_DEC]]-B587</f>
        <v>19999</v>
      </c>
      <c r="H5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INFO]]))),H587)</f>
        <v>98</v>
      </c>
      <c r="I5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8" s="14">
        <f>HEX2DEC(RIGHT(timingTable[[#This Row],[FRT_HEX]],MIN(LEN(timingTable[[#This Row],[FRT_HEX]])-2,8)))</f>
        <v>682403677</v>
      </c>
      <c r="K588" s="14" t="str">
        <f>IF(timingTable[[#This Row],['[TRACECODE']:.1]]=140,"afterTx","")</f>
        <v/>
      </c>
      <c r="L588" s="14" t="str">
        <f t="shared" si="99"/>
        <v/>
      </c>
      <c r="M588" s="14" t="str">
        <f>IF(AND(H588=H587,K587="afterTx",timingTable[[#This Row],['[TRACECODE']:.1]]=6),"dc","")</f>
        <v/>
      </c>
      <c r="N588" s="14" t="str">
        <f t="shared" si="100"/>
        <v/>
      </c>
      <c r="O588" s="14" t="str">
        <f>IF(timingTable[[#This Row],['[TRACECODE']:.1]]=141,"afterRx","")</f>
        <v/>
      </c>
      <c r="P588" s="14" t="str">
        <f t="shared" si="101"/>
        <v/>
      </c>
      <c r="Q588" s="14" t="str">
        <f t="shared" si="102"/>
        <v/>
      </c>
      <c r="R588" s="14" t="str">
        <f t="shared" si="103"/>
        <v/>
      </c>
      <c r="S588" s="14" t="str">
        <f t="shared" si="104"/>
        <v>EMPTY</v>
      </c>
      <c r="T588" s="14" t="str">
        <f t="shared" si="105"/>
        <v>EMPTY</v>
      </c>
      <c r="U588" s="14" t="str">
        <f t="shared" si="106"/>
        <v>EMPTY</v>
      </c>
      <c r="V588" s="14" t="str">
        <f t="shared" si="107"/>
        <v>EMPTY</v>
      </c>
      <c r="W588" s="14" t="str">
        <f>IF(L588="beforeTx",timingTable[[#This Row],[FRT32_val]]-timingTable[[#This Row],[FRT32_trace]],"EMPTY")</f>
        <v>EMPTY</v>
      </c>
      <c r="X588" s="14" t="str">
        <f t="shared" si="108"/>
        <v>EMPTY</v>
      </c>
      <c r="Y588" s="14" t="str">
        <f t="shared" si="109"/>
        <v>EMPTY</v>
      </c>
      <c r="Z588" s="14" t="str">
        <f>IF(AND(P588="beforeRx",O589="afterRx"),J589-timingTable[[#This Row],[FRT32_trace]],"EMPTY")</f>
        <v>EMPTY</v>
      </c>
      <c r="AA588" s="14" t="str">
        <f>IF(AND(timingTable[[#This Row],[txEnd]]="txEnd",Q592="rxStart"),I592-timingTable[[#This Row],[FRT32_val]],"EMPTY")</f>
        <v>EMPTY</v>
      </c>
    </row>
    <row r="589" spans="1:27" x14ac:dyDescent="0.25">
      <c r="A589" s="14" t="s">
        <v>2115</v>
      </c>
      <c r="B589">
        <v>335689872766</v>
      </c>
      <c r="C589" s="14" t="s">
        <v>10023</v>
      </c>
      <c r="D589">
        <v>151</v>
      </c>
      <c r="E589" s="14" t="s">
        <v>7876</v>
      </c>
      <c r="F589" s="14" t="s">
        <v>7936</v>
      </c>
      <c r="G589" s="14">
        <f>timingTable[[#This Row],[FRT_DEC]]-B588</f>
        <v>20001</v>
      </c>
      <c r="H5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INFO]]))),H588)</f>
        <v>98</v>
      </c>
      <c r="I5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89" s="14">
        <f>HEX2DEC(RIGHT(timingTable[[#This Row],[FRT_HEX]],MIN(LEN(timingTable[[#This Row],[FRT_HEX]])-2,8)))</f>
        <v>682423678</v>
      </c>
      <c r="K589" s="14" t="str">
        <f>IF(timingTable[[#This Row],['[TRACECODE']:.1]]=140,"afterTx","")</f>
        <v/>
      </c>
      <c r="L589" s="14" t="str">
        <f t="shared" si="99"/>
        <v/>
      </c>
      <c r="M589" s="14" t="str">
        <f>IF(AND(H589=H588,K588="afterTx",timingTable[[#This Row],['[TRACECODE']:.1]]=6),"dc","")</f>
        <v/>
      </c>
      <c r="N589" s="14" t="str">
        <f t="shared" si="100"/>
        <v/>
      </c>
      <c r="O589" s="14" t="str">
        <f>IF(timingTable[[#This Row],['[TRACECODE']:.1]]=141,"afterRx","")</f>
        <v/>
      </c>
      <c r="P589" s="14" t="str">
        <f t="shared" si="101"/>
        <v/>
      </c>
      <c r="Q589" s="14" t="str">
        <f t="shared" si="102"/>
        <v/>
      </c>
      <c r="R589" s="14" t="str">
        <f t="shared" si="103"/>
        <v/>
      </c>
      <c r="S589" s="14" t="str">
        <f t="shared" si="104"/>
        <v>EMPTY</v>
      </c>
      <c r="T589" s="14" t="str">
        <f t="shared" si="105"/>
        <v>EMPTY</v>
      </c>
      <c r="U589" s="14" t="str">
        <f t="shared" si="106"/>
        <v>EMPTY</v>
      </c>
      <c r="V589" s="14" t="str">
        <f t="shared" si="107"/>
        <v>EMPTY</v>
      </c>
      <c r="W589" s="14" t="str">
        <f>IF(L589="beforeTx",timingTable[[#This Row],[FRT32_val]]-timingTable[[#This Row],[FRT32_trace]],"EMPTY")</f>
        <v>EMPTY</v>
      </c>
      <c r="X589" s="14" t="str">
        <f t="shared" si="108"/>
        <v>EMPTY</v>
      </c>
      <c r="Y589" s="14" t="str">
        <f t="shared" si="109"/>
        <v>EMPTY</v>
      </c>
      <c r="Z589" s="14" t="str">
        <f>IF(AND(P589="beforeRx",O590="afterRx"),J590-timingTable[[#This Row],[FRT32_trace]],"EMPTY")</f>
        <v>EMPTY</v>
      </c>
      <c r="AA589" s="14" t="str">
        <f>IF(AND(timingTable[[#This Row],[txEnd]]="txEnd",Q593="rxStart"),I593-timingTable[[#This Row],[FRT32_val]],"EMPTY")</f>
        <v>EMPTY</v>
      </c>
    </row>
    <row r="590" spans="1:27" x14ac:dyDescent="0.25">
      <c r="A590" s="14" t="s">
        <v>2117</v>
      </c>
      <c r="B590">
        <v>335689891712</v>
      </c>
      <c r="C590" s="14" t="s">
        <v>10025</v>
      </c>
      <c r="D590">
        <v>151</v>
      </c>
      <c r="E590" s="14" t="s">
        <v>7876</v>
      </c>
      <c r="F590" s="14" t="s">
        <v>7945</v>
      </c>
      <c r="G590" s="14">
        <f>timingTable[[#This Row],[FRT_DEC]]-B589</f>
        <v>18946</v>
      </c>
      <c r="H5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INFO]]))),H589)</f>
        <v>98</v>
      </c>
      <c r="I5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90" s="14">
        <f>HEX2DEC(RIGHT(timingTable[[#This Row],[FRT_HEX]],MIN(LEN(timingTable[[#This Row],[FRT_HEX]])-2,8)))</f>
        <v>682442624</v>
      </c>
      <c r="K590" s="14" t="str">
        <f>IF(timingTable[[#This Row],['[TRACECODE']:.1]]=140,"afterTx","")</f>
        <v/>
      </c>
      <c r="L590" s="14" t="str">
        <f t="shared" si="99"/>
        <v/>
      </c>
      <c r="M590" s="14" t="str">
        <f>IF(AND(H590=H589,K589="afterTx",timingTable[[#This Row],['[TRACECODE']:.1]]=6),"dc","")</f>
        <v/>
      </c>
      <c r="N590" s="14" t="str">
        <f t="shared" si="100"/>
        <v/>
      </c>
      <c r="O590" s="14" t="str">
        <f>IF(timingTable[[#This Row],['[TRACECODE']:.1]]=141,"afterRx","")</f>
        <v/>
      </c>
      <c r="P590" s="14" t="str">
        <f t="shared" si="101"/>
        <v/>
      </c>
      <c r="Q590" s="14" t="str">
        <f t="shared" si="102"/>
        <v/>
      </c>
      <c r="R590" s="14" t="str">
        <f t="shared" si="103"/>
        <v/>
      </c>
      <c r="S590" s="14" t="str">
        <f t="shared" si="104"/>
        <v>EMPTY</v>
      </c>
      <c r="T590" s="14" t="str">
        <f t="shared" si="105"/>
        <v>EMPTY</v>
      </c>
      <c r="U590" s="14" t="str">
        <f t="shared" si="106"/>
        <v>EMPTY</v>
      </c>
      <c r="V590" s="14" t="str">
        <f t="shared" si="107"/>
        <v>EMPTY</v>
      </c>
      <c r="W590" s="14" t="str">
        <f>IF(L590="beforeTx",timingTable[[#This Row],[FRT32_val]]-timingTable[[#This Row],[FRT32_trace]],"EMPTY")</f>
        <v>EMPTY</v>
      </c>
      <c r="X590" s="14" t="str">
        <f t="shared" si="108"/>
        <v>EMPTY</v>
      </c>
      <c r="Y590" s="14" t="str">
        <f t="shared" si="109"/>
        <v>EMPTY</v>
      </c>
      <c r="Z590" s="14" t="str">
        <f>IF(AND(P590="beforeRx",O591="afterRx"),J591-timingTable[[#This Row],[FRT32_trace]],"EMPTY")</f>
        <v>EMPTY</v>
      </c>
      <c r="AA590" s="14" t="str">
        <f>IF(AND(timingTable[[#This Row],[txEnd]]="txEnd",Q594="rxStart"),I594-timingTable[[#This Row],[FRT32_val]],"EMPTY")</f>
        <v>EMPTY</v>
      </c>
    </row>
    <row r="591" spans="1:27" x14ac:dyDescent="0.25">
      <c r="A591" s="14" t="s">
        <v>2119</v>
      </c>
      <c r="B591">
        <v>335689892766</v>
      </c>
      <c r="C591" s="14" t="s">
        <v>10027</v>
      </c>
      <c r="D591">
        <v>151</v>
      </c>
      <c r="E591" s="14" t="s">
        <v>7876</v>
      </c>
      <c r="F591" s="14" t="s">
        <v>7936</v>
      </c>
      <c r="G591" s="14">
        <f>timingTable[[#This Row],[FRT_DEC]]-B590</f>
        <v>1054</v>
      </c>
      <c r="H5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INFO]]))),H590)</f>
        <v>98</v>
      </c>
      <c r="I5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1" s="14">
        <f>HEX2DEC(RIGHT(timingTable[[#This Row],[FRT_HEX]],MIN(LEN(timingTable[[#This Row],[FRT_HEX]])-2,8)))</f>
        <v>682443678</v>
      </c>
      <c r="K591" s="14" t="str">
        <f>IF(timingTable[[#This Row],['[TRACECODE']:.1]]=140,"afterTx","")</f>
        <v/>
      </c>
      <c r="L591" s="14" t="str">
        <f t="shared" si="99"/>
        <v/>
      </c>
      <c r="M591" s="14" t="str">
        <f>IF(AND(H591=H590,K590="afterTx",timingTable[[#This Row],['[TRACECODE']:.1]]=6),"dc","")</f>
        <v/>
      </c>
      <c r="N591" s="14" t="str">
        <f t="shared" si="100"/>
        <v/>
      </c>
      <c r="O591" s="14" t="str">
        <f>IF(timingTable[[#This Row],['[TRACECODE']:.1]]=141,"afterRx","")</f>
        <v/>
      </c>
      <c r="P591" s="14" t="str">
        <f t="shared" si="101"/>
        <v/>
      </c>
      <c r="Q591" s="14" t="str">
        <f t="shared" si="102"/>
        <v/>
      </c>
      <c r="R591" s="14" t="str">
        <f t="shared" si="103"/>
        <v/>
      </c>
      <c r="S591" s="14" t="str">
        <f t="shared" si="104"/>
        <v>EMPTY</v>
      </c>
      <c r="T591" s="14" t="str">
        <f t="shared" si="105"/>
        <v>EMPTY</v>
      </c>
      <c r="U591" s="14" t="str">
        <f t="shared" si="106"/>
        <v>EMPTY</v>
      </c>
      <c r="V591" s="14" t="str">
        <f t="shared" si="107"/>
        <v>EMPTY</v>
      </c>
      <c r="W591" s="14" t="str">
        <f>IF(L591="beforeTx",timingTable[[#This Row],[FRT32_val]]-timingTable[[#This Row],[FRT32_trace]],"EMPTY")</f>
        <v>EMPTY</v>
      </c>
      <c r="X591" s="14" t="str">
        <f t="shared" si="108"/>
        <v>EMPTY</v>
      </c>
      <c r="Y591" s="14" t="str">
        <f t="shared" si="109"/>
        <v>EMPTY</v>
      </c>
      <c r="Z591" s="14" t="str">
        <f>IF(AND(P591="beforeRx",O592="afterRx"),J592-timingTable[[#This Row],[FRT32_trace]],"EMPTY")</f>
        <v>EMPTY</v>
      </c>
      <c r="AA591" s="14" t="str">
        <f>IF(AND(timingTable[[#This Row],[txEnd]]="txEnd",Q595="rxStart"),I595-timingTable[[#This Row],[FRT32_val]],"EMPTY")</f>
        <v>EMPTY</v>
      </c>
    </row>
    <row r="592" spans="1:27" x14ac:dyDescent="0.25">
      <c r="A592" s="14" t="s">
        <v>2121</v>
      </c>
      <c r="B592">
        <v>335689912765</v>
      </c>
      <c r="C592" s="14" t="s">
        <v>10029</v>
      </c>
      <c r="D592">
        <v>151</v>
      </c>
      <c r="E592" s="14" t="s">
        <v>7876</v>
      </c>
      <c r="F592" s="14" t="s">
        <v>7936</v>
      </c>
      <c r="G592" s="14">
        <f>timingTable[[#This Row],[FRT_DEC]]-B591</f>
        <v>19999</v>
      </c>
      <c r="H5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INFO]]))),H591)</f>
        <v>98</v>
      </c>
      <c r="I5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2" s="14">
        <f>HEX2DEC(RIGHT(timingTable[[#This Row],[FRT_HEX]],MIN(LEN(timingTable[[#This Row],[FRT_HEX]])-2,8)))</f>
        <v>682463677</v>
      </c>
      <c r="K592" s="14" t="str">
        <f>IF(timingTable[[#This Row],['[TRACECODE']:.1]]=140,"afterTx","")</f>
        <v/>
      </c>
      <c r="L592" s="14" t="str">
        <f t="shared" si="99"/>
        <v/>
      </c>
      <c r="M592" s="14" t="str">
        <f>IF(AND(H592=H591,K591="afterTx",timingTable[[#This Row],['[TRACECODE']:.1]]=6),"dc","")</f>
        <v/>
      </c>
      <c r="N592" s="14" t="str">
        <f t="shared" si="100"/>
        <v/>
      </c>
      <c r="O592" s="14" t="str">
        <f>IF(timingTable[[#This Row],['[TRACECODE']:.1]]=141,"afterRx","")</f>
        <v/>
      </c>
      <c r="P592" s="14" t="str">
        <f t="shared" si="101"/>
        <v/>
      </c>
      <c r="Q592" s="14" t="str">
        <f t="shared" si="102"/>
        <v/>
      </c>
      <c r="R592" s="14" t="str">
        <f t="shared" si="103"/>
        <v/>
      </c>
      <c r="S592" s="14" t="str">
        <f t="shared" si="104"/>
        <v>EMPTY</v>
      </c>
      <c r="T592" s="14" t="str">
        <f t="shared" si="105"/>
        <v>EMPTY</v>
      </c>
      <c r="U592" s="14" t="str">
        <f t="shared" si="106"/>
        <v>EMPTY</v>
      </c>
      <c r="V592" s="14" t="str">
        <f t="shared" si="107"/>
        <v>EMPTY</v>
      </c>
      <c r="W592" s="14" t="str">
        <f>IF(L592="beforeTx",timingTable[[#This Row],[FRT32_val]]-timingTable[[#This Row],[FRT32_trace]],"EMPTY")</f>
        <v>EMPTY</v>
      </c>
      <c r="X592" s="14" t="str">
        <f t="shared" si="108"/>
        <v>EMPTY</v>
      </c>
      <c r="Y592" s="14" t="str">
        <f t="shared" si="109"/>
        <v>EMPTY</v>
      </c>
      <c r="Z592" s="14" t="str">
        <f>IF(AND(P592="beforeRx",O593="afterRx"),J593-timingTable[[#This Row],[FRT32_trace]],"EMPTY")</f>
        <v>EMPTY</v>
      </c>
      <c r="AA592" s="14" t="str">
        <f>IF(AND(timingTable[[#This Row],[txEnd]]="txEnd",Q596="rxStart"),I596-timingTable[[#This Row],[FRT32_val]],"EMPTY")</f>
        <v>EMPTY</v>
      </c>
    </row>
    <row r="593" spans="1:27" x14ac:dyDescent="0.25">
      <c r="A593" s="14" t="s">
        <v>2123</v>
      </c>
      <c r="B593">
        <v>335689932765</v>
      </c>
      <c r="C593" s="14" t="s">
        <v>10031</v>
      </c>
      <c r="D593">
        <v>151</v>
      </c>
      <c r="E593" s="14" t="s">
        <v>7876</v>
      </c>
      <c r="F593" s="14" t="s">
        <v>7936</v>
      </c>
      <c r="G593" s="14">
        <f>timingTable[[#This Row],[FRT_DEC]]-B592</f>
        <v>20000</v>
      </c>
      <c r="H5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INFO]]))),H592)</f>
        <v>98</v>
      </c>
      <c r="I5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3" s="14">
        <f>HEX2DEC(RIGHT(timingTable[[#This Row],[FRT_HEX]],MIN(LEN(timingTable[[#This Row],[FRT_HEX]])-2,8)))</f>
        <v>682483677</v>
      </c>
      <c r="K593" s="14" t="str">
        <f>IF(timingTable[[#This Row],['[TRACECODE']:.1]]=140,"afterTx","")</f>
        <v/>
      </c>
      <c r="L593" s="14" t="str">
        <f t="shared" si="99"/>
        <v/>
      </c>
      <c r="M593" s="14" t="str">
        <f>IF(AND(H593=H592,K592="afterTx",timingTable[[#This Row],['[TRACECODE']:.1]]=6),"dc","")</f>
        <v/>
      </c>
      <c r="N593" s="14" t="str">
        <f t="shared" si="100"/>
        <v/>
      </c>
      <c r="O593" s="14" t="str">
        <f>IF(timingTable[[#This Row],['[TRACECODE']:.1]]=141,"afterRx","")</f>
        <v/>
      </c>
      <c r="P593" s="14" t="str">
        <f t="shared" si="101"/>
        <v/>
      </c>
      <c r="Q593" s="14" t="str">
        <f t="shared" si="102"/>
        <v/>
      </c>
      <c r="R593" s="14" t="str">
        <f t="shared" si="103"/>
        <v/>
      </c>
      <c r="S593" s="14" t="str">
        <f t="shared" si="104"/>
        <v>EMPTY</v>
      </c>
      <c r="T593" s="14" t="str">
        <f t="shared" si="105"/>
        <v>EMPTY</v>
      </c>
      <c r="U593" s="14" t="str">
        <f t="shared" si="106"/>
        <v>EMPTY</v>
      </c>
      <c r="V593" s="14" t="str">
        <f t="shared" si="107"/>
        <v>EMPTY</v>
      </c>
      <c r="W593" s="14" t="str">
        <f>IF(L593="beforeTx",timingTable[[#This Row],[FRT32_val]]-timingTable[[#This Row],[FRT32_trace]],"EMPTY")</f>
        <v>EMPTY</v>
      </c>
      <c r="X593" s="14" t="str">
        <f t="shared" si="108"/>
        <v>EMPTY</v>
      </c>
      <c r="Y593" s="14" t="str">
        <f t="shared" si="109"/>
        <v>EMPTY</v>
      </c>
      <c r="Z593" s="14" t="str">
        <f>IF(AND(P593="beforeRx",O594="afterRx"),J594-timingTable[[#This Row],[FRT32_trace]],"EMPTY")</f>
        <v>EMPTY</v>
      </c>
      <c r="AA593" s="14" t="str">
        <f>IF(AND(timingTable[[#This Row],[txEnd]]="txEnd",Q597="rxStart"),I597-timingTable[[#This Row],[FRT32_val]],"EMPTY")</f>
        <v>EMPTY</v>
      </c>
    </row>
    <row r="594" spans="1:27" x14ac:dyDescent="0.25">
      <c r="A594" s="14" t="s">
        <v>2125</v>
      </c>
      <c r="B594">
        <v>335689952765</v>
      </c>
      <c r="C594" s="14" t="s">
        <v>10033</v>
      </c>
      <c r="D594">
        <v>151</v>
      </c>
      <c r="E594" s="14" t="s">
        <v>7876</v>
      </c>
      <c r="F594" s="14" t="s">
        <v>7936</v>
      </c>
      <c r="G594" s="14">
        <f>timingTable[[#This Row],[FRT_DEC]]-B593</f>
        <v>20000</v>
      </c>
      <c r="H5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INFO]]))),H593)</f>
        <v>98</v>
      </c>
      <c r="I5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4" s="14">
        <f>HEX2DEC(RIGHT(timingTable[[#This Row],[FRT_HEX]],MIN(LEN(timingTable[[#This Row],[FRT_HEX]])-2,8)))</f>
        <v>682503677</v>
      </c>
      <c r="K594" s="14" t="str">
        <f>IF(timingTable[[#This Row],['[TRACECODE']:.1]]=140,"afterTx","")</f>
        <v/>
      </c>
      <c r="L594" s="14" t="str">
        <f t="shared" si="99"/>
        <v/>
      </c>
      <c r="M594" s="14" t="str">
        <f>IF(AND(H594=H593,K593="afterTx",timingTable[[#This Row],['[TRACECODE']:.1]]=6),"dc","")</f>
        <v/>
      </c>
      <c r="N594" s="14" t="str">
        <f t="shared" si="100"/>
        <v/>
      </c>
      <c r="O594" s="14" t="str">
        <f>IF(timingTable[[#This Row],['[TRACECODE']:.1]]=141,"afterRx","")</f>
        <v/>
      </c>
      <c r="P594" s="14" t="str">
        <f t="shared" si="101"/>
        <v/>
      </c>
      <c r="Q594" s="14" t="str">
        <f t="shared" si="102"/>
        <v/>
      </c>
      <c r="R594" s="14" t="str">
        <f t="shared" si="103"/>
        <v/>
      </c>
      <c r="S594" s="14" t="str">
        <f t="shared" si="104"/>
        <v>EMPTY</v>
      </c>
      <c r="T594" s="14" t="str">
        <f t="shared" si="105"/>
        <v>EMPTY</v>
      </c>
      <c r="U594" s="14" t="str">
        <f t="shared" si="106"/>
        <v>EMPTY</v>
      </c>
      <c r="V594" s="14" t="str">
        <f t="shared" si="107"/>
        <v>EMPTY</v>
      </c>
      <c r="W594" s="14" t="str">
        <f>IF(L594="beforeTx",timingTable[[#This Row],[FRT32_val]]-timingTable[[#This Row],[FRT32_trace]],"EMPTY")</f>
        <v>EMPTY</v>
      </c>
      <c r="X594" s="14" t="str">
        <f t="shared" si="108"/>
        <v>EMPTY</v>
      </c>
      <c r="Y594" s="14" t="str">
        <f t="shared" si="109"/>
        <v>EMPTY</v>
      </c>
      <c r="Z594" s="14" t="str">
        <f>IF(AND(P594="beforeRx",O595="afterRx"),J595-timingTable[[#This Row],[FRT32_trace]],"EMPTY")</f>
        <v>EMPTY</v>
      </c>
      <c r="AA594" s="14" t="str">
        <f>IF(AND(timingTable[[#This Row],[txEnd]]="txEnd",Q598="rxStart"),I598-timingTable[[#This Row],[FRT32_val]],"EMPTY")</f>
        <v>EMPTY</v>
      </c>
    </row>
    <row r="595" spans="1:27" x14ac:dyDescent="0.25">
      <c r="A595" s="14" t="s">
        <v>2127</v>
      </c>
      <c r="B595">
        <v>335689972766</v>
      </c>
      <c r="C595" s="14" t="s">
        <v>10035</v>
      </c>
      <c r="D595">
        <v>151</v>
      </c>
      <c r="E595" s="14" t="s">
        <v>7876</v>
      </c>
      <c r="F595" s="14" t="s">
        <v>7936</v>
      </c>
      <c r="G595" s="14">
        <f>timingTable[[#This Row],[FRT_DEC]]-B594</f>
        <v>20001</v>
      </c>
      <c r="H5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INFO]]))),H594)</f>
        <v>98</v>
      </c>
      <c r="I5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5" s="14">
        <f>HEX2DEC(RIGHT(timingTable[[#This Row],[FRT_HEX]],MIN(LEN(timingTable[[#This Row],[FRT_HEX]])-2,8)))</f>
        <v>682523678</v>
      </c>
      <c r="K595" s="14" t="str">
        <f>IF(timingTable[[#This Row],['[TRACECODE']:.1]]=140,"afterTx","")</f>
        <v/>
      </c>
      <c r="L595" s="14" t="str">
        <f t="shared" si="99"/>
        <v/>
      </c>
      <c r="M595" s="14" t="str">
        <f>IF(AND(H595=H594,K594="afterTx",timingTable[[#This Row],['[TRACECODE']:.1]]=6),"dc","")</f>
        <v/>
      </c>
      <c r="N595" s="14" t="str">
        <f t="shared" si="100"/>
        <v/>
      </c>
      <c r="O595" s="14" t="str">
        <f>IF(timingTable[[#This Row],['[TRACECODE']:.1]]=141,"afterRx","")</f>
        <v/>
      </c>
      <c r="P595" s="14" t="str">
        <f t="shared" si="101"/>
        <v/>
      </c>
      <c r="Q595" s="14" t="str">
        <f t="shared" si="102"/>
        <v/>
      </c>
      <c r="R595" s="14" t="str">
        <f t="shared" si="103"/>
        <v/>
      </c>
      <c r="S595" s="14" t="str">
        <f t="shared" si="104"/>
        <v>EMPTY</v>
      </c>
      <c r="T595" s="14" t="str">
        <f t="shared" si="105"/>
        <v>EMPTY</v>
      </c>
      <c r="U595" s="14" t="str">
        <f t="shared" si="106"/>
        <v>EMPTY</v>
      </c>
      <c r="V595" s="14" t="str">
        <f t="shared" si="107"/>
        <v>EMPTY</v>
      </c>
      <c r="W595" s="14" t="str">
        <f>IF(L595="beforeTx",timingTable[[#This Row],[FRT32_val]]-timingTable[[#This Row],[FRT32_trace]],"EMPTY")</f>
        <v>EMPTY</v>
      </c>
      <c r="X595" s="14" t="str">
        <f t="shared" si="108"/>
        <v>EMPTY</v>
      </c>
      <c r="Y595" s="14" t="str">
        <f t="shared" si="109"/>
        <v>EMPTY</v>
      </c>
      <c r="Z595" s="14" t="str">
        <f>IF(AND(P595="beforeRx",O596="afterRx"),J596-timingTable[[#This Row],[FRT32_trace]],"EMPTY")</f>
        <v>EMPTY</v>
      </c>
      <c r="AA595" s="14" t="str">
        <f>IF(AND(timingTable[[#This Row],[txEnd]]="txEnd",Q599="rxStart"),I599-timingTable[[#This Row],[FRT32_val]],"EMPTY")</f>
        <v>EMPTY</v>
      </c>
    </row>
    <row r="596" spans="1:27" x14ac:dyDescent="0.25">
      <c r="A596" s="14" t="s">
        <v>2129</v>
      </c>
      <c r="B596">
        <v>335689991697</v>
      </c>
      <c r="C596" s="14" t="s">
        <v>10037</v>
      </c>
      <c r="D596">
        <v>151</v>
      </c>
      <c r="E596" s="14" t="s">
        <v>7876</v>
      </c>
      <c r="F596" s="14" t="s">
        <v>7945</v>
      </c>
      <c r="G596" s="14">
        <f>timingTable[[#This Row],[FRT_DEC]]-B595</f>
        <v>18931</v>
      </c>
      <c r="H5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INFO]]))),H595)</f>
        <v>98</v>
      </c>
      <c r="I5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596" s="14">
        <f>HEX2DEC(RIGHT(timingTable[[#This Row],[FRT_HEX]],MIN(LEN(timingTable[[#This Row],[FRT_HEX]])-2,8)))</f>
        <v>682542609</v>
      </c>
      <c r="K596" s="14" t="str">
        <f>IF(timingTable[[#This Row],['[TRACECODE']:.1]]=140,"afterTx","")</f>
        <v/>
      </c>
      <c r="L596" s="14" t="str">
        <f t="shared" si="99"/>
        <v/>
      </c>
      <c r="M596" s="14" t="str">
        <f>IF(AND(H596=H595,K595="afterTx",timingTable[[#This Row],['[TRACECODE']:.1]]=6),"dc","")</f>
        <v/>
      </c>
      <c r="N596" s="14" t="str">
        <f t="shared" si="100"/>
        <v/>
      </c>
      <c r="O596" s="14" t="str">
        <f>IF(timingTable[[#This Row],['[TRACECODE']:.1]]=141,"afterRx","")</f>
        <v/>
      </c>
      <c r="P596" s="14" t="str">
        <f t="shared" si="101"/>
        <v/>
      </c>
      <c r="Q596" s="14" t="str">
        <f t="shared" si="102"/>
        <v/>
      </c>
      <c r="R596" s="14" t="str">
        <f t="shared" si="103"/>
        <v/>
      </c>
      <c r="S596" s="14" t="str">
        <f t="shared" si="104"/>
        <v>EMPTY</v>
      </c>
      <c r="T596" s="14" t="str">
        <f t="shared" si="105"/>
        <v>EMPTY</v>
      </c>
      <c r="U596" s="14" t="str">
        <f t="shared" si="106"/>
        <v>EMPTY</v>
      </c>
      <c r="V596" s="14" t="str">
        <f t="shared" si="107"/>
        <v>EMPTY</v>
      </c>
      <c r="W596" s="14" t="str">
        <f>IF(L596="beforeTx",timingTable[[#This Row],[FRT32_val]]-timingTable[[#This Row],[FRT32_trace]],"EMPTY")</f>
        <v>EMPTY</v>
      </c>
      <c r="X596" s="14" t="str">
        <f t="shared" si="108"/>
        <v>EMPTY</v>
      </c>
      <c r="Y596" s="14" t="str">
        <f t="shared" si="109"/>
        <v>EMPTY</v>
      </c>
      <c r="Z596" s="14" t="str">
        <f>IF(AND(P596="beforeRx",O597="afterRx"),J597-timingTable[[#This Row],[FRT32_trace]],"EMPTY")</f>
        <v>EMPTY</v>
      </c>
      <c r="AA596" s="14" t="str">
        <f>IF(AND(timingTable[[#This Row],[txEnd]]="txEnd",Q600="rxStart"),I600-timingTable[[#This Row],[FRT32_val]],"EMPTY")</f>
        <v>EMPTY</v>
      </c>
    </row>
    <row r="597" spans="1:27" x14ac:dyDescent="0.25">
      <c r="A597" s="14" t="s">
        <v>2131</v>
      </c>
      <c r="B597">
        <v>335689992765</v>
      </c>
      <c r="C597" s="14" t="s">
        <v>10039</v>
      </c>
      <c r="D597">
        <v>151</v>
      </c>
      <c r="E597" s="14" t="s">
        <v>7876</v>
      </c>
      <c r="F597" s="14" t="s">
        <v>7936</v>
      </c>
      <c r="G597" s="14">
        <f>timingTable[[#This Row],[FRT_DEC]]-B596</f>
        <v>1068</v>
      </c>
      <c r="H5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INFO]]))),H596)</f>
        <v>98</v>
      </c>
      <c r="I5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7" s="14">
        <f>HEX2DEC(RIGHT(timingTable[[#This Row],[FRT_HEX]],MIN(LEN(timingTable[[#This Row],[FRT_HEX]])-2,8)))</f>
        <v>682543677</v>
      </c>
      <c r="K597" s="14" t="str">
        <f>IF(timingTable[[#This Row],['[TRACECODE']:.1]]=140,"afterTx","")</f>
        <v/>
      </c>
      <c r="L597" s="14" t="str">
        <f t="shared" si="99"/>
        <v/>
      </c>
      <c r="M597" s="14" t="str">
        <f>IF(AND(H597=H596,K596="afterTx",timingTable[[#This Row],['[TRACECODE']:.1]]=6),"dc","")</f>
        <v/>
      </c>
      <c r="N597" s="14" t="str">
        <f t="shared" si="100"/>
        <v/>
      </c>
      <c r="O597" s="14" t="str">
        <f>IF(timingTable[[#This Row],['[TRACECODE']:.1]]=141,"afterRx","")</f>
        <v/>
      </c>
      <c r="P597" s="14" t="str">
        <f t="shared" si="101"/>
        <v/>
      </c>
      <c r="Q597" s="14" t="str">
        <f t="shared" si="102"/>
        <v/>
      </c>
      <c r="R597" s="14" t="str">
        <f t="shared" si="103"/>
        <v/>
      </c>
      <c r="S597" s="14" t="str">
        <f t="shared" si="104"/>
        <v>EMPTY</v>
      </c>
      <c r="T597" s="14" t="str">
        <f t="shared" si="105"/>
        <v>EMPTY</v>
      </c>
      <c r="U597" s="14" t="str">
        <f t="shared" si="106"/>
        <v>EMPTY</v>
      </c>
      <c r="V597" s="14" t="str">
        <f t="shared" si="107"/>
        <v>EMPTY</v>
      </c>
      <c r="W597" s="14" t="str">
        <f>IF(L597="beforeTx",timingTable[[#This Row],[FRT32_val]]-timingTable[[#This Row],[FRT32_trace]],"EMPTY")</f>
        <v>EMPTY</v>
      </c>
      <c r="X597" s="14" t="str">
        <f t="shared" si="108"/>
        <v>EMPTY</v>
      </c>
      <c r="Y597" s="14" t="str">
        <f t="shared" si="109"/>
        <v>EMPTY</v>
      </c>
      <c r="Z597" s="14" t="str">
        <f>IF(AND(P597="beforeRx",O598="afterRx"),J598-timingTable[[#This Row],[FRT32_trace]],"EMPTY")</f>
        <v>EMPTY</v>
      </c>
      <c r="AA597" s="14" t="str">
        <f>IF(AND(timingTable[[#This Row],[txEnd]]="txEnd",Q601="rxStart"),I601-timingTable[[#This Row],[FRT32_val]],"EMPTY")</f>
        <v>EMPTY</v>
      </c>
    </row>
    <row r="598" spans="1:27" x14ac:dyDescent="0.25">
      <c r="A598" s="14" t="s">
        <v>2133</v>
      </c>
      <c r="B598">
        <v>335690012766</v>
      </c>
      <c r="C598" s="14" t="s">
        <v>10041</v>
      </c>
      <c r="D598">
        <v>151</v>
      </c>
      <c r="E598" s="14" t="s">
        <v>7876</v>
      </c>
      <c r="F598" s="14" t="s">
        <v>7936</v>
      </c>
      <c r="G598" s="14">
        <f>timingTable[[#This Row],[FRT_DEC]]-B597</f>
        <v>20001</v>
      </c>
      <c r="H5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INFO]]))),H597)</f>
        <v>98</v>
      </c>
      <c r="I5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8" s="14">
        <f>HEX2DEC(RIGHT(timingTable[[#This Row],[FRT_HEX]],MIN(LEN(timingTable[[#This Row],[FRT_HEX]])-2,8)))</f>
        <v>682563678</v>
      </c>
      <c r="K598" s="14" t="str">
        <f>IF(timingTable[[#This Row],['[TRACECODE']:.1]]=140,"afterTx","")</f>
        <v/>
      </c>
      <c r="L598" s="14" t="str">
        <f t="shared" si="99"/>
        <v/>
      </c>
      <c r="M598" s="14" t="str">
        <f>IF(AND(H598=H597,K597="afterTx",timingTable[[#This Row],['[TRACECODE']:.1]]=6),"dc","")</f>
        <v/>
      </c>
      <c r="N598" s="14" t="str">
        <f t="shared" si="100"/>
        <v/>
      </c>
      <c r="O598" s="14" t="str">
        <f>IF(timingTable[[#This Row],['[TRACECODE']:.1]]=141,"afterRx","")</f>
        <v/>
      </c>
      <c r="P598" s="14" t="str">
        <f t="shared" si="101"/>
        <v/>
      </c>
      <c r="Q598" s="14" t="str">
        <f t="shared" si="102"/>
        <v/>
      </c>
      <c r="R598" s="14" t="str">
        <f t="shared" si="103"/>
        <v/>
      </c>
      <c r="S598" s="14" t="str">
        <f t="shared" si="104"/>
        <v>EMPTY</v>
      </c>
      <c r="T598" s="14" t="str">
        <f t="shared" si="105"/>
        <v>EMPTY</v>
      </c>
      <c r="U598" s="14" t="str">
        <f t="shared" si="106"/>
        <v>EMPTY</v>
      </c>
      <c r="V598" s="14" t="str">
        <f t="shared" si="107"/>
        <v>EMPTY</v>
      </c>
      <c r="W598" s="14" t="str">
        <f>IF(L598="beforeTx",timingTable[[#This Row],[FRT32_val]]-timingTable[[#This Row],[FRT32_trace]],"EMPTY")</f>
        <v>EMPTY</v>
      </c>
      <c r="X598" s="14" t="str">
        <f t="shared" si="108"/>
        <v>EMPTY</v>
      </c>
      <c r="Y598" s="14" t="str">
        <f t="shared" si="109"/>
        <v>EMPTY</v>
      </c>
      <c r="Z598" s="14" t="str">
        <f>IF(AND(P598="beforeRx",O599="afterRx"),J599-timingTable[[#This Row],[FRT32_trace]],"EMPTY")</f>
        <v>EMPTY</v>
      </c>
      <c r="AA598" s="14" t="str">
        <f>IF(AND(timingTable[[#This Row],[txEnd]]="txEnd",Q602="rxStart"),I602-timingTable[[#This Row],[FRT32_val]],"EMPTY")</f>
        <v>EMPTY</v>
      </c>
    </row>
    <row r="599" spans="1:27" x14ac:dyDescent="0.25">
      <c r="A599" s="14" t="s">
        <v>2135</v>
      </c>
      <c r="B599">
        <v>335690032765</v>
      </c>
      <c r="C599" s="14" t="s">
        <v>10043</v>
      </c>
      <c r="D599">
        <v>151</v>
      </c>
      <c r="E599" s="14" t="s">
        <v>7876</v>
      </c>
      <c r="F599" s="14" t="s">
        <v>7936</v>
      </c>
      <c r="G599" s="14">
        <f>timingTable[[#This Row],[FRT_DEC]]-B598</f>
        <v>19999</v>
      </c>
      <c r="H5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INFO]]))),H598)</f>
        <v>98</v>
      </c>
      <c r="I5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599" s="14">
        <f>HEX2DEC(RIGHT(timingTable[[#This Row],[FRT_HEX]],MIN(LEN(timingTable[[#This Row],[FRT_HEX]])-2,8)))</f>
        <v>682583677</v>
      </c>
      <c r="K599" s="14" t="str">
        <f>IF(timingTable[[#This Row],['[TRACECODE']:.1]]=140,"afterTx","")</f>
        <v/>
      </c>
      <c r="L599" s="14" t="str">
        <f t="shared" si="99"/>
        <v/>
      </c>
      <c r="M599" s="14" t="str">
        <f>IF(AND(H599=H598,K598="afterTx",timingTable[[#This Row],['[TRACECODE']:.1]]=6),"dc","")</f>
        <v/>
      </c>
      <c r="N599" s="14" t="str">
        <f t="shared" si="100"/>
        <v/>
      </c>
      <c r="O599" s="14" t="str">
        <f>IF(timingTable[[#This Row],['[TRACECODE']:.1]]=141,"afterRx","")</f>
        <v/>
      </c>
      <c r="P599" s="14" t="str">
        <f t="shared" si="101"/>
        <v/>
      </c>
      <c r="Q599" s="14" t="str">
        <f t="shared" si="102"/>
        <v/>
      </c>
      <c r="R599" s="14" t="str">
        <f t="shared" si="103"/>
        <v/>
      </c>
      <c r="S599" s="14" t="str">
        <f t="shared" si="104"/>
        <v>EMPTY</v>
      </c>
      <c r="T599" s="14" t="str">
        <f t="shared" si="105"/>
        <v>EMPTY</v>
      </c>
      <c r="U599" s="14" t="str">
        <f t="shared" si="106"/>
        <v>EMPTY</v>
      </c>
      <c r="V599" s="14" t="str">
        <f t="shared" si="107"/>
        <v>EMPTY</v>
      </c>
      <c r="W599" s="14" t="str">
        <f>IF(L599="beforeTx",timingTable[[#This Row],[FRT32_val]]-timingTable[[#This Row],[FRT32_trace]],"EMPTY")</f>
        <v>EMPTY</v>
      </c>
      <c r="X599" s="14" t="str">
        <f t="shared" si="108"/>
        <v>EMPTY</v>
      </c>
      <c r="Y599" s="14" t="str">
        <f t="shared" si="109"/>
        <v>EMPTY</v>
      </c>
      <c r="Z599" s="14" t="str">
        <f>IF(AND(P599="beforeRx",O600="afterRx"),J600-timingTable[[#This Row],[FRT32_trace]],"EMPTY")</f>
        <v>EMPTY</v>
      </c>
      <c r="AA599" s="14" t="str">
        <f>IF(AND(timingTable[[#This Row],[txEnd]]="txEnd",Q603="rxStart"),I603-timingTable[[#This Row],[FRT32_val]],"EMPTY")</f>
        <v>EMPTY</v>
      </c>
    </row>
    <row r="600" spans="1:27" x14ac:dyDescent="0.25">
      <c r="A600" s="14" t="s">
        <v>2137</v>
      </c>
      <c r="B600">
        <v>335690052765</v>
      </c>
      <c r="C600" s="14" t="s">
        <v>10045</v>
      </c>
      <c r="D600">
        <v>151</v>
      </c>
      <c r="E600" s="14" t="s">
        <v>7876</v>
      </c>
      <c r="F600" s="14" t="s">
        <v>7936</v>
      </c>
      <c r="G600" s="14">
        <f>timingTable[[#This Row],[FRT_DEC]]-B599</f>
        <v>20000</v>
      </c>
      <c r="H6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INFO]]))),H599)</f>
        <v>98</v>
      </c>
      <c r="I6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0" s="14">
        <f>HEX2DEC(RIGHT(timingTable[[#This Row],[FRT_HEX]],MIN(LEN(timingTable[[#This Row],[FRT_HEX]])-2,8)))</f>
        <v>682603677</v>
      </c>
      <c r="K600" s="14" t="str">
        <f>IF(timingTable[[#This Row],['[TRACECODE']:.1]]=140,"afterTx","")</f>
        <v/>
      </c>
      <c r="L600" s="14" t="str">
        <f t="shared" si="99"/>
        <v/>
      </c>
      <c r="M600" s="14" t="str">
        <f>IF(AND(H600=H599,K599="afterTx",timingTable[[#This Row],['[TRACECODE']:.1]]=6),"dc","")</f>
        <v/>
      </c>
      <c r="N600" s="14" t="str">
        <f t="shared" si="100"/>
        <v/>
      </c>
      <c r="O600" s="14" t="str">
        <f>IF(timingTable[[#This Row],['[TRACECODE']:.1]]=141,"afterRx","")</f>
        <v/>
      </c>
      <c r="P600" s="14" t="str">
        <f t="shared" si="101"/>
        <v/>
      </c>
      <c r="Q600" s="14" t="str">
        <f t="shared" si="102"/>
        <v/>
      </c>
      <c r="R600" s="14" t="str">
        <f t="shared" si="103"/>
        <v/>
      </c>
      <c r="S600" s="14" t="str">
        <f t="shared" si="104"/>
        <v>EMPTY</v>
      </c>
      <c r="T600" s="14" t="str">
        <f t="shared" si="105"/>
        <v>EMPTY</v>
      </c>
      <c r="U600" s="14" t="str">
        <f t="shared" si="106"/>
        <v>EMPTY</v>
      </c>
      <c r="V600" s="14" t="str">
        <f t="shared" si="107"/>
        <v>EMPTY</v>
      </c>
      <c r="W600" s="14" t="str">
        <f>IF(L600="beforeTx",timingTable[[#This Row],[FRT32_val]]-timingTable[[#This Row],[FRT32_trace]],"EMPTY")</f>
        <v>EMPTY</v>
      </c>
      <c r="X600" s="14" t="str">
        <f t="shared" si="108"/>
        <v>EMPTY</v>
      </c>
      <c r="Y600" s="14" t="str">
        <f t="shared" si="109"/>
        <v>EMPTY</v>
      </c>
      <c r="Z600" s="14" t="str">
        <f>IF(AND(P600="beforeRx",O601="afterRx"),J601-timingTable[[#This Row],[FRT32_trace]],"EMPTY")</f>
        <v>EMPTY</v>
      </c>
      <c r="AA600" s="14" t="str">
        <f>IF(AND(timingTable[[#This Row],[txEnd]]="txEnd",Q604="rxStart"),I604-timingTable[[#This Row],[FRT32_val]],"EMPTY")</f>
        <v>EMPTY</v>
      </c>
    </row>
    <row r="601" spans="1:27" x14ac:dyDescent="0.25">
      <c r="A601" s="14" t="s">
        <v>2139</v>
      </c>
      <c r="B601">
        <v>335690072765</v>
      </c>
      <c r="C601" s="14" t="s">
        <v>10047</v>
      </c>
      <c r="D601">
        <v>151</v>
      </c>
      <c r="E601" s="14" t="s">
        <v>7876</v>
      </c>
      <c r="F601" s="14" t="s">
        <v>7936</v>
      </c>
      <c r="G601" s="14">
        <f>timingTable[[#This Row],[FRT_DEC]]-B600</f>
        <v>20000</v>
      </c>
      <c r="H6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INFO]]))),H600)</f>
        <v>98</v>
      </c>
      <c r="I6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1" s="14">
        <f>HEX2DEC(RIGHT(timingTable[[#This Row],[FRT_HEX]],MIN(LEN(timingTable[[#This Row],[FRT_HEX]])-2,8)))</f>
        <v>682623677</v>
      </c>
      <c r="K601" s="14" t="str">
        <f>IF(timingTable[[#This Row],['[TRACECODE']:.1]]=140,"afterTx","")</f>
        <v/>
      </c>
      <c r="L601" s="14" t="str">
        <f t="shared" si="99"/>
        <v/>
      </c>
      <c r="M601" s="14" t="str">
        <f>IF(AND(H601=H600,K600="afterTx",timingTable[[#This Row],['[TRACECODE']:.1]]=6),"dc","")</f>
        <v/>
      </c>
      <c r="N601" s="14" t="str">
        <f t="shared" si="100"/>
        <v/>
      </c>
      <c r="O601" s="14" t="str">
        <f>IF(timingTable[[#This Row],['[TRACECODE']:.1]]=141,"afterRx","")</f>
        <v/>
      </c>
      <c r="P601" s="14" t="str">
        <f t="shared" si="101"/>
        <v/>
      </c>
      <c r="Q601" s="14" t="str">
        <f t="shared" si="102"/>
        <v/>
      </c>
      <c r="R601" s="14" t="str">
        <f t="shared" si="103"/>
        <v/>
      </c>
      <c r="S601" s="14" t="str">
        <f t="shared" si="104"/>
        <v>EMPTY</v>
      </c>
      <c r="T601" s="14" t="str">
        <f t="shared" si="105"/>
        <v>EMPTY</v>
      </c>
      <c r="U601" s="14" t="str">
        <f t="shared" si="106"/>
        <v>EMPTY</v>
      </c>
      <c r="V601" s="14" t="str">
        <f t="shared" si="107"/>
        <v>EMPTY</v>
      </c>
      <c r="W601" s="14" t="str">
        <f>IF(L601="beforeTx",timingTable[[#This Row],[FRT32_val]]-timingTable[[#This Row],[FRT32_trace]],"EMPTY")</f>
        <v>EMPTY</v>
      </c>
      <c r="X601" s="14" t="str">
        <f t="shared" si="108"/>
        <v>EMPTY</v>
      </c>
      <c r="Y601" s="14" t="str">
        <f t="shared" si="109"/>
        <v>EMPTY</v>
      </c>
      <c r="Z601" s="14" t="str">
        <f>IF(AND(P601="beforeRx",O602="afterRx"),J602-timingTable[[#This Row],[FRT32_trace]],"EMPTY")</f>
        <v>EMPTY</v>
      </c>
      <c r="AA601" s="14" t="str">
        <f>IF(AND(timingTable[[#This Row],[txEnd]]="txEnd",Q605="rxStart"),I605-timingTable[[#This Row],[FRT32_val]],"EMPTY")</f>
        <v>EMPTY</v>
      </c>
    </row>
    <row r="602" spans="1:27" x14ac:dyDescent="0.25">
      <c r="A602" s="14" t="s">
        <v>2141</v>
      </c>
      <c r="B602">
        <v>335690091697</v>
      </c>
      <c r="C602" s="14" t="s">
        <v>10049</v>
      </c>
      <c r="D602">
        <v>151</v>
      </c>
      <c r="E602" s="14" t="s">
        <v>7876</v>
      </c>
      <c r="F602" s="14" t="s">
        <v>7945</v>
      </c>
      <c r="G602" s="14">
        <f>timingTable[[#This Row],[FRT_DEC]]-B601</f>
        <v>18932</v>
      </c>
      <c r="H6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INFO]]))),H601)</f>
        <v>98</v>
      </c>
      <c r="I6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602" s="14">
        <f>HEX2DEC(RIGHT(timingTable[[#This Row],[FRT_HEX]],MIN(LEN(timingTable[[#This Row],[FRT_HEX]])-2,8)))</f>
        <v>682642609</v>
      </c>
      <c r="K602" s="14" t="str">
        <f>IF(timingTable[[#This Row],['[TRACECODE']:.1]]=140,"afterTx","")</f>
        <v/>
      </c>
      <c r="L602" s="14" t="str">
        <f t="shared" si="99"/>
        <v/>
      </c>
      <c r="M602" s="14" t="str">
        <f>IF(AND(H602=H601,K601="afterTx",timingTable[[#This Row],['[TRACECODE']:.1]]=6),"dc","")</f>
        <v/>
      </c>
      <c r="N602" s="14" t="str">
        <f t="shared" si="100"/>
        <v/>
      </c>
      <c r="O602" s="14" t="str">
        <f>IF(timingTable[[#This Row],['[TRACECODE']:.1]]=141,"afterRx","")</f>
        <v/>
      </c>
      <c r="P602" s="14" t="str">
        <f t="shared" si="101"/>
        <v/>
      </c>
      <c r="Q602" s="14" t="str">
        <f t="shared" si="102"/>
        <v/>
      </c>
      <c r="R602" s="14" t="str">
        <f t="shared" si="103"/>
        <v/>
      </c>
      <c r="S602" s="14" t="str">
        <f t="shared" si="104"/>
        <v>EMPTY</v>
      </c>
      <c r="T602" s="14" t="str">
        <f t="shared" si="105"/>
        <v>EMPTY</v>
      </c>
      <c r="U602" s="14" t="str">
        <f t="shared" si="106"/>
        <v>EMPTY</v>
      </c>
      <c r="V602" s="14" t="str">
        <f t="shared" si="107"/>
        <v>EMPTY</v>
      </c>
      <c r="W602" s="14" t="str">
        <f>IF(L602="beforeTx",timingTable[[#This Row],[FRT32_val]]-timingTable[[#This Row],[FRT32_trace]],"EMPTY")</f>
        <v>EMPTY</v>
      </c>
      <c r="X602" s="14" t="str">
        <f t="shared" si="108"/>
        <v>EMPTY</v>
      </c>
      <c r="Y602" s="14" t="str">
        <f t="shared" si="109"/>
        <v>EMPTY</v>
      </c>
      <c r="Z602" s="14" t="str">
        <f>IF(AND(P602="beforeRx",O603="afterRx"),J603-timingTable[[#This Row],[FRT32_trace]],"EMPTY")</f>
        <v>EMPTY</v>
      </c>
      <c r="AA602" s="14" t="str">
        <f>IF(AND(timingTable[[#This Row],[txEnd]]="txEnd",Q606="rxStart"),I606-timingTable[[#This Row],[FRT32_val]],"EMPTY")</f>
        <v>EMPTY</v>
      </c>
    </row>
    <row r="603" spans="1:27" x14ac:dyDescent="0.25">
      <c r="A603" s="14" t="s">
        <v>2143</v>
      </c>
      <c r="B603">
        <v>335690092765</v>
      </c>
      <c r="C603" s="14" t="s">
        <v>10051</v>
      </c>
      <c r="D603">
        <v>151</v>
      </c>
      <c r="E603" s="14" t="s">
        <v>7876</v>
      </c>
      <c r="F603" s="14" t="s">
        <v>7936</v>
      </c>
      <c r="G603" s="14">
        <f>timingTable[[#This Row],[FRT_DEC]]-B602</f>
        <v>1068</v>
      </c>
      <c r="H6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INFO]]))),H602)</f>
        <v>98</v>
      </c>
      <c r="I6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3" s="14">
        <f>HEX2DEC(RIGHT(timingTable[[#This Row],[FRT_HEX]],MIN(LEN(timingTable[[#This Row],[FRT_HEX]])-2,8)))</f>
        <v>682643677</v>
      </c>
      <c r="K603" s="14" t="str">
        <f>IF(timingTable[[#This Row],['[TRACECODE']:.1]]=140,"afterTx","")</f>
        <v/>
      </c>
      <c r="L603" s="14" t="str">
        <f t="shared" si="99"/>
        <v/>
      </c>
      <c r="M603" s="14" t="str">
        <f>IF(AND(H603=H602,K602="afterTx",timingTable[[#This Row],['[TRACECODE']:.1]]=6),"dc","")</f>
        <v/>
      </c>
      <c r="N603" s="14" t="str">
        <f t="shared" si="100"/>
        <v/>
      </c>
      <c r="O603" s="14" t="str">
        <f>IF(timingTable[[#This Row],['[TRACECODE']:.1]]=141,"afterRx","")</f>
        <v/>
      </c>
      <c r="P603" s="14" t="str">
        <f t="shared" si="101"/>
        <v/>
      </c>
      <c r="Q603" s="14" t="str">
        <f t="shared" si="102"/>
        <v/>
      </c>
      <c r="R603" s="14" t="str">
        <f t="shared" si="103"/>
        <v/>
      </c>
      <c r="S603" s="14" t="str">
        <f t="shared" si="104"/>
        <v>EMPTY</v>
      </c>
      <c r="T603" s="14" t="str">
        <f t="shared" si="105"/>
        <v>EMPTY</v>
      </c>
      <c r="U603" s="14" t="str">
        <f t="shared" si="106"/>
        <v>EMPTY</v>
      </c>
      <c r="V603" s="14" t="str">
        <f t="shared" si="107"/>
        <v>EMPTY</v>
      </c>
      <c r="W603" s="14" t="str">
        <f>IF(L603="beforeTx",timingTable[[#This Row],[FRT32_val]]-timingTable[[#This Row],[FRT32_trace]],"EMPTY")</f>
        <v>EMPTY</v>
      </c>
      <c r="X603" s="14" t="str">
        <f t="shared" si="108"/>
        <v>EMPTY</v>
      </c>
      <c r="Y603" s="14" t="str">
        <f t="shared" si="109"/>
        <v>EMPTY</v>
      </c>
      <c r="Z603" s="14" t="str">
        <f>IF(AND(P603="beforeRx",O604="afterRx"),J604-timingTable[[#This Row],[FRT32_trace]],"EMPTY")</f>
        <v>EMPTY</v>
      </c>
      <c r="AA603" s="14" t="str">
        <f>IF(AND(timingTable[[#This Row],[txEnd]]="txEnd",Q607="rxStart"),I607-timingTable[[#This Row],[FRT32_val]],"EMPTY")</f>
        <v>EMPTY</v>
      </c>
    </row>
    <row r="604" spans="1:27" x14ac:dyDescent="0.25">
      <c r="A604" s="14" t="s">
        <v>2145</v>
      </c>
      <c r="B604">
        <v>335690112765</v>
      </c>
      <c r="C604" s="14" t="s">
        <v>10053</v>
      </c>
      <c r="D604">
        <v>151</v>
      </c>
      <c r="E604" s="14" t="s">
        <v>7876</v>
      </c>
      <c r="F604" s="14" t="s">
        <v>7936</v>
      </c>
      <c r="G604" s="14">
        <f>timingTable[[#This Row],[FRT_DEC]]-B603</f>
        <v>20000</v>
      </c>
      <c r="H6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INFO]]))),H603)</f>
        <v>98</v>
      </c>
      <c r="I6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4" s="14">
        <f>HEX2DEC(RIGHT(timingTable[[#This Row],[FRT_HEX]],MIN(LEN(timingTable[[#This Row],[FRT_HEX]])-2,8)))</f>
        <v>682663677</v>
      </c>
      <c r="K604" s="14" t="str">
        <f>IF(timingTable[[#This Row],['[TRACECODE']:.1]]=140,"afterTx","")</f>
        <v/>
      </c>
      <c r="L604" s="14" t="str">
        <f t="shared" si="99"/>
        <v/>
      </c>
      <c r="M604" s="14" t="str">
        <f>IF(AND(H604=H603,K603="afterTx",timingTable[[#This Row],['[TRACECODE']:.1]]=6),"dc","")</f>
        <v/>
      </c>
      <c r="N604" s="14" t="str">
        <f t="shared" si="100"/>
        <v/>
      </c>
      <c r="O604" s="14" t="str">
        <f>IF(timingTable[[#This Row],['[TRACECODE']:.1]]=141,"afterRx","")</f>
        <v/>
      </c>
      <c r="P604" s="14" t="str">
        <f t="shared" si="101"/>
        <v/>
      </c>
      <c r="Q604" s="14" t="str">
        <f t="shared" si="102"/>
        <v/>
      </c>
      <c r="R604" s="14" t="str">
        <f t="shared" si="103"/>
        <v/>
      </c>
      <c r="S604" s="14" t="str">
        <f t="shared" si="104"/>
        <v>EMPTY</v>
      </c>
      <c r="T604" s="14" t="str">
        <f t="shared" si="105"/>
        <v>EMPTY</v>
      </c>
      <c r="U604" s="14" t="str">
        <f t="shared" si="106"/>
        <v>EMPTY</v>
      </c>
      <c r="V604" s="14" t="str">
        <f t="shared" si="107"/>
        <v>EMPTY</v>
      </c>
      <c r="W604" s="14" t="str">
        <f>IF(L604="beforeTx",timingTable[[#This Row],[FRT32_val]]-timingTable[[#This Row],[FRT32_trace]],"EMPTY")</f>
        <v>EMPTY</v>
      </c>
      <c r="X604" s="14" t="str">
        <f t="shared" si="108"/>
        <v>EMPTY</v>
      </c>
      <c r="Y604" s="14" t="str">
        <f t="shared" si="109"/>
        <v>EMPTY</v>
      </c>
      <c r="Z604" s="14" t="str">
        <f>IF(AND(P604="beforeRx",O605="afterRx"),J605-timingTable[[#This Row],[FRT32_trace]],"EMPTY")</f>
        <v>EMPTY</v>
      </c>
      <c r="AA604" s="14" t="str">
        <f>IF(AND(timingTable[[#This Row],[txEnd]]="txEnd",Q608="rxStart"),I608-timingTable[[#This Row],[FRT32_val]],"EMPTY")</f>
        <v>EMPTY</v>
      </c>
    </row>
    <row r="605" spans="1:27" x14ac:dyDescent="0.25">
      <c r="A605" s="14" t="s">
        <v>2147</v>
      </c>
      <c r="B605">
        <v>335690132767</v>
      </c>
      <c r="C605" s="14" t="s">
        <v>10055</v>
      </c>
      <c r="D605">
        <v>151</v>
      </c>
      <c r="E605" s="14" t="s">
        <v>7876</v>
      </c>
      <c r="F605" s="14" t="s">
        <v>7936</v>
      </c>
      <c r="G605" s="14">
        <f>timingTable[[#This Row],[FRT_DEC]]-B604</f>
        <v>20002</v>
      </c>
      <c r="H6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INFO]]))),H604)</f>
        <v>98</v>
      </c>
      <c r="I6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5" s="14">
        <f>HEX2DEC(RIGHT(timingTable[[#This Row],[FRT_HEX]],MIN(LEN(timingTable[[#This Row],[FRT_HEX]])-2,8)))</f>
        <v>682683679</v>
      </c>
      <c r="K605" s="14" t="str">
        <f>IF(timingTable[[#This Row],['[TRACECODE']:.1]]=140,"afterTx","")</f>
        <v/>
      </c>
      <c r="L605" s="14" t="str">
        <f t="shared" si="99"/>
        <v/>
      </c>
      <c r="M605" s="14" t="str">
        <f>IF(AND(H605=H604,K604="afterTx",timingTable[[#This Row],['[TRACECODE']:.1]]=6),"dc","")</f>
        <v/>
      </c>
      <c r="N605" s="14" t="str">
        <f t="shared" si="100"/>
        <v/>
      </c>
      <c r="O605" s="14" t="str">
        <f>IF(timingTable[[#This Row],['[TRACECODE']:.1]]=141,"afterRx","")</f>
        <v/>
      </c>
      <c r="P605" s="14" t="str">
        <f t="shared" si="101"/>
        <v/>
      </c>
      <c r="Q605" s="14" t="str">
        <f t="shared" si="102"/>
        <v/>
      </c>
      <c r="R605" s="14" t="str">
        <f t="shared" si="103"/>
        <v/>
      </c>
      <c r="S605" s="14" t="str">
        <f t="shared" si="104"/>
        <v>EMPTY</v>
      </c>
      <c r="T605" s="14" t="str">
        <f t="shared" si="105"/>
        <v>EMPTY</v>
      </c>
      <c r="U605" s="14" t="str">
        <f t="shared" si="106"/>
        <v>EMPTY</v>
      </c>
      <c r="V605" s="14" t="str">
        <f t="shared" si="107"/>
        <v>EMPTY</v>
      </c>
      <c r="W605" s="14" t="str">
        <f>IF(L605="beforeTx",timingTable[[#This Row],[FRT32_val]]-timingTable[[#This Row],[FRT32_trace]],"EMPTY")</f>
        <v>EMPTY</v>
      </c>
      <c r="X605" s="14" t="str">
        <f t="shared" si="108"/>
        <v>EMPTY</v>
      </c>
      <c r="Y605" s="14" t="str">
        <f t="shared" si="109"/>
        <v>EMPTY</v>
      </c>
      <c r="Z605" s="14" t="str">
        <f>IF(AND(P605="beforeRx",O606="afterRx"),J606-timingTable[[#This Row],[FRT32_trace]],"EMPTY")</f>
        <v>EMPTY</v>
      </c>
      <c r="AA605" s="14" t="str">
        <f>IF(AND(timingTable[[#This Row],[txEnd]]="txEnd",Q609="rxStart"),I609-timingTable[[#This Row],[FRT32_val]],"EMPTY")</f>
        <v>EMPTY</v>
      </c>
    </row>
    <row r="606" spans="1:27" x14ac:dyDescent="0.25">
      <c r="A606" s="14" t="s">
        <v>2149</v>
      </c>
      <c r="B606">
        <v>335690152766</v>
      </c>
      <c r="C606" s="14" t="s">
        <v>10057</v>
      </c>
      <c r="D606">
        <v>151</v>
      </c>
      <c r="E606" s="14" t="s">
        <v>7876</v>
      </c>
      <c r="F606" s="14" t="s">
        <v>7936</v>
      </c>
      <c r="G606" s="14">
        <f>timingTable[[#This Row],[FRT_DEC]]-B605</f>
        <v>19999</v>
      </c>
      <c r="H6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INFO]]))),H605)</f>
        <v>98</v>
      </c>
      <c r="I6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6" s="14">
        <f>HEX2DEC(RIGHT(timingTable[[#This Row],[FRT_HEX]],MIN(LEN(timingTable[[#This Row],[FRT_HEX]])-2,8)))</f>
        <v>682703678</v>
      </c>
      <c r="K606" s="14" t="str">
        <f>IF(timingTable[[#This Row],['[TRACECODE']:.1]]=140,"afterTx","")</f>
        <v/>
      </c>
      <c r="L606" s="14" t="str">
        <f t="shared" si="99"/>
        <v/>
      </c>
      <c r="M606" s="14" t="str">
        <f>IF(AND(H606=H605,K605="afterTx",timingTable[[#This Row],['[TRACECODE']:.1]]=6),"dc","")</f>
        <v/>
      </c>
      <c r="N606" s="14" t="str">
        <f t="shared" si="100"/>
        <v/>
      </c>
      <c r="O606" s="14" t="str">
        <f>IF(timingTable[[#This Row],['[TRACECODE']:.1]]=141,"afterRx","")</f>
        <v/>
      </c>
      <c r="P606" s="14" t="str">
        <f t="shared" si="101"/>
        <v/>
      </c>
      <c r="Q606" s="14" t="str">
        <f t="shared" si="102"/>
        <v/>
      </c>
      <c r="R606" s="14" t="str">
        <f t="shared" si="103"/>
        <v/>
      </c>
      <c r="S606" s="14" t="str">
        <f t="shared" si="104"/>
        <v>EMPTY</v>
      </c>
      <c r="T606" s="14" t="str">
        <f t="shared" si="105"/>
        <v>EMPTY</v>
      </c>
      <c r="U606" s="14" t="str">
        <f t="shared" si="106"/>
        <v>EMPTY</v>
      </c>
      <c r="V606" s="14" t="str">
        <f t="shared" si="107"/>
        <v>EMPTY</v>
      </c>
      <c r="W606" s="14" t="str">
        <f>IF(L606="beforeTx",timingTable[[#This Row],[FRT32_val]]-timingTable[[#This Row],[FRT32_trace]],"EMPTY")</f>
        <v>EMPTY</v>
      </c>
      <c r="X606" s="14" t="str">
        <f t="shared" si="108"/>
        <v>EMPTY</v>
      </c>
      <c r="Y606" s="14" t="str">
        <f t="shared" si="109"/>
        <v>EMPTY</v>
      </c>
      <c r="Z606" s="14" t="str">
        <f>IF(AND(P606="beforeRx",O607="afterRx"),J607-timingTable[[#This Row],[FRT32_trace]],"EMPTY")</f>
        <v>EMPTY</v>
      </c>
      <c r="AA606" s="14" t="str">
        <f>IF(AND(timingTable[[#This Row],[txEnd]]="txEnd",Q610="rxStart"),I610-timingTable[[#This Row],[FRT32_val]],"EMPTY")</f>
        <v>EMPTY</v>
      </c>
    </row>
    <row r="607" spans="1:27" x14ac:dyDescent="0.25">
      <c r="A607" s="14" t="s">
        <v>2151</v>
      </c>
      <c r="B607">
        <v>335690172766</v>
      </c>
      <c r="C607" s="14" t="s">
        <v>10059</v>
      </c>
      <c r="D607">
        <v>151</v>
      </c>
      <c r="E607" s="14" t="s">
        <v>7876</v>
      </c>
      <c r="F607" s="14" t="s">
        <v>7936</v>
      </c>
      <c r="G607" s="14">
        <f>timingTable[[#This Row],[FRT_DEC]]-B606</f>
        <v>20000</v>
      </c>
      <c r="H6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INFO]]))),H606)</f>
        <v>98</v>
      </c>
      <c r="I6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7" s="14">
        <f>HEX2DEC(RIGHT(timingTable[[#This Row],[FRT_HEX]],MIN(LEN(timingTable[[#This Row],[FRT_HEX]])-2,8)))</f>
        <v>682723678</v>
      </c>
      <c r="K607" s="14" t="str">
        <f>IF(timingTable[[#This Row],['[TRACECODE']:.1]]=140,"afterTx","")</f>
        <v/>
      </c>
      <c r="L607" s="14" t="str">
        <f t="shared" si="99"/>
        <v/>
      </c>
      <c r="M607" s="14" t="str">
        <f>IF(AND(H607=H606,K606="afterTx",timingTable[[#This Row],['[TRACECODE']:.1]]=6),"dc","")</f>
        <v/>
      </c>
      <c r="N607" s="14" t="str">
        <f t="shared" si="100"/>
        <v/>
      </c>
      <c r="O607" s="14" t="str">
        <f>IF(timingTable[[#This Row],['[TRACECODE']:.1]]=141,"afterRx","")</f>
        <v/>
      </c>
      <c r="P607" s="14" t="str">
        <f t="shared" si="101"/>
        <v/>
      </c>
      <c r="Q607" s="14" t="str">
        <f t="shared" si="102"/>
        <v/>
      </c>
      <c r="R607" s="14" t="str">
        <f t="shared" si="103"/>
        <v/>
      </c>
      <c r="S607" s="14" t="str">
        <f t="shared" si="104"/>
        <v>EMPTY</v>
      </c>
      <c r="T607" s="14" t="str">
        <f t="shared" si="105"/>
        <v>EMPTY</v>
      </c>
      <c r="U607" s="14" t="str">
        <f t="shared" si="106"/>
        <v>EMPTY</v>
      </c>
      <c r="V607" s="14" t="str">
        <f t="shared" si="107"/>
        <v>EMPTY</v>
      </c>
      <c r="W607" s="14" t="str">
        <f>IF(L607="beforeTx",timingTable[[#This Row],[FRT32_val]]-timingTable[[#This Row],[FRT32_trace]],"EMPTY")</f>
        <v>EMPTY</v>
      </c>
      <c r="X607" s="14" t="str">
        <f t="shared" si="108"/>
        <v>EMPTY</v>
      </c>
      <c r="Y607" s="14" t="str">
        <f t="shared" si="109"/>
        <v>EMPTY</v>
      </c>
      <c r="Z607" s="14" t="str">
        <f>IF(AND(P607="beforeRx",O608="afterRx"),J608-timingTable[[#This Row],[FRT32_trace]],"EMPTY")</f>
        <v>EMPTY</v>
      </c>
      <c r="AA607" s="14" t="str">
        <f>IF(AND(timingTable[[#This Row],[txEnd]]="txEnd",Q611="rxStart"),I611-timingTable[[#This Row],[FRT32_val]],"EMPTY")</f>
        <v>EMPTY</v>
      </c>
    </row>
    <row r="608" spans="1:27" x14ac:dyDescent="0.25">
      <c r="A608" s="14" t="s">
        <v>2153</v>
      </c>
      <c r="B608">
        <v>335690191698</v>
      </c>
      <c r="C608" s="14" t="s">
        <v>10061</v>
      </c>
      <c r="D608">
        <v>151</v>
      </c>
      <c r="E608" s="14" t="s">
        <v>7876</v>
      </c>
      <c r="F608" s="14" t="s">
        <v>7945</v>
      </c>
      <c r="G608" s="14">
        <f>timingTable[[#This Row],[FRT_DEC]]-B607</f>
        <v>18932</v>
      </c>
      <c r="H6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INFO]]))),H607)</f>
        <v>98</v>
      </c>
      <c r="I6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608" s="14">
        <f>HEX2DEC(RIGHT(timingTable[[#This Row],[FRT_HEX]],MIN(LEN(timingTable[[#This Row],[FRT_HEX]])-2,8)))</f>
        <v>682742610</v>
      </c>
      <c r="K608" s="14" t="str">
        <f>IF(timingTable[[#This Row],['[TRACECODE']:.1]]=140,"afterTx","")</f>
        <v/>
      </c>
      <c r="L608" s="14" t="str">
        <f t="shared" si="99"/>
        <v/>
      </c>
      <c r="M608" s="14" t="str">
        <f>IF(AND(H608=H607,K607="afterTx",timingTable[[#This Row],['[TRACECODE']:.1]]=6),"dc","")</f>
        <v/>
      </c>
      <c r="N608" s="14" t="str">
        <f t="shared" si="100"/>
        <v/>
      </c>
      <c r="O608" s="14" t="str">
        <f>IF(timingTable[[#This Row],['[TRACECODE']:.1]]=141,"afterRx","")</f>
        <v/>
      </c>
      <c r="P608" s="14" t="str">
        <f t="shared" si="101"/>
        <v/>
      </c>
      <c r="Q608" s="14" t="str">
        <f t="shared" si="102"/>
        <v/>
      </c>
      <c r="R608" s="14" t="str">
        <f t="shared" si="103"/>
        <v/>
      </c>
      <c r="S608" s="14" t="str">
        <f t="shared" si="104"/>
        <v>EMPTY</v>
      </c>
      <c r="T608" s="14" t="str">
        <f t="shared" si="105"/>
        <v>EMPTY</v>
      </c>
      <c r="U608" s="14" t="str">
        <f t="shared" si="106"/>
        <v>EMPTY</v>
      </c>
      <c r="V608" s="14" t="str">
        <f t="shared" si="107"/>
        <v>EMPTY</v>
      </c>
      <c r="W608" s="14" t="str">
        <f>IF(L608="beforeTx",timingTable[[#This Row],[FRT32_val]]-timingTable[[#This Row],[FRT32_trace]],"EMPTY")</f>
        <v>EMPTY</v>
      </c>
      <c r="X608" s="14" t="str">
        <f t="shared" si="108"/>
        <v>EMPTY</v>
      </c>
      <c r="Y608" s="14" t="str">
        <f t="shared" si="109"/>
        <v>EMPTY</v>
      </c>
      <c r="Z608" s="14" t="str">
        <f>IF(AND(P608="beforeRx",O609="afterRx"),J609-timingTable[[#This Row],[FRT32_trace]],"EMPTY")</f>
        <v>EMPTY</v>
      </c>
      <c r="AA608" s="14" t="str">
        <f>IF(AND(timingTable[[#This Row],[txEnd]]="txEnd",Q612="rxStart"),I612-timingTable[[#This Row],[FRT32_val]],"EMPTY")</f>
        <v>EMPTY</v>
      </c>
    </row>
    <row r="609" spans="1:27" x14ac:dyDescent="0.25">
      <c r="A609" s="14" t="s">
        <v>2155</v>
      </c>
      <c r="B609">
        <v>335690192765</v>
      </c>
      <c r="C609" s="14" t="s">
        <v>10063</v>
      </c>
      <c r="D609">
        <v>151</v>
      </c>
      <c r="E609" s="14" t="s">
        <v>7876</v>
      </c>
      <c r="F609" s="14" t="s">
        <v>7936</v>
      </c>
      <c r="G609" s="14">
        <f>timingTable[[#This Row],[FRT_DEC]]-B608</f>
        <v>1067</v>
      </c>
      <c r="H6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INFO]]))),H608)</f>
        <v>98</v>
      </c>
      <c r="I6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09" s="14">
        <f>HEX2DEC(RIGHT(timingTable[[#This Row],[FRT_HEX]],MIN(LEN(timingTable[[#This Row],[FRT_HEX]])-2,8)))</f>
        <v>682743677</v>
      </c>
      <c r="K609" s="14" t="str">
        <f>IF(timingTable[[#This Row],['[TRACECODE']:.1]]=140,"afterTx","")</f>
        <v/>
      </c>
      <c r="L609" s="14" t="str">
        <f t="shared" si="99"/>
        <v/>
      </c>
      <c r="M609" s="14" t="str">
        <f>IF(AND(H609=H608,K608="afterTx",timingTable[[#This Row],['[TRACECODE']:.1]]=6),"dc","")</f>
        <v/>
      </c>
      <c r="N609" s="14" t="str">
        <f t="shared" si="100"/>
        <v/>
      </c>
      <c r="O609" s="14" t="str">
        <f>IF(timingTable[[#This Row],['[TRACECODE']:.1]]=141,"afterRx","")</f>
        <v/>
      </c>
      <c r="P609" s="14" t="str">
        <f t="shared" si="101"/>
        <v/>
      </c>
      <c r="Q609" s="14" t="str">
        <f t="shared" si="102"/>
        <v/>
      </c>
      <c r="R609" s="14" t="str">
        <f t="shared" si="103"/>
        <v/>
      </c>
      <c r="S609" s="14" t="str">
        <f t="shared" si="104"/>
        <v>EMPTY</v>
      </c>
      <c r="T609" s="14" t="str">
        <f t="shared" si="105"/>
        <v>EMPTY</v>
      </c>
      <c r="U609" s="14" t="str">
        <f t="shared" si="106"/>
        <v>EMPTY</v>
      </c>
      <c r="V609" s="14" t="str">
        <f t="shared" si="107"/>
        <v>EMPTY</v>
      </c>
      <c r="W609" s="14" t="str">
        <f>IF(L609="beforeTx",timingTable[[#This Row],[FRT32_val]]-timingTable[[#This Row],[FRT32_trace]],"EMPTY")</f>
        <v>EMPTY</v>
      </c>
      <c r="X609" s="14" t="str">
        <f t="shared" si="108"/>
        <v>EMPTY</v>
      </c>
      <c r="Y609" s="14" t="str">
        <f t="shared" si="109"/>
        <v>EMPTY</v>
      </c>
      <c r="Z609" s="14" t="str">
        <f>IF(AND(P609="beforeRx",O610="afterRx"),J610-timingTable[[#This Row],[FRT32_trace]],"EMPTY")</f>
        <v>EMPTY</v>
      </c>
      <c r="AA609" s="14" t="str">
        <f>IF(AND(timingTable[[#This Row],[txEnd]]="txEnd",Q613="rxStart"),I613-timingTable[[#This Row],[FRT32_val]],"EMPTY")</f>
        <v>EMPTY</v>
      </c>
    </row>
    <row r="610" spans="1:27" x14ac:dyDescent="0.25">
      <c r="A610" s="14" t="s">
        <v>2157</v>
      </c>
      <c r="B610">
        <v>335690212765</v>
      </c>
      <c r="C610" s="14" t="s">
        <v>10065</v>
      </c>
      <c r="D610">
        <v>151</v>
      </c>
      <c r="E610" s="14" t="s">
        <v>7876</v>
      </c>
      <c r="F610" s="14" t="s">
        <v>7936</v>
      </c>
      <c r="G610" s="14">
        <f>timingTable[[#This Row],[FRT_DEC]]-B609</f>
        <v>20000</v>
      </c>
      <c r="H6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INFO]]))),H609)</f>
        <v>98</v>
      </c>
      <c r="I6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10" s="14">
        <f>HEX2DEC(RIGHT(timingTable[[#This Row],[FRT_HEX]],MIN(LEN(timingTable[[#This Row],[FRT_HEX]])-2,8)))</f>
        <v>682763677</v>
      </c>
      <c r="K610" s="14" t="str">
        <f>IF(timingTable[[#This Row],['[TRACECODE']:.1]]=140,"afterTx","")</f>
        <v/>
      </c>
      <c r="L610" s="14" t="str">
        <f t="shared" si="99"/>
        <v/>
      </c>
      <c r="M610" s="14" t="str">
        <f>IF(AND(H610=H609,K609="afterTx",timingTable[[#This Row],['[TRACECODE']:.1]]=6),"dc","")</f>
        <v/>
      </c>
      <c r="N610" s="14" t="str">
        <f t="shared" si="100"/>
        <v/>
      </c>
      <c r="O610" s="14" t="str">
        <f>IF(timingTable[[#This Row],['[TRACECODE']:.1]]=141,"afterRx","")</f>
        <v/>
      </c>
      <c r="P610" s="14" t="str">
        <f t="shared" si="101"/>
        <v/>
      </c>
      <c r="Q610" s="14" t="str">
        <f t="shared" si="102"/>
        <v/>
      </c>
      <c r="R610" s="14" t="str">
        <f t="shared" si="103"/>
        <v/>
      </c>
      <c r="S610" s="14" t="str">
        <f t="shared" si="104"/>
        <v>EMPTY</v>
      </c>
      <c r="T610" s="14" t="str">
        <f t="shared" si="105"/>
        <v>EMPTY</v>
      </c>
      <c r="U610" s="14" t="str">
        <f t="shared" si="106"/>
        <v>EMPTY</v>
      </c>
      <c r="V610" s="14" t="str">
        <f t="shared" si="107"/>
        <v>EMPTY</v>
      </c>
      <c r="W610" s="14" t="str">
        <f>IF(L610="beforeTx",timingTable[[#This Row],[FRT32_val]]-timingTable[[#This Row],[FRT32_trace]],"EMPTY")</f>
        <v>EMPTY</v>
      </c>
      <c r="X610" s="14" t="str">
        <f t="shared" si="108"/>
        <v>EMPTY</v>
      </c>
      <c r="Y610" s="14" t="str">
        <f t="shared" si="109"/>
        <v>EMPTY</v>
      </c>
      <c r="Z610" s="14" t="str">
        <f>IF(AND(P610="beforeRx",O611="afterRx"),J611-timingTable[[#This Row],[FRT32_trace]],"EMPTY")</f>
        <v>EMPTY</v>
      </c>
      <c r="AA610" s="14" t="str">
        <f>IF(AND(timingTable[[#This Row],[txEnd]]="txEnd",Q614="rxStart"),I614-timingTable[[#This Row],[FRT32_val]],"EMPTY")</f>
        <v>EMPTY</v>
      </c>
    </row>
    <row r="611" spans="1:27" x14ac:dyDescent="0.25">
      <c r="A611" s="14" t="s">
        <v>2159</v>
      </c>
      <c r="B611">
        <v>335690232766</v>
      </c>
      <c r="C611" s="14" t="s">
        <v>10067</v>
      </c>
      <c r="D611">
        <v>151</v>
      </c>
      <c r="E611" s="14" t="s">
        <v>7876</v>
      </c>
      <c r="F611" s="14" t="s">
        <v>7936</v>
      </c>
      <c r="G611" s="14">
        <f>timingTable[[#This Row],[FRT_DEC]]-B610</f>
        <v>20001</v>
      </c>
      <c r="H6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INFO]]))),H610)</f>
        <v>98</v>
      </c>
      <c r="I6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11" s="14">
        <f>HEX2DEC(RIGHT(timingTable[[#This Row],[FRT_HEX]],MIN(LEN(timingTable[[#This Row],[FRT_HEX]])-2,8)))</f>
        <v>682783678</v>
      </c>
      <c r="K611" s="14" t="str">
        <f>IF(timingTable[[#This Row],['[TRACECODE']:.1]]=140,"afterTx","")</f>
        <v/>
      </c>
      <c r="L611" s="14" t="str">
        <f t="shared" si="99"/>
        <v/>
      </c>
      <c r="M611" s="14" t="str">
        <f>IF(AND(H611=H610,K610="afterTx",timingTable[[#This Row],['[TRACECODE']:.1]]=6),"dc","")</f>
        <v/>
      </c>
      <c r="N611" s="14" t="str">
        <f t="shared" si="100"/>
        <v/>
      </c>
      <c r="O611" s="14" t="str">
        <f>IF(timingTable[[#This Row],['[TRACECODE']:.1]]=141,"afterRx","")</f>
        <v/>
      </c>
      <c r="P611" s="14" t="str">
        <f t="shared" si="101"/>
        <v/>
      </c>
      <c r="Q611" s="14" t="str">
        <f t="shared" si="102"/>
        <v/>
      </c>
      <c r="R611" s="14" t="str">
        <f t="shared" si="103"/>
        <v/>
      </c>
      <c r="S611" s="14" t="str">
        <f t="shared" si="104"/>
        <v>EMPTY</v>
      </c>
      <c r="T611" s="14" t="str">
        <f t="shared" si="105"/>
        <v>EMPTY</v>
      </c>
      <c r="U611" s="14" t="str">
        <f t="shared" si="106"/>
        <v>EMPTY</v>
      </c>
      <c r="V611" s="14" t="str">
        <f t="shared" si="107"/>
        <v>EMPTY</v>
      </c>
      <c r="W611" s="14" t="str">
        <f>IF(L611="beforeTx",timingTable[[#This Row],[FRT32_val]]-timingTable[[#This Row],[FRT32_trace]],"EMPTY")</f>
        <v>EMPTY</v>
      </c>
      <c r="X611" s="14" t="str">
        <f t="shared" si="108"/>
        <v>EMPTY</v>
      </c>
      <c r="Y611" s="14" t="str">
        <f t="shared" si="109"/>
        <v>EMPTY</v>
      </c>
      <c r="Z611" s="14" t="str">
        <f>IF(AND(P611="beforeRx",O612="afterRx"),J612-timingTable[[#This Row],[FRT32_trace]],"EMPTY")</f>
        <v>EMPTY</v>
      </c>
      <c r="AA611" s="14" t="str">
        <f>IF(AND(timingTable[[#This Row],[txEnd]]="txEnd",Q615="rxStart"),I615-timingTable[[#This Row],[FRT32_val]],"EMPTY")</f>
        <v>EMPTY</v>
      </c>
    </row>
    <row r="612" spans="1:27" x14ac:dyDescent="0.25">
      <c r="A612" s="14" t="s">
        <v>2161</v>
      </c>
      <c r="B612">
        <v>335690252765</v>
      </c>
      <c r="C612" s="14" t="s">
        <v>10069</v>
      </c>
      <c r="D612">
        <v>151</v>
      </c>
      <c r="E612" s="14" t="s">
        <v>7876</v>
      </c>
      <c r="F612" s="14" t="s">
        <v>7936</v>
      </c>
      <c r="G612" s="14">
        <f>timingTable[[#This Row],[FRT_DEC]]-B611</f>
        <v>19999</v>
      </c>
      <c r="H6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INFO]]))),H611)</f>
        <v>98</v>
      </c>
      <c r="I6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12" s="14">
        <f>HEX2DEC(RIGHT(timingTable[[#This Row],[FRT_HEX]],MIN(LEN(timingTable[[#This Row],[FRT_HEX]])-2,8)))</f>
        <v>682803677</v>
      </c>
      <c r="K612" s="14" t="str">
        <f>IF(timingTable[[#This Row],['[TRACECODE']:.1]]=140,"afterTx","")</f>
        <v/>
      </c>
      <c r="L612" s="14" t="str">
        <f t="shared" si="99"/>
        <v/>
      </c>
      <c r="M612" s="14" t="str">
        <f>IF(AND(H612=H611,K611="afterTx",timingTable[[#This Row],['[TRACECODE']:.1]]=6),"dc","")</f>
        <v/>
      </c>
      <c r="N612" s="14" t="str">
        <f t="shared" si="100"/>
        <v/>
      </c>
      <c r="O612" s="14" t="str">
        <f>IF(timingTable[[#This Row],['[TRACECODE']:.1]]=141,"afterRx","")</f>
        <v/>
      </c>
      <c r="P612" s="14" t="str">
        <f t="shared" si="101"/>
        <v/>
      </c>
      <c r="Q612" s="14" t="str">
        <f t="shared" si="102"/>
        <v/>
      </c>
      <c r="R612" s="14" t="str">
        <f t="shared" si="103"/>
        <v/>
      </c>
      <c r="S612" s="14" t="str">
        <f t="shared" si="104"/>
        <v>EMPTY</v>
      </c>
      <c r="T612" s="14" t="str">
        <f t="shared" si="105"/>
        <v>EMPTY</v>
      </c>
      <c r="U612" s="14" t="str">
        <f t="shared" si="106"/>
        <v>EMPTY</v>
      </c>
      <c r="V612" s="14" t="str">
        <f t="shared" si="107"/>
        <v>EMPTY</v>
      </c>
      <c r="W612" s="14" t="str">
        <f>IF(L612="beforeTx",timingTable[[#This Row],[FRT32_val]]-timingTable[[#This Row],[FRT32_trace]],"EMPTY")</f>
        <v>EMPTY</v>
      </c>
      <c r="X612" s="14" t="str">
        <f t="shared" si="108"/>
        <v>EMPTY</v>
      </c>
      <c r="Y612" s="14" t="str">
        <f t="shared" si="109"/>
        <v>EMPTY</v>
      </c>
      <c r="Z612" s="14" t="str">
        <f>IF(AND(P612="beforeRx",O613="afterRx"),J613-timingTable[[#This Row],[FRT32_trace]],"EMPTY")</f>
        <v>EMPTY</v>
      </c>
      <c r="AA612" s="14" t="str">
        <f>IF(AND(timingTable[[#This Row],[txEnd]]="txEnd",Q616="rxStart"),I616-timingTable[[#This Row],[FRT32_val]],"EMPTY")</f>
        <v>EMPTY</v>
      </c>
    </row>
    <row r="613" spans="1:27" x14ac:dyDescent="0.25">
      <c r="A613" s="14" t="s">
        <v>2163</v>
      </c>
      <c r="B613">
        <v>335690272765</v>
      </c>
      <c r="C613" s="14" t="s">
        <v>10071</v>
      </c>
      <c r="D613">
        <v>151</v>
      </c>
      <c r="E613" s="14" t="s">
        <v>7876</v>
      </c>
      <c r="F613" s="14" t="s">
        <v>7936</v>
      </c>
      <c r="G613" s="14">
        <f>timingTable[[#This Row],[FRT_DEC]]-B612</f>
        <v>20000</v>
      </c>
      <c r="H6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INFO]]))),H612)</f>
        <v>98</v>
      </c>
      <c r="I6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13" s="14">
        <f>HEX2DEC(RIGHT(timingTable[[#This Row],[FRT_HEX]],MIN(LEN(timingTable[[#This Row],[FRT_HEX]])-2,8)))</f>
        <v>682823677</v>
      </c>
      <c r="K613" s="14" t="str">
        <f>IF(timingTable[[#This Row],['[TRACECODE']:.1]]=140,"afterTx","")</f>
        <v/>
      </c>
      <c r="L613" s="14" t="str">
        <f t="shared" si="99"/>
        <v/>
      </c>
      <c r="M613" s="14" t="str">
        <f>IF(AND(H613=H612,K612="afterTx",timingTable[[#This Row],['[TRACECODE']:.1]]=6),"dc","")</f>
        <v/>
      </c>
      <c r="N613" s="14" t="str">
        <f t="shared" si="100"/>
        <v/>
      </c>
      <c r="O613" s="14" t="str">
        <f>IF(timingTable[[#This Row],['[TRACECODE']:.1]]=141,"afterRx","")</f>
        <v/>
      </c>
      <c r="P613" s="14" t="str">
        <f t="shared" si="101"/>
        <v/>
      </c>
      <c r="Q613" s="14" t="str">
        <f t="shared" si="102"/>
        <v/>
      </c>
      <c r="R613" s="14" t="str">
        <f t="shared" si="103"/>
        <v/>
      </c>
      <c r="S613" s="14" t="str">
        <f t="shared" si="104"/>
        <v>EMPTY</v>
      </c>
      <c r="T613" s="14" t="str">
        <f t="shared" si="105"/>
        <v>EMPTY</v>
      </c>
      <c r="U613" s="14" t="str">
        <f t="shared" si="106"/>
        <v>EMPTY</v>
      </c>
      <c r="V613" s="14" t="str">
        <f t="shared" si="107"/>
        <v>EMPTY</v>
      </c>
      <c r="W613" s="14" t="str">
        <f>IF(L613="beforeTx",timingTable[[#This Row],[FRT32_val]]-timingTable[[#This Row],[FRT32_trace]],"EMPTY")</f>
        <v>EMPTY</v>
      </c>
      <c r="X613" s="14" t="str">
        <f t="shared" si="108"/>
        <v>EMPTY</v>
      </c>
      <c r="Y613" s="14" t="str">
        <f t="shared" si="109"/>
        <v>EMPTY</v>
      </c>
      <c r="Z613" s="14" t="str">
        <f>IF(AND(P613="beforeRx",O614="afterRx"),J614-timingTable[[#This Row],[FRT32_trace]],"EMPTY")</f>
        <v>EMPTY</v>
      </c>
      <c r="AA613" s="14" t="str">
        <f>IF(AND(timingTable[[#This Row],[txEnd]]="txEnd",Q617="rxStart"),I617-timingTable[[#This Row],[FRT32_val]],"EMPTY")</f>
        <v>EMPTY</v>
      </c>
    </row>
    <row r="614" spans="1:27" x14ac:dyDescent="0.25">
      <c r="A614" s="14" t="s">
        <v>2165</v>
      </c>
      <c r="B614">
        <v>335690273749</v>
      </c>
      <c r="C614" s="14" t="s">
        <v>10073</v>
      </c>
      <c r="D614">
        <v>151</v>
      </c>
      <c r="E614" s="14" t="s">
        <v>7876</v>
      </c>
      <c r="F614" s="14" t="s">
        <v>7989</v>
      </c>
      <c r="G614" s="14">
        <f>timingTable[[#This Row],[FRT_DEC]]-B613</f>
        <v>984</v>
      </c>
      <c r="H6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INFO]]))),H613)</f>
        <v>98</v>
      </c>
      <c r="I6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14" s="14">
        <f>HEX2DEC(RIGHT(timingTable[[#This Row],[FRT_HEX]],MIN(LEN(timingTable[[#This Row],[FRT_HEX]])-2,8)))</f>
        <v>682824661</v>
      </c>
      <c r="K614" s="14" t="str">
        <f>IF(timingTable[[#This Row],['[TRACECODE']:.1]]=140,"afterTx","")</f>
        <v/>
      </c>
      <c r="L614" s="14" t="str">
        <f t="shared" si="99"/>
        <v/>
      </c>
      <c r="M614" s="14" t="str">
        <f>IF(AND(H614=H613,K613="afterTx",timingTable[[#This Row],['[TRACECODE']:.1]]=6),"dc","")</f>
        <v/>
      </c>
      <c r="N614" s="14" t="str">
        <f t="shared" si="100"/>
        <v/>
      </c>
      <c r="O614" s="14" t="str">
        <f>IF(timingTable[[#This Row],['[TRACECODE']:.1]]=141,"afterRx","")</f>
        <v/>
      </c>
      <c r="P614" s="14" t="str">
        <f t="shared" si="101"/>
        <v/>
      </c>
      <c r="Q614" s="14" t="str">
        <f t="shared" si="102"/>
        <v/>
      </c>
      <c r="R614" s="14" t="str">
        <f t="shared" si="103"/>
        <v/>
      </c>
      <c r="S614" s="14" t="str">
        <f t="shared" si="104"/>
        <v>EMPTY</v>
      </c>
      <c r="T614" s="14" t="str">
        <f t="shared" si="105"/>
        <v>EMPTY</v>
      </c>
      <c r="U614" s="14" t="str">
        <f t="shared" si="106"/>
        <v>EMPTY</v>
      </c>
      <c r="V614" s="14" t="str">
        <f t="shared" si="107"/>
        <v>EMPTY</v>
      </c>
      <c r="W614" s="14" t="str">
        <f>IF(L614="beforeTx",timingTable[[#This Row],[FRT32_val]]-timingTable[[#This Row],[FRT32_trace]],"EMPTY")</f>
        <v>EMPTY</v>
      </c>
      <c r="X614" s="14" t="str">
        <f t="shared" si="108"/>
        <v>EMPTY</v>
      </c>
      <c r="Y614" s="14" t="str">
        <f t="shared" si="109"/>
        <v>EMPTY</v>
      </c>
      <c r="Z614" s="14" t="str">
        <f>IF(AND(P614="beforeRx",O615="afterRx"),J615-timingTable[[#This Row],[FRT32_trace]],"EMPTY")</f>
        <v>EMPTY</v>
      </c>
      <c r="AA614" s="14" t="str">
        <f>IF(AND(timingTable[[#This Row],[txEnd]]="txEnd",Q618="rxStart"),I618-timingTable[[#This Row],[FRT32_val]],"EMPTY")</f>
        <v>EMPTY</v>
      </c>
    </row>
    <row r="615" spans="1:27" x14ac:dyDescent="0.25">
      <c r="A615" s="14" t="s">
        <v>2173</v>
      </c>
      <c r="B615">
        <v>335690274794</v>
      </c>
      <c r="C615" s="14" t="s">
        <v>10083</v>
      </c>
      <c r="D615">
        <v>151</v>
      </c>
      <c r="E615" s="14" t="s">
        <v>7876</v>
      </c>
      <c r="F615" s="14" t="s">
        <v>7993</v>
      </c>
      <c r="G615" s="14">
        <f>timingTable[[#This Row],[FRT_DEC]]-B614</f>
        <v>1045</v>
      </c>
      <c r="H6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INFO]]))),H614)</f>
        <v>98</v>
      </c>
      <c r="I6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615" s="14">
        <f>HEX2DEC(RIGHT(timingTable[[#This Row],[FRT_HEX]],MIN(LEN(timingTable[[#This Row],[FRT_HEX]])-2,8)))</f>
        <v>682825706</v>
      </c>
      <c r="K615" s="14" t="str">
        <f>IF(timingTable[[#This Row],['[TRACECODE']:.1]]=140,"afterTx","")</f>
        <v/>
      </c>
      <c r="L615" s="14" t="str">
        <f t="shared" si="99"/>
        <v/>
      </c>
      <c r="M615" s="14" t="str">
        <f>IF(AND(H615=H614,K614="afterTx",timingTable[[#This Row],['[TRACECODE']:.1]]=6),"dc","")</f>
        <v/>
      </c>
      <c r="N615" s="14" t="str">
        <f t="shared" si="100"/>
        <v/>
      </c>
      <c r="O615" s="14" t="str">
        <f>IF(timingTable[[#This Row],['[TRACECODE']:.1]]=141,"afterRx","")</f>
        <v/>
      </c>
      <c r="P615" s="14" t="str">
        <f t="shared" si="101"/>
        <v/>
      </c>
      <c r="Q615" s="14" t="str">
        <f t="shared" si="102"/>
        <v/>
      </c>
      <c r="R615" s="14" t="str">
        <f t="shared" si="103"/>
        <v/>
      </c>
      <c r="S615" s="14" t="str">
        <f t="shared" si="104"/>
        <v>EMPTY</v>
      </c>
      <c r="T615" s="14" t="str">
        <f t="shared" si="105"/>
        <v>EMPTY</v>
      </c>
      <c r="U615" s="14" t="str">
        <f t="shared" si="106"/>
        <v>EMPTY</v>
      </c>
      <c r="V615" s="14" t="str">
        <f t="shared" si="107"/>
        <v>EMPTY</v>
      </c>
      <c r="W615" s="14" t="str">
        <f>IF(L615="beforeTx",timingTable[[#This Row],[FRT32_val]]-timingTable[[#This Row],[FRT32_trace]],"EMPTY")</f>
        <v>EMPTY</v>
      </c>
      <c r="X615" s="14" t="str">
        <f t="shared" si="108"/>
        <v>EMPTY</v>
      </c>
      <c r="Y615" s="14" t="str">
        <f t="shared" si="109"/>
        <v>EMPTY</v>
      </c>
      <c r="Z615" s="14" t="str">
        <f>IF(AND(P615="beforeRx",O616="afterRx"),J616-timingTable[[#This Row],[FRT32_trace]],"EMPTY")</f>
        <v>EMPTY</v>
      </c>
      <c r="AA615" s="14" t="str">
        <f>IF(AND(timingTable[[#This Row],[txEnd]]="txEnd",Q619="rxStart"),I619-timingTable[[#This Row],[FRT32_val]],"EMPTY")</f>
        <v>EMPTY</v>
      </c>
    </row>
    <row r="616" spans="1:27" x14ac:dyDescent="0.25">
      <c r="A616" s="14" t="s">
        <v>2177</v>
      </c>
      <c r="B616">
        <v>335690274840</v>
      </c>
      <c r="C616" s="14" t="s">
        <v>10087</v>
      </c>
      <c r="D616">
        <v>131</v>
      </c>
      <c r="E616" s="14" t="s">
        <v>3932</v>
      </c>
      <c r="F616" s="14" t="s">
        <v>10088</v>
      </c>
      <c r="G616" s="14">
        <f>timingTable[[#This Row],[FRT_DEC]]-B615</f>
        <v>46</v>
      </c>
      <c r="H6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INFO]]))),H615)</f>
        <v>99</v>
      </c>
      <c r="I61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16" s="14">
        <f>HEX2DEC(RIGHT(timingTable[[#This Row],[FRT_HEX]],MIN(LEN(timingTable[[#This Row],[FRT_HEX]])-2,8)))</f>
        <v>682825752</v>
      </c>
      <c r="K616" s="14" t="str">
        <f>IF(timingTable[[#This Row],['[TRACECODE']:.1]]=140,"afterTx","")</f>
        <v/>
      </c>
      <c r="L616" s="14" t="str">
        <f t="shared" si="99"/>
        <v/>
      </c>
      <c r="M616" s="14" t="str">
        <f>IF(AND(H616=H615,K615="afterTx",timingTable[[#This Row],['[TRACECODE']:.1]]=6),"dc","")</f>
        <v/>
      </c>
      <c r="N616" s="14" t="str">
        <f t="shared" si="100"/>
        <v/>
      </c>
      <c r="O616" s="14" t="str">
        <f>IF(timingTable[[#This Row],['[TRACECODE']:.1]]=141,"afterRx","")</f>
        <v/>
      </c>
      <c r="P616" s="14" t="str">
        <f t="shared" si="101"/>
        <v/>
      </c>
      <c r="Q616" s="14" t="str">
        <f t="shared" si="102"/>
        <v/>
      </c>
      <c r="R616" s="14" t="str">
        <f t="shared" si="103"/>
        <v/>
      </c>
      <c r="S616" s="14" t="str">
        <f t="shared" si="104"/>
        <v>EMPTY</v>
      </c>
      <c r="T616" s="14" t="str">
        <f t="shared" si="105"/>
        <v>EMPTY</v>
      </c>
      <c r="U616" s="14" t="str">
        <f t="shared" si="106"/>
        <v>EMPTY</v>
      </c>
      <c r="V616" s="14" t="str">
        <f t="shared" si="107"/>
        <v>EMPTY</v>
      </c>
      <c r="W616" s="14" t="str">
        <f>IF(L616="beforeTx",timingTable[[#This Row],[FRT32_val]]-timingTable[[#This Row],[FRT32_trace]],"EMPTY")</f>
        <v>EMPTY</v>
      </c>
      <c r="X616" s="14" t="str">
        <f t="shared" si="108"/>
        <v>EMPTY</v>
      </c>
      <c r="Y616" s="14" t="str">
        <f t="shared" si="109"/>
        <v>EMPTY</v>
      </c>
      <c r="Z616" s="14" t="str">
        <f>IF(AND(P616="beforeRx",O617="afterRx"),J617-timingTable[[#This Row],[FRT32_trace]],"EMPTY")</f>
        <v>EMPTY</v>
      </c>
      <c r="AA616" s="14" t="str">
        <f>IF(AND(timingTable[[#This Row],[txEnd]]="txEnd",Q620="rxStart"),I620-timingTable[[#This Row],[FRT32_val]],"EMPTY")</f>
        <v>EMPTY</v>
      </c>
    </row>
    <row r="617" spans="1:27" x14ac:dyDescent="0.25">
      <c r="A617" s="14" t="s">
        <v>2179</v>
      </c>
      <c r="B617">
        <v>335690274887</v>
      </c>
      <c r="C617" s="14" t="s">
        <v>10090</v>
      </c>
      <c r="D617">
        <v>129</v>
      </c>
      <c r="E617" s="14" t="s">
        <v>3677</v>
      </c>
      <c r="F617" s="14" t="s">
        <v>10091</v>
      </c>
      <c r="G617" s="14">
        <f>timingTable[[#This Row],[FRT_DEC]]-B616</f>
        <v>47</v>
      </c>
      <c r="H6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INFO]]))),H616)</f>
        <v>99</v>
      </c>
      <c r="I6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682826692</v>
      </c>
      <c r="J617" s="14">
        <f>HEX2DEC(RIGHT(timingTable[[#This Row],[FRT_HEX]],MIN(LEN(timingTable[[#This Row],[FRT_HEX]])-2,8)))</f>
        <v>682825799</v>
      </c>
      <c r="K617" s="14" t="str">
        <f>IF(timingTable[[#This Row],['[TRACECODE']:.1]]=140,"afterTx","")</f>
        <v/>
      </c>
      <c r="L617" s="14" t="str">
        <f t="shared" si="99"/>
        <v>beforeTx</v>
      </c>
      <c r="M617" s="14" t="str">
        <f>IF(AND(H617=H616,K616="afterTx",timingTable[[#This Row],['[TRACECODE']:.1]]=6),"dc","")</f>
        <v/>
      </c>
      <c r="N617" s="14" t="str">
        <f t="shared" si="100"/>
        <v/>
      </c>
      <c r="O617" s="14" t="str">
        <f>IF(timingTable[[#This Row],['[TRACECODE']:.1]]=141,"afterRx","")</f>
        <v/>
      </c>
      <c r="P617" s="14" t="str">
        <f t="shared" si="101"/>
        <v/>
      </c>
      <c r="Q617" s="14" t="str">
        <f t="shared" si="102"/>
        <v/>
      </c>
      <c r="R617" s="14" t="str">
        <f t="shared" si="103"/>
        <v/>
      </c>
      <c r="S617" s="14">
        <f t="shared" si="104"/>
        <v>720</v>
      </c>
      <c r="T617" s="14" t="str">
        <f t="shared" si="105"/>
        <v>EMPTY</v>
      </c>
      <c r="U617" s="14" t="str">
        <f t="shared" si="106"/>
        <v>EMPTY</v>
      </c>
      <c r="V617" s="14" t="str">
        <f t="shared" si="107"/>
        <v>EMPTY</v>
      </c>
      <c r="W617" s="14">
        <f>IF(L617="beforeTx",timingTable[[#This Row],[FRT32_val]]-timingTable[[#This Row],[FRT32_trace]],"EMPTY")</f>
        <v>893</v>
      </c>
      <c r="X617" s="14">
        <f t="shared" si="108"/>
        <v>930</v>
      </c>
      <c r="Y617" s="14" t="str">
        <f t="shared" si="109"/>
        <v>EMPTY</v>
      </c>
      <c r="Z617" s="14" t="str">
        <f>IF(AND(P617="beforeRx",O618="afterRx"),J618-timingTable[[#This Row],[FRT32_trace]],"EMPTY")</f>
        <v>EMPTY</v>
      </c>
      <c r="AA617" s="14" t="str">
        <f>IF(AND(timingTable[[#This Row],[txEnd]]="txEnd",Q621="rxStart"),I621-timingTable[[#This Row],[FRT32_val]],"EMPTY")</f>
        <v>EMPTY</v>
      </c>
    </row>
    <row r="618" spans="1:27" x14ac:dyDescent="0.25">
      <c r="A618" s="14" t="s">
        <v>2180</v>
      </c>
      <c r="B618">
        <v>335690274889</v>
      </c>
      <c r="C618" s="14" t="s">
        <v>10092</v>
      </c>
      <c r="D618">
        <v>129</v>
      </c>
      <c r="E618" s="14" t="s">
        <v>3677</v>
      </c>
      <c r="F618" s="14" t="s">
        <v>7881</v>
      </c>
      <c r="G618" s="14">
        <f>timingTable[[#This Row],[FRT_DEC]]-B617</f>
        <v>2</v>
      </c>
      <c r="H6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INFO]]))),H617)</f>
        <v>99</v>
      </c>
      <c r="I6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18" s="14">
        <f>HEX2DEC(RIGHT(timingTable[[#This Row],[FRT_HEX]],MIN(LEN(timingTable[[#This Row],[FRT_HEX]])-2,8)))</f>
        <v>682825801</v>
      </c>
      <c r="K618" s="14" t="str">
        <f>IF(timingTable[[#This Row],['[TRACECODE']:.1]]=140,"afterTx","")</f>
        <v/>
      </c>
      <c r="L618" s="14" t="str">
        <f t="shared" si="99"/>
        <v/>
      </c>
      <c r="M618" s="14" t="str">
        <f>IF(AND(H618=H617,K617="afterTx",timingTable[[#This Row],['[TRACECODE']:.1]]=6),"dc","")</f>
        <v/>
      </c>
      <c r="N618" s="14" t="str">
        <f t="shared" si="100"/>
        <v/>
      </c>
      <c r="O618" s="14" t="str">
        <f>IF(timingTable[[#This Row],['[TRACECODE']:.1]]=141,"afterRx","")</f>
        <v/>
      </c>
      <c r="P618" s="14" t="str">
        <f t="shared" si="101"/>
        <v/>
      </c>
      <c r="Q618" s="14" t="str">
        <f t="shared" si="102"/>
        <v/>
      </c>
      <c r="R618" s="14" t="str">
        <f t="shared" si="103"/>
        <v/>
      </c>
      <c r="S618" s="14" t="str">
        <f t="shared" si="104"/>
        <v>EMPTY</v>
      </c>
      <c r="T618" s="14" t="str">
        <f t="shared" si="105"/>
        <v>EMPTY</v>
      </c>
      <c r="U618" s="14" t="str">
        <f t="shared" si="106"/>
        <v>EMPTY</v>
      </c>
      <c r="V618" s="14" t="str">
        <f t="shared" si="107"/>
        <v>EMPTY</v>
      </c>
      <c r="W618" s="14" t="str">
        <f>IF(L618="beforeTx",timingTable[[#This Row],[FRT32_val]]-timingTable[[#This Row],[FRT32_trace]],"EMPTY")</f>
        <v>EMPTY</v>
      </c>
      <c r="X618" s="14" t="str">
        <f t="shared" si="108"/>
        <v>EMPTY</v>
      </c>
      <c r="Y618" s="14" t="str">
        <f t="shared" si="109"/>
        <v>EMPTY</v>
      </c>
      <c r="Z618" s="14" t="str">
        <f>IF(AND(P618="beforeRx",O619="afterRx"),J619-timingTable[[#This Row],[FRT32_trace]],"EMPTY")</f>
        <v>EMPTY</v>
      </c>
      <c r="AA618" s="14" t="str">
        <f>IF(AND(timingTable[[#This Row],[txEnd]]="txEnd",Q622="rxStart"),I622-timingTable[[#This Row],[FRT32_val]],"EMPTY")</f>
        <v>EMPTY</v>
      </c>
    </row>
    <row r="619" spans="1:27" x14ac:dyDescent="0.25">
      <c r="A619" s="14" t="s">
        <v>2181</v>
      </c>
      <c r="B619">
        <v>335690275817</v>
      </c>
      <c r="C619" s="14" t="s">
        <v>10093</v>
      </c>
      <c r="D619">
        <v>140</v>
      </c>
      <c r="E619" s="14" t="s">
        <v>1076</v>
      </c>
      <c r="F619" s="14" t="s">
        <v>7830</v>
      </c>
      <c r="G619" s="14">
        <f>timingTable[[#This Row],[FRT_DEC]]-B618</f>
        <v>928</v>
      </c>
      <c r="H6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INFO]]))),H618)</f>
        <v>99</v>
      </c>
      <c r="I61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19" s="14">
        <f>HEX2DEC(RIGHT(timingTable[[#This Row],[FRT_HEX]],MIN(LEN(timingTable[[#This Row],[FRT_HEX]])-2,8)))</f>
        <v>682826729</v>
      </c>
      <c r="K619" s="14" t="str">
        <f>IF(timingTable[[#This Row],['[TRACECODE']:.1]]=140,"afterTx","")</f>
        <v>afterTx</v>
      </c>
      <c r="L619" s="14" t="str">
        <f t="shared" si="99"/>
        <v/>
      </c>
      <c r="M619" s="14" t="str">
        <f>IF(AND(H619=H618,K618="afterTx",timingTable[[#This Row],['[TRACECODE']:.1]]=6),"dc","")</f>
        <v/>
      </c>
      <c r="N619" s="14" t="str">
        <f t="shared" si="100"/>
        <v/>
      </c>
      <c r="O619" s="14" t="str">
        <f>IF(timingTable[[#This Row],['[TRACECODE']:.1]]=141,"afterRx","")</f>
        <v/>
      </c>
      <c r="P619" s="14" t="str">
        <f t="shared" si="101"/>
        <v/>
      </c>
      <c r="Q619" s="14" t="str">
        <f t="shared" si="102"/>
        <v/>
      </c>
      <c r="R619" s="14" t="str">
        <f t="shared" si="103"/>
        <v/>
      </c>
      <c r="S619" s="14" t="str">
        <f t="shared" si="104"/>
        <v>EMPTY</v>
      </c>
      <c r="T619" s="14" t="str">
        <f t="shared" si="105"/>
        <v>EMPTY</v>
      </c>
      <c r="U619" s="14" t="str">
        <f t="shared" si="106"/>
        <v>EMPTY</v>
      </c>
      <c r="V619" s="14" t="str">
        <f t="shared" si="107"/>
        <v>EMPTY</v>
      </c>
      <c r="W619" s="14" t="str">
        <f>IF(L619="beforeTx",timingTable[[#This Row],[FRT32_val]]-timingTable[[#This Row],[FRT32_trace]],"EMPTY")</f>
        <v>EMPTY</v>
      </c>
      <c r="X619" s="14" t="str">
        <f t="shared" si="108"/>
        <v>EMPTY</v>
      </c>
      <c r="Y619" s="14" t="str">
        <f t="shared" si="109"/>
        <v>EMPTY</v>
      </c>
      <c r="Z619" s="14" t="str">
        <f>IF(AND(P619="beforeRx",O620="afterRx"),J620-timingTable[[#This Row],[FRT32_trace]],"EMPTY")</f>
        <v>EMPTY</v>
      </c>
      <c r="AA619" s="14" t="str">
        <f>IF(AND(timingTable[[#This Row],[txEnd]]="txEnd",Q623="rxStart"),I623-timingTable[[#This Row],[FRT32_val]],"EMPTY")</f>
        <v>EMPTY</v>
      </c>
    </row>
    <row r="620" spans="1:27" x14ac:dyDescent="0.25">
      <c r="A620" s="14" t="s">
        <v>2183</v>
      </c>
      <c r="B620">
        <v>335690279450</v>
      </c>
      <c r="C620" s="14" t="s">
        <v>10095</v>
      </c>
      <c r="D620">
        <v>6</v>
      </c>
      <c r="E620" s="14" t="s">
        <v>1077</v>
      </c>
      <c r="F620" s="14" t="s">
        <v>10096</v>
      </c>
      <c r="G620" s="14">
        <f>timingTable[[#This Row],[FRT_DEC]]-B619</f>
        <v>3633</v>
      </c>
      <c r="H6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INFO]]))),H619)</f>
        <v>99</v>
      </c>
      <c r="I6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682827412</v>
      </c>
      <c r="J620" s="14">
        <f>HEX2DEC(RIGHT(timingTable[[#This Row],[FRT_HEX]],MIN(LEN(timingTable[[#This Row],[FRT_HEX]])-2,8)))</f>
        <v>682830362</v>
      </c>
      <c r="K620" s="14" t="str">
        <f>IF(timingTable[[#This Row],['[TRACECODE']:.1]]=140,"afterTx","")</f>
        <v/>
      </c>
      <c r="L620" s="14" t="str">
        <f t="shared" si="99"/>
        <v/>
      </c>
      <c r="M620" s="14" t="str">
        <f>IF(AND(H620=H619,K619="afterTx",timingTable[[#This Row],['[TRACECODE']:.1]]=6),"dc","")</f>
        <v>dc</v>
      </c>
      <c r="N620" s="14" t="str">
        <f t="shared" si="100"/>
        <v/>
      </c>
      <c r="O620" s="14" t="str">
        <f>IF(timingTable[[#This Row],['[TRACECODE']:.1]]=141,"afterRx","")</f>
        <v/>
      </c>
      <c r="P620" s="14" t="str">
        <f t="shared" si="101"/>
        <v/>
      </c>
      <c r="Q620" s="14" t="str">
        <f t="shared" si="102"/>
        <v/>
      </c>
      <c r="R620" s="14" t="str">
        <f t="shared" si="103"/>
        <v/>
      </c>
      <c r="S620" s="14" t="str">
        <f t="shared" si="104"/>
        <v>EMPTY</v>
      </c>
      <c r="T620" s="14" t="str">
        <f t="shared" si="105"/>
        <v>EMPTY</v>
      </c>
      <c r="U620" s="14" t="str">
        <f t="shared" si="106"/>
        <v>EMPTY</v>
      </c>
      <c r="V620" s="14" t="str">
        <f t="shared" si="107"/>
        <v>EMPTY</v>
      </c>
      <c r="W620" s="14" t="str">
        <f>IF(L620="beforeTx",timingTable[[#This Row],[FRT32_val]]-timingTable[[#This Row],[FRT32_trace]],"EMPTY")</f>
        <v>EMPTY</v>
      </c>
      <c r="X620" s="14" t="str">
        <f t="shared" si="108"/>
        <v>EMPTY</v>
      </c>
      <c r="Y620" s="14" t="str">
        <f t="shared" si="109"/>
        <v>EMPTY</v>
      </c>
      <c r="Z620" s="14" t="str">
        <f>IF(AND(P620="beforeRx",O621="afterRx"),J621-timingTable[[#This Row],[FRT32_trace]],"EMPTY")</f>
        <v>EMPTY</v>
      </c>
      <c r="AA620" s="14" t="str">
        <f>IF(AND(timingTable[[#This Row],[txEnd]]="txEnd",Q624="rxStart"),I624-timingTable[[#This Row],[FRT32_val]],"EMPTY")</f>
        <v>EMPTY</v>
      </c>
    </row>
    <row r="621" spans="1:27" x14ac:dyDescent="0.25">
      <c r="A621" s="14" t="s">
        <v>2184</v>
      </c>
      <c r="B621">
        <v>335690279452</v>
      </c>
      <c r="C621" s="14" t="s">
        <v>10097</v>
      </c>
      <c r="D621">
        <v>6</v>
      </c>
      <c r="E621" s="14" t="s">
        <v>1077</v>
      </c>
      <c r="F621" s="14" t="s">
        <v>7877</v>
      </c>
      <c r="G621" s="14">
        <f>timingTable[[#This Row],[FRT_DEC]]-B620</f>
        <v>2</v>
      </c>
      <c r="H6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INFO]]))),H620)</f>
        <v>99</v>
      </c>
      <c r="I6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21" s="14">
        <f>HEX2DEC(RIGHT(timingTable[[#This Row],[FRT_HEX]],MIN(LEN(timingTable[[#This Row],[FRT_HEX]])-2,8)))</f>
        <v>682830364</v>
      </c>
      <c r="K621" s="14" t="str">
        <f>IF(timingTable[[#This Row],['[TRACECODE']:.1]]=140,"afterTx","")</f>
        <v/>
      </c>
      <c r="L621" s="14" t="str">
        <f t="shared" si="99"/>
        <v/>
      </c>
      <c r="M621" s="14" t="str">
        <f>IF(AND(H621=H620,K620="afterTx",timingTable[[#This Row],['[TRACECODE']:.1]]=6),"dc","")</f>
        <v/>
      </c>
      <c r="N621" s="14" t="str">
        <f t="shared" si="100"/>
        <v/>
      </c>
      <c r="O621" s="14" t="str">
        <f>IF(timingTable[[#This Row],['[TRACECODE']:.1]]=141,"afterRx","")</f>
        <v/>
      </c>
      <c r="P621" s="14" t="str">
        <f t="shared" si="101"/>
        <v/>
      </c>
      <c r="Q621" s="14" t="str">
        <f t="shared" si="102"/>
        <v/>
      </c>
      <c r="R621" s="14" t="str">
        <f t="shared" si="103"/>
        <v/>
      </c>
      <c r="S621" s="14" t="str">
        <f t="shared" si="104"/>
        <v>EMPTY</v>
      </c>
      <c r="T621" s="14" t="str">
        <f t="shared" si="105"/>
        <v>EMPTY</v>
      </c>
      <c r="U621" s="14" t="str">
        <f t="shared" si="106"/>
        <v>EMPTY</v>
      </c>
      <c r="V621" s="14" t="str">
        <f t="shared" si="107"/>
        <v>EMPTY</v>
      </c>
      <c r="W621" s="14" t="str">
        <f>IF(L621="beforeTx",timingTable[[#This Row],[FRT32_val]]-timingTable[[#This Row],[FRT32_trace]],"EMPTY")</f>
        <v>EMPTY</v>
      </c>
      <c r="X621" s="14" t="str">
        <f t="shared" si="108"/>
        <v>EMPTY</v>
      </c>
      <c r="Y621" s="14" t="str">
        <f t="shared" si="109"/>
        <v>EMPTY</v>
      </c>
      <c r="Z621" s="14" t="str">
        <f>IF(AND(P621="beforeRx",O622="afterRx"),J622-timingTable[[#This Row],[FRT32_trace]],"EMPTY")</f>
        <v>EMPTY</v>
      </c>
      <c r="AA621" s="14" t="str">
        <f>IF(AND(timingTable[[#This Row],[txEnd]]="txEnd",Q625="rxStart"),I625-timingTable[[#This Row],[FRT32_val]],"EMPTY")</f>
        <v>EMPTY</v>
      </c>
    </row>
    <row r="622" spans="1:27" x14ac:dyDescent="0.25">
      <c r="A622" s="14" t="s">
        <v>2185</v>
      </c>
      <c r="B622">
        <v>335690279455</v>
      </c>
      <c r="C622" s="14" t="s">
        <v>10098</v>
      </c>
      <c r="D622">
        <v>122</v>
      </c>
      <c r="E622" s="14" t="s">
        <v>3921</v>
      </c>
      <c r="F622" s="14" t="s">
        <v>10099</v>
      </c>
      <c r="G622" s="14">
        <f>timingTable[[#This Row],[FRT_DEC]]-B621</f>
        <v>3</v>
      </c>
      <c r="H6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INFO]]))),H621)</f>
        <v>99</v>
      </c>
      <c r="I6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682830303</v>
      </c>
      <c r="J622" s="14">
        <f>HEX2DEC(RIGHT(timingTable[[#This Row],[FRT_HEX]],MIN(LEN(timingTable[[#This Row],[FRT_HEX]])-2,8)))</f>
        <v>682830367</v>
      </c>
      <c r="K622" s="14" t="str">
        <f>IF(timingTable[[#This Row],['[TRACECODE']:.1]]=140,"afterTx","")</f>
        <v/>
      </c>
      <c r="L622" s="14" t="str">
        <f t="shared" si="99"/>
        <v/>
      </c>
      <c r="M622" s="14" t="str">
        <f>IF(AND(H622=H621,K621="afterTx",timingTable[[#This Row],['[TRACECODE']:.1]]=6),"dc","")</f>
        <v/>
      </c>
      <c r="N622" s="14" t="str">
        <f t="shared" si="100"/>
        <v>txEnd</v>
      </c>
      <c r="O622" s="14" t="str">
        <f>IF(timingTable[[#This Row],['[TRACECODE']:.1]]=141,"afterRx","")</f>
        <v/>
      </c>
      <c r="P622" s="14" t="str">
        <f t="shared" si="101"/>
        <v/>
      </c>
      <c r="Q622" s="14" t="str">
        <f t="shared" si="102"/>
        <v/>
      </c>
      <c r="R622" s="14" t="str">
        <f t="shared" si="103"/>
        <v/>
      </c>
      <c r="S622" s="14" t="str">
        <f t="shared" si="104"/>
        <v>EMPTY</v>
      </c>
      <c r="T622" s="14" t="str">
        <f t="shared" si="105"/>
        <v>EMPTY</v>
      </c>
      <c r="U622" s="14" t="str">
        <f t="shared" si="106"/>
        <v>EMPTY</v>
      </c>
      <c r="V622" s="14" t="str">
        <f t="shared" si="107"/>
        <v>EMPTY</v>
      </c>
      <c r="W622" s="14" t="str">
        <f>IF(L622="beforeTx",timingTable[[#This Row],[FRT32_val]]-timingTable[[#This Row],[FRT32_trace]],"EMPTY")</f>
        <v>EMPTY</v>
      </c>
      <c r="X622" s="14" t="str">
        <f t="shared" si="108"/>
        <v>EMPTY</v>
      </c>
      <c r="Y622" s="14" t="str">
        <f t="shared" si="109"/>
        <v>EMPTY</v>
      </c>
      <c r="Z622" s="14" t="str">
        <f>IF(AND(P622="beforeRx",O623="afterRx"),J623-timingTable[[#This Row],[FRT32_trace]],"EMPTY")</f>
        <v>EMPTY</v>
      </c>
      <c r="AA622" s="14" t="str">
        <f>IF(AND(timingTable[[#This Row],[txEnd]]="txEnd",Q626="rxStart"),I626-timingTable[[#This Row],[FRT32_val]],"EMPTY")</f>
        <v>EMPTY</v>
      </c>
    </row>
    <row r="623" spans="1:27" x14ac:dyDescent="0.25">
      <c r="A623" s="14" t="s">
        <v>2186</v>
      </c>
      <c r="B623">
        <v>335690279457</v>
      </c>
      <c r="C623" s="14" t="s">
        <v>10100</v>
      </c>
      <c r="D623">
        <v>122</v>
      </c>
      <c r="E623" s="14" t="s">
        <v>3921</v>
      </c>
      <c r="F623" s="14" t="s">
        <v>7878</v>
      </c>
      <c r="G623" s="14">
        <f>timingTable[[#This Row],[FRT_DEC]]-B622</f>
        <v>2</v>
      </c>
      <c r="H6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INFO]]))),H622)</f>
        <v>99</v>
      </c>
      <c r="I6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23" s="14">
        <f>HEX2DEC(RIGHT(timingTable[[#This Row],[FRT_HEX]],MIN(LEN(timingTable[[#This Row],[FRT_HEX]])-2,8)))</f>
        <v>682830369</v>
      </c>
      <c r="K623" s="14" t="str">
        <f>IF(timingTable[[#This Row],['[TRACECODE']:.1]]=140,"afterTx","")</f>
        <v/>
      </c>
      <c r="L623" s="14" t="str">
        <f t="shared" si="99"/>
        <v/>
      </c>
      <c r="M623" s="14" t="str">
        <f>IF(AND(H623=H622,K622="afterTx",timingTable[[#This Row],['[TRACECODE']:.1]]=6),"dc","")</f>
        <v/>
      </c>
      <c r="N623" s="14" t="str">
        <f t="shared" si="100"/>
        <v/>
      </c>
      <c r="O623" s="14" t="str">
        <f>IF(timingTable[[#This Row],['[TRACECODE']:.1]]=141,"afterRx","")</f>
        <v/>
      </c>
      <c r="P623" s="14" t="str">
        <f t="shared" si="101"/>
        <v/>
      </c>
      <c r="Q623" s="14" t="str">
        <f t="shared" si="102"/>
        <v/>
      </c>
      <c r="R623" s="14" t="str">
        <f t="shared" si="103"/>
        <v/>
      </c>
      <c r="S623" s="14" t="str">
        <f t="shared" si="104"/>
        <v>EMPTY</v>
      </c>
      <c r="T623" s="14" t="str">
        <f t="shared" si="105"/>
        <v>EMPTY</v>
      </c>
      <c r="U623" s="14" t="str">
        <f t="shared" si="106"/>
        <v>EMPTY</v>
      </c>
      <c r="V623" s="14" t="str">
        <f t="shared" si="107"/>
        <v>EMPTY</v>
      </c>
      <c r="W623" s="14" t="str">
        <f>IF(L623="beforeTx",timingTable[[#This Row],[FRT32_val]]-timingTable[[#This Row],[FRT32_trace]],"EMPTY")</f>
        <v>EMPTY</v>
      </c>
      <c r="X623" s="14" t="str">
        <f t="shared" si="108"/>
        <v>EMPTY</v>
      </c>
      <c r="Y623" s="14" t="str">
        <f t="shared" si="109"/>
        <v>EMPTY</v>
      </c>
      <c r="Z623" s="14" t="str">
        <f>IF(AND(P623="beforeRx",O624="afterRx"),J624-timingTable[[#This Row],[FRT32_trace]],"EMPTY")</f>
        <v>EMPTY</v>
      </c>
      <c r="AA623" s="14" t="str">
        <f>IF(AND(timingTable[[#This Row],[txEnd]]="txEnd",Q627="rxStart"),I627-timingTable[[#This Row],[FRT32_val]],"EMPTY")</f>
        <v>EMPTY</v>
      </c>
    </row>
    <row r="624" spans="1:27" x14ac:dyDescent="0.25">
      <c r="A624" s="14" t="s">
        <v>2187</v>
      </c>
      <c r="B624">
        <v>335690279465</v>
      </c>
      <c r="C624" s="14" t="s">
        <v>10101</v>
      </c>
      <c r="D624">
        <v>151</v>
      </c>
      <c r="E624" s="14" t="s">
        <v>7876</v>
      </c>
      <c r="F624" s="14" t="s">
        <v>8006</v>
      </c>
      <c r="G624" s="14">
        <f>timingTable[[#This Row],[FRT_DEC]]-B623</f>
        <v>8</v>
      </c>
      <c r="H6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INFO]]))),H623)</f>
        <v>99</v>
      </c>
      <c r="I6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624" s="14">
        <f>HEX2DEC(RIGHT(timingTable[[#This Row],[FRT_HEX]],MIN(LEN(timingTable[[#This Row],[FRT_HEX]])-2,8)))</f>
        <v>682830377</v>
      </c>
      <c r="K624" s="14" t="str">
        <f>IF(timingTable[[#This Row],['[TRACECODE']:.1]]=140,"afterTx","")</f>
        <v/>
      </c>
      <c r="L624" s="14" t="str">
        <f t="shared" si="99"/>
        <v/>
      </c>
      <c r="M624" s="14" t="str">
        <f>IF(AND(H624=H623,K623="afterTx",timingTable[[#This Row],['[TRACECODE']:.1]]=6),"dc","")</f>
        <v/>
      </c>
      <c r="N624" s="14" t="str">
        <f t="shared" si="100"/>
        <v/>
      </c>
      <c r="O624" s="14" t="str">
        <f>IF(timingTable[[#This Row],['[TRACECODE']:.1]]=141,"afterRx","")</f>
        <v/>
      </c>
      <c r="P624" s="14" t="str">
        <f t="shared" si="101"/>
        <v/>
      </c>
      <c r="Q624" s="14" t="str">
        <f t="shared" si="102"/>
        <v/>
      </c>
      <c r="R624" s="14" t="str">
        <f t="shared" si="103"/>
        <v/>
      </c>
      <c r="S624" s="14" t="str">
        <f t="shared" si="104"/>
        <v>EMPTY</v>
      </c>
      <c r="T624" s="14" t="str">
        <f t="shared" si="105"/>
        <v>EMPTY</v>
      </c>
      <c r="U624" s="14" t="str">
        <f t="shared" si="106"/>
        <v>EMPTY</v>
      </c>
      <c r="V624" s="14" t="str">
        <f t="shared" si="107"/>
        <v>EMPTY</v>
      </c>
      <c r="W624" s="14" t="str">
        <f>IF(L624="beforeTx",timingTable[[#This Row],[FRT32_val]]-timingTable[[#This Row],[FRT32_trace]],"EMPTY")</f>
        <v>EMPTY</v>
      </c>
      <c r="X624" s="14" t="str">
        <f t="shared" si="108"/>
        <v>EMPTY</v>
      </c>
      <c r="Y624" s="14" t="str">
        <f t="shared" si="109"/>
        <v>EMPTY</v>
      </c>
      <c r="Z624" s="14" t="str">
        <f>IF(AND(P624="beforeRx",O625="afterRx"),J625-timingTable[[#This Row],[FRT32_trace]],"EMPTY")</f>
        <v>EMPTY</v>
      </c>
      <c r="AA624" s="14" t="str">
        <f>IF(AND(timingTable[[#This Row],[txEnd]]="txEnd",Q628="rxStart"),I628-timingTable[[#This Row],[FRT32_val]],"EMPTY")</f>
        <v>EMPTY</v>
      </c>
    </row>
    <row r="625" spans="1:27" x14ac:dyDescent="0.25">
      <c r="A625" s="14" t="s">
        <v>2195</v>
      </c>
      <c r="B625">
        <v>335690279905</v>
      </c>
      <c r="C625" s="14" t="s">
        <v>10110</v>
      </c>
      <c r="D625">
        <v>151</v>
      </c>
      <c r="E625" s="14" t="s">
        <v>7876</v>
      </c>
      <c r="F625" s="14" t="s">
        <v>8130</v>
      </c>
      <c r="G625" s="14">
        <f>timingTable[[#This Row],[FRT_DEC]]-B624</f>
        <v>440</v>
      </c>
      <c r="H6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INFO]]))),H624)</f>
        <v>99</v>
      </c>
      <c r="I6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625" s="14">
        <f>HEX2DEC(RIGHT(timingTable[[#This Row],[FRT_HEX]],MIN(LEN(timingTable[[#This Row],[FRT_HEX]])-2,8)))</f>
        <v>682830817</v>
      </c>
      <c r="K625" s="14" t="str">
        <f>IF(timingTable[[#This Row],['[TRACECODE']:.1]]=140,"afterTx","")</f>
        <v/>
      </c>
      <c r="L625" s="14" t="str">
        <f t="shared" si="99"/>
        <v/>
      </c>
      <c r="M625" s="14" t="str">
        <f>IF(AND(H625=H624,K624="afterTx",timingTable[[#This Row],['[TRACECODE']:.1]]=6),"dc","")</f>
        <v/>
      </c>
      <c r="N625" s="14" t="str">
        <f t="shared" si="100"/>
        <v/>
      </c>
      <c r="O625" s="14" t="str">
        <f>IF(timingTable[[#This Row],['[TRACECODE']:.1]]=141,"afterRx","")</f>
        <v/>
      </c>
      <c r="P625" s="14" t="str">
        <f t="shared" si="101"/>
        <v/>
      </c>
      <c r="Q625" s="14" t="str">
        <f t="shared" si="102"/>
        <v/>
      </c>
      <c r="R625" s="14" t="str">
        <f t="shared" si="103"/>
        <v/>
      </c>
      <c r="S625" s="14" t="str">
        <f t="shared" si="104"/>
        <v>EMPTY</v>
      </c>
      <c r="T625" s="14" t="str">
        <f t="shared" si="105"/>
        <v>EMPTY</v>
      </c>
      <c r="U625" s="14" t="str">
        <f t="shared" si="106"/>
        <v>EMPTY</v>
      </c>
      <c r="V625" s="14" t="str">
        <f t="shared" si="107"/>
        <v>EMPTY</v>
      </c>
      <c r="W625" s="14" t="str">
        <f>IF(L625="beforeTx",timingTable[[#This Row],[FRT32_val]]-timingTable[[#This Row],[FRT32_trace]],"EMPTY")</f>
        <v>EMPTY</v>
      </c>
      <c r="X625" s="14" t="str">
        <f t="shared" si="108"/>
        <v>EMPTY</v>
      </c>
      <c r="Y625" s="14" t="str">
        <f t="shared" si="109"/>
        <v>EMPTY</v>
      </c>
      <c r="Z625" s="14" t="str">
        <f>IF(AND(P625="beforeRx",O626="afterRx"),J626-timingTable[[#This Row],[FRT32_trace]],"EMPTY")</f>
        <v>EMPTY</v>
      </c>
      <c r="AA625" s="14" t="str">
        <f>IF(AND(timingTable[[#This Row],[txEnd]]="txEnd",Q629="rxStart"),I629-timingTable[[#This Row],[FRT32_val]],"EMPTY")</f>
        <v>EMPTY</v>
      </c>
    </row>
    <row r="626" spans="1:27" x14ac:dyDescent="0.25">
      <c r="A626" s="14" t="s">
        <v>2198</v>
      </c>
      <c r="B626">
        <v>335690279930</v>
      </c>
      <c r="C626" s="14" t="s">
        <v>10113</v>
      </c>
      <c r="D626">
        <v>130</v>
      </c>
      <c r="E626" s="14" t="s">
        <v>3933</v>
      </c>
      <c r="F626" s="14" t="s">
        <v>4011</v>
      </c>
      <c r="G626" s="14">
        <f>timingTable[[#This Row],[FRT_DEC]]-B625</f>
        <v>25</v>
      </c>
      <c r="H6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INFO]]))),H625)</f>
        <v>99</v>
      </c>
      <c r="I6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851973</v>
      </c>
      <c r="J626" s="14">
        <f>HEX2DEC(RIGHT(timingTable[[#This Row],[FRT_HEX]],MIN(LEN(timingTable[[#This Row],[FRT_HEX]])-2,8)))</f>
        <v>682830842</v>
      </c>
      <c r="K626" s="14" t="str">
        <f>IF(timingTable[[#This Row],['[TRACECODE']:.1]]=140,"afterTx","")</f>
        <v/>
      </c>
      <c r="L626" s="14" t="str">
        <f t="shared" si="99"/>
        <v/>
      </c>
      <c r="M626" s="14" t="str">
        <f>IF(AND(H626=H625,K625="afterTx",timingTable[[#This Row],['[TRACECODE']:.1]]=6),"dc","")</f>
        <v/>
      </c>
      <c r="N626" s="14" t="str">
        <f t="shared" si="100"/>
        <v/>
      </c>
      <c r="O626" s="14" t="str">
        <f>IF(timingTable[[#This Row],['[TRACECODE']:.1]]=141,"afterRx","")</f>
        <v/>
      </c>
      <c r="P626" s="14" t="str">
        <f t="shared" si="101"/>
        <v>beforeRx</v>
      </c>
      <c r="Q626" s="14" t="str">
        <f t="shared" si="102"/>
        <v/>
      </c>
      <c r="R626" s="14" t="str">
        <f t="shared" si="103"/>
        <v/>
      </c>
      <c r="S626" s="14" t="str">
        <f t="shared" si="104"/>
        <v>EMPTY</v>
      </c>
      <c r="T626" s="14" t="str">
        <f t="shared" si="105"/>
        <v>EMPTY</v>
      </c>
      <c r="U626" s="14" t="str">
        <f t="shared" si="106"/>
        <v>EMPTY</v>
      </c>
      <c r="V626" s="14" t="str">
        <f t="shared" si="107"/>
        <v>EMPTY</v>
      </c>
      <c r="W626" s="14" t="str">
        <f>IF(L626="beforeTx",timingTable[[#This Row],[FRT32_val]]-timingTable[[#This Row],[FRT32_trace]],"EMPTY")</f>
        <v>EMPTY</v>
      </c>
      <c r="X626" s="14" t="str">
        <f t="shared" si="108"/>
        <v>EMPTY</v>
      </c>
      <c r="Y626" s="14" t="str">
        <f t="shared" si="109"/>
        <v>EMPTY</v>
      </c>
      <c r="Z626" s="14">
        <f>IF(AND(P626="beforeRx",O627="afterRx"),J627-timingTable[[#This Row],[FRT32_trace]],"EMPTY")</f>
        <v>742</v>
      </c>
      <c r="AA626" s="14" t="str">
        <f>IF(AND(timingTable[[#This Row],[txEnd]]="txEnd",Q630="rxStart"),I630-timingTable[[#This Row],[FRT32_val]],"EMPTY")</f>
        <v>EMPTY</v>
      </c>
    </row>
    <row r="627" spans="1:27" x14ac:dyDescent="0.25">
      <c r="A627" s="14" t="s">
        <v>2199</v>
      </c>
      <c r="B627">
        <v>335690280672</v>
      </c>
      <c r="C627" s="14" t="s">
        <v>10114</v>
      </c>
      <c r="D627">
        <v>141</v>
      </c>
      <c r="E627" s="14" t="s">
        <v>3934</v>
      </c>
      <c r="F627" s="14" t="s">
        <v>4012</v>
      </c>
      <c r="G627" s="14">
        <f>timingTable[[#This Row],[FRT_DEC]]-B626</f>
        <v>742</v>
      </c>
      <c r="H6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INFO]]))),H626)</f>
        <v>99</v>
      </c>
      <c r="I62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27" s="14">
        <f>HEX2DEC(RIGHT(timingTable[[#This Row],[FRT_HEX]],MIN(LEN(timingTable[[#This Row],[FRT_HEX]])-2,8)))</f>
        <v>682831584</v>
      </c>
      <c r="K627" s="14" t="str">
        <f>IF(timingTable[[#This Row],['[TRACECODE']:.1]]=140,"afterTx","")</f>
        <v/>
      </c>
      <c r="L627" s="14" t="str">
        <f t="shared" si="99"/>
        <v/>
      </c>
      <c r="M627" s="14" t="str">
        <f>IF(AND(H627=H626,K626="afterTx",timingTable[[#This Row],['[TRACECODE']:.1]]=6),"dc","")</f>
        <v/>
      </c>
      <c r="N627" s="14" t="str">
        <f t="shared" si="100"/>
        <v/>
      </c>
      <c r="O627" s="14" t="str">
        <f>IF(timingTable[[#This Row],['[TRACECODE']:.1]]=141,"afterRx","")</f>
        <v>afterRx</v>
      </c>
      <c r="P627" s="14" t="str">
        <f t="shared" si="101"/>
        <v/>
      </c>
      <c r="Q627" s="14" t="str">
        <f t="shared" si="102"/>
        <v/>
      </c>
      <c r="R627" s="14" t="str">
        <f t="shared" si="103"/>
        <v/>
      </c>
      <c r="S627" s="14" t="str">
        <f t="shared" si="104"/>
        <v>EMPTY</v>
      </c>
      <c r="T627" s="14" t="str">
        <f t="shared" si="105"/>
        <v>EMPTY</v>
      </c>
      <c r="U627" s="14" t="str">
        <f t="shared" si="106"/>
        <v>EMPTY</v>
      </c>
      <c r="V627" s="14" t="str">
        <f t="shared" si="107"/>
        <v>EMPTY</v>
      </c>
      <c r="W627" s="14" t="str">
        <f>IF(L627="beforeTx",timingTable[[#This Row],[FRT32_val]]-timingTable[[#This Row],[FRT32_trace]],"EMPTY")</f>
        <v>EMPTY</v>
      </c>
      <c r="X627" s="14" t="str">
        <f t="shared" si="108"/>
        <v>EMPTY</v>
      </c>
      <c r="Y627" s="14" t="str">
        <f t="shared" si="109"/>
        <v>EMPTY</v>
      </c>
      <c r="Z627" s="14" t="str">
        <f>IF(AND(P627="beforeRx",O628="afterRx"),J628-timingTable[[#This Row],[FRT32_trace]],"EMPTY")</f>
        <v>EMPTY</v>
      </c>
      <c r="AA627" s="14" t="str">
        <f>IF(AND(timingTable[[#This Row],[txEnd]]="txEnd",Q631="rxStart"),I631-timingTable[[#This Row],[FRT32_val]],"EMPTY")</f>
        <v>EMPTY</v>
      </c>
    </row>
    <row r="628" spans="1:27" x14ac:dyDescent="0.25">
      <c r="A628" s="14" t="s">
        <v>2202</v>
      </c>
      <c r="B628">
        <v>335690282022</v>
      </c>
      <c r="C628" s="14" t="s">
        <v>10117</v>
      </c>
      <c r="D628">
        <v>123</v>
      </c>
      <c r="E628" s="14" t="s">
        <v>3922</v>
      </c>
      <c r="F628" s="14" t="s">
        <v>10118</v>
      </c>
      <c r="G628" s="14">
        <f>timingTable[[#This Row],[FRT_DEC]]-B627</f>
        <v>1350</v>
      </c>
      <c r="H6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INFO]]))),H627)</f>
        <v>99</v>
      </c>
      <c r="I6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682832515</v>
      </c>
      <c r="J628" s="14">
        <f>HEX2DEC(RIGHT(timingTable[[#This Row],[FRT_HEX]],MIN(LEN(timingTable[[#This Row],[FRT_HEX]])-2,8)))</f>
        <v>682832934</v>
      </c>
      <c r="K628" s="14" t="str">
        <f>IF(timingTable[[#This Row],['[TRACECODE']:.1]]=140,"afterTx","")</f>
        <v/>
      </c>
      <c r="L628" s="14" t="str">
        <f t="shared" si="99"/>
        <v/>
      </c>
      <c r="M628" s="14" t="str">
        <f>IF(AND(H628=H627,K627="afterTx",timingTable[[#This Row],['[TRACECODE']:.1]]=6),"dc","")</f>
        <v/>
      </c>
      <c r="N628" s="14" t="str">
        <f t="shared" si="100"/>
        <v/>
      </c>
      <c r="O628" s="14" t="str">
        <f>IF(timingTable[[#This Row],['[TRACECODE']:.1]]=141,"afterRx","")</f>
        <v/>
      </c>
      <c r="P628" s="14" t="str">
        <f t="shared" si="101"/>
        <v/>
      </c>
      <c r="Q628" s="14" t="str">
        <f t="shared" si="102"/>
        <v>rxStart</v>
      </c>
      <c r="R628" s="14" t="str">
        <f t="shared" si="103"/>
        <v/>
      </c>
      <c r="S628" s="14" t="str">
        <f t="shared" si="104"/>
        <v>EMPTY</v>
      </c>
      <c r="T628" s="14" t="str">
        <f t="shared" si="105"/>
        <v>EMPTY</v>
      </c>
      <c r="U628" s="14" t="str">
        <f t="shared" si="106"/>
        <v>EMPTY</v>
      </c>
      <c r="V628" s="14" t="str">
        <f t="shared" si="107"/>
        <v>EMPTY</v>
      </c>
      <c r="W628" s="14" t="str">
        <f>IF(L628="beforeTx",timingTable[[#This Row],[FRT32_val]]-timingTable[[#This Row],[FRT32_trace]],"EMPTY")</f>
        <v>EMPTY</v>
      </c>
      <c r="X628" s="14" t="str">
        <f t="shared" si="108"/>
        <v>EMPTY</v>
      </c>
      <c r="Y628" s="14" t="str">
        <f t="shared" si="109"/>
        <v>EMPTY</v>
      </c>
      <c r="Z628" s="14" t="str">
        <f>IF(AND(P628="beforeRx",O629="afterRx"),J629-timingTable[[#This Row],[FRT32_trace]],"EMPTY")</f>
        <v>EMPTY</v>
      </c>
      <c r="AA628" s="14" t="str">
        <f>IF(AND(timingTable[[#This Row],[txEnd]]="txEnd",Q632="rxStart"),I632-timingTable[[#This Row],[FRT32_val]],"EMPTY")</f>
        <v>EMPTY</v>
      </c>
    </row>
    <row r="629" spans="1:27" x14ac:dyDescent="0.25">
      <c r="A629" s="14" t="s">
        <v>2203</v>
      </c>
      <c r="B629">
        <v>335690282026</v>
      </c>
      <c r="C629" s="14" t="s">
        <v>10119</v>
      </c>
      <c r="D629">
        <v>123</v>
      </c>
      <c r="E629" s="14" t="s">
        <v>3922</v>
      </c>
      <c r="F629" s="14" t="s">
        <v>7879</v>
      </c>
      <c r="G629" s="14">
        <f>timingTable[[#This Row],[FRT_DEC]]-B628</f>
        <v>4</v>
      </c>
      <c r="H6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INFO]]))),H628)</f>
        <v>99</v>
      </c>
      <c r="I6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29" s="14">
        <f>HEX2DEC(RIGHT(timingTable[[#This Row],[FRT_HEX]],MIN(LEN(timingTable[[#This Row],[FRT_HEX]])-2,8)))</f>
        <v>682832938</v>
      </c>
      <c r="K629" s="14" t="str">
        <f>IF(timingTable[[#This Row],['[TRACECODE']:.1]]=140,"afterTx","")</f>
        <v/>
      </c>
      <c r="L629" s="14" t="str">
        <f t="shared" si="99"/>
        <v/>
      </c>
      <c r="M629" s="14" t="str">
        <f>IF(AND(H629=H628,K628="afterTx",timingTable[[#This Row],['[TRACECODE']:.1]]=6),"dc","")</f>
        <v/>
      </c>
      <c r="N629" s="14" t="str">
        <f t="shared" si="100"/>
        <v/>
      </c>
      <c r="O629" s="14" t="str">
        <f>IF(timingTable[[#This Row],['[TRACECODE']:.1]]=141,"afterRx","")</f>
        <v/>
      </c>
      <c r="P629" s="14" t="str">
        <f t="shared" si="101"/>
        <v/>
      </c>
      <c r="Q629" s="14" t="str">
        <f t="shared" si="102"/>
        <v/>
      </c>
      <c r="R629" s="14" t="str">
        <f t="shared" si="103"/>
        <v/>
      </c>
      <c r="S629" s="14" t="str">
        <f t="shared" si="104"/>
        <v>EMPTY</v>
      </c>
      <c r="T629" s="14" t="str">
        <f t="shared" si="105"/>
        <v>EMPTY</v>
      </c>
      <c r="U629" s="14" t="str">
        <f t="shared" si="106"/>
        <v>EMPTY</v>
      </c>
      <c r="V629" s="14" t="str">
        <f t="shared" si="107"/>
        <v>EMPTY</v>
      </c>
      <c r="W629" s="14" t="str">
        <f>IF(L629="beforeTx",timingTable[[#This Row],[FRT32_val]]-timingTable[[#This Row],[FRT32_trace]],"EMPTY")</f>
        <v>EMPTY</v>
      </c>
      <c r="X629" s="14" t="str">
        <f t="shared" si="108"/>
        <v>EMPTY</v>
      </c>
      <c r="Y629" s="14" t="str">
        <f t="shared" si="109"/>
        <v>EMPTY</v>
      </c>
      <c r="Z629" s="14" t="str">
        <f>IF(AND(P629="beforeRx",O630="afterRx"),J630-timingTable[[#This Row],[FRT32_trace]],"EMPTY")</f>
        <v>EMPTY</v>
      </c>
      <c r="AA629" s="14" t="str">
        <f>IF(AND(timingTable[[#This Row],[txEnd]]="txEnd",Q633="rxStart"),I633-timingTable[[#This Row],[FRT32_val]],"EMPTY")</f>
        <v>EMPTY</v>
      </c>
    </row>
    <row r="630" spans="1:27" x14ac:dyDescent="0.25">
      <c r="A630" s="14" t="s">
        <v>2207</v>
      </c>
      <c r="B630">
        <v>335690282360</v>
      </c>
      <c r="C630" s="14" t="s">
        <v>10123</v>
      </c>
      <c r="D630">
        <v>124</v>
      </c>
      <c r="E630" s="14" t="s">
        <v>3923</v>
      </c>
      <c r="F630" s="14" t="s">
        <v>10124</v>
      </c>
      <c r="G630" s="14">
        <f>timingTable[[#This Row],[FRT_DEC]]-B629</f>
        <v>334</v>
      </c>
      <c r="H6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INFO]]))),H629)</f>
        <v>99</v>
      </c>
      <c r="I6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682833048</v>
      </c>
      <c r="J630" s="14">
        <f>HEX2DEC(RIGHT(timingTable[[#This Row],[FRT_HEX]],MIN(LEN(timingTable[[#This Row],[FRT_HEX]])-2,8)))</f>
        <v>682833272</v>
      </c>
      <c r="K630" s="14" t="str">
        <f>IF(timingTable[[#This Row],['[TRACECODE']:.1]]=140,"afterTx","")</f>
        <v/>
      </c>
      <c r="L630" s="14" t="str">
        <f t="shared" si="99"/>
        <v/>
      </c>
      <c r="M630" s="14" t="str">
        <f>IF(AND(H630=H629,K629="afterTx",timingTable[[#This Row],['[TRACECODE']:.1]]=6),"dc","")</f>
        <v/>
      </c>
      <c r="N630" s="14" t="str">
        <f t="shared" si="100"/>
        <v/>
      </c>
      <c r="O630" s="14" t="str">
        <f>IF(timingTable[[#This Row],['[TRACECODE']:.1]]=141,"afterRx","")</f>
        <v/>
      </c>
      <c r="P630" s="14" t="str">
        <f t="shared" si="101"/>
        <v/>
      </c>
      <c r="Q630" s="14" t="str">
        <f t="shared" si="102"/>
        <v/>
      </c>
      <c r="R630" s="14" t="str">
        <f t="shared" si="103"/>
        <v>rxEnd</v>
      </c>
      <c r="S630" s="14" t="str">
        <f t="shared" si="104"/>
        <v>EMPTY</v>
      </c>
      <c r="T630" s="14" t="str">
        <f t="shared" si="105"/>
        <v>EMPTY</v>
      </c>
      <c r="U630" s="14">
        <f t="shared" si="106"/>
        <v>-682833046</v>
      </c>
      <c r="V630" s="14" t="str">
        <f t="shared" si="107"/>
        <v>EMPTY</v>
      </c>
      <c r="W630" s="14" t="str">
        <f>IF(L630="beforeTx",timingTable[[#This Row],[FRT32_val]]-timingTable[[#This Row],[FRT32_trace]],"EMPTY")</f>
        <v>EMPTY</v>
      </c>
      <c r="X630" s="14" t="str">
        <f t="shared" si="108"/>
        <v>EMPTY</v>
      </c>
      <c r="Y630" s="14">
        <f t="shared" si="109"/>
        <v>240</v>
      </c>
      <c r="Z630" s="14" t="str">
        <f>IF(AND(P630="beforeRx",O631="afterRx"),J631-timingTable[[#This Row],[FRT32_trace]],"EMPTY")</f>
        <v>EMPTY</v>
      </c>
      <c r="AA630" s="14" t="str">
        <f>IF(AND(timingTable[[#This Row],[txEnd]]="txEnd",Q634="rxStart"),I634-timingTable[[#This Row],[FRT32_val]],"EMPTY")</f>
        <v>EMPTY</v>
      </c>
    </row>
    <row r="631" spans="1:27" x14ac:dyDescent="0.25">
      <c r="A631" s="14" t="s">
        <v>2208</v>
      </c>
      <c r="B631">
        <v>335690282362</v>
      </c>
      <c r="C631" s="14" t="s">
        <v>10125</v>
      </c>
      <c r="D631">
        <v>124</v>
      </c>
      <c r="E631" s="14" t="s">
        <v>3923</v>
      </c>
      <c r="F631" s="14" t="s">
        <v>7880</v>
      </c>
      <c r="G631" s="14">
        <f>timingTable[[#This Row],[FRT_DEC]]-B630</f>
        <v>2</v>
      </c>
      <c r="H6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INFO]]))),H630)</f>
        <v>99</v>
      </c>
      <c r="I6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31" s="14">
        <f>HEX2DEC(RIGHT(timingTable[[#This Row],[FRT_HEX]],MIN(LEN(timingTable[[#This Row],[FRT_HEX]])-2,8)))</f>
        <v>682833274</v>
      </c>
      <c r="K631" s="14" t="str">
        <f>IF(timingTable[[#This Row],['[TRACECODE']:.1]]=140,"afterTx","")</f>
        <v/>
      </c>
      <c r="L631" s="14" t="str">
        <f t="shared" si="99"/>
        <v/>
      </c>
      <c r="M631" s="14" t="str">
        <f>IF(AND(H631=H630,K630="afterTx",timingTable[[#This Row],['[TRACECODE']:.1]]=6),"dc","")</f>
        <v/>
      </c>
      <c r="N631" s="14" t="str">
        <f t="shared" si="100"/>
        <v/>
      </c>
      <c r="O631" s="14" t="str">
        <f>IF(timingTable[[#This Row],['[TRACECODE']:.1]]=141,"afterRx","")</f>
        <v/>
      </c>
      <c r="P631" s="14" t="str">
        <f t="shared" si="101"/>
        <v/>
      </c>
      <c r="Q631" s="14" t="str">
        <f t="shared" si="102"/>
        <v/>
      </c>
      <c r="R631" s="14" t="str">
        <f t="shared" si="103"/>
        <v/>
      </c>
      <c r="S631" s="14" t="str">
        <f t="shared" si="104"/>
        <v>EMPTY</v>
      </c>
      <c r="T631" s="14" t="str">
        <f t="shared" si="105"/>
        <v>EMPTY</v>
      </c>
      <c r="U631" s="14" t="str">
        <f t="shared" si="106"/>
        <v>EMPTY</v>
      </c>
      <c r="V631" s="14" t="str">
        <f t="shared" si="107"/>
        <v>EMPTY</v>
      </c>
      <c r="W631" s="14" t="str">
        <f>IF(L631="beforeTx",timingTable[[#This Row],[FRT32_val]]-timingTable[[#This Row],[FRT32_trace]],"EMPTY")</f>
        <v>EMPTY</v>
      </c>
      <c r="X631" s="14" t="str">
        <f t="shared" si="108"/>
        <v>EMPTY</v>
      </c>
      <c r="Y631" s="14" t="str">
        <f t="shared" si="109"/>
        <v>EMPTY</v>
      </c>
      <c r="Z631" s="14" t="str">
        <f>IF(AND(P631="beforeRx",O632="afterRx"),J632-timingTable[[#This Row],[FRT32_trace]],"EMPTY")</f>
        <v>EMPTY</v>
      </c>
      <c r="AA631" s="14" t="str">
        <f>IF(AND(timingTable[[#This Row],[txEnd]]="txEnd",Q635="rxStart"),I635-timingTable[[#This Row],[FRT32_val]],"EMPTY")</f>
        <v>EMPTY</v>
      </c>
    </row>
    <row r="632" spans="1:27" x14ac:dyDescent="0.25">
      <c r="A632" s="14" t="s">
        <v>2209</v>
      </c>
      <c r="B632">
        <v>335690282376</v>
      </c>
      <c r="C632" s="14" t="s">
        <v>10126</v>
      </c>
      <c r="D632">
        <v>151</v>
      </c>
      <c r="E632" s="14" t="s">
        <v>7876</v>
      </c>
      <c r="F632" s="14" t="s">
        <v>7845</v>
      </c>
      <c r="G632" s="14">
        <f>timingTable[[#This Row],[FRT_DEC]]-B631</f>
        <v>14</v>
      </c>
      <c r="H6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INFO]]))),H631)</f>
        <v>99</v>
      </c>
      <c r="I6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632" s="14">
        <f>HEX2DEC(RIGHT(timingTable[[#This Row],[FRT_HEX]],MIN(LEN(timingTable[[#This Row],[FRT_HEX]])-2,8)))</f>
        <v>682833288</v>
      </c>
      <c r="K632" s="14" t="str">
        <f>IF(timingTable[[#This Row],['[TRACECODE']:.1]]=140,"afterTx","")</f>
        <v/>
      </c>
      <c r="L632" s="14" t="str">
        <f t="shared" si="99"/>
        <v>beforeTx</v>
      </c>
      <c r="M632" s="14" t="str">
        <f>IF(AND(H632=H631,K631="afterTx",timingTable[[#This Row],['[TRACECODE']:.1]]=6),"dc","")</f>
        <v/>
      </c>
      <c r="N632" s="14" t="str">
        <f t="shared" si="100"/>
        <v/>
      </c>
      <c r="O632" s="14" t="str">
        <f>IF(timingTable[[#This Row],['[TRACECODE']:.1]]=141,"afterRx","")</f>
        <v/>
      </c>
      <c r="P632" s="14" t="str">
        <f t="shared" si="101"/>
        <v/>
      </c>
      <c r="Q632" s="14" t="str">
        <f t="shared" si="102"/>
        <v/>
      </c>
      <c r="R632" s="14" t="str">
        <f t="shared" si="103"/>
        <v/>
      </c>
      <c r="S632" s="14" t="str">
        <f t="shared" si="104"/>
        <v>EMPTY</v>
      </c>
      <c r="T632" s="14" t="str">
        <f t="shared" si="105"/>
        <v>EMPTY</v>
      </c>
      <c r="U632" s="14" t="str">
        <f t="shared" si="106"/>
        <v>EMPTY</v>
      </c>
      <c r="V632" s="14" t="str">
        <f t="shared" si="107"/>
        <v>EMPTY</v>
      </c>
      <c r="W632" s="14">
        <f>IF(L632="beforeTx",timingTable[[#This Row],[FRT32_val]]-timingTable[[#This Row],[FRT32_trace]],"EMPTY")</f>
        <v>-682833286</v>
      </c>
      <c r="X632" s="14">
        <f t="shared" si="108"/>
        <v>728</v>
      </c>
      <c r="Y632" s="14" t="str">
        <f t="shared" si="109"/>
        <v>EMPTY</v>
      </c>
      <c r="Z632" s="14" t="str">
        <f>IF(AND(P632="beforeRx",O633="afterRx"),J633-timingTable[[#This Row],[FRT32_trace]],"EMPTY")</f>
        <v>EMPTY</v>
      </c>
      <c r="AA632" s="14" t="str">
        <f>IF(AND(timingTable[[#This Row],[txEnd]]="txEnd",Q636="rxStart"),I636-timingTable[[#This Row],[FRT32_val]],"EMPTY")</f>
        <v>EMPTY</v>
      </c>
    </row>
    <row r="633" spans="1:27" x14ac:dyDescent="0.25">
      <c r="A633" s="14" t="s">
        <v>2211</v>
      </c>
      <c r="B633">
        <v>335690282389</v>
      </c>
      <c r="C633" s="14" t="s">
        <v>10128</v>
      </c>
      <c r="D633">
        <v>151</v>
      </c>
      <c r="E633" s="14" t="s">
        <v>7876</v>
      </c>
      <c r="F633" s="14" t="s">
        <v>8151</v>
      </c>
      <c r="G633" s="14">
        <f>timingTable[[#This Row],[FRT_DEC]]-B632</f>
        <v>13</v>
      </c>
      <c r="H6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INFO]]))),H632)</f>
        <v>99</v>
      </c>
      <c r="I6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633" s="14">
        <f>HEX2DEC(RIGHT(timingTable[[#This Row],[FRT_HEX]],MIN(LEN(timingTable[[#This Row],[FRT_HEX]])-2,8)))</f>
        <v>682833301</v>
      </c>
      <c r="K633" s="14" t="str">
        <f>IF(timingTable[[#This Row],['[TRACECODE']:.1]]=140,"afterTx","")</f>
        <v/>
      </c>
      <c r="L633" s="14" t="str">
        <f t="shared" si="99"/>
        <v/>
      </c>
      <c r="M633" s="14" t="str">
        <f>IF(AND(H633=H632,K632="afterTx",timingTable[[#This Row],['[TRACECODE']:.1]]=6),"dc","")</f>
        <v/>
      </c>
      <c r="N633" s="14" t="str">
        <f t="shared" si="100"/>
        <v/>
      </c>
      <c r="O633" s="14" t="str">
        <f>IF(timingTable[[#This Row],['[TRACECODE']:.1]]=141,"afterRx","")</f>
        <v/>
      </c>
      <c r="P633" s="14" t="str">
        <f t="shared" si="101"/>
        <v/>
      </c>
      <c r="Q633" s="14" t="str">
        <f t="shared" si="102"/>
        <v/>
      </c>
      <c r="R633" s="14" t="str">
        <f t="shared" si="103"/>
        <v/>
      </c>
      <c r="S633" s="14" t="str">
        <f t="shared" si="104"/>
        <v>EMPTY</v>
      </c>
      <c r="T633" s="14" t="str">
        <f t="shared" si="105"/>
        <v>EMPTY</v>
      </c>
      <c r="U633" s="14" t="str">
        <f t="shared" si="106"/>
        <v>EMPTY</v>
      </c>
      <c r="V633" s="14" t="str">
        <f t="shared" si="107"/>
        <v>EMPTY</v>
      </c>
      <c r="W633" s="14" t="str">
        <f>IF(L633="beforeTx",timingTable[[#This Row],[FRT32_val]]-timingTable[[#This Row],[FRT32_trace]],"EMPTY")</f>
        <v>EMPTY</v>
      </c>
      <c r="X633" s="14" t="str">
        <f t="shared" si="108"/>
        <v>EMPTY</v>
      </c>
      <c r="Y633" s="14" t="str">
        <f t="shared" si="109"/>
        <v>EMPTY</v>
      </c>
      <c r="Z633" s="14" t="str">
        <f>IF(AND(P633="beforeRx",O634="afterRx"),J634-timingTable[[#This Row],[FRT32_trace]],"EMPTY")</f>
        <v>EMPTY</v>
      </c>
      <c r="AA633" s="14" t="str">
        <f>IF(AND(timingTable[[#This Row],[txEnd]]="txEnd",Q637="rxStart"),I637-timingTable[[#This Row],[FRT32_val]],"EMPTY")</f>
        <v>EMPTY</v>
      </c>
    </row>
    <row r="634" spans="1:27" x14ac:dyDescent="0.25">
      <c r="A634" s="14" t="s">
        <v>2228</v>
      </c>
      <c r="B634">
        <v>335690283104</v>
      </c>
      <c r="C634" s="14" t="s">
        <v>10147</v>
      </c>
      <c r="D634">
        <v>140</v>
      </c>
      <c r="E634" s="14" t="s">
        <v>1076</v>
      </c>
      <c r="F634" s="14" t="s">
        <v>10148</v>
      </c>
      <c r="G634" s="14">
        <f>timingTable[[#This Row],[FRT_DEC]]-B633</f>
        <v>715</v>
      </c>
      <c r="H6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INFO]]))),H633)</f>
        <v>99</v>
      </c>
      <c r="I63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34" s="14">
        <f>HEX2DEC(RIGHT(timingTable[[#This Row],[FRT_HEX]],MIN(LEN(timingTable[[#This Row],[FRT_HEX]])-2,8)))</f>
        <v>682834016</v>
      </c>
      <c r="K634" s="14" t="str">
        <f>IF(timingTable[[#This Row],['[TRACECODE']:.1]]=140,"afterTx","")</f>
        <v>afterTx</v>
      </c>
      <c r="L634" s="14" t="str">
        <f t="shared" si="99"/>
        <v/>
      </c>
      <c r="M634" s="14" t="str">
        <f>IF(AND(H634=H633,K633="afterTx",timingTable[[#This Row],['[TRACECODE']:.1]]=6),"dc","")</f>
        <v/>
      </c>
      <c r="N634" s="14" t="str">
        <f t="shared" si="100"/>
        <v/>
      </c>
      <c r="O634" s="14" t="str">
        <f>IF(timingTable[[#This Row],['[TRACECODE']:.1]]=141,"afterRx","")</f>
        <v/>
      </c>
      <c r="P634" s="14" t="str">
        <f t="shared" si="101"/>
        <v/>
      </c>
      <c r="Q634" s="14" t="str">
        <f t="shared" si="102"/>
        <v/>
      </c>
      <c r="R634" s="14" t="str">
        <f t="shared" si="103"/>
        <v/>
      </c>
      <c r="S634" s="14" t="str">
        <f t="shared" si="104"/>
        <v>EMPTY</v>
      </c>
      <c r="T634" s="14" t="str">
        <f t="shared" si="105"/>
        <v>EMPTY</v>
      </c>
      <c r="U634" s="14" t="str">
        <f t="shared" si="106"/>
        <v>EMPTY</v>
      </c>
      <c r="V634" s="14" t="str">
        <f t="shared" si="107"/>
        <v>EMPTY</v>
      </c>
      <c r="W634" s="14" t="str">
        <f>IF(L634="beforeTx",timingTable[[#This Row],[FRT32_val]]-timingTable[[#This Row],[FRT32_trace]],"EMPTY")</f>
        <v>EMPTY</v>
      </c>
      <c r="X634" s="14" t="str">
        <f t="shared" si="108"/>
        <v>EMPTY</v>
      </c>
      <c r="Y634" s="14" t="str">
        <f t="shared" si="109"/>
        <v>EMPTY</v>
      </c>
      <c r="Z634" s="14" t="str">
        <f>IF(AND(P634="beforeRx",O635="afterRx"),J635-timingTable[[#This Row],[FRT32_trace]],"EMPTY")</f>
        <v>EMPTY</v>
      </c>
      <c r="AA634" s="14" t="str">
        <f>IF(AND(timingTable[[#This Row],[txEnd]]="txEnd",Q638="rxStart"),I638-timingTable[[#This Row],[FRT32_val]],"EMPTY")</f>
        <v>EMPTY</v>
      </c>
    </row>
    <row r="635" spans="1:27" x14ac:dyDescent="0.25">
      <c r="A635" s="14" t="s">
        <v>2240</v>
      </c>
      <c r="B635">
        <v>335690284444</v>
      </c>
      <c r="C635" s="14" t="s">
        <v>10161</v>
      </c>
      <c r="D635">
        <v>151</v>
      </c>
      <c r="E635" s="14" t="s">
        <v>7876</v>
      </c>
      <c r="F635" s="14" t="s">
        <v>7989</v>
      </c>
      <c r="G635" s="14">
        <f>timingTable[[#This Row],[FRT_DEC]]-B634</f>
        <v>1340</v>
      </c>
      <c r="H6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INFO]]))),H634)</f>
        <v>99</v>
      </c>
      <c r="I6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35" s="14">
        <f>HEX2DEC(RIGHT(timingTable[[#This Row],[FRT_HEX]],MIN(LEN(timingTable[[#This Row],[FRT_HEX]])-2,8)))</f>
        <v>682835356</v>
      </c>
      <c r="K635" s="14" t="str">
        <f>IF(timingTable[[#This Row],['[TRACECODE']:.1]]=140,"afterTx","")</f>
        <v/>
      </c>
      <c r="L635" s="14" t="str">
        <f t="shared" si="99"/>
        <v/>
      </c>
      <c r="M635" s="14" t="str">
        <f>IF(AND(H635=H634,K634="afterTx",timingTable[[#This Row],['[TRACECODE']:.1]]=6),"dc","")</f>
        <v/>
      </c>
      <c r="N635" s="14" t="str">
        <f t="shared" si="100"/>
        <v/>
      </c>
      <c r="O635" s="14" t="str">
        <f>IF(timingTable[[#This Row],['[TRACECODE']:.1]]=141,"afterRx","")</f>
        <v/>
      </c>
      <c r="P635" s="14" t="str">
        <f t="shared" si="101"/>
        <v/>
      </c>
      <c r="Q635" s="14" t="str">
        <f t="shared" si="102"/>
        <v/>
      </c>
      <c r="R635" s="14" t="str">
        <f t="shared" si="103"/>
        <v/>
      </c>
      <c r="S635" s="14" t="str">
        <f t="shared" si="104"/>
        <v>EMPTY</v>
      </c>
      <c r="T635" s="14" t="str">
        <f t="shared" si="105"/>
        <v>EMPTY</v>
      </c>
      <c r="U635" s="14" t="str">
        <f t="shared" si="106"/>
        <v>EMPTY</v>
      </c>
      <c r="V635" s="14" t="str">
        <f t="shared" si="107"/>
        <v>EMPTY</v>
      </c>
      <c r="W635" s="14" t="str">
        <f>IF(L635="beforeTx",timingTable[[#This Row],[FRT32_val]]-timingTable[[#This Row],[FRT32_trace]],"EMPTY")</f>
        <v>EMPTY</v>
      </c>
      <c r="X635" s="14" t="str">
        <f t="shared" si="108"/>
        <v>EMPTY</v>
      </c>
      <c r="Y635" s="14" t="str">
        <f t="shared" si="109"/>
        <v>EMPTY</v>
      </c>
      <c r="Z635" s="14" t="str">
        <f>IF(AND(P635="beforeRx",O636="afterRx"),J636-timingTable[[#This Row],[FRT32_trace]],"EMPTY")</f>
        <v>EMPTY</v>
      </c>
      <c r="AA635" s="14" t="str">
        <f>IF(AND(timingTable[[#This Row],[txEnd]]="txEnd",Q639="rxStart"),I639-timingTable[[#This Row],[FRT32_val]],"EMPTY")</f>
        <v>EMPTY</v>
      </c>
    </row>
    <row r="636" spans="1:27" x14ac:dyDescent="0.25">
      <c r="A636" s="14" t="s">
        <v>2243</v>
      </c>
      <c r="B636">
        <v>335690291697</v>
      </c>
      <c r="C636" s="14" t="s">
        <v>10164</v>
      </c>
      <c r="D636">
        <v>151</v>
      </c>
      <c r="E636" s="14" t="s">
        <v>7876</v>
      </c>
      <c r="F636" s="14" t="s">
        <v>7945</v>
      </c>
      <c r="G636" s="14">
        <f>timingTable[[#This Row],[FRT_DEC]]-B635</f>
        <v>7253</v>
      </c>
      <c r="H6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INFO]]))),H635)</f>
        <v>99</v>
      </c>
      <c r="I6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636" s="14">
        <f>HEX2DEC(RIGHT(timingTable[[#This Row],[FRT_HEX]],MIN(LEN(timingTable[[#This Row],[FRT_HEX]])-2,8)))</f>
        <v>682842609</v>
      </c>
      <c r="K636" s="14" t="str">
        <f>IF(timingTable[[#This Row],['[TRACECODE']:.1]]=140,"afterTx","")</f>
        <v/>
      </c>
      <c r="L636" s="14" t="str">
        <f t="shared" si="99"/>
        <v/>
      </c>
      <c r="M636" s="14" t="str">
        <f>IF(AND(H636=H635,K635="afterTx",timingTable[[#This Row],['[TRACECODE']:.1]]=6),"dc","")</f>
        <v/>
      </c>
      <c r="N636" s="14" t="str">
        <f t="shared" si="100"/>
        <v/>
      </c>
      <c r="O636" s="14" t="str">
        <f>IF(timingTable[[#This Row],['[TRACECODE']:.1]]=141,"afterRx","")</f>
        <v/>
      </c>
      <c r="P636" s="14" t="str">
        <f t="shared" si="101"/>
        <v/>
      </c>
      <c r="Q636" s="14" t="str">
        <f t="shared" si="102"/>
        <v/>
      </c>
      <c r="R636" s="14" t="str">
        <f t="shared" si="103"/>
        <v/>
      </c>
      <c r="S636" s="14" t="str">
        <f t="shared" si="104"/>
        <v>EMPTY</v>
      </c>
      <c r="T636" s="14" t="str">
        <f t="shared" si="105"/>
        <v>EMPTY</v>
      </c>
      <c r="U636" s="14" t="str">
        <f t="shared" si="106"/>
        <v>EMPTY</v>
      </c>
      <c r="V636" s="14" t="str">
        <f t="shared" si="107"/>
        <v>EMPTY</v>
      </c>
      <c r="W636" s="14" t="str">
        <f>IF(L636="beforeTx",timingTable[[#This Row],[FRT32_val]]-timingTable[[#This Row],[FRT32_trace]],"EMPTY")</f>
        <v>EMPTY</v>
      </c>
      <c r="X636" s="14" t="str">
        <f t="shared" si="108"/>
        <v>EMPTY</v>
      </c>
      <c r="Y636" s="14" t="str">
        <f t="shared" si="109"/>
        <v>EMPTY</v>
      </c>
      <c r="Z636" s="14" t="str">
        <f>IF(AND(P636="beforeRx",O637="afterRx"),J637-timingTable[[#This Row],[FRT32_trace]],"EMPTY")</f>
        <v>EMPTY</v>
      </c>
      <c r="AA636" s="14" t="str">
        <f>IF(AND(timingTable[[#This Row],[txEnd]]="txEnd",Q640="rxStart"),I640-timingTable[[#This Row],[FRT32_val]],"EMPTY")</f>
        <v>EMPTY</v>
      </c>
    </row>
    <row r="637" spans="1:27" x14ac:dyDescent="0.25">
      <c r="A637" s="14" t="s">
        <v>2245</v>
      </c>
      <c r="B637">
        <v>335690292766</v>
      </c>
      <c r="C637" s="14" t="s">
        <v>10166</v>
      </c>
      <c r="D637">
        <v>151</v>
      </c>
      <c r="E637" s="14" t="s">
        <v>7876</v>
      </c>
      <c r="F637" s="14" t="s">
        <v>7936</v>
      </c>
      <c r="G637" s="14">
        <f>timingTable[[#This Row],[FRT_DEC]]-B636</f>
        <v>1069</v>
      </c>
      <c r="H6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INFO]]))),H636)</f>
        <v>99</v>
      </c>
      <c r="I6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37" s="14">
        <f>HEX2DEC(RIGHT(timingTable[[#This Row],[FRT_HEX]],MIN(LEN(timingTable[[#This Row],[FRT_HEX]])-2,8)))</f>
        <v>682843678</v>
      </c>
      <c r="K637" s="14" t="str">
        <f>IF(timingTable[[#This Row],['[TRACECODE']:.1]]=140,"afterTx","")</f>
        <v/>
      </c>
      <c r="L637" s="14" t="str">
        <f t="shared" si="99"/>
        <v/>
      </c>
      <c r="M637" s="14" t="str">
        <f>IF(AND(H637=H636,K636="afterTx",timingTable[[#This Row],['[TRACECODE']:.1]]=6),"dc","")</f>
        <v/>
      </c>
      <c r="N637" s="14" t="str">
        <f t="shared" si="100"/>
        <v/>
      </c>
      <c r="O637" s="14" t="str">
        <f>IF(timingTable[[#This Row],['[TRACECODE']:.1]]=141,"afterRx","")</f>
        <v/>
      </c>
      <c r="P637" s="14" t="str">
        <f t="shared" si="101"/>
        <v/>
      </c>
      <c r="Q637" s="14" t="str">
        <f t="shared" si="102"/>
        <v/>
      </c>
      <c r="R637" s="14" t="str">
        <f t="shared" si="103"/>
        <v/>
      </c>
      <c r="S637" s="14" t="str">
        <f t="shared" si="104"/>
        <v>EMPTY</v>
      </c>
      <c r="T637" s="14" t="str">
        <f t="shared" si="105"/>
        <v>EMPTY</v>
      </c>
      <c r="U637" s="14" t="str">
        <f t="shared" si="106"/>
        <v>EMPTY</v>
      </c>
      <c r="V637" s="14" t="str">
        <f t="shared" si="107"/>
        <v>EMPTY</v>
      </c>
      <c r="W637" s="14" t="str">
        <f>IF(L637="beforeTx",timingTable[[#This Row],[FRT32_val]]-timingTable[[#This Row],[FRT32_trace]],"EMPTY")</f>
        <v>EMPTY</v>
      </c>
      <c r="X637" s="14" t="str">
        <f t="shared" si="108"/>
        <v>EMPTY</v>
      </c>
      <c r="Y637" s="14" t="str">
        <f t="shared" si="109"/>
        <v>EMPTY</v>
      </c>
      <c r="Z637" s="14" t="str">
        <f>IF(AND(P637="beforeRx",O638="afterRx"),J638-timingTable[[#This Row],[FRT32_trace]],"EMPTY")</f>
        <v>EMPTY</v>
      </c>
      <c r="AA637" s="14" t="str">
        <f>IF(AND(timingTable[[#This Row],[txEnd]]="txEnd",Q641="rxStart"),I641-timingTable[[#This Row],[FRT32_val]],"EMPTY")</f>
        <v>EMPTY</v>
      </c>
    </row>
    <row r="638" spans="1:27" x14ac:dyDescent="0.25">
      <c r="A638" s="14" t="s">
        <v>2247</v>
      </c>
      <c r="B638">
        <v>335690294902</v>
      </c>
      <c r="C638" s="14" t="s">
        <v>10168</v>
      </c>
      <c r="D638">
        <v>151</v>
      </c>
      <c r="E638" s="14" t="s">
        <v>7876</v>
      </c>
      <c r="F638" s="14" t="s">
        <v>7989</v>
      </c>
      <c r="G638" s="14">
        <f>timingTable[[#This Row],[FRT_DEC]]-B637</f>
        <v>2136</v>
      </c>
      <c r="H6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INFO]]))),H637)</f>
        <v>99</v>
      </c>
      <c r="I6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38" s="14">
        <f>HEX2DEC(RIGHT(timingTable[[#This Row],[FRT_HEX]],MIN(LEN(timingTable[[#This Row],[FRT_HEX]])-2,8)))</f>
        <v>682845814</v>
      </c>
      <c r="K638" s="14" t="str">
        <f>IF(timingTable[[#This Row],['[TRACECODE']:.1]]=140,"afterTx","")</f>
        <v/>
      </c>
      <c r="L638" s="14" t="str">
        <f t="shared" si="99"/>
        <v/>
      </c>
      <c r="M638" s="14" t="str">
        <f>IF(AND(H638=H637,K637="afterTx",timingTable[[#This Row],['[TRACECODE']:.1]]=6),"dc","")</f>
        <v/>
      </c>
      <c r="N638" s="14" t="str">
        <f t="shared" si="100"/>
        <v/>
      </c>
      <c r="O638" s="14" t="str">
        <f>IF(timingTable[[#This Row],['[TRACECODE']:.1]]=141,"afterRx","")</f>
        <v/>
      </c>
      <c r="P638" s="14" t="str">
        <f t="shared" si="101"/>
        <v/>
      </c>
      <c r="Q638" s="14" t="str">
        <f t="shared" si="102"/>
        <v/>
      </c>
      <c r="R638" s="14" t="str">
        <f t="shared" si="103"/>
        <v/>
      </c>
      <c r="S638" s="14" t="str">
        <f t="shared" si="104"/>
        <v>EMPTY</v>
      </c>
      <c r="T638" s="14" t="str">
        <f t="shared" si="105"/>
        <v>EMPTY</v>
      </c>
      <c r="U638" s="14" t="str">
        <f t="shared" si="106"/>
        <v>EMPTY</v>
      </c>
      <c r="V638" s="14" t="str">
        <f t="shared" si="107"/>
        <v>EMPTY</v>
      </c>
      <c r="W638" s="14" t="str">
        <f>IF(L638="beforeTx",timingTable[[#This Row],[FRT32_val]]-timingTable[[#This Row],[FRT32_trace]],"EMPTY")</f>
        <v>EMPTY</v>
      </c>
      <c r="X638" s="14" t="str">
        <f t="shared" si="108"/>
        <v>EMPTY</v>
      </c>
      <c r="Y638" s="14" t="str">
        <f t="shared" si="109"/>
        <v>EMPTY</v>
      </c>
      <c r="Z638" s="14" t="str">
        <f>IF(AND(P638="beforeRx",O639="afterRx"),J639-timingTable[[#This Row],[FRT32_trace]],"EMPTY")</f>
        <v>EMPTY</v>
      </c>
      <c r="AA638" s="14" t="str">
        <f>IF(AND(timingTable[[#This Row],[txEnd]]="txEnd",Q642="rxStart"),I642-timingTable[[#This Row],[FRT32_val]],"EMPTY")</f>
        <v>EMPTY</v>
      </c>
    </row>
    <row r="639" spans="1:27" x14ac:dyDescent="0.25">
      <c r="A639" s="14" t="s">
        <v>2255</v>
      </c>
      <c r="B639">
        <v>335690295945</v>
      </c>
      <c r="C639" s="14" t="s">
        <v>10178</v>
      </c>
      <c r="D639">
        <v>151</v>
      </c>
      <c r="E639" s="14" t="s">
        <v>7876</v>
      </c>
      <c r="F639" s="14" t="s">
        <v>7993</v>
      </c>
      <c r="G639" s="14">
        <f>timingTable[[#This Row],[FRT_DEC]]-B638</f>
        <v>1043</v>
      </c>
      <c r="H6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INFO]]))),H638)</f>
        <v>99</v>
      </c>
      <c r="I6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639" s="14">
        <f>HEX2DEC(RIGHT(timingTable[[#This Row],[FRT_HEX]],MIN(LEN(timingTable[[#This Row],[FRT_HEX]])-2,8)))</f>
        <v>682846857</v>
      </c>
      <c r="K639" s="14" t="str">
        <f>IF(timingTable[[#This Row],['[TRACECODE']:.1]]=140,"afterTx","")</f>
        <v/>
      </c>
      <c r="L639" s="14" t="str">
        <f t="shared" si="99"/>
        <v/>
      </c>
      <c r="M639" s="14" t="str">
        <f>IF(AND(H639=H638,K638="afterTx",timingTable[[#This Row],['[TRACECODE']:.1]]=6),"dc","")</f>
        <v/>
      </c>
      <c r="N639" s="14" t="str">
        <f t="shared" si="100"/>
        <v/>
      </c>
      <c r="O639" s="14" t="str">
        <f>IF(timingTable[[#This Row],['[TRACECODE']:.1]]=141,"afterRx","")</f>
        <v/>
      </c>
      <c r="P639" s="14" t="str">
        <f t="shared" si="101"/>
        <v/>
      </c>
      <c r="Q639" s="14" t="str">
        <f t="shared" si="102"/>
        <v/>
      </c>
      <c r="R639" s="14" t="str">
        <f t="shared" si="103"/>
        <v/>
      </c>
      <c r="S639" s="14" t="str">
        <f t="shared" si="104"/>
        <v>EMPTY</v>
      </c>
      <c r="T639" s="14" t="str">
        <f t="shared" si="105"/>
        <v>EMPTY</v>
      </c>
      <c r="U639" s="14" t="str">
        <f t="shared" si="106"/>
        <v>EMPTY</v>
      </c>
      <c r="V639" s="14" t="str">
        <f t="shared" si="107"/>
        <v>EMPTY</v>
      </c>
      <c r="W639" s="14" t="str">
        <f>IF(L639="beforeTx",timingTable[[#This Row],[FRT32_val]]-timingTable[[#This Row],[FRT32_trace]],"EMPTY")</f>
        <v>EMPTY</v>
      </c>
      <c r="X639" s="14" t="str">
        <f t="shared" si="108"/>
        <v>EMPTY</v>
      </c>
      <c r="Y639" s="14" t="str">
        <f t="shared" si="109"/>
        <v>EMPTY</v>
      </c>
      <c r="Z639" s="14" t="str">
        <f>IF(AND(P639="beforeRx",O640="afterRx"),J640-timingTable[[#This Row],[FRT32_trace]],"EMPTY")</f>
        <v>EMPTY</v>
      </c>
      <c r="AA639" s="14" t="str">
        <f>IF(AND(timingTable[[#This Row],[txEnd]]="txEnd",Q643="rxStart"),I643-timingTable[[#This Row],[FRT32_val]],"EMPTY")</f>
        <v>EMPTY</v>
      </c>
    </row>
    <row r="640" spans="1:27" x14ac:dyDescent="0.25">
      <c r="A640" s="14" t="s">
        <v>2259</v>
      </c>
      <c r="B640">
        <v>335690295991</v>
      </c>
      <c r="C640" s="14" t="s">
        <v>10182</v>
      </c>
      <c r="D640">
        <v>131</v>
      </c>
      <c r="E640" s="14" t="s">
        <v>3932</v>
      </c>
      <c r="F640" s="14" t="s">
        <v>10183</v>
      </c>
      <c r="G640" s="14">
        <f>timingTable[[#This Row],[FRT_DEC]]-B639</f>
        <v>46</v>
      </c>
      <c r="H6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INFO]]))),H639)</f>
        <v>100</v>
      </c>
      <c r="I6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40" s="14">
        <f>HEX2DEC(RIGHT(timingTable[[#This Row],[FRT_HEX]],MIN(LEN(timingTable[[#This Row],[FRT_HEX]])-2,8)))</f>
        <v>682846903</v>
      </c>
      <c r="K640" s="14" t="str">
        <f>IF(timingTable[[#This Row],['[TRACECODE']:.1]]=140,"afterTx","")</f>
        <v/>
      </c>
      <c r="L640" s="14" t="str">
        <f t="shared" si="99"/>
        <v/>
      </c>
      <c r="M640" s="14" t="str">
        <f>IF(AND(H640=H639,K639="afterTx",timingTable[[#This Row],['[TRACECODE']:.1]]=6),"dc","")</f>
        <v/>
      </c>
      <c r="N640" s="14" t="str">
        <f t="shared" si="100"/>
        <v/>
      </c>
      <c r="O640" s="14" t="str">
        <f>IF(timingTable[[#This Row],['[TRACECODE']:.1]]=141,"afterRx","")</f>
        <v/>
      </c>
      <c r="P640" s="14" t="str">
        <f t="shared" si="101"/>
        <v/>
      </c>
      <c r="Q640" s="14" t="str">
        <f t="shared" si="102"/>
        <v/>
      </c>
      <c r="R640" s="14" t="str">
        <f t="shared" si="103"/>
        <v/>
      </c>
      <c r="S640" s="14" t="str">
        <f t="shared" si="104"/>
        <v>EMPTY</v>
      </c>
      <c r="T640" s="14" t="str">
        <f t="shared" si="105"/>
        <v>EMPTY</v>
      </c>
      <c r="U640" s="14" t="str">
        <f t="shared" si="106"/>
        <v>EMPTY</v>
      </c>
      <c r="V640" s="14" t="str">
        <f t="shared" si="107"/>
        <v>EMPTY</v>
      </c>
      <c r="W640" s="14" t="str">
        <f>IF(L640="beforeTx",timingTable[[#This Row],[FRT32_val]]-timingTable[[#This Row],[FRT32_trace]],"EMPTY")</f>
        <v>EMPTY</v>
      </c>
      <c r="X640" s="14" t="str">
        <f t="shared" si="108"/>
        <v>EMPTY</v>
      </c>
      <c r="Y640" s="14" t="str">
        <f t="shared" si="109"/>
        <v>EMPTY</v>
      </c>
      <c r="Z640" s="14" t="str">
        <f>IF(AND(P640="beforeRx",O641="afterRx"),J641-timingTable[[#This Row],[FRT32_trace]],"EMPTY")</f>
        <v>EMPTY</v>
      </c>
      <c r="AA640" s="14" t="str">
        <f>IF(AND(timingTable[[#This Row],[txEnd]]="txEnd",Q644="rxStart"),I644-timingTable[[#This Row],[FRT32_val]],"EMPTY")</f>
        <v>EMPTY</v>
      </c>
    </row>
    <row r="641" spans="1:27" x14ac:dyDescent="0.25">
      <c r="A641" s="14" t="s">
        <v>2261</v>
      </c>
      <c r="B641">
        <v>335690296038</v>
      </c>
      <c r="C641" s="14" t="s">
        <v>10185</v>
      </c>
      <c r="D641">
        <v>129</v>
      </c>
      <c r="E641" s="14" t="s">
        <v>3677</v>
      </c>
      <c r="F641" s="14" t="s">
        <v>10186</v>
      </c>
      <c r="G641" s="14">
        <f>timingTable[[#This Row],[FRT_DEC]]-B640</f>
        <v>47</v>
      </c>
      <c r="H6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INFO]]))),H640)</f>
        <v>100</v>
      </c>
      <c r="I6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682847843</v>
      </c>
      <c r="J641" s="14">
        <f>HEX2DEC(RIGHT(timingTable[[#This Row],[FRT_HEX]],MIN(LEN(timingTable[[#This Row],[FRT_HEX]])-2,8)))</f>
        <v>682846950</v>
      </c>
      <c r="K641" s="14" t="str">
        <f>IF(timingTable[[#This Row],['[TRACECODE']:.1]]=140,"afterTx","")</f>
        <v/>
      </c>
      <c r="L641" s="14" t="str">
        <f t="shared" si="99"/>
        <v>beforeTx</v>
      </c>
      <c r="M641" s="14" t="str">
        <f>IF(AND(H641=H640,K640="afterTx",timingTable[[#This Row],['[TRACECODE']:.1]]=6),"dc","")</f>
        <v/>
      </c>
      <c r="N641" s="14" t="str">
        <f t="shared" si="100"/>
        <v/>
      </c>
      <c r="O641" s="14" t="str">
        <f>IF(timingTable[[#This Row],['[TRACECODE']:.1]]=141,"afterRx","")</f>
        <v/>
      </c>
      <c r="P641" s="14" t="str">
        <f t="shared" si="101"/>
        <v/>
      </c>
      <c r="Q641" s="14" t="str">
        <f t="shared" si="102"/>
        <v/>
      </c>
      <c r="R641" s="14" t="str">
        <f t="shared" si="103"/>
        <v/>
      </c>
      <c r="S641" s="14">
        <f t="shared" si="104"/>
        <v>719</v>
      </c>
      <c r="T641" s="14" t="str">
        <f t="shared" si="105"/>
        <v>EMPTY</v>
      </c>
      <c r="U641" s="14" t="str">
        <f t="shared" si="106"/>
        <v>EMPTY</v>
      </c>
      <c r="V641" s="14" t="str">
        <f t="shared" si="107"/>
        <v>EMPTY</v>
      </c>
      <c r="W641" s="14">
        <f>IF(L641="beforeTx",timingTable[[#This Row],[FRT32_val]]-timingTable[[#This Row],[FRT32_trace]],"EMPTY")</f>
        <v>893</v>
      </c>
      <c r="X641" s="14">
        <f t="shared" si="108"/>
        <v>929</v>
      </c>
      <c r="Y641" s="14" t="str">
        <f t="shared" si="109"/>
        <v>EMPTY</v>
      </c>
      <c r="Z641" s="14" t="str">
        <f>IF(AND(P641="beforeRx",O642="afterRx"),J642-timingTable[[#This Row],[FRT32_trace]],"EMPTY")</f>
        <v>EMPTY</v>
      </c>
      <c r="AA641" s="14" t="str">
        <f>IF(AND(timingTable[[#This Row],[txEnd]]="txEnd",Q645="rxStart"),I645-timingTable[[#This Row],[FRT32_val]],"EMPTY")</f>
        <v>EMPTY</v>
      </c>
    </row>
    <row r="642" spans="1:27" x14ac:dyDescent="0.25">
      <c r="A642" s="14" t="s">
        <v>2262</v>
      </c>
      <c r="B642">
        <v>335690296041</v>
      </c>
      <c r="C642" s="14" t="s">
        <v>10187</v>
      </c>
      <c r="D642">
        <v>129</v>
      </c>
      <c r="E642" s="14" t="s">
        <v>3677</v>
      </c>
      <c r="F642" s="14" t="s">
        <v>7881</v>
      </c>
      <c r="G642" s="14">
        <f>timingTable[[#This Row],[FRT_DEC]]-B641</f>
        <v>3</v>
      </c>
      <c r="H6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INFO]]))),H641)</f>
        <v>100</v>
      </c>
      <c r="I6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42" s="14">
        <f>HEX2DEC(RIGHT(timingTable[[#This Row],[FRT_HEX]],MIN(LEN(timingTable[[#This Row],[FRT_HEX]])-2,8)))</f>
        <v>682846953</v>
      </c>
      <c r="K642" s="14" t="str">
        <f>IF(timingTable[[#This Row],['[TRACECODE']:.1]]=140,"afterTx","")</f>
        <v/>
      </c>
      <c r="L642" s="14" t="str">
        <f t="shared" si="99"/>
        <v/>
      </c>
      <c r="M642" s="14" t="str">
        <f>IF(AND(H642=H641,K641="afterTx",timingTable[[#This Row],['[TRACECODE']:.1]]=6),"dc","")</f>
        <v/>
      </c>
      <c r="N642" s="14" t="str">
        <f t="shared" si="100"/>
        <v/>
      </c>
      <c r="O642" s="14" t="str">
        <f>IF(timingTable[[#This Row],['[TRACECODE']:.1]]=141,"afterRx","")</f>
        <v/>
      </c>
      <c r="P642" s="14" t="str">
        <f t="shared" si="101"/>
        <v/>
      </c>
      <c r="Q642" s="14" t="str">
        <f t="shared" si="102"/>
        <v/>
      </c>
      <c r="R642" s="14" t="str">
        <f t="shared" si="103"/>
        <v/>
      </c>
      <c r="S642" s="14" t="str">
        <f t="shared" si="104"/>
        <v>EMPTY</v>
      </c>
      <c r="T642" s="14" t="str">
        <f t="shared" si="105"/>
        <v>EMPTY</v>
      </c>
      <c r="U642" s="14" t="str">
        <f t="shared" si="106"/>
        <v>EMPTY</v>
      </c>
      <c r="V642" s="14" t="str">
        <f t="shared" si="107"/>
        <v>EMPTY</v>
      </c>
      <c r="W642" s="14" t="str">
        <f>IF(L642="beforeTx",timingTable[[#This Row],[FRT32_val]]-timingTable[[#This Row],[FRT32_trace]],"EMPTY")</f>
        <v>EMPTY</v>
      </c>
      <c r="X642" s="14" t="str">
        <f t="shared" si="108"/>
        <v>EMPTY</v>
      </c>
      <c r="Y642" s="14" t="str">
        <f t="shared" si="109"/>
        <v>EMPTY</v>
      </c>
      <c r="Z642" s="14" t="str">
        <f>IF(AND(P642="beforeRx",O643="afterRx"),J643-timingTable[[#This Row],[FRT32_trace]],"EMPTY")</f>
        <v>EMPTY</v>
      </c>
      <c r="AA642" s="14" t="str">
        <f>IF(AND(timingTable[[#This Row],[txEnd]]="txEnd",Q646="rxStart"),I646-timingTable[[#This Row],[FRT32_val]],"EMPTY")</f>
        <v>EMPTY</v>
      </c>
    </row>
    <row r="643" spans="1:27" x14ac:dyDescent="0.25">
      <c r="A643" s="14" t="s">
        <v>2263</v>
      </c>
      <c r="B643">
        <v>335690296967</v>
      </c>
      <c r="C643" s="14" t="s">
        <v>10188</v>
      </c>
      <c r="D643">
        <v>140</v>
      </c>
      <c r="E643" s="14" t="s">
        <v>1076</v>
      </c>
      <c r="F643" s="14" t="s">
        <v>4023</v>
      </c>
      <c r="G643" s="14">
        <f>timingTable[[#This Row],[FRT_DEC]]-B642</f>
        <v>926</v>
      </c>
      <c r="H6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INFO]]))),H642)</f>
        <v>100</v>
      </c>
      <c r="I64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43" s="14">
        <f>HEX2DEC(RIGHT(timingTable[[#This Row],[FRT_HEX]],MIN(LEN(timingTable[[#This Row],[FRT_HEX]])-2,8)))</f>
        <v>682847879</v>
      </c>
      <c r="K643" s="14" t="str">
        <f>IF(timingTable[[#This Row],['[TRACECODE']:.1]]=140,"afterTx","")</f>
        <v>afterTx</v>
      </c>
      <c r="L643" s="14" t="str">
        <f t="shared" si="99"/>
        <v/>
      </c>
      <c r="M643" s="14" t="str">
        <f>IF(AND(H643=H642,K642="afterTx",timingTable[[#This Row],['[TRACECODE']:.1]]=6),"dc","")</f>
        <v/>
      </c>
      <c r="N643" s="14" t="str">
        <f t="shared" si="100"/>
        <v/>
      </c>
      <c r="O643" s="14" t="str">
        <f>IF(timingTable[[#This Row],['[TRACECODE']:.1]]=141,"afterRx","")</f>
        <v/>
      </c>
      <c r="P643" s="14" t="str">
        <f t="shared" si="101"/>
        <v/>
      </c>
      <c r="Q643" s="14" t="str">
        <f t="shared" si="102"/>
        <v/>
      </c>
      <c r="R643" s="14" t="str">
        <f t="shared" si="103"/>
        <v/>
      </c>
      <c r="S643" s="14" t="str">
        <f t="shared" si="104"/>
        <v>EMPTY</v>
      </c>
      <c r="T643" s="14" t="str">
        <f t="shared" si="105"/>
        <v>EMPTY</v>
      </c>
      <c r="U643" s="14" t="str">
        <f t="shared" si="106"/>
        <v>EMPTY</v>
      </c>
      <c r="V643" s="14" t="str">
        <f t="shared" si="107"/>
        <v>EMPTY</v>
      </c>
      <c r="W643" s="14" t="str">
        <f>IF(L643="beforeTx",timingTable[[#This Row],[FRT32_val]]-timingTable[[#This Row],[FRT32_trace]],"EMPTY")</f>
        <v>EMPTY</v>
      </c>
      <c r="X643" s="14" t="str">
        <f t="shared" si="108"/>
        <v>EMPTY</v>
      </c>
      <c r="Y643" s="14" t="str">
        <f t="shared" si="109"/>
        <v>EMPTY</v>
      </c>
      <c r="Z643" s="14" t="str">
        <f>IF(AND(P643="beforeRx",O644="afterRx"),J644-timingTable[[#This Row],[FRT32_trace]],"EMPTY")</f>
        <v>EMPTY</v>
      </c>
      <c r="AA643" s="14" t="str">
        <f>IF(AND(timingTable[[#This Row],[txEnd]]="txEnd",Q647="rxStart"),I647-timingTable[[#This Row],[FRT32_val]],"EMPTY")</f>
        <v>EMPTY</v>
      </c>
    </row>
    <row r="644" spans="1:27" x14ac:dyDescent="0.25">
      <c r="A644" s="14" t="s">
        <v>2265</v>
      </c>
      <c r="B644">
        <v>335690300599</v>
      </c>
      <c r="C644" s="14" t="s">
        <v>10190</v>
      </c>
      <c r="D644">
        <v>6</v>
      </c>
      <c r="E644" s="14" t="s">
        <v>1077</v>
      </c>
      <c r="F644" s="14" t="s">
        <v>10191</v>
      </c>
      <c r="G644" s="14">
        <f>timingTable[[#This Row],[FRT_DEC]]-B643</f>
        <v>3632</v>
      </c>
      <c r="H6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INFO]]))),H643)</f>
        <v>100</v>
      </c>
      <c r="I6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682848562</v>
      </c>
      <c r="J644" s="14">
        <f>HEX2DEC(RIGHT(timingTable[[#This Row],[FRT_HEX]],MIN(LEN(timingTable[[#This Row],[FRT_HEX]])-2,8)))</f>
        <v>682851511</v>
      </c>
      <c r="K644" s="14" t="str">
        <f>IF(timingTable[[#This Row],['[TRACECODE']:.1]]=140,"afterTx","")</f>
        <v/>
      </c>
      <c r="L644" s="14" t="str">
        <f t="shared" si="99"/>
        <v/>
      </c>
      <c r="M644" s="14" t="str">
        <f>IF(AND(H644=H643,K643="afterTx",timingTable[[#This Row],['[TRACECODE']:.1]]=6),"dc","")</f>
        <v>dc</v>
      </c>
      <c r="N644" s="14" t="str">
        <f t="shared" si="100"/>
        <v/>
      </c>
      <c r="O644" s="14" t="str">
        <f>IF(timingTable[[#This Row],['[TRACECODE']:.1]]=141,"afterRx","")</f>
        <v/>
      </c>
      <c r="P644" s="14" t="str">
        <f t="shared" si="101"/>
        <v/>
      </c>
      <c r="Q644" s="14" t="str">
        <f t="shared" si="102"/>
        <v/>
      </c>
      <c r="R644" s="14" t="str">
        <f t="shared" si="103"/>
        <v/>
      </c>
      <c r="S644" s="14" t="str">
        <f t="shared" si="104"/>
        <v>EMPTY</v>
      </c>
      <c r="T644" s="14" t="str">
        <f t="shared" si="105"/>
        <v>EMPTY</v>
      </c>
      <c r="U644" s="14" t="str">
        <f t="shared" si="106"/>
        <v>EMPTY</v>
      </c>
      <c r="V644" s="14" t="str">
        <f t="shared" si="107"/>
        <v>EMPTY</v>
      </c>
      <c r="W644" s="14" t="str">
        <f>IF(L644="beforeTx",timingTable[[#This Row],[FRT32_val]]-timingTable[[#This Row],[FRT32_trace]],"EMPTY")</f>
        <v>EMPTY</v>
      </c>
      <c r="X644" s="14" t="str">
        <f t="shared" si="108"/>
        <v>EMPTY</v>
      </c>
      <c r="Y644" s="14" t="str">
        <f t="shared" si="109"/>
        <v>EMPTY</v>
      </c>
      <c r="Z644" s="14" t="str">
        <f>IF(AND(P644="beforeRx",O645="afterRx"),J645-timingTable[[#This Row],[FRT32_trace]],"EMPTY")</f>
        <v>EMPTY</v>
      </c>
      <c r="AA644" s="14" t="str">
        <f>IF(AND(timingTable[[#This Row],[txEnd]]="txEnd",Q648="rxStart"),I648-timingTable[[#This Row],[FRT32_val]],"EMPTY")</f>
        <v>EMPTY</v>
      </c>
    </row>
    <row r="645" spans="1:27" x14ac:dyDescent="0.25">
      <c r="A645" s="14" t="s">
        <v>2266</v>
      </c>
      <c r="B645">
        <v>335690300602</v>
      </c>
      <c r="C645" s="14" t="s">
        <v>10192</v>
      </c>
      <c r="D645">
        <v>6</v>
      </c>
      <c r="E645" s="14" t="s">
        <v>1077</v>
      </c>
      <c r="F645" s="14" t="s">
        <v>7877</v>
      </c>
      <c r="G645" s="14">
        <f>timingTable[[#This Row],[FRT_DEC]]-B644</f>
        <v>3</v>
      </c>
      <c r="H6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INFO]]))),H644)</f>
        <v>100</v>
      </c>
      <c r="I6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45" s="14">
        <f>HEX2DEC(RIGHT(timingTable[[#This Row],[FRT_HEX]],MIN(LEN(timingTable[[#This Row],[FRT_HEX]])-2,8)))</f>
        <v>682851514</v>
      </c>
      <c r="K645" s="14" t="str">
        <f>IF(timingTable[[#This Row],['[TRACECODE']:.1]]=140,"afterTx","")</f>
        <v/>
      </c>
      <c r="L645" s="14" t="str">
        <f t="shared" ref="L645:L708" si="110">IF(AND(H647=H645,K647="afterTx"),"beforeTx","")</f>
        <v/>
      </c>
      <c r="M645" s="14" t="str">
        <f>IF(AND(H645=H644,K644="afterTx",timingTable[[#This Row],['[TRACECODE']:.1]]=6),"dc","")</f>
        <v/>
      </c>
      <c r="N645" s="14" t="str">
        <f t="shared" ref="N645:N708" si="111">IF(AND(H645=H643,M643="dc"),"txEnd","")</f>
        <v/>
      </c>
      <c r="O645" s="14" t="str">
        <f>IF(timingTable[[#This Row],['[TRACECODE']:.1]]=141,"afterRx","")</f>
        <v/>
      </c>
      <c r="P645" s="14" t="str">
        <f t="shared" ref="P645:P708" si="112">IF(AND(H645=H646,O646="afterRx"),"beforeRx","")</f>
        <v/>
      </c>
      <c r="Q645" s="14" t="str">
        <f t="shared" ref="Q645:Q708" si="113">IF(AND(H645=H644,O644="afterRx"),"rxStart","")</f>
        <v/>
      </c>
      <c r="R645" s="14" t="str">
        <f t="shared" ref="R645:R708" si="114">IF(AND(H645=H643,Q643="rxStart"),"rxEnd","")</f>
        <v/>
      </c>
      <c r="S645" s="14" t="str">
        <f t="shared" ref="S645:S708" si="115">IF(AND(H648=H645,M648="dc",L645="beforeTx"),I648-I645,"EMPTY")</f>
        <v>EMPTY</v>
      </c>
      <c r="T645" s="14" t="str">
        <f t="shared" ref="T645:T708" si="116">IF(AND(N645="txEnd",P647="beforeRx",O648="afterRx"),J647-I645,"EMPTY")</f>
        <v>EMPTY</v>
      </c>
      <c r="U645" s="14" t="str">
        <f t="shared" ref="U645:U708" si="117">IF(AND(L647="beforeTx",R645="rxEnd",H647=H645),I647-I645,"EMPTY")</f>
        <v>EMPTY</v>
      </c>
      <c r="V645" s="14" t="str">
        <f t="shared" ref="V645:V708" si="118">IF(AND(R645="rxEnd",M650="dc",H645=H650),I650-I645,"EMPTY")</f>
        <v>EMPTY</v>
      </c>
      <c r="W645" s="14" t="str">
        <f>IF(L645="beforeTx",timingTable[[#This Row],[FRT32_val]]-timingTable[[#This Row],[FRT32_trace]],"EMPTY")</f>
        <v>EMPTY</v>
      </c>
      <c r="X645" s="14" t="str">
        <f t="shared" ref="X645:X708" si="119">IF(AND(L645="beforeTx",K647="afterTx"),J647-J645,"EMPTY")</f>
        <v>EMPTY</v>
      </c>
      <c r="Y645" s="14" t="str">
        <f t="shared" ref="Y645:Y708" si="120">IF(AND(R645="rxEnd",L647="beforeTx"),J647-I645,"EMPTY")</f>
        <v>EMPTY</v>
      </c>
      <c r="Z645" s="14" t="str">
        <f>IF(AND(P645="beforeRx",O646="afterRx"),J646-timingTable[[#This Row],[FRT32_trace]],"EMPTY")</f>
        <v>EMPTY</v>
      </c>
      <c r="AA645" s="14" t="str">
        <f>IF(AND(timingTable[[#This Row],[txEnd]]="txEnd",Q649="rxStart"),I649-timingTable[[#This Row],[FRT32_val]],"EMPTY")</f>
        <v>EMPTY</v>
      </c>
    </row>
    <row r="646" spans="1:27" x14ac:dyDescent="0.25">
      <c r="A646" s="14" t="s">
        <v>2267</v>
      </c>
      <c r="B646">
        <v>335690300604</v>
      </c>
      <c r="C646" s="14" t="s">
        <v>10193</v>
      </c>
      <c r="D646">
        <v>122</v>
      </c>
      <c r="E646" s="14" t="s">
        <v>3921</v>
      </c>
      <c r="F646" s="14" t="s">
        <v>10194</v>
      </c>
      <c r="G646" s="14">
        <f>timingTable[[#This Row],[FRT_DEC]]-B645</f>
        <v>2</v>
      </c>
      <c r="H6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INFO]]))),H645)</f>
        <v>100</v>
      </c>
      <c r="I6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682851453</v>
      </c>
      <c r="J646" s="14">
        <f>HEX2DEC(RIGHT(timingTable[[#This Row],[FRT_HEX]],MIN(LEN(timingTable[[#This Row],[FRT_HEX]])-2,8)))</f>
        <v>682851516</v>
      </c>
      <c r="K646" s="14" t="str">
        <f>IF(timingTable[[#This Row],['[TRACECODE']:.1]]=140,"afterTx","")</f>
        <v/>
      </c>
      <c r="L646" s="14" t="str">
        <f t="shared" si="110"/>
        <v/>
      </c>
      <c r="M646" s="14" t="str">
        <f>IF(AND(H646=H645,K645="afterTx",timingTable[[#This Row],['[TRACECODE']:.1]]=6),"dc","")</f>
        <v/>
      </c>
      <c r="N646" s="14" t="str">
        <f t="shared" si="111"/>
        <v>txEnd</v>
      </c>
      <c r="O646" s="14" t="str">
        <f>IF(timingTable[[#This Row],['[TRACECODE']:.1]]=141,"afterRx","")</f>
        <v/>
      </c>
      <c r="P646" s="14" t="str">
        <f t="shared" si="112"/>
        <v/>
      </c>
      <c r="Q646" s="14" t="str">
        <f t="shared" si="113"/>
        <v/>
      </c>
      <c r="R646" s="14" t="str">
        <f t="shared" si="114"/>
        <v/>
      </c>
      <c r="S646" s="14" t="str">
        <f t="shared" si="115"/>
        <v>EMPTY</v>
      </c>
      <c r="T646" s="14" t="str">
        <f t="shared" si="116"/>
        <v>EMPTY</v>
      </c>
      <c r="U646" s="14" t="str">
        <f t="shared" si="117"/>
        <v>EMPTY</v>
      </c>
      <c r="V646" s="14" t="str">
        <f t="shared" si="118"/>
        <v>EMPTY</v>
      </c>
      <c r="W646" s="14" t="str">
        <f>IF(L646="beforeTx",timingTable[[#This Row],[FRT32_val]]-timingTable[[#This Row],[FRT32_trace]],"EMPTY")</f>
        <v>EMPTY</v>
      </c>
      <c r="X646" s="14" t="str">
        <f t="shared" si="119"/>
        <v>EMPTY</v>
      </c>
      <c r="Y646" s="14" t="str">
        <f t="shared" si="120"/>
        <v>EMPTY</v>
      </c>
      <c r="Z646" s="14" t="str">
        <f>IF(AND(P646="beforeRx",O647="afterRx"),J647-timingTable[[#This Row],[FRT32_trace]],"EMPTY")</f>
        <v>EMPTY</v>
      </c>
      <c r="AA646" s="14" t="str">
        <f>IF(AND(timingTable[[#This Row],[txEnd]]="txEnd",Q650="rxStart"),I650-timingTable[[#This Row],[FRT32_val]],"EMPTY")</f>
        <v>EMPTY</v>
      </c>
    </row>
    <row r="647" spans="1:27" x14ac:dyDescent="0.25">
      <c r="A647" s="14" t="s">
        <v>2269</v>
      </c>
      <c r="B647">
        <v>335690300607</v>
      </c>
      <c r="C647" s="14" t="s">
        <v>10195</v>
      </c>
      <c r="D647">
        <v>122</v>
      </c>
      <c r="E647" s="14" t="s">
        <v>3921</v>
      </c>
      <c r="F647" s="14" t="s">
        <v>7878</v>
      </c>
      <c r="G647" s="14">
        <f>timingTable[[#This Row],[FRT_DEC]]-B646</f>
        <v>3</v>
      </c>
      <c r="H6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INFO]]))),H646)</f>
        <v>100</v>
      </c>
      <c r="I6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47" s="14">
        <f>HEX2DEC(RIGHT(timingTable[[#This Row],[FRT_HEX]],MIN(LEN(timingTable[[#This Row],[FRT_HEX]])-2,8)))</f>
        <v>682851519</v>
      </c>
      <c r="K647" s="14" t="str">
        <f>IF(timingTable[[#This Row],['[TRACECODE']:.1]]=140,"afterTx","")</f>
        <v/>
      </c>
      <c r="L647" s="14" t="str">
        <f t="shared" si="110"/>
        <v/>
      </c>
      <c r="M647" s="14" t="str">
        <f>IF(AND(H647=H646,K646="afterTx",timingTable[[#This Row],['[TRACECODE']:.1]]=6),"dc","")</f>
        <v/>
      </c>
      <c r="N647" s="14" t="str">
        <f t="shared" si="111"/>
        <v/>
      </c>
      <c r="O647" s="14" t="str">
        <f>IF(timingTable[[#This Row],['[TRACECODE']:.1]]=141,"afterRx","")</f>
        <v/>
      </c>
      <c r="P647" s="14" t="str">
        <f t="shared" si="112"/>
        <v/>
      </c>
      <c r="Q647" s="14" t="str">
        <f t="shared" si="113"/>
        <v/>
      </c>
      <c r="R647" s="14" t="str">
        <f t="shared" si="114"/>
        <v/>
      </c>
      <c r="S647" s="14" t="str">
        <f t="shared" si="115"/>
        <v>EMPTY</v>
      </c>
      <c r="T647" s="14" t="str">
        <f t="shared" si="116"/>
        <v>EMPTY</v>
      </c>
      <c r="U647" s="14" t="str">
        <f t="shared" si="117"/>
        <v>EMPTY</v>
      </c>
      <c r="V647" s="14" t="str">
        <f t="shared" si="118"/>
        <v>EMPTY</v>
      </c>
      <c r="W647" s="14" t="str">
        <f>IF(L647="beforeTx",timingTable[[#This Row],[FRT32_val]]-timingTable[[#This Row],[FRT32_trace]],"EMPTY")</f>
        <v>EMPTY</v>
      </c>
      <c r="X647" s="14" t="str">
        <f t="shared" si="119"/>
        <v>EMPTY</v>
      </c>
      <c r="Y647" s="14" t="str">
        <f t="shared" si="120"/>
        <v>EMPTY</v>
      </c>
      <c r="Z647" s="14" t="str">
        <f>IF(AND(P647="beforeRx",O648="afterRx"),J648-timingTable[[#This Row],[FRT32_trace]],"EMPTY")</f>
        <v>EMPTY</v>
      </c>
      <c r="AA647" s="14" t="str">
        <f>IF(AND(timingTable[[#This Row],[txEnd]]="txEnd",Q651="rxStart"),I651-timingTable[[#This Row],[FRT32_val]],"EMPTY")</f>
        <v>EMPTY</v>
      </c>
    </row>
    <row r="648" spans="1:27" x14ac:dyDescent="0.25">
      <c r="A648" s="14" t="s">
        <v>2270</v>
      </c>
      <c r="B648">
        <v>335690300614</v>
      </c>
      <c r="C648" s="14" t="s">
        <v>10196</v>
      </c>
      <c r="D648">
        <v>151</v>
      </c>
      <c r="E648" s="14" t="s">
        <v>7876</v>
      </c>
      <c r="F648" s="14" t="s">
        <v>8006</v>
      </c>
      <c r="G648" s="14">
        <f>timingTable[[#This Row],[FRT_DEC]]-B647</f>
        <v>7</v>
      </c>
      <c r="H6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INFO]]))),H647)</f>
        <v>100</v>
      </c>
      <c r="I6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648" s="14">
        <f>HEX2DEC(RIGHT(timingTable[[#This Row],[FRT_HEX]],MIN(LEN(timingTable[[#This Row],[FRT_HEX]])-2,8)))</f>
        <v>682851526</v>
      </c>
      <c r="K648" s="14" t="str">
        <f>IF(timingTable[[#This Row],['[TRACECODE']:.1]]=140,"afterTx","")</f>
        <v/>
      </c>
      <c r="L648" s="14" t="str">
        <f t="shared" si="110"/>
        <v/>
      </c>
      <c r="M648" s="14" t="str">
        <f>IF(AND(H648=H647,K647="afterTx",timingTable[[#This Row],['[TRACECODE']:.1]]=6),"dc","")</f>
        <v/>
      </c>
      <c r="N648" s="14" t="str">
        <f t="shared" si="111"/>
        <v/>
      </c>
      <c r="O648" s="14" t="str">
        <f>IF(timingTable[[#This Row],['[TRACECODE']:.1]]=141,"afterRx","")</f>
        <v/>
      </c>
      <c r="P648" s="14" t="str">
        <f t="shared" si="112"/>
        <v/>
      </c>
      <c r="Q648" s="14" t="str">
        <f t="shared" si="113"/>
        <v/>
      </c>
      <c r="R648" s="14" t="str">
        <f t="shared" si="114"/>
        <v/>
      </c>
      <c r="S648" s="14" t="str">
        <f t="shared" si="115"/>
        <v>EMPTY</v>
      </c>
      <c r="T648" s="14" t="str">
        <f t="shared" si="116"/>
        <v>EMPTY</v>
      </c>
      <c r="U648" s="14" t="str">
        <f t="shared" si="117"/>
        <v>EMPTY</v>
      </c>
      <c r="V648" s="14" t="str">
        <f t="shared" si="118"/>
        <v>EMPTY</v>
      </c>
      <c r="W648" s="14" t="str">
        <f>IF(L648="beforeTx",timingTable[[#This Row],[FRT32_val]]-timingTable[[#This Row],[FRT32_trace]],"EMPTY")</f>
        <v>EMPTY</v>
      </c>
      <c r="X648" s="14" t="str">
        <f t="shared" si="119"/>
        <v>EMPTY</v>
      </c>
      <c r="Y648" s="14" t="str">
        <f t="shared" si="120"/>
        <v>EMPTY</v>
      </c>
      <c r="Z648" s="14" t="str">
        <f>IF(AND(P648="beforeRx",O649="afterRx"),J649-timingTable[[#This Row],[FRT32_trace]],"EMPTY")</f>
        <v>EMPTY</v>
      </c>
      <c r="AA648" s="14" t="str">
        <f>IF(AND(timingTable[[#This Row],[txEnd]]="txEnd",Q652="rxStart"),I652-timingTable[[#This Row],[FRT32_val]],"EMPTY")</f>
        <v>EMPTY</v>
      </c>
    </row>
    <row r="649" spans="1:27" x14ac:dyDescent="0.25">
      <c r="A649" s="14" t="s">
        <v>2278</v>
      </c>
      <c r="B649">
        <v>335690301055</v>
      </c>
      <c r="C649" s="14" t="s">
        <v>10205</v>
      </c>
      <c r="D649">
        <v>151</v>
      </c>
      <c r="E649" s="14" t="s">
        <v>7876</v>
      </c>
      <c r="F649" s="14" t="s">
        <v>8130</v>
      </c>
      <c r="G649" s="14">
        <f>timingTable[[#This Row],[FRT_DEC]]-B648</f>
        <v>441</v>
      </c>
      <c r="H6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INFO]]))),H648)</f>
        <v>100</v>
      </c>
      <c r="I6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649" s="14">
        <f>HEX2DEC(RIGHT(timingTable[[#This Row],[FRT_HEX]],MIN(LEN(timingTable[[#This Row],[FRT_HEX]])-2,8)))</f>
        <v>682851967</v>
      </c>
      <c r="K649" s="14" t="str">
        <f>IF(timingTable[[#This Row],['[TRACECODE']:.1]]=140,"afterTx","")</f>
        <v/>
      </c>
      <c r="L649" s="14" t="str">
        <f t="shared" si="110"/>
        <v/>
      </c>
      <c r="M649" s="14" t="str">
        <f>IF(AND(H649=H648,K648="afterTx",timingTable[[#This Row],['[TRACECODE']:.1]]=6),"dc","")</f>
        <v/>
      </c>
      <c r="N649" s="14" t="str">
        <f t="shared" si="111"/>
        <v/>
      </c>
      <c r="O649" s="14" t="str">
        <f>IF(timingTable[[#This Row],['[TRACECODE']:.1]]=141,"afterRx","")</f>
        <v/>
      </c>
      <c r="P649" s="14" t="str">
        <f t="shared" si="112"/>
        <v/>
      </c>
      <c r="Q649" s="14" t="str">
        <f t="shared" si="113"/>
        <v/>
      </c>
      <c r="R649" s="14" t="str">
        <f t="shared" si="114"/>
        <v/>
      </c>
      <c r="S649" s="14" t="str">
        <f t="shared" si="115"/>
        <v>EMPTY</v>
      </c>
      <c r="T649" s="14" t="str">
        <f t="shared" si="116"/>
        <v>EMPTY</v>
      </c>
      <c r="U649" s="14" t="str">
        <f t="shared" si="117"/>
        <v>EMPTY</v>
      </c>
      <c r="V649" s="14" t="str">
        <f t="shared" si="118"/>
        <v>EMPTY</v>
      </c>
      <c r="W649" s="14" t="str">
        <f>IF(L649="beforeTx",timingTable[[#This Row],[FRT32_val]]-timingTable[[#This Row],[FRT32_trace]],"EMPTY")</f>
        <v>EMPTY</v>
      </c>
      <c r="X649" s="14" t="str">
        <f t="shared" si="119"/>
        <v>EMPTY</v>
      </c>
      <c r="Y649" s="14" t="str">
        <f t="shared" si="120"/>
        <v>EMPTY</v>
      </c>
      <c r="Z649" s="14" t="str">
        <f>IF(AND(P649="beforeRx",O650="afterRx"),J650-timingTable[[#This Row],[FRT32_trace]],"EMPTY")</f>
        <v>EMPTY</v>
      </c>
      <c r="AA649" s="14" t="str">
        <f>IF(AND(timingTable[[#This Row],[txEnd]]="txEnd",Q653="rxStart"),I653-timingTable[[#This Row],[FRT32_val]],"EMPTY")</f>
        <v>EMPTY</v>
      </c>
    </row>
    <row r="650" spans="1:27" x14ac:dyDescent="0.25">
      <c r="A650" s="14" t="s">
        <v>2281</v>
      </c>
      <c r="B650">
        <v>335690301079</v>
      </c>
      <c r="C650" s="14" t="s">
        <v>10208</v>
      </c>
      <c r="D650">
        <v>130</v>
      </c>
      <c r="E650" s="14" t="s">
        <v>3933</v>
      </c>
      <c r="F650" s="14" t="s">
        <v>7840</v>
      </c>
      <c r="G650" s="14">
        <f>timingTable[[#This Row],[FRT_DEC]]-B649</f>
        <v>24</v>
      </c>
      <c r="H6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INFO]]))),H649)</f>
        <v>100</v>
      </c>
      <c r="I6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2293765</v>
      </c>
      <c r="J650" s="14">
        <f>HEX2DEC(RIGHT(timingTable[[#This Row],[FRT_HEX]],MIN(LEN(timingTable[[#This Row],[FRT_HEX]])-2,8)))</f>
        <v>682851991</v>
      </c>
      <c r="K650" s="14" t="str">
        <f>IF(timingTable[[#This Row],['[TRACECODE']:.1]]=140,"afterTx","")</f>
        <v/>
      </c>
      <c r="L650" s="14" t="str">
        <f t="shared" si="110"/>
        <v/>
      </c>
      <c r="M650" s="14" t="str">
        <f>IF(AND(H650=H649,K649="afterTx",timingTable[[#This Row],['[TRACECODE']:.1]]=6),"dc","")</f>
        <v/>
      </c>
      <c r="N650" s="14" t="str">
        <f t="shared" si="111"/>
        <v/>
      </c>
      <c r="O650" s="14" t="str">
        <f>IF(timingTable[[#This Row],['[TRACECODE']:.1]]=141,"afterRx","")</f>
        <v/>
      </c>
      <c r="P650" s="14" t="str">
        <f t="shared" si="112"/>
        <v>beforeRx</v>
      </c>
      <c r="Q650" s="14" t="str">
        <f t="shared" si="113"/>
        <v/>
      </c>
      <c r="R650" s="14" t="str">
        <f t="shared" si="114"/>
        <v/>
      </c>
      <c r="S650" s="14" t="str">
        <f t="shared" si="115"/>
        <v>EMPTY</v>
      </c>
      <c r="T650" s="14" t="str">
        <f t="shared" si="116"/>
        <v>EMPTY</v>
      </c>
      <c r="U650" s="14" t="str">
        <f t="shared" si="117"/>
        <v>EMPTY</v>
      </c>
      <c r="V650" s="14" t="str">
        <f t="shared" si="118"/>
        <v>EMPTY</v>
      </c>
      <c r="W650" s="14" t="str">
        <f>IF(L650="beforeTx",timingTable[[#This Row],[FRT32_val]]-timingTable[[#This Row],[FRT32_trace]],"EMPTY")</f>
        <v>EMPTY</v>
      </c>
      <c r="X650" s="14" t="str">
        <f t="shared" si="119"/>
        <v>EMPTY</v>
      </c>
      <c r="Y650" s="14" t="str">
        <f t="shared" si="120"/>
        <v>EMPTY</v>
      </c>
      <c r="Z650" s="14">
        <f>IF(AND(P650="beforeRx",O651="afterRx"),J651-timingTable[[#This Row],[FRT32_trace]],"EMPTY")</f>
        <v>749</v>
      </c>
      <c r="AA650" s="14" t="str">
        <f>IF(AND(timingTable[[#This Row],[txEnd]]="txEnd",Q654="rxStart"),I654-timingTable[[#This Row],[FRT32_val]],"EMPTY")</f>
        <v>EMPTY</v>
      </c>
    </row>
    <row r="651" spans="1:27" x14ac:dyDescent="0.25">
      <c r="A651" s="14" t="s">
        <v>2282</v>
      </c>
      <c r="B651">
        <v>335690301828</v>
      </c>
      <c r="C651" s="14" t="s">
        <v>10209</v>
      </c>
      <c r="D651">
        <v>141</v>
      </c>
      <c r="E651" s="14" t="s">
        <v>3934</v>
      </c>
      <c r="F651" s="14" t="s">
        <v>7841</v>
      </c>
      <c r="G651" s="14">
        <f>timingTable[[#This Row],[FRT_DEC]]-B650</f>
        <v>749</v>
      </c>
      <c r="H6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INFO]]))),H650)</f>
        <v>100</v>
      </c>
      <c r="I65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51" s="14">
        <f>HEX2DEC(RIGHT(timingTable[[#This Row],[FRT_HEX]],MIN(LEN(timingTable[[#This Row],[FRT_HEX]])-2,8)))</f>
        <v>682852740</v>
      </c>
      <c r="K651" s="14" t="str">
        <f>IF(timingTable[[#This Row],['[TRACECODE']:.1]]=140,"afterTx","")</f>
        <v/>
      </c>
      <c r="L651" s="14" t="str">
        <f t="shared" si="110"/>
        <v/>
      </c>
      <c r="M651" s="14" t="str">
        <f>IF(AND(H651=H650,K650="afterTx",timingTable[[#This Row],['[TRACECODE']:.1]]=6),"dc","")</f>
        <v/>
      </c>
      <c r="N651" s="14" t="str">
        <f t="shared" si="111"/>
        <v/>
      </c>
      <c r="O651" s="14" t="str">
        <f>IF(timingTable[[#This Row],['[TRACECODE']:.1]]=141,"afterRx","")</f>
        <v>afterRx</v>
      </c>
      <c r="P651" s="14" t="str">
        <f t="shared" si="112"/>
        <v/>
      </c>
      <c r="Q651" s="14" t="str">
        <f t="shared" si="113"/>
        <v/>
      </c>
      <c r="R651" s="14" t="str">
        <f t="shared" si="114"/>
        <v/>
      </c>
      <c r="S651" s="14" t="str">
        <f t="shared" si="115"/>
        <v>EMPTY</v>
      </c>
      <c r="T651" s="14" t="str">
        <f t="shared" si="116"/>
        <v>EMPTY</v>
      </c>
      <c r="U651" s="14" t="str">
        <f t="shared" si="117"/>
        <v>EMPTY</v>
      </c>
      <c r="V651" s="14" t="str">
        <f t="shared" si="118"/>
        <v>EMPTY</v>
      </c>
      <c r="W651" s="14" t="str">
        <f>IF(L651="beforeTx",timingTable[[#This Row],[FRT32_val]]-timingTable[[#This Row],[FRT32_trace]],"EMPTY")</f>
        <v>EMPTY</v>
      </c>
      <c r="X651" s="14" t="str">
        <f t="shared" si="119"/>
        <v>EMPTY</v>
      </c>
      <c r="Y651" s="14" t="str">
        <f t="shared" si="120"/>
        <v>EMPTY</v>
      </c>
      <c r="Z651" s="14" t="str">
        <f>IF(AND(P651="beforeRx",O652="afterRx"),J652-timingTable[[#This Row],[FRT32_trace]],"EMPTY")</f>
        <v>EMPTY</v>
      </c>
      <c r="AA651" s="14" t="str">
        <f>IF(AND(timingTable[[#This Row],[txEnd]]="txEnd",Q655="rxStart"),I655-timingTable[[#This Row],[FRT32_val]],"EMPTY")</f>
        <v>EMPTY</v>
      </c>
    </row>
    <row r="652" spans="1:27" x14ac:dyDescent="0.25">
      <c r="A652" s="14" t="s">
        <v>2285</v>
      </c>
      <c r="B652">
        <v>335690303166</v>
      </c>
      <c r="C652" s="14" t="s">
        <v>10212</v>
      </c>
      <c r="D652">
        <v>123</v>
      </c>
      <c r="E652" s="14" t="s">
        <v>3922</v>
      </c>
      <c r="F652" s="14" t="s">
        <v>10213</v>
      </c>
      <c r="G652" s="14">
        <f>timingTable[[#This Row],[FRT_DEC]]-B651</f>
        <v>1338</v>
      </c>
      <c r="H6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INFO]]))),H651)</f>
        <v>100</v>
      </c>
      <c r="I6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682853663</v>
      </c>
      <c r="J652" s="14">
        <f>HEX2DEC(RIGHT(timingTable[[#This Row],[FRT_HEX]],MIN(LEN(timingTable[[#This Row],[FRT_HEX]])-2,8)))</f>
        <v>682854078</v>
      </c>
      <c r="K652" s="14" t="str">
        <f>IF(timingTable[[#This Row],['[TRACECODE']:.1]]=140,"afterTx","")</f>
        <v/>
      </c>
      <c r="L652" s="14" t="str">
        <f t="shared" si="110"/>
        <v/>
      </c>
      <c r="M652" s="14" t="str">
        <f>IF(AND(H652=H651,K651="afterTx",timingTable[[#This Row],['[TRACECODE']:.1]]=6),"dc","")</f>
        <v/>
      </c>
      <c r="N652" s="14" t="str">
        <f t="shared" si="111"/>
        <v/>
      </c>
      <c r="O652" s="14" t="str">
        <f>IF(timingTable[[#This Row],['[TRACECODE']:.1]]=141,"afterRx","")</f>
        <v/>
      </c>
      <c r="P652" s="14" t="str">
        <f t="shared" si="112"/>
        <v/>
      </c>
      <c r="Q652" s="14" t="str">
        <f t="shared" si="113"/>
        <v>rxStart</v>
      </c>
      <c r="R652" s="14" t="str">
        <f t="shared" si="114"/>
        <v/>
      </c>
      <c r="S652" s="14" t="str">
        <f t="shared" si="115"/>
        <v>EMPTY</v>
      </c>
      <c r="T652" s="14" t="str">
        <f t="shared" si="116"/>
        <v>EMPTY</v>
      </c>
      <c r="U652" s="14" t="str">
        <f t="shared" si="117"/>
        <v>EMPTY</v>
      </c>
      <c r="V652" s="14" t="str">
        <f t="shared" si="118"/>
        <v>EMPTY</v>
      </c>
      <c r="W652" s="14" t="str">
        <f>IF(L652="beforeTx",timingTable[[#This Row],[FRT32_val]]-timingTable[[#This Row],[FRT32_trace]],"EMPTY")</f>
        <v>EMPTY</v>
      </c>
      <c r="X652" s="14" t="str">
        <f t="shared" si="119"/>
        <v>EMPTY</v>
      </c>
      <c r="Y652" s="14" t="str">
        <f t="shared" si="120"/>
        <v>EMPTY</v>
      </c>
      <c r="Z652" s="14" t="str">
        <f>IF(AND(P652="beforeRx",O653="afterRx"),J653-timingTable[[#This Row],[FRT32_trace]],"EMPTY")</f>
        <v>EMPTY</v>
      </c>
      <c r="AA652" s="14" t="str">
        <f>IF(AND(timingTable[[#This Row],[txEnd]]="txEnd",Q656="rxStart"),I656-timingTable[[#This Row],[FRT32_val]],"EMPTY")</f>
        <v>EMPTY</v>
      </c>
    </row>
    <row r="653" spans="1:27" x14ac:dyDescent="0.25">
      <c r="A653" s="14" t="s">
        <v>2286</v>
      </c>
      <c r="B653">
        <v>335690303168</v>
      </c>
      <c r="C653" s="14" t="s">
        <v>10214</v>
      </c>
      <c r="D653">
        <v>123</v>
      </c>
      <c r="E653" s="14" t="s">
        <v>3922</v>
      </c>
      <c r="F653" s="14" t="s">
        <v>7879</v>
      </c>
      <c r="G653" s="14">
        <f>timingTable[[#This Row],[FRT_DEC]]-B652</f>
        <v>2</v>
      </c>
      <c r="H6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INFO]]))),H652)</f>
        <v>100</v>
      </c>
      <c r="I6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53" s="14">
        <f>HEX2DEC(RIGHT(timingTable[[#This Row],[FRT_HEX]],MIN(LEN(timingTable[[#This Row],[FRT_HEX]])-2,8)))</f>
        <v>682854080</v>
      </c>
      <c r="K653" s="14" t="str">
        <f>IF(timingTable[[#This Row],['[TRACECODE']:.1]]=140,"afterTx","")</f>
        <v/>
      </c>
      <c r="L653" s="14" t="str">
        <f t="shared" si="110"/>
        <v/>
      </c>
      <c r="M653" s="14" t="str">
        <f>IF(AND(H653=H652,K652="afterTx",timingTable[[#This Row],['[TRACECODE']:.1]]=6),"dc","")</f>
        <v/>
      </c>
      <c r="N653" s="14" t="str">
        <f t="shared" si="111"/>
        <v/>
      </c>
      <c r="O653" s="14" t="str">
        <f>IF(timingTable[[#This Row],['[TRACECODE']:.1]]=141,"afterRx","")</f>
        <v/>
      </c>
      <c r="P653" s="14" t="str">
        <f t="shared" si="112"/>
        <v/>
      </c>
      <c r="Q653" s="14" t="str">
        <f t="shared" si="113"/>
        <v/>
      </c>
      <c r="R653" s="14" t="str">
        <f t="shared" si="114"/>
        <v/>
      </c>
      <c r="S653" s="14" t="str">
        <f t="shared" si="115"/>
        <v>EMPTY</v>
      </c>
      <c r="T653" s="14" t="str">
        <f t="shared" si="116"/>
        <v>EMPTY</v>
      </c>
      <c r="U653" s="14" t="str">
        <f t="shared" si="117"/>
        <v>EMPTY</v>
      </c>
      <c r="V653" s="14" t="str">
        <f t="shared" si="118"/>
        <v>EMPTY</v>
      </c>
      <c r="W653" s="14" t="str">
        <f>IF(L653="beforeTx",timingTable[[#This Row],[FRT32_val]]-timingTable[[#This Row],[FRT32_trace]],"EMPTY")</f>
        <v>EMPTY</v>
      </c>
      <c r="X653" s="14" t="str">
        <f t="shared" si="119"/>
        <v>EMPTY</v>
      </c>
      <c r="Y653" s="14" t="str">
        <f t="shared" si="120"/>
        <v>EMPTY</v>
      </c>
      <c r="Z653" s="14" t="str">
        <f>IF(AND(P653="beforeRx",O654="afterRx"),J654-timingTable[[#This Row],[FRT32_trace]],"EMPTY")</f>
        <v>EMPTY</v>
      </c>
      <c r="AA653" s="14" t="str">
        <f>IF(AND(timingTable[[#This Row],[txEnd]]="txEnd",Q657="rxStart"),I657-timingTable[[#This Row],[FRT32_val]],"EMPTY")</f>
        <v>EMPTY</v>
      </c>
    </row>
    <row r="654" spans="1:27" x14ac:dyDescent="0.25">
      <c r="A654" s="14" t="s">
        <v>2290</v>
      </c>
      <c r="B654">
        <v>335690303498</v>
      </c>
      <c r="C654" s="14" t="s">
        <v>10218</v>
      </c>
      <c r="D654">
        <v>124</v>
      </c>
      <c r="E654" s="14" t="s">
        <v>3923</v>
      </c>
      <c r="F654" s="14" t="s">
        <v>10219</v>
      </c>
      <c r="G654" s="14">
        <f>timingTable[[#This Row],[FRT_DEC]]-B653</f>
        <v>330</v>
      </c>
      <c r="H6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INFO]]))),H653)</f>
        <v>100</v>
      </c>
      <c r="I6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682854197</v>
      </c>
      <c r="J654" s="14">
        <f>HEX2DEC(RIGHT(timingTable[[#This Row],[FRT_HEX]],MIN(LEN(timingTable[[#This Row],[FRT_HEX]])-2,8)))</f>
        <v>682854410</v>
      </c>
      <c r="K654" s="14" t="str">
        <f>IF(timingTable[[#This Row],['[TRACECODE']:.1]]=140,"afterTx","")</f>
        <v/>
      </c>
      <c r="L654" s="14" t="str">
        <f t="shared" si="110"/>
        <v/>
      </c>
      <c r="M654" s="14" t="str">
        <f>IF(AND(H654=H653,K653="afterTx",timingTable[[#This Row],['[TRACECODE']:.1]]=6),"dc","")</f>
        <v/>
      </c>
      <c r="N654" s="14" t="str">
        <f t="shared" si="111"/>
        <v/>
      </c>
      <c r="O654" s="14" t="str">
        <f>IF(timingTable[[#This Row],['[TRACECODE']:.1]]=141,"afterRx","")</f>
        <v/>
      </c>
      <c r="P654" s="14" t="str">
        <f t="shared" si="112"/>
        <v/>
      </c>
      <c r="Q654" s="14" t="str">
        <f t="shared" si="113"/>
        <v/>
      </c>
      <c r="R654" s="14" t="str">
        <f t="shared" si="114"/>
        <v>rxEnd</v>
      </c>
      <c r="S654" s="14" t="str">
        <f t="shared" si="115"/>
        <v>EMPTY</v>
      </c>
      <c r="T654" s="14" t="str">
        <f t="shared" si="116"/>
        <v>EMPTY</v>
      </c>
      <c r="U654" s="14">
        <f t="shared" si="117"/>
        <v>-682854195</v>
      </c>
      <c r="V654" s="14" t="str">
        <f t="shared" si="118"/>
        <v>EMPTY</v>
      </c>
      <c r="W654" s="14" t="str">
        <f>IF(L654="beforeTx",timingTable[[#This Row],[FRT32_val]]-timingTable[[#This Row],[FRT32_trace]],"EMPTY")</f>
        <v>EMPTY</v>
      </c>
      <c r="X654" s="14" t="str">
        <f t="shared" si="119"/>
        <v>EMPTY</v>
      </c>
      <c r="Y654" s="14">
        <f t="shared" si="120"/>
        <v>230</v>
      </c>
      <c r="Z654" s="14" t="str">
        <f>IF(AND(P654="beforeRx",O655="afterRx"),J655-timingTable[[#This Row],[FRT32_trace]],"EMPTY")</f>
        <v>EMPTY</v>
      </c>
      <c r="AA654" s="14" t="str">
        <f>IF(AND(timingTable[[#This Row],[txEnd]]="txEnd",Q658="rxStart"),I658-timingTable[[#This Row],[FRT32_val]],"EMPTY")</f>
        <v>EMPTY</v>
      </c>
    </row>
    <row r="655" spans="1:27" x14ac:dyDescent="0.25">
      <c r="A655" s="14" t="s">
        <v>2291</v>
      </c>
      <c r="B655">
        <v>335690303500</v>
      </c>
      <c r="C655" s="14" t="s">
        <v>10220</v>
      </c>
      <c r="D655">
        <v>124</v>
      </c>
      <c r="E655" s="14" t="s">
        <v>3923</v>
      </c>
      <c r="F655" s="14" t="s">
        <v>7880</v>
      </c>
      <c r="G655" s="14">
        <f>timingTable[[#This Row],[FRT_DEC]]-B654</f>
        <v>2</v>
      </c>
      <c r="H6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INFO]]))),H654)</f>
        <v>100</v>
      </c>
      <c r="I6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55" s="14">
        <f>HEX2DEC(RIGHT(timingTable[[#This Row],[FRT_HEX]],MIN(LEN(timingTable[[#This Row],[FRT_HEX]])-2,8)))</f>
        <v>682854412</v>
      </c>
      <c r="K655" s="14" t="str">
        <f>IF(timingTable[[#This Row],['[TRACECODE']:.1]]=140,"afterTx","")</f>
        <v/>
      </c>
      <c r="L655" s="14" t="str">
        <f t="shared" si="110"/>
        <v/>
      </c>
      <c r="M655" s="14" t="str">
        <f>IF(AND(H655=H654,K654="afterTx",timingTable[[#This Row],['[TRACECODE']:.1]]=6),"dc","")</f>
        <v/>
      </c>
      <c r="N655" s="14" t="str">
        <f t="shared" si="111"/>
        <v/>
      </c>
      <c r="O655" s="14" t="str">
        <f>IF(timingTable[[#This Row],['[TRACECODE']:.1]]=141,"afterRx","")</f>
        <v/>
      </c>
      <c r="P655" s="14" t="str">
        <f t="shared" si="112"/>
        <v/>
      </c>
      <c r="Q655" s="14" t="str">
        <f t="shared" si="113"/>
        <v/>
      </c>
      <c r="R655" s="14" t="str">
        <f t="shared" si="114"/>
        <v/>
      </c>
      <c r="S655" s="14" t="str">
        <f t="shared" si="115"/>
        <v>EMPTY</v>
      </c>
      <c r="T655" s="14" t="str">
        <f t="shared" si="116"/>
        <v>EMPTY</v>
      </c>
      <c r="U655" s="14" t="str">
        <f t="shared" si="117"/>
        <v>EMPTY</v>
      </c>
      <c r="V655" s="14" t="str">
        <f t="shared" si="118"/>
        <v>EMPTY</v>
      </c>
      <c r="W655" s="14" t="str">
        <f>IF(L655="beforeTx",timingTable[[#This Row],[FRT32_val]]-timingTable[[#This Row],[FRT32_trace]],"EMPTY")</f>
        <v>EMPTY</v>
      </c>
      <c r="X655" s="14" t="str">
        <f t="shared" si="119"/>
        <v>EMPTY</v>
      </c>
      <c r="Y655" s="14" t="str">
        <f t="shared" si="120"/>
        <v>EMPTY</v>
      </c>
      <c r="Z655" s="14" t="str">
        <f>IF(AND(P655="beforeRx",O656="afterRx"),J656-timingTable[[#This Row],[FRT32_trace]],"EMPTY")</f>
        <v>EMPTY</v>
      </c>
      <c r="AA655" s="14" t="str">
        <f>IF(AND(timingTable[[#This Row],[txEnd]]="txEnd",Q659="rxStart"),I659-timingTable[[#This Row],[FRT32_val]],"EMPTY")</f>
        <v>EMPTY</v>
      </c>
    </row>
    <row r="656" spans="1:27" x14ac:dyDescent="0.25">
      <c r="A656" s="14" t="s">
        <v>2292</v>
      </c>
      <c r="B656">
        <v>335690303515</v>
      </c>
      <c r="C656" s="14" t="s">
        <v>10221</v>
      </c>
      <c r="D656">
        <v>151</v>
      </c>
      <c r="E656" s="14" t="s">
        <v>7876</v>
      </c>
      <c r="F656" s="14" t="s">
        <v>7845</v>
      </c>
      <c r="G656" s="14">
        <f>timingTable[[#This Row],[FRT_DEC]]-B655</f>
        <v>15</v>
      </c>
      <c r="H6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INFO]]))),H655)</f>
        <v>100</v>
      </c>
      <c r="I6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656" s="14">
        <f>HEX2DEC(RIGHT(timingTable[[#This Row],[FRT_HEX]],MIN(LEN(timingTable[[#This Row],[FRT_HEX]])-2,8)))</f>
        <v>682854427</v>
      </c>
      <c r="K656" s="14" t="str">
        <f>IF(timingTable[[#This Row],['[TRACECODE']:.1]]=140,"afterTx","")</f>
        <v/>
      </c>
      <c r="L656" s="14" t="str">
        <f t="shared" si="110"/>
        <v>beforeTx</v>
      </c>
      <c r="M656" s="14" t="str">
        <f>IF(AND(H656=H655,K655="afterTx",timingTable[[#This Row],['[TRACECODE']:.1]]=6),"dc","")</f>
        <v/>
      </c>
      <c r="N656" s="14" t="str">
        <f t="shared" si="111"/>
        <v/>
      </c>
      <c r="O656" s="14" t="str">
        <f>IF(timingTable[[#This Row],['[TRACECODE']:.1]]=141,"afterRx","")</f>
        <v/>
      </c>
      <c r="P656" s="14" t="str">
        <f t="shared" si="112"/>
        <v/>
      </c>
      <c r="Q656" s="14" t="str">
        <f t="shared" si="113"/>
        <v/>
      </c>
      <c r="R656" s="14" t="str">
        <f t="shared" si="114"/>
        <v/>
      </c>
      <c r="S656" s="14" t="str">
        <f t="shared" si="115"/>
        <v>EMPTY</v>
      </c>
      <c r="T656" s="14" t="str">
        <f t="shared" si="116"/>
        <v>EMPTY</v>
      </c>
      <c r="U656" s="14" t="str">
        <f t="shared" si="117"/>
        <v>EMPTY</v>
      </c>
      <c r="V656" s="14" t="str">
        <f t="shared" si="118"/>
        <v>EMPTY</v>
      </c>
      <c r="W656" s="14">
        <f>IF(L656="beforeTx",timingTable[[#This Row],[FRT32_val]]-timingTable[[#This Row],[FRT32_trace]],"EMPTY")</f>
        <v>-682854425</v>
      </c>
      <c r="X656" s="14">
        <f t="shared" si="119"/>
        <v>728</v>
      </c>
      <c r="Y656" s="14" t="str">
        <f t="shared" si="120"/>
        <v>EMPTY</v>
      </c>
      <c r="Z656" s="14" t="str">
        <f>IF(AND(P656="beforeRx",O657="afterRx"),J657-timingTable[[#This Row],[FRT32_trace]],"EMPTY")</f>
        <v>EMPTY</v>
      </c>
      <c r="AA656" s="14" t="str">
        <f>IF(AND(timingTable[[#This Row],[txEnd]]="txEnd",Q660="rxStart"),I660-timingTable[[#This Row],[FRT32_val]],"EMPTY")</f>
        <v>EMPTY</v>
      </c>
    </row>
    <row r="657" spans="1:27" x14ac:dyDescent="0.25">
      <c r="A657" s="14" t="s">
        <v>2294</v>
      </c>
      <c r="B657">
        <v>335690303527</v>
      </c>
      <c r="C657" s="14" t="s">
        <v>10223</v>
      </c>
      <c r="D657">
        <v>151</v>
      </c>
      <c r="E657" s="14" t="s">
        <v>7876</v>
      </c>
      <c r="F657" s="14" t="s">
        <v>8151</v>
      </c>
      <c r="G657" s="14">
        <f>timingTable[[#This Row],[FRT_DEC]]-B656</f>
        <v>12</v>
      </c>
      <c r="H6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INFO]]))),H656)</f>
        <v>100</v>
      </c>
      <c r="I6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657" s="14">
        <f>HEX2DEC(RIGHT(timingTable[[#This Row],[FRT_HEX]],MIN(LEN(timingTable[[#This Row],[FRT_HEX]])-2,8)))</f>
        <v>682854439</v>
      </c>
      <c r="K657" s="14" t="str">
        <f>IF(timingTable[[#This Row],['[TRACECODE']:.1]]=140,"afterTx","")</f>
        <v/>
      </c>
      <c r="L657" s="14" t="str">
        <f t="shared" si="110"/>
        <v/>
      </c>
      <c r="M657" s="14" t="str">
        <f>IF(AND(H657=H656,K656="afterTx",timingTable[[#This Row],['[TRACECODE']:.1]]=6),"dc","")</f>
        <v/>
      </c>
      <c r="N657" s="14" t="str">
        <f t="shared" si="111"/>
        <v/>
      </c>
      <c r="O657" s="14" t="str">
        <f>IF(timingTable[[#This Row],['[TRACECODE']:.1]]=141,"afterRx","")</f>
        <v/>
      </c>
      <c r="P657" s="14" t="str">
        <f t="shared" si="112"/>
        <v/>
      </c>
      <c r="Q657" s="14" t="str">
        <f t="shared" si="113"/>
        <v/>
      </c>
      <c r="R657" s="14" t="str">
        <f t="shared" si="114"/>
        <v/>
      </c>
      <c r="S657" s="14" t="str">
        <f t="shared" si="115"/>
        <v>EMPTY</v>
      </c>
      <c r="T657" s="14" t="str">
        <f t="shared" si="116"/>
        <v>EMPTY</v>
      </c>
      <c r="U657" s="14" t="str">
        <f t="shared" si="117"/>
        <v>EMPTY</v>
      </c>
      <c r="V657" s="14" t="str">
        <f t="shared" si="118"/>
        <v>EMPTY</v>
      </c>
      <c r="W657" s="14" t="str">
        <f>IF(L657="beforeTx",timingTable[[#This Row],[FRT32_val]]-timingTable[[#This Row],[FRT32_trace]],"EMPTY")</f>
        <v>EMPTY</v>
      </c>
      <c r="X657" s="14" t="str">
        <f t="shared" si="119"/>
        <v>EMPTY</v>
      </c>
      <c r="Y657" s="14" t="str">
        <f t="shared" si="120"/>
        <v>EMPTY</v>
      </c>
      <c r="Z657" s="14" t="str">
        <f>IF(AND(P657="beforeRx",O658="afterRx"),J658-timingTable[[#This Row],[FRT32_trace]],"EMPTY")</f>
        <v>EMPTY</v>
      </c>
      <c r="AA657" s="14" t="str">
        <f>IF(AND(timingTable[[#This Row],[txEnd]]="txEnd",Q661="rxStart"),I661-timingTable[[#This Row],[FRT32_val]],"EMPTY")</f>
        <v>EMPTY</v>
      </c>
    </row>
    <row r="658" spans="1:27" x14ac:dyDescent="0.25">
      <c r="A658" s="14" t="s">
        <v>2311</v>
      </c>
      <c r="B658">
        <v>335690304243</v>
      </c>
      <c r="C658" s="14" t="s">
        <v>10242</v>
      </c>
      <c r="D658">
        <v>140</v>
      </c>
      <c r="E658" s="14" t="s">
        <v>1076</v>
      </c>
      <c r="F658" s="14" t="s">
        <v>7858</v>
      </c>
      <c r="G658" s="14">
        <f>timingTable[[#This Row],[FRT_DEC]]-B657</f>
        <v>716</v>
      </c>
      <c r="H6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INFO]]))),H657)</f>
        <v>100</v>
      </c>
      <c r="I65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58" s="14">
        <f>HEX2DEC(RIGHT(timingTable[[#This Row],[FRT_HEX]],MIN(LEN(timingTable[[#This Row],[FRT_HEX]])-2,8)))</f>
        <v>682855155</v>
      </c>
      <c r="K658" s="14" t="str">
        <f>IF(timingTable[[#This Row],['[TRACECODE']:.1]]=140,"afterTx","")</f>
        <v>afterTx</v>
      </c>
      <c r="L658" s="14" t="str">
        <f t="shared" si="110"/>
        <v/>
      </c>
      <c r="M658" s="14" t="str">
        <f>IF(AND(H658=H657,K657="afterTx",timingTable[[#This Row],['[TRACECODE']:.1]]=6),"dc","")</f>
        <v/>
      </c>
      <c r="N658" s="14" t="str">
        <f t="shared" si="111"/>
        <v/>
      </c>
      <c r="O658" s="14" t="str">
        <f>IF(timingTable[[#This Row],['[TRACECODE']:.1]]=141,"afterRx","")</f>
        <v/>
      </c>
      <c r="P658" s="14" t="str">
        <f t="shared" si="112"/>
        <v/>
      </c>
      <c r="Q658" s="14" t="str">
        <f t="shared" si="113"/>
        <v/>
      </c>
      <c r="R658" s="14" t="str">
        <f t="shared" si="114"/>
        <v/>
      </c>
      <c r="S658" s="14" t="str">
        <f t="shared" si="115"/>
        <v>EMPTY</v>
      </c>
      <c r="T658" s="14" t="str">
        <f t="shared" si="116"/>
        <v>EMPTY</v>
      </c>
      <c r="U658" s="14" t="str">
        <f t="shared" si="117"/>
        <v>EMPTY</v>
      </c>
      <c r="V658" s="14" t="str">
        <f t="shared" si="118"/>
        <v>EMPTY</v>
      </c>
      <c r="W658" s="14" t="str">
        <f>IF(L658="beforeTx",timingTable[[#This Row],[FRT32_val]]-timingTable[[#This Row],[FRT32_trace]],"EMPTY")</f>
        <v>EMPTY</v>
      </c>
      <c r="X658" s="14" t="str">
        <f t="shared" si="119"/>
        <v>EMPTY</v>
      </c>
      <c r="Y658" s="14" t="str">
        <f t="shared" si="120"/>
        <v>EMPTY</v>
      </c>
      <c r="Z658" s="14" t="str">
        <f>IF(AND(P658="beforeRx",O659="afterRx"),J659-timingTable[[#This Row],[FRT32_trace]],"EMPTY")</f>
        <v>EMPTY</v>
      </c>
      <c r="AA658" s="14" t="str">
        <f>IF(AND(timingTable[[#This Row],[txEnd]]="txEnd",Q662="rxStart"),I662-timingTable[[#This Row],[FRT32_val]],"EMPTY")</f>
        <v>EMPTY</v>
      </c>
    </row>
    <row r="659" spans="1:27" x14ac:dyDescent="0.25">
      <c r="A659" s="14" t="s">
        <v>2323</v>
      </c>
      <c r="B659">
        <v>335690305721</v>
      </c>
      <c r="C659" s="14" t="s">
        <v>10255</v>
      </c>
      <c r="D659">
        <v>151</v>
      </c>
      <c r="E659" s="14" t="s">
        <v>7876</v>
      </c>
      <c r="F659" s="14" t="s">
        <v>7989</v>
      </c>
      <c r="G659" s="14">
        <f>timingTable[[#This Row],[FRT_DEC]]-B658</f>
        <v>1478</v>
      </c>
      <c r="H6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INFO]]))),H658)</f>
        <v>100</v>
      </c>
      <c r="I6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59" s="14">
        <f>HEX2DEC(RIGHT(timingTable[[#This Row],[FRT_HEX]],MIN(LEN(timingTable[[#This Row],[FRT_HEX]])-2,8)))</f>
        <v>682856633</v>
      </c>
      <c r="K659" s="14" t="str">
        <f>IF(timingTable[[#This Row],['[TRACECODE']:.1]]=140,"afterTx","")</f>
        <v/>
      </c>
      <c r="L659" s="14" t="str">
        <f t="shared" si="110"/>
        <v/>
      </c>
      <c r="M659" s="14" t="str">
        <f>IF(AND(H659=H658,K658="afterTx",timingTable[[#This Row],['[TRACECODE']:.1]]=6),"dc","")</f>
        <v/>
      </c>
      <c r="N659" s="14" t="str">
        <f t="shared" si="111"/>
        <v/>
      </c>
      <c r="O659" s="14" t="str">
        <f>IF(timingTable[[#This Row],['[TRACECODE']:.1]]=141,"afterRx","")</f>
        <v/>
      </c>
      <c r="P659" s="14" t="str">
        <f t="shared" si="112"/>
        <v/>
      </c>
      <c r="Q659" s="14" t="str">
        <f t="shared" si="113"/>
        <v/>
      </c>
      <c r="R659" s="14" t="str">
        <f t="shared" si="114"/>
        <v/>
      </c>
      <c r="S659" s="14" t="str">
        <f t="shared" si="115"/>
        <v>EMPTY</v>
      </c>
      <c r="T659" s="14" t="str">
        <f t="shared" si="116"/>
        <v>EMPTY</v>
      </c>
      <c r="U659" s="14" t="str">
        <f t="shared" si="117"/>
        <v>EMPTY</v>
      </c>
      <c r="V659" s="14" t="str">
        <f t="shared" si="118"/>
        <v>EMPTY</v>
      </c>
      <c r="W659" s="14" t="str">
        <f>IF(L659="beforeTx",timingTable[[#This Row],[FRT32_val]]-timingTable[[#This Row],[FRT32_trace]],"EMPTY")</f>
        <v>EMPTY</v>
      </c>
      <c r="X659" s="14" t="str">
        <f t="shared" si="119"/>
        <v>EMPTY</v>
      </c>
      <c r="Y659" s="14" t="str">
        <f t="shared" si="120"/>
        <v>EMPTY</v>
      </c>
      <c r="Z659" s="14" t="str">
        <f>IF(AND(P659="beforeRx",O660="afterRx"),J660-timingTable[[#This Row],[FRT32_trace]],"EMPTY")</f>
        <v>EMPTY</v>
      </c>
      <c r="AA659" s="14" t="str">
        <f>IF(AND(timingTable[[#This Row],[txEnd]]="txEnd",Q663="rxStart"),I663-timingTable[[#This Row],[FRT32_val]],"EMPTY")</f>
        <v>EMPTY</v>
      </c>
    </row>
    <row r="660" spans="1:27" x14ac:dyDescent="0.25">
      <c r="A660" s="14" t="s">
        <v>2326</v>
      </c>
      <c r="B660">
        <v>335690312767</v>
      </c>
      <c r="C660" s="14" t="s">
        <v>10258</v>
      </c>
      <c r="D660">
        <v>151</v>
      </c>
      <c r="E660" s="14" t="s">
        <v>7876</v>
      </c>
      <c r="F660" s="14" t="s">
        <v>7936</v>
      </c>
      <c r="G660" s="14">
        <f>timingTable[[#This Row],[FRT_DEC]]-B659</f>
        <v>7046</v>
      </c>
      <c r="H6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INFO]]))),H659)</f>
        <v>100</v>
      </c>
      <c r="I6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60" s="14">
        <f>HEX2DEC(RIGHT(timingTable[[#This Row],[FRT_HEX]],MIN(LEN(timingTable[[#This Row],[FRT_HEX]])-2,8)))</f>
        <v>682863679</v>
      </c>
      <c r="K660" s="14" t="str">
        <f>IF(timingTable[[#This Row],['[TRACECODE']:.1]]=140,"afterTx","")</f>
        <v/>
      </c>
      <c r="L660" s="14" t="str">
        <f t="shared" si="110"/>
        <v/>
      </c>
      <c r="M660" s="14" t="str">
        <f>IF(AND(H660=H659,K659="afterTx",timingTable[[#This Row],['[TRACECODE']:.1]]=6),"dc","")</f>
        <v/>
      </c>
      <c r="N660" s="14" t="str">
        <f t="shared" si="111"/>
        <v/>
      </c>
      <c r="O660" s="14" t="str">
        <f>IF(timingTable[[#This Row],['[TRACECODE']:.1]]=141,"afterRx","")</f>
        <v/>
      </c>
      <c r="P660" s="14" t="str">
        <f t="shared" si="112"/>
        <v/>
      </c>
      <c r="Q660" s="14" t="str">
        <f t="shared" si="113"/>
        <v/>
      </c>
      <c r="R660" s="14" t="str">
        <f t="shared" si="114"/>
        <v/>
      </c>
      <c r="S660" s="14" t="str">
        <f t="shared" si="115"/>
        <v>EMPTY</v>
      </c>
      <c r="T660" s="14" t="str">
        <f t="shared" si="116"/>
        <v>EMPTY</v>
      </c>
      <c r="U660" s="14" t="str">
        <f t="shared" si="117"/>
        <v>EMPTY</v>
      </c>
      <c r="V660" s="14" t="str">
        <f t="shared" si="118"/>
        <v>EMPTY</v>
      </c>
      <c r="W660" s="14" t="str">
        <f>IF(L660="beforeTx",timingTable[[#This Row],[FRT32_val]]-timingTable[[#This Row],[FRT32_trace]],"EMPTY")</f>
        <v>EMPTY</v>
      </c>
      <c r="X660" s="14" t="str">
        <f t="shared" si="119"/>
        <v>EMPTY</v>
      </c>
      <c r="Y660" s="14" t="str">
        <f t="shared" si="120"/>
        <v>EMPTY</v>
      </c>
      <c r="Z660" s="14" t="str">
        <f>IF(AND(P660="beforeRx",O661="afterRx"),J661-timingTable[[#This Row],[FRT32_trace]],"EMPTY")</f>
        <v>EMPTY</v>
      </c>
      <c r="AA660" s="14" t="str">
        <f>IF(AND(timingTable[[#This Row],[txEnd]]="txEnd",Q664="rxStart"),I664-timingTable[[#This Row],[FRT32_val]],"EMPTY")</f>
        <v>EMPTY</v>
      </c>
    </row>
    <row r="661" spans="1:27" x14ac:dyDescent="0.25">
      <c r="A661" s="14" t="s">
        <v>2328</v>
      </c>
      <c r="B661">
        <v>335690316318</v>
      </c>
      <c r="C661" s="14" t="s">
        <v>10260</v>
      </c>
      <c r="D661">
        <v>151</v>
      </c>
      <c r="E661" s="14" t="s">
        <v>7876</v>
      </c>
      <c r="F661" s="14" t="s">
        <v>7989</v>
      </c>
      <c r="G661" s="14">
        <f>timingTable[[#This Row],[FRT_DEC]]-B660</f>
        <v>3551</v>
      </c>
      <c r="H6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INFO]]))),H660)</f>
        <v>100</v>
      </c>
      <c r="I6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61" s="14">
        <f>HEX2DEC(RIGHT(timingTable[[#This Row],[FRT_HEX]],MIN(LEN(timingTable[[#This Row],[FRT_HEX]])-2,8)))</f>
        <v>682867230</v>
      </c>
      <c r="K661" s="14" t="str">
        <f>IF(timingTable[[#This Row],['[TRACECODE']:.1]]=140,"afterTx","")</f>
        <v/>
      </c>
      <c r="L661" s="14" t="str">
        <f t="shared" si="110"/>
        <v/>
      </c>
      <c r="M661" s="14" t="str">
        <f>IF(AND(H661=H660,K660="afterTx",timingTable[[#This Row],['[TRACECODE']:.1]]=6),"dc","")</f>
        <v/>
      </c>
      <c r="N661" s="14" t="str">
        <f t="shared" si="111"/>
        <v/>
      </c>
      <c r="O661" s="14" t="str">
        <f>IF(timingTable[[#This Row],['[TRACECODE']:.1]]=141,"afterRx","")</f>
        <v/>
      </c>
      <c r="P661" s="14" t="str">
        <f t="shared" si="112"/>
        <v/>
      </c>
      <c r="Q661" s="14" t="str">
        <f t="shared" si="113"/>
        <v/>
      </c>
      <c r="R661" s="14" t="str">
        <f t="shared" si="114"/>
        <v/>
      </c>
      <c r="S661" s="14" t="str">
        <f t="shared" si="115"/>
        <v>EMPTY</v>
      </c>
      <c r="T661" s="14" t="str">
        <f t="shared" si="116"/>
        <v>EMPTY</v>
      </c>
      <c r="U661" s="14" t="str">
        <f t="shared" si="117"/>
        <v>EMPTY</v>
      </c>
      <c r="V661" s="14" t="str">
        <f t="shared" si="118"/>
        <v>EMPTY</v>
      </c>
      <c r="W661" s="14" t="str">
        <f>IF(L661="beforeTx",timingTable[[#This Row],[FRT32_val]]-timingTable[[#This Row],[FRT32_trace]],"EMPTY")</f>
        <v>EMPTY</v>
      </c>
      <c r="X661" s="14" t="str">
        <f t="shared" si="119"/>
        <v>EMPTY</v>
      </c>
      <c r="Y661" s="14" t="str">
        <f t="shared" si="120"/>
        <v>EMPTY</v>
      </c>
      <c r="Z661" s="14" t="str">
        <f>IF(AND(P661="beforeRx",O662="afterRx"),J662-timingTable[[#This Row],[FRT32_trace]],"EMPTY")</f>
        <v>EMPTY</v>
      </c>
      <c r="AA661" s="14" t="str">
        <f>IF(AND(timingTable[[#This Row],[txEnd]]="txEnd",Q665="rxStart"),I665-timingTable[[#This Row],[FRT32_val]],"EMPTY")</f>
        <v>EMPTY</v>
      </c>
    </row>
    <row r="662" spans="1:27" x14ac:dyDescent="0.25">
      <c r="A662" s="14" t="s">
        <v>2336</v>
      </c>
      <c r="B662">
        <v>335690317362</v>
      </c>
      <c r="C662" s="14" t="s">
        <v>10270</v>
      </c>
      <c r="D662">
        <v>151</v>
      </c>
      <c r="E662" s="14" t="s">
        <v>7876</v>
      </c>
      <c r="F662" s="14" t="s">
        <v>7993</v>
      </c>
      <c r="G662" s="14">
        <f>timingTable[[#This Row],[FRT_DEC]]-B661</f>
        <v>1044</v>
      </c>
      <c r="H6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INFO]]))),H661)</f>
        <v>100</v>
      </c>
      <c r="I6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662" s="14">
        <f>HEX2DEC(RIGHT(timingTable[[#This Row],[FRT_HEX]],MIN(LEN(timingTable[[#This Row],[FRT_HEX]])-2,8)))</f>
        <v>682868274</v>
      </c>
      <c r="K662" s="14" t="str">
        <f>IF(timingTable[[#This Row],['[TRACECODE']:.1]]=140,"afterTx","")</f>
        <v/>
      </c>
      <c r="L662" s="14" t="str">
        <f t="shared" si="110"/>
        <v/>
      </c>
      <c r="M662" s="14" t="str">
        <f>IF(AND(H662=H661,K661="afterTx",timingTable[[#This Row],['[TRACECODE']:.1]]=6),"dc","")</f>
        <v/>
      </c>
      <c r="N662" s="14" t="str">
        <f t="shared" si="111"/>
        <v/>
      </c>
      <c r="O662" s="14" t="str">
        <f>IF(timingTable[[#This Row],['[TRACECODE']:.1]]=141,"afterRx","")</f>
        <v/>
      </c>
      <c r="P662" s="14" t="str">
        <f t="shared" si="112"/>
        <v/>
      </c>
      <c r="Q662" s="14" t="str">
        <f t="shared" si="113"/>
        <v/>
      </c>
      <c r="R662" s="14" t="str">
        <f t="shared" si="114"/>
        <v/>
      </c>
      <c r="S662" s="14" t="str">
        <f t="shared" si="115"/>
        <v>EMPTY</v>
      </c>
      <c r="T662" s="14" t="str">
        <f t="shared" si="116"/>
        <v>EMPTY</v>
      </c>
      <c r="U662" s="14" t="str">
        <f t="shared" si="117"/>
        <v>EMPTY</v>
      </c>
      <c r="V662" s="14" t="str">
        <f t="shared" si="118"/>
        <v>EMPTY</v>
      </c>
      <c r="W662" s="14" t="str">
        <f>IF(L662="beforeTx",timingTable[[#This Row],[FRT32_val]]-timingTable[[#This Row],[FRT32_trace]],"EMPTY")</f>
        <v>EMPTY</v>
      </c>
      <c r="X662" s="14" t="str">
        <f t="shared" si="119"/>
        <v>EMPTY</v>
      </c>
      <c r="Y662" s="14" t="str">
        <f t="shared" si="120"/>
        <v>EMPTY</v>
      </c>
      <c r="Z662" s="14" t="str">
        <f>IF(AND(P662="beforeRx",O663="afterRx"),J663-timingTable[[#This Row],[FRT32_trace]],"EMPTY")</f>
        <v>EMPTY</v>
      </c>
      <c r="AA662" s="14" t="str">
        <f>IF(AND(timingTable[[#This Row],[txEnd]]="txEnd",Q666="rxStart"),I666-timingTable[[#This Row],[FRT32_val]],"EMPTY")</f>
        <v>EMPTY</v>
      </c>
    </row>
    <row r="663" spans="1:27" x14ac:dyDescent="0.25">
      <c r="A663" s="14" t="s">
        <v>2340</v>
      </c>
      <c r="B663">
        <v>335690317408</v>
      </c>
      <c r="C663" s="14" t="s">
        <v>10274</v>
      </c>
      <c r="D663">
        <v>131</v>
      </c>
      <c r="E663" s="14" t="s">
        <v>3932</v>
      </c>
      <c r="F663" s="14" t="s">
        <v>10275</v>
      </c>
      <c r="G663" s="14">
        <f>timingTable[[#This Row],[FRT_DEC]]-B662</f>
        <v>46</v>
      </c>
      <c r="H6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INFO]]))),H662)</f>
        <v>101</v>
      </c>
      <c r="I6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63" s="14">
        <f>HEX2DEC(RIGHT(timingTable[[#This Row],[FRT_HEX]],MIN(LEN(timingTable[[#This Row],[FRT_HEX]])-2,8)))</f>
        <v>682868320</v>
      </c>
      <c r="K663" s="14" t="str">
        <f>IF(timingTable[[#This Row],['[TRACECODE']:.1]]=140,"afterTx","")</f>
        <v/>
      </c>
      <c r="L663" s="14" t="str">
        <f t="shared" si="110"/>
        <v/>
      </c>
      <c r="M663" s="14" t="str">
        <f>IF(AND(H663=H662,K662="afterTx",timingTable[[#This Row],['[TRACECODE']:.1]]=6),"dc","")</f>
        <v/>
      </c>
      <c r="N663" s="14" t="str">
        <f t="shared" si="111"/>
        <v/>
      </c>
      <c r="O663" s="14" t="str">
        <f>IF(timingTable[[#This Row],['[TRACECODE']:.1]]=141,"afterRx","")</f>
        <v/>
      </c>
      <c r="P663" s="14" t="str">
        <f t="shared" si="112"/>
        <v/>
      </c>
      <c r="Q663" s="14" t="str">
        <f t="shared" si="113"/>
        <v/>
      </c>
      <c r="R663" s="14" t="str">
        <f t="shared" si="114"/>
        <v/>
      </c>
      <c r="S663" s="14" t="str">
        <f t="shared" si="115"/>
        <v>EMPTY</v>
      </c>
      <c r="T663" s="14" t="str">
        <f t="shared" si="116"/>
        <v>EMPTY</v>
      </c>
      <c r="U663" s="14" t="str">
        <f t="shared" si="117"/>
        <v>EMPTY</v>
      </c>
      <c r="V663" s="14" t="str">
        <f t="shared" si="118"/>
        <v>EMPTY</v>
      </c>
      <c r="W663" s="14" t="str">
        <f>IF(L663="beforeTx",timingTable[[#This Row],[FRT32_val]]-timingTable[[#This Row],[FRT32_trace]],"EMPTY")</f>
        <v>EMPTY</v>
      </c>
      <c r="X663" s="14" t="str">
        <f t="shared" si="119"/>
        <v>EMPTY</v>
      </c>
      <c r="Y663" s="14" t="str">
        <f t="shared" si="120"/>
        <v>EMPTY</v>
      </c>
      <c r="Z663" s="14" t="str">
        <f>IF(AND(P663="beforeRx",O664="afterRx"),J664-timingTable[[#This Row],[FRT32_trace]],"EMPTY")</f>
        <v>EMPTY</v>
      </c>
      <c r="AA663" s="14" t="str">
        <f>IF(AND(timingTable[[#This Row],[txEnd]]="txEnd",Q667="rxStart"),I667-timingTable[[#This Row],[FRT32_val]],"EMPTY")</f>
        <v>EMPTY</v>
      </c>
    </row>
    <row r="664" spans="1:27" x14ac:dyDescent="0.25">
      <c r="A664" s="14" t="s">
        <v>2342</v>
      </c>
      <c r="B664">
        <v>335690317455</v>
      </c>
      <c r="C664" s="14" t="s">
        <v>10277</v>
      </c>
      <c r="D664">
        <v>129</v>
      </c>
      <c r="E664" s="14" t="s">
        <v>3677</v>
      </c>
      <c r="F664" s="14" t="s">
        <v>10278</v>
      </c>
      <c r="G664" s="14">
        <f>timingTable[[#This Row],[FRT_DEC]]-B663</f>
        <v>47</v>
      </c>
      <c r="H6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INFO]]))),H663)</f>
        <v>101</v>
      </c>
      <c r="I6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682869259</v>
      </c>
      <c r="J664" s="14">
        <f>HEX2DEC(RIGHT(timingTable[[#This Row],[FRT_HEX]],MIN(LEN(timingTable[[#This Row],[FRT_HEX]])-2,8)))</f>
        <v>682868367</v>
      </c>
      <c r="K664" s="14" t="str">
        <f>IF(timingTable[[#This Row],['[TRACECODE']:.1]]=140,"afterTx","")</f>
        <v/>
      </c>
      <c r="L664" s="14" t="str">
        <f t="shared" si="110"/>
        <v>beforeTx</v>
      </c>
      <c r="M664" s="14" t="str">
        <f>IF(AND(H664=H663,K663="afterTx",timingTable[[#This Row],['[TRACECODE']:.1]]=6),"dc","")</f>
        <v/>
      </c>
      <c r="N664" s="14" t="str">
        <f t="shared" si="111"/>
        <v/>
      </c>
      <c r="O664" s="14" t="str">
        <f>IF(timingTable[[#This Row],['[TRACECODE']:.1]]=141,"afterRx","")</f>
        <v/>
      </c>
      <c r="P664" s="14" t="str">
        <f t="shared" si="112"/>
        <v/>
      </c>
      <c r="Q664" s="14" t="str">
        <f t="shared" si="113"/>
        <v/>
      </c>
      <c r="R664" s="14" t="str">
        <f t="shared" si="114"/>
        <v/>
      </c>
      <c r="S664" s="14">
        <f t="shared" si="115"/>
        <v>912</v>
      </c>
      <c r="T664" s="14" t="str">
        <f t="shared" si="116"/>
        <v>EMPTY</v>
      </c>
      <c r="U664" s="14" t="str">
        <f t="shared" si="117"/>
        <v>EMPTY</v>
      </c>
      <c r="V664" s="14" t="str">
        <f t="shared" si="118"/>
        <v>EMPTY</v>
      </c>
      <c r="W664" s="14">
        <f>IF(L664="beforeTx",timingTable[[#This Row],[FRT32_val]]-timingTable[[#This Row],[FRT32_trace]],"EMPTY")</f>
        <v>892</v>
      </c>
      <c r="X664" s="14">
        <f t="shared" si="119"/>
        <v>1120</v>
      </c>
      <c r="Y664" s="14" t="str">
        <f t="shared" si="120"/>
        <v>EMPTY</v>
      </c>
      <c r="Z664" s="14" t="str">
        <f>IF(AND(P664="beforeRx",O665="afterRx"),J665-timingTable[[#This Row],[FRT32_trace]],"EMPTY")</f>
        <v>EMPTY</v>
      </c>
      <c r="AA664" s="14" t="str">
        <f>IF(AND(timingTable[[#This Row],[txEnd]]="txEnd",Q668="rxStart"),I668-timingTable[[#This Row],[FRT32_val]],"EMPTY")</f>
        <v>EMPTY</v>
      </c>
    </row>
    <row r="665" spans="1:27" x14ac:dyDescent="0.25">
      <c r="A665" s="14" t="s">
        <v>2343</v>
      </c>
      <c r="B665">
        <v>335690317457</v>
      </c>
      <c r="C665" s="14" t="s">
        <v>10279</v>
      </c>
      <c r="D665">
        <v>129</v>
      </c>
      <c r="E665" s="14" t="s">
        <v>3677</v>
      </c>
      <c r="F665" s="14" t="s">
        <v>7881</v>
      </c>
      <c r="G665" s="14">
        <f>timingTable[[#This Row],[FRT_DEC]]-B664</f>
        <v>2</v>
      </c>
      <c r="H6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INFO]]))),H664)</f>
        <v>101</v>
      </c>
      <c r="I6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65" s="14">
        <f>HEX2DEC(RIGHT(timingTable[[#This Row],[FRT_HEX]],MIN(LEN(timingTable[[#This Row],[FRT_HEX]])-2,8)))</f>
        <v>682868369</v>
      </c>
      <c r="K665" s="14" t="str">
        <f>IF(timingTable[[#This Row],['[TRACECODE']:.1]]=140,"afterTx","")</f>
        <v/>
      </c>
      <c r="L665" s="14" t="str">
        <f t="shared" si="110"/>
        <v/>
      </c>
      <c r="M665" s="14" t="str">
        <f>IF(AND(H665=H664,K664="afterTx",timingTable[[#This Row],['[TRACECODE']:.1]]=6),"dc","")</f>
        <v/>
      </c>
      <c r="N665" s="14" t="str">
        <f t="shared" si="111"/>
        <v/>
      </c>
      <c r="O665" s="14" t="str">
        <f>IF(timingTable[[#This Row],['[TRACECODE']:.1]]=141,"afterRx","")</f>
        <v/>
      </c>
      <c r="P665" s="14" t="str">
        <f t="shared" si="112"/>
        <v/>
      </c>
      <c r="Q665" s="14" t="str">
        <f t="shared" si="113"/>
        <v/>
      </c>
      <c r="R665" s="14" t="str">
        <f t="shared" si="114"/>
        <v/>
      </c>
      <c r="S665" s="14" t="str">
        <f t="shared" si="115"/>
        <v>EMPTY</v>
      </c>
      <c r="T665" s="14" t="str">
        <f t="shared" si="116"/>
        <v>EMPTY</v>
      </c>
      <c r="U665" s="14" t="str">
        <f t="shared" si="117"/>
        <v>EMPTY</v>
      </c>
      <c r="V665" s="14" t="str">
        <f t="shared" si="118"/>
        <v>EMPTY</v>
      </c>
      <c r="W665" s="14" t="str">
        <f>IF(L665="beforeTx",timingTable[[#This Row],[FRT32_val]]-timingTable[[#This Row],[FRT32_trace]],"EMPTY")</f>
        <v>EMPTY</v>
      </c>
      <c r="X665" s="14" t="str">
        <f t="shared" si="119"/>
        <v>EMPTY</v>
      </c>
      <c r="Y665" s="14" t="str">
        <f t="shared" si="120"/>
        <v>EMPTY</v>
      </c>
      <c r="Z665" s="14" t="str">
        <f>IF(AND(P665="beforeRx",O666="afterRx"),J666-timingTable[[#This Row],[FRT32_trace]],"EMPTY")</f>
        <v>EMPTY</v>
      </c>
      <c r="AA665" s="14" t="str">
        <f>IF(AND(timingTable[[#This Row],[txEnd]]="txEnd",Q669="rxStart"),I669-timingTable[[#This Row],[FRT32_val]],"EMPTY")</f>
        <v>EMPTY</v>
      </c>
    </row>
    <row r="666" spans="1:27" x14ac:dyDescent="0.25">
      <c r="A666" s="14" t="s">
        <v>2344</v>
      </c>
      <c r="B666">
        <v>335690318575</v>
      </c>
      <c r="C666" s="14" t="s">
        <v>10280</v>
      </c>
      <c r="D666">
        <v>140</v>
      </c>
      <c r="E666" s="14" t="s">
        <v>1076</v>
      </c>
      <c r="F666" s="14" t="s">
        <v>10281</v>
      </c>
      <c r="G666" s="14">
        <f>timingTable[[#This Row],[FRT_DEC]]-B665</f>
        <v>1118</v>
      </c>
      <c r="H6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INFO]]))),H665)</f>
        <v>101</v>
      </c>
      <c r="I66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66" s="14">
        <f>HEX2DEC(RIGHT(timingTable[[#This Row],[FRT_HEX]],MIN(LEN(timingTable[[#This Row],[FRT_HEX]])-2,8)))</f>
        <v>682869487</v>
      </c>
      <c r="K666" s="14" t="str">
        <f>IF(timingTable[[#This Row],['[TRACECODE']:.1]]=140,"afterTx","")</f>
        <v>afterTx</v>
      </c>
      <c r="L666" s="14" t="str">
        <f t="shared" si="110"/>
        <v/>
      </c>
      <c r="M666" s="14" t="str">
        <f>IF(AND(H666=H665,K665="afterTx",timingTable[[#This Row],['[TRACECODE']:.1]]=6),"dc","")</f>
        <v/>
      </c>
      <c r="N666" s="14" t="str">
        <f t="shared" si="111"/>
        <v/>
      </c>
      <c r="O666" s="14" t="str">
        <f>IF(timingTable[[#This Row],['[TRACECODE']:.1]]=141,"afterRx","")</f>
        <v/>
      </c>
      <c r="P666" s="14" t="str">
        <f t="shared" si="112"/>
        <v/>
      </c>
      <c r="Q666" s="14" t="str">
        <f t="shared" si="113"/>
        <v/>
      </c>
      <c r="R666" s="14" t="str">
        <f t="shared" si="114"/>
        <v/>
      </c>
      <c r="S666" s="14" t="str">
        <f t="shared" si="115"/>
        <v>EMPTY</v>
      </c>
      <c r="T666" s="14" t="str">
        <f t="shared" si="116"/>
        <v>EMPTY</v>
      </c>
      <c r="U666" s="14" t="str">
        <f t="shared" si="117"/>
        <v>EMPTY</v>
      </c>
      <c r="V666" s="14" t="str">
        <f t="shared" si="118"/>
        <v>EMPTY</v>
      </c>
      <c r="W666" s="14" t="str">
        <f>IF(L666="beforeTx",timingTable[[#This Row],[FRT32_val]]-timingTable[[#This Row],[FRT32_trace]],"EMPTY")</f>
        <v>EMPTY</v>
      </c>
      <c r="X666" s="14" t="str">
        <f t="shared" si="119"/>
        <v>EMPTY</v>
      </c>
      <c r="Y666" s="14" t="str">
        <f t="shared" si="120"/>
        <v>EMPTY</v>
      </c>
      <c r="Z666" s="14" t="str">
        <f>IF(AND(P666="beforeRx",O667="afterRx"),J667-timingTable[[#This Row],[FRT32_trace]],"EMPTY")</f>
        <v>EMPTY</v>
      </c>
      <c r="AA666" s="14" t="str">
        <f>IF(AND(timingTable[[#This Row],[txEnd]]="txEnd",Q670="rxStart"),I670-timingTable[[#This Row],[FRT32_val]],"EMPTY")</f>
        <v>EMPTY</v>
      </c>
    </row>
    <row r="667" spans="1:27" x14ac:dyDescent="0.25">
      <c r="A667" s="14" t="s">
        <v>2346</v>
      </c>
      <c r="B667">
        <v>335690322208</v>
      </c>
      <c r="C667" s="14" t="s">
        <v>10283</v>
      </c>
      <c r="D667">
        <v>6</v>
      </c>
      <c r="E667" s="14" t="s">
        <v>1077</v>
      </c>
      <c r="F667" s="14" t="s">
        <v>10284</v>
      </c>
      <c r="G667" s="14">
        <f>timingTable[[#This Row],[FRT_DEC]]-B666</f>
        <v>3633</v>
      </c>
      <c r="H6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INFO]]))),H666)</f>
        <v>101</v>
      </c>
      <c r="I6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682870171</v>
      </c>
      <c r="J667" s="14">
        <f>HEX2DEC(RIGHT(timingTable[[#This Row],[FRT_HEX]],MIN(LEN(timingTable[[#This Row],[FRT_HEX]])-2,8)))</f>
        <v>682873120</v>
      </c>
      <c r="K667" s="14" t="str">
        <f>IF(timingTable[[#This Row],['[TRACECODE']:.1]]=140,"afterTx","")</f>
        <v/>
      </c>
      <c r="L667" s="14" t="str">
        <f t="shared" si="110"/>
        <v/>
      </c>
      <c r="M667" s="14" t="str">
        <f>IF(AND(H667=H666,K666="afterTx",timingTable[[#This Row],['[TRACECODE']:.1]]=6),"dc","")</f>
        <v>dc</v>
      </c>
      <c r="N667" s="14" t="str">
        <f t="shared" si="111"/>
        <v/>
      </c>
      <c r="O667" s="14" t="str">
        <f>IF(timingTable[[#This Row],['[TRACECODE']:.1]]=141,"afterRx","")</f>
        <v/>
      </c>
      <c r="P667" s="14" t="str">
        <f t="shared" si="112"/>
        <v/>
      </c>
      <c r="Q667" s="14" t="str">
        <f t="shared" si="113"/>
        <v/>
      </c>
      <c r="R667" s="14" t="str">
        <f t="shared" si="114"/>
        <v/>
      </c>
      <c r="S667" s="14" t="str">
        <f t="shared" si="115"/>
        <v>EMPTY</v>
      </c>
      <c r="T667" s="14" t="str">
        <f t="shared" si="116"/>
        <v>EMPTY</v>
      </c>
      <c r="U667" s="14" t="str">
        <f t="shared" si="117"/>
        <v>EMPTY</v>
      </c>
      <c r="V667" s="14" t="str">
        <f t="shared" si="118"/>
        <v>EMPTY</v>
      </c>
      <c r="W667" s="14" t="str">
        <f>IF(L667="beforeTx",timingTable[[#This Row],[FRT32_val]]-timingTable[[#This Row],[FRT32_trace]],"EMPTY")</f>
        <v>EMPTY</v>
      </c>
      <c r="X667" s="14" t="str">
        <f t="shared" si="119"/>
        <v>EMPTY</v>
      </c>
      <c r="Y667" s="14" t="str">
        <f t="shared" si="120"/>
        <v>EMPTY</v>
      </c>
      <c r="Z667" s="14" t="str">
        <f>IF(AND(P667="beforeRx",O668="afterRx"),J668-timingTable[[#This Row],[FRT32_trace]],"EMPTY")</f>
        <v>EMPTY</v>
      </c>
      <c r="AA667" s="14" t="str">
        <f>IF(AND(timingTable[[#This Row],[txEnd]]="txEnd",Q671="rxStart"),I671-timingTable[[#This Row],[FRT32_val]],"EMPTY")</f>
        <v>EMPTY</v>
      </c>
    </row>
    <row r="668" spans="1:27" x14ac:dyDescent="0.25">
      <c r="A668" s="14" t="s">
        <v>2347</v>
      </c>
      <c r="B668">
        <v>335690322211</v>
      </c>
      <c r="C668" s="14" t="s">
        <v>10285</v>
      </c>
      <c r="D668">
        <v>6</v>
      </c>
      <c r="E668" s="14" t="s">
        <v>1077</v>
      </c>
      <c r="F668" s="14" t="s">
        <v>7877</v>
      </c>
      <c r="G668" s="14">
        <f>timingTable[[#This Row],[FRT_DEC]]-B667</f>
        <v>3</v>
      </c>
      <c r="H6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INFO]]))),H667)</f>
        <v>101</v>
      </c>
      <c r="I6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68" s="14">
        <f>HEX2DEC(RIGHT(timingTable[[#This Row],[FRT_HEX]],MIN(LEN(timingTable[[#This Row],[FRT_HEX]])-2,8)))</f>
        <v>682873123</v>
      </c>
      <c r="K668" s="14" t="str">
        <f>IF(timingTable[[#This Row],['[TRACECODE']:.1]]=140,"afterTx","")</f>
        <v/>
      </c>
      <c r="L668" s="14" t="str">
        <f t="shared" si="110"/>
        <v/>
      </c>
      <c r="M668" s="14" t="str">
        <f>IF(AND(H668=H667,K667="afterTx",timingTable[[#This Row],['[TRACECODE']:.1]]=6),"dc","")</f>
        <v/>
      </c>
      <c r="N668" s="14" t="str">
        <f t="shared" si="111"/>
        <v/>
      </c>
      <c r="O668" s="14" t="str">
        <f>IF(timingTable[[#This Row],['[TRACECODE']:.1]]=141,"afterRx","")</f>
        <v/>
      </c>
      <c r="P668" s="14" t="str">
        <f t="shared" si="112"/>
        <v/>
      </c>
      <c r="Q668" s="14" t="str">
        <f t="shared" si="113"/>
        <v/>
      </c>
      <c r="R668" s="14" t="str">
        <f t="shared" si="114"/>
        <v/>
      </c>
      <c r="S668" s="14" t="str">
        <f t="shared" si="115"/>
        <v>EMPTY</v>
      </c>
      <c r="T668" s="14" t="str">
        <f t="shared" si="116"/>
        <v>EMPTY</v>
      </c>
      <c r="U668" s="14" t="str">
        <f t="shared" si="117"/>
        <v>EMPTY</v>
      </c>
      <c r="V668" s="14" t="str">
        <f t="shared" si="118"/>
        <v>EMPTY</v>
      </c>
      <c r="W668" s="14" t="str">
        <f>IF(L668="beforeTx",timingTable[[#This Row],[FRT32_val]]-timingTable[[#This Row],[FRT32_trace]],"EMPTY")</f>
        <v>EMPTY</v>
      </c>
      <c r="X668" s="14" t="str">
        <f t="shared" si="119"/>
        <v>EMPTY</v>
      </c>
      <c r="Y668" s="14" t="str">
        <f t="shared" si="120"/>
        <v>EMPTY</v>
      </c>
      <c r="Z668" s="14" t="str">
        <f>IF(AND(P668="beforeRx",O669="afterRx"),J669-timingTable[[#This Row],[FRT32_trace]],"EMPTY")</f>
        <v>EMPTY</v>
      </c>
      <c r="AA668" s="14" t="str">
        <f>IF(AND(timingTable[[#This Row],[txEnd]]="txEnd",Q672="rxStart"),I672-timingTable[[#This Row],[FRT32_val]],"EMPTY")</f>
        <v>EMPTY</v>
      </c>
    </row>
    <row r="669" spans="1:27" x14ac:dyDescent="0.25">
      <c r="A669" s="14" t="s">
        <v>2348</v>
      </c>
      <c r="B669">
        <v>335690322213</v>
      </c>
      <c r="C669" s="14" t="s">
        <v>10286</v>
      </c>
      <c r="D669">
        <v>122</v>
      </c>
      <c r="E669" s="14" t="s">
        <v>3921</v>
      </c>
      <c r="F669" s="14" t="s">
        <v>10287</v>
      </c>
      <c r="G669" s="14">
        <f>timingTable[[#This Row],[FRT_DEC]]-B668</f>
        <v>2</v>
      </c>
      <c r="H6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INFO]]))),H668)</f>
        <v>101</v>
      </c>
      <c r="I6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682873062</v>
      </c>
      <c r="J669" s="14">
        <f>HEX2DEC(RIGHT(timingTable[[#This Row],[FRT_HEX]],MIN(LEN(timingTable[[#This Row],[FRT_HEX]])-2,8)))</f>
        <v>682873125</v>
      </c>
      <c r="K669" s="14" t="str">
        <f>IF(timingTable[[#This Row],['[TRACECODE']:.1]]=140,"afterTx","")</f>
        <v/>
      </c>
      <c r="L669" s="14" t="str">
        <f t="shared" si="110"/>
        <v/>
      </c>
      <c r="M669" s="14" t="str">
        <f>IF(AND(H669=H668,K668="afterTx",timingTable[[#This Row],['[TRACECODE']:.1]]=6),"dc","")</f>
        <v/>
      </c>
      <c r="N669" s="14" t="str">
        <f t="shared" si="111"/>
        <v>txEnd</v>
      </c>
      <c r="O669" s="14" t="str">
        <f>IF(timingTable[[#This Row],['[TRACECODE']:.1]]=141,"afterRx","")</f>
        <v/>
      </c>
      <c r="P669" s="14" t="str">
        <f t="shared" si="112"/>
        <v/>
      </c>
      <c r="Q669" s="14" t="str">
        <f t="shared" si="113"/>
        <v/>
      </c>
      <c r="R669" s="14" t="str">
        <f t="shared" si="114"/>
        <v/>
      </c>
      <c r="S669" s="14" t="str">
        <f t="shared" si="115"/>
        <v>EMPTY</v>
      </c>
      <c r="T669" s="14" t="str">
        <f t="shared" si="116"/>
        <v>EMPTY</v>
      </c>
      <c r="U669" s="14" t="str">
        <f t="shared" si="117"/>
        <v>EMPTY</v>
      </c>
      <c r="V669" s="14" t="str">
        <f t="shared" si="118"/>
        <v>EMPTY</v>
      </c>
      <c r="W669" s="14" t="str">
        <f>IF(L669="beforeTx",timingTable[[#This Row],[FRT32_val]]-timingTable[[#This Row],[FRT32_trace]],"EMPTY")</f>
        <v>EMPTY</v>
      </c>
      <c r="X669" s="14" t="str">
        <f t="shared" si="119"/>
        <v>EMPTY</v>
      </c>
      <c r="Y669" s="14" t="str">
        <f t="shared" si="120"/>
        <v>EMPTY</v>
      </c>
      <c r="Z669" s="14" t="str">
        <f>IF(AND(P669="beforeRx",O670="afterRx"),J670-timingTable[[#This Row],[FRT32_trace]],"EMPTY")</f>
        <v>EMPTY</v>
      </c>
      <c r="AA669" s="14" t="str">
        <f>IF(AND(timingTable[[#This Row],[txEnd]]="txEnd",Q673="rxStart"),I673-timingTable[[#This Row],[FRT32_val]],"EMPTY")</f>
        <v>EMPTY</v>
      </c>
    </row>
    <row r="670" spans="1:27" x14ac:dyDescent="0.25">
      <c r="A670" s="14" t="s">
        <v>2349</v>
      </c>
      <c r="B670">
        <v>335690322215</v>
      </c>
      <c r="C670" s="14" t="s">
        <v>10288</v>
      </c>
      <c r="D670">
        <v>122</v>
      </c>
      <c r="E670" s="14" t="s">
        <v>3921</v>
      </c>
      <c r="F670" s="14" t="s">
        <v>7878</v>
      </c>
      <c r="G670" s="14">
        <f>timingTable[[#This Row],[FRT_DEC]]-B669</f>
        <v>2</v>
      </c>
      <c r="H6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INFO]]))),H669)</f>
        <v>101</v>
      </c>
      <c r="I6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70" s="14">
        <f>HEX2DEC(RIGHT(timingTable[[#This Row],[FRT_HEX]],MIN(LEN(timingTable[[#This Row],[FRT_HEX]])-2,8)))</f>
        <v>682873127</v>
      </c>
      <c r="K670" s="14" t="str">
        <f>IF(timingTable[[#This Row],['[TRACECODE']:.1]]=140,"afterTx","")</f>
        <v/>
      </c>
      <c r="L670" s="14" t="str">
        <f t="shared" si="110"/>
        <v/>
      </c>
      <c r="M670" s="14" t="str">
        <f>IF(AND(H670=H669,K669="afterTx",timingTable[[#This Row],['[TRACECODE']:.1]]=6),"dc","")</f>
        <v/>
      </c>
      <c r="N670" s="14" t="str">
        <f t="shared" si="111"/>
        <v/>
      </c>
      <c r="O670" s="14" t="str">
        <f>IF(timingTable[[#This Row],['[TRACECODE']:.1]]=141,"afterRx","")</f>
        <v/>
      </c>
      <c r="P670" s="14" t="str">
        <f t="shared" si="112"/>
        <v/>
      </c>
      <c r="Q670" s="14" t="str">
        <f t="shared" si="113"/>
        <v/>
      </c>
      <c r="R670" s="14" t="str">
        <f t="shared" si="114"/>
        <v/>
      </c>
      <c r="S670" s="14" t="str">
        <f t="shared" si="115"/>
        <v>EMPTY</v>
      </c>
      <c r="T670" s="14" t="str">
        <f t="shared" si="116"/>
        <v>EMPTY</v>
      </c>
      <c r="U670" s="14" t="str">
        <f t="shared" si="117"/>
        <v>EMPTY</v>
      </c>
      <c r="V670" s="14" t="str">
        <f t="shared" si="118"/>
        <v>EMPTY</v>
      </c>
      <c r="W670" s="14" t="str">
        <f>IF(L670="beforeTx",timingTable[[#This Row],[FRT32_val]]-timingTable[[#This Row],[FRT32_trace]],"EMPTY")</f>
        <v>EMPTY</v>
      </c>
      <c r="X670" s="14" t="str">
        <f t="shared" si="119"/>
        <v>EMPTY</v>
      </c>
      <c r="Y670" s="14" t="str">
        <f t="shared" si="120"/>
        <v>EMPTY</v>
      </c>
      <c r="Z670" s="14" t="str">
        <f>IF(AND(P670="beforeRx",O671="afterRx"),J671-timingTable[[#This Row],[FRT32_trace]],"EMPTY")</f>
        <v>EMPTY</v>
      </c>
      <c r="AA670" s="14" t="str">
        <f>IF(AND(timingTable[[#This Row],[txEnd]]="txEnd",Q674="rxStart"),I674-timingTable[[#This Row],[FRT32_val]],"EMPTY")</f>
        <v>EMPTY</v>
      </c>
    </row>
    <row r="671" spans="1:27" x14ac:dyDescent="0.25">
      <c r="A671" s="14" t="s">
        <v>2350</v>
      </c>
      <c r="B671">
        <v>335690322224</v>
      </c>
      <c r="C671" s="14" t="s">
        <v>10289</v>
      </c>
      <c r="D671">
        <v>151</v>
      </c>
      <c r="E671" s="14" t="s">
        <v>7876</v>
      </c>
      <c r="F671" s="14" t="s">
        <v>8006</v>
      </c>
      <c r="G671" s="14">
        <f>timingTable[[#This Row],[FRT_DEC]]-B670</f>
        <v>9</v>
      </c>
      <c r="H6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INFO]]))),H670)</f>
        <v>101</v>
      </c>
      <c r="I6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671" s="14">
        <f>HEX2DEC(RIGHT(timingTable[[#This Row],[FRT_HEX]],MIN(LEN(timingTable[[#This Row],[FRT_HEX]])-2,8)))</f>
        <v>682873136</v>
      </c>
      <c r="K671" s="14" t="str">
        <f>IF(timingTable[[#This Row],['[TRACECODE']:.1]]=140,"afterTx","")</f>
        <v/>
      </c>
      <c r="L671" s="14" t="str">
        <f t="shared" si="110"/>
        <v/>
      </c>
      <c r="M671" s="14" t="str">
        <f>IF(AND(H671=H670,K670="afterTx",timingTable[[#This Row],['[TRACECODE']:.1]]=6),"dc","")</f>
        <v/>
      </c>
      <c r="N671" s="14" t="str">
        <f t="shared" si="111"/>
        <v/>
      </c>
      <c r="O671" s="14" t="str">
        <f>IF(timingTable[[#This Row],['[TRACECODE']:.1]]=141,"afterRx","")</f>
        <v/>
      </c>
      <c r="P671" s="14" t="str">
        <f t="shared" si="112"/>
        <v/>
      </c>
      <c r="Q671" s="14" t="str">
        <f t="shared" si="113"/>
        <v/>
      </c>
      <c r="R671" s="14" t="str">
        <f t="shared" si="114"/>
        <v/>
      </c>
      <c r="S671" s="14" t="str">
        <f t="shared" si="115"/>
        <v>EMPTY</v>
      </c>
      <c r="T671" s="14" t="str">
        <f t="shared" si="116"/>
        <v>EMPTY</v>
      </c>
      <c r="U671" s="14" t="str">
        <f t="shared" si="117"/>
        <v>EMPTY</v>
      </c>
      <c r="V671" s="14" t="str">
        <f t="shared" si="118"/>
        <v>EMPTY</v>
      </c>
      <c r="W671" s="14" t="str">
        <f>IF(L671="beforeTx",timingTable[[#This Row],[FRT32_val]]-timingTable[[#This Row],[FRT32_trace]],"EMPTY")</f>
        <v>EMPTY</v>
      </c>
      <c r="X671" s="14" t="str">
        <f t="shared" si="119"/>
        <v>EMPTY</v>
      </c>
      <c r="Y671" s="14" t="str">
        <f t="shared" si="120"/>
        <v>EMPTY</v>
      </c>
      <c r="Z671" s="14" t="str">
        <f>IF(AND(P671="beforeRx",O672="afterRx"),J672-timingTable[[#This Row],[FRT32_trace]],"EMPTY")</f>
        <v>EMPTY</v>
      </c>
      <c r="AA671" s="14" t="str">
        <f>IF(AND(timingTable[[#This Row],[txEnd]]="txEnd",Q675="rxStart"),I675-timingTable[[#This Row],[FRT32_val]],"EMPTY")</f>
        <v>EMPTY</v>
      </c>
    </row>
    <row r="672" spans="1:27" x14ac:dyDescent="0.25">
      <c r="A672" s="14" t="s">
        <v>2358</v>
      </c>
      <c r="B672">
        <v>335690322664</v>
      </c>
      <c r="C672" s="14" t="s">
        <v>10298</v>
      </c>
      <c r="D672">
        <v>151</v>
      </c>
      <c r="E672" s="14" t="s">
        <v>7876</v>
      </c>
      <c r="F672" s="14" t="s">
        <v>8130</v>
      </c>
      <c r="G672" s="14">
        <f>timingTable[[#This Row],[FRT_DEC]]-B671</f>
        <v>440</v>
      </c>
      <c r="H6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INFO]]))),H671)</f>
        <v>101</v>
      </c>
      <c r="I6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672" s="14">
        <f>HEX2DEC(RIGHT(timingTable[[#This Row],[FRT_HEX]],MIN(LEN(timingTable[[#This Row],[FRT_HEX]])-2,8)))</f>
        <v>682873576</v>
      </c>
      <c r="K672" s="14" t="str">
        <f>IF(timingTable[[#This Row],['[TRACECODE']:.1]]=140,"afterTx","")</f>
        <v/>
      </c>
      <c r="L672" s="14" t="str">
        <f t="shared" si="110"/>
        <v/>
      </c>
      <c r="M672" s="14" t="str">
        <f>IF(AND(H672=H671,K671="afterTx",timingTable[[#This Row],['[TRACECODE']:.1]]=6),"dc","")</f>
        <v/>
      </c>
      <c r="N672" s="14" t="str">
        <f t="shared" si="111"/>
        <v/>
      </c>
      <c r="O672" s="14" t="str">
        <f>IF(timingTable[[#This Row],['[TRACECODE']:.1]]=141,"afterRx","")</f>
        <v/>
      </c>
      <c r="P672" s="14" t="str">
        <f t="shared" si="112"/>
        <v/>
      </c>
      <c r="Q672" s="14" t="str">
        <f t="shared" si="113"/>
        <v/>
      </c>
      <c r="R672" s="14" t="str">
        <f t="shared" si="114"/>
        <v/>
      </c>
      <c r="S672" s="14" t="str">
        <f t="shared" si="115"/>
        <v>EMPTY</v>
      </c>
      <c r="T672" s="14" t="str">
        <f t="shared" si="116"/>
        <v>EMPTY</v>
      </c>
      <c r="U672" s="14" t="str">
        <f t="shared" si="117"/>
        <v>EMPTY</v>
      </c>
      <c r="V672" s="14" t="str">
        <f t="shared" si="118"/>
        <v>EMPTY</v>
      </c>
      <c r="W672" s="14" t="str">
        <f>IF(L672="beforeTx",timingTable[[#This Row],[FRT32_val]]-timingTable[[#This Row],[FRT32_trace]],"EMPTY")</f>
        <v>EMPTY</v>
      </c>
      <c r="X672" s="14" t="str">
        <f t="shared" si="119"/>
        <v>EMPTY</v>
      </c>
      <c r="Y672" s="14" t="str">
        <f t="shared" si="120"/>
        <v>EMPTY</v>
      </c>
      <c r="Z672" s="14" t="str">
        <f>IF(AND(P672="beforeRx",O673="afterRx"),J673-timingTable[[#This Row],[FRT32_trace]],"EMPTY")</f>
        <v>EMPTY</v>
      </c>
      <c r="AA672" s="14" t="str">
        <f>IF(AND(timingTable[[#This Row],[txEnd]]="txEnd",Q676="rxStart"),I676-timingTable[[#This Row],[FRT32_val]],"EMPTY")</f>
        <v>EMPTY</v>
      </c>
    </row>
    <row r="673" spans="1:27" x14ac:dyDescent="0.25">
      <c r="A673" s="14" t="s">
        <v>2361</v>
      </c>
      <c r="B673">
        <v>335690322689</v>
      </c>
      <c r="C673" s="14" t="s">
        <v>10301</v>
      </c>
      <c r="D673">
        <v>130</v>
      </c>
      <c r="E673" s="14" t="s">
        <v>3933</v>
      </c>
      <c r="F673" s="14" t="s">
        <v>5340</v>
      </c>
      <c r="G673" s="14">
        <f>timingTable[[#This Row],[FRT_DEC]]-B672</f>
        <v>25</v>
      </c>
      <c r="H6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INFO]]))),H672)</f>
        <v>101</v>
      </c>
      <c r="I6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1114117</v>
      </c>
      <c r="J673" s="14">
        <f>HEX2DEC(RIGHT(timingTable[[#This Row],[FRT_HEX]],MIN(LEN(timingTable[[#This Row],[FRT_HEX]])-2,8)))</f>
        <v>682873601</v>
      </c>
      <c r="K673" s="14" t="str">
        <f>IF(timingTable[[#This Row],['[TRACECODE']:.1]]=140,"afterTx","")</f>
        <v/>
      </c>
      <c r="L673" s="14" t="str">
        <f t="shared" si="110"/>
        <v/>
      </c>
      <c r="M673" s="14" t="str">
        <f>IF(AND(H673=H672,K672="afterTx",timingTable[[#This Row],['[TRACECODE']:.1]]=6),"dc","")</f>
        <v/>
      </c>
      <c r="N673" s="14" t="str">
        <f t="shared" si="111"/>
        <v/>
      </c>
      <c r="O673" s="14" t="str">
        <f>IF(timingTable[[#This Row],['[TRACECODE']:.1]]=141,"afterRx","")</f>
        <v/>
      </c>
      <c r="P673" s="14" t="str">
        <f t="shared" si="112"/>
        <v>beforeRx</v>
      </c>
      <c r="Q673" s="14" t="str">
        <f t="shared" si="113"/>
        <v/>
      </c>
      <c r="R673" s="14" t="str">
        <f t="shared" si="114"/>
        <v/>
      </c>
      <c r="S673" s="14" t="str">
        <f t="shared" si="115"/>
        <v>EMPTY</v>
      </c>
      <c r="T673" s="14" t="str">
        <f t="shared" si="116"/>
        <v>EMPTY</v>
      </c>
      <c r="U673" s="14" t="str">
        <f t="shared" si="117"/>
        <v>EMPTY</v>
      </c>
      <c r="V673" s="14" t="str">
        <f t="shared" si="118"/>
        <v>EMPTY</v>
      </c>
      <c r="W673" s="14" t="str">
        <f>IF(L673="beforeTx",timingTable[[#This Row],[FRT32_val]]-timingTable[[#This Row],[FRT32_trace]],"EMPTY")</f>
        <v>EMPTY</v>
      </c>
      <c r="X673" s="14" t="str">
        <f t="shared" si="119"/>
        <v>EMPTY</v>
      </c>
      <c r="Y673" s="14" t="str">
        <f t="shared" si="120"/>
        <v>EMPTY</v>
      </c>
      <c r="Z673" s="14">
        <f>IF(AND(P673="beforeRx",O674="afterRx"),J674-timingTable[[#This Row],[FRT32_trace]],"EMPTY")</f>
        <v>369</v>
      </c>
      <c r="AA673" s="14" t="str">
        <f>IF(AND(timingTable[[#This Row],[txEnd]]="txEnd",Q677="rxStart"),I677-timingTable[[#This Row],[FRT32_val]],"EMPTY")</f>
        <v>EMPTY</v>
      </c>
    </row>
    <row r="674" spans="1:27" x14ac:dyDescent="0.25">
      <c r="A674" s="14" t="s">
        <v>2362</v>
      </c>
      <c r="B674">
        <v>335690323058</v>
      </c>
      <c r="C674" s="14" t="s">
        <v>10302</v>
      </c>
      <c r="D674">
        <v>141</v>
      </c>
      <c r="E674" s="14" t="s">
        <v>3934</v>
      </c>
      <c r="F674" s="14" t="s">
        <v>5341</v>
      </c>
      <c r="G674" s="14">
        <f>timingTable[[#This Row],[FRT_DEC]]-B673</f>
        <v>369</v>
      </c>
      <c r="H6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INFO]]))),H673)</f>
        <v>101</v>
      </c>
      <c r="I67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74" s="14">
        <f>HEX2DEC(RIGHT(timingTable[[#This Row],[FRT_HEX]],MIN(LEN(timingTable[[#This Row],[FRT_HEX]])-2,8)))</f>
        <v>682873970</v>
      </c>
      <c r="K674" s="14" t="str">
        <f>IF(timingTable[[#This Row],['[TRACECODE']:.1]]=140,"afterTx","")</f>
        <v/>
      </c>
      <c r="L674" s="14" t="str">
        <f t="shared" si="110"/>
        <v/>
      </c>
      <c r="M674" s="14" t="str">
        <f>IF(AND(H674=H673,K673="afterTx",timingTable[[#This Row],['[TRACECODE']:.1]]=6),"dc","")</f>
        <v/>
      </c>
      <c r="N674" s="14" t="str">
        <f t="shared" si="111"/>
        <v/>
      </c>
      <c r="O674" s="14" t="str">
        <f>IF(timingTable[[#This Row],['[TRACECODE']:.1]]=141,"afterRx","")</f>
        <v>afterRx</v>
      </c>
      <c r="P674" s="14" t="str">
        <f t="shared" si="112"/>
        <v/>
      </c>
      <c r="Q674" s="14" t="str">
        <f t="shared" si="113"/>
        <v/>
      </c>
      <c r="R674" s="14" t="str">
        <f t="shared" si="114"/>
        <v/>
      </c>
      <c r="S674" s="14" t="str">
        <f t="shared" si="115"/>
        <v>EMPTY</v>
      </c>
      <c r="T674" s="14" t="str">
        <f t="shared" si="116"/>
        <v>EMPTY</v>
      </c>
      <c r="U674" s="14" t="str">
        <f t="shared" si="117"/>
        <v>EMPTY</v>
      </c>
      <c r="V674" s="14" t="str">
        <f t="shared" si="118"/>
        <v>EMPTY</v>
      </c>
      <c r="W674" s="14" t="str">
        <f>IF(L674="beforeTx",timingTable[[#This Row],[FRT32_val]]-timingTable[[#This Row],[FRT32_trace]],"EMPTY")</f>
        <v>EMPTY</v>
      </c>
      <c r="X674" s="14" t="str">
        <f t="shared" si="119"/>
        <v>EMPTY</v>
      </c>
      <c r="Y674" s="14" t="str">
        <f t="shared" si="120"/>
        <v>EMPTY</v>
      </c>
      <c r="Z674" s="14" t="str">
        <f>IF(AND(P674="beforeRx",O675="afterRx"),J675-timingTable[[#This Row],[FRT32_trace]],"EMPTY")</f>
        <v>EMPTY</v>
      </c>
      <c r="AA674" s="14" t="str">
        <f>IF(AND(timingTable[[#This Row],[txEnd]]="txEnd",Q678="rxStart"),I678-timingTable[[#This Row],[FRT32_val]],"EMPTY")</f>
        <v>EMPTY</v>
      </c>
    </row>
    <row r="675" spans="1:27" x14ac:dyDescent="0.25">
      <c r="A675" s="14" t="s">
        <v>2365</v>
      </c>
      <c r="B675">
        <v>335690324789</v>
      </c>
      <c r="C675" s="14" t="s">
        <v>10305</v>
      </c>
      <c r="D675">
        <v>123</v>
      </c>
      <c r="E675" s="14" t="s">
        <v>3922</v>
      </c>
      <c r="F675" s="14" t="s">
        <v>10306</v>
      </c>
      <c r="G675" s="14">
        <f>timingTable[[#This Row],[FRT_DEC]]-B674</f>
        <v>1731</v>
      </c>
      <c r="H6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INFO]]))),H674)</f>
        <v>101</v>
      </c>
      <c r="I6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682875275</v>
      </c>
      <c r="J675" s="14">
        <f>HEX2DEC(RIGHT(timingTable[[#This Row],[FRT_HEX]],MIN(LEN(timingTable[[#This Row],[FRT_HEX]])-2,8)))</f>
        <v>682875701</v>
      </c>
      <c r="K675" s="14" t="str">
        <f>IF(timingTable[[#This Row],['[TRACECODE']:.1]]=140,"afterTx","")</f>
        <v/>
      </c>
      <c r="L675" s="14" t="str">
        <f t="shared" si="110"/>
        <v/>
      </c>
      <c r="M675" s="14" t="str">
        <f>IF(AND(H675=H674,K674="afterTx",timingTable[[#This Row],['[TRACECODE']:.1]]=6),"dc","")</f>
        <v/>
      </c>
      <c r="N675" s="14" t="str">
        <f t="shared" si="111"/>
        <v/>
      </c>
      <c r="O675" s="14" t="str">
        <f>IF(timingTable[[#This Row],['[TRACECODE']:.1]]=141,"afterRx","")</f>
        <v/>
      </c>
      <c r="P675" s="14" t="str">
        <f t="shared" si="112"/>
        <v/>
      </c>
      <c r="Q675" s="14" t="str">
        <f t="shared" si="113"/>
        <v>rxStart</v>
      </c>
      <c r="R675" s="14" t="str">
        <f t="shared" si="114"/>
        <v/>
      </c>
      <c r="S675" s="14" t="str">
        <f t="shared" si="115"/>
        <v>EMPTY</v>
      </c>
      <c r="T675" s="14" t="str">
        <f t="shared" si="116"/>
        <v>EMPTY</v>
      </c>
      <c r="U675" s="14" t="str">
        <f t="shared" si="117"/>
        <v>EMPTY</v>
      </c>
      <c r="V675" s="14" t="str">
        <f t="shared" si="118"/>
        <v>EMPTY</v>
      </c>
      <c r="W675" s="14" t="str">
        <f>IF(L675="beforeTx",timingTable[[#This Row],[FRT32_val]]-timingTable[[#This Row],[FRT32_trace]],"EMPTY")</f>
        <v>EMPTY</v>
      </c>
      <c r="X675" s="14" t="str">
        <f t="shared" si="119"/>
        <v>EMPTY</v>
      </c>
      <c r="Y675" s="14" t="str">
        <f t="shared" si="120"/>
        <v>EMPTY</v>
      </c>
      <c r="Z675" s="14" t="str">
        <f>IF(AND(P675="beforeRx",O676="afterRx"),J676-timingTable[[#This Row],[FRT32_trace]],"EMPTY")</f>
        <v>EMPTY</v>
      </c>
      <c r="AA675" s="14" t="str">
        <f>IF(AND(timingTable[[#This Row],[txEnd]]="txEnd",Q679="rxStart"),I679-timingTable[[#This Row],[FRT32_val]],"EMPTY")</f>
        <v>EMPTY</v>
      </c>
    </row>
    <row r="676" spans="1:27" x14ac:dyDescent="0.25">
      <c r="A676" s="14" t="s">
        <v>2366</v>
      </c>
      <c r="B676">
        <v>335690324793</v>
      </c>
      <c r="C676" s="14" t="s">
        <v>10307</v>
      </c>
      <c r="D676">
        <v>123</v>
      </c>
      <c r="E676" s="14" t="s">
        <v>3922</v>
      </c>
      <c r="F676" s="14" t="s">
        <v>7879</v>
      </c>
      <c r="G676" s="14">
        <f>timingTable[[#This Row],[FRT_DEC]]-B675</f>
        <v>4</v>
      </c>
      <c r="H6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INFO]]))),H675)</f>
        <v>101</v>
      </c>
      <c r="I6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76" s="14">
        <f>HEX2DEC(RIGHT(timingTable[[#This Row],[FRT_HEX]],MIN(LEN(timingTable[[#This Row],[FRT_HEX]])-2,8)))</f>
        <v>682875705</v>
      </c>
      <c r="K676" s="14" t="str">
        <f>IF(timingTable[[#This Row],['[TRACECODE']:.1]]=140,"afterTx","")</f>
        <v/>
      </c>
      <c r="L676" s="14" t="str">
        <f t="shared" si="110"/>
        <v/>
      </c>
      <c r="M676" s="14" t="str">
        <f>IF(AND(H676=H675,K675="afterTx",timingTable[[#This Row],['[TRACECODE']:.1]]=6),"dc","")</f>
        <v/>
      </c>
      <c r="N676" s="14" t="str">
        <f t="shared" si="111"/>
        <v/>
      </c>
      <c r="O676" s="14" t="str">
        <f>IF(timingTable[[#This Row],['[TRACECODE']:.1]]=141,"afterRx","")</f>
        <v/>
      </c>
      <c r="P676" s="14" t="str">
        <f t="shared" si="112"/>
        <v/>
      </c>
      <c r="Q676" s="14" t="str">
        <f t="shared" si="113"/>
        <v/>
      </c>
      <c r="R676" s="14" t="str">
        <f t="shared" si="114"/>
        <v/>
      </c>
      <c r="S676" s="14" t="str">
        <f t="shared" si="115"/>
        <v>EMPTY</v>
      </c>
      <c r="T676" s="14" t="str">
        <f t="shared" si="116"/>
        <v>EMPTY</v>
      </c>
      <c r="U676" s="14" t="str">
        <f t="shared" si="117"/>
        <v>EMPTY</v>
      </c>
      <c r="V676" s="14" t="str">
        <f t="shared" si="118"/>
        <v>EMPTY</v>
      </c>
      <c r="W676" s="14" t="str">
        <f>IF(L676="beforeTx",timingTable[[#This Row],[FRT32_val]]-timingTable[[#This Row],[FRT32_trace]],"EMPTY")</f>
        <v>EMPTY</v>
      </c>
      <c r="X676" s="14" t="str">
        <f t="shared" si="119"/>
        <v>EMPTY</v>
      </c>
      <c r="Y676" s="14" t="str">
        <f t="shared" si="120"/>
        <v>EMPTY</v>
      </c>
      <c r="Z676" s="14" t="str">
        <f>IF(AND(P676="beforeRx",O677="afterRx"),J677-timingTable[[#This Row],[FRT32_trace]],"EMPTY")</f>
        <v>EMPTY</v>
      </c>
      <c r="AA676" s="14" t="str">
        <f>IF(AND(timingTable[[#This Row],[txEnd]]="txEnd",Q680="rxStart"),I680-timingTable[[#This Row],[FRT32_val]],"EMPTY")</f>
        <v>EMPTY</v>
      </c>
    </row>
    <row r="677" spans="1:27" x14ac:dyDescent="0.25">
      <c r="A677" s="14" t="s">
        <v>2370</v>
      </c>
      <c r="B677">
        <v>335690325121</v>
      </c>
      <c r="C677" s="14" t="s">
        <v>10311</v>
      </c>
      <c r="D677">
        <v>124</v>
      </c>
      <c r="E677" s="14" t="s">
        <v>3923</v>
      </c>
      <c r="F677" s="14" t="s">
        <v>10312</v>
      </c>
      <c r="G677" s="14">
        <f>timingTable[[#This Row],[FRT_DEC]]-B676</f>
        <v>328</v>
      </c>
      <c r="H6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INFO]]))),H676)</f>
        <v>101</v>
      </c>
      <c r="I6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682875807</v>
      </c>
      <c r="J677" s="14">
        <f>HEX2DEC(RIGHT(timingTable[[#This Row],[FRT_HEX]],MIN(LEN(timingTable[[#This Row],[FRT_HEX]])-2,8)))</f>
        <v>682876033</v>
      </c>
      <c r="K677" s="14" t="str">
        <f>IF(timingTable[[#This Row],['[TRACECODE']:.1]]=140,"afterTx","")</f>
        <v/>
      </c>
      <c r="L677" s="14" t="str">
        <f t="shared" si="110"/>
        <v/>
      </c>
      <c r="M677" s="14" t="str">
        <f>IF(AND(H677=H676,K676="afterTx",timingTable[[#This Row],['[TRACECODE']:.1]]=6),"dc","")</f>
        <v/>
      </c>
      <c r="N677" s="14" t="str">
        <f t="shared" si="111"/>
        <v/>
      </c>
      <c r="O677" s="14" t="str">
        <f>IF(timingTable[[#This Row],['[TRACECODE']:.1]]=141,"afterRx","")</f>
        <v/>
      </c>
      <c r="P677" s="14" t="str">
        <f t="shared" si="112"/>
        <v/>
      </c>
      <c r="Q677" s="14" t="str">
        <f t="shared" si="113"/>
        <v/>
      </c>
      <c r="R677" s="14" t="str">
        <f t="shared" si="114"/>
        <v>rxEnd</v>
      </c>
      <c r="S677" s="14" t="str">
        <f t="shared" si="115"/>
        <v>EMPTY</v>
      </c>
      <c r="T677" s="14" t="str">
        <f t="shared" si="116"/>
        <v>EMPTY</v>
      </c>
      <c r="U677" s="14">
        <f t="shared" si="117"/>
        <v>-682875805</v>
      </c>
      <c r="V677" s="14" t="str">
        <f t="shared" si="118"/>
        <v>EMPTY</v>
      </c>
      <c r="W677" s="14" t="str">
        <f>IF(L677="beforeTx",timingTable[[#This Row],[FRT32_val]]-timingTable[[#This Row],[FRT32_trace]],"EMPTY")</f>
        <v>EMPTY</v>
      </c>
      <c r="X677" s="14" t="str">
        <f t="shared" si="119"/>
        <v>EMPTY</v>
      </c>
      <c r="Y677" s="14">
        <f t="shared" si="120"/>
        <v>242</v>
      </c>
      <c r="Z677" s="14" t="str">
        <f>IF(AND(P677="beforeRx",O678="afterRx"),J678-timingTable[[#This Row],[FRT32_trace]],"EMPTY")</f>
        <v>EMPTY</v>
      </c>
      <c r="AA677" s="14" t="str">
        <f>IF(AND(timingTable[[#This Row],[txEnd]]="txEnd",Q681="rxStart"),I681-timingTable[[#This Row],[FRT32_val]],"EMPTY")</f>
        <v>EMPTY</v>
      </c>
    </row>
    <row r="678" spans="1:27" x14ac:dyDescent="0.25">
      <c r="A678" s="14" t="s">
        <v>2371</v>
      </c>
      <c r="B678">
        <v>335690325123</v>
      </c>
      <c r="C678" s="14" t="s">
        <v>10313</v>
      </c>
      <c r="D678">
        <v>124</v>
      </c>
      <c r="E678" s="14" t="s">
        <v>3923</v>
      </c>
      <c r="F678" s="14" t="s">
        <v>7880</v>
      </c>
      <c r="G678" s="14">
        <f>timingTable[[#This Row],[FRT_DEC]]-B677</f>
        <v>2</v>
      </c>
      <c r="H6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INFO]]))),H677)</f>
        <v>101</v>
      </c>
      <c r="I6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78" s="14">
        <f>HEX2DEC(RIGHT(timingTable[[#This Row],[FRT_HEX]],MIN(LEN(timingTable[[#This Row],[FRT_HEX]])-2,8)))</f>
        <v>682876035</v>
      </c>
      <c r="K678" s="14" t="str">
        <f>IF(timingTable[[#This Row],['[TRACECODE']:.1]]=140,"afterTx","")</f>
        <v/>
      </c>
      <c r="L678" s="14" t="str">
        <f t="shared" si="110"/>
        <v/>
      </c>
      <c r="M678" s="14" t="str">
        <f>IF(AND(H678=H677,K677="afterTx",timingTable[[#This Row],['[TRACECODE']:.1]]=6),"dc","")</f>
        <v/>
      </c>
      <c r="N678" s="14" t="str">
        <f t="shared" si="111"/>
        <v/>
      </c>
      <c r="O678" s="14" t="str">
        <f>IF(timingTable[[#This Row],['[TRACECODE']:.1]]=141,"afterRx","")</f>
        <v/>
      </c>
      <c r="P678" s="14" t="str">
        <f t="shared" si="112"/>
        <v/>
      </c>
      <c r="Q678" s="14" t="str">
        <f t="shared" si="113"/>
        <v/>
      </c>
      <c r="R678" s="14" t="str">
        <f t="shared" si="114"/>
        <v/>
      </c>
      <c r="S678" s="14" t="str">
        <f t="shared" si="115"/>
        <v>EMPTY</v>
      </c>
      <c r="T678" s="14" t="str">
        <f t="shared" si="116"/>
        <v>EMPTY</v>
      </c>
      <c r="U678" s="14" t="str">
        <f t="shared" si="117"/>
        <v>EMPTY</v>
      </c>
      <c r="V678" s="14" t="str">
        <f t="shared" si="118"/>
        <v>EMPTY</v>
      </c>
      <c r="W678" s="14" t="str">
        <f>IF(L678="beforeTx",timingTable[[#This Row],[FRT32_val]]-timingTable[[#This Row],[FRT32_trace]],"EMPTY")</f>
        <v>EMPTY</v>
      </c>
      <c r="X678" s="14" t="str">
        <f t="shared" si="119"/>
        <v>EMPTY</v>
      </c>
      <c r="Y678" s="14" t="str">
        <f t="shared" si="120"/>
        <v>EMPTY</v>
      </c>
      <c r="Z678" s="14" t="str">
        <f>IF(AND(P678="beforeRx",O679="afterRx"),J679-timingTable[[#This Row],[FRT32_trace]],"EMPTY")</f>
        <v>EMPTY</v>
      </c>
      <c r="AA678" s="14" t="str">
        <f>IF(AND(timingTable[[#This Row],[txEnd]]="txEnd",Q682="rxStart"),I682-timingTable[[#This Row],[FRT32_val]],"EMPTY")</f>
        <v>EMPTY</v>
      </c>
    </row>
    <row r="679" spans="1:27" x14ac:dyDescent="0.25">
      <c r="A679" s="14" t="s">
        <v>2372</v>
      </c>
      <c r="B679">
        <v>335690325137</v>
      </c>
      <c r="C679" s="14" t="s">
        <v>10314</v>
      </c>
      <c r="D679">
        <v>151</v>
      </c>
      <c r="E679" s="14" t="s">
        <v>7876</v>
      </c>
      <c r="F679" s="14" t="s">
        <v>7845</v>
      </c>
      <c r="G679" s="14">
        <f>timingTable[[#This Row],[FRT_DEC]]-B678</f>
        <v>14</v>
      </c>
      <c r="H6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INFO]]))),H678)</f>
        <v>101</v>
      </c>
      <c r="I6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679" s="14">
        <f>HEX2DEC(RIGHT(timingTable[[#This Row],[FRT_HEX]],MIN(LEN(timingTable[[#This Row],[FRT_HEX]])-2,8)))</f>
        <v>682876049</v>
      </c>
      <c r="K679" s="14" t="str">
        <f>IF(timingTable[[#This Row],['[TRACECODE']:.1]]=140,"afterTx","")</f>
        <v/>
      </c>
      <c r="L679" s="14" t="str">
        <f t="shared" si="110"/>
        <v>beforeTx</v>
      </c>
      <c r="M679" s="14" t="str">
        <f>IF(AND(H679=H678,K678="afterTx",timingTable[[#This Row],['[TRACECODE']:.1]]=6),"dc","")</f>
        <v/>
      </c>
      <c r="N679" s="14" t="str">
        <f t="shared" si="111"/>
        <v/>
      </c>
      <c r="O679" s="14" t="str">
        <f>IF(timingTable[[#This Row],['[TRACECODE']:.1]]=141,"afterRx","")</f>
        <v/>
      </c>
      <c r="P679" s="14" t="str">
        <f t="shared" si="112"/>
        <v/>
      </c>
      <c r="Q679" s="14" t="str">
        <f t="shared" si="113"/>
        <v/>
      </c>
      <c r="R679" s="14" t="str">
        <f t="shared" si="114"/>
        <v/>
      </c>
      <c r="S679" s="14" t="str">
        <f t="shared" si="115"/>
        <v>EMPTY</v>
      </c>
      <c r="T679" s="14" t="str">
        <f t="shared" si="116"/>
        <v>EMPTY</v>
      </c>
      <c r="U679" s="14" t="str">
        <f t="shared" si="117"/>
        <v>EMPTY</v>
      </c>
      <c r="V679" s="14" t="str">
        <f t="shared" si="118"/>
        <v>EMPTY</v>
      </c>
      <c r="W679" s="14">
        <f>IF(L679="beforeTx",timingTable[[#This Row],[FRT32_val]]-timingTable[[#This Row],[FRT32_trace]],"EMPTY")</f>
        <v>-682876047</v>
      </c>
      <c r="X679" s="14">
        <f t="shared" si="119"/>
        <v>727</v>
      </c>
      <c r="Y679" s="14" t="str">
        <f t="shared" si="120"/>
        <v>EMPTY</v>
      </c>
      <c r="Z679" s="14" t="str">
        <f>IF(AND(P679="beforeRx",O680="afterRx"),J680-timingTable[[#This Row],[FRT32_trace]],"EMPTY")</f>
        <v>EMPTY</v>
      </c>
      <c r="AA679" s="14" t="str">
        <f>IF(AND(timingTable[[#This Row],[txEnd]]="txEnd",Q683="rxStart"),I683-timingTable[[#This Row],[FRT32_val]],"EMPTY")</f>
        <v>EMPTY</v>
      </c>
    </row>
    <row r="680" spans="1:27" x14ac:dyDescent="0.25">
      <c r="A680" s="14" t="s">
        <v>2374</v>
      </c>
      <c r="B680">
        <v>335690325150</v>
      </c>
      <c r="C680" s="14" t="s">
        <v>10316</v>
      </c>
      <c r="D680">
        <v>151</v>
      </c>
      <c r="E680" s="14" t="s">
        <v>7876</v>
      </c>
      <c r="F680" s="14" t="s">
        <v>8151</v>
      </c>
      <c r="G680" s="14">
        <f>timingTable[[#This Row],[FRT_DEC]]-B679</f>
        <v>13</v>
      </c>
      <c r="H6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INFO]]))),H679)</f>
        <v>101</v>
      </c>
      <c r="I6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680" s="14">
        <f>HEX2DEC(RIGHT(timingTable[[#This Row],[FRT_HEX]],MIN(LEN(timingTable[[#This Row],[FRT_HEX]])-2,8)))</f>
        <v>682876062</v>
      </c>
      <c r="K680" s="14" t="str">
        <f>IF(timingTable[[#This Row],['[TRACECODE']:.1]]=140,"afterTx","")</f>
        <v/>
      </c>
      <c r="L680" s="14" t="str">
        <f t="shared" si="110"/>
        <v/>
      </c>
      <c r="M680" s="14" t="str">
        <f>IF(AND(H680=H679,K679="afterTx",timingTable[[#This Row],['[TRACECODE']:.1]]=6),"dc","")</f>
        <v/>
      </c>
      <c r="N680" s="14" t="str">
        <f t="shared" si="111"/>
        <v/>
      </c>
      <c r="O680" s="14" t="str">
        <f>IF(timingTable[[#This Row],['[TRACECODE']:.1]]=141,"afterRx","")</f>
        <v/>
      </c>
      <c r="P680" s="14" t="str">
        <f t="shared" si="112"/>
        <v/>
      </c>
      <c r="Q680" s="14" t="str">
        <f t="shared" si="113"/>
        <v/>
      </c>
      <c r="R680" s="14" t="str">
        <f t="shared" si="114"/>
        <v/>
      </c>
      <c r="S680" s="14" t="str">
        <f t="shared" si="115"/>
        <v>EMPTY</v>
      </c>
      <c r="T680" s="14" t="str">
        <f t="shared" si="116"/>
        <v>EMPTY</v>
      </c>
      <c r="U680" s="14" t="str">
        <f t="shared" si="117"/>
        <v>EMPTY</v>
      </c>
      <c r="V680" s="14" t="str">
        <f t="shared" si="118"/>
        <v>EMPTY</v>
      </c>
      <c r="W680" s="14" t="str">
        <f>IF(L680="beforeTx",timingTable[[#This Row],[FRT32_val]]-timingTable[[#This Row],[FRT32_trace]],"EMPTY")</f>
        <v>EMPTY</v>
      </c>
      <c r="X680" s="14" t="str">
        <f t="shared" si="119"/>
        <v>EMPTY</v>
      </c>
      <c r="Y680" s="14" t="str">
        <f t="shared" si="120"/>
        <v>EMPTY</v>
      </c>
      <c r="Z680" s="14" t="str">
        <f>IF(AND(P680="beforeRx",O681="afterRx"),J681-timingTable[[#This Row],[FRT32_trace]],"EMPTY")</f>
        <v>EMPTY</v>
      </c>
      <c r="AA680" s="14" t="str">
        <f>IF(AND(timingTable[[#This Row],[txEnd]]="txEnd",Q684="rxStart"),I684-timingTable[[#This Row],[FRT32_val]],"EMPTY")</f>
        <v>EMPTY</v>
      </c>
    </row>
    <row r="681" spans="1:27" x14ac:dyDescent="0.25">
      <c r="A681" s="14" t="s">
        <v>2391</v>
      </c>
      <c r="B681">
        <v>335690325864</v>
      </c>
      <c r="C681" s="14" t="s">
        <v>10335</v>
      </c>
      <c r="D681">
        <v>140</v>
      </c>
      <c r="E681" s="14" t="s">
        <v>1076</v>
      </c>
      <c r="F681" s="14" t="s">
        <v>7839</v>
      </c>
      <c r="G681" s="14">
        <f>timingTable[[#This Row],[FRT_DEC]]-B680</f>
        <v>714</v>
      </c>
      <c r="H6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INFO]]))),H680)</f>
        <v>101</v>
      </c>
      <c r="I68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81" s="14">
        <f>HEX2DEC(RIGHT(timingTable[[#This Row],[FRT_HEX]],MIN(LEN(timingTable[[#This Row],[FRT_HEX]])-2,8)))</f>
        <v>682876776</v>
      </c>
      <c r="K681" s="14" t="str">
        <f>IF(timingTable[[#This Row],['[TRACECODE']:.1]]=140,"afterTx","")</f>
        <v>afterTx</v>
      </c>
      <c r="L681" s="14" t="str">
        <f t="shared" si="110"/>
        <v/>
      </c>
      <c r="M681" s="14" t="str">
        <f>IF(AND(H681=H680,K680="afterTx",timingTable[[#This Row],['[TRACECODE']:.1]]=6),"dc","")</f>
        <v/>
      </c>
      <c r="N681" s="14" t="str">
        <f t="shared" si="111"/>
        <v/>
      </c>
      <c r="O681" s="14" t="str">
        <f>IF(timingTable[[#This Row],['[TRACECODE']:.1]]=141,"afterRx","")</f>
        <v/>
      </c>
      <c r="P681" s="14" t="str">
        <f t="shared" si="112"/>
        <v/>
      </c>
      <c r="Q681" s="14" t="str">
        <f t="shared" si="113"/>
        <v/>
      </c>
      <c r="R681" s="14" t="str">
        <f t="shared" si="114"/>
        <v/>
      </c>
      <c r="S681" s="14" t="str">
        <f t="shared" si="115"/>
        <v>EMPTY</v>
      </c>
      <c r="T681" s="14" t="str">
        <f t="shared" si="116"/>
        <v>EMPTY</v>
      </c>
      <c r="U681" s="14" t="str">
        <f t="shared" si="117"/>
        <v>EMPTY</v>
      </c>
      <c r="V681" s="14" t="str">
        <f t="shared" si="118"/>
        <v>EMPTY</v>
      </c>
      <c r="W681" s="14" t="str">
        <f>IF(L681="beforeTx",timingTable[[#This Row],[FRT32_val]]-timingTable[[#This Row],[FRT32_trace]],"EMPTY")</f>
        <v>EMPTY</v>
      </c>
      <c r="X681" s="14" t="str">
        <f t="shared" si="119"/>
        <v>EMPTY</v>
      </c>
      <c r="Y681" s="14" t="str">
        <f t="shared" si="120"/>
        <v>EMPTY</v>
      </c>
      <c r="Z681" s="14" t="str">
        <f>IF(AND(P681="beforeRx",O682="afterRx"),J682-timingTable[[#This Row],[FRT32_trace]],"EMPTY")</f>
        <v>EMPTY</v>
      </c>
      <c r="AA681" s="14" t="str">
        <f>IF(AND(timingTable[[#This Row],[txEnd]]="txEnd",Q685="rxStart"),I685-timingTable[[#This Row],[FRT32_val]],"EMPTY")</f>
        <v>EMPTY</v>
      </c>
    </row>
    <row r="682" spans="1:27" x14ac:dyDescent="0.25">
      <c r="A682" s="14" t="s">
        <v>2403</v>
      </c>
      <c r="B682">
        <v>335690327224</v>
      </c>
      <c r="C682" s="14" t="s">
        <v>10348</v>
      </c>
      <c r="D682">
        <v>151</v>
      </c>
      <c r="E682" s="14" t="s">
        <v>7876</v>
      </c>
      <c r="F682" s="14" t="s">
        <v>7989</v>
      </c>
      <c r="G682" s="14">
        <f>timingTable[[#This Row],[FRT_DEC]]-B681</f>
        <v>1360</v>
      </c>
      <c r="H6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INFO]]))),H681)</f>
        <v>101</v>
      </c>
      <c r="I6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82" s="14">
        <f>HEX2DEC(RIGHT(timingTable[[#This Row],[FRT_HEX]],MIN(LEN(timingTable[[#This Row],[FRT_HEX]])-2,8)))</f>
        <v>682878136</v>
      </c>
      <c r="K682" s="14" t="str">
        <f>IF(timingTable[[#This Row],['[TRACECODE']:.1]]=140,"afterTx","")</f>
        <v/>
      </c>
      <c r="L682" s="14" t="str">
        <f t="shared" si="110"/>
        <v/>
      </c>
      <c r="M682" s="14" t="str">
        <f>IF(AND(H682=H681,K681="afterTx",timingTable[[#This Row],['[TRACECODE']:.1]]=6),"dc","")</f>
        <v/>
      </c>
      <c r="N682" s="14" t="str">
        <f t="shared" si="111"/>
        <v/>
      </c>
      <c r="O682" s="14" t="str">
        <f>IF(timingTable[[#This Row],['[TRACECODE']:.1]]=141,"afterRx","")</f>
        <v/>
      </c>
      <c r="P682" s="14" t="str">
        <f t="shared" si="112"/>
        <v/>
      </c>
      <c r="Q682" s="14" t="str">
        <f t="shared" si="113"/>
        <v/>
      </c>
      <c r="R682" s="14" t="str">
        <f t="shared" si="114"/>
        <v/>
      </c>
      <c r="S682" s="14" t="str">
        <f t="shared" si="115"/>
        <v>EMPTY</v>
      </c>
      <c r="T682" s="14" t="str">
        <f t="shared" si="116"/>
        <v>EMPTY</v>
      </c>
      <c r="U682" s="14" t="str">
        <f t="shared" si="117"/>
        <v>EMPTY</v>
      </c>
      <c r="V682" s="14" t="str">
        <f t="shared" si="118"/>
        <v>EMPTY</v>
      </c>
      <c r="W682" s="14" t="str">
        <f>IF(L682="beforeTx",timingTable[[#This Row],[FRT32_val]]-timingTable[[#This Row],[FRT32_trace]],"EMPTY")</f>
        <v>EMPTY</v>
      </c>
      <c r="X682" s="14" t="str">
        <f t="shared" si="119"/>
        <v>EMPTY</v>
      </c>
      <c r="Y682" s="14" t="str">
        <f t="shared" si="120"/>
        <v>EMPTY</v>
      </c>
      <c r="Z682" s="14" t="str">
        <f>IF(AND(P682="beforeRx",O683="afterRx"),J683-timingTable[[#This Row],[FRT32_trace]],"EMPTY")</f>
        <v>EMPTY</v>
      </c>
      <c r="AA682" s="14" t="str">
        <f>IF(AND(timingTable[[#This Row],[txEnd]]="txEnd",Q686="rxStart"),I686-timingTable[[#This Row],[FRT32_val]],"EMPTY")</f>
        <v>EMPTY</v>
      </c>
    </row>
    <row r="683" spans="1:27" x14ac:dyDescent="0.25">
      <c r="A683" s="14" t="s">
        <v>2406</v>
      </c>
      <c r="B683">
        <v>335690332766</v>
      </c>
      <c r="C683" s="14" t="s">
        <v>10351</v>
      </c>
      <c r="D683">
        <v>151</v>
      </c>
      <c r="E683" s="14" t="s">
        <v>7876</v>
      </c>
      <c r="F683" s="14" t="s">
        <v>7936</v>
      </c>
      <c r="G683" s="14">
        <f>timingTable[[#This Row],[FRT_DEC]]-B682</f>
        <v>5542</v>
      </c>
      <c r="H6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INFO]]))),H682)</f>
        <v>101</v>
      </c>
      <c r="I6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683" s="14">
        <f>HEX2DEC(RIGHT(timingTable[[#This Row],[FRT_HEX]],MIN(LEN(timingTable[[#This Row],[FRT_HEX]])-2,8)))</f>
        <v>682883678</v>
      </c>
      <c r="K683" s="14" t="str">
        <f>IF(timingTable[[#This Row],['[TRACECODE']:.1]]=140,"afterTx","")</f>
        <v/>
      </c>
      <c r="L683" s="14" t="str">
        <f t="shared" si="110"/>
        <v/>
      </c>
      <c r="M683" s="14" t="str">
        <f>IF(AND(H683=H682,K682="afterTx",timingTable[[#This Row],['[TRACECODE']:.1]]=6),"dc","")</f>
        <v/>
      </c>
      <c r="N683" s="14" t="str">
        <f t="shared" si="111"/>
        <v/>
      </c>
      <c r="O683" s="14" t="str">
        <f>IF(timingTable[[#This Row],['[TRACECODE']:.1]]=141,"afterRx","")</f>
        <v/>
      </c>
      <c r="P683" s="14" t="str">
        <f t="shared" si="112"/>
        <v/>
      </c>
      <c r="Q683" s="14" t="str">
        <f t="shared" si="113"/>
        <v/>
      </c>
      <c r="R683" s="14" t="str">
        <f t="shared" si="114"/>
        <v/>
      </c>
      <c r="S683" s="14" t="str">
        <f t="shared" si="115"/>
        <v>EMPTY</v>
      </c>
      <c r="T683" s="14" t="str">
        <f t="shared" si="116"/>
        <v>EMPTY</v>
      </c>
      <c r="U683" s="14" t="str">
        <f t="shared" si="117"/>
        <v>EMPTY</v>
      </c>
      <c r="V683" s="14" t="str">
        <f t="shared" si="118"/>
        <v>EMPTY</v>
      </c>
      <c r="W683" s="14" t="str">
        <f>IF(L683="beforeTx",timingTable[[#This Row],[FRT32_val]]-timingTable[[#This Row],[FRT32_trace]],"EMPTY")</f>
        <v>EMPTY</v>
      </c>
      <c r="X683" s="14" t="str">
        <f t="shared" si="119"/>
        <v>EMPTY</v>
      </c>
      <c r="Y683" s="14" t="str">
        <f t="shared" si="120"/>
        <v>EMPTY</v>
      </c>
      <c r="Z683" s="14" t="str">
        <f>IF(AND(P683="beforeRx",O684="afterRx"),J684-timingTable[[#This Row],[FRT32_trace]],"EMPTY")</f>
        <v>EMPTY</v>
      </c>
      <c r="AA683" s="14" t="str">
        <f>IF(AND(timingTable[[#This Row],[txEnd]]="txEnd",Q687="rxStart"),I687-timingTable[[#This Row],[FRT32_val]],"EMPTY")</f>
        <v>EMPTY</v>
      </c>
    </row>
    <row r="684" spans="1:27" x14ac:dyDescent="0.25">
      <c r="A684" s="14" t="s">
        <v>2408</v>
      </c>
      <c r="B684">
        <v>335690337676</v>
      </c>
      <c r="C684" s="14" t="s">
        <v>10353</v>
      </c>
      <c r="D684">
        <v>151</v>
      </c>
      <c r="E684" s="14" t="s">
        <v>7876</v>
      </c>
      <c r="F684" s="14" t="s">
        <v>7989</v>
      </c>
      <c r="G684" s="14">
        <f>timingTable[[#This Row],[FRT_DEC]]-B683</f>
        <v>4910</v>
      </c>
      <c r="H6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INFO]]))),H683)</f>
        <v>101</v>
      </c>
      <c r="I6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684" s="14">
        <f>HEX2DEC(RIGHT(timingTable[[#This Row],[FRT_HEX]],MIN(LEN(timingTable[[#This Row],[FRT_HEX]])-2,8)))</f>
        <v>682888588</v>
      </c>
      <c r="K684" s="14" t="str">
        <f>IF(timingTable[[#This Row],['[TRACECODE']:.1]]=140,"afterTx","")</f>
        <v/>
      </c>
      <c r="L684" s="14" t="str">
        <f t="shared" si="110"/>
        <v/>
      </c>
      <c r="M684" s="14" t="str">
        <f>IF(AND(H684=H683,K683="afterTx",timingTable[[#This Row],['[TRACECODE']:.1]]=6),"dc","")</f>
        <v/>
      </c>
      <c r="N684" s="14" t="str">
        <f t="shared" si="111"/>
        <v/>
      </c>
      <c r="O684" s="14" t="str">
        <f>IF(timingTable[[#This Row],['[TRACECODE']:.1]]=141,"afterRx","")</f>
        <v/>
      </c>
      <c r="P684" s="14" t="str">
        <f t="shared" si="112"/>
        <v/>
      </c>
      <c r="Q684" s="14" t="str">
        <f t="shared" si="113"/>
        <v/>
      </c>
      <c r="R684" s="14" t="str">
        <f t="shared" si="114"/>
        <v/>
      </c>
      <c r="S684" s="14" t="str">
        <f t="shared" si="115"/>
        <v>EMPTY</v>
      </c>
      <c r="T684" s="14" t="str">
        <f t="shared" si="116"/>
        <v>EMPTY</v>
      </c>
      <c r="U684" s="14" t="str">
        <f t="shared" si="117"/>
        <v>EMPTY</v>
      </c>
      <c r="V684" s="14" t="str">
        <f t="shared" si="118"/>
        <v>EMPTY</v>
      </c>
      <c r="W684" s="14" t="str">
        <f>IF(L684="beforeTx",timingTable[[#This Row],[FRT32_val]]-timingTable[[#This Row],[FRT32_trace]],"EMPTY")</f>
        <v>EMPTY</v>
      </c>
      <c r="X684" s="14" t="str">
        <f t="shared" si="119"/>
        <v>EMPTY</v>
      </c>
      <c r="Y684" s="14" t="str">
        <f t="shared" si="120"/>
        <v>EMPTY</v>
      </c>
      <c r="Z684" s="14" t="str">
        <f>IF(AND(P684="beforeRx",O685="afterRx"),J685-timingTable[[#This Row],[FRT32_trace]],"EMPTY")</f>
        <v>EMPTY</v>
      </c>
      <c r="AA684" s="14" t="str">
        <f>IF(AND(timingTable[[#This Row],[txEnd]]="txEnd",Q688="rxStart"),I688-timingTable[[#This Row],[FRT32_val]],"EMPTY")</f>
        <v>EMPTY</v>
      </c>
    </row>
    <row r="685" spans="1:27" x14ac:dyDescent="0.25">
      <c r="A685" s="14" t="s">
        <v>2416</v>
      </c>
      <c r="B685">
        <v>335690340915</v>
      </c>
      <c r="C685" s="14" t="s">
        <v>10363</v>
      </c>
      <c r="D685">
        <v>151</v>
      </c>
      <c r="E685" s="14" t="s">
        <v>7876</v>
      </c>
      <c r="F685" s="14" t="s">
        <v>7993</v>
      </c>
      <c r="G685" s="14">
        <f>timingTable[[#This Row],[FRT_DEC]]-B684</f>
        <v>3239</v>
      </c>
      <c r="H6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INFO]]))),H684)</f>
        <v>101</v>
      </c>
      <c r="I6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685" s="14">
        <f>HEX2DEC(RIGHT(timingTable[[#This Row],[FRT_HEX]],MIN(LEN(timingTable[[#This Row],[FRT_HEX]])-2,8)))</f>
        <v>682891827</v>
      </c>
      <c r="K685" s="14" t="str">
        <f>IF(timingTable[[#This Row],['[TRACECODE']:.1]]=140,"afterTx","")</f>
        <v/>
      </c>
      <c r="L685" s="14" t="str">
        <f t="shared" si="110"/>
        <v/>
      </c>
      <c r="M685" s="14" t="str">
        <f>IF(AND(H685=H684,K684="afterTx",timingTable[[#This Row],['[TRACECODE']:.1]]=6),"dc","")</f>
        <v/>
      </c>
      <c r="N685" s="14" t="str">
        <f t="shared" si="111"/>
        <v/>
      </c>
      <c r="O685" s="14" t="str">
        <f>IF(timingTable[[#This Row],['[TRACECODE']:.1]]=141,"afterRx","")</f>
        <v/>
      </c>
      <c r="P685" s="14" t="str">
        <f t="shared" si="112"/>
        <v/>
      </c>
      <c r="Q685" s="14" t="str">
        <f t="shared" si="113"/>
        <v/>
      </c>
      <c r="R685" s="14" t="str">
        <f t="shared" si="114"/>
        <v/>
      </c>
      <c r="S685" s="14" t="str">
        <f t="shared" si="115"/>
        <v>EMPTY</v>
      </c>
      <c r="T685" s="14" t="str">
        <f t="shared" si="116"/>
        <v>EMPTY</v>
      </c>
      <c r="U685" s="14" t="str">
        <f t="shared" si="117"/>
        <v>EMPTY</v>
      </c>
      <c r="V685" s="14" t="str">
        <f t="shared" si="118"/>
        <v>EMPTY</v>
      </c>
      <c r="W685" s="14" t="str">
        <f>IF(L685="beforeTx",timingTable[[#This Row],[FRT32_val]]-timingTable[[#This Row],[FRT32_trace]],"EMPTY")</f>
        <v>EMPTY</v>
      </c>
      <c r="X685" s="14" t="str">
        <f t="shared" si="119"/>
        <v>EMPTY</v>
      </c>
      <c r="Y685" s="14" t="str">
        <f t="shared" si="120"/>
        <v>EMPTY</v>
      </c>
      <c r="Z685" s="14" t="str">
        <f>IF(AND(P685="beforeRx",O686="afterRx"),J686-timingTable[[#This Row],[FRT32_trace]],"EMPTY")</f>
        <v>EMPTY</v>
      </c>
      <c r="AA685" s="14" t="str">
        <f>IF(AND(timingTable[[#This Row],[txEnd]]="txEnd",Q689="rxStart"),I689-timingTable[[#This Row],[FRT32_val]],"EMPTY")</f>
        <v>EMPTY</v>
      </c>
    </row>
    <row r="686" spans="1:27" x14ac:dyDescent="0.25">
      <c r="A686" s="14" t="s">
        <v>2420</v>
      </c>
      <c r="B686">
        <v>335690340961</v>
      </c>
      <c r="C686" s="14" t="s">
        <v>10367</v>
      </c>
      <c r="D686">
        <v>131</v>
      </c>
      <c r="E686" s="14" t="s">
        <v>3932</v>
      </c>
      <c r="F686" s="14" t="s">
        <v>10368</v>
      </c>
      <c r="G686" s="14">
        <f>timingTable[[#This Row],[FRT_DEC]]-B685</f>
        <v>46</v>
      </c>
      <c r="H6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INFO]]))),H685)</f>
        <v>102</v>
      </c>
      <c r="I68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86" s="14">
        <f>HEX2DEC(RIGHT(timingTable[[#This Row],[FRT_HEX]],MIN(LEN(timingTable[[#This Row],[FRT_HEX]])-2,8)))</f>
        <v>682891873</v>
      </c>
      <c r="K686" s="14" t="str">
        <f>IF(timingTable[[#This Row],['[TRACECODE']:.1]]=140,"afterTx","")</f>
        <v/>
      </c>
      <c r="L686" s="14" t="str">
        <f t="shared" si="110"/>
        <v/>
      </c>
      <c r="M686" s="14" t="str">
        <f>IF(AND(H686=H685,K685="afterTx",timingTable[[#This Row],['[TRACECODE']:.1]]=6),"dc","")</f>
        <v/>
      </c>
      <c r="N686" s="14" t="str">
        <f t="shared" si="111"/>
        <v/>
      </c>
      <c r="O686" s="14" t="str">
        <f>IF(timingTable[[#This Row],['[TRACECODE']:.1]]=141,"afterRx","")</f>
        <v/>
      </c>
      <c r="P686" s="14" t="str">
        <f t="shared" si="112"/>
        <v/>
      </c>
      <c r="Q686" s="14" t="str">
        <f t="shared" si="113"/>
        <v/>
      </c>
      <c r="R686" s="14" t="str">
        <f t="shared" si="114"/>
        <v/>
      </c>
      <c r="S686" s="14" t="str">
        <f t="shared" si="115"/>
        <v>EMPTY</v>
      </c>
      <c r="T686" s="14" t="str">
        <f t="shared" si="116"/>
        <v>EMPTY</v>
      </c>
      <c r="U686" s="14" t="str">
        <f t="shared" si="117"/>
        <v>EMPTY</v>
      </c>
      <c r="V686" s="14" t="str">
        <f t="shared" si="118"/>
        <v>EMPTY</v>
      </c>
      <c r="W686" s="14" t="str">
        <f>IF(L686="beforeTx",timingTable[[#This Row],[FRT32_val]]-timingTable[[#This Row],[FRT32_trace]],"EMPTY")</f>
        <v>EMPTY</v>
      </c>
      <c r="X686" s="14" t="str">
        <f t="shared" si="119"/>
        <v>EMPTY</v>
      </c>
      <c r="Y686" s="14" t="str">
        <f t="shared" si="120"/>
        <v>EMPTY</v>
      </c>
      <c r="Z686" s="14" t="str">
        <f>IF(AND(P686="beforeRx",O687="afterRx"),J687-timingTable[[#This Row],[FRT32_trace]],"EMPTY")</f>
        <v>EMPTY</v>
      </c>
      <c r="AA686" s="14" t="str">
        <f>IF(AND(timingTable[[#This Row],[txEnd]]="txEnd",Q690="rxStart"),I690-timingTable[[#This Row],[FRT32_val]],"EMPTY")</f>
        <v>EMPTY</v>
      </c>
    </row>
    <row r="687" spans="1:27" x14ac:dyDescent="0.25">
      <c r="A687" s="14" t="s">
        <v>2422</v>
      </c>
      <c r="B687">
        <v>335690341008</v>
      </c>
      <c r="C687" s="14" t="s">
        <v>10370</v>
      </c>
      <c r="D687">
        <v>129</v>
      </c>
      <c r="E687" s="14" t="s">
        <v>3677</v>
      </c>
      <c r="F687" s="14" t="s">
        <v>10371</v>
      </c>
      <c r="G687" s="14">
        <f>timingTable[[#This Row],[FRT_DEC]]-B686</f>
        <v>47</v>
      </c>
      <c r="H6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INFO]]))),H686)</f>
        <v>102</v>
      </c>
      <c r="I6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682892812</v>
      </c>
      <c r="J687" s="14">
        <f>HEX2DEC(RIGHT(timingTable[[#This Row],[FRT_HEX]],MIN(LEN(timingTable[[#This Row],[FRT_HEX]])-2,8)))</f>
        <v>682891920</v>
      </c>
      <c r="K687" s="14" t="str">
        <f>IF(timingTable[[#This Row],['[TRACECODE']:.1]]=140,"afterTx","")</f>
        <v/>
      </c>
      <c r="L687" s="14" t="str">
        <f t="shared" si="110"/>
        <v>beforeTx</v>
      </c>
      <c r="M687" s="14" t="str">
        <f>IF(AND(H687=H686,K686="afterTx",timingTable[[#This Row],['[TRACECODE']:.1]]=6),"dc","")</f>
        <v/>
      </c>
      <c r="N687" s="14" t="str">
        <f t="shared" si="111"/>
        <v/>
      </c>
      <c r="O687" s="14" t="str">
        <f>IF(timingTable[[#This Row],['[TRACECODE']:.1]]=141,"afterRx","")</f>
        <v/>
      </c>
      <c r="P687" s="14" t="str">
        <f t="shared" si="112"/>
        <v/>
      </c>
      <c r="Q687" s="14" t="str">
        <f t="shared" si="113"/>
        <v/>
      </c>
      <c r="R687" s="14" t="str">
        <f t="shared" si="114"/>
        <v/>
      </c>
      <c r="S687" s="14">
        <f t="shared" si="115"/>
        <v>720</v>
      </c>
      <c r="T687" s="14" t="str">
        <f t="shared" si="116"/>
        <v>EMPTY</v>
      </c>
      <c r="U687" s="14" t="str">
        <f t="shared" si="117"/>
        <v>EMPTY</v>
      </c>
      <c r="V687" s="14" t="str">
        <f t="shared" si="118"/>
        <v>EMPTY</v>
      </c>
      <c r="W687" s="14">
        <f>IF(L687="beforeTx",timingTable[[#This Row],[FRT32_val]]-timingTable[[#This Row],[FRT32_trace]],"EMPTY")</f>
        <v>892</v>
      </c>
      <c r="X687" s="14">
        <f t="shared" si="119"/>
        <v>929</v>
      </c>
      <c r="Y687" s="14" t="str">
        <f t="shared" si="120"/>
        <v>EMPTY</v>
      </c>
      <c r="Z687" s="14" t="str">
        <f>IF(AND(P687="beforeRx",O688="afterRx"),J688-timingTable[[#This Row],[FRT32_trace]],"EMPTY")</f>
        <v>EMPTY</v>
      </c>
      <c r="AA687" s="14" t="str">
        <f>IF(AND(timingTable[[#This Row],[txEnd]]="txEnd",Q691="rxStart"),I691-timingTable[[#This Row],[FRT32_val]],"EMPTY")</f>
        <v>EMPTY</v>
      </c>
    </row>
    <row r="688" spans="1:27" x14ac:dyDescent="0.25">
      <c r="A688" s="14" t="s">
        <v>2423</v>
      </c>
      <c r="B688">
        <v>335690341011</v>
      </c>
      <c r="C688" s="14" t="s">
        <v>10372</v>
      </c>
      <c r="D688">
        <v>129</v>
      </c>
      <c r="E688" s="14" t="s">
        <v>3677</v>
      </c>
      <c r="F688" s="14" t="s">
        <v>7881</v>
      </c>
      <c r="G688" s="14">
        <f>timingTable[[#This Row],[FRT_DEC]]-B687</f>
        <v>3</v>
      </c>
      <c r="H6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INFO]]))),H687)</f>
        <v>102</v>
      </c>
      <c r="I6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88" s="14">
        <f>HEX2DEC(RIGHT(timingTable[[#This Row],[FRT_HEX]],MIN(LEN(timingTable[[#This Row],[FRT_HEX]])-2,8)))</f>
        <v>682891923</v>
      </c>
      <c r="K688" s="14" t="str">
        <f>IF(timingTable[[#This Row],['[TRACECODE']:.1]]=140,"afterTx","")</f>
        <v/>
      </c>
      <c r="L688" s="14" t="str">
        <f t="shared" si="110"/>
        <v/>
      </c>
      <c r="M688" s="14" t="str">
        <f>IF(AND(H688=H687,K687="afterTx",timingTable[[#This Row],['[TRACECODE']:.1]]=6),"dc","")</f>
        <v/>
      </c>
      <c r="N688" s="14" t="str">
        <f t="shared" si="111"/>
        <v/>
      </c>
      <c r="O688" s="14" t="str">
        <f>IF(timingTable[[#This Row],['[TRACECODE']:.1]]=141,"afterRx","")</f>
        <v/>
      </c>
      <c r="P688" s="14" t="str">
        <f t="shared" si="112"/>
        <v/>
      </c>
      <c r="Q688" s="14" t="str">
        <f t="shared" si="113"/>
        <v/>
      </c>
      <c r="R688" s="14" t="str">
        <f t="shared" si="114"/>
        <v/>
      </c>
      <c r="S688" s="14" t="str">
        <f t="shared" si="115"/>
        <v>EMPTY</v>
      </c>
      <c r="T688" s="14" t="str">
        <f t="shared" si="116"/>
        <v>EMPTY</v>
      </c>
      <c r="U688" s="14" t="str">
        <f t="shared" si="117"/>
        <v>EMPTY</v>
      </c>
      <c r="V688" s="14" t="str">
        <f t="shared" si="118"/>
        <v>EMPTY</v>
      </c>
      <c r="W688" s="14" t="str">
        <f>IF(L688="beforeTx",timingTable[[#This Row],[FRT32_val]]-timingTable[[#This Row],[FRT32_trace]],"EMPTY")</f>
        <v>EMPTY</v>
      </c>
      <c r="X688" s="14" t="str">
        <f t="shared" si="119"/>
        <v>EMPTY</v>
      </c>
      <c r="Y688" s="14" t="str">
        <f t="shared" si="120"/>
        <v>EMPTY</v>
      </c>
      <c r="Z688" s="14" t="str">
        <f>IF(AND(P688="beforeRx",O689="afterRx"),J689-timingTable[[#This Row],[FRT32_trace]],"EMPTY")</f>
        <v>EMPTY</v>
      </c>
      <c r="AA688" s="14" t="str">
        <f>IF(AND(timingTable[[#This Row],[txEnd]]="txEnd",Q692="rxStart"),I692-timingTable[[#This Row],[FRT32_val]],"EMPTY")</f>
        <v>EMPTY</v>
      </c>
    </row>
    <row r="689" spans="1:27" x14ac:dyDescent="0.25">
      <c r="A689" s="14" t="s">
        <v>2424</v>
      </c>
      <c r="B689">
        <v>335690341937</v>
      </c>
      <c r="C689" s="14" t="s">
        <v>10373</v>
      </c>
      <c r="D689">
        <v>140</v>
      </c>
      <c r="E689" s="14" t="s">
        <v>1076</v>
      </c>
      <c r="F689" s="14" t="s">
        <v>5300</v>
      </c>
      <c r="G689" s="14">
        <f>timingTable[[#This Row],[FRT_DEC]]-B688</f>
        <v>926</v>
      </c>
      <c r="H6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INFO]]))),H688)</f>
        <v>102</v>
      </c>
      <c r="I68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89" s="14">
        <f>HEX2DEC(RIGHT(timingTable[[#This Row],[FRT_HEX]],MIN(LEN(timingTable[[#This Row],[FRT_HEX]])-2,8)))</f>
        <v>682892849</v>
      </c>
      <c r="K689" s="14" t="str">
        <f>IF(timingTable[[#This Row],['[TRACECODE']:.1]]=140,"afterTx","")</f>
        <v>afterTx</v>
      </c>
      <c r="L689" s="14" t="str">
        <f t="shared" si="110"/>
        <v/>
      </c>
      <c r="M689" s="14" t="str">
        <f>IF(AND(H689=H688,K688="afterTx",timingTable[[#This Row],['[TRACECODE']:.1]]=6),"dc","")</f>
        <v/>
      </c>
      <c r="N689" s="14" t="str">
        <f t="shared" si="111"/>
        <v/>
      </c>
      <c r="O689" s="14" t="str">
        <f>IF(timingTable[[#This Row],['[TRACECODE']:.1]]=141,"afterRx","")</f>
        <v/>
      </c>
      <c r="P689" s="14" t="str">
        <f t="shared" si="112"/>
        <v/>
      </c>
      <c r="Q689" s="14" t="str">
        <f t="shared" si="113"/>
        <v/>
      </c>
      <c r="R689" s="14" t="str">
        <f t="shared" si="114"/>
        <v/>
      </c>
      <c r="S689" s="14" t="str">
        <f t="shared" si="115"/>
        <v>EMPTY</v>
      </c>
      <c r="T689" s="14" t="str">
        <f t="shared" si="116"/>
        <v>EMPTY</v>
      </c>
      <c r="U689" s="14" t="str">
        <f t="shared" si="117"/>
        <v>EMPTY</v>
      </c>
      <c r="V689" s="14" t="str">
        <f t="shared" si="118"/>
        <v>EMPTY</v>
      </c>
      <c r="W689" s="14" t="str">
        <f>IF(L689="beforeTx",timingTable[[#This Row],[FRT32_val]]-timingTable[[#This Row],[FRT32_trace]],"EMPTY")</f>
        <v>EMPTY</v>
      </c>
      <c r="X689" s="14" t="str">
        <f t="shared" si="119"/>
        <v>EMPTY</v>
      </c>
      <c r="Y689" s="14" t="str">
        <f t="shared" si="120"/>
        <v>EMPTY</v>
      </c>
      <c r="Z689" s="14" t="str">
        <f>IF(AND(P689="beforeRx",O690="afterRx"),J690-timingTable[[#This Row],[FRT32_trace]],"EMPTY")</f>
        <v>EMPTY</v>
      </c>
      <c r="AA689" s="14" t="str">
        <f>IF(AND(timingTable[[#This Row],[txEnd]]="txEnd",Q693="rxStart"),I693-timingTable[[#This Row],[FRT32_val]],"EMPTY")</f>
        <v>EMPTY</v>
      </c>
    </row>
    <row r="690" spans="1:27" x14ac:dyDescent="0.25">
      <c r="A690" s="14" t="s">
        <v>2426</v>
      </c>
      <c r="B690">
        <v>335690345569</v>
      </c>
      <c r="C690" s="14" t="s">
        <v>10375</v>
      </c>
      <c r="D690">
        <v>6</v>
      </c>
      <c r="E690" s="14" t="s">
        <v>1077</v>
      </c>
      <c r="F690" s="14" t="s">
        <v>10376</v>
      </c>
      <c r="G690" s="14">
        <f>timingTable[[#This Row],[FRT_DEC]]-B689</f>
        <v>3632</v>
      </c>
      <c r="H6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INFO]]))),H689)</f>
        <v>102</v>
      </c>
      <c r="I6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682893532</v>
      </c>
      <c r="J690" s="14">
        <f>HEX2DEC(RIGHT(timingTable[[#This Row],[FRT_HEX]],MIN(LEN(timingTable[[#This Row],[FRT_HEX]])-2,8)))</f>
        <v>682896481</v>
      </c>
      <c r="K690" s="14" t="str">
        <f>IF(timingTable[[#This Row],['[TRACECODE']:.1]]=140,"afterTx","")</f>
        <v/>
      </c>
      <c r="L690" s="14" t="str">
        <f t="shared" si="110"/>
        <v/>
      </c>
      <c r="M690" s="14" t="str">
        <f>IF(AND(H690=H689,K689="afterTx",timingTable[[#This Row],['[TRACECODE']:.1]]=6),"dc","")</f>
        <v>dc</v>
      </c>
      <c r="N690" s="14" t="str">
        <f t="shared" si="111"/>
        <v/>
      </c>
      <c r="O690" s="14" t="str">
        <f>IF(timingTable[[#This Row],['[TRACECODE']:.1]]=141,"afterRx","")</f>
        <v/>
      </c>
      <c r="P690" s="14" t="str">
        <f t="shared" si="112"/>
        <v/>
      </c>
      <c r="Q690" s="14" t="str">
        <f t="shared" si="113"/>
        <v/>
      </c>
      <c r="R690" s="14" t="str">
        <f t="shared" si="114"/>
        <v/>
      </c>
      <c r="S690" s="14" t="str">
        <f t="shared" si="115"/>
        <v>EMPTY</v>
      </c>
      <c r="T690" s="14" t="str">
        <f t="shared" si="116"/>
        <v>EMPTY</v>
      </c>
      <c r="U690" s="14" t="str">
        <f t="shared" si="117"/>
        <v>EMPTY</v>
      </c>
      <c r="V690" s="14" t="str">
        <f t="shared" si="118"/>
        <v>EMPTY</v>
      </c>
      <c r="W690" s="14" t="str">
        <f>IF(L690="beforeTx",timingTable[[#This Row],[FRT32_val]]-timingTable[[#This Row],[FRT32_trace]],"EMPTY")</f>
        <v>EMPTY</v>
      </c>
      <c r="X690" s="14" t="str">
        <f t="shared" si="119"/>
        <v>EMPTY</v>
      </c>
      <c r="Y690" s="14" t="str">
        <f t="shared" si="120"/>
        <v>EMPTY</v>
      </c>
      <c r="Z690" s="14" t="str">
        <f>IF(AND(P690="beforeRx",O691="afterRx"),J691-timingTable[[#This Row],[FRT32_trace]],"EMPTY")</f>
        <v>EMPTY</v>
      </c>
      <c r="AA690" s="14" t="str">
        <f>IF(AND(timingTable[[#This Row],[txEnd]]="txEnd",Q694="rxStart"),I694-timingTable[[#This Row],[FRT32_val]],"EMPTY")</f>
        <v>EMPTY</v>
      </c>
    </row>
    <row r="691" spans="1:27" x14ac:dyDescent="0.25">
      <c r="A691" s="14" t="s">
        <v>2427</v>
      </c>
      <c r="B691">
        <v>335690345572</v>
      </c>
      <c r="C691" s="14" t="s">
        <v>10377</v>
      </c>
      <c r="D691">
        <v>6</v>
      </c>
      <c r="E691" s="14" t="s">
        <v>1077</v>
      </c>
      <c r="F691" s="14" t="s">
        <v>7877</v>
      </c>
      <c r="G691" s="14">
        <f>timingTable[[#This Row],[FRT_DEC]]-B690</f>
        <v>3</v>
      </c>
      <c r="H6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INFO]]))),H690)</f>
        <v>102</v>
      </c>
      <c r="I6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91" s="14">
        <f>HEX2DEC(RIGHT(timingTable[[#This Row],[FRT_HEX]],MIN(LEN(timingTable[[#This Row],[FRT_HEX]])-2,8)))</f>
        <v>682896484</v>
      </c>
      <c r="K691" s="14" t="str">
        <f>IF(timingTable[[#This Row],['[TRACECODE']:.1]]=140,"afterTx","")</f>
        <v/>
      </c>
      <c r="L691" s="14" t="str">
        <f t="shared" si="110"/>
        <v/>
      </c>
      <c r="M691" s="14" t="str">
        <f>IF(AND(H691=H690,K690="afterTx",timingTable[[#This Row],['[TRACECODE']:.1]]=6),"dc","")</f>
        <v/>
      </c>
      <c r="N691" s="14" t="str">
        <f t="shared" si="111"/>
        <v/>
      </c>
      <c r="O691" s="14" t="str">
        <f>IF(timingTable[[#This Row],['[TRACECODE']:.1]]=141,"afterRx","")</f>
        <v/>
      </c>
      <c r="P691" s="14" t="str">
        <f t="shared" si="112"/>
        <v/>
      </c>
      <c r="Q691" s="14" t="str">
        <f t="shared" si="113"/>
        <v/>
      </c>
      <c r="R691" s="14" t="str">
        <f t="shared" si="114"/>
        <v/>
      </c>
      <c r="S691" s="14" t="str">
        <f t="shared" si="115"/>
        <v>EMPTY</v>
      </c>
      <c r="T691" s="14" t="str">
        <f t="shared" si="116"/>
        <v>EMPTY</v>
      </c>
      <c r="U691" s="14" t="str">
        <f t="shared" si="117"/>
        <v>EMPTY</v>
      </c>
      <c r="V691" s="14" t="str">
        <f t="shared" si="118"/>
        <v>EMPTY</v>
      </c>
      <c r="W691" s="14" t="str">
        <f>IF(L691="beforeTx",timingTable[[#This Row],[FRT32_val]]-timingTable[[#This Row],[FRT32_trace]],"EMPTY")</f>
        <v>EMPTY</v>
      </c>
      <c r="X691" s="14" t="str">
        <f t="shared" si="119"/>
        <v>EMPTY</v>
      </c>
      <c r="Y691" s="14" t="str">
        <f t="shared" si="120"/>
        <v>EMPTY</v>
      </c>
      <c r="Z691" s="14" t="str">
        <f>IF(AND(P691="beforeRx",O692="afterRx"),J692-timingTable[[#This Row],[FRT32_trace]],"EMPTY")</f>
        <v>EMPTY</v>
      </c>
      <c r="AA691" s="14" t="str">
        <f>IF(AND(timingTable[[#This Row],[txEnd]]="txEnd",Q695="rxStart"),I695-timingTable[[#This Row],[FRT32_val]],"EMPTY")</f>
        <v>EMPTY</v>
      </c>
    </row>
    <row r="692" spans="1:27" x14ac:dyDescent="0.25">
      <c r="A692" s="14" t="s">
        <v>2428</v>
      </c>
      <c r="B692">
        <v>335690345574</v>
      </c>
      <c r="C692" s="14" t="s">
        <v>10378</v>
      </c>
      <c r="D692">
        <v>122</v>
      </c>
      <c r="E692" s="14" t="s">
        <v>3921</v>
      </c>
      <c r="F692" s="14" t="s">
        <v>10379</v>
      </c>
      <c r="G692" s="14">
        <f>timingTable[[#This Row],[FRT_DEC]]-B691</f>
        <v>2</v>
      </c>
      <c r="H6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INFO]]))),H691)</f>
        <v>102</v>
      </c>
      <c r="I6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682896423</v>
      </c>
      <c r="J692" s="14">
        <f>HEX2DEC(RIGHT(timingTable[[#This Row],[FRT_HEX]],MIN(LEN(timingTable[[#This Row],[FRT_HEX]])-2,8)))</f>
        <v>682896486</v>
      </c>
      <c r="K692" s="14" t="str">
        <f>IF(timingTable[[#This Row],['[TRACECODE']:.1]]=140,"afterTx","")</f>
        <v/>
      </c>
      <c r="L692" s="14" t="str">
        <f t="shared" si="110"/>
        <v/>
      </c>
      <c r="M692" s="14" t="str">
        <f>IF(AND(H692=H691,K691="afterTx",timingTable[[#This Row],['[TRACECODE']:.1]]=6),"dc","")</f>
        <v/>
      </c>
      <c r="N692" s="14" t="str">
        <f t="shared" si="111"/>
        <v>txEnd</v>
      </c>
      <c r="O692" s="14" t="str">
        <f>IF(timingTable[[#This Row],['[TRACECODE']:.1]]=141,"afterRx","")</f>
        <v/>
      </c>
      <c r="P692" s="14" t="str">
        <f t="shared" si="112"/>
        <v/>
      </c>
      <c r="Q692" s="14" t="str">
        <f t="shared" si="113"/>
        <v/>
      </c>
      <c r="R692" s="14" t="str">
        <f t="shared" si="114"/>
        <v/>
      </c>
      <c r="S692" s="14" t="str">
        <f t="shared" si="115"/>
        <v>EMPTY</v>
      </c>
      <c r="T692" s="14" t="str">
        <f t="shared" si="116"/>
        <v>EMPTY</v>
      </c>
      <c r="U692" s="14" t="str">
        <f t="shared" si="117"/>
        <v>EMPTY</v>
      </c>
      <c r="V692" s="14" t="str">
        <f t="shared" si="118"/>
        <v>EMPTY</v>
      </c>
      <c r="W692" s="14" t="str">
        <f>IF(L692="beforeTx",timingTable[[#This Row],[FRT32_val]]-timingTable[[#This Row],[FRT32_trace]],"EMPTY")</f>
        <v>EMPTY</v>
      </c>
      <c r="X692" s="14" t="str">
        <f t="shared" si="119"/>
        <v>EMPTY</v>
      </c>
      <c r="Y692" s="14" t="str">
        <f t="shared" si="120"/>
        <v>EMPTY</v>
      </c>
      <c r="Z692" s="14" t="str">
        <f>IF(AND(P692="beforeRx",O693="afterRx"),J693-timingTable[[#This Row],[FRT32_trace]],"EMPTY")</f>
        <v>EMPTY</v>
      </c>
      <c r="AA692" s="14" t="str">
        <f>IF(AND(timingTable[[#This Row],[txEnd]]="txEnd",Q696="rxStart"),I696-timingTable[[#This Row],[FRT32_val]],"EMPTY")</f>
        <v>EMPTY</v>
      </c>
    </row>
    <row r="693" spans="1:27" x14ac:dyDescent="0.25">
      <c r="A693" s="14" t="s">
        <v>2429</v>
      </c>
      <c r="B693">
        <v>335690345577</v>
      </c>
      <c r="C693" s="14" t="s">
        <v>10380</v>
      </c>
      <c r="D693">
        <v>122</v>
      </c>
      <c r="E693" s="14" t="s">
        <v>3921</v>
      </c>
      <c r="F693" s="14" t="s">
        <v>7878</v>
      </c>
      <c r="G693" s="14">
        <f>timingTable[[#This Row],[FRT_DEC]]-B692</f>
        <v>3</v>
      </c>
      <c r="H6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INFO]]))),H692)</f>
        <v>102</v>
      </c>
      <c r="I6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93" s="14">
        <f>HEX2DEC(RIGHT(timingTable[[#This Row],[FRT_HEX]],MIN(LEN(timingTable[[#This Row],[FRT_HEX]])-2,8)))</f>
        <v>682896489</v>
      </c>
      <c r="K693" s="14" t="str">
        <f>IF(timingTable[[#This Row],['[TRACECODE']:.1]]=140,"afterTx","")</f>
        <v/>
      </c>
      <c r="L693" s="14" t="str">
        <f t="shared" si="110"/>
        <v/>
      </c>
      <c r="M693" s="14" t="str">
        <f>IF(AND(H693=H692,K692="afterTx",timingTable[[#This Row],['[TRACECODE']:.1]]=6),"dc","")</f>
        <v/>
      </c>
      <c r="N693" s="14" t="str">
        <f t="shared" si="111"/>
        <v/>
      </c>
      <c r="O693" s="14" t="str">
        <f>IF(timingTable[[#This Row],['[TRACECODE']:.1]]=141,"afterRx","")</f>
        <v/>
      </c>
      <c r="P693" s="14" t="str">
        <f t="shared" si="112"/>
        <v/>
      </c>
      <c r="Q693" s="14" t="str">
        <f t="shared" si="113"/>
        <v/>
      </c>
      <c r="R693" s="14" t="str">
        <f t="shared" si="114"/>
        <v/>
      </c>
      <c r="S693" s="14" t="str">
        <f t="shared" si="115"/>
        <v>EMPTY</v>
      </c>
      <c r="T693" s="14" t="str">
        <f t="shared" si="116"/>
        <v>EMPTY</v>
      </c>
      <c r="U693" s="14" t="str">
        <f t="shared" si="117"/>
        <v>EMPTY</v>
      </c>
      <c r="V693" s="14" t="str">
        <f t="shared" si="118"/>
        <v>EMPTY</v>
      </c>
      <c r="W693" s="14" t="str">
        <f>IF(L693="beforeTx",timingTable[[#This Row],[FRT32_val]]-timingTable[[#This Row],[FRT32_trace]],"EMPTY")</f>
        <v>EMPTY</v>
      </c>
      <c r="X693" s="14" t="str">
        <f t="shared" si="119"/>
        <v>EMPTY</v>
      </c>
      <c r="Y693" s="14" t="str">
        <f t="shared" si="120"/>
        <v>EMPTY</v>
      </c>
      <c r="Z693" s="14" t="str">
        <f>IF(AND(P693="beforeRx",O694="afterRx"),J694-timingTable[[#This Row],[FRT32_trace]],"EMPTY")</f>
        <v>EMPTY</v>
      </c>
      <c r="AA693" s="14" t="str">
        <f>IF(AND(timingTable[[#This Row],[txEnd]]="txEnd",Q697="rxStart"),I697-timingTable[[#This Row],[FRT32_val]],"EMPTY")</f>
        <v>EMPTY</v>
      </c>
    </row>
    <row r="694" spans="1:27" x14ac:dyDescent="0.25">
      <c r="A694" s="14" t="s">
        <v>2430</v>
      </c>
      <c r="B694">
        <v>335690345585</v>
      </c>
      <c r="C694" s="14" t="s">
        <v>10381</v>
      </c>
      <c r="D694">
        <v>151</v>
      </c>
      <c r="E694" s="14" t="s">
        <v>7876</v>
      </c>
      <c r="F694" s="14" t="s">
        <v>8006</v>
      </c>
      <c r="G694" s="14">
        <f>timingTable[[#This Row],[FRT_DEC]]-B693</f>
        <v>8</v>
      </c>
      <c r="H6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INFO]]))),H693)</f>
        <v>102</v>
      </c>
      <c r="I6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694" s="14">
        <f>HEX2DEC(RIGHT(timingTable[[#This Row],[FRT_HEX]],MIN(LEN(timingTable[[#This Row],[FRT_HEX]])-2,8)))</f>
        <v>682896497</v>
      </c>
      <c r="K694" s="14" t="str">
        <f>IF(timingTable[[#This Row],['[TRACECODE']:.1]]=140,"afterTx","")</f>
        <v/>
      </c>
      <c r="L694" s="14" t="str">
        <f t="shared" si="110"/>
        <v/>
      </c>
      <c r="M694" s="14" t="str">
        <f>IF(AND(H694=H693,K693="afterTx",timingTable[[#This Row],['[TRACECODE']:.1]]=6),"dc","")</f>
        <v/>
      </c>
      <c r="N694" s="14" t="str">
        <f t="shared" si="111"/>
        <v/>
      </c>
      <c r="O694" s="14" t="str">
        <f>IF(timingTable[[#This Row],['[TRACECODE']:.1]]=141,"afterRx","")</f>
        <v/>
      </c>
      <c r="P694" s="14" t="str">
        <f t="shared" si="112"/>
        <v/>
      </c>
      <c r="Q694" s="14" t="str">
        <f t="shared" si="113"/>
        <v/>
      </c>
      <c r="R694" s="14" t="str">
        <f t="shared" si="114"/>
        <v/>
      </c>
      <c r="S694" s="14" t="str">
        <f t="shared" si="115"/>
        <v>EMPTY</v>
      </c>
      <c r="T694" s="14" t="str">
        <f t="shared" si="116"/>
        <v>EMPTY</v>
      </c>
      <c r="U694" s="14" t="str">
        <f t="shared" si="117"/>
        <v>EMPTY</v>
      </c>
      <c r="V694" s="14" t="str">
        <f t="shared" si="118"/>
        <v>EMPTY</v>
      </c>
      <c r="W694" s="14" t="str">
        <f>IF(L694="beforeTx",timingTable[[#This Row],[FRT32_val]]-timingTable[[#This Row],[FRT32_trace]],"EMPTY")</f>
        <v>EMPTY</v>
      </c>
      <c r="X694" s="14" t="str">
        <f t="shared" si="119"/>
        <v>EMPTY</v>
      </c>
      <c r="Y694" s="14" t="str">
        <f t="shared" si="120"/>
        <v>EMPTY</v>
      </c>
      <c r="Z694" s="14" t="str">
        <f>IF(AND(P694="beforeRx",O695="afterRx"),J695-timingTable[[#This Row],[FRT32_trace]],"EMPTY")</f>
        <v>EMPTY</v>
      </c>
      <c r="AA694" s="14" t="str">
        <f>IF(AND(timingTable[[#This Row],[txEnd]]="txEnd",Q698="rxStart"),I698-timingTable[[#This Row],[FRT32_val]],"EMPTY")</f>
        <v>EMPTY</v>
      </c>
    </row>
    <row r="695" spans="1:27" x14ac:dyDescent="0.25">
      <c r="A695" s="14" t="s">
        <v>2438</v>
      </c>
      <c r="B695">
        <v>335690346025</v>
      </c>
      <c r="C695" s="14" t="s">
        <v>10390</v>
      </c>
      <c r="D695">
        <v>151</v>
      </c>
      <c r="E695" s="14" t="s">
        <v>7876</v>
      </c>
      <c r="F695" s="14" t="s">
        <v>8130</v>
      </c>
      <c r="G695" s="14">
        <f>timingTable[[#This Row],[FRT_DEC]]-B694</f>
        <v>440</v>
      </c>
      <c r="H6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INFO]]))),H694)</f>
        <v>102</v>
      </c>
      <c r="I6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695" s="14">
        <f>HEX2DEC(RIGHT(timingTable[[#This Row],[FRT_HEX]],MIN(LEN(timingTable[[#This Row],[FRT_HEX]])-2,8)))</f>
        <v>682896937</v>
      </c>
      <c r="K695" s="14" t="str">
        <f>IF(timingTable[[#This Row],['[TRACECODE']:.1]]=140,"afterTx","")</f>
        <v/>
      </c>
      <c r="L695" s="14" t="str">
        <f t="shared" si="110"/>
        <v/>
      </c>
      <c r="M695" s="14" t="str">
        <f>IF(AND(H695=H694,K694="afterTx",timingTable[[#This Row],['[TRACECODE']:.1]]=6),"dc","")</f>
        <v/>
      </c>
      <c r="N695" s="14" t="str">
        <f t="shared" si="111"/>
        <v/>
      </c>
      <c r="O695" s="14" t="str">
        <f>IF(timingTable[[#This Row],['[TRACECODE']:.1]]=141,"afterRx","")</f>
        <v/>
      </c>
      <c r="P695" s="14" t="str">
        <f t="shared" si="112"/>
        <v/>
      </c>
      <c r="Q695" s="14" t="str">
        <f t="shared" si="113"/>
        <v/>
      </c>
      <c r="R695" s="14" t="str">
        <f t="shared" si="114"/>
        <v/>
      </c>
      <c r="S695" s="14" t="str">
        <f t="shared" si="115"/>
        <v>EMPTY</v>
      </c>
      <c r="T695" s="14" t="str">
        <f t="shared" si="116"/>
        <v>EMPTY</v>
      </c>
      <c r="U695" s="14" t="str">
        <f t="shared" si="117"/>
        <v>EMPTY</v>
      </c>
      <c r="V695" s="14" t="str">
        <f t="shared" si="118"/>
        <v>EMPTY</v>
      </c>
      <c r="W695" s="14" t="str">
        <f>IF(L695="beforeTx",timingTable[[#This Row],[FRT32_val]]-timingTable[[#This Row],[FRT32_trace]],"EMPTY")</f>
        <v>EMPTY</v>
      </c>
      <c r="X695" s="14" t="str">
        <f t="shared" si="119"/>
        <v>EMPTY</v>
      </c>
      <c r="Y695" s="14" t="str">
        <f t="shared" si="120"/>
        <v>EMPTY</v>
      </c>
      <c r="Z695" s="14" t="str">
        <f>IF(AND(P695="beforeRx",O696="afterRx"),J696-timingTable[[#This Row],[FRT32_trace]],"EMPTY")</f>
        <v>EMPTY</v>
      </c>
      <c r="AA695" s="14" t="str">
        <f>IF(AND(timingTable[[#This Row],[txEnd]]="txEnd",Q699="rxStart"),I699-timingTable[[#This Row],[FRT32_val]],"EMPTY")</f>
        <v>EMPTY</v>
      </c>
    </row>
    <row r="696" spans="1:27" x14ac:dyDescent="0.25">
      <c r="A696" s="14" t="s">
        <v>2441</v>
      </c>
      <c r="B696">
        <v>335690346051</v>
      </c>
      <c r="C696" s="14" t="s">
        <v>10393</v>
      </c>
      <c r="D696">
        <v>130</v>
      </c>
      <c r="E696" s="14" t="s">
        <v>3933</v>
      </c>
      <c r="F696" s="14" t="s">
        <v>5325</v>
      </c>
      <c r="G696" s="14">
        <f>timingTable[[#This Row],[FRT_DEC]]-B695</f>
        <v>26</v>
      </c>
      <c r="H6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INFO]]))),H695)</f>
        <v>102</v>
      </c>
      <c r="I6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3080197</v>
      </c>
      <c r="J696" s="14">
        <f>HEX2DEC(RIGHT(timingTable[[#This Row],[FRT_HEX]],MIN(LEN(timingTable[[#This Row],[FRT_HEX]])-2,8)))</f>
        <v>682896963</v>
      </c>
      <c r="K696" s="14" t="str">
        <f>IF(timingTable[[#This Row],['[TRACECODE']:.1]]=140,"afterTx","")</f>
        <v/>
      </c>
      <c r="L696" s="14" t="str">
        <f t="shared" si="110"/>
        <v/>
      </c>
      <c r="M696" s="14" t="str">
        <f>IF(AND(H696=H695,K695="afterTx",timingTable[[#This Row],['[TRACECODE']:.1]]=6),"dc","")</f>
        <v/>
      </c>
      <c r="N696" s="14" t="str">
        <f t="shared" si="111"/>
        <v/>
      </c>
      <c r="O696" s="14" t="str">
        <f>IF(timingTable[[#This Row],['[TRACECODE']:.1]]=141,"afterRx","")</f>
        <v/>
      </c>
      <c r="P696" s="14" t="str">
        <f t="shared" si="112"/>
        <v>beforeRx</v>
      </c>
      <c r="Q696" s="14" t="str">
        <f t="shared" si="113"/>
        <v/>
      </c>
      <c r="R696" s="14" t="str">
        <f t="shared" si="114"/>
        <v/>
      </c>
      <c r="S696" s="14" t="str">
        <f t="shared" si="115"/>
        <v>EMPTY</v>
      </c>
      <c r="T696" s="14" t="str">
        <f t="shared" si="116"/>
        <v>EMPTY</v>
      </c>
      <c r="U696" s="14" t="str">
        <f t="shared" si="117"/>
        <v>EMPTY</v>
      </c>
      <c r="V696" s="14" t="str">
        <f t="shared" si="118"/>
        <v>EMPTY</v>
      </c>
      <c r="W696" s="14" t="str">
        <f>IF(L696="beforeTx",timingTable[[#This Row],[FRT32_val]]-timingTable[[#This Row],[FRT32_trace]],"EMPTY")</f>
        <v>EMPTY</v>
      </c>
      <c r="X696" s="14" t="str">
        <f t="shared" si="119"/>
        <v>EMPTY</v>
      </c>
      <c r="Y696" s="14" t="str">
        <f t="shared" si="120"/>
        <v>EMPTY</v>
      </c>
      <c r="Z696" s="14">
        <f>IF(AND(P696="beforeRx",O697="afterRx"),J697-timingTable[[#This Row],[FRT32_trace]],"EMPTY")</f>
        <v>743</v>
      </c>
      <c r="AA696" s="14" t="str">
        <f>IF(AND(timingTable[[#This Row],[txEnd]]="txEnd",Q700="rxStart"),I700-timingTable[[#This Row],[FRT32_val]],"EMPTY")</f>
        <v>EMPTY</v>
      </c>
    </row>
    <row r="697" spans="1:27" x14ac:dyDescent="0.25">
      <c r="A697" s="14" t="s">
        <v>2442</v>
      </c>
      <c r="B697">
        <v>335690346794</v>
      </c>
      <c r="C697" s="14" t="s">
        <v>10394</v>
      </c>
      <c r="D697">
        <v>141</v>
      </c>
      <c r="E697" s="14" t="s">
        <v>3934</v>
      </c>
      <c r="F697" s="14" t="s">
        <v>5326</v>
      </c>
      <c r="G697" s="14">
        <f>timingTable[[#This Row],[FRT_DEC]]-B696</f>
        <v>743</v>
      </c>
      <c r="H6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INFO]]))),H696)</f>
        <v>102</v>
      </c>
      <c r="I69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697" s="14">
        <f>HEX2DEC(RIGHT(timingTable[[#This Row],[FRT_HEX]],MIN(LEN(timingTable[[#This Row],[FRT_HEX]])-2,8)))</f>
        <v>682897706</v>
      </c>
      <c r="K697" s="14" t="str">
        <f>IF(timingTable[[#This Row],['[TRACECODE']:.1]]=140,"afterTx","")</f>
        <v/>
      </c>
      <c r="L697" s="14" t="str">
        <f t="shared" si="110"/>
        <v/>
      </c>
      <c r="M697" s="14" t="str">
        <f>IF(AND(H697=H696,K696="afterTx",timingTable[[#This Row],['[TRACECODE']:.1]]=6),"dc","")</f>
        <v/>
      </c>
      <c r="N697" s="14" t="str">
        <f t="shared" si="111"/>
        <v/>
      </c>
      <c r="O697" s="14" t="str">
        <f>IF(timingTable[[#This Row],['[TRACECODE']:.1]]=141,"afterRx","")</f>
        <v>afterRx</v>
      </c>
      <c r="P697" s="14" t="str">
        <f t="shared" si="112"/>
        <v/>
      </c>
      <c r="Q697" s="14" t="str">
        <f t="shared" si="113"/>
        <v/>
      </c>
      <c r="R697" s="14" t="str">
        <f t="shared" si="114"/>
        <v/>
      </c>
      <c r="S697" s="14" t="str">
        <f t="shared" si="115"/>
        <v>EMPTY</v>
      </c>
      <c r="T697" s="14" t="str">
        <f t="shared" si="116"/>
        <v>EMPTY</v>
      </c>
      <c r="U697" s="14" t="str">
        <f t="shared" si="117"/>
        <v>EMPTY</v>
      </c>
      <c r="V697" s="14" t="str">
        <f t="shared" si="118"/>
        <v>EMPTY</v>
      </c>
      <c r="W697" s="14" t="str">
        <f>IF(L697="beforeTx",timingTable[[#This Row],[FRT32_val]]-timingTable[[#This Row],[FRT32_trace]],"EMPTY")</f>
        <v>EMPTY</v>
      </c>
      <c r="X697" s="14" t="str">
        <f t="shared" si="119"/>
        <v>EMPTY</v>
      </c>
      <c r="Y697" s="14" t="str">
        <f t="shared" si="120"/>
        <v>EMPTY</v>
      </c>
      <c r="Z697" s="14" t="str">
        <f>IF(AND(P697="beforeRx",O698="afterRx"),J698-timingTable[[#This Row],[FRT32_trace]],"EMPTY")</f>
        <v>EMPTY</v>
      </c>
      <c r="AA697" s="14" t="str">
        <f>IF(AND(timingTable[[#This Row],[txEnd]]="txEnd",Q701="rxStart"),I701-timingTable[[#This Row],[FRT32_val]],"EMPTY")</f>
        <v>EMPTY</v>
      </c>
    </row>
    <row r="698" spans="1:27" x14ac:dyDescent="0.25">
      <c r="A698" s="14" t="s">
        <v>2445</v>
      </c>
      <c r="B698">
        <v>335690348138</v>
      </c>
      <c r="C698" s="14" t="s">
        <v>10397</v>
      </c>
      <c r="D698">
        <v>123</v>
      </c>
      <c r="E698" s="14" t="s">
        <v>3922</v>
      </c>
      <c r="F698" s="14" t="s">
        <v>10398</v>
      </c>
      <c r="G698" s="14">
        <f>timingTable[[#This Row],[FRT_DEC]]-B697</f>
        <v>1344</v>
      </c>
      <c r="H6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INFO]]))),H697)</f>
        <v>102</v>
      </c>
      <c r="I6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682898635</v>
      </c>
      <c r="J698" s="14">
        <f>HEX2DEC(RIGHT(timingTable[[#This Row],[FRT_HEX]],MIN(LEN(timingTable[[#This Row],[FRT_HEX]])-2,8)))</f>
        <v>682899050</v>
      </c>
      <c r="K698" s="14" t="str">
        <f>IF(timingTable[[#This Row],['[TRACECODE']:.1]]=140,"afterTx","")</f>
        <v/>
      </c>
      <c r="L698" s="14" t="str">
        <f t="shared" si="110"/>
        <v/>
      </c>
      <c r="M698" s="14" t="str">
        <f>IF(AND(H698=H697,K697="afterTx",timingTable[[#This Row],['[TRACECODE']:.1]]=6),"dc","")</f>
        <v/>
      </c>
      <c r="N698" s="14" t="str">
        <f t="shared" si="111"/>
        <v/>
      </c>
      <c r="O698" s="14" t="str">
        <f>IF(timingTable[[#This Row],['[TRACECODE']:.1]]=141,"afterRx","")</f>
        <v/>
      </c>
      <c r="P698" s="14" t="str">
        <f t="shared" si="112"/>
        <v/>
      </c>
      <c r="Q698" s="14" t="str">
        <f t="shared" si="113"/>
        <v>rxStart</v>
      </c>
      <c r="R698" s="14" t="str">
        <f t="shared" si="114"/>
        <v/>
      </c>
      <c r="S698" s="14" t="str">
        <f t="shared" si="115"/>
        <v>EMPTY</v>
      </c>
      <c r="T698" s="14" t="str">
        <f t="shared" si="116"/>
        <v>EMPTY</v>
      </c>
      <c r="U698" s="14" t="str">
        <f t="shared" si="117"/>
        <v>EMPTY</v>
      </c>
      <c r="V698" s="14" t="str">
        <f t="shared" si="118"/>
        <v>EMPTY</v>
      </c>
      <c r="W698" s="14" t="str">
        <f>IF(L698="beforeTx",timingTable[[#This Row],[FRT32_val]]-timingTable[[#This Row],[FRT32_trace]],"EMPTY")</f>
        <v>EMPTY</v>
      </c>
      <c r="X698" s="14" t="str">
        <f t="shared" si="119"/>
        <v>EMPTY</v>
      </c>
      <c r="Y698" s="14" t="str">
        <f t="shared" si="120"/>
        <v>EMPTY</v>
      </c>
      <c r="Z698" s="14" t="str">
        <f>IF(AND(P698="beforeRx",O699="afterRx"),J699-timingTable[[#This Row],[FRT32_trace]],"EMPTY")</f>
        <v>EMPTY</v>
      </c>
      <c r="AA698" s="14" t="str">
        <f>IF(AND(timingTable[[#This Row],[txEnd]]="txEnd",Q702="rxStart"),I702-timingTable[[#This Row],[FRT32_val]],"EMPTY")</f>
        <v>EMPTY</v>
      </c>
    </row>
    <row r="699" spans="1:27" x14ac:dyDescent="0.25">
      <c r="A699" s="14" t="s">
        <v>2446</v>
      </c>
      <c r="B699">
        <v>335690348140</v>
      </c>
      <c r="C699" s="14" t="s">
        <v>10399</v>
      </c>
      <c r="D699">
        <v>123</v>
      </c>
      <c r="E699" s="14" t="s">
        <v>3922</v>
      </c>
      <c r="F699" s="14" t="s">
        <v>7879</v>
      </c>
      <c r="G699" s="14">
        <f>timingTable[[#This Row],[FRT_DEC]]-B698</f>
        <v>2</v>
      </c>
      <c r="H6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INFO]]))),H698)</f>
        <v>102</v>
      </c>
      <c r="I6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699" s="14">
        <f>HEX2DEC(RIGHT(timingTable[[#This Row],[FRT_HEX]],MIN(LEN(timingTable[[#This Row],[FRT_HEX]])-2,8)))</f>
        <v>682899052</v>
      </c>
      <c r="K699" s="14" t="str">
        <f>IF(timingTable[[#This Row],['[TRACECODE']:.1]]=140,"afterTx","")</f>
        <v/>
      </c>
      <c r="L699" s="14" t="str">
        <f t="shared" si="110"/>
        <v/>
      </c>
      <c r="M699" s="14" t="str">
        <f>IF(AND(H699=H698,K698="afterTx",timingTable[[#This Row],['[TRACECODE']:.1]]=6),"dc","")</f>
        <v/>
      </c>
      <c r="N699" s="14" t="str">
        <f t="shared" si="111"/>
        <v/>
      </c>
      <c r="O699" s="14" t="str">
        <f>IF(timingTable[[#This Row],['[TRACECODE']:.1]]=141,"afterRx","")</f>
        <v/>
      </c>
      <c r="P699" s="14" t="str">
        <f t="shared" si="112"/>
        <v/>
      </c>
      <c r="Q699" s="14" t="str">
        <f t="shared" si="113"/>
        <v/>
      </c>
      <c r="R699" s="14" t="str">
        <f t="shared" si="114"/>
        <v/>
      </c>
      <c r="S699" s="14" t="str">
        <f t="shared" si="115"/>
        <v>EMPTY</v>
      </c>
      <c r="T699" s="14" t="str">
        <f t="shared" si="116"/>
        <v>EMPTY</v>
      </c>
      <c r="U699" s="14" t="str">
        <f t="shared" si="117"/>
        <v>EMPTY</v>
      </c>
      <c r="V699" s="14" t="str">
        <f t="shared" si="118"/>
        <v>EMPTY</v>
      </c>
      <c r="W699" s="14" t="str">
        <f>IF(L699="beforeTx",timingTable[[#This Row],[FRT32_val]]-timingTable[[#This Row],[FRT32_trace]],"EMPTY")</f>
        <v>EMPTY</v>
      </c>
      <c r="X699" s="14" t="str">
        <f t="shared" si="119"/>
        <v>EMPTY</v>
      </c>
      <c r="Y699" s="14" t="str">
        <f t="shared" si="120"/>
        <v>EMPTY</v>
      </c>
      <c r="Z699" s="14" t="str">
        <f>IF(AND(P699="beforeRx",O700="afterRx"),J700-timingTable[[#This Row],[FRT32_trace]],"EMPTY")</f>
        <v>EMPTY</v>
      </c>
      <c r="AA699" s="14" t="str">
        <f>IF(AND(timingTable[[#This Row],[txEnd]]="txEnd",Q703="rxStart"),I703-timingTable[[#This Row],[FRT32_val]],"EMPTY")</f>
        <v>EMPTY</v>
      </c>
    </row>
    <row r="700" spans="1:27" x14ac:dyDescent="0.25">
      <c r="A700" s="14" t="s">
        <v>2450</v>
      </c>
      <c r="B700">
        <v>335690348475</v>
      </c>
      <c r="C700" s="14" t="s">
        <v>10403</v>
      </c>
      <c r="D700">
        <v>124</v>
      </c>
      <c r="E700" s="14" t="s">
        <v>3923</v>
      </c>
      <c r="F700" s="14" t="s">
        <v>10404</v>
      </c>
      <c r="G700" s="14">
        <f>timingTable[[#This Row],[FRT_DEC]]-B699</f>
        <v>335</v>
      </c>
      <c r="H7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INFO]]))),H699)</f>
        <v>102</v>
      </c>
      <c r="I7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682899167</v>
      </c>
      <c r="J700" s="14">
        <f>HEX2DEC(RIGHT(timingTable[[#This Row],[FRT_HEX]],MIN(LEN(timingTable[[#This Row],[FRT_HEX]])-2,8)))</f>
        <v>682899387</v>
      </c>
      <c r="K700" s="14" t="str">
        <f>IF(timingTable[[#This Row],['[TRACECODE']:.1]]=140,"afterTx","")</f>
        <v/>
      </c>
      <c r="L700" s="14" t="str">
        <f t="shared" si="110"/>
        <v/>
      </c>
      <c r="M700" s="14" t="str">
        <f>IF(AND(H700=H699,K699="afterTx",timingTable[[#This Row],['[TRACECODE']:.1]]=6),"dc","")</f>
        <v/>
      </c>
      <c r="N700" s="14" t="str">
        <f t="shared" si="111"/>
        <v/>
      </c>
      <c r="O700" s="14" t="str">
        <f>IF(timingTable[[#This Row],['[TRACECODE']:.1]]=141,"afterRx","")</f>
        <v/>
      </c>
      <c r="P700" s="14" t="str">
        <f t="shared" si="112"/>
        <v/>
      </c>
      <c r="Q700" s="14" t="str">
        <f t="shared" si="113"/>
        <v/>
      </c>
      <c r="R700" s="14" t="str">
        <f t="shared" si="114"/>
        <v>rxEnd</v>
      </c>
      <c r="S700" s="14" t="str">
        <f t="shared" si="115"/>
        <v>EMPTY</v>
      </c>
      <c r="T700" s="14" t="str">
        <f t="shared" si="116"/>
        <v>EMPTY</v>
      </c>
      <c r="U700" s="14">
        <f t="shared" si="117"/>
        <v>-682899165</v>
      </c>
      <c r="V700" s="14" t="str">
        <f t="shared" si="118"/>
        <v>EMPTY</v>
      </c>
      <c r="W700" s="14" t="str">
        <f>IF(L700="beforeTx",timingTable[[#This Row],[FRT32_val]]-timingTable[[#This Row],[FRT32_trace]],"EMPTY")</f>
        <v>EMPTY</v>
      </c>
      <c r="X700" s="14" t="str">
        <f t="shared" si="119"/>
        <v>EMPTY</v>
      </c>
      <c r="Y700" s="14">
        <f t="shared" si="120"/>
        <v>236</v>
      </c>
      <c r="Z700" s="14" t="str">
        <f>IF(AND(P700="beforeRx",O701="afterRx"),J701-timingTable[[#This Row],[FRT32_trace]],"EMPTY")</f>
        <v>EMPTY</v>
      </c>
      <c r="AA700" s="14" t="str">
        <f>IF(AND(timingTable[[#This Row],[txEnd]]="txEnd",Q704="rxStart"),I704-timingTable[[#This Row],[FRT32_val]],"EMPTY")</f>
        <v>EMPTY</v>
      </c>
    </row>
    <row r="701" spans="1:27" x14ac:dyDescent="0.25">
      <c r="A701" s="14" t="s">
        <v>2451</v>
      </c>
      <c r="B701">
        <v>335690348477</v>
      </c>
      <c r="C701" s="14" t="s">
        <v>10405</v>
      </c>
      <c r="D701">
        <v>124</v>
      </c>
      <c r="E701" s="14" t="s">
        <v>3923</v>
      </c>
      <c r="F701" s="14" t="s">
        <v>7880</v>
      </c>
      <c r="G701" s="14">
        <f>timingTable[[#This Row],[FRT_DEC]]-B700</f>
        <v>2</v>
      </c>
      <c r="H7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INFO]]))),H700)</f>
        <v>102</v>
      </c>
      <c r="I7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01" s="14">
        <f>HEX2DEC(RIGHT(timingTable[[#This Row],[FRT_HEX]],MIN(LEN(timingTable[[#This Row],[FRT_HEX]])-2,8)))</f>
        <v>682899389</v>
      </c>
      <c r="K701" s="14" t="str">
        <f>IF(timingTable[[#This Row],['[TRACECODE']:.1]]=140,"afterTx","")</f>
        <v/>
      </c>
      <c r="L701" s="14" t="str">
        <f t="shared" si="110"/>
        <v/>
      </c>
      <c r="M701" s="14" t="str">
        <f>IF(AND(H701=H700,K700="afterTx",timingTable[[#This Row],['[TRACECODE']:.1]]=6),"dc","")</f>
        <v/>
      </c>
      <c r="N701" s="14" t="str">
        <f t="shared" si="111"/>
        <v/>
      </c>
      <c r="O701" s="14" t="str">
        <f>IF(timingTable[[#This Row],['[TRACECODE']:.1]]=141,"afterRx","")</f>
        <v/>
      </c>
      <c r="P701" s="14" t="str">
        <f t="shared" si="112"/>
        <v/>
      </c>
      <c r="Q701" s="14" t="str">
        <f t="shared" si="113"/>
        <v/>
      </c>
      <c r="R701" s="14" t="str">
        <f t="shared" si="114"/>
        <v/>
      </c>
      <c r="S701" s="14" t="str">
        <f t="shared" si="115"/>
        <v>EMPTY</v>
      </c>
      <c r="T701" s="14" t="str">
        <f t="shared" si="116"/>
        <v>EMPTY</v>
      </c>
      <c r="U701" s="14" t="str">
        <f t="shared" si="117"/>
        <v>EMPTY</v>
      </c>
      <c r="V701" s="14" t="str">
        <f t="shared" si="118"/>
        <v>EMPTY</v>
      </c>
      <c r="W701" s="14" t="str">
        <f>IF(L701="beforeTx",timingTable[[#This Row],[FRT32_val]]-timingTable[[#This Row],[FRT32_trace]],"EMPTY")</f>
        <v>EMPTY</v>
      </c>
      <c r="X701" s="14" t="str">
        <f t="shared" si="119"/>
        <v>EMPTY</v>
      </c>
      <c r="Y701" s="14" t="str">
        <f t="shared" si="120"/>
        <v>EMPTY</v>
      </c>
      <c r="Z701" s="14" t="str">
        <f>IF(AND(P701="beforeRx",O702="afterRx"),J702-timingTable[[#This Row],[FRT32_trace]],"EMPTY")</f>
        <v>EMPTY</v>
      </c>
      <c r="AA701" s="14" t="str">
        <f>IF(AND(timingTable[[#This Row],[txEnd]]="txEnd",Q705="rxStart"),I705-timingTable[[#This Row],[FRT32_val]],"EMPTY")</f>
        <v>EMPTY</v>
      </c>
    </row>
    <row r="702" spans="1:27" x14ac:dyDescent="0.25">
      <c r="A702" s="14" t="s">
        <v>2452</v>
      </c>
      <c r="B702">
        <v>335690348491</v>
      </c>
      <c r="C702" s="14" t="s">
        <v>10406</v>
      </c>
      <c r="D702">
        <v>151</v>
      </c>
      <c r="E702" s="14" t="s">
        <v>7876</v>
      </c>
      <c r="F702" s="14" t="s">
        <v>7845</v>
      </c>
      <c r="G702" s="14">
        <f>timingTable[[#This Row],[FRT_DEC]]-B701</f>
        <v>14</v>
      </c>
      <c r="H7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INFO]]))),H701)</f>
        <v>102</v>
      </c>
      <c r="I7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702" s="14">
        <f>HEX2DEC(RIGHT(timingTable[[#This Row],[FRT_HEX]],MIN(LEN(timingTable[[#This Row],[FRT_HEX]])-2,8)))</f>
        <v>682899403</v>
      </c>
      <c r="K702" s="14" t="str">
        <f>IF(timingTable[[#This Row],['[TRACECODE']:.1]]=140,"afterTx","")</f>
        <v/>
      </c>
      <c r="L702" s="14" t="str">
        <f t="shared" si="110"/>
        <v>beforeTx</v>
      </c>
      <c r="M702" s="14" t="str">
        <f>IF(AND(H702=H701,K701="afterTx",timingTable[[#This Row],['[TRACECODE']:.1]]=6),"dc","")</f>
        <v/>
      </c>
      <c r="N702" s="14" t="str">
        <f t="shared" si="111"/>
        <v/>
      </c>
      <c r="O702" s="14" t="str">
        <f>IF(timingTable[[#This Row],['[TRACECODE']:.1]]=141,"afterRx","")</f>
        <v/>
      </c>
      <c r="P702" s="14" t="str">
        <f t="shared" si="112"/>
        <v/>
      </c>
      <c r="Q702" s="14" t="str">
        <f t="shared" si="113"/>
        <v/>
      </c>
      <c r="R702" s="14" t="str">
        <f t="shared" si="114"/>
        <v/>
      </c>
      <c r="S702" s="14" t="str">
        <f t="shared" si="115"/>
        <v>EMPTY</v>
      </c>
      <c r="T702" s="14" t="str">
        <f t="shared" si="116"/>
        <v>EMPTY</v>
      </c>
      <c r="U702" s="14" t="str">
        <f t="shared" si="117"/>
        <v>EMPTY</v>
      </c>
      <c r="V702" s="14" t="str">
        <f t="shared" si="118"/>
        <v>EMPTY</v>
      </c>
      <c r="W702" s="14">
        <f>IF(L702="beforeTx",timingTable[[#This Row],[FRT32_val]]-timingTable[[#This Row],[FRT32_trace]],"EMPTY")</f>
        <v>-682899401</v>
      </c>
      <c r="X702" s="14">
        <f t="shared" si="119"/>
        <v>727</v>
      </c>
      <c r="Y702" s="14" t="str">
        <f t="shared" si="120"/>
        <v>EMPTY</v>
      </c>
      <c r="Z702" s="14" t="str">
        <f>IF(AND(P702="beforeRx",O703="afterRx"),J703-timingTable[[#This Row],[FRT32_trace]],"EMPTY")</f>
        <v>EMPTY</v>
      </c>
      <c r="AA702" s="14" t="str">
        <f>IF(AND(timingTable[[#This Row],[txEnd]]="txEnd",Q706="rxStart"),I706-timingTable[[#This Row],[FRT32_val]],"EMPTY")</f>
        <v>EMPTY</v>
      </c>
    </row>
    <row r="703" spans="1:27" x14ac:dyDescent="0.25">
      <c r="A703" s="14" t="s">
        <v>2454</v>
      </c>
      <c r="B703">
        <v>335690348503</v>
      </c>
      <c r="C703" s="14" t="s">
        <v>10408</v>
      </c>
      <c r="D703">
        <v>151</v>
      </c>
      <c r="E703" s="14" t="s">
        <v>7876</v>
      </c>
      <c r="F703" s="14" t="s">
        <v>8151</v>
      </c>
      <c r="G703" s="14">
        <f>timingTable[[#This Row],[FRT_DEC]]-B702</f>
        <v>12</v>
      </c>
      <c r="H7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INFO]]))),H702)</f>
        <v>102</v>
      </c>
      <c r="I7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703" s="14">
        <f>HEX2DEC(RIGHT(timingTable[[#This Row],[FRT_HEX]],MIN(LEN(timingTable[[#This Row],[FRT_HEX]])-2,8)))</f>
        <v>682899415</v>
      </c>
      <c r="K703" s="14" t="str">
        <f>IF(timingTable[[#This Row],['[TRACECODE']:.1]]=140,"afterTx","")</f>
        <v/>
      </c>
      <c r="L703" s="14" t="str">
        <f t="shared" si="110"/>
        <v/>
      </c>
      <c r="M703" s="14" t="str">
        <f>IF(AND(H703=H702,K702="afterTx",timingTable[[#This Row],['[TRACECODE']:.1]]=6),"dc","")</f>
        <v/>
      </c>
      <c r="N703" s="14" t="str">
        <f t="shared" si="111"/>
        <v/>
      </c>
      <c r="O703" s="14" t="str">
        <f>IF(timingTable[[#This Row],['[TRACECODE']:.1]]=141,"afterRx","")</f>
        <v/>
      </c>
      <c r="P703" s="14" t="str">
        <f t="shared" si="112"/>
        <v/>
      </c>
      <c r="Q703" s="14" t="str">
        <f t="shared" si="113"/>
        <v/>
      </c>
      <c r="R703" s="14" t="str">
        <f t="shared" si="114"/>
        <v/>
      </c>
      <c r="S703" s="14" t="str">
        <f t="shared" si="115"/>
        <v>EMPTY</v>
      </c>
      <c r="T703" s="14" t="str">
        <f t="shared" si="116"/>
        <v>EMPTY</v>
      </c>
      <c r="U703" s="14" t="str">
        <f t="shared" si="117"/>
        <v>EMPTY</v>
      </c>
      <c r="V703" s="14" t="str">
        <f t="shared" si="118"/>
        <v>EMPTY</v>
      </c>
      <c r="W703" s="14" t="str">
        <f>IF(L703="beforeTx",timingTable[[#This Row],[FRT32_val]]-timingTable[[#This Row],[FRT32_trace]],"EMPTY")</f>
        <v>EMPTY</v>
      </c>
      <c r="X703" s="14" t="str">
        <f t="shared" si="119"/>
        <v>EMPTY</v>
      </c>
      <c r="Y703" s="14" t="str">
        <f t="shared" si="120"/>
        <v>EMPTY</v>
      </c>
      <c r="Z703" s="14" t="str">
        <f>IF(AND(P703="beforeRx",O704="afterRx"),J704-timingTable[[#This Row],[FRT32_trace]],"EMPTY")</f>
        <v>EMPTY</v>
      </c>
      <c r="AA703" s="14" t="str">
        <f>IF(AND(timingTable[[#This Row],[txEnd]]="txEnd",Q707="rxStart"),I707-timingTable[[#This Row],[FRT32_val]],"EMPTY")</f>
        <v>EMPTY</v>
      </c>
    </row>
    <row r="704" spans="1:27" x14ac:dyDescent="0.25">
      <c r="A704" s="14" t="s">
        <v>2471</v>
      </c>
      <c r="B704">
        <v>335690349218</v>
      </c>
      <c r="C704" s="14" t="s">
        <v>10427</v>
      </c>
      <c r="D704">
        <v>140</v>
      </c>
      <c r="E704" s="14" t="s">
        <v>1076</v>
      </c>
      <c r="F704" s="14" t="s">
        <v>7084</v>
      </c>
      <c r="G704" s="14">
        <f>timingTable[[#This Row],[FRT_DEC]]-B703</f>
        <v>715</v>
      </c>
      <c r="H7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INFO]]))),H703)</f>
        <v>102</v>
      </c>
      <c r="I70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04" s="14">
        <f>HEX2DEC(RIGHT(timingTable[[#This Row],[FRT_HEX]],MIN(LEN(timingTable[[#This Row],[FRT_HEX]])-2,8)))</f>
        <v>682900130</v>
      </c>
      <c r="K704" s="14" t="str">
        <f>IF(timingTable[[#This Row],['[TRACECODE']:.1]]=140,"afterTx","")</f>
        <v>afterTx</v>
      </c>
      <c r="L704" s="14" t="str">
        <f t="shared" si="110"/>
        <v/>
      </c>
      <c r="M704" s="14" t="str">
        <f>IF(AND(H704=H703,K703="afterTx",timingTable[[#This Row],['[TRACECODE']:.1]]=6),"dc","")</f>
        <v/>
      </c>
      <c r="N704" s="14" t="str">
        <f t="shared" si="111"/>
        <v/>
      </c>
      <c r="O704" s="14" t="str">
        <f>IF(timingTable[[#This Row],['[TRACECODE']:.1]]=141,"afterRx","")</f>
        <v/>
      </c>
      <c r="P704" s="14" t="str">
        <f t="shared" si="112"/>
        <v/>
      </c>
      <c r="Q704" s="14" t="str">
        <f t="shared" si="113"/>
        <v/>
      </c>
      <c r="R704" s="14" t="str">
        <f t="shared" si="114"/>
        <v/>
      </c>
      <c r="S704" s="14" t="str">
        <f t="shared" si="115"/>
        <v>EMPTY</v>
      </c>
      <c r="T704" s="14" t="str">
        <f t="shared" si="116"/>
        <v>EMPTY</v>
      </c>
      <c r="U704" s="14" t="str">
        <f t="shared" si="117"/>
        <v>EMPTY</v>
      </c>
      <c r="V704" s="14" t="str">
        <f t="shared" si="118"/>
        <v>EMPTY</v>
      </c>
      <c r="W704" s="14" t="str">
        <f>IF(L704="beforeTx",timingTable[[#This Row],[FRT32_val]]-timingTable[[#This Row],[FRT32_trace]],"EMPTY")</f>
        <v>EMPTY</v>
      </c>
      <c r="X704" s="14" t="str">
        <f t="shared" si="119"/>
        <v>EMPTY</v>
      </c>
      <c r="Y704" s="14" t="str">
        <f t="shared" si="120"/>
        <v>EMPTY</v>
      </c>
      <c r="Z704" s="14" t="str">
        <f>IF(AND(P704="beforeRx",O705="afterRx"),J705-timingTable[[#This Row],[FRT32_trace]],"EMPTY")</f>
        <v>EMPTY</v>
      </c>
      <c r="AA704" s="14" t="str">
        <f>IF(AND(timingTable[[#This Row],[txEnd]]="txEnd",Q708="rxStart"),I708-timingTable[[#This Row],[FRT32_val]],"EMPTY")</f>
        <v>EMPTY</v>
      </c>
    </row>
    <row r="705" spans="1:27" x14ac:dyDescent="0.25">
      <c r="A705" s="14" t="s">
        <v>2483</v>
      </c>
      <c r="B705">
        <v>335690350565</v>
      </c>
      <c r="C705" s="14" t="s">
        <v>10440</v>
      </c>
      <c r="D705">
        <v>151</v>
      </c>
      <c r="E705" s="14" t="s">
        <v>7876</v>
      </c>
      <c r="F705" s="14" t="s">
        <v>7989</v>
      </c>
      <c r="G705" s="14">
        <f>timingTable[[#This Row],[FRT_DEC]]-B704</f>
        <v>1347</v>
      </c>
      <c r="H7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INFO]]))),H704)</f>
        <v>102</v>
      </c>
      <c r="I7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05" s="14">
        <f>HEX2DEC(RIGHT(timingTable[[#This Row],[FRT_HEX]],MIN(LEN(timingTable[[#This Row],[FRT_HEX]])-2,8)))</f>
        <v>682901477</v>
      </c>
      <c r="K705" s="14" t="str">
        <f>IF(timingTable[[#This Row],['[TRACECODE']:.1]]=140,"afterTx","")</f>
        <v/>
      </c>
      <c r="L705" s="14" t="str">
        <f t="shared" si="110"/>
        <v/>
      </c>
      <c r="M705" s="14" t="str">
        <f>IF(AND(H705=H704,K704="afterTx",timingTable[[#This Row],['[TRACECODE']:.1]]=6),"dc","")</f>
        <v/>
      </c>
      <c r="N705" s="14" t="str">
        <f t="shared" si="111"/>
        <v/>
      </c>
      <c r="O705" s="14" t="str">
        <f>IF(timingTable[[#This Row],['[TRACECODE']:.1]]=141,"afterRx","")</f>
        <v/>
      </c>
      <c r="P705" s="14" t="str">
        <f t="shared" si="112"/>
        <v/>
      </c>
      <c r="Q705" s="14" t="str">
        <f t="shared" si="113"/>
        <v/>
      </c>
      <c r="R705" s="14" t="str">
        <f t="shared" si="114"/>
        <v/>
      </c>
      <c r="S705" s="14" t="str">
        <f t="shared" si="115"/>
        <v>EMPTY</v>
      </c>
      <c r="T705" s="14" t="str">
        <f t="shared" si="116"/>
        <v>EMPTY</v>
      </c>
      <c r="U705" s="14" t="str">
        <f t="shared" si="117"/>
        <v>EMPTY</v>
      </c>
      <c r="V705" s="14" t="str">
        <f t="shared" si="118"/>
        <v>EMPTY</v>
      </c>
      <c r="W705" s="14" t="str">
        <f>IF(L705="beforeTx",timingTable[[#This Row],[FRT32_val]]-timingTable[[#This Row],[FRT32_trace]],"EMPTY")</f>
        <v>EMPTY</v>
      </c>
      <c r="X705" s="14" t="str">
        <f t="shared" si="119"/>
        <v>EMPTY</v>
      </c>
      <c r="Y705" s="14" t="str">
        <f t="shared" si="120"/>
        <v>EMPTY</v>
      </c>
      <c r="Z705" s="14" t="str">
        <f>IF(AND(P705="beforeRx",O706="afterRx"),J706-timingTable[[#This Row],[FRT32_trace]],"EMPTY")</f>
        <v>EMPTY</v>
      </c>
      <c r="AA705" s="14" t="str">
        <f>IF(AND(timingTable[[#This Row],[txEnd]]="txEnd",Q709="rxStart"),I709-timingTable[[#This Row],[FRT32_val]],"EMPTY")</f>
        <v>EMPTY</v>
      </c>
    </row>
    <row r="706" spans="1:27" x14ac:dyDescent="0.25">
      <c r="A706" s="14" t="s">
        <v>2486</v>
      </c>
      <c r="B706">
        <v>335690352766</v>
      </c>
      <c r="C706" s="14" t="s">
        <v>10443</v>
      </c>
      <c r="D706">
        <v>151</v>
      </c>
      <c r="E706" s="14" t="s">
        <v>7876</v>
      </c>
      <c r="F706" s="14" t="s">
        <v>7936</v>
      </c>
      <c r="G706" s="14">
        <f>timingTable[[#This Row],[FRT_DEC]]-B705</f>
        <v>2201</v>
      </c>
      <c r="H7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INFO]]))),H705)</f>
        <v>102</v>
      </c>
      <c r="I7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06" s="14">
        <f>HEX2DEC(RIGHT(timingTable[[#This Row],[FRT_HEX]],MIN(LEN(timingTable[[#This Row],[FRT_HEX]])-2,8)))</f>
        <v>682903678</v>
      </c>
      <c r="K706" s="14" t="str">
        <f>IF(timingTable[[#This Row],['[TRACECODE']:.1]]=140,"afterTx","")</f>
        <v/>
      </c>
      <c r="L706" s="14" t="str">
        <f t="shared" si="110"/>
        <v/>
      </c>
      <c r="M706" s="14" t="str">
        <f>IF(AND(H706=H705,K705="afterTx",timingTable[[#This Row],['[TRACECODE']:.1]]=6),"dc","")</f>
        <v/>
      </c>
      <c r="N706" s="14" t="str">
        <f t="shared" si="111"/>
        <v/>
      </c>
      <c r="O706" s="14" t="str">
        <f>IF(timingTable[[#This Row],['[TRACECODE']:.1]]=141,"afterRx","")</f>
        <v/>
      </c>
      <c r="P706" s="14" t="str">
        <f t="shared" si="112"/>
        <v/>
      </c>
      <c r="Q706" s="14" t="str">
        <f t="shared" si="113"/>
        <v/>
      </c>
      <c r="R706" s="14" t="str">
        <f t="shared" si="114"/>
        <v/>
      </c>
      <c r="S706" s="14" t="str">
        <f t="shared" si="115"/>
        <v>EMPTY</v>
      </c>
      <c r="T706" s="14" t="str">
        <f t="shared" si="116"/>
        <v>EMPTY</v>
      </c>
      <c r="U706" s="14" t="str">
        <f t="shared" si="117"/>
        <v>EMPTY</v>
      </c>
      <c r="V706" s="14" t="str">
        <f t="shared" si="118"/>
        <v>EMPTY</v>
      </c>
      <c r="W706" s="14" t="str">
        <f>IF(L706="beforeTx",timingTable[[#This Row],[FRT32_val]]-timingTable[[#This Row],[FRT32_trace]],"EMPTY")</f>
        <v>EMPTY</v>
      </c>
      <c r="X706" s="14" t="str">
        <f t="shared" si="119"/>
        <v>EMPTY</v>
      </c>
      <c r="Y706" s="14" t="str">
        <f t="shared" si="120"/>
        <v>EMPTY</v>
      </c>
      <c r="Z706" s="14" t="str">
        <f>IF(AND(P706="beforeRx",O707="afterRx"),J707-timingTable[[#This Row],[FRT32_trace]],"EMPTY")</f>
        <v>EMPTY</v>
      </c>
      <c r="AA706" s="14" t="str">
        <f>IF(AND(timingTable[[#This Row],[txEnd]]="txEnd",Q710="rxStart"),I710-timingTable[[#This Row],[FRT32_val]],"EMPTY")</f>
        <v>EMPTY</v>
      </c>
    </row>
    <row r="707" spans="1:27" x14ac:dyDescent="0.25">
      <c r="A707" s="14" t="s">
        <v>2488</v>
      </c>
      <c r="B707">
        <v>335690361036</v>
      </c>
      <c r="C707" s="14" t="s">
        <v>10445</v>
      </c>
      <c r="D707">
        <v>151</v>
      </c>
      <c r="E707" s="14" t="s">
        <v>7876</v>
      </c>
      <c r="F707" s="14" t="s">
        <v>7989</v>
      </c>
      <c r="G707" s="14">
        <f>timingTable[[#This Row],[FRT_DEC]]-B706</f>
        <v>8270</v>
      </c>
      <c r="H7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INFO]]))),H706)</f>
        <v>102</v>
      </c>
      <c r="I7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07" s="14">
        <f>HEX2DEC(RIGHT(timingTable[[#This Row],[FRT_HEX]],MIN(LEN(timingTable[[#This Row],[FRT_HEX]])-2,8)))</f>
        <v>682911948</v>
      </c>
      <c r="K707" s="14" t="str">
        <f>IF(timingTable[[#This Row],['[TRACECODE']:.1]]=140,"afterTx","")</f>
        <v/>
      </c>
      <c r="L707" s="14" t="str">
        <f t="shared" si="110"/>
        <v/>
      </c>
      <c r="M707" s="14" t="str">
        <f>IF(AND(H707=H706,K706="afterTx",timingTable[[#This Row],['[TRACECODE']:.1]]=6),"dc","")</f>
        <v/>
      </c>
      <c r="N707" s="14" t="str">
        <f t="shared" si="111"/>
        <v/>
      </c>
      <c r="O707" s="14" t="str">
        <f>IF(timingTable[[#This Row],['[TRACECODE']:.1]]=141,"afterRx","")</f>
        <v/>
      </c>
      <c r="P707" s="14" t="str">
        <f t="shared" si="112"/>
        <v/>
      </c>
      <c r="Q707" s="14" t="str">
        <f t="shared" si="113"/>
        <v/>
      </c>
      <c r="R707" s="14" t="str">
        <f t="shared" si="114"/>
        <v/>
      </c>
      <c r="S707" s="14" t="str">
        <f t="shared" si="115"/>
        <v>EMPTY</v>
      </c>
      <c r="T707" s="14" t="str">
        <f t="shared" si="116"/>
        <v>EMPTY</v>
      </c>
      <c r="U707" s="14" t="str">
        <f t="shared" si="117"/>
        <v>EMPTY</v>
      </c>
      <c r="V707" s="14" t="str">
        <f t="shared" si="118"/>
        <v>EMPTY</v>
      </c>
      <c r="W707" s="14" t="str">
        <f>IF(L707="beforeTx",timingTable[[#This Row],[FRT32_val]]-timingTable[[#This Row],[FRT32_trace]],"EMPTY")</f>
        <v>EMPTY</v>
      </c>
      <c r="X707" s="14" t="str">
        <f t="shared" si="119"/>
        <v>EMPTY</v>
      </c>
      <c r="Y707" s="14" t="str">
        <f t="shared" si="120"/>
        <v>EMPTY</v>
      </c>
      <c r="Z707" s="14" t="str">
        <f>IF(AND(P707="beforeRx",O708="afterRx"),J708-timingTable[[#This Row],[FRT32_trace]],"EMPTY")</f>
        <v>EMPTY</v>
      </c>
      <c r="AA707" s="14" t="str">
        <f>IF(AND(timingTable[[#This Row],[txEnd]]="txEnd",Q711="rxStart"),I711-timingTable[[#This Row],[FRT32_val]],"EMPTY")</f>
        <v>EMPTY</v>
      </c>
    </row>
    <row r="708" spans="1:27" x14ac:dyDescent="0.25">
      <c r="A708" s="14" t="s">
        <v>2496</v>
      </c>
      <c r="B708">
        <v>335690362078</v>
      </c>
      <c r="C708" s="14" t="s">
        <v>10455</v>
      </c>
      <c r="D708">
        <v>151</v>
      </c>
      <c r="E708" s="14" t="s">
        <v>7876</v>
      </c>
      <c r="F708" s="14" t="s">
        <v>7993</v>
      </c>
      <c r="G708" s="14">
        <f>timingTable[[#This Row],[FRT_DEC]]-B707</f>
        <v>1042</v>
      </c>
      <c r="H7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INFO]]))),H707)</f>
        <v>102</v>
      </c>
      <c r="I7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708" s="14">
        <f>HEX2DEC(RIGHT(timingTable[[#This Row],[FRT_HEX]],MIN(LEN(timingTable[[#This Row],[FRT_HEX]])-2,8)))</f>
        <v>682912990</v>
      </c>
      <c r="K708" s="14" t="str">
        <f>IF(timingTable[[#This Row],['[TRACECODE']:.1]]=140,"afterTx","")</f>
        <v/>
      </c>
      <c r="L708" s="14" t="str">
        <f t="shared" si="110"/>
        <v/>
      </c>
      <c r="M708" s="14" t="str">
        <f>IF(AND(H708=H707,K707="afterTx",timingTable[[#This Row],['[TRACECODE']:.1]]=6),"dc","")</f>
        <v/>
      </c>
      <c r="N708" s="14" t="str">
        <f t="shared" si="111"/>
        <v/>
      </c>
      <c r="O708" s="14" t="str">
        <f>IF(timingTable[[#This Row],['[TRACECODE']:.1]]=141,"afterRx","")</f>
        <v/>
      </c>
      <c r="P708" s="14" t="str">
        <f t="shared" si="112"/>
        <v/>
      </c>
      <c r="Q708" s="14" t="str">
        <f t="shared" si="113"/>
        <v/>
      </c>
      <c r="R708" s="14" t="str">
        <f t="shared" si="114"/>
        <v/>
      </c>
      <c r="S708" s="14" t="str">
        <f t="shared" si="115"/>
        <v>EMPTY</v>
      </c>
      <c r="T708" s="14" t="str">
        <f t="shared" si="116"/>
        <v>EMPTY</v>
      </c>
      <c r="U708" s="14" t="str">
        <f t="shared" si="117"/>
        <v>EMPTY</v>
      </c>
      <c r="V708" s="14" t="str">
        <f t="shared" si="118"/>
        <v>EMPTY</v>
      </c>
      <c r="W708" s="14" t="str">
        <f>IF(L708="beforeTx",timingTable[[#This Row],[FRT32_val]]-timingTable[[#This Row],[FRT32_trace]],"EMPTY")</f>
        <v>EMPTY</v>
      </c>
      <c r="X708" s="14" t="str">
        <f t="shared" si="119"/>
        <v>EMPTY</v>
      </c>
      <c r="Y708" s="14" t="str">
        <f t="shared" si="120"/>
        <v>EMPTY</v>
      </c>
      <c r="Z708" s="14" t="str">
        <f>IF(AND(P708="beforeRx",O709="afterRx"),J709-timingTable[[#This Row],[FRT32_trace]],"EMPTY")</f>
        <v>EMPTY</v>
      </c>
      <c r="AA708" s="14" t="str">
        <f>IF(AND(timingTable[[#This Row],[txEnd]]="txEnd",Q712="rxStart"),I712-timingTable[[#This Row],[FRT32_val]],"EMPTY")</f>
        <v>EMPTY</v>
      </c>
    </row>
    <row r="709" spans="1:27" x14ac:dyDescent="0.25">
      <c r="A709" s="14" t="s">
        <v>2500</v>
      </c>
      <c r="B709">
        <v>335690362124</v>
      </c>
      <c r="C709" s="14" t="s">
        <v>10459</v>
      </c>
      <c r="D709">
        <v>131</v>
      </c>
      <c r="E709" s="14" t="s">
        <v>3932</v>
      </c>
      <c r="F709" s="14" t="s">
        <v>10460</v>
      </c>
      <c r="G709" s="14">
        <f>timingTable[[#This Row],[FRT_DEC]]-B708</f>
        <v>46</v>
      </c>
      <c r="H7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INFO]]))),H708)</f>
        <v>103</v>
      </c>
      <c r="I7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09" s="14">
        <f>HEX2DEC(RIGHT(timingTable[[#This Row],[FRT_HEX]],MIN(LEN(timingTable[[#This Row],[FRT_HEX]])-2,8)))</f>
        <v>682913036</v>
      </c>
      <c r="K709" s="14" t="str">
        <f>IF(timingTable[[#This Row],['[TRACECODE']:.1]]=140,"afterTx","")</f>
        <v/>
      </c>
      <c r="L709" s="14" t="str">
        <f t="shared" ref="L709:L772" si="121">IF(AND(H711=H709,K711="afterTx"),"beforeTx","")</f>
        <v/>
      </c>
      <c r="M709" s="14" t="str">
        <f>IF(AND(H709=H708,K708="afterTx",timingTable[[#This Row],['[TRACECODE']:.1]]=6),"dc","")</f>
        <v/>
      </c>
      <c r="N709" s="14" t="str">
        <f t="shared" ref="N709:N772" si="122">IF(AND(H709=H707,M707="dc"),"txEnd","")</f>
        <v/>
      </c>
      <c r="O709" s="14" t="str">
        <f>IF(timingTable[[#This Row],['[TRACECODE']:.1]]=141,"afterRx","")</f>
        <v/>
      </c>
      <c r="P709" s="14" t="str">
        <f t="shared" ref="P709:P772" si="123">IF(AND(H709=H710,O710="afterRx"),"beforeRx","")</f>
        <v/>
      </c>
      <c r="Q709" s="14" t="str">
        <f t="shared" ref="Q709:Q772" si="124">IF(AND(H709=H708,O708="afterRx"),"rxStart","")</f>
        <v/>
      </c>
      <c r="R709" s="14" t="str">
        <f t="shared" ref="R709:R772" si="125">IF(AND(H709=H707,Q707="rxStart"),"rxEnd","")</f>
        <v/>
      </c>
      <c r="S709" s="14" t="str">
        <f t="shared" ref="S709:S772" si="126">IF(AND(H712=H709,M712="dc",L709="beforeTx"),I712-I709,"EMPTY")</f>
        <v>EMPTY</v>
      </c>
      <c r="T709" s="14" t="str">
        <f t="shared" ref="T709:T772" si="127">IF(AND(N709="txEnd",P711="beforeRx",O712="afterRx"),J711-I709,"EMPTY")</f>
        <v>EMPTY</v>
      </c>
      <c r="U709" s="14" t="str">
        <f t="shared" ref="U709:U772" si="128">IF(AND(L711="beforeTx",R709="rxEnd",H711=H709),I711-I709,"EMPTY")</f>
        <v>EMPTY</v>
      </c>
      <c r="V709" s="14" t="str">
        <f t="shared" ref="V709:V772" si="129">IF(AND(R709="rxEnd",M714="dc",H709=H714),I714-I709,"EMPTY")</f>
        <v>EMPTY</v>
      </c>
      <c r="W709" s="14" t="str">
        <f>IF(L709="beforeTx",timingTable[[#This Row],[FRT32_val]]-timingTable[[#This Row],[FRT32_trace]],"EMPTY")</f>
        <v>EMPTY</v>
      </c>
      <c r="X709" s="14" t="str">
        <f t="shared" ref="X709:X772" si="130">IF(AND(L709="beforeTx",K711="afterTx"),J711-J709,"EMPTY")</f>
        <v>EMPTY</v>
      </c>
      <c r="Y709" s="14" t="str">
        <f t="shared" ref="Y709:Y772" si="131">IF(AND(R709="rxEnd",L711="beforeTx"),J711-I709,"EMPTY")</f>
        <v>EMPTY</v>
      </c>
      <c r="Z709" s="14" t="str">
        <f>IF(AND(P709="beforeRx",O710="afterRx"),J710-timingTable[[#This Row],[FRT32_trace]],"EMPTY")</f>
        <v>EMPTY</v>
      </c>
      <c r="AA709" s="14" t="str">
        <f>IF(AND(timingTable[[#This Row],[txEnd]]="txEnd",Q713="rxStart"),I713-timingTable[[#This Row],[FRT32_val]],"EMPTY")</f>
        <v>EMPTY</v>
      </c>
    </row>
    <row r="710" spans="1:27" x14ac:dyDescent="0.25">
      <c r="A710" s="14" t="s">
        <v>2502</v>
      </c>
      <c r="B710">
        <v>335690362185</v>
      </c>
      <c r="C710" s="14" t="s">
        <v>10462</v>
      </c>
      <c r="D710">
        <v>129</v>
      </c>
      <c r="E710" s="14" t="s">
        <v>3677</v>
      </c>
      <c r="F710" s="14" t="s">
        <v>10463</v>
      </c>
      <c r="G710" s="14">
        <f>timingTable[[#This Row],[FRT_DEC]]-B709</f>
        <v>61</v>
      </c>
      <c r="H7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INFO]]))),H709)</f>
        <v>103</v>
      </c>
      <c r="I7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682913975</v>
      </c>
      <c r="J710" s="14">
        <f>HEX2DEC(RIGHT(timingTable[[#This Row],[FRT_HEX]],MIN(LEN(timingTable[[#This Row],[FRT_HEX]])-2,8)))</f>
        <v>682913097</v>
      </c>
      <c r="K710" s="14" t="str">
        <f>IF(timingTable[[#This Row],['[TRACECODE']:.1]]=140,"afterTx","")</f>
        <v/>
      </c>
      <c r="L710" s="14" t="str">
        <f t="shared" si="121"/>
        <v>beforeTx</v>
      </c>
      <c r="M710" s="14" t="str">
        <f>IF(AND(H710=H709,K709="afterTx",timingTable[[#This Row],['[TRACECODE']:.1]]=6),"dc","")</f>
        <v/>
      </c>
      <c r="N710" s="14" t="str">
        <f t="shared" si="122"/>
        <v/>
      </c>
      <c r="O710" s="14" t="str">
        <f>IF(timingTable[[#This Row],['[TRACECODE']:.1]]=141,"afterRx","")</f>
        <v/>
      </c>
      <c r="P710" s="14" t="str">
        <f t="shared" si="123"/>
        <v/>
      </c>
      <c r="Q710" s="14" t="str">
        <f t="shared" si="124"/>
        <v/>
      </c>
      <c r="R710" s="14" t="str">
        <f t="shared" si="125"/>
        <v/>
      </c>
      <c r="S710" s="14">
        <f t="shared" si="126"/>
        <v>719</v>
      </c>
      <c r="T710" s="14" t="str">
        <f t="shared" si="127"/>
        <v>EMPTY</v>
      </c>
      <c r="U710" s="14" t="str">
        <f t="shared" si="128"/>
        <v>EMPTY</v>
      </c>
      <c r="V710" s="14" t="str">
        <f t="shared" si="129"/>
        <v>EMPTY</v>
      </c>
      <c r="W710" s="14">
        <f>IF(L710="beforeTx",timingTable[[#This Row],[FRT32_val]]-timingTable[[#This Row],[FRT32_trace]],"EMPTY")</f>
        <v>878</v>
      </c>
      <c r="X710" s="14">
        <f t="shared" si="130"/>
        <v>914</v>
      </c>
      <c r="Y710" s="14" t="str">
        <f t="shared" si="131"/>
        <v>EMPTY</v>
      </c>
      <c r="Z710" s="14" t="str">
        <f>IF(AND(P710="beforeRx",O711="afterRx"),J711-timingTable[[#This Row],[FRT32_trace]],"EMPTY")</f>
        <v>EMPTY</v>
      </c>
      <c r="AA710" s="14" t="str">
        <f>IF(AND(timingTable[[#This Row],[txEnd]]="txEnd",Q714="rxStart"),I714-timingTable[[#This Row],[FRT32_val]],"EMPTY")</f>
        <v>EMPTY</v>
      </c>
    </row>
    <row r="711" spans="1:27" x14ac:dyDescent="0.25">
      <c r="A711" s="14" t="s">
        <v>2503</v>
      </c>
      <c r="B711">
        <v>335690362188</v>
      </c>
      <c r="C711" s="14" t="s">
        <v>10464</v>
      </c>
      <c r="D711">
        <v>129</v>
      </c>
      <c r="E711" s="14" t="s">
        <v>3677</v>
      </c>
      <c r="F711" s="14" t="s">
        <v>7881</v>
      </c>
      <c r="G711" s="14">
        <f>timingTable[[#This Row],[FRT_DEC]]-B710</f>
        <v>3</v>
      </c>
      <c r="H7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INFO]]))),H710)</f>
        <v>103</v>
      </c>
      <c r="I7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11" s="14">
        <f>HEX2DEC(RIGHT(timingTable[[#This Row],[FRT_HEX]],MIN(LEN(timingTable[[#This Row],[FRT_HEX]])-2,8)))</f>
        <v>682913100</v>
      </c>
      <c r="K711" s="14" t="str">
        <f>IF(timingTable[[#This Row],['[TRACECODE']:.1]]=140,"afterTx","")</f>
        <v/>
      </c>
      <c r="L711" s="14" t="str">
        <f t="shared" si="121"/>
        <v/>
      </c>
      <c r="M711" s="14" t="str">
        <f>IF(AND(H711=H710,K710="afterTx",timingTable[[#This Row],['[TRACECODE']:.1]]=6),"dc","")</f>
        <v/>
      </c>
      <c r="N711" s="14" t="str">
        <f t="shared" si="122"/>
        <v/>
      </c>
      <c r="O711" s="14" t="str">
        <f>IF(timingTable[[#This Row],['[TRACECODE']:.1]]=141,"afterRx","")</f>
        <v/>
      </c>
      <c r="P711" s="14" t="str">
        <f t="shared" si="123"/>
        <v/>
      </c>
      <c r="Q711" s="14" t="str">
        <f t="shared" si="124"/>
        <v/>
      </c>
      <c r="R711" s="14" t="str">
        <f t="shared" si="125"/>
        <v/>
      </c>
      <c r="S711" s="14" t="str">
        <f t="shared" si="126"/>
        <v>EMPTY</v>
      </c>
      <c r="T711" s="14" t="str">
        <f t="shared" si="127"/>
        <v>EMPTY</v>
      </c>
      <c r="U711" s="14" t="str">
        <f t="shared" si="128"/>
        <v>EMPTY</v>
      </c>
      <c r="V711" s="14" t="str">
        <f t="shared" si="129"/>
        <v>EMPTY</v>
      </c>
      <c r="W711" s="14" t="str">
        <f>IF(L711="beforeTx",timingTable[[#This Row],[FRT32_val]]-timingTable[[#This Row],[FRT32_trace]],"EMPTY")</f>
        <v>EMPTY</v>
      </c>
      <c r="X711" s="14" t="str">
        <f t="shared" si="130"/>
        <v>EMPTY</v>
      </c>
      <c r="Y711" s="14" t="str">
        <f t="shared" si="131"/>
        <v>EMPTY</v>
      </c>
      <c r="Z711" s="14" t="str">
        <f>IF(AND(P711="beforeRx",O712="afterRx"),J712-timingTable[[#This Row],[FRT32_trace]],"EMPTY")</f>
        <v>EMPTY</v>
      </c>
      <c r="AA711" s="14" t="str">
        <f>IF(AND(timingTable[[#This Row],[txEnd]]="txEnd",Q715="rxStart"),I715-timingTable[[#This Row],[FRT32_val]],"EMPTY")</f>
        <v>EMPTY</v>
      </c>
    </row>
    <row r="712" spans="1:27" x14ac:dyDescent="0.25">
      <c r="A712" s="14" t="s">
        <v>2504</v>
      </c>
      <c r="B712">
        <v>335690363099</v>
      </c>
      <c r="C712" s="14" t="s">
        <v>10465</v>
      </c>
      <c r="D712">
        <v>140</v>
      </c>
      <c r="E712" s="14" t="s">
        <v>1076</v>
      </c>
      <c r="F712" s="14" t="s">
        <v>7834</v>
      </c>
      <c r="G712" s="14">
        <f>timingTable[[#This Row],[FRT_DEC]]-B711</f>
        <v>911</v>
      </c>
      <c r="H7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INFO]]))),H711)</f>
        <v>103</v>
      </c>
      <c r="I71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12" s="14">
        <f>HEX2DEC(RIGHT(timingTable[[#This Row],[FRT_HEX]],MIN(LEN(timingTable[[#This Row],[FRT_HEX]])-2,8)))</f>
        <v>682914011</v>
      </c>
      <c r="K712" s="14" t="str">
        <f>IF(timingTable[[#This Row],['[TRACECODE']:.1]]=140,"afterTx","")</f>
        <v>afterTx</v>
      </c>
      <c r="L712" s="14" t="str">
        <f t="shared" si="121"/>
        <v/>
      </c>
      <c r="M712" s="14" t="str">
        <f>IF(AND(H712=H711,K711="afterTx",timingTable[[#This Row],['[TRACECODE']:.1]]=6),"dc","")</f>
        <v/>
      </c>
      <c r="N712" s="14" t="str">
        <f t="shared" si="122"/>
        <v/>
      </c>
      <c r="O712" s="14" t="str">
        <f>IF(timingTable[[#This Row],['[TRACECODE']:.1]]=141,"afterRx","")</f>
        <v/>
      </c>
      <c r="P712" s="14" t="str">
        <f t="shared" si="123"/>
        <v/>
      </c>
      <c r="Q712" s="14" t="str">
        <f t="shared" si="124"/>
        <v/>
      </c>
      <c r="R712" s="14" t="str">
        <f t="shared" si="125"/>
        <v/>
      </c>
      <c r="S712" s="14" t="str">
        <f t="shared" si="126"/>
        <v>EMPTY</v>
      </c>
      <c r="T712" s="14" t="str">
        <f t="shared" si="127"/>
        <v>EMPTY</v>
      </c>
      <c r="U712" s="14" t="str">
        <f t="shared" si="128"/>
        <v>EMPTY</v>
      </c>
      <c r="V712" s="14" t="str">
        <f t="shared" si="129"/>
        <v>EMPTY</v>
      </c>
      <c r="W712" s="14" t="str">
        <f>IF(L712="beforeTx",timingTable[[#This Row],[FRT32_val]]-timingTable[[#This Row],[FRT32_trace]],"EMPTY")</f>
        <v>EMPTY</v>
      </c>
      <c r="X712" s="14" t="str">
        <f t="shared" si="130"/>
        <v>EMPTY</v>
      </c>
      <c r="Y712" s="14" t="str">
        <f t="shared" si="131"/>
        <v>EMPTY</v>
      </c>
      <c r="Z712" s="14" t="str">
        <f>IF(AND(P712="beforeRx",O713="afterRx"),J713-timingTable[[#This Row],[FRT32_trace]],"EMPTY")</f>
        <v>EMPTY</v>
      </c>
      <c r="AA712" s="14" t="str">
        <f>IF(AND(timingTable[[#This Row],[txEnd]]="txEnd",Q716="rxStart"),I716-timingTable[[#This Row],[FRT32_val]],"EMPTY")</f>
        <v>EMPTY</v>
      </c>
    </row>
    <row r="713" spans="1:27" x14ac:dyDescent="0.25">
      <c r="A713" s="14" t="s">
        <v>2506</v>
      </c>
      <c r="B713">
        <v>335690366731</v>
      </c>
      <c r="C713" s="14" t="s">
        <v>10467</v>
      </c>
      <c r="D713">
        <v>6</v>
      </c>
      <c r="E713" s="14" t="s">
        <v>1077</v>
      </c>
      <c r="F713" s="14" t="s">
        <v>10468</v>
      </c>
      <c r="G713" s="14">
        <f>timingTable[[#This Row],[FRT_DEC]]-B712</f>
        <v>3632</v>
      </c>
      <c r="H7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INFO]]))),H712)</f>
        <v>103</v>
      </c>
      <c r="I7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682914694</v>
      </c>
      <c r="J713" s="14">
        <f>HEX2DEC(RIGHT(timingTable[[#This Row],[FRT_HEX]],MIN(LEN(timingTable[[#This Row],[FRT_HEX]])-2,8)))</f>
        <v>682917643</v>
      </c>
      <c r="K713" s="14" t="str">
        <f>IF(timingTable[[#This Row],['[TRACECODE']:.1]]=140,"afterTx","")</f>
        <v/>
      </c>
      <c r="L713" s="14" t="str">
        <f t="shared" si="121"/>
        <v/>
      </c>
      <c r="M713" s="14" t="str">
        <f>IF(AND(H713=H712,K712="afterTx",timingTable[[#This Row],['[TRACECODE']:.1]]=6),"dc","")</f>
        <v>dc</v>
      </c>
      <c r="N713" s="14" t="str">
        <f t="shared" si="122"/>
        <v/>
      </c>
      <c r="O713" s="14" t="str">
        <f>IF(timingTable[[#This Row],['[TRACECODE']:.1]]=141,"afterRx","")</f>
        <v/>
      </c>
      <c r="P713" s="14" t="str">
        <f t="shared" si="123"/>
        <v/>
      </c>
      <c r="Q713" s="14" t="str">
        <f t="shared" si="124"/>
        <v/>
      </c>
      <c r="R713" s="14" t="str">
        <f t="shared" si="125"/>
        <v/>
      </c>
      <c r="S713" s="14" t="str">
        <f t="shared" si="126"/>
        <v>EMPTY</v>
      </c>
      <c r="T713" s="14" t="str">
        <f t="shared" si="127"/>
        <v>EMPTY</v>
      </c>
      <c r="U713" s="14" t="str">
        <f t="shared" si="128"/>
        <v>EMPTY</v>
      </c>
      <c r="V713" s="14" t="str">
        <f t="shared" si="129"/>
        <v>EMPTY</v>
      </c>
      <c r="W713" s="14" t="str">
        <f>IF(L713="beforeTx",timingTable[[#This Row],[FRT32_val]]-timingTable[[#This Row],[FRT32_trace]],"EMPTY")</f>
        <v>EMPTY</v>
      </c>
      <c r="X713" s="14" t="str">
        <f t="shared" si="130"/>
        <v>EMPTY</v>
      </c>
      <c r="Y713" s="14" t="str">
        <f t="shared" si="131"/>
        <v>EMPTY</v>
      </c>
      <c r="Z713" s="14" t="str">
        <f>IF(AND(P713="beforeRx",O714="afterRx"),J714-timingTable[[#This Row],[FRT32_trace]],"EMPTY")</f>
        <v>EMPTY</v>
      </c>
      <c r="AA713" s="14" t="str">
        <f>IF(AND(timingTable[[#This Row],[txEnd]]="txEnd",Q717="rxStart"),I717-timingTable[[#This Row],[FRT32_val]],"EMPTY")</f>
        <v>EMPTY</v>
      </c>
    </row>
    <row r="714" spans="1:27" x14ac:dyDescent="0.25">
      <c r="A714" s="14" t="s">
        <v>2507</v>
      </c>
      <c r="B714">
        <v>335690366735</v>
      </c>
      <c r="C714" s="14" t="s">
        <v>10469</v>
      </c>
      <c r="D714">
        <v>6</v>
      </c>
      <c r="E714" s="14" t="s">
        <v>1077</v>
      </c>
      <c r="F714" s="14" t="s">
        <v>7877</v>
      </c>
      <c r="G714" s="14">
        <f>timingTable[[#This Row],[FRT_DEC]]-B713</f>
        <v>4</v>
      </c>
      <c r="H7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INFO]]))),H713)</f>
        <v>103</v>
      </c>
      <c r="I7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14" s="14">
        <f>HEX2DEC(RIGHT(timingTable[[#This Row],[FRT_HEX]],MIN(LEN(timingTable[[#This Row],[FRT_HEX]])-2,8)))</f>
        <v>682917647</v>
      </c>
      <c r="K714" s="14" t="str">
        <f>IF(timingTable[[#This Row],['[TRACECODE']:.1]]=140,"afterTx","")</f>
        <v/>
      </c>
      <c r="L714" s="14" t="str">
        <f t="shared" si="121"/>
        <v/>
      </c>
      <c r="M714" s="14" t="str">
        <f>IF(AND(H714=H713,K713="afterTx",timingTable[[#This Row],['[TRACECODE']:.1]]=6),"dc","")</f>
        <v/>
      </c>
      <c r="N714" s="14" t="str">
        <f t="shared" si="122"/>
        <v/>
      </c>
      <c r="O714" s="14" t="str">
        <f>IF(timingTable[[#This Row],['[TRACECODE']:.1]]=141,"afterRx","")</f>
        <v/>
      </c>
      <c r="P714" s="14" t="str">
        <f t="shared" si="123"/>
        <v/>
      </c>
      <c r="Q714" s="14" t="str">
        <f t="shared" si="124"/>
        <v/>
      </c>
      <c r="R714" s="14" t="str">
        <f t="shared" si="125"/>
        <v/>
      </c>
      <c r="S714" s="14" t="str">
        <f t="shared" si="126"/>
        <v>EMPTY</v>
      </c>
      <c r="T714" s="14" t="str">
        <f t="shared" si="127"/>
        <v>EMPTY</v>
      </c>
      <c r="U714" s="14" t="str">
        <f t="shared" si="128"/>
        <v>EMPTY</v>
      </c>
      <c r="V714" s="14" t="str">
        <f t="shared" si="129"/>
        <v>EMPTY</v>
      </c>
      <c r="W714" s="14" t="str">
        <f>IF(L714="beforeTx",timingTable[[#This Row],[FRT32_val]]-timingTable[[#This Row],[FRT32_trace]],"EMPTY")</f>
        <v>EMPTY</v>
      </c>
      <c r="X714" s="14" t="str">
        <f t="shared" si="130"/>
        <v>EMPTY</v>
      </c>
      <c r="Y714" s="14" t="str">
        <f t="shared" si="131"/>
        <v>EMPTY</v>
      </c>
      <c r="Z714" s="14" t="str">
        <f>IF(AND(P714="beforeRx",O715="afterRx"),J715-timingTable[[#This Row],[FRT32_trace]],"EMPTY")</f>
        <v>EMPTY</v>
      </c>
      <c r="AA714" s="14" t="str">
        <f>IF(AND(timingTable[[#This Row],[txEnd]]="txEnd",Q718="rxStart"),I718-timingTable[[#This Row],[FRT32_val]],"EMPTY")</f>
        <v>EMPTY</v>
      </c>
    </row>
    <row r="715" spans="1:27" x14ac:dyDescent="0.25">
      <c r="A715" s="14" t="s">
        <v>2508</v>
      </c>
      <c r="B715">
        <v>335690366738</v>
      </c>
      <c r="C715" s="14" t="s">
        <v>10470</v>
      </c>
      <c r="D715">
        <v>122</v>
      </c>
      <c r="E715" s="14" t="s">
        <v>3921</v>
      </c>
      <c r="F715" s="14" t="s">
        <v>10471</v>
      </c>
      <c r="G715" s="14">
        <f>timingTable[[#This Row],[FRT_DEC]]-B714</f>
        <v>3</v>
      </c>
      <c r="H7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INFO]]))),H714)</f>
        <v>103</v>
      </c>
      <c r="I7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682917585</v>
      </c>
      <c r="J715" s="14">
        <f>HEX2DEC(RIGHT(timingTable[[#This Row],[FRT_HEX]],MIN(LEN(timingTable[[#This Row],[FRT_HEX]])-2,8)))</f>
        <v>682917650</v>
      </c>
      <c r="K715" s="14" t="str">
        <f>IF(timingTable[[#This Row],['[TRACECODE']:.1]]=140,"afterTx","")</f>
        <v/>
      </c>
      <c r="L715" s="14" t="str">
        <f t="shared" si="121"/>
        <v/>
      </c>
      <c r="M715" s="14" t="str">
        <f>IF(AND(H715=H714,K714="afterTx",timingTable[[#This Row],['[TRACECODE']:.1]]=6),"dc","")</f>
        <v/>
      </c>
      <c r="N715" s="14" t="str">
        <f t="shared" si="122"/>
        <v>txEnd</v>
      </c>
      <c r="O715" s="14" t="str">
        <f>IF(timingTable[[#This Row],['[TRACECODE']:.1]]=141,"afterRx","")</f>
        <v/>
      </c>
      <c r="P715" s="14" t="str">
        <f t="shared" si="123"/>
        <v/>
      </c>
      <c r="Q715" s="14" t="str">
        <f t="shared" si="124"/>
        <v/>
      </c>
      <c r="R715" s="14" t="str">
        <f t="shared" si="125"/>
        <v/>
      </c>
      <c r="S715" s="14" t="str">
        <f t="shared" si="126"/>
        <v>EMPTY</v>
      </c>
      <c r="T715" s="14" t="str">
        <f t="shared" si="127"/>
        <v>EMPTY</v>
      </c>
      <c r="U715" s="14" t="str">
        <f t="shared" si="128"/>
        <v>EMPTY</v>
      </c>
      <c r="V715" s="14" t="str">
        <f t="shared" si="129"/>
        <v>EMPTY</v>
      </c>
      <c r="W715" s="14" t="str">
        <f>IF(L715="beforeTx",timingTable[[#This Row],[FRT32_val]]-timingTable[[#This Row],[FRT32_trace]],"EMPTY")</f>
        <v>EMPTY</v>
      </c>
      <c r="X715" s="14" t="str">
        <f t="shared" si="130"/>
        <v>EMPTY</v>
      </c>
      <c r="Y715" s="14" t="str">
        <f t="shared" si="131"/>
        <v>EMPTY</v>
      </c>
      <c r="Z715" s="14" t="str">
        <f>IF(AND(P715="beforeRx",O716="afterRx"),J716-timingTable[[#This Row],[FRT32_trace]],"EMPTY")</f>
        <v>EMPTY</v>
      </c>
      <c r="AA715" s="14" t="str">
        <f>IF(AND(timingTable[[#This Row],[txEnd]]="txEnd",Q719="rxStart"),I719-timingTable[[#This Row],[FRT32_val]],"EMPTY")</f>
        <v>EMPTY</v>
      </c>
    </row>
    <row r="716" spans="1:27" x14ac:dyDescent="0.25">
      <c r="A716" s="14" t="s">
        <v>2509</v>
      </c>
      <c r="B716">
        <v>335690366740</v>
      </c>
      <c r="C716" s="14" t="s">
        <v>10472</v>
      </c>
      <c r="D716">
        <v>122</v>
      </c>
      <c r="E716" s="14" t="s">
        <v>3921</v>
      </c>
      <c r="F716" s="14" t="s">
        <v>7878</v>
      </c>
      <c r="G716" s="14">
        <f>timingTable[[#This Row],[FRT_DEC]]-B715</f>
        <v>2</v>
      </c>
      <c r="H7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INFO]]))),H715)</f>
        <v>103</v>
      </c>
      <c r="I7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16" s="14">
        <f>HEX2DEC(RIGHT(timingTable[[#This Row],[FRT_HEX]],MIN(LEN(timingTable[[#This Row],[FRT_HEX]])-2,8)))</f>
        <v>682917652</v>
      </c>
      <c r="K716" s="14" t="str">
        <f>IF(timingTable[[#This Row],['[TRACECODE']:.1]]=140,"afterTx","")</f>
        <v/>
      </c>
      <c r="L716" s="14" t="str">
        <f t="shared" si="121"/>
        <v/>
      </c>
      <c r="M716" s="14" t="str">
        <f>IF(AND(H716=H715,K715="afterTx",timingTable[[#This Row],['[TRACECODE']:.1]]=6),"dc","")</f>
        <v/>
      </c>
      <c r="N716" s="14" t="str">
        <f t="shared" si="122"/>
        <v/>
      </c>
      <c r="O716" s="14" t="str">
        <f>IF(timingTable[[#This Row],['[TRACECODE']:.1]]=141,"afterRx","")</f>
        <v/>
      </c>
      <c r="P716" s="14" t="str">
        <f t="shared" si="123"/>
        <v/>
      </c>
      <c r="Q716" s="14" t="str">
        <f t="shared" si="124"/>
        <v/>
      </c>
      <c r="R716" s="14" t="str">
        <f t="shared" si="125"/>
        <v/>
      </c>
      <c r="S716" s="14" t="str">
        <f t="shared" si="126"/>
        <v>EMPTY</v>
      </c>
      <c r="T716" s="14" t="str">
        <f t="shared" si="127"/>
        <v>EMPTY</v>
      </c>
      <c r="U716" s="14" t="str">
        <f t="shared" si="128"/>
        <v>EMPTY</v>
      </c>
      <c r="V716" s="14" t="str">
        <f t="shared" si="129"/>
        <v>EMPTY</v>
      </c>
      <c r="W716" s="14" t="str">
        <f>IF(L716="beforeTx",timingTable[[#This Row],[FRT32_val]]-timingTable[[#This Row],[FRT32_trace]],"EMPTY")</f>
        <v>EMPTY</v>
      </c>
      <c r="X716" s="14" t="str">
        <f t="shared" si="130"/>
        <v>EMPTY</v>
      </c>
      <c r="Y716" s="14" t="str">
        <f t="shared" si="131"/>
        <v>EMPTY</v>
      </c>
      <c r="Z716" s="14" t="str">
        <f>IF(AND(P716="beforeRx",O717="afterRx"),J717-timingTable[[#This Row],[FRT32_trace]],"EMPTY")</f>
        <v>EMPTY</v>
      </c>
      <c r="AA716" s="14" t="str">
        <f>IF(AND(timingTable[[#This Row],[txEnd]]="txEnd",Q720="rxStart"),I720-timingTable[[#This Row],[FRT32_val]],"EMPTY")</f>
        <v>EMPTY</v>
      </c>
    </row>
    <row r="717" spans="1:27" x14ac:dyDescent="0.25">
      <c r="A717" s="14" t="s">
        <v>2510</v>
      </c>
      <c r="B717">
        <v>335690366748</v>
      </c>
      <c r="C717" s="14" t="s">
        <v>10473</v>
      </c>
      <c r="D717">
        <v>151</v>
      </c>
      <c r="E717" s="14" t="s">
        <v>7876</v>
      </c>
      <c r="F717" s="14" t="s">
        <v>8006</v>
      </c>
      <c r="G717" s="14">
        <f>timingTable[[#This Row],[FRT_DEC]]-B716</f>
        <v>8</v>
      </c>
      <c r="H7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INFO]]))),H716)</f>
        <v>103</v>
      </c>
      <c r="I7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717" s="14">
        <f>HEX2DEC(RIGHT(timingTable[[#This Row],[FRT_HEX]],MIN(LEN(timingTable[[#This Row],[FRT_HEX]])-2,8)))</f>
        <v>682917660</v>
      </c>
      <c r="K717" s="14" t="str">
        <f>IF(timingTable[[#This Row],['[TRACECODE']:.1]]=140,"afterTx","")</f>
        <v/>
      </c>
      <c r="L717" s="14" t="str">
        <f t="shared" si="121"/>
        <v/>
      </c>
      <c r="M717" s="14" t="str">
        <f>IF(AND(H717=H716,K716="afterTx",timingTable[[#This Row],['[TRACECODE']:.1]]=6),"dc","")</f>
        <v/>
      </c>
      <c r="N717" s="14" t="str">
        <f t="shared" si="122"/>
        <v/>
      </c>
      <c r="O717" s="14" t="str">
        <f>IF(timingTable[[#This Row],['[TRACECODE']:.1]]=141,"afterRx","")</f>
        <v/>
      </c>
      <c r="P717" s="14" t="str">
        <f t="shared" si="123"/>
        <v/>
      </c>
      <c r="Q717" s="14" t="str">
        <f t="shared" si="124"/>
        <v/>
      </c>
      <c r="R717" s="14" t="str">
        <f t="shared" si="125"/>
        <v/>
      </c>
      <c r="S717" s="14" t="str">
        <f t="shared" si="126"/>
        <v>EMPTY</v>
      </c>
      <c r="T717" s="14" t="str">
        <f t="shared" si="127"/>
        <v>EMPTY</v>
      </c>
      <c r="U717" s="14" t="str">
        <f t="shared" si="128"/>
        <v>EMPTY</v>
      </c>
      <c r="V717" s="14" t="str">
        <f t="shared" si="129"/>
        <v>EMPTY</v>
      </c>
      <c r="W717" s="14" t="str">
        <f>IF(L717="beforeTx",timingTable[[#This Row],[FRT32_val]]-timingTable[[#This Row],[FRT32_trace]],"EMPTY")</f>
        <v>EMPTY</v>
      </c>
      <c r="X717" s="14" t="str">
        <f t="shared" si="130"/>
        <v>EMPTY</v>
      </c>
      <c r="Y717" s="14" t="str">
        <f t="shared" si="131"/>
        <v>EMPTY</v>
      </c>
      <c r="Z717" s="14" t="str">
        <f>IF(AND(P717="beforeRx",O718="afterRx"),J718-timingTable[[#This Row],[FRT32_trace]],"EMPTY")</f>
        <v>EMPTY</v>
      </c>
      <c r="AA717" s="14" t="str">
        <f>IF(AND(timingTable[[#This Row],[txEnd]]="txEnd",Q721="rxStart"),I721-timingTable[[#This Row],[FRT32_val]],"EMPTY")</f>
        <v>EMPTY</v>
      </c>
    </row>
    <row r="718" spans="1:27" x14ac:dyDescent="0.25">
      <c r="A718" s="14" t="s">
        <v>2518</v>
      </c>
      <c r="B718">
        <v>335690367187</v>
      </c>
      <c r="C718" s="14" t="s">
        <v>10482</v>
      </c>
      <c r="D718">
        <v>151</v>
      </c>
      <c r="E718" s="14" t="s">
        <v>7876</v>
      </c>
      <c r="F718" s="14" t="s">
        <v>8130</v>
      </c>
      <c r="G718" s="14">
        <f>timingTable[[#This Row],[FRT_DEC]]-B717</f>
        <v>439</v>
      </c>
      <c r="H7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INFO]]))),H717)</f>
        <v>103</v>
      </c>
      <c r="I7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718" s="14">
        <f>HEX2DEC(RIGHT(timingTable[[#This Row],[FRT_HEX]],MIN(LEN(timingTable[[#This Row],[FRT_HEX]])-2,8)))</f>
        <v>682918099</v>
      </c>
      <c r="K718" s="14" t="str">
        <f>IF(timingTable[[#This Row],['[TRACECODE']:.1]]=140,"afterTx","")</f>
        <v/>
      </c>
      <c r="L718" s="14" t="str">
        <f t="shared" si="121"/>
        <v/>
      </c>
      <c r="M718" s="14" t="str">
        <f>IF(AND(H718=H717,K717="afterTx",timingTable[[#This Row],['[TRACECODE']:.1]]=6),"dc","")</f>
        <v/>
      </c>
      <c r="N718" s="14" t="str">
        <f t="shared" si="122"/>
        <v/>
      </c>
      <c r="O718" s="14" t="str">
        <f>IF(timingTable[[#This Row],['[TRACECODE']:.1]]=141,"afterRx","")</f>
        <v/>
      </c>
      <c r="P718" s="14" t="str">
        <f t="shared" si="123"/>
        <v/>
      </c>
      <c r="Q718" s="14" t="str">
        <f t="shared" si="124"/>
        <v/>
      </c>
      <c r="R718" s="14" t="str">
        <f t="shared" si="125"/>
        <v/>
      </c>
      <c r="S718" s="14" t="str">
        <f t="shared" si="126"/>
        <v>EMPTY</v>
      </c>
      <c r="T718" s="14" t="str">
        <f t="shared" si="127"/>
        <v>EMPTY</v>
      </c>
      <c r="U718" s="14" t="str">
        <f t="shared" si="128"/>
        <v>EMPTY</v>
      </c>
      <c r="V718" s="14" t="str">
        <f t="shared" si="129"/>
        <v>EMPTY</v>
      </c>
      <c r="W718" s="14" t="str">
        <f>IF(L718="beforeTx",timingTable[[#This Row],[FRT32_val]]-timingTable[[#This Row],[FRT32_trace]],"EMPTY")</f>
        <v>EMPTY</v>
      </c>
      <c r="X718" s="14" t="str">
        <f t="shared" si="130"/>
        <v>EMPTY</v>
      </c>
      <c r="Y718" s="14" t="str">
        <f t="shared" si="131"/>
        <v>EMPTY</v>
      </c>
      <c r="Z718" s="14" t="str">
        <f>IF(AND(P718="beforeRx",O719="afterRx"),J719-timingTable[[#This Row],[FRT32_trace]],"EMPTY")</f>
        <v>EMPTY</v>
      </c>
      <c r="AA718" s="14" t="str">
        <f>IF(AND(timingTable[[#This Row],[txEnd]]="txEnd",Q722="rxStart"),I722-timingTable[[#This Row],[FRT32_val]],"EMPTY")</f>
        <v>EMPTY</v>
      </c>
    </row>
    <row r="719" spans="1:27" x14ac:dyDescent="0.25">
      <c r="A719" s="14" t="s">
        <v>2521</v>
      </c>
      <c r="B719">
        <v>335690367213</v>
      </c>
      <c r="C719" s="14" t="s">
        <v>10485</v>
      </c>
      <c r="D719">
        <v>130</v>
      </c>
      <c r="E719" s="14" t="s">
        <v>3933</v>
      </c>
      <c r="F719" s="14" t="s">
        <v>3991</v>
      </c>
      <c r="G719" s="14">
        <f>timingTable[[#This Row],[FRT_DEC]]-B718</f>
        <v>26</v>
      </c>
      <c r="H7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INFO]]))),H718)</f>
        <v>103</v>
      </c>
      <c r="I7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2818053</v>
      </c>
      <c r="J719" s="14">
        <f>HEX2DEC(RIGHT(timingTable[[#This Row],[FRT_HEX]],MIN(LEN(timingTable[[#This Row],[FRT_HEX]])-2,8)))</f>
        <v>682918125</v>
      </c>
      <c r="K719" s="14" t="str">
        <f>IF(timingTable[[#This Row],['[TRACECODE']:.1]]=140,"afterTx","")</f>
        <v/>
      </c>
      <c r="L719" s="14" t="str">
        <f t="shared" si="121"/>
        <v/>
      </c>
      <c r="M719" s="14" t="str">
        <f>IF(AND(H719=H718,K718="afterTx",timingTable[[#This Row],['[TRACECODE']:.1]]=6),"dc","")</f>
        <v/>
      </c>
      <c r="N719" s="14" t="str">
        <f t="shared" si="122"/>
        <v/>
      </c>
      <c r="O719" s="14" t="str">
        <f>IF(timingTable[[#This Row],['[TRACECODE']:.1]]=141,"afterRx","")</f>
        <v/>
      </c>
      <c r="P719" s="14" t="str">
        <f t="shared" si="123"/>
        <v>beforeRx</v>
      </c>
      <c r="Q719" s="14" t="str">
        <f t="shared" si="124"/>
        <v/>
      </c>
      <c r="R719" s="14" t="str">
        <f t="shared" si="125"/>
        <v/>
      </c>
      <c r="S719" s="14" t="str">
        <f t="shared" si="126"/>
        <v>EMPTY</v>
      </c>
      <c r="T719" s="14" t="str">
        <f t="shared" si="127"/>
        <v>EMPTY</v>
      </c>
      <c r="U719" s="14" t="str">
        <f t="shared" si="128"/>
        <v>EMPTY</v>
      </c>
      <c r="V719" s="14" t="str">
        <f t="shared" si="129"/>
        <v>EMPTY</v>
      </c>
      <c r="W719" s="14" t="str">
        <f>IF(L719="beforeTx",timingTable[[#This Row],[FRT32_val]]-timingTable[[#This Row],[FRT32_trace]],"EMPTY")</f>
        <v>EMPTY</v>
      </c>
      <c r="X719" s="14" t="str">
        <f t="shared" si="130"/>
        <v>EMPTY</v>
      </c>
      <c r="Y719" s="14" t="str">
        <f t="shared" si="131"/>
        <v>EMPTY</v>
      </c>
      <c r="Z719" s="14">
        <f>IF(AND(P719="beforeRx",O720="afterRx"),J720-timingTable[[#This Row],[FRT32_trace]],"EMPTY")</f>
        <v>821</v>
      </c>
      <c r="AA719" s="14" t="str">
        <f>IF(AND(timingTable[[#This Row],[txEnd]]="txEnd",Q723="rxStart"),I723-timingTable[[#This Row],[FRT32_val]],"EMPTY")</f>
        <v>EMPTY</v>
      </c>
    </row>
    <row r="720" spans="1:27" x14ac:dyDescent="0.25">
      <c r="A720" s="14" t="s">
        <v>2522</v>
      </c>
      <c r="B720">
        <v>335690368034</v>
      </c>
      <c r="C720" s="14" t="s">
        <v>10486</v>
      </c>
      <c r="D720">
        <v>141</v>
      </c>
      <c r="E720" s="14" t="s">
        <v>3934</v>
      </c>
      <c r="F720" s="14" t="s">
        <v>3992</v>
      </c>
      <c r="G720" s="14">
        <f>timingTable[[#This Row],[FRT_DEC]]-B719</f>
        <v>821</v>
      </c>
      <c r="H7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INFO]]))),H719)</f>
        <v>103</v>
      </c>
      <c r="I72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20" s="14">
        <f>HEX2DEC(RIGHT(timingTable[[#This Row],[FRT_HEX]],MIN(LEN(timingTable[[#This Row],[FRT_HEX]])-2,8)))</f>
        <v>682918946</v>
      </c>
      <c r="K720" s="14" t="str">
        <f>IF(timingTable[[#This Row],['[TRACECODE']:.1]]=140,"afterTx","")</f>
        <v/>
      </c>
      <c r="L720" s="14" t="str">
        <f t="shared" si="121"/>
        <v/>
      </c>
      <c r="M720" s="14" t="str">
        <f>IF(AND(H720=H719,K719="afterTx",timingTable[[#This Row],['[TRACECODE']:.1]]=6),"dc","")</f>
        <v/>
      </c>
      <c r="N720" s="14" t="str">
        <f t="shared" si="122"/>
        <v/>
      </c>
      <c r="O720" s="14" t="str">
        <f>IF(timingTable[[#This Row],['[TRACECODE']:.1]]=141,"afterRx","")</f>
        <v>afterRx</v>
      </c>
      <c r="P720" s="14" t="str">
        <f t="shared" si="123"/>
        <v/>
      </c>
      <c r="Q720" s="14" t="str">
        <f t="shared" si="124"/>
        <v/>
      </c>
      <c r="R720" s="14" t="str">
        <f t="shared" si="125"/>
        <v/>
      </c>
      <c r="S720" s="14" t="str">
        <f t="shared" si="126"/>
        <v>EMPTY</v>
      </c>
      <c r="T720" s="14" t="str">
        <f t="shared" si="127"/>
        <v>EMPTY</v>
      </c>
      <c r="U720" s="14" t="str">
        <f t="shared" si="128"/>
        <v>EMPTY</v>
      </c>
      <c r="V720" s="14" t="str">
        <f t="shared" si="129"/>
        <v>EMPTY</v>
      </c>
      <c r="W720" s="14" t="str">
        <f>IF(L720="beforeTx",timingTable[[#This Row],[FRT32_val]]-timingTable[[#This Row],[FRT32_trace]],"EMPTY")</f>
        <v>EMPTY</v>
      </c>
      <c r="X720" s="14" t="str">
        <f t="shared" si="130"/>
        <v>EMPTY</v>
      </c>
      <c r="Y720" s="14" t="str">
        <f t="shared" si="131"/>
        <v>EMPTY</v>
      </c>
      <c r="Z720" s="14" t="str">
        <f>IF(AND(P720="beforeRx",O721="afterRx"),J721-timingTable[[#This Row],[FRT32_trace]],"EMPTY")</f>
        <v>EMPTY</v>
      </c>
      <c r="AA720" s="14" t="str">
        <f>IF(AND(timingTable[[#This Row],[txEnd]]="txEnd",Q724="rxStart"),I724-timingTable[[#This Row],[FRT32_val]],"EMPTY")</f>
        <v>EMPTY</v>
      </c>
    </row>
    <row r="721" spans="1:27" x14ac:dyDescent="0.25">
      <c r="A721" s="14" t="s">
        <v>2525</v>
      </c>
      <c r="B721">
        <v>335690369291</v>
      </c>
      <c r="C721" s="14" t="s">
        <v>10489</v>
      </c>
      <c r="D721">
        <v>123</v>
      </c>
      <c r="E721" s="14" t="s">
        <v>3922</v>
      </c>
      <c r="F721" s="14" t="s">
        <v>10490</v>
      </c>
      <c r="G721" s="14">
        <f>timingTable[[#This Row],[FRT_DEC]]-B720</f>
        <v>1257</v>
      </c>
      <c r="H7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INFO]]))),H720)</f>
        <v>103</v>
      </c>
      <c r="I7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682919796</v>
      </c>
      <c r="J721" s="14">
        <f>HEX2DEC(RIGHT(timingTable[[#This Row],[FRT_HEX]],MIN(LEN(timingTable[[#This Row],[FRT_HEX]])-2,8)))</f>
        <v>682920203</v>
      </c>
      <c r="K721" s="14" t="str">
        <f>IF(timingTable[[#This Row],['[TRACECODE']:.1]]=140,"afterTx","")</f>
        <v/>
      </c>
      <c r="L721" s="14" t="str">
        <f t="shared" si="121"/>
        <v/>
      </c>
      <c r="M721" s="14" t="str">
        <f>IF(AND(H721=H720,K720="afterTx",timingTable[[#This Row],['[TRACECODE']:.1]]=6),"dc","")</f>
        <v/>
      </c>
      <c r="N721" s="14" t="str">
        <f t="shared" si="122"/>
        <v/>
      </c>
      <c r="O721" s="14" t="str">
        <f>IF(timingTable[[#This Row],['[TRACECODE']:.1]]=141,"afterRx","")</f>
        <v/>
      </c>
      <c r="P721" s="14" t="str">
        <f t="shared" si="123"/>
        <v/>
      </c>
      <c r="Q721" s="14" t="str">
        <f t="shared" si="124"/>
        <v>rxStart</v>
      </c>
      <c r="R721" s="14" t="str">
        <f t="shared" si="125"/>
        <v/>
      </c>
      <c r="S721" s="14" t="str">
        <f t="shared" si="126"/>
        <v>EMPTY</v>
      </c>
      <c r="T721" s="14" t="str">
        <f t="shared" si="127"/>
        <v>EMPTY</v>
      </c>
      <c r="U721" s="14" t="str">
        <f t="shared" si="128"/>
        <v>EMPTY</v>
      </c>
      <c r="V721" s="14" t="str">
        <f t="shared" si="129"/>
        <v>EMPTY</v>
      </c>
      <c r="W721" s="14" t="str">
        <f>IF(L721="beforeTx",timingTable[[#This Row],[FRT32_val]]-timingTable[[#This Row],[FRT32_trace]],"EMPTY")</f>
        <v>EMPTY</v>
      </c>
      <c r="X721" s="14" t="str">
        <f t="shared" si="130"/>
        <v>EMPTY</v>
      </c>
      <c r="Y721" s="14" t="str">
        <f t="shared" si="131"/>
        <v>EMPTY</v>
      </c>
      <c r="Z721" s="14" t="str">
        <f>IF(AND(P721="beforeRx",O722="afterRx"),J722-timingTable[[#This Row],[FRT32_trace]],"EMPTY")</f>
        <v>EMPTY</v>
      </c>
      <c r="AA721" s="14" t="str">
        <f>IF(AND(timingTable[[#This Row],[txEnd]]="txEnd",Q725="rxStart"),I725-timingTable[[#This Row],[FRT32_val]],"EMPTY")</f>
        <v>EMPTY</v>
      </c>
    </row>
    <row r="722" spans="1:27" x14ac:dyDescent="0.25">
      <c r="A722" s="14" t="s">
        <v>2526</v>
      </c>
      <c r="B722">
        <v>335690369294</v>
      </c>
      <c r="C722" s="14" t="s">
        <v>10491</v>
      </c>
      <c r="D722">
        <v>123</v>
      </c>
      <c r="E722" s="14" t="s">
        <v>3922</v>
      </c>
      <c r="F722" s="14" t="s">
        <v>7879</v>
      </c>
      <c r="G722" s="14">
        <f>timingTable[[#This Row],[FRT_DEC]]-B721</f>
        <v>3</v>
      </c>
      <c r="H7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INFO]]))),H721)</f>
        <v>103</v>
      </c>
      <c r="I7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22" s="14">
        <f>HEX2DEC(RIGHT(timingTable[[#This Row],[FRT_HEX]],MIN(LEN(timingTable[[#This Row],[FRT_HEX]])-2,8)))</f>
        <v>682920206</v>
      </c>
      <c r="K722" s="14" t="str">
        <f>IF(timingTable[[#This Row],['[TRACECODE']:.1]]=140,"afterTx","")</f>
        <v/>
      </c>
      <c r="L722" s="14" t="str">
        <f t="shared" si="121"/>
        <v/>
      </c>
      <c r="M722" s="14" t="str">
        <f>IF(AND(H722=H721,K721="afterTx",timingTable[[#This Row],['[TRACECODE']:.1]]=6),"dc","")</f>
        <v/>
      </c>
      <c r="N722" s="14" t="str">
        <f t="shared" si="122"/>
        <v/>
      </c>
      <c r="O722" s="14" t="str">
        <f>IF(timingTable[[#This Row],['[TRACECODE']:.1]]=141,"afterRx","")</f>
        <v/>
      </c>
      <c r="P722" s="14" t="str">
        <f t="shared" si="123"/>
        <v/>
      </c>
      <c r="Q722" s="14" t="str">
        <f t="shared" si="124"/>
        <v/>
      </c>
      <c r="R722" s="14" t="str">
        <f t="shared" si="125"/>
        <v/>
      </c>
      <c r="S722" s="14" t="str">
        <f t="shared" si="126"/>
        <v>EMPTY</v>
      </c>
      <c r="T722" s="14" t="str">
        <f t="shared" si="127"/>
        <v>EMPTY</v>
      </c>
      <c r="U722" s="14" t="str">
        <f t="shared" si="128"/>
        <v>EMPTY</v>
      </c>
      <c r="V722" s="14" t="str">
        <f t="shared" si="129"/>
        <v>EMPTY</v>
      </c>
      <c r="W722" s="14" t="str">
        <f>IF(L722="beforeTx",timingTable[[#This Row],[FRT32_val]]-timingTable[[#This Row],[FRT32_trace]],"EMPTY")</f>
        <v>EMPTY</v>
      </c>
      <c r="X722" s="14" t="str">
        <f t="shared" si="130"/>
        <v>EMPTY</v>
      </c>
      <c r="Y722" s="14" t="str">
        <f t="shared" si="131"/>
        <v>EMPTY</v>
      </c>
      <c r="Z722" s="14" t="str">
        <f>IF(AND(P722="beforeRx",O723="afterRx"),J723-timingTable[[#This Row],[FRT32_trace]],"EMPTY")</f>
        <v>EMPTY</v>
      </c>
      <c r="AA722" s="14" t="str">
        <f>IF(AND(timingTable[[#This Row],[txEnd]]="txEnd",Q726="rxStart"),I726-timingTable[[#This Row],[FRT32_val]],"EMPTY")</f>
        <v>EMPTY</v>
      </c>
    </row>
    <row r="723" spans="1:27" x14ac:dyDescent="0.25">
      <c r="A723" s="14" t="s">
        <v>2530</v>
      </c>
      <c r="B723">
        <v>335690369628</v>
      </c>
      <c r="C723" s="14" t="s">
        <v>10495</v>
      </c>
      <c r="D723">
        <v>124</v>
      </c>
      <c r="E723" s="14" t="s">
        <v>3923</v>
      </c>
      <c r="F723" s="14" t="s">
        <v>10496</v>
      </c>
      <c r="G723" s="14">
        <f>timingTable[[#This Row],[FRT_DEC]]-B722</f>
        <v>334</v>
      </c>
      <c r="H7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INFO]]))),H722)</f>
        <v>103</v>
      </c>
      <c r="I7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682920330</v>
      </c>
      <c r="J723" s="14">
        <f>HEX2DEC(RIGHT(timingTable[[#This Row],[FRT_HEX]],MIN(LEN(timingTable[[#This Row],[FRT_HEX]])-2,8)))</f>
        <v>682920540</v>
      </c>
      <c r="K723" s="14" t="str">
        <f>IF(timingTable[[#This Row],['[TRACECODE']:.1]]=140,"afterTx","")</f>
        <v/>
      </c>
      <c r="L723" s="14" t="str">
        <f t="shared" si="121"/>
        <v/>
      </c>
      <c r="M723" s="14" t="str">
        <f>IF(AND(H723=H722,K722="afterTx",timingTable[[#This Row],['[TRACECODE']:.1]]=6),"dc","")</f>
        <v/>
      </c>
      <c r="N723" s="14" t="str">
        <f t="shared" si="122"/>
        <v/>
      </c>
      <c r="O723" s="14" t="str">
        <f>IF(timingTable[[#This Row],['[TRACECODE']:.1]]=141,"afterRx","")</f>
        <v/>
      </c>
      <c r="P723" s="14" t="str">
        <f t="shared" si="123"/>
        <v/>
      </c>
      <c r="Q723" s="14" t="str">
        <f t="shared" si="124"/>
        <v/>
      </c>
      <c r="R723" s="14" t="str">
        <f t="shared" si="125"/>
        <v>rxEnd</v>
      </c>
      <c r="S723" s="14" t="str">
        <f t="shared" si="126"/>
        <v>EMPTY</v>
      </c>
      <c r="T723" s="14" t="str">
        <f t="shared" si="127"/>
        <v>EMPTY</v>
      </c>
      <c r="U723" s="14">
        <f t="shared" si="128"/>
        <v>-682920328</v>
      </c>
      <c r="V723" s="14" t="str">
        <f t="shared" si="129"/>
        <v>EMPTY</v>
      </c>
      <c r="W723" s="14" t="str">
        <f>IF(L723="beforeTx",timingTable[[#This Row],[FRT32_val]]-timingTable[[#This Row],[FRT32_trace]],"EMPTY")</f>
        <v>EMPTY</v>
      </c>
      <c r="X723" s="14" t="str">
        <f t="shared" si="130"/>
        <v>EMPTY</v>
      </c>
      <c r="Y723" s="14">
        <f t="shared" si="131"/>
        <v>226</v>
      </c>
      <c r="Z723" s="14" t="str">
        <f>IF(AND(P723="beforeRx",O724="afterRx"),J724-timingTable[[#This Row],[FRT32_trace]],"EMPTY")</f>
        <v>EMPTY</v>
      </c>
      <c r="AA723" s="14" t="str">
        <f>IF(AND(timingTable[[#This Row],[txEnd]]="txEnd",Q727="rxStart"),I727-timingTable[[#This Row],[FRT32_val]],"EMPTY")</f>
        <v>EMPTY</v>
      </c>
    </row>
    <row r="724" spans="1:27" x14ac:dyDescent="0.25">
      <c r="A724" s="14" t="s">
        <v>2531</v>
      </c>
      <c r="B724">
        <v>335690369630</v>
      </c>
      <c r="C724" s="14" t="s">
        <v>10497</v>
      </c>
      <c r="D724">
        <v>124</v>
      </c>
      <c r="E724" s="14" t="s">
        <v>3923</v>
      </c>
      <c r="F724" s="14" t="s">
        <v>7880</v>
      </c>
      <c r="G724" s="14">
        <f>timingTable[[#This Row],[FRT_DEC]]-B723</f>
        <v>2</v>
      </c>
      <c r="H7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INFO]]))),H723)</f>
        <v>103</v>
      </c>
      <c r="I7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24" s="14">
        <f>HEX2DEC(RIGHT(timingTable[[#This Row],[FRT_HEX]],MIN(LEN(timingTable[[#This Row],[FRT_HEX]])-2,8)))</f>
        <v>682920542</v>
      </c>
      <c r="K724" s="14" t="str">
        <f>IF(timingTable[[#This Row],['[TRACECODE']:.1]]=140,"afterTx","")</f>
        <v/>
      </c>
      <c r="L724" s="14" t="str">
        <f t="shared" si="121"/>
        <v/>
      </c>
      <c r="M724" s="14" t="str">
        <f>IF(AND(H724=H723,K723="afterTx",timingTable[[#This Row],['[TRACECODE']:.1]]=6),"dc","")</f>
        <v/>
      </c>
      <c r="N724" s="14" t="str">
        <f t="shared" si="122"/>
        <v/>
      </c>
      <c r="O724" s="14" t="str">
        <f>IF(timingTable[[#This Row],['[TRACECODE']:.1]]=141,"afterRx","")</f>
        <v/>
      </c>
      <c r="P724" s="14" t="str">
        <f t="shared" si="123"/>
        <v/>
      </c>
      <c r="Q724" s="14" t="str">
        <f t="shared" si="124"/>
        <v/>
      </c>
      <c r="R724" s="14" t="str">
        <f t="shared" si="125"/>
        <v/>
      </c>
      <c r="S724" s="14" t="str">
        <f t="shared" si="126"/>
        <v>EMPTY</v>
      </c>
      <c r="T724" s="14" t="str">
        <f t="shared" si="127"/>
        <v>EMPTY</v>
      </c>
      <c r="U724" s="14" t="str">
        <f t="shared" si="128"/>
        <v>EMPTY</v>
      </c>
      <c r="V724" s="14" t="str">
        <f t="shared" si="129"/>
        <v>EMPTY</v>
      </c>
      <c r="W724" s="14" t="str">
        <f>IF(L724="beforeTx",timingTable[[#This Row],[FRT32_val]]-timingTable[[#This Row],[FRT32_trace]],"EMPTY")</f>
        <v>EMPTY</v>
      </c>
      <c r="X724" s="14" t="str">
        <f t="shared" si="130"/>
        <v>EMPTY</v>
      </c>
      <c r="Y724" s="14" t="str">
        <f t="shared" si="131"/>
        <v>EMPTY</v>
      </c>
      <c r="Z724" s="14" t="str">
        <f>IF(AND(P724="beforeRx",O725="afterRx"),J725-timingTable[[#This Row],[FRT32_trace]],"EMPTY")</f>
        <v>EMPTY</v>
      </c>
      <c r="AA724" s="14" t="str">
        <f>IF(AND(timingTable[[#This Row],[txEnd]]="txEnd",Q728="rxStart"),I728-timingTable[[#This Row],[FRT32_val]],"EMPTY")</f>
        <v>EMPTY</v>
      </c>
    </row>
    <row r="725" spans="1:27" x14ac:dyDescent="0.25">
      <c r="A725" s="14" t="s">
        <v>2532</v>
      </c>
      <c r="B725">
        <v>335690369644</v>
      </c>
      <c r="C725" s="14" t="s">
        <v>10498</v>
      </c>
      <c r="D725">
        <v>151</v>
      </c>
      <c r="E725" s="14" t="s">
        <v>7876</v>
      </c>
      <c r="F725" s="14" t="s">
        <v>7845</v>
      </c>
      <c r="G725" s="14">
        <f>timingTable[[#This Row],[FRT_DEC]]-B724</f>
        <v>14</v>
      </c>
      <c r="H7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INFO]]))),H724)</f>
        <v>103</v>
      </c>
      <c r="I7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725" s="14">
        <f>HEX2DEC(RIGHT(timingTable[[#This Row],[FRT_HEX]],MIN(LEN(timingTable[[#This Row],[FRT_HEX]])-2,8)))</f>
        <v>682920556</v>
      </c>
      <c r="K725" s="14" t="str">
        <f>IF(timingTable[[#This Row],['[TRACECODE']:.1]]=140,"afterTx","")</f>
        <v/>
      </c>
      <c r="L725" s="14" t="str">
        <f t="shared" si="121"/>
        <v>beforeTx</v>
      </c>
      <c r="M725" s="14" t="str">
        <f>IF(AND(H725=H724,K724="afterTx",timingTable[[#This Row],['[TRACECODE']:.1]]=6),"dc","")</f>
        <v/>
      </c>
      <c r="N725" s="14" t="str">
        <f t="shared" si="122"/>
        <v/>
      </c>
      <c r="O725" s="14" t="str">
        <f>IF(timingTable[[#This Row],['[TRACECODE']:.1]]=141,"afterRx","")</f>
        <v/>
      </c>
      <c r="P725" s="14" t="str">
        <f t="shared" si="123"/>
        <v/>
      </c>
      <c r="Q725" s="14" t="str">
        <f t="shared" si="124"/>
        <v/>
      </c>
      <c r="R725" s="14" t="str">
        <f t="shared" si="125"/>
        <v/>
      </c>
      <c r="S725" s="14" t="str">
        <f t="shared" si="126"/>
        <v>EMPTY</v>
      </c>
      <c r="T725" s="14" t="str">
        <f t="shared" si="127"/>
        <v>EMPTY</v>
      </c>
      <c r="U725" s="14" t="str">
        <f t="shared" si="128"/>
        <v>EMPTY</v>
      </c>
      <c r="V725" s="14" t="str">
        <f t="shared" si="129"/>
        <v>EMPTY</v>
      </c>
      <c r="W725" s="14">
        <f>IF(L725="beforeTx",timingTable[[#This Row],[FRT32_val]]-timingTable[[#This Row],[FRT32_trace]],"EMPTY")</f>
        <v>-682920554</v>
      </c>
      <c r="X725" s="14">
        <f t="shared" si="130"/>
        <v>726</v>
      </c>
      <c r="Y725" s="14" t="str">
        <f t="shared" si="131"/>
        <v>EMPTY</v>
      </c>
      <c r="Z725" s="14" t="str">
        <f>IF(AND(P725="beforeRx",O726="afterRx"),J726-timingTable[[#This Row],[FRT32_trace]],"EMPTY")</f>
        <v>EMPTY</v>
      </c>
      <c r="AA725" s="14" t="str">
        <f>IF(AND(timingTable[[#This Row],[txEnd]]="txEnd",Q729="rxStart"),I729-timingTable[[#This Row],[FRT32_val]],"EMPTY")</f>
        <v>EMPTY</v>
      </c>
    </row>
    <row r="726" spans="1:27" x14ac:dyDescent="0.25">
      <c r="A726" s="14" t="s">
        <v>2534</v>
      </c>
      <c r="B726">
        <v>335690369655</v>
      </c>
      <c r="C726" s="14" t="s">
        <v>10500</v>
      </c>
      <c r="D726">
        <v>151</v>
      </c>
      <c r="E726" s="14" t="s">
        <v>7876</v>
      </c>
      <c r="F726" s="14" t="s">
        <v>8151</v>
      </c>
      <c r="G726" s="14">
        <f>timingTable[[#This Row],[FRT_DEC]]-B725</f>
        <v>11</v>
      </c>
      <c r="H7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INFO]]))),H725)</f>
        <v>103</v>
      </c>
      <c r="I7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726" s="14">
        <f>HEX2DEC(RIGHT(timingTable[[#This Row],[FRT_HEX]],MIN(LEN(timingTable[[#This Row],[FRT_HEX]])-2,8)))</f>
        <v>682920567</v>
      </c>
      <c r="K726" s="14" t="str">
        <f>IF(timingTable[[#This Row],['[TRACECODE']:.1]]=140,"afterTx","")</f>
        <v/>
      </c>
      <c r="L726" s="14" t="str">
        <f t="shared" si="121"/>
        <v/>
      </c>
      <c r="M726" s="14" t="str">
        <f>IF(AND(H726=H725,K725="afterTx",timingTable[[#This Row],['[TRACECODE']:.1]]=6),"dc","")</f>
        <v/>
      </c>
      <c r="N726" s="14" t="str">
        <f t="shared" si="122"/>
        <v/>
      </c>
      <c r="O726" s="14" t="str">
        <f>IF(timingTable[[#This Row],['[TRACECODE']:.1]]=141,"afterRx","")</f>
        <v/>
      </c>
      <c r="P726" s="14" t="str">
        <f t="shared" si="123"/>
        <v/>
      </c>
      <c r="Q726" s="14" t="str">
        <f t="shared" si="124"/>
        <v/>
      </c>
      <c r="R726" s="14" t="str">
        <f t="shared" si="125"/>
        <v/>
      </c>
      <c r="S726" s="14" t="str">
        <f t="shared" si="126"/>
        <v>EMPTY</v>
      </c>
      <c r="T726" s="14" t="str">
        <f t="shared" si="127"/>
        <v>EMPTY</v>
      </c>
      <c r="U726" s="14" t="str">
        <f t="shared" si="128"/>
        <v>EMPTY</v>
      </c>
      <c r="V726" s="14" t="str">
        <f t="shared" si="129"/>
        <v>EMPTY</v>
      </c>
      <c r="W726" s="14" t="str">
        <f>IF(L726="beforeTx",timingTable[[#This Row],[FRT32_val]]-timingTable[[#This Row],[FRT32_trace]],"EMPTY")</f>
        <v>EMPTY</v>
      </c>
      <c r="X726" s="14" t="str">
        <f t="shared" si="130"/>
        <v>EMPTY</v>
      </c>
      <c r="Y726" s="14" t="str">
        <f t="shared" si="131"/>
        <v>EMPTY</v>
      </c>
      <c r="Z726" s="14" t="str">
        <f>IF(AND(P726="beforeRx",O727="afterRx"),J727-timingTable[[#This Row],[FRT32_trace]],"EMPTY")</f>
        <v>EMPTY</v>
      </c>
      <c r="AA726" s="14" t="str">
        <f>IF(AND(timingTable[[#This Row],[txEnd]]="txEnd",Q730="rxStart"),I730-timingTable[[#This Row],[FRT32_val]],"EMPTY")</f>
        <v>EMPTY</v>
      </c>
    </row>
    <row r="727" spans="1:27" x14ac:dyDescent="0.25">
      <c r="A727" s="14" t="s">
        <v>2551</v>
      </c>
      <c r="B727">
        <v>335690370370</v>
      </c>
      <c r="C727" s="14" t="s">
        <v>10519</v>
      </c>
      <c r="D727">
        <v>140</v>
      </c>
      <c r="E727" s="14" t="s">
        <v>1076</v>
      </c>
      <c r="F727" s="14" t="s">
        <v>7732</v>
      </c>
      <c r="G727" s="14">
        <f>timingTable[[#This Row],[FRT_DEC]]-B726</f>
        <v>715</v>
      </c>
      <c r="H7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INFO]]))),H726)</f>
        <v>103</v>
      </c>
      <c r="I72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27" s="14">
        <f>HEX2DEC(RIGHT(timingTable[[#This Row],[FRT_HEX]],MIN(LEN(timingTable[[#This Row],[FRT_HEX]])-2,8)))</f>
        <v>682921282</v>
      </c>
      <c r="K727" s="14" t="str">
        <f>IF(timingTable[[#This Row],['[TRACECODE']:.1]]=140,"afterTx","")</f>
        <v>afterTx</v>
      </c>
      <c r="L727" s="14" t="str">
        <f t="shared" si="121"/>
        <v/>
      </c>
      <c r="M727" s="14" t="str">
        <f>IF(AND(H727=H726,K726="afterTx",timingTable[[#This Row],['[TRACECODE']:.1]]=6),"dc","")</f>
        <v/>
      </c>
      <c r="N727" s="14" t="str">
        <f t="shared" si="122"/>
        <v/>
      </c>
      <c r="O727" s="14" t="str">
        <f>IF(timingTable[[#This Row],['[TRACECODE']:.1]]=141,"afterRx","")</f>
        <v/>
      </c>
      <c r="P727" s="14" t="str">
        <f t="shared" si="123"/>
        <v/>
      </c>
      <c r="Q727" s="14" t="str">
        <f t="shared" si="124"/>
        <v/>
      </c>
      <c r="R727" s="14" t="str">
        <f t="shared" si="125"/>
        <v/>
      </c>
      <c r="S727" s="14" t="str">
        <f t="shared" si="126"/>
        <v>EMPTY</v>
      </c>
      <c r="T727" s="14" t="str">
        <f t="shared" si="127"/>
        <v>EMPTY</v>
      </c>
      <c r="U727" s="14" t="str">
        <f t="shared" si="128"/>
        <v>EMPTY</v>
      </c>
      <c r="V727" s="14" t="str">
        <f t="shared" si="129"/>
        <v>EMPTY</v>
      </c>
      <c r="W727" s="14" t="str">
        <f>IF(L727="beforeTx",timingTable[[#This Row],[FRT32_val]]-timingTable[[#This Row],[FRT32_trace]],"EMPTY")</f>
        <v>EMPTY</v>
      </c>
      <c r="X727" s="14" t="str">
        <f t="shared" si="130"/>
        <v>EMPTY</v>
      </c>
      <c r="Y727" s="14" t="str">
        <f t="shared" si="131"/>
        <v>EMPTY</v>
      </c>
      <c r="Z727" s="14" t="str">
        <f>IF(AND(P727="beforeRx",O728="afterRx"),J728-timingTable[[#This Row],[FRT32_trace]],"EMPTY")</f>
        <v>EMPTY</v>
      </c>
      <c r="AA727" s="14" t="str">
        <f>IF(AND(timingTable[[#This Row],[txEnd]]="txEnd",Q731="rxStart"),I731-timingTable[[#This Row],[FRT32_val]],"EMPTY")</f>
        <v>EMPTY</v>
      </c>
    </row>
    <row r="728" spans="1:27" x14ac:dyDescent="0.25">
      <c r="A728" s="14" t="s">
        <v>2563</v>
      </c>
      <c r="B728">
        <v>335690371731</v>
      </c>
      <c r="C728" s="14" t="s">
        <v>10532</v>
      </c>
      <c r="D728">
        <v>151</v>
      </c>
      <c r="E728" s="14" t="s">
        <v>7876</v>
      </c>
      <c r="F728" s="14" t="s">
        <v>7989</v>
      </c>
      <c r="G728" s="14">
        <f>timingTable[[#This Row],[FRT_DEC]]-B727</f>
        <v>1361</v>
      </c>
      <c r="H7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INFO]]))),H727)</f>
        <v>103</v>
      </c>
      <c r="I7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28" s="14">
        <f>HEX2DEC(RIGHT(timingTable[[#This Row],[FRT_HEX]],MIN(LEN(timingTable[[#This Row],[FRT_HEX]])-2,8)))</f>
        <v>682922643</v>
      </c>
      <c r="K728" s="14" t="str">
        <f>IF(timingTable[[#This Row],['[TRACECODE']:.1]]=140,"afterTx","")</f>
        <v/>
      </c>
      <c r="L728" s="14" t="str">
        <f t="shared" si="121"/>
        <v/>
      </c>
      <c r="M728" s="14" t="str">
        <f>IF(AND(H728=H727,K727="afterTx",timingTable[[#This Row],['[TRACECODE']:.1]]=6),"dc","")</f>
        <v/>
      </c>
      <c r="N728" s="14" t="str">
        <f t="shared" si="122"/>
        <v/>
      </c>
      <c r="O728" s="14" t="str">
        <f>IF(timingTable[[#This Row],['[TRACECODE']:.1]]=141,"afterRx","")</f>
        <v/>
      </c>
      <c r="P728" s="14" t="str">
        <f t="shared" si="123"/>
        <v/>
      </c>
      <c r="Q728" s="14" t="str">
        <f t="shared" si="124"/>
        <v/>
      </c>
      <c r="R728" s="14" t="str">
        <f t="shared" si="125"/>
        <v/>
      </c>
      <c r="S728" s="14" t="str">
        <f t="shared" si="126"/>
        <v>EMPTY</v>
      </c>
      <c r="T728" s="14" t="str">
        <f t="shared" si="127"/>
        <v>EMPTY</v>
      </c>
      <c r="U728" s="14" t="str">
        <f t="shared" si="128"/>
        <v>EMPTY</v>
      </c>
      <c r="V728" s="14" t="str">
        <f t="shared" si="129"/>
        <v>EMPTY</v>
      </c>
      <c r="W728" s="14" t="str">
        <f>IF(L728="beforeTx",timingTable[[#This Row],[FRT32_val]]-timingTable[[#This Row],[FRT32_trace]],"EMPTY")</f>
        <v>EMPTY</v>
      </c>
      <c r="X728" s="14" t="str">
        <f t="shared" si="130"/>
        <v>EMPTY</v>
      </c>
      <c r="Y728" s="14" t="str">
        <f t="shared" si="131"/>
        <v>EMPTY</v>
      </c>
      <c r="Z728" s="14" t="str">
        <f>IF(AND(P728="beforeRx",O729="afterRx"),J729-timingTable[[#This Row],[FRT32_trace]],"EMPTY")</f>
        <v>EMPTY</v>
      </c>
      <c r="AA728" s="14" t="str">
        <f>IF(AND(timingTable[[#This Row],[txEnd]]="txEnd",Q732="rxStart"),I732-timingTable[[#This Row],[FRT32_val]],"EMPTY")</f>
        <v>EMPTY</v>
      </c>
    </row>
    <row r="729" spans="1:27" x14ac:dyDescent="0.25">
      <c r="A729" s="14" t="s">
        <v>2566</v>
      </c>
      <c r="B729">
        <v>335690372765</v>
      </c>
      <c r="C729" s="14" t="s">
        <v>10535</v>
      </c>
      <c r="D729">
        <v>151</v>
      </c>
      <c r="E729" s="14" t="s">
        <v>7876</v>
      </c>
      <c r="F729" s="14" t="s">
        <v>7936</v>
      </c>
      <c r="G729" s="14">
        <f>timingTable[[#This Row],[FRT_DEC]]-B728</f>
        <v>1034</v>
      </c>
      <c r="H7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INFO]]))),H728)</f>
        <v>103</v>
      </c>
      <c r="I7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29" s="14">
        <f>HEX2DEC(RIGHT(timingTable[[#This Row],[FRT_HEX]],MIN(LEN(timingTable[[#This Row],[FRT_HEX]])-2,8)))</f>
        <v>682923677</v>
      </c>
      <c r="K729" s="14" t="str">
        <f>IF(timingTable[[#This Row],['[TRACECODE']:.1]]=140,"afterTx","")</f>
        <v/>
      </c>
      <c r="L729" s="14" t="str">
        <f t="shared" si="121"/>
        <v/>
      </c>
      <c r="M729" s="14" t="str">
        <f>IF(AND(H729=H728,K728="afterTx",timingTable[[#This Row],['[TRACECODE']:.1]]=6),"dc","")</f>
        <v/>
      </c>
      <c r="N729" s="14" t="str">
        <f t="shared" si="122"/>
        <v/>
      </c>
      <c r="O729" s="14" t="str">
        <f>IF(timingTable[[#This Row],['[TRACECODE']:.1]]=141,"afterRx","")</f>
        <v/>
      </c>
      <c r="P729" s="14" t="str">
        <f t="shared" si="123"/>
        <v/>
      </c>
      <c r="Q729" s="14" t="str">
        <f t="shared" si="124"/>
        <v/>
      </c>
      <c r="R729" s="14" t="str">
        <f t="shared" si="125"/>
        <v/>
      </c>
      <c r="S729" s="14" t="str">
        <f t="shared" si="126"/>
        <v>EMPTY</v>
      </c>
      <c r="T729" s="14" t="str">
        <f t="shared" si="127"/>
        <v>EMPTY</v>
      </c>
      <c r="U729" s="14" t="str">
        <f t="shared" si="128"/>
        <v>EMPTY</v>
      </c>
      <c r="V729" s="14" t="str">
        <f t="shared" si="129"/>
        <v>EMPTY</v>
      </c>
      <c r="W729" s="14" t="str">
        <f>IF(L729="beforeTx",timingTable[[#This Row],[FRT32_val]]-timingTable[[#This Row],[FRT32_trace]],"EMPTY")</f>
        <v>EMPTY</v>
      </c>
      <c r="X729" s="14" t="str">
        <f t="shared" si="130"/>
        <v>EMPTY</v>
      </c>
      <c r="Y729" s="14" t="str">
        <f t="shared" si="131"/>
        <v>EMPTY</v>
      </c>
      <c r="Z729" s="14" t="str">
        <f>IF(AND(P729="beforeRx",O730="afterRx"),J730-timingTable[[#This Row],[FRT32_trace]],"EMPTY")</f>
        <v>EMPTY</v>
      </c>
      <c r="AA729" s="14" t="str">
        <f>IF(AND(timingTable[[#This Row],[txEnd]]="txEnd",Q733="rxStart"),I733-timingTable[[#This Row],[FRT32_val]],"EMPTY")</f>
        <v>EMPTY</v>
      </c>
    </row>
    <row r="730" spans="1:27" x14ac:dyDescent="0.25">
      <c r="A730" s="14" t="s">
        <v>2568</v>
      </c>
      <c r="B730">
        <v>335690382427</v>
      </c>
      <c r="C730" s="14" t="s">
        <v>10537</v>
      </c>
      <c r="D730">
        <v>151</v>
      </c>
      <c r="E730" s="14" t="s">
        <v>7876</v>
      </c>
      <c r="F730" s="14" t="s">
        <v>7989</v>
      </c>
      <c r="G730" s="14">
        <f>timingTable[[#This Row],[FRT_DEC]]-B729</f>
        <v>9662</v>
      </c>
      <c r="H7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INFO]]))),H729)</f>
        <v>103</v>
      </c>
      <c r="I7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30" s="14">
        <f>HEX2DEC(RIGHT(timingTable[[#This Row],[FRT_HEX]],MIN(LEN(timingTable[[#This Row],[FRT_HEX]])-2,8)))</f>
        <v>682933339</v>
      </c>
      <c r="K730" s="14" t="str">
        <f>IF(timingTable[[#This Row],['[TRACECODE']:.1]]=140,"afterTx","")</f>
        <v/>
      </c>
      <c r="L730" s="14" t="str">
        <f t="shared" si="121"/>
        <v/>
      </c>
      <c r="M730" s="14" t="str">
        <f>IF(AND(H730=H729,K729="afterTx",timingTable[[#This Row],['[TRACECODE']:.1]]=6),"dc","")</f>
        <v/>
      </c>
      <c r="N730" s="14" t="str">
        <f t="shared" si="122"/>
        <v/>
      </c>
      <c r="O730" s="14" t="str">
        <f>IF(timingTable[[#This Row],['[TRACECODE']:.1]]=141,"afterRx","")</f>
        <v/>
      </c>
      <c r="P730" s="14" t="str">
        <f t="shared" si="123"/>
        <v/>
      </c>
      <c r="Q730" s="14" t="str">
        <f t="shared" si="124"/>
        <v/>
      </c>
      <c r="R730" s="14" t="str">
        <f t="shared" si="125"/>
        <v/>
      </c>
      <c r="S730" s="14" t="str">
        <f t="shared" si="126"/>
        <v>EMPTY</v>
      </c>
      <c r="T730" s="14" t="str">
        <f t="shared" si="127"/>
        <v>EMPTY</v>
      </c>
      <c r="U730" s="14" t="str">
        <f t="shared" si="128"/>
        <v>EMPTY</v>
      </c>
      <c r="V730" s="14" t="str">
        <f t="shared" si="129"/>
        <v>EMPTY</v>
      </c>
      <c r="W730" s="14" t="str">
        <f>IF(L730="beforeTx",timingTable[[#This Row],[FRT32_val]]-timingTable[[#This Row],[FRT32_trace]],"EMPTY")</f>
        <v>EMPTY</v>
      </c>
      <c r="X730" s="14" t="str">
        <f t="shared" si="130"/>
        <v>EMPTY</v>
      </c>
      <c r="Y730" s="14" t="str">
        <f t="shared" si="131"/>
        <v>EMPTY</v>
      </c>
      <c r="Z730" s="14" t="str">
        <f>IF(AND(P730="beforeRx",O731="afterRx"),J731-timingTable[[#This Row],[FRT32_trace]],"EMPTY")</f>
        <v>EMPTY</v>
      </c>
      <c r="AA730" s="14" t="str">
        <f>IF(AND(timingTable[[#This Row],[txEnd]]="txEnd",Q734="rxStart"),I734-timingTable[[#This Row],[FRT32_val]],"EMPTY")</f>
        <v>EMPTY</v>
      </c>
    </row>
    <row r="731" spans="1:27" x14ac:dyDescent="0.25">
      <c r="A731" s="14" t="s">
        <v>2576</v>
      </c>
      <c r="B731">
        <v>335690383469</v>
      </c>
      <c r="C731" s="14" t="s">
        <v>10547</v>
      </c>
      <c r="D731">
        <v>151</v>
      </c>
      <c r="E731" s="14" t="s">
        <v>7876</v>
      </c>
      <c r="F731" s="14" t="s">
        <v>7993</v>
      </c>
      <c r="G731" s="14">
        <f>timingTable[[#This Row],[FRT_DEC]]-B730</f>
        <v>1042</v>
      </c>
      <c r="H7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INFO]]))),H730)</f>
        <v>103</v>
      </c>
      <c r="I7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731" s="14">
        <f>HEX2DEC(RIGHT(timingTable[[#This Row],[FRT_HEX]],MIN(LEN(timingTable[[#This Row],[FRT_HEX]])-2,8)))</f>
        <v>682934381</v>
      </c>
      <c r="K731" s="14" t="str">
        <f>IF(timingTable[[#This Row],['[TRACECODE']:.1]]=140,"afterTx","")</f>
        <v/>
      </c>
      <c r="L731" s="14" t="str">
        <f t="shared" si="121"/>
        <v/>
      </c>
      <c r="M731" s="14" t="str">
        <f>IF(AND(H731=H730,K730="afterTx",timingTable[[#This Row],['[TRACECODE']:.1]]=6),"dc","")</f>
        <v/>
      </c>
      <c r="N731" s="14" t="str">
        <f t="shared" si="122"/>
        <v/>
      </c>
      <c r="O731" s="14" t="str">
        <f>IF(timingTable[[#This Row],['[TRACECODE']:.1]]=141,"afterRx","")</f>
        <v/>
      </c>
      <c r="P731" s="14" t="str">
        <f t="shared" si="123"/>
        <v/>
      </c>
      <c r="Q731" s="14" t="str">
        <f t="shared" si="124"/>
        <v/>
      </c>
      <c r="R731" s="14" t="str">
        <f t="shared" si="125"/>
        <v/>
      </c>
      <c r="S731" s="14" t="str">
        <f t="shared" si="126"/>
        <v>EMPTY</v>
      </c>
      <c r="T731" s="14" t="str">
        <f t="shared" si="127"/>
        <v>EMPTY</v>
      </c>
      <c r="U731" s="14" t="str">
        <f t="shared" si="128"/>
        <v>EMPTY</v>
      </c>
      <c r="V731" s="14" t="str">
        <f t="shared" si="129"/>
        <v>EMPTY</v>
      </c>
      <c r="W731" s="14" t="str">
        <f>IF(L731="beforeTx",timingTable[[#This Row],[FRT32_val]]-timingTable[[#This Row],[FRT32_trace]],"EMPTY")</f>
        <v>EMPTY</v>
      </c>
      <c r="X731" s="14" t="str">
        <f t="shared" si="130"/>
        <v>EMPTY</v>
      </c>
      <c r="Y731" s="14" t="str">
        <f t="shared" si="131"/>
        <v>EMPTY</v>
      </c>
      <c r="Z731" s="14" t="str">
        <f>IF(AND(P731="beforeRx",O732="afterRx"),J732-timingTable[[#This Row],[FRT32_trace]],"EMPTY")</f>
        <v>EMPTY</v>
      </c>
      <c r="AA731" s="14" t="str">
        <f>IF(AND(timingTable[[#This Row],[txEnd]]="txEnd",Q735="rxStart"),I735-timingTable[[#This Row],[FRT32_val]],"EMPTY")</f>
        <v>EMPTY</v>
      </c>
    </row>
    <row r="732" spans="1:27" x14ac:dyDescent="0.25">
      <c r="A732" s="14" t="s">
        <v>2580</v>
      </c>
      <c r="B732">
        <v>335690383514</v>
      </c>
      <c r="C732" s="14" t="s">
        <v>10551</v>
      </c>
      <c r="D732">
        <v>131</v>
      </c>
      <c r="E732" s="14" t="s">
        <v>3932</v>
      </c>
      <c r="F732" s="14" t="s">
        <v>10552</v>
      </c>
      <c r="G732" s="14">
        <f>timingTable[[#This Row],[FRT_DEC]]-B731</f>
        <v>45</v>
      </c>
      <c r="H7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INFO]]))),H731)</f>
        <v>104</v>
      </c>
      <c r="I73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32" s="14">
        <f>HEX2DEC(RIGHT(timingTable[[#This Row],[FRT_HEX]],MIN(LEN(timingTable[[#This Row],[FRT_HEX]])-2,8)))</f>
        <v>682934426</v>
      </c>
      <c r="K732" s="14" t="str">
        <f>IF(timingTable[[#This Row],['[TRACECODE']:.1]]=140,"afterTx","")</f>
        <v/>
      </c>
      <c r="L732" s="14" t="str">
        <f t="shared" si="121"/>
        <v/>
      </c>
      <c r="M732" s="14" t="str">
        <f>IF(AND(H732=H731,K731="afterTx",timingTable[[#This Row],['[TRACECODE']:.1]]=6),"dc","")</f>
        <v/>
      </c>
      <c r="N732" s="14" t="str">
        <f t="shared" si="122"/>
        <v/>
      </c>
      <c r="O732" s="14" t="str">
        <f>IF(timingTable[[#This Row],['[TRACECODE']:.1]]=141,"afterRx","")</f>
        <v/>
      </c>
      <c r="P732" s="14" t="str">
        <f t="shared" si="123"/>
        <v/>
      </c>
      <c r="Q732" s="14" t="str">
        <f t="shared" si="124"/>
        <v/>
      </c>
      <c r="R732" s="14" t="str">
        <f t="shared" si="125"/>
        <v/>
      </c>
      <c r="S732" s="14" t="str">
        <f t="shared" si="126"/>
        <v>EMPTY</v>
      </c>
      <c r="T732" s="14" t="str">
        <f t="shared" si="127"/>
        <v>EMPTY</v>
      </c>
      <c r="U732" s="14" t="str">
        <f t="shared" si="128"/>
        <v>EMPTY</v>
      </c>
      <c r="V732" s="14" t="str">
        <f t="shared" si="129"/>
        <v>EMPTY</v>
      </c>
      <c r="W732" s="14" t="str">
        <f>IF(L732="beforeTx",timingTable[[#This Row],[FRT32_val]]-timingTable[[#This Row],[FRT32_trace]],"EMPTY")</f>
        <v>EMPTY</v>
      </c>
      <c r="X732" s="14" t="str">
        <f t="shared" si="130"/>
        <v>EMPTY</v>
      </c>
      <c r="Y732" s="14" t="str">
        <f t="shared" si="131"/>
        <v>EMPTY</v>
      </c>
      <c r="Z732" s="14" t="str">
        <f>IF(AND(P732="beforeRx",O733="afterRx"),J733-timingTable[[#This Row],[FRT32_trace]],"EMPTY")</f>
        <v>EMPTY</v>
      </c>
      <c r="AA732" s="14" t="str">
        <f>IF(AND(timingTable[[#This Row],[txEnd]]="txEnd",Q736="rxStart"),I736-timingTable[[#This Row],[FRT32_val]],"EMPTY")</f>
        <v>EMPTY</v>
      </c>
    </row>
    <row r="733" spans="1:27" x14ac:dyDescent="0.25">
      <c r="A733" s="14" t="s">
        <v>2582</v>
      </c>
      <c r="B733">
        <v>335690383562</v>
      </c>
      <c r="C733" s="14" t="s">
        <v>10554</v>
      </c>
      <c r="D733">
        <v>129</v>
      </c>
      <c r="E733" s="14" t="s">
        <v>3677</v>
      </c>
      <c r="F733" s="14" t="s">
        <v>10555</v>
      </c>
      <c r="G733" s="14">
        <f>timingTable[[#This Row],[FRT_DEC]]-B732</f>
        <v>48</v>
      </c>
      <c r="H7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INFO]]))),H732)</f>
        <v>104</v>
      </c>
      <c r="I7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682935367</v>
      </c>
      <c r="J733" s="14">
        <f>HEX2DEC(RIGHT(timingTable[[#This Row],[FRT_HEX]],MIN(LEN(timingTable[[#This Row],[FRT_HEX]])-2,8)))</f>
        <v>682934474</v>
      </c>
      <c r="K733" s="14" t="str">
        <f>IF(timingTable[[#This Row],['[TRACECODE']:.1]]=140,"afterTx","")</f>
        <v/>
      </c>
      <c r="L733" s="14" t="str">
        <f t="shared" si="121"/>
        <v>beforeTx</v>
      </c>
      <c r="M733" s="14" t="str">
        <f>IF(AND(H733=H732,K732="afterTx",timingTable[[#This Row],['[TRACECODE']:.1]]=6),"dc","")</f>
        <v/>
      </c>
      <c r="N733" s="14" t="str">
        <f t="shared" si="122"/>
        <v/>
      </c>
      <c r="O733" s="14" t="str">
        <f>IF(timingTable[[#This Row],['[TRACECODE']:.1]]=141,"afterRx","")</f>
        <v/>
      </c>
      <c r="P733" s="14" t="str">
        <f t="shared" si="123"/>
        <v/>
      </c>
      <c r="Q733" s="14" t="str">
        <f t="shared" si="124"/>
        <v/>
      </c>
      <c r="R733" s="14" t="str">
        <f t="shared" si="125"/>
        <v/>
      </c>
      <c r="S733" s="14">
        <f t="shared" si="126"/>
        <v>719</v>
      </c>
      <c r="T733" s="14" t="str">
        <f t="shared" si="127"/>
        <v>EMPTY</v>
      </c>
      <c r="U733" s="14" t="str">
        <f t="shared" si="128"/>
        <v>EMPTY</v>
      </c>
      <c r="V733" s="14" t="str">
        <f t="shared" si="129"/>
        <v>EMPTY</v>
      </c>
      <c r="W733" s="14">
        <f>IF(L733="beforeTx",timingTable[[#This Row],[FRT32_val]]-timingTable[[#This Row],[FRT32_trace]],"EMPTY")</f>
        <v>893</v>
      </c>
      <c r="X733" s="14">
        <f t="shared" si="130"/>
        <v>929</v>
      </c>
      <c r="Y733" s="14" t="str">
        <f t="shared" si="131"/>
        <v>EMPTY</v>
      </c>
      <c r="Z733" s="14" t="str">
        <f>IF(AND(P733="beforeRx",O734="afterRx"),J734-timingTable[[#This Row],[FRT32_trace]],"EMPTY")</f>
        <v>EMPTY</v>
      </c>
      <c r="AA733" s="14" t="str">
        <f>IF(AND(timingTable[[#This Row],[txEnd]]="txEnd",Q737="rxStart"),I737-timingTable[[#This Row],[FRT32_val]],"EMPTY")</f>
        <v>EMPTY</v>
      </c>
    </row>
    <row r="734" spans="1:27" x14ac:dyDescent="0.25">
      <c r="A734" s="14" t="s">
        <v>2583</v>
      </c>
      <c r="B734">
        <v>335690383565</v>
      </c>
      <c r="C734" s="14" t="s">
        <v>10556</v>
      </c>
      <c r="D734">
        <v>129</v>
      </c>
      <c r="E734" s="14" t="s">
        <v>3677</v>
      </c>
      <c r="F734" s="14" t="s">
        <v>7881</v>
      </c>
      <c r="G734" s="14">
        <f>timingTable[[#This Row],[FRT_DEC]]-B733</f>
        <v>3</v>
      </c>
      <c r="H7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INFO]]))),H733)</f>
        <v>104</v>
      </c>
      <c r="I7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34" s="14">
        <f>HEX2DEC(RIGHT(timingTable[[#This Row],[FRT_HEX]],MIN(LEN(timingTable[[#This Row],[FRT_HEX]])-2,8)))</f>
        <v>682934477</v>
      </c>
      <c r="K734" s="14" t="str">
        <f>IF(timingTable[[#This Row],['[TRACECODE']:.1]]=140,"afterTx","")</f>
        <v/>
      </c>
      <c r="L734" s="14" t="str">
        <f t="shared" si="121"/>
        <v/>
      </c>
      <c r="M734" s="14" t="str">
        <f>IF(AND(H734=H733,K733="afterTx",timingTable[[#This Row],['[TRACECODE']:.1]]=6),"dc","")</f>
        <v/>
      </c>
      <c r="N734" s="14" t="str">
        <f t="shared" si="122"/>
        <v/>
      </c>
      <c r="O734" s="14" t="str">
        <f>IF(timingTable[[#This Row],['[TRACECODE']:.1]]=141,"afterRx","")</f>
        <v/>
      </c>
      <c r="P734" s="14" t="str">
        <f t="shared" si="123"/>
        <v/>
      </c>
      <c r="Q734" s="14" t="str">
        <f t="shared" si="124"/>
        <v/>
      </c>
      <c r="R734" s="14" t="str">
        <f t="shared" si="125"/>
        <v/>
      </c>
      <c r="S734" s="14" t="str">
        <f t="shared" si="126"/>
        <v>EMPTY</v>
      </c>
      <c r="T734" s="14" t="str">
        <f t="shared" si="127"/>
        <v>EMPTY</v>
      </c>
      <c r="U734" s="14" t="str">
        <f t="shared" si="128"/>
        <v>EMPTY</v>
      </c>
      <c r="V734" s="14" t="str">
        <f t="shared" si="129"/>
        <v>EMPTY</v>
      </c>
      <c r="W734" s="14" t="str">
        <f>IF(L734="beforeTx",timingTable[[#This Row],[FRT32_val]]-timingTable[[#This Row],[FRT32_trace]],"EMPTY")</f>
        <v>EMPTY</v>
      </c>
      <c r="X734" s="14" t="str">
        <f t="shared" si="130"/>
        <v>EMPTY</v>
      </c>
      <c r="Y734" s="14" t="str">
        <f t="shared" si="131"/>
        <v>EMPTY</v>
      </c>
      <c r="Z734" s="14" t="str">
        <f>IF(AND(P734="beforeRx",O735="afterRx"),J735-timingTable[[#This Row],[FRT32_trace]],"EMPTY")</f>
        <v>EMPTY</v>
      </c>
      <c r="AA734" s="14" t="str">
        <f>IF(AND(timingTable[[#This Row],[txEnd]]="txEnd",Q738="rxStart"),I738-timingTable[[#This Row],[FRT32_val]],"EMPTY")</f>
        <v>EMPTY</v>
      </c>
    </row>
    <row r="735" spans="1:27" x14ac:dyDescent="0.25">
      <c r="A735" s="14" t="s">
        <v>2584</v>
      </c>
      <c r="B735">
        <v>335690384491</v>
      </c>
      <c r="C735" s="14" t="s">
        <v>10557</v>
      </c>
      <c r="D735">
        <v>140</v>
      </c>
      <c r="E735" s="14" t="s">
        <v>1076</v>
      </c>
      <c r="F735" s="14" t="s">
        <v>3914</v>
      </c>
      <c r="G735" s="14">
        <f>timingTable[[#This Row],[FRT_DEC]]-B734</f>
        <v>926</v>
      </c>
      <c r="H7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INFO]]))),H734)</f>
        <v>104</v>
      </c>
      <c r="I73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35" s="14">
        <f>HEX2DEC(RIGHT(timingTable[[#This Row],[FRT_HEX]],MIN(LEN(timingTable[[#This Row],[FRT_HEX]])-2,8)))</f>
        <v>682935403</v>
      </c>
      <c r="K735" s="14" t="str">
        <f>IF(timingTable[[#This Row],['[TRACECODE']:.1]]=140,"afterTx","")</f>
        <v>afterTx</v>
      </c>
      <c r="L735" s="14" t="str">
        <f t="shared" si="121"/>
        <v/>
      </c>
      <c r="M735" s="14" t="str">
        <f>IF(AND(H735=H734,K734="afterTx",timingTable[[#This Row],['[TRACECODE']:.1]]=6),"dc","")</f>
        <v/>
      </c>
      <c r="N735" s="14" t="str">
        <f t="shared" si="122"/>
        <v/>
      </c>
      <c r="O735" s="14" t="str">
        <f>IF(timingTable[[#This Row],['[TRACECODE']:.1]]=141,"afterRx","")</f>
        <v/>
      </c>
      <c r="P735" s="14" t="str">
        <f t="shared" si="123"/>
        <v/>
      </c>
      <c r="Q735" s="14" t="str">
        <f t="shared" si="124"/>
        <v/>
      </c>
      <c r="R735" s="14" t="str">
        <f t="shared" si="125"/>
        <v/>
      </c>
      <c r="S735" s="14" t="str">
        <f t="shared" si="126"/>
        <v>EMPTY</v>
      </c>
      <c r="T735" s="14" t="str">
        <f t="shared" si="127"/>
        <v>EMPTY</v>
      </c>
      <c r="U735" s="14" t="str">
        <f t="shared" si="128"/>
        <v>EMPTY</v>
      </c>
      <c r="V735" s="14" t="str">
        <f t="shared" si="129"/>
        <v>EMPTY</v>
      </c>
      <c r="W735" s="14" t="str">
        <f>IF(L735="beforeTx",timingTable[[#This Row],[FRT32_val]]-timingTable[[#This Row],[FRT32_trace]],"EMPTY")</f>
        <v>EMPTY</v>
      </c>
      <c r="X735" s="14" t="str">
        <f t="shared" si="130"/>
        <v>EMPTY</v>
      </c>
      <c r="Y735" s="14" t="str">
        <f t="shared" si="131"/>
        <v>EMPTY</v>
      </c>
      <c r="Z735" s="14" t="str">
        <f>IF(AND(P735="beforeRx",O736="afterRx"),J736-timingTable[[#This Row],[FRT32_trace]],"EMPTY")</f>
        <v>EMPTY</v>
      </c>
      <c r="AA735" s="14" t="str">
        <f>IF(AND(timingTable[[#This Row],[txEnd]]="txEnd",Q739="rxStart"),I739-timingTable[[#This Row],[FRT32_val]],"EMPTY")</f>
        <v>EMPTY</v>
      </c>
    </row>
    <row r="736" spans="1:27" x14ac:dyDescent="0.25">
      <c r="A736" s="14" t="s">
        <v>2586</v>
      </c>
      <c r="B736">
        <v>335690388123</v>
      </c>
      <c r="C736" s="14" t="s">
        <v>10559</v>
      </c>
      <c r="D736">
        <v>6</v>
      </c>
      <c r="E736" s="14" t="s">
        <v>1077</v>
      </c>
      <c r="F736" s="14" t="s">
        <v>10560</v>
      </c>
      <c r="G736" s="14">
        <f>timingTable[[#This Row],[FRT_DEC]]-B735</f>
        <v>3632</v>
      </c>
      <c r="H7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INFO]]))),H735)</f>
        <v>104</v>
      </c>
      <c r="I7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682936086</v>
      </c>
      <c r="J736" s="14">
        <f>HEX2DEC(RIGHT(timingTable[[#This Row],[FRT_HEX]],MIN(LEN(timingTable[[#This Row],[FRT_HEX]])-2,8)))</f>
        <v>682939035</v>
      </c>
      <c r="K736" s="14" t="str">
        <f>IF(timingTable[[#This Row],['[TRACECODE']:.1]]=140,"afterTx","")</f>
        <v/>
      </c>
      <c r="L736" s="14" t="str">
        <f t="shared" si="121"/>
        <v/>
      </c>
      <c r="M736" s="14" t="str">
        <f>IF(AND(H736=H735,K735="afterTx",timingTable[[#This Row],['[TRACECODE']:.1]]=6),"dc","")</f>
        <v>dc</v>
      </c>
      <c r="N736" s="14" t="str">
        <f t="shared" si="122"/>
        <v/>
      </c>
      <c r="O736" s="14" t="str">
        <f>IF(timingTable[[#This Row],['[TRACECODE']:.1]]=141,"afterRx","")</f>
        <v/>
      </c>
      <c r="P736" s="14" t="str">
        <f t="shared" si="123"/>
        <v/>
      </c>
      <c r="Q736" s="14" t="str">
        <f t="shared" si="124"/>
        <v/>
      </c>
      <c r="R736" s="14" t="str">
        <f t="shared" si="125"/>
        <v/>
      </c>
      <c r="S736" s="14" t="str">
        <f t="shared" si="126"/>
        <v>EMPTY</v>
      </c>
      <c r="T736" s="14" t="str">
        <f t="shared" si="127"/>
        <v>EMPTY</v>
      </c>
      <c r="U736" s="14" t="str">
        <f t="shared" si="128"/>
        <v>EMPTY</v>
      </c>
      <c r="V736" s="14" t="str">
        <f t="shared" si="129"/>
        <v>EMPTY</v>
      </c>
      <c r="W736" s="14" t="str">
        <f>IF(L736="beforeTx",timingTable[[#This Row],[FRT32_val]]-timingTable[[#This Row],[FRT32_trace]],"EMPTY")</f>
        <v>EMPTY</v>
      </c>
      <c r="X736" s="14" t="str">
        <f t="shared" si="130"/>
        <v>EMPTY</v>
      </c>
      <c r="Y736" s="14" t="str">
        <f t="shared" si="131"/>
        <v>EMPTY</v>
      </c>
      <c r="Z736" s="14" t="str">
        <f>IF(AND(P736="beforeRx",O737="afterRx"),J737-timingTable[[#This Row],[FRT32_trace]],"EMPTY")</f>
        <v>EMPTY</v>
      </c>
      <c r="AA736" s="14" t="str">
        <f>IF(AND(timingTable[[#This Row],[txEnd]]="txEnd",Q740="rxStart"),I740-timingTable[[#This Row],[FRT32_val]],"EMPTY")</f>
        <v>EMPTY</v>
      </c>
    </row>
    <row r="737" spans="1:27" x14ac:dyDescent="0.25">
      <c r="A737" s="14" t="s">
        <v>2587</v>
      </c>
      <c r="B737">
        <v>335690388126</v>
      </c>
      <c r="C737" s="14" t="s">
        <v>10561</v>
      </c>
      <c r="D737">
        <v>6</v>
      </c>
      <c r="E737" s="14" t="s">
        <v>1077</v>
      </c>
      <c r="F737" s="14" t="s">
        <v>7877</v>
      </c>
      <c r="G737" s="14">
        <f>timingTable[[#This Row],[FRT_DEC]]-B736</f>
        <v>3</v>
      </c>
      <c r="H7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INFO]]))),H736)</f>
        <v>104</v>
      </c>
      <c r="I7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37" s="14">
        <f>HEX2DEC(RIGHT(timingTable[[#This Row],[FRT_HEX]],MIN(LEN(timingTable[[#This Row],[FRT_HEX]])-2,8)))</f>
        <v>682939038</v>
      </c>
      <c r="K737" s="14" t="str">
        <f>IF(timingTable[[#This Row],['[TRACECODE']:.1]]=140,"afterTx","")</f>
        <v/>
      </c>
      <c r="L737" s="14" t="str">
        <f t="shared" si="121"/>
        <v/>
      </c>
      <c r="M737" s="14" t="str">
        <f>IF(AND(H737=H736,K736="afterTx",timingTable[[#This Row],['[TRACECODE']:.1]]=6),"dc","")</f>
        <v/>
      </c>
      <c r="N737" s="14" t="str">
        <f t="shared" si="122"/>
        <v/>
      </c>
      <c r="O737" s="14" t="str">
        <f>IF(timingTable[[#This Row],['[TRACECODE']:.1]]=141,"afterRx","")</f>
        <v/>
      </c>
      <c r="P737" s="14" t="str">
        <f t="shared" si="123"/>
        <v/>
      </c>
      <c r="Q737" s="14" t="str">
        <f t="shared" si="124"/>
        <v/>
      </c>
      <c r="R737" s="14" t="str">
        <f t="shared" si="125"/>
        <v/>
      </c>
      <c r="S737" s="14" t="str">
        <f t="shared" si="126"/>
        <v>EMPTY</v>
      </c>
      <c r="T737" s="14" t="str">
        <f t="shared" si="127"/>
        <v>EMPTY</v>
      </c>
      <c r="U737" s="14" t="str">
        <f t="shared" si="128"/>
        <v>EMPTY</v>
      </c>
      <c r="V737" s="14" t="str">
        <f t="shared" si="129"/>
        <v>EMPTY</v>
      </c>
      <c r="W737" s="14" t="str">
        <f>IF(L737="beforeTx",timingTable[[#This Row],[FRT32_val]]-timingTable[[#This Row],[FRT32_trace]],"EMPTY")</f>
        <v>EMPTY</v>
      </c>
      <c r="X737" s="14" t="str">
        <f t="shared" si="130"/>
        <v>EMPTY</v>
      </c>
      <c r="Y737" s="14" t="str">
        <f t="shared" si="131"/>
        <v>EMPTY</v>
      </c>
      <c r="Z737" s="14" t="str">
        <f>IF(AND(P737="beforeRx",O738="afterRx"),J738-timingTable[[#This Row],[FRT32_trace]],"EMPTY")</f>
        <v>EMPTY</v>
      </c>
      <c r="AA737" s="14" t="str">
        <f>IF(AND(timingTable[[#This Row],[txEnd]]="txEnd",Q741="rxStart"),I741-timingTable[[#This Row],[FRT32_val]],"EMPTY")</f>
        <v>EMPTY</v>
      </c>
    </row>
    <row r="738" spans="1:27" x14ac:dyDescent="0.25">
      <c r="A738" s="14" t="s">
        <v>2588</v>
      </c>
      <c r="B738">
        <v>335690388130</v>
      </c>
      <c r="C738" s="14" t="s">
        <v>10562</v>
      </c>
      <c r="D738">
        <v>122</v>
      </c>
      <c r="E738" s="14" t="s">
        <v>3921</v>
      </c>
      <c r="F738" s="14" t="s">
        <v>10563</v>
      </c>
      <c r="G738" s="14">
        <f>timingTable[[#This Row],[FRT_DEC]]-B737</f>
        <v>4</v>
      </c>
      <c r="H7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INFO]]))),H737)</f>
        <v>104</v>
      </c>
      <c r="I7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682938977</v>
      </c>
      <c r="J738" s="14">
        <f>HEX2DEC(RIGHT(timingTable[[#This Row],[FRT_HEX]],MIN(LEN(timingTable[[#This Row],[FRT_HEX]])-2,8)))</f>
        <v>682939042</v>
      </c>
      <c r="K738" s="14" t="str">
        <f>IF(timingTable[[#This Row],['[TRACECODE']:.1]]=140,"afterTx","")</f>
        <v/>
      </c>
      <c r="L738" s="14" t="str">
        <f t="shared" si="121"/>
        <v/>
      </c>
      <c r="M738" s="14" t="str">
        <f>IF(AND(H738=H737,K737="afterTx",timingTable[[#This Row],['[TRACECODE']:.1]]=6),"dc","")</f>
        <v/>
      </c>
      <c r="N738" s="14" t="str">
        <f t="shared" si="122"/>
        <v>txEnd</v>
      </c>
      <c r="O738" s="14" t="str">
        <f>IF(timingTable[[#This Row],['[TRACECODE']:.1]]=141,"afterRx","")</f>
        <v/>
      </c>
      <c r="P738" s="14" t="str">
        <f t="shared" si="123"/>
        <v/>
      </c>
      <c r="Q738" s="14" t="str">
        <f t="shared" si="124"/>
        <v/>
      </c>
      <c r="R738" s="14" t="str">
        <f t="shared" si="125"/>
        <v/>
      </c>
      <c r="S738" s="14" t="str">
        <f t="shared" si="126"/>
        <v>EMPTY</v>
      </c>
      <c r="T738" s="14" t="str">
        <f t="shared" si="127"/>
        <v>EMPTY</v>
      </c>
      <c r="U738" s="14" t="str">
        <f t="shared" si="128"/>
        <v>EMPTY</v>
      </c>
      <c r="V738" s="14" t="str">
        <f t="shared" si="129"/>
        <v>EMPTY</v>
      </c>
      <c r="W738" s="14" t="str">
        <f>IF(L738="beforeTx",timingTable[[#This Row],[FRT32_val]]-timingTable[[#This Row],[FRT32_trace]],"EMPTY")</f>
        <v>EMPTY</v>
      </c>
      <c r="X738" s="14" t="str">
        <f t="shared" si="130"/>
        <v>EMPTY</v>
      </c>
      <c r="Y738" s="14" t="str">
        <f t="shared" si="131"/>
        <v>EMPTY</v>
      </c>
      <c r="Z738" s="14" t="str">
        <f>IF(AND(P738="beforeRx",O739="afterRx"),J739-timingTable[[#This Row],[FRT32_trace]],"EMPTY")</f>
        <v>EMPTY</v>
      </c>
      <c r="AA738" s="14" t="str">
        <f>IF(AND(timingTable[[#This Row],[txEnd]]="txEnd",Q742="rxStart"),I742-timingTable[[#This Row],[FRT32_val]],"EMPTY")</f>
        <v>EMPTY</v>
      </c>
    </row>
    <row r="739" spans="1:27" x14ac:dyDescent="0.25">
      <c r="A739" s="14" t="s">
        <v>2589</v>
      </c>
      <c r="B739">
        <v>335690388132</v>
      </c>
      <c r="C739" s="14" t="s">
        <v>10564</v>
      </c>
      <c r="D739">
        <v>122</v>
      </c>
      <c r="E739" s="14" t="s">
        <v>3921</v>
      </c>
      <c r="F739" s="14" t="s">
        <v>7878</v>
      </c>
      <c r="G739" s="14">
        <f>timingTable[[#This Row],[FRT_DEC]]-B738</f>
        <v>2</v>
      </c>
      <c r="H7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INFO]]))),H738)</f>
        <v>104</v>
      </c>
      <c r="I7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39" s="14">
        <f>HEX2DEC(RIGHT(timingTable[[#This Row],[FRT_HEX]],MIN(LEN(timingTable[[#This Row],[FRT_HEX]])-2,8)))</f>
        <v>682939044</v>
      </c>
      <c r="K739" s="14" t="str">
        <f>IF(timingTable[[#This Row],['[TRACECODE']:.1]]=140,"afterTx","")</f>
        <v/>
      </c>
      <c r="L739" s="14" t="str">
        <f t="shared" si="121"/>
        <v/>
      </c>
      <c r="M739" s="14" t="str">
        <f>IF(AND(H739=H738,K738="afterTx",timingTable[[#This Row],['[TRACECODE']:.1]]=6),"dc","")</f>
        <v/>
      </c>
      <c r="N739" s="14" t="str">
        <f t="shared" si="122"/>
        <v/>
      </c>
      <c r="O739" s="14" t="str">
        <f>IF(timingTable[[#This Row],['[TRACECODE']:.1]]=141,"afterRx","")</f>
        <v/>
      </c>
      <c r="P739" s="14" t="str">
        <f t="shared" si="123"/>
        <v/>
      </c>
      <c r="Q739" s="14" t="str">
        <f t="shared" si="124"/>
        <v/>
      </c>
      <c r="R739" s="14" t="str">
        <f t="shared" si="125"/>
        <v/>
      </c>
      <c r="S739" s="14" t="str">
        <f t="shared" si="126"/>
        <v>EMPTY</v>
      </c>
      <c r="T739" s="14" t="str">
        <f t="shared" si="127"/>
        <v>EMPTY</v>
      </c>
      <c r="U739" s="14" t="str">
        <f t="shared" si="128"/>
        <v>EMPTY</v>
      </c>
      <c r="V739" s="14" t="str">
        <f t="shared" si="129"/>
        <v>EMPTY</v>
      </c>
      <c r="W739" s="14" t="str">
        <f>IF(L739="beforeTx",timingTable[[#This Row],[FRT32_val]]-timingTable[[#This Row],[FRT32_trace]],"EMPTY")</f>
        <v>EMPTY</v>
      </c>
      <c r="X739" s="14" t="str">
        <f t="shared" si="130"/>
        <v>EMPTY</v>
      </c>
      <c r="Y739" s="14" t="str">
        <f t="shared" si="131"/>
        <v>EMPTY</v>
      </c>
      <c r="Z739" s="14" t="str">
        <f>IF(AND(P739="beforeRx",O740="afterRx"),J740-timingTable[[#This Row],[FRT32_trace]],"EMPTY")</f>
        <v>EMPTY</v>
      </c>
      <c r="AA739" s="14" t="str">
        <f>IF(AND(timingTable[[#This Row],[txEnd]]="txEnd",Q743="rxStart"),I743-timingTable[[#This Row],[FRT32_val]],"EMPTY")</f>
        <v>EMPTY</v>
      </c>
    </row>
    <row r="740" spans="1:27" x14ac:dyDescent="0.25">
      <c r="A740" s="14" t="s">
        <v>2590</v>
      </c>
      <c r="B740">
        <v>335690388140</v>
      </c>
      <c r="C740" s="14" t="s">
        <v>10565</v>
      </c>
      <c r="D740">
        <v>151</v>
      </c>
      <c r="E740" s="14" t="s">
        <v>7876</v>
      </c>
      <c r="F740" s="14" t="s">
        <v>8006</v>
      </c>
      <c r="G740" s="14">
        <f>timingTable[[#This Row],[FRT_DEC]]-B739</f>
        <v>8</v>
      </c>
      <c r="H7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INFO]]))),H739)</f>
        <v>104</v>
      </c>
      <c r="I7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740" s="14">
        <f>HEX2DEC(RIGHT(timingTable[[#This Row],[FRT_HEX]],MIN(LEN(timingTable[[#This Row],[FRT_HEX]])-2,8)))</f>
        <v>682939052</v>
      </c>
      <c r="K740" s="14" t="str">
        <f>IF(timingTable[[#This Row],['[TRACECODE']:.1]]=140,"afterTx","")</f>
        <v/>
      </c>
      <c r="L740" s="14" t="str">
        <f t="shared" si="121"/>
        <v/>
      </c>
      <c r="M740" s="14" t="str">
        <f>IF(AND(H740=H739,K739="afterTx",timingTable[[#This Row],['[TRACECODE']:.1]]=6),"dc","")</f>
        <v/>
      </c>
      <c r="N740" s="14" t="str">
        <f t="shared" si="122"/>
        <v/>
      </c>
      <c r="O740" s="14" t="str">
        <f>IF(timingTable[[#This Row],['[TRACECODE']:.1]]=141,"afterRx","")</f>
        <v/>
      </c>
      <c r="P740" s="14" t="str">
        <f t="shared" si="123"/>
        <v/>
      </c>
      <c r="Q740" s="14" t="str">
        <f t="shared" si="124"/>
        <v/>
      </c>
      <c r="R740" s="14" t="str">
        <f t="shared" si="125"/>
        <v/>
      </c>
      <c r="S740" s="14" t="str">
        <f t="shared" si="126"/>
        <v>EMPTY</v>
      </c>
      <c r="T740" s="14" t="str">
        <f t="shared" si="127"/>
        <v>EMPTY</v>
      </c>
      <c r="U740" s="14" t="str">
        <f t="shared" si="128"/>
        <v>EMPTY</v>
      </c>
      <c r="V740" s="14" t="str">
        <f t="shared" si="129"/>
        <v>EMPTY</v>
      </c>
      <c r="W740" s="14" t="str">
        <f>IF(L740="beforeTx",timingTable[[#This Row],[FRT32_val]]-timingTable[[#This Row],[FRT32_trace]],"EMPTY")</f>
        <v>EMPTY</v>
      </c>
      <c r="X740" s="14" t="str">
        <f t="shared" si="130"/>
        <v>EMPTY</v>
      </c>
      <c r="Y740" s="14" t="str">
        <f t="shared" si="131"/>
        <v>EMPTY</v>
      </c>
      <c r="Z740" s="14" t="str">
        <f>IF(AND(P740="beforeRx",O741="afterRx"),J741-timingTable[[#This Row],[FRT32_trace]],"EMPTY")</f>
        <v>EMPTY</v>
      </c>
      <c r="AA740" s="14" t="str">
        <f>IF(AND(timingTable[[#This Row],[txEnd]]="txEnd",Q744="rxStart"),I744-timingTable[[#This Row],[FRT32_val]],"EMPTY")</f>
        <v>EMPTY</v>
      </c>
    </row>
    <row r="741" spans="1:27" x14ac:dyDescent="0.25">
      <c r="A741" s="14" t="s">
        <v>2598</v>
      </c>
      <c r="B741">
        <v>335690388579</v>
      </c>
      <c r="C741" s="14" t="s">
        <v>10574</v>
      </c>
      <c r="D741">
        <v>151</v>
      </c>
      <c r="E741" s="14" t="s">
        <v>7876</v>
      </c>
      <c r="F741" s="14" t="s">
        <v>8130</v>
      </c>
      <c r="G741" s="14">
        <f>timingTable[[#This Row],[FRT_DEC]]-B740</f>
        <v>439</v>
      </c>
      <c r="H7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INFO]]))),H740)</f>
        <v>104</v>
      </c>
      <c r="I7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741" s="14">
        <f>HEX2DEC(RIGHT(timingTable[[#This Row],[FRT_HEX]],MIN(LEN(timingTable[[#This Row],[FRT_HEX]])-2,8)))</f>
        <v>682939491</v>
      </c>
      <c r="K741" s="14" t="str">
        <f>IF(timingTable[[#This Row],['[TRACECODE']:.1]]=140,"afterTx","")</f>
        <v/>
      </c>
      <c r="L741" s="14" t="str">
        <f t="shared" si="121"/>
        <v/>
      </c>
      <c r="M741" s="14" t="str">
        <f>IF(AND(H741=H740,K740="afterTx",timingTable[[#This Row],['[TRACECODE']:.1]]=6),"dc","")</f>
        <v/>
      </c>
      <c r="N741" s="14" t="str">
        <f t="shared" si="122"/>
        <v/>
      </c>
      <c r="O741" s="14" t="str">
        <f>IF(timingTable[[#This Row],['[TRACECODE']:.1]]=141,"afterRx","")</f>
        <v/>
      </c>
      <c r="P741" s="14" t="str">
        <f t="shared" si="123"/>
        <v/>
      </c>
      <c r="Q741" s="14" t="str">
        <f t="shared" si="124"/>
        <v/>
      </c>
      <c r="R741" s="14" t="str">
        <f t="shared" si="125"/>
        <v/>
      </c>
      <c r="S741" s="14" t="str">
        <f t="shared" si="126"/>
        <v>EMPTY</v>
      </c>
      <c r="T741" s="14" t="str">
        <f t="shared" si="127"/>
        <v>EMPTY</v>
      </c>
      <c r="U741" s="14" t="str">
        <f t="shared" si="128"/>
        <v>EMPTY</v>
      </c>
      <c r="V741" s="14" t="str">
        <f t="shared" si="129"/>
        <v>EMPTY</v>
      </c>
      <c r="W741" s="14" t="str">
        <f>IF(L741="beforeTx",timingTable[[#This Row],[FRT32_val]]-timingTable[[#This Row],[FRT32_trace]],"EMPTY")</f>
        <v>EMPTY</v>
      </c>
      <c r="X741" s="14" t="str">
        <f t="shared" si="130"/>
        <v>EMPTY</v>
      </c>
      <c r="Y741" s="14" t="str">
        <f t="shared" si="131"/>
        <v>EMPTY</v>
      </c>
      <c r="Z741" s="14" t="str">
        <f>IF(AND(P741="beforeRx",O742="afterRx"),J742-timingTable[[#This Row],[FRT32_trace]],"EMPTY")</f>
        <v>EMPTY</v>
      </c>
      <c r="AA741" s="14" t="str">
        <f>IF(AND(timingTable[[#This Row],[txEnd]]="txEnd",Q745="rxStart"),I745-timingTable[[#This Row],[FRT32_val]],"EMPTY")</f>
        <v>EMPTY</v>
      </c>
    </row>
    <row r="742" spans="1:27" x14ac:dyDescent="0.25">
      <c r="A742" s="14" t="s">
        <v>2601</v>
      </c>
      <c r="B742">
        <v>335690388603</v>
      </c>
      <c r="C742" s="14" t="s">
        <v>10577</v>
      </c>
      <c r="D742">
        <v>130</v>
      </c>
      <c r="E742" s="14" t="s">
        <v>3933</v>
      </c>
      <c r="F742" s="14" t="s">
        <v>5340</v>
      </c>
      <c r="G742" s="14">
        <f>timingTable[[#This Row],[FRT_DEC]]-B741</f>
        <v>24</v>
      </c>
      <c r="H7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INFO]]))),H741)</f>
        <v>104</v>
      </c>
      <c r="I7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1114117</v>
      </c>
      <c r="J742" s="14">
        <f>HEX2DEC(RIGHT(timingTable[[#This Row],[FRT_HEX]],MIN(LEN(timingTable[[#This Row],[FRT_HEX]])-2,8)))</f>
        <v>682939515</v>
      </c>
      <c r="K742" s="14" t="str">
        <f>IF(timingTable[[#This Row],['[TRACECODE']:.1]]=140,"afterTx","")</f>
        <v/>
      </c>
      <c r="L742" s="14" t="str">
        <f t="shared" si="121"/>
        <v/>
      </c>
      <c r="M742" s="14" t="str">
        <f>IF(AND(H742=H741,K741="afterTx",timingTable[[#This Row],['[TRACECODE']:.1]]=6),"dc","")</f>
        <v/>
      </c>
      <c r="N742" s="14" t="str">
        <f t="shared" si="122"/>
        <v/>
      </c>
      <c r="O742" s="14" t="str">
        <f>IF(timingTable[[#This Row],['[TRACECODE']:.1]]=141,"afterRx","")</f>
        <v/>
      </c>
      <c r="P742" s="14" t="str">
        <f t="shared" si="123"/>
        <v>beforeRx</v>
      </c>
      <c r="Q742" s="14" t="str">
        <f t="shared" si="124"/>
        <v/>
      </c>
      <c r="R742" s="14" t="str">
        <f t="shared" si="125"/>
        <v/>
      </c>
      <c r="S742" s="14" t="str">
        <f t="shared" si="126"/>
        <v>EMPTY</v>
      </c>
      <c r="T742" s="14" t="str">
        <f t="shared" si="127"/>
        <v>EMPTY</v>
      </c>
      <c r="U742" s="14" t="str">
        <f t="shared" si="128"/>
        <v>EMPTY</v>
      </c>
      <c r="V742" s="14" t="str">
        <f t="shared" si="129"/>
        <v>EMPTY</v>
      </c>
      <c r="W742" s="14" t="str">
        <f>IF(L742="beforeTx",timingTable[[#This Row],[FRT32_val]]-timingTable[[#This Row],[FRT32_trace]],"EMPTY")</f>
        <v>EMPTY</v>
      </c>
      <c r="X742" s="14" t="str">
        <f t="shared" si="130"/>
        <v>EMPTY</v>
      </c>
      <c r="Y742" s="14" t="str">
        <f t="shared" si="131"/>
        <v>EMPTY</v>
      </c>
      <c r="Z742" s="14">
        <f>IF(AND(P742="beforeRx",O743="afterRx"),J743-timingTable[[#This Row],[FRT32_trace]],"EMPTY")</f>
        <v>726</v>
      </c>
      <c r="AA742" s="14" t="str">
        <f>IF(AND(timingTable[[#This Row],[txEnd]]="txEnd",Q746="rxStart"),I746-timingTable[[#This Row],[FRT32_val]],"EMPTY")</f>
        <v>EMPTY</v>
      </c>
    </row>
    <row r="743" spans="1:27" x14ac:dyDescent="0.25">
      <c r="A743" s="14" t="s">
        <v>2602</v>
      </c>
      <c r="B743">
        <v>335690389329</v>
      </c>
      <c r="C743" s="14" t="s">
        <v>10578</v>
      </c>
      <c r="D743">
        <v>141</v>
      </c>
      <c r="E743" s="14" t="s">
        <v>3934</v>
      </c>
      <c r="F743" s="14" t="s">
        <v>5341</v>
      </c>
      <c r="G743" s="14">
        <f>timingTable[[#This Row],[FRT_DEC]]-B742</f>
        <v>726</v>
      </c>
      <c r="H7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INFO]]))),H742)</f>
        <v>104</v>
      </c>
      <c r="I74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43" s="14">
        <f>HEX2DEC(RIGHT(timingTable[[#This Row],[FRT_HEX]],MIN(LEN(timingTable[[#This Row],[FRT_HEX]])-2,8)))</f>
        <v>682940241</v>
      </c>
      <c r="K743" s="14" t="str">
        <f>IF(timingTable[[#This Row],['[TRACECODE']:.1]]=140,"afterTx","")</f>
        <v/>
      </c>
      <c r="L743" s="14" t="str">
        <f t="shared" si="121"/>
        <v/>
      </c>
      <c r="M743" s="14" t="str">
        <f>IF(AND(H743=H742,K742="afterTx",timingTable[[#This Row],['[TRACECODE']:.1]]=6),"dc","")</f>
        <v/>
      </c>
      <c r="N743" s="14" t="str">
        <f t="shared" si="122"/>
        <v/>
      </c>
      <c r="O743" s="14" t="str">
        <f>IF(timingTable[[#This Row],['[TRACECODE']:.1]]=141,"afterRx","")</f>
        <v>afterRx</v>
      </c>
      <c r="P743" s="14" t="str">
        <f t="shared" si="123"/>
        <v/>
      </c>
      <c r="Q743" s="14" t="str">
        <f t="shared" si="124"/>
        <v/>
      </c>
      <c r="R743" s="14" t="str">
        <f t="shared" si="125"/>
        <v/>
      </c>
      <c r="S743" s="14" t="str">
        <f t="shared" si="126"/>
        <v>EMPTY</v>
      </c>
      <c r="T743" s="14" t="str">
        <f t="shared" si="127"/>
        <v>EMPTY</v>
      </c>
      <c r="U743" s="14" t="str">
        <f t="shared" si="128"/>
        <v>EMPTY</v>
      </c>
      <c r="V743" s="14" t="str">
        <f t="shared" si="129"/>
        <v>EMPTY</v>
      </c>
      <c r="W743" s="14" t="str">
        <f>IF(L743="beforeTx",timingTable[[#This Row],[FRT32_val]]-timingTable[[#This Row],[FRT32_trace]],"EMPTY")</f>
        <v>EMPTY</v>
      </c>
      <c r="X743" s="14" t="str">
        <f t="shared" si="130"/>
        <v>EMPTY</v>
      </c>
      <c r="Y743" s="14" t="str">
        <f t="shared" si="131"/>
        <v>EMPTY</v>
      </c>
      <c r="Z743" s="14" t="str">
        <f>IF(AND(P743="beforeRx",O744="afterRx"),J744-timingTable[[#This Row],[FRT32_trace]],"EMPTY")</f>
        <v>EMPTY</v>
      </c>
      <c r="AA743" s="14" t="str">
        <f>IF(AND(timingTable[[#This Row],[txEnd]]="txEnd",Q747="rxStart"),I747-timingTable[[#This Row],[FRT32_val]],"EMPTY")</f>
        <v>EMPTY</v>
      </c>
    </row>
    <row r="744" spans="1:27" x14ac:dyDescent="0.25">
      <c r="A744" s="14" t="s">
        <v>2605</v>
      </c>
      <c r="B744">
        <v>335690390689</v>
      </c>
      <c r="C744" s="14" t="s">
        <v>10581</v>
      </c>
      <c r="D744">
        <v>123</v>
      </c>
      <c r="E744" s="14" t="s">
        <v>3922</v>
      </c>
      <c r="F744" s="14" t="s">
        <v>10582</v>
      </c>
      <c r="G744" s="14">
        <f>timingTable[[#This Row],[FRT_DEC]]-B743</f>
        <v>1360</v>
      </c>
      <c r="H7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INFO]]))),H743)</f>
        <v>104</v>
      </c>
      <c r="I7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682941189</v>
      </c>
      <c r="J744" s="14">
        <f>HEX2DEC(RIGHT(timingTable[[#This Row],[FRT_HEX]],MIN(LEN(timingTable[[#This Row],[FRT_HEX]])-2,8)))</f>
        <v>682941601</v>
      </c>
      <c r="K744" s="14" t="str">
        <f>IF(timingTable[[#This Row],['[TRACECODE']:.1]]=140,"afterTx","")</f>
        <v/>
      </c>
      <c r="L744" s="14" t="str">
        <f t="shared" si="121"/>
        <v/>
      </c>
      <c r="M744" s="14" t="str">
        <f>IF(AND(H744=H743,K743="afterTx",timingTable[[#This Row],['[TRACECODE']:.1]]=6),"dc","")</f>
        <v/>
      </c>
      <c r="N744" s="14" t="str">
        <f t="shared" si="122"/>
        <v/>
      </c>
      <c r="O744" s="14" t="str">
        <f>IF(timingTable[[#This Row],['[TRACECODE']:.1]]=141,"afterRx","")</f>
        <v/>
      </c>
      <c r="P744" s="14" t="str">
        <f t="shared" si="123"/>
        <v/>
      </c>
      <c r="Q744" s="14" t="str">
        <f t="shared" si="124"/>
        <v>rxStart</v>
      </c>
      <c r="R744" s="14" t="str">
        <f t="shared" si="125"/>
        <v/>
      </c>
      <c r="S744" s="14" t="str">
        <f t="shared" si="126"/>
        <v>EMPTY</v>
      </c>
      <c r="T744" s="14" t="str">
        <f t="shared" si="127"/>
        <v>EMPTY</v>
      </c>
      <c r="U744" s="14" t="str">
        <f t="shared" si="128"/>
        <v>EMPTY</v>
      </c>
      <c r="V744" s="14" t="str">
        <f t="shared" si="129"/>
        <v>EMPTY</v>
      </c>
      <c r="W744" s="14" t="str">
        <f>IF(L744="beforeTx",timingTable[[#This Row],[FRT32_val]]-timingTable[[#This Row],[FRT32_trace]],"EMPTY")</f>
        <v>EMPTY</v>
      </c>
      <c r="X744" s="14" t="str">
        <f t="shared" si="130"/>
        <v>EMPTY</v>
      </c>
      <c r="Y744" s="14" t="str">
        <f t="shared" si="131"/>
        <v>EMPTY</v>
      </c>
      <c r="Z744" s="14" t="str">
        <f>IF(AND(P744="beforeRx",O745="afterRx"),J745-timingTable[[#This Row],[FRT32_trace]],"EMPTY")</f>
        <v>EMPTY</v>
      </c>
      <c r="AA744" s="14" t="str">
        <f>IF(AND(timingTable[[#This Row],[txEnd]]="txEnd",Q748="rxStart"),I748-timingTable[[#This Row],[FRT32_val]],"EMPTY")</f>
        <v>EMPTY</v>
      </c>
    </row>
    <row r="745" spans="1:27" x14ac:dyDescent="0.25">
      <c r="A745" s="14" t="s">
        <v>2606</v>
      </c>
      <c r="B745">
        <v>335690390692</v>
      </c>
      <c r="C745" s="14" t="s">
        <v>10583</v>
      </c>
      <c r="D745">
        <v>123</v>
      </c>
      <c r="E745" s="14" t="s">
        <v>3922</v>
      </c>
      <c r="F745" s="14" t="s">
        <v>7879</v>
      </c>
      <c r="G745" s="14">
        <f>timingTable[[#This Row],[FRT_DEC]]-B744</f>
        <v>3</v>
      </c>
      <c r="H7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INFO]]))),H744)</f>
        <v>104</v>
      </c>
      <c r="I7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45" s="14">
        <f>HEX2DEC(RIGHT(timingTable[[#This Row],[FRT_HEX]],MIN(LEN(timingTable[[#This Row],[FRT_HEX]])-2,8)))</f>
        <v>682941604</v>
      </c>
      <c r="K745" s="14" t="str">
        <f>IF(timingTable[[#This Row],['[TRACECODE']:.1]]=140,"afterTx","")</f>
        <v/>
      </c>
      <c r="L745" s="14" t="str">
        <f t="shared" si="121"/>
        <v/>
      </c>
      <c r="M745" s="14" t="str">
        <f>IF(AND(H745=H744,K744="afterTx",timingTable[[#This Row],['[TRACECODE']:.1]]=6),"dc","")</f>
        <v/>
      </c>
      <c r="N745" s="14" t="str">
        <f t="shared" si="122"/>
        <v/>
      </c>
      <c r="O745" s="14" t="str">
        <f>IF(timingTable[[#This Row],['[TRACECODE']:.1]]=141,"afterRx","")</f>
        <v/>
      </c>
      <c r="P745" s="14" t="str">
        <f t="shared" si="123"/>
        <v/>
      </c>
      <c r="Q745" s="14" t="str">
        <f t="shared" si="124"/>
        <v/>
      </c>
      <c r="R745" s="14" t="str">
        <f t="shared" si="125"/>
        <v/>
      </c>
      <c r="S745" s="14" t="str">
        <f t="shared" si="126"/>
        <v>EMPTY</v>
      </c>
      <c r="T745" s="14" t="str">
        <f t="shared" si="127"/>
        <v>EMPTY</v>
      </c>
      <c r="U745" s="14" t="str">
        <f t="shared" si="128"/>
        <v>EMPTY</v>
      </c>
      <c r="V745" s="14" t="str">
        <f t="shared" si="129"/>
        <v>EMPTY</v>
      </c>
      <c r="W745" s="14" t="str">
        <f>IF(L745="beforeTx",timingTable[[#This Row],[FRT32_val]]-timingTable[[#This Row],[FRT32_trace]],"EMPTY")</f>
        <v>EMPTY</v>
      </c>
      <c r="X745" s="14" t="str">
        <f t="shared" si="130"/>
        <v>EMPTY</v>
      </c>
      <c r="Y745" s="14" t="str">
        <f t="shared" si="131"/>
        <v>EMPTY</v>
      </c>
      <c r="Z745" s="14" t="str">
        <f>IF(AND(P745="beforeRx",O746="afterRx"),J746-timingTable[[#This Row],[FRT32_trace]],"EMPTY")</f>
        <v>EMPTY</v>
      </c>
      <c r="AA745" s="14" t="str">
        <f>IF(AND(timingTable[[#This Row],[txEnd]]="txEnd",Q749="rxStart"),I749-timingTable[[#This Row],[FRT32_val]],"EMPTY")</f>
        <v>EMPTY</v>
      </c>
    </row>
    <row r="746" spans="1:27" x14ac:dyDescent="0.25">
      <c r="A746" s="14" t="s">
        <v>2610</v>
      </c>
      <c r="B746">
        <v>335690391026</v>
      </c>
      <c r="C746" s="14" t="s">
        <v>10587</v>
      </c>
      <c r="D746">
        <v>124</v>
      </c>
      <c r="E746" s="14" t="s">
        <v>3923</v>
      </c>
      <c r="F746" s="14" t="s">
        <v>10588</v>
      </c>
      <c r="G746" s="14">
        <f>timingTable[[#This Row],[FRT_DEC]]-B745</f>
        <v>334</v>
      </c>
      <c r="H7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INFO]]))),H745)</f>
        <v>104</v>
      </c>
      <c r="I7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682941722</v>
      </c>
      <c r="J746" s="14">
        <f>HEX2DEC(RIGHT(timingTable[[#This Row],[FRT_HEX]],MIN(LEN(timingTable[[#This Row],[FRT_HEX]])-2,8)))</f>
        <v>682941938</v>
      </c>
      <c r="K746" s="14" t="str">
        <f>IF(timingTable[[#This Row],['[TRACECODE']:.1]]=140,"afterTx","")</f>
        <v/>
      </c>
      <c r="L746" s="14" t="str">
        <f t="shared" si="121"/>
        <v/>
      </c>
      <c r="M746" s="14" t="str">
        <f>IF(AND(H746=H745,K745="afterTx",timingTable[[#This Row],['[TRACECODE']:.1]]=6),"dc","")</f>
        <v/>
      </c>
      <c r="N746" s="14" t="str">
        <f t="shared" si="122"/>
        <v/>
      </c>
      <c r="O746" s="14" t="str">
        <f>IF(timingTable[[#This Row],['[TRACECODE']:.1]]=141,"afterRx","")</f>
        <v/>
      </c>
      <c r="P746" s="14" t="str">
        <f t="shared" si="123"/>
        <v/>
      </c>
      <c r="Q746" s="14" t="str">
        <f t="shared" si="124"/>
        <v/>
      </c>
      <c r="R746" s="14" t="str">
        <f t="shared" si="125"/>
        <v>rxEnd</v>
      </c>
      <c r="S746" s="14" t="str">
        <f t="shared" si="126"/>
        <v>EMPTY</v>
      </c>
      <c r="T746" s="14" t="str">
        <f t="shared" si="127"/>
        <v>EMPTY</v>
      </c>
      <c r="U746" s="14">
        <f t="shared" si="128"/>
        <v>-682941720</v>
      </c>
      <c r="V746" s="14" t="str">
        <f t="shared" si="129"/>
        <v>EMPTY</v>
      </c>
      <c r="W746" s="14" t="str">
        <f>IF(L746="beforeTx",timingTable[[#This Row],[FRT32_val]]-timingTable[[#This Row],[FRT32_trace]],"EMPTY")</f>
        <v>EMPTY</v>
      </c>
      <c r="X746" s="14" t="str">
        <f t="shared" si="130"/>
        <v>EMPTY</v>
      </c>
      <c r="Y746" s="14">
        <f t="shared" si="131"/>
        <v>232</v>
      </c>
      <c r="Z746" s="14" t="str">
        <f>IF(AND(P746="beforeRx",O747="afterRx"),J747-timingTable[[#This Row],[FRT32_trace]],"EMPTY")</f>
        <v>EMPTY</v>
      </c>
      <c r="AA746" s="14" t="str">
        <f>IF(AND(timingTable[[#This Row],[txEnd]]="txEnd",Q750="rxStart"),I750-timingTable[[#This Row],[FRT32_val]],"EMPTY")</f>
        <v>EMPTY</v>
      </c>
    </row>
    <row r="747" spans="1:27" x14ac:dyDescent="0.25">
      <c r="A747" s="14" t="s">
        <v>2611</v>
      </c>
      <c r="B747">
        <v>335690391028</v>
      </c>
      <c r="C747" s="14" t="s">
        <v>10589</v>
      </c>
      <c r="D747">
        <v>124</v>
      </c>
      <c r="E747" s="14" t="s">
        <v>3923</v>
      </c>
      <c r="F747" s="14" t="s">
        <v>7880</v>
      </c>
      <c r="G747" s="14">
        <f>timingTable[[#This Row],[FRT_DEC]]-B746</f>
        <v>2</v>
      </c>
      <c r="H7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INFO]]))),H746)</f>
        <v>104</v>
      </c>
      <c r="I7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47" s="14">
        <f>HEX2DEC(RIGHT(timingTable[[#This Row],[FRT_HEX]],MIN(LEN(timingTable[[#This Row],[FRT_HEX]])-2,8)))</f>
        <v>682941940</v>
      </c>
      <c r="K747" s="14" t="str">
        <f>IF(timingTable[[#This Row],['[TRACECODE']:.1]]=140,"afterTx","")</f>
        <v/>
      </c>
      <c r="L747" s="14" t="str">
        <f t="shared" si="121"/>
        <v/>
      </c>
      <c r="M747" s="14" t="str">
        <f>IF(AND(H747=H746,K746="afterTx",timingTable[[#This Row],['[TRACECODE']:.1]]=6),"dc","")</f>
        <v/>
      </c>
      <c r="N747" s="14" t="str">
        <f t="shared" si="122"/>
        <v/>
      </c>
      <c r="O747" s="14" t="str">
        <f>IF(timingTable[[#This Row],['[TRACECODE']:.1]]=141,"afterRx","")</f>
        <v/>
      </c>
      <c r="P747" s="14" t="str">
        <f t="shared" si="123"/>
        <v/>
      </c>
      <c r="Q747" s="14" t="str">
        <f t="shared" si="124"/>
        <v/>
      </c>
      <c r="R747" s="14" t="str">
        <f t="shared" si="125"/>
        <v/>
      </c>
      <c r="S747" s="14" t="str">
        <f t="shared" si="126"/>
        <v>EMPTY</v>
      </c>
      <c r="T747" s="14" t="str">
        <f t="shared" si="127"/>
        <v>EMPTY</v>
      </c>
      <c r="U747" s="14" t="str">
        <f t="shared" si="128"/>
        <v>EMPTY</v>
      </c>
      <c r="V747" s="14" t="str">
        <f t="shared" si="129"/>
        <v>EMPTY</v>
      </c>
      <c r="W747" s="14" t="str">
        <f>IF(L747="beforeTx",timingTable[[#This Row],[FRT32_val]]-timingTable[[#This Row],[FRT32_trace]],"EMPTY")</f>
        <v>EMPTY</v>
      </c>
      <c r="X747" s="14" t="str">
        <f t="shared" si="130"/>
        <v>EMPTY</v>
      </c>
      <c r="Y747" s="14" t="str">
        <f t="shared" si="131"/>
        <v>EMPTY</v>
      </c>
      <c r="Z747" s="14" t="str">
        <f>IF(AND(P747="beforeRx",O748="afterRx"),J748-timingTable[[#This Row],[FRT32_trace]],"EMPTY")</f>
        <v>EMPTY</v>
      </c>
      <c r="AA747" s="14" t="str">
        <f>IF(AND(timingTable[[#This Row],[txEnd]]="txEnd",Q751="rxStart"),I751-timingTable[[#This Row],[FRT32_val]],"EMPTY")</f>
        <v>EMPTY</v>
      </c>
    </row>
    <row r="748" spans="1:27" x14ac:dyDescent="0.25">
      <c r="A748" s="14" t="s">
        <v>2612</v>
      </c>
      <c r="B748">
        <v>335690391042</v>
      </c>
      <c r="C748" s="14" t="s">
        <v>10590</v>
      </c>
      <c r="D748">
        <v>151</v>
      </c>
      <c r="E748" s="14" t="s">
        <v>7876</v>
      </c>
      <c r="F748" s="14" t="s">
        <v>7845</v>
      </c>
      <c r="G748" s="14">
        <f>timingTable[[#This Row],[FRT_DEC]]-B747</f>
        <v>14</v>
      </c>
      <c r="H7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INFO]]))),H747)</f>
        <v>104</v>
      </c>
      <c r="I7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748" s="14">
        <f>HEX2DEC(RIGHT(timingTable[[#This Row],[FRT_HEX]],MIN(LEN(timingTable[[#This Row],[FRT_HEX]])-2,8)))</f>
        <v>682941954</v>
      </c>
      <c r="K748" s="14" t="str">
        <f>IF(timingTable[[#This Row],['[TRACECODE']:.1]]=140,"afterTx","")</f>
        <v/>
      </c>
      <c r="L748" s="14" t="str">
        <f t="shared" si="121"/>
        <v>beforeTx</v>
      </c>
      <c r="M748" s="14" t="str">
        <f>IF(AND(H748=H747,K747="afterTx",timingTable[[#This Row],['[TRACECODE']:.1]]=6),"dc","")</f>
        <v/>
      </c>
      <c r="N748" s="14" t="str">
        <f t="shared" si="122"/>
        <v/>
      </c>
      <c r="O748" s="14" t="str">
        <f>IF(timingTable[[#This Row],['[TRACECODE']:.1]]=141,"afterRx","")</f>
        <v/>
      </c>
      <c r="P748" s="14" t="str">
        <f t="shared" si="123"/>
        <v/>
      </c>
      <c r="Q748" s="14" t="str">
        <f t="shared" si="124"/>
        <v/>
      </c>
      <c r="R748" s="14" t="str">
        <f t="shared" si="125"/>
        <v/>
      </c>
      <c r="S748" s="14" t="str">
        <f t="shared" si="126"/>
        <v>EMPTY</v>
      </c>
      <c r="T748" s="14" t="str">
        <f t="shared" si="127"/>
        <v>EMPTY</v>
      </c>
      <c r="U748" s="14" t="str">
        <f t="shared" si="128"/>
        <v>EMPTY</v>
      </c>
      <c r="V748" s="14" t="str">
        <f t="shared" si="129"/>
        <v>EMPTY</v>
      </c>
      <c r="W748" s="14">
        <f>IF(L748="beforeTx",timingTable[[#This Row],[FRT32_val]]-timingTable[[#This Row],[FRT32_trace]],"EMPTY")</f>
        <v>-682941952</v>
      </c>
      <c r="X748" s="14">
        <f t="shared" si="130"/>
        <v>730</v>
      </c>
      <c r="Y748" s="14" t="str">
        <f t="shared" si="131"/>
        <v>EMPTY</v>
      </c>
      <c r="Z748" s="14" t="str">
        <f>IF(AND(P748="beforeRx",O749="afterRx"),J749-timingTable[[#This Row],[FRT32_trace]],"EMPTY")</f>
        <v>EMPTY</v>
      </c>
      <c r="AA748" s="14" t="str">
        <f>IF(AND(timingTable[[#This Row],[txEnd]]="txEnd",Q752="rxStart"),I752-timingTable[[#This Row],[FRT32_val]],"EMPTY")</f>
        <v>EMPTY</v>
      </c>
    </row>
    <row r="749" spans="1:27" x14ac:dyDescent="0.25">
      <c r="A749" s="14" t="s">
        <v>2614</v>
      </c>
      <c r="B749">
        <v>335690391053</v>
      </c>
      <c r="C749" s="14" t="s">
        <v>10592</v>
      </c>
      <c r="D749">
        <v>151</v>
      </c>
      <c r="E749" s="14" t="s">
        <v>7876</v>
      </c>
      <c r="F749" s="14" t="s">
        <v>8151</v>
      </c>
      <c r="G749" s="14">
        <f>timingTable[[#This Row],[FRT_DEC]]-B748</f>
        <v>11</v>
      </c>
      <c r="H7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INFO]]))),H748)</f>
        <v>104</v>
      </c>
      <c r="I7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749" s="14">
        <f>HEX2DEC(RIGHT(timingTable[[#This Row],[FRT_HEX]],MIN(LEN(timingTable[[#This Row],[FRT_HEX]])-2,8)))</f>
        <v>682941965</v>
      </c>
      <c r="K749" s="14" t="str">
        <f>IF(timingTable[[#This Row],['[TRACECODE']:.1]]=140,"afterTx","")</f>
        <v/>
      </c>
      <c r="L749" s="14" t="str">
        <f t="shared" si="121"/>
        <v/>
      </c>
      <c r="M749" s="14" t="str">
        <f>IF(AND(H749=H748,K748="afterTx",timingTable[[#This Row],['[TRACECODE']:.1]]=6),"dc","")</f>
        <v/>
      </c>
      <c r="N749" s="14" t="str">
        <f t="shared" si="122"/>
        <v/>
      </c>
      <c r="O749" s="14" t="str">
        <f>IF(timingTable[[#This Row],['[TRACECODE']:.1]]=141,"afterRx","")</f>
        <v/>
      </c>
      <c r="P749" s="14" t="str">
        <f t="shared" si="123"/>
        <v/>
      </c>
      <c r="Q749" s="14" t="str">
        <f t="shared" si="124"/>
        <v/>
      </c>
      <c r="R749" s="14" t="str">
        <f t="shared" si="125"/>
        <v/>
      </c>
      <c r="S749" s="14" t="str">
        <f t="shared" si="126"/>
        <v>EMPTY</v>
      </c>
      <c r="T749" s="14" t="str">
        <f t="shared" si="127"/>
        <v>EMPTY</v>
      </c>
      <c r="U749" s="14" t="str">
        <f t="shared" si="128"/>
        <v>EMPTY</v>
      </c>
      <c r="V749" s="14" t="str">
        <f t="shared" si="129"/>
        <v>EMPTY</v>
      </c>
      <c r="W749" s="14" t="str">
        <f>IF(L749="beforeTx",timingTable[[#This Row],[FRT32_val]]-timingTable[[#This Row],[FRT32_trace]],"EMPTY")</f>
        <v>EMPTY</v>
      </c>
      <c r="X749" s="14" t="str">
        <f t="shared" si="130"/>
        <v>EMPTY</v>
      </c>
      <c r="Y749" s="14" t="str">
        <f t="shared" si="131"/>
        <v>EMPTY</v>
      </c>
      <c r="Z749" s="14" t="str">
        <f>IF(AND(P749="beforeRx",O750="afterRx"),J750-timingTable[[#This Row],[FRT32_trace]],"EMPTY")</f>
        <v>EMPTY</v>
      </c>
      <c r="AA749" s="14" t="str">
        <f>IF(AND(timingTable[[#This Row],[txEnd]]="txEnd",Q753="rxStart"),I753-timingTable[[#This Row],[FRT32_val]],"EMPTY")</f>
        <v>EMPTY</v>
      </c>
    </row>
    <row r="750" spans="1:27" x14ac:dyDescent="0.25">
      <c r="A750" s="14" t="s">
        <v>2631</v>
      </c>
      <c r="B750">
        <v>335690391772</v>
      </c>
      <c r="C750" s="14" t="s">
        <v>10611</v>
      </c>
      <c r="D750">
        <v>140</v>
      </c>
      <c r="E750" s="14" t="s">
        <v>1076</v>
      </c>
      <c r="F750" s="14" t="s">
        <v>7839</v>
      </c>
      <c r="G750" s="14">
        <f>timingTable[[#This Row],[FRT_DEC]]-B749</f>
        <v>719</v>
      </c>
      <c r="H7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INFO]]))),H749)</f>
        <v>104</v>
      </c>
      <c r="I75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50" s="14">
        <f>HEX2DEC(RIGHT(timingTable[[#This Row],[FRT_HEX]],MIN(LEN(timingTable[[#This Row],[FRT_HEX]])-2,8)))</f>
        <v>682942684</v>
      </c>
      <c r="K750" s="14" t="str">
        <f>IF(timingTable[[#This Row],['[TRACECODE']:.1]]=140,"afterTx","")</f>
        <v>afterTx</v>
      </c>
      <c r="L750" s="14" t="str">
        <f t="shared" si="121"/>
        <v/>
      </c>
      <c r="M750" s="14" t="str">
        <f>IF(AND(H750=H749,K749="afterTx",timingTable[[#This Row],['[TRACECODE']:.1]]=6),"dc","")</f>
        <v/>
      </c>
      <c r="N750" s="14" t="str">
        <f t="shared" si="122"/>
        <v/>
      </c>
      <c r="O750" s="14" t="str">
        <f>IF(timingTable[[#This Row],['[TRACECODE']:.1]]=141,"afterRx","")</f>
        <v/>
      </c>
      <c r="P750" s="14" t="str">
        <f t="shared" si="123"/>
        <v/>
      </c>
      <c r="Q750" s="14" t="str">
        <f t="shared" si="124"/>
        <v/>
      </c>
      <c r="R750" s="14" t="str">
        <f t="shared" si="125"/>
        <v/>
      </c>
      <c r="S750" s="14" t="str">
        <f t="shared" si="126"/>
        <v>EMPTY</v>
      </c>
      <c r="T750" s="14" t="str">
        <f t="shared" si="127"/>
        <v>EMPTY</v>
      </c>
      <c r="U750" s="14" t="str">
        <f t="shared" si="128"/>
        <v>EMPTY</v>
      </c>
      <c r="V750" s="14" t="str">
        <f t="shared" si="129"/>
        <v>EMPTY</v>
      </c>
      <c r="W750" s="14" t="str">
        <f>IF(L750="beforeTx",timingTable[[#This Row],[FRT32_val]]-timingTable[[#This Row],[FRT32_trace]],"EMPTY")</f>
        <v>EMPTY</v>
      </c>
      <c r="X750" s="14" t="str">
        <f t="shared" si="130"/>
        <v>EMPTY</v>
      </c>
      <c r="Y750" s="14" t="str">
        <f t="shared" si="131"/>
        <v>EMPTY</v>
      </c>
      <c r="Z750" s="14" t="str">
        <f>IF(AND(P750="beforeRx",O751="afterRx"),J751-timingTable[[#This Row],[FRT32_trace]],"EMPTY")</f>
        <v>EMPTY</v>
      </c>
      <c r="AA750" s="14" t="str">
        <f>IF(AND(timingTable[[#This Row],[txEnd]]="txEnd",Q754="rxStart"),I754-timingTable[[#This Row],[FRT32_val]],"EMPTY")</f>
        <v>EMPTY</v>
      </c>
    </row>
    <row r="751" spans="1:27" x14ac:dyDescent="0.25">
      <c r="A751" s="14" t="s">
        <v>2643</v>
      </c>
      <c r="B751">
        <v>335690392642</v>
      </c>
      <c r="C751" s="14" t="s">
        <v>10624</v>
      </c>
      <c r="D751">
        <v>151</v>
      </c>
      <c r="E751" s="14" t="s">
        <v>7876</v>
      </c>
      <c r="F751" s="14" t="s">
        <v>7945</v>
      </c>
      <c r="G751" s="14">
        <f>timingTable[[#This Row],[FRT_DEC]]-B750</f>
        <v>870</v>
      </c>
      <c r="H7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INFO]]))),H750)</f>
        <v>104</v>
      </c>
      <c r="I7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751" s="14">
        <f>HEX2DEC(RIGHT(timingTable[[#This Row],[FRT_HEX]],MIN(LEN(timingTable[[#This Row],[FRT_HEX]])-2,8)))</f>
        <v>682943554</v>
      </c>
      <c r="K751" s="14" t="str">
        <f>IF(timingTable[[#This Row],['[TRACECODE']:.1]]=140,"afterTx","")</f>
        <v/>
      </c>
      <c r="L751" s="14" t="str">
        <f t="shared" si="121"/>
        <v/>
      </c>
      <c r="M751" s="14" t="str">
        <f>IF(AND(H751=H750,K750="afterTx",timingTable[[#This Row],['[TRACECODE']:.1]]=6),"dc","")</f>
        <v/>
      </c>
      <c r="N751" s="14" t="str">
        <f t="shared" si="122"/>
        <v/>
      </c>
      <c r="O751" s="14" t="str">
        <f>IF(timingTable[[#This Row],['[TRACECODE']:.1]]=141,"afterRx","")</f>
        <v/>
      </c>
      <c r="P751" s="14" t="str">
        <f t="shared" si="123"/>
        <v/>
      </c>
      <c r="Q751" s="14" t="str">
        <f t="shared" si="124"/>
        <v/>
      </c>
      <c r="R751" s="14" t="str">
        <f t="shared" si="125"/>
        <v/>
      </c>
      <c r="S751" s="14" t="str">
        <f t="shared" si="126"/>
        <v>EMPTY</v>
      </c>
      <c r="T751" s="14" t="str">
        <f t="shared" si="127"/>
        <v>EMPTY</v>
      </c>
      <c r="U751" s="14" t="str">
        <f t="shared" si="128"/>
        <v>EMPTY</v>
      </c>
      <c r="V751" s="14" t="str">
        <f t="shared" si="129"/>
        <v>EMPTY</v>
      </c>
      <c r="W751" s="14" t="str">
        <f>IF(L751="beforeTx",timingTable[[#This Row],[FRT32_val]]-timingTable[[#This Row],[FRT32_trace]],"EMPTY")</f>
        <v>EMPTY</v>
      </c>
      <c r="X751" s="14" t="str">
        <f t="shared" si="130"/>
        <v>EMPTY</v>
      </c>
      <c r="Y751" s="14" t="str">
        <f t="shared" si="131"/>
        <v>EMPTY</v>
      </c>
      <c r="Z751" s="14" t="str">
        <f>IF(AND(P751="beforeRx",O752="afterRx"),J752-timingTable[[#This Row],[FRT32_trace]],"EMPTY")</f>
        <v>EMPTY</v>
      </c>
      <c r="AA751" s="14" t="str">
        <f>IF(AND(timingTable[[#This Row],[txEnd]]="txEnd",Q755="rxStart"),I755-timingTable[[#This Row],[FRT32_val]],"EMPTY")</f>
        <v>EMPTY</v>
      </c>
    </row>
    <row r="752" spans="1:27" x14ac:dyDescent="0.25">
      <c r="A752" s="14" t="s">
        <v>2645</v>
      </c>
      <c r="B752">
        <v>335690392766</v>
      </c>
      <c r="C752" s="14" t="s">
        <v>10626</v>
      </c>
      <c r="D752">
        <v>151</v>
      </c>
      <c r="E752" s="14" t="s">
        <v>7876</v>
      </c>
      <c r="F752" s="14" t="s">
        <v>7936</v>
      </c>
      <c r="G752" s="14">
        <f>timingTable[[#This Row],[FRT_DEC]]-B751</f>
        <v>124</v>
      </c>
      <c r="H7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INFO]]))),H751)</f>
        <v>104</v>
      </c>
      <c r="I7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752" s="14">
        <f>HEX2DEC(RIGHT(timingTable[[#This Row],[FRT_HEX]],MIN(LEN(timingTable[[#This Row],[FRT_HEX]])-2,8)))</f>
        <v>682943678</v>
      </c>
      <c r="K752" s="14" t="str">
        <f>IF(timingTable[[#This Row],['[TRACECODE']:.1]]=140,"afterTx","")</f>
        <v/>
      </c>
      <c r="L752" s="14" t="str">
        <f t="shared" si="121"/>
        <v/>
      </c>
      <c r="M752" s="14" t="str">
        <f>IF(AND(H752=H751,K751="afterTx",timingTable[[#This Row],['[TRACECODE']:.1]]=6),"dc","")</f>
        <v/>
      </c>
      <c r="N752" s="14" t="str">
        <f t="shared" si="122"/>
        <v/>
      </c>
      <c r="O752" s="14" t="str">
        <f>IF(timingTable[[#This Row],['[TRACECODE']:.1]]=141,"afterRx","")</f>
        <v/>
      </c>
      <c r="P752" s="14" t="str">
        <f t="shared" si="123"/>
        <v/>
      </c>
      <c r="Q752" s="14" t="str">
        <f t="shared" si="124"/>
        <v/>
      </c>
      <c r="R752" s="14" t="str">
        <f t="shared" si="125"/>
        <v/>
      </c>
      <c r="S752" s="14" t="str">
        <f t="shared" si="126"/>
        <v>EMPTY</v>
      </c>
      <c r="T752" s="14" t="str">
        <f t="shared" si="127"/>
        <v>EMPTY</v>
      </c>
      <c r="U752" s="14" t="str">
        <f t="shared" si="128"/>
        <v>EMPTY</v>
      </c>
      <c r="V752" s="14" t="str">
        <f t="shared" si="129"/>
        <v>EMPTY</v>
      </c>
      <c r="W752" s="14" t="str">
        <f>IF(L752="beforeTx",timingTable[[#This Row],[FRT32_val]]-timingTable[[#This Row],[FRT32_trace]],"EMPTY")</f>
        <v>EMPTY</v>
      </c>
      <c r="X752" s="14" t="str">
        <f t="shared" si="130"/>
        <v>EMPTY</v>
      </c>
      <c r="Y752" s="14" t="str">
        <f t="shared" si="131"/>
        <v>EMPTY</v>
      </c>
      <c r="Z752" s="14" t="str">
        <f>IF(AND(P752="beforeRx",O753="afterRx"),J753-timingTable[[#This Row],[FRT32_trace]],"EMPTY")</f>
        <v>EMPTY</v>
      </c>
      <c r="AA752" s="14" t="str">
        <f>IF(AND(timingTable[[#This Row],[txEnd]]="txEnd",Q756="rxStart"),I756-timingTable[[#This Row],[FRT32_val]],"EMPTY")</f>
        <v>EMPTY</v>
      </c>
    </row>
    <row r="753" spans="1:27" x14ac:dyDescent="0.25">
      <c r="A753" s="14" t="s">
        <v>2647</v>
      </c>
      <c r="B753">
        <v>335690393548</v>
      </c>
      <c r="C753" s="14" t="s">
        <v>10628</v>
      </c>
      <c r="D753">
        <v>151</v>
      </c>
      <c r="E753" s="14" t="s">
        <v>7876</v>
      </c>
      <c r="F753" s="14" t="s">
        <v>7989</v>
      </c>
      <c r="G753" s="14">
        <f>timingTable[[#This Row],[FRT_DEC]]-B752</f>
        <v>782</v>
      </c>
      <c r="H7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INFO]]))),H752)</f>
        <v>104</v>
      </c>
      <c r="I7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53" s="14">
        <f>HEX2DEC(RIGHT(timingTable[[#This Row],[FRT_HEX]],MIN(LEN(timingTable[[#This Row],[FRT_HEX]])-2,8)))</f>
        <v>682944460</v>
      </c>
      <c r="K753" s="14" t="str">
        <f>IF(timingTable[[#This Row],['[TRACECODE']:.1]]=140,"afterTx","")</f>
        <v/>
      </c>
      <c r="L753" s="14" t="str">
        <f t="shared" si="121"/>
        <v/>
      </c>
      <c r="M753" s="14" t="str">
        <f>IF(AND(H753=H752,K752="afterTx",timingTable[[#This Row],['[TRACECODE']:.1]]=6),"dc","")</f>
        <v/>
      </c>
      <c r="N753" s="14" t="str">
        <f t="shared" si="122"/>
        <v/>
      </c>
      <c r="O753" s="14" t="str">
        <f>IF(timingTable[[#This Row],['[TRACECODE']:.1]]=141,"afterRx","")</f>
        <v/>
      </c>
      <c r="P753" s="14" t="str">
        <f t="shared" si="123"/>
        <v/>
      </c>
      <c r="Q753" s="14" t="str">
        <f t="shared" si="124"/>
        <v/>
      </c>
      <c r="R753" s="14" t="str">
        <f t="shared" si="125"/>
        <v/>
      </c>
      <c r="S753" s="14" t="str">
        <f t="shared" si="126"/>
        <v>EMPTY</v>
      </c>
      <c r="T753" s="14" t="str">
        <f t="shared" si="127"/>
        <v>EMPTY</v>
      </c>
      <c r="U753" s="14" t="str">
        <f t="shared" si="128"/>
        <v>EMPTY</v>
      </c>
      <c r="V753" s="14" t="str">
        <f t="shared" si="129"/>
        <v>EMPTY</v>
      </c>
      <c r="W753" s="14" t="str">
        <f>IF(L753="beforeTx",timingTable[[#This Row],[FRT32_val]]-timingTable[[#This Row],[FRT32_trace]],"EMPTY")</f>
        <v>EMPTY</v>
      </c>
      <c r="X753" s="14" t="str">
        <f t="shared" si="130"/>
        <v>EMPTY</v>
      </c>
      <c r="Y753" s="14" t="str">
        <f t="shared" si="131"/>
        <v>EMPTY</v>
      </c>
      <c r="Z753" s="14" t="str">
        <f>IF(AND(P753="beforeRx",O754="afterRx"),J754-timingTable[[#This Row],[FRT32_trace]],"EMPTY")</f>
        <v>EMPTY</v>
      </c>
      <c r="AA753" s="14" t="str">
        <f>IF(AND(timingTable[[#This Row],[txEnd]]="txEnd",Q757="rxStart"),I757-timingTable[[#This Row],[FRT32_val]],"EMPTY")</f>
        <v>EMPTY</v>
      </c>
    </row>
    <row r="754" spans="1:27" x14ac:dyDescent="0.25">
      <c r="A754" s="14" t="s">
        <v>2650</v>
      </c>
      <c r="B754">
        <v>335690404627</v>
      </c>
      <c r="C754" s="14" t="s">
        <v>10631</v>
      </c>
      <c r="D754">
        <v>151</v>
      </c>
      <c r="E754" s="14" t="s">
        <v>7876</v>
      </c>
      <c r="F754" s="14" t="s">
        <v>7989</v>
      </c>
      <c r="G754" s="14">
        <f>timingTable[[#This Row],[FRT_DEC]]-B753</f>
        <v>11079</v>
      </c>
      <c r="H7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INFO]]))),H753)</f>
        <v>104</v>
      </c>
      <c r="I7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54" s="14">
        <f>HEX2DEC(RIGHT(timingTable[[#This Row],[FRT_HEX]],MIN(LEN(timingTable[[#This Row],[FRT_HEX]])-2,8)))</f>
        <v>682955539</v>
      </c>
      <c r="K754" s="14" t="str">
        <f>IF(timingTable[[#This Row],['[TRACECODE']:.1]]=140,"afterTx","")</f>
        <v/>
      </c>
      <c r="L754" s="14" t="str">
        <f t="shared" si="121"/>
        <v/>
      </c>
      <c r="M754" s="14" t="str">
        <f>IF(AND(H754=H753,K753="afterTx",timingTable[[#This Row],['[TRACECODE']:.1]]=6),"dc","")</f>
        <v/>
      </c>
      <c r="N754" s="14" t="str">
        <f t="shared" si="122"/>
        <v/>
      </c>
      <c r="O754" s="14" t="str">
        <f>IF(timingTable[[#This Row],['[TRACECODE']:.1]]=141,"afterRx","")</f>
        <v/>
      </c>
      <c r="P754" s="14" t="str">
        <f t="shared" si="123"/>
        <v/>
      </c>
      <c r="Q754" s="14" t="str">
        <f t="shared" si="124"/>
        <v/>
      </c>
      <c r="R754" s="14" t="str">
        <f t="shared" si="125"/>
        <v/>
      </c>
      <c r="S754" s="14" t="str">
        <f t="shared" si="126"/>
        <v>EMPTY</v>
      </c>
      <c r="T754" s="14" t="str">
        <f t="shared" si="127"/>
        <v>EMPTY</v>
      </c>
      <c r="U754" s="14" t="str">
        <f t="shared" si="128"/>
        <v>EMPTY</v>
      </c>
      <c r="V754" s="14" t="str">
        <f t="shared" si="129"/>
        <v>EMPTY</v>
      </c>
      <c r="W754" s="14" t="str">
        <f>IF(L754="beforeTx",timingTable[[#This Row],[FRT32_val]]-timingTable[[#This Row],[FRT32_trace]],"EMPTY")</f>
        <v>EMPTY</v>
      </c>
      <c r="X754" s="14" t="str">
        <f t="shared" si="130"/>
        <v>EMPTY</v>
      </c>
      <c r="Y754" s="14" t="str">
        <f t="shared" si="131"/>
        <v>EMPTY</v>
      </c>
      <c r="Z754" s="14" t="str">
        <f>IF(AND(P754="beforeRx",O755="afterRx"),J755-timingTable[[#This Row],[FRT32_trace]],"EMPTY")</f>
        <v>EMPTY</v>
      </c>
      <c r="AA754" s="14" t="str">
        <f>IF(AND(timingTable[[#This Row],[txEnd]]="txEnd",Q758="rxStart"),I758-timingTable[[#This Row],[FRT32_val]],"EMPTY")</f>
        <v>EMPTY</v>
      </c>
    </row>
    <row r="755" spans="1:27" x14ac:dyDescent="0.25">
      <c r="A755" s="14" t="s">
        <v>2658</v>
      </c>
      <c r="B755">
        <v>335690405670</v>
      </c>
      <c r="C755" s="14" t="s">
        <v>10641</v>
      </c>
      <c r="D755">
        <v>151</v>
      </c>
      <c r="E755" s="14" t="s">
        <v>7876</v>
      </c>
      <c r="F755" s="14" t="s">
        <v>7993</v>
      </c>
      <c r="G755" s="14">
        <f>timingTable[[#This Row],[FRT_DEC]]-B754</f>
        <v>1043</v>
      </c>
      <c r="H7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INFO]]))),H754)</f>
        <v>104</v>
      </c>
      <c r="I7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755" s="14">
        <f>HEX2DEC(RIGHT(timingTable[[#This Row],[FRT_HEX]],MIN(LEN(timingTable[[#This Row],[FRT_HEX]])-2,8)))</f>
        <v>682956582</v>
      </c>
      <c r="K755" s="14" t="str">
        <f>IF(timingTable[[#This Row],['[TRACECODE']:.1]]=140,"afterTx","")</f>
        <v/>
      </c>
      <c r="L755" s="14" t="str">
        <f t="shared" si="121"/>
        <v/>
      </c>
      <c r="M755" s="14" t="str">
        <f>IF(AND(H755=H754,K754="afterTx",timingTable[[#This Row],['[TRACECODE']:.1]]=6),"dc","")</f>
        <v/>
      </c>
      <c r="N755" s="14" t="str">
        <f t="shared" si="122"/>
        <v/>
      </c>
      <c r="O755" s="14" t="str">
        <f>IF(timingTable[[#This Row],['[TRACECODE']:.1]]=141,"afterRx","")</f>
        <v/>
      </c>
      <c r="P755" s="14" t="str">
        <f t="shared" si="123"/>
        <v/>
      </c>
      <c r="Q755" s="14" t="str">
        <f t="shared" si="124"/>
        <v/>
      </c>
      <c r="R755" s="14" t="str">
        <f t="shared" si="125"/>
        <v/>
      </c>
      <c r="S755" s="14" t="str">
        <f t="shared" si="126"/>
        <v>EMPTY</v>
      </c>
      <c r="T755" s="14" t="str">
        <f t="shared" si="127"/>
        <v>EMPTY</v>
      </c>
      <c r="U755" s="14" t="str">
        <f t="shared" si="128"/>
        <v>EMPTY</v>
      </c>
      <c r="V755" s="14" t="str">
        <f t="shared" si="129"/>
        <v>EMPTY</v>
      </c>
      <c r="W755" s="14" t="str">
        <f>IF(L755="beforeTx",timingTable[[#This Row],[FRT32_val]]-timingTable[[#This Row],[FRT32_trace]],"EMPTY")</f>
        <v>EMPTY</v>
      </c>
      <c r="X755" s="14" t="str">
        <f t="shared" si="130"/>
        <v>EMPTY</v>
      </c>
      <c r="Y755" s="14" t="str">
        <f t="shared" si="131"/>
        <v>EMPTY</v>
      </c>
      <c r="Z755" s="14" t="str">
        <f>IF(AND(P755="beforeRx",O756="afterRx"),J756-timingTable[[#This Row],[FRT32_trace]],"EMPTY")</f>
        <v>EMPTY</v>
      </c>
      <c r="AA755" s="14" t="str">
        <f>IF(AND(timingTable[[#This Row],[txEnd]]="txEnd",Q759="rxStart"),I759-timingTable[[#This Row],[FRT32_val]],"EMPTY")</f>
        <v>EMPTY</v>
      </c>
    </row>
    <row r="756" spans="1:27" x14ac:dyDescent="0.25">
      <c r="A756" s="14" t="s">
        <v>2662</v>
      </c>
      <c r="B756">
        <v>335690405715</v>
      </c>
      <c r="C756" s="14" t="s">
        <v>10645</v>
      </c>
      <c r="D756">
        <v>131</v>
      </c>
      <c r="E756" s="14" t="s">
        <v>3932</v>
      </c>
      <c r="F756" s="14" t="s">
        <v>10646</v>
      </c>
      <c r="G756" s="14">
        <f>timingTable[[#This Row],[FRT_DEC]]-B755</f>
        <v>45</v>
      </c>
      <c r="H7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INFO]]))),H755)</f>
        <v>105</v>
      </c>
      <c r="I75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56" s="14">
        <f>HEX2DEC(RIGHT(timingTable[[#This Row],[FRT_HEX]],MIN(LEN(timingTable[[#This Row],[FRT_HEX]])-2,8)))</f>
        <v>682956627</v>
      </c>
      <c r="K756" s="14" t="str">
        <f>IF(timingTable[[#This Row],['[TRACECODE']:.1]]=140,"afterTx","")</f>
        <v/>
      </c>
      <c r="L756" s="14" t="str">
        <f t="shared" si="121"/>
        <v/>
      </c>
      <c r="M756" s="14" t="str">
        <f>IF(AND(H756=H755,K755="afterTx",timingTable[[#This Row],['[TRACECODE']:.1]]=6),"dc","")</f>
        <v/>
      </c>
      <c r="N756" s="14" t="str">
        <f t="shared" si="122"/>
        <v/>
      </c>
      <c r="O756" s="14" t="str">
        <f>IF(timingTable[[#This Row],['[TRACECODE']:.1]]=141,"afterRx","")</f>
        <v/>
      </c>
      <c r="P756" s="14" t="str">
        <f t="shared" si="123"/>
        <v/>
      </c>
      <c r="Q756" s="14" t="str">
        <f t="shared" si="124"/>
        <v/>
      </c>
      <c r="R756" s="14" t="str">
        <f t="shared" si="125"/>
        <v/>
      </c>
      <c r="S756" s="14" t="str">
        <f t="shared" si="126"/>
        <v>EMPTY</v>
      </c>
      <c r="T756" s="14" t="str">
        <f t="shared" si="127"/>
        <v>EMPTY</v>
      </c>
      <c r="U756" s="14" t="str">
        <f t="shared" si="128"/>
        <v>EMPTY</v>
      </c>
      <c r="V756" s="14" t="str">
        <f t="shared" si="129"/>
        <v>EMPTY</v>
      </c>
      <c r="W756" s="14" t="str">
        <f>IF(L756="beforeTx",timingTable[[#This Row],[FRT32_val]]-timingTable[[#This Row],[FRT32_trace]],"EMPTY")</f>
        <v>EMPTY</v>
      </c>
      <c r="X756" s="14" t="str">
        <f t="shared" si="130"/>
        <v>EMPTY</v>
      </c>
      <c r="Y756" s="14" t="str">
        <f t="shared" si="131"/>
        <v>EMPTY</v>
      </c>
      <c r="Z756" s="14" t="str">
        <f>IF(AND(P756="beforeRx",O757="afterRx"),J757-timingTable[[#This Row],[FRT32_trace]],"EMPTY")</f>
        <v>EMPTY</v>
      </c>
      <c r="AA756" s="14" t="str">
        <f>IF(AND(timingTable[[#This Row],[txEnd]]="txEnd",Q760="rxStart"),I760-timingTable[[#This Row],[FRT32_val]],"EMPTY")</f>
        <v>EMPTY</v>
      </c>
    </row>
    <row r="757" spans="1:27" x14ac:dyDescent="0.25">
      <c r="A757" s="14" t="s">
        <v>2664</v>
      </c>
      <c r="B757">
        <v>335690405762</v>
      </c>
      <c r="C757" s="14" t="s">
        <v>10648</v>
      </c>
      <c r="D757">
        <v>129</v>
      </c>
      <c r="E757" s="14" t="s">
        <v>3677</v>
      </c>
      <c r="F757" s="14" t="s">
        <v>10649</v>
      </c>
      <c r="G757" s="14">
        <f>timingTable[[#This Row],[FRT_DEC]]-B756</f>
        <v>47</v>
      </c>
      <c r="H7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INFO]]))),H756)</f>
        <v>105</v>
      </c>
      <c r="I7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682957567</v>
      </c>
      <c r="J757" s="14">
        <f>HEX2DEC(RIGHT(timingTable[[#This Row],[FRT_HEX]],MIN(LEN(timingTable[[#This Row],[FRT_HEX]])-2,8)))</f>
        <v>682956674</v>
      </c>
      <c r="K757" s="14" t="str">
        <f>IF(timingTable[[#This Row],['[TRACECODE']:.1]]=140,"afterTx","")</f>
        <v/>
      </c>
      <c r="L757" s="14" t="str">
        <f t="shared" si="121"/>
        <v>beforeTx</v>
      </c>
      <c r="M757" s="14" t="str">
        <f>IF(AND(H757=H756,K756="afterTx",timingTable[[#This Row],['[TRACECODE']:.1]]=6),"dc","")</f>
        <v/>
      </c>
      <c r="N757" s="14" t="str">
        <f t="shared" si="122"/>
        <v/>
      </c>
      <c r="O757" s="14" t="str">
        <f>IF(timingTable[[#This Row],['[TRACECODE']:.1]]=141,"afterRx","")</f>
        <v/>
      </c>
      <c r="P757" s="14" t="str">
        <f t="shared" si="123"/>
        <v/>
      </c>
      <c r="Q757" s="14" t="str">
        <f t="shared" si="124"/>
        <v/>
      </c>
      <c r="R757" s="14" t="str">
        <f t="shared" si="125"/>
        <v/>
      </c>
      <c r="S757" s="14">
        <f t="shared" si="126"/>
        <v>719</v>
      </c>
      <c r="T757" s="14" t="str">
        <f t="shared" si="127"/>
        <v>EMPTY</v>
      </c>
      <c r="U757" s="14" t="str">
        <f t="shared" si="128"/>
        <v>EMPTY</v>
      </c>
      <c r="V757" s="14" t="str">
        <f t="shared" si="129"/>
        <v>EMPTY</v>
      </c>
      <c r="W757" s="14">
        <f>IF(L757="beforeTx",timingTable[[#This Row],[FRT32_val]]-timingTable[[#This Row],[FRT32_trace]],"EMPTY")</f>
        <v>893</v>
      </c>
      <c r="X757" s="14">
        <f t="shared" si="130"/>
        <v>929</v>
      </c>
      <c r="Y757" s="14" t="str">
        <f t="shared" si="131"/>
        <v>EMPTY</v>
      </c>
      <c r="Z757" s="14" t="str">
        <f>IF(AND(P757="beforeRx",O758="afterRx"),J758-timingTable[[#This Row],[FRT32_trace]],"EMPTY")</f>
        <v>EMPTY</v>
      </c>
      <c r="AA757" s="14" t="str">
        <f>IF(AND(timingTable[[#This Row],[txEnd]]="txEnd",Q761="rxStart"),I761-timingTable[[#This Row],[FRT32_val]],"EMPTY")</f>
        <v>EMPTY</v>
      </c>
    </row>
    <row r="758" spans="1:27" x14ac:dyDescent="0.25">
      <c r="A758" s="14" t="s">
        <v>2665</v>
      </c>
      <c r="B758">
        <v>335690405764</v>
      </c>
      <c r="C758" s="14" t="s">
        <v>10650</v>
      </c>
      <c r="D758">
        <v>129</v>
      </c>
      <c r="E758" s="14" t="s">
        <v>3677</v>
      </c>
      <c r="F758" s="14" t="s">
        <v>7881</v>
      </c>
      <c r="G758" s="14">
        <f>timingTable[[#This Row],[FRT_DEC]]-B757</f>
        <v>2</v>
      </c>
      <c r="H7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INFO]]))),H757)</f>
        <v>105</v>
      </c>
      <c r="I7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58" s="14">
        <f>HEX2DEC(RIGHT(timingTable[[#This Row],[FRT_HEX]],MIN(LEN(timingTable[[#This Row],[FRT_HEX]])-2,8)))</f>
        <v>682956676</v>
      </c>
      <c r="K758" s="14" t="str">
        <f>IF(timingTable[[#This Row],['[TRACECODE']:.1]]=140,"afterTx","")</f>
        <v/>
      </c>
      <c r="L758" s="14" t="str">
        <f t="shared" si="121"/>
        <v/>
      </c>
      <c r="M758" s="14" t="str">
        <f>IF(AND(H758=H757,K757="afterTx",timingTable[[#This Row],['[TRACECODE']:.1]]=6),"dc","")</f>
        <v/>
      </c>
      <c r="N758" s="14" t="str">
        <f t="shared" si="122"/>
        <v/>
      </c>
      <c r="O758" s="14" t="str">
        <f>IF(timingTable[[#This Row],['[TRACECODE']:.1]]=141,"afterRx","")</f>
        <v/>
      </c>
      <c r="P758" s="14" t="str">
        <f t="shared" si="123"/>
        <v/>
      </c>
      <c r="Q758" s="14" t="str">
        <f t="shared" si="124"/>
        <v/>
      </c>
      <c r="R758" s="14" t="str">
        <f t="shared" si="125"/>
        <v/>
      </c>
      <c r="S758" s="14" t="str">
        <f t="shared" si="126"/>
        <v>EMPTY</v>
      </c>
      <c r="T758" s="14" t="str">
        <f t="shared" si="127"/>
        <v>EMPTY</v>
      </c>
      <c r="U758" s="14" t="str">
        <f t="shared" si="128"/>
        <v>EMPTY</v>
      </c>
      <c r="V758" s="14" t="str">
        <f t="shared" si="129"/>
        <v>EMPTY</v>
      </c>
      <c r="W758" s="14" t="str">
        <f>IF(L758="beforeTx",timingTable[[#This Row],[FRT32_val]]-timingTable[[#This Row],[FRT32_trace]],"EMPTY")</f>
        <v>EMPTY</v>
      </c>
      <c r="X758" s="14" t="str">
        <f t="shared" si="130"/>
        <v>EMPTY</v>
      </c>
      <c r="Y758" s="14" t="str">
        <f t="shared" si="131"/>
        <v>EMPTY</v>
      </c>
      <c r="Z758" s="14" t="str">
        <f>IF(AND(P758="beforeRx",O759="afterRx"),J759-timingTable[[#This Row],[FRT32_trace]],"EMPTY")</f>
        <v>EMPTY</v>
      </c>
      <c r="AA758" s="14" t="str">
        <f>IF(AND(timingTable[[#This Row],[txEnd]]="txEnd",Q762="rxStart"),I762-timingTable[[#This Row],[FRT32_val]],"EMPTY")</f>
        <v>EMPTY</v>
      </c>
    </row>
    <row r="759" spans="1:27" x14ac:dyDescent="0.25">
      <c r="A759" s="14" t="s">
        <v>2666</v>
      </c>
      <c r="B759">
        <v>335690406691</v>
      </c>
      <c r="C759" s="14" t="s">
        <v>10651</v>
      </c>
      <c r="D759">
        <v>140</v>
      </c>
      <c r="E759" s="14" t="s">
        <v>1076</v>
      </c>
      <c r="F759" s="14" t="s">
        <v>5306</v>
      </c>
      <c r="G759" s="14">
        <f>timingTable[[#This Row],[FRT_DEC]]-B758</f>
        <v>927</v>
      </c>
      <c r="H7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INFO]]))),H758)</f>
        <v>105</v>
      </c>
      <c r="I75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59" s="14">
        <f>HEX2DEC(RIGHT(timingTable[[#This Row],[FRT_HEX]],MIN(LEN(timingTable[[#This Row],[FRT_HEX]])-2,8)))</f>
        <v>682957603</v>
      </c>
      <c r="K759" s="14" t="str">
        <f>IF(timingTable[[#This Row],['[TRACECODE']:.1]]=140,"afterTx","")</f>
        <v>afterTx</v>
      </c>
      <c r="L759" s="14" t="str">
        <f t="shared" si="121"/>
        <v/>
      </c>
      <c r="M759" s="14" t="str">
        <f>IF(AND(H759=H758,K758="afterTx",timingTable[[#This Row],['[TRACECODE']:.1]]=6),"dc","")</f>
        <v/>
      </c>
      <c r="N759" s="14" t="str">
        <f t="shared" si="122"/>
        <v/>
      </c>
      <c r="O759" s="14" t="str">
        <f>IF(timingTable[[#This Row],['[TRACECODE']:.1]]=141,"afterRx","")</f>
        <v/>
      </c>
      <c r="P759" s="14" t="str">
        <f t="shared" si="123"/>
        <v/>
      </c>
      <c r="Q759" s="14" t="str">
        <f t="shared" si="124"/>
        <v/>
      </c>
      <c r="R759" s="14" t="str">
        <f t="shared" si="125"/>
        <v/>
      </c>
      <c r="S759" s="14" t="str">
        <f t="shared" si="126"/>
        <v>EMPTY</v>
      </c>
      <c r="T759" s="14" t="str">
        <f t="shared" si="127"/>
        <v>EMPTY</v>
      </c>
      <c r="U759" s="14" t="str">
        <f t="shared" si="128"/>
        <v>EMPTY</v>
      </c>
      <c r="V759" s="14" t="str">
        <f t="shared" si="129"/>
        <v>EMPTY</v>
      </c>
      <c r="W759" s="14" t="str">
        <f>IF(L759="beforeTx",timingTable[[#This Row],[FRT32_val]]-timingTable[[#This Row],[FRT32_trace]],"EMPTY")</f>
        <v>EMPTY</v>
      </c>
      <c r="X759" s="14" t="str">
        <f t="shared" si="130"/>
        <v>EMPTY</v>
      </c>
      <c r="Y759" s="14" t="str">
        <f t="shared" si="131"/>
        <v>EMPTY</v>
      </c>
      <c r="Z759" s="14" t="str">
        <f>IF(AND(P759="beforeRx",O760="afterRx"),J760-timingTable[[#This Row],[FRT32_trace]],"EMPTY")</f>
        <v>EMPTY</v>
      </c>
      <c r="AA759" s="14" t="str">
        <f>IF(AND(timingTable[[#This Row],[txEnd]]="txEnd",Q763="rxStart"),I763-timingTable[[#This Row],[FRT32_val]],"EMPTY")</f>
        <v>EMPTY</v>
      </c>
    </row>
    <row r="760" spans="1:27" x14ac:dyDescent="0.25">
      <c r="A760" s="14" t="s">
        <v>2668</v>
      </c>
      <c r="B760">
        <v>335690410324</v>
      </c>
      <c r="C760" s="14" t="s">
        <v>10653</v>
      </c>
      <c r="D760">
        <v>6</v>
      </c>
      <c r="E760" s="14" t="s">
        <v>1077</v>
      </c>
      <c r="F760" s="14" t="s">
        <v>10654</v>
      </c>
      <c r="G760" s="14">
        <f>timingTable[[#This Row],[FRT_DEC]]-B759</f>
        <v>3633</v>
      </c>
      <c r="H7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INFO]]))),H759)</f>
        <v>105</v>
      </c>
      <c r="I7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682958286</v>
      </c>
      <c r="J760" s="14">
        <f>HEX2DEC(RIGHT(timingTable[[#This Row],[FRT_HEX]],MIN(LEN(timingTable[[#This Row],[FRT_HEX]])-2,8)))</f>
        <v>682961236</v>
      </c>
      <c r="K760" s="14" t="str">
        <f>IF(timingTable[[#This Row],['[TRACECODE']:.1]]=140,"afterTx","")</f>
        <v/>
      </c>
      <c r="L760" s="14" t="str">
        <f t="shared" si="121"/>
        <v/>
      </c>
      <c r="M760" s="14" t="str">
        <f>IF(AND(H760=H759,K759="afterTx",timingTable[[#This Row],['[TRACECODE']:.1]]=6),"dc","")</f>
        <v>dc</v>
      </c>
      <c r="N760" s="14" t="str">
        <f t="shared" si="122"/>
        <v/>
      </c>
      <c r="O760" s="14" t="str">
        <f>IF(timingTable[[#This Row],['[TRACECODE']:.1]]=141,"afterRx","")</f>
        <v/>
      </c>
      <c r="P760" s="14" t="str">
        <f t="shared" si="123"/>
        <v/>
      </c>
      <c r="Q760" s="14" t="str">
        <f t="shared" si="124"/>
        <v/>
      </c>
      <c r="R760" s="14" t="str">
        <f t="shared" si="125"/>
        <v/>
      </c>
      <c r="S760" s="14" t="str">
        <f t="shared" si="126"/>
        <v>EMPTY</v>
      </c>
      <c r="T760" s="14" t="str">
        <f t="shared" si="127"/>
        <v>EMPTY</v>
      </c>
      <c r="U760" s="14" t="str">
        <f t="shared" si="128"/>
        <v>EMPTY</v>
      </c>
      <c r="V760" s="14" t="str">
        <f t="shared" si="129"/>
        <v>EMPTY</v>
      </c>
      <c r="W760" s="14" t="str">
        <f>IF(L760="beforeTx",timingTable[[#This Row],[FRT32_val]]-timingTable[[#This Row],[FRT32_trace]],"EMPTY")</f>
        <v>EMPTY</v>
      </c>
      <c r="X760" s="14" t="str">
        <f t="shared" si="130"/>
        <v>EMPTY</v>
      </c>
      <c r="Y760" s="14" t="str">
        <f t="shared" si="131"/>
        <v>EMPTY</v>
      </c>
      <c r="Z760" s="14" t="str">
        <f>IF(AND(P760="beforeRx",O761="afterRx"),J761-timingTable[[#This Row],[FRT32_trace]],"EMPTY")</f>
        <v>EMPTY</v>
      </c>
      <c r="AA760" s="14" t="str">
        <f>IF(AND(timingTable[[#This Row],[txEnd]]="txEnd",Q764="rxStart"),I764-timingTable[[#This Row],[FRT32_val]],"EMPTY")</f>
        <v>EMPTY</v>
      </c>
    </row>
    <row r="761" spans="1:27" x14ac:dyDescent="0.25">
      <c r="A761" s="14" t="s">
        <v>2669</v>
      </c>
      <c r="B761">
        <v>335690410327</v>
      </c>
      <c r="C761" s="14" t="s">
        <v>10655</v>
      </c>
      <c r="D761">
        <v>6</v>
      </c>
      <c r="E761" s="14" t="s">
        <v>1077</v>
      </c>
      <c r="F761" s="14" t="s">
        <v>7877</v>
      </c>
      <c r="G761" s="14">
        <f>timingTable[[#This Row],[FRT_DEC]]-B760</f>
        <v>3</v>
      </c>
      <c r="H7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INFO]]))),H760)</f>
        <v>105</v>
      </c>
      <c r="I7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61" s="14">
        <f>HEX2DEC(RIGHT(timingTable[[#This Row],[FRT_HEX]],MIN(LEN(timingTable[[#This Row],[FRT_HEX]])-2,8)))</f>
        <v>682961239</v>
      </c>
      <c r="K761" s="14" t="str">
        <f>IF(timingTable[[#This Row],['[TRACECODE']:.1]]=140,"afterTx","")</f>
        <v/>
      </c>
      <c r="L761" s="14" t="str">
        <f t="shared" si="121"/>
        <v/>
      </c>
      <c r="M761" s="14" t="str">
        <f>IF(AND(H761=H760,K760="afterTx",timingTable[[#This Row],['[TRACECODE']:.1]]=6),"dc","")</f>
        <v/>
      </c>
      <c r="N761" s="14" t="str">
        <f t="shared" si="122"/>
        <v/>
      </c>
      <c r="O761" s="14" t="str">
        <f>IF(timingTable[[#This Row],['[TRACECODE']:.1]]=141,"afterRx","")</f>
        <v/>
      </c>
      <c r="P761" s="14" t="str">
        <f t="shared" si="123"/>
        <v/>
      </c>
      <c r="Q761" s="14" t="str">
        <f t="shared" si="124"/>
        <v/>
      </c>
      <c r="R761" s="14" t="str">
        <f t="shared" si="125"/>
        <v/>
      </c>
      <c r="S761" s="14" t="str">
        <f t="shared" si="126"/>
        <v>EMPTY</v>
      </c>
      <c r="T761" s="14" t="str">
        <f t="shared" si="127"/>
        <v>EMPTY</v>
      </c>
      <c r="U761" s="14" t="str">
        <f t="shared" si="128"/>
        <v>EMPTY</v>
      </c>
      <c r="V761" s="14" t="str">
        <f t="shared" si="129"/>
        <v>EMPTY</v>
      </c>
      <c r="W761" s="14" t="str">
        <f>IF(L761="beforeTx",timingTable[[#This Row],[FRT32_val]]-timingTable[[#This Row],[FRT32_trace]],"EMPTY")</f>
        <v>EMPTY</v>
      </c>
      <c r="X761" s="14" t="str">
        <f t="shared" si="130"/>
        <v>EMPTY</v>
      </c>
      <c r="Y761" s="14" t="str">
        <f t="shared" si="131"/>
        <v>EMPTY</v>
      </c>
      <c r="Z761" s="14" t="str">
        <f>IF(AND(P761="beforeRx",O762="afterRx"),J762-timingTable[[#This Row],[FRT32_trace]],"EMPTY")</f>
        <v>EMPTY</v>
      </c>
      <c r="AA761" s="14" t="str">
        <f>IF(AND(timingTable[[#This Row],[txEnd]]="txEnd",Q765="rxStart"),I765-timingTable[[#This Row],[FRT32_val]],"EMPTY")</f>
        <v>EMPTY</v>
      </c>
    </row>
    <row r="762" spans="1:27" x14ac:dyDescent="0.25">
      <c r="A762" s="14" t="s">
        <v>2670</v>
      </c>
      <c r="B762">
        <v>335690410330</v>
      </c>
      <c r="C762" s="14" t="s">
        <v>10656</v>
      </c>
      <c r="D762">
        <v>122</v>
      </c>
      <c r="E762" s="14" t="s">
        <v>3921</v>
      </c>
      <c r="F762" s="14" t="s">
        <v>10657</v>
      </c>
      <c r="G762" s="14">
        <f>timingTable[[#This Row],[FRT_DEC]]-B761</f>
        <v>3</v>
      </c>
      <c r="H7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INFO]]))),H761)</f>
        <v>105</v>
      </c>
      <c r="I7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682961177</v>
      </c>
      <c r="J762" s="14">
        <f>HEX2DEC(RIGHT(timingTable[[#This Row],[FRT_HEX]],MIN(LEN(timingTable[[#This Row],[FRT_HEX]])-2,8)))</f>
        <v>682961242</v>
      </c>
      <c r="K762" s="14" t="str">
        <f>IF(timingTable[[#This Row],['[TRACECODE']:.1]]=140,"afterTx","")</f>
        <v/>
      </c>
      <c r="L762" s="14" t="str">
        <f t="shared" si="121"/>
        <v/>
      </c>
      <c r="M762" s="14" t="str">
        <f>IF(AND(H762=H761,K761="afterTx",timingTable[[#This Row],['[TRACECODE']:.1]]=6),"dc","")</f>
        <v/>
      </c>
      <c r="N762" s="14" t="str">
        <f t="shared" si="122"/>
        <v>txEnd</v>
      </c>
      <c r="O762" s="14" t="str">
        <f>IF(timingTable[[#This Row],['[TRACECODE']:.1]]=141,"afterRx","")</f>
        <v/>
      </c>
      <c r="P762" s="14" t="str">
        <f t="shared" si="123"/>
        <v/>
      </c>
      <c r="Q762" s="14" t="str">
        <f t="shared" si="124"/>
        <v/>
      </c>
      <c r="R762" s="14" t="str">
        <f t="shared" si="125"/>
        <v/>
      </c>
      <c r="S762" s="14" t="str">
        <f t="shared" si="126"/>
        <v>EMPTY</v>
      </c>
      <c r="T762" s="14" t="str">
        <f t="shared" si="127"/>
        <v>EMPTY</v>
      </c>
      <c r="U762" s="14" t="str">
        <f t="shared" si="128"/>
        <v>EMPTY</v>
      </c>
      <c r="V762" s="14" t="str">
        <f t="shared" si="129"/>
        <v>EMPTY</v>
      </c>
      <c r="W762" s="14" t="str">
        <f>IF(L762="beforeTx",timingTable[[#This Row],[FRT32_val]]-timingTable[[#This Row],[FRT32_trace]],"EMPTY")</f>
        <v>EMPTY</v>
      </c>
      <c r="X762" s="14" t="str">
        <f t="shared" si="130"/>
        <v>EMPTY</v>
      </c>
      <c r="Y762" s="14" t="str">
        <f t="shared" si="131"/>
        <v>EMPTY</v>
      </c>
      <c r="Z762" s="14" t="str">
        <f>IF(AND(P762="beforeRx",O763="afterRx"),J763-timingTable[[#This Row],[FRT32_trace]],"EMPTY")</f>
        <v>EMPTY</v>
      </c>
      <c r="AA762" s="14" t="str">
        <f>IF(AND(timingTable[[#This Row],[txEnd]]="txEnd",Q766="rxStart"),I766-timingTable[[#This Row],[FRT32_val]],"EMPTY")</f>
        <v>EMPTY</v>
      </c>
    </row>
    <row r="763" spans="1:27" x14ac:dyDescent="0.25">
      <c r="A763" s="14" t="s">
        <v>2671</v>
      </c>
      <c r="B763">
        <v>335690410332</v>
      </c>
      <c r="C763" s="14" t="s">
        <v>10658</v>
      </c>
      <c r="D763">
        <v>122</v>
      </c>
      <c r="E763" s="14" t="s">
        <v>3921</v>
      </c>
      <c r="F763" s="14" t="s">
        <v>7878</v>
      </c>
      <c r="G763" s="14">
        <f>timingTable[[#This Row],[FRT_DEC]]-B762</f>
        <v>2</v>
      </c>
      <c r="H7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INFO]]))),H762)</f>
        <v>105</v>
      </c>
      <c r="I7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63" s="14">
        <f>HEX2DEC(RIGHT(timingTable[[#This Row],[FRT_HEX]],MIN(LEN(timingTable[[#This Row],[FRT_HEX]])-2,8)))</f>
        <v>682961244</v>
      </c>
      <c r="K763" s="14" t="str">
        <f>IF(timingTable[[#This Row],['[TRACECODE']:.1]]=140,"afterTx","")</f>
        <v/>
      </c>
      <c r="L763" s="14" t="str">
        <f t="shared" si="121"/>
        <v/>
      </c>
      <c r="M763" s="14" t="str">
        <f>IF(AND(H763=H762,K762="afterTx",timingTable[[#This Row],['[TRACECODE']:.1]]=6),"dc","")</f>
        <v/>
      </c>
      <c r="N763" s="14" t="str">
        <f t="shared" si="122"/>
        <v/>
      </c>
      <c r="O763" s="14" t="str">
        <f>IF(timingTable[[#This Row],['[TRACECODE']:.1]]=141,"afterRx","")</f>
        <v/>
      </c>
      <c r="P763" s="14" t="str">
        <f t="shared" si="123"/>
        <v/>
      </c>
      <c r="Q763" s="14" t="str">
        <f t="shared" si="124"/>
        <v/>
      </c>
      <c r="R763" s="14" t="str">
        <f t="shared" si="125"/>
        <v/>
      </c>
      <c r="S763" s="14" t="str">
        <f t="shared" si="126"/>
        <v>EMPTY</v>
      </c>
      <c r="T763" s="14" t="str">
        <f t="shared" si="127"/>
        <v>EMPTY</v>
      </c>
      <c r="U763" s="14" t="str">
        <f t="shared" si="128"/>
        <v>EMPTY</v>
      </c>
      <c r="V763" s="14" t="str">
        <f t="shared" si="129"/>
        <v>EMPTY</v>
      </c>
      <c r="W763" s="14" t="str">
        <f>IF(L763="beforeTx",timingTable[[#This Row],[FRT32_val]]-timingTable[[#This Row],[FRT32_trace]],"EMPTY")</f>
        <v>EMPTY</v>
      </c>
      <c r="X763" s="14" t="str">
        <f t="shared" si="130"/>
        <v>EMPTY</v>
      </c>
      <c r="Y763" s="14" t="str">
        <f t="shared" si="131"/>
        <v>EMPTY</v>
      </c>
      <c r="Z763" s="14" t="str">
        <f>IF(AND(P763="beforeRx",O764="afterRx"),J764-timingTable[[#This Row],[FRT32_trace]],"EMPTY")</f>
        <v>EMPTY</v>
      </c>
      <c r="AA763" s="14" t="str">
        <f>IF(AND(timingTable[[#This Row],[txEnd]]="txEnd",Q767="rxStart"),I767-timingTable[[#This Row],[FRT32_val]],"EMPTY")</f>
        <v>EMPTY</v>
      </c>
    </row>
    <row r="764" spans="1:27" x14ac:dyDescent="0.25">
      <c r="A764" s="14" t="s">
        <v>2672</v>
      </c>
      <c r="B764">
        <v>335690410340</v>
      </c>
      <c r="C764" s="14" t="s">
        <v>10659</v>
      </c>
      <c r="D764">
        <v>151</v>
      </c>
      <c r="E764" s="14" t="s">
        <v>7876</v>
      </c>
      <c r="F764" s="14" t="s">
        <v>8006</v>
      </c>
      <c r="G764" s="14">
        <f>timingTable[[#This Row],[FRT_DEC]]-B763</f>
        <v>8</v>
      </c>
      <c r="H7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INFO]]))),H763)</f>
        <v>105</v>
      </c>
      <c r="I7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764" s="14">
        <f>HEX2DEC(RIGHT(timingTable[[#This Row],[FRT_HEX]],MIN(LEN(timingTable[[#This Row],[FRT_HEX]])-2,8)))</f>
        <v>682961252</v>
      </c>
      <c r="K764" s="14" t="str">
        <f>IF(timingTable[[#This Row],['[TRACECODE']:.1]]=140,"afterTx","")</f>
        <v/>
      </c>
      <c r="L764" s="14" t="str">
        <f t="shared" si="121"/>
        <v/>
      </c>
      <c r="M764" s="14" t="str">
        <f>IF(AND(H764=H763,K763="afterTx",timingTable[[#This Row],['[TRACECODE']:.1]]=6),"dc","")</f>
        <v/>
      </c>
      <c r="N764" s="14" t="str">
        <f t="shared" si="122"/>
        <v/>
      </c>
      <c r="O764" s="14" t="str">
        <f>IF(timingTable[[#This Row],['[TRACECODE']:.1]]=141,"afterRx","")</f>
        <v/>
      </c>
      <c r="P764" s="14" t="str">
        <f t="shared" si="123"/>
        <v/>
      </c>
      <c r="Q764" s="14" t="str">
        <f t="shared" si="124"/>
        <v/>
      </c>
      <c r="R764" s="14" t="str">
        <f t="shared" si="125"/>
        <v/>
      </c>
      <c r="S764" s="14" t="str">
        <f t="shared" si="126"/>
        <v>EMPTY</v>
      </c>
      <c r="T764" s="14" t="str">
        <f t="shared" si="127"/>
        <v>EMPTY</v>
      </c>
      <c r="U764" s="14" t="str">
        <f t="shared" si="128"/>
        <v>EMPTY</v>
      </c>
      <c r="V764" s="14" t="str">
        <f t="shared" si="129"/>
        <v>EMPTY</v>
      </c>
      <c r="W764" s="14" t="str">
        <f>IF(L764="beforeTx",timingTable[[#This Row],[FRT32_val]]-timingTable[[#This Row],[FRT32_trace]],"EMPTY")</f>
        <v>EMPTY</v>
      </c>
      <c r="X764" s="14" t="str">
        <f t="shared" si="130"/>
        <v>EMPTY</v>
      </c>
      <c r="Y764" s="14" t="str">
        <f t="shared" si="131"/>
        <v>EMPTY</v>
      </c>
      <c r="Z764" s="14" t="str">
        <f>IF(AND(P764="beforeRx",O765="afterRx"),J765-timingTable[[#This Row],[FRT32_trace]],"EMPTY")</f>
        <v>EMPTY</v>
      </c>
      <c r="AA764" s="14" t="str">
        <f>IF(AND(timingTable[[#This Row],[txEnd]]="txEnd",Q768="rxStart"),I768-timingTable[[#This Row],[FRT32_val]],"EMPTY")</f>
        <v>EMPTY</v>
      </c>
    </row>
    <row r="765" spans="1:27" x14ac:dyDescent="0.25">
      <c r="A765" s="14" t="s">
        <v>2680</v>
      </c>
      <c r="B765">
        <v>335690410779</v>
      </c>
      <c r="C765" s="14" t="s">
        <v>10668</v>
      </c>
      <c r="D765">
        <v>151</v>
      </c>
      <c r="E765" s="14" t="s">
        <v>7876</v>
      </c>
      <c r="F765" s="14" t="s">
        <v>8130</v>
      </c>
      <c r="G765" s="14">
        <f>timingTable[[#This Row],[FRT_DEC]]-B764</f>
        <v>439</v>
      </c>
      <c r="H7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INFO]]))),H764)</f>
        <v>105</v>
      </c>
      <c r="I7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765" s="14">
        <f>HEX2DEC(RIGHT(timingTable[[#This Row],[FRT_HEX]],MIN(LEN(timingTable[[#This Row],[FRT_HEX]])-2,8)))</f>
        <v>682961691</v>
      </c>
      <c r="K765" s="14" t="str">
        <f>IF(timingTable[[#This Row],['[TRACECODE']:.1]]=140,"afterTx","")</f>
        <v/>
      </c>
      <c r="L765" s="14" t="str">
        <f t="shared" si="121"/>
        <v/>
      </c>
      <c r="M765" s="14" t="str">
        <f>IF(AND(H765=H764,K764="afterTx",timingTable[[#This Row],['[TRACECODE']:.1]]=6),"dc","")</f>
        <v/>
      </c>
      <c r="N765" s="14" t="str">
        <f t="shared" si="122"/>
        <v/>
      </c>
      <c r="O765" s="14" t="str">
        <f>IF(timingTable[[#This Row],['[TRACECODE']:.1]]=141,"afterRx","")</f>
        <v/>
      </c>
      <c r="P765" s="14" t="str">
        <f t="shared" si="123"/>
        <v/>
      </c>
      <c r="Q765" s="14" t="str">
        <f t="shared" si="124"/>
        <v/>
      </c>
      <c r="R765" s="14" t="str">
        <f t="shared" si="125"/>
        <v/>
      </c>
      <c r="S765" s="14" t="str">
        <f t="shared" si="126"/>
        <v>EMPTY</v>
      </c>
      <c r="T765" s="14" t="str">
        <f t="shared" si="127"/>
        <v>EMPTY</v>
      </c>
      <c r="U765" s="14" t="str">
        <f t="shared" si="128"/>
        <v>EMPTY</v>
      </c>
      <c r="V765" s="14" t="str">
        <f t="shared" si="129"/>
        <v>EMPTY</v>
      </c>
      <c r="W765" s="14" t="str">
        <f>IF(L765="beforeTx",timingTable[[#This Row],[FRT32_val]]-timingTable[[#This Row],[FRT32_trace]],"EMPTY")</f>
        <v>EMPTY</v>
      </c>
      <c r="X765" s="14" t="str">
        <f t="shared" si="130"/>
        <v>EMPTY</v>
      </c>
      <c r="Y765" s="14" t="str">
        <f t="shared" si="131"/>
        <v>EMPTY</v>
      </c>
      <c r="Z765" s="14" t="str">
        <f>IF(AND(P765="beforeRx",O766="afterRx"),J766-timingTable[[#This Row],[FRT32_trace]],"EMPTY")</f>
        <v>EMPTY</v>
      </c>
      <c r="AA765" s="14" t="str">
        <f>IF(AND(timingTable[[#This Row],[txEnd]]="txEnd",Q769="rxStart"),I769-timingTable[[#This Row],[FRT32_val]],"EMPTY")</f>
        <v>EMPTY</v>
      </c>
    </row>
    <row r="766" spans="1:27" x14ac:dyDescent="0.25">
      <c r="A766" s="14" t="s">
        <v>2683</v>
      </c>
      <c r="B766">
        <v>335690410804</v>
      </c>
      <c r="C766" s="14" t="s">
        <v>10671</v>
      </c>
      <c r="D766">
        <v>130</v>
      </c>
      <c r="E766" s="14" t="s">
        <v>3933</v>
      </c>
      <c r="F766" s="14" t="s">
        <v>3989</v>
      </c>
      <c r="G766" s="14">
        <f>timingTable[[#This Row],[FRT_DEC]]-B765</f>
        <v>25</v>
      </c>
      <c r="H7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INFO]]))),H765)</f>
        <v>105</v>
      </c>
      <c r="I7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1376261</v>
      </c>
      <c r="J766" s="14">
        <f>HEX2DEC(RIGHT(timingTable[[#This Row],[FRT_HEX]],MIN(LEN(timingTable[[#This Row],[FRT_HEX]])-2,8)))</f>
        <v>682961716</v>
      </c>
      <c r="K766" s="14" t="str">
        <f>IF(timingTable[[#This Row],['[TRACECODE']:.1]]=140,"afterTx","")</f>
        <v/>
      </c>
      <c r="L766" s="14" t="str">
        <f t="shared" si="121"/>
        <v/>
      </c>
      <c r="M766" s="14" t="str">
        <f>IF(AND(H766=H765,K765="afterTx",timingTable[[#This Row],['[TRACECODE']:.1]]=6),"dc","")</f>
        <v/>
      </c>
      <c r="N766" s="14" t="str">
        <f t="shared" si="122"/>
        <v/>
      </c>
      <c r="O766" s="14" t="str">
        <f>IF(timingTable[[#This Row],['[TRACECODE']:.1]]=141,"afterRx","")</f>
        <v/>
      </c>
      <c r="P766" s="14" t="str">
        <f t="shared" si="123"/>
        <v>beforeRx</v>
      </c>
      <c r="Q766" s="14" t="str">
        <f t="shared" si="124"/>
        <v/>
      </c>
      <c r="R766" s="14" t="str">
        <f t="shared" si="125"/>
        <v/>
      </c>
      <c r="S766" s="14" t="str">
        <f t="shared" si="126"/>
        <v>EMPTY</v>
      </c>
      <c r="T766" s="14" t="str">
        <f t="shared" si="127"/>
        <v>EMPTY</v>
      </c>
      <c r="U766" s="14" t="str">
        <f t="shared" si="128"/>
        <v>EMPTY</v>
      </c>
      <c r="V766" s="14" t="str">
        <f t="shared" si="129"/>
        <v>EMPTY</v>
      </c>
      <c r="W766" s="14" t="str">
        <f>IF(L766="beforeTx",timingTable[[#This Row],[FRT32_val]]-timingTable[[#This Row],[FRT32_trace]],"EMPTY")</f>
        <v>EMPTY</v>
      </c>
      <c r="X766" s="14" t="str">
        <f t="shared" si="130"/>
        <v>EMPTY</v>
      </c>
      <c r="Y766" s="14" t="str">
        <f t="shared" si="131"/>
        <v>EMPTY</v>
      </c>
      <c r="Z766" s="14">
        <f>IF(AND(P766="beforeRx",O767="afterRx"),J767-timingTable[[#This Row],[FRT32_trace]],"EMPTY")</f>
        <v>740</v>
      </c>
      <c r="AA766" s="14" t="str">
        <f>IF(AND(timingTable[[#This Row],[txEnd]]="txEnd",Q770="rxStart"),I770-timingTable[[#This Row],[FRT32_val]],"EMPTY")</f>
        <v>EMPTY</v>
      </c>
    </row>
    <row r="767" spans="1:27" x14ac:dyDescent="0.25">
      <c r="A767" s="14" t="s">
        <v>2684</v>
      </c>
      <c r="B767">
        <v>335690411544</v>
      </c>
      <c r="C767" s="14" t="s">
        <v>10672</v>
      </c>
      <c r="D767">
        <v>141</v>
      </c>
      <c r="E767" s="14" t="s">
        <v>3934</v>
      </c>
      <c r="F767" s="14" t="s">
        <v>3990</v>
      </c>
      <c r="G767" s="14">
        <f>timingTable[[#This Row],[FRT_DEC]]-B766</f>
        <v>740</v>
      </c>
      <c r="H7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INFO]]))),H766)</f>
        <v>105</v>
      </c>
      <c r="I76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67" s="14">
        <f>HEX2DEC(RIGHT(timingTable[[#This Row],[FRT_HEX]],MIN(LEN(timingTable[[#This Row],[FRT_HEX]])-2,8)))</f>
        <v>682962456</v>
      </c>
      <c r="K767" s="14" t="str">
        <f>IF(timingTable[[#This Row],['[TRACECODE']:.1]]=140,"afterTx","")</f>
        <v/>
      </c>
      <c r="L767" s="14" t="str">
        <f t="shared" si="121"/>
        <v/>
      </c>
      <c r="M767" s="14" t="str">
        <f>IF(AND(H767=H766,K766="afterTx",timingTable[[#This Row],['[TRACECODE']:.1]]=6),"dc","")</f>
        <v/>
      </c>
      <c r="N767" s="14" t="str">
        <f t="shared" si="122"/>
        <v/>
      </c>
      <c r="O767" s="14" t="str">
        <f>IF(timingTable[[#This Row],['[TRACECODE']:.1]]=141,"afterRx","")</f>
        <v>afterRx</v>
      </c>
      <c r="P767" s="14" t="str">
        <f t="shared" si="123"/>
        <v/>
      </c>
      <c r="Q767" s="14" t="str">
        <f t="shared" si="124"/>
        <v/>
      </c>
      <c r="R767" s="14" t="str">
        <f t="shared" si="125"/>
        <v/>
      </c>
      <c r="S767" s="14" t="str">
        <f t="shared" si="126"/>
        <v>EMPTY</v>
      </c>
      <c r="T767" s="14" t="str">
        <f t="shared" si="127"/>
        <v>EMPTY</v>
      </c>
      <c r="U767" s="14" t="str">
        <f t="shared" si="128"/>
        <v>EMPTY</v>
      </c>
      <c r="V767" s="14" t="str">
        <f t="shared" si="129"/>
        <v>EMPTY</v>
      </c>
      <c r="W767" s="14" t="str">
        <f>IF(L767="beforeTx",timingTable[[#This Row],[FRT32_val]]-timingTable[[#This Row],[FRT32_trace]],"EMPTY")</f>
        <v>EMPTY</v>
      </c>
      <c r="X767" s="14" t="str">
        <f t="shared" si="130"/>
        <v>EMPTY</v>
      </c>
      <c r="Y767" s="14" t="str">
        <f t="shared" si="131"/>
        <v>EMPTY</v>
      </c>
      <c r="Z767" s="14" t="str">
        <f>IF(AND(P767="beforeRx",O768="afterRx"),J768-timingTable[[#This Row],[FRT32_trace]],"EMPTY")</f>
        <v>EMPTY</v>
      </c>
      <c r="AA767" s="14" t="str">
        <f>IF(AND(timingTable[[#This Row],[txEnd]]="txEnd",Q771="rxStart"),I771-timingTable[[#This Row],[FRT32_val]],"EMPTY")</f>
        <v>EMPTY</v>
      </c>
    </row>
    <row r="768" spans="1:27" x14ac:dyDescent="0.25">
      <c r="A768" s="14" t="s">
        <v>2687</v>
      </c>
      <c r="B768">
        <v>335690412889</v>
      </c>
      <c r="C768" s="14" t="s">
        <v>10675</v>
      </c>
      <c r="D768">
        <v>123</v>
      </c>
      <c r="E768" s="14" t="s">
        <v>3922</v>
      </c>
      <c r="F768" s="14" t="s">
        <v>10676</v>
      </c>
      <c r="G768" s="14">
        <f>timingTable[[#This Row],[FRT_DEC]]-B767</f>
        <v>1345</v>
      </c>
      <c r="H7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INFO]]))),H767)</f>
        <v>105</v>
      </c>
      <c r="I7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682963388</v>
      </c>
      <c r="J768" s="14">
        <f>HEX2DEC(RIGHT(timingTable[[#This Row],[FRT_HEX]],MIN(LEN(timingTable[[#This Row],[FRT_HEX]])-2,8)))</f>
        <v>682963801</v>
      </c>
      <c r="K768" s="14" t="str">
        <f>IF(timingTable[[#This Row],['[TRACECODE']:.1]]=140,"afterTx","")</f>
        <v/>
      </c>
      <c r="L768" s="14" t="str">
        <f t="shared" si="121"/>
        <v/>
      </c>
      <c r="M768" s="14" t="str">
        <f>IF(AND(H768=H767,K767="afterTx",timingTable[[#This Row],['[TRACECODE']:.1]]=6),"dc","")</f>
        <v/>
      </c>
      <c r="N768" s="14" t="str">
        <f t="shared" si="122"/>
        <v/>
      </c>
      <c r="O768" s="14" t="str">
        <f>IF(timingTable[[#This Row],['[TRACECODE']:.1]]=141,"afterRx","")</f>
        <v/>
      </c>
      <c r="P768" s="14" t="str">
        <f t="shared" si="123"/>
        <v/>
      </c>
      <c r="Q768" s="14" t="str">
        <f t="shared" si="124"/>
        <v>rxStart</v>
      </c>
      <c r="R768" s="14" t="str">
        <f t="shared" si="125"/>
        <v/>
      </c>
      <c r="S768" s="14" t="str">
        <f t="shared" si="126"/>
        <v>EMPTY</v>
      </c>
      <c r="T768" s="14" t="str">
        <f t="shared" si="127"/>
        <v>EMPTY</v>
      </c>
      <c r="U768" s="14" t="str">
        <f t="shared" si="128"/>
        <v>EMPTY</v>
      </c>
      <c r="V768" s="14" t="str">
        <f t="shared" si="129"/>
        <v>EMPTY</v>
      </c>
      <c r="W768" s="14" t="str">
        <f>IF(L768="beforeTx",timingTable[[#This Row],[FRT32_val]]-timingTable[[#This Row],[FRT32_trace]],"EMPTY")</f>
        <v>EMPTY</v>
      </c>
      <c r="X768" s="14" t="str">
        <f t="shared" si="130"/>
        <v>EMPTY</v>
      </c>
      <c r="Y768" s="14" t="str">
        <f t="shared" si="131"/>
        <v>EMPTY</v>
      </c>
      <c r="Z768" s="14" t="str">
        <f>IF(AND(P768="beforeRx",O769="afterRx"),J769-timingTable[[#This Row],[FRT32_trace]],"EMPTY")</f>
        <v>EMPTY</v>
      </c>
      <c r="AA768" s="14" t="str">
        <f>IF(AND(timingTable[[#This Row],[txEnd]]="txEnd",Q772="rxStart"),I772-timingTable[[#This Row],[FRT32_val]],"EMPTY")</f>
        <v>EMPTY</v>
      </c>
    </row>
    <row r="769" spans="1:27" x14ac:dyDescent="0.25">
      <c r="A769" s="14" t="s">
        <v>2688</v>
      </c>
      <c r="B769">
        <v>335690412891</v>
      </c>
      <c r="C769" s="14" t="s">
        <v>10677</v>
      </c>
      <c r="D769">
        <v>123</v>
      </c>
      <c r="E769" s="14" t="s">
        <v>3922</v>
      </c>
      <c r="F769" s="14" t="s">
        <v>7879</v>
      </c>
      <c r="G769" s="14">
        <f>timingTable[[#This Row],[FRT_DEC]]-B768</f>
        <v>2</v>
      </c>
      <c r="H7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INFO]]))),H768)</f>
        <v>105</v>
      </c>
      <c r="I7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69" s="14">
        <f>HEX2DEC(RIGHT(timingTable[[#This Row],[FRT_HEX]],MIN(LEN(timingTable[[#This Row],[FRT_HEX]])-2,8)))</f>
        <v>682963803</v>
      </c>
      <c r="K769" s="14" t="str">
        <f>IF(timingTable[[#This Row],['[TRACECODE']:.1]]=140,"afterTx","")</f>
        <v/>
      </c>
      <c r="L769" s="14" t="str">
        <f t="shared" si="121"/>
        <v/>
      </c>
      <c r="M769" s="14" t="str">
        <f>IF(AND(H769=H768,K768="afterTx",timingTable[[#This Row],['[TRACECODE']:.1]]=6),"dc","")</f>
        <v/>
      </c>
      <c r="N769" s="14" t="str">
        <f t="shared" si="122"/>
        <v/>
      </c>
      <c r="O769" s="14" t="str">
        <f>IF(timingTable[[#This Row],['[TRACECODE']:.1]]=141,"afterRx","")</f>
        <v/>
      </c>
      <c r="P769" s="14" t="str">
        <f t="shared" si="123"/>
        <v/>
      </c>
      <c r="Q769" s="14" t="str">
        <f t="shared" si="124"/>
        <v/>
      </c>
      <c r="R769" s="14" t="str">
        <f t="shared" si="125"/>
        <v/>
      </c>
      <c r="S769" s="14" t="str">
        <f t="shared" si="126"/>
        <v>EMPTY</v>
      </c>
      <c r="T769" s="14" t="str">
        <f t="shared" si="127"/>
        <v>EMPTY</v>
      </c>
      <c r="U769" s="14" t="str">
        <f t="shared" si="128"/>
        <v>EMPTY</v>
      </c>
      <c r="V769" s="14" t="str">
        <f t="shared" si="129"/>
        <v>EMPTY</v>
      </c>
      <c r="W769" s="14" t="str">
        <f>IF(L769="beforeTx",timingTable[[#This Row],[FRT32_val]]-timingTable[[#This Row],[FRT32_trace]],"EMPTY")</f>
        <v>EMPTY</v>
      </c>
      <c r="X769" s="14" t="str">
        <f t="shared" si="130"/>
        <v>EMPTY</v>
      </c>
      <c r="Y769" s="14" t="str">
        <f t="shared" si="131"/>
        <v>EMPTY</v>
      </c>
      <c r="Z769" s="14" t="str">
        <f>IF(AND(P769="beforeRx",O770="afterRx"),J770-timingTable[[#This Row],[FRT32_trace]],"EMPTY")</f>
        <v>EMPTY</v>
      </c>
      <c r="AA769" s="14" t="str">
        <f>IF(AND(timingTable[[#This Row],[txEnd]]="txEnd",Q773="rxStart"),I773-timingTable[[#This Row],[FRT32_val]],"EMPTY")</f>
        <v>EMPTY</v>
      </c>
    </row>
    <row r="770" spans="1:27" x14ac:dyDescent="0.25">
      <c r="A770" s="14" t="s">
        <v>2692</v>
      </c>
      <c r="B770">
        <v>335690413225</v>
      </c>
      <c r="C770" s="14" t="s">
        <v>10681</v>
      </c>
      <c r="D770">
        <v>124</v>
      </c>
      <c r="E770" s="14" t="s">
        <v>3923</v>
      </c>
      <c r="F770" s="14" t="s">
        <v>10682</v>
      </c>
      <c r="G770" s="14">
        <f>timingTable[[#This Row],[FRT_DEC]]-B769</f>
        <v>334</v>
      </c>
      <c r="H7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INFO]]))),H769)</f>
        <v>105</v>
      </c>
      <c r="I7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682963922</v>
      </c>
      <c r="J770" s="14">
        <f>HEX2DEC(RIGHT(timingTable[[#This Row],[FRT_HEX]],MIN(LEN(timingTable[[#This Row],[FRT_HEX]])-2,8)))</f>
        <v>682964137</v>
      </c>
      <c r="K770" s="14" t="str">
        <f>IF(timingTable[[#This Row],['[TRACECODE']:.1]]=140,"afterTx","")</f>
        <v/>
      </c>
      <c r="L770" s="14" t="str">
        <f t="shared" si="121"/>
        <v/>
      </c>
      <c r="M770" s="14" t="str">
        <f>IF(AND(H770=H769,K769="afterTx",timingTable[[#This Row],['[TRACECODE']:.1]]=6),"dc","")</f>
        <v/>
      </c>
      <c r="N770" s="14" t="str">
        <f t="shared" si="122"/>
        <v/>
      </c>
      <c r="O770" s="14" t="str">
        <f>IF(timingTable[[#This Row],['[TRACECODE']:.1]]=141,"afterRx","")</f>
        <v/>
      </c>
      <c r="P770" s="14" t="str">
        <f t="shared" si="123"/>
        <v/>
      </c>
      <c r="Q770" s="14" t="str">
        <f t="shared" si="124"/>
        <v/>
      </c>
      <c r="R770" s="14" t="str">
        <f t="shared" si="125"/>
        <v>rxEnd</v>
      </c>
      <c r="S770" s="14" t="str">
        <f t="shared" si="126"/>
        <v>EMPTY</v>
      </c>
      <c r="T770" s="14" t="str">
        <f t="shared" si="127"/>
        <v>EMPTY</v>
      </c>
      <c r="U770" s="14">
        <f t="shared" si="128"/>
        <v>-682963920</v>
      </c>
      <c r="V770" s="14" t="str">
        <f t="shared" si="129"/>
        <v>EMPTY</v>
      </c>
      <c r="W770" s="14" t="str">
        <f>IF(L770="beforeTx",timingTable[[#This Row],[FRT32_val]]-timingTable[[#This Row],[FRT32_trace]],"EMPTY")</f>
        <v>EMPTY</v>
      </c>
      <c r="X770" s="14" t="str">
        <f t="shared" si="130"/>
        <v>EMPTY</v>
      </c>
      <c r="Y770" s="14">
        <f t="shared" si="131"/>
        <v>231</v>
      </c>
      <c r="Z770" s="14" t="str">
        <f>IF(AND(P770="beforeRx",O771="afterRx"),J771-timingTable[[#This Row],[FRT32_trace]],"EMPTY")</f>
        <v>EMPTY</v>
      </c>
      <c r="AA770" s="14" t="str">
        <f>IF(AND(timingTable[[#This Row],[txEnd]]="txEnd",Q774="rxStart"),I774-timingTable[[#This Row],[FRT32_val]],"EMPTY")</f>
        <v>EMPTY</v>
      </c>
    </row>
    <row r="771" spans="1:27" x14ac:dyDescent="0.25">
      <c r="A771" s="14" t="s">
        <v>2693</v>
      </c>
      <c r="B771">
        <v>335690413227</v>
      </c>
      <c r="C771" s="14" t="s">
        <v>10683</v>
      </c>
      <c r="D771">
        <v>124</v>
      </c>
      <c r="E771" s="14" t="s">
        <v>3923</v>
      </c>
      <c r="F771" s="14" t="s">
        <v>7880</v>
      </c>
      <c r="G771" s="14">
        <f>timingTable[[#This Row],[FRT_DEC]]-B770</f>
        <v>2</v>
      </c>
      <c r="H7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INFO]]))),H770)</f>
        <v>105</v>
      </c>
      <c r="I7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71" s="14">
        <f>HEX2DEC(RIGHT(timingTable[[#This Row],[FRT_HEX]],MIN(LEN(timingTable[[#This Row],[FRT_HEX]])-2,8)))</f>
        <v>682964139</v>
      </c>
      <c r="K771" s="14" t="str">
        <f>IF(timingTable[[#This Row],['[TRACECODE']:.1]]=140,"afterTx","")</f>
        <v/>
      </c>
      <c r="L771" s="14" t="str">
        <f t="shared" si="121"/>
        <v/>
      </c>
      <c r="M771" s="14" t="str">
        <f>IF(AND(H771=H770,K770="afterTx",timingTable[[#This Row],['[TRACECODE']:.1]]=6),"dc","")</f>
        <v/>
      </c>
      <c r="N771" s="14" t="str">
        <f t="shared" si="122"/>
        <v/>
      </c>
      <c r="O771" s="14" t="str">
        <f>IF(timingTable[[#This Row],['[TRACECODE']:.1]]=141,"afterRx","")</f>
        <v/>
      </c>
      <c r="P771" s="14" t="str">
        <f t="shared" si="123"/>
        <v/>
      </c>
      <c r="Q771" s="14" t="str">
        <f t="shared" si="124"/>
        <v/>
      </c>
      <c r="R771" s="14" t="str">
        <f t="shared" si="125"/>
        <v/>
      </c>
      <c r="S771" s="14" t="str">
        <f t="shared" si="126"/>
        <v>EMPTY</v>
      </c>
      <c r="T771" s="14" t="str">
        <f t="shared" si="127"/>
        <v>EMPTY</v>
      </c>
      <c r="U771" s="14" t="str">
        <f t="shared" si="128"/>
        <v>EMPTY</v>
      </c>
      <c r="V771" s="14" t="str">
        <f t="shared" si="129"/>
        <v>EMPTY</v>
      </c>
      <c r="W771" s="14" t="str">
        <f>IF(L771="beforeTx",timingTable[[#This Row],[FRT32_val]]-timingTable[[#This Row],[FRT32_trace]],"EMPTY")</f>
        <v>EMPTY</v>
      </c>
      <c r="X771" s="14" t="str">
        <f t="shared" si="130"/>
        <v>EMPTY</v>
      </c>
      <c r="Y771" s="14" t="str">
        <f t="shared" si="131"/>
        <v>EMPTY</v>
      </c>
      <c r="Z771" s="14" t="str">
        <f>IF(AND(P771="beforeRx",O772="afterRx"),J772-timingTable[[#This Row],[FRT32_trace]],"EMPTY")</f>
        <v>EMPTY</v>
      </c>
      <c r="AA771" s="14" t="str">
        <f>IF(AND(timingTable[[#This Row],[txEnd]]="txEnd",Q775="rxStart"),I775-timingTable[[#This Row],[FRT32_val]],"EMPTY")</f>
        <v>EMPTY</v>
      </c>
    </row>
    <row r="772" spans="1:27" x14ac:dyDescent="0.25">
      <c r="A772" s="14" t="s">
        <v>2694</v>
      </c>
      <c r="B772">
        <v>335690413241</v>
      </c>
      <c r="C772" s="14" t="s">
        <v>10684</v>
      </c>
      <c r="D772">
        <v>151</v>
      </c>
      <c r="E772" s="14" t="s">
        <v>7876</v>
      </c>
      <c r="F772" s="14" t="s">
        <v>7845</v>
      </c>
      <c r="G772" s="14">
        <f>timingTable[[#This Row],[FRT_DEC]]-B771</f>
        <v>14</v>
      </c>
      <c r="H7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INFO]]))),H771)</f>
        <v>105</v>
      </c>
      <c r="I7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772" s="14">
        <f>HEX2DEC(RIGHT(timingTable[[#This Row],[FRT_HEX]],MIN(LEN(timingTable[[#This Row],[FRT_HEX]])-2,8)))</f>
        <v>682964153</v>
      </c>
      <c r="K772" s="14" t="str">
        <f>IF(timingTable[[#This Row],['[TRACECODE']:.1]]=140,"afterTx","")</f>
        <v/>
      </c>
      <c r="L772" s="14" t="str">
        <f t="shared" si="121"/>
        <v>beforeTx</v>
      </c>
      <c r="M772" s="14" t="str">
        <f>IF(AND(H772=H771,K771="afterTx",timingTable[[#This Row],['[TRACECODE']:.1]]=6),"dc","")</f>
        <v/>
      </c>
      <c r="N772" s="14" t="str">
        <f t="shared" si="122"/>
        <v/>
      </c>
      <c r="O772" s="14" t="str">
        <f>IF(timingTable[[#This Row],['[TRACECODE']:.1]]=141,"afterRx","")</f>
        <v/>
      </c>
      <c r="P772" s="14" t="str">
        <f t="shared" si="123"/>
        <v/>
      </c>
      <c r="Q772" s="14" t="str">
        <f t="shared" si="124"/>
        <v/>
      </c>
      <c r="R772" s="14" t="str">
        <f t="shared" si="125"/>
        <v/>
      </c>
      <c r="S772" s="14" t="str">
        <f t="shared" si="126"/>
        <v>EMPTY</v>
      </c>
      <c r="T772" s="14" t="str">
        <f t="shared" si="127"/>
        <v>EMPTY</v>
      </c>
      <c r="U772" s="14" t="str">
        <f t="shared" si="128"/>
        <v>EMPTY</v>
      </c>
      <c r="V772" s="14" t="str">
        <f t="shared" si="129"/>
        <v>EMPTY</v>
      </c>
      <c r="W772" s="14">
        <f>IF(L772="beforeTx",timingTable[[#This Row],[FRT32_val]]-timingTable[[#This Row],[FRT32_trace]],"EMPTY")</f>
        <v>-682964151</v>
      </c>
      <c r="X772" s="14">
        <f t="shared" si="130"/>
        <v>726</v>
      </c>
      <c r="Y772" s="14" t="str">
        <f t="shared" si="131"/>
        <v>EMPTY</v>
      </c>
      <c r="Z772" s="14" t="str">
        <f>IF(AND(P772="beforeRx",O773="afterRx"),J773-timingTable[[#This Row],[FRT32_trace]],"EMPTY")</f>
        <v>EMPTY</v>
      </c>
      <c r="AA772" s="14" t="str">
        <f>IF(AND(timingTable[[#This Row],[txEnd]]="txEnd",Q776="rxStart"),I776-timingTable[[#This Row],[FRT32_val]],"EMPTY")</f>
        <v>EMPTY</v>
      </c>
    </row>
    <row r="773" spans="1:27" x14ac:dyDescent="0.25">
      <c r="A773" s="14" t="s">
        <v>2696</v>
      </c>
      <c r="B773">
        <v>335690413252</v>
      </c>
      <c r="C773" s="14" t="s">
        <v>10686</v>
      </c>
      <c r="D773">
        <v>151</v>
      </c>
      <c r="E773" s="14" t="s">
        <v>7876</v>
      </c>
      <c r="F773" s="14" t="s">
        <v>8151</v>
      </c>
      <c r="G773" s="14">
        <f>timingTable[[#This Row],[FRT_DEC]]-B772</f>
        <v>11</v>
      </c>
      <c r="H7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INFO]]))),H772)</f>
        <v>105</v>
      </c>
      <c r="I7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773" s="14">
        <f>HEX2DEC(RIGHT(timingTable[[#This Row],[FRT_HEX]],MIN(LEN(timingTable[[#This Row],[FRT_HEX]])-2,8)))</f>
        <v>682964164</v>
      </c>
      <c r="K773" s="14" t="str">
        <f>IF(timingTable[[#This Row],['[TRACECODE']:.1]]=140,"afterTx","")</f>
        <v/>
      </c>
      <c r="L773" s="14" t="str">
        <f t="shared" ref="L773:L836" si="132">IF(AND(H775=H773,K775="afterTx"),"beforeTx","")</f>
        <v/>
      </c>
      <c r="M773" s="14" t="str">
        <f>IF(AND(H773=H772,K772="afterTx",timingTable[[#This Row],['[TRACECODE']:.1]]=6),"dc","")</f>
        <v/>
      </c>
      <c r="N773" s="14" t="str">
        <f t="shared" ref="N773:N836" si="133">IF(AND(H773=H771,M771="dc"),"txEnd","")</f>
        <v/>
      </c>
      <c r="O773" s="14" t="str">
        <f>IF(timingTable[[#This Row],['[TRACECODE']:.1]]=141,"afterRx","")</f>
        <v/>
      </c>
      <c r="P773" s="14" t="str">
        <f t="shared" ref="P773:P836" si="134">IF(AND(H773=H774,O774="afterRx"),"beforeRx","")</f>
        <v/>
      </c>
      <c r="Q773" s="14" t="str">
        <f t="shared" ref="Q773:Q836" si="135">IF(AND(H773=H772,O772="afterRx"),"rxStart","")</f>
        <v/>
      </c>
      <c r="R773" s="14" t="str">
        <f t="shared" ref="R773:R836" si="136">IF(AND(H773=H771,Q771="rxStart"),"rxEnd","")</f>
        <v/>
      </c>
      <c r="S773" s="14" t="str">
        <f t="shared" ref="S773:S836" si="137">IF(AND(H776=H773,M776="dc",L773="beforeTx"),I776-I773,"EMPTY")</f>
        <v>EMPTY</v>
      </c>
      <c r="T773" s="14" t="str">
        <f t="shared" ref="T773:T836" si="138">IF(AND(N773="txEnd",P775="beforeRx",O776="afterRx"),J775-I773,"EMPTY")</f>
        <v>EMPTY</v>
      </c>
      <c r="U773" s="14" t="str">
        <f t="shared" ref="U773:U836" si="139">IF(AND(L775="beforeTx",R773="rxEnd",H775=H773),I775-I773,"EMPTY")</f>
        <v>EMPTY</v>
      </c>
      <c r="V773" s="14" t="str">
        <f t="shared" ref="V773:V836" si="140">IF(AND(R773="rxEnd",M778="dc",H773=H778),I778-I773,"EMPTY")</f>
        <v>EMPTY</v>
      </c>
      <c r="W773" s="14" t="str">
        <f>IF(L773="beforeTx",timingTable[[#This Row],[FRT32_val]]-timingTable[[#This Row],[FRT32_trace]],"EMPTY")</f>
        <v>EMPTY</v>
      </c>
      <c r="X773" s="14" t="str">
        <f t="shared" ref="X773:X836" si="141">IF(AND(L773="beforeTx",K775="afterTx"),J775-J773,"EMPTY")</f>
        <v>EMPTY</v>
      </c>
      <c r="Y773" s="14" t="str">
        <f t="shared" ref="Y773:Y836" si="142">IF(AND(R773="rxEnd",L775="beforeTx"),J775-I773,"EMPTY")</f>
        <v>EMPTY</v>
      </c>
      <c r="Z773" s="14" t="str">
        <f>IF(AND(P773="beforeRx",O774="afterRx"),J774-timingTable[[#This Row],[FRT32_trace]],"EMPTY")</f>
        <v>EMPTY</v>
      </c>
      <c r="AA773" s="14" t="str">
        <f>IF(AND(timingTable[[#This Row],[txEnd]]="txEnd",Q777="rxStart"),I777-timingTable[[#This Row],[FRT32_val]],"EMPTY")</f>
        <v>EMPTY</v>
      </c>
    </row>
    <row r="774" spans="1:27" x14ac:dyDescent="0.25">
      <c r="A774" s="14" t="s">
        <v>2713</v>
      </c>
      <c r="B774">
        <v>335690413967</v>
      </c>
      <c r="C774" s="14" t="s">
        <v>10705</v>
      </c>
      <c r="D774">
        <v>140</v>
      </c>
      <c r="E774" s="14" t="s">
        <v>1076</v>
      </c>
      <c r="F774" s="14" t="s">
        <v>7823</v>
      </c>
      <c r="G774" s="14">
        <f>timingTable[[#This Row],[FRT_DEC]]-B773</f>
        <v>715</v>
      </c>
      <c r="H7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INFO]]))),H773)</f>
        <v>105</v>
      </c>
      <c r="I77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74" s="14">
        <f>HEX2DEC(RIGHT(timingTable[[#This Row],[FRT_HEX]],MIN(LEN(timingTable[[#This Row],[FRT_HEX]])-2,8)))</f>
        <v>682964879</v>
      </c>
      <c r="K774" s="14" t="str">
        <f>IF(timingTable[[#This Row],['[TRACECODE']:.1]]=140,"afterTx","")</f>
        <v>afterTx</v>
      </c>
      <c r="L774" s="14" t="str">
        <f t="shared" si="132"/>
        <v/>
      </c>
      <c r="M774" s="14" t="str">
        <f>IF(AND(H774=H773,K773="afterTx",timingTable[[#This Row],['[TRACECODE']:.1]]=6),"dc","")</f>
        <v/>
      </c>
      <c r="N774" s="14" t="str">
        <f t="shared" si="133"/>
        <v/>
      </c>
      <c r="O774" s="14" t="str">
        <f>IF(timingTable[[#This Row],['[TRACECODE']:.1]]=141,"afterRx","")</f>
        <v/>
      </c>
      <c r="P774" s="14" t="str">
        <f t="shared" si="134"/>
        <v/>
      </c>
      <c r="Q774" s="14" t="str">
        <f t="shared" si="135"/>
        <v/>
      </c>
      <c r="R774" s="14" t="str">
        <f t="shared" si="136"/>
        <v/>
      </c>
      <c r="S774" s="14" t="str">
        <f t="shared" si="137"/>
        <v>EMPTY</v>
      </c>
      <c r="T774" s="14" t="str">
        <f t="shared" si="138"/>
        <v>EMPTY</v>
      </c>
      <c r="U774" s="14" t="str">
        <f t="shared" si="139"/>
        <v>EMPTY</v>
      </c>
      <c r="V774" s="14" t="str">
        <f t="shared" si="140"/>
        <v>EMPTY</v>
      </c>
      <c r="W774" s="14" t="str">
        <f>IF(L774="beforeTx",timingTable[[#This Row],[FRT32_val]]-timingTable[[#This Row],[FRT32_trace]],"EMPTY")</f>
        <v>EMPTY</v>
      </c>
      <c r="X774" s="14" t="str">
        <f t="shared" si="141"/>
        <v>EMPTY</v>
      </c>
      <c r="Y774" s="14" t="str">
        <f t="shared" si="142"/>
        <v>EMPTY</v>
      </c>
      <c r="Z774" s="14" t="str">
        <f>IF(AND(P774="beforeRx",O775="afterRx"),J775-timingTable[[#This Row],[FRT32_trace]],"EMPTY")</f>
        <v>EMPTY</v>
      </c>
      <c r="AA774" s="14" t="str">
        <f>IF(AND(timingTable[[#This Row],[txEnd]]="txEnd",Q778="rxStart"),I778-timingTable[[#This Row],[FRT32_val]],"EMPTY")</f>
        <v>EMPTY</v>
      </c>
    </row>
    <row r="775" spans="1:27" x14ac:dyDescent="0.25">
      <c r="A775" s="14" t="s">
        <v>2725</v>
      </c>
      <c r="B775">
        <v>335690415358</v>
      </c>
      <c r="C775" s="14" t="s">
        <v>10718</v>
      </c>
      <c r="D775">
        <v>151</v>
      </c>
      <c r="E775" s="14" t="s">
        <v>7876</v>
      </c>
      <c r="F775" s="14" t="s">
        <v>7989</v>
      </c>
      <c r="G775" s="14">
        <f>timingTable[[#This Row],[FRT_DEC]]-B774</f>
        <v>1391</v>
      </c>
      <c r="H7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INFO]]))),H774)</f>
        <v>105</v>
      </c>
      <c r="I7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75" s="14">
        <f>HEX2DEC(RIGHT(timingTable[[#This Row],[FRT_HEX]],MIN(LEN(timingTable[[#This Row],[FRT_HEX]])-2,8)))</f>
        <v>682966270</v>
      </c>
      <c r="K775" s="14" t="str">
        <f>IF(timingTable[[#This Row],['[TRACECODE']:.1]]=140,"afterTx","")</f>
        <v/>
      </c>
      <c r="L775" s="14" t="str">
        <f t="shared" si="132"/>
        <v/>
      </c>
      <c r="M775" s="14" t="str">
        <f>IF(AND(H775=H774,K774="afterTx",timingTable[[#This Row],['[TRACECODE']:.1]]=6),"dc","")</f>
        <v/>
      </c>
      <c r="N775" s="14" t="str">
        <f t="shared" si="133"/>
        <v/>
      </c>
      <c r="O775" s="14" t="str">
        <f>IF(timingTable[[#This Row],['[TRACECODE']:.1]]=141,"afterRx","")</f>
        <v/>
      </c>
      <c r="P775" s="14" t="str">
        <f t="shared" si="134"/>
        <v/>
      </c>
      <c r="Q775" s="14" t="str">
        <f t="shared" si="135"/>
        <v/>
      </c>
      <c r="R775" s="14" t="str">
        <f t="shared" si="136"/>
        <v/>
      </c>
      <c r="S775" s="14" t="str">
        <f t="shared" si="137"/>
        <v>EMPTY</v>
      </c>
      <c r="T775" s="14" t="str">
        <f t="shared" si="138"/>
        <v>EMPTY</v>
      </c>
      <c r="U775" s="14" t="str">
        <f t="shared" si="139"/>
        <v>EMPTY</v>
      </c>
      <c r="V775" s="14" t="str">
        <f t="shared" si="140"/>
        <v>EMPTY</v>
      </c>
      <c r="W775" s="14" t="str">
        <f>IF(L775="beforeTx",timingTable[[#This Row],[FRT32_val]]-timingTable[[#This Row],[FRT32_trace]],"EMPTY")</f>
        <v>EMPTY</v>
      </c>
      <c r="X775" s="14" t="str">
        <f t="shared" si="141"/>
        <v>EMPTY</v>
      </c>
      <c r="Y775" s="14" t="str">
        <f t="shared" si="142"/>
        <v>EMPTY</v>
      </c>
      <c r="Z775" s="14" t="str">
        <f>IF(AND(P775="beforeRx",O776="afterRx"),J776-timingTable[[#This Row],[FRT32_trace]],"EMPTY")</f>
        <v>EMPTY</v>
      </c>
      <c r="AA775" s="14" t="str">
        <f>IF(AND(timingTable[[#This Row],[txEnd]]="txEnd",Q779="rxStart"),I779-timingTable[[#This Row],[FRT32_val]],"EMPTY")</f>
        <v>EMPTY</v>
      </c>
    </row>
    <row r="776" spans="1:27" x14ac:dyDescent="0.25">
      <c r="A776" s="14" t="s">
        <v>2728</v>
      </c>
      <c r="B776">
        <v>335690426015</v>
      </c>
      <c r="C776" s="14" t="s">
        <v>10721</v>
      </c>
      <c r="D776">
        <v>151</v>
      </c>
      <c r="E776" s="14" t="s">
        <v>7876</v>
      </c>
      <c r="F776" s="14" t="s">
        <v>7989</v>
      </c>
      <c r="G776" s="14">
        <f>timingTable[[#This Row],[FRT_DEC]]-B775</f>
        <v>10657</v>
      </c>
      <c r="H7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INFO]]))),H775)</f>
        <v>105</v>
      </c>
      <c r="I7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76" s="14">
        <f>HEX2DEC(RIGHT(timingTable[[#This Row],[FRT_HEX]],MIN(LEN(timingTable[[#This Row],[FRT_HEX]])-2,8)))</f>
        <v>682976927</v>
      </c>
      <c r="K776" s="14" t="str">
        <f>IF(timingTable[[#This Row],['[TRACECODE']:.1]]=140,"afterTx","")</f>
        <v/>
      </c>
      <c r="L776" s="14" t="str">
        <f t="shared" si="132"/>
        <v/>
      </c>
      <c r="M776" s="14" t="str">
        <f>IF(AND(H776=H775,K775="afterTx",timingTable[[#This Row],['[TRACECODE']:.1]]=6),"dc","")</f>
        <v/>
      </c>
      <c r="N776" s="14" t="str">
        <f t="shared" si="133"/>
        <v/>
      </c>
      <c r="O776" s="14" t="str">
        <f>IF(timingTable[[#This Row],['[TRACECODE']:.1]]=141,"afterRx","")</f>
        <v/>
      </c>
      <c r="P776" s="14" t="str">
        <f t="shared" si="134"/>
        <v/>
      </c>
      <c r="Q776" s="14" t="str">
        <f t="shared" si="135"/>
        <v/>
      </c>
      <c r="R776" s="14" t="str">
        <f t="shared" si="136"/>
        <v/>
      </c>
      <c r="S776" s="14" t="str">
        <f t="shared" si="137"/>
        <v>EMPTY</v>
      </c>
      <c r="T776" s="14" t="str">
        <f t="shared" si="138"/>
        <v>EMPTY</v>
      </c>
      <c r="U776" s="14" t="str">
        <f t="shared" si="139"/>
        <v>EMPTY</v>
      </c>
      <c r="V776" s="14" t="str">
        <f t="shared" si="140"/>
        <v>EMPTY</v>
      </c>
      <c r="W776" s="14" t="str">
        <f>IF(L776="beforeTx",timingTable[[#This Row],[FRT32_val]]-timingTable[[#This Row],[FRT32_trace]],"EMPTY")</f>
        <v>EMPTY</v>
      </c>
      <c r="X776" s="14" t="str">
        <f t="shared" si="141"/>
        <v>EMPTY</v>
      </c>
      <c r="Y776" s="14" t="str">
        <f t="shared" si="142"/>
        <v>EMPTY</v>
      </c>
      <c r="Z776" s="14" t="str">
        <f>IF(AND(P776="beforeRx",O777="afterRx"),J777-timingTable[[#This Row],[FRT32_trace]],"EMPTY")</f>
        <v>EMPTY</v>
      </c>
      <c r="AA776" s="14" t="str">
        <f>IF(AND(timingTable[[#This Row],[txEnd]]="txEnd",Q780="rxStart"),I780-timingTable[[#This Row],[FRT32_val]],"EMPTY")</f>
        <v>EMPTY</v>
      </c>
    </row>
    <row r="777" spans="1:27" x14ac:dyDescent="0.25">
      <c r="A777" s="14" t="s">
        <v>2736</v>
      </c>
      <c r="B777">
        <v>335690427058</v>
      </c>
      <c r="C777" s="14" t="s">
        <v>10731</v>
      </c>
      <c r="D777">
        <v>151</v>
      </c>
      <c r="E777" s="14" t="s">
        <v>7876</v>
      </c>
      <c r="F777" s="14" t="s">
        <v>7993</v>
      </c>
      <c r="G777" s="14">
        <f>timingTable[[#This Row],[FRT_DEC]]-B776</f>
        <v>1043</v>
      </c>
      <c r="H7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INFO]]))),H776)</f>
        <v>105</v>
      </c>
      <c r="I7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777" s="14">
        <f>HEX2DEC(RIGHT(timingTable[[#This Row],[FRT_HEX]],MIN(LEN(timingTable[[#This Row],[FRT_HEX]])-2,8)))</f>
        <v>682977970</v>
      </c>
      <c r="K777" s="14" t="str">
        <f>IF(timingTable[[#This Row],['[TRACECODE']:.1]]=140,"afterTx","")</f>
        <v/>
      </c>
      <c r="L777" s="14" t="str">
        <f t="shared" si="132"/>
        <v/>
      </c>
      <c r="M777" s="14" t="str">
        <f>IF(AND(H777=H776,K776="afterTx",timingTable[[#This Row],['[TRACECODE']:.1]]=6),"dc","")</f>
        <v/>
      </c>
      <c r="N777" s="14" t="str">
        <f t="shared" si="133"/>
        <v/>
      </c>
      <c r="O777" s="14" t="str">
        <f>IF(timingTable[[#This Row],['[TRACECODE']:.1]]=141,"afterRx","")</f>
        <v/>
      </c>
      <c r="P777" s="14" t="str">
        <f t="shared" si="134"/>
        <v/>
      </c>
      <c r="Q777" s="14" t="str">
        <f t="shared" si="135"/>
        <v/>
      </c>
      <c r="R777" s="14" t="str">
        <f t="shared" si="136"/>
        <v/>
      </c>
      <c r="S777" s="14" t="str">
        <f t="shared" si="137"/>
        <v>EMPTY</v>
      </c>
      <c r="T777" s="14" t="str">
        <f t="shared" si="138"/>
        <v>EMPTY</v>
      </c>
      <c r="U777" s="14" t="str">
        <f t="shared" si="139"/>
        <v>EMPTY</v>
      </c>
      <c r="V777" s="14" t="str">
        <f t="shared" si="140"/>
        <v>EMPTY</v>
      </c>
      <c r="W777" s="14" t="str">
        <f>IF(L777="beforeTx",timingTable[[#This Row],[FRT32_val]]-timingTable[[#This Row],[FRT32_trace]],"EMPTY")</f>
        <v>EMPTY</v>
      </c>
      <c r="X777" s="14" t="str">
        <f t="shared" si="141"/>
        <v>EMPTY</v>
      </c>
      <c r="Y777" s="14" t="str">
        <f t="shared" si="142"/>
        <v>EMPTY</v>
      </c>
      <c r="Z777" s="14" t="str">
        <f>IF(AND(P777="beforeRx",O778="afterRx"),J778-timingTable[[#This Row],[FRT32_trace]],"EMPTY")</f>
        <v>EMPTY</v>
      </c>
      <c r="AA777" s="14" t="str">
        <f>IF(AND(timingTable[[#This Row],[txEnd]]="txEnd",Q781="rxStart"),I781-timingTable[[#This Row],[FRT32_val]],"EMPTY")</f>
        <v>EMPTY</v>
      </c>
    </row>
    <row r="778" spans="1:27" x14ac:dyDescent="0.25">
      <c r="A778" s="14" t="s">
        <v>2740</v>
      </c>
      <c r="B778">
        <v>335690427103</v>
      </c>
      <c r="C778" s="14" t="s">
        <v>10735</v>
      </c>
      <c r="D778">
        <v>131</v>
      </c>
      <c r="E778" s="14" t="s">
        <v>3932</v>
      </c>
      <c r="F778" s="14" t="s">
        <v>10736</v>
      </c>
      <c r="G778" s="14">
        <f>timingTable[[#This Row],[FRT_DEC]]-B777</f>
        <v>45</v>
      </c>
      <c r="H7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INFO]]))),H777)</f>
        <v>106</v>
      </c>
      <c r="I77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78" s="14">
        <f>HEX2DEC(RIGHT(timingTable[[#This Row],[FRT_HEX]],MIN(LEN(timingTable[[#This Row],[FRT_HEX]])-2,8)))</f>
        <v>682978015</v>
      </c>
      <c r="K778" s="14" t="str">
        <f>IF(timingTable[[#This Row],['[TRACECODE']:.1]]=140,"afterTx","")</f>
        <v/>
      </c>
      <c r="L778" s="14" t="str">
        <f t="shared" si="132"/>
        <v/>
      </c>
      <c r="M778" s="14" t="str">
        <f>IF(AND(H778=H777,K777="afterTx",timingTable[[#This Row],['[TRACECODE']:.1]]=6),"dc","")</f>
        <v/>
      </c>
      <c r="N778" s="14" t="str">
        <f t="shared" si="133"/>
        <v/>
      </c>
      <c r="O778" s="14" t="str">
        <f>IF(timingTable[[#This Row],['[TRACECODE']:.1]]=141,"afterRx","")</f>
        <v/>
      </c>
      <c r="P778" s="14" t="str">
        <f t="shared" si="134"/>
        <v/>
      </c>
      <c r="Q778" s="14" t="str">
        <f t="shared" si="135"/>
        <v/>
      </c>
      <c r="R778" s="14" t="str">
        <f t="shared" si="136"/>
        <v/>
      </c>
      <c r="S778" s="14" t="str">
        <f t="shared" si="137"/>
        <v>EMPTY</v>
      </c>
      <c r="T778" s="14" t="str">
        <f t="shared" si="138"/>
        <v>EMPTY</v>
      </c>
      <c r="U778" s="14" t="str">
        <f t="shared" si="139"/>
        <v>EMPTY</v>
      </c>
      <c r="V778" s="14" t="str">
        <f t="shared" si="140"/>
        <v>EMPTY</v>
      </c>
      <c r="W778" s="14" t="str">
        <f>IF(L778="beforeTx",timingTable[[#This Row],[FRT32_val]]-timingTable[[#This Row],[FRT32_trace]],"EMPTY")</f>
        <v>EMPTY</v>
      </c>
      <c r="X778" s="14" t="str">
        <f t="shared" si="141"/>
        <v>EMPTY</v>
      </c>
      <c r="Y778" s="14" t="str">
        <f t="shared" si="142"/>
        <v>EMPTY</v>
      </c>
      <c r="Z778" s="14" t="str">
        <f>IF(AND(P778="beforeRx",O779="afterRx"),J779-timingTable[[#This Row],[FRT32_trace]],"EMPTY")</f>
        <v>EMPTY</v>
      </c>
      <c r="AA778" s="14" t="str">
        <f>IF(AND(timingTable[[#This Row],[txEnd]]="txEnd",Q782="rxStart"),I782-timingTable[[#This Row],[FRT32_val]],"EMPTY")</f>
        <v>EMPTY</v>
      </c>
    </row>
    <row r="779" spans="1:27" x14ac:dyDescent="0.25">
      <c r="A779" s="14" t="s">
        <v>2742</v>
      </c>
      <c r="B779">
        <v>335690427150</v>
      </c>
      <c r="C779" s="14" t="s">
        <v>10738</v>
      </c>
      <c r="D779">
        <v>129</v>
      </c>
      <c r="E779" s="14" t="s">
        <v>3677</v>
      </c>
      <c r="F779" s="14" t="s">
        <v>10739</v>
      </c>
      <c r="G779" s="14">
        <f>timingTable[[#This Row],[FRT_DEC]]-B778</f>
        <v>47</v>
      </c>
      <c r="H7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INFO]]))),H778)</f>
        <v>106</v>
      </c>
      <c r="I7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682978956</v>
      </c>
      <c r="J779" s="14">
        <f>HEX2DEC(RIGHT(timingTable[[#This Row],[FRT_HEX]],MIN(LEN(timingTable[[#This Row],[FRT_HEX]])-2,8)))</f>
        <v>682978062</v>
      </c>
      <c r="K779" s="14" t="str">
        <f>IF(timingTable[[#This Row],['[TRACECODE']:.1]]=140,"afterTx","")</f>
        <v/>
      </c>
      <c r="L779" s="14" t="str">
        <f t="shared" si="132"/>
        <v>beforeTx</v>
      </c>
      <c r="M779" s="14" t="str">
        <f>IF(AND(H779=H778,K778="afterTx",timingTable[[#This Row],['[TRACECODE']:.1]]=6),"dc","")</f>
        <v/>
      </c>
      <c r="N779" s="14" t="str">
        <f t="shared" si="133"/>
        <v/>
      </c>
      <c r="O779" s="14" t="str">
        <f>IF(timingTable[[#This Row],['[TRACECODE']:.1]]=141,"afterRx","")</f>
        <v/>
      </c>
      <c r="P779" s="14" t="str">
        <f t="shared" si="134"/>
        <v/>
      </c>
      <c r="Q779" s="14" t="str">
        <f t="shared" si="135"/>
        <v/>
      </c>
      <c r="R779" s="14" t="str">
        <f t="shared" si="136"/>
        <v/>
      </c>
      <c r="S779" s="14">
        <f t="shared" si="137"/>
        <v>720</v>
      </c>
      <c r="T779" s="14" t="str">
        <f t="shared" si="138"/>
        <v>EMPTY</v>
      </c>
      <c r="U779" s="14" t="str">
        <f t="shared" si="139"/>
        <v>EMPTY</v>
      </c>
      <c r="V779" s="14" t="str">
        <f t="shared" si="140"/>
        <v>EMPTY</v>
      </c>
      <c r="W779" s="14">
        <f>IF(L779="beforeTx",timingTable[[#This Row],[FRT32_val]]-timingTable[[#This Row],[FRT32_trace]],"EMPTY")</f>
        <v>894</v>
      </c>
      <c r="X779" s="14">
        <f t="shared" si="141"/>
        <v>931</v>
      </c>
      <c r="Y779" s="14" t="str">
        <f t="shared" si="142"/>
        <v>EMPTY</v>
      </c>
      <c r="Z779" s="14" t="str">
        <f>IF(AND(P779="beforeRx",O780="afterRx"),J780-timingTable[[#This Row],[FRT32_trace]],"EMPTY")</f>
        <v>EMPTY</v>
      </c>
      <c r="AA779" s="14" t="str">
        <f>IF(AND(timingTable[[#This Row],[txEnd]]="txEnd",Q783="rxStart"),I783-timingTable[[#This Row],[FRT32_val]],"EMPTY")</f>
        <v>EMPTY</v>
      </c>
    </row>
    <row r="780" spans="1:27" x14ac:dyDescent="0.25">
      <c r="A780" s="14" t="s">
        <v>2743</v>
      </c>
      <c r="B780">
        <v>335690427154</v>
      </c>
      <c r="C780" s="14" t="s">
        <v>10740</v>
      </c>
      <c r="D780">
        <v>129</v>
      </c>
      <c r="E780" s="14" t="s">
        <v>3677</v>
      </c>
      <c r="F780" s="14" t="s">
        <v>7881</v>
      </c>
      <c r="G780" s="14">
        <f>timingTable[[#This Row],[FRT_DEC]]-B779</f>
        <v>4</v>
      </c>
      <c r="H7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INFO]]))),H779)</f>
        <v>106</v>
      </c>
      <c r="I7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80" s="14">
        <f>HEX2DEC(RIGHT(timingTable[[#This Row],[FRT_HEX]],MIN(LEN(timingTable[[#This Row],[FRT_HEX]])-2,8)))</f>
        <v>682978066</v>
      </c>
      <c r="K780" s="14" t="str">
        <f>IF(timingTable[[#This Row],['[TRACECODE']:.1]]=140,"afterTx","")</f>
        <v/>
      </c>
      <c r="L780" s="14" t="str">
        <f t="shared" si="132"/>
        <v/>
      </c>
      <c r="M780" s="14" t="str">
        <f>IF(AND(H780=H779,K779="afterTx",timingTable[[#This Row],['[TRACECODE']:.1]]=6),"dc","")</f>
        <v/>
      </c>
      <c r="N780" s="14" t="str">
        <f t="shared" si="133"/>
        <v/>
      </c>
      <c r="O780" s="14" t="str">
        <f>IF(timingTable[[#This Row],['[TRACECODE']:.1]]=141,"afterRx","")</f>
        <v/>
      </c>
      <c r="P780" s="14" t="str">
        <f t="shared" si="134"/>
        <v/>
      </c>
      <c r="Q780" s="14" t="str">
        <f t="shared" si="135"/>
        <v/>
      </c>
      <c r="R780" s="14" t="str">
        <f t="shared" si="136"/>
        <v/>
      </c>
      <c r="S780" s="14" t="str">
        <f t="shared" si="137"/>
        <v>EMPTY</v>
      </c>
      <c r="T780" s="14" t="str">
        <f t="shared" si="138"/>
        <v>EMPTY</v>
      </c>
      <c r="U780" s="14" t="str">
        <f t="shared" si="139"/>
        <v>EMPTY</v>
      </c>
      <c r="V780" s="14" t="str">
        <f t="shared" si="140"/>
        <v>EMPTY</v>
      </c>
      <c r="W780" s="14" t="str">
        <f>IF(L780="beforeTx",timingTable[[#This Row],[FRT32_val]]-timingTable[[#This Row],[FRT32_trace]],"EMPTY")</f>
        <v>EMPTY</v>
      </c>
      <c r="X780" s="14" t="str">
        <f t="shared" si="141"/>
        <v>EMPTY</v>
      </c>
      <c r="Y780" s="14" t="str">
        <f t="shared" si="142"/>
        <v>EMPTY</v>
      </c>
      <c r="Z780" s="14" t="str">
        <f>IF(AND(P780="beforeRx",O781="afterRx"),J781-timingTable[[#This Row],[FRT32_trace]],"EMPTY")</f>
        <v>EMPTY</v>
      </c>
      <c r="AA780" s="14" t="str">
        <f>IF(AND(timingTable[[#This Row],[txEnd]]="txEnd",Q784="rxStart"),I784-timingTable[[#This Row],[FRT32_val]],"EMPTY")</f>
        <v>EMPTY</v>
      </c>
    </row>
    <row r="781" spans="1:27" x14ac:dyDescent="0.25">
      <c r="A781" s="14" t="s">
        <v>2744</v>
      </c>
      <c r="B781">
        <v>335690428081</v>
      </c>
      <c r="C781" s="14" t="s">
        <v>10741</v>
      </c>
      <c r="D781">
        <v>140</v>
      </c>
      <c r="E781" s="14" t="s">
        <v>1076</v>
      </c>
      <c r="F781" s="14" t="s">
        <v>7836</v>
      </c>
      <c r="G781" s="14">
        <f>timingTable[[#This Row],[FRT_DEC]]-B780</f>
        <v>927</v>
      </c>
      <c r="H7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INFO]]))),H780)</f>
        <v>106</v>
      </c>
      <c r="I78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81" s="14">
        <f>HEX2DEC(RIGHT(timingTable[[#This Row],[FRT_HEX]],MIN(LEN(timingTable[[#This Row],[FRT_HEX]])-2,8)))</f>
        <v>682978993</v>
      </c>
      <c r="K781" s="14" t="str">
        <f>IF(timingTable[[#This Row],['[TRACECODE']:.1]]=140,"afterTx","")</f>
        <v>afterTx</v>
      </c>
      <c r="L781" s="14" t="str">
        <f t="shared" si="132"/>
        <v/>
      </c>
      <c r="M781" s="14" t="str">
        <f>IF(AND(H781=H780,K780="afterTx",timingTable[[#This Row],['[TRACECODE']:.1]]=6),"dc","")</f>
        <v/>
      </c>
      <c r="N781" s="14" t="str">
        <f t="shared" si="133"/>
        <v/>
      </c>
      <c r="O781" s="14" t="str">
        <f>IF(timingTable[[#This Row],['[TRACECODE']:.1]]=141,"afterRx","")</f>
        <v/>
      </c>
      <c r="P781" s="14" t="str">
        <f t="shared" si="134"/>
        <v/>
      </c>
      <c r="Q781" s="14" t="str">
        <f t="shared" si="135"/>
        <v/>
      </c>
      <c r="R781" s="14" t="str">
        <f t="shared" si="136"/>
        <v/>
      </c>
      <c r="S781" s="14" t="str">
        <f t="shared" si="137"/>
        <v>EMPTY</v>
      </c>
      <c r="T781" s="14" t="str">
        <f t="shared" si="138"/>
        <v>EMPTY</v>
      </c>
      <c r="U781" s="14" t="str">
        <f t="shared" si="139"/>
        <v>EMPTY</v>
      </c>
      <c r="V781" s="14" t="str">
        <f t="shared" si="140"/>
        <v>EMPTY</v>
      </c>
      <c r="W781" s="14" t="str">
        <f>IF(L781="beforeTx",timingTable[[#This Row],[FRT32_val]]-timingTable[[#This Row],[FRT32_trace]],"EMPTY")</f>
        <v>EMPTY</v>
      </c>
      <c r="X781" s="14" t="str">
        <f t="shared" si="141"/>
        <v>EMPTY</v>
      </c>
      <c r="Y781" s="14" t="str">
        <f t="shared" si="142"/>
        <v>EMPTY</v>
      </c>
      <c r="Z781" s="14" t="str">
        <f>IF(AND(P781="beforeRx",O782="afterRx"),J782-timingTable[[#This Row],[FRT32_trace]],"EMPTY")</f>
        <v>EMPTY</v>
      </c>
      <c r="AA781" s="14" t="str">
        <f>IF(AND(timingTable[[#This Row],[txEnd]]="txEnd",Q785="rxStart"),I785-timingTable[[#This Row],[FRT32_val]],"EMPTY")</f>
        <v>EMPTY</v>
      </c>
    </row>
    <row r="782" spans="1:27" x14ac:dyDescent="0.25">
      <c r="A782" s="14" t="s">
        <v>2746</v>
      </c>
      <c r="B782">
        <v>335690431713</v>
      </c>
      <c r="C782" s="14" t="s">
        <v>10743</v>
      </c>
      <c r="D782">
        <v>6</v>
      </c>
      <c r="E782" s="14" t="s">
        <v>1077</v>
      </c>
      <c r="F782" s="14" t="s">
        <v>10744</v>
      </c>
      <c r="G782" s="14">
        <f>timingTable[[#This Row],[FRT_DEC]]-B781</f>
        <v>3632</v>
      </c>
      <c r="H7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INFO]]))),H781)</f>
        <v>106</v>
      </c>
      <c r="I7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682979676</v>
      </c>
      <c r="J782" s="14">
        <f>HEX2DEC(RIGHT(timingTable[[#This Row],[FRT_HEX]],MIN(LEN(timingTable[[#This Row],[FRT_HEX]])-2,8)))</f>
        <v>682982625</v>
      </c>
      <c r="K782" s="14" t="str">
        <f>IF(timingTable[[#This Row],['[TRACECODE']:.1]]=140,"afterTx","")</f>
        <v/>
      </c>
      <c r="L782" s="14" t="str">
        <f t="shared" si="132"/>
        <v/>
      </c>
      <c r="M782" s="14" t="str">
        <f>IF(AND(H782=H781,K781="afterTx",timingTable[[#This Row],['[TRACECODE']:.1]]=6),"dc","")</f>
        <v>dc</v>
      </c>
      <c r="N782" s="14" t="str">
        <f t="shared" si="133"/>
        <v/>
      </c>
      <c r="O782" s="14" t="str">
        <f>IF(timingTable[[#This Row],['[TRACECODE']:.1]]=141,"afterRx","")</f>
        <v/>
      </c>
      <c r="P782" s="14" t="str">
        <f t="shared" si="134"/>
        <v/>
      </c>
      <c r="Q782" s="14" t="str">
        <f t="shared" si="135"/>
        <v/>
      </c>
      <c r="R782" s="14" t="str">
        <f t="shared" si="136"/>
        <v/>
      </c>
      <c r="S782" s="14" t="str">
        <f t="shared" si="137"/>
        <v>EMPTY</v>
      </c>
      <c r="T782" s="14" t="str">
        <f t="shared" si="138"/>
        <v>EMPTY</v>
      </c>
      <c r="U782" s="14" t="str">
        <f t="shared" si="139"/>
        <v>EMPTY</v>
      </c>
      <c r="V782" s="14" t="str">
        <f t="shared" si="140"/>
        <v>EMPTY</v>
      </c>
      <c r="W782" s="14" t="str">
        <f>IF(L782="beforeTx",timingTable[[#This Row],[FRT32_val]]-timingTable[[#This Row],[FRT32_trace]],"EMPTY")</f>
        <v>EMPTY</v>
      </c>
      <c r="X782" s="14" t="str">
        <f t="shared" si="141"/>
        <v>EMPTY</v>
      </c>
      <c r="Y782" s="14" t="str">
        <f t="shared" si="142"/>
        <v>EMPTY</v>
      </c>
      <c r="Z782" s="14" t="str">
        <f>IF(AND(P782="beforeRx",O783="afterRx"),J783-timingTable[[#This Row],[FRT32_trace]],"EMPTY")</f>
        <v>EMPTY</v>
      </c>
      <c r="AA782" s="14" t="str">
        <f>IF(AND(timingTable[[#This Row],[txEnd]]="txEnd",Q786="rxStart"),I786-timingTable[[#This Row],[FRT32_val]],"EMPTY")</f>
        <v>EMPTY</v>
      </c>
    </row>
    <row r="783" spans="1:27" x14ac:dyDescent="0.25">
      <c r="A783" s="14" t="s">
        <v>2747</v>
      </c>
      <c r="B783">
        <v>335690431716</v>
      </c>
      <c r="C783" s="14" t="s">
        <v>10745</v>
      </c>
      <c r="D783">
        <v>6</v>
      </c>
      <c r="E783" s="14" t="s">
        <v>1077</v>
      </c>
      <c r="F783" s="14" t="s">
        <v>7877</v>
      </c>
      <c r="G783" s="14">
        <f>timingTable[[#This Row],[FRT_DEC]]-B782</f>
        <v>3</v>
      </c>
      <c r="H7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INFO]]))),H782)</f>
        <v>106</v>
      </c>
      <c r="I7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83" s="14">
        <f>HEX2DEC(RIGHT(timingTable[[#This Row],[FRT_HEX]],MIN(LEN(timingTable[[#This Row],[FRT_HEX]])-2,8)))</f>
        <v>682982628</v>
      </c>
      <c r="K783" s="14" t="str">
        <f>IF(timingTable[[#This Row],['[TRACECODE']:.1]]=140,"afterTx","")</f>
        <v/>
      </c>
      <c r="L783" s="14" t="str">
        <f t="shared" si="132"/>
        <v/>
      </c>
      <c r="M783" s="14" t="str">
        <f>IF(AND(H783=H782,K782="afterTx",timingTable[[#This Row],['[TRACECODE']:.1]]=6),"dc","")</f>
        <v/>
      </c>
      <c r="N783" s="14" t="str">
        <f t="shared" si="133"/>
        <v/>
      </c>
      <c r="O783" s="14" t="str">
        <f>IF(timingTable[[#This Row],['[TRACECODE']:.1]]=141,"afterRx","")</f>
        <v/>
      </c>
      <c r="P783" s="14" t="str">
        <f t="shared" si="134"/>
        <v/>
      </c>
      <c r="Q783" s="14" t="str">
        <f t="shared" si="135"/>
        <v/>
      </c>
      <c r="R783" s="14" t="str">
        <f t="shared" si="136"/>
        <v/>
      </c>
      <c r="S783" s="14" t="str">
        <f t="shared" si="137"/>
        <v>EMPTY</v>
      </c>
      <c r="T783" s="14" t="str">
        <f t="shared" si="138"/>
        <v>EMPTY</v>
      </c>
      <c r="U783" s="14" t="str">
        <f t="shared" si="139"/>
        <v>EMPTY</v>
      </c>
      <c r="V783" s="14" t="str">
        <f t="shared" si="140"/>
        <v>EMPTY</v>
      </c>
      <c r="W783" s="14" t="str">
        <f>IF(L783="beforeTx",timingTable[[#This Row],[FRT32_val]]-timingTable[[#This Row],[FRT32_trace]],"EMPTY")</f>
        <v>EMPTY</v>
      </c>
      <c r="X783" s="14" t="str">
        <f t="shared" si="141"/>
        <v>EMPTY</v>
      </c>
      <c r="Y783" s="14" t="str">
        <f t="shared" si="142"/>
        <v>EMPTY</v>
      </c>
      <c r="Z783" s="14" t="str">
        <f>IF(AND(P783="beforeRx",O784="afterRx"),J784-timingTable[[#This Row],[FRT32_trace]],"EMPTY")</f>
        <v>EMPTY</v>
      </c>
      <c r="AA783" s="14" t="str">
        <f>IF(AND(timingTable[[#This Row],[txEnd]]="txEnd",Q787="rxStart"),I787-timingTable[[#This Row],[FRT32_val]],"EMPTY")</f>
        <v>EMPTY</v>
      </c>
    </row>
    <row r="784" spans="1:27" x14ac:dyDescent="0.25">
      <c r="A784" s="14" t="s">
        <v>2748</v>
      </c>
      <c r="B784">
        <v>335690431718</v>
      </c>
      <c r="C784" s="14" t="s">
        <v>10746</v>
      </c>
      <c r="D784">
        <v>122</v>
      </c>
      <c r="E784" s="14" t="s">
        <v>3921</v>
      </c>
      <c r="F784" s="14" t="s">
        <v>10747</v>
      </c>
      <c r="G784" s="14">
        <f>timingTable[[#This Row],[FRT_DEC]]-B783</f>
        <v>2</v>
      </c>
      <c r="H7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INFO]]))),H783)</f>
        <v>106</v>
      </c>
      <c r="I7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682982567</v>
      </c>
      <c r="J784" s="14">
        <f>HEX2DEC(RIGHT(timingTable[[#This Row],[FRT_HEX]],MIN(LEN(timingTable[[#This Row],[FRT_HEX]])-2,8)))</f>
        <v>682982630</v>
      </c>
      <c r="K784" s="14" t="str">
        <f>IF(timingTable[[#This Row],['[TRACECODE']:.1]]=140,"afterTx","")</f>
        <v/>
      </c>
      <c r="L784" s="14" t="str">
        <f t="shared" si="132"/>
        <v/>
      </c>
      <c r="M784" s="14" t="str">
        <f>IF(AND(H784=H783,K783="afterTx",timingTable[[#This Row],['[TRACECODE']:.1]]=6),"dc","")</f>
        <v/>
      </c>
      <c r="N784" s="14" t="str">
        <f t="shared" si="133"/>
        <v>txEnd</v>
      </c>
      <c r="O784" s="14" t="str">
        <f>IF(timingTable[[#This Row],['[TRACECODE']:.1]]=141,"afterRx","")</f>
        <v/>
      </c>
      <c r="P784" s="14" t="str">
        <f t="shared" si="134"/>
        <v/>
      </c>
      <c r="Q784" s="14" t="str">
        <f t="shared" si="135"/>
        <v/>
      </c>
      <c r="R784" s="14" t="str">
        <f t="shared" si="136"/>
        <v/>
      </c>
      <c r="S784" s="14" t="str">
        <f t="shared" si="137"/>
        <v>EMPTY</v>
      </c>
      <c r="T784" s="14" t="str">
        <f t="shared" si="138"/>
        <v>EMPTY</v>
      </c>
      <c r="U784" s="14" t="str">
        <f t="shared" si="139"/>
        <v>EMPTY</v>
      </c>
      <c r="V784" s="14" t="str">
        <f t="shared" si="140"/>
        <v>EMPTY</v>
      </c>
      <c r="W784" s="14" t="str">
        <f>IF(L784="beforeTx",timingTable[[#This Row],[FRT32_val]]-timingTable[[#This Row],[FRT32_trace]],"EMPTY")</f>
        <v>EMPTY</v>
      </c>
      <c r="X784" s="14" t="str">
        <f t="shared" si="141"/>
        <v>EMPTY</v>
      </c>
      <c r="Y784" s="14" t="str">
        <f t="shared" si="142"/>
        <v>EMPTY</v>
      </c>
      <c r="Z784" s="14" t="str">
        <f>IF(AND(P784="beforeRx",O785="afterRx"),J785-timingTable[[#This Row],[FRT32_trace]],"EMPTY")</f>
        <v>EMPTY</v>
      </c>
      <c r="AA784" s="14" t="str">
        <f>IF(AND(timingTable[[#This Row],[txEnd]]="txEnd",Q788="rxStart"),I788-timingTable[[#This Row],[FRT32_val]],"EMPTY")</f>
        <v>EMPTY</v>
      </c>
    </row>
    <row r="785" spans="1:27" x14ac:dyDescent="0.25">
      <c r="A785" s="14" t="s">
        <v>2749</v>
      </c>
      <c r="B785">
        <v>335690431721</v>
      </c>
      <c r="C785" s="14" t="s">
        <v>10748</v>
      </c>
      <c r="D785">
        <v>122</v>
      </c>
      <c r="E785" s="14" t="s">
        <v>3921</v>
      </c>
      <c r="F785" s="14" t="s">
        <v>7878</v>
      </c>
      <c r="G785" s="14">
        <f>timingTable[[#This Row],[FRT_DEC]]-B784</f>
        <v>3</v>
      </c>
      <c r="H7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INFO]]))),H784)</f>
        <v>106</v>
      </c>
      <c r="I7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85" s="14">
        <f>HEX2DEC(RIGHT(timingTable[[#This Row],[FRT_HEX]],MIN(LEN(timingTable[[#This Row],[FRT_HEX]])-2,8)))</f>
        <v>682982633</v>
      </c>
      <c r="K785" s="14" t="str">
        <f>IF(timingTable[[#This Row],['[TRACECODE']:.1]]=140,"afterTx","")</f>
        <v/>
      </c>
      <c r="L785" s="14" t="str">
        <f t="shared" si="132"/>
        <v/>
      </c>
      <c r="M785" s="14" t="str">
        <f>IF(AND(H785=H784,K784="afterTx",timingTable[[#This Row],['[TRACECODE']:.1]]=6),"dc","")</f>
        <v/>
      </c>
      <c r="N785" s="14" t="str">
        <f t="shared" si="133"/>
        <v/>
      </c>
      <c r="O785" s="14" t="str">
        <f>IF(timingTable[[#This Row],['[TRACECODE']:.1]]=141,"afterRx","")</f>
        <v/>
      </c>
      <c r="P785" s="14" t="str">
        <f t="shared" si="134"/>
        <v/>
      </c>
      <c r="Q785" s="14" t="str">
        <f t="shared" si="135"/>
        <v/>
      </c>
      <c r="R785" s="14" t="str">
        <f t="shared" si="136"/>
        <v/>
      </c>
      <c r="S785" s="14" t="str">
        <f t="shared" si="137"/>
        <v>EMPTY</v>
      </c>
      <c r="T785" s="14" t="str">
        <f t="shared" si="138"/>
        <v>EMPTY</v>
      </c>
      <c r="U785" s="14" t="str">
        <f t="shared" si="139"/>
        <v>EMPTY</v>
      </c>
      <c r="V785" s="14" t="str">
        <f t="shared" si="140"/>
        <v>EMPTY</v>
      </c>
      <c r="W785" s="14" t="str">
        <f>IF(L785="beforeTx",timingTable[[#This Row],[FRT32_val]]-timingTable[[#This Row],[FRT32_trace]],"EMPTY")</f>
        <v>EMPTY</v>
      </c>
      <c r="X785" s="14" t="str">
        <f t="shared" si="141"/>
        <v>EMPTY</v>
      </c>
      <c r="Y785" s="14" t="str">
        <f t="shared" si="142"/>
        <v>EMPTY</v>
      </c>
      <c r="Z785" s="14" t="str">
        <f>IF(AND(P785="beforeRx",O786="afterRx"),J786-timingTable[[#This Row],[FRT32_trace]],"EMPTY")</f>
        <v>EMPTY</v>
      </c>
      <c r="AA785" s="14" t="str">
        <f>IF(AND(timingTable[[#This Row],[txEnd]]="txEnd",Q789="rxStart"),I789-timingTable[[#This Row],[FRT32_val]],"EMPTY")</f>
        <v>EMPTY</v>
      </c>
    </row>
    <row r="786" spans="1:27" x14ac:dyDescent="0.25">
      <c r="A786" s="14" t="s">
        <v>2750</v>
      </c>
      <c r="B786">
        <v>335690431730</v>
      </c>
      <c r="C786" s="14" t="s">
        <v>10749</v>
      </c>
      <c r="D786">
        <v>151</v>
      </c>
      <c r="E786" s="14" t="s">
        <v>7876</v>
      </c>
      <c r="F786" s="14" t="s">
        <v>8006</v>
      </c>
      <c r="G786" s="14">
        <f>timingTable[[#This Row],[FRT_DEC]]-B785</f>
        <v>9</v>
      </c>
      <c r="H7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INFO]]))),H785)</f>
        <v>106</v>
      </c>
      <c r="I7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786" s="14">
        <f>HEX2DEC(RIGHT(timingTable[[#This Row],[FRT_HEX]],MIN(LEN(timingTable[[#This Row],[FRT_HEX]])-2,8)))</f>
        <v>682982642</v>
      </c>
      <c r="K786" s="14" t="str">
        <f>IF(timingTable[[#This Row],['[TRACECODE']:.1]]=140,"afterTx","")</f>
        <v/>
      </c>
      <c r="L786" s="14" t="str">
        <f t="shared" si="132"/>
        <v/>
      </c>
      <c r="M786" s="14" t="str">
        <f>IF(AND(H786=H785,K785="afterTx",timingTable[[#This Row],['[TRACECODE']:.1]]=6),"dc","")</f>
        <v/>
      </c>
      <c r="N786" s="14" t="str">
        <f t="shared" si="133"/>
        <v/>
      </c>
      <c r="O786" s="14" t="str">
        <f>IF(timingTable[[#This Row],['[TRACECODE']:.1]]=141,"afterRx","")</f>
        <v/>
      </c>
      <c r="P786" s="14" t="str">
        <f t="shared" si="134"/>
        <v/>
      </c>
      <c r="Q786" s="14" t="str">
        <f t="shared" si="135"/>
        <v/>
      </c>
      <c r="R786" s="14" t="str">
        <f t="shared" si="136"/>
        <v/>
      </c>
      <c r="S786" s="14" t="str">
        <f t="shared" si="137"/>
        <v>EMPTY</v>
      </c>
      <c r="T786" s="14" t="str">
        <f t="shared" si="138"/>
        <v>EMPTY</v>
      </c>
      <c r="U786" s="14" t="str">
        <f t="shared" si="139"/>
        <v>EMPTY</v>
      </c>
      <c r="V786" s="14" t="str">
        <f t="shared" si="140"/>
        <v>EMPTY</v>
      </c>
      <c r="W786" s="14" t="str">
        <f>IF(L786="beforeTx",timingTable[[#This Row],[FRT32_val]]-timingTable[[#This Row],[FRT32_trace]],"EMPTY")</f>
        <v>EMPTY</v>
      </c>
      <c r="X786" s="14" t="str">
        <f t="shared" si="141"/>
        <v>EMPTY</v>
      </c>
      <c r="Y786" s="14" t="str">
        <f t="shared" si="142"/>
        <v>EMPTY</v>
      </c>
      <c r="Z786" s="14" t="str">
        <f>IF(AND(P786="beforeRx",O787="afterRx"),J787-timingTable[[#This Row],[FRT32_trace]],"EMPTY")</f>
        <v>EMPTY</v>
      </c>
      <c r="AA786" s="14" t="str">
        <f>IF(AND(timingTable[[#This Row],[txEnd]]="txEnd",Q790="rxStart"),I790-timingTable[[#This Row],[FRT32_val]],"EMPTY")</f>
        <v>EMPTY</v>
      </c>
    </row>
    <row r="787" spans="1:27" x14ac:dyDescent="0.25">
      <c r="A787" s="14" t="s">
        <v>2758</v>
      </c>
      <c r="B787">
        <v>335690432168</v>
      </c>
      <c r="C787" s="14" t="s">
        <v>10758</v>
      </c>
      <c r="D787">
        <v>151</v>
      </c>
      <c r="E787" s="14" t="s">
        <v>7876</v>
      </c>
      <c r="F787" s="14" t="s">
        <v>8130</v>
      </c>
      <c r="G787" s="14">
        <f>timingTable[[#This Row],[FRT_DEC]]-B786</f>
        <v>438</v>
      </c>
      <c r="H7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INFO]]))),H786)</f>
        <v>106</v>
      </c>
      <c r="I7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787" s="14">
        <f>HEX2DEC(RIGHT(timingTable[[#This Row],[FRT_HEX]],MIN(LEN(timingTable[[#This Row],[FRT_HEX]])-2,8)))</f>
        <v>682983080</v>
      </c>
      <c r="K787" s="14" t="str">
        <f>IF(timingTable[[#This Row],['[TRACECODE']:.1]]=140,"afterTx","")</f>
        <v/>
      </c>
      <c r="L787" s="14" t="str">
        <f t="shared" si="132"/>
        <v/>
      </c>
      <c r="M787" s="14" t="str">
        <f>IF(AND(H787=H786,K786="afterTx",timingTable[[#This Row],['[TRACECODE']:.1]]=6),"dc","")</f>
        <v/>
      </c>
      <c r="N787" s="14" t="str">
        <f t="shared" si="133"/>
        <v/>
      </c>
      <c r="O787" s="14" t="str">
        <f>IF(timingTable[[#This Row],['[TRACECODE']:.1]]=141,"afterRx","")</f>
        <v/>
      </c>
      <c r="P787" s="14" t="str">
        <f t="shared" si="134"/>
        <v/>
      </c>
      <c r="Q787" s="14" t="str">
        <f t="shared" si="135"/>
        <v/>
      </c>
      <c r="R787" s="14" t="str">
        <f t="shared" si="136"/>
        <v/>
      </c>
      <c r="S787" s="14" t="str">
        <f t="shared" si="137"/>
        <v>EMPTY</v>
      </c>
      <c r="T787" s="14" t="str">
        <f t="shared" si="138"/>
        <v>EMPTY</v>
      </c>
      <c r="U787" s="14" t="str">
        <f t="shared" si="139"/>
        <v>EMPTY</v>
      </c>
      <c r="V787" s="14" t="str">
        <f t="shared" si="140"/>
        <v>EMPTY</v>
      </c>
      <c r="W787" s="14" t="str">
        <f>IF(L787="beforeTx",timingTable[[#This Row],[FRT32_val]]-timingTable[[#This Row],[FRT32_trace]],"EMPTY")</f>
        <v>EMPTY</v>
      </c>
      <c r="X787" s="14" t="str">
        <f t="shared" si="141"/>
        <v>EMPTY</v>
      </c>
      <c r="Y787" s="14" t="str">
        <f t="shared" si="142"/>
        <v>EMPTY</v>
      </c>
      <c r="Z787" s="14" t="str">
        <f>IF(AND(P787="beforeRx",O788="afterRx"),J788-timingTable[[#This Row],[FRT32_trace]],"EMPTY")</f>
        <v>EMPTY</v>
      </c>
      <c r="AA787" s="14" t="str">
        <f>IF(AND(timingTable[[#This Row],[txEnd]]="txEnd",Q791="rxStart"),I791-timingTable[[#This Row],[FRT32_val]],"EMPTY")</f>
        <v>EMPTY</v>
      </c>
    </row>
    <row r="788" spans="1:27" x14ac:dyDescent="0.25">
      <c r="A788" s="14" t="s">
        <v>2761</v>
      </c>
      <c r="B788">
        <v>335690432193</v>
      </c>
      <c r="C788" s="14" t="s">
        <v>10761</v>
      </c>
      <c r="D788">
        <v>130</v>
      </c>
      <c r="E788" s="14" t="s">
        <v>3933</v>
      </c>
      <c r="F788" s="14" t="s">
        <v>5817</v>
      </c>
      <c r="G788" s="14">
        <f>timingTable[[#This Row],[FRT_DEC]]-B787</f>
        <v>25</v>
      </c>
      <c r="H7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INFO]]))),H787)</f>
        <v>106</v>
      </c>
      <c r="I7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2490373</v>
      </c>
      <c r="J788" s="14">
        <f>HEX2DEC(RIGHT(timingTable[[#This Row],[FRT_HEX]],MIN(LEN(timingTable[[#This Row],[FRT_HEX]])-2,8)))</f>
        <v>682983105</v>
      </c>
      <c r="K788" s="14" t="str">
        <f>IF(timingTable[[#This Row],['[TRACECODE']:.1]]=140,"afterTx","")</f>
        <v/>
      </c>
      <c r="L788" s="14" t="str">
        <f t="shared" si="132"/>
        <v/>
      </c>
      <c r="M788" s="14" t="str">
        <f>IF(AND(H788=H787,K787="afterTx",timingTable[[#This Row],['[TRACECODE']:.1]]=6),"dc","")</f>
        <v/>
      </c>
      <c r="N788" s="14" t="str">
        <f t="shared" si="133"/>
        <v/>
      </c>
      <c r="O788" s="14" t="str">
        <f>IF(timingTable[[#This Row],['[TRACECODE']:.1]]=141,"afterRx","")</f>
        <v/>
      </c>
      <c r="P788" s="14" t="str">
        <f t="shared" si="134"/>
        <v>beforeRx</v>
      </c>
      <c r="Q788" s="14" t="str">
        <f t="shared" si="135"/>
        <v/>
      </c>
      <c r="R788" s="14" t="str">
        <f t="shared" si="136"/>
        <v/>
      </c>
      <c r="S788" s="14" t="str">
        <f t="shared" si="137"/>
        <v>EMPTY</v>
      </c>
      <c r="T788" s="14" t="str">
        <f t="shared" si="138"/>
        <v>EMPTY</v>
      </c>
      <c r="U788" s="14" t="str">
        <f t="shared" si="139"/>
        <v>EMPTY</v>
      </c>
      <c r="V788" s="14" t="str">
        <f t="shared" si="140"/>
        <v>EMPTY</v>
      </c>
      <c r="W788" s="14" t="str">
        <f>IF(L788="beforeTx",timingTable[[#This Row],[FRT32_val]]-timingTable[[#This Row],[FRT32_trace]],"EMPTY")</f>
        <v>EMPTY</v>
      </c>
      <c r="X788" s="14" t="str">
        <f t="shared" si="141"/>
        <v>EMPTY</v>
      </c>
      <c r="Y788" s="14" t="str">
        <f t="shared" si="142"/>
        <v>EMPTY</v>
      </c>
      <c r="Z788" s="14">
        <f>IF(AND(P788="beforeRx",O789="afterRx"),J789-timingTable[[#This Row],[FRT32_trace]],"EMPTY")</f>
        <v>813</v>
      </c>
      <c r="AA788" s="14" t="str">
        <f>IF(AND(timingTable[[#This Row],[txEnd]]="txEnd",Q792="rxStart"),I792-timingTable[[#This Row],[FRT32_val]],"EMPTY")</f>
        <v>EMPTY</v>
      </c>
    </row>
    <row r="789" spans="1:27" x14ac:dyDescent="0.25">
      <c r="A789" s="14" t="s">
        <v>2762</v>
      </c>
      <c r="B789">
        <v>335690433006</v>
      </c>
      <c r="C789" s="14" t="s">
        <v>10762</v>
      </c>
      <c r="D789">
        <v>141</v>
      </c>
      <c r="E789" s="14" t="s">
        <v>3934</v>
      </c>
      <c r="F789" s="14" t="s">
        <v>5819</v>
      </c>
      <c r="G789" s="14">
        <f>timingTable[[#This Row],[FRT_DEC]]-B788</f>
        <v>813</v>
      </c>
      <c r="H7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INFO]]))),H788)</f>
        <v>106</v>
      </c>
      <c r="I78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89" s="14">
        <f>HEX2DEC(RIGHT(timingTable[[#This Row],[FRT_HEX]],MIN(LEN(timingTable[[#This Row],[FRT_HEX]])-2,8)))</f>
        <v>682983918</v>
      </c>
      <c r="K789" s="14" t="str">
        <f>IF(timingTable[[#This Row],['[TRACECODE']:.1]]=140,"afterTx","")</f>
        <v/>
      </c>
      <c r="L789" s="14" t="str">
        <f t="shared" si="132"/>
        <v/>
      </c>
      <c r="M789" s="14" t="str">
        <f>IF(AND(H789=H788,K788="afterTx",timingTable[[#This Row],['[TRACECODE']:.1]]=6),"dc","")</f>
        <v/>
      </c>
      <c r="N789" s="14" t="str">
        <f t="shared" si="133"/>
        <v/>
      </c>
      <c r="O789" s="14" t="str">
        <f>IF(timingTable[[#This Row],['[TRACECODE']:.1]]=141,"afterRx","")</f>
        <v>afterRx</v>
      </c>
      <c r="P789" s="14" t="str">
        <f t="shared" si="134"/>
        <v/>
      </c>
      <c r="Q789" s="14" t="str">
        <f t="shared" si="135"/>
        <v/>
      </c>
      <c r="R789" s="14" t="str">
        <f t="shared" si="136"/>
        <v/>
      </c>
      <c r="S789" s="14" t="str">
        <f t="shared" si="137"/>
        <v>EMPTY</v>
      </c>
      <c r="T789" s="14" t="str">
        <f t="shared" si="138"/>
        <v>EMPTY</v>
      </c>
      <c r="U789" s="14" t="str">
        <f t="shared" si="139"/>
        <v>EMPTY</v>
      </c>
      <c r="V789" s="14" t="str">
        <f t="shared" si="140"/>
        <v>EMPTY</v>
      </c>
      <c r="W789" s="14" t="str">
        <f>IF(L789="beforeTx",timingTable[[#This Row],[FRT32_val]]-timingTable[[#This Row],[FRT32_trace]],"EMPTY")</f>
        <v>EMPTY</v>
      </c>
      <c r="X789" s="14" t="str">
        <f t="shared" si="141"/>
        <v>EMPTY</v>
      </c>
      <c r="Y789" s="14" t="str">
        <f t="shared" si="142"/>
        <v>EMPTY</v>
      </c>
      <c r="Z789" s="14" t="str">
        <f>IF(AND(P789="beforeRx",O790="afterRx"),J790-timingTable[[#This Row],[FRT32_trace]],"EMPTY")</f>
        <v>EMPTY</v>
      </c>
      <c r="AA789" s="14" t="str">
        <f>IF(AND(timingTable[[#This Row],[txEnd]]="txEnd",Q793="rxStart"),I793-timingTable[[#This Row],[FRT32_val]],"EMPTY")</f>
        <v>EMPTY</v>
      </c>
    </row>
    <row r="790" spans="1:27" x14ac:dyDescent="0.25">
      <c r="A790" s="14" t="s">
        <v>2765</v>
      </c>
      <c r="B790">
        <v>335690434280</v>
      </c>
      <c r="C790" s="14" t="s">
        <v>10765</v>
      </c>
      <c r="D790">
        <v>123</v>
      </c>
      <c r="E790" s="14" t="s">
        <v>3922</v>
      </c>
      <c r="F790" s="14" t="s">
        <v>10766</v>
      </c>
      <c r="G790" s="14">
        <f>timingTable[[#This Row],[FRT_DEC]]-B789</f>
        <v>1274</v>
      </c>
      <c r="H7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INFO]]))),H789)</f>
        <v>106</v>
      </c>
      <c r="I7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682984778</v>
      </c>
      <c r="J790" s="14">
        <f>HEX2DEC(RIGHT(timingTable[[#This Row],[FRT_HEX]],MIN(LEN(timingTable[[#This Row],[FRT_HEX]])-2,8)))</f>
        <v>682985192</v>
      </c>
      <c r="K790" s="14" t="str">
        <f>IF(timingTable[[#This Row],['[TRACECODE']:.1]]=140,"afterTx","")</f>
        <v/>
      </c>
      <c r="L790" s="14" t="str">
        <f t="shared" si="132"/>
        <v/>
      </c>
      <c r="M790" s="14" t="str">
        <f>IF(AND(H790=H789,K789="afterTx",timingTable[[#This Row],['[TRACECODE']:.1]]=6),"dc","")</f>
        <v/>
      </c>
      <c r="N790" s="14" t="str">
        <f t="shared" si="133"/>
        <v/>
      </c>
      <c r="O790" s="14" t="str">
        <f>IF(timingTable[[#This Row],['[TRACECODE']:.1]]=141,"afterRx","")</f>
        <v/>
      </c>
      <c r="P790" s="14" t="str">
        <f t="shared" si="134"/>
        <v/>
      </c>
      <c r="Q790" s="14" t="str">
        <f t="shared" si="135"/>
        <v>rxStart</v>
      </c>
      <c r="R790" s="14" t="str">
        <f t="shared" si="136"/>
        <v/>
      </c>
      <c r="S790" s="14" t="str">
        <f t="shared" si="137"/>
        <v>EMPTY</v>
      </c>
      <c r="T790" s="14" t="str">
        <f t="shared" si="138"/>
        <v>EMPTY</v>
      </c>
      <c r="U790" s="14" t="str">
        <f t="shared" si="139"/>
        <v>EMPTY</v>
      </c>
      <c r="V790" s="14" t="str">
        <f t="shared" si="140"/>
        <v>EMPTY</v>
      </c>
      <c r="W790" s="14" t="str">
        <f>IF(L790="beforeTx",timingTable[[#This Row],[FRT32_val]]-timingTable[[#This Row],[FRT32_trace]],"EMPTY")</f>
        <v>EMPTY</v>
      </c>
      <c r="X790" s="14" t="str">
        <f t="shared" si="141"/>
        <v>EMPTY</v>
      </c>
      <c r="Y790" s="14" t="str">
        <f t="shared" si="142"/>
        <v>EMPTY</v>
      </c>
      <c r="Z790" s="14" t="str">
        <f>IF(AND(P790="beforeRx",O791="afterRx"),J791-timingTable[[#This Row],[FRT32_trace]],"EMPTY")</f>
        <v>EMPTY</v>
      </c>
      <c r="AA790" s="14" t="str">
        <f>IF(AND(timingTable[[#This Row],[txEnd]]="txEnd",Q794="rxStart"),I794-timingTable[[#This Row],[FRT32_val]],"EMPTY")</f>
        <v>EMPTY</v>
      </c>
    </row>
    <row r="791" spans="1:27" x14ac:dyDescent="0.25">
      <c r="A791" s="14" t="s">
        <v>2766</v>
      </c>
      <c r="B791">
        <v>335690434283</v>
      </c>
      <c r="C791" s="14" t="s">
        <v>10767</v>
      </c>
      <c r="D791">
        <v>123</v>
      </c>
      <c r="E791" s="14" t="s">
        <v>3922</v>
      </c>
      <c r="F791" s="14" t="s">
        <v>7879</v>
      </c>
      <c r="G791" s="14">
        <f>timingTable[[#This Row],[FRT_DEC]]-B790</f>
        <v>3</v>
      </c>
      <c r="H7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INFO]]))),H790)</f>
        <v>106</v>
      </c>
      <c r="I7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91" s="14">
        <f>HEX2DEC(RIGHT(timingTable[[#This Row],[FRT_HEX]],MIN(LEN(timingTable[[#This Row],[FRT_HEX]])-2,8)))</f>
        <v>682985195</v>
      </c>
      <c r="K791" s="14" t="str">
        <f>IF(timingTable[[#This Row],['[TRACECODE']:.1]]=140,"afterTx","")</f>
        <v/>
      </c>
      <c r="L791" s="14" t="str">
        <f t="shared" si="132"/>
        <v/>
      </c>
      <c r="M791" s="14" t="str">
        <f>IF(AND(H791=H790,K790="afterTx",timingTable[[#This Row],['[TRACECODE']:.1]]=6),"dc","")</f>
        <v/>
      </c>
      <c r="N791" s="14" t="str">
        <f t="shared" si="133"/>
        <v/>
      </c>
      <c r="O791" s="14" t="str">
        <f>IF(timingTable[[#This Row],['[TRACECODE']:.1]]=141,"afterRx","")</f>
        <v/>
      </c>
      <c r="P791" s="14" t="str">
        <f t="shared" si="134"/>
        <v/>
      </c>
      <c r="Q791" s="14" t="str">
        <f t="shared" si="135"/>
        <v/>
      </c>
      <c r="R791" s="14" t="str">
        <f t="shared" si="136"/>
        <v/>
      </c>
      <c r="S791" s="14" t="str">
        <f t="shared" si="137"/>
        <v>EMPTY</v>
      </c>
      <c r="T791" s="14" t="str">
        <f t="shared" si="138"/>
        <v>EMPTY</v>
      </c>
      <c r="U791" s="14" t="str">
        <f t="shared" si="139"/>
        <v>EMPTY</v>
      </c>
      <c r="V791" s="14" t="str">
        <f t="shared" si="140"/>
        <v>EMPTY</v>
      </c>
      <c r="W791" s="14" t="str">
        <f>IF(L791="beforeTx",timingTable[[#This Row],[FRT32_val]]-timingTable[[#This Row],[FRT32_trace]],"EMPTY")</f>
        <v>EMPTY</v>
      </c>
      <c r="X791" s="14" t="str">
        <f t="shared" si="141"/>
        <v>EMPTY</v>
      </c>
      <c r="Y791" s="14" t="str">
        <f t="shared" si="142"/>
        <v>EMPTY</v>
      </c>
      <c r="Z791" s="14" t="str">
        <f>IF(AND(P791="beforeRx",O792="afterRx"),J792-timingTable[[#This Row],[FRT32_trace]],"EMPTY")</f>
        <v>EMPTY</v>
      </c>
      <c r="AA791" s="14" t="str">
        <f>IF(AND(timingTable[[#This Row],[txEnd]]="txEnd",Q795="rxStart"),I795-timingTable[[#This Row],[FRT32_val]],"EMPTY")</f>
        <v>EMPTY</v>
      </c>
    </row>
    <row r="792" spans="1:27" x14ac:dyDescent="0.25">
      <c r="A792" s="14" t="s">
        <v>2770</v>
      </c>
      <c r="B792">
        <v>335690434615</v>
      </c>
      <c r="C792" s="14" t="s">
        <v>10771</v>
      </c>
      <c r="D792">
        <v>124</v>
      </c>
      <c r="E792" s="14" t="s">
        <v>3923</v>
      </c>
      <c r="F792" s="14" t="s">
        <v>10772</v>
      </c>
      <c r="G792" s="14">
        <f>timingTable[[#This Row],[FRT_DEC]]-B791</f>
        <v>332</v>
      </c>
      <c r="H7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INFO]]))),H791)</f>
        <v>106</v>
      </c>
      <c r="I7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682985312</v>
      </c>
      <c r="J792" s="14">
        <f>HEX2DEC(RIGHT(timingTable[[#This Row],[FRT_HEX]],MIN(LEN(timingTable[[#This Row],[FRT_HEX]])-2,8)))</f>
        <v>682985527</v>
      </c>
      <c r="K792" s="14" t="str">
        <f>IF(timingTable[[#This Row],['[TRACECODE']:.1]]=140,"afterTx","")</f>
        <v/>
      </c>
      <c r="L792" s="14" t="str">
        <f t="shared" si="132"/>
        <v/>
      </c>
      <c r="M792" s="14" t="str">
        <f>IF(AND(H792=H791,K791="afterTx",timingTable[[#This Row],['[TRACECODE']:.1]]=6),"dc","")</f>
        <v/>
      </c>
      <c r="N792" s="14" t="str">
        <f t="shared" si="133"/>
        <v/>
      </c>
      <c r="O792" s="14" t="str">
        <f>IF(timingTable[[#This Row],['[TRACECODE']:.1]]=141,"afterRx","")</f>
        <v/>
      </c>
      <c r="P792" s="14" t="str">
        <f t="shared" si="134"/>
        <v/>
      </c>
      <c r="Q792" s="14" t="str">
        <f t="shared" si="135"/>
        <v/>
      </c>
      <c r="R792" s="14" t="str">
        <f t="shared" si="136"/>
        <v>rxEnd</v>
      </c>
      <c r="S792" s="14" t="str">
        <f t="shared" si="137"/>
        <v>EMPTY</v>
      </c>
      <c r="T792" s="14" t="str">
        <f t="shared" si="138"/>
        <v>EMPTY</v>
      </c>
      <c r="U792" s="14">
        <f t="shared" si="139"/>
        <v>-682985310</v>
      </c>
      <c r="V792" s="14" t="str">
        <f t="shared" si="140"/>
        <v>EMPTY</v>
      </c>
      <c r="W792" s="14" t="str">
        <f>IF(L792="beforeTx",timingTable[[#This Row],[FRT32_val]]-timingTable[[#This Row],[FRT32_trace]],"EMPTY")</f>
        <v>EMPTY</v>
      </c>
      <c r="X792" s="14" t="str">
        <f t="shared" si="141"/>
        <v>EMPTY</v>
      </c>
      <c r="Y792" s="14">
        <f t="shared" si="142"/>
        <v>233</v>
      </c>
      <c r="Z792" s="14" t="str">
        <f>IF(AND(P792="beforeRx",O793="afterRx"),J793-timingTable[[#This Row],[FRT32_trace]],"EMPTY")</f>
        <v>EMPTY</v>
      </c>
      <c r="AA792" s="14" t="str">
        <f>IF(AND(timingTable[[#This Row],[txEnd]]="txEnd",Q796="rxStart"),I796-timingTable[[#This Row],[FRT32_val]],"EMPTY")</f>
        <v>EMPTY</v>
      </c>
    </row>
    <row r="793" spans="1:27" x14ac:dyDescent="0.25">
      <c r="A793" s="14" t="s">
        <v>2771</v>
      </c>
      <c r="B793">
        <v>335690434619</v>
      </c>
      <c r="C793" s="14" t="s">
        <v>10773</v>
      </c>
      <c r="D793">
        <v>124</v>
      </c>
      <c r="E793" s="14" t="s">
        <v>3923</v>
      </c>
      <c r="F793" s="14" t="s">
        <v>7880</v>
      </c>
      <c r="G793" s="14">
        <f>timingTable[[#This Row],[FRT_DEC]]-B792</f>
        <v>4</v>
      </c>
      <c r="H7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INFO]]))),H792)</f>
        <v>106</v>
      </c>
      <c r="I7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793" s="14">
        <f>HEX2DEC(RIGHT(timingTable[[#This Row],[FRT_HEX]],MIN(LEN(timingTable[[#This Row],[FRT_HEX]])-2,8)))</f>
        <v>682985531</v>
      </c>
      <c r="K793" s="14" t="str">
        <f>IF(timingTable[[#This Row],['[TRACECODE']:.1]]=140,"afterTx","")</f>
        <v/>
      </c>
      <c r="L793" s="14" t="str">
        <f t="shared" si="132"/>
        <v/>
      </c>
      <c r="M793" s="14" t="str">
        <f>IF(AND(H793=H792,K792="afterTx",timingTable[[#This Row],['[TRACECODE']:.1]]=6),"dc","")</f>
        <v/>
      </c>
      <c r="N793" s="14" t="str">
        <f t="shared" si="133"/>
        <v/>
      </c>
      <c r="O793" s="14" t="str">
        <f>IF(timingTable[[#This Row],['[TRACECODE']:.1]]=141,"afterRx","")</f>
        <v/>
      </c>
      <c r="P793" s="14" t="str">
        <f t="shared" si="134"/>
        <v/>
      </c>
      <c r="Q793" s="14" t="str">
        <f t="shared" si="135"/>
        <v/>
      </c>
      <c r="R793" s="14" t="str">
        <f t="shared" si="136"/>
        <v/>
      </c>
      <c r="S793" s="14" t="str">
        <f t="shared" si="137"/>
        <v>EMPTY</v>
      </c>
      <c r="T793" s="14" t="str">
        <f t="shared" si="138"/>
        <v>EMPTY</v>
      </c>
      <c r="U793" s="14" t="str">
        <f t="shared" si="139"/>
        <v>EMPTY</v>
      </c>
      <c r="V793" s="14" t="str">
        <f t="shared" si="140"/>
        <v>EMPTY</v>
      </c>
      <c r="W793" s="14" t="str">
        <f>IF(L793="beforeTx",timingTable[[#This Row],[FRT32_val]]-timingTable[[#This Row],[FRT32_trace]],"EMPTY")</f>
        <v>EMPTY</v>
      </c>
      <c r="X793" s="14" t="str">
        <f t="shared" si="141"/>
        <v>EMPTY</v>
      </c>
      <c r="Y793" s="14" t="str">
        <f t="shared" si="142"/>
        <v>EMPTY</v>
      </c>
      <c r="Z793" s="14" t="str">
        <f>IF(AND(P793="beforeRx",O794="afterRx"),J794-timingTable[[#This Row],[FRT32_trace]],"EMPTY")</f>
        <v>EMPTY</v>
      </c>
      <c r="AA793" s="14" t="str">
        <f>IF(AND(timingTable[[#This Row],[txEnd]]="txEnd",Q797="rxStart"),I797-timingTable[[#This Row],[FRT32_val]],"EMPTY")</f>
        <v>EMPTY</v>
      </c>
    </row>
    <row r="794" spans="1:27" x14ac:dyDescent="0.25">
      <c r="A794" s="14" t="s">
        <v>2772</v>
      </c>
      <c r="B794">
        <v>335690434633</v>
      </c>
      <c r="C794" s="14" t="s">
        <v>10774</v>
      </c>
      <c r="D794">
        <v>151</v>
      </c>
      <c r="E794" s="14" t="s">
        <v>7876</v>
      </c>
      <c r="F794" s="14" t="s">
        <v>7845</v>
      </c>
      <c r="G794" s="14">
        <f>timingTable[[#This Row],[FRT_DEC]]-B793</f>
        <v>14</v>
      </c>
      <c r="H7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INFO]]))),H793)</f>
        <v>106</v>
      </c>
      <c r="I7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794" s="14">
        <f>HEX2DEC(RIGHT(timingTable[[#This Row],[FRT_HEX]],MIN(LEN(timingTable[[#This Row],[FRT_HEX]])-2,8)))</f>
        <v>682985545</v>
      </c>
      <c r="K794" s="14" t="str">
        <f>IF(timingTable[[#This Row],['[TRACECODE']:.1]]=140,"afterTx","")</f>
        <v/>
      </c>
      <c r="L794" s="14" t="str">
        <f t="shared" si="132"/>
        <v>beforeTx</v>
      </c>
      <c r="M794" s="14" t="str">
        <f>IF(AND(H794=H793,K793="afterTx",timingTable[[#This Row],['[TRACECODE']:.1]]=6),"dc","")</f>
        <v/>
      </c>
      <c r="N794" s="14" t="str">
        <f t="shared" si="133"/>
        <v/>
      </c>
      <c r="O794" s="14" t="str">
        <f>IF(timingTable[[#This Row],['[TRACECODE']:.1]]=141,"afterRx","")</f>
        <v/>
      </c>
      <c r="P794" s="14" t="str">
        <f t="shared" si="134"/>
        <v/>
      </c>
      <c r="Q794" s="14" t="str">
        <f t="shared" si="135"/>
        <v/>
      </c>
      <c r="R794" s="14" t="str">
        <f t="shared" si="136"/>
        <v/>
      </c>
      <c r="S794" s="14" t="str">
        <f t="shared" si="137"/>
        <v>EMPTY</v>
      </c>
      <c r="T794" s="14" t="str">
        <f t="shared" si="138"/>
        <v>EMPTY</v>
      </c>
      <c r="U794" s="14" t="str">
        <f t="shared" si="139"/>
        <v>EMPTY</v>
      </c>
      <c r="V794" s="14" t="str">
        <f t="shared" si="140"/>
        <v>EMPTY</v>
      </c>
      <c r="W794" s="14">
        <f>IF(L794="beforeTx",timingTable[[#This Row],[FRT32_val]]-timingTable[[#This Row],[FRT32_trace]],"EMPTY")</f>
        <v>-682985543</v>
      </c>
      <c r="X794" s="14">
        <f t="shared" si="141"/>
        <v>718</v>
      </c>
      <c r="Y794" s="14" t="str">
        <f t="shared" si="142"/>
        <v>EMPTY</v>
      </c>
      <c r="Z794" s="14" t="str">
        <f>IF(AND(P794="beforeRx",O795="afterRx"),J795-timingTable[[#This Row],[FRT32_trace]],"EMPTY")</f>
        <v>EMPTY</v>
      </c>
      <c r="AA794" s="14" t="str">
        <f>IF(AND(timingTable[[#This Row],[txEnd]]="txEnd",Q798="rxStart"),I798-timingTable[[#This Row],[FRT32_val]],"EMPTY")</f>
        <v>EMPTY</v>
      </c>
    </row>
    <row r="795" spans="1:27" x14ac:dyDescent="0.25">
      <c r="A795" s="14" t="s">
        <v>2774</v>
      </c>
      <c r="B795">
        <v>335690434644</v>
      </c>
      <c r="C795" s="14" t="s">
        <v>10776</v>
      </c>
      <c r="D795">
        <v>151</v>
      </c>
      <c r="E795" s="14" t="s">
        <v>7876</v>
      </c>
      <c r="F795" s="14" t="s">
        <v>8151</v>
      </c>
      <c r="G795" s="14">
        <f>timingTable[[#This Row],[FRT_DEC]]-B794</f>
        <v>11</v>
      </c>
      <c r="H7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INFO]]))),H794)</f>
        <v>106</v>
      </c>
      <c r="I7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795" s="14">
        <f>HEX2DEC(RIGHT(timingTable[[#This Row],[FRT_HEX]],MIN(LEN(timingTable[[#This Row],[FRT_HEX]])-2,8)))</f>
        <v>682985556</v>
      </c>
      <c r="K795" s="14" t="str">
        <f>IF(timingTable[[#This Row],['[TRACECODE']:.1]]=140,"afterTx","")</f>
        <v/>
      </c>
      <c r="L795" s="14" t="str">
        <f t="shared" si="132"/>
        <v/>
      </c>
      <c r="M795" s="14" t="str">
        <f>IF(AND(H795=H794,K794="afterTx",timingTable[[#This Row],['[TRACECODE']:.1]]=6),"dc","")</f>
        <v/>
      </c>
      <c r="N795" s="14" t="str">
        <f t="shared" si="133"/>
        <v/>
      </c>
      <c r="O795" s="14" t="str">
        <f>IF(timingTable[[#This Row],['[TRACECODE']:.1]]=141,"afterRx","")</f>
        <v/>
      </c>
      <c r="P795" s="14" t="str">
        <f t="shared" si="134"/>
        <v/>
      </c>
      <c r="Q795" s="14" t="str">
        <f t="shared" si="135"/>
        <v/>
      </c>
      <c r="R795" s="14" t="str">
        <f t="shared" si="136"/>
        <v/>
      </c>
      <c r="S795" s="14" t="str">
        <f t="shared" si="137"/>
        <v>EMPTY</v>
      </c>
      <c r="T795" s="14" t="str">
        <f t="shared" si="138"/>
        <v>EMPTY</v>
      </c>
      <c r="U795" s="14" t="str">
        <f t="shared" si="139"/>
        <v>EMPTY</v>
      </c>
      <c r="V795" s="14" t="str">
        <f t="shared" si="140"/>
        <v>EMPTY</v>
      </c>
      <c r="W795" s="14" t="str">
        <f>IF(L795="beforeTx",timingTable[[#This Row],[FRT32_val]]-timingTable[[#This Row],[FRT32_trace]],"EMPTY")</f>
        <v>EMPTY</v>
      </c>
      <c r="X795" s="14" t="str">
        <f t="shared" si="141"/>
        <v>EMPTY</v>
      </c>
      <c r="Y795" s="14" t="str">
        <f t="shared" si="142"/>
        <v>EMPTY</v>
      </c>
      <c r="Z795" s="14" t="str">
        <f>IF(AND(P795="beforeRx",O796="afterRx"),J796-timingTable[[#This Row],[FRT32_trace]],"EMPTY")</f>
        <v>EMPTY</v>
      </c>
      <c r="AA795" s="14" t="str">
        <f>IF(AND(timingTable[[#This Row],[txEnd]]="txEnd",Q799="rxStart"),I799-timingTable[[#This Row],[FRT32_val]],"EMPTY")</f>
        <v>EMPTY</v>
      </c>
    </row>
    <row r="796" spans="1:27" x14ac:dyDescent="0.25">
      <c r="A796" s="14" t="s">
        <v>2791</v>
      </c>
      <c r="B796">
        <v>335690435351</v>
      </c>
      <c r="C796" s="14" t="s">
        <v>10795</v>
      </c>
      <c r="D796">
        <v>140</v>
      </c>
      <c r="E796" s="14" t="s">
        <v>1076</v>
      </c>
      <c r="F796" s="14" t="s">
        <v>6953</v>
      </c>
      <c r="G796" s="14">
        <f>timingTable[[#This Row],[FRT_DEC]]-B795</f>
        <v>707</v>
      </c>
      <c r="H7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INFO]]))),H795)</f>
        <v>106</v>
      </c>
      <c r="I79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796" s="14">
        <f>HEX2DEC(RIGHT(timingTable[[#This Row],[FRT_HEX]],MIN(LEN(timingTable[[#This Row],[FRT_HEX]])-2,8)))</f>
        <v>682986263</v>
      </c>
      <c r="K796" s="14" t="str">
        <f>IF(timingTable[[#This Row],['[TRACECODE']:.1]]=140,"afterTx","")</f>
        <v>afterTx</v>
      </c>
      <c r="L796" s="14" t="str">
        <f t="shared" si="132"/>
        <v/>
      </c>
      <c r="M796" s="14" t="str">
        <f>IF(AND(H796=H795,K795="afterTx",timingTable[[#This Row],['[TRACECODE']:.1]]=6),"dc","")</f>
        <v/>
      </c>
      <c r="N796" s="14" t="str">
        <f t="shared" si="133"/>
        <v/>
      </c>
      <c r="O796" s="14" t="str">
        <f>IF(timingTable[[#This Row],['[TRACECODE']:.1]]=141,"afterRx","")</f>
        <v/>
      </c>
      <c r="P796" s="14" t="str">
        <f t="shared" si="134"/>
        <v/>
      </c>
      <c r="Q796" s="14" t="str">
        <f t="shared" si="135"/>
        <v/>
      </c>
      <c r="R796" s="14" t="str">
        <f t="shared" si="136"/>
        <v/>
      </c>
      <c r="S796" s="14" t="str">
        <f t="shared" si="137"/>
        <v>EMPTY</v>
      </c>
      <c r="T796" s="14" t="str">
        <f t="shared" si="138"/>
        <v>EMPTY</v>
      </c>
      <c r="U796" s="14" t="str">
        <f t="shared" si="139"/>
        <v>EMPTY</v>
      </c>
      <c r="V796" s="14" t="str">
        <f t="shared" si="140"/>
        <v>EMPTY</v>
      </c>
      <c r="W796" s="14" t="str">
        <f>IF(L796="beforeTx",timingTable[[#This Row],[FRT32_val]]-timingTable[[#This Row],[FRT32_trace]],"EMPTY")</f>
        <v>EMPTY</v>
      </c>
      <c r="X796" s="14" t="str">
        <f t="shared" si="141"/>
        <v>EMPTY</v>
      </c>
      <c r="Y796" s="14" t="str">
        <f t="shared" si="142"/>
        <v>EMPTY</v>
      </c>
      <c r="Z796" s="14" t="str">
        <f>IF(AND(P796="beforeRx",O797="afterRx"),J797-timingTable[[#This Row],[FRT32_trace]],"EMPTY")</f>
        <v>EMPTY</v>
      </c>
      <c r="AA796" s="14" t="str">
        <f>IF(AND(timingTable[[#This Row],[txEnd]]="txEnd",Q800="rxStart"),I800-timingTable[[#This Row],[FRT32_val]],"EMPTY")</f>
        <v>EMPTY</v>
      </c>
    </row>
    <row r="797" spans="1:27" x14ac:dyDescent="0.25">
      <c r="A797" s="14" t="s">
        <v>2803</v>
      </c>
      <c r="B797">
        <v>335690436725</v>
      </c>
      <c r="C797" s="14" t="s">
        <v>10808</v>
      </c>
      <c r="D797">
        <v>151</v>
      </c>
      <c r="E797" s="14" t="s">
        <v>7876</v>
      </c>
      <c r="F797" s="14" t="s">
        <v>7989</v>
      </c>
      <c r="G797" s="14">
        <f>timingTable[[#This Row],[FRT_DEC]]-B796</f>
        <v>1374</v>
      </c>
      <c r="H7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INFO]]))),H796)</f>
        <v>106</v>
      </c>
      <c r="I7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797" s="14">
        <f>HEX2DEC(RIGHT(timingTable[[#This Row],[FRT_HEX]],MIN(LEN(timingTable[[#This Row],[FRT_HEX]])-2,8)))</f>
        <v>682987637</v>
      </c>
      <c r="K797" s="14" t="str">
        <f>IF(timingTable[[#This Row],['[TRACECODE']:.1]]=140,"afterTx","")</f>
        <v/>
      </c>
      <c r="L797" s="14" t="str">
        <f t="shared" si="132"/>
        <v/>
      </c>
      <c r="M797" s="14" t="str">
        <f>IF(AND(H797=H796,K796="afterTx",timingTable[[#This Row],['[TRACECODE']:.1]]=6),"dc","")</f>
        <v/>
      </c>
      <c r="N797" s="14" t="str">
        <f t="shared" si="133"/>
        <v/>
      </c>
      <c r="O797" s="14" t="str">
        <f>IF(timingTable[[#This Row],['[TRACECODE']:.1]]=141,"afterRx","")</f>
        <v/>
      </c>
      <c r="P797" s="14" t="str">
        <f t="shared" si="134"/>
        <v/>
      </c>
      <c r="Q797" s="14" t="str">
        <f t="shared" si="135"/>
        <v/>
      </c>
      <c r="R797" s="14" t="str">
        <f t="shared" si="136"/>
        <v/>
      </c>
      <c r="S797" s="14" t="str">
        <f t="shared" si="137"/>
        <v>EMPTY</v>
      </c>
      <c r="T797" s="14" t="str">
        <f t="shared" si="138"/>
        <v>EMPTY</v>
      </c>
      <c r="U797" s="14" t="str">
        <f t="shared" si="139"/>
        <v>EMPTY</v>
      </c>
      <c r="V797" s="14" t="str">
        <f t="shared" si="140"/>
        <v>EMPTY</v>
      </c>
      <c r="W797" s="14" t="str">
        <f>IF(L797="beforeTx",timingTable[[#This Row],[FRT32_val]]-timingTable[[#This Row],[FRT32_trace]],"EMPTY")</f>
        <v>EMPTY</v>
      </c>
      <c r="X797" s="14" t="str">
        <f t="shared" si="141"/>
        <v>EMPTY</v>
      </c>
      <c r="Y797" s="14" t="str">
        <f t="shared" si="142"/>
        <v>EMPTY</v>
      </c>
      <c r="Z797" s="14" t="str">
        <f>IF(AND(P797="beforeRx",O798="afterRx"),J798-timingTable[[#This Row],[FRT32_trace]],"EMPTY")</f>
        <v>EMPTY</v>
      </c>
      <c r="AA797" s="14" t="str">
        <f>IF(AND(timingTable[[#This Row],[txEnd]]="txEnd",Q801="rxStart"),I801-timingTable[[#This Row],[FRT32_val]],"EMPTY")</f>
        <v>EMPTY</v>
      </c>
    </row>
    <row r="798" spans="1:27" x14ac:dyDescent="0.25">
      <c r="A798" s="14" t="s">
        <v>2806</v>
      </c>
      <c r="B798">
        <v>335690442381</v>
      </c>
      <c r="C798" s="14" t="s">
        <v>10811</v>
      </c>
      <c r="D798">
        <v>151</v>
      </c>
      <c r="E798" s="14" t="s">
        <v>7876</v>
      </c>
      <c r="F798" s="14" t="s">
        <v>7845</v>
      </c>
      <c r="G798" s="14">
        <f>timingTable[[#This Row],[FRT_DEC]]-B797</f>
        <v>5656</v>
      </c>
      <c r="H7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INFO]]))),H797)</f>
        <v>106</v>
      </c>
      <c r="I7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798" s="14">
        <f>HEX2DEC(RIGHT(timingTable[[#This Row],[FRT_HEX]],MIN(LEN(timingTable[[#This Row],[FRT_HEX]])-2,8)))</f>
        <v>682993293</v>
      </c>
      <c r="K798" s="14" t="str">
        <f>IF(timingTable[[#This Row],['[TRACECODE']:.1]]=140,"afterTx","")</f>
        <v/>
      </c>
      <c r="L798" s="14" t="str">
        <f t="shared" si="132"/>
        <v/>
      </c>
      <c r="M798" s="14" t="str">
        <f>IF(AND(H798=H797,K797="afterTx",timingTable[[#This Row],['[TRACECODE']:.1]]=6),"dc","")</f>
        <v/>
      </c>
      <c r="N798" s="14" t="str">
        <f t="shared" si="133"/>
        <v/>
      </c>
      <c r="O798" s="14" t="str">
        <f>IF(timingTable[[#This Row],['[TRACECODE']:.1]]=141,"afterRx","")</f>
        <v/>
      </c>
      <c r="P798" s="14" t="str">
        <f t="shared" si="134"/>
        <v/>
      </c>
      <c r="Q798" s="14" t="str">
        <f t="shared" si="135"/>
        <v/>
      </c>
      <c r="R798" s="14" t="str">
        <f t="shared" si="136"/>
        <v/>
      </c>
      <c r="S798" s="14" t="str">
        <f t="shared" si="137"/>
        <v>EMPTY</v>
      </c>
      <c r="T798" s="14" t="str">
        <f t="shared" si="138"/>
        <v>EMPTY</v>
      </c>
      <c r="U798" s="14" t="str">
        <f t="shared" si="139"/>
        <v>EMPTY</v>
      </c>
      <c r="V798" s="14" t="str">
        <f t="shared" si="140"/>
        <v>EMPTY</v>
      </c>
      <c r="W798" s="14" t="str">
        <f>IF(L798="beforeTx",timingTable[[#This Row],[FRT32_val]]-timingTable[[#This Row],[FRT32_trace]],"EMPTY")</f>
        <v>EMPTY</v>
      </c>
      <c r="X798" s="14" t="str">
        <f t="shared" si="141"/>
        <v>EMPTY</v>
      </c>
      <c r="Y798" s="14" t="str">
        <f t="shared" si="142"/>
        <v>EMPTY</v>
      </c>
      <c r="Z798" s="14" t="str">
        <f>IF(AND(P798="beforeRx",O799="afterRx"),J799-timingTable[[#This Row],[FRT32_trace]],"EMPTY")</f>
        <v>EMPTY</v>
      </c>
      <c r="AA798" s="14" t="str">
        <f>IF(AND(timingTable[[#This Row],[txEnd]]="txEnd",Q802="rxStart"),I802-timingTable[[#This Row],[FRT32_val]],"EMPTY")</f>
        <v>EMPTY</v>
      </c>
    </row>
    <row r="799" spans="1:27" x14ac:dyDescent="0.25">
      <c r="A799" s="14" t="s">
        <v>2811</v>
      </c>
      <c r="B799">
        <v>335690442476</v>
      </c>
      <c r="C799" s="14" t="s">
        <v>10816</v>
      </c>
      <c r="D799">
        <v>123</v>
      </c>
      <c r="E799" s="14" t="s">
        <v>3922</v>
      </c>
      <c r="F799" s="14" t="s">
        <v>10817</v>
      </c>
      <c r="G799" s="14">
        <f>timingTable[[#This Row],[FRT_DEC]]-B798</f>
        <v>95</v>
      </c>
      <c r="H7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INFO]]))),H798)</f>
        <v>106</v>
      </c>
      <c r="I7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682993166</v>
      </c>
      <c r="J799" s="14">
        <f>HEX2DEC(RIGHT(timingTable[[#This Row],[FRT_HEX]],MIN(LEN(timingTable[[#This Row],[FRT_HEX]])-2,8)))</f>
        <v>682993388</v>
      </c>
      <c r="K799" s="14" t="str">
        <f>IF(timingTable[[#This Row],['[TRACECODE']:.1]]=140,"afterTx","")</f>
        <v/>
      </c>
      <c r="L799" s="14" t="str">
        <f t="shared" si="132"/>
        <v/>
      </c>
      <c r="M799" s="14" t="str">
        <f>IF(AND(H799=H798,K798="afterTx",timingTable[[#This Row],['[TRACECODE']:.1]]=6),"dc","")</f>
        <v/>
      </c>
      <c r="N799" s="14" t="str">
        <f t="shared" si="133"/>
        <v/>
      </c>
      <c r="O799" s="14" t="str">
        <f>IF(timingTable[[#This Row],['[TRACECODE']:.1]]=141,"afterRx","")</f>
        <v/>
      </c>
      <c r="P799" s="14" t="str">
        <f t="shared" si="134"/>
        <v/>
      </c>
      <c r="Q799" s="14" t="str">
        <f t="shared" si="135"/>
        <v/>
      </c>
      <c r="R799" s="14" t="str">
        <f t="shared" si="136"/>
        <v/>
      </c>
      <c r="S799" s="14" t="str">
        <f t="shared" si="137"/>
        <v>EMPTY</v>
      </c>
      <c r="T799" s="14" t="str">
        <f t="shared" si="138"/>
        <v>EMPTY</v>
      </c>
      <c r="U799" s="14" t="str">
        <f t="shared" si="139"/>
        <v>EMPTY</v>
      </c>
      <c r="V799" s="14" t="str">
        <f t="shared" si="140"/>
        <v>EMPTY</v>
      </c>
      <c r="W799" s="14" t="str">
        <f>IF(L799="beforeTx",timingTable[[#This Row],[FRT32_val]]-timingTable[[#This Row],[FRT32_trace]],"EMPTY")</f>
        <v>EMPTY</v>
      </c>
      <c r="X799" s="14" t="str">
        <f t="shared" si="141"/>
        <v>EMPTY</v>
      </c>
      <c r="Y799" s="14" t="str">
        <f t="shared" si="142"/>
        <v>EMPTY</v>
      </c>
      <c r="Z799" s="14" t="str">
        <f>IF(AND(P799="beforeRx",O800="afterRx"),J800-timingTable[[#This Row],[FRT32_trace]],"EMPTY")</f>
        <v>EMPTY</v>
      </c>
      <c r="AA799" s="14" t="str">
        <f>IF(AND(timingTable[[#This Row],[txEnd]]="txEnd",Q803="rxStart"),I803-timingTable[[#This Row],[FRT32_val]],"EMPTY")</f>
        <v>EMPTY</v>
      </c>
    </row>
    <row r="800" spans="1:27" x14ac:dyDescent="0.25">
      <c r="A800" s="14" t="s">
        <v>2812</v>
      </c>
      <c r="B800">
        <v>335690442478</v>
      </c>
      <c r="C800" s="14" t="s">
        <v>10818</v>
      </c>
      <c r="D800">
        <v>123</v>
      </c>
      <c r="E800" s="14" t="s">
        <v>3922</v>
      </c>
      <c r="F800" s="14" t="s">
        <v>7879</v>
      </c>
      <c r="G800" s="14">
        <f>timingTable[[#This Row],[FRT_DEC]]-B799</f>
        <v>2</v>
      </c>
      <c r="H8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INFO]]))),H799)</f>
        <v>106</v>
      </c>
      <c r="I8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00" s="14">
        <f>HEX2DEC(RIGHT(timingTable[[#This Row],[FRT_HEX]],MIN(LEN(timingTable[[#This Row],[FRT_HEX]])-2,8)))</f>
        <v>682993390</v>
      </c>
      <c r="K800" s="14" t="str">
        <f>IF(timingTable[[#This Row],['[TRACECODE']:.1]]=140,"afterTx","")</f>
        <v/>
      </c>
      <c r="L800" s="14" t="str">
        <f t="shared" si="132"/>
        <v/>
      </c>
      <c r="M800" s="14" t="str">
        <f>IF(AND(H800=H799,K799="afterTx",timingTable[[#This Row],['[TRACECODE']:.1]]=6),"dc","")</f>
        <v/>
      </c>
      <c r="N800" s="14" t="str">
        <f t="shared" si="133"/>
        <v/>
      </c>
      <c r="O800" s="14" t="str">
        <f>IF(timingTable[[#This Row],['[TRACECODE']:.1]]=141,"afterRx","")</f>
        <v/>
      </c>
      <c r="P800" s="14" t="str">
        <f t="shared" si="134"/>
        <v/>
      </c>
      <c r="Q800" s="14" t="str">
        <f t="shared" si="135"/>
        <v/>
      </c>
      <c r="R800" s="14" t="str">
        <f t="shared" si="136"/>
        <v/>
      </c>
      <c r="S800" s="14" t="str">
        <f t="shared" si="137"/>
        <v>EMPTY</v>
      </c>
      <c r="T800" s="14" t="str">
        <f t="shared" si="138"/>
        <v>EMPTY</v>
      </c>
      <c r="U800" s="14" t="str">
        <f t="shared" si="139"/>
        <v>EMPTY</v>
      </c>
      <c r="V800" s="14" t="str">
        <f t="shared" si="140"/>
        <v>EMPTY</v>
      </c>
      <c r="W800" s="14" t="str">
        <f>IF(L800="beforeTx",timingTable[[#This Row],[FRT32_val]]-timingTable[[#This Row],[FRT32_trace]],"EMPTY")</f>
        <v>EMPTY</v>
      </c>
      <c r="X800" s="14" t="str">
        <f t="shared" si="141"/>
        <v>EMPTY</v>
      </c>
      <c r="Y800" s="14" t="str">
        <f t="shared" si="142"/>
        <v>EMPTY</v>
      </c>
      <c r="Z800" s="14" t="str">
        <f>IF(AND(P800="beforeRx",O801="afterRx"),J801-timingTable[[#This Row],[FRT32_trace]],"EMPTY")</f>
        <v>EMPTY</v>
      </c>
      <c r="AA800" s="14" t="str">
        <f>IF(AND(timingTable[[#This Row],[txEnd]]="txEnd",Q804="rxStart"),I804-timingTable[[#This Row],[FRT32_val]],"EMPTY")</f>
        <v>EMPTY</v>
      </c>
    </row>
    <row r="801" spans="1:27" x14ac:dyDescent="0.25">
      <c r="A801" s="14" t="s">
        <v>2813</v>
      </c>
      <c r="B801">
        <v>335690442486</v>
      </c>
      <c r="C801" s="14" t="s">
        <v>10819</v>
      </c>
      <c r="D801">
        <v>151</v>
      </c>
      <c r="E801" s="14" t="s">
        <v>7876</v>
      </c>
      <c r="F801" s="14" t="s">
        <v>7843</v>
      </c>
      <c r="G801" s="14">
        <f>timingTable[[#This Row],[FRT_DEC]]-B800</f>
        <v>8</v>
      </c>
      <c r="H8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INFO]]))),H800)</f>
        <v>106</v>
      </c>
      <c r="I8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801" s="14">
        <f>HEX2DEC(RIGHT(timingTable[[#This Row],[FRT_HEX]],MIN(LEN(timingTable[[#This Row],[FRT_HEX]])-2,8)))</f>
        <v>682993398</v>
      </c>
      <c r="K801" s="14" t="str">
        <f>IF(timingTable[[#This Row],['[TRACECODE']:.1]]=140,"afterTx","")</f>
        <v/>
      </c>
      <c r="L801" s="14" t="str">
        <f t="shared" si="132"/>
        <v/>
      </c>
      <c r="M801" s="14" t="str">
        <f>IF(AND(H801=H800,K800="afterTx",timingTable[[#This Row],['[TRACECODE']:.1]]=6),"dc","")</f>
        <v/>
      </c>
      <c r="N801" s="14" t="str">
        <f t="shared" si="133"/>
        <v/>
      </c>
      <c r="O801" s="14" t="str">
        <f>IF(timingTable[[#This Row],['[TRACECODE']:.1]]=141,"afterRx","")</f>
        <v/>
      </c>
      <c r="P801" s="14" t="str">
        <f t="shared" si="134"/>
        <v/>
      </c>
      <c r="Q801" s="14" t="str">
        <f t="shared" si="135"/>
        <v/>
      </c>
      <c r="R801" s="14" t="str">
        <f t="shared" si="136"/>
        <v/>
      </c>
      <c r="S801" s="14" t="str">
        <f t="shared" si="137"/>
        <v>EMPTY</v>
      </c>
      <c r="T801" s="14" t="str">
        <f t="shared" si="138"/>
        <v>EMPTY</v>
      </c>
      <c r="U801" s="14" t="str">
        <f t="shared" si="139"/>
        <v>EMPTY</v>
      </c>
      <c r="V801" s="14" t="str">
        <f t="shared" si="140"/>
        <v>EMPTY</v>
      </c>
      <c r="W801" s="14" t="str">
        <f>IF(L801="beforeTx",timingTable[[#This Row],[FRT32_val]]-timingTable[[#This Row],[FRT32_trace]],"EMPTY")</f>
        <v>EMPTY</v>
      </c>
      <c r="X801" s="14" t="str">
        <f t="shared" si="141"/>
        <v>EMPTY</v>
      </c>
      <c r="Y801" s="14" t="str">
        <f t="shared" si="142"/>
        <v>EMPTY</v>
      </c>
      <c r="Z801" s="14" t="str">
        <f>IF(AND(P801="beforeRx",O802="afterRx"),J802-timingTable[[#This Row],[FRT32_trace]],"EMPTY")</f>
        <v>EMPTY</v>
      </c>
      <c r="AA801" s="14" t="str">
        <f>IF(AND(timingTable[[#This Row],[txEnd]]="txEnd",Q805="rxStart"),I805-timingTable[[#This Row],[FRT32_val]],"EMPTY")</f>
        <v>EMPTY</v>
      </c>
    </row>
    <row r="802" spans="1:27" x14ac:dyDescent="0.25">
      <c r="A802" s="14" t="s">
        <v>2818</v>
      </c>
      <c r="B802">
        <v>335690442573</v>
      </c>
      <c r="C802" s="14" t="s">
        <v>10824</v>
      </c>
      <c r="D802">
        <v>151</v>
      </c>
      <c r="E802" s="14" t="s">
        <v>7876</v>
      </c>
      <c r="F802" s="14" t="s">
        <v>8851</v>
      </c>
      <c r="G802" s="14">
        <f>timingTable[[#This Row],[FRT_DEC]]-B801</f>
        <v>87</v>
      </c>
      <c r="H8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INFO]]))),H801)</f>
        <v>106</v>
      </c>
      <c r="I8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802" s="14">
        <f>HEX2DEC(RIGHT(timingTable[[#This Row],[FRT_HEX]],MIN(LEN(timingTable[[#This Row],[FRT_HEX]])-2,8)))</f>
        <v>682993485</v>
      </c>
      <c r="K802" s="14" t="str">
        <f>IF(timingTable[[#This Row],['[TRACECODE']:.1]]=140,"afterTx","")</f>
        <v/>
      </c>
      <c r="L802" s="14" t="str">
        <f t="shared" si="132"/>
        <v/>
      </c>
      <c r="M802" s="14" t="str">
        <f>IF(AND(H802=H801,K801="afterTx",timingTable[[#This Row],['[TRACECODE']:.1]]=6),"dc","")</f>
        <v/>
      </c>
      <c r="N802" s="14" t="str">
        <f t="shared" si="133"/>
        <v/>
      </c>
      <c r="O802" s="14" t="str">
        <f>IF(timingTable[[#This Row],['[TRACECODE']:.1]]=141,"afterRx","")</f>
        <v/>
      </c>
      <c r="P802" s="14" t="str">
        <f t="shared" si="134"/>
        <v/>
      </c>
      <c r="Q802" s="14" t="str">
        <f t="shared" si="135"/>
        <v/>
      </c>
      <c r="R802" s="14" t="str">
        <f t="shared" si="136"/>
        <v/>
      </c>
      <c r="S802" s="14" t="str">
        <f t="shared" si="137"/>
        <v>EMPTY</v>
      </c>
      <c r="T802" s="14" t="str">
        <f t="shared" si="138"/>
        <v>EMPTY</v>
      </c>
      <c r="U802" s="14" t="str">
        <f t="shared" si="139"/>
        <v>EMPTY</v>
      </c>
      <c r="V802" s="14" t="str">
        <f t="shared" si="140"/>
        <v>EMPTY</v>
      </c>
      <c r="W802" s="14" t="str">
        <f>IF(L802="beforeTx",timingTable[[#This Row],[FRT32_val]]-timingTable[[#This Row],[FRT32_trace]],"EMPTY")</f>
        <v>EMPTY</v>
      </c>
      <c r="X802" s="14" t="str">
        <f t="shared" si="141"/>
        <v>EMPTY</v>
      </c>
      <c r="Y802" s="14" t="str">
        <f t="shared" si="142"/>
        <v>EMPTY</v>
      </c>
      <c r="Z802" s="14" t="str">
        <f>IF(AND(P802="beforeRx",O803="afterRx"),J803-timingTable[[#This Row],[FRT32_trace]],"EMPTY")</f>
        <v>EMPTY</v>
      </c>
      <c r="AA802" s="14" t="str">
        <f>IF(AND(timingTable[[#This Row],[txEnd]]="txEnd",Q806="rxStart"),I806-timingTable[[#This Row],[FRT32_val]],"EMPTY")</f>
        <v>EMPTY</v>
      </c>
    </row>
    <row r="803" spans="1:27" x14ac:dyDescent="0.25">
      <c r="A803" s="14" t="s">
        <v>2823</v>
      </c>
      <c r="B803">
        <v>335690443886</v>
      </c>
      <c r="C803" s="14" t="s">
        <v>10829</v>
      </c>
      <c r="D803">
        <v>151</v>
      </c>
      <c r="E803" s="14" t="s">
        <v>7876</v>
      </c>
      <c r="F803" s="14" t="s">
        <v>8858</v>
      </c>
      <c r="G803" s="14">
        <f>timingTable[[#This Row],[FRT_DEC]]-B802</f>
        <v>1313</v>
      </c>
      <c r="H8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INFO]]))),H802)</f>
        <v>106</v>
      </c>
      <c r="I8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803" s="14">
        <f>HEX2DEC(RIGHT(timingTable[[#This Row],[FRT_HEX]],MIN(LEN(timingTable[[#This Row],[FRT_HEX]])-2,8)))</f>
        <v>682994798</v>
      </c>
      <c r="K803" s="14" t="str">
        <f>IF(timingTable[[#This Row],['[TRACECODE']:.1]]=140,"afterTx","")</f>
        <v/>
      </c>
      <c r="L803" s="14" t="str">
        <f t="shared" si="132"/>
        <v/>
      </c>
      <c r="M803" s="14" t="str">
        <f>IF(AND(H803=H802,K802="afterTx",timingTable[[#This Row],['[TRACECODE']:.1]]=6),"dc","")</f>
        <v/>
      </c>
      <c r="N803" s="14" t="str">
        <f t="shared" si="133"/>
        <v/>
      </c>
      <c r="O803" s="14" t="str">
        <f>IF(timingTable[[#This Row],['[TRACECODE']:.1]]=141,"afterRx","")</f>
        <v/>
      </c>
      <c r="P803" s="14" t="str">
        <f t="shared" si="134"/>
        <v/>
      </c>
      <c r="Q803" s="14" t="str">
        <f t="shared" si="135"/>
        <v/>
      </c>
      <c r="R803" s="14" t="str">
        <f t="shared" si="136"/>
        <v/>
      </c>
      <c r="S803" s="14" t="str">
        <f t="shared" si="137"/>
        <v>EMPTY</v>
      </c>
      <c r="T803" s="14" t="str">
        <f t="shared" si="138"/>
        <v>EMPTY</v>
      </c>
      <c r="U803" s="14" t="str">
        <f t="shared" si="139"/>
        <v>EMPTY</v>
      </c>
      <c r="V803" s="14" t="str">
        <f t="shared" si="140"/>
        <v>EMPTY</v>
      </c>
      <c r="W803" s="14" t="str">
        <f>IF(L803="beforeTx",timingTable[[#This Row],[FRT32_val]]-timingTable[[#This Row],[FRT32_trace]],"EMPTY")</f>
        <v>EMPTY</v>
      </c>
      <c r="X803" s="14" t="str">
        <f t="shared" si="141"/>
        <v>EMPTY</v>
      </c>
      <c r="Y803" s="14" t="str">
        <f t="shared" si="142"/>
        <v>EMPTY</v>
      </c>
      <c r="Z803" s="14" t="str">
        <f>IF(AND(P803="beforeRx",O804="afterRx"),J804-timingTable[[#This Row],[FRT32_trace]],"EMPTY")</f>
        <v>EMPTY</v>
      </c>
      <c r="AA803" s="14" t="str">
        <f>IF(AND(timingTable[[#This Row],[txEnd]]="txEnd",Q807="rxStart"),I807-timingTable[[#This Row],[FRT32_val]],"EMPTY")</f>
        <v>EMPTY</v>
      </c>
    </row>
    <row r="804" spans="1:27" x14ac:dyDescent="0.25">
      <c r="A804" s="14" t="s">
        <v>2832</v>
      </c>
      <c r="B804">
        <v>335690443976</v>
      </c>
      <c r="C804" s="14" t="s">
        <v>10839</v>
      </c>
      <c r="D804">
        <v>151</v>
      </c>
      <c r="E804" s="14" t="s">
        <v>7876</v>
      </c>
      <c r="F804" s="14" t="s">
        <v>7993</v>
      </c>
      <c r="G804" s="14">
        <f>timingTable[[#This Row],[FRT_DEC]]-B803</f>
        <v>90</v>
      </c>
      <c r="H8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INFO]]))),H803)</f>
        <v>106</v>
      </c>
      <c r="I8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804" s="14">
        <f>HEX2DEC(RIGHT(timingTable[[#This Row],[FRT_HEX]],MIN(LEN(timingTable[[#This Row],[FRT_HEX]])-2,8)))</f>
        <v>682994888</v>
      </c>
      <c r="K804" s="14" t="str">
        <f>IF(timingTable[[#This Row],['[TRACECODE']:.1]]=140,"afterTx","")</f>
        <v/>
      </c>
      <c r="L804" s="14" t="str">
        <f t="shared" si="132"/>
        <v/>
      </c>
      <c r="M804" s="14" t="str">
        <f>IF(AND(H804=H803,K803="afterTx",timingTable[[#This Row],['[TRACECODE']:.1]]=6),"dc","")</f>
        <v/>
      </c>
      <c r="N804" s="14" t="str">
        <f t="shared" si="133"/>
        <v/>
      </c>
      <c r="O804" s="14" t="str">
        <f>IF(timingTable[[#This Row],['[TRACECODE']:.1]]=141,"afterRx","")</f>
        <v/>
      </c>
      <c r="P804" s="14" t="str">
        <f t="shared" si="134"/>
        <v/>
      </c>
      <c r="Q804" s="14" t="str">
        <f t="shared" si="135"/>
        <v/>
      </c>
      <c r="R804" s="14" t="str">
        <f t="shared" si="136"/>
        <v/>
      </c>
      <c r="S804" s="14" t="str">
        <f t="shared" si="137"/>
        <v>EMPTY</v>
      </c>
      <c r="T804" s="14" t="str">
        <f t="shared" si="138"/>
        <v>EMPTY</v>
      </c>
      <c r="U804" s="14" t="str">
        <f t="shared" si="139"/>
        <v>EMPTY</v>
      </c>
      <c r="V804" s="14" t="str">
        <f t="shared" si="140"/>
        <v>EMPTY</v>
      </c>
      <c r="W804" s="14" t="str">
        <f>IF(L804="beforeTx",timingTable[[#This Row],[FRT32_val]]-timingTable[[#This Row],[FRT32_trace]],"EMPTY")</f>
        <v>EMPTY</v>
      </c>
      <c r="X804" s="14" t="str">
        <f t="shared" si="141"/>
        <v>EMPTY</v>
      </c>
      <c r="Y804" s="14" t="str">
        <f t="shared" si="142"/>
        <v>EMPTY</v>
      </c>
      <c r="Z804" s="14" t="str">
        <f>IF(AND(P804="beforeRx",O805="afterRx"),J805-timingTable[[#This Row],[FRT32_trace]],"EMPTY")</f>
        <v>EMPTY</v>
      </c>
      <c r="AA804" s="14" t="str">
        <f>IF(AND(timingTable[[#This Row],[txEnd]]="txEnd",Q808="rxStart"),I808-timingTable[[#This Row],[FRT32_val]],"EMPTY")</f>
        <v>EMPTY</v>
      </c>
    </row>
    <row r="805" spans="1:27" x14ac:dyDescent="0.25">
      <c r="A805" s="14" t="s">
        <v>2836</v>
      </c>
      <c r="B805">
        <v>335690444003</v>
      </c>
      <c r="C805" s="14" t="s">
        <v>10843</v>
      </c>
      <c r="D805">
        <v>131</v>
      </c>
      <c r="E805" s="14" t="s">
        <v>3932</v>
      </c>
      <c r="F805" s="14" t="s">
        <v>10844</v>
      </c>
      <c r="G805" s="14">
        <f>timingTable[[#This Row],[FRT_DEC]]-B804</f>
        <v>27</v>
      </c>
      <c r="H8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INFO]]))),H804)</f>
        <v>107</v>
      </c>
      <c r="I80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05" s="14">
        <f>HEX2DEC(RIGHT(timingTable[[#This Row],[FRT_HEX]],MIN(LEN(timingTable[[#This Row],[FRT_HEX]])-2,8)))</f>
        <v>682994915</v>
      </c>
      <c r="K805" s="14" t="str">
        <f>IF(timingTable[[#This Row],['[TRACECODE']:.1]]=140,"afterTx","")</f>
        <v/>
      </c>
      <c r="L805" s="14" t="str">
        <f t="shared" si="132"/>
        <v/>
      </c>
      <c r="M805" s="14" t="str">
        <f>IF(AND(H805=H804,K804="afterTx",timingTable[[#This Row],['[TRACECODE']:.1]]=6),"dc","")</f>
        <v/>
      </c>
      <c r="N805" s="14" t="str">
        <f t="shared" si="133"/>
        <v/>
      </c>
      <c r="O805" s="14" t="str">
        <f>IF(timingTable[[#This Row],['[TRACECODE']:.1]]=141,"afterRx","")</f>
        <v/>
      </c>
      <c r="P805" s="14" t="str">
        <f t="shared" si="134"/>
        <v/>
      </c>
      <c r="Q805" s="14" t="str">
        <f t="shared" si="135"/>
        <v/>
      </c>
      <c r="R805" s="14" t="str">
        <f t="shared" si="136"/>
        <v/>
      </c>
      <c r="S805" s="14" t="str">
        <f t="shared" si="137"/>
        <v>EMPTY</v>
      </c>
      <c r="T805" s="14" t="str">
        <f t="shared" si="138"/>
        <v>EMPTY</v>
      </c>
      <c r="U805" s="14" t="str">
        <f t="shared" si="139"/>
        <v>EMPTY</v>
      </c>
      <c r="V805" s="14" t="str">
        <f t="shared" si="140"/>
        <v>EMPTY</v>
      </c>
      <c r="W805" s="14" t="str">
        <f>IF(L805="beforeTx",timingTable[[#This Row],[FRT32_val]]-timingTable[[#This Row],[FRT32_trace]],"EMPTY")</f>
        <v>EMPTY</v>
      </c>
      <c r="X805" s="14" t="str">
        <f t="shared" si="141"/>
        <v>EMPTY</v>
      </c>
      <c r="Y805" s="14" t="str">
        <f t="shared" si="142"/>
        <v>EMPTY</v>
      </c>
      <c r="Z805" s="14" t="str">
        <f>IF(AND(P805="beforeRx",O806="afterRx"),J806-timingTable[[#This Row],[FRT32_trace]],"EMPTY")</f>
        <v>EMPTY</v>
      </c>
      <c r="AA805" s="14" t="str">
        <f>IF(AND(timingTable[[#This Row],[txEnd]]="txEnd",Q809="rxStart"),I809-timingTable[[#This Row],[FRT32_val]],"EMPTY")</f>
        <v>EMPTY</v>
      </c>
    </row>
    <row r="806" spans="1:27" x14ac:dyDescent="0.25">
      <c r="A806" s="14" t="s">
        <v>2841</v>
      </c>
      <c r="B806">
        <v>335690444707</v>
      </c>
      <c r="C806" s="14" t="s">
        <v>10850</v>
      </c>
      <c r="D806">
        <v>151</v>
      </c>
      <c r="E806" s="14" t="s">
        <v>7876</v>
      </c>
      <c r="F806" s="14" t="s">
        <v>7989</v>
      </c>
      <c r="G806" s="14">
        <f>timingTable[[#This Row],[FRT_DEC]]-B805</f>
        <v>704</v>
      </c>
      <c r="H8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INFO]]))),H805)</f>
        <v>107</v>
      </c>
      <c r="I8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806" s="14">
        <f>HEX2DEC(RIGHT(timingTable[[#This Row],[FRT_HEX]],MIN(LEN(timingTable[[#This Row],[FRT_HEX]])-2,8)))</f>
        <v>682995619</v>
      </c>
      <c r="K806" s="14" t="str">
        <f>IF(timingTable[[#This Row],['[TRACECODE']:.1]]=140,"afterTx","")</f>
        <v/>
      </c>
      <c r="L806" s="14" t="str">
        <f t="shared" si="132"/>
        <v/>
      </c>
      <c r="M806" s="14" t="str">
        <f>IF(AND(H806=H805,K805="afterTx",timingTable[[#This Row],['[TRACECODE']:.1]]=6),"dc","")</f>
        <v/>
      </c>
      <c r="N806" s="14" t="str">
        <f t="shared" si="133"/>
        <v/>
      </c>
      <c r="O806" s="14" t="str">
        <f>IF(timingTable[[#This Row],['[TRACECODE']:.1]]=141,"afterRx","")</f>
        <v/>
      </c>
      <c r="P806" s="14" t="str">
        <f t="shared" si="134"/>
        <v/>
      </c>
      <c r="Q806" s="14" t="str">
        <f t="shared" si="135"/>
        <v/>
      </c>
      <c r="R806" s="14" t="str">
        <f t="shared" si="136"/>
        <v/>
      </c>
      <c r="S806" s="14" t="str">
        <f t="shared" si="137"/>
        <v>EMPTY</v>
      </c>
      <c r="T806" s="14" t="str">
        <f t="shared" si="138"/>
        <v>EMPTY</v>
      </c>
      <c r="U806" s="14" t="str">
        <f t="shared" si="139"/>
        <v>EMPTY</v>
      </c>
      <c r="V806" s="14" t="str">
        <f t="shared" si="140"/>
        <v>EMPTY</v>
      </c>
      <c r="W806" s="14" t="str">
        <f>IF(L806="beforeTx",timingTable[[#This Row],[FRT32_val]]-timingTable[[#This Row],[FRT32_trace]],"EMPTY")</f>
        <v>EMPTY</v>
      </c>
      <c r="X806" s="14" t="str">
        <f t="shared" si="141"/>
        <v>EMPTY</v>
      </c>
      <c r="Y806" s="14" t="str">
        <f t="shared" si="142"/>
        <v>EMPTY</v>
      </c>
      <c r="Z806" s="14" t="str">
        <f>IF(AND(P806="beforeRx",O807="afterRx"),J807-timingTable[[#This Row],[FRT32_trace]],"EMPTY")</f>
        <v>EMPTY</v>
      </c>
      <c r="AA806" s="14" t="str">
        <f>IF(AND(timingTable[[#This Row],[txEnd]]="txEnd",Q810="rxStart"),I810-timingTable[[#This Row],[FRT32_val]],"EMPTY")</f>
        <v>EMPTY</v>
      </c>
    </row>
    <row r="807" spans="1:27" x14ac:dyDescent="0.25">
      <c r="A807" s="14" t="s">
        <v>2845</v>
      </c>
      <c r="B807">
        <v>335690445129</v>
      </c>
      <c r="C807" s="14" t="s">
        <v>10854</v>
      </c>
      <c r="D807">
        <v>124</v>
      </c>
      <c r="E807" s="14" t="s">
        <v>3923</v>
      </c>
      <c r="F807" s="14" t="s">
        <v>10855</v>
      </c>
      <c r="G807" s="14">
        <f>timingTable[[#This Row],[FRT_DEC]]-B806</f>
        <v>422</v>
      </c>
      <c r="H8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INFO]]))),H806)</f>
        <v>107</v>
      </c>
      <c r="I8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682995966</v>
      </c>
      <c r="J807" s="14">
        <f>HEX2DEC(RIGHT(timingTable[[#This Row],[FRT_HEX]],MIN(LEN(timingTable[[#This Row],[FRT_HEX]])-2,8)))</f>
        <v>682996041</v>
      </c>
      <c r="K807" s="14" t="str">
        <f>IF(timingTable[[#This Row],['[TRACECODE']:.1]]=140,"afterTx","")</f>
        <v/>
      </c>
      <c r="L807" s="14" t="str">
        <f t="shared" si="132"/>
        <v/>
      </c>
      <c r="M807" s="14" t="str">
        <f>IF(AND(H807=H806,K806="afterTx",timingTable[[#This Row],['[TRACECODE']:.1]]=6),"dc","")</f>
        <v/>
      </c>
      <c r="N807" s="14" t="str">
        <f t="shared" si="133"/>
        <v/>
      </c>
      <c r="O807" s="14" t="str">
        <f>IF(timingTable[[#This Row],['[TRACECODE']:.1]]=141,"afterRx","")</f>
        <v/>
      </c>
      <c r="P807" s="14" t="str">
        <f t="shared" si="134"/>
        <v/>
      </c>
      <c r="Q807" s="14" t="str">
        <f t="shared" si="135"/>
        <v/>
      </c>
      <c r="R807" s="14" t="str">
        <f t="shared" si="136"/>
        <v/>
      </c>
      <c r="S807" s="14" t="str">
        <f t="shared" si="137"/>
        <v>EMPTY</v>
      </c>
      <c r="T807" s="14" t="str">
        <f t="shared" si="138"/>
        <v>EMPTY</v>
      </c>
      <c r="U807" s="14" t="str">
        <f t="shared" si="139"/>
        <v>EMPTY</v>
      </c>
      <c r="V807" s="14" t="str">
        <f t="shared" si="140"/>
        <v>EMPTY</v>
      </c>
      <c r="W807" s="14" t="str">
        <f>IF(L807="beforeTx",timingTable[[#This Row],[FRT32_val]]-timingTable[[#This Row],[FRT32_trace]],"EMPTY")</f>
        <v>EMPTY</v>
      </c>
      <c r="X807" s="14" t="str">
        <f t="shared" si="141"/>
        <v>EMPTY</v>
      </c>
      <c r="Y807" s="14" t="str">
        <f t="shared" si="142"/>
        <v>EMPTY</v>
      </c>
      <c r="Z807" s="14" t="str">
        <f>IF(AND(P807="beforeRx",O808="afterRx"),J808-timingTable[[#This Row],[FRT32_trace]],"EMPTY")</f>
        <v>EMPTY</v>
      </c>
      <c r="AA807" s="14" t="str">
        <f>IF(AND(timingTable[[#This Row],[txEnd]]="txEnd",Q811="rxStart"),I811-timingTable[[#This Row],[FRT32_val]],"EMPTY")</f>
        <v>EMPTY</v>
      </c>
    </row>
    <row r="808" spans="1:27" x14ac:dyDescent="0.25">
      <c r="A808" s="14" t="s">
        <v>2846</v>
      </c>
      <c r="B808">
        <v>335690445132</v>
      </c>
      <c r="C808" s="14" t="s">
        <v>10856</v>
      </c>
      <c r="D808">
        <v>124</v>
      </c>
      <c r="E808" s="14" t="s">
        <v>3923</v>
      </c>
      <c r="F808" s="14" t="s">
        <v>7880</v>
      </c>
      <c r="G808" s="14">
        <f>timingTable[[#This Row],[FRT_DEC]]-B807</f>
        <v>3</v>
      </c>
      <c r="H8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INFO]]))),H807)</f>
        <v>107</v>
      </c>
      <c r="I8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08" s="14">
        <f>HEX2DEC(RIGHT(timingTable[[#This Row],[FRT_HEX]],MIN(LEN(timingTable[[#This Row],[FRT_HEX]])-2,8)))</f>
        <v>682996044</v>
      </c>
      <c r="K808" s="14" t="str">
        <f>IF(timingTable[[#This Row],['[TRACECODE']:.1]]=140,"afterTx","")</f>
        <v/>
      </c>
      <c r="L808" s="14" t="str">
        <f t="shared" si="132"/>
        <v/>
      </c>
      <c r="M808" s="14" t="str">
        <f>IF(AND(H808=H807,K807="afterTx",timingTable[[#This Row],['[TRACECODE']:.1]]=6),"dc","")</f>
        <v/>
      </c>
      <c r="N808" s="14" t="str">
        <f t="shared" si="133"/>
        <v/>
      </c>
      <c r="O808" s="14" t="str">
        <f>IF(timingTable[[#This Row],['[TRACECODE']:.1]]=141,"afterRx","")</f>
        <v/>
      </c>
      <c r="P808" s="14" t="str">
        <f t="shared" si="134"/>
        <v/>
      </c>
      <c r="Q808" s="14" t="str">
        <f t="shared" si="135"/>
        <v/>
      </c>
      <c r="R808" s="14" t="str">
        <f t="shared" si="136"/>
        <v/>
      </c>
      <c r="S808" s="14" t="str">
        <f t="shared" si="137"/>
        <v>EMPTY</v>
      </c>
      <c r="T808" s="14" t="str">
        <f t="shared" si="138"/>
        <v>EMPTY</v>
      </c>
      <c r="U808" s="14" t="str">
        <f t="shared" si="139"/>
        <v>EMPTY</v>
      </c>
      <c r="V808" s="14" t="str">
        <f t="shared" si="140"/>
        <v>EMPTY</v>
      </c>
      <c r="W808" s="14" t="str">
        <f>IF(L808="beforeTx",timingTable[[#This Row],[FRT32_val]]-timingTable[[#This Row],[FRT32_trace]],"EMPTY")</f>
        <v>EMPTY</v>
      </c>
      <c r="X808" s="14" t="str">
        <f t="shared" si="141"/>
        <v>EMPTY</v>
      </c>
      <c r="Y808" s="14" t="str">
        <f t="shared" si="142"/>
        <v>EMPTY</v>
      </c>
      <c r="Z808" s="14" t="str">
        <f>IF(AND(P808="beforeRx",O809="afterRx"),J809-timingTable[[#This Row],[FRT32_trace]],"EMPTY")</f>
        <v>EMPTY</v>
      </c>
      <c r="AA808" s="14" t="str">
        <f>IF(AND(timingTable[[#This Row],[txEnd]]="txEnd",Q812="rxStart"),I812-timingTable[[#This Row],[FRT32_val]],"EMPTY")</f>
        <v>EMPTY</v>
      </c>
    </row>
    <row r="809" spans="1:27" x14ac:dyDescent="0.25">
      <c r="A809" s="14" t="s">
        <v>2847</v>
      </c>
      <c r="B809">
        <v>335690445147</v>
      </c>
      <c r="C809" s="14" t="s">
        <v>10857</v>
      </c>
      <c r="D809">
        <v>151</v>
      </c>
      <c r="E809" s="14" t="s">
        <v>7876</v>
      </c>
      <c r="F809" s="14" t="s">
        <v>8889</v>
      </c>
      <c r="G809" s="14">
        <f>timingTable[[#This Row],[FRT_DEC]]-B808</f>
        <v>15</v>
      </c>
      <c r="H8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INFO]]))),H808)</f>
        <v>107</v>
      </c>
      <c r="I8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809" s="14">
        <f>HEX2DEC(RIGHT(timingTable[[#This Row],[FRT_HEX]],MIN(LEN(timingTable[[#This Row],[FRT_HEX]])-2,8)))</f>
        <v>682996059</v>
      </c>
      <c r="K809" s="14" t="str">
        <f>IF(timingTable[[#This Row],['[TRACECODE']:.1]]=140,"afterTx","")</f>
        <v/>
      </c>
      <c r="L809" s="14" t="str">
        <f t="shared" si="132"/>
        <v/>
      </c>
      <c r="M809" s="14" t="str">
        <f>IF(AND(H809=H808,K808="afterTx",timingTable[[#This Row],['[TRACECODE']:.1]]=6),"dc","")</f>
        <v/>
      </c>
      <c r="N809" s="14" t="str">
        <f t="shared" si="133"/>
        <v/>
      </c>
      <c r="O809" s="14" t="str">
        <f>IF(timingTable[[#This Row],['[TRACECODE']:.1]]=141,"afterRx","")</f>
        <v/>
      </c>
      <c r="P809" s="14" t="str">
        <f t="shared" si="134"/>
        <v/>
      </c>
      <c r="Q809" s="14" t="str">
        <f t="shared" si="135"/>
        <v/>
      </c>
      <c r="R809" s="14" t="str">
        <f t="shared" si="136"/>
        <v/>
      </c>
      <c r="S809" s="14" t="str">
        <f t="shared" si="137"/>
        <v>EMPTY</v>
      </c>
      <c r="T809" s="14" t="str">
        <f t="shared" si="138"/>
        <v>EMPTY</v>
      </c>
      <c r="U809" s="14" t="str">
        <f t="shared" si="139"/>
        <v>EMPTY</v>
      </c>
      <c r="V809" s="14" t="str">
        <f t="shared" si="140"/>
        <v>EMPTY</v>
      </c>
      <c r="W809" s="14" t="str">
        <f>IF(L809="beforeTx",timingTable[[#This Row],[FRT32_val]]-timingTable[[#This Row],[FRT32_trace]],"EMPTY")</f>
        <v>EMPTY</v>
      </c>
      <c r="X809" s="14" t="str">
        <f t="shared" si="141"/>
        <v>EMPTY</v>
      </c>
      <c r="Y809" s="14" t="str">
        <f t="shared" si="142"/>
        <v>EMPTY</v>
      </c>
      <c r="Z809" s="14" t="str">
        <f>IF(AND(P809="beforeRx",O810="afterRx"),J810-timingTable[[#This Row],[FRT32_trace]],"EMPTY")</f>
        <v>EMPTY</v>
      </c>
      <c r="AA809" s="14" t="str">
        <f>IF(AND(timingTable[[#This Row],[txEnd]]="txEnd",Q813="rxStart"),I813-timingTable[[#This Row],[FRT32_val]],"EMPTY")</f>
        <v>EMPTY</v>
      </c>
    </row>
    <row r="810" spans="1:27" x14ac:dyDescent="0.25">
      <c r="A810" s="14" t="s">
        <v>2857</v>
      </c>
      <c r="B810">
        <v>335690445583</v>
      </c>
      <c r="C810" s="14" t="s">
        <v>10868</v>
      </c>
      <c r="D810">
        <v>129</v>
      </c>
      <c r="E810" s="14" t="s">
        <v>3677</v>
      </c>
      <c r="F810" s="14" t="s">
        <v>10869</v>
      </c>
      <c r="G810" s="14">
        <f>timingTable[[#This Row],[FRT_DEC]]-B809</f>
        <v>436</v>
      </c>
      <c r="H8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INFO]]))),H809)</f>
        <v>107</v>
      </c>
      <c r="I8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682997366</v>
      </c>
      <c r="J810" s="14">
        <f>HEX2DEC(RIGHT(timingTable[[#This Row],[FRT_HEX]],MIN(LEN(timingTable[[#This Row],[FRT_HEX]])-2,8)))</f>
        <v>682996495</v>
      </c>
      <c r="K810" s="14" t="str">
        <f>IF(timingTable[[#This Row],['[TRACECODE']:.1]]=140,"afterTx","")</f>
        <v/>
      </c>
      <c r="L810" s="14" t="str">
        <f t="shared" si="132"/>
        <v>beforeTx</v>
      </c>
      <c r="M810" s="14" t="str">
        <f>IF(AND(H810=H809,K809="afterTx",timingTable[[#This Row],['[TRACECODE']:.1]]=6),"dc","")</f>
        <v/>
      </c>
      <c r="N810" s="14" t="str">
        <f t="shared" si="133"/>
        <v/>
      </c>
      <c r="O810" s="14" t="str">
        <f>IF(timingTable[[#This Row],['[TRACECODE']:.1]]=141,"afterRx","")</f>
        <v/>
      </c>
      <c r="P810" s="14" t="str">
        <f t="shared" si="134"/>
        <v/>
      </c>
      <c r="Q810" s="14" t="str">
        <f t="shared" si="135"/>
        <v/>
      </c>
      <c r="R810" s="14" t="str">
        <f t="shared" si="136"/>
        <v/>
      </c>
      <c r="S810" s="14">
        <f t="shared" si="137"/>
        <v>961</v>
      </c>
      <c r="T810" s="14" t="str">
        <f t="shared" si="138"/>
        <v>EMPTY</v>
      </c>
      <c r="U810" s="14" t="str">
        <f t="shared" si="139"/>
        <v>EMPTY</v>
      </c>
      <c r="V810" s="14" t="str">
        <f t="shared" si="140"/>
        <v>EMPTY</v>
      </c>
      <c r="W810" s="14">
        <f>IF(L810="beforeTx",timingTable[[#This Row],[FRT32_val]]-timingTable[[#This Row],[FRT32_trace]],"EMPTY")</f>
        <v>871</v>
      </c>
      <c r="X810" s="14">
        <f t="shared" si="141"/>
        <v>1107</v>
      </c>
      <c r="Y810" s="14" t="str">
        <f t="shared" si="142"/>
        <v>EMPTY</v>
      </c>
      <c r="Z810" s="14" t="str">
        <f>IF(AND(P810="beforeRx",O811="afterRx"),J811-timingTable[[#This Row],[FRT32_trace]],"EMPTY")</f>
        <v>EMPTY</v>
      </c>
      <c r="AA810" s="14" t="str">
        <f>IF(AND(timingTable[[#This Row],[txEnd]]="txEnd",Q814="rxStart"),I814-timingTable[[#This Row],[FRT32_val]],"EMPTY")</f>
        <v>EMPTY</v>
      </c>
    </row>
    <row r="811" spans="1:27" x14ac:dyDescent="0.25">
      <c r="A811" s="14" t="s">
        <v>2858</v>
      </c>
      <c r="B811">
        <v>335690445586</v>
      </c>
      <c r="C811" s="14" t="s">
        <v>10870</v>
      </c>
      <c r="D811">
        <v>129</v>
      </c>
      <c r="E811" s="14" t="s">
        <v>3677</v>
      </c>
      <c r="F811" s="14" t="s">
        <v>7881</v>
      </c>
      <c r="G811" s="14">
        <f>timingTable[[#This Row],[FRT_DEC]]-B810</f>
        <v>3</v>
      </c>
      <c r="H8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INFO]]))),H810)</f>
        <v>107</v>
      </c>
      <c r="I8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11" s="14">
        <f>HEX2DEC(RIGHT(timingTable[[#This Row],[FRT_HEX]],MIN(LEN(timingTable[[#This Row],[FRT_HEX]])-2,8)))</f>
        <v>682996498</v>
      </c>
      <c r="K811" s="14" t="str">
        <f>IF(timingTable[[#This Row],['[TRACECODE']:.1]]=140,"afterTx","")</f>
        <v/>
      </c>
      <c r="L811" s="14" t="str">
        <f t="shared" si="132"/>
        <v/>
      </c>
      <c r="M811" s="14" t="str">
        <f>IF(AND(H811=H810,K810="afterTx",timingTable[[#This Row],['[TRACECODE']:.1]]=6),"dc","")</f>
        <v/>
      </c>
      <c r="N811" s="14" t="str">
        <f t="shared" si="133"/>
        <v/>
      </c>
      <c r="O811" s="14" t="str">
        <f>IF(timingTable[[#This Row],['[TRACECODE']:.1]]=141,"afterRx","")</f>
        <v/>
      </c>
      <c r="P811" s="14" t="str">
        <f t="shared" si="134"/>
        <v/>
      </c>
      <c r="Q811" s="14" t="str">
        <f t="shared" si="135"/>
        <v/>
      </c>
      <c r="R811" s="14" t="str">
        <f t="shared" si="136"/>
        <v/>
      </c>
      <c r="S811" s="14" t="str">
        <f t="shared" si="137"/>
        <v>EMPTY</v>
      </c>
      <c r="T811" s="14" t="str">
        <f t="shared" si="138"/>
        <v>EMPTY</v>
      </c>
      <c r="U811" s="14" t="str">
        <f t="shared" si="139"/>
        <v>EMPTY</v>
      </c>
      <c r="V811" s="14" t="str">
        <f t="shared" si="140"/>
        <v>EMPTY</v>
      </c>
      <c r="W811" s="14" t="str">
        <f>IF(L811="beforeTx",timingTable[[#This Row],[FRT32_val]]-timingTable[[#This Row],[FRT32_trace]],"EMPTY")</f>
        <v>EMPTY</v>
      </c>
      <c r="X811" s="14" t="str">
        <f t="shared" si="141"/>
        <v>EMPTY</v>
      </c>
      <c r="Y811" s="14" t="str">
        <f t="shared" si="142"/>
        <v>EMPTY</v>
      </c>
      <c r="Z811" s="14" t="str">
        <f>IF(AND(P811="beforeRx",O812="afterRx"),J812-timingTable[[#This Row],[FRT32_trace]],"EMPTY")</f>
        <v>EMPTY</v>
      </c>
      <c r="AA811" s="14" t="str">
        <f>IF(AND(timingTable[[#This Row],[txEnd]]="txEnd",Q815="rxStart"),I815-timingTable[[#This Row],[FRT32_val]],"EMPTY")</f>
        <v>EMPTY</v>
      </c>
    </row>
    <row r="812" spans="1:27" x14ac:dyDescent="0.25">
      <c r="A812" s="14" t="s">
        <v>2859</v>
      </c>
      <c r="B812">
        <v>335690446690</v>
      </c>
      <c r="C812" s="14" t="s">
        <v>10871</v>
      </c>
      <c r="D812">
        <v>140</v>
      </c>
      <c r="E812" s="14" t="s">
        <v>1076</v>
      </c>
      <c r="F812" s="14" t="s">
        <v>7882</v>
      </c>
      <c r="G812" s="14">
        <f>timingTable[[#This Row],[FRT_DEC]]-B811</f>
        <v>1104</v>
      </c>
      <c r="H8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INFO]]))),H811)</f>
        <v>107</v>
      </c>
      <c r="I81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12" s="14">
        <f>HEX2DEC(RIGHT(timingTable[[#This Row],[FRT_HEX]],MIN(LEN(timingTable[[#This Row],[FRT_HEX]])-2,8)))</f>
        <v>682997602</v>
      </c>
      <c r="K812" s="14" t="str">
        <f>IF(timingTable[[#This Row],['[TRACECODE']:.1]]=140,"afterTx","")</f>
        <v>afterTx</v>
      </c>
      <c r="L812" s="14" t="str">
        <f t="shared" si="132"/>
        <v/>
      </c>
      <c r="M812" s="14" t="str">
        <f>IF(AND(H812=H811,K811="afterTx",timingTable[[#This Row],['[TRACECODE']:.1]]=6),"dc","")</f>
        <v/>
      </c>
      <c r="N812" s="14" t="str">
        <f t="shared" si="133"/>
        <v/>
      </c>
      <c r="O812" s="14" t="str">
        <f>IF(timingTable[[#This Row],['[TRACECODE']:.1]]=141,"afterRx","")</f>
        <v/>
      </c>
      <c r="P812" s="14" t="str">
        <f t="shared" si="134"/>
        <v/>
      </c>
      <c r="Q812" s="14" t="str">
        <f t="shared" si="135"/>
        <v/>
      </c>
      <c r="R812" s="14" t="str">
        <f t="shared" si="136"/>
        <v/>
      </c>
      <c r="S812" s="14" t="str">
        <f t="shared" si="137"/>
        <v>EMPTY</v>
      </c>
      <c r="T812" s="14" t="str">
        <f t="shared" si="138"/>
        <v>EMPTY</v>
      </c>
      <c r="U812" s="14" t="str">
        <f t="shared" si="139"/>
        <v>EMPTY</v>
      </c>
      <c r="V812" s="14" t="str">
        <f t="shared" si="140"/>
        <v>EMPTY</v>
      </c>
      <c r="W812" s="14" t="str">
        <f>IF(L812="beforeTx",timingTable[[#This Row],[FRT32_val]]-timingTable[[#This Row],[FRT32_trace]],"EMPTY")</f>
        <v>EMPTY</v>
      </c>
      <c r="X812" s="14" t="str">
        <f t="shared" si="141"/>
        <v>EMPTY</v>
      </c>
      <c r="Y812" s="14" t="str">
        <f t="shared" si="142"/>
        <v>EMPTY</v>
      </c>
      <c r="Z812" s="14" t="str">
        <f>IF(AND(P812="beforeRx",O813="afterRx"),J813-timingTable[[#This Row],[FRT32_trace]],"EMPTY")</f>
        <v>EMPTY</v>
      </c>
      <c r="AA812" s="14" t="str">
        <f>IF(AND(timingTable[[#This Row],[txEnd]]="txEnd",Q816="rxStart"),I816-timingTable[[#This Row],[FRT32_val]],"EMPTY")</f>
        <v>EMPTY</v>
      </c>
    </row>
    <row r="813" spans="1:27" x14ac:dyDescent="0.25">
      <c r="A813" s="14" t="s">
        <v>2861</v>
      </c>
      <c r="B813">
        <v>335690487902</v>
      </c>
      <c r="C813" s="14" t="s">
        <v>10873</v>
      </c>
      <c r="D813">
        <v>6</v>
      </c>
      <c r="E813" s="14" t="s">
        <v>1077</v>
      </c>
      <c r="F813" s="14" t="s">
        <v>10874</v>
      </c>
      <c r="G813" s="14">
        <f>timingTable[[#This Row],[FRT_DEC]]-B812</f>
        <v>41212</v>
      </c>
      <c r="H8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INFO]]))),H812)</f>
        <v>107</v>
      </c>
      <c r="I8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682998327</v>
      </c>
      <c r="J813" s="14">
        <f>HEX2DEC(RIGHT(timingTable[[#This Row],[FRT_HEX]],MIN(LEN(timingTable[[#This Row],[FRT_HEX]])-2,8)))</f>
        <v>683038814</v>
      </c>
      <c r="K813" s="14" t="str">
        <f>IF(timingTable[[#This Row],['[TRACECODE']:.1]]=140,"afterTx","")</f>
        <v/>
      </c>
      <c r="L813" s="14" t="str">
        <f t="shared" si="132"/>
        <v/>
      </c>
      <c r="M813" s="14" t="str">
        <f>IF(AND(H813=H812,K812="afterTx",timingTable[[#This Row],['[TRACECODE']:.1]]=6),"dc","")</f>
        <v>dc</v>
      </c>
      <c r="N813" s="14" t="str">
        <f t="shared" si="133"/>
        <v/>
      </c>
      <c r="O813" s="14" t="str">
        <f>IF(timingTable[[#This Row],['[TRACECODE']:.1]]=141,"afterRx","")</f>
        <v/>
      </c>
      <c r="P813" s="14" t="str">
        <f t="shared" si="134"/>
        <v/>
      </c>
      <c r="Q813" s="14" t="str">
        <f t="shared" si="135"/>
        <v/>
      </c>
      <c r="R813" s="14" t="str">
        <f t="shared" si="136"/>
        <v/>
      </c>
      <c r="S813" s="14" t="str">
        <f t="shared" si="137"/>
        <v>EMPTY</v>
      </c>
      <c r="T813" s="14" t="str">
        <f t="shared" si="138"/>
        <v>EMPTY</v>
      </c>
      <c r="U813" s="14" t="str">
        <f t="shared" si="139"/>
        <v>EMPTY</v>
      </c>
      <c r="V813" s="14" t="str">
        <f t="shared" si="140"/>
        <v>EMPTY</v>
      </c>
      <c r="W813" s="14" t="str">
        <f>IF(L813="beforeTx",timingTable[[#This Row],[FRT32_val]]-timingTable[[#This Row],[FRT32_trace]],"EMPTY")</f>
        <v>EMPTY</v>
      </c>
      <c r="X813" s="14" t="str">
        <f t="shared" si="141"/>
        <v>EMPTY</v>
      </c>
      <c r="Y813" s="14" t="str">
        <f t="shared" si="142"/>
        <v>EMPTY</v>
      </c>
      <c r="Z813" s="14" t="str">
        <f>IF(AND(P813="beforeRx",O814="afterRx"),J814-timingTable[[#This Row],[FRT32_trace]],"EMPTY")</f>
        <v>EMPTY</v>
      </c>
      <c r="AA813" s="14" t="str">
        <f>IF(AND(timingTable[[#This Row],[txEnd]]="txEnd",Q817="rxStart"),I817-timingTable[[#This Row],[FRT32_val]],"EMPTY")</f>
        <v>EMPTY</v>
      </c>
    </row>
    <row r="814" spans="1:27" x14ac:dyDescent="0.25">
      <c r="A814" s="14" t="s">
        <v>2862</v>
      </c>
      <c r="B814">
        <v>335690487904</v>
      </c>
      <c r="C814" s="14" t="s">
        <v>10875</v>
      </c>
      <c r="D814">
        <v>6</v>
      </c>
      <c r="E814" s="14" t="s">
        <v>1077</v>
      </c>
      <c r="F814" s="14" t="s">
        <v>7877</v>
      </c>
      <c r="G814" s="14">
        <f>timingTable[[#This Row],[FRT_DEC]]-B813</f>
        <v>2</v>
      </c>
      <c r="H8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INFO]]))),H813)</f>
        <v>107</v>
      </c>
      <c r="I8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14" s="14">
        <f>HEX2DEC(RIGHT(timingTable[[#This Row],[FRT_HEX]],MIN(LEN(timingTable[[#This Row],[FRT_HEX]])-2,8)))</f>
        <v>683038816</v>
      </c>
      <c r="K814" s="14" t="str">
        <f>IF(timingTable[[#This Row],['[TRACECODE']:.1]]=140,"afterTx","")</f>
        <v/>
      </c>
      <c r="L814" s="14" t="str">
        <f t="shared" si="132"/>
        <v/>
      </c>
      <c r="M814" s="14" t="str">
        <f>IF(AND(H814=H813,K813="afterTx",timingTable[[#This Row],['[TRACECODE']:.1]]=6),"dc","")</f>
        <v/>
      </c>
      <c r="N814" s="14" t="str">
        <f t="shared" si="133"/>
        <v/>
      </c>
      <c r="O814" s="14" t="str">
        <f>IF(timingTable[[#This Row],['[TRACECODE']:.1]]=141,"afterRx","")</f>
        <v/>
      </c>
      <c r="P814" s="14" t="str">
        <f t="shared" si="134"/>
        <v/>
      </c>
      <c r="Q814" s="14" t="str">
        <f t="shared" si="135"/>
        <v/>
      </c>
      <c r="R814" s="14" t="str">
        <f t="shared" si="136"/>
        <v/>
      </c>
      <c r="S814" s="14" t="str">
        <f t="shared" si="137"/>
        <v>EMPTY</v>
      </c>
      <c r="T814" s="14" t="str">
        <f t="shared" si="138"/>
        <v>EMPTY</v>
      </c>
      <c r="U814" s="14" t="str">
        <f t="shared" si="139"/>
        <v>EMPTY</v>
      </c>
      <c r="V814" s="14" t="str">
        <f t="shared" si="140"/>
        <v>EMPTY</v>
      </c>
      <c r="W814" s="14" t="str">
        <f>IF(L814="beforeTx",timingTable[[#This Row],[FRT32_val]]-timingTable[[#This Row],[FRT32_trace]],"EMPTY")</f>
        <v>EMPTY</v>
      </c>
      <c r="X814" s="14" t="str">
        <f t="shared" si="141"/>
        <v>EMPTY</v>
      </c>
      <c r="Y814" s="14" t="str">
        <f t="shared" si="142"/>
        <v>EMPTY</v>
      </c>
      <c r="Z814" s="14" t="str">
        <f>IF(AND(P814="beforeRx",O815="afterRx"),J815-timingTable[[#This Row],[FRT32_trace]],"EMPTY")</f>
        <v>EMPTY</v>
      </c>
      <c r="AA814" s="14" t="str">
        <f>IF(AND(timingTable[[#This Row],[txEnd]]="txEnd",Q818="rxStart"),I818-timingTable[[#This Row],[FRT32_val]],"EMPTY")</f>
        <v>EMPTY</v>
      </c>
    </row>
    <row r="815" spans="1:27" x14ac:dyDescent="0.25">
      <c r="A815" s="14" t="s">
        <v>2863</v>
      </c>
      <c r="B815">
        <v>335690487907</v>
      </c>
      <c r="C815" s="14" t="s">
        <v>10876</v>
      </c>
      <c r="D815">
        <v>122</v>
      </c>
      <c r="E815" s="14" t="s">
        <v>3921</v>
      </c>
      <c r="F815" s="14" t="s">
        <v>10877</v>
      </c>
      <c r="G815" s="14">
        <f>timingTable[[#This Row],[FRT_DEC]]-B814</f>
        <v>3</v>
      </c>
      <c r="H8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INFO]]))),H814)</f>
        <v>107</v>
      </c>
      <c r="I8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683038787</v>
      </c>
      <c r="J815" s="14">
        <f>HEX2DEC(RIGHT(timingTable[[#This Row],[FRT_HEX]],MIN(LEN(timingTable[[#This Row],[FRT_HEX]])-2,8)))</f>
        <v>683038819</v>
      </c>
      <c r="K815" s="14" t="str">
        <f>IF(timingTable[[#This Row],['[TRACECODE']:.1]]=140,"afterTx","")</f>
        <v/>
      </c>
      <c r="L815" s="14" t="str">
        <f t="shared" si="132"/>
        <v/>
      </c>
      <c r="M815" s="14" t="str">
        <f>IF(AND(H815=H814,K814="afterTx",timingTable[[#This Row],['[TRACECODE']:.1]]=6),"dc","")</f>
        <v/>
      </c>
      <c r="N815" s="14" t="str">
        <f t="shared" si="133"/>
        <v>txEnd</v>
      </c>
      <c r="O815" s="14" t="str">
        <f>IF(timingTable[[#This Row],['[TRACECODE']:.1]]=141,"afterRx","")</f>
        <v/>
      </c>
      <c r="P815" s="14" t="str">
        <f t="shared" si="134"/>
        <v/>
      </c>
      <c r="Q815" s="14" t="str">
        <f t="shared" si="135"/>
        <v/>
      </c>
      <c r="R815" s="14" t="str">
        <f t="shared" si="136"/>
        <v/>
      </c>
      <c r="S815" s="14" t="str">
        <f t="shared" si="137"/>
        <v>EMPTY</v>
      </c>
      <c r="T815" s="14" t="str">
        <f t="shared" si="138"/>
        <v>EMPTY</v>
      </c>
      <c r="U815" s="14" t="str">
        <f t="shared" si="139"/>
        <v>EMPTY</v>
      </c>
      <c r="V815" s="14" t="str">
        <f t="shared" si="140"/>
        <v>EMPTY</v>
      </c>
      <c r="W815" s="14" t="str">
        <f>IF(L815="beforeTx",timingTable[[#This Row],[FRT32_val]]-timingTable[[#This Row],[FRT32_trace]],"EMPTY")</f>
        <v>EMPTY</v>
      </c>
      <c r="X815" s="14" t="str">
        <f t="shared" si="141"/>
        <v>EMPTY</v>
      </c>
      <c r="Y815" s="14" t="str">
        <f t="shared" si="142"/>
        <v>EMPTY</v>
      </c>
      <c r="Z815" s="14" t="str">
        <f>IF(AND(P815="beforeRx",O816="afterRx"),J816-timingTable[[#This Row],[FRT32_trace]],"EMPTY")</f>
        <v>EMPTY</v>
      </c>
      <c r="AA815" s="14" t="str">
        <f>IF(AND(timingTable[[#This Row],[txEnd]]="txEnd",Q819="rxStart"),I819-timingTable[[#This Row],[FRT32_val]],"EMPTY")</f>
        <v>EMPTY</v>
      </c>
    </row>
    <row r="816" spans="1:27" x14ac:dyDescent="0.25">
      <c r="A816" s="14" t="s">
        <v>2864</v>
      </c>
      <c r="B816">
        <v>335690487910</v>
      </c>
      <c r="C816" s="14" t="s">
        <v>10878</v>
      </c>
      <c r="D816">
        <v>122</v>
      </c>
      <c r="E816" s="14" t="s">
        <v>3921</v>
      </c>
      <c r="F816" s="14" t="s">
        <v>7878</v>
      </c>
      <c r="G816" s="14">
        <f>timingTable[[#This Row],[FRT_DEC]]-B815</f>
        <v>3</v>
      </c>
      <c r="H8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INFO]]))),H815)</f>
        <v>107</v>
      </c>
      <c r="I8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16" s="14">
        <f>HEX2DEC(RIGHT(timingTable[[#This Row],[FRT_HEX]],MIN(LEN(timingTable[[#This Row],[FRT_HEX]])-2,8)))</f>
        <v>683038822</v>
      </c>
      <c r="K816" s="14" t="str">
        <f>IF(timingTable[[#This Row],['[TRACECODE']:.1]]=140,"afterTx","")</f>
        <v/>
      </c>
      <c r="L816" s="14" t="str">
        <f t="shared" si="132"/>
        <v/>
      </c>
      <c r="M816" s="14" t="str">
        <f>IF(AND(H816=H815,K815="afterTx",timingTable[[#This Row],['[TRACECODE']:.1]]=6),"dc","")</f>
        <v/>
      </c>
      <c r="N816" s="14" t="str">
        <f t="shared" si="133"/>
        <v/>
      </c>
      <c r="O816" s="14" t="str">
        <f>IF(timingTable[[#This Row],['[TRACECODE']:.1]]=141,"afterRx","")</f>
        <v/>
      </c>
      <c r="P816" s="14" t="str">
        <f t="shared" si="134"/>
        <v/>
      </c>
      <c r="Q816" s="14" t="str">
        <f t="shared" si="135"/>
        <v/>
      </c>
      <c r="R816" s="14" t="str">
        <f t="shared" si="136"/>
        <v/>
      </c>
      <c r="S816" s="14" t="str">
        <f t="shared" si="137"/>
        <v>EMPTY</v>
      </c>
      <c r="T816" s="14" t="str">
        <f t="shared" si="138"/>
        <v>EMPTY</v>
      </c>
      <c r="U816" s="14" t="str">
        <f t="shared" si="139"/>
        <v>EMPTY</v>
      </c>
      <c r="V816" s="14" t="str">
        <f t="shared" si="140"/>
        <v>EMPTY</v>
      </c>
      <c r="W816" s="14" t="str">
        <f>IF(L816="beforeTx",timingTable[[#This Row],[FRT32_val]]-timingTable[[#This Row],[FRT32_trace]],"EMPTY")</f>
        <v>EMPTY</v>
      </c>
      <c r="X816" s="14" t="str">
        <f t="shared" si="141"/>
        <v>EMPTY</v>
      </c>
      <c r="Y816" s="14" t="str">
        <f t="shared" si="142"/>
        <v>EMPTY</v>
      </c>
      <c r="Z816" s="14" t="str">
        <f>IF(AND(P816="beforeRx",O817="afterRx"),J817-timingTable[[#This Row],[FRT32_trace]],"EMPTY")</f>
        <v>EMPTY</v>
      </c>
      <c r="AA816" s="14" t="str">
        <f>IF(AND(timingTable[[#This Row],[txEnd]]="txEnd",Q820="rxStart"),I820-timingTable[[#This Row],[FRT32_val]],"EMPTY")</f>
        <v>EMPTY</v>
      </c>
    </row>
    <row r="817" spans="1:27" x14ac:dyDescent="0.25">
      <c r="A817" s="14" t="s">
        <v>2865</v>
      </c>
      <c r="B817">
        <v>335690487918</v>
      </c>
      <c r="C817" s="14" t="s">
        <v>10879</v>
      </c>
      <c r="D817">
        <v>151</v>
      </c>
      <c r="E817" s="14" t="s">
        <v>7876</v>
      </c>
      <c r="F817" s="14" t="s">
        <v>8006</v>
      </c>
      <c r="G817" s="14">
        <f>timingTable[[#This Row],[FRT_DEC]]-B816</f>
        <v>8</v>
      </c>
      <c r="H8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INFO]]))),H816)</f>
        <v>107</v>
      </c>
      <c r="I8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817" s="14">
        <f>HEX2DEC(RIGHT(timingTable[[#This Row],[FRT_HEX]],MIN(LEN(timingTable[[#This Row],[FRT_HEX]])-2,8)))</f>
        <v>683038830</v>
      </c>
      <c r="K817" s="14" t="str">
        <f>IF(timingTable[[#This Row],['[TRACECODE']:.1]]=140,"afterTx","")</f>
        <v/>
      </c>
      <c r="L817" s="14" t="str">
        <f t="shared" si="132"/>
        <v/>
      </c>
      <c r="M817" s="14" t="str">
        <f>IF(AND(H817=H816,K816="afterTx",timingTable[[#This Row],['[TRACECODE']:.1]]=6),"dc","")</f>
        <v/>
      </c>
      <c r="N817" s="14" t="str">
        <f t="shared" si="133"/>
        <v/>
      </c>
      <c r="O817" s="14" t="str">
        <f>IF(timingTable[[#This Row],['[TRACECODE']:.1]]=141,"afterRx","")</f>
        <v/>
      </c>
      <c r="P817" s="14" t="str">
        <f t="shared" si="134"/>
        <v/>
      </c>
      <c r="Q817" s="14" t="str">
        <f t="shared" si="135"/>
        <v/>
      </c>
      <c r="R817" s="14" t="str">
        <f t="shared" si="136"/>
        <v/>
      </c>
      <c r="S817" s="14" t="str">
        <f t="shared" si="137"/>
        <v>EMPTY</v>
      </c>
      <c r="T817" s="14" t="str">
        <f t="shared" si="138"/>
        <v>EMPTY</v>
      </c>
      <c r="U817" s="14" t="str">
        <f t="shared" si="139"/>
        <v>EMPTY</v>
      </c>
      <c r="V817" s="14" t="str">
        <f t="shared" si="140"/>
        <v>EMPTY</v>
      </c>
      <c r="W817" s="14" t="str">
        <f>IF(L817="beforeTx",timingTable[[#This Row],[FRT32_val]]-timingTable[[#This Row],[FRT32_trace]],"EMPTY")</f>
        <v>EMPTY</v>
      </c>
      <c r="X817" s="14" t="str">
        <f t="shared" si="141"/>
        <v>EMPTY</v>
      </c>
      <c r="Y817" s="14" t="str">
        <f t="shared" si="142"/>
        <v>EMPTY</v>
      </c>
      <c r="Z817" s="14" t="str">
        <f>IF(AND(P817="beforeRx",O818="afterRx"),J818-timingTable[[#This Row],[FRT32_trace]],"EMPTY")</f>
        <v>EMPTY</v>
      </c>
      <c r="AA817" s="14" t="str">
        <f>IF(AND(timingTable[[#This Row],[txEnd]]="txEnd",Q821="rxStart"),I821-timingTable[[#This Row],[FRT32_val]],"EMPTY")</f>
        <v>EMPTY</v>
      </c>
    </row>
    <row r="818" spans="1:27" x14ac:dyDescent="0.25">
      <c r="A818" s="14" t="s">
        <v>2873</v>
      </c>
      <c r="B818">
        <v>335690488389</v>
      </c>
      <c r="C818" s="14" t="s">
        <v>10888</v>
      </c>
      <c r="D818">
        <v>151</v>
      </c>
      <c r="E818" s="14" t="s">
        <v>7876</v>
      </c>
      <c r="F818" s="14" t="s">
        <v>8130</v>
      </c>
      <c r="G818" s="14">
        <f>timingTable[[#This Row],[FRT_DEC]]-B817</f>
        <v>471</v>
      </c>
      <c r="H8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INFO]]))),H817)</f>
        <v>107</v>
      </c>
      <c r="I8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818" s="14">
        <f>HEX2DEC(RIGHT(timingTable[[#This Row],[FRT_HEX]],MIN(LEN(timingTable[[#This Row],[FRT_HEX]])-2,8)))</f>
        <v>683039301</v>
      </c>
      <c r="K818" s="14" t="str">
        <f>IF(timingTable[[#This Row],['[TRACECODE']:.1]]=140,"afterTx","")</f>
        <v/>
      </c>
      <c r="L818" s="14" t="str">
        <f t="shared" si="132"/>
        <v/>
      </c>
      <c r="M818" s="14" t="str">
        <f>IF(AND(H818=H817,K817="afterTx",timingTable[[#This Row],['[TRACECODE']:.1]]=6),"dc","")</f>
        <v/>
      </c>
      <c r="N818" s="14" t="str">
        <f t="shared" si="133"/>
        <v/>
      </c>
      <c r="O818" s="14" t="str">
        <f>IF(timingTable[[#This Row],['[TRACECODE']:.1]]=141,"afterRx","")</f>
        <v/>
      </c>
      <c r="P818" s="14" t="str">
        <f t="shared" si="134"/>
        <v/>
      </c>
      <c r="Q818" s="14" t="str">
        <f t="shared" si="135"/>
        <v/>
      </c>
      <c r="R818" s="14" t="str">
        <f t="shared" si="136"/>
        <v/>
      </c>
      <c r="S818" s="14" t="str">
        <f t="shared" si="137"/>
        <v>EMPTY</v>
      </c>
      <c r="T818" s="14" t="str">
        <f t="shared" si="138"/>
        <v>EMPTY</v>
      </c>
      <c r="U818" s="14" t="str">
        <f t="shared" si="139"/>
        <v>EMPTY</v>
      </c>
      <c r="V818" s="14" t="str">
        <f t="shared" si="140"/>
        <v>EMPTY</v>
      </c>
      <c r="W818" s="14" t="str">
        <f>IF(L818="beforeTx",timingTable[[#This Row],[FRT32_val]]-timingTable[[#This Row],[FRT32_trace]],"EMPTY")</f>
        <v>EMPTY</v>
      </c>
      <c r="X818" s="14" t="str">
        <f t="shared" si="141"/>
        <v>EMPTY</v>
      </c>
      <c r="Y818" s="14" t="str">
        <f t="shared" si="142"/>
        <v>EMPTY</v>
      </c>
      <c r="Z818" s="14" t="str">
        <f>IF(AND(P818="beforeRx",O819="afterRx"),J819-timingTable[[#This Row],[FRT32_trace]],"EMPTY")</f>
        <v>EMPTY</v>
      </c>
      <c r="AA818" s="14" t="str">
        <f>IF(AND(timingTable[[#This Row],[txEnd]]="txEnd",Q822="rxStart"),I822-timingTable[[#This Row],[FRT32_val]],"EMPTY")</f>
        <v>EMPTY</v>
      </c>
    </row>
    <row r="819" spans="1:27" x14ac:dyDescent="0.25">
      <c r="A819" s="14" t="s">
        <v>2876</v>
      </c>
      <c r="B819">
        <v>335690488413</v>
      </c>
      <c r="C819" s="14" t="s">
        <v>10891</v>
      </c>
      <c r="D819">
        <v>130</v>
      </c>
      <c r="E819" s="14" t="s">
        <v>3933</v>
      </c>
      <c r="F819" s="14" t="s">
        <v>3980</v>
      </c>
      <c r="G819" s="14">
        <f>timingTable[[#This Row],[FRT_DEC]]-B818</f>
        <v>24</v>
      </c>
      <c r="H8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INFO]]))),H818)</f>
        <v>107</v>
      </c>
      <c r="I8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2031621</v>
      </c>
      <c r="J819" s="14">
        <f>HEX2DEC(RIGHT(timingTable[[#This Row],[FRT_HEX]],MIN(LEN(timingTable[[#This Row],[FRT_HEX]])-2,8)))</f>
        <v>683039325</v>
      </c>
      <c r="K819" s="14" t="str">
        <f>IF(timingTable[[#This Row],['[TRACECODE']:.1]]=140,"afterTx","")</f>
        <v/>
      </c>
      <c r="L819" s="14" t="str">
        <f t="shared" si="132"/>
        <v/>
      </c>
      <c r="M819" s="14" t="str">
        <f>IF(AND(H819=H818,K818="afterTx",timingTable[[#This Row],['[TRACECODE']:.1]]=6),"dc","")</f>
        <v/>
      </c>
      <c r="N819" s="14" t="str">
        <f t="shared" si="133"/>
        <v/>
      </c>
      <c r="O819" s="14" t="str">
        <f>IF(timingTable[[#This Row],['[TRACECODE']:.1]]=141,"afterRx","")</f>
        <v/>
      </c>
      <c r="P819" s="14" t="str">
        <f t="shared" si="134"/>
        <v>beforeRx</v>
      </c>
      <c r="Q819" s="14" t="str">
        <f t="shared" si="135"/>
        <v/>
      </c>
      <c r="R819" s="14" t="str">
        <f t="shared" si="136"/>
        <v/>
      </c>
      <c r="S819" s="14" t="str">
        <f t="shared" si="137"/>
        <v>EMPTY</v>
      </c>
      <c r="T819" s="14" t="str">
        <f t="shared" si="138"/>
        <v>EMPTY</v>
      </c>
      <c r="U819" s="14" t="str">
        <f t="shared" si="139"/>
        <v>EMPTY</v>
      </c>
      <c r="V819" s="14" t="str">
        <f t="shared" si="140"/>
        <v>EMPTY</v>
      </c>
      <c r="W819" s="14" t="str">
        <f>IF(L819="beforeTx",timingTable[[#This Row],[FRT32_val]]-timingTable[[#This Row],[FRT32_trace]],"EMPTY")</f>
        <v>EMPTY</v>
      </c>
      <c r="X819" s="14" t="str">
        <f t="shared" si="141"/>
        <v>EMPTY</v>
      </c>
      <c r="Y819" s="14" t="str">
        <f t="shared" si="142"/>
        <v>EMPTY</v>
      </c>
      <c r="Z819" s="14">
        <f>IF(AND(P819="beforeRx",O820="afterRx"),J820-timingTable[[#This Row],[FRT32_trace]],"EMPTY")</f>
        <v>153</v>
      </c>
      <c r="AA819" s="14" t="str">
        <f>IF(AND(timingTable[[#This Row],[txEnd]]="txEnd",Q823="rxStart"),I823-timingTable[[#This Row],[FRT32_val]],"EMPTY")</f>
        <v>EMPTY</v>
      </c>
    </row>
    <row r="820" spans="1:27" x14ac:dyDescent="0.25">
      <c r="A820" s="14" t="s">
        <v>2877</v>
      </c>
      <c r="B820">
        <v>335690488566</v>
      </c>
      <c r="C820" s="14" t="s">
        <v>10892</v>
      </c>
      <c r="D820">
        <v>141</v>
      </c>
      <c r="E820" s="14" t="s">
        <v>3934</v>
      </c>
      <c r="F820" s="14" t="s">
        <v>3981</v>
      </c>
      <c r="G820" s="14">
        <f>timingTable[[#This Row],[FRT_DEC]]-B819</f>
        <v>153</v>
      </c>
      <c r="H8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INFO]]))),H819)</f>
        <v>107</v>
      </c>
      <c r="I82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20" s="14">
        <f>HEX2DEC(RIGHT(timingTable[[#This Row],[FRT_HEX]],MIN(LEN(timingTable[[#This Row],[FRT_HEX]])-2,8)))</f>
        <v>683039478</v>
      </c>
      <c r="K820" s="14" t="str">
        <f>IF(timingTable[[#This Row],['[TRACECODE']:.1]]=140,"afterTx","")</f>
        <v/>
      </c>
      <c r="L820" s="14" t="str">
        <f t="shared" si="132"/>
        <v/>
      </c>
      <c r="M820" s="14" t="str">
        <f>IF(AND(H820=H819,K819="afterTx",timingTable[[#This Row],['[TRACECODE']:.1]]=6),"dc","")</f>
        <v/>
      </c>
      <c r="N820" s="14" t="str">
        <f t="shared" si="133"/>
        <v/>
      </c>
      <c r="O820" s="14" t="str">
        <f>IF(timingTable[[#This Row],['[TRACECODE']:.1]]=141,"afterRx","")</f>
        <v>afterRx</v>
      </c>
      <c r="P820" s="14" t="str">
        <f t="shared" si="134"/>
        <v/>
      </c>
      <c r="Q820" s="14" t="str">
        <f t="shared" si="135"/>
        <v/>
      </c>
      <c r="R820" s="14" t="str">
        <f t="shared" si="136"/>
        <v/>
      </c>
      <c r="S820" s="14" t="str">
        <f t="shared" si="137"/>
        <v>EMPTY</v>
      </c>
      <c r="T820" s="14" t="str">
        <f t="shared" si="138"/>
        <v>EMPTY</v>
      </c>
      <c r="U820" s="14" t="str">
        <f t="shared" si="139"/>
        <v>EMPTY</v>
      </c>
      <c r="V820" s="14" t="str">
        <f t="shared" si="140"/>
        <v>EMPTY</v>
      </c>
      <c r="W820" s="14" t="str">
        <f>IF(L820="beforeTx",timingTable[[#This Row],[FRT32_val]]-timingTable[[#This Row],[FRT32_trace]],"EMPTY")</f>
        <v>EMPTY</v>
      </c>
      <c r="X820" s="14" t="str">
        <f t="shared" si="141"/>
        <v>EMPTY</v>
      </c>
      <c r="Y820" s="14" t="str">
        <f t="shared" si="142"/>
        <v>EMPTY</v>
      </c>
      <c r="Z820" s="14" t="str">
        <f>IF(AND(P820="beforeRx",O821="afterRx"),J821-timingTable[[#This Row],[FRT32_trace]],"EMPTY")</f>
        <v>EMPTY</v>
      </c>
      <c r="AA820" s="14" t="str">
        <f>IF(AND(timingTable[[#This Row],[txEnd]]="txEnd",Q824="rxStart"),I824-timingTable[[#This Row],[FRT32_val]],"EMPTY")</f>
        <v>EMPTY</v>
      </c>
    </row>
    <row r="821" spans="1:27" x14ac:dyDescent="0.25">
      <c r="A821" s="14" t="s">
        <v>2880</v>
      </c>
      <c r="B821">
        <v>335690490127</v>
      </c>
      <c r="C821" s="14" t="s">
        <v>10895</v>
      </c>
      <c r="D821">
        <v>123</v>
      </c>
      <c r="E821" s="14" t="s">
        <v>3922</v>
      </c>
      <c r="F821" s="14" t="s">
        <v>10896</v>
      </c>
      <c r="G821" s="14">
        <f>timingTable[[#This Row],[FRT_DEC]]-B820</f>
        <v>1561</v>
      </c>
      <c r="H8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INFO]]))),H820)</f>
        <v>107</v>
      </c>
      <c r="I8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683040623</v>
      </c>
      <c r="J821" s="14">
        <f>HEX2DEC(RIGHT(timingTable[[#This Row],[FRT_HEX]],MIN(LEN(timingTable[[#This Row],[FRT_HEX]])-2,8)))</f>
        <v>683041039</v>
      </c>
      <c r="K821" s="14" t="str">
        <f>IF(timingTable[[#This Row],['[TRACECODE']:.1]]=140,"afterTx","")</f>
        <v/>
      </c>
      <c r="L821" s="14" t="str">
        <f t="shared" si="132"/>
        <v/>
      </c>
      <c r="M821" s="14" t="str">
        <f>IF(AND(H821=H820,K820="afterTx",timingTable[[#This Row],['[TRACECODE']:.1]]=6),"dc","")</f>
        <v/>
      </c>
      <c r="N821" s="14" t="str">
        <f t="shared" si="133"/>
        <v/>
      </c>
      <c r="O821" s="14" t="str">
        <f>IF(timingTable[[#This Row],['[TRACECODE']:.1]]=141,"afterRx","")</f>
        <v/>
      </c>
      <c r="P821" s="14" t="str">
        <f t="shared" si="134"/>
        <v/>
      </c>
      <c r="Q821" s="14" t="str">
        <f t="shared" si="135"/>
        <v>rxStart</v>
      </c>
      <c r="R821" s="14" t="str">
        <f t="shared" si="136"/>
        <v/>
      </c>
      <c r="S821" s="14" t="str">
        <f t="shared" si="137"/>
        <v>EMPTY</v>
      </c>
      <c r="T821" s="14" t="str">
        <f t="shared" si="138"/>
        <v>EMPTY</v>
      </c>
      <c r="U821" s="14" t="str">
        <f t="shared" si="139"/>
        <v>EMPTY</v>
      </c>
      <c r="V821" s="14" t="str">
        <f t="shared" si="140"/>
        <v>EMPTY</v>
      </c>
      <c r="W821" s="14" t="str">
        <f>IF(L821="beforeTx",timingTable[[#This Row],[FRT32_val]]-timingTable[[#This Row],[FRT32_trace]],"EMPTY")</f>
        <v>EMPTY</v>
      </c>
      <c r="X821" s="14" t="str">
        <f t="shared" si="141"/>
        <v>EMPTY</v>
      </c>
      <c r="Y821" s="14" t="str">
        <f t="shared" si="142"/>
        <v>EMPTY</v>
      </c>
      <c r="Z821" s="14" t="str">
        <f>IF(AND(P821="beforeRx",O822="afterRx"),J822-timingTable[[#This Row],[FRT32_trace]],"EMPTY")</f>
        <v>EMPTY</v>
      </c>
      <c r="AA821" s="14" t="str">
        <f>IF(AND(timingTable[[#This Row],[txEnd]]="txEnd",Q825="rxStart"),I825-timingTable[[#This Row],[FRT32_val]],"EMPTY")</f>
        <v>EMPTY</v>
      </c>
    </row>
    <row r="822" spans="1:27" x14ac:dyDescent="0.25">
      <c r="A822" s="14" t="s">
        <v>2881</v>
      </c>
      <c r="B822">
        <v>335690490130</v>
      </c>
      <c r="C822" s="14" t="s">
        <v>10897</v>
      </c>
      <c r="D822">
        <v>123</v>
      </c>
      <c r="E822" s="14" t="s">
        <v>3922</v>
      </c>
      <c r="F822" s="14" t="s">
        <v>7879</v>
      </c>
      <c r="G822" s="14">
        <f>timingTable[[#This Row],[FRT_DEC]]-B821</f>
        <v>3</v>
      </c>
      <c r="H8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INFO]]))),H821)</f>
        <v>107</v>
      </c>
      <c r="I8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22" s="14">
        <f>HEX2DEC(RIGHT(timingTable[[#This Row],[FRT_HEX]],MIN(LEN(timingTable[[#This Row],[FRT_HEX]])-2,8)))</f>
        <v>683041042</v>
      </c>
      <c r="K822" s="14" t="str">
        <f>IF(timingTable[[#This Row],['[TRACECODE']:.1]]=140,"afterTx","")</f>
        <v/>
      </c>
      <c r="L822" s="14" t="str">
        <f t="shared" si="132"/>
        <v/>
      </c>
      <c r="M822" s="14" t="str">
        <f>IF(AND(H822=H821,K821="afterTx",timingTable[[#This Row],['[TRACECODE']:.1]]=6),"dc","")</f>
        <v/>
      </c>
      <c r="N822" s="14" t="str">
        <f t="shared" si="133"/>
        <v/>
      </c>
      <c r="O822" s="14" t="str">
        <f>IF(timingTable[[#This Row],['[TRACECODE']:.1]]=141,"afterRx","")</f>
        <v/>
      </c>
      <c r="P822" s="14" t="str">
        <f t="shared" si="134"/>
        <v/>
      </c>
      <c r="Q822" s="14" t="str">
        <f t="shared" si="135"/>
        <v/>
      </c>
      <c r="R822" s="14" t="str">
        <f t="shared" si="136"/>
        <v/>
      </c>
      <c r="S822" s="14" t="str">
        <f t="shared" si="137"/>
        <v>EMPTY</v>
      </c>
      <c r="T822" s="14" t="str">
        <f t="shared" si="138"/>
        <v>EMPTY</v>
      </c>
      <c r="U822" s="14" t="str">
        <f t="shared" si="139"/>
        <v>EMPTY</v>
      </c>
      <c r="V822" s="14" t="str">
        <f t="shared" si="140"/>
        <v>EMPTY</v>
      </c>
      <c r="W822" s="14" t="str">
        <f>IF(L822="beforeTx",timingTable[[#This Row],[FRT32_val]]-timingTable[[#This Row],[FRT32_trace]],"EMPTY")</f>
        <v>EMPTY</v>
      </c>
      <c r="X822" s="14" t="str">
        <f t="shared" si="141"/>
        <v>EMPTY</v>
      </c>
      <c r="Y822" s="14" t="str">
        <f t="shared" si="142"/>
        <v>EMPTY</v>
      </c>
      <c r="Z822" s="14" t="str">
        <f>IF(AND(P822="beforeRx",O823="afterRx"),J823-timingTable[[#This Row],[FRT32_trace]],"EMPTY")</f>
        <v>EMPTY</v>
      </c>
      <c r="AA822" s="14" t="str">
        <f>IF(AND(timingTable[[#This Row],[txEnd]]="txEnd",Q826="rxStart"),I826-timingTable[[#This Row],[FRT32_val]],"EMPTY")</f>
        <v>EMPTY</v>
      </c>
    </row>
    <row r="823" spans="1:27" x14ac:dyDescent="0.25">
      <c r="A823" s="14" t="s">
        <v>2884</v>
      </c>
      <c r="B823">
        <v>335690490685</v>
      </c>
      <c r="C823" s="14" t="s">
        <v>10900</v>
      </c>
      <c r="D823">
        <v>151</v>
      </c>
      <c r="E823" s="14" t="s">
        <v>7876</v>
      </c>
      <c r="F823" s="14" t="s">
        <v>7845</v>
      </c>
      <c r="G823" s="14">
        <f>timingTable[[#This Row],[FRT_DEC]]-B822</f>
        <v>555</v>
      </c>
      <c r="H8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INFO]]))),H822)</f>
        <v>107</v>
      </c>
      <c r="I8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823" s="14">
        <f>HEX2DEC(RIGHT(timingTable[[#This Row],[FRT_HEX]],MIN(LEN(timingTable[[#This Row],[FRT_HEX]])-2,8)))</f>
        <v>683041597</v>
      </c>
      <c r="K823" s="14" t="str">
        <f>IF(timingTable[[#This Row],['[TRACECODE']:.1]]=140,"afterTx","")</f>
        <v/>
      </c>
      <c r="L823" s="14" t="str">
        <f t="shared" si="132"/>
        <v/>
      </c>
      <c r="M823" s="14" t="str">
        <f>IF(AND(H823=H822,K822="afterTx",timingTable[[#This Row],['[TRACECODE']:.1]]=6),"dc","")</f>
        <v/>
      </c>
      <c r="N823" s="14" t="str">
        <f t="shared" si="133"/>
        <v/>
      </c>
      <c r="O823" s="14" t="str">
        <f>IF(timingTable[[#This Row],['[TRACECODE']:.1]]=141,"afterRx","")</f>
        <v/>
      </c>
      <c r="P823" s="14" t="str">
        <f t="shared" si="134"/>
        <v/>
      </c>
      <c r="Q823" s="14" t="str">
        <f t="shared" si="135"/>
        <v/>
      </c>
      <c r="R823" s="14" t="str">
        <f t="shared" si="136"/>
        <v>rxEnd</v>
      </c>
      <c r="S823" s="14" t="str">
        <f t="shared" si="137"/>
        <v>EMPTY</v>
      </c>
      <c r="T823" s="14" t="str">
        <f t="shared" si="138"/>
        <v>EMPTY</v>
      </c>
      <c r="U823" s="14" t="str">
        <f t="shared" si="139"/>
        <v>EMPTY</v>
      </c>
      <c r="V823" s="14" t="str">
        <f t="shared" si="140"/>
        <v>EMPTY</v>
      </c>
      <c r="W823" s="14" t="str">
        <f>IF(L823="beforeTx",timingTable[[#This Row],[FRT32_val]]-timingTable[[#This Row],[FRT32_trace]],"EMPTY")</f>
        <v>EMPTY</v>
      </c>
      <c r="X823" s="14" t="str">
        <f t="shared" si="141"/>
        <v>EMPTY</v>
      </c>
      <c r="Y823" s="14" t="str">
        <f t="shared" si="142"/>
        <v>EMPTY</v>
      </c>
      <c r="Z823" s="14" t="str">
        <f>IF(AND(P823="beforeRx",O824="afterRx"),J824-timingTable[[#This Row],[FRT32_trace]],"EMPTY")</f>
        <v>EMPTY</v>
      </c>
      <c r="AA823" s="14" t="str">
        <f>IF(AND(timingTable[[#This Row],[txEnd]]="txEnd",Q827="rxStart"),I827-timingTable[[#This Row],[FRT32_val]],"EMPTY")</f>
        <v>EMPTY</v>
      </c>
    </row>
    <row r="824" spans="1:27" x14ac:dyDescent="0.25">
      <c r="A824" s="14" t="s">
        <v>2886</v>
      </c>
      <c r="B824">
        <v>335690490695</v>
      </c>
      <c r="C824" s="14" t="s">
        <v>10902</v>
      </c>
      <c r="D824">
        <v>151</v>
      </c>
      <c r="E824" s="14" t="s">
        <v>7876</v>
      </c>
      <c r="F824" s="14" t="s">
        <v>9929</v>
      </c>
      <c r="G824" s="14">
        <f>timingTable[[#This Row],[FRT_DEC]]-B823</f>
        <v>10</v>
      </c>
      <c r="H8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INFO]]))),H823)</f>
        <v>107</v>
      </c>
      <c r="I8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824" s="14">
        <f>HEX2DEC(RIGHT(timingTable[[#This Row],[FRT_HEX]],MIN(LEN(timingTable[[#This Row],[FRT_HEX]])-2,8)))</f>
        <v>683041607</v>
      </c>
      <c r="K824" s="14" t="str">
        <f>IF(timingTable[[#This Row],['[TRACECODE']:.1]]=140,"afterTx","")</f>
        <v/>
      </c>
      <c r="L824" s="14" t="str">
        <f t="shared" si="132"/>
        <v/>
      </c>
      <c r="M824" s="14" t="str">
        <f>IF(AND(H824=H823,K823="afterTx",timingTable[[#This Row],['[TRACECODE']:.1]]=6),"dc","")</f>
        <v/>
      </c>
      <c r="N824" s="14" t="str">
        <f t="shared" si="133"/>
        <v/>
      </c>
      <c r="O824" s="14" t="str">
        <f>IF(timingTable[[#This Row],['[TRACECODE']:.1]]=141,"afterRx","")</f>
        <v/>
      </c>
      <c r="P824" s="14" t="str">
        <f t="shared" si="134"/>
        <v/>
      </c>
      <c r="Q824" s="14" t="str">
        <f t="shared" si="135"/>
        <v/>
      </c>
      <c r="R824" s="14" t="str">
        <f t="shared" si="136"/>
        <v/>
      </c>
      <c r="S824" s="14" t="str">
        <f t="shared" si="137"/>
        <v>EMPTY</v>
      </c>
      <c r="T824" s="14" t="str">
        <f t="shared" si="138"/>
        <v>EMPTY</v>
      </c>
      <c r="U824" s="14" t="str">
        <f t="shared" si="139"/>
        <v>EMPTY</v>
      </c>
      <c r="V824" s="14" t="str">
        <f t="shared" si="140"/>
        <v>EMPTY</v>
      </c>
      <c r="W824" s="14" t="str">
        <f>IF(L824="beforeTx",timingTable[[#This Row],[FRT32_val]]-timingTable[[#This Row],[FRT32_trace]],"EMPTY")</f>
        <v>EMPTY</v>
      </c>
      <c r="X824" s="14" t="str">
        <f t="shared" si="141"/>
        <v>EMPTY</v>
      </c>
      <c r="Y824" s="14" t="str">
        <f t="shared" si="142"/>
        <v>EMPTY</v>
      </c>
      <c r="Z824" s="14" t="str">
        <f>IF(AND(P824="beforeRx",O825="afterRx"),J825-timingTable[[#This Row],[FRT32_trace]],"EMPTY")</f>
        <v>EMPTY</v>
      </c>
      <c r="AA824" s="14" t="str">
        <f>IF(AND(timingTable[[#This Row],[txEnd]]="txEnd",Q828="rxStart"),I828-timingTable[[#This Row],[FRT32_val]],"EMPTY")</f>
        <v>EMPTY</v>
      </c>
    </row>
    <row r="825" spans="1:27" x14ac:dyDescent="0.25">
      <c r="A825" s="14" t="s">
        <v>2899</v>
      </c>
      <c r="B825">
        <v>335690491877</v>
      </c>
      <c r="C825" s="14" t="s">
        <v>10917</v>
      </c>
      <c r="D825">
        <v>151</v>
      </c>
      <c r="E825" s="14" t="s">
        <v>7876</v>
      </c>
      <c r="F825" s="14" t="s">
        <v>7945</v>
      </c>
      <c r="G825" s="14">
        <f>timingTable[[#This Row],[FRT_DEC]]-B824</f>
        <v>1182</v>
      </c>
      <c r="H8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INFO]]))),H824)</f>
        <v>107</v>
      </c>
      <c r="I8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25" s="14">
        <f>HEX2DEC(RIGHT(timingTable[[#This Row],[FRT_HEX]],MIN(LEN(timingTable[[#This Row],[FRT_HEX]])-2,8)))</f>
        <v>683042789</v>
      </c>
      <c r="K825" s="14" t="str">
        <f>IF(timingTable[[#This Row],['[TRACECODE']:.1]]=140,"afterTx","")</f>
        <v/>
      </c>
      <c r="L825" s="14" t="str">
        <f t="shared" si="132"/>
        <v/>
      </c>
      <c r="M825" s="14" t="str">
        <f>IF(AND(H825=H824,K824="afterTx",timingTable[[#This Row],['[TRACECODE']:.1]]=6),"dc","")</f>
        <v/>
      </c>
      <c r="N825" s="14" t="str">
        <f t="shared" si="133"/>
        <v/>
      </c>
      <c r="O825" s="14" t="str">
        <f>IF(timingTable[[#This Row],['[TRACECODE']:.1]]=141,"afterRx","")</f>
        <v/>
      </c>
      <c r="P825" s="14" t="str">
        <f t="shared" si="134"/>
        <v/>
      </c>
      <c r="Q825" s="14" t="str">
        <f t="shared" si="135"/>
        <v/>
      </c>
      <c r="R825" s="14" t="str">
        <f t="shared" si="136"/>
        <v/>
      </c>
      <c r="S825" s="14" t="str">
        <f t="shared" si="137"/>
        <v>EMPTY</v>
      </c>
      <c r="T825" s="14" t="str">
        <f t="shared" si="138"/>
        <v>EMPTY</v>
      </c>
      <c r="U825" s="14" t="str">
        <f t="shared" si="139"/>
        <v>EMPTY</v>
      </c>
      <c r="V825" s="14" t="str">
        <f t="shared" si="140"/>
        <v>EMPTY</v>
      </c>
      <c r="W825" s="14" t="str">
        <f>IF(L825="beforeTx",timingTable[[#This Row],[FRT32_val]]-timingTable[[#This Row],[FRT32_trace]],"EMPTY")</f>
        <v>EMPTY</v>
      </c>
      <c r="X825" s="14" t="str">
        <f t="shared" si="141"/>
        <v>EMPTY</v>
      </c>
      <c r="Y825" s="14" t="str">
        <f t="shared" si="142"/>
        <v>EMPTY</v>
      </c>
      <c r="Z825" s="14" t="str">
        <f>IF(AND(P825="beforeRx",O826="afterRx"),J826-timingTable[[#This Row],[FRT32_trace]],"EMPTY")</f>
        <v>EMPTY</v>
      </c>
      <c r="AA825" s="14" t="str">
        <f>IF(AND(timingTable[[#This Row],[txEnd]]="txEnd",Q829="rxStart"),I829-timingTable[[#This Row],[FRT32_val]],"EMPTY")</f>
        <v>EMPTY</v>
      </c>
    </row>
    <row r="826" spans="1:27" x14ac:dyDescent="0.25">
      <c r="A826" s="14" t="s">
        <v>2901</v>
      </c>
      <c r="B826">
        <v>335690491954</v>
      </c>
      <c r="C826" s="14" t="s">
        <v>10919</v>
      </c>
      <c r="D826">
        <v>151</v>
      </c>
      <c r="E826" s="14" t="s">
        <v>7876</v>
      </c>
      <c r="F826" s="14" t="s">
        <v>7989</v>
      </c>
      <c r="G826" s="14">
        <f>timingTable[[#This Row],[FRT_DEC]]-B825</f>
        <v>77</v>
      </c>
      <c r="H8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INFO]]))),H825)</f>
        <v>107</v>
      </c>
      <c r="I8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826" s="14">
        <f>HEX2DEC(RIGHT(timingTable[[#This Row],[FRT_HEX]],MIN(LEN(timingTable[[#This Row],[FRT_HEX]])-2,8)))</f>
        <v>683042866</v>
      </c>
      <c r="K826" s="14" t="str">
        <f>IF(timingTable[[#This Row],['[TRACECODE']:.1]]=140,"afterTx","")</f>
        <v/>
      </c>
      <c r="L826" s="14" t="str">
        <f t="shared" si="132"/>
        <v/>
      </c>
      <c r="M826" s="14" t="str">
        <f>IF(AND(H826=H825,K825="afterTx",timingTable[[#This Row],['[TRACECODE']:.1]]=6),"dc","")</f>
        <v/>
      </c>
      <c r="N826" s="14" t="str">
        <f t="shared" si="133"/>
        <v/>
      </c>
      <c r="O826" s="14" t="str">
        <f>IF(timingTable[[#This Row],['[TRACECODE']:.1]]=141,"afterRx","")</f>
        <v/>
      </c>
      <c r="P826" s="14" t="str">
        <f t="shared" si="134"/>
        <v/>
      </c>
      <c r="Q826" s="14" t="str">
        <f t="shared" si="135"/>
        <v/>
      </c>
      <c r="R826" s="14" t="str">
        <f t="shared" si="136"/>
        <v/>
      </c>
      <c r="S826" s="14" t="str">
        <f t="shared" si="137"/>
        <v>EMPTY</v>
      </c>
      <c r="T826" s="14" t="str">
        <f t="shared" si="138"/>
        <v>EMPTY</v>
      </c>
      <c r="U826" s="14" t="str">
        <f t="shared" si="139"/>
        <v>EMPTY</v>
      </c>
      <c r="V826" s="14" t="str">
        <f t="shared" si="140"/>
        <v>EMPTY</v>
      </c>
      <c r="W826" s="14" t="str">
        <f>IF(L826="beforeTx",timingTable[[#This Row],[FRT32_val]]-timingTable[[#This Row],[FRT32_trace]],"EMPTY")</f>
        <v>EMPTY</v>
      </c>
      <c r="X826" s="14" t="str">
        <f t="shared" si="141"/>
        <v>EMPTY</v>
      </c>
      <c r="Y826" s="14" t="str">
        <f t="shared" si="142"/>
        <v>EMPTY</v>
      </c>
      <c r="Z826" s="14" t="str">
        <f>IF(AND(P826="beforeRx",O827="afterRx"),J827-timingTable[[#This Row],[FRT32_trace]],"EMPTY")</f>
        <v>EMPTY</v>
      </c>
      <c r="AA826" s="14" t="str">
        <f>IF(AND(timingTable[[#This Row],[txEnd]]="txEnd",Q830="rxStart"),I830-timingTable[[#This Row],[FRT32_val]],"EMPTY")</f>
        <v>EMPTY</v>
      </c>
    </row>
    <row r="827" spans="1:27" x14ac:dyDescent="0.25">
      <c r="A827" s="14" t="s">
        <v>2905</v>
      </c>
      <c r="B827">
        <v>335690530223</v>
      </c>
      <c r="C827" s="14" t="s">
        <v>10923</v>
      </c>
      <c r="D827">
        <v>124</v>
      </c>
      <c r="E827" s="14" t="s">
        <v>3923</v>
      </c>
      <c r="F827" s="14" t="s">
        <v>10924</v>
      </c>
      <c r="G827" s="14">
        <f>timingTable[[#This Row],[FRT_DEC]]-B826</f>
        <v>38269</v>
      </c>
      <c r="H8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INFO]]))),H826)</f>
        <v>107</v>
      </c>
      <c r="I8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683081050</v>
      </c>
      <c r="J827" s="14">
        <f>HEX2DEC(RIGHT(timingTable[[#This Row],[FRT_HEX]],MIN(LEN(timingTable[[#This Row],[FRT_HEX]])-2,8)))</f>
        <v>683081135</v>
      </c>
      <c r="K827" s="14" t="str">
        <f>IF(timingTable[[#This Row],['[TRACECODE']:.1]]=140,"afterTx","")</f>
        <v/>
      </c>
      <c r="L827" s="14" t="str">
        <f t="shared" si="132"/>
        <v/>
      </c>
      <c r="M827" s="14" t="str">
        <f>IF(AND(H827=H826,K826="afterTx",timingTable[[#This Row],['[TRACECODE']:.1]]=6),"dc","")</f>
        <v/>
      </c>
      <c r="N827" s="14" t="str">
        <f t="shared" si="133"/>
        <v/>
      </c>
      <c r="O827" s="14" t="str">
        <f>IF(timingTable[[#This Row],['[TRACECODE']:.1]]=141,"afterRx","")</f>
        <v/>
      </c>
      <c r="P827" s="14" t="str">
        <f t="shared" si="134"/>
        <v/>
      </c>
      <c r="Q827" s="14" t="str">
        <f t="shared" si="135"/>
        <v/>
      </c>
      <c r="R827" s="14" t="str">
        <f t="shared" si="136"/>
        <v/>
      </c>
      <c r="S827" s="14" t="str">
        <f t="shared" si="137"/>
        <v>EMPTY</v>
      </c>
      <c r="T827" s="14" t="str">
        <f t="shared" si="138"/>
        <v>EMPTY</v>
      </c>
      <c r="U827" s="14" t="str">
        <f t="shared" si="139"/>
        <v>EMPTY</v>
      </c>
      <c r="V827" s="14" t="str">
        <f t="shared" si="140"/>
        <v>EMPTY</v>
      </c>
      <c r="W827" s="14" t="str">
        <f>IF(L827="beforeTx",timingTable[[#This Row],[FRT32_val]]-timingTable[[#This Row],[FRT32_trace]],"EMPTY")</f>
        <v>EMPTY</v>
      </c>
      <c r="X827" s="14" t="str">
        <f t="shared" si="141"/>
        <v>EMPTY</v>
      </c>
      <c r="Y827" s="14" t="str">
        <f t="shared" si="142"/>
        <v>EMPTY</v>
      </c>
      <c r="Z827" s="14" t="str">
        <f>IF(AND(P827="beforeRx",O828="afterRx"),J828-timingTable[[#This Row],[FRT32_trace]],"EMPTY")</f>
        <v>EMPTY</v>
      </c>
      <c r="AA827" s="14" t="str">
        <f>IF(AND(timingTable[[#This Row],[txEnd]]="txEnd",Q831="rxStart"),I831-timingTable[[#This Row],[FRT32_val]],"EMPTY")</f>
        <v>EMPTY</v>
      </c>
    </row>
    <row r="828" spans="1:27" x14ac:dyDescent="0.25">
      <c r="A828" s="14" t="s">
        <v>2906</v>
      </c>
      <c r="B828">
        <v>335690530225</v>
      </c>
      <c r="C828" s="14" t="s">
        <v>10925</v>
      </c>
      <c r="D828">
        <v>124</v>
      </c>
      <c r="E828" s="14" t="s">
        <v>3923</v>
      </c>
      <c r="F828" s="14" t="s">
        <v>7880</v>
      </c>
      <c r="G828" s="14">
        <f>timingTable[[#This Row],[FRT_DEC]]-B827</f>
        <v>2</v>
      </c>
      <c r="H8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INFO]]))),H827)</f>
        <v>107</v>
      </c>
      <c r="I8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28" s="14">
        <f>HEX2DEC(RIGHT(timingTable[[#This Row],[FRT_HEX]],MIN(LEN(timingTable[[#This Row],[FRT_HEX]])-2,8)))</f>
        <v>683081137</v>
      </c>
      <c r="K828" s="14" t="str">
        <f>IF(timingTable[[#This Row],['[TRACECODE']:.1]]=140,"afterTx","")</f>
        <v/>
      </c>
      <c r="L828" s="14" t="str">
        <f t="shared" si="132"/>
        <v/>
      </c>
      <c r="M828" s="14" t="str">
        <f>IF(AND(H828=H827,K827="afterTx",timingTable[[#This Row],['[TRACECODE']:.1]]=6),"dc","")</f>
        <v/>
      </c>
      <c r="N828" s="14" t="str">
        <f t="shared" si="133"/>
        <v/>
      </c>
      <c r="O828" s="14" t="str">
        <f>IF(timingTable[[#This Row],['[TRACECODE']:.1]]=141,"afterRx","")</f>
        <v/>
      </c>
      <c r="P828" s="14" t="str">
        <f t="shared" si="134"/>
        <v/>
      </c>
      <c r="Q828" s="14" t="str">
        <f t="shared" si="135"/>
        <v/>
      </c>
      <c r="R828" s="14" t="str">
        <f t="shared" si="136"/>
        <v/>
      </c>
      <c r="S828" s="14" t="str">
        <f t="shared" si="137"/>
        <v>EMPTY</v>
      </c>
      <c r="T828" s="14" t="str">
        <f t="shared" si="138"/>
        <v>EMPTY</v>
      </c>
      <c r="U828" s="14" t="str">
        <f t="shared" si="139"/>
        <v>EMPTY</v>
      </c>
      <c r="V828" s="14" t="str">
        <f t="shared" si="140"/>
        <v>EMPTY</v>
      </c>
      <c r="W828" s="14" t="str">
        <f>IF(L828="beforeTx",timingTable[[#This Row],[FRT32_val]]-timingTable[[#This Row],[FRT32_trace]],"EMPTY")</f>
        <v>EMPTY</v>
      </c>
      <c r="X828" s="14" t="str">
        <f t="shared" si="141"/>
        <v>EMPTY</v>
      </c>
      <c r="Y828" s="14" t="str">
        <f t="shared" si="142"/>
        <v>EMPTY</v>
      </c>
      <c r="Z828" s="14" t="str">
        <f>IF(AND(P828="beforeRx",O829="afterRx"),J829-timingTable[[#This Row],[FRT32_trace]],"EMPTY")</f>
        <v>EMPTY</v>
      </c>
      <c r="AA828" s="14" t="str">
        <f>IF(AND(timingTable[[#This Row],[txEnd]]="txEnd",Q832="rxStart"),I832-timingTable[[#This Row],[FRT32_val]],"EMPTY")</f>
        <v>EMPTY</v>
      </c>
    </row>
    <row r="829" spans="1:27" x14ac:dyDescent="0.25">
      <c r="A829" s="14" t="s">
        <v>2907</v>
      </c>
      <c r="B829">
        <v>335690530240</v>
      </c>
      <c r="C829" s="14" t="s">
        <v>10926</v>
      </c>
      <c r="D829">
        <v>151</v>
      </c>
      <c r="E829" s="14" t="s">
        <v>7876</v>
      </c>
      <c r="F829" s="14" t="s">
        <v>8889</v>
      </c>
      <c r="G829" s="14">
        <f>timingTable[[#This Row],[FRT_DEC]]-B828</f>
        <v>15</v>
      </c>
      <c r="H8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INFO]]))),H828)</f>
        <v>107</v>
      </c>
      <c r="I8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829" s="14">
        <f>HEX2DEC(RIGHT(timingTable[[#This Row],[FRT_HEX]],MIN(LEN(timingTable[[#This Row],[FRT_HEX]])-2,8)))</f>
        <v>683081152</v>
      </c>
      <c r="K829" s="14" t="str">
        <f>IF(timingTable[[#This Row],['[TRACECODE']:.1]]=140,"afterTx","")</f>
        <v/>
      </c>
      <c r="L829" s="14" t="str">
        <f t="shared" si="132"/>
        <v/>
      </c>
      <c r="M829" s="14" t="str">
        <f>IF(AND(H829=H828,K828="afterTx",timingTable[[#This Row],['[TRACECODE']:.1]]=6),"dc","")</f>
        <v/>
      </c>
      <c r="N829" s="14" t="str">
        <f t="shared" si="133"/>
        <v/>
      </c>
      <c r="O829" s="14" t="str">
        <f>IF(timingTable[[#This Row],['[TRACECODE']:.1]]=141,"afterRx","")</f>
        <v/>
      </c>
      <c r="P829" s="14" t="str">
        <f t="shared" si="134"/>
        <v/>
      </c>
      <c r="Q829" s="14" t="str">
        <f t="shared" si="135"/>
        <v/>
      </c>
      <c r="R829" s="14" t="str">
        <f t="shared" si="136"/>
        <v/>
      </c>
      <c r="S829" s="14" t="str">
        <f t="shared" si="137"/>
        <v>EMPTY</v>
      </c>
      <c r="T829" s="14" t="str">
        <f t="shared" si="138"/>
        <v>EMPTY</v>
      </c>
      <c r="U829" s="14" t="str">
        <f t="shared" si="139"/>
        <v>EMPTY</v>
      </c>
      <c r="V829" s="14" t="str">
        <f t="shared" si="140"/>
        <v>EMPTY</v>
      </c>
      <c r="W829" s="14" t="str">
        <f>IF(L829="beforeTx",timingTable[[#This Row],[FRT32_val]]-timingTable[[#This Row],[FRT32_trace]],"EMPTY")</f>
        <v>EMPTY</v>
      </c>
      <c r="X829" s="14" t="str">
        <f t="shared" si="141"/>
        <v>EMPTY</v>
      </c>
      <c r="Y829" s="14" t="str">
        <f t="shared" si="142"/>
        <v>EMPTY</v>
      </c>
      <c r="Z829" s="14" t="str">
        <f>IF(AND(P829="beforeRx",O830="afterRx"),J830-timingTable[[#This Row],[FRT32_trace]],"EMPTY")</f>
        <v>EMPTY</v>
      </c>
      <c r="AA829" s="14" t="str">
        <f>IF(AND(timingTable[[#This Row],[txEnd]]="txEnd",Q833="rxStart"),I833-timingTable[[#This Row],[FRT32_val]],"EMPTY")</f>
        <v>EMPTY</v>
      </c>
    </row>
    <row r="830" spans="1:27" x14ac:dyDescent="0.25">
      <c r="A830" s="14" t="s">
        <v>2916</v>
      </c>
      <c r="B830">
        <v>335690530381</v>
      </c>
      <c r="C830" s="14" t="s">
        <v>10937</v>
      </c>
      <c r="D830">
        <v>129</v>
      </c>
      <c r="E830" s="14" t="s">
        <v>3677</v>
      </c>
      <c r="F830" s="14" t="s">
        <v>10938</v>
      </c>
      <c r="G830" s="14">
        <f>timingTable[[#This Row],[FRT_DEC]]-B829</f>
        <v>141</v>
      </c>
      <c r="H8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INFO]]))),H829)</f>
        <v>107</v>
      </c>
      <c r="I8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683082050</v>
      </c>
      <c r="J830" s="14">
        <f>HEX2DEC(RIGHT(timingTable[[#This Row],[FRT_HEX]],MIN(LEN(timingTable[[#This Row],[FRT_HEX]])-2,8)))</f>
        <v>683081293</v>
      </c>
      <c r="K830" s="14" t="str">
        <f>IF(timingTable[[#This Row],['[TRACECODE']:.1]]=140,"afterTx","")</f>
        <v/>
      </c>
      <c r="L830" s="14" t="str">
        <f t="shared" si="132"/>
        <v>beforeTx</v>
      </c>
      <c r="M830" s="14" t="str">
        <f>IF(AND(H830=H829,K829="afterTx",timingTable[[#This Row],['[TRACECODE']:.1]]=6),"dc","")</f>
        <v/>
      </c>
      <c r="N830" s="14" t="str">
        <f t="shared" si="133"/>
        <v/>
      </c>
      <c r="O830" s="14" t="str">
        <f>IF(timingTable[[#This Row],['[TRACECODE']:.1]]=141,"afterRx","")</f>
        <v/>
      </c>
      <c r="P830" s="14" t="str">
        <f t="shared" si="134"/>
        <v/>
      </c>
      <c r="Q830" s="14" t="str">
        <f t="shared" si="135"/>
        <v/>
      </c>
      <c r="R830" s="14" t="str">
        <f t="shared" si="136"/>
        <v/>
      </c>
      <c r="S830" s="14">
        <f t="shared" si="137"/>
        <v>800</v>
      </c>
      <c r="T830" s="14" t="str">
        <f t="shared" si="138"/>
        <v>EMPTY</v>
      </c>
      <c r="U830" s="14" t="str">
        <f t="shared" si="139"/>
        <v>EMPTY</v>
      </c>
      <c r="V830" s="14" t="str">
        <f t="shared" si="140"/>
        <v>EMPTY</v>
      </c>
      <c r="W830" s="14">
        <f>IF(L830="beforeTx",timingTable[[#This Row],[FRT32_val]]-timingTable[[#This Row],[FRT32_trace]],"EMPTY")</f>
        <v>757</v>
      </c>
      <c r="X830" s="14">
        <f t="shared" si="141"/>
        <v>832</v>
      </c>
      <c r="Y830" s="14" t="str">
        <f t="shared" si="142"/>
        <v>EMPTY</v>
      </c>
      <c r="Z830" s="14" t="str">
        <f>IF(AND(P830="beforeRx",O831="afterRx"),J831-timingTable[[#This Row],[FRT32_trace]],"EMPTY")</f>
        <v>EMPTY</v>
      </c>
      <c r="AA830" s="14" t="str">
        <f>IF(AND(timingTable[[#This Row],[txEnd]]="txEnd",Q834="rxStart"),I834-timingTable[[#This Row],[FRT32_val]],"EMPTY")</f>
        <v>EMPTY</v>
      </c>
    </row>
    <row r="831" spans="1:27" x14ac:dyDescent="0.25">
      <c r="A831" s="14" t="s">
        <v>2917</v>
      </c>
      <c r="B831">
        <v>335690530384</v>
      </c>
      <c r="C831" s="14" t="s">
        <v>10939</v>
      </c>
      <c r="D831">
        <v>129</v>
      </c>
      <c r="E831" s="14" t="s">
        <v>3677</v>
      </c>
      <c r="F831" s="14" t="s">
        <v>7881</v>
      </c>
      <c r="G831" s="14">
        <f>timingTable[[#This Row],[FRT_DEC]]-B830</f>
        <v>3</v>
      </c>
      <c r="H8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INFO]]))),H830)</f>
        <v>107</v>
      </c>
      <c r="I8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31" s="14">
        <f>HEX2DEC(RIGHT(timingTable[[#This Row],[FRT_HEX]],MIN(LEN(timingTable[[#This Row],[FRT_HEX]])-2,8)))</f>
        <v>683081296</v>
      </c>
      <c r="K831" s="14" t="str">
        <f>IF(timingTable[[#This Row],['[TRACECODE']:.1]]=140,"afterTx","")</f>
        <v/>
      </c>
      <c r="L831" s="14" t="str">
        <f t="shared" si="132"/>
        <v/>
      </c>
      <c r="M831" s="14" t="str">
        <f>IF(AND(H831=H830,K830="afterTx",timingTable[[#This Row],['[TRACECODE']:.1]]=6),"dc","")</f>
        <v/>
      </c>
      <c r="N831" s="14" t="str">
        <f t="shared" si="133"/>
        <v/>
      </c>
      <c r="O831" s="14" t="str">
        <f>IF(timingTable[[#This Row],['[TRACECODE']:.1]]=141,"afterRx","")</f>
        <v/>
      </c>
      <c r="P831" s="14" t="str">
        <f t="shared" si="134"/>
        <v/>
      </c>
      <c r="Q831" s="14" t="str">
        <f t="shared" si="135"/>
        <v/>
      </c>
      <c r="R831" s="14" t="str">
        <f t="shared" si="136"/>
        <v/>
      </c>
      <c r="S831" s="14" t="str">
        <f t="shared" si="137"/>
        <v>EMPTY</v>
      </c>
      <c r="T831" s="14" t="str">
        <f t="shared" si="138"/>
        <v>EMPTY</v>
      </c>
      <c r="U831" s="14" t="str">
        <f t="shared" si="139"/>
        <v>EMPTY</v>
      </c>
      <c r="V831" s="14" t="str">
        <f t="shared" si="140"/>
        <v>EMPTY</v>
      </c>
      <c r="W831" s="14" t="str">
        <f>IF(L831="beforeTx",timingTable[[#This Row],[FRT32_val]]-timingTable[[#This Row],[FRT32_trace]],"EMPTY")</f>
        <v>EMPTY</v>
      </c>
      <c r="X831" s="14" t="str">
        <f t="shared" si="141"/>
        <v>EMPTY</v>
      </c>
      <c r="Y831" s="14" t="str">
        <f t="shared" si="142"/>
        <v>EMPTY</v>
      </c>
      <c r="Z831" s="14" t="str">
        <f>IF(AND(P831="beforeRx",O832="afterRx"),J832-timingTable[[#This Row],[FRT32_trace]],"EMPTY")</f>
        <v>EMPTY</v>
      </c>
      <c r="AA831" s="14" t="str">
        <f>IF(AND(timingTable[[#This Row],[txEnd]]="txEnd",Q835="rxStart"),I835-timingTable[[#This Row],[FRT32_val]],"EMPTY")</f>
        <v>EMPTY</v>
      </c>
    </row>
    <row r="832" spans="1:27" x14ac:dyDescent="0.25">
      <c r="A832" s="14" t="s">
        <v>2918</v>
      </c>
      <c r="B832">
        <v>335690531213</v>
      </c>
      <c r="C832" s="14" t="s">
        <v>10940</v>
      </c>
      <c r="D832">
        <v>140</v>
      </c>
      <c r="E832" s="14" t="s">
        <v>1076</v>
      </c>
      <c r="F832" s="14" t="s">
        <v>7882</v>
      </c>
      <c r="G832" s="14">
        <f>timingTable[[#This Row],[FRT_DEC]]-B831</f>
        <v>829</v>
      </c>
      <c r="H8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INFO]]))),H831)</f>
        <v>107</v>
      </c>
      <c r="I83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32" s="14">
        <f>HEX2DEC(RIGHT(timingTable[[#This Row],[FRT_HEX]],MIN(LEN(timingTable[[#This Row],[FRT_HEX]])-2,8)))</f>
        <v>683082125</v>
      </c>
      <c r="K832" s="14" t="str">
        <f>IF(timingTable[[#This Row],['[TRACECODE']:.1]]=140,"afterTx","")</f>
        <v>afterTx</v>
      </c>
      <c r="L832" s="14" t="str">
        <f t="shared" si="132"/>
        <v/>
      </c>
      <c r="M832" s="14" t="str">
        <f>IF(AND(H832=H831,K831="afterTx",timingTable[[#This Row],['[TRACECODE']:.1]]=6),"dc","")</f>
        <v/>
      </c>
      <c r="N832" s="14" t="str">
        <f t="shared" si="133"/>
        <v/>
      </c>
      <c r="O832" s="14" t="str">
        <f>IF(timingTable[[#This Row],['[TRACECODE']:.1]]=141,"afterRx","")</f>
        <v/>
      </c>
      <c r="P832" s="14" t="str">
        <f t="shared" si="134"/>
        <v/>
      </c>
      <c r="Q832" s="14" t="str">
        <f t="shared" si="135"/>
        <v/>
      </c>
      <c r="R832" s="14" t="str">
        <f t="shared" si="136"/>
        <v/>
      </c>
      <c r="S832" s="14" t="str">
        <f t="shared" si="137"/>
        <v>EMPTY</v>
      </c>
      <c r="T832" s="14" t="str">
        <f t="shared" si="138"/>
        <v>EMPTY</v>
      </c>
      <c r="U832" s="14" t="str">
        <f t="shared" si="139"/>
        <v>EMPTY</v>
      </c>
      <c r="V832" s="14" t="str">
        <f t="shared" si="140"/>
        <v>EMPTY</v>
      </c>
      <c r="W832" s="14" t="str">
        <f>IF(L832="beforeTx",timingTable[[#This Row],[FRT32_val]]-timingTable[[#This Row],[FRT32_trace]],"EMPTY")</f>
        <v>EMPTY</v>
      </c>
      <c r="X832" s="14" t="str">
        <f t="shared" si="141"/>
        <v>EMPTY</v>
      </c>
      <c r="Y832" s="14" t="str">
        <f t="shared" si="142"/>
        <v>EMPTY</v>
      </c>
      <c r="Z832" s="14" t="str">
        <f>IF(AND(P832="beforeRx",O833="afterRx"),J833-timingTable[[#This Row],[FRT32_trace]],"EMPTY")</f>
        <v>EMPTY</v>
      </c>
      <c r="AA832" s="14" t="str">
        <f>IF(AND(timingTable[[#This Row],[txEnd]]="txEnd",Q836="rxStart"),I836-timingTable[[#This Row],[FRT32_val]],"EMPTY")</f>
        <v>EMPTY</v>
      </c>
    </row>
    <row r="833" spans="1:27" x14ac:dyDescent="0.25">
      <c r="A833" s="14" t="s">
        <v>2920</v>
      </c>
      <c r="B833">
        <v>335690532399</v>
      </c>
      <c r="C833" s="14" t="s">
        <v>10942</v>
      </c>
      <c r="D833">
        <v>6</v>
      </c>
      <c r="E833" s="14" t="s">
        <v>1077</v>
      </c>
      <c r="F833" s="14" t="s">
        <v>10943</v>
      </c>
      <c r="G833" s="14">
        <f>timingTable[[#This Row],[FRT_DEC]]-B832</f>
        <v>1186</v>
      </c>
      <c r="H8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INFO]]))),H832)</f>
        <v>107</v>
      </c>
      <c r="I8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683082850</v>
      </c>
      <c r="J833" s="14">
        <f>HEX2DEC(RIGHT(timingTable[[#This Row],[FRT_HEX]],MIN(LEN(timingTable[[#This Row],[FRT_HEX]])-2,8)))</f>
        <v>683083311</v>
      </c>
      <c r="K833" s="14" t="str">
        <f>IF(timingTable[[#This Row],['[TRACECODE']:.1]]=140,"afterTx","")</f>
        <v/>
      </c>
      <c r="L833" s="14" t="str">
        <f t="shared" si="132"/>
        <v/>
      </c>
      <c r="M833" s="14" t="str">
        <f>IF(AND(H833=H832,K832="afterTx",timingTable[[#This Row],['[TRACECODE']:.1]]=6),"dc","")</f>
        <v>dc</v>
      </c>
      <c r="N833" s="14" t="str">
        <f t="shared" si="133"/>
        <v/>
      </c>
      <c r="O833" s="14" t="str">
        <f>IF(timingTable[[#This Row],['[TRACECODE']:.1]]=141,"afterRx","")</f>
        <v/>
      </c>
      <c r="P833" s="14" t="str">
        <f t="shared" si="134"/>
        <v/>
      </c>
      <c r="Q833" s="14" t="str">
        <f t="shared" si="135"/>
        <v/>
      </c>
      <c r="R833" s="14" t="str">
        <f t="shared" si="136"/>
        <v/>
      </c>
      <c r="S833" s="14" t="str">
        <f t="shared" si="137"/>
        <v>EMPTY</v>
      </c>
      <c r="T833" s="14" t="str">
        <f t="shared" si="138"/>
        <v>EMPTY</v>
      </c>
      <c r="U833" s="14" t="str">
        <f t="shared" si="139"/>
        <v>EMPTY</v>
      </c>
      <c r="V833" s="14" t="str">
        <f t="shared" si="140"/>
        <v>EMPTY</v>
      </c>
      <c r="W833" s="14" t="str">
        <f>IF(L833="beforeTx",timingTable[[#This Row],[FRT32_val]]-timingTable[[#This Row],[FRT32_trace]],"EMPTY")</f>
        <v>EMPTY</v>
      </c>
      <c r="X833" s="14" t="str">
        <f t="shared" si="141"/>
        <v>EMPTY</v>
      </c>
      <c r="Y833" s="14" t="str">
        <f t="shared" si="142"/>
        <v>EMPTY</v>
      </c>
      <c r="Z833" s="14" t="str">
        <f>IF(AND(P833="beforeRx",O834="afterRx"),J834-timingTable[[#This Row],[FRT32_trace]],"EMPTY")</f>
        <v>EMPTY</v>
      </c>
      <c r="AA833" s="14" t="str">
        <f>IF(AND(timingTable[[#This Row],[txEnd]]="txEnd",Q837="rxStart"),I837-timingTable[[#This Row],[FRT32_val]],"EMPTY")</f>
        <v>EMPTY</v>
      </c>
    </row>
    <row r="834" spans="1:27" x14ac:dyDescent="0.25">
      <c r="A834" s="14" t="s">
        <v>2921</v>
      </c>
      <c r="B834">
        <v>335690532401</v>
      </c>
      <c r="C834" s="14" t="s">
        <v>10944</v>
      </c>
      <c r="D834">
        <v>6</v>
      </c>
      <c r="E834" s="14" t="s">
        <v>1077</v>
      </c>
      <c r="F834" s="14" t="s">
        <v>7877</v>
      </c>
      <c r="G834" s="14">
        <f>timingTable[[#This Row],[FRT_DEC]]-B833</f>
        <v>2</v>
      </c>
      <c r="H8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INFO]]))),H833)</f>
        <v>107</v>
      </c>
      <c r="I8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34" s="14">
        <f>HEX2DEC(RIGHT(timingTable[[#This Row],[FRT_HEX]],MIN(LEN(timingTable[[#This Row],[FRT_HEX]])-2,8)))</f>
        <v>683083313</v>
      </c>
      <c r="K834" s="14" t="str">
        <f>IF(timingTable[[#This Row],['[TRACECODE']:.1]]=140,"afterTx","")</f>
        <v/>
      </c>
      <c r="L834" s="14" t="str">
        <f t="shared" si="132"/>
        <v/>
      </c>
      <c r="M834" s="14" t="str">
        <f>IF(AND(H834=H833,K833="afterTx",timingTable[[#This Row],['[TRACECODE']:.1]]=6),"dc","")</f>
        <v/>
      </c>
      <c r="N834" s="14" t="str">
        <f t="shared" si="133"/>
        <v/>
      </c>
      <c r="O834" s="14" t="str">
        <f>IF(timingTable[[#This Row],['[TRACECODE']:.1]]=141,"afterRx","")</f>
        <v/>
      </c>
      <c r="P834" s="14" t="str">
        <f t="shared" si="134"/>
        <v/>
      </c>
      <c r="Q834" s="14" t="str">
        <f t="shared" si="135"/>
        <v/>
      </c>
      <c r="R834" s="14" t="str">
        <f t="shared" si="136"/>
        <v/>
      </c>
      <c r="S834" s="14" t="str">
        <f t="shared" si="137"/>
        <v>EMPTY</v>
      </c>
      <c r="T834" s="14" t="str">
        <f t="shared" si="138"/>
        <v>EMPTY</v>
      </c>
      <c r="U834" s="14" t="str">
        <f t="shared" si="139"/>
        <v>EMPTY</v>
      </c>
      <c r="V834" s="14" t="str">
        <f t="shared" si="140"/>
        <v>EMPTY</v>
      </c>
      <c r="W834" s="14" t="str">
        <f>IF(L834="beforeTx",timingTable[[#This Row],[FRT32_val]]-timingTable[[#This Row],[FRT32_trace]],"EMPTY")</f>
        <v>EMPTY</v>
      </c>
      <c r="X834" s="14" t="str">
        <f t="shared" si="141"/>
        <v>EMPTY</v>
      </c>
      <c r="Y834" s="14" t="str">
        <f t="shared" si="142"/>
        <v>EMPTY</v>
      </c>
      <c r="Z834" s="14" t="str">
        <f>IF(AND(P834="beforeRx",O835="afterRx"),J835-timingTable[[#This Row],[FRT32_trace]],"EMPTY")</f>
        <v>EMPTY</v>
      </c>
      <c r="AA834" s="14" t="str">
        <f>IF(AND(timingTable[[#This Row],[txEnd]]="txEnd",Q838="rxStart"),I838-timingTable[[#This Row],[FRT32_val]],"EMPTY")</f>
        <v>EMPTY</v>
      </c>
    </row>
    <row r="835" spans="1:27" x14ac:dyDescent="0.25">
      <c r="A835" s="14" t="s">
        <v>2922</v>
      </c>
      <c r="B835">
        <v>335690532405</v>
      </c>
      <c r="C835" s="14" t="s">
        <v>10945</v>
      </c>
      <c r="D835">
        <v>122</v>
      </c>
      <c r="E835" s="14" t="s">
        <v>3921</v>
      </c>
      <c r="F835" s="14" t="s">
        <v>10946</v>
      </c>
      <c r="G835" s="14">
        <f>timingTable[[#This Row],[FRT_DEC]]-B834</f>
        <v>4</v>
      </c>
      <c r="H8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INFO]]))),H834)</f>
        <v>107</v>
      </c>
      <c r="I8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683083282</v>
      </c>
      <c r="J835" s="14">
        <f>HEX2DEC(RIGHT(timingTable[[#This Row],[FRT_HEX]],MIN(LEN(timingTable[[#This Row],[FRT_HEX]])-2,8)))</f>
        <v>683083317</v>
      </c>
      <c r="K835" s="14" t="str">
        <f>IF(timingTable[[#This Row],['[TRACECODE']:.1]]=140,"afterTx","")</f>
        <v/>
      </c>
      <c r="L835" s="14" t="str">
        <f t="shared" si="132"/>
        <v/>
      </c>
      <c r="M835" s="14" t="str">
        <f>IF(AND(H835=H834,K834="afterTx",timingTable[[#This Row],['[TRACECODE']:.1]]=6),"dc","")</f>
        <v/>
      </c>
      <c r="N835" s="14" t="str">
        <f t="shared" si="133"/>
        <v>txEnd</v>
      </c>
      <c r="O835" s="14" t="str">
        <f>IF(timingTable[[#This Row],['[TRACECODE']:.1]]=141,"afterRx","")</f>
        <v/>
      </c>
      <c r="P835" s="14" t="str">
        <f t="shared" si="134"/>
        <v/>
      </c>
      <c r="Q835" s="14" t="str">
        <f t="shared" si="135"/>
        <v/>
      </c>
      <c r="R835" s="14" t="str">
        <f t="shared" si="136"/>
        <v/>
      </c>
      <c r="S835" s="14" t="str">
        <f t="shared" si="137"/>
        <v>EMPTY</v>
      </c>
      <c r="T835" s="14" t="str">
        <f t="shared" si="138"/>
        <v>EMPTY</v>
      </c>
      <c r="U835" s="14" t="str">
        <f t="shared" si="139"/>
        <v>EMPTY</v>
      </c>
      <c r="V835" s="14" t="str">
        <f t="shared" si="140"/>
        <v>EMPTY</v>
      </c>
      <c r="W835" s="14" t="str">
        <f>IF(L835="beforeTx",timingTable[[#This Row],[FRT32_val]]-timingTable[[#This Row],[FRT32_trace]],"EMPTY")</f>
        <v>EMPTY</v>
      </c>
      <c r="X835" s="14" t="str">
        <f t="shared" si="141"/>
        <v>EMPTY</v>
      </c>
      <c r="Y835" s="14" t="str">
        <f t="shared" si="142"/>
        <v>EMPTY</v>
      </c>
      <c r="Z835" s="14" t="str">
        <f>IF(AND(P835="beforeRx",O836="afterRx"),J836-timingTable[[#This Row],[FRT32_trace]],"EMPTY")</f>
        <v>EMPTY</v>
      </c>
      <c r="AA835" s="14" t="str">
        <f>IF(AND(timingTable[[#This Row],[txEnd]]="txEnd",Q839="rxStart"),I839-timingTable[[#This Row],[FRT32_val]],"EMPTY")</f>
        <v>EMPTY</v>
      </c>
    </row>
    <row r="836" spans="1:27" x14ac:dyDescent="0.25">
      <c r="A836" s="14" t="s">
        <v>2923</v>
      </c>
      <c r="B836">
        <v>335690532408</v>
      </c>
      <c r="C836" s="14" t="s">
        <v>10947</v>
      </c>
      <c r="D836">
        <v>122</v>
      </c>
      <c r="E836" s="14" t="s">
        <v>3921</v>
      </c>
      <c r="F836" s="14" t="s">
        <v>7878</v>
      </c>
      <c r="G836" s="14">
        <f>timingTable[[#This Row],[FRT_DEC]]-B835</f>
        <v>3</v>
      </c>
      <c r="H8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INFO]]))),H835)</f>
        <v>107</v>
      </c>
      <c r="I8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36" s="14">
        <f>HEX2DEC(RIGHT(timingTable[[#This Row],[FRT_HEX]],MIN(LEN(timingTable[[#This Row],[FRT_HEX]])-2,8)))</f>
        <v>683083320</v>
      </c>
      <c r="K836" s="14" t="str">
        <f>IF(timingTable[[#This Row],['[TRACECODE']:.1]]=140,"afterTx","")</f>
        <v/>
      </c>
      <c r="L836" s="14" t="str">
        <f t="shared" si="132"/>
        <v/>
      </c>
      <c r="M836" s="14" t="str">
        <f>IF(AND(H836=H835,K835="afterTx",timingTable[[#This Row],['[TRACECODE']:.1]]=6),"dc","")</f>
        <v/>
      </c>
      <c r="N836" s="14" t="str">
        <f t="shared" si="133"/>
        <v/>
      </c>
      <c r="O836" s="14" t="str">
        <f>IF(timingTable[[#This Row],['[TRACECODE']:.1]]=141,"afterRx","")</f>
        <v/>
      </c>
      <c r="P836" s="14" t="str">
        <f t="shared" si="134"/>
        <v/>
      </c>
      <c r="Q836" s="14" t="str">
        <f t="shared" si="135"/>
        <v/>
      </c>
      <c r="R836" s="14" t="str">
        <f t="shared" si="136"/>
        <v/>
      </c>
      <c r="S836" s="14" t="str">
        <f t="shared" si="137"/>
        <v>EMPTY</v>
      </c>
      <c r="T836" s="14" t="str">
        <f t="shared" si="138"/>
        <v>EMPTY</v>
      </c>
      <c r="U836" s="14" t="str">
        <f t="shared" si="139"/>
        <v>EMPTY</v>
      </c>
      <c r="V836" s="14" t="str">
        <f t="shared" si="140"/>
        <v>EMPTY</v>
      </c>
      <c r="W836" s="14" t="str">
        <f>IF(L836="beforeTx",timingTable[[#This Row],[FRT32_val]]-timingTable[[#This Row],[FRT32_trace]],"EMPTY")</f>
        <v>EMPTY</v>
      </c>
      <c r="X836" s="14" t="str">
        <f t="shared" si="141"/>
        <v>EMPTY</v>
      </c>
      <c r="Y836" s="14" t="str">
        <f t="shared" si="142"/>
        <v>EMPTY</v>
      </c>
      <c r="Z836" s="14" t="str">
        <f>IF(AND(P836="beforeRx",O837="afterRx"),J837-timingTable[[#This Row],[FRT32_trace]],"EMPTY")</f>
        <v>EMPTY</v>
      </c>
      <c r="AA836" s="14" t="str">
        <f>IF(AND(timingTable[[#This Row],[txEnd]]="txEnd",Q840="rxStart"),I840-timingTable[[#This Row],[FRT32_val]],"EMPTY")</f>
        <v>EMPTY</v>
      </c>
    </row>
    <row r="837" spans="1:27" x14ac:dyDescent="0.25">
      <c r="A837" s="14" t="s">
        <v>2924</v>
      </c>
      <c r="B837">
        <v>335690532416</v>
      </c>
      <c r="C837" s="14" t="s">
        <v>10948</v>
      </c>
      <c r="D837">
        <v>151</v>
      </c>
      <c r="E837" s="14" t="s">
        <v>7876</v>
      </c>
      <c r="F837" s="14" t="s">
        <v>8006</v>
      </c>
      <c r="G837" s="14">
        <f>timingTable[[#This Row],[FRT_DEC]]-B836</f>
        <v>8</v>
      </c>
      <c r="H8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INFO]]))),H836)</f>
        <v>107</v>
      </c>
      <c r="I8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837" s="14">
        <f>HEX2DEC(RIGHT(timingTable[[#This Row],[FRT_HEX]],MIN(LEN(timingTable[[#This Row],[FRT_HEX]])-2,8)))</f>
        <v>683083328</v>
      </c>
      <c r="K837" s="14" t="str">
        <f>IF(timingTable[[#This Row],['[TRACECODE']:.1]]=140,"afterTx","")</f>
        <v/>
      </c>
      <c r="L837" s="14" t="str">
        <f t="shared" ref="L837:L900" si="143">IF(AND(H839=H837,K839="afterTx"),"beforeTx","")</f>
        <v/>
      </c>
      <c r="M837" s="14" t="str">
        <f>IF(AND(H837=H836,K836="afterTx",timingTable[[#This Row],['[TRACECODE']:.1]]=6),"dc","")</f>
        <v/>
      </c>
      <c r="N837" s="14" t="str">
        <f t="shared" ref="N837:N900" si="144">IF(AND(H837=H835,M835="dc"),"txEnd","")</f>
        <v/>
      </c>
      <c r="O837" s="14" t="str">
        <f>IF(timingTable[[#This Row],['[TRACECODE']:.1]]=141,"afterRx","")</f>
        <v/>
      </c>
      <c r="P837" s="14" t="str">
        <f t="shared" ref="P837:P900" si="145">IF(AND(H837=H838,O838="afterRx"),"beforeRx","")</f>
        <v/>
      </c>
      <c r="Q837" s="14" t="str">
        <f t="shared" ref="Q837:Q900" si="146">IF(AND(H837=H836,O836="afterRx"),"rxStart","")</f>
        <v/>
      </c>
      <c r="R837" s="14" t="str">
        <f t="shared" ref="R837:R900" si="147">IF(AND(H837=H835,Q835="rxStart"),"rxEnd","")</f>
        <v/>
      </c>
      <c r="S837" s="14" t="str">
        <f t="shared" ref="S837:S900" si="148">IF(AND(H840=H837,M840="dc",L837="beforeTx"),I840-I837,"EMPTY")</f>
        <v>EMPTY</v>
      </c>
      <c r="T837" s="14" t="str">
        <f t="shared" ref="T837:T900" si="149">IF(AND(N837="txEnd",P839="beforeRx",O840="afterRx"),J839-I837,"EMPTY")</f>
        <v>EMPTY</v>
      </c>
      <c r="U837" s="14" t="str">
        <f t="shared" ref="U837:U900" si="150">IF(AND(L839="beforeTx",R837="rxEnd",H839=H837),I839-I837,"EMPTY")</f>
        <v>EMPTY</v>
      </c>
      <c r="V837" s="14" t="str">
        <f t="shared" ref="V837:V900" si="151">IF(AND(R837="rxEnd",M842="dc",H837=H842),I842-I837,"EMPTY")</f>
        <v>EMPTY</v>
      </c>
      <c r="W837" s="14" t="str">
        <f>IF(L837="beforeTx",timingTable[[#This Row],[FRT32_val]]-timingTable[[#This Row],[FRT32_trace]],"EMPTY")</f>
        <v>EMPTY</v>
      </c>
      <c r="X837" s="14" t="str">
        <f t="shared" ref="X837:X900" si="152">IF(AND(L837="beforeTx",K839="afterTx"),J839-J837,"EMPTY")</f>
        <v>EMPTY</v>
      </c>
      <c r="Y837" s="14" t="str">
        <f t="shared" ref="Y837:Y900" si="153">IF(AND(R837="rxEnd",L839="beforeTx"),J839-I837,"EMPTY")</f>
        <v>EMPTY</v>
      </c>
      <c r="Z837" s="14" t="str">
        <f>IF(AND(P837="beforeRx",O838="afterRx"),J838-timingTable[[#This Row],[FRT32_trace]],"EMPTY")</f>
        <v>EMPTY</v>
      </c>
      <c r="AA837" s="14" t="str">
        <f>IF(AND(timingTable[[#This Row],[txEnd]]="txEnd",Q841="rxStart"),I841-timingTable[[#This Row],[FRT32_val]],"EMPTY")</f>
        <v>EMPTY</v>
      </c>
    </row>
    <row r="838" spans="1:27" x14ac:dyDescent="0.25">
      <c r="A838" s="14" t="s">
        <v>2936</v>
      </c>
      <c r="B838">
        <v>335690552765</v>
      </c>
      <c r="C838" s="14" t="s">
        <v>10960</v>
      </c>
      <c r="D838">
        <v>151</v>
      </c>
      <c r="E838" s="14" t="s">
        <v>7876</v>
      </c>
      <c r="F838" s="14" t="s">
        <v>7936</v>
      </c>
      <c r="G838" s="14">
        <f>timingTable[[#This Row],[FRT_DEC]]-B837</f>
        <v>20349</v>
      </c>
      <c r="H8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INFO]]))),H837)</f>
        <v>107</v>
      </c>
      <c r="I8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38" s="14">
        <f>HEX2DEC(RIGHT(timingTable[[#This Row],[FRT_HEX]],MIN(LEN(timingTable[[#This Row],[FRT_HEX]])-2,8)))</f>
        <v>683103677</v>
      </c>
      <c r="K838" s="14" t="str">
        <f>IF(timingTable[[#This Row],['[TRACECODE']:.1]]=140,"afterTx","")</f>
        <v/>
      </c>
      <c r="L838" s="14" t="str">
        <f t="shared" si="143"/>
        <v/>
      </c>
      <c r="M838" s="14" t="str">
        <f>IF(AND(H838=H837,K837="afterTx",timingTable[[#This Row],['[TRACECODE']:.1]]=6),"dc","")</f>
        <v/>
      </c>
      <c r="N838" s="14" t="str">
        <f t="shared" si="144"/>
        <v/>
      </c>
      <c r="O838" s="14" t="str">
        <f>IF(timingTable[[#This Row],['[TRACECODE']:.1]]=141,"afterRx","")</f>
        <v/>
      </c>
      <c r="P838" s="14" t="str">
        <f t="shared" si="145"/>
        <v/>
      </c>
      <c r="Q838" s="14" t="str">
        <f t="shared" si="146"/>
        <v/>
      </c>
      <c r="R838" s="14" t="str">
        <f t="shared" si="147"/>
        <v/>
      </c>
      <c r="S838" s="14" t="str">
        <f t="shared" si="148"/>
        <v>EMPTY</v>
      </c>
      <c r="T838" s="14" t="str">
        <f t="shared" si="149"/>
        <v>EMPTY</v>
      </c>
      <c r="U838" s="14" t="str">
        <f t="shared" si="150"/>
        <v>EMPTY</v>
      </c>
      <c r="V838" s="14" t="str">
        <f t="shared" si="151"/>
        <v>EMPTY</v>
      </c>
      <c r="W838" s="14" t="str">
        <f>IF(L838="beforeTx",timingTable[[#This Row],[FRT32_val]]-timingTable[[#This Row],[FRT32_trace]],"EMPTY")</f>
        <v>EMPTY</v>
      </c>
      <c r="X838" s="14" t="str">
        <f t="shared" si="152"/>
        <v>EMPTY</v>
      </c>
      <c r="Y838" s="14" t="str">
        <f t="shared" si="153"/>
        <v>EMPTY</v>
      </c>
      <c r="Z838" s="14" t="str">
        <f>IF(AND(P838="beforeRx",O839="afterRx"),J839-timingTable[[#This Row],[FRT32_trace]],"EMPTY")</f>
        <v>EMPTY</v>
      </c>
      <c r="AA838" s="14" t="str">
        <f>IF(AND(timingTable[[#This Row],[txEnd]]="txEnd",Q842="rxStart"),I842-timingTable[[#This Row],[FRT32_val]],"EMPTY")</f>
        <v>EMPTY</v>
      </c>
    </row>
    <row r="839" spans="1:27" x14ac:dyDescent="0.25">
      <c r="A839" s="14" t="s">
        <v>2938</v>
      </c>
      <c r="B839">
        <v>335690572770</v>
      </c>
      <c r="C839" s="14" t="s">
        <v>10962</v>
      </c>
      <c r="D839">
        <v>151</v>
      </c>
      <c r="E839" s="14" t="s">
        <v>7876</v>
      </c>
      <c r="F839" s="14" t="s">
        <v>7936</v>
      </c>
      <c r="G839" s="14">
        <f>timingTable[[#This Row],[FRT_DEC]]-B838</f>
        <v>20005</v>
      </c>
      <c r="H8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INFO]]))),H838)</f>
        <v>107</v>
      </c>
      <c r="I8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39" s="14">
        <f>HEX2DEC(RIGHT(timingTable[[#This Row],[FRT_HEX]],MIN(LEN(timingTable[[#This Row],[FRT_HEX]])-2,8)))</f>
        <v>683123682</v>
      </c>
      <c r="K839" s="14" t="str">
        <f>IF(timingTable[[#This Row],['[TRACECODE']:.1]]=140,"afterTx","")</f>
        <v/>
      </c>
      <c r="L839" s="14" t="str">
        <f t="shared" si="143"/>
        <v/>
      </c>
      <c r="M839" s="14" t="str">
        <f>IF(AND(H839=H838,K838="afterTx",timingTable[[#This Row],['[TRACECODE']:.1]]=6),"dc","")</f>
        <v/>
      </c>
      <c r="N839" s="14" t="str">
        <f t="shared" si="144"/>
        <v/>
      </c>
      <c r="O839" s="14" t="str">
        <f>IF(timingTable[[#This Row],['[TRACECODE']:.1]]=141,"afterRx","")</f>
        <v/>
      </c>
      <c r="P839" s="14" t="str">
        <f t="shared" si="145"/>
        <v/>
      </c>
      <c r="Q839" s="14" t="str">
        <f t="shared" si="146"/>
        <v/>
      </c>
      <c r="R839" s="14" t="str">
        <f t="shared" si="147"/>
        <v/>
      </c>
      <c r="S839" s="14" t="str">
        <f t="shared" si="148"/>
        <v>EMPTY</v>
      </c>
      <c r="T839" s="14" t="str">
        <f t="shared" si="149"/>
        <v>EMPTY</v>
      </c>
      <c r="U839" s="14" t="str">
        <f t="shared" si="150"/>
        <v>EMPTY</v>
      </c>
      <c r="V839" s="14" t="str">
        <f t="shared" si="151"/>
        <v>EMPTY</v>
      </c>
      <c r="W839" s="14" t="str">
        <f>IF(L839="beforeTx",timingTable[[#This Row],[FRT32_val]]-timingTable[[#This Row],[FRT32_trace]],"EMPTY")</f>
        <v>EMPTY</v>
      </c>
      <c r="X839" s="14" t="str">
        <f t="shared" si="152"/>
        <v>EMPTY</v>
      </c>
      <c r="Y839" s="14" t="str">
        <f t="shared" si="153"/>
        <v>EMPTY</v>
      </c>
      <c r="Z839" s="14" t="str">
        <f>IF(AND(P839="beforeRx",O840="afterRx"),J840-timingTable[[#This Row],[FRT32_trace]],"EMPTY")</f>
        <v>EMPTY</v>
      </c>
      <c r="AA839" s="14" t="str">
        <f>IF(AND(timingTable[[#This Row],[txEnd]]="txEnd",Q843="rxStart"),I843-timingTable[[#This Row],[FRT32_val]],"EMPTY")</f>
        <v>EMPTY</v>
      </c>
    </row>
    <row r="840" spans="1:27" x14ac:dyDescent="0.25">
      <c r="A840" s="14" t="s">
        <v>2940</v>
      </c>
      <c r="B840">
        <v>335690591697</v>
      </c>
      <c r="C840" s="14" t="s">
        <v>10964</v>
      </c>
      <c r="D840">
        <v>151</v>
      </c>
      <c r="E840" s="14" t="s">
        <v>7876</v>
      </c>
      <c r="F840" s="14" t="s">
        <v>7945</v>
      </c>
      <c r="G840" s="14">
        <f>timingTable[[#This Row],[FRT_DEC]]-B839</f>
        <v>18927</v>
      </c>
      <c r="H8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INFO]]))),H839)</f>
        <v>107</v>
      </c>
      <c r="I8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40" s="14">
        <f>HEX2DEC(RIGHT(timingTable[[#This Row],[FRT_HEX]],MIN(LEN(timingTable[[#This Row],[FRT_HEX]])-2,8)))</f>
        <v>683142609</v>
      </c>
      <c r="K840" s="14" t="str">
        <f>IF(timingTable[[#This Row],['[TRACECODE']:.1]]=140,"afterTx","")</f>
        <v/>
      </c>
      <c r="L840" s="14" t="str">
        <f t="shared" si="143"/>
        <v/>
      </c>
      <c r="M840" s="14" t="str">
        <f>IF(AND(H840=H839,K839="afterTx",timingTable[[#This Row],['[TRACECODE']:.1]]=6),"dc","")</f>
        <v/>
      </c>
      <c r="N840" s="14" t="str">
        <f t="shared" si="144"/>
        <v/>
      </c>
      <c r="O840" s="14" t="str">
        <f>IF(timingTable[[#This Row],['[TRACECODE']:.1]]=141,"afterRx","")</f>
        <v/>
      </c>
      <c r="P840" s="14" t="str">
        <f t="shared" si="145"/>
        <v/>
      </c>
      <c r="Q840" s="14" t="str">
        <f t="shared" si="146"/>
        <v/>
      </c>
      <c r="R840" s="14" t="str">
        <f t="shared" si="147"/>
        <v/>
      </c>
      <c r="S840" s="14" t="str">
        <f t="shared" si="148"/>
        <v>EMPTY</v>
      </c>
      <c r="T840" s="14" t="str">
        <f t="shared" si="149"/>
        <v>EMPTY</v>
      </c>
      <c r="U840" s="14" t="str">
        <f t="shared" si="150"/>
        <v>EMPTY</v>
      </c>
      <c r="V840" s="14" t="str">
        <f t="shared" si="151"/>
        <v>EMPTY</v>
      </c>
      <c r="W840" s="14" t="str">
        <f>IF(L840="beforeTx",timingTable[[#This Row],[FRT32_val]]-timingTable[[#This Row],[FRT32_trace]],"EMPTY")</f>
        <v>EMPTY</v>
      </c>
      <c r="X840" s="14" t="str">
        <f t="shared" si="152"/>
        <v>EMPTY</v>
      </c>
      <c r="Y840" s="14" t="str">
        <f t="shared" si="153"/>
        <v>EMPTY</v>
      </c>
      <c r="Z840" s="14" t="str">
        <f>IF(AND(P840="beforeRx",O841="afterRx"),J841-timingTable[[#This Row],[FRT32_trace]],"EMPTY")</f>
        <v>EMPTY</v>
      </c>
      <c r="AA840" s="14" t="str">
        <f>IF(AND(timingTable[[#This Row],[txEnd]]="txEnd",Q844="rxStart"),I844-timingTable[[#This Row],[FRT32_val]],"EMPTY")</f>
        <v>EMPTY</v>
      </c>
    </row>
    <row r="841" spans="1:27" x14ac:dyDescent="0.25">
      <c r="A841" s="14" t="s">
        <v>2942</v>
      </c>
      <c r="B841">
        <v>335690592766</v>
      </c>
      <c r="C841" s="14" t="s">
        <v>10966</v>
      </c>
      <c r="D841">
        <v>151</v>
      </c>
      <c r="E841" s="14" t="s">
        <v>7876</v>
      </c>
      <c r="F841" s="14" t="s">
        <v>7936</v>
      </c>
      <c r="G841" s="14">
        <f>timingTable[[#This Row],[FRT_DEC]]-B840</f>
        <v>1069</v>
      </c>
      <c r="H8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INFO]]))),H840)</f>
        <v>107</v>
      </c>
      <c r="I8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1" s="14">
        <f>HEX2DEC(RIGHT(timingTable[[#This Row],[FRT_HEX]],MIN(LEN(timingTable[[#This Row],[FRT_HEX]])-2,8)))</f>
        <v>683143678</v>
      </c>
      <c r="K841" s="14" t="str">
        <f>IF(timingTable[[#This Row],['[TRACECODE']:.1]]=140,"afterTx","")</f>
        <v/>
      </c>
      <c r="L841" s="14" t="str">
        <f t="shared" si="143"/>
        <v/>
      </c>
      <c r="M841" s="14" t="str">
        <f>IF(AND(H841=H840,K840="afterTx",timingTable[[#This Row],['[TRACECODE']:.1]]=6),"dc","")</f>
        <v/>
      </c>
      <c r="N841" s="14" t="str">
        <f t="shared" si="144"/>
        <v/>
      </c>
      <c r="O841" s="14" t="str">
        <f>IF(timingTable[[#This Row],['[TRACECODE']:.1]]=141,"afterRx","")</f>
        <v/>
      </c>
      <c r="P841" s="14" t="str">
        <f t="shared" si="145"/>
        <v/>
      </c>
      <c r="Q841" s="14" t="str">
        <f t="shared" si="146"/>
        <v/>
      </c>
      <c r="R841" s="14" t="str">
        <f t="shared" si="147"/>
        <v/>
      </c>
      <c r="S841" s="14" t="str">
        <f t="shared" si="148"/>
        <v>EMPTY</v>
      </c>
      <c r="T841" s="14" t="str">
        <f t="shared" si="149"/>
        <v>EMPTY</v>
      </c>
      <c r="U841" s="14" t="str">
        <f t="shared" si="150"/>
        <v>EMPTY</v>
      </c>
      <c r="V841" s="14" t="str">
        <f t="shared" si="151"/>
        <v>EMPTY</v>
      </c>
      <c r="W841" s="14" t="str">
        <f>IF(L841="beforeTx",timingTable[[#This Row],[FRT32_val]]-timingTable[[#This Row],[FRT32_trace]],"EMPTY")</f>
        <v>EMPTY</v>
      </c>
      <c r="X841" s="14" t="str">
        <f t="shared" si="152"/>
        <v>EMPTY</v>
      </c>
      <c r="Y841" s="14" t="str">
        <f t="shared" si="153"/>
        <v>EMPTY</v>
      </c>
      <c r="Z841" s="14" t="str">
        <f>IF(AND(P841="beforeRx",O842="afterRx"),J842-timingTable[[#This Row],[FRT32_trace]],"EMPTY")</f>
        <v>EMPTY</v>
      </c>
      <c r="AA841" s="14" t="str">
        <f>IF(AND(timingTable[[#This Row],[txEnd]]="txEnd",Q845="rxStart"),I845-timingTable[[#This Row],[FRT32_val]],"EMPTY")</f>
        <v>EMPTY</v>
      </c>
    </row>
    <row r="842" spans="1:27" x14ac:dyDescent="0.25">
      <c r="A842" s="14" t="s">
        <v>2944</v>
      </c>
      <c r="B842">
        <v>335690612776</v>
      </c>
      <c r="C842" s="14" t="s">
        <v>10968</v>
      </c>
      <c r="D842">
        <v>151</v>
      </c>
      <c r="E842" s="14" t="s">
        <v>7876</v>
      </c>
      <c r="F842" s="14" t="s">
        <v>7936</v>
      </c>
      <c r="G842" s="14">
        <f>timingTable[[#This Row],[FRT_DEC]]-B841</f>
        <v>20010</v>
      </c>
      <c r="H8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INFO]]))),H841)</f>
        <v>107</v>
      </c>
      <c r="I8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2" s="14">
        <f>HEX2DEC(RIGHT(timingTable[[#This Row],[FRT_HEX]],MIN(LEN(timingTable[[#This Row],[FRT_HEX]])-2,8)))</f>
        <v>683163688</v>
      </c>
      <c r="K842" s="14" t="str">
        <f>IF(timingTable[[#This Row],['[TRACECODE']:.1]]=140,"afterTx","")</f>
        <v/>
      </c>
      <c r="L842" s="14" t="str">
        <f t="shared" si="143"/>
        <v/>
      </c>
      <c r="M842" s="14" t="str">
        <f>IF(AND(H842=H841,K841="afterTx",timingTable[[#This Row],['[TRACECODE']:.1]]=6),"dc","")</f>
        <v/>
      </c>
      <c r="N842" s="14" t="str">
        <f t="shared" si="144"/>
        <v/>
      </c>
      <c r="O842" s="14" t="str">
        <f>IF(timingTable[[#This Row],['[TRACECODE']:.1]]=141,"afterRx","")</f>
        <v/>
      </c>
      <c r="P842" s="14" t="str">
        <f t="shared" si="145"/>
        <v/>
      </c>
      <c r="Q842" s="14" t="str">
        <f t="shared" si="146"/>
        <v/>
      </c>
      <c r="R842" s="14" t="str">
        <f t="shared" si="147"/>
        <v/>
      </c>
      <c r="S842" s="14" t="str">
        <f t="shared" si="148"/>
        <v>EMPTY</v>
      </c>
      <c r="T842" s="14" t="str">
        <f t="shared" si="149"/>
        <v>EMPTY</v>
      </c>
      <c r="U842" s="14" t="str">
        <f t="shared" si="150"/>
        <v>EMPTY</v>
      </c>
      <c r="V842" s="14" t="str">
        <f t="shared" si="151"/>
        <v>EMPTY</v>
      </c>
      <c r="W842" s="14" t="str">
        <f>IF(L842="beforeTx",timingTable[[#This Row],[FRT32_val]]-timingTable[[#This Row],[FRT32_trace]],"EMPTY")</f>
        <v>EMPTY</v>
      </c>
      <c r="X842" s="14" t="str">
        <f t="shared" si="152"/>
        <v>EMPTY</v>
      </c>
      <c r="Y842" s="14" t="str">
        <f t="shared" si="153"/>
        <v>EMPTY</v>
      </c>
      <c r="Z842" s="14" t="str">
        <f>IF(AND(P842="beforeRx",O843="afterRx"),J843-timingTable[[#This Row],[FRT32_trace]],"EMPTY")</f>
        <v>EMPTY</v>
      </c>
      <c r="AA842" s="14" t="str">
        <f>IF(AND(timingTable[[#This Row],[txEnd]]="txEnd",Q846="rxStart"),I846-timingTable[[#This Row],[FRT32_val]],"EMPTY")</f>
        <v>EMPTY</v>
      </c>
    </row>
    <row r="843" spans="1:27" x14ac:dyDescent="0.25">
      <c r="A843" s="14" t="s">
        <v>2946</v>
      </c>
      <c r="B843">
        <v>335690632765</v>
      </c>
      <c r="C843" s="14" t="s">
        <v>10970</v>
      </c>
      <c r="D843">
        <v>151</v>
      </c>
      <c r="E843" s="14" t="s">
        <v>7876</v>
      </c>
      <c r="F843" s="14" t="s">
        <v>7936</v>
      </c>
      <c r="G843" s="14">
        <f>timingTable[[#This Row],[FRT_DEC]]-B842</f>
        <v>19989</v>
      </c>
      <c r="H8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INFO]]))),H842)</f>
        <v>107</v>
      </c>
      <c r="I8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3" s="14">
        <f>HEX2DEC(RIGHT(timingTable[[#This Row],[FRT_HEX]],MIN(LEN(timingTable[[#This Row],[FRT_HEX]])-2,8)))</f>
        <v>683183677</v>
      </c>
      <c r="K843" s="14" t="str">
        <f>IF(timingTable[[#This Row],['[TRACECODE']:.1]]=140,"afterTx","")</f>
        <v/>
      </c>
      <c r="L843" s="14" t="str">
        <f t="shared" si="143"/>
        <v/>
      </c>
      <c r="M843" s="14" t="str">
        <f>IF(AND(H843=H842,K842="afterTx",timingTable[[#This Row],['[TRACECODE']:.1]]=6),"dc","")</f>
        <v/>
      </c>
      <c r="N843" s="14" t="str">
        <f t="shared" si="144"/>
        <v/>
      </c>
      <c r="O843" s="14" t="str">
        <f>IF(timingTable[[#This Row],['[TRACECODE']:.1]]=141,"afterRx","")</f>
        <v/>
      </c>
      <c r="P843" s="14" t="str">
        <f t="shared" si="145"/>
        <v/>
      </c>
      <c r="Q843" s="14" t="str">
        <f t="shared" si="146"/>
        <v/>
      </c>
      <c r="R843" s="14" t="str">
        <f t="shared" si="147"/>
        <v/>
      </c>
      <c r="S843" s="14" t="str">
        <f t="shared" si="148"/>
        <v>EMPTY</v>
      </c>
      <c r="T843" s="14" t="str">
        <f t="shared" si="149"/>
        <v>EMPTY</v>
      </c>
      <c r="U843" s="14" t="str">
        <f t="shared" si="150"/>
        <v>EMPTY</v>
      </c>
      <c r="V843" s="14" t="str">
        <f t="shared" si="151"/>
        <v>EMPTY</v>
      </c>
      <c r="W843" s="14" t="str">
        <f>IF(L843="beforeTx",timingTable[[#This Row],[FRT32_val]]-timingTable[[#This Row],[FRT32_trace]],"EMPTY")</f>
        <v>EMPTY</v>
      </c>
      <c r="X843" s="14" t="str">
        <f t="shared" si="152"/>
        <v>EMPTY</v>
      </c>
      <c r="Y843" s="14" t="str">
        <f t="shared" si="153"/>
        <v>EMPTY</v>
      </c>
      <c r="Z843" s="14" t="str">
        <f>IF(AND(P843="beforeRx",O844="afterRx"),J844-timingTable[[#This Row],[FRT32_trace]],"EMPTY")</f>
        <v>EMPTY</v>
      </c>
      <c r="AA843" s="14" t="str">
        <f>IF(AND(timingTable[[#This Row],[txEnd]]="txEnd",Q847="rxStart"),I847-timingTable[[#This Row],[FRT32_val]],"EMPTY")</f>
        <v>EMPTY</v>
      </c>
    </row>
    <row r="844" spans="1:27" x14ac:dyDescent="0.25">
      <c r="A844" s="14" t="s">
        <v>2948</v>
      </c>
      <c r="B844">
        <v>335690652779</v>
      </c>
      <c r="C844" s="14" t="s">
        <v>10972</v>
      </c>
      <c r="D844">
        <v>151</v>
      </c>
      <c r="E844" s="14" t="s">
        <v>7876</v>
      </c>
      <c r="F844" s="14" t="s">
        <v>7936</v>
      </c>
      <c r="G844" s="14">
        <f>timingTable[[#This Row],[FRT_DEC]]-B843</f>
        <v>20014</v>
      </c>
      <c r="H8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INFO]]))),H843)</f>
        <v>107</v>
      </c>
      <c r="I8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4" s="14">
        <f>HEX2DEC(RIGHT(timingTable[[#This Row],[FRT_HEX]],MIN(LEN(timingTable[[#This Row],[FRT_HEX]])-2,8)))</f>
        <v>683203691</v>
      </c>
      <c r="K844" s="14" t="str">
        <f>IF(timingTable[[#This Row],['[TRACECODE']:.1]]=140,"afterTx","")</f>
        <v/>
      </c>
      <c r="L844" s="14" t="str">
        <f t="shared" si="143"/>
        <v/>
      </c>
      <c r="M844" s="14" t="str">
        <f>IF(AND(H844=H843,K843="afterTx",timingTable[[#This Row],['[TRACECODE']:.1]]=6),"dc","")</f>
        <v/>
      </c>
      <c r="N844" s="14" t="str">
        <f t="shared" si="144"/>
        <v/>
      </c>
      <c r="O844" s="14" t="str">
        <f>IF(timingTable[[#This Row],['[TRACECODE']:.1]]=141,"afterRx","")</f>
        <v/>
      </c>
      <c r="P844" s="14" t="str">
        <f t="shared" si="145"/>
        <v/>
      </c>
      <c r="Q844" s="14" t="str">
        <f t="shared" si="146"/>
        <v/>
      </c>
      <c r="R844" s="14" t="str">
        <f t="shared" si="147"/>
        <v/>
      </c>
      <c r="S844" s="14" t="str">
        <f t="shared" si="148"/>
        <v>EMPTY</v>
      </c>
      <c r="T844" s="14" t="str">
        <f t="shared" si="149"/>
        <v>EMPTY</v>
      </c>
      <c r="U844" s="14" t="str">
        <f t="shared" si="150"/>
        <v>EMPTY</v>
      </c>
      <c r="V844" s="14" t="str">
        <f t="shared" si="151"/>
        <v>EMPTY</v>
      </c>
      <c r="W844" s="14" t="str">
        <f>IF(L844="beforeTx",timingTable[[#This Row],[FRT32_val]]-timingTable[[#This Row],[FRT32_trace]],"EMPTY")</f>
        <v>EMPTY</v>
      </c>
      <c r="X844" s="14" t="str">
        <f t="shared" si="152"/>
        <v>EMPTY</v>
      </c>
      <c r="Y844" s="14" t="str">
        <f t="shared" si="153"/>
        <v>EMPTY</v>
      </c>
      <c r="Z844" s="14" t="str">
        <f>IF(AND(P844="beforeRx",O845="afterRx"),J845-timingTable[[#This Row],[FRT32_trace]],"EMPTY")</f>
        <v>EMPTY</v>
      </c>
      <c r="AA844" s="14" t="str">
        <f>IF(AND(timingTable[[#This Row],[txEnd]]="txEnd",Q848="rxStart"),I848-timingTable[[#This Row],[FRT32_val]],"EMPTY")</f>
        <v>EMPTY</v>
      </c>
    </row>
    <row r="845" spans="1:27" x14ac:dyDescent="0.25">
      <c r="A845" s="14" t="s">
        <v>2950</v>
      </c>
      <c r="B845">
        <v>335690672766</v>
      </c>
      <c r="C845" s="14" t="s">
        <v>10974</v>
      </c>
      <c r="D845">
        <v>151</v>
      </c>
      <c r="E845" s="14" t="s">
        <v>7876</v>
      </c>
      <c r="F845" s="14" t="s">
        <v>7936</v>
      </c>
      <c r="G845" s="14">
        <f>timingTable[[#This Row],[FRT_DEC]]-B844</f>
        <v>19987</v>
      </c>
      <c r="H8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INFO]]))),H844)</f>
        <v>107</v>
      </c>
      <c r="I8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5" s="14">
        <f>HEX2DEC(RIGHT(timingTable[[#This Row],[FRT_HEX]],MIN(LEN(timingTable[[#This Row],[FRT_HEX]])-2,8)))</f>
        <v>683223678</v>
      </c>
      <c r="K845" s="14" t="str">
        <f>IF(timingTable[[#This Row],['[TRACECODE']:.1]]=140,"afterTx","")</f>
        <v/>
      </c>
      <c r="L845" s="14" t="str">
        <f t="shared" si="143"/>
        <v/>
      </c>
      <c r="M845" s="14" t="str">
        <f>IF(AND(H845=H844,K844="afterTx",timingTable[[#This Row],['[TRACECODE']:.1]]=6),"dc","")</f>
        <v/>
      </c>
      <c r="N845" s="14" t="str">
        <f t="shared" si="144"/>
        <v/>
      </c>
      <c r="O845" s="14" t="str">
        <f>IF(timingTable[[#This Row],['[TRACECODE']:.1]]=141,"afterRx","")</f>
        <v/>
      </c>
      <c r="P845" s="14" t="str">
        <f t="shared" si="145"/>
        <v/>
      </c>
      <c r="Q845" s="14" t="str">
        <f t="shared" si="146"/>
        <v/>
      </c>
      <c r="R845" s="14" t="str">
        <f t="shared" si="147"/>
        <v/>
      </c>
      <c r="S845" s="14" t="str">
        <f t="shared" si="148"/>
        <v>EMPTY</v>
      </c>
      <c r="T845" s="14" t="str">
        <f t="shared" si="149"/>
        <v>EMPTY</v>
      </c>
      <c r="U845" s="14" t="str">
        <f t="shared" si="150"/>
        <v>EMPTY</v>
      </c>
      <c r="V845" s="14" t="str">
        <f t="shared" si="151"/>
        <v>EMPTY</v>
      </c>
      <c r="W845" s="14" t="str">
        <f>IF(L845="beforeTx",timingTable[[#This Row],[FRT32_val]]-timingTable[[#This Row],[FRT32_trace]],"EMPTY")</f>
        <v>EMPTY</v>
      </c>
      <c r="X845" s="14" t="str">
        <f t="shared" si="152"/>
        <v>EMPTY</v>
      </c>
      <c r="Y845" s="14" t="str">
        <f t="shared" si="153"/>
        <v>EMPTY</v>
      </c>
      <c r="Z845" s="14" t="str">
        <f>IF(AND(P845="beforeRx",O846="afterRx"),J846-timingTable[[#This Row],[FRT32_trace]],"EMPTY")</f>
        <v>EMPTY</v>
      </c>
      <c r="AA845" s="14" t="str">
        <f>IF(AND(timingTable[[#This Row],[txEnd]]="txEnd",Q849="rxStart"),I849-timingTable[[#This Row],[FRT32_val]],"EMPTY")</f>
        <v>EMPTY</v>
      </c>
    </row>
    <row r="846" spans="1:27" x14ac:dyDescent="0.25">
      <c r="A846" s="14" t="s">
        <v>2952</v>
      </c>
      <c r="B846">
        <v>335690691697</v>
      </c>
      <c r="C846" s="14" t="s">
        <v>10976</v>
      </c>
      <c r="D846">
        <v>151</v>
      </c>
      <c r="E846" s="14" t="s">
        <v>7876</v>
      </c>
      <c r="F846" s="14" t="s">
        <v>7945</v>
      </c>
      <c r="G846" s="14">
        <f>timingTable[[#This Row],[FRT_DEC]]-B845</f>
        <v>18931</v>
      </c>
      <c r="H8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INFO]]))),H845)</f>
        <v>107</v>
      </c>
      <c r="I8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46" s="14">
        <f>HEX2DEC(RIGHT(timingTable[[#This Row],[FRT_HEX]],MIN(LEN(timingTable[[#This Row],[FRT_HEX]])-2,8)))</f>
        <v>683242609</v>
      </c>
      <c r="K846" s="14" t="str">
        <f>IF(timingTable[[#This Row],['[TRACECODE']:.1]]=140,"afterTx","")</f>
        <v/>
      </c>
      <c r="L846" s="14" t="str">
        <f t="shared" si="143"/>
        <v/>
      </c>
      <c r="M846" s="14" t="str">
        <f>IF(AND(H846=H845,K845="afterTx",timingTable[[#This Row],['[TRACECODE']:.1]]=6),"dc","")</f>
        <v/>
      </c>
      <c r="N846" s="14" t="str">
        <f t="shared" si="144"/>
        <v/>
      </c>
      <c r="O846" s="14" t="str">
        <f>IF(timingTable[[#This Row],['[TRACECODE']:.1]]=141,"afterRx","")</f>
        <v/>
      </c>
      <c r="P846" s="14" t="str">
        <f t="shared" si="145"/>
        <v/>
      </c>
      <c r="Q846" s="14" t="str">
        <f t="shared" si="146"/>
        <v/>
      </c>
      <c r="R846" s="14" t="str">
        <f t="shared" si="147"/>
        <v/>
      </c>
      <c r="S846" s="14" t="str">
        <f t="shared" si="148"/>
        <v>EMPTY</v>
      </c>
      <c r="T846" s="14" t="str">
        <f t="shared" si="149"/>
        <v>EMPTY</v>
      </c>
      <c r="U846" s="14" t="str">
        <f t="shared" si="150"/>
        <v>EMPTY</v>
      </c>
      <c r="V846" s="14" t="str">
        <f t="shared" si="151"/>
        <v>EMPTY</v>
      </c>
      <c r="W846" s="14" t="str">
        <f>IF(L846="beforeTx",timingTable[[#This Row],[FRT32_val]]-timingTable[[#This Row],[FRT32_trace]],"EMPTY")</f>
        <v>EMPTY</v>
      </c>
      <c r="X846" s="14" t="str">
        <f t="shared" si="152"/>
        <v>EMPTY</v>
      </c>
      <c r="Y846" s="14" t="str">
        <f t="shared" si="153"/>
        <v>EMPTY</v>
      </c>
      <c r="Z846" s="14" t="str">
        <f>IF(AND(P846="beforeRx",O847="afterRx"),J847-timingTable[[#This Row],[FRT32_trace]],"EMPTY")</f>
        <v>EMPTY</v>
      </c>
      <c r="AA846" s="14" t="str">
        <f>IF(AND(timingTable[[#This Row],[txEnd]]="txEnd",Q850="rxStart"),I850-timingTable[[#This Row],[FRT32_val]],"EMPTY")</f>
        <v>EMPTY</v>
      </c>
    </row>
    <row r="847" spans="1:27" x14ac:dyDescent="0.25">
      <c r="A847" s="14" t="s">
        <v>2954</v>
      </c>
      <c r="B847">
        <v>335690692766</v>
      </c>
      <c r="C847" s="14" t="s">
        <v>10978</v>
      </c>
      <c r="D847">
        <v>151</v>
      </c>
      <c r="E847" s="14" t="s">
        <v>7876</v>
      </c>
      <c r="F847" s="14" t="s">
        <v>7936</v>
      </c>
      <c r="G847" s="14">
        <f>timingTable[[#This Row],[FRT_DEC]]-B846</f>
        <v>1069</v>
      </c>
      <c r="H8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INFO]]))),H846)</f>
        <v>107</v>
      </c>
      <c r="I8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7" s="14">
        <f>HEX2DEC(RIGHT(timingTable[[#This Row],[FRT_HEX]],MIN(LEN(timingTable[[#This Row],[FRT_HEX]])-2,8)))</f>
        <v>683243678</v>
      </c>
      <c r="K847" s="14" t="str">
        <f>IF(timingTable[[#This Row],['[TRACECODE']:.1]]=140,"afterTx","")</f>
        <v/>
      </c>
      <c r="L847" s="14" t="str">
        <f t="shared" si="143"/>
        <v/>
      </c>
      <c r="M847" s="14" t="str">
        <f>IF(AND(H847=H846,K846="afterTx",timingTable[[#This Row],['[TRACECODE']:.1]]=6),"dc","")</f>
        <v/>
      </c>
      <c r="N847" s="14" t="str">
        <f t="shared" si="144"/>
        <v/>
      </c>
      <c r="O847" s="14" t="str">
        <f>IF(timingTable[[#This Row],['[TRACECODE']:.1]]=141,"afterRx","")</f>
        <v/>
      </c>
      <c r="P847" s="14" t="str">
        <f t="shared" si="145"/>
        <v/>
      </c>
      <c r="Q847" s="14" t="str">
        <f t="shared" si="146"/>
        <v/>
      </c>
      <c r="R847" s="14" t="str">
        <f t="shared" si="147"/>
        <v/>
      </c>
      <c r="S847" s="14" t="str">
        <f t="shared" si="148"/>
        <v>EMPTY</v>
      </c>
      <c r="T847" s="14" t="str">
        <f t="shared" si="149"/>
        <v>EMPTY</v>
      </c>
      <c r="U847" s="14" t="str">
        <f t="shared" si="150"/>
        <v>EMPTY</v>
      </c>
      <c r="V847" s="14" t="str">
        <f t="shared" si="151"/>
        <v>EMPTY</v>
      </c>
      <c r="W847" s="14" t="str">
        <f>IF(L847="beforeTx",timingTable[[#This Row],[FRT32_val]]-timingTable[[#This Row],[FRT32_trace]],"EMPTY")</f>
        <v>EMPTY</v>
      </c>
      <c r="X847" s="14" t="str">
        <f t="shared" si="152"/>
        <v>EMPTY</v>
      </c>
      <c r="Y847" s="14" t="str">
        <f t="shared" si="153"/>
        <v>EMPTY</v>
      </c>
      <c r="Z847" s="14" t="str">
        <f>IF(AND(P847="beforeRx",O848="afterRx"),J848-timingTable[[#This Row],[FRT32_trace]],"EMPTY")</f>
        <v>EMPTY</v>
      </c>
      <c r="AA847" s="14" t="str">
        <f>IF(AND(timingTable[[#This Row],[txEnd]]="txEnd",Q851="rxStart"),I851-timingTable[[#This Row],[FRT32_val]],"EMPTY")</f>
        <v>EMPTY</v>
      </c>
    </row>
    <row r="848" spans="1:27" x14ac:dyDescent="0.25">
      <c r="A848" s="14" t="s">
        <v>2956</v>
      </c>
      <c r="B848">
        <v>335690712766</v>
      </c>
      <c r="C848" s="14" t="s">
        <v>10980</v>
      </c>
      <c r="D848">
        <v>151</v>
      </c>
      <c r="E848" s="14" t="s">
        <v>7876</v>
      </c>
      <c r="F848" s="14" t="s">
        <v>7936</v>
      </c>
      <c r="G848" s="14">
        <f>timingTable[[#This Row],[FRT_DEC]]-B847</f>
        <v>20000</v>
      </c>
      <c r="H8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INFO]]))),H847)</f>
        <v>107</v>
      </c>
      <c r="I8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8" s="14">
        <f>HEX2DEC(RIGHT(timingTable[[#This Row],[FRT_HEX]],MIN(LEN(timingTable[[#This Row],[FRT_HEX]])-2,8)))</f>
        <v>683263678</v>
      </c>
      <c r="K848" s="14" t="str">
        <f>IF(timingTable[[#This Row],['[TRACECODE']:.1]]=140,"afterTx","")</f>
        <v/>
      </c>
      <c r="L848" s="14" t="str">
        <f t="shared" si="143"/>
        <v/>
      </c>
      <c r="M848" s="14" t="str">
        <f>IF(AND(H848=H847,K847="afterTx",timingTable[[#This Row],['[TRACECODE']:.1]]=6),"dc","")</f>
        <v/>
      </c>
      <c r="N848" s="14" t="str">
        <f t="shared" si="144"/>
        <v/>
      </c>
      <c r="O848" s="14" t="str">
        <f>IF(timingTable[[#This Row],['[TRACECODE']:.1]]=141,"afterRx","")</f>
        <v/>
      </c>
      <c r="P848" s="14" t="str">
        <f t="shared" si="145"/>
        <v/>
      </c>
      <c r="Q848" s="14" t="str">
        <f t="shared" si="146"/>
        <v/>
      </c>
      <c r="R848" s="14" t="str">
        <f t="shared" si="147"/>
        <v/>
      </c>
      <c r="S848" s="14" t="str">
        <f t="shared" si="148"/>
        <v>EMPTY</v>
      </c>
      <c r="T848" s="14" t="str">
        <f t="shared" si="149"/>
        <v>EMPTY</v>
      </c>
      <c r="U848" s="14" t="str">
        <f t="shared" si="150"/>
        <v>EMPTY</v>
      </c>
      <c r="V848" s="14" t="str">
        <f t="shared" si="151"/>
        <v>EMPTY</v>
      </c>
      <c r="W848" s="14" t="str">
        <f>IF(L848="beforeTx",timingTable[[#This Row],[FRT32_val]]-timingTable[[#This Row],[FRT32_trace]],"EMPTY")</f>
        <v>EMPTY</v>
      </c>
      <c r="X848" s="14" t="str">
        <f t="shared" si="152"/>
        <v>EMPTY</v>
      </c>
      <c r="Y848" s="14" t="str">
        <f t="shared" si="153"/>
        <v>EMPTY</v>
      </c>
      <c r="Z848" s="14" t="str">
        <f>IF(AND(P848="beforeRx",O849="afterRx"),J849-timingTable[[#This Row],[FRT32_trace]],"EMPTY")</f>
        <v>EMPTY</v>
      </c>
      <c r="AA848" s="14" t="str">
        <f>IF(AND(timingTable[[#This Row],[txEnd]]="txEnd",Q852="rxStart"),I852-timingTable[[#This Row],[FRT32_val]],"EMPTY")</f>
        <v>EMPTY</v>
      </c>
    </row>
    <row r="849" spans="1:27" x14ac:dyDescent="0.25">
      <c r="A849" s="14" t="s">
        <v>2958</v>
      </c>
      <c r="B849">
        <v>335690732766</v>
      </c>
      <c r="C849" s="14" t="s">
        <v>10982</v>
      </c>
      <c r="D849">
        <v>151</v>
      </c>
      <c r="E849" s="14" t="s">
        <v>7876</v>
      </c>
      <c r="F849" s="14" t="s">
        <v>7936</v>
      </c>
      <c r="G849" s="14">
        <f>timingTable[[#This Row],[FRT_DEC]]-B848</f>
        <v>20000</v>
      </c>
      <c r="H8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INFO]]))),H848)</f>
        <v>107</v>
      </c>
      <c r="I8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49" s="14">
        <f>HEX2DEC(RIGHT(timingTable[[#This Row],[FRT_HEX]],MIN(LEN(timingTable[[#This Row],[FRT_HEX]])-2,8)))</f>
        <v>683283678</v>
      </c>
      <c r="K849" s="14" t="str">
        <f>IF(timingTable[[#This Row],['[TRACECODE']:.1]]=140,"afterTx","")</f>
        <v/>
      </c>
      <c r="L849" s="14" t="str">
        <f t="shared" si="143"/>
        <v/>
      </c>
      <c r="M849" s="14" t="str">
        <f>IF(AND(H849=H848,K848="afterTx",timingTable[[#This Row],['[TRACECODE']:.1]]=6),"dc","")</f>
        <v/>
      </c>
      <c r="N849" s="14" t="str">
        <f t="shared" si="144"/>
        <v/>
      </c>
      <c r="O849" s="14" t="str">
        <f>IF(timingTable[[#This Row],['[TRACECODE']:.1]]=141,"afterRx","")</f>
        <v/>
      </c>
      <c r="P849" s="14" t="str">
        <f t="shared" si="145"/>
        <v/>
      </c>
      <c r="Q849" s="14" t="str">
        <f t="shared" si="146"/>
        <v/>
      </c>
      <c r="R849" s="14" t="str">
        <f t="shared" si="147"/>
        <v/>
      </c>
      <c r="S849" s="14" t="str">
        <f t="shared" si="148"/>
        <v>EMPTY</v>
      </c>
      <c r="T849" s="14" t="str">
        <f t="shared" si="149"/>
        <v>EMPTY</v>
      </c>
      <c r="U849" s="14" t="str">
        <f t="shared" si="150"/>
        <v>EMPTY</v>
      </c>
      <c r="V849" s="14" t="str">
        <f t="shared" si="151"/>
        <v>EMPTY</v>
      </c>
      <c r="W849" s="14" t="str">
        <f>IF(L849="beforeTx",timingTable[[#This Row],[FRT32_val]]-timingTable[[#This Row],[FRT32_trace]],"EMPTY")</f>
        <v>EMPTY</v>
      </c>
      <c r="X849" s="14" t="str">
        <f t="shared" si="152"/>
        <v>EMPTY</v>
      </c>
      <c r="Y849" s="14" t="str">
        <f t="shared" si="153"/>
        <v>EMPTY</v>
      </c>
      <c r="Z849" s="14" t="str">
        <f>IF(AND(P849="beforeRx",O850="afterRx"),J850-timingTable[[#This Row],[FRT32_trace]],"EMPTY")</f>
        <v>EMPTY</v>
      </c>
      <c r="AA849" s="14" t="str">
        <f>IF(AND(timingTable[[#This Row],[txEnd]]="txEnd",Q853="rxStart"),I853-timingTable[[#This Row],[FRT32_val]],"EMPTY")</f>
        <v>EMPTY</v>
      </c>
    </row>
    <row r="850" spans="1:27" x14ac:dyDescent="0.25">
      <c r="A850" s="14" t="s">
        <v>2960</v>
      </c>
      <c r="B850">
        <v>335690752780</v>
      </c>
      <c r="C850" s="14" t="s">
        <v>10984</v>
      </c>
      <c r="D850">
        <v>151</v>
      </c>
      <c r="E850" s="14" t="s">
        <v>7876</v>
      </c>
      <c r="F850" s="14" t="s">
        <v>7936</v>
      </c>
      <c r="G850" s="14">
        <f>timingTable[[#This Row],[FRT_DEC]]-B849</f>
        <v>20014</v>
      </c>
      <c r="H8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INFO]]))),H849)</f>
        <v>107</v>
      </c>
      <c r="I8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0" s="14">
        <f>HEX2DEC(RIGHT(timingTable[[#This Row],[FRT_HEX]],MIN(LEN(timingTable[[#This Row],[FRT_HEX]])-2,8)))</f>
        <v>683303692</v>
      </c>
      <c r="K850" s="14" t="str">
        <f>IF(timingTable[[#This Row],['[TRACECODE']:.1]]=140,"afterTx","")</f>
        <v/>
      </c>
      <c r="L850" s="14" t="str">
        <f t="shared" si="143"/>
        <v/>
      </c>
      <c r="M850" s="14" t="str">
        <f>IF(AND(H850=H849,K849="afterTx",timingTable[[#This Row],['[TRACECODE']:.1]]=6),"dc","")</f>
        <v/>
      </c>
      <c r="N850" s="14" t="str">
        <f t="shared" si="144"/>
        <v/>
      </c>
      <c r="O850" s="14" t="str">
        <f>IF(timingTable[[#This Row],['[TRACECODE']:.1]]=141,"afterRx","")</f>
        <v/>
      </c>
      <c r="P850" s="14" t="str">
        <f t="shared" si="145"/>
        <v/>
      </c>
      <c r="Q850" s="14" t="str">
        <f t="shared" si="146"/>
        <v/>
      </c>
      <c r="R850" s="14" t="str">
        <f t="shared" si="147"/>
        <v/>
      </c>
      <c r="S850" s="14" t="str">
        <f t="shared" si="148"/>
        <v>EMPTY</v>
      </c>
      <c r="T850" s="14" t="str">
        <f t="shared" si="149"/>
        <v>EMPTY</v>
      </c>
      <c r="U850" s="14" t="str">
        <f t="shared" si="150"/>
        <v>EMPTY</v>
      </c>
      <c r="V850" s="14" t="str">
        <f t="shared" si="151"/>
        <v>EMPTY</v>
      </c>
      <c r="W850" s="14" t="str">
        <f>IF(L850="beforeTx",timingTable[[#This Row],[FRT32_val]]-timingTable[[#This Row],[FRT32_trace]],"EMPTY")</f>
        <v>EMPTY</v>
      </c>
      <c r="X850" s="14" t="str">
        <f t="shared" si="152"/>
        <v>EMPTY</v>
      </c>
      <c r="Y850" s="14" t="str">
        <f t="shared" si="153"/>
        <v>EMPTY</v>
      </c>
      <c r="Z850" s="14" t="str">
        <f>IF(AND(P850="beforeRx",O851="afterRx"),J851-timingTable[[#This Row],[FRT32_trace]],"EMPTY")</f>
        <v>EMPTY</v>
      </c>
      <c r="AA850" s="14" t="str">
        <f>IF(AND(timingTable[[#This Row],[txEnd]]="txEnd",Q854="rxStart"),I854-timingTable[[#This Row],[FRT32_val]],"EMPTY")</f>
        <v>EMPTY</v>
      </c>
    </row>
    <row r="851" spans="1:27" x14ac:dyDescent="0.25">
      <c r="A851" s="14" t="s">
        <v>2962</v>
      </c>
      <c r="B851">
        <v>335690772765</v>
      </c>
      <c r="C851" s="14" t="s">
        <v>10986</v>
      </c>
      <c r="D851">
        <v>151</v>
      </c>
      <c r="E851" s="14" t="s">
        <v>7876</v>
      </c>
      <c r="F851" s="14" t="s">
        <v>7936</v>
      </c>
      <c r="G851" s="14">
        <f>timingTable[[#This Row],[FRT_DEC]]-B850</f>
        <v>19985</v>
      </c>
      <c r="H8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INFO]]))),H850)</f>
        <v>107</v>
      </c>
      <c r="I8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1" s="14">
        <f>HEX2DEC(RIGHT(timingTable[[#This Row],[FRT_HEX]],MIN(LEN(timingTable[[#This Row],[FRT_HEX]])-2,8)))</f>
        <v>683323677</v>
      </c>
      <c r="K851" s="14" t="str">
        <f>IF(timingTable[[#This Row],['[TRACECODE']:.1]]=140,"afterTx","")</f>
        <v/>
      </c>
      <c r="L851" s="14" t="str">
        <f t="shared" si="143"/>
        <v/>
      </c>
      <c r="M851" s="14" t="str">
        <f>IF(AND(H851=H850,K850="afterTx",timingTable[[#This Row],['[TRACECODE']:.1]]=6),"dc","")</f>
        <v/>
      </c>
      <c r="N851" s="14" t="str">
        <f t="shared" si="144"/>
        <v/>
      </c>
      <c r="O851" s="14" t="str">
        <f>IF(timingTable[[#This Row],['[TRACECODE']:.1]]=141,"afterRx","")</f>
        <v/>
      </c>
      <c r="P851" s="14" t="str">
        <f t="shared" si="145"/>
        <v/>
      </c>
      <c r="Q851" s="14" t="str">
        <f t="shared" si="146"/>
        <v/>
      </c>
      <c r="R851" s="14" t="str">
        <f t="shared" si="147"/>
        <v/>
      </c>
      <c r="S851" s="14" t="str">
        <f t="shared" si="148"/>
        <v>EMPTY</v>
      </c>
      <c r="T851" s="14" t="str">
        <f t="shared" si="149"/>
        <v>EMPTY</v>
      </c>
      <c r="U851" s="14" t="str">
        <f t="shared" si="150"/>
        <v>EMPTY</v>
      </c>
      <c r="V851" s="14" t="str">
        <f t="shared" si="151"/>
        <v>EMPTY</v>
      </c>
      <c r="W851" s="14" t="str">
        <f>IF(L851="beforeTx",timingTable[[#This Row],[FRT32_val]]-timingTable[[#This Row],[FRT32_trace]],"EMPTY")</f>
        <v>EMPTY</v>
      </c>
      <c r="X851" s="14" t="str">
        <f t="shared" si="152"/>
        <v>EMPTY</v>
      </c>
      <c r="Y851" s="14" t="str">
        <f t="shared" si="153"/>
        <v>EMPTY</v>
      </c>
      <c r="Z851" s="14" t="str">
        <f>IF(AND(P851="beforeRx",O852="afterRx"),J852-timingTable[[#This Row],[FRT32_trace]],"EMPTY")</f>
        <v>EMPTY</v>
      </c>
      <c r="AA851" s="14" t="str">
        <f>IF(AND(timingTable[[#This Row],[txEnd]]="txEnd",Q855="rxStart"),I855-timingTable[[#This Row],[FRT32_val]],"EMPTY")</f>
        <v>EMPTY</v>
      </c>
    </row>
    <row r="852" spans="1:27" x14ac:dyDescent="0.25">
      <c r="A852" s="14" t="s">
        <v>2964</v>
      </c>
      <c r="B852">
        <v>335690791697</v>
      </c>
      <c r="C852" s="14" t="s">
        <v>10988</v>
      </c>
      <c r="D852">
        <v>151</v>
      </c>
      <c r="E852" s="14" t="s">
        <v>7876</v>
      </c>
      <c r="F852" s="14" t="s">
        <v>7945</v>
      </c>
      <c r="G852" s="14">
        <f>timingTable[[#This Row],[FRT_DEC]]-B851</f>
        <v>18932</v>
      </c>
      <c r="H8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INFO]]))),H851)</f>
        <v>107</v>
      </c>
      <c r="I8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52" s="14">
        <f>HEX2DEC(RIGHT(timingTable[[#This Row],[FRT_HEX]],MIN(LEN(timingTable[[#This Row],[FRT_HEX]])-2,8)))</f>
        <v>683342609</v>
      </c>
      <c r="K852" s="14" t="str">
        <f>IF(timingTable[[#This Row],['[TRACECODE']:.1]]=140,"afterTx","")</f>
        <v/>
      </c>
      <c r="L852" s="14" t="str">
        <f t="shared" si="143"/>
        <v/>
      </c>
      <c r="M852" s="14" t="str">
        <f>IF(AND(H852=H851,K851="afterTx",timingTable[[#This Row],['[TRACECODE']:.1]]=6),"dc","")</f>
        <v/>
      </c>
      <c r="N852" s="14" t="str">
        <f t="shared" si="144"/>
        <v/>
      </c>
      <c r="O852" s="14" t="str">
        <f>IF(timingTable[[#This Row],['[TRACECODE']:.1]]=141,"afterRx","")</f>
        <v/>
      </c>
      <c r="P852" s="14" t="str">
        <f t="shared" si="145"/>
        <v/>
      </c>
      <c r="Q852" s="14" t="str">
        <f t="shared" si="146"/>
        <v/>
      </c>
      <c r="R852" s="14" t="str">
        <f t="shared" si="147"/>
        <v/>
      </c>
      <c r="S852" s="14" t="str">
        <f t="shared" si="148"/>
        <v>EMPTY</v>
      </c>
      <c r="T852" s="14" t="str">
        <f t="shared" si="149"/>
        <v>EMPTY</v>
      </c>
      <c r="U852" s="14" t="str">
        <f t="shared" si="150"/>
        <v>EMPTY</v>
      </c>
      <c r="V852" s="14" t="str">
        <f t="shared" si="151"/>
        <v>EMPTY</v>
      </c>
      <c r="W852" s="14" t="str">
        <f>IF(L852="beforeTx",timingTable[[#This Row],[FRT32_val]]-timingTable[[#This Row],[FRT32_trace]],"EMPTY")</f>
        <v>EMPTY</v>
      </c>
      <c r="X852" s="14" t="str">
        <f t="shared" si="152"/>
        <v>EMPTY</v>
      </c>
      <c r="Y852" s="14" t="str">
        <f t="shared" si="153"/>
        <v>EMPTY</v>
      </c>
      <c r="Z852" s="14" t="str">
        <f>IF(AND(P852="beforeRx",O853="afterRx"),J853-timingTable[[#This Row],[FRT32_trace]],"EMPTY")</f>
        <v>EMPTY</v>
      </c>
      <c r="AA852" s="14" t="str">
        <f>IF(AND(timingTable[[#This Row],[txEnd]]="txEnd",Q856="rxStart"),I856-timingTable[[#This Row],[FRT32_val]],"EMPTY")</f>
        <v>EMPTY</v>
      </c>
    </row>
    <row r="853" spans="1:27" x14ac:dyDescent="0.25">
      <c r="A853" s="14" t="s">
        <v>2966</v>
      </c>
      <c r="B853">
        <v>335690792765</v>
      </c>
      <c r="C853" s="14" t="s">
        <v>10990</v>
      </c>
      <c r="D853">
        <v>151</v>
      </c>
      <c r="E853" s="14" t="s">
        <v>7876</v>
      </c>
      <c r="F853" s="14" t="s">
        <v>7936</v>
      </c>
      <c r="G853" s="14">
        <f>timingTable[[#This Row],[FRT_DEC]]-B852</f>
        <v>1068</v>
      </c>
      <c r="H8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INFO]]))),H852)</f>
        <v>107</v>
      </c>
      <c r="I8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3" s="14">
        <f>HEX2DEC(RIGHT(timingTable[[#This Row],[FRT_HEX]],MIN(LEN(timingTable[[#This Row],[FRT_HEX]])-2,8)))</f>
        <v>683343677</v>
      </c>
      <c r="K853" s="14" t="str">
        <f>IF(timingTable[[#This Row],['[TRACECODE']:.1]]=140,"afterTx","")</f>
        <v/>
      </c>
      <c r="L853" s="14" t="str">
        <f t="shared" si="143"/>
        <v/>
      </c>
      <c r="M853" s="14" t="str">
        <f>IF(AND(H853=H852,K852="afterTx",timingTable[[#This Row],['[TRACECODE']:.1]]=6),"dc","")</f>
        <v/>
      </c>
      <c r="N853" s="14" t="str">
        <f t="shared" si="144"/>
        <v/>
      </c>
      <c r="O853" s="14" t="str">
        <f>IF(timingTable[[#This Row],['[TRACECODE']:.1]]=141,"afterRx","")</f>
        <v/>
      </c>
      <c r="P853" s="14" t="str">
        <f t="shared" si="145"/>
        <v/>
      </c>
      <c r="Q853" s="14" t="str">
        <f t="shared" si="146"/>
        <v/>
      </c>
      <c r="R853" s="14" t="str">
        <f t="shared" si="147"/>
        <v/>
      </c>
      <c r="S853" s="14" t="str">
        <f t="shared" si="148"/>
        <v>EMPTY</v>
      </c>
      <c r="T853" s="14" t="str">
        <f t="shared" si="149"/>
        <v>EMPTY</v>
      </c>
      <c r="U853" s="14" t="str">
        <f t="shared" si="150"/>
        <v>EMPTY</v>
      </c>
      <c r="V853" s="14" t="str">
        <f t="shared" si="151"/>
        <v>EMPTY</v>
      </c>
      <c r="W853" s="14" t="str">
        <f>IF(L853="beforeTx",timingTable[[#This Row],[FRT32_val]]-timingTable[[#This Row],[FRT32_trace]],"EMPTY")</f>
        <v>EMPTY</v>
      </c>
      <c r="X853" s="14" t="str">
        <f t="shared" si="152"/>
        <v>EMPTY</v>
      </c>
      <c r="Y853" s="14" t="str">
        <f t="shared" si="153"/>
        <v>EMPTY</v>
      </c>
      <c r="Z853" s="14" t="str">
        <f>IF(AND(P853="beforeRx",O854="afterRx"),J854-timingTable[[#This Row],[FRT32_trace]],"EMPTY")</f>
        <v>EMPTY</v>
      </c>
      <c r="AA853" s="14" t="str">
        <f>IF(AND(timingTable[[#This Row],[txEnd]]="txEnd",Q857="rxStart"),I857-timingTable[[#This Row],[FRT32_val]],"EMPTY")</f>
        <v>EMPTY</v>
      </c>
    </row>
    <row r="854" spans="1:27" x14ac:dyDescent="0.25">
      <c r="A854" s="14" t="s">
        <v>2968</v>
      </c>
      <c r="B854">
        <v>335690812765</v>
      </c>
      <c r="C854" s="14" t="s">
        <v>10992</v>
      </c>
      <c r="D854">
        <v>151</v>
      </c>
      <c r="E854" s="14" t="s">
        <v>7876</v>
      </c>
      <c r="F854" s="14" t="s">
        <v>7936</v>
      </c>
      <c r="G854" s="14">
        <f>timingTable[[#This Row],[FRT_DEC]]-B853</f>
        <v>20000</v>
      </c>
      <c r="H8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INFO]]))),H853)</f>
        <v>107</v>
      </c>
      <c r="I8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4" s="14">
        <f>HEX2DEC(RIGHT(timingTable[[#This Row],[FRT_HEX]],MIN(LEN(timingTable[[#This Row],[FRT_HEX]])-2,8)))</f>
        <v>683363677</v>
      </c>
      <c r="K854" s="14" t="str">
        <f>IF(timingTable[[#This Row],['[TRACECODE']:.1]]=140,"afterTx","")</f>
        <v/>
      </c>
      <c r="L854" s="14" t="str">
        <f t="shared" si="143"/>
        <v/>
      </c>
      <c r="M854" s="14" t="str">
        <f>IF(AND(H854=H853,K853="afterTx",timingTable[[#This Row],['[TRACECODE']:.1]]=6),"dc","")</f>
        <v/>
      </c>
      <c r="N854" s="14" t="str">
        <f t="shared" si="144"/>
        <v/>
      </c>
      <c r="O854" s="14" t="str">
        <f>IF(timingTable[[#This Row],['[TRACECODE']:.1]]=141,"afterRx","")</f>
        <v/>
      </c>
      <c r="P854" s="14" t="str">
        <f t="shared" si="145"/>
        <v/>
      </c>
      <c r="Q854" s="14" t="str">
        <f t="shared" si="146"/>
        <v/>
      </c>
      <c r="R854" s="14" t="str">
        <f t="shared" si="147"/>
        <v/>
      </c>
      <c r="S854" s="14" t="str">
        <f t="shared" si="148"/>
        <v>EMPTY</v>
      </c>
      <c r="T854" s="14" t="str">
        <f t="shared" si="149"/>
        <v>EMPTY</v>
      </c>
      <c r="U854" s="14" t="str">
        <f t="shared" si="150"/>
        <v>EMPTY</v>
      </c>
      <c r="V854" s="14" t="str">
        <f t="shared" si="151"/>
        <v>EMPTY</v>
      </c>
      <c r="W854" s="14" t="str">
        <f>IF(L854="beforeTx",timingTable[[#This Row],[FRT32_val]]-timingTable[[#This Row],[FRT32_trace]],"EMPTY")</f>
        <v>EMPTY</v>
      </c>
      <c r="X854" s="14" t="str">
        <f t="shared" si="152"/>
        <v>EMPTY</v>
      </c>
      <c r="Y854" s="14" t="str">
        <f t="shared" si="153"/>
        <v>EMPTY</v>
      </c>
      <c r="Z854" s="14" t="str">
        <f>IF(AND(P854="beforeRx",O855="afterRx"),J855-timingTable[[#This Row],[FRT32_trace]],"EMPTY")</f>
        <v>EMPTY</v>
      </c>
      <c r="AA854" s="14" t="str">
        <f>IF(AND(timingTable[[#This Row],[txEnd]]="txEnd",Q858="rxStart"),I858-timingTable[[#This Row],[FRT32_val]],"EMPTY")</f>
        <v>EMPTY</v>
      </c>
    </row>
    <row r="855" spans="1:27" x14ac:dyDescent="0.25">
      <c r="A855" s="14" t="s">
        <v>2970</v>
      </c>
      <c r="B855">
        <v>335690832765</v>
      </c>
      <c r="C855" s="14" t="s">
        <v>10994</v>
      </c>
      <c r="D855">
        <v>151</v>
      </c>
      <c r="E855" s="14" t="s">
        <v>7876</v>
      </c>
      <c r="F855" s="14" t="s">
        <v>7936</v>
      </c>
      <c r="G855" s="14">
        <f>timingTable[[#This Row],[FRT_DEC]]-B854</f>
        <v>20000</v>
      </c>
      <c r="H8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INFO]]))),H854)</f>
        <v>107</v>
      </c>
      <c r="I8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5" s="14">
        <f>HEX2DEC(RIGHT(timingTable[[#This Row],[FRT_HEX]],MIN(LEN(timingTable[[#This Row],[FRT_HEX]])-2,8)))</f>
        <v>683383677</v>
      </c>
      <c r="K855" s="14" t="str">
        <f>IF(timingTable[[#This Row],['[TRACECODE']:.1]]=140,"afterTx","")</f>
        <v/>
      </c>
      <c r="L855" s="14" t="str">
        <f t="shared" si="143"/>
        <v/>
      </c>
      <c r="M855" s="14" t="str">
        <f>IF(AND(H855=H854,K854="afterTx",timingTable[[#This Row],['[TRACECODE']:.1]]=6),"dc","")</f>
        <v/>
      </c>
      <c r="N855" s="14" t="str">
        <f t="shared" si="144"/>
        <v/>
      </c>
      <c r="O855" s="14" t="str">
        <f>IF(timingTable[[#This Row],['[TRACECODE']:.1]]=141,"afterRx","")</f>
        <v/>
      </c>
      <c r="P855" s="14" t="str">
        <f t="shared" si="145"/>
        <v/>
      </c>
      <c r="Q855" s="14" t="str">
        <f t="shared" si="146"/>
        <v/>
      </c>
      <c r="R855" s="14" t="str">
        <f t="shared" si="147"/>
        <v/>
      </c>
      <c r="S855" s="14" t="str">
        <f t="shared" si="148"/>
        <v>EMPTY</v>
      </c>
      <c r="T855" s="14" t="str">
        <f t="shared" si="149"/>
        <v>EMPTY</v>
      </c>
      <c r="U855" s="14" t="str">
        <f t="shared" si="150"/>
        <v>EMPTY</v>
      </c>
      <c r="V855" s="14" t="str">
        <f t="shared" si="151"/>
        <v>EMPTY</v>
      </c>
      <c r="W855" s="14" t="str">
        <f>IF(L855="beforeTx",timingTable[[#This Row],[FRT32_val]]-timingTable[[#This Row],[FRT32_trace]],"EMPTY")</f>
        <v>EMPTY</v>
      </c>
      <c r="X855" s="14" t="str">
        <f t="shared" si="152"/>
        <v>EMPTY</v>
      </c>
      <c r="Y855" s="14" t="str">
        <f t="shared" si="153"/>
        <v>EMPTY</v>
      </c>
      <c r="Z855" s="14" t="str">
        <f>IF(AND(P855="beforeRx",O856="afterRx"),J856-timingTable[[#This Row],[FRT32_trace]],"EMPTY")</f>
        <v>EMPTY</v>
      </c>
      <c r="AA855" s="14" t="str">
        <f>IF(AND(timingTable[[#This Row],[txEnd]]="txEnd",Q859="rxStart"),I859-timingTable[[#This Row],[FRT32_val]],"EMPTY")</f>
        <v>EMPTY</v>
      </c>
    </row>
    <row r="856" spans="1:27" x14ac:dyDescent="0.25">
      <c r="A856" s="14" t="s">
        <v>2972</v>
      </c>
      <c r="B856">
        <v>335690852766</v>
      </c>
      <c r="C856" s="14" t="s">
        <v>10996</v>
      </c>
      <c r="D856">
        <v>151</v>
      </c>
      <c r="E856" s="14" t="s">
        <v>7876</v>
      </c>
      <c r="F856" s="14" t="s">
        <v>7936</v>
      </c>
      <c r="G856" s="14">
        <f>timingTable[[#This Row],[FRT_DEC]]-B855</f>
        <v>20001</v>
      </c>
      <c r="H8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INFO]]))),H855)</f>
        <v>107</v>
      </c>
      <c r="I8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6" s="14">
        <f>HEX2DEC(RIGHT(timingTable[[#This Row],[FRT_HEX]],MIN(LEN(timingTable[[#This Row],[FRT_HEX]])-2,8)))</f>
        <v>683403678</v>
      </c>
      <c r="K856" s="14" t="str">
        <f>IF(timingTable[[#This Row],['[TRACECODE']:.1]]=140,"afterTx","")</f>
        <v/>
      </c>
      <c r="L856" s="14" t="str">
        <f t="shared" si="143"/>
        <v/>
      </c>
      <c r="M856" s="14" t="str">
        <f>IF(AND(H856=H855,K855="afterTx",timingTable[[#This Row],['[TRACECODE']:.1]]=6),"dc","")</f>
        <v/>
      </c>
      <c r="N856" s="14" t="str">
        <f t="shared" si="144"/>
        <v/>
      </c>
      <c r="O856" s="14" t="str">
        <f>IF(timingTable[[#This Row],['[TRACECODE']:.1]]=141,"afterRx","")</f>
        <v/>
      </c>
      <c r="P856" s="14" t="str">
        <f t="shared" si="145"/>
        <v/>
      </c>
      <c r="Q856" s="14" t="str">
        <f t="shared" si="146"/>
        <v/>
      </c>
      <c r="R856" s="14" t="str">
        <f t="shared" si="147"/>
        <v/>
      </c>
      <c r="S856" s="14" t="str">
        <f t="shared" si="148"/>
        <v>EMPTY</v>
      </c>
      <c r="T856" s="14" t="str">
        <f t="shared" si="149"/>
        <v>EMPTY</v>
      </c>
      <c r="U856" s="14" t="str">
        <f t="shared" si="150"/>
        <v>EMPTY</v>
      </c>
      <c r="V856" s="14" t="str">
        <f t="shared" si="151"/>
        <v>EMPTY</v>
      </c>
      <c r="W856" s="14" t="str">
        <f>IF(L856="beforeTx",timingTable[[#This Row],[FRT32_val]]-timingTable[[#This Row],[FRT32_trace]],"EMPTY")</f>
        <v>EMPTY</v>
      </c>
      <c r="X856" s="14" t="str">
        <f t="shared" si="152"/>
        <v>EMPTY</v>
      </c>
      <c r="Y856" s="14" t="str">
        <f t="shared" si="153"/>
        <v>EMPTY</v>
      </c>
      <c r="Z856" s="14" t="str">
        <f>IF(AND(P856="beforeRx",O857="afterRx"),J857-timingTable[[#This Row],[FRT32_trace]],"EMPTY")</f>
        <v>EMPTY</v>
      </c>
      <c r="AA856" s="14" t="str">
        <f>IF(AND(timingTable[[#This Row],[txEnd]]="txEnd",Q860="rxStart"),I860-timingTable[[#This Row],[FRT32_val]],"EMPTY")</f>
        <v>EMPTY</v>
      </c>
    </row>
    <row r="857" spans="1:27" x14ac:dyDescent="0.25">
      <c r="A857" s="14" t="s">
        <v>2974</v>
      </c>
      <c r="B857">
        <v>335690872766</v>
      </c>
      <c r="C857" s="14" t="s">
        <v>10998</v>
      </c>
      <c r="D857">
        <v>151</v>
      </c>
      <c r="E857" s="14" t="s">
        <v>7876</v>
      </c>
      <c r="F857" s="14" t="s">
        <v>7936</v>
      </c>
      <c r="G857" s="14">
        <f>timingTable[[#This Row],[FRT_DEC]]-B856</f>
        <v>20000</v>
      </c>
      <c r="H8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INFO]]))),H856)</f>
        <v>107</v>
      </c>
      <c r="I8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57" s="14">
        <f>HEX2DEC(RIGHT(timingTable[[#This Row],[FRT_HEX]],MIN(LEN(timingTable[[#This Row],[FRT_HEX]])-2,8)))</f>
        <v>683423678</v>
      </c>
      <c r="K857" s="14" t="str">
        <f>IF(timingTable[[#This Row],['[TRACECODE']:.1]]=140,"afterTx","")</f>
        <v/>
      </c>
      <c r="L857" s="14" t="str">
        <f t="shared" si="143"/>
        <v/>
      </c>
      <c r="M857" s="14" t="str">
        <f>IF(AND(H857=H856,K856="afterTx",timingTable[[#This Row],['[TRACECODE']:.1]]=6),"dc","")</f>
        <v/>
      </c>
      <c r="N857" s="14" t="str">
        <f t="shared" si="144"/>
        <v/>
      </c>
      <c r="O857" s="14" t="str">
        <f>IF(timingTable[[#This Row],['[TRACECODE']:.1]]=141,"afterRx","")</f>
        <v/>
      </c>
      <c r="P857" s="14" t="str">
        <f t="shared" si="145"/>
        <v/>
      </c>
      <c r="Q857" s="14" t="str">
        <f t="shared" si="146"/>
        <v/>
      </c>
      <c r="R857" s="14" t="str">
        <f t="shared" si="147"/>
        <v/>
      </c>
      <c r="S857" s="14" t="str">
        <f t="shared" si="148"/>
        <v>EMPTY</v>
      </c>
      <c r="T857" s="14" t="str">
        <f t="shared" si="149"/>
        <v>EMPTY</v>
      </c>
      <c r="U857" s="14" t="str">
        <f t="shared" si="150"/>
        <v>EMPTY</v>
      </c>
      <c r="V857" s="14" t="str">
        <f t="shared" si="151"/>
        <v>EMPTY</v>
      </c>
      <c r="W857" s="14" t="str">
        <f>IF(L857="beforeTx",timingTable[[#This Row],[FRT32_val]]-timingTable[[#This Row],[FRT32_trace]],"EMPTY")</f>
        <v>EMPTY</v>
      </c>
      <c r="X857" s="14" t="str">
        <f t="shared" si="152"/>
        <v>EMPTY</v>
      </c>
      <c r="Y857" s="14" t="str">
        <f t="shared" si="153"/>
        <v>EMPTY</v>
      </c>
      <c r="Z857" s="14" t="str">
        <f>IF(AND(P857="beforeRx",O858="afterRx"),J858-timingTable[[#This Row],[FRT32_trace]],"EMPTY")</f>
        <v>EMPTY</v>
      </c>
      <c r="AA857" s="14" t="str">
        <f>IF(AND(timingTable[[#This Row],[txEnd]]="txEnd",Q861="rxStart"),I861-timingTable[[#This Row],[FRT32_val]],"EMPTY")</f>
        <v>EMPTY</v>
      </c>
    </row>
    <row r="858" spans="1:27" x14ac:dyDescent="0.25">
      <c r="A858" s="14" t="s">
        <v>2976</v>
      </c>
      <c r="B858">
        <v>335690878963</v>
      </c>
      <c r="C858" s="14" t="s">
        <v>11000</v>
      </c>
      <c r="D858">
        <v>151</v>
      </c>
      <c r="E858" s="14" t="s">
        <v>7876</v>
      </c>
      <c r="F858" s="14" t="s">
        <v>7989</v>
      </c>
      <c r="G858" s="14">
        <f>timingTable[[#This Row],[FRT_DEC]]-B857</f>
        <v>6197</v>
      </c>
      <c r="H8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INFO]]))),H857)</f>
        <v>107</v>
      </c>
      <c r="I8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858" s="14">
        <f>HEX2DEC(RIGHT(timingTable[[#This Row],[FRT_HEX]],MIN(LEN(timingTable[[#This Row],[FRT_HEX]])-2,8)))</f>
        <v>683429875</v>
      </c>
      <c r="K858" s="14" t="str">
        <f>IF(timingTable[[#This Row],['[TRACECODE']:.1]]=140,"afterTx","")</f>
        <v/>
      </c>
      <c r="L858" s="14" t="str">
        <f t="shared" si="143"/>
        <v/>
      </c>
      <c r="M858" s="14" t="str">
        <f>IF(AND(H858=H857,K857="afterTx",timingTable[[#This Row],['[TRACECODE']:.1]]=6),"dc","")</f>
        <v/>
      </c>
      <c r="N858" s="14" t="str">
        <f t="shared" si="144"/>
        <v/>
      </c>
      <c r="O858" s="14" t="str">
        <f>IF(timingTable[[#This Row],['[TRACECODE']:.1]]=141,"afterRx","")</f>
        <v/>
      </c>
      <c r="P858" s="14" t="str">
        <f t="shared" si="145"/>
        <v/>
      </c>
      <c r="Q858" s="14" t="str">
        <f t="shared" si="146"/>
        <v/>
      </c>
      <c r="R858" s="14" t="str">
        <f t="shared" si="147"/>
        <v/>
      </c>
      <c r="S858" s="14" t="str">
        <f t="shared" si="148"/>
        <v>EMPTY</v>
      </c>
      <c r="T858" s="14" t="str">
        <f t="shared" si="149"/>
        <v>EMPTY</v>
      </c>
      <c r="U858" s="14" t="str">
        <f t="shared" si="150"/>
        <v>EMPTY</v>
      </c>
      <c r="V858" s="14" t="str">
        <f t="shared" si="151"/>
        <v>EMPTY</v>
      </c>
      <c r="W858" s="14" t="str">
        <f>IF(L858="beforeTx",timingTable[[#This Row],[FRT32_val]]-timingTable[[#This Row],[FRT32_trace]],"EMPTY")</f>
        <v>EMPTY</v>
      </c>
      <c r="X858" s="14" t="str">
        <f t="shared" si="152"/>
        <v>EMPTY</v>
      </c>
      <c r="Y858" s="14" t="str">
        <f t="shared" si="153"/>
        <v>EMPTY</v>
      </c>
      <c r="Z858" s="14" t="str">
        <f>IF(AND(P858="beforeRx",O859="afterRx"),J859-timingTable[[#This Row],[FRT32_trace]],"EMPTY")</f>
        <v>EMPTY</v>
      </c>
      <c r="AA858" s="14" t="str">
        <f>IF(AND(timingTable[[#This Row],[txEnd]]="txEnd",Q862="rxStart"),I862-timingTable[[#This Row],[FRT32_val]],"EMPTY")</f>
        <v>EMPTY</v>
      </c>
    </row>
    <row r="859" spans="1:27" x14ac:dyDescent="0.25">
      <c r="A859" s="14" t="s">
        <v>2978</v>
      </c>
      <c r="B859">
        <v>335690879024</v>
      </c>
      <c r="C859" s="14" t="s">
        <v>11002</v>
      </c>
      <c r="D859">
        <v>151</v>
      </c>
      <c r="E859" s="14" t="s">
        <v>7876</v>
      </c>
      <c r="F859" s="14" t="s">
        <v>7993</v>
      </c>
      <c r="G859" s="14">
        <f>timingTable[[#This Row],[FRT_DEC]]-B858</f>
        <v>61</v>
      </c>
      <c r="H8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INFO]]))),H858)</f>
        <v>107</v>
      </c>
      <c r="I8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859" s="14">
        <f>HEX2DEC(RIGHT(timingTable[[#This Row],[FRT_HEX]],MIN(LEN(timingTable[[#This Row],[FRT_HEX]])-2,8)))</f>
        <v>683429936</v>
      </c>
      <c r="K859" s="14" t="str">
        <f>IF(timingTable[[#This Row],['[TRACECODE']:.1]]=140,"afterTx","")</f>
        <v/>
      </c>
      <c r="L859" s="14" t="str">
        <f t="shared" si="143"/>
        <v/>
      </c>
      <c r="M859" s="14" t="str">
        <f>IF(AND(H859=H858,K858="afterTx",timingTable[[#This Row],['[TRACECODE']:.1]]=6),"dc","")</f>
        <v/>
      </c>
      <c r="N859" s="14" t="str">
        <f t="shared" si="144"/>
        <v/>
      </c>
      <c r="O859" s="14" t="str">
        <f>IF(timingTable[[#This Row],['[TRACECODE']:.1]]=141,"afterRx","")</f>
        <v/>
      </c>
      <c r="P859" s="14" t="str">
        <f t="shared" si="145"/>
        <v/>
      </c>
      <c r="Q859" s="14" t="str">
        <f t="shared" si="146"/>
        <v/>
      </c>
      <c r="R859" s="14" t="str">
        <f t="shared" si="147"/>
        <v/>
      </c>
      <c r="S859" s="14" t="str">
        <f t="shared" si="148"/>
        <v>EMPTY</v>
      </c>
      <c r="T859" s="14" t="str">
        <f t="shared" si="149"/>
        <v>EMPTY</v>
      </c>
      <c r="U859" s="14" t="str">
        <f t="shared" si="150"/>
        <v>EMPTY</v>
      </c>
      <c r="V859" s="14" t="str">
        <f t="shared" si="151"/>
        <v>EMPTY</v>
      </c>
      <c r="W859" s="14" t="str">
        <f>IF(L859="beforeTx",timingTable[[#This Row],[FRT32_val]]-timingTable[[#This Row],[FRT32_trace]],"EMPTY")</f>
        <v>EMPTY</v>
      </c>
      <c r="X859" s="14" t="str">
        <f t="shared" si="152"/>
        <v>EMPTY</v>
      </c>
      <c r="Y859" s="14" t="str">
        <f t="shared" si="153"/>
        <v>EMPTY</v>
      </c>
      <c r="Z859" s="14" t="str">
        <f>IF(AND(P859="beforeRx",O860="afterRx"),J860-timingTable[[#This Row],[FRT32_trace]],"EMPTY")</f>
        <v>EMPTY</v>
      </c>
      <c r="AA859" s="14" t="str">
        <f>IF(AND(timingTable[[#This Row],[txEnd]]="txEnd",Q863="rxStart"),I863-timingTable[[#This Row],[FRT32_val]],"EMPTY")</f>
        <v>EMPTY</v>
      </c>
    </row>
    <row r="860" spans="1:27" x14ac:dyDescent="0.25">
      <c r="A860" s="14" t="s">
        <v>2983</v>
      </c>
      <c r="B860">
        <v>335690884136</v>
      </c>
      <c r="C860" s="14" t="s">
        <v>11007</v>
      </c>
      <c r="D860">
        <v>6</v>
      </c>
      <c r="E860" s="14" t="s">
        <v>1077</v>
      </c>
      <c r="F860" s="14" t="s">
        <v>11008</v>
      </c>
      <c r="G860" s="14">
        <f>timingTable[[#This Row],[FRT_DEC]]-B859</f>
        <v>5112</v>
      </c>
      <c r="H8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INFO]]))),H859)</f>
        <v>107</v>
      </c>
      <c r="I8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683431700</v>
      </c>
      <c r="J860" s="14">
        <f>HEX2DEC(RIGHT(timingTable[[#This Row],[FRT_HEX]],MIN(LEN(timingTable[[#This Row],[FRT_HEX]])-2,8)))</f>
        <v>683435048</v>
      </c>
      <c r="K860" s="14" t="str">
        <f>IF(timingTable[[#This Row],['[TRACECODE']:.1]]=140,"afterTx","")</f>
        <v/>
      </c>
      <c r="L860" s="14" t="str">
        <f t="shared" si="143"/>
        <v/>
      </c>
      <c r="M860" s="14" t="str">
        <f>IF(AND(H860=H859,K859="afterTx",timingTable[[#This Row],['[TRACECODE']:.1]]=6),"dc","")</f>
        <v/>
      </c>
      <c r="N860" s="14" t="str">
        <f t="shared" si="144"/>
        <v/>
      </c>
      <c r="O860" s="14" t="str">
        <f>IF(timingTable[[#This Row],['[TRACECODE']:.1]]=141,"afterRx","")</f>
        <v/>
      </c>
      <c r="P860" s="14" t="str">
        <f t="shared" si="145"/>
        <v/>
      </c>
      <c r="Q860" s="14" t="str">
        <f t="shared" si="146"/>
        <v/>
      </c>
      <c r="R860" s="14" t="str">
        <f t="shared" si="147"/>
        <v/>
      </c>
      <c r="S860" s="14" t="str">
        <f t="shared" si="148"/>
        <v>EMPTY</v>
      </c>
      <c r="T860" s="14" t="str">
        <f t="shared" si="149"/>
        <v>EMPTY</v>
      </c>
      <c r="U860" s="14" t="str">
        <f t="shared" si="150"/>
        <v>EMPTY</v>
      </c>
      <c r="V860" s="14" t="str">
        <f t="shared" si="151"/>
        <v>EMPTY</v>
      </c>
      <c r="W860" s="14" t="str">
        <f>IF(L860="beforeTx",timingTable[[#This Row],[FRT32_val]]-timingTable[[#This Row],[FRT32_trace]],"EMPTY")</f>
        <v>EMPTY</v>
      </c>
      <c r="X860" s="14" t="str">
        <f t="shared" si="152"/>
        <v>EMPTY</v>
      </c>
      <c r="Y860" s="14" t="str">
        <f t="shared" si="153"/>
        <v>EMPTY</v>
      </c>
      <c r="Z860" s="14" t="str">
        <f>IF(AND(P860="beforeRx",O861="afterRx"),J861-timingTable[[#This Row],[FRT32_trace]],"EMPTY")</f>
        <v>EMPTY</v>
      </c>
      <c r="AA860" s="14" t="str">
        <f>IF(AND(timingTable[[#This Row],[txEnd]]="txEnd",Q864="rxStart"),I864-timingTable[[#This Row],[FRT32_val]],"EMPTY")</f>
        <v>EMPTY</v>
      </c>
    </row>
    <row r="861" spans="1:27" x14ac:dyDescent="0.25">
      <c r="A861" s="14" t="s">
        <v>2984</v>
      </c>
      <c r="B861">
        <v>335690884138</v>
      </c>
      <c r="C861" s="14" t="s">
        <v>11009</v>
      </c>
      <c r="D861">
        <v>6</v>
      </c>
      <c r="E861" s="14" t="s">
        <v>1077</v>
      </c>
      <c r="F861" s="14" t="s">
        <v>7877</v>
      </c>
      <c r="G861" s="14">
        <f>timingTable[[#This Row],[FRT_DEC]]-B860</f>
        <v>2</v>
      </c>
      <c r="H8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INFO]]))),H860)</f>
        <v>107</v>
      </c>
      <c r="I8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61" s="14">
        <f>HEX2DEC(RIGHT(timingTable[[#This Row],[FRT_HEX]],MIN(LEN(timingTable[[#This Row],[FRT_HEX]])-2,8)))</f>
        <v>683435050</v>
      </c>
      <c r="K861" s="14" t="str">
        <f>IF(timingTable[[#This Row],['[TRACECODE']:.1]]=140,"afterTx","")</f>
        <v/>
      </c>
      <c r="L861" s="14" t="str">
        <f t="shared" si="143"/>
        <v/>
      </c>
      <c r="M861" s="14" t="str">
        <f>IF(AND(H861=H860,K860="afterTx",timingTable[[#This Row],['[TRACECODE']:.1]]=6),"dc","")</f>
        <v/>
      </c>
      <c r="N861" s="14" t="str">
        <f t="shared" si="144"/>
        <v/>
      </c>
      <c r="O861" s="14" t="str">
        <f>IF(timingTable[[#This Row],['[TRACECODE']:.1]]=141,"afterRx","")</f>
        <v/>
      </c>
      <c r="P861" s="14" t="str">
        <f t="shared" si="145"/>
        <v/>
      </c>
      <c r="Q861" s="14" t="str">
        <f t="shared" si="146"/>
        <v/>
      </c>
      <c r="R861" s="14" t="str">
        <f t="shared" si="147"/>
        <v/>
      </c>
      <c r="S861" s="14" t="str">
        <f t="shared" si="148"/>
        <v>EMPTY</v>
      </c>
      <c r="T861" s="14" t="str">
        <f t="shared" si="149"/>
        <v>EMPTY</v>
      </c>
      <c r="U861" s="14" t="str">
        <f t="shared" si="150"/>
        <v>EMPTY</v>
      </c>
      <c r="V861" s="14" t="str">
        <f t="shared" si="151"/>
        <v>EMPTY</v>
      </c>
      <c r="W861" s="14" t="str">
        <f>IF(L861="beforeTx",timingTable[[#This Row],[FRT32_val]]-timingTable[[#This Row],[FRT32_trace]],"EMPTY")</f>
        <v>EMPTY</v>
      </c>
      <c r="X861" s="14" t="str">
        <f t="shared" si="152"/>
        <v>EMPTY</v>
      </c>
      <c r="Y861" s="14" t="str">
        <f t="shared" si="153"/>
        <v>EMPTY</v>
      </c>
      <c r="Z861" s="14" t="str">
        <f>IF(AND(P861="beforeRx",O862="afterRx"),J862-timingTable[[#This Row],[FRT32_trace]],"EMPTY")</f>
        <v>EMPTY</v>
      </c>
      <c r="AA861" s="14" t="str">
        <f>IF(AND(timingTable[[#This Row],[txEnd]]="txEnd",Q865="rxStart"),I865-timingTable[[#This Row],[FRT32_val]],"EMPTY")</f>
        <v>EMPTY</v>
      </c>
    </row>
    <row r="862" spans="1:27" x14ac:dyDescent="0.25">
      <c r="A862" s="14" t="s">
        <v>2985</v>
      </c>
      <c r="B862">
        <v>335690884142</v>
      </c>
      <c r="C862" s="14" t="s">
        <v>11010</v>
      </c>
      <c r="D862">
        <v>122</v>
      </c>
      <c r="E862" s="14" t="s">
        <v>3921</v>
      </c>
      <c r="F862" s="14" t="s">
        <v>11011</v>
      </c>
      <c r="G862" s="14">
        <f>timingTable[[#This Row],[FRT_DEC]]-B861</f>
        <v>4</v>
      </c>
      <c r="H8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INFO]]))),H861)</f>
        <v>107</v>
      </c>
      <c r="I8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683434993</v>
      </c>
      <c r="J862" s="14">
        <f>HEX2DEC(RIGHT(timingTable[[#This Row],[FRT_HEX]],MIN(LEN(timingTable[[#This Row],[FRT_HEX]])-2,8)))</f>
        <v>683435054</v>
      </c>
      <c r="K862" s="14" t="str">
        <f>IF(timingTable[[#This Row],['[TRACECODE']:.1]]=140,"afterTx","")</f>
        <v/>
      </c>
      <c r="L862" s="14" t="str">
        <f t="shared" si="143"/>
        <v/>
      </c>
      <c r="M862" s="14" t="str">
        <f>IF(AND(H862=H861,K861="afterTx",timingTable[[#This Row],['[TRACECODE']:.1]]=6),"dc","")</f>
        <v/>
      </c>
      <c r="N862" s="14" t="str">
        <f t="shared" si="144"/>
        <v/>
      </c>
      <c r="O862" s="14" t="str">
        <f>IF(timingTable[[#This Row],['[TRACECODE']:.1]]=141,"afterRx","")</f>
        <v/>
      </c>
      <c r="P862" s="14" t="str">
        <f t="shared" si="145"/>
        <v/>
      </c>
      <c r="Q862" s="14" t="str">
        <f t="shared" si="146"/>
        <v/>
      </c>
      <c r="R862" s="14" t="str">
        <f t="shared" si="147"/>
        <v/>
      </c>
      <c r="S862" s="14" t="str">
        <f t="shared" si="148"/>
        <v>EMPTY</v>
      </c>
      <c r="T862" s="14" t="str">
        <f t="shared" si="149"/>
        <v>EMPTY</v>
      </c>
      <c r="U862" s="14" t="str">
        <f t="shared" si="150"/>
        <v>EMPTY</v>
      </c>
      <c r="V862" s="14" t="str">
        <f t="shared" si="151"/>
        <v>EMPTY</v>
      </c>
      <c r="W862" s="14" t="str">
        <f>IF(L862="beforeTx",timingTable[[#This Row],[FRT32_val]]-timingTable[[#This Row],[FRT32_trace]],"EMPTY")</f>
        <v>EMPTY</v>
      </c>
      <c r="X862" s="14" t="str">
        <f t="shared" si="152"/>
        <v>EMPTY</v>
      </c>
      <c r="Y862" s="14" t="str">
        <f t="shared" si="153"/>
        <v>EMPTY</v>
      </c>
      <c r="Z862" s="14" t="str">
        <f>IF(AND(P862="beforeRx",O863="afterRx"),J863-timingTable[[#This Row],[FRT32_trace]],"EMPTY")</f>
        <v>EMPTY</v>
      </c>
      <c r="AA862" s="14" t="str">
        <f>IF(AND(timingTable[[#This Row],[txEnd]]="txEnd",Q866="rxStart"),I866-timingTable[[#This Row],[FRT32_val]],"EMPTY")</f>
        <v>EMPTY</v>
      </c>
    </row>
    <row r="863" spans="1:27" x14ac:dyDescent="0.25">
      <c r="A863" s="14" t="s">
        <v>2986</v>
      </c>
      <c r="B863">
        <v>335690884144</v>
      </c>
      <c r="C863" s="14" t="s">
        <v>11012</v>
      </c>
      <c r="D863">
        <v>122</v>
      </c>
      <c r="E863" s="14" t="s">
        <v>3921</v>
      </c>
      <c r="F863" s="14" t="s">
        <v>7878</v>
      </c>
      <c r="G863" s="14">
        <f>timingTable[[#This Row],[FRT_DEC]]-B862</f>
        <v>2</v>
      </c>
      <c r="H8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INFO]]))),H862)</f>
        <v>107</v>
      </c>
      <c r="I8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63" s="14">
        <f>HEX2DEC(RIGHT(timingTable[[#This Row],[FRT_HEX]],MIN(LEN(timingTable[[#This Row],[FRT_HEX]])-2,8)))</f>
        <v>683435056</v>
      </c>
      <c r="K863" s="14" t="str">
        <f>IF(timingTable[[#This Row],['[TRACECODE']:.1]]=140,"afterTx","")</f>
        <v/>
      </c>
      <c r="L863" s="14" t="str">
        <f t="shared" si="143"/>
        <v/>
      </c>
      <c r="M863" s="14" t="str">
        <f>IF(AND(H863=H862,K862="afterTx",timingTable[[#This Row],['[TRACECODE']:.1]]=6),"dc","")</f>
        <v/>
      </c>
      <c r="N863" s="14" t="str">
        <f t="shared" si="144"/>
        <v/>
      </c>
      <c r="O863" s="14" t="str">
        <f>IF(timingTable[[#This Row],['[TRACECODE']:.1]]=141,"afterRx","")</f>
        <v/>
      </c>
      <c r="P863" s="14" t="str">
        <f t="shared" si="145"/>
        <v/>
      </c>
      <c r="Q863" s="14" t="str">
        <f t="shared" si="146"/>
        <v/>
      </c>
      <c r="R863" s="14" t="str">
        <f t="shared" si="147"/>
        <v/>
      </c>
      <c r="S863" s="14" t="str">
        <f t="shared" si="148"/>
        <v>EMPTY</v>
      </c>
      <c r="T863" s="14" t="str">
        <f t="shared" si="149"/>
        <v>EMPTY</v>
      </c>
      <c r="U863" s="14" t="str">
        <f t="shared" si="150"/>
        <v>EMPTY</v>
      </c>
      <c r="V863" s="14" t="str">
        <f t="shared" si="151"/>
        <v>EMPTY</v>
      </c>
      <c r="W863" s="14" t="str">
        <f>IF(L863="beforeTx",timingTable[[#This Row],[FRT32_val]]-timingTable[[#This Row],[FRT32_trace]],"EMPTY")</f>
        <v>EMPTY</v>
      </c>
      <c r="X863" s="14" t="str">
        <f t="shared" si="152"/>
        <v>EMPTY</v>
      </c>
      <c r="Y863" s="14" t="str">
        <f t="shared" si="153"/>
        <v>EMPTY</v>
      </c>
      <c r="Z863" s="14" t="str">
        <f>IF(AND(P863="beforeRx",O864="afterRx"),J864-timingTable[[#This Row],[FRT32_trace]],"EMPTY")</f>
        <v>EMPTY</v>
      </c>
      <c r="AA863" s="14" t="str">
        <f>IF(AND(timingTable[[#This Row],[txEnd]]="txEnd",Q867="rxStart"),I867-timingTable[[#This Row],[FRT32_val]],"EMPTY")</f>
        <v>EMPTY</v>
      </c>
    </row>
    <row r="864" spans="1:27" x14ac:dyDescent="0.25">
      <c r="A864" s="14" t="s">
        <v>2987</v>
      </c>
      <c r="B864">
        <v>335690884153</v>
      </c>
      <c r="C864" s="14" t="s">
        <v>11013</v>
      </c>
      <c r="D864">
        <v>151</v>
      </c>
      <c r="E864" s="14" t="s">
        <v>7876</v>
      </c>
      <c r="F864" s="14" t="s">
        <v>8006</v>
      </c>
      <c r="G864" s="14">
        <f>timingTable[[#This Row],[FRT_DEC]]-B863</f>
        <v>9</v>
      </c>
      <c r="H8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INFO]]))),H863)</f>
        <v>107</v>
      </c>
      <c r="I8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864" s="14">
        <f>HEX2DEC(RIGHT(timingTable[[#This Row],[FRT_HEX]],MIN(LEN(timingTable[[#This Row],[FRT_HEX]])-2,8)))</f>
        <v>683435065</v>
      </c>
      <c r="K864" s="14" t="str">
        <f>IF(timingTable[[#This Row],['[TRACECODE']:.1]]=140,"afterTx","")</f>
        <v/>
      </c>
      <c r="L864" s="14" t="str">
        <f t="shared" si="143"/>
        <v/>
      </c>
      <c r="M864" s="14" t="str">
        <f>IF(AND(H864=H863,K863="afterTx",timingTable[[#This Row],['[TRACECODE']:.1]]=6),"dc","")</f>
        <v/>
      </c>
      <c r="N864" s="14" t="str">
        <f t="shared" si="144"/>
        <v/>
      </c>
      <c r="O864" s="14" t="str">
        <f>IF(timingTable[[#This Row],['[TRACECODE']:.1]]=141,"afterRx","")</f>
        <v/>
      </c>
      <c r="P864" s="14" t="str">
        <f t="shared" si="145"/>
        <v/>
      </c>
      <c r="Q864" s="14" t="str">
        <f t="shared" si="146"/>
        <v/>
      </c>
      <c r="R864" s="14" t="str">
        <f t="shared" si="147"/>
        <v/>
      </c>
      <c r="S864" s="14" t="str">
        <f t="shared" si="148"/>
        <v>EMPTY</v>
      </c>
      <c r="T864" s="14" t="str">
        <f t="shared" si="149"/>
        <v>EMPTY</v>
      </c>
      <c r="U864" s="14" t="str">
        <f t="shared" si="150"/>
        <v>EMPTY</v>
      </c>
      <c r="V864" s="14" t="str">
        <f t="shared" si="151"/>
        <v>EMPTY</v>
      </c>
      <c r="W864" s="14" t="str">
        <f>IF(L864="beforeTx",timingTable[[#This Row],[FRT32_val]]-timingTable[[#This Row],[FRT32_trace]],"EMPTY")</f>
        <v>EMPTY</v>
      </c>
      <c r="X864" s="14" t="str">
        <f t="shared" si="152"/>
        <v>EMPTY</v>
      </c>
      <c r="Y864" s="14" t="str">
        <f t="shared" si="153"/>
        <v>EMPTY</v>
      </c>
      <c r="Z864" s="14" t="str">
        <f>IF(AND(P864="beforeRx",O865="afterRx"),J865-timingTable[[#This Row],[FRT32_trace]],"EMPTY")</f>
        <v>EMPTY</v>
      </c>
      <c r="AA864" s="14" t="str">
        <f>IF(AND(timingTable[[#This Row],[txEnd]]="txEnd",Q868="rxStart"),I868-timingTable[[#This Row],[FRT32_val]],"EMPTY")</f>
        <v>EMPTY</v>
      </c>
    </row>
    <row r="865" spans="1:27" x14ac:dyDescent="0.25">
      <c r="A865" s="14" t="s">
        <v>2993</v>
      </c>
      <c r="B865">
        <v>335690891697</v>
      </c>
      <c r="C865" s="14" t="s">
        <v>11019</v>
      </c>
      <c r="D865">
        <v>151</v>
      </c>
      <c r="E865" s="14" t="s">
        <v>7876</v>
      </c>
      <c r="F865" s="14" t="s">
        <v>7945</v>
      </c>
      <c r="G865" s="14">
        <f>timingTable[[#This Row],[FRT_DEC]]-B864</f>
        <v>7544</v>
      </c>
      <c r="H8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INFO]]))),H864)</f>
        <v>107</v>
      </c>
      <c r="I8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65" s="14">
        <f>HEX2DEC(RIGHT(timingTable[[#This Row],[FRT_HEX]],MIN(LEN(timingTable[[#This Row],[FRT_HEX]])-2,8)))</f>
        <v>683442609</v>
      </c>
      <c r="K865" s="14" t="str">
        <f>IF(timingTable[[#This Row],['[TRACECODE']:.1]]=140,"afterTx","")</f>
        <v/>
      </c>
      <c r="L865" s="14" t="str">
        <f t="shared" si="143"/>
        <v/>
      </c>
      <c r="M865" s="14" t="str">
        <f>IF(AND(H865=H864,K864="afterTx",timingTable[[#This Row],['[TRACECODE']:.1]]=6),"dc","")</f>
        <v/>
      </c>
      <c r="N865" s="14" t="str">
        <f t="shared" si="144"/>
        <v/>
      </c>
      <c r="O865" s="14" t="str">
        <f>IF(timingTable[[#This Row],['[TRACECODE']:.1]]=141,"afterRx","")</f>
        <v/>
      </c>
      <c r="P865" s="14" t="str">
        <f t="shared" si="145"/>
        <v/>
      </c>
      <c r="Q865" s="14" t="str">
        <f t="shared" si="146"/>
        <v/>
      </c>
      <c r="R865" s="14" t="str">
        <f t="shared" si="147"/>
        <v/>
      </c>
      <c r="S865" s="14" t="str">
        <f t="shared" si="148"/>
        <v>EMPTY</v>
      </c>
      <c r="T865" s="14" t="str">
        <f t="shared" si="149"/>
        <v>EMPTY</v>
      </c>
      <c r="U865" s="14" t="str">
        <f t="shared" si="150"/>
        <v>EMPTY</v>
      </c>
      <c r="V865" s="14" t="str">
        <f t="shared" si="151"/>
        <v>EMPTY</v>
      </c>
      <c r="W865" s="14" t="str">
        <f>IF(L865="beforeTx",timingTable[[#This Row],[FRT32_val]]-timingTable[[#This Row],[FRT32_trace]],"EMPTY")</f>
        <v>EMPTY</v>
      </c>
      <c r="X865" s="14" t="str">
        <f t="shared" si="152"/>
        <v>EMPTY</v>
      </c>
      <c r="Y865" s="14" t="str">
        <f t="shared" si="153"/>
        <v>EMPTY</v>
      </c>
      <c r="Z865" s="14" t="str">
        <f>IF(AND(P865="beforeRx",O866="afterRx"),J866-timingTable[[#This Row],[FRT32_trace]],"EMPTY")</f>
        <v>EMPTY</v>
      </c>
      <c r="AA865" s="14" t="str">
        <f>IF(AND(timingTable[[#This Row],[txEnd]]="txEnd",Q869="rxStart"),I869-timingTable[[#This Row],[FRT32_val]],"EMPTY")</f>
        <v>EMPTY</v>
      </c>
    </row>
    <row r="866" spans="1:27" x14ac:dyDescent="0.25">
      <c r="A866" s="14" t="s">
        <v>2995</v>
      </c>
      <c r="B866">
        <v>335690892765</v>
      </c>
      <c r="C866" s="14" t="s">
        <v>11021</v>
      </c>
      <c r="D866">
        <v>151</v>
      </c>
      <c r="E866" s="14" t="s">
        <v>7876</v>
      </c>
      <c r="F866" s="14" t="s">
        <v>7936</v>
      </c>
      <c r="G866" s="14">
        <f>timingTable[[#This Row],[FRT_DEC]]-B865</f>
        <v>1068</v>
      </c>
      <c r="H8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INFO]]))),H865)</f>
        <v>107</v>
      </c>
      <c r="I8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66" s="14">
        <f>HEX2DEC(RIGHT(timingTable[[#This Row],[FRT_HEX]],MIN(LEN(timingTable[[#This Row],[FRT_HEX]])-2,8)))</f>
        <v>683443677</v>
      </c>
      <c r="K866" s="14" t="str">
        <f>IF(timingTable[[#This Row],['[TRACECODE']:.1]]=140,"afterTx","")</f>
        <v/>
      </c>
      <c r="L866" s="14" t="str">
        <f t="shared" si="143"/>
        <v/>
      </c>
      <c r="M866" s="14" t="str">
        <f>IF(AND(H866=H865,K865="afterTx",timingTable[[#This Row],['[TRACECODE']:.1]]=6),"dc","")</f>
        <v/>
      </c>
      <c r="N866" s="14" t="str">
        <f t="shared" si="144"/>
        <v/>
      </c>
      <c r="O866" s="14" t="str">
        <f>IF(timingTable[[#This Row],['[TRACECODE']:.1]]=141,"afterRx","")</f>
        <v/>
      </c>
      <c r="P866" s="14" t="str">
        <f t="shared" si="145"/>
        <v/>
      </c>
      <c r="Q866" s="14" t="str">
        <f t="shared" si="146"/>
        <v/>
      </c>
      <c r="R866" s="14" t="str">
        <f t="shared" si="147"/>
        <v/>
      </c>
      <c r="S866" s="14" t="str">
        <f t="shared" si="148"/>
        <v>EMPTY</v>
      </c>
      <c r="T866" s="14" t="str">
        <f t="shared" si="149"/>
        <v>EMPTY</v>
      </c>
      <c r="U866" s="14" t="str">
        <f t="shared" si="150"/>
        <v>EMPTY</v>
      </c>
      <c r="V866" s="14" t="str">
        <f t="shared" si="151"/>
        <v>EMPTY</v>
      </c>
      <c r="W866" s="14" t="str">
        <f>IF(L866="beforeTx",timingTable[[#This Row],[FRT32_val]]-timingTable[[#This Row],[FRT32_trace]],"EMPTY")</f>
        <v>EMPTY</v>
      </c>
      <c r="X866" s="14" t="str">
        <f t="shared" si="152"/>
        <v>EMPTY</v>
      </c>
      <c r="Y866" s="14" t="str">
        <f t="shared" si="153"/>
        <v>EMPTY</v>
      </c>
      <c r="Z866" s="14" t="str">
        <f>IF(AND(P866="beforeRx",O867="afterRx"),J867-timingTable[[#This Row],[FRT32_trace]],"EMPTY")</f>
        <v>EMPTY</v>
      </c>
      <c r="AA866" s="14" t="str">
        <f>IF(AND(timingTable[[#This Row],[txEnd]]="txEnd",Q870="rxStart"),I870-timingTable[[#This Row],[FRT32_val]],"EMPTY")</f>
        <v>EMPTY</v>
      </c>
    </row>
    <row r="867" spans="1:27" x14ac:dyDescent="0.25">
      <c r="A867" s="14" t="s">
        <v>2997</v>
      </c>
      <c r="B867">
        <v>335690912766</v>
      </c>
      <c r="C867" s="14" t="s">
        <v>11023</v>
      </c>
      <c r="D867">
        <v>151</v>
      </c>
      <c r="E867" s="14" t="s">
        <v>7876</v>
      </c>
      <c r="F867" s="14" t="s">
        <v>7936</v>
      </c>
      <c r="G867" s="14">
        <f>timingTable[[#This Row],[FRT_DEC]]-B866</f>
        <v>20001</v>
      </c>
      <c r="H8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INFO]]))),H866)</f>
        <v>107</v>
      </c>
      <c r="I8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67" s="14">
        <f>HEX2DEC(RIGHT(timingTable[[#This Row],[FRT_HEX]],MIN(LEN(timingTable[[#This Row],[FRT_HEX]])-2,8)))</f>
        <v>683463678</v>
      </c>
      <c r="K867" s="14" t="str">
        <f>IF(timingTable[[#This Row],['[TRACECODE']:.1]]=140,"afterTx","")</f>
        <v/>
      </c>
      <c r="L867" s="14" t="str">
        <f t="shared" si="143"/>
        <v/>
      </c>
      <c r="M867" s="14" t="str">
        <f>IF(AND(H867=H866,K866="afterTx",timingTable[[#This Row],['[TRACECODE']:.1]]=6),"dc","")</f>
        <v/>
      </c>
      <c r="N867" s="14" t="str">
        <f t="shared" si="144"/>
        <v/>
      </c>
      <c r="O867" s="14" t="str">
        <f>IF(timingTable[[#This Row],['[TRACECODE']:.1]]=141,"afterRx","")</f>
        <v/>
      </c>
      <c r="P867" s="14" t="str">
        <f t="shared" si="145"/>
        <v/>
      </c>
      <c r="Q867" s="14" t="str">
        <f t="shared" si="146"/>
        <v/>
      </c>
      <c r="R867" s="14" t="str">
        <f t="shared" si="147"/>
        <v/>
      </c>
      <c r="S867" s="14" t="str">
        <f t="shared" si="148"/>
        <v>EMPTY</v>
      </c>
      <c r="T867" s="14" t="str">
        <f t="shared" si="149"/>
        <v>EMPTY</v>
      </c>
      <c r="U867" s="14" t="str">
        <f t="shared" si="150"/>
        <v>EMPTY</v>
      </c>
      <c r="V867" s="14" t="str">
        <f t="shared" si="151"/>
        <v>EMPTY</v>
      </c>
      <c r="W867" s="14" t="str">
        <f>IF(L867="beforeTx",timingTable[[#This Row],[FRT32_val]]-timingTable[[#This Row],[FRT32_trace]],"EMPTY")</f>
        <v>EMPTY</v>
      </c>
      <c r="X867" s="14" t="str">
        <f t="shared" si="152"/>
        <v>EMPTY</v>
      </c>
      <c r="Y867" s="14" t="str">
        <f t="shared" si="153"/>
        <v>EMPTY</v>
      </c>
      <c r="Z867" s="14" t="str">
        <f>IF(AND(P867="beforeRx",O868="afterRx"),J868-timingTable[[#This Row],[FRT32_trace]],"EMPTY")</f>
        <v>EMPTY</v>
      </c>
      <c r="AA867" s="14" t="str">
        <f>IF(AND(timingTable[[#This Row],[txEnd]]="txEnd",Q871="rxStart"),I871-timingTable[[#This Row],[FRT32_val]],"EMPTY")</f>
        <v>EMPTY</v>
      </c>
    </row>
    <row r="868" spans="1:27" x14ac:dyDescent="0.25">
      <c r="A868" s="14" t="s">
        <v>2999</v>
      </c>
      <c r="B868">
        <v>335690932766</v>
      </c>
      <c r="C868" s="14" t="s">
        <v>11025</v>
      </c>
      <c r="D868">
        <v>151</v>
      </c>
      <c r="E868" s="14" t="s">
        <v>7876</v>
      </c>
      <c r="F868" s="14" t="s">
        <v>7936</v>
      </c>
      <c r="G868" s="14">
        <f>timingTable[[#This Row],[FRT_DEC]]-B867</f>
        <v>20000</v>
      </c>
      <c r="H8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INFO]]))),H867)</f>
        <v>107</v>
      </c>
      <c r="I8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68" s="14">
        <f>HEX2DEC(RIGHT(timingTable[[#This Row],[FRT_HEX]],MIN(LEN(timingTable[[#This Row],[FRT_HEX]])-2,8)))</f>
        <v>683483678</v>
      </c>
      <c r="K868" s="14" t="str">
        <f>IF(timingTable[[#This Row],['[TRACECODE']:.1]]=140,"afterTx","")</f>
        <v/>
      </c>
      <c r="L868" s="14" t="str">
        <f t="shared" si="143"/>
        <v/>
      </c>
      <c r="M868" s="14" t="str">
        <f>IF(AND(H868=H867,K867="afterTx",timingTable[[#This Row],['[TRACECODE']:.1]]=6),"dc","")</f>
        <v/>
      </c>
      <c r="N868" s="14" t="str">
        <f t="shared" si="144"/>
        <v/>
      </c>
      <c r="O868" s="14" t="str">
        <f>IF(timingTable[[#This Row],['[TRACECODE']:.1]]=141,"afterRx","")</f>
        <v/>
      </c>
      <c r="P868" s="14" t="str">
        <f t="shared" si="145"/>
        <v/>
      </c>
      <c r="Q868" s="14" t="str">
        <f t="shared" si="146"/>
        <v/>
      </c>
      <c r="R868" s="14" t="str">
        <f t="shared" si="147"/>
        <v/>
      </c>
      <c r="S868" s="14" t="str">
        <f t="shared" si="148"/>
        <v>EMPTY</v>
      </c>
      <c r="T868" s="14" t="str">
        <f t="shared" si="149"/>
        <v>EMPTY</v>
      </c>
      <c r="U868" s="14" t="str">
        <f t="shared" si="150"/>
        <v>EMPTY</v>
      </c>
      <c r="V868" s="14" t="str">
        <f t="shared" si="151"/>
        <v>EMPTY</v>
      </c>
      <c r="W868" s="14" t="str">
        <f>IF(L868="beforeTx",timingTable[[#This Row],[FRT32_val]]-timingTable[[#This Row],[FRT32_trace]],"EMPTY")</f>
        <v>EMPTY</v>
      </c>
      <c r="X868" s="14" t="str">
        <f t="shared" si="152"/>
        <v>EMPTY</v>
      </c>
      <c r="Y868" s="14" t="str">
        <f t="shared" si="153"/>
        <v>EMPTY</v>
      </c>
      <c r="Z868" s="14" t="str">
        <f>IF(AND(P868="beforeRx",O869="afterRx"),J869-timingTable[[#This Row],[FRT32_trace]],"EMPTY")</f>
        <v>EMPTY</v>
      </c>
      <c r="AA868" s="14" t="str">
        <f>IF(AND(timingTable[[#This Row],[txEnd]]="txEnd",Q872="rxStart"),I872-timingTable[[#This Row],[FRT32_val]],"EMPTY")</f>
        <v>EMPTY</v>
      </c>
    </row>
    <row r="869" spans="1:27" x14ac:dyDescent="0.25">
      <c r="A869" s="14" t="s">
        <v>3001</v>
      </c>
      <c r="B869">
        <v>335690952765</v>
      </c>
      <c r="C869" s="14" t="s">
        <v>11027</v>
      </c>
      <c r="D869">
        <v>151</v>
      </c>
      <c r="E869" s="14" t="s">
        <v>7876</v>
      </c>
      <c r="F869" s="14" t="s">
        <v>7936</v>
      </c>
      <c r="G869" s="14">
        <f>timingTable[[#This Row],[FRT_DEC]]-B868</f>
        <v>19999</v>
      </c>
      <c r="H8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INFO]]))),H868)</f>
        <v>107</v>
      </c>
      <c r="I8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69" s="14">
        <f>HEX2DEC(RIGHT(timingTable[[#This Row],[FRT_HEX]],MIN(LEN(timingTable[[#This Row],[FRT_HEX]])-2,8)))</f>
        <v>683503677</v>
      </c>
      <c r="K869" s="14" t="str">
        <f>IF(timingTable[[#This Row],['[TRACECODE']:.1]]=140,"afterTx","")</f>
        <v/>
      </c>
      <c r="L869" s="14" t="str">
        <f t="shared" si="143"/>
        <v/>
      </c>
      <c r="M869" s="14" t="str">
        <f>IF(AND(H869=H868,K868="afterTx",timingTable[[#This Row],['[TRACECODE']:.1]]=6),"dc","")</f>
        <v/>
      </c>
      <c r="N869" s="14" t="str">
        <f t="shared" si="144"/>
        <v/>
      </c>
      <c r="O869" s="14" t="str">
        <f>IF(timingTable[[#This Row],['[TRACECODE']:.1]]=141,"afterRx","")</f>
        <v/>
      </c>
      <c r="P869" s="14" t="str">
        <f t="shared" si="145"/>
        <v/>
      </c>
      <c r="Q869" s="14" t="str">
        <f t="shared" si="146"/>
        <v/>
      </c>
      <c r="R869" s="14" t="str">
        <f t="shared" si="147"/>
        <v/>
      </c>
      <c r="S869" s="14" t="str">
        <f t="shared" si="148"/>
        <v>EMPTY</v>
      </c>
      <c r="T869" s="14" t="str">
        <f t="shared" si="149"/>
        <v>EMPTY</v>
      </c>
      <c r="U869" s="14" t="str">
        <f t="shared" si="150"/>
        <v>EMPTY</v>
      </c>
      <c r="V869" s="14" t="str">
        <f t="shared" si="151"/>
        <v>EMPTY</v>
      </c>
      <c r="W869" s="14" t="str">
        <f>IF(L869="beforeTx",timingTable[[#This Row],[FRT32_val]]-timingTable[[#This Row],[FRT32_trace]],"EMPTY")</f>
        <v>EMPTY</v>
      </c>
      <c r="X869" s="14" t="str">
        <f t="shared" si="152"/>
        <v>EMPTY</v>
      </c>
      <c r="Y869" s="14" t="str">
        <f t="shared" si="153"/>
        <v>EMPTY</v>
      </c>
      <c r="Z869" s="14" t="str">
        <f>IF(AND(P869="beforeRx",O870="afterRx"),J870-timingTable[[#This Row],[FRT32_trace]],"EMPTY")</f>
        <v>EMPTY</v>
      </c>
      <c r="AA869" s="14" t="str">
        <f>IF(AND(timingTable[[#This Row],[txEnd]]="txEnd",Q873="rxStart"),I873-timingTable[[#This Row],[FRT32_val]],"EMPTY")</f>
        <v>EMPTY</v>
      </c>
    </row>
    <row r="870" spans="1:27" x14ac:dyDescent="0.25">
      <c r="A870" s="14" t="s">
        <v>3003</v>
      </c>
      <c r="B870">
        <v>335690972766</v>
      </c>
      <c r="C870" s="14" t="s">
        <v>11029</v>
      </c>
      <c r="D870">
        <v>151</v>
      </c>
      <c r="E870" s="14" t="s">
        <v>7876</v>
      </c>
      <c r="F870" s="14" t="s">
        <v>7936</v>
      </c>
      <c r="G870" s="14">
        <f>timingTable[[#This Row],[FRT_DEC]]-B869</f>
        <v>20001</v>
      </c>
      <c r="H8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INFO]]))),H869)</f>
        <v>107</v>
      </c>
      <c r="I8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0" s="14">
        <f>HEX2DEC(RIGHT(timingTable[[#This Row],[FRT_HEX]],MIN(LEN(timingTable[[#This Row],[FRT_HEX]])-2,8)))</f>
        <v>683523678</v>
      </c>
      <c r="K870" s="14" t="str">
        <f>IF(timingTable[[#This Row],['[TRACECODE']:.1]]=140,"afterTx","")</f>
        <v/>
      </c>
      <c r="L870" s="14" t="str">
        <f t="shared" si="143"/>
        <v/>
      </c>
      <c r="M870" s="14" t="str">
        <f>IF(AND(H870=H869,K869="afterTx",timingTable[[#This Row],['[TRACECODE']:.1]]=6),"dc","")</f>
        <v/>
      </c>
      <c r="N870" s="14" t="str">
        <f t="shared" si="144"/>
        <v/>
      </c>
      <c r="O870" s="14" t="str">
        <f>IF(timingTable[[#This Row],['[TRACECODE']:.1]]=141,"afterRx","")</f>
        <v/>
      </c>
      <c r="P870" s="14" t="str">
        <f t="shared" si="145"/>
        <v/>
      </c>
      <c r="Q870" s="14" t="str">
        <f t="shared" si="146"/>
        <v/>
      </c>
      <c r="R870" s="14" t="str">
        <f t="shared" si="147"/>
        <v/>
      </c>
      <c r="S870" s="14" t="str">
        <f t="shared" si="148"/>
        <v>EMPTY</v>
      </c>
      <c r="T870" s="14" t="str">
        <f t="shared" si="149"/>
        <v>EMPTY</v>
      </c>
      <c r="U870" s="14" t="str">
        <f t="shared" si="150"/>
        <v>EMPTY</v>
      </c>
      <c r="V870" s="14" t="str">
        <f t="shared" si="151"/>
        <v>EMPTY</v>
      </c>
      <c r="W870" s="14" t="str">
        <f>IF(L870="beforeTx",timingTable[[#This Row],[FRT32_val]]-timingTable[[#This Row],[FRT32_trace]],"EMPTY")</f>
        <v>EMPTY</v>
      </c>
      <c r="X870" s="14" t="str">
        <f t="shared" si="152"/>
        <v>EMPTY</v>
      </c>
      <c r="Y870" s="14" t="str">
        <f t="shared" si="153"/>
        <v>EMPTY</v>
      </c>
      <c r="Z870" s="14" t="str">
        <f>IF(AND(P870="beforeRx",O871="afterRx"),J871-timingTable[[#This Row],[FRT32_trace]],"EMPTY")</f>
        <v>EMPTY</v>
      </c>
      <c r="AA870" s="14" t="str">
        <f>IF(AND(timingTable[[#This Row],[txEnd]]="txEnd",Q874="rxStart"),I874-timingTable[[#This Row],[FRT32_val]],"EMPTY")</f>
        <v>EMPTY</v>
      </c>
    </row>
    <row r="871" spans="1:27" x14ac:dyDescent="0.25">
      <c r="A871" s="14" t="s">
        <v>3005</v>
      </c>
      <c r="B871">
        <v>335690991697</v>
      </c>
      <c r="C871" s="14" t="s">
        <v>11031</v>
      </c>
      <c r="D871">
        <v>151</v>
      </c>
      <c r="E871" s="14" t="s">
        <v>7876</v>
      </c>
      <c r="F871" s="14" t="s">
        <v>7945</v>
      </c>
      <c r="G871" s="14">
        <f>timingTable[[#This Row],[FRT_DEC]]-B870</f>
        <v>18931</v>
      </c>
      <c r="H8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INFO]]))),H870)</f>
        <v>107</v>
      </c>
      <c r="I8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71" s="14">
        <f>HEX2DEC(RIGHT(timingTable[[#This Row],[FRT_HEX]],MIN(LEN(timingTable[[#This Row],[FRT_HEX]])-2,8)))</f>
        <v>683542609</v>
      </c>
      <c r="K871" s="14" t="str">
        <f>IF(timingTable[[#This Row],['[TRACECODE']:.1]]=140,"afterTx","")</f>
        <v/>
      </c>
      <c r="L871" s="14" t="str">
        <f t="shared" si="143"/>
        <v/>
      </c>
      <c r="M871" s="14" t="str">
        <f>IF(AND(H871=H870,K870="afterTx",timingTable[[#This Row],['[TRACECODE']:.1]]=6),"dc","")</f>
        <v/>
      </c>
      <c r="N871" s="14" t="str">
        <f t="shared" si="144"/>
        <v/>
      </c>
      <c r="O871" s="14" t="str">
        <f>IF(timingTable[[#This Row],['[TRACECODE']:.1]]=141,"afterRx","")</f>
        <v/>
      </c>
      <c r="P871" s="14" t="str">
        <f t="shared" si="145"/>
        <v/>
      </c>
      <c r="Q871" s="14" t="str">
        <f t="shared" si="146"/>
        <v/>
      </c>
      <c r="R871" s="14" t="str">
        <f t="shared" si="147"/>
        <v/>
      </c>
      <c r="S871" s="14" t="str">
        <f t="shared" si="148"/>
        <v>EMPTY</v>
      </c>
      <c r="T871" s="14" t="str">
        <f t="shared" si="149"/>
        <v>EMPTY</v>
      </c>
      <c r="U871" s="14" t="str">
        <f t="shared" si="150"/>
        <v>EMPTY</v>
      </c>
      <c r="V871" s="14" t="str">
        <f t="shared" si="151"/>
        <v>EMPTY</v>
      </c>
      <c r="W871" s="14" t="str">
        <f>IF(L871="beforeTx",timingTable[[#This Row],[FRT32_val]]-timingTable[[#This Row],[FRT32_trace]],"EMPTY")</f>
        <v>EMPTY</v>
      </c>
      <c r="X871" s="14" t="str">
        <f t="shared" si="152"/>
        <v>EMPTY</v>
      </c>
      <c r="Y871" s="14" t="str">
        <f t="shared" si="153"/>
        <v>EMPTY</v>
      </c>
      <c r="Z871" s="14" t="str">
        <f>IF(AND(P871="beforeRx",O872="afterRx"),J872-timingTable[[#This Row],[FRT32_trace]],"EMPTY")</f>
        <v>EMPTY</v>
      </c>
      <c r="AA871" s="14" t="str">
        <f>IF(AND(timingTable[[#This Row],[txEnd]]="txEnd",Q875="rxStart"),I875-timingTable[[#This Row],[FRT32_val]],"EMPTY")</f>
        <v>EMPTY</v>
      </c>
    </row>
    <row r="872" spans="1:27" x14ac:dyDescent="0.25">
      <c r="A872" s="14" t="s">
        <v>3007</v>
      </c>
      <c r="B872">
        <v>335690992765</v>
      </c>
      <c r="C872" s="14" t="s">
        <v>11033</v>
      </c>
      <c r="D872">
        <v>151</v>
      </c>
      <c r="E872" s="14" t="s">
        <v>7876</v>
      </c>
      <c r="F872" s="14" t="s">
        <v>7936</v>
      </c>
      <c r="G872" s="14">
        <f>timingTable[[#This Row],[FRT_DEC]]-B871</f>
        <v>1068</v>
      </c>
      <c r="H8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INFO]]))),H871)</f>
        <v>107</v>
      </c>
      <c r="I8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2" s="14">
        <f>HEX2DEC(RIGHT(timingTable[[#This Row],[FRT_HEX]],MIN(LEN(timingTable[[#This Row],[FRT_HEX]])-2,8)))</f>
        <v>683543677</v>
      </c>
      <c r="K872" s="14" t="str">
        <f>IF(timingTable[[#This Row],['[TRACECODE']:.1]]=140,"afterTx","")</f>
        <v/>
      </c>
      <c r="L872" s="14" t="str">
        <f t="shared" si="143"/>
        <v/>
      </c>
      <c r="M872" s="14" t="str">
        <f>IF(AND(H872=H871,K871="afterTx",timingTable[[#This Row],['[TRACECODE']:.1]]=6),"dc","")</f>
        <v/>
      </c>
      <c r="N872" s="14" t="str">
        <f t="shared" si="144"/>
        <v/>
      </c>
      <c r="O872" s="14" t="str">
        <f>IF(timingTable[[#This Row],['[TRACECODE']:.1]]=141,"afterRx","")</f>
        <v/>
      </c>
      <c r="P872" s="14" t="str">
        <f t="shared" si="145"/>
        <v/>
      </c>
      <c r="Q872" s="14" t="str">
        <f t="shared" si="146"/>
        <v/>
      </c>
      <c r="R872" s="14" t="str">
        <f t="shared" si="147"/>
        <v/>
      </c>
      <c r="S872" s="14" t="str">
        <f t="shared" si="148"/>
        <v>EMPTY</v>
      </c>
      <c r="T872" s="14" t="str">
        <f t="shared" si="149"/>
        <v>EMPTY</v>
      </c>
      <c r="U872" s="14" t="str">
        <f t="shared" si="150"/>
        <v>EMPTY</v>
      </c>
      <c r="V872" s="14" t="str">
        <f t="shared" si="151"/>
        <v>EMPTY</v>
      </c>
      <c r="W872" s="14" t="str">
        <f>IF(L872="beforeTx",timingTable[[#This Row],[FRT32_val]]-timingTable[[#This Row],[FRT32_trace]],"EMPTY")</f>
        <v>EMPTY</v>
      </c>
      <c r="X872" s="14" t="str">
        <f t="shared" si="152"/>
        <v>EMPTY</v>
      </c>
      <c r="Y872" s="14" t="str">
        <f t="shared" si="153"/>
        <v>EMPTY</v>
      </c>
      <c r="Z872" s="14" t="str">
        <f>IF(AND(P872="beforeRx",O873="afterRx"),J873-timingTable[[#This Row],[FRT32_trace]],"EMPTY")</f>
        <v>EMPTY</v>
      </c>
      <c r="AA872" s="14" t="str">
        <f>IF(AND(timingTable[[#This Row],[txEnd]]="txEnd",Q876="rxStart"),I876-timingTable[[#This Row],[FRT32_val]],"EMPTY")</f>
        <v>EMPTY</v>
      </c>
    </row>
    <row r="873" spans="1:27" x14ac:dyDescent="0.25">
      <c r="A873" s="14" t="s">
        <v>3009</v>
      </c>
      <c r="B873">
        <v>335691012765</v>
      </c>
      <c r="C873" s="14" t="s">
        <v>11035</v>
      </c>
      <c r="D873">
        <v>151</v>
      </c>
      <c r="E873" s="14" t="s">
        <v>7876</v>
      </c>
      <c r="F873" s="14" t="s">
        <v>7936</v>
      </c>
      <c r="G873" s="14">
        <f>timingTable[[#This Row],[FRT_DEC]]-B872</f>
        <v>20000</v>
      </c>
      <c r="H8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INFO]]))),H872)</f>
        <v>107</v>
      </c>
      <c r="I8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3" s="14">
        <f>HEX2DEC(RIGHT(timingTable[[#This Row],[FRT_HEX]],MIN(LEN(timingTable[[#This Row],[FRT_HEX]])-2,8)))</f>
        <v>683563677</v>
      </c>
      <c r="K873" s="14" t="str">
        <f>IF(timingTable[[#This Row],['[TRACECODE']:.1]]=140,"afterTx","")</f>
        <v/>
      </c>
      <c r="L873" s="14" t="str">
        <f t="shared" si="143"/>
        <v/>
      </c>
      <c r="M873" s="14" t="str">
        <f>IF(AND(H873=H872,K872="afterTx",timingTable[[#This Row],['[TRACECODE']:.1]]=6),"dc","")</f>
        <v/>
      </c>
      <c r="N873" s="14" t="str">
        <f t="shared" si="144"/>
        <v/>
      </c>
      <c r="O873" s="14" t="str">
        <f>IF(timingTable[[#This Row],['[TRACECODE']:.1]]=141,"afterRx","")</f>
        <v/>
      </c>
      <c r="P873" s="14" t="str">
        <f t="shared" si="145"/>
        <v/>
      </c>
      <c r="Q873" s="14" t="str">
        <f t="shared" si="146"/>
        <v/>
      </c>
      <c r="R873" s="14" t="str">
        <f t="shared" si="147"/>
        <v/>
      </c>
      <c r="S873" s="14" t="str">
        <f t="shared" si="148"/>
        <v>EMPTY</v>
      </c>
      <c r="T873" s="14" t="str">
        <f t="shared" si="149"/>
        <v>EMPTY</v>
      </c>
      <c r="U873" s="14" t="str">
        <f t="shared" si="150"/>
        <v>EMPTY</v>
      </c>
      <c r="V873" s="14" t="str">
        <f t="shared" si="151"/>
        <v>EMPTY</v>
      </c>
      <c r="W873" s="14" t="str">
        <f>IF(L873="beforeTx",timingTable[[#This Row],[FRT32_val]]-timingTable[[#This Row],[FRT32_trace]],"EMPTY")</f>
        <v>EMPTY</v>
      </c>
      <c r="X873" s="14" t="str">
        <f t="shared" si="152"/>
        <v>EMPTY</v>
      </c>
      <c r="Y873" s="14" t="str">
        <f t="shared" si="153"/>
        <v>EMPTY</v>
      </c>
      <c r="Z873" s="14" t="str">
        <f>IF(AND(P873="beforeRx",O874="afterRx"),J874-timingTable[[#This Row],[FRT32_trace]],"EMPTY")</f>
        <v>EMPTY</v>
      </c>
      <c r="AA873" s="14" t="str">
        <f>IF(AND(timingTable[[#This Row],[txEnd]]="txEnd",Q877="rxStart"),I877-timingTable[[#This Row],[FRT32_val]],"EMPTY")</f>
        <v>EMPTY</v>
      </c>
    </row>
    <row r="874" spans="1:27" x14ac:dyDescent="0.25">
      <c r="A874" s="14" t="s">
        <v>3011</v>
      </c>
      <c r="B874">
        <v>335691032765</v>
      </c>
      <c r="C874" s="14" t="s">
        <v>11037</v>
      </c>
      <c r="D874">
        <v>151</v>
      </c>
      <c r="E874" s="14" t="s">
        <v>7876</v>
      </c>
      <c r="F874" s="14" t="s">
        <v>7936</v>
      </c>
      <c r="G874" s="14">
        <f>timingTable[[#This Row],[FRT_DEC]]-B873</f>
        <v>20000</v>
      </c>
      <c r="H8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INFO]]))),H873)</f>
        <v>107</v>
      </c>
      <c r="I8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4" s="14">
        <f>HEX2DEC(RIGHT(timingTable[[#This Row],[FRT_HEX]],MIN(LEN(timingTable[[#This Row],[FRT_HEX]])-2,8)))</f>
        <v>683583677</v>
      </c>
      <c r="K874" s="14" t="str">
        <f>IF(timingTable[[#This Row],['[TRACECODE']:.1]]=140,"afterTx","")</f>
        <v/>
      </c>
      <c r="L874" s="14" t="str">
        <f t="shared" si="143"/>
        <v/>
      </c>
      <c r="M874" s="14" t="str">
        <f>IF(AND(H874=H873,K873="afterTx",timingTable[[#This Row],['[TRACECODE']:.1]]=6),"dc","")</f>
        <v/>
      </c>
      <c r="N874" s="14" t="str">
        <f t="shared" si="144"/>
        <v/>
      </c>
      <c r="O874" s="14" t="str">
        <f>IF(timingTable[[#This Row],['[TRACECODE']:.1]]=141,"afterRx","")</f>
        <v/>
      </c>
      <c r="P874" s="14" t="str">
        <f t="shared" si="145"/>
        <v/>
      </c>
      <c r="Q874" s="14" t="str">
        <f t="shared" si="146"/>
        <v/>
      </c>
      <c r="R874" s="14" t="str">
        <f t="shared" si="147"/>
        <v/>
      </c>
      <c r="S874" s="14" t="str">
        <f t="shared" si="148"/>
        <v>EMPTY</v>
      </c>
      <c r="T874" s="14" t="str">
        <f t="shared" si="149"/>
        <v>EMPTY</v>
      </c>
      <c r="U874" s="14" t="str">
        <f t="shared" si="150"/>
        <v>EMPTY</v>
      </c>
      <c r="V874" s="14" t="str">
        <f t="shared" si="151"/>
        <v>EMPTY</v>
      </c>
      <c r="W874" s="14" t="str">
        <f>IF(L874="beforeTx",timingTable[[#This Row],[FRT32_val]]-timingTable[[#This Row],[FRT32_trace]],"EMPTY")</f>
        <v>EMPTY</v>
      </c>
      <c r="X874" s="14" t="str">
        <f t="shared" si="152"/>
        <v>EMPTY</v>
      </c>
      <c r="Y874" s="14" t="str">
        <f t="shared" si="153"/>
        <v>EMPTY</v>
      </c>
      <c r="Z874" s="14" t="str">
        <f>IF(AND(P874="beforeRx",O875="afterRx"),J875-timingTable[[#This Row],[FRT32_trace]],"EMPTY")</f>
        <v>EMPTY</v>
      </c>
      <c r="AA874" s="14" t="str">
        <f>IF(AND(timingTable[[#This Row],[txEnd]]="txEnd",Q878="rxStart"),I878-timingTable[[#This Row],[FRT32_val]],"EMPTY")</f>
        <v>EMPTY</v>
      </c>
    </row>
    <row r="875" spans="1:27" x14ac:dyDescent="0.25">
      <c r="A875" s="14" t="s">
        <v>3013</v>
      </c>
      <c r="B875">
        <v>335691052765</v>
      </c>
      <c r="C875" s="14" t="s">
        <v>11039</v>
      </c>
      <c r="D875">
        <v>151</v>
      </c>
      <c r="E875" s="14" t="s">
        <v>7876</v>
      </c>
      <c r="F875" s="14" t="s">
        <v>7936</v>
      </c>
      <c r="G875" s="14">
        <f>timingTable[[#This Row],[FRT_DEC]]-B874</f>
        <v>20000</v>
      </c>
      <c r="H8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INFO]]))),H874)</f>
        <v>107</v>
      </c>
      <c r="I8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5" s="14">
        <f>HEX2DEC(RIGHT(timingTable[[#This Row],[FRT_HEX]],MIN(LEN(timingTable[[#This Row],[FRT_HEX]])-2,8)))</f>
        <v>683603677</v>
      </c>
      <c r="K875" s="14" t="str">
        <f>IF(timingTable[[#This Row],['[TRACECODE']:.1]]=140,"afterTx","")</f>
        <v/>
      </c>
      <c r="L875" s="14" t="str">
        <f t="shared" si="143"/>
        <v/>
      </c>
      <c r="M875" s="14" t="str">
        <f>IF(AND(H875=H874,K874="afterTx",timingTable[[#This Row],['[TRACECODE']:.1]]=6),"dc","")</f>
        <v/>
      </c>
      <c r="N875" s="14" t="str">
        <f t="shared" si="144"/>
        <v/>
      </c>
      <c r="O875" s="14" t="str">
        <f>IF(timingTable[[#This Row],['[TRACECODE']:.1]]=141,"afterRx","")</f>
        <v/>
      </c>
      <c r="P875" s="14" t="str">
        <f t="shared" si="145"/>
        <v/>
      </c>
      <c r="Q875" s="14" t="str">
        <f t="shared" si="146"/>
        <v/>
      </c>
      <c r="R875" s="14" t="str">
        <f t="shared" si="147"/>
        <v/>
      </c>
      <c r="S875" s="14" t="str">
        <f t="shared" si="148"/>
        <v>EMPTY</v>
      </c>
      <c r="T875" s="14" t="str">
        <f t="shared" si="149"/>
        <v>EMPTY</v>
      </c>
      <c r="U875" s="14" t="str">
        <f t="shared" si="150"/>
        <v>EMPTY</v>
      </c>
      <c r="V875" s="14" t="str">
        <f t="shared" si="151"/>
        <v>EMPTY</v>
      </c>
      <c r="W875" s="14" t="str">
        <f>IF(L875="beforeTx",timingTable[[#This Row],[FRT32_val]]-timingTable[[#This Row],[FRT32_trace]],"EMPTY")</f>
        <v>EMPTY</v>
      </c>
      <c r="X875" s="14" t="str">
        <f t="shared" si="152"/>
        <v>EMPTY</v>
      </c>
      <c r="Y875" s="14" t="str">
        <f t="shared" si="153"/>
        <v>EMPTY</v>
      </c>
      <c r="Z875" s="14" t="str">
        <f>IF(AND(P875="beforeRx",O876="afterRx"),J876-timingTable[[#This Row],[FRT32_trace]],"EMPTY")</f>
        <v>EMPTY</v>
      </c>
      <c r="AA875" s="14" t="str">
        <f>IF(AND(timingTable[[#This Row],[txEnd]]="txEnd",Q879="rxStart"),I879-timingTable[[#This Row],[FRT32_val]],"EMPTY")</f>
        <v>EMPTY</v>
      </c>
    </row>
    <row r="876" spans="1:27" x14ac:dyDescent="0.25">
      <c r="A876" s="14" t="s">
        <v>3015</v>
      </c>
      <c r="B876">
        <v>335691072766</v>
      </c>
      <c r="C876" s="14" t="s">
        <v>11041</v>
      </c>
      <c r="D876">
        <v>151</v>
      </c>
      <c r="E876" s="14" t="s">
        <v>7876</v>
      </c>
      <c r="F876" s="14" t="s">
        <v>7936</v>
      </c>
      <c r="G876" s="14">
        <f>timingTable[[#This Row],[FRT_DEC]]-B875</f>
        <v>20001</v>
      </c>
      <c r="H8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INFO]]))),H875)</f>
        <v>107</v>
      </c>
      <c r="I8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6" s="14">
        <f>HEX2DEC(RIGHT(timingTable[[#This Row],[FRT_HEX]],MIN(LEN(timingTable[[#This Row],[FRT_HEX]])-2,8)))</f>
        <v>683623678</v>
      </c>
      <c r="K876" s="14" t="str">
        <f>IF(timingTable[[#This Row],['[TRACECODE']:.1]]=140,"afterTx","")</f>
        <v/>
      </c>
      <c r="L876" s="14" t="str">
        <f t="shared" si="143"/>
        <v/>
      </c>
      <c r="M876" s="14" t="str">
        <f>IF(AND(H876=H875,K875="afterTx",timingTable[[#This Row],['[TRACECODE']:.1]]=6),"dc","")</f>
        <v/>
      </c>
      <c r="N876" s="14" t="str">
        <f t="shared" si="144"/>
        <v/>
      </c>
      <c r="O876" s="14" t="str">
        <f>IF(timingTable[[#This Row],['[TRACECODE']:.1]]=141,"afterRx","")</f>
        <v/>
      </c>
      <c r="P876" s="14" t="str">
        <f t="shared" si="145"/>
        <v/>
      </c>
      <c r="Q876" s="14" t="str">
        <f t="shared" si="146"/>
        <v/>
      </c>
      <c r="R876" s="14" t="str">
        <f t="shared" si="147"/>
        <v/>
      </c>
      <c r="S876" s="14" t="str">
        <f t="shared" si="148"/>
        <v>EMPTY</v>
      </c>
      <c r="T876" s="14" t="str">
        <f t="shared" si="149"/>
        <v>EMPTY</v>
      </c>
      <c r="U876" s="14" t="str">
        <f t="shared" si="150"/>
        <v>EMPTY</v>
      </c>
      <c r="V876" s="14" t="str">
        <f t="shared" si="151"/>
        <v>EMPTY</v>
      </c>
      <c r="W876" s="14" t="str">
        <f>IF(L876="beforeTx",timingTable[[#This Row],[FRT32_val]]-timingTable[[#This Row],[FRT32_trace]],"EMPTY")</f>
        <v>EMPTY</v>
      </c>
      <c r="X876" s="14" t="str">
        <f t="shared" si="152"/>
        <v>EMPTY</v>
      </c>
      <c r="Y876" s="14" t="str">
        <f t="shared" si="153"/>
        <v>EMPTY</v>
      </c>
      <c r="Z876" s="14" t="str">
        <f>IF(AND(P876="beforeRx",O877="afterRx"),J877-timingTable[[#This Row],[FRT32_trace]],"EMPTY")</f>
        <v>EMPTY</v>
      </c>
      <c r="AA876" s="14" t="str">
        <f>IF(AND(timingTable[[#This Row],[txEnd]]="txEnd",Q880="rxStart"),I880-timingTable[[#This Row],[FRT32_val]],"EMPTY")</f>
        <v>EMPTY</v>
      </c>
    </row>
    <row r="877" spans="1:27" x14ac:dyDescent="0.25">
      <c r="A877" s="14" t="s">
        <v>3017</v>
      </c>
      <c r="B877">
        <v>335691091697</v>
      </c>
      <c r="C877" s="14" t="s">
        <v>11043</v>
      </c>
      <c r="D877">
        <v>151</v>
      </c>
      <c r="E877" s="14" t="s">
        <v>7876</v>
      </c>
      <c r="F877" s="14" t="s">
        <v>7945</v>
      </c>
      <c r="G877" s="14">
        <f>timingTable[[#This Row],[FRT_DEC]]-B876</f>
        <v>18931</v>
      </c>
      <c r="H8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INFO]]))),H876)</f>
        <v>107</v>
      </c>
      <c r="I8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77" s="14">
        <f>HEX2DEC(RIGHT(timingTable[[#This Row],[FRT_HEX]],MIN(LEN(timingTable[[#This Row],[FRT_HEX]])-2,8)))</f>
        <v>683642609</v>
      </c>
      <c r="K877" s="14" t="str">
        <f>IF(timingTable[[#This Row],['[TRACECODE']:.1]]=140,"afterTx","")</f>
        <v/>
      </c>
      <c r="L877" s="14" t="str">
        <f t="shared" si="143"/>
        <v/>
      </c>
      <c r="M877" s="14" t="str">
        <f>IF(AND(H877=H876,K876="afterTx",timingTable[[#This Row],['[TRACECODE']:.1]]=6),"dc","")</f>
        <v/>
      </c>
      <c r="N877" s="14" t="str">
        <f t="shared" si="144"/>
        <v/>
      </c>
      <c r="O877" s="14" t="str">
        <f>IF(timingTable[[#This Row],['[TRACECODE']:.1]]=141,"afterRx","")</f>
        <v/>
      </c>
      <c r="P877" s="14" t="str">
        <f t="shared" si="145"/>
        <v/>
      </c>
      <c r="Q877" s="14" t="str">
        <f t="shared" si="146"/>
        <v/>
      </c>
      <c r="R877" s="14" t="str">
        <f t="shared" si="147"/>
        <v/>
      </c>
      <c r="S877" s="14" t="str">
        <f t="shared" si="148"/>
        <v>EMPTY</v>
      </c>
      <c r="T877" s="14" t="str">
        <f t="shared" si="149"/>
        <v>EMPTY</v>
      </c>
      <c r="U877" s="14" t="str">
        <f t="shared" si="150"/>
        <v>EMPTY</v>
      </c>
      <c r="V877" s="14" t="str">
        <f t="shared" si="151"/>
        <v>EMPTY</v>
      </c>
      <c r="W877" s="14" t="str">
        <f>IF(L877="beforeTx",timingTable[[#This Row],[FRT32_val]]-timingTable[[#This Row],[FRT32_trace]],"EMPTY")</f>
        <v>EMPTY</v>
      </c>
      <c r="X877" s="14" t="str">
        <f t="shared" si="152"/>
        <v>EMPTY</v>
      </c>
      <c r="Y877" s="14" t="str">
        <f t="shared" si="153"/>
        <v>EMPTY</v>
      </c>
      <c r="Z877" s="14" t="str">
        <f>IF(AND(P877="beforeRx",O878="afterRx"),J878-timingTable[[#This Row],[FRT32_trace]],"EMPTY")</f>
        <v>EMPTY</v>
      </c>
      <c r="AA877" s="14" t="str">
        <f>IF(AND(timingTable[[#This Row],[txEnd]]="txEnd",Q881="rxStart"),I881-timingTable[[#This Row],[FRT32_val]],"EMPTY")</f>
        <v>EMPTY</v>
      </c>
    </row>
    <row r="878" spans="1:27" x14ac:dyDescent="0.25">
      <c r="A878" s="14" t="s">
        <v>3019</v>
      </c>
      <c r="B878">
        <v>335691092766</v>
      </c>
      <c r="C878" s="14" t="s">
        <v>11045</v>
      </c>
      <c r="D878">
        <v>151</v>
      </c>
      <c r="E878" s="14" t="s">
        <v>7876</v>
      </c>
      <c r="F878" s="14" t="s">
        <v>7936</v>
      </c>
      <c r="G878" s="14">
        <f>timingTable[[#This Row],[FRT_DEC]]-B877</f>
        <v>1069</v>
      </c>
      <c r="H8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INFO]]))),H877)</f>
        <v>107</v>
      </c>
      <c r="I8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8" s="14">
        <f>HEX2DEC(RIGHT(timingTable[[#This Row],[FRT_HEX]],MIN(LEN(timingTable[[#This Row],[FRT_HEX]])-2,8)))</f>
        <v>683643678</v>
      </c>
      <c r="K878" s="14" t="str">
        <f>IF(timingTable[[#This Row],['[TRACECODE']:.1]]=140,"afterTx","")</f>
        <v/>
      </c>
      <c r="L878" s="14" t="str">
        <f t="shared" si="143"/>
        <v/>
      </c>
      <c r="M878" s="14" t="str">
        <f>IF(AND(H878=H877,K877="afterTx",timingTable[[#This Row],['[TRACECODE']:.1]]=6),"dc","")</f>
        <v/>
      </c>
      <c r="N878" s="14" t="str">
        <f t="shared" si="144"/>
        <v/>
      </c>
      <c r="O878" s="14" t="str">
        <f>IF(timingTable[[#This Row],['[TRACECODE']:.1]]=141,"afterRx","")</f>
        <v/>
      </c>
      <c r="P878" s="14" t="str">
        <f t="shared" si="145"/>
        <v/>
      </c>
      <c r="Q878" s="14" t="str">
        <f t="shared" si="146"/>
        <v/>
      </c>
      <c r="R878" s="14" t="str">
        <f t="shared" si="147"/>
        <v/>
      </c>
      <c r="S878" s="14" t="str">
        <f t="shared" si="148"/>
        <v>EMPTY</v>
      </c>
      <c r="T878" s="14" t="str">
        <f t="shared" si="149"/>
        <v>EMPTY</v>
      </c>
      <c r="U878" s="14" t="str">
        <f t="shared" si="150"/>
        <v>EMPTY</v>
      </c>
      <c r="V878" s="14" t="str">
        <f t="shared" si="151"/>
        <v>EMPTY</v>
      </c>
      <c r="W878" s="14" t="str">
        <f>IF(L878="beforeTx",timingTable[[#This Row],[FRT32_val]]-timingTable[[#This Row],[FRT32_trace]],"EMPTY")</f>
        <v>EMPTY</v>
      </c>
      <c r="X878" s="14" t="str">
        <f t="shared" si="152"/>
        <v>EMPTY</v>
      </c>
      <c r="Y878" s="14" t="str">
        <f t="shared" si="153"/>
        <v>EMPTY</v>
      </c>
      <c r="Z878" s="14" t="str">
        <f>IF(AND(P878="beforeRx",O879="afterRx"),J879-timingTable[[#This Row],[FRT32_trace]],"EMPTY")</f>
        <v>EMPTY</v>
      </c>
      <c r="AA878" s="14" t="str">
        <f>IF(AND(timingTable[[#This Row],[txEnd]]="txEnd",Q882="rxStart"),I882-timingTable[[#This Row],[FRT32_val]],"EMPTY")</f>
        <v>EMPTY</v>
      </c>
    </row>
    <row r="879" spans="1:27" x14ac:dyDescent="0.25">
      <c r="A879" s="14" t="s">
        <v>3021</v>
      </c>
      <c r="B879">
        <v>335691112780</v>
      </c>
      <c r="C879" s="14" t="s">
        <v>11047</v>
      </c>
      <c r="D879">
        <v>151</v>
      </c>
      <c r="E879" s="14" t="s">
        <v>7876</v>
      </c>
      <c r="F879" s="14" t="s">
        <v>7936</v>
      </c>
      <c r="G879" s="14">
        <f>timingTable[[#This Row],[FRT_DEC]]-B878</f>
        <v>20014</v>
      </c>
      <c r="H8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INFO]]))),H878)</f>
        <v>107</v>
      </c>
      <c r="I8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79" s="14">
        <f>HEX2DEC(RIGHT(timingTable[[#This Row],[FRT_HEX]],MIN(LEN(timingTable[[#This Row],[FRT_HEX]])-2,8)))</f>
        <v>683663692</v>
      </c>
      <c r="K879" s="14" t="str">
        <f>IF(timingTable[[#This Row],['[TRACECODE']:.1]]=140,"afterTx","")</f>
        <v/>
      </c>
      <c r="L879" s="14" t="str">
        <f t="shared" si="143"/>
        <v/>
      </c>
      <c r="M879" s="14" t="str">
        <f>IF(AND(H879=H878,K878="afterTx",timingTable[[#This Row],['[TRACECODE']:.1]]=6),"dc","")</f>
        <v/>
      </c>
      <c r="N879" s="14" t="str">
        <f t="shared" si="144"/>
        <v/>
      </c>
      <c r="O879" s="14" t="str">
        <f>IF(timingTable[[#This Row],['[TRACECODE']:.1]]=141,"afterRx","")</f>
        <v/>
      </c>
      <c r="P879" s="14" t="str">
        <f t="shared" si="145"/>
        <v/>
      </c>
      <c r="Q879" s="14" t="str">
        <f t="shared" si="146"/>
        <v/>
      </c>
      <c r="R879" s="14" t="str">
        <f t="shared" si="147"/>
        <v/>
      </c>
      <c r="S879" s="14" t="str">
        <f t="shared" si="148"/>
        <v>EMPTY</v>
      </c>
      <c r="T879" s="14" t="str">
        <f t="shared" si="149"/>
        <v>EMPTY</v>
      </c>
      <c r="U879" s="14" t="str">
        <f t="shared" si="150"/>
        <v>EMPTY</v>
      </c>
      <c r="V879" s="14" t="str">
        <f t="shared" si="151"/>
        <v>EMPTY</v>
      </c>
      <c r="W879" s="14" t="str">
        <f>IF(L879="beforeTx",timingTable[[#This Row],[FRT32_val]]-timingTable[[#This Row],[FRT32_trace]],"EMPTY")</f>
        <v>EMPTY</v>
      </c>
      <c r="X879" s="14" t="str">
        <f t="shared" si="152"/>
        <v>EMPTY</v>
      </c>
      <c r="Y879" s="14" t="str">
        <f t="shared" si="153"/>
        <v>EMPTY</v>
      </c>
      <c r="Z879" s="14" t="str">
        <f>IF(AND(P879="beforeRx",O880="afterRx"),J880-timingTable[[#This Row],[FRT32_trace]],"EMPTY")</f>
        <v>EMPTY</v>
      </c>
      <c r="AA879" s="14" t="str">
        <f>IF(AND(timingTable[[#This Row],[txEnd]]="txEnd",Q883="rxStart"),I883-timingTable[[#This Row],[FRT32_val]],"EMPTY")</f>
        <v>EMPTY</v>
      </c>
    </row>
    <row r="880" spans="1:27" x14ac:dyDescent="0.25">
      <c r="A880" s="14" t="s">
        <v>3023</v>
      </c>
      <c r="B880">
        <v>335691132765</v>
      </c>
      <c r="C880" s="14" t="s">
        <v>11049</v>
      </c>
      <c r="D880">
        <v>151</v>
      </c>
      <c r="E880" s="14" t="s">
        <v>7876</v>
      </c>
      <c r="F880" s="14" t="s">
        <v>7936</v>
      </c>
      <c r="G880" s="14">
        <f>timingTable[[#This Row],[FRT_DEC]]-B879</f>
        <v>19985</v>
      </c>
      <c r="H8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INFO]]))),H879)</f>
        <v>107</v>
      </c>
      <c r="I8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0" s="14">
        <f>HEX2DEC(RIGHT(timingTable[[#This Row],[FRT_HEX]],MIN(LEN(timingTable[[#This Row],[FRT_HEX]])-2,8)))</f>
        <v>683683677</v>
      </c>
      <c r="K880" s="14" t="str">
        <f>IF(timingTable[[#This Row],['[TRACECODE']:.1]]=140,"afterTx","")</f>
        <v/>
      </c>
      <c r="L880" s="14" t="str">
        <f t="shared" si="143"/>
        <v/>
      </c>
      <c r="M880" s="14" t="str">
        <f>IF(AND(H880=H879,K879="afterTx",timingTable[[#This Row],['[TRACECODE']:.1]]=6),"dc","")</f>
        <v/>
      </c>
      <c r="N880" s="14" t="str">
        <f t="shared" si="144"/>
        <v/>
      </c>
      <c r="O880" s="14" t="str">
        <f>IF(timingTable[[#This Row],['[TRACECODE']:.1]]=141,"afterRx","")</f>
        <v/>
      </c>
      <c r="P880" s="14" t="str">
        <f t="shared" si="145"/>
        <v/>
      </c>
      <c r="Q880" s="14" t="str">
        <f t="shared" si="146"/>
        <v/>
      </c>
      <c r="R880" s="14" t="str">
        <f t="shared" si="147"/>
        <v/>
      </c>
      <c r="S880" s="14" t="str">
        <f t="shared" si="148"/>
        <v>EMPTY</v>
      </c>
      <c r="T880" s="14" t="str">
        <f t="shared" si="149"/>
        <v>EMPTY</v>
      </c>
      <c r="U880" s="14" t="str">
        <f t="shared" si="150"/>
        <v>EMPTY</v>
      </c>
      <c r="V880" s="14" t="str">
        <f t="shared" si="151"/>
        <v>EMPTY</v>
      </c>
      <c r="W880" s="14" t="str">
        <f>IF(L880="beforeTx",timingTable[[#This Row],[FRT32_val]]-timingTable[[#This Row],[FRT32_trace]],"EMPTY")</f>
        <v>EMPTY</v>
      </c>
      <c r="X880" s="14" t="str">
        <f t="shared" si="152"/>
        <v>EMPTY</v>
      </c>
      <c r="Y880" s="14" t="str">
        <f t="shared" si="153"/>
        <v>EMPTY</v>
      </c>
      <c r="Z880" s="14" t="str">
        <f>IF(AND(P880="beforeRx",O881="afterRx"),J881-timingTable[[#This Row],[FRT32_trace]],"EMPTY")</f>
        <v>EMPTY</v>
      </c>
      <c r="AA880" s="14" t="str">
        <f>IF(AND(timingTable[[#This Row],[txEnd]]="txEnd",Q884="rxStart"),I884-timingTable[[#This Row],[FRT32_val]],"EMPTY")</f>
        <v>EMPTY</v>
      </c>
    </row>
    <row r="881" spans="1:27" x14ac:dyDescent="0.25">
      <c r="A881" s="14" t="s">
        <v>3025</v>
      </c>
      <c r="B881">
        <v>335691152766</v>
      </c>
      <c r="C881" s="14" t="s">
        <v>11051</v>
      </c>
      <c r="D881">
        <v>151</v>
      </c>
      <c r="E881" s="14" t="s">
        <v>7876</v>
      </c>
      <c r="F881" s="14" t="s">
        <v>7936</v>
      </c>
      <c r="G881" s="14">
        <f>timingTable[[#This Row],[FRT_DEC]]-B880</f>
        <v>20001</v>
      </c>
      <c r="H8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INFO]]))),H880)</f>
        <v>107</v>
      </c>
      <c r="I8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1" s="14">
        <f>HEX2DEC(RIGHT(timingTable[[#This Row],[FRT_HEX]],MIN(LEN(timingTable[[#This Row],[FRT_HEX]])-2,8)))</f>
        <v>683703678</v>
      </c>
      <c r="K881" s="14" t="str">
        <f>IF(timingTable[[#This Row],['[TRACECODE']:.1]]=140,"afterTx","")</f>
        <v/>
      </c>
      <c r="L881" s="14" t="str">
        <f t="shared" si="143"/>
        <v/>
      </c>
      <c r="M881" s="14" t="str">
        <f>IF(AND(H881=H880,K880="afterTx",timingTable[[#This Row],['[TRACECODE']:.1]]=6),"dc","")</f>
        <v/>
      </c>
      <c r="N881" s="14" t="str">
        <f t="shared" si="144"/>
        <v/>
      </c>
      <c r="O881" s="14" t="str">
        <f>IF(timingTable[[#This Row],['[TRACECODE']:.1]]=141,"afterRx","")</f>
        <v/>
      </c>
      <c r="P881" s="14" t="str">
        <f t="shared" si="145"/>
        <v/>
      </c>
      <c r="Q881" s="14" t="str">
        <f t="shared" si="146"/>
        <v/>
      </c>
      <c r="R881" s="14" t="str">
        <f t="shared" si="147"/>
        <v/>
      </c>
      <c r="S881" s="14" t="str">
        <f t="shared" si="148"/>
        <v>EMPTY</v>
      </c>
      <c r="T881" s="14" t="str">
        <f t="shared" si="149"/>
        <v>EMPTY</v>
      </c>
      <c r="U881" s="14" t="str">
        <f t="shared" si="150"/>
        <v>EMPTY</v>
      </c>
      <c r="V881" s="14" t="str">
        <f t="shared" si="151"/>
        <v>EMPTY</v>
      </c>
      <c r="W881" s="14" t="str">
        <f>IF(L881="beforeTx",timingTable[[#This Row],[FRT32_val]]-timingTable[[#This Row],[FRT32_trace]],"EMPTY")</f>
        <v>EMPTY</v>
      </c>
      <c r="X881" s="14" t="str">
        <f t="shared" si="152"/>
        <v>EMPTY</v>
      </c>
      <c r="Y881" s="14" t="str">
        <f t="shared" si="153"/>
        <v>EMPTY</v>
      </c>
      <c r="Z881" s="14" t="str">
        <f>IF(AND(P881="beforeRx",O882="afterRx"),J882-timingTable[[#This Row],[FRT32_trace]],"EMPTY")</f>
        <v>EMPTY</v>
      </c>
      <c r="AA881" s="14" t="str">
        <f>IF(AND(timingTable[[#This Row],[txEnd]]="txEnd",Q885="rxStart"),I885-timingTable[[#This Row],[FRT32_val]],"EMPTY")</f>
        <v>EMPTY</v>
      </c>
    </row>
    <row r="882" spans="1:27" x14ac:dyDescent="0.25">
      <c r="A882" s="14" t="s">
        <v>3027</v>
      </c>
      <c r="B882">
        <v>335691172765</v>
      </c>
      <c r="C882" s="14" t="s">
        <v>11053</v>
      </c>
      <c r="D882">
        <v>151</v>
      </c>
      <c r="E882" s="14" t="s">
        <v>7876</v>
      </c>
      <c r="F882" s="14" t="s">
        <v>7936</v>
      </c>
      <c r="G882" s="14">
        <f>timingTable[[#This Row],[FRT_DEC]]-B881</f>
        <v>19999</v>
      </c>
      <c r="H8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INFO]]))),H881)</f>
        <v>107</v>
      </c>
      <c r="I8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2" s="14">
        <f>HEX2DEC(RIGHT(timingTable[[#This Row],[FRT_HEX]],MIN(LEN(timingTable[[#This Row],[FRT_HEX]])-2,8)))</f>
        <v>683723677</v>
      </c>
      <c r="K882" s="14" t="str">
        <f>IF(timingTable[[#This Row],['[TRACECODE']:.1]]=140,"afterTx","")</f>
        <v/>
      </c>
      <c r="L882" s="14" t="str">
        <f t="shared" si="143"/>
        <v/>
      </c>
      <c r="M882" s="14" t="str">
        <f>IF(AND(H882=H881,K881="afterTx",timingTable[[#This Row],['[TRACECODE']:.1]]=6),"dc","")</f>
        <v/>
      </c>
      <c r="N882" s="14" t="str">
        <f t="shared" si="144"/>
        <v/>
      </c>
      <c r="O882" s="14" t="str">
        <f>IF(timingTable[[#This Row],['[TRACECODE']:.1]]=141,"afterRx","")</f>
        <v/>
      </c>
      <c r="P882" s="14" t="str">
        <f t="shared" si="145"/>
        <v/>
      </c>
      <c r="Q882" s="14" t="str">
        <f t="shared" si="146"/>
        <v/>
      </c>
      <c r="R882" s="14" t="str">
        <f t="shared" si="147"/>
        <v/>
      </c>
      <c r="S882" s="14" t="str">
        <f t="shared" si="148"/>
        <v>EMPTY</v>
      </c>
      <c r="T882" s="14" t="str">
        <f t="shared" si="149"/>
        <v>EMPTY</v>
      </c>
      <c r="U882" s="14" t="str">
        <f t="shared" si="150"/>
        <v>EMPTY</v>
      </c>
      <c r="V882" s="14" t="str">
        <f t="shared" si="151"/>
        <v>EMPTY</v>
      </c>
      <c r="W882" s="14" t="str">
        <f>IF(L882="beforeTx",timingTable[[#This Row],[FRT32_val]]-timingTable[[#This Row],[FRT32_trace]],"EMPTY")</f>
        <v>EMPTY</v>
      </c>
      <c r="X882" s="14" t="str">
        <f t="shared" si="152"/>
        <v>EMPTY</v>
      </c>
      <c r="Y882" s="14" t="str">
        <f t="shared" si="153"/>
        <v>EMPTY</v>
      </c>
      <c r="Z882" s="14" t="str">
        <f>IF(AND(P882="beforeRx",O883="afterRx"),J883-timingTable[[#This Row],[FRT32_trace]],"EMPTY")</f>
        <v>EMPTY</v>
      </c>
      <c r="AA882" s="14" t="str">
        <f>IF(AND(timingTable[[#This Row],[txEnd]]="txEnd",Q886="rxStart"),I886-timingTable[[#This Row],[FRT32_val]],"EMPTY")</f>
        <v>EMPTY</v>
      </c>
    </row>
    <row r="883" spans="1:27" x14ac:dyDescent="0.25">
      <c r="A883" s="14" t="s">
        <v>3029</v>
      </c>
      <c r="B883">
        <v>335691191698</v>
      </c>
      <c r="C883" s="14" t="s">
        <v>11055</v>
      </c>
      <c r="D883">
        <v>151</v>
      </c>
      <c r="E883" s="14" t="s">
        <v>7876</v>
      </c>
      <c r="F883" s="14" t="s">
        <v>7945</v>
      </c>
      <c r="G883" s="14">
        <f>timingTable[[#This Row],[FRT_DEC]]-B882</f>
        <v>18933</v>
      </c>
      <c r="H8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INFO]]))),H882)</f>
        <v>107</v>
      </c>
      <c r="I8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883" s="14">
        <f>HEX2DEC(RIGHT(timingTable[[#This Row],[FRT_HEX]],MIN(LEN(timingTable[[#This Row],[FRT_HEX]])-2,8)))</f>
        <v>683742610</v>
      </c>
      <c r="K883" s="14" t="str">
        <f>IF(timingTable[[#This Row],['[TRACECODE']:.1]]=140,"afterTx","")</f>
        <v/>
      </c>
      <c r="L883" s="14" t="str">
        <f t="shared" si="143"/>
        <v/>
      </c>
      <c r="M883" s="14" t="str">
        <f>IF(AND(H883=H882,K882="afterTx",timingTable[[#This Row],['[TRACECODE']:.1]]=6),"dc","")</f>
        <v/>
      </c>
      <c r="N883" s="14" t="str">
        <f t="shared" si="144"/>
        <v/>
      </c>
      <c r="O883" s="14" t="str">
        <f>IF(timingTable[[#This Row],['[TRACECODE']:.1]]=141,"afterRx","")</f>
        <v/>
      </c>
      <c r="P883" s="14" t="str">
        <f t="shared" si="145"/>
        <v/>
      </c>
      <c r="Q883" s="14" t="str">
        <f t="shared" si="146"/>
        <v/>
      </c>
      <c r="R883" s="14" t="str">
        <f t="shared" si="147"/>
        <v/>
      </c>
      <c r="S883" s="14" t="str">
        <f t="shared" si="148"/>
        <v>EMPTY</v>
      </c>
      <c r="T883" s="14" t="str">
        <f t="shared" si="149"/>
        <v>EMPTY</v>
      </c>
      <c r="U883" s="14" t="str">
        <f t="shared" si="150"/>
        <v>EMPTY</v>
      </c>
      <c r="V883" s="14" t="str">
        <f t="shared" si="151"/>
        <v>EMPTY</v>
      </c>
      <c r="W883" s="14" t="str">
        <f>IF(L883="beforeTx",timingTable[[#This Row],[FRT32_val]]-timingTable[[#This Row],[FRT32_trace]],"EMPTY")</f>
        <v>EMPTY</v>
      </c>
      <c r="X883" s="14" t="str">
        <f t="shared" si="152"/>
        <v>EMPTY</v>
      </c>
      <c r="Y883" s="14" t="str">
        <f t="shared" si="153"/>
        <v>EMPTY</v>
      </c>
      <c r="Z883" s="14" t="str">
        <f>IF(AND(P883="beforeRx",O884="afterRx"),J884-timingTable[[#This Row],[FRT32_trace]],"EMPTY")</f>
        <v>EMPTY</v>
      </c>
      <c r="AA883" s="14" t="str">
        <f>IF(AND(timingTable[[#This Row],[txEnd]]="txEnd",Q887="rxStart"),I887-timingTable[[#This Row],[FRT32_val]],"EMPTY")</f>
        <v>EMPTY</v>
      </c>
    </row>
    <row r="884" spans="1:27" x14ac:dyDescent="0.25">
      <c r="A884" s="14" t="s">
        <v>3031</v>
      </c>
      <c r="B884">
        <v>335691192765</v>
      </c>
      <c r="C884" s="14" t="s">
        <v>11057</v>
      </c>
      <c r="D884">
        <v>151</v>
      </c>
      <c r="E884" s="14" t="s">
        <v>7876</v>
      </c>
      <c r="F884" s="14" t="s">
        <v>7936</v>
      </c>
      <c r="G884" s="14">
        <f>timingTable[[#This Row],[FRT_DEC]]-B883</f>
        <v>1067</v>
      </c>
      <c r="H8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INFO]]))),H883)</f>
        <v>107</v>
      </c>
      <c r="I8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4" s="14">
        <f>HEX2DEC(RIGHT(timingTable[[#This Row],[FRT_HEX]],MIN(LEN(timingTable[[#This Row],[FRT_HEX]])-2,8)))</f>
        <v>683743677</v>
      </c>
      <c r="K884" s="14" t="str">
        <f>IF(timingTable[[#This Row],['[TRACECODE']:.1]]=140,"afterTx","")</f>
        <v/>
      </c>
      <c r="L884" s="14" t="str">
        <f t="shared" si="143"/>
        <v/>
      </c>
      <c r="M884" s="14" t="str">
        <f>IF(AND(H884=H883,K883="afterTx",timingTable[[#This Row],['[TRACECODE']:.1]]=6),"dc","")</f>
        <v/>
      </c>
      <c r="N884" s="14" t="str">
        <f t="shared" si="144"/>
        <v/>
      </c>
      <c r="O884" s="14" t="str">
        <f>IF(timingTable[[#This Row],['[TRACECODE']:.1]]=141,"afterRx","")</f>
        <v/>
      </c>
      <c r="P884" s="14" t="str">
        <f t="shared" si="145"/>
        <v/>
      </c>
      <c r="Q884" s="14" t="str">
        <f t="shared" si="146"/>
        <v/>
      </c>
      <c r="R884" s="14" t="str">
        <f t="shared" si="147"/>
        <v/>
      </c>
      <c r="S884" s="14" t="str">
        <f t="shared" si="148"/>
        <v>EMPTY</v>
      </c>
      <c r="T884" s="14" t="str">
        <f t="shared" si="149"/>
        <v>EMPTY</v>
      </c>
      <c r="U884" s="14" t="str">
        <f t="shared" si="150"/>
        <v>EMPTY</v>
      </c>
      <c r="V884" s="14" t="str">
        <f t="shared" si="151"/>
        <v>EMPTY</v>
      </c>
      <c r="W884" s="14" t="str">
        <f>IF(L884="beforeTx",timingTable[[#This Row],[FRT32_val]]-timingTable[[#This Row],[FRT32_trace]],"EMPTY")</f>
        <v>EMPTY</v>
      </c>
      <c r="X884" s="14" t="str">
        <f t="shared" si="152"/>
        <v>EMPTY</v>
      </c>
      <c r="Y884" s="14" t="str">
        <f t="shared" si="153"/>
        <v>EMPTY</v>
      </c>
      <c r="Z884" s="14" t="str">
        <f>IF(AND(P884="beforeRx",O885="afterRx"),J885-timingTable[[#This Row],[FRT32_trace]],"EMPTY")</f>
        <v>EMPTY</v>
      </c>
      <c r="AA884" s="14" t="str">
        <f>IF(AND(timingTable[[#This Row],[txEnd]]="txEnd",Q888="rxStart"),I888-timingTable[[#This Row],[FRT32_val]],"EMPTY")</f>
        <v>EMPTY</v>
      </c>
    </row>
    <row r="885" spans="1:27" x14ac:dyDescent="0.25">
      <c r="A885" s="14" t="s">
        <v>3033</v>
      </c>
      <c r="B885">
        <v>335691212765</v>
      </c>
      <c r="C885" s="14" t="s">
        <v>11059</v>
      </c>
      <c r="D885">
        <v>151</v>
      </c>
      <c r="E885" s="14" t="s">
        <v>7876</v>
      </c>
      <c r="F885" s="14" t="s">
        <v>7936</v>
      </c>
      <c r="G885" s="14">
        <f>timingTable[[#This Row],[FRT_DEC]]-B884</f>
        <v>20000</v>
      </c>
      <c r="H8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INFO]]))),H884)</f>
        <v>107</v>
      </c>
      <c r="I8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5" s="14">
        <f>HEX2DEC(RIGHT(timingTable[[#This Row],[FRT_HEX]],MIN(LEN(timingTable[[#This Row],[FRT_HEX]])-2,8)))</f>
        <v>683763677</v>
      </c>
      <c r="K885" s="14" t="str">
        <f>IF(timingTable[[#This Row],['[TRACECODE']:.1]]=140,"afterTx","")</f>
        <v/>
      </c>
      <c r="L885" s="14" t="str">
        <f t="shared" si="143"/>
        <v/>
      </c>
      <c r="M885" s="14" t="str">
        <f>IF(AND(H885=H884,K884="afterTx",timingTable[[#This Row],['[TRACECODE']:.1]]=6),"dc","")</f>
        <v/>
      </c>
      <c r="N885" s="14" t="str">
        <f t="shared" si="144"/>
        <v/>
      </c>
      <c r="O885" s="14" t="str">
        <f>IF(timingTable[[#This Row],['[TRACECODE']:.1]]=141,"afterRx","")</f>
        <v/>
      </c>
      <c r="P885" s="14" t="str">
        <f t="shared" si="145"/>
        <v/>
      </c>
      <c r="Q885" s="14" t="str">
        <f t="shared" si="146"/>
        <v/>
      </c>
      <c r="R885" s="14" t="str">
        <f t="shared" si="147"/>
        <v/>
      </c>
      <c r="S885" s="14" t="str">
        <f t="shared" si="148"/>
        <v>EMPTY</v>
      </c>
      <c r="T885" s="14" t="str">
        <f t="shared" si="149"/>
        <v>EMPTY</v>
      </c>
      <c r="U885" s="14" t="str">
        <f t="shared" si="150"/>
        <v>EMPTY</v>
      </c>
      <c r="V885" s="14" t="str">
        <f t="shared" si="151"/>
        <v>EMPTY</v>
      </c>
      <c r="W885" s="14" t="str">
        <f>IF(L885="beforeTx",timingTable[[#This Row],[FRT32_val]]-timingTable[[#This Row],[FRT32_trace]],"EMPTY")</f>
        <v>EMPTY</v>
      </c>
      <c r="X885" s="14" t="str">
        <f t="shared" si="152"/>
        <v>EMPTY</v>
      </c>
      <c r="Y885" s="14" t="str">
        <f t="shared" si="153"/>
        <v>EMPTY</v>
      </c>
      <c r="Z885" s="14" t="str">
        <f>IF(AND(P885="beforeRx",O886="afterRx"),J886-timingTable[[#This Row],[FRT32_trace]],"EMPTY")</f>
        <v>EMPTY</v>
      </c>
      <c r="AA885" s="14" t="str">
        <f>IF(AND(timingTable[[#This Row],[txEnd]]="txEnd",Q889="rxStart"),I889-timingTable[[#This Row],[FRT32_val]],"EMPTY")</f>
        <v>EMPTY</v>
      </c>
    </row>
    <row r="886" spans="1:27" x14ac:dyDescent="0.25">
      <c r="A886" s="14" t="s">
        <v>3035</v>
      </c>
      <c r="B886">
        <v>335691232781</v>
      </c>
      <c r="C886" s="14" t="s">
        <v>11061</v>
      </c>
      <c r="D886">
        <v>151</v>
      </c>
      <c r="E886" s="14" t="s">
        <v>7876</v>
      </c>
      <c r="F886" s="14" t="s">
        <v>7936</v>
      </c>
      <c r="G886" s="14">
        <f>timingTable[[#This Row],[FRT_DEC]]-B885</f>
        <v>20016</v>
      </c>
      <c r="H8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INFO]]))),H885)</f>
        <v>107</v>
      </c>
      <c r="I8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6" s="14">
        <f>HEX2DEC(RIGHT(timingTable[[#This Row],[FRT_HEX]],MIN(LEN(timingTable[[#This Row],[FRT_HEX]])-2,8)))</f>
        <v>683783693</v>
      </c>
      <c r="K886" s="14" t="str">
        <f>IF(timingTable[[#This Row],['[TRACECODE']:.1]]=140,"afterTx","")</f>
        <v/>
      </c>
      <c r="L886" s="14" t="str">
        <f t="shared" si="143"/>
        <v/>
      </c>
      <c r="M886" s="14" t="str">
        <f>IF(AND(H886=H885,K885="afterTx",timingTable[[#This Row],['[TRACECODE']:.1]]=6),"dc","")</f>
        <v/>
      </c>
      <c r="N886" s="14" t="str">
        <f t="shared" si="144"/>
        <v/>
      </c>
      <c r="O886" s="14" t="str">
        <f>IF(timingTable[[#This Row],['[TRACECODE']:.1]]=141,"afterRx","")</f>
        <v/>
      </c>
      <c r="P886" s="14" t="str">
        <f t="shared" si="145"/>
        <v/>
      </c>
      <c r="Q886" s="14" t="str">
        <f t="shared" si="146"/>
        <v/>
      </c>
      <c r="R886" s="14" t="str">
        <f t="shared" si="147"/>
        <v/>
      </c>
      <c r="S886" s="14" t="str">
        <f t="shared" si="148"/>
        <v>EMPTY</v>
      </c>
      <c r="T886" s="14" t="str">
        <f t="shared" si="149"/>
        <v>EMPTY</v>
      </c>
      <c r="U886" s="14" t="str">
        <f t="shared" si="150"/>
        <v>EMPTY</v>
      </c>
      <c r="V886" s="14" t="str">
        <f t="shared" si="151"/>
        <v>EMPTY</v>
      </c>
      <c r="W886" s="14" t="str">
        <f>IF(L886="beforeTx",timingTable[[#This Row],[FRT32_val]]-timingTable[[#This Row],[FRT32_trace]],"EMPTY")</f>
        <v>EMPTY</v>
      </c>
      <c r="X886" s="14" t="str">
        <f t="shared" si="152"/>
        <v>EMPTY</v>
      </c>
      <c r="Y886" s="14" t="str">
        <f t="shared" si="153"/>
        <v>EMPTY</v>
      </c>
      <c r="Z886" s="14" t="str">
        <f>IF(AND(P886="beforeRx",O887="afterRx"),J887-timingTable[[#This Row],[FRT32_trace]],"EMPTY")</f>
        <v>EMPTY</v>
      </c>
      <c r="AA886" s="14" t="str">
        <f>IF(AND(timingTable[[#This Row],[txEnd]]="txEnd",Q890="rxStart"),I890-timingTable[[#This Row],[FRT32_val]],"EMPTY")</f>
        <v>EMPTY</v>
      </c>
    </row>
    <row r="887" spans="1:27" x14ac:dyDescent="0.25">
      <c r="A887" s="14" t="s">
        <v>3037</v>
      </c>
      <c r="B887">
        <v>335691252766</v>
      </c>
      <c r="C887" s="14" t="s">
        <v>11063</v>
      </c>
      <c r="D887">
        <v>151</v>
      </c>
      <c r="E887" s="14" t="s">
        <v>7876</v>
      </c>
      <c r="F887" s="14" t="s">
        <v>7936</v>
      </c>
      <c r="G887" s="14">
        <f>timingTable[[#This Row],[FRT_DEC]]-B886</f>
        <v>19985</v>
      </c>
      <c r="H8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INFO]]))),H886)</f>
        <v>107</v>
      </c>
      <c r="I8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7" s="14">
        <f>HEX2DEC(RIGHT(timingTable[[#This Row],[FRT_HEX]],MIN(LEN(timingTable[[#This Row],[FRT_HEX]])-2,8)))</f>
        <v>683803678</v>
      </c>
      <c r="K887" s="14" t="str">
        <f>IF(timingTable[[#This Row],['[TRACECODE']:.1]]=140,"afterTx","")</f>
        <v/>
      </c>
      <c r="L887" s="14" t="str">
        <f t="shared" si="143"/>
        <v/>
      </c>
      <c r="M887" s="14" t="str">
        <f>IF(AND(H887=H886,K886="afterTx",timingTable[[#This Row],['[TRACECODE']:.1]]=6),"dc","")</f>
        <v/>
      </c>
      <c r="N887" s="14" t="str">
        <f t="shared" si="144"/>
        <v/>
      </c>
      <c r="O887" s="14" t="str">
        <f>IF(timingTable[[#This Row],['[TRACECODE']:.1]]=141,"afterRx","")</f>
        <v/>
      </c>
      <c r="P887" s="14" t="str">
        <f t="shared" si="145"/>
        <v/>
      </c>
      <c r="Q887" s="14" t="str">
        <f t="shared" si="146"/>
        <v/>
      </c>
      <c r="R887" s="14" t="str">
        <f t="shared" si="147"/>
        <v/>
      </c>
      <c r="S887" s="14" t="str">
        <f t="shared" si="148"/>
        <v>EMPTY</v>
      </c>
      <c r="T887" s="14" t="str">
        <f t="shared" si="149"/>
        <v>EMPTY</v>
      </c>
      <c r="U887" s="14" t="str">
        <f t="shared" si="150"/>
        <v>EMPTY</v>
      </c>
      <c r="V887" s="14" t="str">
        <f t="shared" si="151"/>
        <v>EMPTY</v>
      </c>
      <c r="W887" s="14" t="str">
        <f>IF(L887="beforeTx",timingTable[[#This Row],[FRT32_val]]-timingTable[[#This Row],[FRT32_trace]],"EMPTY")</f>
        <v>EMPTY</v>
      </c>
      <c r="X887" s="14" t="str">
        <f t="shared" si="152"/>
        <v>EMPTY</v>
      </c>
      <c r="Y887" s="14" t="str">
        <f t="shared" si="153"/>
        <v>EMPTY</v>
      </c>
      <c r="Z887" s="14" t="str">
        <f>IF(AND(P887="beforeRx",O888="afterRx"),J888-timingTable[[#This Row],[FRT32_trace]],"EMPTY")</f>
        <v>EMPTY</v>
      </c>
      <c r="AA887" s="14" t="str">
        <f>IF(AND(timingTable[[#This Row],[txEnd]]="txEnd",Q891="rxStart"),I891-timingTable[[#This Row],[FRT32_val]],"EMPTY")</f>
        <v>EMPTY</v>
      </c>
    </row>
    <row r="888" spans="1:27" x14ac:dyDescent="0.25">
      <c r="A888" s="14" t="s">
        <v>3039</v>
      </c>
      <c r="B888">
        <v>335691272766</v>
      </c>
      <c r="C888" s="14" t="s">
        <v>11065</v>
      </c>
      <c r="D888">
        <v>151</v>
      </c>
      <c r="E888" s="14" t="s">
        <v>7876</v>
      </c>
      <c r="F888" s="14" t="s">
        <v>7936</v>
      </c>
      <c r="G888" s="14">
        <f>timingTable[[#This Row],[FRT_DEC]]-B887</f>
        <v>20000</v>
      </c>
      <c r="H8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INFO]]))),H887)</f>
        <v>107</v>
      </c>
      <c r="I8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888" s="14">
        <f>HEX2DEC(RIGHT(timingTable[[#This Row],[FRT_HEX]],MIN(LEN(timingTable[[#This Row],[FRT_HEX]])-2,8)))</f>
        <v>683823678</v>
      </c>
      <c r="K888" s="14" t="str">
        <f>IF(timingTable[[#This Row],['[TRACECODE']:.1]]=140,"afterTx","")</f>
        <v/>
      </c>
      <c r="L888" s="14" t="str">
        <f t="shared" si="143"/>
        <v/>
      </c>
      <c r="M888" s="14" t="str">
        <f>IF(AND(H888=H887,K887="afterTx",timingTable[[#This Row],['[TRACECODE']:.1]]=6),"dc","")</f>
        <v/>
      </c>
      <c r="N888" s="14" t="str">
        <f t="shared" si="144"/>
        <v/>
      </c>
      <c r="O888" s="14" t="str">
        <f>IF(timingTable[[#This Row],['[TRACECODE']:.1]]=141,"afterRx","")</f>
        <v/>
      </c>
      <c r="P888" s="14" t="str">
        <f t="shared" si="145"/>
        <v/>
      </c>
      <c r="Q888" s="14" t="str">
        <f t="shared" si="146"/>
        <v/>
      </c>
      <c r="R888" s="14" t="str">
        <f t="shared" si="147"/>
        <v/>
      </c>
      <c r="S888" s="14" t="str">
        <f t="shared" si="148"/>
        <v>EMPTY</v>
      </c>
      <c r="T888" s="14" t="str">
        <f t="shared" si="149"/>
        <v>EMPTY</v>
      </c>
      <c r="U888" s="14" t="str">
        <f t="shared" si="150"/>
        <v>EMPTY</v>
      </c>
      <c r="V888" s="14" t="str">
        <f t="shared" si="151"/>
        <v>EMPTY</v>
      </c>
      <c r="W888" s="14" t="str">
        <f>IF(L888="beforeTx",timingTable[[#This Row],[FRT32_val]]-timingTable[[#This Row],[FRT32_trace]],"EMPTY")</f>
        <v>EMPTY</v>
      </c>
      <c r="X888" s="14" t="str">
        <f t="shared" si="152"/>
        <v>EMPTY</v>
      </c>
      <c r="Y888" s="14" t="str">
        <f t="shared" si="153"/>
        <v>EMPTY</v>
      </c>
      <c r="Z888" s="14" t="str">
        <f>IF(AND(P888="beforeRx",O889="afterRx"),J889-timingTable[[#This Row],[FRT32_trace]],"EMPTY")</f>
        <v>EMPTY</v>
      </c>
      <c r="AA888" s="14" t="str">
        <f>IF(AND(timingTable[[#This Row],[txEnd]]="txEnd",Q892="rxStart"),I892-timingTable[[#This Row],[FRT32_val]],"EMPTY")</f>
        <v>EMPTY</v>
      </c>
    </row>
    <row r="889" spans="1:27" x14ac:dyDescent="0.25">
      <c r="A889" s="14" t="s">
        <v>3041</v>
      </c>
      <c r="B889">
        <v>335691273548</v>
      </c>
      <c r="C889" s="14" t="s">
        <v>11067</v>
      </c>
      <c r="D889">
        <v>151</v>
      </c>
      <c r="E889" s="14" t="s">
        <v>7876</v>
      </c>
      <c r="F889" s="14" t="s">
        <v>7989</v>
      </c>
      <c r="G889" s="14">
        <f>timingTable[[#This Row],[FRT_DEC]]-B888</f>
        <v>782</v>
      </c>
      <c r="H8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INFO]]))),H888)</f>
        <v>107</v>
      </c>
      <c r="I8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889" s="14">
        <f>HEX2DEC(RIGHT(timingTable[[#This Row],[FRT_HEX]],MIN(LEN(timingTable[[#This Row],[FRT_HEX]])-2,8)))</f>
        <v>683824460</v>
      </c>
      <c r="K889" s="14" t="str">
        <f>IF(timingTable[[#This Row],['[TRACECODE']:.1]]=140,"afterTx","")</f>
        <v/>
      </c>
      <c r="L889" s="14" t="str">
        <f t="shared" si="143"/>
        <v/>
      </c>
      <c r="M889" s="14" t="str">
        <f>IF(AND(H889=H888,K888="afterTx",timingTable[[#This Row],['[TRACECODE']:.1]]=6),"dc","")</f>
        <v/>
      </c>
      <c r="N889" s="14" t="str">
        <f t="shared" si="144"/>
        <v/>
      </c>
      <c r="O889" s="14" t="str">
        <f>IF(timingTable[[#This Row],['[TRACECODE']:.1]]=141,"afterRx","")</f>
        <v/>
      </c>
      <c r="P889" s="14" t="str">
        <f t="shared" si="145"/>
        <v/>
      </c>
      <c r="Q889" s="14" t="str">
        <f t="shared" si="146"/>
        <v/>
      </c>
      <c r="R889" s="14" t="str">
        <f t="shared" si="147"/>
        <v/>
      </c>
      <c r="S889" s="14" t="str">
        <f t="shared" si="148"/>
        <v>EMPTY</v>
      </c>
      <c r="T889" s="14" t="str">
        <f t="shared" si="149"/>
        <v>EMPTY</v>
      </c>
      <c r="U889" s="14" t="str">
        <f t="shared" si="150"/>
        <v>EMPTY</v>
      </c>
      <c r="V889" s="14" t="str">
        <f t="shared" si="151"/>
        <v>EMPTY</v>
      </c>
      <c r="W889" s="14" t="str">
        <f>IF(L889="beforeTx",timingTable[[#This Row],[FRT32_val]]-timingTable[[#This Row],[FRT32_trace]],"EMPTY")</f>
        <v>EMPTY</v>
      </c>
      <c r="X889" s="14" t="str">
        <f t="shared" si="152"/>
        <v>EMPTY</v>
      </c>
      <c r="Y889" s="14" t="str">
        <f t="shared" si="153"/>
        <v>EMPTY</v>
      </c>
      <c r="Z889" s="14" t="str">
        <f>IF(AND(P889="beforeRx",O890="afterRx"),J890-timingTable[[#This Row],[FRT32_trace]],"EMPTY")</f>
        <v>EMPTY</v>
      </c>
      <c r="AA889" s="14" t="str">
        <f>IF(AND(timingTable[[#This Row],[txEnd]]="txEnd",Q893="rxStart"),I893-timingTable[[#This Row],[FRT32_val]],"EMPTY")</f>
        <v>EMPTY</v>
      </c>
    </row>
    <row r="890" spans="1:27" x14ac:dyDescent="0.25">
      <c r="A890" s="14" t="s">
        <v>3049</v>
      </c>
      <c r="B890">
        <v>335691274592</v>
      </c>
      <c r="C890" s="14" t="s">
        <v>11077</v>
      </c>
      <c r="D890">
        <v>151</v>
      </c>
      <c r="E890" s="14" t="s">
        <v>7876</v>
      </c>
      <c r="F890" s="14" t="s">
        <v>7993</v>
      </c>
      <c r="G890" s="14">
        <f>timingTable[[#This Row],[FRT_DEC]]-B889</f>
        <v>1044</v>
      </c>
      <c r="H8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INFO]]))),H889)</f>
        <v>107</v>
      </c>
      <c r="I8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890" s="14">
        <f>HEX2DEC(RIGHT(timingTable[[#This Row],[FRT_HEX]],MIN(LEN(timingTable[[#This Row],[FRT_HEX]])-2,8)))</f>
        <v>683825504</v>
      </c>
      <c r="K890" s="14" t="str">
        <f>IF(timingTable[[#This Row],['[TRACECODE']:.1]]=140,"afterTx","")</f>
        <v/>
      </c>
      <c r="L890" s="14" t="str">
        <f t="shared" si="143"/>
        <v/>
      </c>
      <c r="M890" s="14" t="str">
        <f>IF(AND(H890=H889,K889="afterTx",timingTable[[#This Row],['[TRACECODE']:.1]]=6),"dc","")</f>
        <v/>
      </c>
      <c r="N890" s="14" t="str">
        <f t="shared" si="144"/>
        <v/>
      </c>
      <c r="O890" s="14" t="str">
        <f>IF(timingTable[[#This Row],['[TRACECODE']:.1]]=141,"afterRx","")</f>
        <v/>
      </c>
      <c r="P890" s="14" t="str">
        <f t="shared" si="145"/>
        <v/>
      </c>
      <c r="Q890" s="14" t="str">
        <f t="shared" si="146"/>
        <v/>
      </c>
      <c r="R890" s="14" t="str">
        <f t="shared" si="147"/>
        <v/>
      </c>
      <c r="S890" s="14" t="str">
        <f t="shared" si="148"/>
        <v>EMPTY</v>
      </c>
      <c r="T890" s="14" t="str">
        <f t="shared" si="149"/>
        <v>EMPTY</v>
      </c>
      <c r="U890" s="14" t="str">
        <f t="shared" si="150"/>
        <v>EMPTY</v>
      </c>
      <c r="V890" s="14" t="str">
        <f t="shared" si="151"/>
        <v>EMPTY</v>
      </c>
      <c r="W890" s="14" t="str">
        <f>IF(L890="beforeTx",timingTable[[#This Row],[FRT32_val]]-timingTable[[#This Row],[FRT32_trace]],"EMPTY")</f>
        <v>EMPTY</v>
      </c>
      <c r="X890" s="14" t="str">
        <f t="shared" si="152"/>
        <v>EMPTY</v>
      </c>
      <c r="Y890" s="14" t="str">
        <f t="shared" si="153"/>
        <v>EMPTY</v>
      </c>
      <c r="Z890" s="14" t="str">
        <f>IF(AND(P890="beforeRx",O891="afterRx"),J891-timingTable[[#This Row],[FRT32_trace]],"EMPTY")</f>
        <v>EMPTY</v>
      </c>
      <c r="AA890" s="14" t="str">
        <f>IF(AND(timingTable[[#This Row],[txEnd]]="txEnd",Q894="rxStart"),I894-timingTable[[#This Row],[FRT32_val]],"EMPTY")</f>
        <v>EMPTY</v>
      </c>
    </row>
    <row r="891" spans="1:27" x14ac:dyDescent="0.25">
      <c r="A891" s="14" t="s">
        <v>3053</v>
      </c>
      <c r="B891">
        <v>335691274651</v>
      </c>
      <c r="C891" s="14" t="s">
        <v>11081</v>
      </c>
      <c r="D891">
        <v>131</v>
      </c>
      <c r="E891" s="14" t="s">
        <v>3932</v>
      </c>
      <c r="F891" s="14" t="s">
        <v>11082</v>
      </c>
      <c r="G891" s="14">
        <f>timingTable[[#This Row],[FRT_DEC]]-B890</f>
        <v>59</v>
      </c>
      <c r="H8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INFO]]))),H890)</f>
        <v>108</v>
      </c>
      <c r="I89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91" s="14">
        <f>HEX2DEC(RIGHT(timingTable[[#This Row],[FRT_HEX]],MIN(LEN(timingTable[[#This Row],[FRT_HEX]])-2,8)))</f>
        <v>683825563</v>
      </c>
      <c r="K891" s="14" t="str">
        <f>IF(timingTable[[#This Row],['[TRACECODE']:.1]]=140,"afterTx","")</f>
        <v/>
      </c>
      <c r="L891" s="14" t="str">
        <f t="shared" si="143"/>
        <v/>
      </c>
      <c r="M891" s="14" t="str">
        <f>IF(AND(H891=H890,K890="afterTx",timingTable[[#This Row],['[TRACECODE']:.1]]=6),"dc","")</f>
        <v/>
      </c>
      <c r="N891" s="14" t="str">
        <f t="shared" si="144"/>
        <v/>
      </c>
      <c r="O891" s="14" t="str">
        <f>IF(timingTable[[#This Row],['[TRACECODE']:.1]]=141,"afterRx","")</f>
        <v/>
      </c>
      <c r="P891" s="14" t="str">
        <f t="shared" si="145"/>
        <v/>
      </c>
      <c r="Q891" s="14" t="str">
        <f t="shared" si="146"/>
        <v/>
      </c>
      <c r="R891" s="14" t="str">
        <f t="shared" si="147"/>
        <v/>
      </c>
      <c r="S891" s="14" t="str">
        <f t="shared" si="148"/>
        <v>EMPTY</v>
      </c>
      <c r="T891" s="14" t="str">
        <f t="shared" si="149"/>
        <v>EMPTY</v>
      </c>
      <c r="U891" s="14" t="str">
        <f t="shared" si="150"/>
        <v>EMPTY</v>
      </c>
      <c r="V891" s="14" t="str">
        <f t="shared" si="151"/>
        <v>EMPTY</v>
      </c>
      <c r="W891" s="14" t="str">
        <f>IF(L891="beforeTx",timingTable[[#This Row],[FRT32_val]]-timingTable[[#This Row],[FRT32_trace]],"EMPTY")</f>
        <v>EMPTY</v>
      </c>
      <c r="X891" s="14" t="str">
        <f t="shared" si="152"/>
        <v>EMPTY</v>
      </c>
      <c r="Y891" s="14" t="str">
        <f t="shared" si="153"/>
        <v>EMPTY</v>
      </c>
      <c r="Z891" s="14" t="str">
        <f>IF(AND(P891="beforeRx",O892="afterRx"),J892-timingTable[[#This Row],[FRT32_trace]],"EMPTY")</f>
        <v>EMPTY</v>
      </c>
      <c r="AA891" s="14" t="str">
        <f>IF(AND(timingTable[[#This Row],[txEnd]]="txEnd",Q895="rxStart"),I895-timingTable[[#This Row],[FRT32_val]],"EMPTY")</f>
        <v>EMPTY</v>
      </c>
    </row>
    <row r="892" spans="1:27" x14ac:dyDescent="0.25">
      <c r="A892" s="14" t="s">
        <v>3055</v>
      </c>
      <c r="B892">
        <v>335691274699</v>
      </c>
      <c r="C892" s="14" t="s">
        <v>11084</v>
      </c>
      <c r="D892">
        <v>129</v>
      </c>
      <c r="E892" s="14" t="s">
        <v>3677</v>
      </c>
      <c r="F892" s="14" t="s">
        <v>11085</v>
      </c>
      <c r="G892" s="14">
        <f>timingTable[[#This Row],[FRT_DEC]]-B891</f>
        <v>48</v>
      </c>
      <c r="H8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INFO]]))),H891)</f>
        <v>108</v>
      </c>
      <c r="I8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683826489</v>
      </c>
      <c r="J892" s="14">
        <f>HEX2DEC(RIGHT(timingTable[[#This Row],[FRT_HEX]],MIN(LEN(timingTable[[#This Row],[FRT_HEX]])-2,8)))</f>
        <v>683825611</v>
      </c>
      <c r="K892" s="14" t="str">
        <f>IF(timingTable[[#This Row],['[TRACECODE']:.1]]=140,"afterTx","")</f>
        <v/>
      </c>
      <c r="L892" s="14" t="str">
        <f t="shared" si="143"/>
        <v>beforeTx</v>
      </c>
      <c r="M892" s="14" t="str">
        <f>IF(AND(H892=H891,K891="afterTx",timingTable[[#This Row],['[TRACECODE']:.1]]=6),"dc","")</f>
        <v/>
      </c>
      <c r="N892" s="14" t="str">
        <f t="shared" si="144"/>
        <v/>
      </c>
      <c r="O892" s="14" t="str">
        <f>IF(timingTable[[#This Row],['[TRACECODE']:.1]]=141,"afterRx","")</f>
        <v/>
      </c>
      <c r="P892" s="14" t="str">
        <f t="shared" si="145"/>
        <v/>
      </c>
      <c r="Q892" s="14" t="str">
        <f t="shared" si="146"/>
        <v/>
      </c>
      <c r="R892" s="14" t="str">
        <f t="shared" si="147"/>
        <v/>
      </c>
      <c r="S892" s="14">
        <f t="shared" si="148"/>
        <v>719</v>
      </c>
      <c r="T892" s="14" t="str">
        <f t="shared" si="149"/>
        <v>EMPTY</v>
      </c>
      <c r="U892" s="14" t="str">
        <f t="shared" si="150"/>
        <v>EMPTY</v>
      </c>
      <c r="V892" s="14" t="str">
        <f t="shared" si="151"/>
        <v>EMPTY</v>
      </c>
      <c r="W892" s="14">
        <f>IF(L892="beforeTx",timingTable[[#This Row],[FRT32_val]]-timingTable[[#This Row],[FRT32_trace]],"EMPTY")</f>
        <v>878</v>
      </c>
      <c r="X892" s="14">
        <f t="shared" si="152"/>
        <v>914</v>
      </c>
      <c r="Y892" s="14" t="str">
        <f t="shared" si="153"/>
        <v>EMPTY</v>
      </c>
      <c r="Z892" s="14" t="str">
        <f>IF(AND(P892="beforeRx",O893="afterRx"),J893-timingTable[[#This Row],[FRT32_trace]],"EMPTY")</f>
        <v>EMPTY</v>
      </c>
      <c r="AA892" s="14" t="str">
        <f>IF(AND(timingTable[[#This Row],[txEnd]]="txEnd",Q896="rxStart"),I896-timingTable[[#This Row],[FRT32_val]],"EMPTY")</f>
        <v>EMPTY</v>
      </c>
    </row>
    <row r="893" spans="1:27" x14ac:dyDescent="0.25">
      <c r="A893" s="14" t="s">
        <v>3056</v>
      </c>
      <c r="B893">
        <v>335691274702</v>
      </c>
      <c r="C893" s="14" t="s">
        <v>11086</v>
      </c>
      <c r="D893">
        <v>129</v>
      </c>
      <c r="E893" s="14" t="s">
        <v>3677</v>
      </c>
      <c r="F893" s="14" t="s">
        <v>7881</v>
      </c>
      <c r="G893" s="14">
        <f>timingTable[[#This Row],[FRT_DEC]]-B892</f>
        <v>3</v>
      </c>
      <c r="H8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INFO]]))),H892)</f>
        <v>108</v>
      </c>
      <c r="I8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93" s="14">
        <f>HEX2DEC(RIGHT(timingTable[[#This Row],[FRT_HEX]],MIN(LEN(timingTable[[#This Row],[FRT_HEX]])-2,8)))</f>
        <v>683825614</v>
      </c>
      <c r="K893" s="14" t="str">
        <f>IF(timingTable[[#This Row],['[TRACECODE']:.1]]=140,"afterTx","")</f>
        <v/>
      </c>
      <c r="L893" s="14" t="str">
        <f t="shared" si="143"/>
        <v/>
      </c>
      <c r="M893" s="14" t="str">
        <f>IF(AND(H893=H892,K892="afterTx",timingTable[[#This Row],['[TRACECODE']:.1]]=6),"dc","")</f>
        <v/>
      </c>
      <c r="N893" s="14" t="str">
        <f t="shared" si="144"/>
        <v/>
      </c>
      <c r="O893" s="14" t="str">
        <f>IF(timingTable[[#This Row],['[TRACECODE']:.1]]=141,"afterRx","")</f>
        <v/>
      </c>
      <c r="P893" s="14" t="str">
        <f t="shared" si="145"/>
        <v/>
      </c>
      <c r="Q893" s="14" t="str">
        <f t="shared" si="146"/>
        <v/>
      </c>
      <c r="R893" s="14" t="str">
        <f t="shared" si="147"/>
        <v/>
      </c>
      <c r="S893" s="14" t="str">
        <f t="shared" si="148"/>
        <v>EMPTY</v>
      </c>
      <c r="T893" s="14" t="str">
        <f t="shared" si="149"/>
        <v>EMPTY</v>
      </c>
      <c r="U893" s="14" t="str">
        <f t="shared" si="150"/>
        <v>EMPTY</v>
      </c>
      <c r="V893" s="14" t="str">
        <f t="shared" si="151"/>
        <v>EMPTY</v>
      </c>
      <c r="W893" s="14" t="str">
        <f>IF(L893="beforeTx",timingTable[[#This Row],[FRT32_val]]-timingTable[[#This Row],[FRT32_trace]],"EMPTY")</f>
        <v>EMPTY</v>
      </c>
      <c r="X893" s="14" t="str">
        <f t="shared" si="152"/>
        <v>EMPTY</v>
      </c>
      <c r="Y893" s="14" t="str">
        <f t="shared" si="153"/>
        <v>EMPTY</v>
      </c>
      <c r="Z893" s="14" t="str">
        <f>IF(AND(P893="beforeRx",O894="afterRx"),J894-timingTable[[#This Row],[FRT32_trace]],"EMPTY")</f>
        <v>EMPTY</v>
      </c>
      <c r="AA893" s="14" t="str">
        <f>IF(AND(timingTable[[#This Row],[txEnd]]="txEnd",Q897="rxStart"),I897-timingTable[[#This Row],[FRT32_val]],"EMPTY")</f>
        <v>EMPTY</v>
      </c>
    </row>
    <row r="894" spans="1:27" x14ac:dyDescent="0.25">
      <c r="A894" s="14" t="s">
        <v>3057</v>
      </c>
      <c r="B894">
        <v>335691275613</v>
      </c>
      <c r="C894" s="14" t="s">
        <v>11087</v>
      </c>
      <c r="D894">
        <v>140</v>
      </c>
      <c r="E894" s="14" t="s">
        <v>1076</v>
      </c>
      <c r="F894" s="14" t="s">
        <v>7498</v>
      </c>
      <c r="G894" s="14">
        <f>timingTable[[#This Row],[FRT_DEC]]-B893</f>
        <v>911</v>
      </c>
      <c r="H8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INFO]]))),H893)</f>
        <v>108</v>
      </c>
      <c r="I89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894" s="14">
        <f>HEX2DEC(RIGHT(timingTable[[#This Row],[FRT_HEX]],MIN(LEN(timingTable[[#This Row],[FRT_HEX]])-2,8)))</f>
        <v>683826525</v>
      </c>
      <c r="K894" s="14" t="str">
        <f>IF(timingTable[[#This Row],['[TRACECODE']:.1]]=140,"afterTx","")</f>
        <v>afterTx</v>
      </c>
      <c r="L894" s="14" t="str">
        <f t="shared" si="143"/>
        <v/>
      </c>
      <c r="M894" s="14" t="str">
        <f>IF(AND(H894=H893,K893="afterTx",timingTable[[#This Row],['[TRACECODE']:.1]]=6),"dc","")</f>
        <v/>
      </c>
      <c r="N894" s="14" t="str">
        <f t="shared" si="144"/>
        <v/>
      </c>
      <c r="O894" s="14" t="str">
        <f>IF(timingTable[[#This Row],['[TRACECODE']:.1]]=141,"afterRx","")</f>
        <v/>
      </c>
      <c r="P894" s="14" t="str">
        <f t="shared" si="145"/>
        <v/>
      </c>
      <c r="Q894" s="14" t="str">
        <f t="shared" si="146"/>
        <v/>
      </c>
      <c r="R894" s="14" t="str">
        <f t="shared" si="147"/>
        <v/>
      </c>
      <c r="S894" s="14" t="str">
        <f t="shared" si="148"/>
        <v>EMPTY</v>
      </c>
      <c r="T894" s="14" t="str">
        <f t="shared" si="149"/>
        <v>EMPTY</v>
      </c>
      <c r="U894" s="14" t="str">
        <f t="shared" si="150"/>
        <v>EMPTY</v>
      </c>
      <c r="V894" s="14" t="str">
        <f t="shared" si="151"/>
        <v>EMPTY</v>
      </c>
      <c r="W894" s="14" t="str">
        <f>IF(L894="beforeTx",timingTable[[#This Row],[FRT32_val]]-timingTable[[#This Row],[FRT32_trace]],"EMPTY")</f>
        <v>EMPTY</v>
      </c>
      <c r="X894" s="14" t="str">
        <f t="shared" si="152"/>
        <v>EMPTY</v>
      </c>
      <c r="Y894" s="14" t="str">
        <f t="shared" si="153"/>
        <v>EMPTY</v>
      </c>
      <c r="Z894" s="14" t="str">
        <f>IF(AND(P894="beforeRx",O895="afterRx"),J895-timingTable[[#This Row],[FRT32_trace]],"EMPTY")</f>
        <v>EMPTY</v>
      </c>
      <c r="AA894" s="14" t="str">
        <f>IF(AND(timingTable[[#This Row],[txEnd]]="txEnd",Q898="rxStart"),I898-timingTable[[#This Row],[FRT32_val]],"EMPTY")</f>
        <v>EMPTY</v>
      </c>
    </row>
    <row r="895" spans="1:27" x14ac:dyDescent="0.25">
      <c r="A895" s="14" t="s">
        <v>3059</v>
      </c>
      <c r="B895">
        <v>335691279245</v>
      </c>
      <c r="C895" s="14" t="s">
        <v>11089</v>
      </c>
      <c r="D895">
        <v>6</v>
      </c>
      <c r="E895" s="14" t="s">
        <v>1077</v>
      </c>
      <c r="F895" s="14" t="s">
        <v>11090</v>
      </c>
      <c r="G895" s="14">
        <f>timingTable[[#This Row],[FRT_DEC]]-B894</f>
        <v>3632</v>
      </c>
      <c r="H8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INFO]]))),H894)</f>
        <v>108</v>
      </c>
      <c r="I8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683827208</v>
      </c>
      <c r="J895" s="14">
        <f>HEX2DEC(RIGHT(timingTable[[#This Row],[FRT_HEX]],MIN(LEN(timingTable[[#This Row],[FRT_HEX]])-2,8)))</f>
        <v>683830157</v>
      </c>
      <c r="K895" s="14" t="str">
        <f>IF(timingTable[[#This Row],['[TRACECODE']:.1]]=140,"afterTx","")</f>
        <v/>
      </c>
      <c r="L895" s="14" t="str">
        <f t="shared" si="143"/>
        <v/>
      </c>
      <c r="M895" s="14" t="str">
        <f>IF(AND(H895=H894,K894="afterTx",timingTable[[#This Row],['[TRACECODE']:.1]]=6),"dc","")</f>
        <v>dc</v>
      </c>
      <c r="N895" s="14" t="str">
        <f t="shared" si="144"/>
        <v/>
      </c>
      <c r="O895" s="14" t="str">
        <f>IF(timingTable[[#This Row],['[TRACECODE']:.1]]=141,"afterRx","")</f>
        <v/>
      </c>
      <c r="P895" s="14" t="str">
        <f t="shared" si="145"/>
        <v/>
      </c>
      <c r="Q895" s="14" t="str">
        <f t="shared" si="146"/>
        <v/>
      </c>
      <c r="R895" s="14" t="str">
        <f t="shared" si="147"/>
        <v/>
      </c>
      <c r="S895" s="14" t="str">
        <f t="shared" si="148"/>
        <v>EMPTY</v>
      </c>
      <c r="T895" s="14" t="str">
        <f t="shared" si="149"/>
        <v>EMPTY</v>
      </c>
      <c r="U895" s="14" t="str">
        <f t="shared" si="150"/>
        <v>EMPTY</v>
      </c>
      <c r="V895" s="14" t="str">
        <f t="shared" si="151"/>
        <v>EMPTY</v>
      </c>
      <c r="W895" s="14" t="str">
        <f>IF(L895="beforeTx",timingTable[[#This Row],[FRT32_val]]-timingTable[[#This Row],[FRT32_trace]],"EMPTY")</f>
        <v>EMPTY</v>
      </c>
      <c r="X895" s="14" t="str">
        <f t="shared" si="152"/>
        <v>EMPTY</v>
      </c>
      <c r="Y895" s="14" t="str">
        <f t="shared" si="153"/>
        <v>EMPTY</v>
      </c>
      <c r="Z895" s="14" t="str">
        <f>IF(AND(P895="beforeRx",O896="afterRx"),J896-timingTable[[#This Row],[FRT32_trace]],"EMPTY")</f>
        <v>EMPTY</v>
      </c>
      <c r="AA895" s="14" t="str">
        <f>IF(AND(timingTable[[#This Row],[txEnd]]="txEnd",Q899="rxStart"),I899-timingTable[[#This Row],[FRT32_val]],"EMPTY")</f>
        <v>EMPTY</v>
      </c>
    </row>
    <row r="896" spans="1:27" x14ac:dyDescent="0.25">
      <c r="A896" s="14" t="s">
        <v>3060</v>
      </c>
      <c r="B896">
        <v>335691279248</v>
      </c>
      <c r="C896" s="14" t="s">
        <v>11091</v>
      </c>
      <c r="D896">
        <v>6</v>
      </c>
      <c r="E896" s="14" t="s">
        <v>1077</v>
      </c>
      <c r="F896" s="14" t="s">
        <v>7877</v>
      </c>
      <c r="G896" s="14">
        <f>timingTable[[#This Row],[FRT_DEC]]-B895</f>
        <v>3</v>
      </c>
      <c r="H8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INFO]]))),H895)</f>
        <v>108</v>
      </c>
      <c r="I8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96" s="14">
        <f>HEX2DEC(RIGHT(timingTable[[#This Row],[FRT_HEX]],MIN(LEN(timingTable[[#This Row],[FRT_HEX]])-2,8)))</f>
        <v>683830160</v>
      </c>
      <c r="K896" s="14" t="str">
        <f>IF(timingTable[[#This Row],['[TRACECODE']:.1]]=140,"afterTx","")</f>
        <v/>
      </c>
      <c r="L896" s="14" t="str">
        <f t="shared" si="143"/>
        <v/>
      </c>
      <c r="M896" s="14" t="str">
        <f>IF(AND(H896=H895,K895="afterTx",timingTable[[#This Row],['[TRACECODE']:.1]]=6),"dc","")</f>
        <v/>
      </c>
      <c r="N896" s="14" t="str">
        <f t="shared" si="144"/>
        <v/>
      </c>
      <c r="O896" s="14" t="str">
        <f>IF(timingTable[[#This Row],['[TRACECODE']:.1]]=141,"afterRx","")</f>
        <v/>
      </c>
      <c r="P896" s="14" t="str">
        <f t="shared" si="145"/>
        <v/>
      </c>
      <c r="Q896" s="14" t="str">
        <f t="shared" si="146"/>
        <v/>
      </c>
      <c r="R896" s="14" t="str">
        <f t="shared" si="147"/>
        <v/>
      </c>
      <c r="S896" s="14" t="str">
        <f t="shared" si="148"/>
        <v>EMPTY</v>
      </c>
      <c r="T896" s="14" t="str">
        <f t="shared" si="149"/>
        <v>EMPTY</v>
      </c>
      <c r="U896" s="14" t="str">
        <f t="shared" si="150"/>
        <v>EMPTY</v>
      </c>
      <c r="V896" s="14" t="str">
        <f t="shared" si="151"/>
        <v>EMPTY</v>
      </c>
      <c r="W896" s="14" t="str">
        <f>IF(L896="beforeTx",timingTable[[#This Row],[FRT32_val]]-timingTable[[#This Row],[FRT32_trace]],"EMPTY")</f>
        <v>EMPTY</v>
      </c>
      <c r="X896" s="14" t="str">
        <f t="shared" si="152"/>
        <v>EMPTY</v>
      </c>
      <c r="Y896" s="14" t="str">
        <f t="shared" si="153"/>
        <v>EMPTY</v>
      </c>
      <c r="Z896" s="14" t="str">
        <f>IF(AND(P896="beforeRx",O897="afterRx"),J897-timingTable[[#This Row],[FRT32_trace]],"EMPTY")</f>
        <v>EMPTY</v>
      </c>
      <c r="AA896" s="14" t="str">
        <f>IF(AND(timingTable[[#This Row],[txEnd]]="txEnd",Q900="rxStart"),I900-timingTable[[#This Row],[FRT32_val]],"EMPTY")</f>
        <v>EMPTY</v>
      </c>
    </row>
    <row r="897" spans="1:27" x14ac:dyDescent="0.25">
      <c r="A897" s="14" t="s">
        <v>3061</v>
      </c>
      <c r="B897">
        <v>335691279251</v>
      </c>
      <c r="C897" s="14" t="s">
        <v>11092</v>
      </c>
      <c r="D897">
        <v>122</v>
      </c>
      <c r="E897" s="14" t="s">
        <v>3921</v>
      </c>
      <c r="F897" s="14" t="s">
        <v>11093</v>
      </c>
      <c r="G897" s="14">
        <f>timingTable[[#This Row],[FRT_DEC]]-B896</f>
        <v>3</v>
      </c>
      <c r="H8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INFO]]))),H896)</f>
        <v>108</v>
      </c>
      <c r="I8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683830099</v>
      </c>
      <c r="J897" s="14">
        <f>HEX2DEC(RIGHT(timingTable[[#This Row],[FRT_HEX]],MIN(LEN(timingTable[[#This Row],[FRT_HEX]])-2,8)))</f>
        <v>683830163</v>
      </c>
      <c r="K897" s="14" t="str">
        <f>IF(timingTable[[#This Row],['[TRACECODE']:.1]]=140,"afterTx","")</f>
        <v/>
      </c>
      <c r="L897" s="14" t="str">
        <f t="shared" si="143"/>
        <v/>
      </c>
      <c r="M897" s="14" t="str">
        <f>IF(AND(H897=H896,K896="afterTx",timingTable[[#This Row],['[TRACECODE']:.1]]=6),"dc","")</f>
        <v/>
      </c>
      <c r="N897" s="14" t="str">
        <f t="shared" si="144"/>
        <v>txEnd</v>
      </c>
      <c r="O897" s="14" t="str">
        <f>IF(timingTable[[#This Row],['[TRACECODE']:.1]]=141,"afterRx","")</f>
        <v/>
      </c>
      <c r="P897" s="14" t="str">
        <f t="shared" si="145"/>
        <v/>
      </c>
      <c r="Q897" s="14" t="str">
        <f t="shared" si="146"/>
        <v/>
      </c>
      <c r="R897" s="14" t="str">
        <f t="shared" si="147"/>
        <v/>
      </c>
      <c r="S897" s="14" t="str">
        <f t="shared" si="148"/>
        <v>EMPTY</v>
      </c>
      <c r="T897" s="14" t="str">
        <f t="shared" si="149"/>
        <v>EMPTY</v>
      </c>
      <c r="U897" s="14" t="str">
        <f t="shared" si="150"/>
        <v>EMPTY</v>
      </c>
      <c r="V897" s="14" t="str">
        <f t="shared" si="151"/>
        <v>EMPTY</v>
      </c>
      <c r="W897" s="14" t="str">
        <f>IF(L897="beforeTx",timingTable[[#This Row],[FRT32_val]]-timingTable[[#This Row],[FRT32_trace]],"EMPTY")</f>
        <v>EMPTY</v>
      </c>
      <c r="X897" s="14" t="str">
        <f t="shared" si="152"/>
        <v>EMPTY</v>
      </c>
      <c r="Y897" s="14" t="str">
        <f t="shared" si="153"/>
        <v>EMPTY</v>
      </c>
      <c r="Z897" s="14" t="str">
        <f>IF(AND(P897="beforeRx",O898="afterRx"),J898-timingTable[[#This Row],[FRT32_trace]],"EMPTY")</f>
        <v>EMPTY</v>
      </c>
      <c r="AA897" s="14" t="str">
        <f>IF(AND(timingTable[[#This Row],[txEnd]]="txEnd",Q901="rxStart"),I901-timingTable[[#This Row],[FRT32_val]],"EMPTY")</f>
        <v>EMPTY</v>
      </c>
    </row>
    <row r="898" spans="1:27" x14ac:dyDescent="0.25">
      <c r="A898" s="14" t="s">
        <v>3062</v>
      </c>
      <c r="B898">
        <v>335691279255</v>
      </c>
      <c r="C898" s="14" t="s">
        <v>11094</v>
      </c>
      <c r="D898">
        <v>122</v>
      </c>
      <c r="E898" s="14" t="s">
        <v>3921</v>
      </c>
      <c r="F898" s="14" t="s">
        <v>7878</v>
      </c>
      <c r="G898" s="14">
        <f>timingTable[[#This Row],[FRT_DEC]]-B897</f>
        <v>4</v>
      </c>
      <c r="H8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INFO]]))),H897)</f>
        <v>108</v>
      </c>
      <c r="I8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898" s="14">
        <f>HEX2DEC(RIGHT(timingTable[[#This Row],[FRT_HEX]],MIN(LEN(timingTable[[#This Row],[FRT_HEX]])-2,8)))</f>
        <v>683830167</v>
      </c>
      <c r="K898" s="14" t="str">
        <f>IF(timingTable[[#This Row],['[TRACECODE']:.1]]=140,"afterTx","")</f>
        <v/>
      </c>
      <c r="L898" s="14" t="str">
        <f t="shared" si="143"/>
        <v/>
      </c>
      <c r="M898" s="14" t="str">
        <f>IF(AND(H898=H897,K897="afterTx",timingTable[[#This Row],['[TRACECODE']:.1]]=6),"dc","")</f>
        <v/>
      </c>
      <c r="N898" s="14" t="str">
        <f t="shared" si="144"/>
        <v/>
      </c>
      <c r="O898" s="14" t="str">
        <f>IF(timingTable[[#This Row],['[TRACECODE']:.1]]=141,"afterRx","")</f>
        <v/>
      </c>
      <c r="P898" s="14" t="str">
        <f t="shared" si="145"/>
        <v/>
      </c>
      <c r="Q898" s="14" t="str">
        <f t="shared" si="146"/>
        <v/>
      </c>
      <c r="R898" s="14" t="str">
        <f t="shared" si="147"/>
        <v/>
      </c>
      <c r="S898" s="14" t="str">
        <f t="shared" si="148"/>
        <v>EMPTY</v>
      </c>
      <c r="T898" s="14" t="str">
        <f t="shared" si="149"/>
        <v>EMPTY</v>
      </c>
      <c r="U898" s="14" t="str">
        <f t="shared" si="150"/>
        <v>EMPTY</v>
      </c>
      <c r="V898" s="14" t="str">
        <f t="shared" si="151"/>
        <v>EMPTY</v>
      </c>
      <c r="W898" s="14" t="str">
        <f>IF(L898="beforeTx",timingTable[[#This Row],[FRT32_val]]-timingTable[[#This Row],[FRT32_trace]],"EMPTY")</f>
        <v>EMPTY</v>
      </c>
      <c r="X898" s="14" t="str">
        <f t="shared" si="152"/>
        <v>EMPTY</v>
      </c>
      <c r="Y898" s="14" t="str">
        <f t="shared" si="153"/>
        <v>EMPTY</v>
      </c>
      <c r="Z898" s="14" t="str">
        <f>IF(AND(P898="beforeRx",O899="afterRx"),J899-timingTable[[#This Row],[FRT32_trace]],"EMPTY")</f>
        <v>EMPTY</v>
      </c>
      <c r="AA898" s="14" t="str">
        <f>IF(AND(timingTable[[#This Row],[txEnd]]="txEnd",Q902="rxStart"),I902-timingTable[[#This Row],[FRT32_val]],"EMPTY")</f>
        <v>EMPTY</v>
      </c>
    </row>
    <row r="899" spans="1:27" x14ac:dyDescent="0.25">
      <c r="A899" s="14" t="s">
        <v>3063</v>
      </c>
      <c r="B899">
        <v>335691279262</v>
      </c>
      <c r="C899" s="14" t="s">
        <v>11095</v>
      </c>
      <c r="D899">
        <v>151</v>
      </c>
      <c r="E899" s="14" t="s">
        <v>7876</v>
      </c>
      <c r="F899" s="14" t="s">
        <v>8006</v>
      </c>
      <c r="G899" s="14">
        <f>timingTable[[#This Row],[FRT_DEC]]-B898</f>
        <v>7</v>
      </c>
      <c r="H8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INFO]]))),H898)</f>
        <v>108</v>
      </c>
      <c r="I8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899" s="14">
        <f>HEX2DEC(RIGHT(timingTable[[#This Row],[FRT_HEX]],MIN(LEN(timingTable[[#This Row],[FRT_HEX]])-2,8)))</f>
        <v>683830174</v>
      </c>
      <c r="K899" s="14" t="str">
        <f>IF(timingTable[[#This Row],['[TRACECODE']:.1]]=140,"afterTx","")</f>
        <v/>
      </c>
      <c r="L899" s="14" t="str">
        <f t="shared" si="143"/>
        <v/>
      </c>
      <c r="M899" s="14" t="str">
        <f>IF(AND(H899=H898,K898="afterTx",timingTable[[#This Row],['[TRACECODE']:.1]]=6),"dc","")</f>
        <v/>
      </c>
      <c r="N899" s="14" t="str">
        <f t="shared" si="144"/>
        <v/>
      </c>
      <c r="O899" s="14" t="str">
        <f>IF(timingTable[[#This Row],['[TRACECODE']:.1]]=141,"afterRx","")</f>
        <v/>
      </c>
      <c r="P899" s="14" t="str">
        <f t="shared" si="145"/>
        <v/>
      </c>
      <c r="Q899" s="14" t="str">
        <f t="shared" si="146"/>
        <v/>
      </c>
      <c r="R899" s="14" t="str">
        <f t="shared" si="147"/>
        <v/>
      </c>
      <c r="S899" s="14" t="str">
        <f t="shared" si="148"/>
        <v>EMPTY</v>
      </c>
      <c r="T899" s="14" t="str">
        <f t="shared" si="149"/>
        <v>EMPTY</v>
      </c>
      <c r="U899" s="14" t="str">
        <f t="shared" si="150"/>
        <v>EMPTY</v>
      </c>
      <c r="V899" s="14" t="str">
        <f t="shared" si="151"/>
        <v>EMPTY</v>
      </c>
      <c r="W899" s="14" t="str">
        <f>IF(L899="beforeTx",timingTable[[#This Row],[FRT32_val]]-timingTable[[#This Row],[FRT32_trace]],"EMPTY")</f>
        <v>EMPTY</v>
      </c>
      <c r="X899" s="14" t="str">
        <f t="shared" si="152"/>
        <v>EMPTY</v>
      </c>
      <c r="Y899" s="14" t="str">
        <f t="shared" si="153"/>
        <v>EMPTY</v>
      </c>
      <c r="Z899" s="14" t="str">
        <f>IF(AND(P899="beforeRx",O900="afterRx"),J900-timingTable[[#This Row],[FRT32_trace]],"EMPTY")</f>
        <v>EMPTY</v>
      </c>
      <c r="AA899" s="14" t="str">
        <f>IF(AND(timingTable[[#This Row],[txEnd]]="txEnd",Q903="rxStart"),I903-timingTable[[#This Row],[FRT32_val]],"EMPTY")</f>
        <v>EMPTY</v>
      </c>
    </row>
    <row r="900" spans="1:27" x14ac:dyDescent="0.25">
      <c r="A900" s="14" t="s">
        <v>3071</v>
      </c>
      <c r="B900">
        <v>335691279701</v>
      </c>
      <c r="C900" s="14" t="s">
        <v>11104</v>
      </c>
      <c r="D900">
        <v>151</v>
      </c>
      <c r="E900" s="14" t="s">
        <v>7876</v>
      </c>
      <c r="F900" s="14" t="s">
        <v>8130</v>
      </c>
      <c r="G900" s="14">
        <f>timingTable[[#This Row],[FRT_DEC]]-B899</f>
        <v>439</v>
      </c>
      <c r="H9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INFO]]))),H899)</f>
        <v>108</v>
      </c>
      <c r="I9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900" s="14">
        <f>HEX2DEC(RIGHT(timingTable[[#This Row],[FRT_HEX]],MIN(LEN(timingTable[[#This Row],[FRT_HEX]])-2,8)))</f>
        <v>683830613</v>
      </c>
      <c r="K900" s="14" t="str">
        <f>IF(timingTable[[#This Row],['[TRACECODE']:.1]]=140,"afterTx","")</f>
        <v/>
      </c>
      <c r="L900" s="14" t="str">
        <f t="shared" si="143"/>
        <v/>
      </c>
      <c r="M900" s="14" t="str">
        <f>IF(AND(H900=H899,K899="afterTx",timingTable[[#This Row],['[TRACECODE']:.1]]=6),"dc","")</f>
        <v/>
      </c>
      <c r="N900" s="14" t="str">
        <f t="shared" si="144"/>
        <v/>
      </c>
      <c r="O900" s="14" t="str">
        <f>IF(timingTable[[#This Row],['[TRACECODE']:.1]]=141,"afterRx","")</f>
        <v/>
      </c>
      <c r="P900" s="14" t="str">
        <f t="shared" si="145"/>
        <v/>
      </c>
      <c r="Q900" s="14" t="str">
        <f t="shared" si="146"/>
        <v/>
      </c>
      <c r="R900" s="14" t="str">
        <f t="shared" si="147"/>
        <v/>
      </c>
      <c r="S900" s="14" t="str">
        <f t="shared" si="148"/>
        <v>EMPTY</v>
      </c>
      <c r="T900" s="14" t="str">
        <f t="shared" si="149"/>
        <v>EMPTY</v>
      </c>
      <c r="U900" s="14" t="str">
        <f t="shared" si="150"/>
        <v>EMPTY</v>
      </c>
      <c r="V900" s="14" t="str">
        <f t="shared" si="151"/>
        <v>EMPTY</v>
      </c>
      <c r="W900" s="14" t="str">
        <f>IF(L900="beforeTx",timingTable[[#This Row],[FRT32_val]]-timingTable[[#This Row],[FRT32_trace]],"EMPTY")</f>
        <v>EMPTY</v>
      </c>
      <c r="X900" s="14" t="str">
        <f t="shared" si="152"/>
        <v>EMPTY</v>
      </c>
      <c r="Y900" s="14" t="str">
        <f t="shared" si="153"/>
        <v>EMPTY</v>
      </c>
      <c r="Z900" s="14" t="str">
        <f>IF(AND(P900="beforeRx",O901="afterRx"),J901-timingTable[[#This Row],[FRT32_trace]],"EMPTY")</f>
        <v>EMPTY</v>
      </c>
      <c r="AA900" s="14" t="str">
        <f>IF(AND(timingTable[[#This Row],[txEnd]]="txEnd",Q904="rxStart"),I904-timingTable[[#This Row],[FRT32_val]],"EMPTY")</f>
        <v>EMPTY</v>
      </c>
    </row>
    <row r="901" spans="1:27" x14ac:dyDescent="0.25">
      <c r="A901" s="14" t="s">
        <v>3074</v>
      </c>
      <c r="B901">
        <v>335691279725</v>
      </c>
      <c r="C901" s="14" t="s">
        <v>11107</v>
      </c>
      <c r="D901">
        <v>130</v>
      </c>
      <c r="E901" s="14" t="s">
        <v>3933</v>
      </c>
      <c r="F901" s="14" t="s">
        <v>5320</v>
      </c>
      <c r="G901" s="14">
        <f>timingTable[[#This Row],[FRT_DEC]]-B900</f>
        <v>24</v>
      </c>
      <c r="H9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INFO]]))),H900)</f>
        <v>108</v>
      </c>
      <c r="I9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458757</v>
      </c>
      <c r="J901" s="14">
        <f>HEX2DEC(RIGHT(timingTable[[#This Row],[FRT_HEX]],MIN(LEN(timingTable[[#This Row],[FRT_HEX]])-2,8)))</f>
        <v>683830637</v>
      </c>
      <c r="K901" s="14" t="str">
        <f>IF(timingTable[[#This Row],['[TRACECODE']:.1]]=140,"afterTx","")</f>
        <v/>
      </c>
      <c r="L901" s="14" t="str">
        <f t="shared" ref="L901:L964" si="154">IF(AND(H903=H901,K903="afterTx"),"beforeTx","")</f>
        <v/>
      </c>
      <c r="M901" s="14" t="str">
        <f>IF(AND(H901=H900,K900="afterTx",timingTable[[#This Row],['[TRACECODE']:.1]]=6),"dc","")</f>
        <v/>
      </c>
      <c r="N901" s="14" t="str">
        <f t="shared" ref="N901:N964" si="155">IF(AND(H901=H899,M899="dc"),"txEnd","")</f>
        <v/>
      </c>
      <c r="O901" s="14" t="str">
        <f>IF(timingTable[[#This Row],['[TRACECODE']:.1]]=141,"afterRx","")</f>
        <v/>
      </c>
      <c r="P901" s="14" t="str">
        <f t="shared" ref="P901:P964" si="156">IF(AND(H901=H902,O902="afterRx"),"beforeRx","")</f>
        <v>beforeRx</v>
      </c>
      <c r="Q901" s="14" t="str">
        <f t="shared" ref="Q901:Q964" si="157">IF(AND(H901=H900,O900="afterRx"),"rxStart","")</f>
        <v/>
      </c>
      <c r="R901" s="14" t="str">
        <f t="shared" ref="R901:R964" si="158">IF(AND(H901=H899,Q899="rxStart"),"rxEnd","")</f>
        <v/>
      </c>
      <c r="S901" s="14" t="str">
        <f t="shared" ref="S901:S964" si="159">IF(AND(H904=H901,M904="dc",L901="beforeTx"),I904-I901,"EMPTY")</f>
        <v>EMPTY</v>
      </c>
      <c r="T901" s="14" t="str">
        <f t="shared" ref="T901:T964" si="160">IF(AND(N901="txEnd",P903="beforeRx",O904="afterRx"),J903-I901,"EMPTY")</f>
        <v>EMPTY</v>
      </c>
      <c r="U901" s="14" t="str">
        <f t="shared" ref="U901:U964" si="161">IF(AND(L903="beforeTx",R901="rxEnd",H903=H901),I903-I901,"EMPTY")</f>
        <v>EMPTY</v>
      </c>
      <c r="V901" s="14" t="str">
        <f t="shared" ref="V901:V964" si="162">IF(AND(R901="rxEnd",M906="dc",H901=H906),I906-I901,"EMPTY")</f>
        <v>EMPTY</v>
      </c>
      <c r="W901" s="14" t="str">
        <f>IF(L901="beforeTx",timingTable[[#This Row],[FRT32_val]]-timingTable[[#This Row],[FRT32_trace]],"EMPTY")</f>
        <v>EMPTY</v>
      </c>
      <c r="X901" s="14" t="str">
        <f t="shared" ref="X901:X964" si="163">IF(AND(L901="beforeTx",K903="afterTx"),J903-J901,"EMPTY")</f>
        <v>EMPTY</v>
      </c>
      <c r="Y901" s="14" t="str">
        <f t="shared" ref="Y901:Y964" si="164">IF(AND(R901="rxEnd",L903="beforeTx"),J903-I901,"EMPTY")</f>
        <v>EMPTY</v>
      </c>
      <c r="Z901" s="14">
        <f>IF(AND(P901="beforeRx",O902="afterRx"),J902-timingTable[[#This Row],[FRT32_trace]],"EMPTY")</f>
        <v>742</v>
      </c>
      <c r="AA901" s="14" t="str">
        <f>IF(AND(timingTable[[#This Row],[txEnd]]="txEnd",Q905="rxStart"),I905-timingTable[[#This Row],[FRT32_val]],"EMPTY")</f>
        <v>EMPTY</v>
      </c>
    </row>
    <row r="902" spans="1:27" x14ac:dyDescent="0.25">
      <c r="A902" s="14" t="s">
        <v>3075</v>
      </c>
      <c r="B902">
        <v>335691280467</v>
      </c>
      <c r="C902" s="14" t="s">
        <v>11108</v>
      </c>
      <c r="D902">
        <v>141</v>
      </c>
      <c r="E902" s="14" t="s">
        <v>3934</v>
      </c>
      <c r="F902" s="14" t="s">
        <v>5321</v>
      </c>
      <c r="G902" s="14">
        <f>timingTable[[#This Row],[FRT_DEC]]-B901</f>
        <v>742</v>
      </c>
      <c r="H9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INFO]]))),H901)</f>
        <v>108</v>
      </c>
      <c r="I90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02" s="14">
        <f>HEX2DEC(RIGHT(timingTable[[#This Row],[FRT_HEX]],MIN(LEN(timingTable[[#This Row],[FRT_HEX]])-2,8)))</f>
        <v>683831379</v>
      </c>
      <c r="K902" s="14" t="str">
        <f>IF(timingTable[[#This Row],['[TRACECODE']:.1]]=140,"afterTx","")</f>
        <v/>
      </c>
      <c r="L902" s="14" t="str">
        <f t="shared" si="154"/>
        <v/>
      </c>
      <c r="M902" s="14" t="str">
        <f>IF(AND(H902=H901,K901="afterTx",timingTable[[#This Row],['[TRACECODE']:.1]]=6),"dc","")</f>
        <v/>
      </c>
      <c r="N902" s="14" t="str">
        <f t="shared" si="155"/>
        <v/>
      </c>
      <c r="O902" s="14" t="str">
        <f>IF(timingTable[[#This Row],['[TRACECODE']:.1]]=141,"afterRx","")</f>
        <v>afterRx</v>
      </c>
      <c r="P902" s="14" t="str">
        <f t="shared" si="156"/>
        <v/>
      </c>
      <c r="Q902" s="14" t="str">
        <f t="shared" si="157"/>
        <v/>
      </c>
      <c r="R902" s="14" t="str">
        <f t="shared" si="158"/>
        <v/>
      </c>
      <c r="S902" s="14" t="str">
        <f t="shared" si="159"/>
        <v>EMPTY</v>
      </c>
      <c r="T902" s="14" t="str">
        <f t="shared" si="160"/>
        <v>EMPTY</v>
      </c>
      <c r="U902" s="14" t="str">
        <f t="shared" si="161"/>
        <v>EMPTY</v>
      </c>
      <c r="V902" s="14" t="str">
        <f t="shared" si="162"/>
        <v>EMPTY</v>
      </c>
      <c r="W902" s="14" t="str">
        <f>IF(L902="beforeTx",timingTable[[#This Row],[FRT32_val]]-timingTable[[#This Row],[FRT32_trace]],"EMPTY")</f>
        <v>EMPTY</v>
      </c>
      <c r="X902" s="14" t="str">
        <f t="shared" si="163"/>
        <v>EMPTY</v>
      </c>
      <c r="Y902" s="14" t="str">
        <f t="shared" si="164"/>
        <v>EMPTY</v>
      </c>
      <c r="Z902" s="14" t="str">
        <f>IF(AND(P902="beforeRx",O903="afterRx"),J903-timingTable[[#This Row],[FRT32_trace]],"EMPTY")</f>
        <v>EMPTY</v>
      </c>
      <c r="AA902" s="14" t="str">
        <f>IF(AND(timingTable[[#This Row],[txEnd]]="txEnd",Q906="rxStart"),I906-timingTable[[#This Row],[FRT32_val]],"EMPTY")</f>
        <v>EMPTY</v>
      </c>
    </row>
    <row r="903" spans="1:27" x14ac:dyDescent="0.25">
      <c r="A903" s="14" t="s">
        <v>3078</v>
      </c>
      <c r="B903">
        <v>335691281831</v>
      </c>
      <c r="C903" s="14" t="s">
        <v>11111</v>
      </c>
      <c r="D903">
        <v>123</v>
      </c>
      <c r="E903" s="14" t="s">
        <v>3922</v>
      </c>
      <c r="F903" s="14" t="s">
        <v>11112</v>
      </c>
      <c r="G903" s="14">
        <f>timingTable[[#This Row],[FRT_DEC]]-B902</f>
        <v>1364</v>
      </c>
      <c r="H9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INFO]]))),H902)</f>
        <v>108</v>
      </c>
      <c r="I9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683832311</v>
      </c>
      <c r="J903" s="14">
        <f>HEX2DEC(RIGHT(timingTable[[#This Row],[FRT_HEX]],MIN(LEN(timingTable[[#This Row],[FRT_HEX]])-2,8)))</f>
        <v>683832743</v>
      </c>
      <c r="K903" s="14" t="str">
        <f>IF(timingTable[[#This Row],['[TRACECODE']:.1]]=140,"afterTx","")</f>
        <v/>
      </c>
      <c r="L903" s="14" t="str">
        <f t="shared" si="154"/>
        <v/>
      </c>
      <c r="M903" s="14" t="str">
        <f>IF(AND(H903=H902,K902="afterTx",timingTable[[#This Row],['[TRACECODE']:.1]]=6),"dc","")</f>
        <v/>
      </c>
      <c r="N903" s="14" t="str">
        <f t="shared" si="155"/>
        <v/>
      </c>
      <c r="O903" s="14" t="str">
        <f>IF(timingTable[[#This Row],['[TRACECODE']:.1]]=141,"afterRx","")</f>
        <v/>
      </c>
      <c r="P903" s="14" t="str">
        <f t="shared" si="156"/>
        <v/>
      </c>
      <c r="Q903" s="14" t="str">
        <f t="shared" si="157"/>
        <v>rxStart</v>
      </c>
      <c r="R903" s="14" t="str">
        <f t="shared" si="158"/>
        <v/>
      </c>
      <c r="S903" s="14" t="str">
        <f t="shared" si="159"/>
        <v>EMPTY</v>
      </c>
      <c r="T903" s="14" t="str">
        <f t="shared" si="160"/>
        <v>EMPTY</v>
      </c>
      <c r="U903" s="14" t="str">
        <f t="shared" si="161"/>
        <v>EMPTY</v>
      </c>
      <c r="V903" s="14" t="str">
        <f t="shared" si="162"/>
        <v>EMPTY</v>
      </c>
      <c r="W903" s="14" t="str">
        <f>IF(L903="beforeTx",timingTable[[#This Row],[FRT32_val]]-timingTable[[#This Row],[FRT32_trace]],"EMPTY")</f>
        <v>EMPTY</v>
      </c>
      <c r="X903" s="14" t="str">
        <f t="shared" si="163"/>
        <v>EMPTY</v>
      </c>
      <c r="Y903" s="14" t="str">
        <f t="shared" si="164"/>
        <v>EMPTY</v>
      </c>
      <c r="Z903" s="14" t="str">
        <f>IF(AND(P903="beforeRx",O904="afterRx"),J904-timingTable[[#This Row],[FRT32_trace]],"EMPTY")</f>
        <v>EMPTY</v>
      </c>
      <c r="AA903" s="14" t="str">
        <f>IF(AND(timingTable[[#This Row],[txEnd]]="txEnd",Q907="rxStart"),I907-timingTable[[#This Row],[FRT32_val]],"EMPTY")</f>
        <v>EMPTY</v>
      </c>
    </row>
    <row r="904" spans="1:27" x14ac:dyDescent="0.25">
      <c r="A904" s="14" t="s">
        <v>3079</v>
      </c>
      <c r="B904">
        <v>335691281834</v>
      </c>
      <c r="C904" s="14" t="s">
        <v>11113</v>
      </c>
      <c r="D904">
        <v>123</v>
      </c>
      <c r="E904" s="14" t="s">
        <v>3922</v>
      </c>
      <c r="F904" s="14" t="s">
        <v>7879</v>
      </c>
      <c r="G904" s="14">
        <f>timingTable[[#This Row],[FRT_DEC]]-B903</f>
        <v>3</v>
      </c>
      <c r="H9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INFO]]))),H903)</f>
        <v>108</v>
      </c>
      <c r="I9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04" s="14">
        <f>HEX2DEC(RIGHT(timingTable[[#This Row],[FRT_HEX]],MIN(LEN(timingTable[[#This Row],[FRT_HEX]])-2,8)))</f>
        <v>683832746</v>
      </c>
      <c r="K904" s="14" t="str">
        <f>IF(timingTable[[#This Row],['[TRACECODE']:.1]]=140,"afterTx","")</f>
        <v/>
      </c>
      <c r="L904" s="14" t="str">
        <f t="shared" si="154"/>
        <v/>
      </c>
      <c r="M904" s="14" t="str">
        <f>IF(AND(H904=H903,K903="afterTx",timingTable[[#This Row],['[TRACECODE']:.1]]=6),"dc","")</f>
        <v/>
      </c>
      <c r="N904" s="14" t="str">
        <f t="shared" si="155"/>
        <v/>
      </c>
      <c r="O904" s="14" t="str">
        <f>IF(timingTable[[#This Row],['[TRACECODE']:.1]]=141,"afterRx","")</f>
        <v/>
      </c>
      <c r="P904" s="14" t="str">
        <f t="shared" si="156"/>
        <v/>
      </c>
      <c r="Q904" s="14" t="str">
        <f t="shared" si="157"/>
        <v/>
      </c>
      <c r="R904" s="14" t="str">
        <f t="shared" si="158"/>
        <v/>
      </c>
      <c r="S904" s="14" t="str">
        <f t="shared" si="159"/>
        <v>EMPTY</v>
      </c>
      <c r="T904" s="14" t="str">
        <f t="shared" si="160"/>
        <v>EMPTY</v>
      </c>
      <c r="U904" s="14" t="str">
        <f t="shared" si="161"/>
        <v>EMPTY</v>
      </c>
      <c r="V904" s="14" t="str">
        <f t="shared" si="162"/>
        <v>EMPTY</v>
      </c>
      <c r="W904" s="14" t="str">
        <f>IF(L904="beforeTx",timingTable[[#This Row],[FRT32_val]]-timingTable[[#This Row],[FRT32_trace]],"EMPTY")</f>
        <v>EMPTY</v>
      </c>
      <c r="X904" s="14" t="str">
        <f t="shared" si="163"/>
        <v>EMPTY</v>
      </c>
      <c r="Y904" s="14" t="str">
        <f t="shared" si="164"/>
        <v>EMPTY</v>
      </c>
      <c r="Z904" s="14" t="str">
        <f>IF(AND(P904="beforeRx",O905="afterRx"),J905-timingTable[[#This Row],[FRT32_trace]],"EMPTY")</f>
        <v>EMPTY</v>
      </c>
      <c r="AA904" s="14" t="str">
        <f>IF(AND(timingTable[[#This Row],[txEnd]]="txEnd",Q908="rxStart"),I908-timingTable[[#This Row],[FRT32_val]],"EMPTY")</f>
        <v>EMPTY</v>
      </c>
    </row>
    <row r="905" spans="1:27" x14ac:dyDescent="0.25">
      <c r="A905" s="14" t="s">
        <v>3083</v>
      </c>
      <c r="B905">
        <v>335691282165</v>
      </c>
      <c r="C905" s="14" t="s">
        <v>11117</v>
      </c>
      <c r="D905">
        <v>124</v>
      </c>
      <c r="E905" s="14" t="s">
        <v>3923</v>
      </c>
      <c r="F905" s="14" t="s">
        <v>11118</v>
      </c>
      <c r="G905" s="14">
        <f>timingTable[[#This Row],[FRT_DEC]]-B904</f>
        <v>331</v>
      </c>
      <c r="H9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INFO]]))),H904)</f>
        <v>108</v>
      </c>
      <c r="I9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683832844</v>
      </c>
      <c r="J905" s="14">
        <f>HEX2DEC(RIGHT(timingTable[[#This Row],[FRT_HEX]],MIN(LEN(timingTable[[#This Row],[FRT_HEX]])-2,8)))</f>
        <v>683833077</v>
      </c>
      <c r="K905" s="14" t="str">
        <f>IF(timingTable[[#This Row],['[TRACECODE']:.1]]=140,"afterTx","")</f>
        <v/>
      </c>
      <c r="L905" s="14" t="str">
        <f t="shared" si="154"/>
        <v/>
      </c>
      <c r="M905" s="14" t="str">
        <f>IF(AND(H905=H904,K904="afterTx",timingTable[[#This Row],['[TRACECODE']:.1]]=6),"dc","")</f>
        <v/>
      </c>
      <c r="N905" s="14" t="str">
        <f t="shared" si="155"/>
        <v/>
      </c>
      <c r="O905" s="14" t="str">
        <f>IF(timingTable[[#This Row],['[TRACECODE']:.1]]=141,"afterRx","")</f>
        <v/>
      </c>
      <c r="P905" s="14" t="str">
        <f t="shared" si="156"/>
        <v/>
      </c>
      <c r="Q905" s="14" t="str">
        <f t="shared" si="157"/>
        <v/>
      </c>
      <c r="R905" s="14" t="str">
        <f t="shared" si="158"/>
        <v>rxEnd</v>
      </c>
      <c r="S905" s="14" t="str">
        <f t="shared" si="159"/>
        <v>EMPTY</v>
      </c>
      <c r="T905" s="14" t="str">
        <f t="shared" si="160"/>
        <v>EMPTY</v>
      </c>
      <c r="U905" s="14">
        <f t="shared" si="161"/>
        <v>-683832842</v>
      </c>
      <c r="V905" s="14" t="str">
        <f t="shared" si="162"/>
        <v>EMPTY</v>
      </c>
      <c r="W905" s="14" t="str">
        <f>IF(L905="beforeTx",timingTable[[#This Row],[FRT32_val]]-timingTable[[#This Row],[FRT32_trace]],"EMPTY")</f>
        <v>EMPTY</v>
      </c>
      <c r="X905" s="14" t="str">
        <f t="shared" si="163"/>
        <v>EMPTY</v>
      </c>
      <c r="Y905" s="14">
        <f t="shared" si="164"/>
        <v>249</v>
      </c>
      <c r="Z905" s="14" t="str">
        <f>IF(AND(P905="beforeRx",O906="afterRx"),J906-timingTable[[#This Row],[FRT32_trace]],"EMPTY")</f>
        <v>EMPTY</v>
      </c>
      <c r="AA905" s="14" t="str">
        <f>IF(AND(timingTable[[#This Row],[txEnd]]="txEnd",Q909="rxStart"),I909-timingTable[[#This Row],[FRT32_val]],"EMPTY")</f>
        <v>EMPTY</v>
      </c>
    </row>
    <row r="906" spans="1:27" x14ac:dyDescent="0.25">
      <c r="A906" s="14" t="s">
        <v>3084</v>
      </c>
      <c r="B906">
        <v>335691282167</v>
      </c>
      <c r="C906" s="14" t="s">
        <v>11119</v>
      </c>
      <c r="D906">
        <v>124</v>
      </c>
      <c r="E906" s="14" t="s">
        <v>3923</v>
      </c>
      <c r="F906" s="14" t="s">
        <v>7880</v>
      </c>
      <c r="G906" s="14">
        <f>timingTable[[#This Row],[FRT_DEC]]-B905</f>
        <v>2</v>
      </c>
      <c r="H9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INFO]]))),H905)</f>
        <v>108</v>
      </c>
      <c r="I9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06" s="14">
        <f>HEX2DEC(RIGHT(timingTable[[#This Row],[FRT_HEX]],MIN(LEN(timingTable[[#This Row],[FRT_HEX]])-2,8)))</f>
        <v>683833079</v>
      </c>
      <c r="K906" s="14" t="str">
        <f>IF(timingTable[[#This Row],['[TRACECODE']:.1]]=140,"afterTx","")</f>
        <v/>
      </c>
      <c r="L906" s="14" t="str">
        <f t="shared" si="154"/>
        <v/>
      </c>
      <c r="M906" s="14" t="str">
        <f>IF(AND(H906=H905,K905="afterTx",timingTable[[#This Row],['[TRACECODE']:.1]]=6),"dc","")</f>
        <v/>
      </c>
      <c r="N906" s="14" t="str">
        <f t="shared" si="155"/>
        <v/>
      </c>
      <c r="O906" s="14" t="str">
        <f>IF(timingTable[[#This Row],['[TRACECODE']:.1]]=141,"afterRx","")</f>
        <v/>
      </c>
      <c r="P906" s="14" t="str">
        <f t="shared" si="156"/>
        <v/>
      </c>
      <c r="Q906" s="14" t="str">
        <f t="shared" si="157"/>
        <v/>
      </c>
      <c r="R906" s="14" t="str">
        <f t="shared" si="158"/>
        <v/>
      </c>
      <c r="S906" s="14" t="str">
        <f t="shared" si="159"/>
        <v>EMPTY</v>
      </c>
      <c r="T906" s="14" t="str">
        <f t="shared" si="160"/>
        <v>EMPTY</v>
      </c>
      <c r="U906" s="14" t="str">
        <f t="shared" si="161"/>
        <v>EMPTY</v>
      </c>
      <c r="V906" s="14" t="str">
        <f t="shared" si="162"/>
        <v>EMPTY</v>
      </c>
      <c r="W906" s="14" t="str">
        <f>IF(L906="beforeTx",timingTable[[#This Row],[FRT32_val]]-timingTable[[#This Row],[FRT32_trace]],"EMPTY")</f>
        <v>EMPTY</v>
      </c>
      <c r="X906" s="14" t="str">
        <f t="shared" si="163"/>
        <v>EMPTY</v>
      </c>
      <c r="Y906" s="14" t="str">
        <f t="shared" si="164"/>
        <v>EMPTY</v>
      </c>
      <c r="Z906" s="14" t="str">
        <f>IF(AND(P906="beforeRx",O907="afterRx"),J907-timingTable[[#This Row],[FRT32_trace]],"EMPTY")</f>
        <v>EMPTY</v>
      </c>
      <c r="AA906" s="14" t="str">
        <f>IF(AND(timingTable[[#This Row],[txEnd]]="txEnd",Q910="rxStart"),I910-timingTable[[#This Row],[FRT32_val]],"EMPTY")</f>
        <v>EMPTY</v>
      </c>
    </row>
    <row r="907" spans="1:27" x14ac:dyDescent="0.25">
      <c r="A907" s="14" t="s">
        <v>3085</v>
      </c>
      <c r="B907">
        <v>335691282181</v>
      </c>
      <c r="C907" s="14" t="s">
        <v>11120</v>
      </c>
      <c r="D907">
        <v>151</v>
      </c>
      <c r="E907" s="14" t="s">
        <v>7876</v>
      </c>
      <c r="F907" s="14" t="s">
        <v>7845</v>
      </c>
      <c r="G907" s="14">
        <f>timingTable[[#This Row],[FRT_DEC]]-B906</f>
        <v>14</v>
      </c>
      <c r="H9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INFO]]))),H906)</f>
        <v>108</v>
      </c>
      <c r="I9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907" s="14">
        <f>HEX2DEC(RIGHT(timingTable[[#This Row],[FRT_HEX]],MIN(LEN(timingTable[[#This Row],[FRT_HEX]])-2,8)))</f>
        <v>683833093</v>
      </c>
      <c r="K907" s="14" t="str">
        <f>IF(timingTable[[#This Row],['[TRACECODE']:.1]]=140,"afterTx","")</f>
        <v/>
      </c>
      <c r="L907" s="14" t="str">
        <f t="shared" si="154"/>
        <v>beforeTx</v>
      </c>
      <c r="M907" s="14" t="str">
        <f>IF(AND(H907=H906,K906="afterTx",timingTable[[#This Row],['[TRACECODE']:.1]]=6),"dc","")</f>
        <v/>
      </c>
      <c r="N907" s="14" t="str">
        <f t="shared" si="155"/>
        <v/>
      </c>
      <c r="O907" s="14" t="str">
        <f>IF(timingTable[[#This Row],['[TRACECODE']:.1]]=141,"afterRx","")</f>
        <v/>
      </c>
      <c r="P907" s="14" t="str">
        <f t="shared" si="156"/>
        <v/>
      </c>
      <c r="Q907" s="14" t="str">
        <f t="shared" si="157"/>
        <v/>
      </c>
      <c r="R907" s="14" t="str">
        <f t="shared" si="158"/>
        <v/>
      </c>
      <c r="S907" s="14" t="str">
        <f t="shared" si="159"/>
        <v>EMPTY</v>
      </c>
      <c r="T907" s="14" t="str">
        <f t="shared" si="160"/>
        <v>EMPTY</v>
      </c>
      <c r="U907" s="14" t="str">
        <f t="shared" si="161"/>
        <v>EMPTY</v>
      </c>
      <c r="V907" s="14" t="str">
        <f t="shared" si="162"/>
        <v>EMPTY</v>
      </c>
      <c r="W907" s="14">
        <f>IF(L907="beforeTx",timingTable[[#This Row],[FRT32_val]]-timingTable[[#This Row],[FRT32_trace]],"EMPTY")</f>
        <v>-683833091</v>
      </c>
      <c r="X907" s="14">
        <f t="shared" si="163"/>
        <v>725</v>
      </c>
      <c r="Y907" s="14" t="str">
        <f t="shared" si="164"/>
        <v>EMPTY</v>
      </c>
      <c r="Z907" s="14" t="str">
        <f>IF(AND(P907="beforeRx",O908="afterRx"),J908-timingTable[[#This Row],[FRT32_trace]],"EMPTY")</f>
        <v>EMPTY</v>
      </c>
      <c r="AA907" s="14" t="str">
        <f>IF(AND(timingTable[[#This Row],[txEnd]]="txEnd",Q911="rxStart"),I911-timingTable[[#This Row],[FRT32_val]],"EMPTY")</f>
        <v>EMPTY</v>
      </c>
    </row>
    <row r="908" spans="1:27" x14ac:dyDescent="0.25">
      <c r="A908" s="14" t="s">
        <v>3087</v>
      </c>
      <c r="B908">
        <v>335691282192</v>
      </c>
      <c r="C908" s="14" t="s">
        <v>11122</v>
      </c>
      <c r="D908">
        <v>151</v>
      </c>
      <c r="E908" s="14" t="s">
        <v>7876</v>
      </c>
      <c r="F908" s="14" t="s">
        <v>8151</v>
      </c>
      <c r="G908" s="14">
        <f>timingTable[[#This Row],[FRT_DEC]]-B907</f>
        <v>11</v>
      </c>
      <c r="H9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INFO]]))),H907)</f>
        <v>108</v>
      </c>
      <c r="I9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908" s="14">
        <f>HEX2DEC(RIGHT(timingTable[[#This Row],[FRT_HEX]],MIN(LEN(timingTable[[#This Row],[FRT_HEX]])-2,8)))</f>
        <v>683833104</v>
      </c>
      <c r="K908" s="14" t="str">
        <f>IF(timingTable[[#This Row],['[TRACECODE']:.1]]=140,"afterTx","")</f>
        <v/>
      </c>
      <c r="L908" s="14" t="str">
        <f t="shared" si="154"/>
        <v/>
      </c>
      <c r="M908" s="14" t="str">
        <f>IF(AND(H908=H907,K907="afterTx",timingTable[[#This Row],['[TRACECODE']:.1]]=6),"dc","")</f>
        <v/>
      </c>
      <c r="N908" s="14" t="str">
        <f t="shared" si="155"/>
        <v/>
      </c>
      <c r="O908" s="14" t="str">
        <f>IF(timingTable[[#This Row],['[TRACECODE']:.1]]=141,"afterRx","")</f>
        <v/>
      </c>
      <c r="P908" s="14" t="str">
        <f t="shared" si="156"/>
        <v/>
      </c>
      <c r="Q908" s="14" t="str">
        <f t="shared" si="157"/>
        <v/>
      </c>
      <c r="R908" s="14" t="str">
        <f t="shared" si="158"/>
        <v/>
      </c>
      <c r="S908" s="14" t="str">
        <f t="shared" si="159"/>
        <v>EMPTY</v>
      </c>
      <c r="T908" s="14" t="str">
        <f t="shared" si="160"/>
        <v>EMPTY</v>
      </c>
      <c r="U908" s="14" t="str">
        <f t="shared" si="161"/>
        <v>EMPTY</v>
      </c>
      <c r="V908" s="14" t="str">
        <f t="shared" si="162"/>
        <v>EMPTY</v>
      </c>
      <c r="W908" s="14" t="str">
        <f>IF(L908="beforeTx",timingTable[[#This Row],[FRT32_val]]-timingTable[[#This Row],[FRT32_trace]],"EMPTY")</f>
        <v>EMPTY</v>
      </c>
      <c r="X908" s="14" t="str">
        <f t="shared" si="163"/>
        <v>EMPTY</v>
      </c>
      <c r="Y908" s="14" t="str">
        <f t="shared" si="164"/>
        <v>EMPTY</v>
      </c>
      <c r="Z908" s="14" t="str">
        <f>IF(AND(P908="beforeRx",O909="afterRx"),J909-timingTable[[#This Row],[FRT32_trace]],"EMPTY")</f>
        <v>EMPTY</v>
      </c>
      <c r="AA908" s="14" t="str">
        <f>IF(AND(timingTable[[#This Row],[txEnd]]="txEnd",Q912="rxStart"),I912-timingTable[[#This Row],[FRT32_val]],"EMPTY")</f>
        <v>EMPTY</v>
      </c>
    </row>
    <row r="909" spans="1:27" x14ac:dyDescent="0.25">
      <c r="A909" s="14" t="s">
        <v>3104</v>
      </c>
      <c r="B909">
        <v>335691282906</v>
      </c>
      <c r="C909" s="14" t="s">
        <v>11141</v>
      </c>
      <c r="D909">
        <v>140</v>
      </c>
      <c r="E909" s="14" t="s">
        <v>1076</v>
      </c>
      <c r="F909" s="14" t="s">
        <v>7866</v>
      </c>
      <c r="G909" s="14">
        <f>timingTable[[#This Row],[FRT_DEC]]-B908</f>
        <v>714</v>
      </c>
      <c r="H9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INFO]]))),H908)</f>
        <v>108</v>
      </c>
      <c r="I9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09" s="14">
        <f>HEX2DEC(RIGHT(timingTable[[#This Row],[FRT_HEX]],MIN(LEN(timingTable[[#This Row],[FRT_HEX]])-2,8)))</f>
        <v>683833818</v>
      </c>
      <c r="K909" s="14" t="str">
        <f>IF(timingTable[[#This Row],['[TRACECODE']:.1]]=140,"afterTx","")</f>
        <v>afterTx</v>
      </c>
      <c r="L909" s="14" t="str">
        <f t="shared" si="154"/>
        <v/>
      </c>
      <c r="M909" s="14" t="str">
        <f>IF(AND(H909=H908,K908="afterTx",timingTable[[#This Row],['[TRACECODE']:.1]]=6),"dc","")</f>
        <v/>
      </c>
      <c r="N909" s="14" t="str">
        <f t="shared" si="155"/>
        <v/>
      </c>
      <c r="O909" s="14" t="str">
        <f>IF(timingTable[[#This Row],['[TRACECODE']:.1]]=141,"afterRx","")</f>
        <v/>
      </c>
      <c r="P909" s="14" t="str">
        <f t="shared" si="156"/>
        <v/>
      </c>
      <c r="Q909" s="14" t="str">
        <f t="shared" si="157"/>
        <v/>
      </c>
      <c r="R909" s="14" t="str">
        <f t="shared" si="158"/>
        <v/>
      </c>
      <c r="S909" s="14" t="str">
        <f t="shared" si="159"/>
        <v>EMPTY</v>
      </c>
      <c r="T909" s="14" t="str">
        <f t="shared" si="160"/>
        <v>EMPTY</v>
      </c>
      <c r="U909" s="14" t="str">
        <f t="shared" si="161"/>
        <v>EMPTY</v>
      </c>
      <c r="V909" s="14" t="str">
        <f t="shared" si="162"/>
        <v>EMPTY</v>
      </c>
      <c r="W909" s="14" t="str">
        <f>IF(L909="beforeTx",timingTable[[#This Row],[FRT32_val]]-timingTable[[#This Row],[FRT32_trace]],"EMPTY")</f>
        <v>EMPTY</v>
      </c>
      <c r="X909" s="14" t="str">
        <f t="shared" si="163"/>
        <v>EMPTY</v>
      </c>
      <c r="Y909" s="14" t="str">
        <f t="shared" si="164"/>
        <v>EMPTY</v>
      </c>
      <c r="Z909" s="14" t="str">
        <f>IF(AND(P909="beforeRx",O910="afterRx"),J910-timingTable[[#This Row],[FRT32_trace]],"EMPTY")</f>
        <v>EMPTY</v>
      </c>
      <c r="AA909" s="14" t="str">
        <f>IF(AND(timingTable[[#This Row],[txEnd]]="txEnd",Q913="rxStart"),I913-timingTable[[#This Row],[FRT32_val]],"EMPTY")</f>
        <v>EMPTY</v>
      </c>
    </row>
    <row r="910" spans="1:27" x14ac:dyDescent="0.25">
      <c r="A910" s="14" t="s">
        <v>3116</v>
      </c>
      <c r="B910">
        <v>335691284269</v>
      </c>
      <c r="C910" s="14" t="s">
        <v>11154</v>
      </c>
      <c r="D910">
        <v>151</v>
      </c>
      <c r="E910" s="14" t="s">
        <v>7876</v>
      </c>
      <c r="F910" s="14" t="s">
        <v>7989</v>
      </c>
      <c r="G910" s="14">
        <f>timingTable[[#This Row],[FRT_DEC]]-B909</f>
        <v>1363</v>
      </c>
      <c r="H9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INFO]]))),H909)</f>
        <v>108</v>
      </c>
      <c r="I9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10" s="14">
        <f>HEX2DEC(RIGHT(timingTable[[#This Row],[FRT_HEX]],MIN(LEN(timingTable[[#This Row],[FRT_HEX]])-2,8)))</f>
        <v>683835181</v>
      </c>
      <c r="K910" s="14" t="str">
        <f>IF(timingTable[[#This Row],['[TRACECODE']:.1]]=140,"afterTx","")</f>
        <v/>
      </c>
      <c r="L910" s="14" t="str">
        <f t="shared" si="154"/>
        <v/>
      </c>
      <c r="M910" s="14" t="str">
        <f>IF(AND(H910=H909,K909="afterTx",timingTable[[#This Row],['[TRACECODE']:.1]]=6),"dc","")</f>
        <v/>
      </c>
      <c r="N910" s="14" t="str">
        <f t="shared" si="155"/>
        <v/>
      </c>
      <c r="O910" s="14" t="str">
        <f>IF(timingTable[[#This Row],['[TRACECODE']:.1]]=141,"afterRx","")</f>
        <v/>
      </c>
      <c r="P910" s="14" t="str">
        <f t="shared" si="156"/>
        <v/>
      </c>
      <c r="Q910" s="14" t="str">
        <f t="shared" si="157"/>
        <v/>
      </c>
      <c r="R910" s="14" t="str">
        <f t="shared" si="158"/>
        <v/>
      </c>
      <c r="S910" s="14" t="str">
        <f t="shared" si="159"/>
        <v>EMPTY</v>
      </c>
      <c r="T910" s="14" t="str">
        <f t="shared" si="160"/>
        <v>EMPTY</v>
      </c>
      <c r="U910" s="14" t="str">
        <f t="shared" si="161"/>
        <v>EMPTY</v>
      </c>
      <c r="V910" s="14" t="str">
        <f t="shared" si="162"/>
        <v>EMPTY</v>
      </c>
      <c r="W910" s="14" t="str">
        <f>IF(L910="beforeTx",timingTable[[#This Row],[FRT32_val]]-timingTable[[#This Row],[FRT32_trace]],"EMPTY")</f>
        <v>EMPTY</v>
      </c>
      <c r="X910" s="14" t="str">
        <f t="shared" si="163"/>
        <v>EMPTY</v>
      </c>
      <c r="Y910" s="14" t="str">
        <f t="shared" si="164"/>
        <v>EMPTY</v>
      </c>
      <c r="Z910" s="14" t="str">
        <f>IF(AND(P910="beforeRx",O911="afterRx"),J911-timingTable[[#This Row],[FRT32_trace]],"EMPTY")</f>
        <v>EMPTY</v>
      </c>
      <c r="AA910" s="14" t="str">
        <f>IF(AND(timingTable[[#This Row],[txEnd]]="txEnd",Q914="rxStart"),I914-timingTable[[#This Row],[FRT32_val]],"EMPTY")</f>
        <v>EMPTY</v>
      </c>
    </row>
    <row r="911" spans="1:27" x14ac:dyDescent="0.25">
      <c r="A911" s="14" t="s">
        <v>3119</v>
      </c>
      <c r="B911">
        <v>335691291697</v>
      </c>
      <c r="C911" s="14" t="s">
        <v>11157</v>
      </c>
      <c r="D911">
        <v>151</v>
      </c>
      <c r="E911" s="14" t="s">
        <v>7876</v>
      </c>
      <c r="F911" s="14" t="s">
        <v>7945</v>
      </c>
      <c r="G911" s="14">
        <f>timingTable[[#This Row],[FRT_DEC]]-B910</f>
        <v>7428</v>
      </c>
      <c r="H9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INFO]]))),H910)</f>
        <v>108</v>
      </c>
      <c r="I9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911" s="14">
        <f>HEX2DEC(RIGHT(timingTable[[#This Row],[FRT_HEX]],MIN(LEN(timingTable[[#This Row],[FRT_HEX]])-2,8)))</f>
        <v>683842609</v>
      </c>
      <c r="K911" s="14" t="str">
        <f>IF(timingTable[[#This Row],['[TRACECODE']:.1]]=140,"afterTx","")</f>
        <v/>
      </c>
      <c r="L911" s="14" t="str">
        <f t="shared" si="154"/>
        <v/>
      </c>
      <c r="M911" s="14" t="str">
        <f>IF(AND(H911=H910,K910="afterTx",timingTable[[#This Row],['[TRACECODE']:.1]]=6),"dc","")</f>
        <v/>
      </c>
      <c r="N911" s="14" t="str">
        <f t="shared" si="155"/>
        <v/>
      </c>
      <c r="O911" s="14" t="str">
        <f>IF(timingTable[[#This Row],['[TRACECODE']:.1]]=141,"afterRx","")</f>
        <v/>
      </c>
      <c r="P911" s="14" t="str">
        <f t="shared" si="156"/>
        <v/>
      </c>
      <c r="Q911" s="14" t="str">
        <f t="shared" si="157"/>
        <v/>
      </c>
      <c r="R911" s="14" t="str">
        <f t="shared" si="158"/>
        <v/>
      </c>
      <c r="S911" s="14" t="str">
        <f t="shared" si="159"/>
        <v>EMPTY</v>
      </c>
      <c r="T911" s="14" t="str">
        <f t="shared" si="160"/>
        <v>EMPTY</v>
      </c>
      <c r="U911" s="14" t="str">
        <f t="shared" si="161"/>
        <v>EMPTY</v>
      </c>
      <c r="V911" s="14" t="str">
        <f t="shared" si="162"/>
        <v>EMPTY</v>
      </c>
      <c r="W911" s="14" t="str">
        <f>IF(L911="beforeTx",timingTable[[#This Row],[FRT32_val]]-timingTable[[#This Row],[FRT32_trace]],"EMPTY")</f>
        <v>EMPTY</v>
      </c>
      <c r="X911" s="14" t="str">
        <f t="shared" si="163"/>
        <v>EMPTY</v>
      </c>
      <c r="Y911" s="14" t="str">
        <f t="shared" si="164"/>
        <v>EMPTY</v>
      </c>
      <c r="Z911" s="14" t="str">
        <f>IF(AND(P911="beforeRx",O912="afterRx"),J912-timingTable[[#This Row],[FRT32_trace]],"EMPTY")</f>
        <v>EMPTY</v>
      </c>
      <c r="AA911" s="14" t="str">
        <f>IF(AND(timingTable[[#This Row],[txEnd]]="txEnd",Q915="rxStart"),I915-timingTable[[#This Row],[FRT32_val]],"EMPTY")</f>
        <v>EMPTY</v>
      </c>
    </row>
    <row r="912" spans="1:27" x14ac:dyDescent="0.25">
      <c r="A912" s="14" t="s">
        <v>3121</v>
      </c>
      <c r="B912">
        <v>335691292766</v>
      </c>
      <c r="C912" s="14" t="s">
        <v>11159</v>
      </c>
      <c r="D912">
        <v>151</v>
      </c>
      <c r="E912" s="14" t="s">
        <v>7876</v>
      </c>
      <c r="F912" s="14" t="s">
        <v>7936</v>
      </c>
      <c r="G912" s="14">
        <f>timingTable[[#This Row],[FRT_DEC]]-B911</f>
        <v>1069</v>
      </c>
      <c r="H9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INFO]]))),H911)</f>
        <v>108</v>
      </c>
      <c r="I9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912" s="14">
        <f>HEX2DEC(RIGHT(timingTable[[#This Row],[FRT_HEX]],MIN(LEN(timingTable[[#This Row],[FRT_HEX]])-2,8)))</f>
        <v>683843678</v>
      </c>
      <c r="K912" s="14" t="str">
        <f>IF(timingTable[[#This Row],['[TRACECODE']:.1]]=140,"afterTx","")</f>
        <v/>
      </c>
      <c r="L912" s="14" t="str">
        <f t="shared" si="154"/>
        <v/>
      </c>
      <c r="M912" s="14" t="str">
        <f>IF(AND(H912=H911,K911="afterTx",timingTable[[#This Row],['[TRACECODE']:.1]]=6),"dc","")</f>
        <v/>
      </c>
      <c r="N912" s="14" t="str">
        <f t="shared" si="155"/>
        <v/>
      </c>
      <c r="O912" s="14" t="str">
        <f>IF(timingTable[[#This Row],['[TRACECODE']:.1]]=141,"afterRx","")</f>
        <v/>
      </c>
      <c r="P912" s="14" t="str">
        <f t="shared" si="156"/>
        <v/>
      </c>
      <c r="Q912" s="14" t="str">
        <f t="shared" si="157"/>
        <v/>
      </c>
      <c r="R912" s="14" t="str">
        <f t="shared" si="158"/>
        <v/>
      </c>
      <c r="S912" s="14" t="str">
        <f t="shared" si="159"/>
        <v>EMPTY</v>
      </c>
      <c r="T912" s="14" t="str">
        <f t="shared" si="160"/>
        <v>EMPTY</v>
      </c>
      <c r="U912" s="14" t="str">
        <f t="shared" si="161"/>
        <v>EMPTY</v>
      </c>
      <c r="V912" s="14" t="str">
        <f t="shared" si="162"/>
        <v>EMPTY</v>
      </c>
      <c r="W912" s="14" t="str">
        <f>IF(L912="beforeTx",timingTable[[#This Row],[FRT32_val]]-timingTable[[#This Row],[FRT32_trace]],"EMPTY")</f>
        <v>EMPTY</v>
      </c>
      <c r="X912" s="14" t="str">
        <f t="shared" si="163"/>
        <v>EMPTY</v>
      </c>
      <c r="Y912" s="14" t="str">
        <f t="shared" si="164"/>
        <v>EMPTY</v>
      </c>
      <c r="Z912" s="14" t="str">
        <f>IF(AND(P912="beforeRx",O913="afterRx"),J913-timingTable[[#This Row],[FRT32_trace]],"EMPTY")</f>
        <v>EMPTY</v>
      </c>
      <c r="AA912" s="14" t="str">
        <f>IF(AND(timingTable[[#This Row],[txEnd]]="txEnd",Q916="rxStart"),I916-timingTable[[#This Row],[FRT32_val]],"EMPTY")</f>
        <v>EMPTY</v>
      </c>
    </row>
    <row r="913" spans="1:27" x14ac:dyDescent="0.25">
      <c r="A913" s="14" t="s">
        <v>3123</v>
      </c>
      <c r="B913">
        <v>335691294976</v>
      </c>
      <c r="C913" s="14" t="s">
        <v>11161</v>
      </c>
      <c r="D913">
        <v>151</v>
      </c>
      <c r="E913" s="14" t="s">
        <v>7876</v>
      </c>
      <c r="F913" s="14" t="s">
        <v>7989</v>
      </c>
      <c r="G913" s="14">
        <f>timingTable[[#This Row],[FRT_DEC]]-B912</f>
        <v>2210</v>
      </c>
      <c r="H9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INFO]]))),H912)</f>
        <v>108</v>
      </c>
      <c r="I9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13" s="14">
        <f>HEX2DEC(RIGHT(timingTable[[#This Row],[FRT_HEX]],MIN(LEN(timingTable[[#This Row],[FRT_HEX]])-2,8)))</f>
        <v>683845888</v>
      </c>
      <c r="K913" s="14" t="str">
        <f>IF(timingTable[[#This Row],['[TRACECODE']:.1]]=140,"afterTx","")</f>
        <v/>
      </c>
      <c r="L913" s="14" t="str">
        <f t="shared" si="154"/>
        <v/>
      </c>
      <c r="M913" s="14" t="str">
        <f>IF(AND(H913=H912,K912="afterTx",timingTable[[#This Row],['[TRACECODE']:.1]]=6),"dc","")</f>
        <v/>
      </c>
      <c r="N913" s="14" t="str">
        <f t="shared" si="155"/>
        <v/>
      </c>
      <c r="O913" s="14" t="str">
        <f>IF(timingTable[[#This Row],['[TRACECODE']:.1]]=141,"afterRx","")</f>
        <v/>
      </c>
      <c r="P913" s="14" t="str">
        <f t="shared" si="156"/>
        <v/>
      </c>
      <c r="Q913" s="14" t="str">
        <f t="shared" si="157"/>
        <v/>
      </c>
      <c r="R913" s="14" t="str">
        <f t="shared" si="158"/>
        <v/>
      </c>
      <c r="S913" s="14" t="str">
        <f t="shared" si="159"/>
        <v>EMPTY</v>
      </c>
      <c r="T913" s="14" t="str">
        <f t="shared" si="160"/>
        <v>EMPTY</v>
      </c>
      <c r="U913" s="14" t="str">
        <f t="shared" si="161"/>
        <v>EMPTY</v>
      </c>
      <c r="V913" s="14" t="str">
        <f t="shared" si="162"/>
        <v>EMPTY</v>
      </c>
      <c r="W913" s="14" t="str">
        <f>IF(L913="beforeTx",timingTable[[#This Row],[FRT32_val]]-timingTable[[#This Row],[FRT32_trace]],"EMPTY")</f>
        <v>EMPTY</v>
      </c>
      <c r="X913" s="14" t="str">
        <f t="shared" si="163"/>
        <v>EMPTY</v>
      </c>
      <c r="Y913" s="14" t="str">
        <f t="shared" si="164"/>
        <v>EMPTY</v>
      </c>
      <c r="Z913" s="14" t="str">
        <f>IF(AND(P913="beforeRx",O914="afterRx"),J914-timingTable[[#This Row],[FRT32_trace]],"EMPTY")</f>
        <v>EMPTY</v>
      </c>
      <c r="AA913" s="14" t="str">
        <f>IF(AND(timingTable[[#This Row],[txEnd]]="txEnd",Q917="rxStart"),I917-timingTable[[#This Row],[FRT32_val]],"EMPTY")</f>
        <v>EMPTY</v>
      </c>
    </row>
    <row r="914" spans="1:27" x14ac:dyDescent="0.25">
      <c r="A914" s="14" t="s">
        <v>3131</v>
      </c>
      <c r="B914">
        <v>335691296017</v>
      </c>
      <c r="C914" s="14" t="s">
        <v>11171</v>
      </c>
      <c r="D914">
        <v>151</v>
      </c>
      <c r="E914" s="14" t="s">
        <v>7876</v>
      </c>
      <c r="F914" s="14" t="s">
        <v>7993</v>
      </c>
      <c r="G914" s="14">
        <f>timingTable[[#This Row],[FRT_DEC]]-B913</f>
        <v>1041</v>
      </c>
      <c r="H9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INFO]]))),H913)</f>
        <v>108</v>
      </c>
      <c r="I9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914" s="14">
        <f>HEX2DEC(RIGHT(timingTable[[#This Row],[FRT_HEX]],MIN(LEN(timingTable[[#This Row],[FRT_HEX]])-2,8)))</f>
        <v>683846929</v>
      </c>
      <c r="K914" s="14" t="str">
        <f>IF(timingTable[[#This Row],['[TRACECODE']:.1]]=140,"afterTx","")</f>
        <v/>
      </c>
      <c r="L914" s="14" t="str">
        <f t="shared" si="154"/>
        <v/>
      </c>
      <c r="M914" s="14" t="str">
        <f>IF(AND(H914=H913,K913="afterTx",timingTable[[#This Row],['[TRACECODE']:.1]]=6),"dc","")</f>
        <v/>
      </c>
      <c r="N914" s="14" t="str">
        <f t="shared" si="155"/>
        <v/>
      </c>
      <c r="O914" s="14" t="str">
        <f>IF(timingTable[[#This Row],['[TRACECODE']:.1]]=141,"afterRx","")</f>
        <v/>
      </c>
      <c r="P914" s="14" t="str">
        <f t="shared" si="156"/>
        <v/>
      </c>
      <c r="Q914" s="14" t="str">
        <f t="shared" si="157"/>
        <v/>
      </c>
      <c r="R914" s="14" t="str">
        <f t="shared" si="158"/>
        <v/>
      </c>
      <c r="S914" s="14" t="str">
        <f t="shared" si="159"/>
        <v>EMPTY</v>
      </c>
      <c r="T914" s="14" t="str">
        <f t="shared" si="160"/>
        <v>EMPTY</v>
      </c>
      <c r="U914" s="14" t="str">
        <f t="shared" si="161"/>
        <v>EMPTY</v>
      </c>
      <c r="V914" s="14" t="str">
        <f t="shared" si="162"/>
        <v>EMPTY</v>
      </c>
      <c r="W914" s="14" t="str">
        <f>IF(L914="beforeTx",timingTable[[#This Row],[FRT32_val]]-timingTable[[#This Row],[FRT32_trace]],"EMPTY")</f>
        <v>EMPTY</v>
      </c>
      <c r="X914" s="14" t="str">
        <f t="shared" si="163"/>
        <v>EMPTY</v>
      </c>
      <c r="Y914" s="14" t="str">
        <f t="shared" si="164"/>
        <v>EMPTY</v>
      </c>
      <c r="Z914" s="14" t="str">
        <f>IF(AND(P914="beforeRx",O915="afterRx"),J915-timingTable[[#This Row],[FRT32_trace]],"EMPTY")</f>
        <v>EMPTY</v>
      </c>
      <c r="AA914" s="14" t="str">
        <f>IF(AND(timingTable[[#This Row],[txEnd]]="txEnd",Q918="rxStart"),I918-timingTable[[#This Row],[FRT32_val]],"EMPTY")</f>
        <v>EMPTY</v>
      </c>
    </row>
    <row r="915" spans="1:27" x14ac:dyDescent="0.25">
      <c r="A915" s="14" t="s">
        <v>3135</v>
      </c>
      <c r="B915">
        <v>335691296062</v>
      </c>
      <c r="C915" s="14" t="s">
        <v>11175</v>
      </c>
      <c r="D915">
        <v>131</v>
      </c>
      <c r="E915" s="14" t="s">
        <v>3932</v>
      </c>
      <c r="F915" s="14" t="s">
        <v>11176</v>
      </c>
      <c r="G915" s="14">
        <f>timingTable[[#This Row],[FRT_DEC]]-B914</f>
        <v>45</v>
      </c>
      <c r="H9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INFO]]))),H914)</f>
        <v>109</v>
      </c>
      <c r="I91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15" s="14">
        <f>HEX2DEC(RIGHT(timingTable[[#This Row],[FRT_HEX]],MIN(LEN(timingTable[[#This Row],[FRT_HEX]])-2,8)))</f>
        <v>683846974</v>
      </c>
      <c r="K915" s="14" t="str">
        <f>IF(timingTable[[#This Row],['[TRACECODE']:.1]]=140,"afterTx","")</f>
        <v/>
      </c>
      <c r="L915" s="14" t="str">
        <f t="shared" si="154"/>
        <v/>
      </c>
      <c r="M915" s="14" t="str">
        <f>IF(AND(H915=H914,K914="afterTx",timingTable[[#This Row],['[TRACECODE']:.1]]=6),"dc","")</f>
        <v/>
      </c>
      <c r="N915" s="14" t="str">
        <f t="shared" si="155"/>
        <v/>
      </c>
      <c r="O915" s="14" t="str">
        <f>IF(timingTable[[#This Row],['[TRACECODE']:.1]]=141,"afterRx","")</f>
        <v/>
      </c>
      <c r="P915" s="14" t="str">
        <f t="shared" si="156"/>
        <v/>
      </c>
      <c r="Q915" s="14" t="str">
        <f t="shared" si="157"/>
        <v/>
      </c>
      <c r="R915" s="14" t="str">
        <f t="shared" si="158"/>
        <v/>
      </c>
      <c r="S915" s="14" t="str">
        <f t="shared" si="159"/>
        <v>EMPTY</v>
      </c>
      <c r="T915" s="14" t="str">
        <f t="shared" si="160"/>
        <v>EMPTY</v>
      </c>
      <c r="U915" s="14" t="str">
        <f t="shared" si="161"/>
        <v>EMPTY</v>
      </c>
      <c r="V915" s="14" t="str">
        <f t="shared" si="162"/>
        <v>EMPTY</v>
      </c>
      <c r="W915" s="14" t="str">
        <f>IF(L915="beforeTx",timingTable[[#This Row],[FRT32_val]]-timingTable[[#This Row],[FRT32_trace]],"EMPTY")</f>
        <v>EMPTY</v>
      </c>
      <c r="X915" s="14" t="str">
        <f t="shared" si="163"/>
        <v>EMPTY</v>
      </c>
      <c r="Y915" s="14" t="str">
        <f t="shared" si="164"/>
        <v>EMPTY</v>
      </c>
      <c r="Z915" s="14" t="str">
        <f>IF(AND(P915="beforeRx",O916="afterRx"),J916-timingTable[[#This Row],[FRT32_trace]],"EMPTY")</f>
        <v>EMPTY</v>
      </c>
      <c r="AA915" s="14" t="str">
        <f>IF(AND(timingTable[[#This Row],[txEnd]]="txEnd",Q919="rxStart"),I919-timingTable[[#This Row],[FRT32_val]],"EMPTY")</f>
        <v>EMPTY</v>
      </c>
    </row>
    <row r="916" spans="1:27" x14ac:dyDescent="0.25">
      <c r="A916" s="14" t="s">
        <v>3137</v>
      </c>
      <c r="B916">
        <v>335691296110</v>
      </c>
      <c r="C916" s="14" t="s">
        <v>11178</v>
      </c>
      <c r="D916">
        <v>129</v>
      </c>
      <c r="E916" s="14" t="s">
        <v>3677</v>
      </c>
      <c r="F916" s="14" t="s">
        <v>11179</v>
      </c>
      <c r="G916" s="14">
        <f>timingTable[[#This Row],[FRT_DEC]]-B915</f>
        <v>48</v>
      </c>
      <c r="H9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INFO]]))),H915)</f>
        <v>109</v>
      </c>
      <c r="I9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683847915</v>
      </c>
      <c r="J916" s="14">
        <f>HEX2DEC(RIGHT(timingTable[[#This Row],[FRT_HEX]],MIN(LEN(timingTable[[#This Row],[FRT_HEX]])-2,8)))</f>
        <v>683847022</v>
      </c>
      <c r="K916" s="14" t="str">
        <f>IF(timingTable[[#This Row],['[TRACECODE']:.1]]=140,"afterTx","")</f>
        <v/>
      </c>
      <c r="L916" s="14" t="str">
        <f t="shared" si="154"/>
        <v>beforeTx</v>
      </c>
      <c r="M916" s="14" t="str">
        <f>IF(AND(H916=H915,K915="afterTx",timingTable[[#This Row],['[TRACECODE']:.1]]=6),"dc","")</f>
        <v/>
      </c>
      <c r="N916" s="14" t="str">
        <f t="shared" si="155"/>
        <v/>
      </c>
      <c r="O916" s="14" t="str">
        <f>IF(timingTable[[#This Row],['[TRACECODE']:.1]]=141,"afterRx","")</f>
        <v/>
      </c>
      <c r="P916" s="14" t="str">
        <f t="shared" si="156"/>
        <v/>
      </c>
      <c r="Q916" s="14" t="str">
        <f t="shared" si="157"/>
        <v/>
      </c>
      <c r="R916" s="14" t="str">
        <f t="shared" si="158"/>
        <v/>
      </c>
      <c r="S916" s="14">
        <f t="shared" si="159"/>
        <v>719</v>
      </c>
      <c r="T916" s="14" t="str">
        <f t="shared" si="160"/>
        <v>EMPTY</v>
      </c>
      <c r="U916" s="14" t="str">
        <f t="shared" si="161"/>
        <v>EMPTY</v>
      </c>
      <c r="V916" s="14" t="str">
        <f t="shared" si="162"/>
        <v>EMPTY</v>
      </c>
      <c r="W916" s="14">
        <f>IF(L916="beforeTx",timingTable[[#This Row],[FRT32_val]]-timingTable[[#This Row],[FRT32_trace]],"EMPTY")</f>
        <v>893</v>
      </c>
      <c r="X916" s="14">
        <f t="shared" si="163"/>
        <v>929</v>
      </c>
      <c r="Y916" s="14" t="str">
        <f t="shared" si="164"/>
        <v>EMPTY</v>
      </c>
      <c r="Z916" s="14" t="str">
        <f>IF(AND(P916="beforeRx",O917="afterRx"),J917-timingTable[[#This Row],[FRT32_trace]],"EMPTY")</f>
        <v>EMPTY</v>
      </c>
      <c r="AA916" s="14" t="str">
        <f>IF(AND(timingTable[[#This Row],[txEnd]]="txEnd",Q920="rxStart"),I920-timingTable[[#This Row],[FRT32_val]],"EMPTY")</f>
        <v>EMPTY</v>
      </c>
    </row>
    <row r="917" spans="1:27" x14ac:dyDescent="0.25">
      <c r="A917" s="14" t="s">
        <v>3138</v>
      </c>
      <c r="B917">
        <v>335691296113</v>
      </c>
      <c r="C917" s="14" t="s">
        <v>11180</v>
      </c>
      <c r="D917">
        <v>129</v>
      </c>
      <c r="E917" s="14" t="s">
        <v>3677</v>
      </c>
      <c r="F917" s="14" t="s">
        <v>7881</v>
      </c>
      <c r="G917" s="14">
        <f>timingTable[[#This Row],[FRT_DEC]]-B916</f>
        <v>3</v>
      </c>
      <c r="H9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INFO]]))),H916)</f>
        <v>109</v>
      </c>
      <c r="I9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17" s="14">
        <f>HEX2DEC(RIGHT(timingTable[[#This Row],[FRT_HEX]],MIN(LEN(timingTable[[#This Row],[FRT_HEX]])-2,8)))</f>
        <v>683847025</v>
      </c>
      <c r="K917" s="14" t="str">
        <f>IF(timingTable[[#This Row],['[TRACECODE']:.1]]=140,"afterTx","")</f>
        <v/>
      </c>
      <c r="L917" s="14" t="str">
        <f t="shared" si="154"/>
        <v/>
      </c>
      <c r="M917" s="14" t="str">
        <f>IF(AND(H917=H916,K916="afterTx",timingTable[[#This Row],['[TRACECODE']:.1]]=6),"dc","")</f>
        <v/>
      </c>
      <c r="N917" s="14" t="str">
        <f t="shared" si="155"/>
        <v/>
      </c>
      <c r="O917" s="14" t="str">
        <f>IF(timingTable[[#This Row],['[TRACECODE']:.1]]=141,"afterRx","")</f>
        <v/>
      </c>
      <c r="P917" s="14" t="str">
        <f t="shared" si="156"/>
        <v/>
      </c>
      <c r="Q917" s="14" t="str">
        <f t="shared" si="157"/>
        <v/>
      </c>
      <c r="R917" s="14" t="str">
        <f t="shared" si="158"/>
        <v/>
      </c>
      <c r="S917" s="14" t="str">
        <f t="shared" si="159"/>
        <v>EMPTY</v>
      </c>
      <c r="T917" s="14" t="str">
        <f t="shared" si="160"/>
        <v>EMPTY</v>
      </c>
      <c r="U917" s="14" t="str">
        <f t="shared" si="161"/>
        <v>EMPTY</v>
      </c>
      <c r="V917" s="14" t="str">
        <f t="shared" si="162"/>
        <v>EMPTY</v>
      </c>
      <c r="W917" s="14" t="str">
        <f>IF(L917="beforeTx",timingTable[[#This Row],[FRT32_val]]-timingTable[[#This Row],[FRT32_trace]],"EMPTY")</f>
        <v>EMPTY</v>
      </c>
      <c r="X917" s="14" t="str">
        <f t="shared" si="163"/>
        <v>EMPTY</v>
      </c>
      <c r="Y917" s="14" t="str">
        <f t="shared" si="164"/>
        <v>EMPTY</v>
      </c>
      <c r="Z917" s="14" t="str">
        <f>IF(AND(P917="beforeRx",O918="afterRx"),J918-timingTable[[#This Row],[FRT32_trace]],"EMPTY")</f>
        <v>EMPTY</v>
      </c>
      <c r="AA917" s="14" t="str">
        <f>IF(AND(timingTable[[#This Row],[txEnd]]="txEnd",Q921="rxStart"),I921-timingTable[[#This Row],[FRT32_val]],"EMPTY")</f>
        <v>EMPTY</v>
      </c>
    </row>
    <row r="918" spans="1:27" x14ac:dyDescent="0.25">
      <c r="A918" s="14" t="s">
        <v>3139</v>
      </c>
      <c r="B918">
        <v>335691297039</v>
      </c>
      <c r="C918" s="14" t="s">
        <v>11181</v>
      </c>
      <c r="D918">
        <v>140</v>
      </c>
      <c r="E918" s="14" t="s">
        <v>1076</v>
      </c>
      <c r="F918" s="14" t="s">
        <v>4031</v>
      </c>
      <c r="G918" s="14">
        <f>timingTable[[#This Row],[FRT_DEC]]-B917</f>
        <v>926</v>
      </c>
      <c r="H9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INFO]]))),H917)</f>
        <v>109</v>
      </c>
      <c r="I91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18" s="14">
        <f>HEX2DEC(RIGHT(timingTable[[#This Row],[FRT_HEX]],MIN(LEN(timingTable[[#This Row],[FRT_HEX]])-2,8)))</f>
        <v>683847951</v>
      </c>
      <c r="K918" s="14" t="str">
        <f>IF(timingTable[[#This Row],['[TRACECODE']:.1]]=140,"afterTx","")</f>
        <v>afterTx</v>
      </c>
      <c r="L918" s="14" t="str">
        <f t="shared" si="154"/>
        <v/>
      </c>
      <c r="M918" s="14" t="str">
        <f>IF(AND(H918=H917,K917="afterTx",timingTable[[#This Row],['[TRACECODE']:.1]]=6),"dc","")</f>
        <v/>
      </c>
      <c r="N918" s="14" t="str">
        <f t="shared" si="155"/>
        <v/>
      </c>
      <c r="O918" s="14" t="str">
        <f>IF(timingTable[[#This Row],['[TRACECODE']:.1]]=141,"afterRx","")</f>
        <v/>
      </c>
      <c r="P918" s="14" t="str">
        <f t="shared" si="156"/>
        <v/>
      </c>
      <c r="Q918" s="14" t="str">
        <f t="shared" si="157"/>
        <v/>
      </c>
      <c r="R918" s="14" t="str">
        <f t="shared" si="158"/>
        <v/>
      </c>
      <c r="S918" s="14" t="str">
        <f t="shared" si="159"/>
        <v>EMPTY</v>
      </c>
      <c r="T918" s="14" t="str">
        <f t="shared" si="160"/>
        <v>EMPTY</v>
      </c>
      <c r="U918" s="14" t="str">
        <f t="shared" si="161"/>
        <v>EMPTY</v>
      </c>
      <c r="V918" s="14" t="str">
        <f t="shared" si="162"/>
        <v>EMPTY</v>
      </c>
      <c r="W918" s="14" t="str">
        <f>IF(L918="beforeTx",timingTable[[#This Row],[FRT32_val]]-timingTable[[#This Row],[FRT32_trace]],"EMPTY")</f>
        <v>EMPTY</v>
      </c>
      <c r="X918" s="14" t="str">
        <f t="shared" si="163"/>
        <v>EMPTY</v>
      </c>
      <c r="Y918" s="14" t="str">
        <f t="shared" si="164"/>
        <v>EMPTY</v>
      </c>
      <c r="Z918" s="14" t="str">
        <f>IF(AND(P918="beforeRx",O919="afterRx"),J919-timingTable[[#This Row],[FRT32_trace]],"EMPTY")</f>
        <v>EMPTY</v>
      </c>
      <c r="AA918" s="14" t="str">
        <f>IF(AND(timingTable[[#This Row],[txEnd]]="txEnd",Q922="rxStart"),I922-timingTable[[#This Row],[FRT32_val]],"EMPTY")</f>
        <v>EMPTY</v>
      </c>
    </row>
    <row r="919" spans="1:27" x14ac:dyDescent="0.25">
      <c r="A919" s="14" t="s">
        <v>3141</v>
      </c>
      <c r="B919">
        <v>335691300672</v>
      </c>
      <c r="C919" s="14" t="s">
        <v>11183</v>
      </c>
      <c r="D919">
        <v>6</v>
      </c>
      <c r="E919" s="14" t="s">
        <v>1077</v>
      </c>
      <c r="F919" s="14" t="s">
        <v>11184</v>
      </c>
      <c r="G919" s="14">
        <f>timingTable[[#This Row],[FRT_DEC]]-B918</f>
        <v>3633</v>
      </c>
      <c r="H9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INFO]]))),H918)</f>
        <v>109</v>
      </c>
      <c r="I9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683848634</v>
      </c>
      <c r="J919" s="14">
        <f>HEX2DEC(RIGHT(timingTable[[#This Row],[FRT_HEX]],MIN(LEN(timingTable[[#This Row],[FRT_HEX]])-2,8)))</f>
        <v>683851584</v>
      </c>
      <c r="K919" s="14" t="str">
        <f>IF(timingTable[[#This Row],['[TRACECODE']:.1]]=140,"afterTx","")</f>
        <v/>
      </c>
      <c r="L919" s="14" t="str">
        <f t="shared" si="154"/>
        <v/>
      </c>
      <c r="M919" s="14" t="str">
        <f>IF(AND(H919=H918,K918="afterTx",timingTable[[#This Row],['[TRACECODE']:.1]]=6),"dc","")</f>
        <v>dc</v>
      </c>
      <c r="N919" s="14" t="str">
        <f t="shared" si="155"/>
        <v/>
      </c>
      <c r="O919" s="14" t="str">
        <f>IF(timingTable[[#This Row],['[TRACECODE']:.1]]=141,"afterRx","")</f>
        <v/>
      </c>
      <c r="P919" s="14" t="str">
        <f t="shared" si="156"/>
        <v/>
      </c>
      <c r="Q919" s="14" t="str">
        <f t="shared" si="157"/>
        <v/>
      </c>
      <c r="R919" s="14" t="str">
        <f t="shared" si="158"/>
        <v/>
      </c>
      <c r="S919" s="14" t="str">
        <f t="shared" si="159"/>
        <v>EMPTY</v>
      </c>
      <c r="T919" s="14" t="str">
        <f t="shared" si="160"/>
        <v>EMPTY</v>
      </c>
      <c r="U919" s="14" t="str">
        <f t="shared" si="161"/>
        <v>EMPTY</v>
      </c>
      <c r="V919" s="14" t="str">
        <f t="shared" si="162"/>
        <v>EMPTY</v>
      </c>
      <c r="W919" s="14" t="str">
        <f>IF(L919="beforeTx",timingTable[[#This Row],[FRT32_val]]-timingTable[[#This Row],[FRT32_trace]],"EMPTY")</f>
        <v>EMPTY</v>
      </c>
      <c r="X919" s="14" t="str">
        <f t="shared" si="163"/>
        <v>EMPTY</v>
      </c>
      <c r="Y919" s="14" t="str">
        <f t="shared" si="164"/>
        <v>EMPTY</v>
      </c>
      <c r="Z919" s="14" t="str">
        <f>IF(AND(P919="beforeRx",O920="afterRx"),J920-timingTable[[#This Row],[FRT32_trace]],"EMPTY")</f>
        <v>EMPTY</v>
      </c>
      <c r="AA919" s="14" t="str">
        <f>IF(AND(timingTable[[#This Row],[txEnd]]="txEnd",Q923="rxStart"),I923-timingTable[[#This Row],[FRT32_val]],"EMPTY")</f>
        <v>EMPTY</v>
      </c>
    </row>
    <row r="920" spans="1:27" x14ac:dyDescent="0.25">
      <c r="A920" s="14" t="s">
        <v>3142</v>
      </c>
      <c r="B920">
        <v>335691300674</v>
      </c>
      <c r="C920" s="14" t="s">
        <v>11185</v>
      </c>
      <c r="D920">
        <v>6</v>
      </c>
      <c r="E920" s="14" t="s">
        <v>1077</v>
      </c>
      <c r="F920" s="14" t="s">
        <v>7877</v>
      </c>
      <c r="G920" s="14">
        <f>timingTable[[#This Row],[FRT_DEC]]-B919</f>
        <v>2</v>
      </c>
      <c r="H9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INFO]]))),H919)</f>
        <v>109</v>
      </c>
      <c r="I9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20" s="14">
        <f>HEX2DEC(RIGHT(timingTable[[#This Row],[FRT_HEX]],MIN(LEN(timingTable[[#This Row],[FRT_HEX]])-2,8)))</f>
        <v>683851586</v>
      </c>
      <c r="K920" s="14" t="str">
        <f>IF(timingTable[[#This Row],['[TRACECODE']:.1]]=140,"afterTx","")</f>
        <v/>
      </c>
      <c r="L920" s="14" t="str">
        <f t="shared" si="154"/>
        <v/>
      </c>
      <c r="M920" s="14" t="str">
        <f>IF(AND(H920=H919,K919="afterTx",timingTable[[#This Row],['[TRACECODE']:.1]]=6),"dc","")</f>
        <v/>
      </c>
      <c r="N920" s="14" t="str">
        <f t="shared" si="155"/>
        <v/>
      </c>
      <c r="O920" s="14" t="str">
        <f>IF(timingTable[[#This Row],['[TRACECODE']:.1]]=141,"afterRx","")</f>
        <v/>
      </c>
      <c r="P920" s="14" t="str">
        <f t="shared" si="156"/>
        <v/>
      </c>
      <c r="Q920" s="14" t="str">
        <f t="shared" si="157"/>
        <v/>
      </c>
      <c r="R920" s="14" t="str">
        <f t="shared" si="158"/>
        <v/>
      </c>
      <c r="S920" s="14" t="str">
        <f t="shared" si="159"/>
        <v>EMPTY</v>
      </c>
      <c r="T920" s="14" t="str">
        <f t="shared" si="160"/>
        <v>EMPTY</v>
      </c>
      <c r="U920" s="14" t="str">
        <f t="shared" si="161"/>
        <v>EMPTY</v>
      </c>
      <c r="V920" s="14" t="str">
        <f t="shared" si="162"/>
        <v>EMPTY</v>
      </c>
      <c r="W920" s="14" t="str">
        <f>IF(L920="beforeTx",timingTable[[#This Row],[FRT32_val]]-timingTable[[#This Row],[FRT32_trace]],"EMPTY")</f>
        <v>EMPTY</v>
      </c>
      <c r="X920" s="14" t="str">
        <f t="shared" si="163"/>
        <v>EMPTY</v>
      </c>
      <c r="Y920" s="14" t="str">
        <f t="shared" si="164"/>
        <v>EMPTY</v>
      </c>
      <c r="Z920" s="14" t="str">
        <f>IF(AND(P920="beforeRx",O921="afterRx"),J921-timingTable[[#This Row],[FRT32_trace]],"EMPTY")</f>
        <v>EMPTY</v>
      </c>
      <c r="AA920" s="14" t="str">
        <f>IF(AND(timingTable[[#This Row],[txEnd]]="txEnd",Q924="rxStart"),I924-timingTable[[#This Row],[FRT32_val]],"EMPTY")</f>
        <v>EMPTY</v>
      </c>
    </row>
    <row r="921" spans="1:27" x14ac:dyDescent="0.25">
      <c r="A921" s="14" t="s">
        <v>3143</v>
      </c>
      <c r="B921">
        <v>335691300678</v>
      </c>
      <c r="C921" s="14" t="s">
        <v>11186</v>
      </c>
      <c r="D921">
        <v>122</v>
      </c>
      <c r="E921" s="14" t="s">
        <v>3921</v>
      </c>
      <c r="F921" s="14" t="s">
        <v>11187</v>
      </c>
      <c r="G921" s="14">
        <f>timingTable[[#This Row],[FRT_DEC]]-B920</f>
        <v>4</v>
      </c>
      <c r="H9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INFO]]))),H920)</f>
        <v>109</v>
      </c>
      <c r="I9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683851525</v>
      </c>
      <c r="J921" s="14">
        <f>HEX2DEC(RIGHT(timingTable[[#This Row],[FRT_HEX]],MIN(LEN(timingTable[[#This Row],[FRT_HEX]])-2,8)))</f>
        <v>683851590</v>
      </c>
      <c r="K921" s="14" t="str">
        <f>IF(timingTable[[#This Row],['[TRACECODE']:.1]]=140,"afterTx","")</f>
        <v/>
      </c>
      <c r="L921" s="14" t="str">
        <f t="shared" si="154"/>
        <v/>
      </c>
      <c r="M921" s="14" t="str">
        <f>IF(AND(H921=H920,K920="afterTx",timingTable[[#This Row],['[TRACECODE']:.1]]=6),"dc","")</f>
        <v/>
      </c>
      <c r="N921" s="14" t="str">
        <f t="shared" si="155"/>
        <v>txEnd</v>
      </c>
      <c r="O921" s="14" t="str">
        <f>IF(timingTable[[#This Row],['[TRACECODE']:.1]]=141,"afterRx","")</f>
        <v/>
      </c>
      <c r="P921" s="14" t="str">
        <f t="shared" si="156"/>
        <v/>
      </c>
      <c r="Q921" s="14" t="str">
        <f t="shared" si="157"/>
        <v/>
      </c>
      <c r="R921" s="14" t="str">
        <f t="shared" si="158"/>
        <v/>
      </c>
      <c r="S921" s="14" t="str">
        <f t="shared" si="159"/>
        <v>EMPTY</v>
      </c>
      <c r="T921" s="14" t="str">
        <f t="shared" si="160"/>
        <v>EMPTY</v>
      </c>
      <c r="U921" s="14" t="str">
        <f t="shared" si="161"/>
        <v>EMPTY</v>
      </c>
      <c r="V921" s="14" t="str">
        <f t="shared" si="162"/>
        <v>EMPTY</v>
      </c>
      <c r="W921" s="14" t="str">
        <f>IF(L921="beforeTx",timingTable[[#This Row],[FRT32_val]]-timingTable[[#This Row],[FRT32_trace]],"EMPTY")</f>
        <v>EMPTY</v>
      </c>
      <c r="X921" s="14" t="str">
        <f t="shared" si="163"/>
        <v>EMPTY</v>
      </c>
      <c r="Y921" s="14" t="str">
        <f t="shared" si="164"/>
        <v>EMPTY</v>
      </c>
      <c r="Z921" s="14" t="str">
        <f>IF(AND(P921="beforeRx",O922="afterRx"),J922-timingTable[[#This Row],[FRT32_trace]],"EMPTY")</f>
        <v>EMPTY</v>
      </c>
      <c r="AA921" s="14" t="str">
        <f>IF(AND(timingTable[[#This Row],[txEnd]]="txEnd",Q925="rxStart"),I925-timingTable[[#This Row],[FRT32_val]],"EMPTY")</f>
        <v>EMPTY</v>
      </c>
    </row>
    <row r="922" spans="1:27" x14ac:dyDescent="0.25">
      <c r="A922" s="14" t="s">
        <v>3144</v>
      </c>
      <c r="B922">
        <v>335691300680</v>
      </c>
      <c r="C922" s="14" t="s">
        <v>11188</v>
      </c>
      <c r="D922">
        <v>122</v>
      </c>
      <c r="E922" s="14" t="s">
        <v>3921</v>
      </c>
      <c r="F922" s="14" t="s">
        <v>7878</v>
      </c>
      <c r="G922" s="14">
        <f>timingTable[[#This Row],[FRT_DEC]]-B921</f>
        <v>2</v>
      </c>
      <c r="H9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INFO]]))),H921)</f>
        <v>109</v>
      </c>
      <c r="I9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22" s="14">
        <f>HEX2DEC(RIGHT(timingTable[[#This Row],[FRT_HEX]],MIN(LEN(timingTable[[#This Row],[FRT_HEX]])-2,8)))</f>
        <v>683851592</v>
      </c>
      <c r="K922" s="14" t="str">
        <f>IF(timingTable[[#This Row],['[TRACECODE']:.1]]=140,"afterTx","")</f>
        <v/>
      </c>
      <c r="L922" s="14" t="str">
        <f t="shared" si="154"/>
        <v/>
      </c>
      <c r="M922" s="14" t="str">
        <f>IF(AND(H922=H921,K921="afterTx",timingTable[[#This Row],['[TRACECODE']:.1]]=6),"dc","")</f>
        <v/>
      </c>
      <c r="N922" s="14" t="str">
        <f t="shared" si="155"/>
        <v/>
      </c>
      <c r="O922" s="14" t="str">
        <f>IF(timingTable[[#This Row],['[TRACECODE']:.1]]=141,"afterRx","")</f>
        <v/>
      </c>
      <c r="P922" s="14" t="str">
        <f t="shared" si="156"/>
        <v/>
      </c>
      <c r="Q922" s="14" t="str">
        <f t="shared" si="157"/>
        <v/>
      </c>
      <c r="R922" s="14" t="str">
        <f t="shared" si="158"/>
        <v/>
      </c>
      <c r="S922" s="14" t="str">
        <f t="shared" si="159"/>
        <v>EMPTY</v>
      </c>
      <c r="T922" s="14" t="str">
        <f t="shared" si="160"/>
        <v>EMPTY</v>
      </c>
      <c r="U922" s="14" t="str">
        <f t="shared" si="161"/>
        <v>EMPTY</v>
      </c>
      <c r="V922" s="14" t="str">
        <f t="shared" si="162"/>
        <v>EMPTY</v>
      </c>
      <c r="W922" s="14" t="str">
        <f>IF(L922="beforeTx",timingTable[[#This Row],[FRT32_val]]-timingTable[[#This Row],[FRT32_trace]],"EMPTY")</f>
        <v>EMPTY</v>
      </c>
      <c r="X922" s="14" t="str">
        <f t="shared" si="163"/>
        <v>EMPTY</v>
      </c>
      <c r="Y922" s="14" t="str">
        <f t="shared" si="164"/>
        <v>EMPTY</v>
      </c>
      <c r="Z922" s="14" t="str">
        <f>IF(AND(P922="beforeRx",O923="afterRx"),J923-timingTable[[#This Row],[FRT32_trace]],"EMPTY")</f>
        <v>EMPTY</v>
      </c>
      <c r="AA922" s="14" t="str">
        <f>IF(AND(timingTable[[#This Row],[txEnd]]="txEnd",Q926="rxStart"),I926-timingTable[[#This Row],[FRT32_val]],"EMPTY")</f>
        <v>EMPTY</v>
      </c>
    </row>
    <row r="923" spans="1:27" x14ac:dyDescent="0.25">
      <c r="A923" s="14" t="s">
        <v>3145</v>
      </c>
      <c r="B923">
        <v>335691300688</v>
      </c>
      <c r="C923" s="14" t="s">
        <v>11189</v>
      </c>
      <c r="D923">
        <v>151</v>
      </c>
      <c r="E923" s="14" t="s">
        <v>7876</v>
      </c>
      <c r="F923" s="14" t="s">
        <v>8006</v>
      </c>
      <c r="G923" s="14">
        <f>timingTable[[#This Row],[FRT_DEC]]-B922</f>
        <v>8</v>
      </c>
      <c r="H9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INFO]]))),H922)</f>
        <v>109</v>
      </c>
      <c r="I9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923" s="14">
        <f>HEX2DEC(RIGHT(timingTable[[#This Row],[FRT_HEX]],MIN(LEN(timingTable[[#This Row],[FRT_HEX]])-2,8)))</f>
        <v>683851600</v>
      </c>
      <c r="K923" s="14" t="str">
        <f>IF(timingTable[[#This Row],['[TRACECODE']:.1]]=140,"afterTx","")</f>
        <v/>
      </c>
      <c r="L923" s="14" t="str">
        <f t="shared" si="154"/>
        <v/>
      </c>
      <c r="M923" s="14" t="str">
        <f>IF(AND(H923=H922,K922="afterTx",timingTable[[#This Row],['[TRACECODE']:.1]]=6),"dc","")</f>
        <v/>
      </c>
      <c r="N923" s="14" t="str">
        <f t="shared" si="155"/>
        <v/>
      </c>
      <c r="O923" s="14" t="str">
        <f>IF(timingTable[[#This Row],['[TRACECODE']:.1]]=141,"afterRx","")</f>
        <v/>
      </c>
      <c r="P923" s="14" t="str">
        <f t="shared" si="156"/>
        <v/>
      </c>
      <c r="Q923" s="14" t="str">
        <f t="shared" si="157"/>
        <v/>
      </c>
      <c r="R923" s="14" t="str">
        <f t="shared" si="158"/>
        <v/>
      </c>
      <c r="S923" s="14" t="str">
        <f t="shared" si="159"/>
        <v>EMPTY</v>
      </c>
      <c r="T923" s="14" t="str">
        <f t="shared" si="160"/>
        <v>EMPTY</v>
      </c>
      <c r="U923" s="14" t="str">
        <f t="shared" si="161"/>
        <v>EMPTY</v>
      </c>
      <c r="V923" s="14" t="str">
        <f t="shared" si="162"/>
        <v>EMPTY</v>
      </c>
      <c r="W923" s="14" t="str">
        <f>IF(L923="beforeTx",timingTable[[#This Row],[FRT32_val]]-timingTable[[#This Row],[FRT32_trace]],"EMPTY")</f>
        <v>EMPTY</v>
      </c>
      <c r="X923" s="14" t="str">
        <f t="shared" si="163"/>
        <v>EMPTY</v>
      </c>
      <c r="Y923" s="14" t="str">
        <f t="shared" si="164"/>
        <v>EMPTY</v>
      </c>
      <c r="Z923" s="14" t="str">
        <f>IF(AND(P923="beforeRx",O924="afterRx"),J924-timingTable[[#This Row],[FRT32_trace]],"EMPTY")</f>
        <v>EMPTY</v>
      </c>
      <c r="AA923" s="14" t="str">
        <f>IF(AND(timingTable[[#This Row],[txEnd]]="txEnd",Q927="rxStart"),I927-timingTable[[#This Row],[FRT32_val]],"EMPTY")</f>
        <v>EMPTY</v>
      </c>
    </row>
    <row r="924" spans="1:27" x14ac:dyDescent="0.25">
      <c r="A924" s="14" t="s">
        <v>3153</v>
      </c>
      <c r="B924">
        <v>335691301127</v>
      </c>
      <c r="C924" s="14" t="s">
        <v>11198</v>
      </c>
      <c r="D924">
        <v>151</v>
      </c>
      <c r="E924" s="14" t="s">
        <v>7876</v>
      </c>
      <c r="F924" s="14" t="s">
        <v>8130</v>
      </c>
      <c r="G924" s="14">
        <f>timingTable[[#This Row],[FRT_DEC]]-B923</f>
        <v>439</v>
      </c>
      <c r="H9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INFO]]))),H923)</f>
        <v>109</v>
      </c>
      <c r="I9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924" s="14">
        <f>HEX2DEC(RIGHT(timingTable[[#This Row],[FRT_HEX]],MIN(LEN(timingTable[[#This Row],[FRT_HEX]])-2,8)))</f>
        <v>683852039</v>
      </c>
      <c r="K924" s="14" t="str">
        <f>IF(timingTable[[#This Row],['[TRACECODE']:.1]]=140,"afterTx","")</f>
        <v/>
      </c>
      <c r="L924" s="14" t="str">
        <f t="shared" si="154"/>
        <v/>
      </c>
      <c r="M924" s="14" t="str">
        <f>IF(AND(H924=H923,K923="afterTx",timingTable[[#This Row],['[TRACECODE']:.1]]=6),"dc","")</f>
        <v/>
      </c>
      <c r="N924" s="14" t="str">
        <f t="shared" si="155"/>
        <v/>
      </c>
      <c r="O924" s="14" t="str">
        <f>IF(timingTable[[#This Row],['[TRACECODE']:.1]]=141,"afterRx","")</f>
        <v/>
      </c>
      <c r="P924" s="14" t="str">
        <f t="shared" si="156"/>
        <v/>
      </c>
      <c r="Q924" s="14" t="str">
        <f t="shared" si="157"/>
        <v/>
      </c>
      <c r="R924" s="14" t="str">
        <f t="shared" si="158"/>
        <v/>
      </c>
      <c r="S924" s="14" t="str">
        <f t="shared" si="159"/>
        <v>EMPTY</v>
      </c>
      <c r="T924" s="14" t="str">
        <f t="shared" si="160"/>
        <v>EMPTY</v>
      </c>
      <c r="U924" s="14" t="str">
        <f t="shared" si="161"/>
        <v>EMPTY</v>
      </c>
      <c r="V924" s="14" t="str">
        <f t="shared" si="162"/>
        <v>EMPTY</v>
      </c>
      <c r="W924" s="14" t="str">
        <f>IF(L924="beforeTx",timingTable[[#This Row],[FRT32_val]]-timingTable[[#This Row],[FRT32_trace]],"EMPTY")</f>
        <v>EMPTY</v>
      </c>
      <c r="X924" s="14" t="str">
        <f t="shared" si="163"/>
        <v>EMPTY</v>
      </c>
      <c r="Y924" s="14" t="str">
        <f t="shared" si="164"/>
        <v>EMPTY</v>
      </c>
      <c r="Z924" s="14" t="str">
        <f>IF(AND(P924="beforeRx",O925="afterRx"),J925-timingTable[[#This Row],[FRT32_trace]],"EMPTY")</f>
        <v>EMPTY</v>
      </c>
      <c r="AA924" s="14" t="str">
        <f>IF(AND(timingTable[[#This Row],[txEnd]]="txEnd",Q928="rxStart"),I928-timingTable[[#This Row],[FRT32_val]],"EMPTY")</f>
        <v>EMPTY</v>
      </c>
    </row>
    <row r="925" spans="1:27" x14ac:dyDescent="0.25">
      <c r="A925" s="14" t="s">
        <v>3156</v>
      </c>
      <c r="B925">
        <v>335691301151</v>
      </c>
      <c r="C925" s="14" t="s">
        <v>11201</v>
      </c>
      <c r="D925">
        <v>130</v>
      </c>
      <c r="E925" s="14" t="s">
        <v>3933</v>
      </c>
      <c r="F925" s="14" t="s">
        <v>3998</v>
      </c>
      <c r="G925" s="14">
        <f>timingTable[[#This Row],[FRT_DEC]]-B924</f>
        <v>24</v>
      </c>
      <c r="H9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INFO]]))),H924)</f>
        <v>109</v>
      </c>
      <c r="I9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327685</v>
      </c>
      <c r="J925" s="14">
        <f>HEX2DEC(RIGHT(timingTable[[#This Row],[FRT_HEX]],MIN(LEN(timingTable[[#This Row],[FRT_HEX]])-2,8)))</f>
        <v>683852063</v>
      </c>
      <c r="K925" s="14" t="str">
        <f>IF(timingTable[[#This Row],['[TRACECODE']:.1]]=140,"afterTx","")</f>
        <v/>
      </c>
      <c r="L925" s="14" t="str">
        <f t="shared" si="154"/>
        <v/>
      </c>
      <c r="M925" s="14" t="str">
        <f>IF(AND(H925=H924,K924="afterTx",timingTable[[#This Row],['[TRACECODE']:.1]]=6),"dc","")</f>
        <v/>
      </c>
      <c r="N925" s="14" t="str">
        <f t="shared" si="155"/>
        <v/>
      </c>
      <c r="O925" s="14" t="str">
        <f>IF(timingTable[[#This Row],['[TRACECODE']:.1]]=141,"afterRx","")</f>
        <v/>
      </c>
      <c r="P925" s="14" t="str">
        <f t="shared" si="156"/>
        <v>beforeRx</v>
      </c>
      <c r="Q925" s="14" t="str">
        <f t="shared" si="157"/>
        <v/>
      </c>
      <c r="R925" s="14" t="str">
        <f t="shared" si="158"/>
        <v/>
      </c>
      <c r="S925" s="14" t="str">
        <f t="shared" si="159"/>
        <v>EMPTY</v>
      </c>
      <c r="T925" s="14" t="str">
        <f t="shared" si="160"/>
        <v>EMPTY</v>
      </c>
      <c r="U925" s="14" t="str">
        <f t="shared" si="161"/>
        <v>EMPTY</v>
      </c>
      <c r="V925" s="14" t="str">
        <f t="shared" si="162"/>
        <v>EMPTY</v>
      </c>
      <c r="W925" s="14" t="str">
        <f>IF(L925="beforeTx",timingTable[[#This Row],[FRT32_val]]-timingTable[[#This Row],[FRT32_trace]],"EMPTY")</f>
        <v>EMPTY</v>
      </c>
      <c r="X925" s="14" t="str">
        <f t="shared" si="163"/>
        <v>EMPTY</v>
      </c>
      <c r="Y925" s="14" t="str">
        <f t="shared" si="164"/>
        <v>EMPTY</v>
      </c>
      <c r="Z925" s="14">
        <f>IF(AND(P925="beforeRx",O926="afterRx"),J926-timingTable[[#This Row],[FRT32_trace]],"EMPTY")</f>
        <v>825</v>
      </c>
      <c r="AA925" s="14" t="str">
        <f>IF(AND(timingTable[[#This Row],[txEnd]]="txEnd",Q929="rxStart"),I929-timingTable[[#This Row],[FRT32_val]],"EMPTY")</f>
        <v>EMPTY</v>
      </c>
    </row>
    <row r="926" spans="1:27" x14ac:dyDescent="0.25">
      <c r="A926" s="14" t="s">
        <v>3157</v>
      </c>
      <c r="B926">
        <v>335691301976</v>
      </c>
      <c r="C926" s="14" t="s">
        <v>11202</v>
      </c>
      <c r="D926">
        <v>141</v>
      </c>
      <c r="E926" s="14" t="s">
        <v>3934</v>
      </c>
      <c r="F926" s="14" t="s">
        <v>3999</v>
      </c>
      <c r="G926" s="14">
        <f>timingTable[[#This Row],[FRT_DEC]]-B925</f>
        <v>825</v>
      </c>
      <c r="H9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INFO]]))),H925)</f>
        <v>109</v>
      </c>
      <c r="I92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26" s="14">
        <f>HEX2DEC(RIGHT(timingTable[[#This Row],[FRT_HEX]],MIN(LEN(timingTable[[#This Row],[FRT_HEX]])-2,8)))</f>
        <v>683852888</v>
      </c>
      <c r="K926" s="14" t="str">
        <f>IF(timingTable[[#This Row],['[TRACECODE']:.1]]=140,"afterTx","")</f>
        <v/>
      </c>
      <c r="L926" s="14" t="str">
        <f t="shared" si="154"/>
        <v/>
      </c>
      <c r="M926" s="14" t="str">
        <f>IF(AND(H926=H925,K925="afterTx",timingTable[[#This Row],['[TRACECODE']:.1]]=6),"dc","")</f>
        <v/>
      </c>
      <c r="N926" s="14" t="str">
        <f t="shared" si="155"/>
        <v/>
      </c>
      <c r="O926" s="14" t="str">
        <f>IF(timingTable[[#This Row],['[TRACECODE']:.1]]=141,"afterRx","")</f>
        <v>afterRx</v>
      </c>
      <c r="P926" s="14" t="str">
        <f t="shared" si="156"/>
        <v/>
      </c>
      <c r="Q926" s="14" t="str">
        <f t="shared" si="157"/>
        <v/>
      </c>
      <c r="R926" s="14" t="str">
        <f t="shared" si="158"/>
        <v/>
      </c>
      <c r="S926" s="14" t="str">
        <f t="shared" si="159"/>
        <v>EMPTY</v>
      </c>
      <c r="T926" s="14" t="str">
        <f t="shared" si="160"/>
        <v>EMPTY</v>
      </c>
      <c r="U926" s="14" t="str">
        <f t="shared" si="161"/>
        <v>EMPTY</v>
      </c>
      <c r="V926" s="14" t="str">
        <f t="shared" si="162"/>
        <v>EMPTY</v>
      </c>
      <c r="W926" s="14" t="str">
        <f>IF(L926="beforeTx",timingTable[[#This Row],[FRT32_val]]-timingTable[[#This Row],[FRT32_trace]],"EMPTY")</f>
        <v>EMPTY</v>
      </c>
      <c r="X926" s="14" t="str">
        <f t="shared" si="163"/>
        <v>EMPTY</v>
      </c>
      <c r="Y926" s="14" t="str">
        <f t="shared" si="164"/>
        <v>EMPTY</v>
      </c>
      <c r="Z926" s="14" t="str">
        <f>IF(AND(P926="beforeRx",O927="afterRx"),J927-timingTable[[#This Row],[FRT32_trace]],"EMPTY")</f>
        <v>EMPTY</v>
      </c>
      <c r="AA926" s="14" t="str">
        <f>IF(AND(timingTable[[#This Row],[txEnd]]="txEnd",Q930="rxStart"),I930-timingTable[[#This Row],[FRT32_val]],"EMPTY")</f>
        <v>EMPTY</v>
      </c>
    </row>
    <row r="927" spans="1:27" x14ac:dyDescent="0.25">
      <c r="A927" s="14" t="s">
        <v>3160</v>
      </c>
      <c r="B927">
        <v>335691303240</v>
      </c>
      <c r="C927" s="14" t="s">
        <v>11205</v>
      </c>
      <c r="D927">
        <v>123</v>
      </c>
      <c r="E927" s="14" t="s">
        <v>3922</v>
      </c>
      <c r="F927" s="14" t="s">
        <v>11206</v>
      </c>
      <c r="G927" s="14">
        <f>timingTable[[#This Row],[FRT_DEC]]-B926</f>
        <v>1264</v>
      </c>
      <c r="H9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INFO]]))),H926)</f>
        <v>109</v>
      </c>
      <c r="I9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683853738</v>
      </c>
      <c r="J927" s="14">
        <f>HEX2DEC(RIGHT(timingTable[[#This Row],[FRT_HEX]],MIN(LEN(timingTable[[#This Row],[FRT_HEX]])-2,8)))</f>
        <v>683854152</v>
      </c>
      <c r="K927" s="14" t="str">
        <f>IF(timingTable[[#This Row],['[TRACECODE']:.1]]=140,"afterTx","")</f>
        <v/>
      </c>
      <c r="L927" s="14" t="str">
        <f t="shared" si="154"/>
        <v/>
      </c>
      <c r="M927" s="14" t="str">
        <f>IF(AND(H927=H926,K926="afterTx",timingTable[[#This Row],['[TRACECODE']:.1]]=6),"dc","")</f>
        <v/>
      </c>
      <c r="N927" s="14" t="str">
        <f t="shared" si="155"/>
        <v/>
      </c>
      <c r="O927" s="14" t="str">
        <f>IF(timingTable[[#This Row],['[TRACECODE']:.1]]=141,"afterRx","")</f>
        <v/>
      </c>
      <c r="P927" s="14" t="str">
        <f t="shared" si="156"/>
        <v/>
      </c>
      <c r="Q927" s="14" t="str">
        <f t="shared" si="157"/>
        <v>rxStart</v>
      </c>
      <c r="R927" s="14" t="str">
        <f t="shared" si="158"/>
        <v/>
      </c>
      <c r="S927" s="14" t="str">
        <f t="shared" si="159"/>
        <v>EMPTY</v>
      </c>
      <c r="T927" s="14" t="str">
        <f t="shared" si="160"/>
        <v>EMPTY</v>
      </c>
      <c r="U927" s="14" t="str">
        <f t="shared" si="161"/>
        <v>EMPTY</v>
      </c>
      <c r="V927" s="14" t="str">
        <f t="shared" si="162"/>
        <v>EMPTY</v>
      </c>
      <c r="W927" s="14" t="str">
        <f>IF(L927="beforeTx",timingTable[[#This Row],[FRT32_val]]-timingTable[[#This Row],[FRT32_trace]],"EMPTY")</f>
        <v>EMPTY</v>
      </c>
      <c r="X927" s="14" t="str">
        <f t="shared" si="163"/>
        <v>EMPTY</v>
      </c>
      <c r="Y927" s="14" t="str">
        <f t="shared" si="164"/>
        <v>EMPTY</v>
      </c>
      <c r="Z927" s="14" t="str">
        <f>IF(AND(P927="beforeRx",O928="afterRx"),J928-timingTable[[#This Row],[FRT32_trace]],"EMPTY")</f>
        <v>EMPTY</v>
      </c>
      <c r="AA927" s="14" t="str">
        <f>IF(AND(timingTable[[#This Row],[txEnd]]="txEnd",Q931="rxStart"),I931-timingTable[[#This Row],[FRT32_val]],"EMPTY")</f>
        <v>EMPTY</v>
      </c>
    </row>
    <row r="928" spans="1:27" x14ac:dyDescent="0.25">
      <c r="A928" s="14" t="s">
        <v>3161</v>
      </c>
      <c r="B928">
        <v>335691303243</v>
      </c>
      <c r="C928" s="14" t="s">
        <v>11207</v>
      </c>
      <c r="D928">
        <v>123</v>
      </c>
      <c r="E928" s="14" t="s">
        <v>3922</v>
      </c>
      <c r="F928" s="14" t="s">
        <v>7879</v>
      </c>
      <c r="G928" s="14">
        <f>timingTable[[#This Row],[FRT_DEC]]-B927</f>
        <v>3</v>
      </c>
      <c r="H9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INFO]]))),H927)</f>
        <v>109</v>
      </c>
      <c r="I9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28" s="14">
        <f>HEX2DEC(RIGHT(timingTable[[#This Row],[FRT_HEX]],MIN(LEN(timingTable[[#This Row],[FRT_HEX]])-2,8)))</f>
        <v>683854155</v>
      </c>
      <c r="K928" s="14" t="str">
        <f>IF(timingTable[[#This Row],['[TRACECODE']:.1]]=140,"afterTx","")</f>
        <v/>
      </c>
      <c r="L928" s="14" t="str">
        <f t="shared" si="154"/>
        <v/>
      </c>
      <c r="M928" s="14" t="str">
        <f>IF(AND(H928=H927,K927="afterTx",timingTable[[#This Row],['[TRACECODE']:.1]]=6),"dc","")</f>
        <v/>
      </c>
      <c r="N928" s="14" t="str">
        <f t="shared" si="155"/>
        <v/>
      </c>
      <c r="O928" s="14" t="str">
        <f>IF(timingTable[[#This Row],['[TRACECODE']:.1]]=141,"afterRx","")</f>
        <v/>
      </c>
      <c r="P928" s="14" t="str">
        <f t="shared" si="156"/>
        <v/>
      </c>
      <c r="Q928" s="14" t="str">
        <f t="shared" si="157"/>
        <v/>
      </c>
      <c r="R928" s="14" t="str">
        <f t="shared" si="158"/>
        <v/>
      </c>
      <c r="S928" s="14" t="str">
        <f t="shared" si="159"/>
        <v>EMPTY</v>
      </c>
      <c r="T928" s="14" t="str">
        <f t="shared" si="160"/>
        <v>EMPTY</v>
      </c>
      <c r="U928" s="14" t="str">
        <f t="shared" si="161"/>
        <v>EMPTY</v>
      </c>
      <c r="V928" s="14" t="str">
        <f t="shared" si="162"/>
        <v>EMPTY</v>
      </c>
      <c r="W928" s="14" t="str">
        <f>IF(L928="beforeTx",timingTable[[#This Row],[FRT32_val]]-timingTable[[#This Row],[FRT32_trace]],"EMPTY")</f>
        <v>EMPTY</v>
      </c>
      <c r="X928" s="14" t="str">
        <f t="shared" si="163"/>
        <v>EMPTY</v>
      </c>
      <c r="Y928" s="14" t="str">
        <f t="shared" si="164"/>
        <v>EMPTY</v>
      </c>
      <c r="Z928" s="14" t="str">
        <f>IF(AND(P928="beforeRx",O929="afterRx"),J929-timingTable[[#This Row],[FRT32_trace]],"EMPTY")</f>
        <v>EMPTY</v>
      </c>
      <c r="AA928" s="14" t="str">
        <f>IF(AND(timingTable[[#This Row],[txEnd]]="txEnd",Q932="rxStart"),I932-timingTable[[#This Row],[FRT32_val]],"EMPTY")</f>
        <v>EMPTY</v>
      </c>
    </row>
    <row r="929" spans="1:27" x14ac:dyDescent="0.25">
      <c r="A929" s="14" t="s">
        <v>3165</v>
      </c>
      <c r="B929">
        <v>335691303577</v>
      </c>
      <c r="C929" s="14" t="s">
        <v>11211</v>
      </c>
      <c r="D929">
        <v>124</v>
      </c>
      <c r="E929" s="14" t="s">
        <v>3923</v>
      </c>
      <c r="F929" s="14" t="s">
        <v>11212</v>
      </c>
      <c r="G929" s="14">
        <f>timingTable[[#This Row],[FRT_DEC]]-B928</f>
        <v>334</v>
      </c>
      <c r="H9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INFO]]))),H928)</f>
        <v>109</v>
      </c>
      <c r="I9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683854271</v>
      </c>
      <c r="J929" s="14">
        <f>HEX2DEC(RIGHT(timingTable[[#This Row],[FRT_HEX]],MIN(LEN(timingTable[[#This Row],[FRT_HEX]])-2,8)))</f>
        <v>683854489</v>
      </c>
      <c r="K929" s="14" t="str">
        <f>IF(timingTable[[#This Row],['[TRACECODE']:.1]]=140,"afterTx","")</f>
        <v/>
      </c>
      <c r="L929" s="14" t="str">
        <f t="shared" si="154"/>
        <v/>
      </c>
      <c r="M929" s="14" t="str">
        <f>IF(AND(H929=H928,K928="afterTx",timingTable[[#This Row],['[TRACECODE']:.1]]=6),"dc","")</f>
        <v/>
      </c>
      <c r="N929" s="14" t="str">
        <f t="shared" si="155"/>
        <v/>
      </c>
      <c r="O929" s="14" t="str">
        <f>IF(timingTable[[#This Row],['[TRACECODE']:.1]]=141,"afterRx","")</f>
        <v/>
      </c>
      <c r="P929" s="14" t="str">
        <f t="shared" si="156"/>
        <v/>
      </c>
      <c r="Q929" s="14" t="str">
        <f t="shared" si="157"/>
        <v/>
      </c>
      <c r="R929" s="14" t="str">
        <f t="shared" si="158"/>
        <v>rxEnd</v>
      </c>
      <c r="S929" s="14" t="str">
        <f t="shared" si="159"/>
        <v>EMPTY</v>
      </c>
      <c r="T929" s="14" t="str">
        <f t="shared" si="160"/>
        <v>EMPTY</v>
      </c>
      <c r="U929" s="14">
        <f t="shared" si="161"/>
        <v>-683854269</v>
      </c>
      <c r="V929" s="14" t="str">
        <f t="shared" si="162"/>
        <v>EMPTY</v>
      </c>
      <c r="W929" s="14" t="str">
        <f>IF(L929="beforeTx",timingTable[[#This Row],[FRT32_val]]-timingTable[[#This Row],[FRT32_trace]],"EMPTY")</f>
        <v>EMPTY</v>
      </c>
      <c r="X929" s="14" t="str">
        <f t="shared" si="163"/>
        <v>EMPTY</v>
      </c>
      <c r="Y929" s="14">
        <f t="shared" si="164"/>
        <v>234</v>
      </c>
      <c r="Z929" s="14" t="str">
        <f>IF(AND(P929="beforeRx",O930="afterRx"),J930-timingTable[[#This Row],[FRT32_trace]],"EMPTY")</f>
        <v>EMPTY</v>
      </c>
      <c r="AA929" s="14" t="str">
        <f>IF(AND(timingTable[[#This Row],[txEnd]]="txEnd",Q933="rxStart"),I933-timingTable[[#This Row],[FRT32_val]],"EMPTY")</f>
        <v>EMPTY</v>
      </c>
    </row>
    <row r="930" spans="1:27" x14ac:dyDescent="0.25">
      <c r="A930" s="14" t="s">
        <v>3166</v>
      </c>
      <c r="B930">
        <v>335691303579</v>
      </c>
      <c r="C930" s="14" t="s">
        <v>11213</v>
      </c>
      <c r="D930">
        <v>124</v>
      </c>
      <c r="E930" s="14" t="s">
        <v>3923</v>
      </c>
      <c r="F930" s="14" t="s">
        <v>7880</v>
      </c>
      <c r="G930" s="14">
        <f>timingTable[[#This Row],[FRT_DEC]]-B929</f>
        <v>2</v>
      </c>
      <c r="H9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INFO]]))),H929)</f>
        <v>109</v>
      </c>
      <c r="I9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30" s="14">
        <f>HEX2DEC(RIGHT(timingTable[[#This Row],[FRT_HEX]],MIN(LEN(timingTable[[#This Row],[FRT_HEX]])-2,8)))</f>
        <v>683854491</v>
      </c>
      <c r="K930" s="14" t="str">
        <f>IF(timingTable[[#This Row],['[TRACECODE']:.1]]=140,"afterTx","")</f>
        <v/>
      </c>
      <c r="L930" s="14" t="str">
        <f t="shared" si="154"/>
        <v/>
      </c>
      <c r="M930" s="14" t="str">
        <f>IF(AND(H930=H929,K929="afterTx",timingTable[[#This Row],['[TRACECODE']:.1]]=6),"dc","")</f>
        <v/>
      </c>
      <c r="N930" s="14" t="str">
        <f t="shared" si="155"/>
        <v/>
      </c>
      <c r="O930" s="14" t="str">
        <f>IF(timingTable[[#This Row],['[TRACECODE']:.1]]=141,"afterRx","")</f>
        <v/>
      </c>
      <c r="P930" s="14" t="str">
        <f t="shared" si="156"/>
        <v/>
      </c>
      <c r="Q930" s="14" t="str">
        <f t="shared" si="157"/>
        <v/>
      </c>
      <c r="R930" s="14" t="str">
        <f t="shared" si="158"/>
        <v/>
      </c>
      <c r="S930" s="14" t="str">
        <f t="shared" si="159"/>
        <v>EMPTY</v>
      </c>
      <c r="T930" s="14" t="str">
        <f t="shared" si="160"/>
        <v>EMPTY</v>
      </c>
      <c r="U930" s="14" t="str">
        <f t="shared" si="161"/>
        <v>EMPTY</v>
      </c>
      <c r="V930" s="14" t="str">
        <f t="shared" si="162"/>
        <v>EMPTY</v>
      </c>
      <c r="W930" s="14" t="str">
        <f>IF(L930="beforeTx",timingTable[[#This Row],[FRT32_val]]-timingTable[[#This Row],[FRT32_trace]],"EMPTY")</f>
        <v>EMPTY</v>
      </c>
      <c r="X930" s="14" t="str">
        <f t="shared" si="163"/>
        <v>EMPTY</v>
      </c>
      <c r="Y930" s="14" t="str">
        <f t="shared" si="164"/>
        <v>EMPTY</v>
      </c>
      <c r="Z930" s="14" t="str">
        <f>IF(AND(P930="beforeRx",O931="afterRx"),J931-timingTable[[#This Row],[FRT32_trace]],"EMPTY")</f>
        <v>EMPTY</v>
      </c>
      <c r="AA930" s="14" t="str">
        <f>IF(AND(timingTable[[#This Row],[txEnd]]="txEnd",Q934="rxStart"),I934-timingTable[[#This Row],[FRT32_val]],"EMPTY")</f>
        <v>EMPTY</v>
      </c>
    </row>
    <row r="931" spans="1:27" x14ac:dyDescent="0.25">
      <c r="A931" s="14" t="s">
        <v>3167</v>
      </c>
      <c r="B931">
        <v>335691303593</v>
      </c>
      <c r="C931" s="14" t="s">
        <v>11214</v>
      </c>
      <c r="D931">
        <v>151</v>
      </c>
      <c r="E931" s="14" t="s">
        <v>7876</v>
      </c>
      <c r="F931" s="14" t="s">
        <v>7845</v>
      </c>
      <c r="G931" s="14">
        <f>timingTable[[#This Row],[FRT_DEC]]-B930</f>
        <v>14</v>
      </c>
      <c r="H9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INFO]]))),H930)</f>
        <v>109</v>
      </c>
      <c r="I9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931" s="14">
        <f>HEX2DEC(RIGHT(timingTable[[#This Row],[FRT_HEX]],MIN(LEN(timingTable[[#This Row],[FRT_HEX]])-2,8)))</f>
        <v>683854505</v>
      </c>
      <c r="K931" s="14" t="str">
        <f>IF(timingTable[[#This Row],['[TRACECODE']:.1]]=140,"afterTx","")</f>
        <v/>
      </c>
      <c r="L931" s="14" t="str">
        <f t="shared" si="154"/>
        <v>beforeTx</v>
      </c>
      <c r="M931" s="14" t="str">
        <f>IF(AND(H931=H930,K930="afterTx",timingTable[[#This Row],['[TRACECODE']:.1]]=6),"dc","")</f>
        <v/>
      </c>
      <c r="N931" s="14" t="str">
        <f t="shared" si="155"/>
        <v/>
      </c>
      <c r="O931" s="14" t="str">
        <f>IF(timingTable[[#This Row],['[TRACECODE']:.1]]=141,"afterRx","")</f>
        <v/>
      </c>
      <c r="P931" s="14" t="str">
        <f t="shared" si="156"/>
        <v/>
      </c>
      <c r="Q931" s="14" t="str">
        <f t="shared" si="157"/>
        <v/>
      </c>
      <c r="R931" s="14" t="str">
        <f t="shared" si="158"/>
        <v/>
      </c>
      <c r="S931" s="14" t="str">
        <f t="shared" si="159"/>
        <v>EMPTY</v>
      </c>
      <c r="T931" s="14" t="str">
        <f t="shared" si="160"/>
        <v>EMPTY</v>
      </c>
      <c r="U931" s="14" t="str">
        <f t="shared" si="161"/>
        <v>EMPTY</v>
      </c>
      <c r="V931" s="14" t="str">
        <f t="shared" si="162"/>
        <v>EMPTY</v>
      </c>
      <c r="W931" s="14">
        <f>IF(L931="beforeTx",timingTable[[#This Row],[FRT32_val]]-timingTable[[#This Row],[FRT32_trace]],"EMPTY")</f>
        <v>-683854503</v>
      </c>
      <c r="X931" s="14">
        <f t="shared" si="163"/>
        <v>728</v>
      </c>
      <c r="Y931" s="14" t="str">
        <f t="shared" si="164"/>
        <v>EMPTY</v>
      </c>
      <c r="Z931" s="14" t="str">
        <f>IF(AND(P931="beforeRx",O932="afterRx"),J932-timingTable[[#This Row],[FRT32_trace]],"EMPTY")</f>
        <v>EMPTY</v>
      </c>
      <c r="AA931" s="14" t="str">
        <f>IF(AND(timingTable[[#This Row],[txEnd]]="txEnd",Q935="rxStart"),I935-timingTable[[#This Row],[FRT32_val]],"EMPTY")</f>
        <v>EMPTY</v>
      </c>
    </row>
    <row r="932" spans="1:27" x14ac:dyDescent="0.25">
      <c r="A932" s="14" t="s">
        <v>3169</v>
      </c>
      <c r="B932">
        <v>335691303604</v>
      </c>
      <c r="C932" s="14" t="s">
        <v>11216</v>
      </c>
      <c r="D932">
        <v>151</v>
      </c>
      <c r="E932" s="14" t="s">
        <v>7876</v>
      </c>
      <c r="F932" s="14" t="s">
        <v>8151</v>
      </c>
      <c r="G932" s="14">
        <f>timingTable[[#This Row],[FRT_DEC]]-B931</f>
        <v>11</v>
      </c>
      <c r="H9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INFO]]))),H931)</f>
        <v>109</v>
      </c>
      <c r="I9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932" s="14">
        <f>HEX2DEC(RIGHT(timingTable[[#This Row],[FRT_HEX]],MIN(LEN(timingTable[[#This Row],[FRT_HEX]])-2,8)))</f>
        <v>683854516</v>
      </c>
      <c r="K932" s="14" t="str">
        <f>IF(timingTable[[#This Row],['[TRACECODE']:.1]]=140,"afterTx","")</f>
        <v/>
      </c>
      <c r="L932" s="14" t="str">
        <f t="shared" si="154"/>
        <v/>
      </c>
      <c r="M932" s="14" t="str">
        <f>IF(AND(H932=H931,K931="afterTx",timingTable[[#This Row],['[TRACECODE']:.1]]=6),"dc","")</f>
        <v/>
      </c>
      <c r="N932" s="14" t="str">
        <f t="shared" si="155"/>
        <v/>
      </c>
      <c r="O932" s="14" t="str">
        <f>IF(timingTable[[#This Row],['[TRACECODE']:.1]]=141,"afterRx","")</f>
        <v/>
      </c>
      <c r="P932" s="14" t="str">
        <f t="shared" si="156"/>
        <v/>
      </c>
      <c r="Q932" s="14" t="str">
        <f t="shared" si="157"/>
        <v/>
      </c>
      <c r="R932" s="14" t="str">
        <f t="shared" si="158"/>
        <v/>
      </c>
      <c r="S932" s="14" t="str">
        <f t="shared" si="159"/>
        <v>EMPTY</v>
      </c>
      <c r="T932" s="14" t="str">
        <f t="shared" si="160"/>
        <v>EMPTY</v>
      </c>
      <c r="U932" s="14" t="str">
        <f t="shared" si="161"/>
        <v>EMPTY</v>
      </c>
      <c r="V932" s="14" t="str">
        <f t="shared" si="162"/>
        <v>EMPTY</v>
      </c>
      <c r="W932" s="14" t="str">
        <f>IF(L932="beforeTx",timingTable[[#This Row],[FRT32_val]]-timingTable[[#This Row],[FRT32_trace]],"EMPTY")</f>
        <v>EMPTY</v>
      </c>
      <c r="X932" s="14" t="str">
        <f t="shared" si="163"/>
        <v>EMPTY</v>
      </c>
      <c r="Y932" s="14" t="str">
        <f t="shared" si="164"/>
        <v>EMPTY</v>
      </c>
      <c r="Z932" s="14" t="str">
        <f>IF(AND(P932="beforeRx",O933="afterRx"),J933-timingTable[[#This Row],[FRT32_trace]],"EMPTY")</f>
        <v>EMPTY</v>
      </c>
      <c r="AA932" s="14" t="str">
        <f>IF(AND(timingTable[[#This Row],[txEnd]]="txEnd",Q936="rxStart"),I936-timingTable[[#This Row],[FRT32_val]],"EMPTY")</f>
        <v>EMPTY</v>
      </c>
    </row>
    <row r="933" spans="1:27" x14ac:dyDescent="0.25">
      <c r="A933" s="14" t="s">
        <v>3186</v>
      </c>
      <c r="B933">
        <v>335691304321</v>
      </c>
      <c r="C933" s="14" t="s">
        <v>11235</v>
      </c>
      <c r="D933">
        <v>140</v>
      </c>
      <c r="E933" s="14" t="s">
        <v>1076</v>
      </c>
      <c r="F933" s="14" t="s">
        <v>7869</v>
      </c>
      <c r="G933" s="14">
        <f>timingTable[[#This Row],[FRT_DEC]]-B932</f>
        <v>717</v>
      </c>
      <c r="H9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INFO]]))),H932)</f>
        <v>109</v>
      </c>
      <c r="I93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33" s="14">
        <f>HEX2DEC(RIGHT(timingTable[[#This Row],[FRT_HEX]],MIN(LEN(timingTable[[#This Row],[FRT_HEX]])-2,8)))</f>
        <v>683855233</v>
      </c>
      <c r="K933" s="14" t="str">
        <f>IF(timingTable[[#This Row],['[TRACECODE']:.1]]=140,"afterTx","")</f>
        <v>afterTx</v>
      </c>
      <c r="L933" s="14" t="str">
        <f t="shared" si="154"/>
        <v/>
      </c>
      <c r="M933" s="14" t="str">
        <f>IF(AND(H933=H932,K932="afterTx",timingTable[[#This Row],['[TRACECODE']:.1]]=6),"dc","")</f>
        <v/>
      </c>
      <c r="N933" s="14" t="str">
        <f t="shared" si="155"/>
        <v/>
      </c>
      <c r="O933" s="14" t="str">
        <f>IF(timingTable[[#This Row],['[TRACECODE']:.1]]=141,"afterRx","")</f>
        <v/>
      </c>
      <c r="P933" s="14" t="str">
        <f t="shared" si="156"/>
        <v/>
      </c>
      <c r="Q933" s="14" t="str">
        <f t="shared" si="157"/>
        <v/>
      </c>
      <c r="R933" s="14" t="str">
        <f t="shared" si="158"/>
        <v/>
      </c>
      <c r="S933" s="14" t="str">
        <f t="shared" si="159"/>
        <v>EMPTY</v>
      </c>
      <c r="T933" s="14" t="str">
        <f t="shared" si="160"/>
        <v>EMPTY</v>
      </c>
      <c r="U933" s="14" t="str">
        <f t="shared" si="161"/>
        <v>EMPTY</v>
      </c>
      <c r="V933" s="14" t="str">
        <f t="shared" si="162"/>
        <v>EMPTY</v>
      </c>
      <c r="W933" s="14" t="str">
        <f>IF(L933="beforeTx",timingTable[[#This Row],[FRT32_val]]-timingTable[[#This Row],[FRT32_trace]],"EMPTY")</f>
        <v>EMPTY</v>
      </c>
      <c r="X933" s="14" t="str">
        <f t="shared" si="163"/>
        <v>EMPTY</v>
      </c>
      <c r="Y933" s="14" t="str">
        <f t="shared" si="164"/>
        <v>EMPTY</v>
      </c>
      <c r="Z933" s="14" t="str">
        <f>IF(AND(P933="beforeRx",O934="afterRx"),J934-timingTable[[#This Row],[FRT32_trace]],"EMPTY")</f>
        <v>EMPTY</v>
      </c>
      <c r="AA933" s="14" t="str">
        <f>IF(AND(timingTable[[#This Row],[txEnd]]="txEnd",Q937="rxStart"),I937-timingTable[[#This Row],[FRT32_val]],"EMPTY")</f>
        <v>EMPTY</v>
      </c>
    </row>
    <row r="934" spans="1:27" x14ac:dyDescent="0.25">
      <c r="A934" s="14" t="s">
        <v>3198</v>
      </c>
      <c r="B934">
        <v>335691305681</v>
      </c>
      <c r="C934" s="14" t="s">
        <v>11248</v>
      </c>
      <c r="D934">
        <v>151</v>
      </c>
      <c r="E934" s="14" t="s">
        <v>7876</v>
      </c>
      <c r="F934" s="14" t="s">
        <v>7989</v>
      </c>
      <c r="G934" s="14">
        <f>timingTable[[#This Row],[FRT_DEC]]-B933</f>
        <v>1360</v>
      </c>
      <c r="H9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INFO]]))),H933)</f>
        <v>109</v>
      </c>
      <c r="I9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34" s="14">
        <f>HEX2DEC(RIGHT(timingTable[[#This Row],[FRT_HEX]],MIN(LEN(timingTable[[#This Row],[FRT_HEX]])-2,8)))</f>
        <v>683856593</v>
      </c>
      <c r="K934" s="14" t="str">
        <f>IF(timingTable[[#This Row],['[TRACECODE']:.1]]=140,"afterTx","")</f>
        <v/>
      </c>
      <c r="L934" s="14" t="str">
        <f t="shared" si="154"/>
        <v/>
      </c>
      <c r="M934" s="14" t="str">
        <f>IF(AND(H934=H933,K933="afterTx",timingTable[[#This Row],['[TRACECODE']:.1]]=6),"dc","")</f>
        <v/>
      </c>
      <c r="N934" s="14" t="str">
        <f t="shared" si="155"/>
        <v/>
      </c>
      <c r="O934" s="14" t="str">
        <f>IF(timingTable[[#This Row],['[TRACECODE']:.1]]=141,"afterRx","")</f>
        <v/>
      </c>
      <c r="P934" s="14" t="str">
        <f t="shared" si="156"/>
        <v/>
      </c>
      <c r="Q934" s="14" t="str">
        <f t="shared" si="157"/>
        <v/>
      </c>
      <c r="R934" s="14" t="str">
        <f t="shared" si="158"/>
        <v/>
      </c>
      <c r="S934" s="14" t="str">
        <f t="shared" si="159"/>
        <v>EMPTY</v>
      </c>
      <c r="T934" s="14" t="str">
        <f t="shared" si="160"/>
        <v>EMPTY</v>
      </c>
      <c r="U934" s="14" t="str">
        <f t="shared" si="161"/>
        <v>EMPTY</v>
      </c>
      <c r="V934" s="14" t="str">
        <f t="shared" si="162"/>
        <v>EMPTY</v>
      </c>
      <c r="W934" s="14" t="str">
        <f>IF(L934="beforeTx",timingTable[[#This Row],[FRT32_val]]-timingTable[[#This Row],[FRT32_trace]],"EMPTY")</f>
        <v>EMPTY</v>
      </c>
      <c r="X934" s="14" t="str">
        <f t="shared" si="163"/>
        <v>EMPTY</v>
      </c>
      <c r="Y934" s="14" t="str">
        <f t="shared" si="164"/>
        <v>EMPTY</v>
      </c>
      <c r="Z934" s="14" t="str">
        <f>IF(AND(P934="beforeRx",O935="afterRx"),J935-timingTable[[#This Row],[FRT32_trace]],"EMPTY")</f>
        <v>EMPTY</v>
      </c>
      <c r="AA934" s="14" t="str">
        <f>IF(AND(timingTable[[#This Row],[txEnd]]="txEnd",Q938="rxStart"),I938-timingTable[[#This Row],[FRT32_val]],"EMPTY")</f>
        <v>EMPTY</v>
      </c>
    </row>
    <row r="935" spans="1:27" x14ac:dyDescent="0.25">
      <c r="A935" s="14" t="s">
        <v>3201</v>
      </c>
      <c r="B935">
        <v>335691312775</v>
      </c>
      <c r="C935" s="14" t="s">
        <v>11251</v>
      </c>
      <c r="D935">
        <v>151</v>
      </c>
      <c r="E935" s="14" t="s">
        <v>7876</v>
      </c>
      <c r="F935" s="14" t="s">
        <v>7936</v>
      </c>
      <c r="G935" s="14">
        <f>timingTable[[#This Row],[FRT_DEC]]-B934</f>
        <v>7094</v>
      </c>
      <c r="H9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INFO]]))),H934)</f>
        <v>109</v>
      </c>
      <c r="I9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935" s="14">
        <f>HEX2DEC(RIGHT(timingTable[[#This Row],[FRT_HEX]],MIN(LEN(timingTable[[#This Row],[FRT_HEX]])-2,8)))</f>
        <v>683863687</v>
      </c>
      <c r="K935" s="14" t="str">
        <f>IF(timingTable[[#This Row],['[TRACECODE']:.1]]=140,"afterTx","")</f>
        <v/>
      </c>
      <c r="L935" s="14" t="str">
        <f t="shared" si="154"/>
        <v/>
      </c>
      <c r="M935" s="14" t="str">
        <f>IF(AND(H935=H934,K934="afterTx",timingTable[[#This Row],['[TRACECODE']:.1]]=6),"dc","")</f>
        <v/>
      </c>
      <c r="N935" s="14" t="str">
        <f t="shared" si="155"/>
        <v/>
      </c>
      <c r="O935" s="14" t="str">
        <f>IF(timingTable[[#This Row],['[TRACECODE']:.1]]=141,"afterRx","")</f>
        <v/>
      </c>
      <c r="P935" s="14" t="str">
        <f t="shared" si="156"/>
        <v/>
      </c>
      <c r="Q935" s="14" t="str">
        <f t="shared" si="157"/>
        <v/>
      </c>
      <c r="R935" s="14" t="str">
        <f t="shared" si="158"/>
        <v/>
      </c>
      <c r="S935" s="14" t="str">
        <f t="shared" si="159"/>
        <v>EMPTY</v>
      </c>
      <c r="T935" s="14" t="str">
        <f t="shared" si="160"/>
        <v>EMPTY</v>
      </c>
      <c r="U935" s="14" t="str">
        <f t="shared" si="161"/>
        <v>EMPTY</v>
      </c>
      <c r="V935" s="14" t="str">
        <f t="shared" si="162"/>
        <v>EMPTY</v>
      </c>
      <c r="W935" s="14" t="str">
        <f>IF(L935="beforeTx",timingTable[[#This Row],[FRT32_val]]-timingTable[[#This Row],[FRT32_trace]],"EMPTY")</f>
        <v>EMPTY</v>
      </c>
      <c r="X935" s="14" t="str">
        <f t="shared" si="163"/>
        <v>EMPTY</v>
      </c>
      <c r="Y935" s="14" t="str">
        <f t="shared" si="164"/>
        <v>EMPTY</v>
      </c>
      <c r="Z935" s="14" t="str">
        <f>IF(AND(P935="beforeRx",O936="afterRx"),J936-timingTable[[#This Row],[FRT32_trace]],"EMPTY")</f>
        <v>EMPTY</v>
      </c>
      <c r="AA935" s="14" t="str">
        <f>IF(AND(timingTable[[#This Row],[txEnd]]="txEnd",Q939="rxStart"),I939-timingTable[[#This Row],[FRT32_val]],"EMPTY")</f>
        <v>EMPTY</v>
      </c>
    </row>
    <row r="936" spans="1:27" x14ac:dyDescent="0.25">
      <c r="A936" s="14" t="s">
        <v>3203</v>
      </c>
      <c r="B936">
        <v>335691316102</v>
      </c>
      <c r="C936" s="14" t="s">
        <v>11253</v>
      </c>
      <c r="D936">
        <v>151</v>
      </c>
      <c r="E936" s="14" t="s">
        <v>7876</v>
      </c>
      <c r="F936" s="14" t="s">
        <v>7989</v>
      </c>
      <c r="G936" s="14">
        <f>timingTable[[#This Row],[FRT_DEC]]-B935</f>
        <v>3327</v>
      </c>
      <c r="H9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INFO]]))),H935)</f>
        <v>109</v>
      </c>
      <c r="I9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36" s="14">
        <f>HEX2DEC(RIGHT(timingTable[[#This Row],[FRT_HEX]],MIN(LEN(timingTable[[#This Row],[FRT_HEX]])-2,8)))</f>
        <v>683867014</v>
      </c>
      <c r="K936" s="14" t="str">
        <f>IF(timingTable[[#This Row],['[TRACECODE']:.1]]=140,"afterTx","")</f>
        <v/>
      </c>
      <c r="L936" s="14" t="str">
        <f t="shared" si="154"/>
        <v/>
      </c>
      <c r="M936" s="14" t="str">
        <f>IF(AND(H936=H935,K935="afterTx",timingTable[[#This Row],['[TRACECODE']:.1]]=6),"dc","")</f>
        <v/>
      </c>
      <c r="N936" s="14" t="str">
        <f t="shared" si="155"/>
        <v/>
      </c>
      <c r="O936" s="14" t="str">
        <f>IF(timingTable[[#This Row],['[TRACECODE']:.1]]=141,"afterRx","")</f>
        <v/>
      </c>
      <c r="P936" s="14" t="str">
        <f t="shared" si="156"/>
        <v/>
      </c>
      <c r="Q936" s="14" t="str">
        <f t="shared" si="157"/>
        <v/>
      </c>
      <c r="R936" s="14" t="str">
        <f t="shared" si="158"/>
        <v/>
      </c>
      <c r="S936" s="14" t="str">
        <f t="shared" si="159"/>
        <v>EMPTY</v>
      </c>
      <c r="T936" s="14" t="str">
        <f t="shared" si="160"/>
        <v>EMPTY</v>
      </c>
      <c r="U936" s="14" t="str">
        <f t="shared" si="161"/>
        <v>EMPTY</v>
      </c>
      <c r="V936" s="14" t="str">
        <f t="shared" si="162"/>
        <v>EMPTY</v>
      </c>
      <c r="W936" s="14" t="str">
        <f>IF(L936="beforeTx",timingTable[[#This Row],[FRT32_val]]-timingTable[[#This Row],[FRT32_trace]],"EMPTY")</f>
        <v>EMPTY</v>
      </c>
      <c r="X936" s="14" t="str">
        <f t="shared" si="163"/>
        <v>EMPTY</v>
      </c>
      <c r="Y936" s="14" t="str">
        <f t="shared" si="164"/>
        <v>EMPTY</v>
      </c>
      <c r="Z936" s="14" t="str">
        <f>IF(AND(P936="beforeRx",O937="afterRx"),J937-timingTable[[#This Row],[FRT32_trace]],"EMPTY")</f>
        <v>EMPTY</v>
      </c>
      <c r="AA936" s="14" t="str">
        <f>IF(AND(timingTable[[#This Row],[txEnd]]="txEnd",Q940="rxStart"),I940-timingTable[[#This Row],[FRT32_val]],"EMPTY")</f>
        <v>EMPTY</v>
      </c>
    </row>
    <row r="937" spans="1:27" x14ac:dyDescent="0.25">
      <c r="A937" s="14" t="s">
        <v>3211</v>
      </c>
      <c r="B937">
        <v>335691317143</v>
      </c>
      <c r="C937" s="14" t="s">
        <v>11263</v>
      </c>
      <c r="D937">
        <v>151</v>
      </c>
      <c r="E937" s="14" t="s">
        <v>7876</v>
      </c>
      <c r="F937" s="14" t="s">
        <v>7993</v>
      </c>
      <c r="G937" s="14">
        <f>timingTable[[#This Row],[FRT_DEC]]-B936</f>
        <v>1041</v>
      </c>
      <c r="H9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INFO]]))),H936)</f>
        <v>109</v>
      </c>
      <c r="I9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937" s="14">
        <f>HEX2DEC(RIGHT(timingTable[[#This Row],[FRT_HEX]],MIN(LEN(timingTable[[#This Row],[FRT_HEX]])-2,8)))</f>
        <v>683868055</v>
      </c>
      <c r="K937" s="14" t="str">
        <f>IF(timingTable[[#This Row],['[TRACECODE']:.1]]=140,"afterTx","")</f>
        <v/>
      </c>
      <c r="L937" s="14" t="str">
        <f t="shared" si="154"/>
        <v/>
      </c>
      <c r="M937" s="14" t="str">
        <f>IF(AND(H937=H936,K936="afterTx",timingTable[[#This Row],['[TRACECODE']:.1]]=6),"dc","")</f>
        <v/>
      </c>
      <c r="N937" s="14" t="str">
        <f t="shared" si="155"/>
        <v/>
      </c>
      <c r="O937" s="14" t="str">
        <f>IF(timingTable[[#This Row],['[TRACECODE']:.1]]=141,"afterRx","")</f>
        <v/>
      </c>
      <c r="P937" s="14" t="str">
        <f t="shared" si="156"/>
        <v/>
      </c>
      <c r="Q937" s="14" t="str">
        <f t="shared" si="157"/>
        <v/>
      </c>
      <c r="R937" s="14" t="str">
        <f t="shared" si="158"/>
        <v/>
      </c>
      <c r="S937" s="14" t="str">
        <f t="shared" si="159"/>
        <v>EMPTY</v>
      </c>
      <c r="T937" s="14" t="str">
        <f t="shared" si="160"/>
        <v>EMPTY</v>
      </c>
      <c r="U937" s="14" t="str">
        <f t="shared" si="161"/>
        <v>EMPTY</v>
      </c>
      <c r="V937" s="14" t="str">
        <f t="shared" si="162"/>
        <v>EMPTY</v>
      </c>
      <c r="W937" s="14" t="str">
        <f>IF(L937="beforeTx",timingTable[[#This Row],[FRT32_val]]-timingTable[[#This Row],[FRT32_trace]],"EMPTY")</f>
        <v>EMPTY</v>
      </c>
      <c r="X937" s="14" t="str">
        <f t="shared" si="163"/>
        <v>EMPTY</v>
      </c>
      <c r="Y937" s="14" t="str">
        <f t="shared" si="164"/>
        <v>EMPTY</v>
      </c>
      <c r="Z937" s="14" t="str">
        <f>IF(AND(P937="beforeRx",O938="afterRx"),J938-timingTable[[#This Row],[FRT32_trace]],"EMPTY")</f>
        <v>EMPTY</v>
      </c>
      <c r="AA937" s="14" t="str">
        <f>IF(AND(timingTable[[#This Row],[txEnd]]="txEnd",Q941="rxStart"),I941-timingTable[[#This Row],[FRT32_val]],"EMPTY")</f>
        <v>EMPTY</v>
      </c>
    </row>
    <row r="938" spans="1:27" x14ac:dyDescent="0.25">
      <c r="A938" s="14" t="s">
        <v>3215</v>
      </c>
      <c r="B938">
        <v>335691317187</v>
      </c>
      <c r="C938" s="14" t="s">
        <v>11267</v>
      </c>
      <c r="D938">
        <v>131</v>
      </c>
      <c r="E938" s="14" t="s">
        <v>3932</v>
      </c>
      <c r="F938" s="14" t="s">
        <v>11268</v>
      </c>
      <c r="G938" s="14">
        <f>timingTable[[#This Row],[FRT_DEC]]-B937</f>
        <v>44</v>
      </c>
      <c r="H9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INFO]]))),H937)</f>
        <v>110</v>
      </c>
      <c r="I93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38" s="14">
        <f>HEX2DEC(RIGHT(timingTable[[#This Row],[FRT_HEX]],MIN(LEN(timingTable[[#This Row],[FRT_HEX]])-2,8)))</f>
        <v>683868099</v>
      </c>
      <c r="K938" s="14" t="str">
        <f>IF(timingTable[[#This Row],['[TRACECODE']:.1]]=140,"afterTx","")</f>
        <v/>
      </c>
      <c r="L938" s="14" t="str">
        <f t="shared" si="154"/>
        <v/>
      </c>
      <c r="M938" s="14" t="str">
        <f>IF(AND(H938=H937,K937="afterTx",timingTable[[#This Row],['[TRACECODE']:.1]]=6),"dc","")</f>
        <v/>
      </c>
      <c r="N938" s="14" t="str">
        <f t="shared" si="155"/>
        <v/>
      </c>
      <c r="O938" s="14" t="str">
        <f>IF(timingTable[[#This Row],['[TRACECODE']:.1]]=141,"afterRx","")</f>
        <v/>
      </c>
      <c r="P938" s="14" t="str">
        <f t="shared" si="156"/>
        <v/>
      </c>
      <c r="Q938" s="14" t="str">
        <f t="shared" si="157"/>
        <v/>
      </c>
      <c r="R938" s="14" t="str">
        <f t="shared" si="158"/>
        <v/>
      </c>
      <c r="S938" s="14" t="str">
        <f t="shared" si="159"/>
        <v>EMPTY</v>
      </c>
      <c r="T938" s="14" t="str">
        <f t="shared" si="160"/>
        <v>EMPTY</v>
      </c>
      <c r="U938" s="14" t="str">
        <f t="shared" si="161"/>
        <v>EMPTY</v>
      </c>
      <c r="V938" s="14" t="str">
        <f t="shared" si="162"/>
        <v>EMPTY</v>
      </c>
      <c r="W938" s="14" t="str">
        <f>IF(L938="beforeTx",timingTable[[#This Row],[FRT32_val]]-timingTable[[#This Row],[FRT32_trace]],"EMPTY")</f>
        <v>EMPTY</v>
      </c>
      <c r="X938" s="14" t="str">
        <f t="shared" si="163"/>
        <v>EMPTY</v>
      </c>
      <c r="Y938" s="14" t="str">
        <f t="shared" si="164"/>
        <v>EMPTY</v>
      </c>
      <c r="Z938" s="14" t="str">
        <f>IF(AND(P938="beforeRx",O939="afterRx"),J939-timingTable[[#This Row],[FRT32_trace]],"EMPTY")</f>
        <v>EMPTY</v>
      </c>
      <c r="AA938" s="14" t="str">
        <f>IF(AND(timingTable[[#This Row],[txEnd]]="txEnd",Q942="rxStart"),I942-timingTable[[#This Row],[FRT32_val]],"EMPTY")</f>
        <v>EMPTY</v>
      </c>
    </row>
    <row r="939" spans="1:27" x14ac:dyDescent="0.25">
      <c r="A939" s="14" t="s">
        <v>3217</v>
      </c>
      <c r="B939">
        <v>335691317236</v>
      </c>
      <c r="C939" s="14" t="s">
        <v>11270</v>
      </c>
      <c r="D939">
        <v>129</v>
      </c>
      <c r="E939" s="14" t="s">
        <v>3677</v>
      </c>
      <c r="F939" s="14" t="s">
        <v>11271</v>
      </c>
      <c r="G939" s="14">
        <f>timingTable[[#This Row],[FRT_DEC]]-B938</f>
        <v>49</v>
      </c>
      <c r="H9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INFO]]))),H938)</f>
        <v>110</v>
      </c>
      <c r="I9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683869041</v>
      </c>
      <c r="J939" s="14">
        <f>HEX2DEC(RIGHT(timingTable[[#This Row],[FRT_HEX]],MIN(LEN(timingTable[[#This Row],[FRT_HEX]])-2,8)))</f>
        <v>683868148</v>
      </c>
      <c r="K939" s="14" t="str">
        <f>IF(timingTable[[#This Row],['[TRACECODE']:.1]]=140,"afterTx","")</f>
        <v/>
      </c>
      <c r="L939" s="14" t="str">
        <f t="shared" si="154"/>
        <v>beforeTx</v>
      </c>
      <c r="M939" s="14" t="str">
        <f>IF(AND(H939=H938,K938="afterTx",timingTable[[#This Row],['[TRACECODE']:.1]]=6),"dc","")</f>
        <v/>
      </c>
      <c r="N939" s="14" t="str">
        <f t="shared" si="155"/>
        <v/>
      </c>
      <c r="O939" s="14" t="str">
        <f>IF(timingTable[[#This Row],['[TRACECODE']:.1]]=141,"afterRx","")</f>
        <v/>
      </c>
      <c r="P939" s="14" t="str">
        <f t="shared" si="156"/>
        <v/>
      </c>
      <c r="Q939" s="14" t="str">
        <f t="shared" si="157"/>
        <v/>
      </c>
      <c r="R939" s="14" t="str">
        <f t="shared" si="158"/>
        <v/>
      </c>
      <c r="S939" s="14">
        <f t="shared" si="159"/>
        <v>719</v>
      </c>
      <c r="T939" s="14" t="str">
        <f t="shared" si="160"/>
        <v>EMPTY</v>
      </c>
      <c r="U939" s="14" t="str">
        <f t="shared" si="161"/>
        <v>EMPTY</v>
      </c>
      <c r="V939" s="14" t="str">
        <f t="shared" si="162"/>
        <v>EMPTY</v>
      </c>
      <c r="W939" s="14">
        <f>IF(L939="beforeTx",timingTable[[#This Row],[FRT32_val]]-timingTable[[#This Row],[FRT32_trace]],"EMPTY")</f>
        <v>893</v>
      </c>
      <c r="X939" s="14">
        <f t="shared" si="163"/>
        <v>929</v>
      </c>
      <c r="Y939" s="14" t="str">
        <f t="shared" si="164"/>
        <v>EMPTY</v>
      </c>
      <c r="Z939" s="14" t="str">
        <f>IF(AND(P939="beforeRx",O940="afterRx"),J940-timingTable[[#This Row],[FRT32_trace]],"EMPTY")</f>
        <v>EMPTY</v>
      </c>
      <c r="AA939" s="14" t="str">
        <f>IF(AND(timingTable[[#This Row],[txEnd]]="txEnd",Q943="rxStart"),I943-timingTable[[#This Row],[FRT32_val]],"EMPTY")</f>
        <v>EMPTY</v>
      </c>
    </row>
    <row r="940" spans="1:27" x14ac:dyDescent="0.25">
      <c r="A940" s="14" t="s">
        <v>3218</v>
      </c>
      <c r="B940">
        <v>335691317239</v>
      </c>
      <c r="C940" s="14" t="s">
        <v>11272</v>
      </c>
      <c r="D940">
        <v>129</v>
      </c>
      <c r="E940" s="14" t="s">
        <v>3677</v>
      </c>
      <c r="F940" s="14" t="s">
        <v>7881</v>
      </c>
      <c r="G940" s="14">
        <f>timingTable[[#This Row],[FRT_DEC]]-B939</f>
        <v>3</v>
      </c>
      <c r="H9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INFO]]))),H939)</f>
        <v>110</v>
      </c>
      <c r="I9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40" s="14">
        <f>HEX2DEC(RIGHT(timingTable[[#This Row],[FRT_HEX]],MIN(LEN(timingTable[[#This Row],[FRT_HEX]])-2,8)))</f>
        <v>683868151</v>
      </c>
      <c r="K940" s="14" t="str">
        <f>IF(timingTable[[#This Row],['[TRACECODE']:.1]]=140,"afterTx","")</f>
        <v/>
      </c>
      <c r="L940" s="14" t="str">
        <f t="shared" si="154"/>
        <v/>
      </c>
      <c r="M940" s="14" t="str">
        <f>IF(AND(H940=H939,K939="afterTx",timingTable[[#This Row],['[TRACECODE']:.1]]=6),"dc","")</f>
        <v/>
      </c>
      <c r="N940" s="14" t="str">
        <f t="shared" si="155"/>
        <v/>
      </c>
      <c r="O940" s="14" t="str">
        <f>IF(timingTable[[#This Row],['[TRACECODE']:.1]]=141,"afterRx","")</f>
        <v/>
      </c>
      <c r="P940" s="14" t="str">
        <f t="shared" si="156"/>
        <v/>
      </c>
      <c r="Q940" s="14" t="str">
        <f t="shared" si="157"/>
        <v/>
      </c>
      <c r="R940" s="14" t="str">
        <f t="shared" si="158"/>
        <v/>
      </c>
      <c r="S940" s="14" t="str">
        <f t="shared" si="159"/>
        <v>EMPTY</v>
      </c>
      <c r="T940" s="14" t="str">
        <f t="shared" si="160"/>
        <v>EMPTY</v>
      </c>
      <c r="U940" s="14" t="str">
        <f t="shared" si="161"/>
        <v>EMPTY</v>
      </c>
      <c r="V940" s="14" t="str">
        <f t="shared" si="162"/>
        <v>EMPTY</v>
      </c>
      <c r="W940" s="14" t="str">
        <f>IF(L940="beforeTx",timingTable[[#This Row],[FRT32_val]]-timingTable[[#This Row],[FRT32_trace]],"EMPTY")</f>
        <v>EMPTY</v>
      </c>
      <c r="X940" s="14" t="str">
        <f t="shared" si="163"/>
        <v>EMPTY</v>
      </c>
      <c r="Y940" s="14" t="str">
        <f t="shared" si="164"/>
        <v>EMPTY</v>
      </c>
      <c r="Z940" s="14" t="str">
        <f>IF(AND(P940="beforeRx",O941="afterRx"),J941-timingTable[[#This Row],[FRT32_trace]],"EMPTY")</f>
        <v>EMPTY</v>
      </c>
      <c r="AA940" s="14" t="str">
        <f>IF(AND(timingTable[[#This Row],[txEnd]]="txEnd",Q944="rxStart"),I944-timingTable[[#This Row],[FRT32_val]],"EMPTY")</f>
        <v>EMPTY</v>
      </c>
    </row>
    <row r="941" spans="1:27" x14ac:dyDescent="0.25">
      <c r="A941" s="14" t="s">
        <v>3219</v>
      </c>
      <c r="B941">
        <v>335691318165</v>
      </c>
      <c r="C941" s="14" t="s">
        <v>11273</v>
      </c>
      <c r="D941">
        <v>140</v>
      </c>
      <c r="E941" s="14" t="s">
        <v>1076</v>
      </c>
      <c r="F941" s="14" t="s">
        <v>7627</v>
      </c>
      <c r="G941" s="14">
        <f>timingTable[[#This Row],[FRT_DEC]]-B940</f>
        <v>926</v>
      </c>
      <c r="H9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INFO]]))),H940)</f>
        <v>110</v>
      </c>
      <c r="I94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41" s="14">
        <f>HEX2DEC(RIGHT(timingTable[[#This Row],[FRT_HEX]],MIN(LEN(timingTable[[#This Row],[FRT_HEX]])-2,8)))</f>
        <v>683869077</v>
      </c>
      <c r="K941" s="14" t="str">
        <f>IF(timingTable[[#This Row],['[TRACECODE']:.1]]=140,"afterTx","")</f>
        <v>afterTx</v>
      </c>
      <c r="L941" s="14" t="str">
        <f t="shared" si="154"/>
        <v/>
      </c>
      <c r="M941" s="14" t="str">
        <f>IF(AND(H941=H940,K940="afterTx",timingTable[[#This Row],['[TRACECODE']:.1]]=6),"dc","")</f>
        <v/>
      </c>
      <c r="N941" s="14" t="str">
        <f t="shared" si="155"/>
        <v/>
      </c>
      <c r="O941" s="14" t="str">
        <f>IF(timingTable[[#This Row],['[TRACECODE']:.1]]=141,"afterRx","")</f>
        <v/>
      </c>
      <c r="P941" s="14" t="str">
        <f t="shared" si="156"/>
        <v/>
      </c>
      <c r="Q941" s="14" t="str">
        <f t="shared" si="157"/>
        <v/>
      </c>
      <c r="R941" s="14" t="str">
        <f t="shared" si="158"/>
        <v/>
      </c>
      <c r="S941" s="14" t="str">
        <f t="shared" si="159"/>
        <v>EMPTY</v>
      </c>
      <c r="T941" s="14" t="str">
        <f t="shared" si="160"/>
        <v>EMPTY</v>
      </c>
      <c r="U941" s="14" t="str">
        <f t="shared" si="161"/>
        <v>EMPTY</v>
      </c>
      <c r="V941" s="14" t="str">
        <f t="shared" si="162"/>
        <v>EMPTY</v>
      </c>
      <c r="W941" s="14" t="str">
        <f>IF(L941="beforeTx",timingTable[[#This Row],[FRT32_val]]-timingTable[[#This Row],[FRT32_trace]],"EMPTY")</f>
        <v>EMPTY</v>
      </c>
      <c r="X941" s="14" t="str">
        <f t="shared" si="163"/>
        <v>EMPTY</v>
      </c>
      <c r="Y941" s="14" t="str">
        <f t="shared" si="164"/>
        <v>EMPTY</v>
      </c>
      <c r="Z941" s="14" t="str">
        <f>IF(AND(P941="beforeRx",O942="afterRx"),J942-timingTable[[#This Row],[FRT32_trace]],"EMPTY")</f>
        <v>EMPTY</v>
      </c>
      <c r="AA941" s="14" t="str">
        <f>IF(AND(timingTable[[#This Row],[txEnd]]="txEnd",Q945="rxStart"),I945-timingTable[[#This Row],[FRT32_val]],"EMPTY")</f>
        <v>EMPTY</v>
      </c>
    </row>
    <row r="942" spans="1:27" x14ac:dyDescent="0.25">
      <c r="A942" s="14" t="s">
        <v>3221</v>
      </c>
      <c r="B942">
        <v>335691321798</v>
      </c>
      <c r="C942" s="14" t="s">
        <v>11275</v>
      </c>
      <c r="D942">
        <v>6</v>
      </c>
      <c r="E942" s="14" t="s">
        <v>1077</v>
      </c>
      <c r="F942" s="14" t="s">
        <v>11276</v>
      </c>
      <c r="G942" s="14">
        <f>timingTable[[#This Row],[FRT_DEC]]-B941</f>
        <v>3633</v>
      </c>
      <c r="H9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INFO]]))),H941)</f>
        <v>110</v>
      </c>
      <c r="I9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683869760</v>
      </c>
      <c r="J942" s="14">
        <f>HEX2DEC(RIGHT(timingTable[[#This Row],[FRT_HEX]],MIN(LEN(timingTable[[#This Row],[FRT_HEX]])-2,8)))</f>
        <v>683872710</v>
      </c>
      <c r="K942" s="14" t="str">
        <f>IF(timingTable[[#This Row],['[TRACECODE']:.1]]=140,"afterTx","")</f>
        <v/>
      </c>
      <c r="L942" s="14" t="str">
        <f t="shared" si="154"/>
        <v/>
      </c>
      <c r="M942" s="14" t="str">
        <f>IF(AND(H942=H941,K941="afterTx",timingTable[[#This Row],['[TRACECODE']:.1]]=6),"dc","")</f>
        <v>dc</v>
      </c>
      <c r="N942" s="14" t="str">
        <f t="shared" si="155"/>
        <v/>
      </c>
      <c r="O942" s="14" t="str">
        <f>IF(timingTable[[#This Row],['[TRACECODE']:.1]]=141,"afterRx","")</f>
        <v/>
      </c>
      <c r="P942" s="14" t="str">
        <f t="shared" si="156"/>
        <v/>
      </c>
      <c r="Q942" s="14" t="str">
        <f t="shared" si="157"/>
        <v/>
      </c>
      <c r="R942" s="14" t="str">
        <f t="shared" si="158"/>
        <v/>
      </c>
      <c r="S942" s="14" t="str">
        <f t="shared" si="159"/>
        <v>EMPTY</v>
      </c>
      <c r="T942" s="14" t="str">
        <f t="shared" si="160"/>
        <v>EMPTY</v>
      </c>
      <c r="U942" s="14" t="str">
        <f t="shared" si="161"/>
        <v>EMPTY</v>
      </c>
      <c r="V942" s="14" t="str">
        <f t="shared" si="162"/>
        <v>EMPTY</v>
      </c>
      <c r="W942" s="14" t="str">
        <f>IF(L942="beforeTx",timingTable[[#This Row],[FRT32_val]]-timingTable[[#This Row],[FRT32_trace]],"EMPTY")</f>
        <v>EMPTY</v>
      </c>
      <c r="X942" s="14" t="str">
        <f t="shared" si="163"/>
        <v>EMPTY</v>
      </c>
      <c r="Y942" s="14" t="str">
        <f t="shared" si="164"/>
        <v>EMPTY</v>
      </c>
      <c r="Z942" s="14" t="str">
        <f>IF(AND(P942="beforeRx",O943="afterRx"),J943-timingTable[[#This Row],[FRT32_trace]],"EMPTY")</f>
        <v>EMPTY</v>
      </c>
      <c r="AA942" s="14" t="str">
        <f>IF(AND(timingTable[[#This Row],[txEnd]]="txEnd",Q946="rxStart"),I946-timingTable[[#This Row],[FRT32_val]],"EMPTY")</f>
        <v>EMPTY</v>
      </c>
    </row>
    <row r="943" spans="1:27" x14ac:dyDescent="0.25">
      <c r="A943" s="14" t="s">
        <v>3222</v>
      </c>
      <c r="B943">
        <v>335691321800</v>
      </c>
      <c r="C943" s="14" t="s">
        <v>11277</v>
      </c>
      <c r="D943">
        <v>6</v>
      </c>
      <c r="E943" s="14" t="s">
        <v>1077</v>
      </c>
      <c r="F943" s="14" t="s">
        <v>7877</v>
      </c>
      <c r="G943" s="14">
        <f>timingTable[[#This Row],[FRT_DEC]]-B942</f>
        <v>2</v>
      </c>
      <c r="H9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INFO]]))),H942)</f>
        <v>110</v>
      </c>
      <c r="I9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43" s="14">
        <f>HEX2DEC(RIGHT(timingTable[[#This Row],[FRT_HEX]],MIN(LEN(timingTable[[#This Row],[FRT_HEX]])-2,8)))</f>
        <v>683872712</v>
      </c>
      <c r="K943" s="14" t="str">
        <f>IF(timingTable[[#This Row],['[TRACECODE']:.1]]=140,"afterTx","")</f>
        <v/>
      </c>
      <c r="L943" s="14" t="str">
        <f t="shared" si="154"/>
        <v/>
      </c>
      <c r="M943" s="14" t="str">
        <f>IF(AND(H943=H942,K942="afterTx",timingTable[[#This Row],['[TRACECODE']:.1]]=6),"dc","")</f>
        <v/>
      </c>
      <c r="N943" s="14" t="str">
        <f t="shared" si="155"/>
        <v/>
      </c>
      <c r="O943" s="14" t="str">
        <f>IF(timingTable[[#This Row],['[TRACECODE']:.1]]=141,"afterRx","")</f>
        <v/>
      </c>
      <c r="P943" s="14" t="str">
        <f t="shared" si="156"/>
        <v/>
      </c>
      <c r="Q943" s="14" t="str">
        <f t="shared" si="157"/>
        <v/>
      </c>
      <c r="R943" s="14" t="str">
        <f t="shared" si="158"/>
        <v/>
      </c>
      <c r="S943" s="14" t="str">
        <f t="shared" si="159"/>
        <v>EMPTY</v>
      </c>
      <c r="T943" s="14" t="str">
        <f t="shared" si="160"/>
        <v>EMPTY</v>
      </c>
      <c r="U943" s="14" t="str">
        <f t="shared" si="161"/>
        <v>EMPTY</v>
      </c>
      <c r="V943" s="14" t="str">
        <f t="shared" si="162"/>
        <v>EMPTY</v>
      </c>
      <c r="W943" s="14" t="str">
        <f>IF(L943="beforeTx",timingTable[[#This Row],[FRT32_val]]-timingTable[[#This Row],[FRT32_trace]],"EMPTY")</f>
        <v>EMPTY</v>
      </c>
      <c r="X943" s="14" t="str">
        <f t="shared" si="163"/>
        <v>EMPTY</v>
      </c>
      <c r="Y943" s="14" t="str">
        <f t="shared" si="164"/>
        <v>EMPTY</v>
      </c>
      <c r="Z943" s="14" t="str">
        <f>IF(AND(P943="beforeRx",O944="afterRx"),J944-timingTable[[#This Row],[FRT32_trace]],"EMPTY")</f>
        <v>EMPTY</v>
      </c>
      <c r="AA943" s="14" t="str">
        <f>IF(AND(timingTable[[#This Row],[txEnd]]="txEnd",Q947="rxStart"),I947-timingTable[[#This Row],[FRT32_val]],"EMPTY")</f>
        <v>EMPTY</v>
      </c>
    </row>
    <row r="944" spans="1:27" x14ac:dyDescent="0.25">
      <c r="A944" s="14" t="s">
        <v>3223</v>
      </c>
      <c r="B944">
        <v>335691321803</v>
      </c>
      <c r="C944" s="14" t="s">
        <v>11278</v>
      </c>
      <c r="D944">
        <v>122</v>
      </c>
      <c r="E944" s="14" t="s">
        <v>3921</v>
      </c>
      <c r="F944" s="14" t="s">
        <v>11279</v>
      </c>
      <c r="G944" s="14">
        <f>timingTable[[#This Row],[FRT_DEC]]-B943</f>
        <v>3</v>
      </c>
      <c r="H9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INFO]]))),H943)</f>
        <v>110</v>
      </c>
      <c r="I9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683872651</v>
      </c>
      <c r="J944" s="14">
        <f>HEX2DEC(RIGHT(timingTable[[#This Row],[FRT_HEX]],MIN(LEN(timingTable[[#This Row],[FRT_HEX]])-2,8)))</f>
        <v>683872715</v>
      </c>
      <c r="K944" s="14" t="str">
        <f>IF(timingTable[[#This Row],['[TRACECODE']:.1]]=140,"afterTx","")</f>
        <v/>
      </c>
      <c r="L944" s="14" t="str">
        <f t="shared" si="154"/>
        <v/>
      </c>
      <c r="M944" s="14" t="str">
        <f>IF(AND(H944=H943,K943="afterTx",timingTable[[#This Row],['[TRACECODE']:.1]]=6),"dc","")</f>
        <v/>
      </c>
      <c r="N944" s="14" t="str">
        <f t="shared" si="155"/>
        <v>txEnd</v>
      </c>
      <c r="O944" s="14" t="str">
        <f>IF(timingTable[[#This Row],['[TRACECODE']:.1]]=141,"afterRx","")</f>
        <v/>
      </c>
      <c r="P944" s="14" t="str">
        <f t="shared" si="156"/>
        <v/>
      </c>
      <c r="Q944" s="14" t="str">
        <f t="shared" si="157"/>
        <v/>
      </c>
      <c r="R944" s="14" t="str">
        <f t="shared" si="158"/>
        <v/>
      </c>
      <c r="S944" s="14" t="str">
        <f t="shared" si="159"/>
        <v>EMPTY</v>
      </c>
      <c r="T944" s="14" t="str">
        <f t="shared" si="160"/>
        <v>EMPTY</v>
      </c>
      <c r="U944" s="14" t="str">
        <f t="shared" si="161"/>
        <v>EMPTY</v>
      </c>
      <c r="V944" s="14" t="str">
        <f t="shared" si="162"/>
        <v>EMPTY</v>
      </c>
      <c r="W944" s="14" t="str">
        <f>IF(L944="beforeTx",timingTable[[#This Row],[FRT32_val]]-timingTable[[#This Row],[FRT32_trace]],"EMPTY")</f>
        <v>EMPTY</v>
      </c>
      <c r="X944" s="14" t="str">
        <f t="shared" si="163"/>
        <v>EMPTY</v>
      </c>
      <c r="Y944" s="14" t="str">
        <f t="shared" si="164"/>
        <v>EMPTY</v>
      </c>
      <c r="Z944" s="14" t="str">
        <f>IF(AND(P944="beforeRx",O945="afterRx"),J945-timingTable[[#This Row],[FRT32_trace]],"EMPTY")</f>
        <v>EMPTY</v>
      </c>
      <c r="AA944" s="14" t="str">
        <f>IF(AND(timingTable[[#This Row],[txEnd]]="txEnd",Q948="rxStart"),I948-timingTable[[#This Row],[FRT32_val]],"EMPTY")</f>
        <v>EMPTY</v>
      </c>
    </row>
    <row r="945" spans="1:27" x14ac:dyDescent="0.25">
      <c r="A945" s="14" t="s">
        <v>3224</v>
      </c>
      <c r="B945">
        <v>335691321806</v>
      </c>
      <c r="C945" s="14" t="s">
        <v>11280</v>
      </c>
      <c r="D945">
        <v>122</v>
      </c>
      <c r="E945" s="14" t="s">
        <v>3921</v>
      </c>
      <c r="F945" s="14" t="s">
        <v>7878</v>
      </c>
      <c r="G945" s="14">
        <f>timingTable[[#This Row],[FRT_DEC]]-B944</f>
        <v>3</v>
      </c>
      <c r="H9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INFO]]))),H944)</f>
        <v>110</v>
      </c>
      <c r="I9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45" s="14">
        <f>HEX2DEC(RIGHT(timingTable[[#This Row],[FRT_HEX]],MIN(LEN(timingTable[[#This Row],[FRT_HEX]])-2,8)))</f>
        <v>683872718</v>
      </c>
      <c r="K945" s="14" t="str">
        <f>IF(timingTable[[#This Row],['[TRACECODE']:.1]]=140,"afterTx","")</f>
        <v/>
      </c>
      <c r="L945" s="14" t="str">
        <f t="shared" si="154"/>
        <v/>
      </c>
      <c r="M945" s="14" t="str">
        <f>IF(AND(H945=H944,K944="afterTx",timingTable[[#This Row],['[TRACECODE']:.1]]=6),"dc","")</f>
        <v/>
      </c>
      <c r="N945" s="14" t="str">
        <f t="shared" si="155"/>
        <v/>
      </c>
      <c r="O945" s="14" t="str">
        <f>IF(timingTable[[#This Row],['[TRACECODE']:.1]]=141,"afterRx","")</f>
        <v/>
      </c>
      <c r="P945" s="14" t="str">
        <f t="shared" si="156"/>
        <v/>
      </c>
      <c r="Q945" s="14" t="str">
        <f t="shared" si="157"/>
        <v/>
      </c>
      <c r="R945" s="14" t="str">
        <f t="shared" si="158"/>
        <v/>
      </c>
      <c r="S945" s="14" t="str">
        <f t="shared" si="159"/>
        <v>EMPTY</v>
      </c>
      <c r="T945" s="14" t="str">
        <f t="shared" si="160"/>
        <v>EMPTY</v>
      </c>
      <c r="U945" s="14" t="str">
        <f t="shared" si="161"/>
        <v>EMPTY</v>
      </c>
      <c r="V945" s="14" t="str">
        <f t="shared" si="162"/>
        <v>EMPTY</v>
      </c>
      <c r="W945" s="14" t="str">
        <f>IF(L945="beforeTx",timingTable[[#This Row],[FRT32_val]]-timingTable[[#This Row],[FRT32_trace]],"EMPTY")</f>
        <v>EMPTY</v>
      </c>
      <c r="X945" s="14" t="str">
        <f t="shared" si="163"/>
        <v>EMPTY</v>
      </c>
      <c r="Y945" s="14" t="str">
        <f t="shared" si="164"/>
        <v>EMPTY</v>
      </c>
      <c r="Z945" s="14" t="str">
        <f>IF(AND(P945="beforeRx",O946="afterRx"),J946-timingTable[[#This Row],[FRT32_trace]],"EMPTY")</f>
        <v>EMPTY</v>
      </c>
      <c r="AA945" s="14" t="str">
        <f>IF(AND(timingTable[[#This Row],[txEnd]]="txEnd",Q949="rxStart"),I949-timingTable[[#This Row],[FRT32_val]],"EMPTY")</f>
        <v>EMPTY</v>
      </c>
    </row>
    <row r="946" spans="1:27" x14ac:dyDescent="0.25">
      <c r="A946" s="14" t="s">
        <v>3225</v>
      </c>
      <c r="B946">
        <v>335691321815</v>
      </c>
      <c r="C946" s="14" t="s">
        <v>11281</v>
      </c>
      <c r="D946">
        <v>151</v>
      </c>
      <c r="E946" s="14" t="s">
        <v>7876</v>
      </c>
      <c r="F946" s="14" t="s">
        <v>8006</v>
      </c>
      <c r="G946" s="14">
        <f>timingTable[[#This Row],[FRT_DEC]]-B945</f>
        <v>9</v>
      </c>
      <c r="H9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INFO]]))),H945)</f>
        <v>110</v>
      </c>
      <c r="I9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946" s="14">
        <f>HEX2DEC(RIGHT(timingTable[[#This Row],[FRT_HEX]],MIN(LEN(timingTable[[#This Row],[FRT_HEX]])-2,8)))</f>
        <v>683872727</v>
      </c>
      <c r="K946" s="14" t="str">
        <f>IF(timingTable[[#This Row],['[TRACECODE']:.1]]=140,"afterTx","")</f>
        <v/>
      </c>
      <c r="L946" s="14" t="str">
        <f t="shared" si="154"/>
        <v/>
      </c>
      <c r="M946" s="14" t="str">
        <f>IF(AND(H946=H945,K945="afterTx",timingTable[[#This Row],['[TRACECODE']:.1]]=6),"dc","")</f>
        <v/>
      </c>
      <c r="N946" s="14" t="str">
        <f t="shared" si="155"/>
        <v/>
      </c>
      <c r="O946" s="14" t="str">
        <f>IF(timingTable[[#This Row],['[TRACECODE']:.1]]=141,"afterRx","")</f>
        <v/>
      </c>
      <c r="P946" s="14" t="str">
        <f t="shared" si="156"/>
        <v/>
      </c>
      <c r="Q946" s="14" t="str">
        <f t="shared" si="157"/>
        <v/>
      </c>
      <c r="R946" s="14" t="str">
        <f t="shared" si="158"/>
        <v/>
      </c>
      <c r="S946" s="14" t="str">
        <f t="shared" si="159"/>
        <v>EMPTY</v>
      </c>
      <c r="T946" s="14" t="str">
        <f t="shared" si="160"/>
        <v>EMPTY</v>
      </c>
      <c r="U946" s="14" t="str">
        <f t="shared" si="161"/>
        <v>EMPTY</v>
      </c>
      <c r="V946" s="14" t="str">
        <f t="shared" si="162"/>
        <v>EMPTY</v>
      </c>
      <c r="W946" s="14" t="str">
        <f>IF(L946="beforeTx",timingTable[[#This Row],[FRT32_val]]-timingTable[[#This Row],[FRT32_trace]],"EMPTY")</f>
        <v>EMPTY</v>
      </c>
      <c r="X946" s="14" t="str">
        <f t="shared" si="163"/>
        <v>EMPTY</v>
      </c>
      <c r="Y946" s="14" t="str">
        <f t="shared" si="164"/>
        <v>EMPTY</v>
      </c>
      <c r="Z946" s="14" t="str">
        <f>IF(AND(P946="beforeRx",O947="afterRx"),J947-timingTable[[#This Row],[FRT32_trace]],"EMPTY")</f>
        <v>EMPTY</v>
      </c>
      <c r="AA946" s="14" t="str">
        <f>IF(AND(timingTable[[#This Row],[txEnd]]="txEnd",Q950="rxStart"),I950-timingTable[[#This Row],[FRT32_val]],"EMPTY")</f>
        <v>EMPTY</v>
      </c>
    </row>
    <row r="947" spans="1:27" x14ac:dyDescent="0.25">
      <c r="A947" s="14" t="s">
        <v>3233</v>
      </c>
      <c r="B947">
        <v>335691322253</v>
      </c>
      <c r="C947" s="14" t="s">
        <v>11290</v>
      </c>
      <c r="D947">
        <v>151</v>
      </c>
      <c r="E947" s="14" t="s">
        <v>7876</v>
      </c>
      <c r="F947" s="14" t="s">
        <v>8130</v>
      </c>
      <c r="G947" s="14">
        <f>timingTable[[#This Row],[FRT_DEC]]-B946</f>
        <v>438</v>
      </c>
      <c r="H9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INFO]]))),H946)</f>
        <v>110</v>
      </c>
      <c r="I9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947" s="14">
        <f>HEX2DEC(RIGHT(timingTable[[#This Row],[FRT_HEX]],MIN(LEN(timingTable[[#This Row],[FRT_HEX]])-2,8)))</f>
        <v>683873165</v>
      </c>
      <c r="K947" s="14" t="str">
        <f>IF(timingTable[[#This Row],['[TRACECODE']:.1]]=140,"afterTx","")</f>
        <v/>
      </c>
      <c r="L947" s="14" t="str">
        <f t="shared" si="154"/>
        <v/>
      </c>
      <c r="M947" s="14" t="str">
        <f>IF(AND(H947=H946,K946="afterTx",timingTable[[#This Row],['[TRACECODE']:.1]]=6),"dc","")</f>
        <v/>
      </c>
      <c r="N947" s="14" t="str">
        <f t="shared" si="155"/>
        <v/>
      </c>
      <c r="O947" s="14" t="str">
        <f>IF(timingTable[[#This Row],['[TRACECODE']:.1]]=141,"afterRx","")</f>
        <v/>
      </c>
      <c r="P947" s="14" t="str">
        <f t="shared" si="156"/>
        <v/>
      </c>
      <c r="Q947" s="14" t="str">
        <f t="shared" si="157"/>
        <v/>
      </c>
      <c r="R947" s="14" t="str">
        <f t="shared" si="158"/>
        <v/>
      </c>
      <c r="S947" s="14" t="str">
        <f t="shared" si="159"/>
        <v>EMPTY</v>
      </c>
      <c r="T947" s="14" t="str">
        <f t="shared" si="160"/>
        <v>EMPTY</v>
      </c>
      <c r="U947" s="14" t="str">
        <f t="shared" si="161"/>
        <v>EMPTY</v>
      </c>
      <c r="V947" s="14" t="str">
        <f t="shared" si="162"/>
        <v>EMPTY</v>
      </c>
      <c r="W947" s="14" t="str">
        <f>IF(L947="beforeTx",timingTable[[#This Row],[FRT32_val]]-timingTable[[#This Row],[FRT32_trace]],"EMPTY")</f>
        <v>EMPTY</v>
      </c>
      <c r="X947" s="14" t="str">
        <f t="shared" si="163"/>
        <v>EMPTY</v>
      </c>
      <c r="Y947" s="14" t="str">
        <f t="shared" si="164"/>
        <v>EMPTY</v>
      </c>
      <c r="Z947" s="14" t="str">
        <f>IF(AND(P947="beforeRx",O948="afterRx"),J948-timingTable[[#This Row],[FRT32_trace]],"EMPTY")</f>
        <v>EMPTY</v>
      </c>
      <c r="AA947" s="14" t="str">
        <f>IF(AND(timingTable[[#This Row],[txEnd]]="txEnd",Q951="rxStart"),I951-timingTable[[#This Row],[FRT32_val]],"EMPTY")</f>
        <v>EMPTY</v>
      </c>
    </row>
    <row r="948" spans="1:27" x14ac:dyDescent="0.25">
      <c r="A948" s="14" t="s">
        <v>3236</v>
      </c>
      <c r="B948">
        <v>335691322277</v>
      </c>
      <c r="C948" s="14" t="s">
        <v>11293</v>
      </c>
      <c r="D948">
        <v>130</v>
      </c>
      <c r="E948" s="14" t="s">
        <v>3933</v>
      </c>
      <c r="F948" s="14" t="s">
        <v>5337</v>
      </c>
      <c r="G948" s="14">
        <f>timingTable[[#This Row],[FRT_DEC]]-B947</f>
        <v>24</v>
      </c>
      <c r="H9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INFO]]))),H947)</f>
        <v>110</v>
      </c>
      <c r="I9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524293</v>
      </c>
      <c r="J948" s="14">
        <f>HEX2DEC(RIGHT(timingTable[[#This Row],[FRT_HEX]],MIN(LEN(timingTable[[#This Row],[FRT_HEX]])-2,8)))</f>
        <v>683873189</v>
      </c>
      <c r="K948" s="14" t="str">
        <f>IF(timingTable[[#This Row],['[TRACECODE']:.1]]=140,"afterTx","")</f>
        <v/>
      </c>
      <c r="L948" s="14" t="str">
        <f t="shared" si="154"/>
        <v/>
      </c>
      <c r="M948" s="14" t="str">
        <f>IF(AND(H948=H947,K947="afterTx",timingTable[[#This Row],['[TRACECODE']:.1]]=6),"dc","")</f>
        <v/>
      </c>
      <c r="N948" s="14" t="str">
        <f t="shared" si="155"/>
        <v/>
      </c>
      <c r="O948" s="14" t="str">
        <f>IF(timingTable[[#This Row],['[TRACECODE']:.1]]=141,"afterRx","")</f>
        <v/>
      </c>
      <c r="P948" s="14" t="str">
        <f t="shared" si="156"/>
        <v>beforeRx</v>
      </c>
      <c r="Q948" s="14" t="str">
        <f t="shared" si="157"/>
        <v/>
      </c>
      <c r="R948" s="14" t="str">
        <f t="shared" si="158"/>
        <v/>
      </c>
      <c r="S948" s="14" t="str">
        <f t="shared" si="159"/>
        <v>EMPTY</v>
      </c>
      <c r="T948" s="14" t="str">
        <f t="shared" si="160"/>
        <v>EMPTY</v>
      </c>
      <c r="U948" s="14" t="str">
        <f t="shared" si="161"/>
        <v>EMPTY</v>
      </c>
      <c r="V948" s="14" t="str">
        <f t="shared" si="162"/>
        <v>EMPTY</v>
      </c>
      <c r="W948" s="14" t="str">
        <f>IF(L948="beforeTx",timingTable[[#This Row],[FRT32_val]]-timingTable[[#This Row],[FRT32_trace]],"EMPTY")</f>
        <v>EMPTY</v>
      </c>
      <c r="X948" s="14" t="str">
        <f t="shared" si="163"/>
        <v>EMPTY</v>
      </c>
      <c r="Y948" s="14" t="str">
        <f t="shared" si="164"/>
        <v>EMPTY</v>
      </c>
      <c r="Z948" s="14">
        <f>IF(AND(P948="beforeRx",O949="afterRx"),J949-timingTable[[#This Row],[FRT32_trace]],"EMPTY")</f>
        <v>743</v>
      </c>
      <c r="AA948" s="14" t="str">
        <f>IF(AND(timingTable[[#This Row],[txEnd]]="txEnd",Q952="rxStart"),I952-timingTable[[#This Row],[FRT32_val]],"EMPTY")</f>
        <v>EMPTY</v>
      </c>
    </row>
    <row r="949" spans="1:27" x14ac:dyDescent="0.25">
      <c r="A949" s="14" t="s">
        <v>3237</v>
      </c>
      <c r="B949">
        <v>335691323020</v>
      </c>
      <c r="C949" s="14" t="s">
        <v>11294</v>
      </c>
      <c r="D949">
        <v>141</v>
      </c>
      <c r="E949" s="14" t="s">
        <v>3934</v>
      </c>
      <c r="F949" s="14" t="s">
        <v>5338</v>
      </c>
      <c r="G949" s="14">
        <f>timingTable[[#This Row],[FRT_DEC]]-B948</f>
        <v>743</v>
      </c>
      <c r="H9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INFO]]))),H948)</f>
        <v>110</v>
      </c>
      <c r="I94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49" s="14">
        <f>HEX2DEC(RIGHT(timingTable[[#This Row],[FRT_HEX]],MIN(LEN(timingTable[[#This Row],[FRT_HEX]])-2,8)))</f>
        <v>683873932</v>
      </c>
      <c r="K949" s="14" t="str">
        <f>IF(timingTable[[#This Row],['[TRACECODE']:.1]]=140,"afterTx","")</f>
        <v/>
      </c>
      <c r="L949" s="14" t="str">
        <f t="shared" si="154"/>
        <v/>
      </c>
      <c r="M949" s="14" t="str">
        <f>IF(AND(H949=H948,K948="afterTx",timingTable[[#This Row],['[TRACECODE']:.1]]=6),"dc","")</f>
        <v/>
      </c>
      <c r="N949" s="14" t="str">
        <f t="shared" si="155"/>
        <v/>
      </c>
      <c r="O949" s="14" t="str">
        <f>IF(timingTable[[#This Row],['[TRACECODE']:.1]]=141,"afterRx","")</f>
        <v>afterRx</v>
      </c>
      <c r="P949" s="14" t="str">
        <f t="shared" si="156"/>
        <v/>
      </c>
      <c r="Q949" s="14" t="str">
        <f t="shared" si="157"/>
        <v/>
      </c>
      <c r="R949" s="14" t="str">
        <f t="shared" si="158"/>
        <v/>
      </c>
      <c r="S949" s="14" t="str">
        <f t="shared" si="159"/>
        <v>EMPTY</v>
      </c>
      <c r="T949" s="14" t="str">
        <f t="shared" si="160"/>
        <v>EMPTY</v>
      </c>
      <c r="U949" s="14" t="str">
        <f t="shared" si="161"/>
        <v>EMPTY</v>
      </c>
      <c r="V949" s="14" t="str">
        <f t="shared" si="162"/>
        <v>EMPTY</v>
      </c>
      <c r="W949" s="14" t="str">
        <f>IF(L949="beforeTx",timingTable[[#This Row],[FRT32_val]]-timingTable[[#This Row],[FRT32_trace]],"EMPTY")</f>
        <v>EMPTY</v>
      </c>
      <c r="X949" s="14" t="str">
        <f t="shared" si="163"/>
        <v>EMPTY</v>
      </c>
      <c r="Y949" s="14" t="str">
        <f t="shared" si="164"/>
        <v>EMPTY</v>
      </c>
      <c r="Z949" s="14" t="str">
        <f>IF(AND(P949="beforeRx",O950="afterRx"),J950-timingTable[[#This Row],[FRT32_trace]],"EMPTY")</f>
        <v>EMPTY</v>
      </c>
      <c r="AA949" s="14" t="str">
        <f>IF(AND(timingTable[[#This Row],[txEnd]]="txEnd",Q953="rxStart"),I953-timingTable[[#This Row],[FRT32_val]],"EMPTY")</f>
        <v>EMPTY</v>
      </c>
    </row>
    <row r="950" spans="1:27" x14ac:dyDescent="0.25">
      <c r="A950" s="14" t="s">
        <v>3240</v>
      </c>
      <c r="B950">
        <v>335691324368</v>
      </c>
      <c r="C950" s="14" t="s">
        <v>11297</v>
      </c>
      <c r="D950">
        <v>123</v>
      </c>
      <c r="E950" s="14" t="s">
        <v>3922</v>
      </c>
      <c r="F950" s="14" t="s">
        <v>11298</v>
      </c>
      <c r="G950" s="14">
        <f>timingTable[[#This Row],[FRT_DEC]]-B949</f>
        <v>1348</v>
      </c>
      <c r="H9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INFO]]))),H949)</f>
        <v>110</v>
      </c>
      <c r="I9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683874864</v>
      </c>
      <c r="J950" s="14">
        <f>HEX2DEC(RIGHT(timingTable[[#This Row],[FRT_HEX]],MIN(LEN(timingTable[[#This Row],[FRT_HEX]])-2,8)))</f>
        <v>683875280</v>
      </c>
      <c r="K950" s="14" t="str">
        <f>IF(timingTable[[#This Row],['[TRACECODE']:.1]]=140,"afterTx","")</f>
        <v/>
      </c>
      <c r="L950" s="14" t="str">
        <f t="shared" si="154"/>
        <v/>
      </c>
      <c r="M950" s="14" t="str">
        <f>IF(AND(H950=H949,K949="afterTx",timingTable[[#This Row],['[TRACECODE']:.1]]=6),"dc","")</f>
        <v/>
      </c>
      <c r="N950" s="14" t="str">
        <f t="shared" si="155"/>
        <v/>
      </c>
      <c r="O950" s="14" t="str">
        <f>IF(timingTable[[#This Row],['[TRACECODE']:.1]]=141,"afterRx","")</f>
        <v/>
      </c>
      <c r="P950" s="14" t="str">
        <f t="shared" si="156"/>
        <v/>
      </c>
      <c r="Q950" s="14" t="str">
        <f t="shared" si="157"/>
        <v>rxStart</v>
      </c>
      <c r="R950" s="14" t="str">
        <f t="shared" si="158"/>
        <v/>
      </c>
      <c r="S950" s="14" t="str">
        <f t="shared" si="159"/>
        <v>EMPTY</v>
      </c>
      <c r="T950" s="14" t="str">
        <f t="shared" si="160"/>
        <v>EMPTY</v>
      </c>
      <c r="U950" s="14" t="str">
        <f t="shared" si="161"/>
        <v>EMPTY</v>
      </c>
      <c r="V950" s="14" t="str">
        <f t="shared" si="162"/>
        <v>EMPTY</v>
      </c>
      <c r="W950" s="14" t="str">
        <f>IF(L950="beforeTx",timingTable[[#This Row],[FRT32_val]]-timingTable[[#This Row],[FRT32_trace]],"EMPTY")</f>
        <v>EMPTY</v>
      </c>
      <c r="X950" s="14" t="str">
        <f t="shared" si="163"/>
        <v>EMPTY</v>
      </c>
      <c r="Y950" s="14" t="str">
        <f t="shared" si="164"/>
        <v>EMPTY</v>
      </c>
      <c r="Z950" s="14" t="str">
        <f>IF(AND(P950="beforeRx",O951="afterRx"),J951-timingTable[[#This Row],[FRT32_trace]],"EMPTY")</f>
        <v>EMPTY</v>
      </c>
      <c r="AA950" s="14" t="str">
        <f>IF(AND(timingTable[[#This Row],[txEnd]]="txEnd",Q954="rxStart"),I954-timingTable[[#This Row],[FRT32_val]],"EMPTY")</f>
        <v>EMPTY</v>
      </c>
    </row>
    <row r="951" spans="1:27" x14ac:dyDescent="0.25">
      <c r="A951" s="14" t="s">
        <v>3241</v>
      </c>
      <c r="B951">
        <v>335691324370</v>
      </c>
      <c r="C951" s="14" t="s">
        <v>11299</v>
      </c>
      <c r="D951">
        <v>123</v>
      </c>
      <c r="E951" s="14" t="s">
        <v>3922</v>
      </c>
      <c r="F951" s="14" t="s">
        <v>7879</v>
      </c>
      <c r="G951" s="14">
        <f>timingTable[[#This Row],[FRT_DEC]]-B950</f>
        <v>2</v>
      </c>
      <c r="H9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INFO]]))),H950)</f>
        <v>110</v>
      </c>
      <c r="I9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51" s="14">
        <f>HEX2DEC(RIGHT(timingTable[[#This Row],[FRT_HEX]],MIN(LEN(timingTable[[#This Row],[FRT_HEX]])-2,8)))</f>
        <v>683875282</v>
      </c>
      <c r="K951" s="14" t="str">
        <f>IF(timingTable[[#This Row],['[TRACECODE']:.1]]=140,"afterTx","")</f>
        <v/>
      </c>
      <c r="L951" s="14" t="str">
        <f t="shared" si="154"/>
        <v/>
      </c>
      <c r="M951" s="14" t="str">
        <f>IF(AND(H951=H950,K950="afterTx",timingTable[[#This Row],['[TRACECODE']:.1]]=6),"dc","")</f>
        <v/>
      </c>
      <c r="N951" s="14" t="str">
        <f t="shared" si="155"/>
        <v/>
      </c>
      <c r="O951" s="14" t="str">
        <f>IF(timingTable[[#This Row],['[TRACECODE']:.1]]=141,"afterRx","")</f>
        <v/>
      </c>
      <c r="P951" s="14" t="str">
        <f t="shared" si="156"/>
        <v/>
      </c>
      <c r="Q951" s="14" t="str">
        <f t="shared" si="157"/>
        <v/>
      </c>
      <c r="R951" s="14" t="str">
        <f t="shared" si="158"/>
        <v/>
      </c>
      <c r="S951" s="14" t="str">
        <f t="shared" si="159"/>
        <v>EMPTY</v>
      </c>
      <c r="T951" s="14" t="str">
        <f t="shared" si="160"/>
        <v>EMPTY</v>
      </c>
      <c r="U951" s="14" t="str">
        <f t="shared" si="161"/>
        <v>EMPTY</v>
      </c>
      <c r="V951" s="14" t="str">
        <f t="shared" si="162"/>
        <v>EMPTY</v>
      </c>
      <c r="W951" s="14" t="str">
        <f>IF(L951="beforeTx",timingTable[[#This Row],[FRT32_val]]-timingTable[[#This Row],[FRT32_trace]],"EMPTY")</f>
        <v>EMPTY</v>
      </c>
      <c r="X951" s="14" t="str">
        <f t="shared" si="163"/>
        <v>EMPTY</v>
      </c>
      <c r="Y951" s="14" t="str">
        <f t="shared" si="164"/>
        <v>EMPTY</v>
      </c>
      <c r="Z951" s="14" t="str">
        <f>IF(AND(P951="beforeRx",O952="afterRx"),J952-timingTable[[#This Row],[FRT32_trace]],"EMPTY")</f>
        <v>EMPTY</v>
      </c>
      <c r="AA951" s="14" t="str">
        <f>IF(AND(timingTable[[#This Row],[txEnd]]="txEnd",Q955="rxStart"),I955-timingTable[[#This Row],[FRT32_val]],"EMPTY")</f>
        <v>EMPTY</v>
      </c>
    </row>
    <row r="952" spans="1:27" x14ac:dyDescent="0.25">
      <c r="A952" s="14" t="s">
        <v>3245</v>
      </c>
      <c r="B952">
        <v>335691324701</v>
      </c>
      <c r="C952" s="14" t="s">
        <v>11303</v>
      </c>
      <c r="D952">
        <v>124</v>
      </c>
      <c r="E952" s="14" t="s">
        <v>3923</v>
      </c>
      <c r="F952" s="14" t="s">
        <v>11304</v>
      </c>
      <c r="G952" s="14">
        <f>timingTable[[#This Row],[FRT_DEC]]-B951</f>
        <v>331</v>
      </c>
      <c r="H9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INFO]]))),H951)</f>
        <v>110</v>
      </c>
      <c r="I9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683875397</v>
      </c>
      <c r="J952" s="14">
        <f>HEX2DEC(RIGHT(timingTable[[#This Row],[FRT_HEX]],MIN(LEN(timingTable[[#This Row],[FRT_HEX]])-2,8)))</f>
        <v>683875613</v>
      </c>
      <c r="K952" s="14" t="str">
        <f>IF(timingTable[[#This Row],['[TRACECODE']:.1]]=140,"afterTx","")</f>
        <v/>
      </c>
      <c r="L952" s="14" t="str">
        <f t="shared" si="154"/>
        <v/>
      </c>
      <c r="M952" s="14" t="str">
        <f>IF(AND(H952=H951,K951="afterTx",timingTable[[#This Row],['[TRACECODE']:.1]]=6),"dc","")</f>
        <v/>
      </c>
      <c r="N952" s="14" t="str">
        <f t="shared" si="155"/>
        <v/>
      </c>
      <c r="O952" s="14" t="str">
        <f>IF(timingTable[[#This Row],['[TRACECODE']:.1]]=141,"afterRx","")</f>
        <v/>
      </c>
      <c r="P952" s="14" t="str">
        <f t="shared" si="156"/>
        <v/>
      </c>
      <c r="Q952" s="14" t="str">
        <f t="shared" si="157"/>
        <v/>
      </c>
      <c r="R952" s="14" t="str">
        <f t="shared" si="158"/>
        <v>rxEnd</v>
      </c>
      <c r="S952" s="14" t="str">
        <f t="shared" si="159"/>
        <v>EMPTY</v>
      </c>
      <c r="T952" s="14" t="str">
        <f t="shared" si="160"/>
        <v>EMPTY</v>
      </c>
      <c r="U952" s="14">
        <f t="shared" si="161"/>
        <v>-683875395</v>
      </c>
      <c r="V952" s="14" t="str">
        <f t="shared" si="162"/>
        <v>EMPTY</v>
      </c>
      <c r="W952" s="14" t="str">
        <f>IF(L952="beforeTx",timingTable[[#This Row],[FRT32_val]]-timingTable[[#This Row],[FRT32_trace]],"EMPTY")</f>
        <v>EMPTY</v>
      </c>
      <c r="X952" s="14" t="str">
        <f t="shared" si="163"/>
        <v>EMPTY</v>
      </c>
      <c r="Y952" s="14">
        <f t="shared" si="164"/>
        <v>232</v>
      </c>
      <c r="Z952" s="14" t="str">
        <f>IF(AND(P952="beforeRx",O953="afterRx"),J953-timingTable[[#This Row],[FRT32_trace]],"EMPTY")</f>
        <v>EMPTY</v>
      </c>
      <c r="AA952" s="14" t="str">
        <f>IF(AND(timingTable[[#This Row],[txEnd]]="txEnd",Q956="rxStart"),I956-timingTable[[#This Row],[FRT32_val]],"EMPTY")</f>
        <v>EMPTY</v>
      </c>
    </row>
    <row r="953" spans="1:27" x14ac:dyDescent="0.25">
      <c r="A953" s="14" t="s">
        <v>3246</v>
      </c>
      <c r="B953">
        <v>335691324703</v>
      </c>
      <c r="C953" s="14" t="s">
        <v>11305</v>
      </c>
      <c r="D953">
        <v>124</v>
      </c>
      <c r="E953" s="14" t="s">
        <v>3923</v>
      </c>
      <c r="F953" s="14" t="s">
        <v>7880</v>
      </c>
      <c r="G953" s="14">
        <f>timingTable[[#This Row],[FRT_DEC]]-B952</f>
        <v>2</v>
      </c>
      <c r="H9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INFO]]))),H952)</f>
        <v>110</v>
      </c>
      <c r="I9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53" s="14">
        <f>HEX2DEC(RIGHT(timingTable[[#This Row],[FRT_HEX]],MIN(LEN(timingTable[[#This Row],[FRT_HEX]])-2,8)))</f>
        <v>683875615</v>
      </c>
      <c r="K953" s="14" t="str">
        <f>IF(timingTable[[#This Row],['[TRACECODE']:.1]]=140,"afterTx","")</f>
        <v/>
      </c>
      <c r="L953" s="14" t="str">
        <f t="shared" si="154"/>
        <v/>
      </c>
      <c r="M953" s="14" t="str">
        <f>IF(AND(H953=H952,K952="afterTx",timingTable[[#This Row],['[TRACECODE']:.1]]=6),"dc","")</f>
        <v/>
      </c>
      <c r="N953" s="14" t="str">
        <f t="shared" si="155"/>
        <v/>
      </c>
      <c r="O953" s="14" t="str">
        <f>IF(timingTable[[#This Row],['[TRACECODE']:.1]]=141,"afterRx","")</f>
        <v/>
      </c>
      <c r="P953" s="14" t="str">
        <f t="shared" si="156"/>
        <v/>
      </c>
      <c r="Q953" s="14" t="str">
        <f t="shared" si="157"/>
        <v/>
      </c>
      <c r="R953" s="14" t="str">
        <f t="shared" si="158"/>
        <v/>
      </c>
      <c r="S953" s="14" t="str">
        <f t="shared" si="159"/>
        <v>EMPTY</v>
      </c>
      <c r="T953" s="14" t="str">
        <f t="shared" si="160"/>
        <v>EMPTY</v>
      </c>
      <c r="U953" s="14" t="str">
        <f t="shared" si="161"/>
        <v>EMPTY</v>
      </c>
      <c r="V953" s="14" t="str">
        <f t="shared" si="162"/>
        <v>EMPTY</v>
      </c>
      <c r="W953" s="14" t="str">
        <f>IF(L953="beforeTx",timingTable[[#This Row],[FRT32_val]]-timingTable[[#This Row],[FRT32_trace]],"EMPTY")</f>
        <v>EMPTY</v>
      </c>
      <c r="X953" s="14" t="str">
        <f t="shared" si="163"/>
        <v>EMPTY</v>
      </c>
      <c r="Y953" s="14" t="str">
        <f t="shared" si="164"/>
        <v>EMPTY</v>
      </c>
      <c r="Z953" s="14" t="str">
        <f>IF(AND(P953="beforeRx",O954="afterRx"),J954-timingTable[[#This Row],[FRT32_trace]],"EMPTY")</f>
        <v>EMPTY</v>
      </c>
      <c r="AA953" s="14" t="str">
        <f>IF(AND(timingTable[[#This Row],[txEnd]]="txEnd",Q957="rxStart"),I957-timingTable[[#This Row],[FRT32_val]],"EMPTY")</f>
        <v>EMPTY</v>
      </c>
    </row>
    <row r="954" spans="1:27" x14ac:dyDescent="0.25">
      <c r="A954" s="14" t="s">
        <v>3247</v>
      </c>
      <c r="B954">
        <v>335691324717</v>
      </c>
      <c r="C954" s="14" t="s">
        <v>11306</v>
      </c>
      <c r="D954">
        <v>151</v>
      </c>
      <c r="E954" s="14" t="s">
        <v>7876</v>
      </c>
      <c r="F954" s="14" t="s">
        <v>7845</v>
      </c>
      <c r="G954" s="14">
        <f>timingTable[[#This Row],[FRT_DEC]]-B953</f>
        <v>14</v>
      </c>
      <c r="H9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INFO]]))),H953)</f>
        <v>110</v>
      </c>
      <c r="I9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954" s="14">
        <f>HEX2DEC(RIGHT(timingTable[[#This Row],[FRT_HEX]],MIN(LEN(timingTable[[#This Row],[FRT_HEX]])-2,8)))</f>
        <v>683875629</v>
      </c>
      <c r="K954" s="14" t="str">
        <f>IF(timingTable[[#This Row],['[TRACECODE']:.1]]=140,"afterTx","")</f>
        <v/>
      </c>
      <c r="L954" s="14" t="str">
        <f t="shared" si="154"/>
        <v>beforeTx</v>
      </c>
      <c r="M954" s="14" t="str">
        <f>IF(AND(H954=H953,K953="afterTx",timingTable[[#This Row],['[TRACECODE']:.1]]=6),"dc","")</f>
        <v/>
      </c>
      <c r="N954" s="14" t="str">
        <f t="shared" si="155"/>
        <v/>
      </c>
      <c r="O954" s="14" t="str">
        <f>IF(timingTable[[#This Row],['[TRACECODE']:.1]]=141,"afterRx","")</f>
        <v/>
      </c>
      <c r="P954" s="14" t="str">
        <f t="shared" si="156"/>
        <v/>
      </c>
      <c r="Q954" s="14" t="str">
        <f t="shared" si="157"/>
        <v/>
      </c>
      <c r="R954" s="14" t="str">
        <f t="shared" si="158"/>
        <v/>
      </c>
      <c r="S954" s="14" t="str">
        <f t="shared" si="159"/>
        <v>EMPTY</v>
      </c>
      <c r="T954" s="14" t="str">
        <f t="shared" si="160"/>
        <v>EMPTY</v>
      </c>
      <c r="U954" s="14" t="str">
        <f t="shared" si="161"/>
        <v>EMPTY</v>
      </c>
      <c r="V954" s="14" t="str">
        <f t="shared" si="162"/>
        <v>EMPTY</v>
      </c>
      <c r="W954" s="14">
        <f>IF(L954="beforeTx",timingTable[[#This Row],[FRT32_val]]-timingTable[[#This Row],[FRT32_trace]],"EMPTY")</f>
        <v>-683875627</v>
      </c>
      <c r="X954" s="14">
        <f t="shared" si="163"/>
        <v>727</v>
      </c>
      <c r="Y954" s="14" t="str">
        <f t="shared" si="164"/>
        <v>EMPTY</v>
      </c>
      <c r="Z954" s="14" t="str">
        <f>IF(AND(P954="beforeRx",O955="afterRx"),J955-timingTable[[#This Row],[FRT32_trace]],"EMPTY")</f>
        <v>EMPTY</v>
      </c>
      <c r="AA954" s="14" t="str">
        <f>IF(AND(timingTable[[#This Row],[txEnd]]="txEnd",Q958="rxStart"),I958-timingTable[[#This Row],[FRT32_val]],"EMPTY")</f>
        <v>EMPTY</v>
      </c>
    </row>
    <row r="955" spans="1:27" x14ac:dyDescent="0.25">
      <c r="A955" s="14" t="s">
        <v>3249</v>
      </c>
      <c r="B955">
        <v>335691324728</v>
      </c>
      <c r="C955" s="14" t="s">
        <v>11308</v>
      </c>
      <c r="D955">
        <v>151</v>
      </c>
      <c r="E955" s="14" t="s">
        <v>7876</v>
      </c>
      <c r="F955" s="14" t="s">
        <v>8151</v>
      </c>
      <c r="G955" s="14">
        <f>timingTable[[#This Row],[FRT_DEC]]-B954</f>
        <v>11</v>
      </c>
      <c r="H9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INFO]]))),H954)</f>
        <v>110</v>
      </c>
      <c r="I9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955" s="14">
        <f>HEX2DEC(RIGHT(timingTable[[#This Row],[FRT_HEX]],MIN(LEN(timingTable[[#This Row],[FRT_HEX]])-2,8)))</f>
        <v>683875640</v>
      </c>
      <c r="K955" s="14" t="str">
        <f>IF(timingTable[[#This Row],['[TRACECODE']:.1]]=140,"afterTx","")</f>
        <v/>
      </c>
      <c r="L955" s="14" t="str">
        <f t="shared" si="154"/>
        <v/>
      </c>
      <c r="M955" s="14" t="str">
        <f>IF(AND(H955=H954,K954="afterTx",timingTable[[#This Row],['[TRACECODE']:.1]]=6),"dc","")</f>
        <v/>
      </c>
      <c r="N955" s="14" t="str">
        <f t="shared" si="155"/>
        <v/>
      </c>
      <c r="O955" s="14" t="str">
        <f>IF(timingTable[[#This Row],['[TRACECODE']:.1]]=141,"afterRx","")</f>
        <v/>
      </c>
      <c r="P955" s="14" t="str">
        <f t="shared" si="156"/>
        <v/>
      </c>
      <c r="Q955" s="14" t="str">
        <f t="shared" si="157"/>
        <v/>
      </c>
      <c r="R955" s="14" t="str">
        <f t="shared" si="158"/>
        <v/>
      </c>
      <c r="S955" s="14" t="str">
        <f t="shared" si="159"/>
        <v>EMPTY</v>
      </c>
      <c r="T955" s="14" t="str">
        <f t="shared" si="160"/>
        <v>EMPTY</v>
      </c>
      <c r="U955" s="14" t="str">
        <f t="shared" si="161"/>
        <v>EMPTY</v>
      </c>
      <c r="V955" s="14" t="str">
        <f t="shared" si="162"/>
        <v>EMPTY</v>
      </c>
      <c r="W955" s="14" t="str">
        <f>IF(L955="beforeTx",timingTable[[#This Row],[FRT32_val]]-timingTable[[#This Row],[FRT32_trace]],"EMPTY")</f>
        <v>EMPTY</v>
      </c>
      <c r="X955" s="14" t="str">
        <f t="shared" si="163"/>
        <v>EMPTY</v>
      </c>
      <c r="Y955" s="14" t="str">
        <f t="shared" si="164"/>
        <v>EMPTY</v>
      </c>
      <c r="Z955" s="14" t="str">
        <f>IF(AND(P955="beforeRx",O956="afterRx"),J956-timingTable[[#This Row],[FRT32_trace]],"EMPTY")</f>
        <v>EMPTY</v>
      </c>
      <c r="AA955" s="14" t="str">
        <f>IF(AND(timingTable[[#This Row],[txEnd]]="txEnd",Q959="rxStart"),I959-timingTable[[#This Row],[FRT32_val]],"EMPTY")</f>
        <v>EMPTY</v>
      </c>
    </row>
    <row r="956" spans="1:27" x14ac:dyDescent="0.25">
      <c r="A956" s="14" t="s">
        <v>3266</v>
      </c>
      <c r="B956">
        <v>335691325444</v>
      </c>
      <c r="C956" s="14" t="s">
        <v>11327</v>
      </c>
      <c r="D956">
        <v>140</v>
      </c>
      <c r="E956" s="14" t="s">
        <v>1076</v>
      </c>
      <c r="F956" s="14" t="s">
        <v>7864</v>
      </c>
      <c r="G956" s="14">
        <f>timingTable[[#This Row],[FRT_DEC]]-B955</f>
        <v>716</v>
      </c>
      <c r="H9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INFO]]))),H955)</f>
        <v>110</v>
      </c>
      <c r="I95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56" s="14">
        <f>HEX2DEC(RIGHT(timingTable[[#This Row],[FRT_HEX]],MIN(LEN(timingTable[[#This Row],[FRT_HEX]])-2,8)))</f>
        <v>683876356</v>
      </c>
      <c r="K956" s="14" t="str">
        <f>IF(timingTable[[#This Row],['[TRACECODE']:.1]]=140,"afterTx","")</f>
        <v>afterTx</v>
      </c>
      <c r="L956" s="14" t="str">
        <f t="shared" si="154"/>
        <v/>
      </c>
      <c r="M956" s="14" t="str">
        <f>IF(AND(H956=H955,K955="afterTx",timingTable[[#This Row],['[TRACECODE']:.1]]=6),"dc","")</f>
        <v/>
      </c>
      <c r="N956" s="14" t="str">
        <f t="shared" si="155"/>
        <v/>
      </c>
      <c r="O956" s="14" t="str">
        <f>IF(timingTable[[#This Row],['[TRACECODE']:.1]]=141,"afterRx","")</f>
        <v/>
      </c>
      <c r="P956" s="14" t="str">
        <f t="shared" si="156"/>
        <v/>
      </c>
      <c r="Q956" s="14" t="str">
        <f t="shared" si="157"/>
        <v/>
      </c>
      <c r="R956" s="14" t="str">
        <f t="shared" si="158"/>
        <v/>
      </c>
      <c r="S956" s="14" t="str">
        <f t="shared" si="159"/>
        <v>EMPTY</v>
      </c>
      <c r="T956" s="14" t="str">
        <f t="shared" si="160"/>
        <v>EMPTY</v>
      </c>
      <c r="U956" s="14" t="str">
        <f t="shared" si="161"/>
        <v>EMPTY</v>
      </c>
      <c r="V956" s="14" t="str">
        <f t="shared" si="162"/>
        <v>EMPTY</v>
      </c>
      <c r="W956" s="14" t="str">
        <f>IF(L956="beforeTx",timingTable[[#This Row],[FRT32_val]]-timingTable[[#This Row],[FRT32_trace]],"EMPTY")</f>
        <v>EMPTY</v>
      </c>
      <c r="X956" s="14" t="str">
        <f t="shared" si="163"/>
        <v>EMPTY</v>
      </c>
      <c r="Y956" s="14" t="str">
        <f t="shared" si="164"/>
        <v>EMPTY</v>
      </c>
      <c r="Z956" s="14" t="str">
        <f>IF(AND(P956="beforeRx",O957="afterRx"),J957-timingTable[[#This Row],[FRT32_trace]],"EMPTY")</f>
        <v>EMPTY</v>
      </c>
      <c r="AA956" s="14" t="str">
        <f>IF(AND(timingTable[[#This Row],[txEnd]]="txEnd",Q960="rxStart"),I960-timingTable[[#This Row],[FRT32_val]],"EMPTY")</f>
        <v>EMPTY</v>
      </c>
    </row>
    <row r="957" spans="1:27" x14ac:dyDescent="0.25">
      <c r="A957" s="14" t="s">
        <v>3278</v>
      </c>
      <c r="B957">
        <v>335691326788</v>
      </c>
      <c r="C957" s="14" t="s">
        <v>11340</v>
      </c>
      <c r="D957">
        <v>151</v>
      </c>
      <c r="E957" s="14" t="s">
        <v>7876</v>
      </c>
      <c r="F957" s="14" t="s">
        <v>7989</v>
      </c>
      <c r="G957" s="14">
        <f>timingTable[[#This Row],[FRT_DEC]]-B956</f>
        <v>1344</v>
      </c>
      <c r="H9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INFO]]))),H956)</f>
        <v>110</v>
      </c>
      <c r="I9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57" s="14">
        <f>HEX2DEC(RIGHT(timingTable[[#This Row],[FRT_HEX]],MIN(LEN(timingTable[[#This Row],[FRT_HEX]])-2,8)))</f>
        <v>683877700</v>
      </c>
      <c r="K957" s="14" t="str">
        <f>IF(timingTable[[#This Row],['[TRACECODE']:.1]]=140,"afterTx","")</f>
        <v/>
      </c>
      <c r="L957" s="14" t="str">
        <f t="shared" si="154"/>
        <v/>
      </c>
      <c r="M957" s="14" t="str">
        <f>IF(AND(H957=H956,K956="afterTx",timingTable[[#This Row],['[TRACECODE']:.1]]=6),"dc","")</f>
        <v/>
      </c>
      <c r="N957" s="14" t="str">
        <f t="shared" si="155"/>
        <v/>
      </c>
      <c r="O957" s="14" t="str">
        <f>IF(timingTable[[#This Row],['[TRACECODE']:.1]]=141,"afterRx","")</f>
        <v/>
      </c>
      <c r="P957" s="14" t="str">
        <f t="shared" si="156"/>
        <v/>
      </c>
      <c r="Q957" s="14" t="str">
        <f t="shared" si="157"/>
        <v/>
      </c>
      <c r="R957" s="14" t="str">
        <f t="shared" si="158"/>
        <v/>
      </c>
      <c r="S957" s="14" t="str">
        <f t="shared" si="159"/>
        <v>EMPTY</v>
      </c>
      <c r="T957" s="14" t="str">
        <f t="shared" si="160"/>
        <v>EMPTY</v>
      </c>
      <c r="U957" s="14" t="str">
        <f t="shared" si="161"/>
        <v>EMPTY</v>
      </c>
      <c r="V957" s="14" t="str">
        <f t="shared" si="162"/>
        <v>EMPTY</v>
      </c>
      <c r="W957" s="14" t="str">
        <f>IF(L957="beforeTx",timingTable[[#This Row],[FRT32_val]]-timingTable[[#This Row],[FRT32_trace]],"EMPTY")</f>
        <v>EMPTY</v>
      </c>
      <c r="X957" s="14" t="str">
        <f t="shared" si="163"/>
        <v>EMPTY</v>
      </c>
      <c r="Y957" s="14" t="str">
        <f t="shared" si="164"/>
        <v>EMPTY</v>
      </c>
      <c r="Z957" s="14" t="str">
        <f>IF(AND(P957="beforeRx",O958="afterRx"),J958-timingTable[[#This Row],[FRT32_trace]],"EMPTY")</f>
        <v>EMPTY</v>
      </c>
      <c r="AA957" s="14" t="str">
        <f>IF(AND(timingTable[[#This Row],[txEnd]]="txEnd",Q961="rxStart"),I961-timingTable[[#This Row],[FRT32_val]],"EMPTY")</f>
        <v>EMPTY</v>
      </c>
    </row>
    <row r="958" spans="1:27" x14ac:dyDescent="0.25">
      <c r="A958" s="14" t="s">
        <v>3281</v>
      </c>
      <c r="B958">
        <v>335691332767</v>
      </c>
      <c r="C958" s="14" t="s">
        <v>11343</v>
      </c>
      <c r="D958">
        <v>151</v>
      </c>
      <c r="E958" s="14" t="s">
        <v>7876</v>
      </c>
      <c r="F958" s="14" t="s">
        <v>7936</v>
      </c>
      <c r="G958" s="14">
        <f>timingTable[[#This Row],[FRT_DEC]]-B957</f>
        <v>5979</v>
      </c>
      <c r="H9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INFO]]))),H957)</f>
        <v>110</v>
      </c>
      <c r="I9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958" s="14">
        <f>HEX2DEC(RIGHT(timingTable[[#This Row],[FRT_HEX]],MIN(LEN(timingTable[[#This Row],[FRT_HEX]])-2,8)))</f>
        <v>683883679</v>
      </c>
      <c r="K958" s="14" t="str">
        <f>IF(timingTable[[#This Row],['[TRACECODE']:.1]]=140,"afterTx","")</f>
        <v/>
      </c>
      <c r="L958" s="14" t="str">
        <f t="shared" si="154"/>
        <v/>
      </c>
      <c r="M958" s="14" t="str">
        <f>IF(AND(H958=H957,K957="afterTx",timingTable[[#This Row],['[TRACECODE']:.1]]=6),"dc","")</f>
        <v/>
      </c>
      <c r="N958" s="14" t="str">
        <f t="shared" si="155"/>
        <v/>
      </c>
      <c r="O958" s="14" t="str">
        <f>IF(timingTable[[#This Row],['[TRACECODE']:.1]]=141,"afterRx","")</f>
        <v/>
      </c>
      <c r="P958" s="14" t="str">
        <f t="shared" si="156"/>
        <v/>
      </c>
      <c r="Q958" s="14" t="str">
        <f t="shared" si="157"/>
        <v/>
      </c>
      <c r="R958" s="14" t="str">
        <f t="shared" si="158"/>
        <v/>
      </c>
      <c r="S958" s="14" t="str">
        <f t="shared" si="159"/>
        <v>EMPTY</v>
      </c>
      <c r="T958" s="14" t="str">
        <f t="shared" si="160"/>
        <v>EMPTY</v>
      </c>
      <c r="U958" s="14" t="str">
        <f t="shared" si="161"/>
        <v>EMPTY</v>
      </c>
      <c r="V958" s="14" t="str">
        <f t="shared" si="162"/>
        <v>EMPTY</v>
      </c>
      <c r="W958" s="14" t="str">
        <f>IF(L958="beforeTx",timingTable[[#This Row],[FRT32_val]]-timingTable[[#This Row],[FRT32_trace]],"EMPTY")</f>
        <v>EMPTY</v>
      </c>
      <c r="X958" s="14" t="str">
        <f t="shared" si="163"/>
        <v>EMPTY</v>
      </c>
      <c r="Y958" s="14" t="str">
        <f t="shared" si="164"/>
        <v>EMPTY</v>
      </c>
      <c r="Z958" s="14" t="str">
        <f>IF(AND(P958="beforeRx",O959="afterRx"),J959-timingTable[[#This Row],[FRT32_trace]],"EMPTY")</f>
        <v>EMPTY</v>
      </c>
      <c r="AA958" s="14" t="str">
        <f>IF(AND(timingTable[[#This Row],[txEnd]]="txEnd",Q962="rxStart"),I962-timingTable[[#This Row],[FRT32_val]],"EMPTY")</f>
        <v>EMPTY</v>
      </c>
    </row>
    <row r="959" spans="1:27" x14ac:dyDescent="0.25">
      <c r="A959" s="14" t="s">
        <v>3283</v>
      </c>
      <c r="B959">
        <v>335691337274</v>
      </c>
      <c r="C959" s="14" t="s">
        <v>11345</v>
      </c>
      <c r="D959">
        <v>151</v>
      </c>
      <c r="E959" s="14" t="s">
        <v>7876</v>
      </c>
      <c r="F959" s="14" t="s">
        <v>7989</v>
      </c>
      <c r="G959" s="14">
        <f>timingTable[[#This Row],[FRT_DEC]]-B958</f>
        <v>4507</v>
      </c>
      <c r="H9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INFO]]))),H958)</f>
        <v>110</v>
      </c>
      <c r="I9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59" s="14">
        <f>HEX2DEC(RIGHT(timingTable[[#This Row],[FRT_HEX]],MIN(LEN(timingTable[[#This Row],[FRT_HEX]])-2,8)))</f>
        <v>683888186</v>
      </c>
      <c r="K959" s="14" t="str">
        <f>IF(timingTable[[#This Row],['[TRACECODE']:.1]]=140,"afterTx","")</f>
        <v/>
      </c>
      <c r="L959" s="14" t="str">
        <f t="shared" si="154"/>
        <v/>
      </c>
      <c r="M959" s="14" t="str">
        <f>IF(AND(H959=H958,K958="afterTx",timingTable[[#This Row],['[TRACECODE']:.1]]=6),"dc","")</f>
        <v/>
      </c>
      <c r="N959" s="14" t="str">
        <f t="shared" si="155"/>
        <v/>
      </c>
      <c r="O959" s="14" t="str">
        <f>IF(timingTable[[#This Row],['[TRACECODE']:.1]]=141,"afterRx","")</f>
        <v/>
      </c>
      <c r="P959" s="14" t="str">
        <f t="shared" si="156"/>
        <v/>
      </c>
      <c r="Q959" s="14" t="str">
        <f t="shared" si="157"/>
        <v/>
      </c>
      <c r="R959" s="14" t="str">
        <f t="shared" si="158"/>
        <v/>
      </c>
      <c r="S959" s="14" t="str">
        <f t="shared" si="159"/>
        <v>EMPTY</v>
      </c>
      <c r="T959" s="14" t="str">
        <f t="shared" si="160"/>
        <v>EMPTY</v>
      </c>
      <c r="U959" s="14" t="str">
        <f t="shared" si="161"/>
        <v>EMPTY</v>
      </c>
      <c r="V959" s="14" t="str">
        <f t="shared" si="162"/>
        <v>EMPTY</v>
      </c>
      <c r="W959" s="14" t="str">
        <f>IF(L959="beforeTx",timingTable[[#This Row],[FRT32_val]]-timingTable[[#This Row],[FRT32_trace]],"EMPTY")</f>
        <v>EMPTY</v>
      </c>
      <c r="X959" s="14" t="str">
        <f t="shared" si="163"/>
        <v>EMPTY</v>
      </c>
      <c r="Y959" s="14" t="str">
        <f t="shared" si="164"/>
        <v>EMPTY</v>
      </c>
      <c r="Z959" s="14" t="str">
        <f>IF(AND(P959="beforeRx",O960="afterRx"),J960-timingTable[[#This Row],[FRT32_trace]],"EMPTY")</f>
        <v>EMPTY</v>
      </c>
      <c r="AA959" s="14" t="str">
        <f>IF(AND(timingTable[[#This Row],[txEnd]]="txEnd",Q963="rxStart"),I963-timingTable[[#This Row],[FRT32_val]],"EMPTY")</f>
        <v>EMPTY</v>
      </c>
    </row>
    <row r="960" spans="1:27" x14ac:dyDescent="0.25">
      <c r="A960" s="14" t="s">
        <v>3291</v>
      </c>
      <c r="B960">
        <v>335691338318</v>
      </c>
      <c r="C960" s="14" t="s">
        <v>11355</v>
      </c>
      <c r="D960">
        <v>151</v>
      </c>
      <c r="E960" s="14" t="s">
        <v>7876</v>
      </c>
      <c r="F960" s="14" t="s">
        <v>7993</v>
      </c>
      <c r="G960" s="14">
        <f>timingTable[[#This Row],[FRT_DEC]]-B959</f>
        <v>1044</v>
      </c>
      <c r="H9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INFO]]))),H959)</f>
        <v>110</v>
      </c>
      <c r="I9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960" s="14">
        <f>HEX2DEC(RIGHT(timingTable[[#This Row],[FRT_HEX]],MIN(LEN(timingTable[[#This Row],[FRT_HEX]])-2,8)))</f>
        <v>683889230</v>
      </c>
      <c r="K960" s="14" t="str">
        <f>IF(timingTable[[#This Row],['[TRACECODE']:.1]]=140,"afterTx","")</f>
        <v/>
      </c>
      <c r="L960" s="14" t="str">
        <f t="shared" si="154"/>
        <v/>
      </c>
      <c r="M960" s="14" t="str">
        <f>IF(AND(H960=H959,K959="afterTx",timingTable[[#This Row],['[TRACECODE']:.1]]=6),"dc","")</f>
        <v/>
      </c>
      <c r="N960" s="14" t="str">
        <f t="shared" si="155"/>
        <v/>
      </c>
      <c r="O960" s="14" t="str">
        <f>IF(timingTable[[#This Row],['[TRACECODE']:.1]]=141,"afterRx","")</f>
        <v/>
      </c>
      <c r="P960" s="14" t="str">
        <f t="shared" si="156"/>
        <v/>
      </c>
      <c r="Q960" s="14" t="str">
        <f t="shared" si="157"/>
        <v/>
      </c>
      <c r="R960" s="14" t="str">
        <f t="shared" si="158"/>
        <v/>
      </c>
      <c r="S960" s="14" t="str">
        <f t="shared" si="159"/>
        <v>EMPTY</v>
      </c>
      <c r="T960" s="14" t="str">
        <f t="shared" si="160"/>
        <v>EMPTY</v>
      </c>
      <c r="U960" s="14" t="str">
        <f t="shared" si="161"/>
        <v>EMPTY</v>
      </c>
      <c r="V960" s="14" t="str">
        <f t="shared" si="162"/>
        <v>EMPTY</v>
      </c>
      <c r="W960" s="14" t="str">
        <f>IF(L960="beforeTx",timingTable[[#This Row],[FRT32_val]]-timingTable[[#This Row],[FRT32_trace]],"EMPTY")</f>
        <v>EMPTY</v>
      </c>
      <c r="X960" s="14" t="str">
        <f t="shared" si="163"/>
        <v>EMPTY</v>
      </c>
      <c r="Y960" s="14" t="str">
        <f t="shared" si="164"/>
        <v>EMPTY</v>
      </c>
      <c r="Z960" s="14" t="str">
        <f>IF(AND(P960="beforeRx",O961="afterRx"),J961-timingTable[[#This Row],[FRT32_trace]],"EMPTY")</f>
        <v>EMPTY</v>
      </c>
      <c r="AA960" s="14" t="str">
        <f>IF(AND(timingTable[[#This Row],[txEnd]]="txEnd",Q964="rxStart"),I964-timingTable[[#This Row],[FRT32_val]],"EMPTY")</f>
        <v>EMPTY</v>
      </c>
    </row>
    <row r="961" spans="1:27" x14ac:dyDescent="0.25">
      <c r="A961" s="14" t="s">
        <v>3295</v>
      </c>
      <c r="B961">
        <v>335691338362</v>
      </c>
      <c r="C961" s="14" t="s">
        <v>11359</v>
      </c>
      <c r="D961">
        <v>131</v>
      </c>
      <c r="E961" s="14" t="s">
        <v>3932</v>
      </c>
      <c r="F961" s="14" t="s">
        <v>11360</v>
      </c>
      <c r="G961" s="14">
        <f>timingTable[[#This Row],[FRT_DEC]]-B960</f>
        <v>44</v>
      </c>
      <c r="H9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INFO]]))),H960)</f>
        <v>111</v>
      </c>
      <c r="I96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61" s="14">
        <f>HEX2DEC(RIGHT(timingTable[[#This Row],[FRT_HEX]],MIN(LEN(timingTable[[#This Row],[FRT_HEX]])-2,8)))</f>
        <v>683889274</v>
      </c>
      <c r="K961" s="14" t="str">
        <f>IF(timingTable[[#This Row],['[TRACECODE']:.1]]=140,"afterTx","")</f>
        <v/>
      </c>
      <c r="L961" s="14" t="str">
        <f t="shared" si="154"/>
        <v/>
      </c>
      <c r="M961" s="14" t="str">
        <f>IF(AND(H961=H960,K960="afterTx",timingTable[[#This Row],['[TRACECODE']:.1]]=6),"dc","")</f>
        <v/>
      </c>
      <c r="N961" s="14" t="str">
        <f t="shared" si="155"/>
        <v/>
      </c>
      <c r="O961" s="14" t="str">
        <f>IF(timingTable[[#This Row],['[TRACECODE']:.1]]=141,"afterRx","")</f>
        <v/>
      </c>
      <c r="P961" s="14" t="str">
        <f t="shared" si="156"/>
        <v/>
      </c>
      <c r="Q961" s="14" t="str">
        <f t="shared" si="157"/>
        <v/>
      </c>
      <c r="R961" s="14" t="str">
        <f t="shared" si="158"/>
        <v/>
      </c>
      <c r="S961" s="14" t="str">
        <f t="shared" si="159"/>
        <v>EMPTY</v>
      </c>
      <c r="T961" s="14" t="str">
        <f t="shared" si="160"/>
        <v>EMPTY</v>
      </c>
      <c r="U961" s="14" t="str">
        <f t="shared" si="161"/>
        <v>EMPTY</v>
      </c>
      <c r="V961" s="14" t="str">
        <f t="shared" si="162"/>
        <v>EMPTY</v>
      </c>
      <c r="W961" s="14" t="str">
        <f>IF(L961="beforeTx",timingTable[[#This Row],[FRT32_val]]-timingTable[[#This Row],[FRT32_trace]],"EMPTY")</f>
        <v>EMPTY</v>
      </c>
      <c r="X961" s="14" t="str">
        <f t="shared" si="163"/>
        <v>EMPTY</v>
      </c>
      <c r="Y961" s="14" t="str">
        <f t="shared" si="164"/>
        <v>EMPTY</v>
      </c>
      <c r="Z961" s="14" t="str">
        <f>IF(AND(P961="beforeRx",O962="afterRx"),J962-timingTable[[#This Row],[FRT32_trace]],"EMPTY")</f>
        <v>EMPTY</v>
      </c>
      <c r="AA961" s="14" t="str">
        <f>IF(AND(timingTable[[#This Row],[txEnd]]="txEnd",Q965="rxStart"),I965-timingTable[[#This Row],[FRT32_val]],"EMPTY")</f>
        <v>EMPTY</v>
      </c>
    </row>
    <row r="962" spans="1:27" x14ac:dyDescent="0.25">
      <c r="A962" s="14" t="s">
        <v>3297</v>
      </c>
      <c r="B962">
        <v>335691338423</v>
      </c>
      <c r="C962" s="14" t="s">
        <v>11362</v>
      </c>
      <c r="D962">
        <v>129</v>
      </c>
      <c r="E962" s="14" t="s">
        <v>3677</v>
      </c>
      <c r="F962" s="14" t="s">
        <v>11363</v>
      </c>
      <c r="G962" s="14">
        <f>timingTable[[#This Row],[FRT_DEC]]-B961</f>
        <v>61</v>
      </c>
      <c r="H9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INFO]]))),H961)</f>
        <v>111</v>
      </c>
      <c r="I9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683890215</v>
      </c>
      <c r="J962" s="14">
        <f>HEX2DEC(RIGHT(timingTable[[#This Row],[FRT_HEX]],MIN(LEN(timingTable[[#This Row],[FRT_HEX]])-2,8)))</f>
        <v>683889335</v>
      </c>
      <c r="K962" s="14" t="str">
        <f>IF(timingTable[[#This Row],['[TRACECODE']:.1]]=140,"afterTx","")</f>
        <v/>
      </c>
      <c r="L962" s="14" t="str">
        <f t="shared" si="154"/>
        <v>beforeTx</v>
      </c>
      <c r="M962" s="14" t="str">
        <f>IF(AND(H962=H961,K961="afterTx",timingTable[[#This Row],['[TRACECODE']:.1]]=6),"dc","")</f>
        <v/>
      </c>
      <c r="N962" s="14" t="str">
        <f t="shared" si="155"/>
        <v/>
      </c>
      <c r="O962" s="14" t="str">
        <f>IF(timingTable[[#This Row],['[TRACECODE']:.1]]=141,"afterRx","")</f>
        <v/>
      </c>
      <c r="P962" s="14" t="str">
        <f t="shared" si="156"/>
        <v/>
      </c>
      <c r="Q962" s="14" t="str">
        <f t="shared" si="157"/>
        <v/>
      </c>
      <c r="R962" s="14" t="str">
        <f t="shared" si="158"/>
        <v/>
      </c>
      <c r="S962" s="14">
        <f t="shared" si="159"/>
        <v>719</v>
      </c>
      <c r="T962" s="14" t="str">
        <f t="shared" si="160"/>
        <v>EMPTY</v>
      </c>
      <c r="U962" s="14" t="str">
        <f t="shared" si="161"/>
        <v>EMPTY</v>
      </c>
      <c r="V962" s="14" t="str">
        <f t="shared" si="162"/>
        <v>EMPTY</v>
      </c>
      <c r="W962" s="14">
        <f>IF(L962="beforeTx",timingTable[[#This Row],[FRT32_val]]-timingTable[[#This Row],[FRT32_trace]],"EMPTY")</f>
        <v>880</v>
      </c>
      <c r="X962" s="14">
        <f t="shared" si="163"/>
        <v>916</v>
      </c>
      <c r="Y962" s="14" t="str">
        <f t="shared" si="164"/>
        <v>EMPTY</v>
      </c>
      <c r="Z962" s="14" t="str">
        <f>IF(AND(P962="beforeRx",O963="afterRx"),J963-timingTable[[#This Row],[FRT32_trace]],"EMPTY")</f>
        <v>EMPTY</v>
      </c>
      <c r="AA962" s="14" t="str">
        <f>IF(AND(timingTable[[#This Row],[txEnd]]="txEnd",Q966="rxStart"),I966-timingTable[[#This Row],[FRT32_val]],"EMPTY")</f>
        <v>EMPTY</v>
      </c>
    </row>
    <row r="963" spans="1:27" x14ac:dyDescent="0.25">
      <c r="A963" s="14" t="s">
        <v>3298</v>
      </c>
      <c r="B963">
        <v>335691338428</v>
      </c>
      <c r="C963" s="14" t="s">
        <v>11364</v>
      </c>
      <c r="D963">
        <v>129</v>
      </c>
      <c r="E963" s="14" t="s">
        <v>3677</v>
      </c>
      <c r="F963" s="14" t="s">
        <v>7881</v>
      </c>
      <c r="G963" s="14">
        <f>timingTable[[#This Row],[FRT_DEC]]-B962</f>
        <v>5</v>
      </c>
      <c r="H9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INFO]]))),H962)</f>
        <v>111</v>
      </c>
      <c r="I9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63" s="14">
        <f>HEX2DEC(RIGHT(timingTable[[#This Row],[FRT_HEX]],MIN(LEN(timingTable[[#This Row],[FRT_HEX]])-2,8)))</f>
        <v>683889340</v>
      </c>
      <c r="K963" s="14" t="str">
        <f>IF(timingTable[[#This Row],['[TRACECODE']:.1]]=140,"afterTx","")</f>
        <v/>
      </c>
      <c r="L963" s="14" t="str">
        <f t="shared" si="154"/>
        <v/>
      </c>
      <c r="M963" s="14" t="str">
        <f>IF(AND(H963=H962,K962="afterTx",timingTable[[#This Row],['[TRACECODE']:.1]]=6),"dc","")</f>
        <v/>
      </c>
      <c r="N963" s="14" t="str">
        <f t="shared" si="155"/>
        <v/>
      </c>
      <c r="O963" s="14" t="str">
        <f>IF(timingTable[[#This Row],['[TRACECODE']:.1]]=141,"afterRx","")</f>
        <v/>
      </c>
      <c r="P963" s="14" t="str">
        <f t="shared" si="156"/>
        <v/>
      </c>
      <c r="Q963" s="14" t="str">
        <f t="shared" si="157"/>
        <v/>
      </c>
      <c r="R963" s="14" t="str">
        <f t="shared" si="158"/>
        <v/>
      </c>
      <c r="S963" s="14" t="str">
        <f t="shared" si="159"/>
        <v>EMPTY</v>
      </c>
      <c r="T963" s="14" t="str">
        <f t="shared" si="160"/>
        <v>EMPTY</v>
      </c>
      <c r="U963" s="14" t="str">
        <f t="shared" si="161"/>
        <v>EMPTY</v>
      </c>
      <c r="V963" s="14" t="str">
        <f t="shared" si="162"/>
        <v>EMPTY</v>
      </c>
      <c r="W963" s="14" t="str">
        <f>IF(L963="beforeTx",timingTable[[#This Row],[FRT32_val]]-timingTable[[#This Row],[FRT32_trace]],"EMPTY")</f>
        <v>EMPTY</v>
      </c>
      <c r="X963" s="14" t="str">
        <f t="shared" si="163"/>
        <v>EMPTY</v>
      </c>
      <c r="Y963" s="14" t="str">
        <f t="shared" si="164"/>
        <v>EMPTY</v>
      </c>
      <c r="Z963" s="14" t="str">
        <f>IF(AND(P963="beforeRx",O964="afterRx"),J964-timingTable[[#This Row],[FRT32_trace]],"EMPTY")</f>
        <v>EMPTY</v>
      </c>
      <c r="AA963" s="14" t="str">
        <f>IF(AND(timingTable[[#This Row],[txEnd]]="txEnd",Q967="rxStart"),I967-timingTable[[#This Row],[FRT32_val]],"EMPTY")</f>
        <v>EMPTY</v>
      </c>
    </row>
    <row r="964" spans="1:27" x14ac:dyDescent="0.25">
      <c r="A964" s="14" t="s">
        <v>3299</v>
      </c>
      <c r="B964">
        <v>335691339339</v>
      </c>
      <c r="C964" s="14" t="s">
        <v>11365</v>
      </c>
      <c r="D964">
        <v>140</v>
      </c>
      <c r="E964" s="14" t="s">
        <v>1076</v>
      </c>
      <c r="F964" s="14" t="s">
        <v>7693</v>
      </c>
      <c r="G964" s="14">
        <f>timingTable[[#This Row],[FRT_DEC]]-B963</f>
        <v>911</v>
      </c>
      <c r="H9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INFO]]))),H963)</f>
        <v>111</v>
      </c>
      <c r="I96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64" s="14">
        <f>HEX2DEC(RIGHT(timingTable[[#This Row],[FRT_HEX]],MIN(LEN(timingTable[[#This Row],[FRT_HEX]])-2,8)))</f>
        <v>683890251</v>
      </c>
      <c r="K964" s="14" t="str">
        <f>IF(timingTable[[#This Row],['[TRACECODE']:.1]]=140,"afterTx","")</f>
        <v>afterTx</v>
      </c>
      <c r="L964" s="14" t="str">
        <f t="shared" si="154"/>
        <v/>
      </c>
      <c r="M964" s="14" t="str">
        <f>IF(AND(H964=H963,K963="afterTx",timingTable[[#This Row],['[TRACECODE']:.1]]=6),"dc","")</f>
        <v/>
      </c>
      <c r="N964" s="14" t="str">
        <f t="shared" si="155"/>
        <v/>
      </c>
      <c r="O964" s="14" t="str">
        <f>IF(timingTable[[#This Row],['[TRACECODE']:.1]]=141,"afterRx","")</f>
        <v/>
      </c>
      <c r="P964" s="14" t="str">
        <f t="shared" si="156"/>
        <v/>
      </c>
      <c r="Q964" s="14" t="str">
        <f t="shared" si="157"/>
        <v/>
      </c>
      <c r="R964" s="14" t="str">
        <f t="shared" si="158"/>
        <v/>
      </c>
      <c r="S964" s="14" t="str">
        <f t="shared" si="159"/>
        <v>EMPTY</v>
      </c>
      <c r="T964" s="14" t="str">
        <f t="shared" si="160"/>
        <v>EMPTY</v>
      </c>
      <c r="U964" s="14" t="str">
        <f t="shared" si="161"/>
        <v>EMPTY</v>
      </c>
      <c r="V964" s="14" t="str">
        <f t="shared" si="162"/>
        <v>EMPTY</v>
      </c>
      <c r="W964" s="14" t="str">
        <f>IF(L964="beforeTx",timingTable[[#This Row],[FRT32_val]]-timingTable[[#This Row],[FRT32_trace]],"EMPTY")</f>
        <v>EMPTY</v>
      </c>
      <c r="X964" s="14" t="str">
        <f t="shared" si="163"/>
        <v>EMPTY</v>
      </c>
      <c r="Y964" s="14" t="str">
        <f t="shared" si="164"/>
        <v>EMPTY</v>
      </c>
      <c r="Z964" s="14" t="str">
        <f>IF(AND(P964="beforeRx",O965="afterRx"),J965-timingTable[[#This Row],[FRT32_trace]],"EMPTY")</f>
        <v>EMPTY</v>
      </c>
      <c r="AA964" s="14" t="str">
        <f>IF(AND(timingTable[[#This Row],[txEnd]]="txEnd",Q968="rxStart"),I968-timingTable[[#This Row],[FRT32_val]],"EMPTY")</f>
        <v>EMPTY</v>
      </c>
    </row>
    <row r="965" spans="1:27" x14ac:dyDescent="0.25">
      <c r="A965" s="14" t="s">
        <v>3301</v>
      </c>
      <c r="B965">
        <v>335691342971</v>
      </c>
      <c r="C965" s="14" t="s">
        <v>11367</v>
      </c>
      <c r="D965">
        <v>6</v>
      </c>
      <c r="E965" s="14" t="s">
        <v>1077</v>
      </c>
      <c r="F965" s="14" t="s">
        <v>11368</v>
      </c>
      <c r="G965" s="14">
        <f>timingTable[[#This Row],[FRT_DEC]]-B964</f>
        <v>3632</v>
      </c>
      <c r="H9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INFO]]))),H964)</f>
        <v>111</v>
      </c>
      <c r="I9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683890934</v>
      </c>
      <c r="J965" s="14">
        <f>HEX2DEC(RIGHT(timingTable[[#This Row],[FRT_HEX]],MIN(LEN(timingTable[[#This Row],[FRT_HEX]])-2,8)))</f>
        <v>683893883</v>
      </c>
      <c r="K965" s="14" t="str">
        <f>IF(timingTable[[#This Row],['[TRACECODE']:.1]]=140,"afterTx","")</f>
        <v/>
      </c>
      <c r="L965" s="14" t="str">
        <f t="shared" ref="L965:L1028" si="165">IF(AND(H967=H965,K967="afterTx"),"beforeTx","")</f>
        <v/>
      </c>
      <c r="M965" s="14" t="str">
        <f>IF(AND(H965=H964,K964="afterTx",timingTable[[#This Row],['[TRACECODE']:.1]]=6),"dc","")</f>
        <v>dc</v>
      </c>
      <c r="N965" s="14" t="str">
        <f t="shared" ref="N965:N1028" si="166">IF(AND(H965=H963,M963="dc"),"txEnd","")</f>
        <v/>
      </c>
      <c r="O965" s="14" t="str">
        <f>IF(timingTable[[#This Row],['[TRACECODE']:.1]]=141,"afterRx","")</f>
        <v/>
      </c>
      <c r="P965" s="14" t="str">
        <f t="shared" ref="P965:P1028" si="167">IF(AND(H965=H966,O966="afterRx"),"beforeRx","")</f>
        <v/>
      </c>
      <c r="Q965" s="14" t="str">
        <f t="shared" ref="Q965:Q1028" si="168">IF(AND(H965=H964,O964="afterRx"),"rxStart","")</f>
        <v/>
      </c>
      <c r="R965" s="14" t="str">
        <f t="shared" ref="R965:R1028" si="169">IF(AND(H965=H963,Q963="rxStart"),"rxEnd","")</f>
        <v/>
      </c>
      <c r="S965" s="14" t="str">
        <f t="shared" ref="S965:S1028" si="170">IF(AND(H968=H965,M968="dc",L965="beforeTx"),I968-I965,"EMPTY")</f>
        <v>EMPTY</v>
      </c>
      <c r="T965" s="14" t="str">
        <f t="shared" ref="T965:T1028" si="171">IF(AND(N965="txEnd",P967="beforeRx",O968="afterRx"),J967-I965,"EMPTY")</f>
        <v>EMPTY</v>
      </c>
      <c r="U965" s="14" t="str">
        <f t="shared" ref="U965:U1028" si="172">IF(AND(L967="beforeTx",R965="rxEnd",H967=H965),I967-I965,"EMPTY")</f>
        <v>EMPTY</v>
      </c>
      <c r="V965" s="14" t="str">
        <f t="shared" ref="V965:V1028" si="173">IF(AND(R965="rxEnd",M970="dc",H965=H970),I970-I965,"EMPTY")</f>
        <v>EMPTY</v>
      </c>
      <c r="W965" s="14" t="str">
        <f>IF(L965="beforeTx",timingTable[[#This Row],[FRT32_val]]-timingTable[[#This Row],[FRT32_trace]],"EMPTY")</f>
        <v>EMPTY</v>
      </c>
      <c r="X965" s="14" t="str">
        <f t="shared" ref="X965:X1028" si="174">IF(AND(L965="beforeTx",K967="afterTx"),J967-J965,"EMPTY")</f>
        <v>EMPTY</v>
      </c>
      <c r="Y965" s="14" t="str">
        <f t="shared" ref="Y965:Y1028" si="175">IF(AND(R965="rxEnd",L967="beforeTx"),J967-I965,"EMPTY")</f>
        <v>EMPTY</v>
      </c>
      <c r="Z965" s="14" t="str">
        <f>IF(AND(P965="beforeRx",O966="afterRx"),J966-timingTable[[#This Row],[FRT32_trace]],"EMPTY")</f>
        <v>EMPTY</v>
      </c>
      <c r="AA965" s="14" t="str">
        <f>IF(AND(timingTable[[#This Row],[txEnd]]="txEnd",Q969="rxStart"),I969-timingTable[[#This Row],[FRT32_val]],"EMPTY")</f>
        <v>EMPTY</v>
      </c>
    </row>
    <row r="966" spans="1:27" x14ac:dyDescent="0.25">
      <c r="A966" s="14" t="s">
        <v>3302</v>
      </c>
      <c r="B966">
        <v>335691342974</v>
      </c>
      <c r="C966" s="14" t="s">
        <v>11369</v>
      </c>
      <c r="D966">
        <v>6</v>
      </c>
      <c r="E966" s="14" t="s">
        <v>1077</v>
      </c>
      <c r="F966" s="14" t="s">
        <v>7877</v>
      </c>
      <c r="G966" s="14">
        <f>timingTable[[#This Row],[FRT_DEC]]-B965</f>
        <v>3</v>
      </c>
      <c r="H9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INFO]]))),H965)</f>
        <v>111</v>
      </c>
      <c r="I9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66" s="14">
        <f>HEX2DEC(RIGHT(timingTable[[#This Row],[FRT_HEX]],MIN(LEN(timingTable[[#This Row],[FRT_HEX]])-2,8)))</f>
        <v>683893886</v>
      </c>
      <c r="K966" s="14" t="str">
        <f>IF(timingTable[[#This Row],['[TRACECODE']:.1]]=140,"afterTx","")</f>
        <v/>
      </c>
      <c r="L966" s="14" t="str">
        <f t="shared" si="165"/>
        <v/>
      </c>
      <c r="M966" s="14" t="str">
        <f>IF(AND(H966=H965,K965="afterTx",timingTable[[#This Row],['[TRACECODE']:.1]]=6),"dc","")</f>
        <v/>
      </c>
      <c r="N966" s="14" t="str">
        <f t="shared" si="166"/>
        <v/>
      </c>
      <c r="O966" s="14" t="str">
        <f>IF(timingTable[[#This Row],['[TRACECODE']:.1]]=141,"afterRx","")</f>
        <v/>
      </c>
      <c r="P966" s="14" t="str">
        <f t="shared" si="167"/>
        <v/>
      </c>
      <c r="Q966" s="14" t="str">
        <f t="shared" si="168"/>
        <v/>
      </c>
      <c r="R966" s="14" t="str">
        <f t="shared" si="169"/>
        <v/>
      </c>
      <c r="S966" s="14" t="str">
        <f t="shared" si="170"/>
        <v>EMPTY</v>
      </c>
      <c r="T966" s="14" t="str">
        <f t="shared" si="171"/>
        <v>EMPTY</v>
      </c>
      <c r="U966" s="14" t="str">
        <f t="shared" si="172"/>
        <v>EMPTY</v>
      </c>
      <c r="V966" s="14" t="str">
        <f t="shared" si="173"/>
        <v>EMPTY</v>
      </c>
      <c r="W966" s="14" t="str">
        <f>IF(L966="beforeTx",timingTable[[#This Row],[FRT32_val]]-timingTable[[#This Row],[FRT32_trace]],"EMPTY")</f>
        <v>EMPTY</v>
      </c>
      <c r="X966" s="14" t="str">
        <f t="shared" si="174"/>
        <v>EMPTY</v>
      </c>
      <c r="Y966" s="14" t="str">
        <f t="shared" si="175"/>
        <v>EMPTY</v>
      </c>
      <c r="Z966" s="14" t="str">
        <f>IF(AND(P966="beforeRx",O967="afterRx"),J967-timingTable[[#This Row],[FRT32_trace]],"EMPTY")</f>
        <v>EMPTY</v>
      </c>
      <c r="AA966" s="14" t="str">
        <f>IF(AND(timingTable[[#This Row],[txEnd]]="txEnd",Q970="rxStart"),I970-timingTable[[#This Row],[FRT32_val]],"EMPTY")</f>
        <v>EMPTY</v>
      </c>
    </row>
    <row r="967" spans="1:27" x14ac:dyDescent="0.25">
      <c r="A967" s="14" t="s">
        <v>3303</v>
      </c>
      <c r="B967">
        <v>335691342976</v>
      </c>
      <c r="C967" s="14" t="s">
        <v>11370</v>
      </c>
      <c r="D967">
        <v>122</v>
      </c>
      <c r="E967" s="14" t="s">
        <v>3921</v>
      </c>
      <c r="F967" s="14" t="s">
        <v>11371</v>
      </c>
      <c r="G967" s="14">
        <f>timingTable[[#This Row],[FRT_DEC]]-B966</f>
        <v>2</v>
      </c>
      <c r="H9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INFO]]))),H966)</f>
        <v>111</v>
      </c>
      <c r="I9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683893825</v>
      </c>
      <c r="J967" s="14">
        <f>HEX2DEC(RIGHT(timingTable[[#This Row],[FRT_HEX]],MIN(LEN(timingTable[[#This Row],[FRT_HEX]])-2,8)))</f>
        <v>683893888</v>
      </c>
      <c r="K967" s="14" t="str">
        <f>IF(timingTable[[#This Row],['[TRACECODE']:.1]]=140,"afterTx","")</f>
        <v/>
      </c>
      <c r="L967" s="14" t="str">
        <f t="shared" si="165"/>
        <v/>
      </c>
      <c r="M967" s="14" t="str">
        <f>IF(AND(H967=H966,K966="afterTx",timingTable[[#This Row],['[TRACECODE']:.1]]=6),"dc","")</f>
        <v/>
      </c>
      <c r="N967" s="14" t="str">
        <f t="shared" si="166"/>
        <v>txEnd</v>
      </c>
      <c r="O967" s="14" t="str">
        <f>IF(timingTable[[#This Row],['[TRACECODE']:.1]]=141,"afterRx","")</f>
        <v/>
      </c>
      <c r="P967" s="14" t="str">
        <f t="shared" si="167"/>
        <v/>
      </c>
      <c r="Q967" s="14" t="str">
        <f t="shared" si="168"/>
        <v/>
      </c>
      <c r="R967" s="14" t="str">
        <f t="shared" si="169"/>
        <v/>
      </c>
      <c r="S967" s="14" t="str">
        <f t="shared" si="170"/>
        <v>EMPTY</v>
      </c>
      <c r="T967" s="14" t="str">
        <f t="shared" si="171"/>
        <v>EMPTY</v>
      </c>
      <c r="U967" s="14" t="str">
        <f t="shared" si="172"/>
        <v>EMPTY</v>
      </c>
      <c r="V967" s="14" t="str">
        <f t="shared" si="173"/>
        <v>EMPTY</v>
      </c>
      <c r="W967" s="14" t="str">
        <f>IF(L967="beforeTx",timingTable[[#This Row],[FRT32_val]]-timingTable[[#This Row],[FRT32_trace]],"EMPTY")</f>
        <v>EMPTY</v>
      </c>
      <c r="X967" s="14" t="str">
        <f t="shared" si="174"/>
        <v>EMPTY</v>
      </c>
      <c r="Y967" s="14" t="str">
        <f t="shared" si="175"/>
        <v>EMPTY</v>
      </c>
      <c r="Z967" s="14" t="str">
        <f>IF(AND(P967="beforeRx",O968="afterRx"),J968-timingTable[[#This Row],[FRT32_trace]],"EMPTY")</f>
        <v>EMPTY</v>
      </c>
      <c r="AA967" s="14" t="str">
        <f>IF(AND(timingTable[[#This Row],[txEnd]]="txEnd",Q971="rxStart"),I971-timingTable[[#This Row],[FRT32_val]],"EMPTY")</f>
        <v>EMPTY</v>
      </c>
    </row>
    <row r="968" spans="1:27" x14ac:dyDescent="0.25">
      <c r="A968" s="14" t="s">
        <v>3304</v>
      </c>
      <c r="B968">
        <v>335691342979</v>
      </c>
      <c r="C968" s="14" t="s">
        <v>11372</v>
      </c>
      <c r="D968">
        <v>122</v>
      </c>
      <c r="E968" s="14" t="s">
        <v>3921</v>
      </c>
      <c r="F968" s="14" t="s">
        <v>7878</v>
      </c>
      <c r="G968" s="14">
        <f>timingTable[[#This Row],[FRT_DEC]]-B967</f>
        <v>3</v>
      </c>
      <c r="H9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INFO]]))),H967)</f>
        <v>111</v>
      </c>
      <c r="I9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68" s="14">
        <f>HEX2DEC(RIGHT(timingTable[[#This Row],[FRT_HEX]],MIN(LEN(timingTable[[#This Row],[FRT_HEX]])-2,8)))</f>
        <v>683893891</v>
      </c>
      <c r="K968" s="14" t="str">
        <f>IF(timingTable[[#This Row],['[TRACECODE']:.1]]=140,"afterTx","")</f>
        <v/>
      </c>
      <c r="L968" s="14" t="str">
        <f t="shared" si="165"/>
        <v/>
      </c>
      <c r="M968" s="14" t="str">
        <f>IF(AND(H968=H967,K967="afterTx",timingTable[[#This Row],['[TRACECODE']:.1]]=6),"dc","")</f>
        <v/>
      </c>
      <c r="N968" s="14" t="str">
        <f t="shared" si="166"/>
        <v/>
      </c>
      <c r="O968" s="14" t="str">
        <f>IF(timingTable[[#This Row],['[TRACECODE']:.1]]=141,"afterRx","")</f>
        <v/>
      </c>
      <c r="P968" s="14" t="str">
        <f t="shared" si="167"/>
        <v/>
      </c>
      <c r="Q968" s="14" t="str">
        <f t="shared" si="168"/>
        <v/>
      </c>
      <c r="R968" s="14" t="str">
        <f t="shared" si="169"/>
        <v/>
      </c>
      <c r="S968" s="14" t="str">
        <f t="shared" si="170"/>
        <v>EMPTY</v>
      </c>
      <c r="T968" s="14" t="str">
        <f t="shared" si="171"/>
        <v>EMPTY</v>
      </c>
      <c r="U968" s="14" t="str">
        <f t="shared" si="172"/>
        <v>EMPTY</v>
      </c>
      <c r="V968" s="14" t="str">
        <f t="shared" si="173"/>
        <v>EMPTY</v>
      </c>
      <c r="W968" s="14" t="str">
        <f>IF(L968="beforeTx",timingTable[[#This Row],[FRT32_val]]-timingTable[[#This Row],[FRT32_trace]],"EMPTY")</f>
        <v>EMPTY</v>
      </c>
      <c r="X968" s="14" t="str">
        <f t="shared" si="174"/>
        <v>EMPTY</v>
      </c>
      <c r="Y968" s="14" t="str">
        <f t="shared" si="175"/>
        <v>EMPTY</v>
      </c>
      <c r="Z968" s="14" t="str">
        <f>IF(AND(P968="beforeRx",O969="afterRx"),J969-timingTable[[#This Row],[FRT32_trace]],"EMPTY")</f>
        <v>EMPTY</v>
      </c>
      <c r="AA968" s="14" t="str">
        <f>IF(AND(timingTable[[#This Row],[txEnd]]="txEnd",Q972="rxStart"),I972-timingTable[[#This Row],[FRT32_val]],"EMPTY")</f>
        <v>EMPTY</v>
      </c>
    </row>
    <row r="969" spans="1:27" x14ac:dyDescent="0.25">
      <c r="A969" s="14" t="s">
        <v>3305</v>
      </c>
      <c r="B969">
        <v>335691342988</v>
      </c>
      <c r="C969" s="14" t="s">
        <v>11373</v>
      </c>
      <c r="D969">
        <v>151</v>
      </c>
      <c r="E969" s="14" t="s">
        <v>7876</v>
      </c>
      <c r="F969" s="14" t="s">
        <v>8006</v>
      </c>
      <c r="G969" s="14">
        <f>timingTable[[#This Row],[FRT_DEC]]-B968</f>
        <v>9</v>
      </c>
      <c r="H9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INFO]]))),H968)</f>
        <v>111</v>
      </c>
      <c r="I9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969" s="14">
        <f>HEX2DEC(RIGHT(timingTable[[#This Row],[FRT_HEX]],MIN(LEN(timingTable[[#This Row],[FRT_HEX]])-2,8)))</f>
        <v>683893900</v>
      </c>
      <c r="K969" s="14" t="str">
        <f>IF(timingTable[[#This Row],['[TRACECODE']:.1]]=140,"afterTx","")</f>
        <v/>
      </c>
      <c r="L969" s="14" t="str">
        <f t="shared" si="165"/>
        <v/>
      </c>
      <c r="M969" s="14" t="str">
        <f>IF(AND(H969=H968,K968="afterTx",timingTable[[#This Row],['[TRACECODE']:.1]]=6),"dc","")</f>
        <v/>
      </c>
      <c r="N969" s="14" t="str">
        <f t="shared" si="166"/>
        <v/>
      </c>
      <c r="O969" s="14" t="str">
        <f>IF(timingTable[[#This Row],['[TRACECODE']:.1]]=141,"afterRx","")</f>
        <v/>
      </c>
      <c r="P969" s="14" t="str">
        <f t="shared" si="167"/>
        <v/>
      </c>
      <c r="Q969" s="14" t="str">
        <f t="shared" si="168"/>
        <v/>
      </c>
      <c r="R969" s="14" t="str">
        <f t="shared" si="169"/>
        <v/>
      </c>
      <c r="S969" s="14" t="str">
        <f t="shared" si="170"/>
        <v>EMPTY</v>
      </c>
      <c r="T969" s="14" t="str">
        <f t="shared" si="171"/>
        <v>EMPTY</v>
      </c>
      <c r="U969" s="14" t="str">
        <f t="shared" si="172"/>
        <v>EMPTY</v>
      </c>
      <c r="V969" s="14" t="str">
        <f t="shared" si="173"/>
        <v>EMPTY</v>
      </c>
      <c r="W969" s="14" t="str">
        <f>IF(L969="beforeTx",timingTable[[#This Row],[FRT32_val]]-timingTable[[#This Row],[FRT32_trace]],"EMPTY")</f>
        <v>EMPTY</v>
      </c>
      <c r="X969" s="14" t="str">
        <f t="shared" si="174"/>
        <v>EMPTY</v>
      </c>
      <c r="Y969" s="14" t="str">
        <f t="shared" si="175"/>
        <v>EMPTY</v>
      </c>
      <c r="Z969" s="14" t="str">
        <f>IF(AND(P969="beforeRx",O970="afterRx"),J970-timingTable[[#This Row],[FRT32_trace]],"EMPTY")</f>
        <v>EMPTY</v>
      </c>
      <c r="AA969" s="14" t="str">
        <f>IF(AND(timingTable[[#This Row],[txEnd]]="txEnd",Q973="rxStart"),I973-timingTable[[#This Row],[FRT32_val]],"EMPTY")</f>
        <v>EMPTY</v>
      </c>
    </row>
    <row r="970" spans="1:27" x14ac:dyDescent="0.25">
      <c r="A970" s="14" t="s">
        <v>3313</v>
      </c>
      <c r="B970">
        <v>335691343427</v>
      </c>
      <c r="C970" s="14" t="s">
        <v>11382</v>
      </c>
      <c r="D970">
        <v>151</v>
      </c>
      <c r="E970" s="14" t="s">
        <v>7876</v>
      </c>
      <c r="F970" s="14" t="s">
        <v>8130</v>
      </c>
      <c r="G970" s="14">
        <f>timingTable[[#This Row],[FRT_DEC]]-B969</f>
        <v>439</v>
      </c>
      <c r="H9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INFO]]))),H969)</f>
        <v>111</v>
      </c>
      <c r="I9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970" s="14">
        <f>HEX2DEC(RIGHT(timingTable[[#This Row],[FRT_HEX]],MIN(LEN(timingTable[[#This Row],[FRT_HEX]])-2,8)))</f>
        <v>683894339</v>
      </c>
      <c r="K970" s="14" t="str">
        <f>IF(timingTable[[#This Row],['[TRACECODE']:.1]]=140,"afterTx","")</f>
        <v/>
      </c>
      <c r="L970" s="14" t="str">
        <f t="shared" si="165"/>
        <v/>
      </c>
      <c r="M970" s="14" t="str">
        <f>IF(AND(H970=H969,K969="afterTx",timingTable[[#This Row],['[TRACECODE']:.1]]=6),"dc","")</f>
        <v/>
      </c>
      <c r="N970" s="14" t="str">
        <f t="shared" si="166"/>
        <v/>
      </c>
      <c r="O970" s="14" t="str">
        <f>IF(timingTable[[#This Row],['[TRACECODE']:.1]]=141,"afterRx","")</f>
        <v/>
      </c>
      <c r="P970" s="14" t="str">
        <f t="shared" si="167"/>
        <v/>
      </c>
      <c r="Q970" s="14" t="str">
        <f t="shared" si="168"/>
        <v/>
      </c>
      <c r="R970" s="14" t="str">
        <f t="shared" si="169"/>
        <v/>
      </c>
      <c r="S970" s="14" t="str">
        <f t="shared" si="170"/>
        <v>EMPTY</v>
      </c>
      <c r="T970" s="14" t="str">
        <f t="shared" si="171"/>
        <v>EMPTY</v>
      </c>
      <c r="U970" s="14" t="str">
        <f t="shared" si="172"/>
        <v>EMPTY</v>
      </c>
      <c r="V970" s="14" t="str">
        <f t="shared" si="173"/>
        <v>EMPTY</v>
      </c>
      <c r="W970" s="14" t="str">
        <f>IF(L970="beforeTx",timingTable[[#This Row],[FRT32_val]]-timingTable[[#This Row],[FRT32_trace]],"EMPTY")</f>
        <v>EMPTY</v>
      </c>
      <c r="X970" s="14" t="str">
        <f t="shared" si="174"/>
        <v>EMPTY</v>
      </c>
      <c r="Y970" s="14" t="str">
        <f t="shared" si="175"/>
        <v>EMPTY</v>
      </c>
      <c r="Z970" s="14" t="str">
        <f>IF(AND(P970="beforeRx",O971="afterRx"),J971-timingTable[[#This Row],[FRT32_trace]],"EMPTY")</f>
        <v>EMPTY</v>
      </c>
      <c r="AA970" s="14" t="str">
        <f>IF(AND(timingTable[[#This Row],[txEnd]]="txEnd",Q974="rxStart"),I974-timingTable[[#This Row],[FRT32_val]],"EMPTY")</f>
        <v>EMPTY</v>
      </c>
    </row>
    <row r="971" spans="1:27" x14ac:dyDescent="0.25">
      <c r="A971" s="14" t="s">
        <v>3316</v>
      </c>
      <c r="B971">
        <v>335691343451</v>
      </c>
      <c r="C971" s="14" t="s">
        <v>11385</v>
      </c>
      <c r="D971">
        <v>130</v>
      </c>
      <c r="E971" s="14" t="s">
        <v>3933</v>
      </c>
      <c r="F971" s="14" t="s">
        <v>5817</v>
      </c>
      <c r="G971" s="14">
        <f>timingTable[[#This Row],[FRT_DEC]]-B970</f>
        <v>24</v>
      </c>
      <c r="H9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INFO]]))),H970)</f>
        <v>111</v>
      </c>
      <c r="I9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2490373</v>
      </c>
      <c r="J971" s="14">
        <f>HEX2DEC(RIGHT(timingTable[[#This Row],[FRT_HEX]],MIN(LEN(timingTable[[#This Row],[FRT_HEX]])-2,8)))</f>
        <v>683894363</v>
      </c>
      <c r="K971" s="14" t="str">
        <f>IF(timingTable[[#This Row],['[TRACECODE']:.1]]=140,"afterTx","")</f>
        <v/>
      </c>
      <c r="L971" s="14" t="str">
        <f t="shared" si="165"/>
        <v/>
      </c>
      <c r="M971" s="14" t="str">
        <f>IF(AND(H971=H970,K970="afterTx",timingTable[[#This Row],['[TRACECODE']:.1]]=6),"dc","")</f>
        <v/>
      </c>
      <c r="N971" s="14" t="str">
        <f t="shared" si="166"/>
        <v/>
      </c>
      <c r="O971" s="14" t="str">
        <f>IF(timingTable[[#This Row],['[TRACECODE']:.1]]=141,"afterRx","")</f>
        <v/>
      </c>
      <c r="P971" s="14" t="str">
        <f t="shared" si="167"/>
        <v>beforeRx</v>
      </c>
      <c r="Q971" s="14" t="str">
        <f t="shared" si="168"/>
        <v/>
      </c>
      <c r="R971" s="14" t="str">
        <f t="shared" si="169"/>
        <v/>
      </c>
      <c r="S971" s="14" t="str">
        <f t="shared" si="170"/>
        <v>EMPTY</v>
      </c>
      <c r="T971" s="14" t="str">
        <f t="shared" si="171"/>
        <v>EMPTY</v>
      </c>
      <c r="U971" s="14" t="str">
        <f t="shared" si="172"/>
        <v>EMPTY</v>
      </c>
      <c r="V971" s="14" t="str">
        <f t="shared" si="173"/>
        <v>EMPTY</v>
      </c>
      <c r="W971" s="14" t="str">
        <f>IF(L971="beforeTx",timingTable[[#This Row],[FRT32_val]]-timingTable[[#This Row],[FRT32_trace]],"EMPTY")</f>
        <v>EMPTY</v>
      </c>
      <c r="X971" s="14" t="str">
        <f t="shared" si="174"/>
        <v>EMPTY</v>
      </c>
      <c r="Y971" s="14" t="str">
        <f t="shared" si="175"/>
        <v>EMPTY</v>
      </c>
      <c r="Z971" s="14">
        <f>IF(AND(P971="beforeRx",O972="afterRx"),J972-timingTable[[#This Row],[FRT32_trace]],"EMPTY")</f>
        <v>725</v>
      </c>
      <c r="AA971" s="14" t="str">
        <f>IF(AND(timingTable[[#This Row],[txEnd]]="txEnd",Q975="rxStart"),I975-timingTable[[#This Row],[FRT32_val]],"EMPTY")</f>
        <v>EMPTY</v>
      </c>
    </row>
    <row r="972" spans="1:27" x14ac:dyDescent="0.25">
      <c r="A972" s="14" t="s">
        <v>3317</v>
      </c>
      <c r="B972">
        <v>335691344176</v>
      </c>
      <c r="C972" s="14" t="s">
        <v>11386</v>
      </c>
      <c r="D972">
        <v>141</v>
      </c>
      <c r="E972" s="14" t="s">
        <v>3934</v>
      </c>
      <c r="F972" s="14" t="s">
        <v>5819</v>
      </c>
      <c r="G972" s="14">
        <f>timingTable[[#This Row],[FRT_DEC]]-B971</f>
        <v>725</v>
      </c>
      <c r="H9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INFO]]))),H971)</f>
        <v>111</v>
      </c>
      <c r="I97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72" s="14">
        <f>HEX2DEC(RIGHT(timingTable[[#This Row],[FRT_HEX]],MIN(LEN(timingTable[[#This Row],[FRT_HEX]])-2,8)))</f>
        <v>683895088</v>
      </c>
      <c r="K972" s="14" t="str">
        <f>IF(timingTable[[#This Row],['[TRACECODE']:.1]]=140,"afterTx","")</f>
        <v/>
      </c>
      <c r="L972" s="14" t="str">
        <f t="shared" si="165"/>
        <v/>
      </c>
      <c r="M972" s="14" t="str">
        <f>IF(AND(H972=H971,K971="afterTx",timingTable[[#This Row],['[TRACECODE']:.1]]=6),"dc","")</f>
        <v/>
      </c>
      <c r="N972" s="14" t="str">
        <f t="shared" si="166"/>
        <v/>
      </c>
      <c r="O972" s="14" t="str">
        <f>IF(timingTable[[#This Row],['[TRACECODE']:.1]]=141,"afterRx","")</f>
        <v>afterRx</v>
      </c>
      <c r="P972" s="14" t="str">
        <f t="shared" si="167"/>
        <v/>
      </c>
      <c r="Q972" s="14" t="str">
        <f t="shared" si="168"/>
        <v/>
      </c>
      <c r="R972" s="14" t="str">
        <f t="shared" si="169"/>
        <v/>
      </c>
      <c r="S972" s="14" t="str">
        <f t="shared" si="170"/>
        <v>EMPTY</v>
      </c>
      <c r="T972" s="14" t="str">
        <f t="shared" si="171"/>
        <v>EMPTY</v>
      </c>
      <c r="U972" s="14" t="str">
        <f t="shared" si="172"/>
        <v>EMPTY</v>
      </c>
      <c r="V972" s="14" t="str">
        <f t="shared" si="173"/>
        <v>EMPTY</v>
      </c>
      <c r="W972" s="14" t="str">
        <f>IF(L972="beforeTx",timingTable[[#This Row],[FRT32_val]]-timingTable[[#This Row],[FRT32_trace]],"EMPTY")</f>
        <v>EMPTY</v>
      </c>
      <c r="X972" s="14" t="str">
        <f t="shared" si="174"/>
        <v>EMPTY</v>
      </c>
      <c r="Y972" s="14" t="str">
        <f t="shared" si="175"/>
        <v>EMPTY</v>
      </c>
      <c r="Z972" s="14" t="str">
        <f>IF(AND(P972="beforeRx",O973="afterRx"),J973-timingTable[[#This Row],[FRT32_trace]],"EMPTY")</f>
        <v>EMPTY</v>
      </c>
      <c r="AA972" s="14" t="str">
        <f>IF(AND(timingTable[[#This Row],[txEnd]]="txEnd",Q976="rxStart"),I976-timingTable[[#This Row],[FRT32_val]],"EMPTY")</f>
        <v>EMPTY</v>
      </c>
    </row>
    <row r="973" spans="1:27" x14ac:dyDescent="0.25">
      <c r="A973" s="14" t="s">
        <v>3320</v>
      </c>
      <c r="B973">
        <v>335691345537</v>
      </c>
      <c r="C973" s="14" t="s">
        <v>11389</v>
      </c>
      <c r="D973">
        <v>123</v>
      </c>
      <c r="E973" s="14" t="s">
        <v>3922</v>
      </c>
      <c r="F973" s="14" t="s">
        <v>11390</v>
      </c>
      <c r="G973" s="14">
        <f>timingTable[[#This Row],[FRT_DEC]]-B972</f>
        <v>1361</v>
      </c>
      <c r="H9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INFO]]))),H972)</f>
        <v>111</v>
      </c>
      <c r="I9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683896035</v>
      </c>
      <c r="J973" s="14">
        <f>HEX2DEC(RIGHT(timingTable[[#This Row],[FRT_HEX]],MIN(LEN(timingTable[[#This Row],[FRT_HEX]])-2,8)))</f>
        <v>683896449</v>
      </c>
      <c r="K973" s="14" t="str">
        <f>IF(timingTable[[#This Row],['[TRACECODE']:.1]]=140,"afterTx","")</f>
        <v/>
      </c>
      <c r="L973" s="14" t="str">
        <f t="shared" si="165"/>
        <v/>
      </c>
      <c r="M973" s="14" t="str">
        <f>IF(AND(H973=H972,K972="afterTx",timingTable[[#This Row],['[TRACECODE']:.1]]=6),"dc","")</f>
        <v/>
      </c>
      <c r="N973" s="14" t="str">
        <f t="shared" si="166"/>
        <v/>
      </c>
      <c r="O973" s="14" t="str">
        <f>IF(timingTable[[#This Row],['[TRACECODE']:.1]]=141,"afterRx","")</f>
        <v/>
      </c>
      <c r="P973" s="14" t="str">
        <f t="shared" si="167"/>
        <v/>
      </c>
      <c r="Q973" s="14" t="str">
        <f t="shared" si="168"/>
        <v>rxStart</v>
      </c>
      <c r="R973" s="14" t="str">
        <f t="shared" si="169"/>
        <v/>
      </c>
      <c r="S973" s="14" t="str">
        <f t="shared" si="170"/>
        <v>EMPTY</v>
      </c>
      <c r="T973" s="14" t="str">
        <f t="shared" si="171"/>
        <v>EMPTY</v>
      </c>
      <c r="U973" s="14" t="str">
        <f t="shared" si="172"/>
        <v>EMPTY</v>
      </c>
      <c r="V973" s="14" t="str">
        <f t="shared" si="173"/>
        <v>EMPTY</v>
      </c>
      <c r="W973" s="14" t="str">
        <f>IF(L973="beforeTx",timingTable[[#This Row],[FRT32_val]]-timingTable[[#This Row],[FRT32_trace]],"EMPTY")</f>
        <v>EMPTY</v>
      </c>
      <c r="X973" s="14" t="str">
        <f t="shared" si="174"/>
        <v>EMPTY</v>
      </c>
      <c r="Y973" s="14" t="str">
        <f t="shared" si="175"/>
        <v>EMPTY</v>
      </c>
      <c r="Z973" s="14" t="str">
        <f>IF(AND(P973="beforeRx",O974="afterRx"),J974-timingTable[[#This Row],[FRT32_trace]],"EMPTY")</f>
        <v>EMPTY</v>
      </c>
      <c r="AA973" s="14" t="str">
        <f>IF(AND(timingTable[[#This Row],[txEnd]]="txEnd",Q977="rxStart"),I977-timingTable[[#This Row],[FRT32_val]],"EMPTY")</f>
        <v>EMPTY</v>
      </c>
    </row>
    <row r="974" spans="1:27" x14ac:dyDescent="0.25">
      <c r="A974" s="14" t="s">
        <v>3321</v>
      </c>
      <c r="B974">
        <v>335691345539</v>
      </c>
      <c r="C974" s="14" t="s">
        <v>11391</v>
      </c>
      <c r="D974">
        <v>123</v>
      </c>
      <c r="E974" s="14" t="s">
        <v>3922</v>
      </c>
      <c r="F974" s="14" t="s">
        <v>7879</v>
      </c>
      <c r="G974" s="14">
        <f>timingTable[[#This Row],[FRT_DEC]]-B973</f>
        <v>2</v>
      </c>
      <c r="H9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INFO]]))),H973)</f>
        <v>111</v>
      </c>
      <c r="I9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74" s="14">
        <f>HEX2DEC(RIGHT(timingTable[[#This Row],[FRT_HEX]],MIN(LEN(timingTable[[#This Row],[FRT_HEX]])-2,8)))</f>
        <v>683896451</v>
      </c>
      <c r="K974" s="14" t="str">
        <f>IF(timingTable[[#This Row],['[TRACECODE']:.1]]=140,"afterTx","")</f>
        <v/>
      </c>
      <c r="L974" s="14" t="str">
        <f t="shared" si="165"/>
        <v/>
      </c>
      <c r="M974" s="14" t="str">
        <f>IF(AND(H974=H973,K973="afterTx",timingTable[[#This Row],['[TRACECODE']:.1]]=6),"dc","")</f>
        <v/>
      </c>
      <c r="N974" s="14" t="str">
        <f t="shared" si="166"/>
        <v/>
      </c>
      <c r="O974" s="14" t="str">
        <f>IF(timingTable[[#This Row],['[TRACECODE']:.1]]=141,"afterRx","")</f>
        <v/>
      </c>
      <c r="P974" s="14" t="str">
        <f t="shared" si="167"/>
        <v/>
      </c>
      <c r="Q974" s="14" t="str">
        <f t="shared" si="168"/>
        <v/>
      </c>
      <c r="R974" s="14" t="str">
        <f t="shared" si="169"/>
        <v/>
      </c>
      <c r="S974" s="14" t="str">
        <f t="shared" si="170"/>
        <v>EMPTY</v>
      </c>
      <c r="T974" s="14" t="str">
        <f t="shared" si="171"/>
        <v>EMPTY</v>
      </c>
      <c r="U974" s="14" t="str">
        <f t="shared" si="172"/>
        <v>EMPTY</v>
      </c>
      <c r="V974" s="14" t="str">
        <f t="shared" si="173"/>
        <v>EMPTY</v>
      </c>
      <c r="W974" s="14" t="str">
        <f>IF(L974="beforeTx",timingTable[[#This Row],[FRT32_val]]-timingTable[[#This Row],[FRT32_trace]],"EMPTY")</f>
        <v>EMPTY</v>
      </c>
      <c r="X974" s="14" t="str">
        <f t="shared" si="174"/>
        <v>EMPTY</v>
      </c>
      <c r="Y974" s="14" t="str">
        <f t="shared" si="175"/>
        <v>EMPTY</v>
      </c>
      <c r="Z974" s="14" t="str">
        <f>IF(AND(P974="beforeRx",O975="afterRx"),J975-timingTable[[#This Row],[FRT32_trace]],"EMPTY")</f>
        <v>EMPTY</v>
      </c>
      <c r="AA974" s="14" t="str">
        <f>IF(AND(timingTable[[#This Row],[txEnd]]="txEnd",Q978="rxStart"),I978-timingTable[[#This Row],[FRT32_val]],"EMPTY")</f>
        <v>EMPTY</v>
      </c>
    </row>
    <row r="975" spans="1:27" x14ac:dyDescent="0.25">
      <c r="A975" s="14" t="s">
        <v>3325</v>
      </c>
      <c r="B975">
        <v>335691345870</v>
      </c>
      <c r="C975" s="14" t="s">
        <v>11395</v>
      </c>
      <c r="D975">
        <v>124</v>
      </c>
      <c r="E975" s="14" t="s">
        <v>3923</v>
      </c>
      <c r="F975" s="14" t="s">
        <v>11396</v>
      </c>
      <c r="G975" s="14">
        <f>timingTable[[#This Row],[FRT_DEC]]-B974</f>
        <v>331</v>
      </c>
      <c r="H9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INFO]]))),H974)</f>
        <v>111</v>
      </c>
      <c r="I9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683896569</v>
      </c>
      <c r="J975" s="14">
        <f>HEX2DEC(RIGHT(timingTable[[#This Row],[FRT_HEX]],MIN(LEN(timingTable[[#This Row],[FRT_HEX]])-2,8)))</f>
        <v>683896782</v>
      </c>
      <c r="K975" s="14" t="str">
        <f>IF(timingTable[[#This Row],['[TRACECODE']:.1]]=140,"afterTx","")</f>
        <v/>
      </c>
      <c r="L975" s="14" t="str">
        <f t="shared" si="165"/>
        <v/>
      </c>
      <c r="M975" s="14" t="str">
        <f>IF(AND(H975=H974,K974="afterTx",timingTable[[#This Row],['[TRACECODE']:.1]]=6),"dc","")</f>
        <v/>
      </c>
      <c r="N975" s="14" t="str">
        <f t="shared" si="166"/>
        <v/>
      </c>
      <c r="O975" s="14" t="str">
        <f>IF(timingTable[[#This Row],['[TRACECODE']:.1]]=141,"afterRx","")</f>
        <v/>
      </c>
      <c r="P975" s="14" t="str">
        <f t="shared" si="167"/>
        <v/>
      </c>
      <c r="Q975" s="14" t="str">
        <f t="shared" si="168"/>
        <v/>
      </c>
      <c r="R975" s="14" t="str">
        <f t="shared" si="169"/>
        <v>rxEnd</v>
      </c>
      <c r="S975" s="14" t="str">
        <f t="shared" si="170"/>
        <v>EMPTY</v>
      </c>
      <c r="T975" s="14" t="str">
        <f t="shared" si="171"/>
        <v>EMPTY</v>
      </c>
      <c r="U975" s="14">
        <f t="shared" si="172"/>
        <v>-683896567</v>
      </c>
      <c r="V975" s="14" t="str">
        <f t="shared" si="173"/>
        <v>EMPTY</v>
      </c>
      <c r="W975" s="14" t="str">
        <f>IF(L975="beforeTx",timingTable[[#This Row],[FRT32_val]]-timingTable[[#This Row],[FRT32_trace]],"EMPTY")</f>
        <v>EMPTY</v>
      </c>
      <c r="X975" s="14" t="str">
        <f t="shared" si="174"/>
        <v>EMPTY</v>
      </c>
      <c r="Y975" s="14">
        <f t="shared" si="175"/>
        <v>231</v>
      </c>
      <c r="Z975" s="14" t="str">
        <f>IF(AND(P975="beforeRx",O976="afterRx"),J976-timingTable[[#This Row],[FRT32_trace]],"EMPTY")</f>
        <v>EMPTY</v>
      </c>
      <c r="AA975" s="14" t="str">
        <f>IF(AND(timingTable[[#This Row],[txEnd]]="txEnd",Q979="rxStart"),I979-timingTable[[#This Row],[FRT32_val]],"EMPTY")</f>
        <v>EMPTY</v>
      </c>
    </row>
    <row r="976" spans="1:27" x14ac:dyDescent="0.25">
      <c r="A976" s="14" t="s">
        <v>3326</v>
      </c>
      <c r="B976">
        <v>335691345874</v>
      </c>
      <c r="C976" s="14" t="s">
        <v>11397</v>
      </c>
      <c r="D976">
        <v>124</v>
      </c>
      <c r="E976" s="14" t="s">
        <v>3923</v>
      </c>
      <c r="F976" s="14" t="s">
        <v>7880</v>
      </c>
      <c r="G976" s="14">
        <f>timingTable[[#This Row],[FRT_DEC]]-B975</f>
        <v>4</v>
      </c>
      <c r="H9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INFO]]))),H975)</f>
        <v>111</v>
      </c>
      <c r="I9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76" s="14">
        <f>HEX2DEC(RIGHT(timingTable[[#This Row],[FRT_HEX]],MIN(LEN(timingTable[[#This Row],[FRT_HEX]])-2,8)))</f>
        <v>683896786</v>
      </c>
      <c r="K976" s="14" t="str">
        <f>IF(timingTable[[#This Row],['[TRACECODE']:.1]]=140,"afterTx","")</f>
        <v/>
      </c>
      <c r="L976" s="14" t="str">
        <f t="shared" si="165"/>
        <v/>
      </c>
      <c r="M976" s="14" t="str">
        <f>IF(AND(H976=H975,K975="afterTx",timingTable[[#This Row],['[TRACECODE']:.1]]=6),"dc","")</f>
        <v/>
      </c>
      <c r="N976" s="14" t="str">
        <f t="shared" si="166"/>
        <v/>
      </c>
      <c r="O976" s="14" t="str">
        <f>IF(timingTable[[#This Row],['[TRACECODE']:.1]]=141,"afterRx","")</f>
        <v/>
      </c>
      <c r="P976" s="14" t="str">
        <f t="shared" si="167"/>
        <v/>
      </c>
      <c r="Q976" s="14" t="str">
        <f t="shared" si="168"/>
        <v/>
      </c>
      <c r="R976" s="14" t="str">
        <f t="shared" si="169"/>
        <v/>
      </c>
      <c r="S976" s="14" t="str">
        <f t="shared" si="170"/>
        <v>EMPTY</v>
      </c>
      <c r="T976" s="14" t="str">
        <f t="shared" si="171"/>
        <v>EMPTY</v>
      </c>
      <c r="U976" s="14" t="str">
        <f t="shared" si="172"/>
        <v>EMPTY</v>
      </c>
      <c r="V976" s="14" t="str">
        <f t="shared" si="173"/>
        <v>EMPTY</v>
      </c>
      <c r="W976" s="14" t="str">
        <f>IF(L976="beforeTx",timingTable[[#This Row],[FRT32_val]]-timingTable[[#This Row],[FRT32_trace]],"EMPTY")</f>
        <v>EMPTY</v>
      </c>
      <c r="X976" s="14" t="str">
        <f t="shared" si="174"/>
        <v>EMPTY</v>
      </c>
      <c r="Y976" s="14" t="str">
        <f t="shared" si="175"/>
        <v>EMPTY</v>
      </c>
      <c r="Z976" s="14" t="str">
        <f>IF(AND(P976="beforeRx",O977="afterRx"),J977-timingTable[[#This Row],[FRT32_trace]],"EMPTY")</f>
        <v>EMPTY</v>
      </c>
      <c r="AA976" s="14" t="str">
        <f>IF(AND(timingTable[[#This Row],[txEnd]]="txEnd",Q980="rxStart"),I980-timingTable[[#This Row],[FRT32_val]],"EMPTY")</f>
        <v>EMPTY</v>
      </c>
    </row>
    <row r="977" spans="1:27" x14ac:dyDescent="0.25">
      <c r="A977" s="14" t="s">
        <v>3327</v>
      </c>
      <c r="B977">
        <v>335691345888</v>
      </c>
      <c r="C977" s="14" t="s">
        <v>11398</v>
      </c>
      <c r="D977">
        <v>151</v>
      </c>
      <c r="E977" s="14" t="s">
        <v>7876</v>
      </c>
      <c r="F977" s="14" t="s">
        <v>7845</v>
      </c>
      <c r="G977" s="14">
        <f>timingTable[[#This Row],[FRT_DEC]]-B976</f>
        <v>14</v>
      </c>
      <c r="H9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INFO]]))),H976)</f>
        <v>111</v>
      </c>
      <c r="I9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977" s="14">
        <f>HEX2DEC(RIGHT(timingTable[[#This Row],[FRT_HEX]],MIN(LEN(timingTable[[#This Row],[FRT_HEX]])-2,8)))</f>
        <v>683896800</v>
      </c>
      <c r="K977" s="14" t="str">
        <f>IF(timingTable[[#This Row],['[TRACECODE']:.1]]=140,"afterTx","")</f>
        <v/>
      </c>
      <c r="L977" s="14" t="str">
        <f t="shared" si="165"/>
        <v>beforeTx</v>
      </c>
      <c r="M977" s="14" t="str">
        <f>IF(AND(H977=H976,K976="afterTx",timingTable[[#This Row],['[TRACECODE']:.1]]=6),"dc","")</f>
        <v/>
      </c>
      <c r="N977" s="14" t="str">
        <f t="shared" si="166"/>
        <v/>
      </c>
      <c r="O977" s="14" t="str">
        <f>IF(timingTable[[#This Row],['[TRACECODE']:.1]]=141,"afterRx","")</f>
        <v/>
      </c>
      <c r="P977" s="14" t="str">
        <f t="shared" si="167"/>
        <v/>
      </c>
      <c r="Q977" s="14" t="str">
        <f t="shared" si="168"/>
        <v/>
      </c>
      <c r="R977" s="14" t="str">
        <f t="shared" si="169"/>
        <v/>
      </c>
      <c r="S977" s="14" t="str">
        <f t="shared" si="170"/>
        <v>EMPTY</v>
      </c>
      <c r="T977" s="14" t="str">
        <f t="shared" si="171"/>
        <v>EMPTY</v>
      </c>
      <c r="U977" s="14" t="str">
        <f t="shared" si="172"/>
        <v>EMPTY</v>
      </c>
      <c r="V977" s="14" t="str">
        <f t="shared" si="173"/>
        <v>EMPTY</v>
      </c>
      <c r="W977" s="14">
        <f>IF(L977="beforeTx",timingTable[[#This Row],[FRT32_val]]-timingTable[[#This Row],[FRT32_trace]],"EMPTY")</f>
        <v>-683896798</v>
      </c>
      <c r="X977" s="14">
        <f t="shared" si="174"/>
        <v>726</v>
      </c>
      <c r="Y977" s="14" t="str">
        <f t="shared" si="175"/>
        <v>EMPTY</v>
      </c>
      <c r="Z977" s="14" t="str">
        <f>IF(AND(P977="beforeRx",O978="afterRx"),J978-timingTable[[#This Row],[FRT32_trace]],"EMPTY")</f>
        <v>EMPTY</v>
      </c>
      <c r="AA977" s="14" t="str">
        <f>IF(AND(timingTable[[#This Row],[txEnd]]="txEnd",Q981="rxStart"),I981-timingTable[[#This Row],[FRT32_val]],"EMPTY")</f>
        <v>EMPTY</v>
      </c>
    </row>
    <row r="978" spans="1:27" x14ac:dyDescent="0.25">
      <c r="A978" s="14" t="s">
        <v>3329</v>
      </c>
      <c r="B978">
        <v>335691345899</v>
      </c>
      <c r="C978" s="14" t="s">
        <v>11400</v>
      </c>
      <c r="D978">
        <v>151</v>
      </c>
      <c r="E978" s="14" t="s">
        <v>7876</v>
      </c>
      <c r="F978" s="14" t="s">
        <v>8151</v>
      </c>
      <c r="G978" s="14">
        <f>timingTable[[#This Row],[FRT_DEC]]-B977</f>
        <v>11</v>
      </c>
      <c r="H9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INFO]]))),H977)</f>
        <v>111</v>
      </c>
      <c r="I9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978" s="14">
        <f>HEX2DEC(RIGHT(timingTable[[#This Row],[FRT_HEX]],MIN(LEN(timingTable[[#This Row],[FRT_HEX]])-2,8)))</f>
        <v>683896811</v>
      </c>
      <c r="K978" s="14" t="str">
        <f>IF(timingTable[[#This Row],['[TRACECODE']:.1]]=140,"afterTx","")</f>
        <v/>
      </c>
      <c r="L978" s="14" t="str">
        <f t="shared" si="165"/>
        <v/>
      </c>
      <c r="M978" s="14" t="str">
        <f>IF(AND(H978=H977,K977="afterTx",timingTable[[#This Row],['[TRACECODE']:.1]]=6),"dc","")</f>
        <v/>
      </c>
      <c r="N978" s="14" t="str">
        <f t="shared" si="166"/>
        <v/>
      </c>
      <c r="O978" s="14" t="str">
        <f>IF(timingTable[[#This Row],['[TRACECODE']:.1]]=141,"afterRx","")</f>
        <v/>
      </c>
      <c r="P978" s="14" t="str">
        <f t="shared" si="167"/>
        <v/>
      </c>
      <c r="Q978" s="14" t="str">
        <f t="shared" si="168"/>
        <v/>
      </c>
      <c r="R978" s="14" t="str">
        <f t="shared" si="169"/>
        <v/>
      </c>
      <c r="S978" s="14" t="str">
        <f t="shared" si="170"/>
        <v>EMPTY</v>
      </c>
      <c r="T978" s="14" t="str">
        <f t="shared" si="171"/>
        <v>EMPTY</v>
      </c>
      <c r="U978" s="14" t="str">
        <f t="shared" si="172"/>
        <v>EMPTY</v>
      </c>
      <c r="V978" s="14" t="str">
        <f t="shared" si="173"/>
        <v>EMPTY</v>
      </c>
      <c r="W978" s="14" t="str">
        <f>IF(L978="beforeTx",timingTable[[#This Row],[FRT32_val]]-timingTable[[#This Row],[FRT32_trace]],"EMPTY")</f>
        <v>EMPTY</v>
      </c>
      <c r="X978" s="14" t="str">
        <f t="shared" si="174"/>
        <v>EMPTY</v>
      </c>
      <c r="Y978" s="14" t="str">
        <f t="shared" si="175"/>
        <v>EMPTY</v>
      </c>
      <c r="Z978" s="14" t="str">
        <f>IF(AND(P978="beforeRx",O979="afterRx"),J979-timingTable[[#This Row],[FRT32_trace]],"EMPTY")</f>
        <v>EMPTY</v>
      </c>
      <c r="AA978" s="14" t="str">
        <f>IF(AND(timingTable[[#This Row],[txEnd]]="txEnd",Q982="rxStart"),I982-timingTable[[#This Row],[FRT32_val]],"EMPTY")</f>
        <v>EMPTY</v>
      </c>
    </row>
    <row r="979" spans="1:27" x14ac:dyDescent="0.25">
      <c r="A979" s="14" t="s">
        <v>3346</v>
      </c>
      <c r="B979">
        <v>335691346614</v>
      </c>
      <c r="C979" s="14" t="s">
        <v>11419</v>
      </c>
      <c r="D979">
        <v>140</v>
      </c>
      <c r="E979" s="14" t="s">
        <v>1076</v>
      </c>
      <c r="F979" s="14" t="s">
        <v>6953</v>
      </c>
      <c r="G979" s="14">
        <f>timingTable[[#This Row],[FRT_DEC]]-B978</f>
        <v>715</v>
      </c>
      <c r="H9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INFO]]))),H978)</f>
        <v>111</v>
      </c>
      <c r="I97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79" s="14">
        <f>HEX2DEC(RIGHT(timingTable[[#This Row],[FRT_HEX]],MIN(LEN(timingTable[[#This Row],[FRT_HEX]])-2,8)))</f>
        <v>683897526</v>
      </c>
      <c r="K979" s="14" t="str">
        <f>IF(timingTable[[#This Row],['[TRACECODE']:.1]]=140,"afterTx","")</f>
        <v>afterTx</v>
      </c>
      <c r="L979" s="14" t="str">
        <f t="shared" si="165"/>
        <v/>
      </c>
      <c r="M979" s="14" t="str">
        <f>IF(AND(H979=H978,K978="afterTx",timingTable[[#This Row],['[TRACECODE']:.1]]=6),"dc","")</f>
        <v/>
      </c>
      <c r="N979" s="14" t="str">
        <f t="shared" si="166"/>
        <v/>
      </c>
      <c r="O979" s="14" t="str">
        <f>IF(timingTable[[#This Row],['[TRACECODE']:.1]]=141,"afterRx","")</f>
        <v/>
      </c>
      <c r="P979" s="14" t="str">
        <f t="shared" si="167"/>
        <v/>
      </c>
      <c r="Q979" s="14" t="str">
        <f t="shared" si="168"/>
        <v/>
      </c>
      <c r="R979" s="14" t="str">
        <f t="shared" si="169"/>
        <v/>
      </c>
      <c r="S979" s="14" t="str">
        <f t="shared" si="170"/>
        <v>EMPTY</v>
      </c>
      <c r="T979" s="14" t="str">
        <f t="shared" si="171"/>
        <v>EMPTY</v>
      </c>
      <c r="U979" s="14" t="str">
        <f t="shared" si="172"/>
        <v>EMPTY</v>
      </c>
      <c r="V979" s="14" t="str">
        <f t="shared" si="173"/>
        <v>EMPTY</v>
      </c>
      <c r="W979" s="14" t="str">
        <f>IF(L979="beforeTx",timingTable[[#This Row],[FRT32_val]]-timingTable[[#This Row],[FRT32_trace]],"EMPTY")</f>
        <v>EMPTY</v>
      </c>
      <c r="X979" s="14" t="str">
        <f t="shared" si="174"/>
        <v>EMPTY</v>
      </c>
      <c r="Y979" s="14" t="str">
        <f t="shared" si="175"/>
        <v>EMPTY</v>
      </c>
      <c r="Z979" s="14" t="str">
        <f>IF(AND(P979="beforeRx",O980="afterRx"),J980-timingTable[[#This Row],[FRT32_trace]],"EMPTY")</f>
        <v>EMPTY</v>
      </c>
      <c r="AA979" s="14" t="str">
        <f>IF(AND(timingTable[[#This Row],[txEnd]]="txEnd",Q983="rxStart"),I983-timingTable[[#This Row],[FRT32_val]],"EMPTY")</f>
        <v>EMPTY</v>
      </c>
    </row>
    <row r="980" spans="1:27" x14ac:dyDescent="0.25">
      <c r="A980" s="14" t="s">
        <v>3358</v>
      </c>
      <c r="B980">
        <v>335691347976</v>
      </c>
      <c r="C980" s="14" t="s">
        <v>11432</v>
      </c>
      <c r="D980">
        <v>151</v>
      </c>
      <c r="E980" s="14" t="s">
        <v>7876</v>
      </c>
      <c r="F980" s="14" t="s">
        <v>7989</v>
      </c>
      <c r="G980" s="14">
        <f>timingTable[[#This Row],[FRT_DEC]]-B979</f>
        <v>1362</v>
      </c>
      <c r="H9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INFO]]))),H979)</f>
        <v>111</v>
      </c>
      <c r="I9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80" s="14">
        <f>HEX2DEC(RIGHT(timingTable[[#This Row],[FRT_HEX]],MIN(LEN(timingTable[[#This Row],[FRT_HEX]])-2,8)))</f>
        <v>683898888</v>
      </c>
      <c r="K980" s="14" t="str">
        <f>IF(timingTable[[#This Row],['[TRACECODE']:.1]]=140,"afterTx","")</f>
        <v/>
      </c>
      <c r="L980" s="14" t="str">
        <f t="shared" si="165"/>
        <v/>
      </c>
      <c r="M980" s="14" t="str">
        <f>IF(AND(H980=H979,K979="afterTx",timingTable[[#This Row],['[TRACECODE']:.1]]=6),"dc","")</f>
        <v/>
      </c>
      <c r="N980" s="14" t="str">
        <f t="shared" si="166"/>
        <v/>
      </c>
      <c r="O980" s="14" t="str">
        <f>IF(timingTable[[#This Row],['[TRACECODE']:.1]]=141,"afterRx","")</f>
        <v/>
      </c>
      <c r="P980" s="14" t="str">
        <f t="shared" si="167"/>
        <v/>
      </c>
      <c r="Q980" s="14" t="str">
        <f t="shared" si="168"/>
        <v/>
      </c>
      <c r="R980" s="14" t="str">
        <f t="shared" si="169"/>
        <v/>
      </c>
      <c r="S980" s="14" t="str">
        <f t="shared" si="170"/>
        <v>EMPTY</v>
      </c>
      <c r="T980" s="14" t="str">
        <f t="shared" si="171"/>
        <v>EMPTY</v>
      </c>
      <c r="U980" s="14" t="str">
        <f t="shared" si="172"/>
        <v>EMPTY</v>
      </c>
      <c r="V980" s="14" t="str">
        <f t="shared" si="173"/>
        <v>EMPTY</v>
      </c>
      <c r="W980" s="14" t="str">
        <f>IF(L980="beforeTx",timingTable[[#This Row],[FRT32_val]]-timingTable[[#This Row],[FRT32_trace]],"EMPTY")</f>
        <v>EMPTY</v>
      </c>
      <c r="X980" s="14" t="str">
        <f t="shared" si="174"/>
        <v>EMPTY</v>
      </c>
      <c r="Y980" s="14" t="str">
        <f t="shared" si="175"/>
        <v>EMPTY</v>
      </c>
      <c r="Z980" s="14" t="str">
        <f>IF(AND(P980="beforeRx",O981="afterRx"),J981-timingTable[[#This Row],[FRT32_trace]],"EMPTY")</f>
        <v>EMPTY</v>
      </c>
      <c r="AA980" s="14" t="str">
        <f>IF(AND(timingTable[[#This Row],[txEnd]]="txEnd",Q984="rxStart"),I984-timingTable[[#This Row],[FRT32_val]],"EMPTY")</f>
        <v>EMPTY</v>
      </c>
    </row>
    <row r="981" spans="1:27" x14ac:dyDescent="0.25">
      <c r="A981" s="14" t="s">
        <v>3361</v>
      </c>
      <c r="B981">
        <v>335691352766</v>
      </c>
      <c r="C981" s="14" t="s">
        <v>11435</v>
      </c>
      <c r="D981">
        <v>151</v>
      </c>
      <c r="E981" s="14" t="s">
        <v>7876</v>
      </c>
      <c r="F981" s="14" t="s">
        <v>7936</v>
      </c>
      <c r="G981" s="14">
        <f>timingTable[[#This Row],[FRT_DEC]]-B980</f>
        <v>4790</v>
      </c>
      <c r="H9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INFO]]))),H980)</f>
        <v>111</v>
      </c>
      <c r="I9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981" s="14">
        <f>HEX2DEC(RIGHT(timingTable[[#This Row],[FRT_HEX]],MIN(LEN(timingTable[[#This Row],[FRT_HEX]])-2,8)))</f>
        <v>683903678</v>
      </c>
      <c r="K981" s="14" t="str">
        <f>IF(timingTable[[#This Row],['[TRACECODE']:.1]]=140,"afterTx","")</f>
        <v/>
      </c>
      <c r="L981" s="14" t="str">
        <f t="shared" si="165"/>
        <v/>
      </c>
      <c r="M981" s="14" t="str">
        <f>IF(AND(H981=H980,K980="afterTx",timingTable[[#This Row],['[TRACECODE']:.1]]=6),"dc","")</f>
        <v/>
      </c>
      <c r="N981" s="14" t="str">
        <f t="shared" si="166"/>
        <v/>
      </c>
      <c r="O981" s="14" t="str">
        <f>IF(timingTable[[#This Row],['[TRACECODE']:.1]]=141,"afterRx","")</f>
        <v/>
      </c>
      <c r="P981" s="14" t="str">
        <f t="shared" si="167"/>
        <v/>
      </c>
      <c r="Q981" s="14" t="str">
        <f t="shared" si="168"/>
        <v/>
      </c>
      <c r="R981" s="14" t="str">
        <f t="shared" si="169"/>
        <v/>
      </c>
      <c r="S981" s="14" t="str">
        <f t="shared" si="170"/>
        <v>EMPTY</v>
      </c>
      <c r="T981" s="14" t="str">
        <f t="shared" si="171"/>
        <v>EMPTY</v>
      </c>
      <c r="U981" s="14" t="str">
        <f t="shared" si="172"/>
        <v>EMPTY</v>
      </c>
      <c r="V981" s="14" t="str">
        <f t="shared" si="173"/>
        <v>EMPTY</v>
      </c>
      <c r="W981" s="14" t="str">
        <f>IF(L981="beforeTx",timingTable[[#This Row],[FRT32_val]]-timingTable[[#This Row],[FRT32_trace]],"EMPTY")</f>
        <v>EMPTY</v>
      </c>
      <c r="X981" s="14" t="str">
        <f t="shared" si="174"/>
        <v>EMPTY</v>
      </c>
      <c r="Y981" s="14" t="str">
        <f t="shared" si="175"/>
        <v>EMPTY</v>
      </c>
      <c r="Z981" s="14" t="str">
        <f>IF(AND(P981="beforeRx",O982="afterRx"),J982-timingTable[[#This Row],[FRT32_trace]],"EMPTY")</f>
        <v>EMPTY</v>
      </c>
      <c r="AA981" s="14" t="str">
        <f>IF(AND(timingTable[[#This Row],[txEnd]]="txEnd",Q985="rxStart"),I985-timingTable[[#This Row],[FRT32_val]],"EMPTY")</f>
        <v>EMPTY</v>
      </c>
    </row>
    <row r="982" spans="1:27" x14ac:dyDescent="0.25">
      <c r="A982" s="14" t="s">
        <v>3363</v>
      </c>
      <c r="B982">
        <v>335691358428</v>
      </c>
      <c r="C982" s="14" t="s">
        <v>11437</v>
      </c>
      <c r="D982">
        <v>151</v>
      </c>
      <c r="E982" s="14" t="s">
        <v>7876</v>
      </c>
      <c r="F982" s="14" t="s">
        <v>7989</v>
      </c>
      <c r="G982" s="14">
        <f>timingTable[[#This Row],[FRT_DEC]]-B981</f>
        <v>5662</v>
      </c>
      <c r="H9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INFO]]))),H981)</f>
        <v>111</v>
      </c>
      <c r="I9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982" s="14">
        <f>HEX2DEC(RIGHT(timingTable[[#This Row],[FRT_HEX]],MIN(LEN(timingTable[[#This Row],[FRT_HEX]])-2,8)))</f>
        <v>683909340</v>
      </c>
      <c r="K982" s="14" t="str">
        <f>IF(timingTable[[#This Row],['[TRACECODE']:.1]]=140,"afterTx","")</f>
        <v/>
      </c>
      <c r="L982" s="14" t="str">
        <f t="shared" si="165"/>
        <v/>
      </c>
      <c r="M982" s="14" t="str">
        <f>IF(AND(H982=H981,K981="afterTx",timingTable[[#This Row],['[TRACECODE']:.1]]=6),"dc","")</f>
        <v/>
      </c>
      <c r="N982" s="14" t="str">
        <f t="shared" si="166"/>
        <v/>
      </c>
      <c r="O982" s="14" t="str">
        <f>IF(timingTable[[#This Row],['[TRACECODE']:.1]]=141,"afterRx","")</f>
        <v/>
      </c>
      <c r="P982" s="14" t="str">
        <f t="shared" si="167"/>
        <v/>
      </c>
      <c r="Q982" s="14" t="str">
        <f t="shared" si="168"/>
        <v/>
      </c>
      <c r="R982" s="14" t="str">
        <f t="shared" si="169"/>
        <v/>
      </c>
      <c r="S982" s="14" t="str">
        <f t="shared" si="170"/>
        <v>EMPTY</v>
      </c>
      <c r="T982" s="14" t="str">
        <f t="shared" si="171"/>
        <v>EMPTY</v>
      </c>
      <c r="U982" s="14" t="str">
        <f t="shared" si="172"/>
        <v>EMPTY</v>
      </c>
      <c r="V982" s="14" t="str">
        <f t="shared" si="173"/>
        <v>EMPTY</v>
      </c>
      <c r="W982" s="14" t="str">
        <f>IF(L982="beforeTx",timingTable[[#This Row],[FRT32_val]]-timingTable[[#This Row],[FRT32_trace]],"EMPTY")</f>
        <v>EMPTY</v>
      </c>
      <c r="X982" s="14" t="str">
        <f t="shared" si="174"/>
        <v>EMPTY</v>
      </c>
      <c r="Y982" s="14" t="str">
        <f t="shared" si="175"/>
        <v>EMPTY</v>
      </c>
      <c r="Z982" s="14" t="str">
        <f>IF(AND(P982="beforeRx",O983="afterRx"),J983-timingTable[[#This Row],[FRT32_trace]],"EMPTY")</f>
        <v>EMPTY</v>
      </c>
      <c r="AA982" s="14" t="str">
        <f>IF(AND(timingTable[[#This Row],[txEnd]]="txEnd",Q986="rxStart"),I986-timingTable[[#This Row],[FRT32_val]],"EMPTY")</f>
        <v>EMPTY</v>
      </c>
    </row>
    <row r="983" spans="1:27" x14ac:dyDescent="0.25">
      <c r="A983" s="14" t="s">
        <v>3371</v>
      </c>
      <c r="B983">
        <v>335691360915</v>
      </c>
      <c r="C983" s="14" t="s">
        <v>11447</v>
      </c>
      <c r="D983">
        <v>151</v>
      </c>
      <c r="E983" s="14" t="s">
        <v>7876</v>
      </c>
      <c r="F983" s="14" t="s">
        <v>7993</v>
      </c>
      <c r="G983" s="14">
        <f>timingTable[[#This Row],[FRT_DEC]]-B982</f>
        <v>2487</v>
      </c>
      <c r="H9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INFO]]))),H982)</f>
        <v>111</v>
      </c>
      <c r="I9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983" s="14">
        <f>HEX2DEC(RIGHT(timingTable[[#This Row],[FRT_HEX]],MIN(LEN(timingTable[[#This Row],[FRT_HEX]])-2,8)))</f>
        <v>683911827</v>
      </c>
      <c r="K983" s="14" t="str">
        <f>IF(timingTable[[#This Row],['[TRACECODE']:.1]]=140,"afterTx","")</f>
        <v/>
      </c>
      <c r="L983" s="14" t="str">
        <f t="shared" si="165"/>
        <v/>
      </c>
      <c r="M983" s="14" t="str">
        <f>IF(AND(H983=H982,K982="afterTx",timingTable[[#This Row],['[TRACECODE']:.1]]=6),"dc","")</f>
        <v/>
      </c>
      <c r="N983" s="14" t="str">
        <f t="shared" si="166"/>
        <v/>
      </c>
      <c r="O983" s="14" t="str">
        <f>IF(timingTable[[#This Row],['[TRACECODE']:.1]]=141,"afterRx","")</f>
        <v/>
      </c>
      <c r="P983" s="14" t="str">
        <f t="shared" si="167"/>
        <v/>
      </c>
      <c r="Q983" s="14" t="str">
        <f t="shared" si="168"/>
        <v/>
      </c>
      <c r="R983" s="14" t="str">
        <f t="shared" si="169"/>
        <v/>
      </c>
      <c r="S983" s="14" t="str">
        <f t="shared" si="170"/>
        <v>EMPTY</v>
      </c>
      <c r="T983" s="14" t="str">
        <f t="shared" si="171"/>
        <v>EMPTY</v>
      </c>
      <c r="U983" s="14" t="str">
        <f t="shared" si="172"/>
        <v>EMPTY</v>
      </c>
      <c r="V983" s="14" t="str">
        <f t="shared" si="173"/>
        <v>EMPTY</v>
      </c>
      <c r="W983" s="14" t="str">
        <f>IF(L983="beforeTx",timingTable[[#This Row],[FRT32_val]]-timingTable[[#This Row],[FRT32_trace]],"EMPTY")</f>
        <v>EMPTY</v>
      </c>
      <c r="X983" s="14" t="str">
        <f t="shared" si="174"/>
        <v>EMPTY</v>
      </c>
      <c r="Y983" s="14" t="str">
        <f t="shared" si="175"/>
        <v>EMPTY</v>
      </c>
      <c r="Z983" s="14" t="str">
        <f>IF(AND(P983="beforeRx",O984="afterRx"),J984-timingTable[[#This Row],[FRT32_trace]],"EMPTY")</f>
        <v>EMPTY</v>
      </c>
      <c r="AA983" s="14" t="str">
        <f>IF(AND(timingTable[[#This Row],[txEnd]]="txEnd",Q987="rxStart"),I987-timingTable[[#This Row],[FRT32_val]],"EMPTY")</f>
        <v>EMPTY</v>
      </c>
    </row>
    <row r="984" spans="1:27" x14ac:dyDescent="0.25">
      <c r="A984" s="14" t="s">
        <v>3375</v>
      </c>
      <c r="B984">
        <v>335691360960</v>
      </c>
      <c r="C984" s="14" t="s">
        <v>11451</v>
      </c>
      <c r="D984">
        <v>131</v>
      </c>
      <c r="E984" s="14" t="s">
        <v>3932</v>
      </c>
      <c r="F984" s="14" t="s">
        <v>11452</v>
      </c>
      <c r="G984" s="14">
        <f>timingTable[[#This Row],[FRT_DEC]]-B983</f>
        <v>45</v>
      </c>
      <c r="H9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INFO]]))),H983)</f>
        <v>112</v>
      </c>
      <c r="I98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84" s="14">
        <f>HEX2DEC(RIGHT(timingTable[[#This Row],[FRT_HEX]],MIN(LEN(timingTable[[#This Row],[FRT_HEX]])-2,8)))</f>
        <v>683911872</v>
      </c>
      <c r="K984" s="14" t="str">
        <f>IF(timingTable[[#This Row],['[TRACECODE']:.1]]=140,"afterTx","")</f>
        <v/>
      </c>
      <c r="L984" s="14" t="str">
        <f t="shared" si="165"/>
        <v/>
      </c>
      <c r="M984" s="14" t="str">
        <f>IF(AND(H984=H983,K983="afterTx",timingTable[[#This Row],['[TRACECODE']:.1]]=6),"dc","")</f>
        <v/>
      </c>
      <c r="N984" s="14" t="str">
        <f t="shared" si="166"/>
        <v/>
      </c>
      <c r="O984" s="14" t="str">
        <f>IF(timingTable[[#This Row],['[TRACECODE']:.1]]=141,"afterRx","")</f>
        <v/>
      </c>
      <c r="P984" s="14" t="str">
        <f t="shared" si="167"/>
        <v/>
      </c>
      <c r="Q984" s="14" t="str">
        <f t="shared" si="168"/>
        <v/>
      </c>
      <c r="R984" s="14" t="str">
        <f t="shared" si="169"/>
        <v/>
      </c>
      <c r="S984" s="14" t="str">
        <f t="shared" si="170"/>
        <v>EMPTY</v>
      </c>
      <c r="T984" s="14" t="str">
        <f t="shared" si="171"/>
        <v>EMPTY</v>
      </c>
      <c r="U984" s="14" t="str">
        <f t="shared" si="172"/>
        <v>EMPTY</v>
      </c>
      <c r="V984" s="14" t="str">
        <f t="shared" si="173"/>
        <v>EMPTY</v>
      </c>
      <c r="W984" s="14" t="str">
        <f>IF(L984="beforeTx",timingTable[[#This Row],[FRT32_val]]-timingTable[[#This Row],[FRT32_trace]],"EMPTY")</f>
        <v>EMPTY</v>
      </c>
      <c r="X984" s="14" t="str">
        <f t="shared" si="174"/>
        <v>EMPTY</v>
      </c>
      <c r="Y984" s="14" t="str">
        <f t="shared" si="175"/>
        <v>EMPTY</v>
      </c>
      <c r="Z984" s="14" t="str">
        <f>IF(AND(P984="beforeRx",O985="afterRx"),J985-timingTable[[#This Row],[FRT32_trace]],"EMPTY")</f>
        <v>EMPTY</v>
      </c>
      <c r="AA984" s="14" t="str">
        <f>IF(AND(timingTable[[#This Row],[txEnd]]="txEnd",Q988="rxStart"),I988-timingTable[[#This Row],[FRT32_val]],"EMPTY")</f>
        <v>EMPTY</v>
      </c>
    </row>
    <row r="985" spans="1:27" x14ac:dyDescent="0.25">
      <c r="A985" s="14" t="s">
        <v>3377</v>
      </c>
      <c r="B985">
        <v>335691361007</v>
      </c>
      <c r="C985" s="14" t="s">
        <v>11454</v>
      </c>
      <c r="D985">
        <v>129</v>
      </c>
      <c r="E985" s="14" t="s">
        <v>3677</v>
      </c>
      <c r="F985" s="14" t="s">
        <v>11455</v>
      </c>
      <c r="G985" s="14">
        <f>timingTable[[#This Row],[FRT_DEC]]-B984</f>
        <v>47</v>
      </c>
      <c r="H9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INFO]]))),H984)</f>
        <v>112</v>
      </c>
      <c r="I9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683912812</v>
      </c>
      <c r="J985" s="14">
        <f>HEX2DEC(RIGHT(timingTable[[#This Row],[FRT_HEX]],MIN(LEN(timingTable[[#This Row],[FRT_HEX]])-2,8)))</f>
        <v>683911919</v>
      </c>
      <c r="K985" s="14" t="str">
        <f>IF(timingTable[[#This Row],['[TRACECODE']:.1]]=140,"afterTx","")</f>
        <v/>
      </c>
      <c r="L985" s="14" t="str">
        <f t="shared" si="165"/>
        <v>beforeTx</v>
      </c>
      <c r="M985" s="14" t="str">
        <f>IF(AND(H985=H984,K984="afterTx",timingTable[[#This Row],['[TRACECODE']:.1]]=6),"dc","")</f>
        <v/>
      </c>
      <c r="N985" s="14" t="str">
        <f t="shared" si="166"/>
        <v/>
      </c>
      <c r="O985" s="14" t="str">
        <f>IF(timingTable[[#This Row],['[TRACECODE']:.1]]=141,"afterRx","")</f>
        <v/>
      </c>
      <c r="P985" s="14" t="str">
        <f t="shared" si="167"/>
        <v/>
      </c>
      <c r="Q985" s="14" t="str">
        <f t="shared" si="168"/>
        <v/>
      </c>
      <c r="R985" s="14" t="str">
        <f t="shared" si="169"/>
        <v/>
      </c>
      <c r="S985" s="14">
        <f t="shared" si="170"/>
        <v>720</v>
      </c>
      <c r="T985" s="14" t="str">
        <f t="shared" si="171"/>
        <v>EMPTY</v>
      </c>
      <c r="U985" s="14" t="str">
        <f t="shared" si="172"/>
        <v>EMPTY</v>
      </c>
      <c r="V985" s="14" t="str">
        <f t="shared" si="173"/>
        <v>EMPTY</v>
      </c>
      <c r="W985" s="14">
        <f>IF(L985="beforeTx",timingTable[[#This Row],[FRT32_val]]-timingTable[[#This Row],[FRT32_trace]],"EMPTY")</f>
        <v>893</v>
      </c>
      <c r="X985" s="14">
        <f t="shared" si="174"/>
        <v>930</v>
      </c>
      <c r="Y985" s="14" t="str">
        <f t="shared" si="175"/>
        <v>EMPTY</v>
      </c>
      <c r="Z985" s="14" t="str">
        <f>IF(AND(P985="beforeRx",O986="afterRx"),J986-timingTable[[#This Row],[FRT32_trace]],"EMPTY")</f>
        <v>EMPTY</v>
      </c>
      <c r="AA985" s="14" t="str">
        <f>IF(AND(timingTable[[#This Row],[txEnd]]="txEnd",Q989="rxStart"),I989-timingTable[[#This Row],[FRT32_val]],"EMPTY")</f>
        <v>EMPTY</v>
      </c>
    </row>
    <row r="986" spans="1:27" x14ac:dyDescent="0.25">
      <c r="A986" s="14" t="s">
        <v>3378</v>
      </c>
      <c r="B986">
        <v>335691361010</v>
      </c>
      <c r="C986" s="14" t="s">
        <v>11456</v>
      </c>
      <c r="D986">
        <v>129</v>
      </c>
      <c r="E986" s="14" t="s">
        <v>3677</v>
      </c>
      <c r="F986" s="14" t="s">
        <v>7881</v>
      </c>
      <c r="G986" s="14">
        <f>timingTable[[#This Row],[FRT_DEC]]-B985</f>
        <v>3</v>
      </c>
      <c r="H9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INFO]]))),H985)</f>
        <v>112</v>
      </c>
      <c r="I9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86" s="14">
        <f>HEX2DEC(RIGHT(timingTable[[#This Row],[FRT_HEX]],MIN(LEN(timingTable[[#This Row],[FRT_HEX]])-2,8)))</f>
        <v>683911922</v>
      </c>
      <c r="K986" s="14" t="str">
        <f>IF(timingTable[[#This Row],['[TRACECODE']:.1]]=140,"afterTx","")</f>
        <v/>
      </c>
      <c r="L986" s="14" t="str">
        <f t="shared" si="165"/>
        <v/>
      </c>
      <c r="M986" s="14" t="str">
        <f>IF(AND(H986=H985,K985="afterTx",timingTable[[#This Row],['[TRACECODE']:.1]]=6),"dc","")</f>
        <v/>
      </c>
      <c r="N986" s="14" t="str">
        <f t="shared" si="166"/>
        <v/>
      </c>
      <c r="O986" s="14" t="str">
        <f>IF(timingTable[[#This Row],['[TRACECODE']:.1]]=141,"afterRx","")</f>
        <v/>
      </c>
      <c r="P986" s="14" t="str">
        <f t="shared" si="167"/>
        <v/>
      </c>
      <c r="Q986" s="14" t="str">
        <f t="shared" si="168"/>
        <v/>
      </c>
      <c r="R986" s="14" t="str">
        <f t="shared" si="169"/>
        <v/>
      </c>
      <c r="S986" s="14" t="str">
        <f t="shared" si="170"/>
        <v>EMPTY</v>
      </c>
      <c r="T986" s="14" t="str">
        <f t="shared" si="171"/>
        <v>EMPTY</v>
      </c>
      <c r="U986" s="14" t="str">
        <f t="shared" si="172"/>
        <v>EMPTY</v>
      </c>
      <c r="V986" s="14" t="str">
        <f t="shared" si="173"/>
        <v>EMPTY</v>
      </c>
      <c r="W986" s="14" t="str">
        <f>IF(L986="beforeTx",timingTable[[#This Row],[FRT32_val]]-timingTable[[#This Row],[FRT32_trace]],"EMPTY")</f>
        <v>EMPTY</v>
      </c>
      <c r="X986" s="14" t="str">
        <f t="shared" si="174"/>
        <v>EMPTY</v>
      </c>
      <c r="Y986" s="14" t="str">
        <f t="shared" si="175"/>
        <v>EMPTY</v>
      </c>
      <c r="Z986" s="14" t="str">
        <f>IF(AND(P986="beforeRx",O987="afterRx"),J987-timingTable[[#This Row],[FRT32_trace]],"EMPTY")</f>
        <v>EMPTY</v>
      </c>
      <c r="AA986" s="14" t="str">
        <f>IF(AND(timingTable[[#This Row],[txEnd]]="txEnd",Q990="rxStart"),I990-timingTable[[#This Row],[FRT32_val]],"EMPTY")</f>
        <v>EMPTY</v>
      </c>
    </row>
    <row r="987" spans="1:27" x14ac:dyDescent="0.25">
      <c r="A987" s="14" t="s">
        <v>3379</v>
      </c>
      <c r="B987">
        <v>335691361937</v>
      </c>
      <c r="C987" s="14" t="s">
        <v>11457</v>
      </c>
      <c r="D987">
        <v>140</v>
      </c>
      <c r="E987" s="14" t="s">
        <v>1076</v>
      </c>
      <c r="F987" s="14" t="s">
        <v>7821</v>
      </c>
      <c r="G987" s="14">
        <f>timingTable[[#This Row],[FRT_DEC]]-B986</f>
        <v>927</v>
      </c>
      <c r="H9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INFO]]))),H986)</f>
        <v>112</v>
      </c>
      <c r="I98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87" s="14">
        <f>HEX2DEC(RIGHT(timingTable[[#This Row],[FRT_HEX]],MIN(LEN(timingTable[[#This Row],[FRT_HEX]])-2,8)))</f>
        <v>683912849</v>
      </c>
      <c r="K987" s="14" t="str">
        <f>IF(timingTable[[#This Row],['[TRACECODE']:.1]]=140,"afterTx","")</f>
        <v>afterTx</v>
      </c>
      <c r="L987" s="14" t="str">
        <f t="shared" si="165"/>
        <v/>
      </c>
      <c r="M987" s="14" t="str">
        <f>IF(AND(H987=H986,K986="afterTx",timingTable[[#This Row],['[TRACECODE']:.1]]=6),"dc","")</f>
        <v/>
      </c>
      <c r="N987" s="14" t="str">
        <f t="shared" si="166"/>
        <v/>
      </c>
      <c r="O987" s="14" t="str">
        <f>IF(timingTable[[#This Row],['[TRACECODE']:.1]]=141,"afterRx","")</f>
        <v/>
      </c>
      <c r="P987" s="14" t="str">
        <f t="shared" si="167"/>
        <v/>
      </c>
      <c r="Q987" s="14" t="str">
        <f t="shared" si="168"/>
        <v/>
      </c>
      <c r="R987" s="14" t="str">
        <f t="shared" si="169"/>
        <v/>
      </c>
      <c r="S987" s="14" t="str">
        <f t="shared" si="170"/>
        <v>EMPTY</v>
      </c>
      <c r="T987" s="14" t="str">
        <f t="shared" si="171"/>
        <v>EMPTY</v>
      </c>
      <c r="U987" s="14" t="str">
        <f t="shared" si="172"/>
        <v>EMPTY</v>
      </c>
      <c r="V987" s="14" t="str">
        <f t="shared" si="173"/>
        <v>EMPTY</v>
      </c>
      <c r="W987" s="14" t="str">
        <f>IF(L987="beforeTx",timingTable[[#This Row],[FRT32_val]]-timingTable[[#This Row],[FRT32_trace]],"EMPTY")</f>
        <v>EMPTY</v>
      </c>
      <c r="X987" s="14" t="str">
        <f t="shared" si="174"/>
        <v>EMPTY</v>
      </c>
      <c r="Y987" s="14" t="str">
        <f t="shared" si="175"/>
        <v>EMPTY</v>
      </c>
      <c r="Z987" s="14" t="str">
        <f>IF(AND(P987="beforeRx",O988="afterRx"),J988-timingTable[[#This Row],[FRT32_trace]],"EMPTY")</f>
        <v>EMPTY</v>
      </c>
      <c r="AA987" s="14" t="str">
        <f>IF(AND(timingTable[[#This Row],[txEnd]]="txEnd",Q991="rxStart"),I991-timingTable[[#This Row],[FRT32_val]],"EMPTY")</f>
        <v>EMPTY</v>
      </c>
    </row>
    <row r="988" spans="1:27" x14ac:dyDescent="0.25">
      <c r="A988" s="14" t="s">
        <v>3381</v>
      </c>
      <c r="B988">
        <v>335691365570</v>
      </c>
      <c r="C988" s="14" t="s">
        <v>11459</v>
      </c>
      <c r="D988">
        <v>6</v>
      </c>
      <c r="E988" s="14" t="s">
        <v>1077</v>
      </c>
      <c r="F988" s="14" t="s">
        <v>11460</v>
      </c>
      <c r="G988" s="14">
        <f>timingTable[[#This Row],[FRT_DEC]]-B987</f>
        <v>3633</v>
      </c>
      <c r="H9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INFO]]))),H987)</f>
        <v>112</v>
      </c>
      <c r="I9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683913532</v>
      </c>
      <c r="J988" s="14">
        <f>HEX2DEC(RIGHT(timingTable[[#This Row],[FRT_HEX]],MIN(LEN(timingTable[[#This Row],[FRT_HEX]])-2,8)))</f>
        <v>683916482</v>
      </c>
      <c r="K988" s="14" t="str">
        <f>IF(timingTable[[#This Row],['[TRACECODE']:.1]]=140,"afterTx","")</f>
        <v/>
      </c>
      <c r="L988" s="14" t="str">
        <f t="shared" si="165"/>
        <v/>
      </c>
      <c r="M988" s="14" t="str">
        <f>IF(AND(H988=H987,K987="afterTx",timingTable[[#This Row],['[TRACECODE']:.1]]=6),"dc","")</f>
        <v>dc</v>
      </c>
      <c r="N988" s="14" t="str">
        <f t="shared" si="166"/>
        <v/>
      </c>
      <c r="O988" s="14" t="str">
        <f>IF(timingTable[[#This Row],['[TRACECODE']:.1]]=141,"afterRx","")</f>
        <v/>
      </c>
      <c r="P988" s="14" t="str">
        <f t="shared" si="167"/>
        <v/>
      </c>
      <c r="Q988" s="14" t="str">
        <f t="shared" si="168"/>
        <v/>
      </c>
      <c r="R988" s="14" t="str">
        <f t="shared" si="169"/>
        <v/>
      </c>
      <c r="S988" s="14" t="str">
        <f t="shared" si="170"/>
        <v>EMPTY</v>
      </c>
      <c r="T988" s="14" t="str">
        <f t="shared" si="171"/>
        <v>EMPTY</v>
      </c>
      <c r="U988" s="14" t="str">
        <f t="shared" si="172"/>
        <v>EMPTY</v>
      </c>
      <c r="V988" s="14" t="str">
        <f t="shared" si="173"/>
        <v>EMPTY</v>
      </c>
      <c r="W988" s="14" t="str">
        <f>IF(L988="beforeTx",timingTable[[#This Row],[FRT32_val]]-timingTable[[#This Row],[FRT32_trace]],"EMPTY")</f>
        <v>EMPTY</v>
      </c>
      <c r="X988" s="14" t="str">
        <f t="shared" si="174"/>
        <v>EMPTY</v>
      </c>
      <c r="Y988" s="14" t="str">
        <f t="shared" si="175"/>
        <v>EMPTY</v>
      </c>
      <c r="Z988" s="14" t="str">
        <f>IF(AND(P988="beforeRx",O989="afterRx"),J989-timingTable[[#This Row],[FRT32_trace]],"EMPTY")</f>
        <v>EMPTY</v>
      </c>
      <c r="AA988" s="14" t="str">
        <f>IF(AND(timingTable[[#This Row],[txEnd]]="txEnd",Q992="rxStart"),I992-timingTable[[#This Row],[FRT32_val]],"EMPTY")</f>
        <v>EMPTY</v>
      </c>
    </row>
    <row r="989" spans="1:27" x14ac:dyDescent="0.25">
      <c r="A989" s="14" t="s">
        <v>3382</v>
      </c>
      <c r="B989">
        <v>335691365572</v>
      </c>
      <c r="C989" s="14" t="s">
        <v>11461</v>
      </c>
      <c r="D989">
        <v>6</v>
      </c>
      <c r="E989" s="14" t="s">
        <v>1077</v>
      </c>
      <c r="F989" s="14" t="s">
        <v>7877</v>
      </c>
      <c r="G989" s="14">
        <f>timingTable[[#This Row],[FRT_DEC]]-B988</f>
        <v>2</v>
      </c>
      <c r="H9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INFO]]))),H988)</f>
        <v>112</v>
      </c>
      <c r="I9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89" s="14">
        <f>HEX2DEC(RIGHT(timingTable[[#This Row],[FRT_HEX]],MIN(LEN(timingTable[[#This Row],[FRT_HEX]])-2,8)))</f>
        <v>683916484</v>
      </c>
      <c r="K989" s="14" t="str">
        <f>IF(timingTable[[#This Row],['[TRACECODE']:.1]]=140,"afterTx","")</f>
        <v/>
      </c>
      <c r="L989" s="14" t="str">
        <f t="shared" si="165"/>
        <v/>
      </c>
      <c r="M989" s="14" t="str">
        <f>IF(AND(H989=H988,K988="afterTx",timingTable[[#This Row],['[TRACECODE']:.1]]=6),"dc","")</f>
        <v/>
      </c>
      <c r="N989" s="14" t="str">
        <f t="shared" si="166"/>
        <v/>
      </c>
      <c r="O989" s="14" t="str">
        <f>IF(timingTable[[#This Row],['[TRACECODE']:.1]]=141,"afterRx","")</f>
        <v/>
      </c>
      <c r="P989" s="14" t="str">
        <f t="shared" si="167"/>
        <v/>
      </c>
      <c r="Q989" s="14" t="str">
        <f t="shared" si="168"/>
        <v/>
      </c>
      <c r="R989" s="14" t="str">
        <f t="shared" si="169"/>
        <v/>
      </c>
      <c r="S989" s="14" t="str">
        <f t="shared" si="170"/>
        <v>EMPTY</v>
      </c>
      <c r="T989" s="14" t="str">
        <f t="shared" si="171"/>
        <v>EMPTY</v>
      </c>
      <c r="U989" s="14" t="str">
        <f t="shared" si="172"/>
        <v>EMPTY</v>
      </c>
      <c r="V989" s="14" t="str">
        <f t="shared" si="173"/>
        <v>EMPTY</v>
      </c>
      <c r="W989" s="14" t="str">
        <f>IF(L989="beforeTx",timingTable[[#This Row],[FRT32_val]]-timingTable[[#This Row],[FRT32_trace]],"EMPTY")</f>
        <v>EMPTY</v>
      </c>
      <c r="X989" s="14" t="str">
        <f t="shared" si="174"/>
        <v>EMPTY</v>
      </c>
      <c r="Y989" s="14" t="str">
        <f t="shared" si="175"/>
        <v>EMPTY</v>
      </c>
      <c r="Z989" s="14" t="str">
        <f>IF(AND(P989="beforeRx",O990="afterRx"),J990-timingTable[[#This Row],[FRT32_trace]],"EMPTY")</f>
        <v>EMPTY</v>
      </c>
      <c r="AA989" s="14" t="str">
        <f>IF(AND(timingTable[[#This Row],[txEnd]]="txEnd",Q993="rxStart"),I993-timingTable[[#This Row],[FRT32_val]],"EMPTY")</f>
        <v>EMPTY</v>
      </c>
    </row>
    <row r="990" spans="1:27" x14ac:dyDescent="0.25">
      <c r="A990" s="14" t="s">
        <v>3383</v>
      </c>
      <c r="B990">
        <v>335691365574</v>
      </c>
      <c r="C990" s="14" t="s">
        <v>11462</v>
      </c>
      <c r="D990">
        <v>122</v>
      </c>
      <c r="E990" s="14" t="s">
        <v>3921</v>
      </c>
      <c r="F990" s="14" t="s">
        <v>11463</v>
      </c>
      <c r="G990" s="14">
        <f>timingTable[[#This Row],[FRT_DEC]]-B989</f>
        <v>2</v>
      </c>
      <c r="H9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INFO]]))),H989)</f>
        <v>112</v>
      </c>
      <c r="I9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683916423</v>
      </c>
      <c r="J990" s="14">
        <f>HEX2DEC(RIGHT(timingTable[[#This Row],[FRT_HEX]],MIN(LEN(timingTable[[#This Row],[FRT_HEX]])-2,8)))</f>
        <v>683916486</v>
      </c>
      <c r="K990" s="14" t="str">
        <f>IF(timingTable[[#This Row],['[TRACECODE']:.1]]=140,"afterTx","")</f>
        <v/>
      </c>
      <c r="L990" s="14" t="str">
        <f t="shared" si="165"/>
        <v/>
      </c>
      <c r="M990" s="14" t="str">
        <f>IF(AND(H990=H989,K989="afterTx",timingTable[[#This Row],['[TRACECODE']:.1]]=6),"dc","")</f>
        <v/>
      </c>
      <c r="N990" s="14" t="str">
        <f t="shared" si="166"/>
        <v>txEnd</v>
      </c>
      <c r="O990" s="14" t="str">
        <f>IF(timingTable[[#This Row],['[TRACECODE']:.1]]=141,"afterRx","")</f>
        <v/>
      </c>
      <c r="P990" s="14" t="str">
        <f t="shared" si="167"/>
        <v/>
      </c>
      <c r="Q990" s="14" t="str">
        <f t="shared" si="168"/>
        <v/>
      </c>
      <c r="R990" s="14" t="str">
        <f t="shared" si="169"/>
        <v/>
      </c>
      <c r="S990" s="14" t="str">
        <f t="shared" si="170"/>
        <v>EMPTY</v>
      </c>
      <c r="T990" s="14" t="str">
        <f t="shared" si="171"/>
        <v>EMPTY</v>
      </c>
      <c r="U990" s="14" t="str">
        <f t="shared" si="172"/>
        <v>EMPTY</v>
      </c>
      <c r="V990" s="14" t="str">
        <f t="shared" si="173"/>
        <v>EMPTY</v>
      </c>
      <c r="W990" s="14" t="str">
        <f>IF(L990="beforeTx",timingTable[[#This Row],[FRT32_val]]-timingTable[[#This Row],[FRT32_trace]],"EMPTY")</f>
        <v>EMPTY</v>
      </c>
      <c r="X990" s="14" t="str">
        <f t="shared" si="174"/>
        <v>EMPTY</v>
      </c>
      <c r="Y990" s="14" t="str">
        <f t="shared" si="175"/>
        <v>EMPTY</v>
      </c>
      <c r="Z990" s="14" t="str">
        <f>IF(AND(P990="beforeRx",O991="afterRx"),J991-timingTable[[#This Row],[FRT32_trace]],"EMPTY")</f>
        <v>EMPTY</v>
      </c>
      <c r="AA990" s="14" t="str">
        <f>IF(AND(timingTable[[#This Row],[txEnd]]="txEnd",Q994="rxStart"),I994-timingTable[[#This Row],[FRT32_val]],"EMPTY")</f>
        <v>EMPTY</v>
      </c>
    </row>
    <row r="991" spans="1:27" x14ac:dyDescent="0.25">
      <c r="A991" s="14" t="s">
        <v>3384</v>
      </c>
      <c r="B991">
        <v>335691365577</v>
      </c>
      <c r="C991" s="14" t="s">
        <v>11464</v>
      </c>
      <c r="D991">
        <v>122</v>
      </c>
      <c r="E991" s="14" t="s">
        <v>3921</v>
      </c>
      <c r="F991" s="14" t="s">
        <v>7878</v>
      </c>
      <c r="G991" s="14">
        <f>timingTable[[#This Row],[FRT_DEC]]-B990</f>
        <v>3</v>
      </c>
      <c r="H9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INFO]]))),H990)</f>
        <v>112</v>
      </c>
      <c r="I9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91" s="14">
        <f>HEX2DEC(RIGHT(timingTable[[#This Row],[FRT_HEX]],MIN(LEN(timingTable[[#This Row],[FRT_HEX]])-2,8)))</f>
        <v>683916489</v>
      </c>
      <c r="K991" s="14" t="str">
        <f>IF(timingTable[[#This Row],['[TRACECODE']:.1]]=140,"afterTx","")</f>
        <v/>
      </c>
      <c r="L991" s="14" t="str">
        <f t="shared" si="165"/>
        <v/>
      </c>
      <c r="M991" s="14" t="str">
        <f>IF(AND(H991=H990,K990="afterTx",timingTable[[#This Row],['[TRACECODE']:.1]]=6),"dc","")</f>
        <v/>
      </c>
      <c r="N991" s="14" t="str">
        <f t="shared" si="166"/>
        <v/>
      </c>
      <c r="O991" s="14" t="str">
        <f>IF(timingTable[[#This Row],['[TRACECODE']:.1]]=141,"afterRx","")</f>
        <v/>
      </c>
      <c r="P991" s="14" t="str">
        <f t="shared" si="167"/>
        <v/>
      </c>
      <c r="Q991" s="14" t="str">
        <f t="shared" si="168"/>
        <v/>
      </c>
      <c r="R991" s="14" t="str">
        <f t="shared" si="169"/>
        <v/>
      </c>
      <c r="S991" s="14" t="str">
        <f t="shared" si="170"/>
        <v>EMPTY</v>
      </c>
      <c r="T991" s="14" t="str">
        <f t="shared" si="171"/>
        <v>EMPTY</v>
      </c>
      <c r="U991" s="14" t="str">
        <f t="shared" si="172"/>
        <v>EMPTY</v>
      </c>
      <c r="V991" s="14" t="str">
        <f t="shared" si="173"/>
        <v>EMPTY</v>
      </c>
      <c r="W991" s="14" t="str">
        <f>IF(L991="beforeTx",timingTable[[#This Row],[FRT32_val]]-timingTable[[#This Row],[FRT32_trace]],"EMPTY")</f>
        <v>EMPTY</v>
      </c>
      <c r="X991" s="14" t="str">
        <f t="shared" si="174"/>
        <v>EMPTY</v>
      </c>
      <c r="Y991" s="14" t="str">
        <f t="shared" si="175"/>
        <v>EMPTY</v>
      </c>
      <c r="Z991" s="14" t="str">
        <f>IF(AND(P991="beforeRx",O992="afterRx"),J992-timingTable[[#This Row],[FRT32_trace]],"EMPTY")</f>
        <v>EMPTY</v>
      </c>
      <c r="AA991" s="14" t="str">
        <f>IF(AND(timingTable[[#This Row],[txEnd]]="txEnd",Q995="rxStart"),I995-timingTable[[#This Row],[FRT32_val]],"EMPTY")</f>
        <v>EMPTY</v>
      </c>
    </row>
    <row r="992" spans="1:27" x14ac:dyDescent="0.25">
      <c r="A992" s="14" t="s">
        <v>3385</v>
      </c>
      <c r="B992">
        <v>335691365585</v>
      </c>
      <c r="C992" s="14" t="s">
        <v>11465</v>
      </c>
      <c r="D992">
        <v>151</v>
      </c>
      <c r="E992" s="14" t="s">
        <v>7876</v>
      </c>
      <c r="F992" s="14" t="s">
        <v>8006</v>
      </c>
      <c r="G992" s="14">
        <f>timingTable[[#This Row],[FRT_DEC]]-B991</f>
        <v>8</v>
      </c>
      <c r="H9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INFO]]))),H991)</f>
        <v>112</v>
      </c>
      <c r="I9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992" s="14">
        <f>HEX2DEC(RIGHT(timingTable[[#This Row],[FRT_HEX]],MIN(LEN(timingTable[[#This Row],[FRT_HEX]])-2,8)))</f>
        <v>683916497</v>
      </c>
      <c r="K992" s="14" t="str">
        <f>IF(timingTable[[#This Row],['[TRACECODE']:.1]]=140,"afterTx","")</f>
        <v/>
      </c>
      <c r="L992" s="14" t="str">
        <f t="shared" si="165"/>
        <v/>
      </c>
      <c r="M992" s="14" t="str">
        <f>IF(AND(H992=H991,K991="afterTx",timingTable[[#This Row],['[TRACECODE']:.1]]=6),"dc","")</f>
        <v/>
      </c>
      <c r="N992" s="14" t="str">
        <f t="shared" si="166"/>
        <v/>
      </c>
      <c r="O992" s="14" t="str">
        <f>IF(timingTable[[#This Row],['[TRACECODE']:.1]]=141,"afterRx","")</f>
        <v/>
      </c>
      <c r="P992" s="14" t="str">
        <f t="shared" si="167"/>
        <v/>
      </c>
      <c r="Q992" s="14" t="str">
        <f t="shared" si="168"/>
        <v/>
      </c>
      <c r="R992" s="14" t="str">
        <f t="shared" si="169"/>
        <v/>
      </c>
      <c r="S992" s="14" t="str">
        <f t="shared" si="170"/>
        <v>EMPTY</v>
      </c>
      <c r="T992" s="14" t="str">
        <f t="shared" si="171"/>
        <v>EMPTY</v>
      </c>
      <c r="U992" s="14" t="str">
        <f t="shared" si="172"/>
        <v>EMPTY</v>
      </c>
      <c r="V992" s="14" t="str">
        <f t="shared" si="173"/>
        <v>EMPTY</v>
      </c>
      <c r="W992" s="14" t="str">
        <f>IF(L992="beforeTx",timingTable[[#This Row],[FRT32_val]]-timingTable[[#This Row],[FRT32_trace]],"EMPTY")</f>
        <v>EMPTY</v>
      </c>
      <c r="X992" s="14" t="str">
        <f t="shared" si="174"/>
        <v>EMPTY</v>
      </c>
      <c r="Y992" s="14" t="str">
        <f t="shared" si="175"/>
        <v>EMPTY</v>
      </c>
      <c r="Z992" s="14" t="str">
        <f>IF(AND(P992="beforeRx",O993="afterRx"),J993-timingTable[[#This Row],[FRT32_trace]],"EMPTY")</f>
        <v>EMPTY</v>
      </c>
      <c r="AA992" s="14" t="str">
        <f>IF(AND(timingTable[[#This Row],[txEnd]]="txEnd",Q996="rxStart"),I996-timingTable[[#This Row],[FRT32_val]],"EMPTY")</f>
        <v>EMPTY</v>
      </c>
    </row>
    <row r="993" spans="1:27" x14ac:dyDescent="0.25">
      <c r="A993" s="14" t="s">
        <v>3393</v>
      </c>
      <c r="B993">
        <v>335691366025</v>
      </c>
      <c r="C993" s="14" t="s">
        <v>11474</v>
      </c>
      <c r="D993">
        <v>151</v>
      </c>
      <c r="E993" s="14" t="s">
        <v>7876</v>
      </c>
      <c r="F993" s="14" t="s">
        <v>8130</v>
      </c>
      <c r="G993" s="14">
        <f>timingTable[[#This Row],[FRT_DEC]]-B992</f>
        <v>440</v>
      </c>
      <c r="H9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INFO]]))),H992)</f>
        <v>112</v>
      </c>
      <c r="I9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993" s="14">
        <f>HEX2DEC(RIGHT(timingTable[[#This Row],[FRT_HEX]],MIN(LEN(timingTable[[#This Row],[FRT_HEX]])-2,8)))</f>
        <v>683916937</v>
      </c>
      <c r="K993" s="14" t="str">
        <f>IF(timingTable[[#This Row],['[TRACECODE']:.1]]=140,"afterTx","")</f>
        <v/>
      </c>
      <c r="L993" s="14" t="str">
        <f t="shared" si="165"/>
        <v/>
      </c>
      <c r="M993" s="14" t="str">
        <f>IF(AND(H993=H992,K992="afterTx",timingTable[[#This Row],['[TRACECODE']:.1]]=6),"dc","")</f>
        <v/>
      </c>
      <c r="N993" s="14" t="str">
        <f t="shared" si="166"/>
        <v/>
      </c>
      <c r="O993" s="14" t="str">
        <f>IF(timingTable[[#This Row],['[TRACECODE']:.1]]=141,"afterRx","")</f>
        <v/>
      </c>
      <c r="P993" s="14" t="str">
        <f t="shared" si="167"/>
        <v/>
      </c>
      <c r="Q993" s="14" t="str">
        <f t="shared" si="168"/>
        <v/>
      </c>
      <c r="R993" s="14" t="str">
        <f t="shared" si="169"/>
        <v/>
      </c>
      <c r="S993" s="14" t="str">
        <f t="shared" si="170"/>
        <v>EMPTY</v>
      </c>
      <c r="T993" s="14" t="str">
        <f t="shared" si="171"/>
        <v>EMPTY</v>
      </c>
      <c r="U993" s="14" t="str">
        <f t="shared" si="172"/>
        <v>EMPTY</v>
      </c>
      <c r="V993" s="14" t="str">
        <f t="shared" si="173"/>
        <v>EMPTY</v>
      </c>
      <c r="W993" s="14" t="str">
        <f>IF(L993="beforeTx",timingTable[[#This Row],[FRT32_val]]-timingTable[[#This Row],[FRT32_trace]],"EMPTY")</f>
        <v>EMPTY</v>
      </c>
      <c r="X993" s="14" t="str">
        <f t="shared" si="174"/>
        <v>EMPTY</v>
      </c>
      <c r="Y993" s="14" t="str">
        <f t="shared" si="175"/>
        <v>EMPTY</v>
      </c>
      <c r="Z993" s="14" t="str">
        <f>IF(AND(P993="beforeRx",O994="afterRx"),J994-timingTable[[#This Row],[FRT32_trace]],"EMPTY")</f>
        <v>EMPTY</v>
      </c>
      <c r="AA993" s="14" t="str">
        <f>IF(AND(timingTable[[#This Row],[txEnd]]="txEnd",Q997="rxStart"),I997-timingTable[[#This Row],[FRT32_val]],"EMPTY")</f>
        <v>EMPTY</v>
      </c>
    </row>
    <row r="994" spans="1:27" x14ac:dyDescent="0.25">
      <c r="A994" s="14" t="s">
        <v>3396</v>
      </c>
      <c r="B994">
        <v>335691366049</v>
      </c>
      <c r="C994" s="14" t="s">
        <v>11477</v>
      </c>
      <c r="D994">
        <v>130</v>
      </c>
      <c r="E994" s="14" t="s">
        <v>3933</v>
      </c>
      <c r="F994" s="14" t="s">
        <v>4093</v>
      </c>
      <c r="G994" s="14">
        <f>timingTable[[#This Row],[FRT_DEC]]-B993</f>
        <v>24</v>
      </c>
      <c r="H9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INFO]]))),H993)</f>
        <v>112</v>
      </c>
      <c r="I9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3735557</v>
      </c>
      <c r="J994" s="14">
        <f>HEX2DEC(RIGHT(timingTable[[#This Row],[FRT_HEX]],MIN(LEN(timingTable[[#This Row],[FRT_HEX]])-2,8)))</f>
        <v>683916961</v>
      </c>
      <c r="K994" s="14" t="str">
        <f>IF(timingTable[[#This Row],['[TRACECODE']:.1]]=140,"afterTx","")</f>
        <v/>
      </c>
      <c r="L994" s="14" t="str">
        <f t="shared" si="165"/>
        <v/>
      </c>
      <c r="M994" s="14" t="str">
        <f>IF(AND(H994=H993,K993="afterTx",timingTable[[#This Row],['[TRACECODE']:.1]]=6),"dc","")</f>
        <v/>
      </c>
      <c r="N994" s="14" t="str">
        <f t="shared" si="166"/>
        <v/>
      </c>
      <c r="O994" s="14" t="str">
        <f>IF(timingTable[[#This Row],['[TRACECODE']:.1]]=141,"afterRx","")</f>
        <v/>
      </c>
      <c r="P994" s="14" t="str">
        <f t="shared" si="167"/>
        <v>beforeRx</v>
      </c>
      <c r="Q994" s="14" t="str">
        <f t="shared" si="168"/>
        <v/>
      </c>
      <c r="R994" s="14" t="str">
        <f t="shared" si="169"/>
        <v/>
      </c>
      <c r="S994" s="14" t="str">
        <f t="shared" si="170"/>
        <v>EMPTY</v>
      </c>
      <c r="T994" s="14" t="str">
        <f t="shared" si="171"/>
        <v>EMPTY</v>
      </c>
      <c r="U994" s="14" t="str">
        <f t="shared" si="172"/>
        <v>EMPTY</v>
      </c>
      <c r="V994" s="14" t="str">
        <f t="shared" si="173"/>
        <v>EMPTY</v>
      </c>
      <c r="W994" s="14" t="str">
        <f>IF(L994="beforeTx",timingTable[[#This Row],[FRT32_val]]-timingTable[[#This Row],[FRT32_trace]],"EMPTY")</f>
        <v>EMPTY</v>
      </c>
      <c r="X994" s="14" t="str">
        <f t="shared" si="174"/>
        <v>EMPTY</v>
      </c>
      <c r="Y994" s="14" t="str">
        <f t="shared" si="175"/>
        <v>EMPTY</v>
      </c>
      <c r="Z994" s="14">
        <f>IF(AND(P994="beforeRx",O995="afterRx"),J995-timingTable[[#This Row],[FRT32_trace]],"EMPTY")</f>
        <v>744</v>
      </c>
      <c r="AA994" s="14" t="str">
        <f>IF(AND(timingTable[[#This Row],[txEnd]]="txEnd",Q998="rxStart"),I998-timingTable[[#This Row],[FRT32_val]],"EMPTY")</f>
        <v>EMPTY</v>
      </c>
    </row>
    <row r="995" spans="1:27" x14ac:dyDescent="0.25">
      <c r="A995" s="14" t="s">
        <v>3397</v>
      </c>
      <c r="B995">
        <v>335691366793</v>
      </c>
      <c r="C995" s="14" t="s">
        <v>11478</v>
      </c>
      <c r="D995">
        <v>141</v>
      </c>
      <c r="E995" s="14" t="s">
        <v>3934</v>
      </c>
      <c r="F995" s="14" t="s">
        <v>4095</v>
      </c>
      <c r="G995" s="14">
        <f>timingTable[[#This Row],[FRT_DEC]]-B994</f>
        <v>744</v>
      </c>
      <c r="H9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INFO]]))),H994)</f>
        <v>112</v>
      </c>
      <c r="I99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995" s="14">
        <f>HEX2DEC(RIGHT(timingTable[[#This Row],[FRT_HEX]],MIN(LEN(timingTable[[#This Row],[FRT_HEX]])-2,8)))</f>
        <v>683917705</v>
      </c>
      <c r="K995" s="14" t="str">
        <f>IF(timingTable[[#This Row],['[TRACECODE']:.1]]=140,"afterTx","")</f>
        <v/>
      </c>
      <c r="L995" s="14" t="str">
        <f t="shared" si="165"/>
        <v/>
      </c>
      <c r="M995" s="14" t="str">
        <f>IF(AND(H995=H994,K994="afterTx",timingTable[[#This Row],['[TRACECODE']:.1]]=6),"dc","")</f>
        <v/>
      </c>
      <c r="N995" s="14" t="str">
        <f t="shared" si="166"/>
        <v/>
      </c>
      <c r="O995" s="14" t="str">
        <f>IF(timingTable[[#This Row],['[TRACECODE']:.1]]=141,"afterRx","")</f>
        <v>afterRx</v>
      </c>
      <c r="P995" s="14" t="str">
        <f t="shared" si="167"/>
        <v/>
      </c>
      <c r="Q995" s="14" t="str">
        <f t="shared" si="168"/>
        <v/>
      </c>
      <c r="R995" s="14" t="str">
        <f t="shared" si="169"/>
        <v/>
      </c>
      <c r="S995" s="14" t="str">
        <f t="shared" si="170"/>
        <v>EMPTY</v>
      </c>
      <c r="T995" s="14" t="str">
        <f t="shared" si="171"/>
        <v>EMPTY</v>
      </c>
      <c r="U995" s="14" t="str">
        <f t="shared" si="172"/>
        <v>EMPTY</v>
      </c>
      <c r="V995" s="14" t="str">
        <f t="shared" si="173"/>
        <v>EMPTY</v>
      </c>
      <c r="W995" s="14" t="str">
        <f>IF(L995="beforeTx",timingTable[[#This Row],[FRT32_val]]-timingTable[[#This Row],[FRT32_trace]],"EMPTY")</f>
        <v>EMPTY</v>
      </c>
      <c r="X995" s="14" t="str">
        <f t="shared" si="174"/>
        <v>EMPTY</v>
      </c>
      <c r="Y995" s="14" t="str">
        <f t="shared" si="175"/>
        <v>EMPTY</v>
      </c>
      <c r="Z995" s="14" t="str">
        <f>IF(AND(P995="beforeRx",O996="afterRx"),J996-timingTable[[#This Row],[FRT32_trace]],"EMPTY")</f>
        <v>EMPTY</v>
      </c>
      <c r="AA995" s="14" t="str">
        <f>IF(AND(timingTable[[#This Row],[txEnd]]="txEnd",Q999="rxStart"),I999-timingTable[[#This Row],[FRT32_val]],"EMPTY")</f>
        <v>EMPTY</v>
      </c>
    </row>
    <row r="996" spans="1:27" x14ac:dyDescent="0.25">
      <c r="A996" s="14" t="s">
        <v>3400</v>
      </c>
      <c r="B996">
        <v>335691368129</v>
      </c>
      <c r="C996" s="14" t="s">
        <v>11481</v>
      </c>
      <c r="D996">
        <v>123</v>
      </c>
      <c r="E996" s="14" t="s">
        <v>3922</v>
      </c>
      <c r="F996" s="14" t="s">
        <v>11482</v>
      </c>
      <c r="G996" s="14">
        <f>timingTable[[#This Row],[FRT_DEC]]-B995</f>
        <v>1336</v>
      </c>
      <c r="H9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INFO]]))),H995)</f>
        <v>112</v>
      </c>
      <c r="I9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683918634</v>
      </c>
      <c r="J996" s="14">
        <f>HEX2DEC(RIGHT(timingTable[[#This Row],[FRT_HEX]],MIN(LEN(timingTable[[#This Row],[FRT_HEX]])-2,8)))</f>
        <v>683919041</v>
      </c>
      <c r="K996" s="14" t="str">
        <f>IF(timingTable[[#This Row],['[TRACECODE']:.1]]=140,"afterTx","")</f>
        <v/>
      </c>
      <c r="L996" s="14" t="str">
        <f t="shared" si="165"/>
        <v/>
      </c>
      <c r="M996" s="14" t="str">
        <f>IF(AND(H996=H995,K995="afterTx",timingTable[[#This Row],['[TRACECODE']:.1]]=6),"dc","")</f>
        <v/>
      </c>
      <c r="N996" s="14" t="str">
        <f t="shared" si="166"/>
        <v/>
      </c>
      <c r="O996" s="14" t="str">
        <f>IF(timingTable[[#This Row],['[TRACECODE']:.1]]=141,"afterRx","")</f>
        <v/>
      </c>
      <c r="P996" s="14" t="str">
        <f t="shared" si="167"/>
        <v/>
      </c>
      <c r="Q996" s="14" t="str">
        <f t="shared" si="168"/>
        <v>rxStart</v>
      </c>
      <c r="R996" s="14" t="str">
        <f t="shared" si="169"/>
        <v/>
      </c>
      <c r="S996" s="14" t="str">
        <f t="shared" si="170"/>
        <v>EMPTY</v>
      </c>
      <c r="T996" s="14" t="str">
        <f t="shared" si="171"/>
        <v>EMPTY</v>
      </c>
      <c r="U996" s="14" t="str">
        <f t="shared" si="172"/>
        <v>EMPTY</v>
      </c>
      <c r="V996" s="14" t="str">
        <f t="shared" si="173"/>
        <v>EMPTY</v>
      </c>
      <c r="W996" s="14" t="str">
        <f>IF(L996="beforeTx",timingTable[[#This Row],[FRT32_val]]-timingTable[[#This Row],[FRT32_trace]],"EMPTY")</f>
        <v>EMPTY</v>
      </c>
      <c r="X996" s="14" t="str">
        <f t="shared" si="174"/>
        <v>EMPTY</v>
      </c>
      <c r="Y996" s="14" t="str">
        <f t="shared" si="175"/>
        <v>EMPTY</v>
      </c>
      <c r="Z996" s="14" t="str">
        <f>IF(AND(P996="beforeRx",O997="afterRx"),J997-timingTable[[#This Row],[FRT32_trace]],"EMPTY")</f>
        <v>EMPTY</v>
      </c>
      <c r="AA996" s="14" t="str">
        <f>IF(AND(timingTable[[#This Row],[txEnd]]="txEnd",Q1000="rxStart"),I1000-timingTable[[#This Row],[FRT32_val]],"EMPTY")</f>
        <v>EMPTY</v>
      </c>
    </row>
    <row r="997" spans="1:27" x14ac:dyDescent="0.25">
      <c r="A997" s="14" t="s">
        <v>3401</v>
      </c>
      <c r="B997">
        <v>335691368131</v>
      </c>
      <c r="C997" s="14" t="s">
        <v>11483</v>
      </c>
      <c r="D997">
        <v>123</v>
      </c>
      <c r="E997" s="14" t="s">
        <v>3922</v>
      </c>
      <c r="F997" s="14" t="s">
        <v>7879</v>
      </c>
      <c r="G997" s="14">
        <f>timingTable[[#This Row],[FRT_DEC]]-B996</f>
        <v>2</v>
      </c>
      <c r="H9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INFO]]))),H996)</f>
        <v>112</v>
      </c>
      <c r="I9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97" s="14">
        <f>HEX2DEC(RIGHT(timingTable[[#This Row],[FRT_HEX]],MIN(LEN(timingTable[[#This Row],[FRT_HEX]])-2,8)))</f>
        <v>683919043</v>
      </c>
      <c r="K997" s="14" t="str">
        <f>IF(timingTable[[#This Row],['[TRACECODE']:.1]]=140,"afterTx","")</f>
        <v/>
      </c>
      <c r="L997" s="14" t="str">
        <f t="shared" si="165"/>
        <v/>
      </c>
      <c r="M997" s="14" t="str">
        <f>IF(AND(H997=H996,K996="afterTx",timingTable[[#This Row],['[TRACECODE']:.1]]=6),"dc","")</f>
        <v/>
      </c>
      <c r="N997" s="14" t="str">
        <f t="shared" si="166"/>
        <v/>
      </c>
      <c r="O997" s="14" t="str">
        <f>IF(timingTable[[#This Row],['[TRACECODE']:.1]]=141,"afterRx","")</f>
        <v/>
      </c>
      <c r="P997" s="14" t="str">
        <f t="shared" si="167"/>
        <v/>
      </c>
      <c r="Q997" s="14" t="str">
        <f t="shared" si="168"/>
        <v/>
      </c>
      <c r="R997" s="14" t="str">
        <f t="shared" si="169"/>
        <v/>
      </c>
      <c r="S997" s="14" t="str">
        <f t="shared" si="170"/>
        <v>EMPTY</v>
      </c>
      <c r="T997" s="14" t="str">
        <f t="shared" si="171"/>
        <v>EMPTY</v>
      </c>
      <c r="U997" s="14" t="str">
        <f t="shared" si="172"/>
        <v>EMPTY</v>
      </c>
      <c r="V997" s="14" t="str">
        <f t="shared" si="173"/>
        <v>EMPTY</v>
      </c>
      <c r="W997" s="14" t="str">
        <f>IF(L997="beforeTx",timingTable[[#This Row],[FRT32_val]]-timingTable[[#This Row],[FRT32_trace]],"EMPTY")</f>
        <v>EMPTY</v>
      </c>
      <c r="X997" s="14" t="str">
        <f t="shared" si="174"/>
        <v>EMPTY</v>
      </c>
      <c r="Y997" s="14" t="str">
        <f t="shared" si="175"/>
        <v>EMPTY</v>
      </c>
      <c r="Z997" s="14" t="str">
        <f>IF(AND(P997="beforeRx",O998="afterRx"),J998-timingTable[[#This Row],[FRT32_trace]],"EMPTY")</f>
        <v>EMPTY</v>
      </c>
      <c r="AA997" s="14" t="str">
        <f>IF(AND(timingTable[[#This Row],[txEnd]]="txEnd",Q1001="rxStart"),I1001-timingTable[[#This Row],[FRT32_val]],"EMPTY")</f>
        <v>EMPTY</v>
      </c>
    </row>
    <row r="998" spans="1:27" x14ac:dyDescent="0.25">
      <c r="A998" s="14" t="s">
        <v>3405</v>
      </c>
      <c r="B998">
        <v>335691368465</v>
      </c>
      <c r="C998" s="14" t="s">
        <v>11487</v>
      </c>
      <c r="D998">
        <v>124</v>
      </c>
      <c r="E998" s="14" t="s">
        <v>3923</v>
      </c>
      <c r="F998" s="14" t="s">
        <v>11488</v>
      </c>
      <c r="G998" s="14">
        <f>timingTable[[#This Row],[FRT_DEC]]-B997</f>
        <v>334</v>
      </c>
      <c r="H9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INFO]]))),H997)</f>
        <v>112</v>
      </c>
      <c r="I9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683919167</v>
      </c>
      <c r="J998" s="14">
        <f>HEX2DEC(RIGHT(timingTable[[#This Row],[FRT_HEX]],MIN(LEN(timingTable[[#This Row],[FRT_HEX]])-2,8)))</f>
        <v>683919377</v>
      </c>
      <c r="K998" s="14" t="str">
        <f>IF(timingTable[[#This Row],['[TRACECODE']:.1]]=140,"afterTx","")</f>
        <v/>
      </c>
      <c r="L998" s="14" t="str">
        <f t="shared" si="165"/>
        <v/>
      </c>
      <c r="M998" s="14" t="str">
        <f>IF(AND(H998=H997,K997="afterTx",timingTable[[#This Row],['[TRACECODE']:.1]]=6),"dc","")</f>
        <v/>
      </c>
      <c r="N998" s="14" t="str">
        <f t="shared" si="166"/>
        <v/>
      </c>
      <c r="O998" s="14" t="str">
        <f>IF(timingTable[[#This Row],['[TRACECODE']:.1]]=141,"afterRx","")</f>
        <v/>
      </c>
      <c r="P998" s="14" t="str">
        <f t="shared" si="167"/>
        <v/>
      </c>
      <c r="Q998" s="14" t="str">
        <f t="shared" si="168"/>
        <v/>
      </c>
      <c r="R998" s="14" t="str">
        <f t="shared" si="169"/>
        <v>rxEnd</v>
      </c>
      <c r="S998" s="14" t="str">
        <f t="shared" si="170"/>
        <v>EMPTY</v>
      </c>
      <c r="T998" s="14" t="str">
        <f t="shared" si="171"/>
        <v>EMPTY</v>
      </c>
      <c r="U998" s="14">
        <f t="shared" si="172"/>
        <v>-683919165</v>
      </c>
      <c r="V998" s="14" t="str">
        <f t="shared" si="173"/>
        <v>EMPTY</v>
      </c>
      <c r="W998" s="14" t="str">
        <f>IF(L998="beforeTx",timingTable[[#This Row],[FRT32_val]]-timingTable[[#This Row],[FRT32_trace]],"EMPTY")</f>
        <v>EMPTY</v>
      </c>
      <c r="X998" s="14" t="str">
        <f t="shared" si="174"/>
        <v>EMPTY</v>
      </c>
      <c r="Y998" s="14">
        <f t="shared" si="175"/>
        <v>236</v>
      </c>
      <c r="Z998" s="14" t="str">
        <f>IF(AND(P998="beforeRx",O999="afterRx"),J999-timingTable[[#This Row],[FRT32_trace]],"EMPTY")</f>
        <v>EMPTY</v>
      </c>
      <c r="AA998" s="14" t="str">
        <f>IF(AND(timingTable[[#This Row],[txEnd]]="txEnd",Q1002="rxStart"),I1002-timingTable[[#This Row],[FRT32_val]],"EMPTY")</f>
        <v>EMPTY</v>
      </c>
    </row>
    <row r="999" spans="1:27" x14ac:dyDescent="0.25">
      <c r="A999" s="14" t="s">
        <v>3406</v>
      </c>
      <c r="B999">
        <v>335691368467</v>
      </c>
      <c r="C999" s="14" t="s">
        <v>11489</v>
      </c>
      <c r="D999">
        <v>124</v>
      </c>
      <c r="E999" s="14" t="s">
        <v>3923</v>
      </c>
      <c r="F999" s="14" t="s">
        <v>7880</v>
      </c>
      <c r="G999" s="14">
        <f>timingTable[[#This Row],[FRT_DEC]]-B998</f>
        <v>2</v>
      </c>
      <c r="H9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INFO]]))),H998)</f>
        <v>112</v>
      </c>
      <c r="I9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999" s="14">
        <f>HEX2DEC(RIGHT(timingTable[[#This Row],[FRT_HEX]],MIN(LEN(timingTable[[#This Row],[FRT_HEX]])-2,8)))</f>
        <v>683919379</v>
      </c>
      <c r="K999" s="14" t="str">
        <f>IF(timingTable[[#This Row],['[TRACECODE']:.1]]=140,"afterTx","")</f>
        <v/>
      </c>
      <c r="L999" s="14" t="str">
        <f t="shared" si="165"/>
        <v/>
      </c>
      <c r="M999" s="14" t="str">
        <f>IF(AND(H999=H998,K998="afterTx",timingTable[[#This Row],['[TRACECODE']:.1]]=6),"dc","")</f>
        <v/>
      </c>
      <c r="N999" s="14" t="str">
        <f t="shared" si="166"/>
        <v/>
      </c>
      <c r="O999" s="14" t="str">
        <f>IF(timingTable[[#This Row],['[TRACECODE']:.1]]=141,"afterRx","")</f>
        <v/>
      </c>
      <c r="P999" s="14" t="str">
        <f t="shared" si="167"/>
        <v/>
      </c>
      <c r="Q999" s="14" t="str">
        <f t="shared" si="168"/>
        <v/>
      </c>
      <c r="R999" s="14" t="str">
        <f t="shared" si="169"/>
        <v/>
      </c>
      <c r="S999" s="14" t="str">
        <f t="shared" si="170"/>
        <v>EMPTY</v>
      </c>
      <c r="T999" s="14" t="str">
        <f t="shared" si="171"/>
        <v>EMPTY</v>
      </c>
      <c r="U999" s="14" t="str">
        <f t="shared" si="172"/>
        <v>EMPTY</v>
      </c>
      <c r="V999" s="14" t="str">
        <f t="shared" si="173"/>
        <v>EMPTY</v>
      </c>
      <c r="W999" s="14" t="str">
        <f>IF(L999="beforeTx",timingTable[[#This Row],[FRT32_val]]-timingTable[[#This Row],[FRT32_trace]],"EMPTY")</f>
        <v>EMPTY</v>
      </c>
      <c r="X999" s="14" t="str">
        <f t="shared" si="174"/>
        <v>EMPTY</v>
      </c>
      <c r="Y999" s="14" t="str">
        <f t="shared" si="175"/>
        <v>EMPTY</v>
      </c>
      <c r="Z999" s="14" t="str">
        <f>IF(AND(P999="beforeRx",O1000="afterRx"),J1000-timingTable[[#This Row],[FRT32_trace]],"EMPTY")</f>
        <v>EMPTY</v>
      </c>
      <c r="AA999" s="14" t="str">
        <f>IF(AND(timingTable[[#This Row],[txEnd]]="txEnd",Q1003="rxStart"),I1003-timingTable[[#This Row],[FRT32_val]],"EMPTY")</f>
        <v>EMPTY</v>
      </c>
    </row>
    <row r="1000" spans="1:27" x14ac:dyDescent="0.25">
      <c r="A1000" s="14" t="s">
        <v>3407</v>
      </c>
      <c r="B1000">
        <v>335691368491</v>
      </c>
      <c r="C1000" s="14" t="s">
        <v>11490</v>
      </c>
      <c r="D1000">
        <v>151</v>
      </c>
      <c r="E1000" s="14" t="s">
        <v>7876</v>
      </c>
      <c r="F1000" s="14" t="s">
        <v>7845</v>
      </c>
      <c r="G1000" s="14">
        <f>timingTable[[#This Row],[FRT_DEC]]-B999</f>
        <v>24</v>
      </c>
      <c r="H10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INFO]]))),H999)</f>
        <v>112</v>
      </c>
      <c r="I10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000" s="14">
        <f>HEX2DEC(RIGHT(timingTable[[#This Row],[FRT_HEX]],MIN(LEN(timingTable[[#This Row],[FRT_HEX]])-2,8)))</f>
        <v>683919403</v>
      </c>
      <c r="K1000" s="14" t="str">
        <f>IF(timingTable[[#This Row],['[TRACECODE']:.1]]=140,"afterTx","")</f>
        <v/>
      </c>
      <c r="L1000" s="14" t="str">
        <f t="shared" si="165"/>
        <v>beforeTx</v>
      </c>
      <c r="M1000" s="14" t="str">
        <f>IF(AND(H1000=H999,K999="afterTx",timingTable[[#This Row],['[TRACECODE']:.1]]=6),"dc","")</f>
        <v/>
      </c>
      <c r="N1000" s="14" t="str">
        <f t="shared" si="166"/>
        <v/>
      </c>
      <c r="O1000" s="14" t="str">
        <f>IF(timingTable[[#This Row],['[TRACECODE']:.1]]=141,"afterRx","")</f>
        <v/>
      </c>
      <c r="P1000" s="14" t="str">
        <f t="shared" si="167"/>
        <v/>
      </c>
      <c r="Q1000" s="14" t="str">
        <f t="shared" si="168"/>
        <v/>
      </c>
      <c r="R1000" s="14" t="str">
        <f t="shared" si="169"/>
        <v/>
      </c>
      <c r="S1000" s="14" t="str">
        <f t="shared" si="170"/>
        <v>EMPTY</v>
      </c>
      <c r="T1000" s="14" t="str">
        <f t="shared" si="171"/>
        <v>EMPTY</v>
      </c>
      <c r="U1000" s="14" t="str">
        <f t="shared" si="172"/>
        <v>EMPTY</v>
      </c>
      <c r="V1000" s="14" t="str">
        <f t="shared" si="173"/>
        <v>EMPTY</v>
      </c>
      <c r="W1000" s="14">
        <f>IF(L1000="beforeTx",timingTable[[#This Row],[FRT32_val]]-timingTable[[#This Row],[FRT32_trace]],"EMPTY")</f>
        <v>-683919401</v>
      </c>
      <c r="X1000" s="14">
        <f t="shared" si="174"/>
        <v>718</v>
      </c>
      <c r="Y1000" s="14" t="str">
        <f t="shared" si="175"/>
        <v>EMPTY</v>
      </c>
      <c r="Z1000" s="14" t="str">
        <f>IF(AND(P1000="beforeRx",O1001="afterRx"),J1001-timingTable[[#This Row],[FRT32_trace]],"EMPTY")</f>
        <v>EMPTY</v>
      </c>
      <c r="AA1000" s="14" t="str">
        <f>IF(AND(timingTable[[#This Row],[txEnd]]="txEnd",Q1004="rxStart"),I1004-timingTable[[#This Row],[FRT32_val]],"EMPTY")</f>
        <v>EMPTY</v>
      </c>
    </row>
    <row r="1001" spans="1:27" x14ac:dyDescent="0.25">
      <c r="A1001" s="14" t="s">
        <v>3409</v>
      </c>
      <c r="B1001">
        <v>335691368502</v>
      </c>
      <c r="C1001" s="14" t="s">
        <v>11492</v>
      </c>
      <c r="D1001">
        <v>151</v>
      </c>
      <c r="E1001" s="14" t="s">
        <v>7876</v>
      </c>
      <c r="F1001" s="14" t="s">
        <v>8151</v>
      </c>
      <c r="G1001" s="14">
        <f>timingTable[[#This Row],[FRT_DEC]]-B1000</f>
        <v>11</v>
      </c>
      <c r="H10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INFO]]))),H1000)</f>
        <v>112</v>
      </c>
      <c r="I10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001" s="14">
        <f>HEX2DEC(RIGHT(timingTable[[#This Row],[FRT_HEX]],MIN(LEN(timingTable[[#This Row],[FRT_HEX]])-2,8)))</f>
        <v>683919414</v>
      </c>
      <c r="K1001" s="14" t="str">
        <f>IF(timingTable[[#This Row],['[TRACECODE']:.1]]=140,"afterTx","")</f>
        <v/>
      </c>
      <c r="L1001" s="14" t="str">
        <f t="shared" si="165"/>
        <v/>
      </c>
      <c r="M1001" s="14" t="str">
        <f>IF(AND(H1001=H1000,K1000="afterTx",timingTable[[#This Row],['[TRACECODE']:.1]]=6),"dc","")</f>
        <v/>
      </c>
      <c r="N1001" s="14" t="str">
        <f t="shared" si="166"/>
        <v/>
      </c>
      <c r="O1001" s="14" t="str">
        <f>IF(timingTable[[#This Row],['[TRACECODE']:.1]]=141,"afterRx","")</f>
        <v/>
      </c>
      <c r="P1001" s="14" t="str">
        <f t="shared" si="167"/>
        <v/>
      </c>
      <c r="Q1001" s="14" t="str">
        <f t="shared" si="168"/>
        <v/>
      </c>
      <c r="R1001" s="14" t="str">
        <f t="shared" si="169"/>
        <v/>
      </c>
      <c r="S1001" s="14" t="str">
        <f t="shared" si="170"/>
        <v>EMPTY</v>
      </c>
      <c r="T1001" s="14" t="str">
        <f t="shared" si="171"/>
        <v>EMPTY</v>
      </c>
      <c r="U1001" s="14" t="str">
        <f t="shared" si="172"/>
        <v>EMPTY</v>
      </c>
      <c r="V1001" s="14" t="str">
        <f t="shared" si="173"/>
        <v>EMPTY</v>
      </c>
      <c r="W1001" s="14" t="str">
        <f>IF(L1001="beforeTx",timingTable[[#This Row],[FRT32_val]]-timingTable[[#This Row],[FRT32_trace]],"EMPTY")</f>
        <v>EMPTY</v>
      </c>
      <c r="X1001" s="14" t="str">
        <f t="shared" si="174"/>
        <v>EMPTY</v>
      </c>
      <c r="Y1001" s="14" t="str">
        <f t="shared" si="175"/>
        <v>EMPTY</v>
      </c>
      <c r="Z1001" s="14" t="str">
        <f>IF(AND(P1001="beforeRx",O1002="afterRx"),J1002-timingTable[[#This Row],[FRT32_trace]],"EMPTY")</f>
        <v>EMPTY</v>
      </c>
      <c r="AA1001" s="14" t="str">
        <f>IF(AND(timingTable[[#This Row],[txEnd]]="txEnd",Q1005="rxStart"),I1005-timingTable[[#This Row],[FRT32_val]],"EMPTY")</f>
        <v>EMPTY</v>
      </c>
    </row>
    <row r="1002" spans="1:27" x14ac:dyDescent="0.25">
      <c r="A1002" s="14" t="s">
        <v>3426</v>
      </c>
      <c r="B1002">
        <v>335691369209</v>
      </c>
      <c r="C1002" s="14" t="s">
        <v>11511</v>
      </c>
      <c r="D1002">
        <v>140</v>
      </c>
      <c r="E1002" s="14" t="s">
        <v>1076</v>
      </c>
      <c r="F1002" s="14" t="s">
        <v>7875</v>
      </c>
      <c r="G1002" s="14">
        <f>timingTable[[#This Row],[FRT_DEC]]-B1001</f>
        <v>707</v>
      </c>
      <c r="H10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INFO]]))),H1001)</f>
        <v>112</v>
      </c>
      <c r="I100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02" s="14">
        <f>HEX2DEC(RIGHT(timingTable[[#This Row],[FRT_HEX]],MIN(LEN(timingTable[[#This Row],[FRT_HEX]])-2,8)))</f>
        <v>683920121</v>
      </c>
      <c r="K1002" s="14" t="str">
        <f>IF(timingTable[[#This Row],['[TRACECODE']:.1]]=140,"afterTx","")</f>
        <v>afterTx</v>
      </c>
      <c r="L1002" s="14" t="str">
        <f t="shared" si="165"/>
        <v/>
      </c>
      <c r="M1002" s="14" t="str">
        <f>IF(AND(H1002=H1001,K1001="afterTx",timingTable[[#This Row],['[TRACECODE']:.1]]=6),"dc","")</f>
        <v/>
      </c>
      <c r="N1002" s="14" t="str">
        <f t="shared" si="166"/>
        <v/>
      </c>
      <c r="O1002" s="14" t="str">
        <f>IF(timingTable[[#This Row],['[TRACECODE']:.1]]=141,"afterRx","")</f>
        <v/>
      </c>
      <c r="P1002" s="14" t="str">
        <f t="shared" si="167"/>
        <v/>
      </c>
      <c r="Q1002" s="14" t="str">
        <f t="shared" si="168"/>
        <v/>
      </c>
      <c r="R1002" s="14" t="str">
        <f t="shared" si="169"/>
        <v/>
      </c>
      <c r="S1002" s="14" t="str">
        <f t="shared" si="170"/>
        <v>EMPTY</v>
      </c>
      <c r="T1002" s="14" t="str">
        <f t="shared" si="171"/>
        <v>EMPTY</v>
      </c>
      <c r="U1002" s="14" t="str">
        <f t="shared" si="172"/>
        <v>EMPTY</v>
      </c>
      <c r="V1002" s="14" t="str">
        <f t="shared" si="173"/>
        <v>EMPTY</v>
      </c>
      <c r="W1002" s="14" t="str">
        <f>IF(L1002="beforeTx",timingTable[[#This Row],[FRT32_val]]-timingTable[[#This Row],[FRT32_trace]],"EMPTY")</f>
        <v>EMPTY</v>
      </c>
      <c r="X1002" s="14" t="str">
        <f t="shared" si="174"/>
        <v>EMPTY</v>
      </c>
      <c r="Y1002" s="14" t="str">
        <f t="shared" si="175"/>
        <v>EMPTY</v>
      </c>
      <c r="Z1002" s="14" t="str">
        <f>IF(AND(P1002="beforeRx",O1003="afterRx"),J1003-timingTable[[#This Row],[FRT32_trace]],"EMPTY")</f>
        <v>EMPTY</v>
      </c>
      <c r="AA1002" s="14" t="str">
        <f>IF(AND(timingTable[[#This Row],[txEnd]]="txEnd",Q1006="rxStart"),I1006-timingTable[[#This Row],[FRT32_val]],"EMPTY")</f>
        <v>EMPTY</v>
      </c>
    </row>
    <row r="1003" spans="1:27" x14ac:dyDescent="0.25">
      <c r="A1003" s="14" t="s">
        <v>3438</v>
      </c>
      <c r="B1003">
        <v>335691370559</v>
      </c>
      <c r="C1003" s="14" t="s">
        <v>11524</v>
      </c>
      <c r="D1003">
        <v>151</v>
      </c>
      <c r="E1003" s="14" t="s">
        <v>7876</v>
      </c>
      <c r="F1003" s="14" t="s">
        <v>7989</v>
      </c>
      <c r="G1003" s="14">
        <f>timingTable[[#This Row],[FRT_DEC]]-B1002</f>
        <v>1350</v>
      </c>
      <c r="H10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INFO]]))),H1002)</f>
        <v>112</v>
      </c>
      <c r="I10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03" s="14">
        <f>HEX2DEC(RIGHT(timingTable[[#This Row],[FRT_HEX]],MIN(LEN(timingTable[[#This Row],[FRT_HEX]])-2,8)))</f>
        <v>683921471</v>
      </c>
      <c r="K1003" s="14" t="str">
        <f>IF(timingTable[[#This Row],['[TRACECODE']:.1]]=140,"afterTx","")</f>
        <v/>
      </c>
      <c r="L1003" s="14" t="str">
        <f t="shared" si="165"/>
        <v/>
      </c>
      <c r="M1003" s="14" t="str">
        <f>IF(AND(H1003=H1002,K1002="afterTx",timingTable[[#This Row],['[TRACECODE']:.1]]=6),"dc","")</f>
        <v/>
      </c>
      <c r="N1003" s="14" t="str">
        <f t="shared" si="166"/>
        <v/>
      </c>
      <c r="O1003" s="14" t="str">
        <f>IF(timingTable[[#This Row],['[TRACECODE']:.1]]=141,"afterRx","")</f>
        <v/>
      </c>
      <c r="P1003" s="14" t="str">
        <f t="shared" si="167"/>
        <v/>
      </c>
      <c r="Q1003" s="14" t="str">
        <f t="shared" si="168"/>
        <v/>
      </c>
      <c r="R1003" s="14" t="str">
        <f t="shared" si="169"/>
        <v/>
      </c>
      <c r="S1003" s="14" t="str">
        <f t="shared" si="170"/>
        <v>EMPTY</v>
      </c>
      <c r="T1003" s="14" t="str">
        <f t="shared" si="171"/>
        <v>EMPTY</v>
      </c>
      <c r="U1003" s="14" t="str">
        <f t="shared" si="172"/>
        <v>EMPTY</v>
      </c>
      <c r="V1003" s="14" t="str">
        <f t="shared" si="173"/>
        <v>EMPTY</v>
      </c>
      <c r="W1003" s="14" t="str">
        <f>IF(L1003="beforeTx",timingTable[[#This Row],[FRT32_val]]-timingTable[[#This Row],[FRT32_trace]],"EMPTY")</f>
        <v>EMPTY</v>
      </c>
      <c r="X1003" s="14" t="str">
        <f t="shared" si="174"/>
        <v>EMPTY</v>
      </c>
      <c r="Y1003" s="14" t="str">
        <f t="shared" si="175"/>
        <v>EMPTY</v>
      </c>
      <c r="Z1003" s="14" t="str">
        <f>IF(AND(P1003="beforeRx",O1004="afterRx"),J1004-timingTable[[#This Row],[FRT32_trace]],"EMPTY")</f>
        <v>EMPTY</v>
      </c>
      <c r="AA1003" s="14" t="str">
        <f>IF(AND(timingTable[[#This Row],[txEnd]]="txEnd",Q1007="rxStart"),I1007-timingTable[[#This Row],[FRT32_val]],"EMPTY")</f>
        <v>EMPTY</v>
      </c>
    </row>
    <row r="1004" spans="1:27" x14ac:dyDescent="0.25">
      <c r="A1004" s="14" t="s">
        <v>3441</v>
      </c>
      <c r="B1004">
        <v>335691372768</v>
      </c>
      <c r="C1004" s="14" t="s">
        <v>11527</v>
      </c>
      <c r="D1004">
        <v>151</v>
      </c>
      <c r="E1004" s="14" t="s">
        <v>7876</v>
      </c>
      <c r="F1004" s="14" t="s">
        <v>7936</v>
      </c>
      <c r="G1004" s="14">
        <f>timingTable[[#This Row],[FRT_DEC]]-B1003</f>
        <v>2209</v>
      </c>
      <c r="H10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INFO]]))),H1003)</f>
        <v>112</v>
      </c>
      <c r="I10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004" s="14">
        <f>HEX2DEC(RIGHT(timingTable[[#This Row],[FRT_HEX]],MIN(LEN(timingTable[[#This Row],[FRT_HEX]])-2,8)))</f>
        <v>683923680</v>
      </c>
      <c r="K1004" s="14" t="str">
        <f>IF(timingTable[[#This Row],['[TRACECODE']:.1]]=140,"afterTx","")</f>
        <v/>
      </c>
      <c r="L1004" s="14" t="str">
        <f t="shared" si="165"/>
        <v/>
      </c>
      <c r="M1004" s="14" t="str">
        <f>IF(AND(H1004=H1003,K1003="afterTx",timingTable[[#This Row],['[TRACECODE']:.1]]=6),"dc","")</f>
        <v/>
      </c>
      <c r="N1004" s="14" t="str">
        <f t="shared" si="166"/>
        <v/>
      </c>
      <c r="O1004" s="14" t="str">
        <f>IF(timingTable[[#This Row],['[TRACECODE']:.1]]=141,"afterRx","")</f>
        <v/>
      </c>
      <c r="P1004" s="14" t="str">
        <f t="shared" si="167"/>
        <v/>
      </c>
      <c r="Q1004" s="14" t="str">
        <f t="shared" si="168"/>
        <v/>
      </c>
      <c r="R1004" s="14" t="str">
        <f t="shared" si="169"/>
        <v/>
      </c>
      <c r="S1004" s="14" t="str">
        <f t="shared" si="170"/>
        <v>EMPTY</v>
      </c>
      <c r="T1004" s="14" t="str">
        <f t="shared" si="171"/>
        <v>EMPTY</v>
      </c>
      <c r="U1004" s="14" t="str">
        <f t="shared" si="172"/>
        <v>EMPTY</v>
      </c>
      <c r="V1004" s="14" t="str">
        <f t="shared" si="173"/>
        <v>EMPTY</v>
      </c>
      <c r="W1004" s="14" t="str">
        <f>IF(L1004="beforeTx",timingTable[[#This Row],[FRT32_val]]-timingTable[[#This Row],[FRT32_trace]],"EMPTY")</f>
        <v>EMPTY</v>
      </c>
      <c r="X1004" s="14" t="str">
        <f t="shared" si="174"/>
        <v>EMPTY</v>
      </c>
      <c r="Y1004" s="14" t="str">
        <f t="shared" si="175"/>
        <v>EMPTY</v>
      </c>
      <c r="Z1004" s="14" t="str">
        <f>IF(AND(P1004="beforeRx",O1005="afterRx"),J1005-timingTable[[#This Row],[FRT32_trace]],"EMPTY")</f>
        <v>EMPTY</v>
      </c>
      <c r="AA1004" s="14" t="str">
        <f>IF(AND(timingTable[[#This Row],[txEnd]]="txEnd",Q1008="rxStart"),I1008-timingTable[[#This Row],[FRT32_val]],"EMPTY")</f>
        <v>EMPTY</v>
      </c>
    </row>
    <row r="1005" spans="1:27" x14ac:dyDescent="0.25">
      <c r="A1005" s="14" t="s">
        <v>3443</v>
      </c>
      <c r="B1005">
        <v>335691380987</v>
      </c>
      <c r="C1005" s="14" t="s">
        <v>11529</v>
      </c>
      <c r="D1005">
        <v>151</v>
      </c>
      <c r="E1005" s="14" t="s">
        <v>7876</v>
      </c>
      <c r="F1005" s="14" t="s">
        <v>7989</v>
      </c>
      <c r="G1005" s="14">
        <f>timingTable[[#This Row],[FRT_DEC]]-B1004</f>
        <v>8219</v>
      </c>
      <c r="H10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INFO]]))),H1004)</f>
        <v>112</v>
      </c>
      <c r="I10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05" s="14">
        <f>HEX2DEC(RIGHT(timingTable[[#This Row],[FRT_HEX]],MIN(LEN(timingTable[[#This Row],[FRT_HEX]])-2,8)))</f>
        <v>683931899</v>
      </c>
      <c r="K1005" s="14" t="str">
        <f>IF(timingTable[[#This Row],['[TRACECODE']:.1]]=140,"afterTx","")</f>
        <v/>
      </c>
      <c r="L1005" s="14" t="str">
        <f t="shared" si="165"/>
        <v/>
      </c>
      <c r="M1005" s="14" t="str">
        <f>IF(AND(H1005=H1004,K1004="afterTx",timingTable[[#This Row],['[TRACECODE']:.1]]=6),"dc","")</f>
        <v/>
      </c>
      <c r="N1005" s="14" t="str">
        <f t="shared" si="166"/>
        <v/>
      </c>
      <c r="O1005" s="14" t="str">
        <f>IF(timingTable[[#This Row],['[TRACECODE']:.1]]=141,"afterRx","")</f>
        <v/>
      </c>
      <c r="P1005" s="14" t="str">
        <f t="shared" si="167"/>
        <v/>
      </c>
      <c r="Q1005" s="14" t="str">
        <f t="shared" si="168"/>
        <v/>
      </c>
      <c r="R1005" s="14" t="str">
        <f t="shared" si="169"/>
        <v/>
      </c>
      <c r="S1005" s="14" t="str">
        <f t="shared" si="170"/>
        <v>EMPTY</v>
      </c>
      <c r="T1005" s="14" t="str">
        <f t="shared" si="171"/>
        <v>EMPTY</v>
      </c>
      <c r="U1005" s="14" t="str">
        <f t="shared" si="172"/>
        <v>EMPTY</v>
      </c>
      <c r="V1005" s="14" t="str">
        <f t="shared" si="173"/>
        <v>EMPTY</v>
      </c>
      <c r="W1005" s="14" t="str">
        <f>IF(L1005="beforeTx",timingTable[[#This Row],[FRT32_val]]-timingTable[[#This Row],[FRT32_trace]],"EMPTY")</f>
        <v>EMPTY</v>
      </c>
      <c r="X1005" s="14" t="str">
        <f t="shared" si="174"/>
        <v>EMPTY</v>
      </c>
      <c r="Y1005" s="14" t="str">
        <f t="shared" si="175"/>
        <v>EMPTY</v>
      </c>
      <c r="Z1005" s="14" t="str">
        <f>IF(AND(P1005="beforeRx",O1006="afterRx"),J1006-timingTable[[#This Row],[FRT32_trace]],"EMPTY")</f>
        <v>EMPTY</v>
      </c>
      <c r="AA1005" s="14" t="str">
        <f>IF(AND(timingTable[[#This Row],[txEnd]]="txEnd",Q1009="rxStart"),I1009-timingTable[[#This Row],[FRT32_val]],"EMPTY")</f>
        <v>EMPTY</v>
      </c>
    </row>
    <row r="1006" spans="1:27" x14ac:dyDescent="0.25">
      <c r="A1006" s="14" t="s">
        <v>3451</v>
      </c>
      <c r="B1006">
        <v>335691382031</v>
      </c>
      <c r="C1006" s="14" t="s">
        <v>11539</v>
      </c>
      <c r="D1006">
        <v>151</v>
      </c>
      <c r="E1006" s="14" t="s">
        <v>7876</v>
      </c>
      <c r="F1006" s="14" t="s">
        <v>7993</v>
      </c>
      <c r="G1006" s="14">
        <f>timingTable[[#This Row],[FRT_DEC]]-B1005</f>
        <v>1044</v>
      </c>
      <c r="H10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INFO]]))),H1005)</f>
        <v>112</v>
      </c>
      <c r="I10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006" s="14">
        <f>HEX2DEC(RIGHT(timingTable[[#This Row],[FRT_HEX]],MIN(LEN(timingTable[[#This Row],[FRT_HEX]])-2,8)))</f>
        <v>683932943</v>
      </c>
      <c r="K1006" s="14" t="str">
        <f>IF(timingTable[[#This Row],['[TRACECODE']:.1]]=140,"afterTx","")</f>
        <v/>
      </c>
      <c r="L1006" s="14" t="str">
        <f t="shared" si="165"/>
        <v/>
      </c>
      <c r="M1006" s="14" t="str">
        <f>IF(AND(H1006=H1005,K1005="afterTx",timingTable[[#This Row],['[TRACECODE']:.1]]=6),"dc","")</f>
        <v/>
      </c>
      <c r="N1006" s="14" t="str">
        <f t="shared" si="166"/>
        <v/>
      </c>
      <c r="O1006" s="14" t="str">
        <f>IF(timingTable[[#This Row],['[TRACECODE']:.1]]=141,"afterRx","")</f>
        <v/>
      </c>
      <c r="P1006" s="14" t="str">
        <f t="shared" si="167"/>
        <v/>
      </c>
      <c r="Q1006" s="14" t="str">
        <f t="shared" si="168"/>
        <v/>
      </c>
      <c r="R1006" s="14" t="str">
        <f t="shared" si="169"/>
        <v/>
      </c>
      <c r="S1006" s="14" t="str">
        <f t="shared" si="170"/>
        <v>EMPTY</v>
      </c>
      <c r="T1006" s="14" t="str">
        <f t="shared" si="171"/>
        <v>EMPTY</v>
      </c>
      <c r="U1006" s="14" t="str">
        <f t="shared" si="172"/>
        <v>EMPTY</v>
      </c>
      <c r="V1006" s="14" t="str">
        <f t="shared" si="173"/>
        <v>EMPTY</v>
      </c>
      <c r="W1006" s="14" t="str">
        <f>IF(L1006="beforeTx",timingTable[[#This Row],[FRT32_val]]-timingTable[[#This Row],[FRT32_trace]],"EMPTY")</f>
        <v>EMPTY</v>
      </c>
      <c r="X1006" s="14" t="str">
        <f t="shared" si="174"/>
        <v>EMPTY</v>
      </c>
      <c r="Y1006" s="14" t="str">
        <f t="shared" si="175"/>
        <v>EMPTY</v>
      </c>
      <c r="Z1006" s="14" t="str">
        <f>IF(AND(P1006="beforeRx",O1007="afterRx"),J1007-timingTable[[#This Row],[FRT32_trace]],"EMPTY")</f>
        <v>EMPTY</v>
      </c>
      <c r="AA1006" s="14" t="str">
        <f>IF(AND(timingTable[[#This Row],[txEnd]]="txEnd",Q1010="rxStart"),I1010-timingTable[[#This Row],[FRT32_val]],"EMPTY")</f>
        <v>EMPTY</v>
      </c>
    </row>
    <row r="1007" spans="1:27" x14ac:dyDescent="0.25">
      <c r="A1007" s="14" t="s">
        <v>3455</v>
      </c>
      <c r="B1007">
        <v>335691382077</v>
      </c>
      <c r="C1007" s="14" t="s">
        <v>11543</v>
      </c>
      <c r="D1007">
        <v>131</v>
      </c>
      <c r="E1007" s="14" t="s">
        <v>3932</v>
      </c>
      <c r="F1007" s="14" t="s">
        <v>11544</v>
      </c>
      <c r="G1007" s="14">
        <f>timingTable[[#This Row],[FRT_DEC]]-B1006</f>
        <v>46</v>
      </c>
      <c r="H10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INFO]]))),H1006)</f>
        <v>113</v>
      </c>
      <c r="I100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07" s="14">
        <f>HEX2DEC(RIGHT(timingTable[[#This Row],[FRT_HEX]],MIN(LEN(timingTable[[#This Row],[FRT_HEX]])-2,8)))</f>
        <v>683932989</v>
      </c>
      <c r="K1007" s="14" t="str">
        <f>IF(timingTable[[#This Row],['[TRACECODE']:.1]]=140,"afterTx","")</f>
        <v/>
      </c>
      <c r="L1007" s="14" t="str">
        <f t="shared" si="165"/>
        <v/>
      </c>
      <c r="M1007" s="14" t="str">
        <f>IF(AND(H1007=H1006,K1006="afterTx",timingTable[[#This Row],['[TRACECODE']:.1]]=6),"dc","")</f>
        <v/>
      </c>
      <c r="N1007" s="14" t="str">
        <f t="shared" si="166"/>
        <v/>
      </c>
      <c r="O1007" s="14" t="str">
        <f>IF(timingTable[[#This Row],['[TRACECODE']:.1]]=141,"afterRx","")</f>
        <v/>
      </c>
      <c r="P1007" s="14" t="str">
        <f t="shared" si="167"/>
        <v/>
      </c>
      <c r="Q1007" s="14" t="str">
        <f t="shared" si="168"/>
        <v/>
      </c>
      <c r="R1007" s="14" t="str">
        <f t="shared" si="169"/>
        <v/>
      </c>
      <c r="S1007" s="14" t="str">
        <f t="shared" si="170"/>
        <v>EMPTY</v>
      </c>
      <c r="T1007" s="14" t="str">
        <f t="shared" si="171"/>
        <v>EMPTY</v>
      </c>
      <c r="U1007" s="14" t="str">
        <f t="shared" si="172"/>
        <v>EMPTY</v>
      </c>
      <c r="V1007" s="14" t="str">
        <f t="shared" si="173"/>
        <v>EMPTY</v>
      </c>
      <c r="W1007" s="14" t="str">
        <f>IF(L1007="beforeTx",timingTable[[#This Row],[FRT32_val]]-timingTable[[#This Row],[FRT32_trace]],"EMPTY")</f>
        <v>EMPTY</v>
      </c>
      <c r="X1007" s="14" t="str">
        <f t="shared" si="174"/>
        <v>EMPTY</v>
      </c>
      <c r="Y1007" s="14" t="str">
        <f t="shared" si="175"/>
        <v>EMPTY</v>
      </c>
      <c r="Z1007" s="14" t="str">
        <f>IF(AND(P1007="beforeRx",O1008="afterRx"),J1008-timingTable[[#This Row],[FRT32_trace]],"EMPTY")</f>
        <v>EMPTY</v>
      </c>
      <c r="AA1007" s="14" t="str">
        <f>IF(AND(timingTable[[#This Row],[txEnd]]="txEnd",Q1011="rxStart"),I1011-timingTable[[#This Row],[FRT32_val]],"EMPTY")</f>
        <v>EMPTY</v>
      </c>
    </row>
    <row r="1008" spans="1:27" x14ac:dyDescent="0.25">
      <c r="A1008" s="14" t="s">
        <v>3457</v>
      </c>
      <c r="B1008">
        <v>335691382123</v>
      </c>
      <c r="C1008" s="14" t="s">
        <v>11546</v>
      </c>
      <c r="D1008">
        <v>129</v>
      </c>
      <c r="E1008" s="14" t="s">
        <v>3677</v>
      </c>
      <c r="F1008" s="14" t="s">
        <v>11547</v>
      </c>
      <c r="G1008" s="14">
        <f>timingTable[[#This Row],[FRT_DEC]]-B1007</f>
        <v>46</v>
      </c>
      <c r="H10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INFO]]))),H1007)</f>
        <v>113</v>
      </c>
      <c r="I10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683933928</v>
      </c>
      <c r="J1008" s="14">
        <f>HEX2DEC(RIGHT(timingTable[[#This Row],[FRT_HEX]],MIN(LEN(timingTable[[#This Row],[FRT_HEX]])-2,8)))</f>
        <v>683933035</v>
      </c>
      <c r="K1008" s="14" t="str">
        <f>IF(timingTable[[#This Row],['[TRACECODE']:.1]]=140,"afterTx","")</f>
        <v/>
      </c>
      <c r="L1008" s="14" t="str">
        <f t="shared" si="165"/>
        <v>beforeTx</v>
      </c>
      <c r="M1008" s="14" t="str">
        <f>IF(AND(H1008=H1007,K1007="afterTx",timingTable[[#This Row],['[TRACECODE']:.1]]=6),"dc","")</f>
        <v/>
      </c>
      <c r="N1008" s="14" t="str">
        <f t="shared" si="166"/>
        <v/>
      </c>
      <c r="O1008" s="14" t="str">
        <f>IF(timingTable[[#This Row],['[TRACECODE']:.1]]=141,"afterRx","")</f>
        <v/>
      </c>
      <c r="P1008" s="14" t="str">
        <f t="shared" si="167"/>
        <v/>
      </c>
      <c r="Q1008" s="14" t="str">
        <f t="shared" si="168"/>
        <v/>
      </c>
      <c r="R1008" s="14" t="str">
        <f t="shared" si="169"/>
        <v/>
      </c>
      <c r="S1008" s="14">
        <f t="shared" si="170"/>
        <v>720</v>
      </c>
      <c r="T1008" s="14" t="str">
        <f t="shared" si="171"/>
        <v>EMPTY</v>
      </c>
      <c r="U1008" s="14" t="str">
        <f t="shared" si="172"/>
        <v>EMPTY</v>
      </c>
      <c r="V1008" s="14" t="str">
        <f t="shared" si="173"/>
        <v>EMPTY</v>
      </c>
      <c r="W1008" s="14">
        <f>IF(L1008="beforeTx",timingTable[[#This Row],[FRT32_val]]-timingTable[[#This Row],[FRT32_trace]],"EMPTY")</f>
        <v>893</v>
      </c>
      <c r="X1008" s="14">
        <f t="shared" si="174"/>
        <v>930</v>
      </c>
      <c r="Y1008" s="14" t="str">
        <f t="shared" si="175"/>
        <v>EMPTY</v>
      </c>
      <c r="Z1008" s="14" t="str">
        <f>IF(AND(P1008="beforeRx",O1009="afterRx"),J1009-timingTable[[#This Row],[FRT32_trace]],"EMPTY")</f>
        <v>EMPTY</v>
      </c>
      <c r="AA1008" s="14" t="str">
        <f>IF(AND(timingTable[[#This Row],[txEnd]]="txEnd",Q1012="rxStart"),I1012-timingTable[[#This Row],[FRT32_val]],"EMPTY")</f>
        <v>EMPTY</v>
      </c>
    </row>
    <row r="1009" spans="1:27" x14ac:dyDescent="0.25">
      <c r="A1009" s="14" t="s">
        <v>3458</v>
      </c>
      <c r="B1009">
        <v>335691382126</v>
      </c>
      <c r="C1009" s="14" t="s">
        <v>11548</v>
      </c>
      <c r="D1009">
        <v>129</v>
      </c>
      <c r="E1009" s="14" t="s">
        <v>3677</v>
      </c>
      <c r="F1009" s="14" t="s">
        <v>7881</v>
      </c>
      <c r="G1009" s="14">
        <f>timingTable[[#This Row],[FRT_DEC]]-B1008</f>
        <v>3</v>
      </c>
      <c r="H10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INFO]]))),H1008)</f>
        <v>113</v>
      </c>
      <c r="I10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09" s="14">
        <f>HEX2DEC(RIGHT(timingTable[[#This Row],[FRT_HEX]],MIN(LEN(timingTable[[#This Row],[FRT_HEX]])-2,8)))</f>
        <v>683933038</v>
      </c>
      <c r="K1009" s="14" t="str">
        <f>IF(timingTable[[#This Row],['[TRACECODE']:.1]]=140,"afterTx","")</f>
        <v/>
      </c>
      <c r="L1009" s="14" t="str">
        <f t="shared" si="165"/>
        <v/>
      </c>
      <c r="M1009" s="14" t="str">
        <f>IF(AND(H1009=H1008,K1008="afterTx",timingTable[[#This Row],['[TRACECODE']:.1]]=6),"dc","")</f>
        <v/>
      </c>
      <c r="N1009" s="14" t="str">
        <f t="shared" si="166"/>
        <v/>
      </c>
      <c r="O1009" s="14" t="str">
        <f>IF(timingTable[[#This Row],['[TRACECODE']:.1]]=141,"afterRx","")</f>
        <v/>
      </c>
      <c r="P1009" s="14" t="str">
        <f t="shared" si="167"/>
        <v/>
      </c>
      <c r="Q1009" s="14" t="str">
        <f t="shared" si="168"/>
        <v/>
      </c>
      <c r="R1009" s="14" t="str">
        <f t="shared" si="169"/>
        <v/>
      </c>
      <c r="S1009" s="14" t="str">
        <f t="shared" si="170"/>
        <v>EMPTY</v>
      </c>
      <c r="T1009" s="14" t="str">
        <f t="shared" si="171"/>
        <v>EMPTY</v>
      </c>
      <c r="U1009" s="14" t="str">
        <f t="shared" si="172"/>
        <v>EMPTY</v>
      </c>
      <c r="V1009" s="14" t="str">
        <f t="shared" si="173"/>
        <v>EMPTY</v>
      </c>
      <c r="W1009" s="14" t="str">
        <f>IF(L1009="beforeTx",timingTable[[#This Row],[FRT32_val]]-timingTable[[#This Row],[FRT32_trace]],"EMPTY")</f>
        <v>EMPTY</v>
      </c>
      <c r="X1009" s="14" t="str">
        <f t="shared" si="174"/>
        <v>EMPTY</v>
      </c>
      <c r="Y1009" s="14" t="str">
        <f t="shared" si="175"/>
        <v>EMPTY</v>
      </c>
      <c r="Z1009" s="14" t="str">
        <f>IF(AND(P1009="beforeRx",O1010="afterRx"),J1010-timingTable[[#This Row],[FRT32_trace]],"EMPTY")</f>
        <v>EMPTY</v>
      </c>
      <c r="AA1009" s="14" t="str">
        <f>IF(AND(timingTable[[#This Row],[txEnd]]="txEnd",Q1013="rxStart"),I1013-timingTable[[#This Row],[FRT32_val]],"EMPTY")</f>
        <v>EMPTY</v>
      </c>
    </row>
    <row r="1010" spans="1:27" x14ac:dyDescent="0.25">
      <c r="A1010" s="14" t="s">
        <v>3459</v>
      </c>
      <c r="B1010">
        <v>335691383053</v>
      </c>
      <c r="C1010" s="14" t="s">
        <v>11549</v>
      </c>
      <c r="D1010">
        <v>140</v>
      </c>
      <c r="E1010" s="14" t="s">
        <v>1076</v>
      </c>
      <c r="F1010" s="14" t="s">
        <v>7822</v>
      </c>
      <c r="G1010" s="14">
        <f>timingTable[[#This Row],[FRT_DEC]]-B1009</f>
        <v>927</v>
      </c>
      <c r="H10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INFO]]))),H1009)</f>
        <v>113</v>
      </c>
      <c r="I101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10" s="14">
        <f>HEX2DEC(RIGHT(timingTable[[#This Row],[FRT_HEX]],MIN(LEN(timingTable[[#This Row],[FRT_HEX]])-2,8)))</f>
        <v>683933965</v>
      </c>
      <c r="K1010" s="14" t="str">
        <f>IF(timingTable[[#This Row],['[TRACECODE']:.1]]=140,"afterTx","")</f>
        <v>afterTx</v>
      </c>
      <c r="L1010" s="14" t="str">
        <f t="shared" si="165"/>
        <v/>
      </c>
      <c r="M1010" s="14" t="str">
        <f>IF(AND(H1010=H1009,K1009="afterTx",timingTable[[#This Row],['[TRACECODE']:.1]]=6),"dc","")</f>
        <v/>
      </c>
      <c r="N1010" s="14" t="str">
        <f t="shared" si="166"/>
        <v/>
      </c>
      <c r="O1010" s="14" t="str">
        <f>IF(timingTable[[#This Row],['[TRACECODE']:.1]]=141,"afterRx","")</f>
        <v/>
      </c>
      <c r="P1010" s="14" t="str">
        <f t="shared" si="167"/>
        <v/>
      </c>
      <c r="Q1010" s="14" t="str">
        <f t="shared" si="168"/>
        <v/>
      </c>
      <c r="R1010" s="14" t="str">
        <f t="shared" si="169"/>
        <v/>
      </c>
      <c r="S1010" s="14" t="str">
        <f t="shared" si="170"/>
        <v>EMPTY</v>
      </c>
      <c r="T1010" s="14" t="str">
        <f t="shared" si="171"/>
        <v>EMPTY</v>
      </c>
      <c r="U1010" s="14" t="str">
        <f t="shared" si="172"/>
        <v>EMPTY</v>
      </c>
      <c r="V1010" s="14" t="str">
        <f t="shared" si="173"/>
        <v>EMPTY</v>
      </c>
      <c r="W1010" s="14" t="str">
        <f>IF(L1010="beforeTx",timingTable[[#This Row],[FRT32_val]]-timingTable[[#This Row],[FRT32_trace]],"EMPTY")</f>
        <v>EMPTY</v>
      </c>
      <c r="X1010" s="14" t="str">
        <f t="shared" si="174"/>
        <v>EMPTY</v>
      </c>
      <c r="Y1010" s="14" t="str">
        <f t="shared" si="175"/>
        <v>EMPTY</v>
      </c>
      <c r="Z1010" s="14" t="str">
        <f>IF(AND(P1010="beforeRx",O1011="afterRx"),J1011-timingTable[[#This Row],[FRT32_trace]],"EMPTY")</f>
        <v>EMPTY</v>
      </c>
      <c r="AA1010" s="14" t="str">
        <f>IF(AND(timingTable[[#This Row],[txEnd]]="txEnd",Q1014="rxStart"),I1014-timingTable[[#This Row],[FRT32_val]],"EMPTY")</f>
        <v>EMPTY</v>
      </c>
    </row>
    <row r="1011" spans="1:27" x14ac:dyDescent="0.25">
      <c r="A1011" s="14" t="s">
        <v>3461</v>
      </c>
      <c r="B1011">
        <v>335691386686</v>
      </c>
      <c r="C1011" s="14" t="s">
        <v>11551</v>
      </c>
      <c r="D1011">
        <v>6</v>
      </c>
      <c r="E1011" s="14" t="s">
        <v>1077</v>
      </c>
      <c r="F1011" s="14" t="s">
        <v>11552</v>
      </c>
      <c r="G1011" s="14">
        <f>timingTable[[#This Row],[FRT_DEC]]-B1010</f>
        <v>3633</v>
      </c>
      <c r="H10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INFO]]))),H1010)</f>
        <v>113</v>
      </c>
      <c r="I10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683934648</v>
      </c>
      <c r="J1011" s="14">
        <f>HEX2DEC(RIGHT(timingTable[[#This Row],[FRT_HEX]],MIN(LEN(timingTable[[#This Row],[FRT_HEX]])-2,8)))</f>
        <v>683937598</v>
      </c>
      <c r="K1011" s="14" t="str">
        <f>IF(timingTable[[#This Row],['[TRACECODE']:.1]]=140,"afterTx","")</f>
        <v/>
      </c>
      <c r="L1011" s="14" t="str">
        <f t="shared" si="165"/>
        <v/>
      </c>
      <c r="M1011" s="14" t="str">
        <f>IF(AND(H1011=H1010,K1010="afterTx",timingTable[[#This Row],['[TRACECODE']:.1]]=6),"dc","")</f>
        <v>dc</v>
      </c>
      <c r="N1011" s="14" t="str">
        <f t="shared" si="166"/>
        <v/>
      </c>
      <c r="O1011" s="14" t="str">
        <f>IF(timingTable[[#This Row],['[TRACECODE']:.1]]=141,"afterRx","")</f>
        <v/>
      </c>
      <c r="P1011" s="14" t="str">
        <f t="shared" si="167"/>
        <v/>
      </c>
      <c r="Q1011" s="14" t="str">
        <f t="shared" si="168"/>
        <v/>
      </c>
      <c r="R1011" s="14" t="str">
        <f t="shared" si="169"/>
        <v/>
      </c>
      <c r="S1011" s="14" t="str">
        <f t="shared" si="170"/>
        <v>EMPTY</v>
      </c>
      <c r="T1011" s="14" t="str">
        <f t="shared" si="171"/>
        <v>EMPTY</v>
      </c>
      <c r="U1011" s="14" t="str">
        <f t="shared" si="172"/>
        <v>EMPTY</v>
      </c>
      <c r="V1011" s="14" t="str">
        <f t="shared" si="173"/>
        <v>EMPTY</v>
      </c>
      <c r="W1011" s="14" t="str">
        <f>IF(L1011="beforeTx",timingTable[[#This Row],[FRT32_val]]-timingTable[[#This Row],[FRT32_trace]],"EMPTY")</f>
        <v>EMPTY</v>
      </c>
      <c r="X1011" s="14" t="str">
        <f t="shared" si="174"/>
        <v>EMPTY</v>
      </c>
      <c r="Y1011" s="14" t="str">
        <f t="shared" si="175"/>
        <v>EMPTY</v>
      </c>
      <c r="Z1011" s="14" t="str">
        <f>IF(AND(P1011="beforeRx",O1012="afterRx"),J1012-timingTable[[#This Row],[FRT32_trace]],"EMPTY")</f>
        <v>EMPTY</v>
      </c>
      <c r="AA1011" s="14" t="str">
        <f>IF(AND(timingTable[[#This Row],[txEnd]]="txEnd",Q1015="rxStart"),I1015-timingTable[[#This Row],[FRT32_val]],"EMPTY")</f>
        <v>EMPTY</v>
      </c>
    </row>
    <row r="1012" spans="1:27" x14ac:dyDescent="0.25">
      <c r="A1012" s="14" t="s">
        <v>3462</v>
      </c>
      <c r="B1012">
        <v>335691386688</v>
      </c>
      <c r="C1012" s="14" t="s">
        <v>11553</v>
      </c>
      <c r="D1012">
        <v>6</v>
      </c>
      <c r="E1012" s="14" t="s">
        <v>1077</v>
      </c>
      <c r="F1012" s="14" t="s">
        <v>7877</v>
      </c>
      <c r="G1012" s="14">
        <f>timingTable[[#This Row],[FRT_DEC]]-B1011</f>
        <v>2</v>
      </c>
      <c r="H10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INFO]]))),H1011)</f>
        <v>113</v>
      </c>
      <c r="I10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12" s="14">
        <f>HEX2DEC(RIGHT(timingTable[[#This Row],[FRT_HEX]],MIN(LEN(timingTable[[#This Row],[FRT_HEX]])-2,8)))</f>
        <v>683937600</v>
      </c>
      <c r="K1012" s="14" t="str">
        <f>IF(timingTable[[#This Row],['[TRACECODE']:.1]]=140,"afterTx","")</f>
        <v/>
      </c>
      <c r="L1012" s="14" t="str">
        <f t="shared" si="165"/>
        <v/>
      </c>
      <c r="M1012" s="14" t="str">
        <f>IF(AND(H1012=H1011,K1011="afterTx",timingTable[[#This Row],['[TRACECODE']:.1]]=6),"dc","")</f>
        <v/>
      </c>
      <c r="N1012" s="14" t="str">
        <f t="shared" si="166"/>
        <v/>
      </c>
      <c r="O1012" s="14" t="str">
        <f>IF(timingTable[[#This Row],['[TRACECODE']:.1]]=141,"afterRx","")</f>
        <v/>
      </c>
      <c r="P1012" s="14" t="str">
        <f t="shared" si="167"/>
        <v/>
      </c>
      <c r="Q1012" s="14" t="str">
        <f t="shared" si="168"/>
        <v/>
      </c>
      <c r="R1012" s="14" t="str">
        <f t="shared" si="169"/>
        <v/>
      </c>
      <c r="S1012" s="14" t="str">
        <f t="shared" si="170"/>
        <v>EMPTY</v>
      </c>
      <c r="T1012" s="14" t="str">
        <f t="shared" si="171"/>
        <v>EMPTY</v>
      </c>
      <c r="U1012" s="14" t="str">
        <f t="shared" si="172"/>
        <v>EMPTY</v>
      </c>
      <c r="V1012" s="14" t="str">
        <f t="shared" si="173"/>
        <v>EMPTY</v>
      </c>
      <c r="W1012" s="14" t="str">
        <f>IF(L1012="beforeTx",timingTable[[#This Row],[FRT32_val]]-timingTable[[#This Row],[FRT32_trace]],"EMPTY")</f>
        <v>EMPTY</v>
      </c>
      <c r="X1012" s="14" t="str">
        <f t="shared" si="174"/>
        <v>EMPTY</v>
      </c>
      <c r="Y1012" s="14" t="str">
        <f t="shared" si="175"/>
        <v>EMPTY</v>
      </c>
      <c r="Z1012" s="14" t="str">
        <f>IF(AND(P1012="beforeRx",O1013="afterRx"),J1013-timingTable[[#This Row],[FRT32_trace]],"EMPTY")</f>
        <v>EMPTY</v>
      </c>
      <c r="AA1012" s="14" t="str">
        <f>IF(AND(timingTable[[#This Row],[txEnd]]="txEnd",Q1016="rxStart"),I1016-timingTable[[#This Row],[FRT32_val]],"EMPTY")</f>
        <v>EMPTY</v>
      </c>
    </row>
    <row r="1013" spans="1:27" x14ac:dyDescent="0.25">
      <c r="A1013" s="14" t="s">
        <v>3463</v>
      </c>
      <c r="B1013">
        <v>335691386690</v>
      </c>
      <c r="C1013" s="14" t="s">
        <v>11554</v>
      </c>
      <c r="D1013">
        <v>122</v>
      </c>
      <c r="E1013" s="14" t="s">
        <v>3921</v>
      </c>
      <c r="F1013" s="14" t="s">
        <v>11555</v>
      </c>
      <c r="G1013" s="14">
        <f>timingTable[[#This Row],[FRT_DEC]]-B1012</f>
        <v>2</v>
      </c>
      <c r="H10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INFO]]))),H1012)</f>
        <v>113</v>
      </c>
      <c r="I10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683937539</v>
      </c>
      <c r="J1013" s="14">
        <f>HEX2DEC(RIGHT(timingTable[[#This Row],[FRT_HEX]],MIN(LEN(timingTable[[#This Row],[FRT_HEX]])-2,8)))</f>
        <v>683937602</v>
      </c>
      <c r="K1013" s="14" t="str">
        <f>IF(timingTable[[#This Row],['[TRACECODE']:.1]]=140,"afterTx","")</f>
        <v/>
      </c>
      <c r="L1013" s="14" t="str">
        <f t="shared" si="165"/>
        <v/>
      </c>
      <c r="M1013" s="14" t="str">
        <f>IF(AND(H1013=H1012,K1012="afterTx",timingTable[[#This Row],['[TRACECODE']:.1]]=6),"dc","")</f>
        <v/>
      </c>
      <c r="N1013" s="14" t="str">
        <f t="shared" si="166"/>
        <v>txEnd</v>
      </c>
      <c r="O1013" s="14" t="str">
        <f>IF(timingTable[[#This Row],['[TRACECODE']:.1]]=141,"afterRx","")</f>
        <v/>
      </c>
      <c r="P1013" s="14" t="str">
        <f t="shared" si="167"/>
        <v/>
      </c>
      <c r="Q1013" s="14" t="str">
        <f t="shared" si="168"/>
        <v/>
      </c>
      <c r="R1013" s="14" t="str">
        <f t="shared" si="169"/>
        <v/>
      </c>
      <c r="S1013" s="14" t="str">
        <f t="shared" si="170"/>
        <v>EMPTY</v>
      </c>
      <c r="T1013" s="14" t="str">
        <f t="shared" si="171"/>
        <v>EMPTY</v>
      </c>
      <c r="U1013" s="14" t="str">
        <f t="shared" si="172"/>
        <v>EMPTY</v>
      </c>
      <c r="V1013" s="14" t="str">
        <f t="shared" si="173"/>
        <v>EMPTY</v>
      </c>
      <c r="W1013" s="14" t="str">
        <f>IF(L1013="beforeTx",timingTable[[#This Row],[FRT32_val]]-timingTable[[#This Row],[FRT32_trace]],"EMPTY")</f>
        <v>EMPTY</v>
      </c>
      <c r="X1013" s="14" t="str">
        <f t="shared" si="174"/>
        <v>EMPTY</v>
      </c>
      <c r="Y1013" s="14" t="str">
        <f t="shared" si="175"/>
        <v>EMPTY</v>
      </c>
      <c r="Z1013" s="14" t="str">
        <f>IF(AND(P1013="beforeRx",O1014="afterRx"),J1014-timingTable[[#This Row],[FRT32_trace]],"EMPTY")</f>
        <v>EMPTY</v>
      </c>
      <c r="AA1013" s="14" t="str">
        <f>IF(AND(timingTable[[#This Row],[txEnd]]="txEnd",Q1017="rxStart"),I1017-timingTable[[#This Row],[FRT32_val]],"EMPTY")</f>
        <v>EMPTY</v>
      </c>
    </row>
    <row r="1014" spans="1:27" x14ac:dyDescent="0.25">
      <c r="A1014" s="14" t="s">
        <v>3464</v>
      </c>
      <c r="B1014">
        <v>335691386693</v>
      </c>
      <c r="C1014" s="14" t="s">
        <v>11556</v>
      </c>
      <c r="D1014">
        <v>122</v>
      </c>
      <c r="E1014" s="14" t="s">
        <v>3921</v>
      </c>
      <c r="F1014" s="14" t="s">
        <v>7878</v>
      </c>
      <c r="G1014" s="14">
        <f>timingTable[[#This Row],[FRT_DEC]]-B1013</f>
        <v>3</v>
      </c>
      <c r="H10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INFO]]))),H1013)</f>
        <v>113</v>
      </c>
      <c r="I10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14" s="14">
        <f>HEX2DEC(RIGHT(timingTable[[#This Row],[FRT_HEX]],MIN(LEN(timingTable[[#This Row],[FRT_HEX]])-2,8)))</f>
        <v>683937605</v>
      </c>
      <c r="K1014" s="14" t="str">
        <f>IF(timingTable[[#This Row],['[TRACECODE']:.1]]=140,"afterTx","")</f>
        <v/>
      </c>
      <c r="L1014" s="14" t="str">
        <f t="shared" si="165"/>
        <v/>
      </c>
      <c r="M1014" s="14" t="str">
        <f>IF(AND(H1014=H1013,K1013="afterTx",timingTable[[#This Row],['[TRACECODE']:.1]]=6),"dc","")</f>
        <v/>
      </c>
      <c r="N1014" s="14" t="str">
        <f t="shared" si="166"/>
        <v/>
      </c>
      <c r="O1014" s="14" t="str">
        <f>IF(timingTable[[#This Row],['[TRACECODE']:.1]]=141,"afterRx","")</f>
        <v/>
      </c>
      <c r="P1014" s="14" t="str">
        <f t="shared" si="167"/>
        <v/>
      </c>
      <c r="Q1014" s="14" t="str">
        <f t="shared" si="168"/>
        <v/>
      </c>
      <c r="R1014" s="14" t="str">
        <f t="shared" si="169"/>
        <v/>
      </c>
      <c r="S1014" s="14" t="str">
        <f t="shared" si="170"/>
        <v>EMPTY</v>
      </c>
      <c r="T1014" s="14" t="str">
        <f t="shared" si="171"/>
        <v>EMPTY</v>
      </c>
      <c r="U1014" s="14" t="str">
        <f t="shared" si="172"/>
        <v>EMPTY</v>
      </c>
      <c r="V1014" s="14" t="str">
        <f t="shared" si="173"/>
        <v>EMPTY</v>
      </c>
      <c r="W1014" s="14" t="str">
        <f>IF(L1014="beforeTx",timingTable[[#This Row],[FRT32_val]]-timingTable[[#This Row],[FRT32_trace]],"EMPTY")</f>
        <v>EMPTY</v>
      </c>
      <c r="X1014" s="14" t="str">
        <f t="shared" si="174"/>
        <v>EMPTY</v>
      </c>
      <c r="Y1014" s="14" t="str">
        <f t="shared" si="175"/>
        <v>EMPTY</v>
      </c>
      <c r="Z1014" s="14" t="str">
        <f>IF(AND(P1014="beforeRx",O1015="afterRx"),J1015-timingTable[[#This Row],[FRT32_trace]],"EMPTY")</f>
        <v>EMPTY</v>
      </c>
      <c r="AA1014" s="14" t="str">
        <f>IF(AND(timingTable[[#This Row],[txEnd]]="txEnd",Q1018="rxStart"),I1018-timingTable[[#This Row],[FRT32_val]],"EMPTY")</f>
        <v>EMPTY</v>
      </c>
    </row>
    <row r="1015" spans="1:27" x14ac:dyDescent="0.25">
      <c r="A1015" s="14" t="s">
        <v>3465</v>
      </c>
      <c r="B1015">
        <v>335691386700</v>
      </c>
      <c r="C1015" s="14" t="s">
        <v>11557</v>
      </c>
      <c r="D1015">
        <v>151</v>
      </c>
      <c r="E1015" s="14" t="s">
        <v>7876</v>
      </c>
      <c r="F1015" s="14" t="s">
        <v>8006</v>
      </c>
      <c r="G1015" s="14">
        <f>timingTable[[#This Row],[FRT_DEC]]-B1014</f>
        <v>7</v>
      </c>
      <c r="H10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INFO]]))),H1014)</f>
        <v>113</v>
      </c>
      <c r="I10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015" s="14">
        <f>HEX2DEC(RIGHT(timingTable[[#This Row],[FRT_HEX]],MIN(LEN(timingTable[[#This Row],[FRT_HEX]])-2,8)))</f>
        <v>683937612</v>
      </c>
      <c r="K1015" s="14" t="str">
        <f>IF(timingTable[[#This Row],['[TRACECODE']:.1]]=140,"afterTx","")</f>
        <v/>
      </c>
      <c r="L1015" s="14" t="str">
        <f t="shared" si="165"/>
        <v/>
      </c>
      <c r="M1015" s="14" t="str">
        <f>IF(AND(H1015=H1014,K1014="afterTx",timingTable[[#This Row],['[TRACECODE']:.1]]=6),"dc","")</f>
        <v/>
      </c>
      <c r="N1015" s="14" t="str">
        <f t="shared" si="166"/>
        <v/>
      </c>
      <c r="O1015" s="14" t="str">
        <f>IF(timingTable[[#This Row],['[TRACECODE']:.1]]=141,"afterRx","")</f>
        <v/>
      </c>
      <c r="P1015" s="14" t="str">
        <f t="shared" si="167"/>
        <v/>
      </c>
      <c r="Q1015" s="14" t="str">
        <f t="shared" si="168"/>
        <v/>
      </c>
      <c r="R1015" s="14" t="str">
        <f t="shared" si="169"/>
        <v/>
      </c>
      <c r="S1015" s="14" t="str">
        <f t="shared" si="170"/>
        <v>EMPTY</v>
      </c>
      <c r="T1015" s="14" t="str">
        <f t="shared" si="171"/>
        <v>EMPTY</v>
      </c>
      <c r="U1015" s="14" t="str">
        <f t="shared" si="172"/>
        <v>EMPTY</v>
      </c>
      <c r="V1015" s="14" t="str">
        <f t="shared" si="173"/>
        <v>EMPTY</v>
      </c>
      <c r="W1015" s="14" t="str">
        <f>IF(L1015="beforeTx",timingTable[[#This Row],[FRT32_val]]-timingTable[[#This Row],[FRT32_trace]],"EMPTY")</f>
        <v>EMPTY</v>
      </c>
      <c r="X1015" s="14" t="str">
        <f t="shared" si="174"/>
        <v>EMPTY</v>
      </c>
      <c r="Y1015" s="14" t="str">
        <f t="shared" si="175"/>
        <v>EMPTY</v>
      </c>
      <c r="Z1015" s="14" t="str">
        <f>IF(AND(P1015="beforeRx",O1016="afterRx"),J1016-timingTable[[#This Row],[FRT32_trace]],"EMPTY")</f>
        <v>EMPTY</v>
      </c>
      <c r="AA1015" s="14" t="str">
        <f>IF(AND(timingTable[[#This Row],[txEnd]]="txEnd",Q1019="rxStart"),I1019-timingTable[[#This Row],[FRT32_val]],"EMPTY")</f>
        <v>EMPTY</v>
      </c>
    </row>
    <row r="1016" spans="1:27" x14ac:dyDescent="0.25">
      <c r="A1016" s="14" t="s">
        <v>3473</v>
      </c>
      <c r="B1016">
        <v>335691387141</v>
      </c>
      <c r="C1016" s="14" t="s">
        <v>11566</v>
      </c>
      <c r="D1016">
        <v>151</v>
      </c>
      <c r="E1016" s="14" t="s">
        <v>7876</v>
      </c>
      <c r="F1016" s="14" t="s">
        <v>8130</v>
      </c>
      <c r="G1016" s="14">
        <f>timingTable[[#This Row],[FRT_DEC]]-B1015</f>
        <v>441</v>
      </c>
      <c r="H10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INFO]]))),H1015)</f>
        <v>113</v>
      </c>
      <c r="I10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016" s="14">
        <f>HEX2DEC(RIGHT(timingTable[[#This Row],[FRT_HEX]],MIN(LEN(timingTable[[#This Row],[FRT_HEX]])-2,8)))</f>
        <v>683938053</v>
      </c>
      <c r="K1016" s="14" t="str">
        <f>IF(timingTable[[#This Row],['[TRACECODE']:.1]]=140,"afterTx","")</f>
        <v/>
      </c>
      <c r="L1016" s="14" t="str">
        <f t="shared" si="165"/>
        <v/>
      </c>
      <c r="M1016" s="14" t="str">
        <f>IF(AND(H1016=H1015,K1015="afterTx",timingTable[[#This Row],['[TRACECODE']:.1]]=6),"dc","")</f>
        <v/>
      </c>
      <c r="N1016" s="14" t="str">
        <f t="shared" si="166"/>
        <v/>
      </c>
      <c r="O1016" s="14" t="str">
        <f>IF(timingTable[[#This Row],['[TRACECODE']:.1]]=141,"afterRx","")</f>
        <v/>
      </c>
      <c r="P1016" s="14" t="str">
        <f t="shared" si="167"/>
        <v/>
      </c>
      <c r="Q1016" s="14" t="str">
        <f t="shared" si="168"/>
        <v/>
      </c>
      <c r="R1016" s="14" t="str">
        <f t="shared" si="169"/>
        <v/>
      </c>
      <c r="S1016" s="14" t="str">
        <f t="shared" si="170"/>
        <v>EMPTY</v>
      </c>
      <c r="T1016" s="14" t="str">
        <f t="shared" si="171"/>
        <v>EMPTY</v>
      </c>
      <c r="U1016" s="14" t="str">
        <f t="shared" si="172"/>
        <v>EMPTY</v>
      </c>
      <c r="V1016" s="14" t="str">
        <f t="shared" si="173"/>
        <v>EMPTY</v>
      </c>
      <c r="W1016" s="14" t="str">
        <f>IF(L1016="beforeTx",timingTable[[#This Row],[FRT32_val]]-timingTable[[#This Row],[FRT32_trace]],"EMPTY")</f>
        <v>EMPTY</v>
      </c>
      <c r="X1016" s="14" t="str">
        <f t="shared" si="174"/>
        <v>EMPTY</v>
      </c>
      <c r="Y1016" s="14" t="str">
        <f t="shared" si="175"/>
        <v>EMPTY</v>
      </c>
      <c r="Z1016" s="14" t="str">
        <f>IF(AND(P1016="beforeRx",O1017="afterRx"),J1017-timingTable[[#This Row],[FRT32_trace]],"EMPTY")</f>
        <v>EMPTY</v>
      </c>
      <c r="AA1016" s="14" t="str">
        <f>IF(AND(timingTable[[#This Row],[txEnd]]="txEnd",Q1020="rxStart"),I1020-timingTable[[#This Row],[FRT32_val]],"EMPTY")</f>
        <v>EMPTY</v>
      </c>
    </row>
    <row r="1017" spans="1:27" x14ac:dyDescent="0.25">
      <c r="A1017" s="14" t="s">
        <v>3476</v>
      </c>
      <c r="B1017">
        <v>335691387166</v>
      </c>
      <c r="C1017" s="14" t="s">
        <v>11569</v>
      </c>
      <c r="D1017">
        <v>130</v>
      </c>
      <c r="E1017" s="14" t="s">
        <v>3933</v>
      </c>
      <c r="F1017" s="14" t="s">
        <v>4093</v>
      </c>
      <c r="G1017" s="14">
        <f>timingTable[[#This Row],[FRT_DEC]]-B1016</f>
        <v>25</v>
      </c>
      <c r="H10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INFO]]))),H1016)</f>
        <v>113</v>
      </c>
      <c r="I10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3735557</v>
      </c>
      <c r="J1017" s="14">
        <f>HEX2DEC(RIGHT(timingTable[[#This Row],[FRT_HEX]],MIN(LEN(timingTable[[#This Row],[FRT_HEX]])-2,8)))</f>
        <v>683938078</v>
      </c>
      <c r="K1017" s="14" t="str">
        <f>IF(timingTable[[#This Row],['[TRACECODE']:.1]]=140,"afterTx","")</f>
        <v/>
      </c>
      <c r="L1017" s="14" t="str">
        <f t="shared" si="165"/>
        <v/>
      </c>
      <c r="M1017" s="14" t="str">
        <f>IF(AND(H1017=H1016,K1016="afterTx",timingTable[[#This Row],['[TRACECODE']:.1]]=6),"dc","")</f>
        <v/>
      </c>
      <c r="N1017" s="14" t="str">
        <f t="shared" si="166"/>
        <v/>
      </c>
      <c r="O1017" s="14" t="str">
        <f>IF(timingTable[[#This Row],['[TRACECODE']:.1]]=141,"afterRx","")</f>
        <v/>
      </c>
      <c r="P1017" s="14" t="str">
        <f t="shared" si="167"/>
        <v>beforeRx</v>
      </c>
      <c r="Q1017" s="14" t="str">
        <f t="shared" si="168"/>
        <v/>
      </c>
      <c r="R1017" s="14" t="str">
        <f t="shared" si="169"/>
        <v/>
      </c>
      <c r="S1017" s="14" t="str">
        <f t="shared" si="170"/>
        <v>EMPTY</v>
      </c>
      <c r="T1017" s="14" t="str">
        <f t="shared" si="171"/>
        <v>EMPTY</v>
      </c>
      <c r="U1017" s="14" t="str">
        <f t="shared" si="172"/>
        <v>EMPTY</v>
      </c>
      <c r="V1017" s="14" t="str">
        <f t="shared" si="173"/>
        <v>EMPTY</v>
      </c>
      <c r="W1017" s="14" t="str">
        <f>IF(L1017="beforeTx",timingTable[[#This Row],[FRT32_val]]-timingTable[[#This Row],[FRT32_trace]],"EMPTY")</f>
        <v>EMPTY</v>
      </c>
      <c r="X1017" s="14" t="str">
        <f t="shared" si="174"/>
        <v>EMPTY</v>
      </c>
      <c r="Y1017" s="14" t="str">
        <f t="shared" si="175"/>
        <v>EMPTY</v>
      </c>
      <c r="Z1017" s="14">
        <f>IF(AND(P1017="beforeRx",O1018="afterRx"),J1018-timingTable[[#This Row],[FRT32_trace]],"EMPTY")</f>
        <v>734</v>
      </c>
      <c r="AA1017" s="14" t="str">
        <f>IF(AND(timingTable[[#This Row],[txEnd]]="txEnd",Q1021="rxStart"),I1021-timingTable[[#This Row],[FRT32_val]],"EMPTY")</f>
        <v>EMPTY</v>
      </c>
    </row>
    <row r="1018" spans="1:27" x14ac:dyDescent="0.25">
      <c r="A1018" s="14" t="s">
        <v>3477</v>
      </c>
      <c r="B1018">
        <v>335691387900</v>
      </c>
      <c r="C1018" s="14" t="s">
        <v>11570</v>
      </c>
      <c r="D1018">
        <v>141</v>
      </c>
      <c r="E1018" s="14" t="s">
        <v>3934</v>
      </c>
      <c r="F1018" s="14" t="s">
        <v>4095</v>
      </c>
      <c r="G1018" s="14">
        <f>timingTable[[#This Row],[FRT_DEC]]-B1017</f>
        <v>734</v>
      </c>
      <c r="H10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INFO]]))),H1017)</f>
        <v>113</v>
      </c>
      <c r="I101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18" s="14">
        <f>HEX2DEC(RIGHT(timingTable[[#This Row],[FRT_HEX]],MIN(LEN(timingTable[[#This Row],[FRT_HEX]])-2,8)))</f>
        <v>683938812</v>
      </c>
      <c r="K1018" s="14" t="str">
        <f>IF(timingTable[[#This Row],['[TRACECODE']:.1]]=140,"afterTx","")</f>
        <v/>
      </c>
      <c r="L1018" s="14" t="str">
        <f t="shared" si="165"/>
        <v/>
      </c>
      <c r="M1018" s="14" t="str">
        <f>IF(AND(H1018=H1017,K1017="afterTx",timingTable[[#This Row],['[TRACECODE']:.1]]=6),"dc","")</f>
        <v/>
      </c>
      <c r="N1018" s="14" t="str">
        <f t="shared" si="166"/>
        <v/>
      </c>
      <c r="O1018" s="14" t="str">
        <f>IF(timingTable[[#This Row],['[TRACECODE']:.1]]=141,"afterRx","")</f>
        <v>afterRx</v>
      </c>
      <c r="P1018" s="14" t="str">
        <f t="shared" si="167"/>
        <v/>
      </c>
      <c r="Q1018" s="14" t="str">
        <f t="shared" si="168"/>
        <v/>
      </c>
      <c r="R1018" s="14" t="str">
        <f t="shared" si="169"/>
        <v/>
      </c>
      <c r="S1018" s="14" t="str">
        <f t="shared" si="170"/>
        <v>EMPTY</v>
      </c>
      <c r="T1018" s="14" t="str">
        <f t="shared" si="171"/>
        <v>EMPTY</v>
      </c>
      <c r="U1018" s="14" t="str">
        <f t="shared" si="172"/>
        <v>EMPTY</v>
      </c>
      <c r="V1018" s="14" t="str">
        <f t="shared" si="173"/>
        <v>EMPTY</v>
      </c>
      <c r="W1018" s="14" t="str">
        <f>IF(L1018="beforeTx",timingTable[[#This Row],[FRT32_val]]-timingTable[[#This Row],[FRT32_trace]],"EMPTY")</f>
        <v>EMPTY</v>
      </c>
      <c r="X1018" s="14" t="str">
        <f t="shared" si="174"/>
        <v>EMPTY</v>
      </c>
      <c r="Y1018" s="14" t="str">
        <f t="shared" si="175"/>
        <v>EMPTY</v>
      </c>
      <c r="Z1018" s="14" t="str">
        <f>IF(AND(P1018="beforeRx",O1019="afterRx"),J1019-timingTable[[#This Row],[FRT32_trace]],"EMPTY")</f>
        <v>EMPTY</v>
      </c>
      <c r="AA1018" s="14" t="str">
        <f>IF(AND(timingTable[[#This Row],[txEnd]]="txEnd",Q1022="rxStart"),I1022-timingTable[[#This Row],[FRT32_val]],"EMPTY")</f>
        <v>EMPTY</v>
      </c>
    </row>
    <row r="1019" spans="1:27" x14ac:dyDescent="0.25">
      <c r="A1019" s="14" t="s">
        <v>3480</v>
      </c>
      <c r="B1019">
        <v>335691389261</v>
      </c>
      <c r="C1019" s="14" t="s">
        <v>11573</v>
      </c>
      <c r="D1019">
        <v>123</v>
      </c>
      <c r="E1019" s="14" t="s">
        <v>3922</v>
      </c>
      <c r="F1019" s="14" t="s">
        <v>11574</v>
      </c>
      <c r="G1019" s="14">
        <f>timingTable[[#This Row],[FRT_DEC]]-B1018</f>
        <v>1361</v>
      </c>
      <c r="H10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INFO]]))),H1018)</f>
        <v>113</v>
      </c>
      <c r="I10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683939752</v>
      </c>
      <c r="J1019" s="14">
        <f>HEX2DEC(RIGHT(timingTable[[#This Row],[FRT_HEX]],MIN(LEN(timingTable[[#This Row],[FRT_HEX]])-2,8)))</f>
        <v>683940173</v>
      </c>
      <c r="K1019" s="14" t="str">
        <f>IF(timingTable[[#This Row],['[TRACECODE']:.1]]=140,"afterTx","")</f>
        <v/>
      </c>
      <c r="L1019" s="14" t="str">
        <f t="shared" si="165"/>
        <v/>
      </c>
      <c r="M1019" s="14" t="str">
        <f>IF(AND(H1019=H1018,K1018="afterTx",timingTable[[#This Row],['[TRACECODE']:.1]]=6),"dc","")</f>
        <v/>
      </c>
      <c r="N1019" s="14" t="str">
        <f t="shared" si="166"/>
        <v/>
      </c>
      <c r="O1019" s="14" t="str">
        <f>IF(timingTable[[#This Row],['[TRACECODE']:.1]]=141,"afterRx","")</f>
        <v/>
      </c>
      <c r="P1019" s="14" t="str">
        <f t="shared" si="167"/>
        <v/>
      </c>
      <c r="Q1019" s="14" t="str">
        <f t="shared" si="168"/>
        <v>rxStart</v>
      </c>
      <c r="R1019" s="14" t="str">
        <f t="shared" si="169"/>
        <v/>
      </c>
      <c r="S1019" s="14" t="str">
        <f t="shared" si="170"/>
        <v>EMPTY</v>
      </c>
      <c r="T1019" s="14" t="str">
        <f t="shared" si="171"/>
        <v>EMPTY</v>
      </c>
      <c r="U1019" s="14" t="str">
        <f t="shared" si="172"/>
        <v>EMPTY</v>
      </c>
      <c r="V1019" s="14" t="str">
        <f t="shared" si="173"/>
        <v>EMPTY</v>
      </c>
      <c r="W1019" s="14" t="str">
        <f>IF(L1019="beforeTx",timingTable[[#This Row],[FRT32_val]]-timingTable[[#This Row],[FRT32_trace]],"EMPTY")</f>
        <v>EMPTY</v>
      </c>
      <c r="X1019" s="14" t="str">
        <f t="shared" si="174"/>
        <v>EMPTY</v>
      </c>
      <c r="Y1019" s="14" t="str">
        <f t="shared" si="175"/>
        <v>EMPTY</v>
      </c>
      <c r="Z1019" s="14" t="str">
        <f>IF(AND(P1019="beforeRx",O1020="afterRx"),J1020-timingTable[[#This Row],[FRT32_trace]],"EMPTY")</f>
        <v>EMPTY</v>
      </c>
      <c r="AA1019" s="14" t="str">
        <f>IF(AND(timingTable[[#This Row],[txEnd]]="txEnd",Q1023="rxStart"),I1023-timingTable[[#This Row],[FRT32_val]],"EMPTY")</f>
        <v>EMPTY</v>
      </c>
    </row>
    <row r="1020" spans="1:27" x14ac:dyDescent="0.25">
      <c r="A1020" s="14" t="s">
        <v>3481</v>
      </c>
      <c r="B1020">
        <v>335691389269</v>
      </c>
      <c r="C1020" s="14" t="s">
        <v>11575</v>
      </c>
      <c r="D1020">
        <v>123</v>
      </c>
      <c r="E1020" s="14" t="s">
        <v>3922</v>
      </c>
      <c r="F1020" s="14" t="s">
        <v>7879</v>
      </c>
      <c r="G1020" s="14">
        <f>timingTable[[#This Row],[FRT_DEC]]-B1019</f>
        <v>8</v>
      </c>
      <c r="H10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INFO]]))),H1019)</f>
        <v>113</v>
      </c>
      <c r="I10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20" s="14">
        <f>HEX2DEC(RIGHT(timingTable[[#This Row],[FRT_HEX]],MIN(LEN(timingTable[[#This Row],[FRT_HEX]])-2,8)))</f>
        <v>683940181</v>
      </c>
      <c r="K1020" s="14" t="str">
        <f>IF(timingTable[[#This Row],['[TRACECODE']:.1]]=140,"afterTx","")</f>
        <v/>
      </c>
      <c r="L1020" s="14" t="str">
        <f t="shared" si="165"/>
        <v/>
      </c>
      <c r="M1020" s="14" t="str">
        <f>IF(AND(H1020=H1019,K1019="afterTx",timingTable[[#This Row],['[TRACECODE']:.1]]=6),"dc","")</f>
        <v/>
      </c>
      <c r="N1020" s="14" t="str">
        <f t="shared" si="166"/>
        <v/>
      </c>
      <c r="O1020" s="14" t="str">
        <f>IF(timingTable[[#This Row],['[TRACECODE']:.1]]=141,"afterRx","")</f>
        <v/>
      </c>
      <c r="P1020" s="14" t="str">
        <f t="shared" si="167"/>
        <v/>
      </c>
      <c r="Q1020" s="14" t="str">
        <f t="shared" si="168"/>
        <v/>
      </c>
      <c r="R1020" s="14" t="str">
        <f t="shared" si="169"/>
        <v/>
      </c>
      <c r="S1020" s="14" t="str">
        <f t="shared" si="170"/>
        <v>EMPTY</v>
      </c>
      <c r="T1020" s="14" t="str">
        <f t="shared" si="171"/>
        <v>EMPTY</v>
      </c>
      <c r="U1020" s="14" t="str">
        <f t="shared" si="172"/>
        <v>EMPTY</v>
      </c>
      <c r="V1020" s="14" t="str">
        <f t="shared" si="173"/>
        <v>EMPTY</v>
      </c>
      <c r="W1020" s="14" t="str">
        <f>IF(L1020="beforeTx",timingTable[[#This Row],[FRT32_val]]-timingTable[[#This Row],[FRT32_trace]],"EMPTY")</f>
        <v>EMPTY</v>
      </c>
      <c r="X1020" s="14" t="str">
        <f t="shared" si="174"/>
        <v>EMPTY</v>
      </c>
      <c r="Y1020" s="14" t="str">
        <f t="shared" si="175"/>
        <v>EMPTY</v>
      </c>
      <c r="Z1020" s="14" t="str">
        <f>IF(AND(P1020="beforeRx",O1021="afterRx"),J1021-timingTable[[#This Row],[FRT32_trace]],"EMPTY")</f>
        <v>EMPTY</v>
      </c>
      <c r="AA1020" s="14" t="str">
        <f>IF(AND(timingTable[[#This Row],[txEnd]]="txEnd",Q1024="rxStart"),I1024-timingTable[[#This Row],[FRT32_val]],"EMPTY")</f>
        <v>EMPTY</v>
      </c>
    </row>
    <row r="1021" spans="1:27" x14ac:dyDescent="0.25">
      <c r="A1021" s="14" t="s">
        <v>3485</v>
      </c>
      <c r="B1021">
        <v>335691389597</v>
      </c>
      <c r="C1021" s="14" t="s">
        <v>11579</v>
      </c>
      <c r="D1021">
        <v>124</v>
      </c>
      <c r="E1021" s="14" t="s">
        <v>3923</v>
      </c>
      <c r="F1021" s="14" t="s">
        <v>11580</v>
      </c>
      <c r="G1021" s="14">
        <f>timingTable[[#This Row],[FRT_DEC]]-B1020</f>
        <v>328</v>
      </c>
      <c r="H10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INFO]]))),H1020)</f>
        <v>113</v>
      </c>
      <c r="I10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683940285</v>
      </c>
      <c r="J1021" s="14">
        <f>HEX2DEC(RIGHT(timingTable[[#This Row],[FRT_HEX]],MIN(LEN(timingTable[[#This Row],[FRT_HEX]])-2,8)))</f>
        <v>683940509</v>
      </c>
      <c r="K1021" s="14" t="str">
        <f>IF(timingTable[[#This Row],['[TRACECODE']:.1]]=140,"afterTx","")</f>
        <v/>
      </c>
      <c r="L1021" s="14" t="str">
        <f t="shared" si="165"/>
        <v/>
      </c>
      <c r="M1021" s="14" t="str">
        <f>IF(AND(H1021=H1020,K1020="afterTx",timingTable[[#This Row],['[TRACECODE']:.1]]=6),"dc","")</f>
        <v/>
      </c>
      <c r="N1021" s="14" t="str">
        <f t="shared" si="166"/>
        <v/>
      </c>
      <c r="O1021" s="14" t="str">
        <f>IF(timingTable[[#This Row],['[TRACECODE']:.1]]=141,"afterRx","")</f>
        <v/>
      </c>
      <c r="P1021" s="14" t="str">
        <f t="shared" si="167"/>
        <v/>
      </c>
      <c r="Q1021" s="14" t="str">
        <f t="shared" si="168"/>
        <v/>
      </c>
      <c r="R1021" s="14" t="str">
        <f t="shared" si="169"/>
        <v>rxEnd</v>
      </c>
      <c r="S1021" s="14" t="str">
        <f t="shared" si="170"/>
        <v>EMPTY</v>
      </c>
      <c r="T1021" s="14" t="str">
        <f t="shared" si="171"/>
        <v>EMPTY</v>
      </c>
      <c r="U1021" s="14">
        <f t="shared" si="172"/>
        <v>-683940283</v>
      </c>
      <c r="V1021" s="14" t="str">
        <f t="shared" si="173"/>
        <v>EMPTY</v>
      </c>
      <c r="W1021" s="14" t="str">
        <f>IF(L1021="beforeTx",timingTable[[#This Row],[FRT32_val]]-timingTable[[#This Row],[FRT32_trace]],"EMPTY")</f>
        <v>EMPTY</v>
      </c>
      <c r="X1021" s="14" t="str">
        <f t="shared" si="174"/>
        <v>EMPTY</v>
      </c>
      <c r="Y1021" s="14">
        <f t="shared" si="175"/>
        <v>240</v>
      </c>
      <c r="Z1021" s="14" t="str">
        <f>IF(AND(P1021="beforeRx",O1022="afterRx"),J1022-timingTable[[#This Row],[FRT32_trace]],"EMPTY")</f>
        <v>EMPTY</v>
      </c>
      <c r="AA1021" s="14" t="str">
        <f>IF(AND(timingTable[[#This Row],[txEnd]]="txEnd",Q1025="rxStart"),I1025-timingTable[[#This Row],[FRT32_val]],"EMPTY")</f>
        <v>EMPTY</v>
      </c>
    </row>
    <row r="1022" spans="1:27" x14ac:dyDescent="0.25">
      <c r="A1022" s="14" t="s">
        <v>3486</v>
      </c>
      <c r="B1022">
        <v>335691389600</v>
      </c>
      <c r="C1022" s="14" t="s">
        <v>11581</v>
      </c>
      <c r="D1022">
        <v>124</v>
      </c>
      <c r="E1022" s="14" t="s">
        <v>3923</v>
      </c>
      <c r="F1022" s="14" t="s">
        <v>7880</v>
      </c>
      <c r="G1022" s="14">
        <f>timingTable[[#This Row],[FRT_DEC]]-B1021</f>
        <v>3</v>
      </c>
      <c r="H10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INFO]]))),H1021)</f>
        <v>113</v>
      </c>
      <c r="I10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22" s="14">
        <f>HEX2DEC(RIGHT(timingTable[[#This Row],[FRT_HEX]],MIN(LEN(timingTable[[#This Row],[FRT_HEX]])-2,8)))</f>
        <v>683940512</v>
      </c>
      <c r="K1022" s="14" t="str">
        <f>IF(timingTable[[#This Row],['[TRACECODE']:.1]]=140,"afterTx","")</f>
        <v/>
      </c>
      <c r="L1022" s="14" t="str">
        <f t="shared" si="165"/>
        <v/>
      </c>
      <c r="M1022" s="14" t="str">
        <f>IF(AND(H1022=H1021,K1021="afterTx",timingTable[[#This Row],['[TRACECODE']:.1]]=6),"dc","")</f>
        <v/>
      </c>
      <c r="N1022" s="14" t="str">
        <f t="shared" si="166"/>
        <v/>
      </c>
      <c r="O1022" s="14" t="str">
        <f>IF(timingTable[[#This Row],['[TRACECODE']:.1]]=141,"afterRx","")</f>
        <v/>
      </c>
      <c r="P1022" s="14" t="str">
        <f t="shared" si="167"/>
        <v/>
      </c>
      <c r="Q1022" s="14" t="str">
        <f t="shared" si="168"/>
        <v/>
      </c>
      <c r="R1022" s="14" t="str">
        <f t="shared" si="169"/>
        <v/>
      </c>
      <c r="S1022" s="14" t="str">
        <f t="shared" si="170"/>
        <v>EMPTY</v>
      </c>
      <c r="T1022" s="14" t="str">
        <f t="shared" si="171"/>
        <v>EMPTY</v>
      </c>
      <c r="U1022" s="14" t="str">
        <f t="shared" si="172"/>
        <v>EMPTY</v>
      </c>
      <c r="V1022" s="14" t="str">
        <f t="shared" si="173"/>
        <v>EMPTY</v>
      </c>
      <c r="W1022" s="14" t="str">
        <f>IF(L1022="beforeTx",timingTable[[#This Row],[FRT32_val]]-timingTable[[#This Row],[FRT32_trace]],"EMPTY")</f>
        <v>EMPTY</v>
      </c>
      <c r="X1022" s="14" t="str">
        <f t="shared" si="174"/>
        <v>EMPTY</v>
      </c>
      <c r="Y1022" s="14" t="str">
        <f t="shared" si="175"/>
        <v>EMPTY</v>
      </c>
      <c r="Z1022" s="14" t="str">
        <f>IF(AND(P1022="beforeRx",O1023="afterRx"),J1023-timingTable[[#This Row],[FRT32_trace]],"EMPTY")</f>
        <v>EMPTY</v>
      </c>
      <c r="AA1022" s="14" t="str">
        <f>IF(AND(timingTable[[#This Row],[txEnd]]="txEnd",Q1026="rxStart"),I1026-timingTable[[#This Row],[FRT32_val]],"EMPTY")</f>
        <v>EMPTY</v>
      </c>
    </row>
    <row r="1023" spans="1:27" x14ac:dyDescent="0.25">
      <c r="A1023" s="14" t="s">
        <v>3487</v>
      </c>
      <c r="B1023">
        <v>335691389613</v>
      </c>
      <c r="C1023" s="14" t="s">
        <v>11582</v>
      </c>
      <c r="D1023">
        <v>151</v>
      </c>
      <c r="E1023" s="14" t="s">
        <v>7876</v>
      </c>
      <c r="F1023" s="14" t="s">
        <v>7845</v>
      </c>
      <c r="G1023" s="14">
        <f>timingTable[[#This Row],[FRT_DEC]]-B1022</f>
        <v>13</v>
      </c>
      <c r="H10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INFO]]))),H1022)</f>
        <v>113</v>
      </c>
      <c r="I10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023" s="14">
        <f>HEX2DEC(RIGHT(timingTable[[#This Row],[FRT_HEX]],MIN(LEN(timingTable[[#This Row],[FRT_HEX]])-2,8)))</f>
        <v>683940525</v>
      </c>
      <c r="K1023" s="14" t="str">
        <f>IF(timingTable[[#This Row],['[TRACECODE']:.1]]=140,"afterTx","")</f>
        <v/>
      </c>
      <c r="L1023" s="14" t="str">
        <f t="shared" si="165"/>
        <v>beforeTx</v>
      </c>
      <c r="M1023" s="14" t="str">
        <f>IF(AND(H1023=H1022,K1022="afterTx",timingTable[[#This Row],['[TRACECODE']:.1]]=6),"dc","")</f>
        <v/>
      </c>
      <c r="N1023" s="14" t="str">
        <f t="shared" si="166"/>
        <v/>
      </c>
      <c r="O1023" s="14" t="str">
        <f>IF(timingTable[[#This Row],['[TRACECODE']:.1]]=141,"afterRx","")</f>
        <v/>
      </c>
      <c r="P1023" s="14" t="str">
        <f t="shared" si="167"/>
        <v/>
      </c>
      <c r="Q1023" s="14" t="str">
        <f t="shared" si="168"/>
        <v/>
      </c>
      <c r="R1023" s="14" t="str">
        <f t="shared" si="169"/>
        <v/>
      </c>
      <c r="S1023" s="14" t="str">
        <f t="shared" si="170"/>
        <v>EMPTY</v>
      </c>
      <c r="T1023" s="14" t="str">
        <f t="shared" si="171"/>
        <v>EMPTY</v>
      </c>
      <c r="U1023" s="14" t="str">
        <f t="shared" si="172"/>
        <v>EMPTY</v>
      </c>
      <c r="V1023" s="14" t="str">
        <f t="shared" si="173"/>
        <v>EMPTY</v>
      </c>
      <c r="W1023" s="14">
        <f>IF(L1023="beforeTx",timingTable[[#This Row],[FRT32_val]]-timingTable[[#This Row],[FRT32_trace]],"EMPTY")</f>
        <v>-683940523</v>
      </c>
      <c r="X1023" s="14">
        <f t="shared" si="174"/>
        <v>729</v>
      </c>
      <c r="Y1023" s="14" t="str">
        <f t="shared" si="175"/>
        <v>EMPTY</v>
      </c>
      <c r="Z1023" s="14" t="str">
        <f>IF(AND(P1023="beforeRx",O1024="afterRx"),J1024-timingTable[[#This Row],[FRT32_trace]],"EMPTY")</f>
        <v>EMPTY</v>
      </c>
      <c r="AA1023" s="14" t="str">
        <f>IF(AND(timingTable[[#This Row],[txEnd]]="txEnd",Q1027="rxStart"),I1027-timingTable[[#This Row],[FRT32_val]],"EMPTY")</f>
        <v>EMPTY</v>
      </c>
    </row>
    <row r="1024" spans="1:27" x14ac:dyDescent="0.25">
      <c r="A1024" s="14" t="s">
        <v>3489</v>
      </c>
      <c r="B1024">
        <v>335691389636</v>
      </c>
      <c r="C1024" s="14" t="s">
        <v>11584</v>
      </c>
      <c r="D1024">
        <v>151</v>
      </c>
      <c r="E1024" s="14" t="s">
        <v>7876</v>
      </c>
      <c r="F1024" s="14" t="s">
        <v>8151</v>
      </c>
      <c r="G1024" s="14">
        <f>timingTable[[#This Row],[FRT_DEC]]-B1023</f>
        <v>23</v>
      </c>
      <c r="H10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INFO]]))),H1023)</f>
        <v>113</v>
      </c>
      <c r="I10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024" s="14">
        <f>HEX2DEC(RIGHT(timingTable[[#This Row],[FRT_HEX]],MIN(LEN(timingTable[[#This Row],[FRT_HEX]])-2,8)))</f>
        <v>683940548</v>
      </c>
      <c r="K1024" s="14" t="str">
        <f>IF(timingTable[[#This Row],['[TRACECODE']:.1]]=140,"afterTx","")</f>
        <v/>
      </c>
      <c r="L1024" s="14" t="str">
        <f t="shared" si="165"/>
        <v/>
      </c>
      <c r="M1024" s="14" t="str">
        <f>IF(AND(H1024=H1023,K1023="afterTx",timingTable[[#This Row],['[TRACECODE']:.1]]=6),"dc","")</f>
        <v/>
      </c>
      <c r="N1024" s="14" t="str">
        <f t="shared" si="166"/>
        <v/>
      </c>
      <c r="O1024" s="14" t="str">
        <f>IF(timingTable[[#This Row],['[TRACECODE']:.1]]=141,"afterRx","")</f>
        <v/>
      </c>
      <c r="P1024" s="14" t="str">
        <f t="shared" si="167"/>
        <v/>
      </c>
      <c r="Q1024" s="14" t="str">
        <f t="shared" si="168"/>
        <v/>
      </c>
      <c r="R1024" s="14" t="str">
        <f t="shared" si="169"/>
        <v/>
      </c>
      <c r="S1024" s="14" t="str">
        <f t="shared" si="170"/>
        <v>EMPTY</v>
      </c>
      <c r="T1024" s="14" t="str">
        <f t="shared" si="171"/>
        <v>EMPTY</v>
      </c>
      <c r="U1024" s="14" t="str">
        <f t="shared" si="172"/>
        <v>EMPTY</v>
      </c>
      <c r="V1024" s="14" t="str">
        <f t="shared" si="173"/>
        <v>EMPTY</v>
      </c>
      <c r="W1024" s="14" t="str">
        <f>IF(L1024="beforeTx",timingTable[[#This Row],[FRT32_val]]-timingTable[[#This Row],[FRT32_trace]],"EMPTY")</f>
        <v>EMPTY</v>
      </c>
      <c r="X1024" s="14" t="str">
        <f t="shared" si="174"/>
        <v>EMPTY</v>
      </c>
      <c r="Y1024" s="14" t="str">
        <f t="shared" si="175"/>
        <v>EMPTY</v>
      </c>
      <c r="Z1024" s="14" t="str">
        <f>IF(AND(P1024="beforeRx",O1025="afterRx"),J1025-timingTable[[#This Row],[FRT32_trace]],"EMPTY")</f>
        <v>EMPTY</v>
      </c>
      <c r="AA1024" s="14" t="str">
        <f>IF(AND(timingTable[[#This Row],[txEnd]]="txEnd",Q1028="rxStart"),I1028-timingTable[[#This Row],[FRT32_val]],"EMPTY")</f>
        <v>EMPTY</v>
      </c>
    </row>
    <row r="1025" spans="1:27" x14ac:dyDescent="0.25">
      <c r="A1025" s="14" t="s">
        <v>3506</v>
      </c>
      <c r="B1025">
        <v>335691390342</v>
      </c>
      <c r="C1025" s="14" t="s">
        <v>11603</v>
      </c>
      <c r="D1025">
        <v>140</v>
      </c>
      <c r="E1025" s="14" t="s">
        <v>1076</v>
      </c>
      <c r="F1025" s="14" t="s">
        <v>7875</v>
      </c>
      <c r="G1025" s="14">
        <f>timingTable[[#This Row],[FRT_DEC]]-B1024</f>
        <v>706</v>
      </c>
      <c r="H10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INFO]]))),H1024)</f>
        <v>113</v>
      </c>
      <c r="I102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25" s="14">
        <f>HEX2DEC(RIGHT(timingTable[[#This Row],[FRT_HEX]],MIN(LEN(timingTable[[#This Row],[FRT_HEX]])-2,8)))</f>
        <v>683941254</v>
      </c>
      <c r="K1025" s="14" t="str">
        <f>IF(timingTable[[#This Row],['[TRACECODE']:.1]]=140,"afterTx","")</f>
        <v>afterTx</v>
      </c>
      <c r="L1025" s="14" t="str">
        <f t="shared" si="165"/>
        <v/>
      </c>
      <c r="M1025" s="14" t="str">
        <f>IF(AND(H1025=H1024,K1024="afterTx",timingTable[[#This Row],['[TRACECODE']:.1]]=6),"dc","")</f>
        <v/>
      </c>
      <c r="N1025" s="14" t="str">
        <f t="shared" si="166"/>
        <v/>
      </c>
      <c r="O1025" s="14" t="str">
        <f>IF(timingTable[[#This Row],['[TRACECODE']:.1]]=141,"afterRx","")</f>
        <v/>
      </c>
      <c r="P1025" s="14" t="str">
        <f t="shared" si="167"/>
        <v/>
      </c>
      <c r="Q1025" s="14" t="str">
        <f t="shared" si="168"/>
        <v/>
      </c>
      <c r="R1025" s="14" t="str">
        <f t="shared" si="169"/>
        <v/>
      </c>
      <c r="S1025" s="14" t="str">
        <f t="shared" si="170"/>
        <v>EMPTY</v>
      </c>
      <c r="T1025" s="14" t="str">
        <f t="shared" si="171"/>
        <v>EMPTY</v>
      </c>
      <c r="U1025" s="14" t="str">
        <f t="shared" si="172"/>
        <v>EMPTY</v>
      </c>
      <c r="V1025" s="14" t="str">
        <f t="shared" si="173"/>
        <v>EMPTY</v>
      </c>
      <c r="W1025" s="14" t="str">
        <f>IF(L1025="beforeTx",timingTable[[#This Row],[FRT32_val]]-timingTable[[#This Row],[FRT32_trace]],"EMPTY")</f>
        <v>EMPTY</v>
      </c>
      <c r="X1025" s="14" t="str">
        <f t="shared" si="174"/>
        <v>EMPTY</v>
      </c>
      <c r="Y1025" s="14" t="str">
        <f t="shared" si="175"/>
        <v>EMPTY</v>
      </c>
      <c r="Z1025" s="14" t="str">
        <f>IF(AND(P1025="beforeRx",O1026="afterRx"),J1026-timingTable[[#This Row],[FRT32_trace]],"EMPTY")</f>
        <v>EMPTY</v>
      </c>
      <c r="AA1025" s="14" t="str">
        <f>IF(AND(timingTable[[#This Row],[txEnd]]="txEnd",Q1029="rxStart"),I1029-timingTable[[#This Row],[FRT32_val]],"EMPTY")</f>
        <v>EMPTY</v>
      </c>
    </row>
    <row r="1026" spans="1:27" x14ac:dyDescent="0.25">
      <c r="A1026" s="14" t="s">
        <v>3518</v>
      </c>
      <c r="B1026">
        <v>335691391707</v>
      </c>
      <c r="C1026" s="14" t="s">
        <v>11616</v>
      </c>
      <c r="D1026">
        <v>151</v>
      </c>
      <c r="E1026" s="14" t="s">
        <v>7876</v>
      </c>
      <c r="F1026" s="14" t="s">
        <v>7989</v>
      </c>
      <c r="G1026" s="14">
        <f>timingTable[[#This Row],[FRT_DEC]]-B1025</f>
        <v>1365</v>
      </c>
      <c r="H10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INFO]]))),H1025)</f>
        <v>113</v>
      </c>
      <c r="I10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26" s="14">
        <f>HEX2DEC(RIGHT(timingTable[[#This Row],[FRT_HEX]],MIN(LEN(timingTable[[#This Row],[FRT_HEX]])-2,8)))</f>
        <v>683942619</v>
      </c>
      <c r="K1026" s="14" t="str">
        <f>IF(timingTable[[#This Row],['[TRACECODE']:.1]]=140,"afterTx","")</f>
        <v/>
      </c>
      <c r="L1026" s="14" t="str">
        <f t="shared" si="165"/>
        <v/>
      </c>
      <c r="M1026" s="14" t="str">
        <f>IF(AND(H1026=H1025,K1025="afterTx",timingTable[[#This Row],['[TRACECODE']:.1]]=6),"dc","")</f>
        <v/>
      </c>
      <c r="N1026" s="14" t="str">
        <f t="shared" si="166"/>
        <v/>
      </c>
      <c r="O1026" s="14" t="str">
        <f>IF(timingTable[[#This Row],['[TRACECODE']:.1]]=141,"afterRx","")</f>
        <v/>
      </c>
      <c r="P1026" s="14" t="str">
        <f t="shared" si="167"/>
        <v/>
      </c>
      <c r="Q1026" s="14" t="str">
        <f t="shared" si="168"/>
        <v/>
      </c>
      <c r="R1026" s="14" t="str">
        <f t="shared" si="169"/>
        <v/>
      </c>
      <c r="S1026" s="14" t="str">
        <f t="shared" si="170"/>
        <v>EMPTY</v>
      </c>
      <c r="T1026" s="14" t="str">
        <f t="shared" si="171"/>
        <v>EMPTY</v>
      </c>
      <c r="U1026" s="14" t="str">
        <f t="shared" si="172"/>
        <v>EMPTY</v>
      </c>
      <c r="V1026" s="14" t="str">
        <f t="shared" si="173"/>
        <v>EMPTY</v>
      </c>
      <c r="W1026" s="14" t="str">
        <f>IF(L1026="beforeTx",timingTable[[#This Row],[FRT32_val]]-timingTable[[#This Row],[FRT32_trace]],"EMPTY")</f>
        <v>EMPTY</v>
      </c>
      <c r="X1026" s="14" t="str">
        <f t="shared" si="174"/>
        <v>EMPTY</v>
      </c>
      <c r="Y1026" s="14" t="str">
        <f t="shared" si="175"/>
        <v>EMPTY</v>
      </c>
      <c r="Z1026" s="14" t="str">
        <f>IF(AND(P1026="beforeRx",O1027="afterRx"),J1027-timingTable[[#This Row],[FRT32_trace]],"EMPTY")</f>
        <v>EMPTY</v>
      </c>
      <c r="AA1026" s="14" t="str">
        <f>IF(AND(timingTable[[#This Row],[txEnd]]="txEnd",Q1030="rxStart"),I1030-timingTable[[#This Row],[FRT32_val]],"EMPTY")</f>
        <v>EMPTY</v>
      </c>
    </row>
    <row r="1027" spans="1:27" x14ac:dyDescent="0.25">
      <c r="A1027" s="14" t="s">
        <v>3521</v>
      </c>
      <c r="B1027">
        <v>335691391723</v>
      </c>
      <c r="C1027" s="14" t="s">
        <v>11619</v>
      </c>
      <c r="D1027">
        <v>151</v>
      </c>
      <c r="E1027" s="14" t="s">
        <v>7876</v>
      </c>
      <c r="F1027" s="14" t="s">
        <v>7945</v>
      </c>
      <c r="G1027" s="14">
        <f>timingTable[[#This Row],[FRT_DEC]]-B1026</f>
        <v>16</v>
      </c>
      <c r="H10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INFO]]))),H1026)</f>
        <v>113</v>
      </c>
      <c r="I10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027" s="14">
        <f>HEX2DEC(RIGHT(timingTable[[#This Row],[FRT_HEX]],MIN(LEN(timingTable[[#This Row],[FRT_HEX]])-2,8)))</f>
        <v>683942635</v>
      </c>
      <c r="K1027" s="14" t="str">
        <f>IF(timingTable[[#This Row],['[TRACECODE']:.1]]=140,"afterTx","")</f>
        <v/>
      </c>
      <c r="L1027" s="14" t="str">
        <f t="shared" si="165"/>
        <v/>
      </c>
      <c r="M1027" s="14" t="str">
        <f>IF(AND(H1027=H1026,K1026="afterTx",timingTable[[#This Row],['[TRACECODE']:.1]]=6),"dc","")</f>
        <v/>
      </c>
      <c r="N1027" s="14" t="str">
        <f t="shared" si="166"/>
        <v/>
      </c>
      <c r="O1027" s="14" t="str">
        <f>IF(timingTable[[#This Row],['[TRACECODE']:.1]]=141,"afterRx","")</f>
        <v/>
      </c>
      <c r="P1027" s="14" t="str">
        <f t="shared" si="167"/>
        <v/>
      </c>
      <c r="Q1027" s="14" t="str">
        <f t="shared" si="168"/>
        <v/>
      </c>
      <c r="R1027" s="14" t="str">
        <f t="shared" si="169"/>
        <v/>
      </c>
      <c r="S1027" s="14" t="str">
        <f t="shared" si="170"/>
        <v>EMPTY</v>
      </c>
      <c r="T1027" s="14" t="str">
        <f t="shared" si="171"/>
        <v>EMPTY</v>
      </c>
      <c r="U1027" s="14" t="str">
        <f t="shared" si="172"/>
        <v>EMPTY</v>
      </c>
      <c r="V1027" s="14" t="str">
        <f t="shared" si="173"/>
        <v>EMPTY</v>
      </c>
      <c r="W1027" s="14" t="str">
        <f>IF(L1027="beforeTx",timingTable[[#This Row],[FRT32_val]]-timingTable[[#This Row],[FRT32_trace]],"EMPTY")</f>
        <v>EMPTY</v>
      </c>
      <c r="X1027" s="14" t="str">
        <f t="shared" si="174"/>
        <v>EMPTY</v>
      </c>
      <c r="Y1027" s="14" t="str">
        <f t="shared" si="175"/>
        <v>EMPTY</v>
      </c>
      <c r="Z1027" s="14" t="str">
        <f>IF(AND(P1027="beforeRx",O1028="afterRx"),J1028-timingTable[[#This Row],[FRT32_trace]],"EMPTY")</f>
        <v>EMPTY</v>
      </c>
      <c r="AA1027" s="14" t="str">
        <f>IF(AND(timingTable[[#This Row],[txEnd]]="txEnd",Q1031="rxStart"),I1031-timingTable[[#This Row],[FRT32_val]],"EMPTY")</f>
        <v>EMPTY</v>
      </c>
    </row>
    <row r="1028" spans="1:27" x14ac:dyDescent="0.25">
      <c r="A1028" s="14" t="s">
        <v>3523</v>
      </c>
      <c r="B1028">
        <v>335691392767</v>
      </c>
      <c r="C1028" s="14" t="s">
        <v>11621</v>
      </c>
      <c r="D1028">
        <v>151</v>
      </c>
      <c r="E1028" s="14" t="s">
        <v>7876</v>
      </c>
      <c r="F1028" s="14" t="s">
        <v>7936</v>
      </c>
      <c r="G1028" s="14">
        <f>timingTable[[#This Row],[FRT_DEC]]-B1027</f>
        <v>1044</v>
      </c>
      <c r="H10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INFO]]))),H1027)</f>
        <v>113</v>
      </c>
      <c r="I10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028" s="14">
        <f>HEX2DEC(RIGHT(timingTable[[#This Row],[FRT_HEX]],MIN(LEN(timingTable[[#This Row],[FRT_HEX]])-2,8)))</f>
        <v>683943679</v>
      </c>
      <c r="K1028" s="14" t="str">
        <f>IF(timingTable[[#This Row],['[TRACECODE']:.1]]=140,"afterTx","")</f>
        <v/>
      </c>
      <c r="L1028" s="14" t="str">
        <f t="shared" si="165"/>
        <v/>
      </c>
      <c r="M1028" s="14" t="str">
        <f>IF(AND(H1028=H1027,K1027="afterTx",timingTable[[#This Row],['[TRACECODE']:.1]]=6),"dc","")</f>
        <v/>
      </c>
      <c r="N1028" s="14" t="str">
        <f t="shared" si="166"/>
        <v/>
      </c>
      <c r="O1028" s="14" t="str">
        <f>IF(timingTable[[#This Row],['[TRACECODE']:.1]]=141,"afterRx","")</f>
        <v/>
      </c>
      <c r="P1028" s="14" t="str">
        <f t="shared" si="167"/>
        <v/>
      </c>
      <c r="Q1028" s="14" t="str">
        <f t="shared" si="168"/>
        <v/>
      </c>
      <c r="R1028" s="14" t="str">
        <f t="shared" si="169"/>
        <v/>
      </c>
      <c r="S1028" s="14" t="str">
        <f t="shared" si="170"/>
        <v>EMPTY</v>
      </c>
      <c r="T1028" s="14" t="str">
        <f t="shared" si="171"/>
        <v>EMPTY</v>
      </c>
      <c r="U1028" s="14" t="str">
        <f t="shared" si="172"/>
        <v>EMPTY</v>
      </c>
      <c r="V1028" s="14" t="str">
        <f t="shared" si="173"/>
        <v>EMPTY</v>
      </c>
      <c r="W1028" s="14" t="str">
        <f>IF(L1028="beforeTx",timingTable[[#This Row],[FRT32_val]]-timingTable[[#This Row],[FRT32_trace]],"EMPTY")</f>
        <v>EMPTY</v>
      </c>
      <c r="X1028" s="14" t="str">
        <f t="shared" si="174"/>
        <v>EMPTY</v>
      </c>
      <c r="Y1028" s="14" t="str">
        <f t="shared" si="175"/>
        <v>EMPTY</v>
      </c>
      <c r="Z1028" s="14" t="str">
        <f>IF(AND(P1028="beforeRx",O1029="afterRx"),J1029-timingTable[[#This Row],[FRT32_trace]],"EMPTY")</f>
        <v>EMPTY</v>
      </c>
      <c r="AA1028" s="14" t="str">
        <f>IF(AND(timingTable[[#This Row],[txEnd]]="txEnd",Q1032="rxStart"),I1032-timingTable[[#This Row],[FRT32_val]],"EMPTY")</f>
        <v>EMPTY</v>
      </c>
    </row>
    <row r="1029" spans="1:27" x14ac:dyDescent="0.25">
      <c r="A1029" s="14" t="s">
        <v>3525</v>
      </c>
      <c r="B1029">
        <v>335691402156</v>
      </c>
      <c r="C1029" s="14" t="s">
        <v>11623</v>
      </c>
      <c r="D1029">
        <v>151</v>
      </c>
      <c r="E1029" s="14" t="s">
        <v>7876</v>
      </c>
      <c r="F1029" s="14" t="s">
        <v>7989</v>
      </c>
      <c r="G1029" s="14">
        <f>timingTable[[#This Row],[FRT_DEC]]-B1028</f>
        <v>9389</v>
      </c>
      <c r="H10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INFO]]))),H1028)</f>
        <v>113</v>
      </c>
      <c r="I10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29" s="14">
        <f>HEX2DEC(RIGHT(timingTable[[#This Row],[FRT_HEX]],MIN(LEN(timingTable[[#This Row],[FRT_HEX]])-2,8)))</f>
        <v>683953068</v>
      </c>
      <c r="K1029" s="14" t="str">
        <f>IF(timingTable[[#This Row],['[TRACECODE']:.1]]=140,"afterTx","")</f>
        <v/>
      </c>
      <c r="L1029" s="14" t="str">
        <f t="shared" ref="L1029:L1092" si="176">IF(AND(H1031=H1029,K1031="afterTx"),"beforeTx","")</f>
        <v/>
      </c>
      <c r="M1029" s="14" t="str">
        <f>IF(AND(H1029=H1028,K1028="afterTx",timingTable[[#This Row],['[TRACECODE']:.1]]=6),"dc","")</f>
        <v/>
      </c>
      <c r="N1029" s="14" t="str">
        <f t="shared" ref="N1029:N1092" si="177">IF(AND(H1029=H1027,M1027="dc"),"txEnd","")</f>
        <v/>
      </c>
      <c r="O1029" s="14" t="str">
        <f>IF(timingTable[[#This Row],['[TRACECODE']:.1]]=141,"afterRx","")</f>
        <v/>
      </c>
      <c r="P1029" s="14" t="str">
        <f t="shared" ref="P1029:P1092" si="178">IF(AND(H1029=H1030,O1030="afterRx"),"beforeRx","")</f>
        <v/>
      </c>
      <c r="Q1029" s="14" t="str">
        <f t="shared" ref="Q1029:Q1092" si="179">IF(AND(H1029=H1028,O1028="afterRx"),"rxStart","")</f>
        <v/>
      </c>
      <c r="R1029" s="14" t="str">
        <f t="shared" ref="R1029:R1092" si="180">IF(AND(H1029=H1027,Q1027="rxStart"),"rxEnd","")</f>
        <v/>
      </c>
      <c r="S1029" s="14" t="str">
        <f t="shared" ref="S1029:S1092" si="181">IF(AND(H1032=H1029,M1032="dc",L1029="beforeTx"),I1032-I1029,"EMPTY")</f>
        <v>EMPTY</v>
      </c>
      <c r="T1029" s="14" t="str">
        <f t="shared" ref="T1029:T1092" si="182">IF(AND(N1029="txEnd",P1031="beforeRx",O1032="afterRx"),J1031-I1029,"EMPTY")</f>
        <v>EMPTY</v>
      </c>
      <c r="U1029" s="14" t="str">
        <f t="shared" ref="U1029:U1092" si="183">IF(AND(L1031="beforeTx",R1029="rxEnd",H1031=H1029),I1031-I1029,"EMPTY")</f>
        <v>EMPTY</v>
      </c>
      <c r="V1029" s="14" t="str">
        <f t="shared" ref="V1029:V1092" si="184">IF(AND(R1029="rxEnd",M1034="dc",H1029=H1034),I1034-I1029,"EMPTY")</f>
        <v>EMPTY</v>
      </c>
      <c r="W1029" s="14" t="str">
        <f>IF(L1029="beforeTx",timingTable[[#This Row],[FRT32_val]]-timingTable[[#This Row],[FRT32_trace]],"EMPTY")</f>
        <v>EMPTY</v>
      </c>
      <c r="X1029" s="14" t="str">
        <f t="shared" ref="X1029:X1092" si="185">IF(AND(L1029="beforeTx",K1031="afterTx"),J1031-J1029,"EMPTY")</f>
        <v>EMPTY</v>
      </c>
      <c r="Y1029" s="14" t="str">
        <f t="shared" ref="Y1029:Y1092" si="186">IF(AND(R1029="rxEnd",L1031="beforeTx"),J1031-I1029,"EMPTY")</f>
        <v>EMPTY</v>
      </c>
      <c r="Z1029" s="14" t="str">
        <f>IF(AND(P1029="beforeRx",O1030="afterRx"),J1030-timingTable[[#This Row],[FRT32_trace]],"EMPTY")</f>
        <v>EMPTY</v>
      </c>
      <c r="AA1029" s="14" t="str">
        <f>IF(AND(timingTable[[#This Row],[txEnd]]="txEnd",Q1033="rxStart"),I1033-timingTable[[#This Row],[FRT32_val]],"EMPTY")</f>
        <v>EMPTY</v>
      </c>
    </row>
    <row r="1030" spans="1:27" x14ac:dyDescent="0.25">
      <c r="A1030" s="14" t="s">
        <v>3533</v>
      </c>
      <c r="B1030">
        <v>335691403200</v>
      </c>
      <c r="C1030" s="14" t="s">
        <v>11633</v>
      </c>
      <c r="D1030">
        <v>151</v>
      </c>
      <c r="E1030" s="14" t="s">
        <v>7876</v>
      </c>
      <c r="F1030" s="14" t="s">
        <v>7993</v>
      </c>
      <c r="G1030" s="14">
        <f>timingTable[[#This Row],[FRT_DEC]]-B1029</f>
        <v>1044</v>
      </c>
      <c r="H10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INFO]]))),H1029)</f>
        <v>113</v>
      </c>
      <c r="I10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030" s="14">
        <f>HEX2DEC(RIGHT(timingTable[[#This Row],[FRT_HEX]],MIN(LEN(timingTable[[#This Row],[FRT_HEX]])-2,8)))</f>
        <v>683954112</v>
      </c>
      <c r="K1030" s="14" t="str">
        <f>IF(timingTable[[#This Row],['[TRACECODE']:.1]]=140,"afterTx","")</f>
        <v/>
      </c>
      <c r="L1030" s="14" t="str">
        <f t="shared" si="176"/>
        <v/>
      </c>
      <c r="M1030" s="14" t="str">
        <f>IF(AND(H1030=H1029,K1029="afterTx",timingTable[[#This Row],['[TRACECODE']:.1]]=6),"dc","")</f>
        <v/>
      </c>
      <c r="N1030" s="14" t="str">
        <f t="shared" si="177"/>
        <v/>
      </c>
      <c r="O1030" s="14" t="str">
        <f>IF(timingTable[[#This Row],['[TRACECODE']:.1]]=141,"afterRx","")</f>
        <v/>
      </c>
      <c r="P1030" s="14" t="str">
        <f t="shared" si="178"/>
        <v/>
      </c>
      <c r="Q1030" s="14" t="str">
        <f t="shared" si="179"/>
        <v/>
      </c>
      <c r="R1030" s="14" t="str">
        <f t="shared" si="180"/>
        <v/>
      </c>
      <c r="S1030" s="14" t="str">
        <f t="shared" si="181"/>
        <v>EMPTY</v>
      </c>
      <c r="T1030" s="14" t="str">
        <f t="shared" si="182"/>
        <v>EMPTY</v>
      </c>
      <c r="U1030" s="14" t="str">
        <f t="shared" si="183"/>
        <v>EMPTY</v>
      </c>
      <c r="V1030" s="14" t="str">
        <f t="shared" si="184"/>
        <v>EMPTY</v>
      </c>
      <c r="W1030" s="14" t="str">
        <f>IF(L1030="beforeTx",timingTable[[#This Row],[FRT32_val]]-timingTable[[#This Row],[FRT32_trace]],"EMPTY")</f>
        <v>EMPTY</v>
      </c>
      <c r="X1030" s="14" t="str">
        <f t="shared" si="185"/>
        <v>EMPTY</v>
      </c>
      <c r="Y1030" s="14" t="str">
        <f t="shared" si="186"/>
        <v>EMPTY</v>
      </c>
      <c r="Z1030" s="14" t="str">
        <f>IF(AND(P1030="beforeRx",O1031="afterRx"),J1031-timingTable[[#This Row],[FRT32_trace]],"EMPTY")</f>
        <v>EMPTY</v>
      </c>
      <c r="AA1030" s="14" t="str">
        <f>IF(AND(timingTable[[#This Row],[txEnd]]="txEnd",Q1034="rxStart"),I1034-timingTable[[#This Row],[FRT32_val]],"EMPTY")</f>
        <v>EMPTY</v>
      </c>
    </row>
    <row r="1031" spans="1:27" x14ac:dyDescent="0.25">
      <c r="A1031" s="14" t="s">
        <v>3537</v>
      </c>
      <c r="B1031">
        <v>335691403245</v>
      </c>
      <c r="C1031" s="14" t="s">
        <v>11637</v>
      </c>
      <c r="D1031">
        <v>131</v>
      </c>
      <c r="E1031" s="14" t="s">
        <v>3932</v>
      </c>
      <c r="F1031" s="14" t="s">
        <v>11638</v>
      </c>
      <c r="G1031" s="14">
        <f>timingTable[[#This Row],[FRT_DEC]]-B1030</f>
        <v>45</v>
      </c>
      <c r="H10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INFO]]))),H1030)</f>
        <v>114</v>
      </c>
      <c r="I103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31" s="14">
        <f>HEX2DEC(RIGHT(timingTable[[#This Row],[FRT_HEX]],MIN(LEN(timingTable[[#This Row],[FRT_HEX]])-2,8)))</f>
        <v>683954157</v>
      </c>
      <c r="K1031" s="14" t="str">
        <f>IF(timingTable[[#This Row],['[TRACECODE']:.1]]=140,"afterTx","")</f>
        <v/>
      </c>
      <c r="L1031" s="14" t="str">
        <f t="shared" si="176"/>
        <v/>
      </c>
      <c r="M1031" s="14" t="str">
        <f>IF(AND(H1031=H1030,K1030="afterTx",timingTable[[#This Row],['[TRACECODE']:.1]]=6),"dc","")</f>
        <v/>
      </c>
      <c r="N1031" s="14" t="str">
        <f t="shared" si="177"/>
        <v/>
      </c>
      <c r="O1031" s="14" t="str">
        <f>IF(timingTable[[#This Row],['[TRACECODE']:.1]]=141,"afterRx","")</f>
        <v/>
      </c>
      <c r="P1031" s="14" t="str">
        <f t="shared" si="178"/>
        <v/>
      </c>
      <c r="Q1031" s="14" t="str">
        <f t="shared" si="179"/>
        <v/>
      </c>
      <c r="R1031" s="14" t="str">
        <f t="shared" si="180"/>
        <v/>
      </c>
      <c r="S1031" s="14" t="str">
        <f t="shared" si="181"/>
        <v>EMPTY</v>
      </c>
      <c r="T1031" s="14" t="str">
        <f t="shared" si="182"/>
        <v>EMPTY</v>
      </c>
      <c r="U1031" s="14" t="str">
        <f t="shared" si="183"/>
        <v>EMPTY</v>
      </c>
      <c r="V1031" s="14" t="str">
        <f t="shared" si="184"/>
        <v>EMPTY</v>
      </c>
      <c r="W1031" s="14" t="str">
        <f>IF(L1031="beforeTx",timingTable[[#This Row],[FRT32_val]]-timingTable[[#This Row],[FRT32_trace]],"EMPTY")</f>
        <v>EMPTY</v>
      </c>
      <c r="X1031" s="14" t="str">
        <f t="shared" si="185"/>
        <v>EMPTY</v>
      </c>
      <c r="Y1031" s="14" t="str">
        <f t="shared" si="186"/>
        <v>EMPTY</v>
      </c>
      <c r="Z1031" s="14" t="str">
        <f>IF(AND(P1031="beforeRx",O1032="afterRx"),J1032-timingTable[[#This Row],[FRT32_trace]],"EMPTY")</f>
        <v>EMPTY</v>
      </c>
      <c r="AA1031" s="14" t="str">
        <f>IF(AND(timingTable[[#This Row],[txEnd]]="txEnd",Q1035="rxStart"),I1035-timingTable[[#This Row],[FRT32_val]],"EMPTY")</f>
        <v>EMPTY</v>
      </c>
    </row>
    <row r="1032" spans="1:27" x14ac:dyDescent="0.25">
      <c r="A1032" s="14" t="s">
        <v>3539</v>
      </c>
      <c r="B1032">
        <v>335691403307</v>
      </c>
      <c r="C1032" s="14" t="s">
        <v>11640</v>
      </c>
      <c r="D1032">
        <v>129</v>
      </c>
      <c r="E1032" s="14" t="s">
        <v>3677</v>
      </c>
      <c r="F1032" s="14" t="s">
        <v>11641</v>
      </c>
      <c r="G1032" s="14">
        <f>timingTable[[#This Row],[FRT_DEC]]-B1031</f>
        <v>62</v>
      </c>
      <c r="H10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INFO]]))),H1031)</f>
        <v>114</v>
      </c>
      <c r="I10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683955097</v>
      </c>
      <c r="J1032" s="14">
        <f>HEX2DEC(RIGHT(timingTable[[#This Row],[FRT_HEX]],MIN(LEN(timingTable[[#This Row],[FRT_HEX]])-2,8)))</f>
        <v>683954219</v>
      </c>
      <c r="K1032" s="14" t="str">
        <f>IF(timingTable[[#This Row],['[TRACECODE']:.1]]=140,"afterTx","")</f>
        <v/>
      </c>
      <c r="L1032" s="14" t="str">
        <f t="shared" si="176"/>
        <v>beforeTx</v>
      </c>
      <c r="M1032" s="14" t="str">
        <f>IF(AND(H1032=H1031,K1031="afterTx",timingTable[[#This Row],['[TRACECODE']:.1]]=6),"dc","")</f>
        <v/>
      </c>
      <c r="N1032" s="14" t="str">
        <f t="shared" si="177"/>
        <v/>
      </c>
      <c r="O1032" s="14" t="str">
        <f>IF(timingTable[[#This Row],['[TRACECODE']:.1]]=141,"afterRx","")</f>
        <v/>
      </c>
      <c r="P1032" s="14" t="str">
        <f t="shared" si="178"/>
        <v/>
      </c>
      <c r="Q1032" s="14" t="str">
        <f t="shared" si="179"/>
        <v/>
      </c>
      <c r="R1032" s="14" t="str">
        <f t="shared" si="180"/>
        <v/>
      </c>
      <c r="S1032" s="14">
        <f t="shared" si="181"/>
        <v>719</v>
      </c>
      <c r="T1032" s="14" t="str">
        <f t="shared" si="182"/>
        <v>EMPTY</v>
      </c>
      <c r="U1032" s="14" t="str">
        <f t="shared" si="183"/>
        <v>EMPTY</v>
      </c>
      <c r="V1032" s="14" t="str">
        <f t="shared" si="184"/>
        <v>EMPTY</v>
      </c>
      <c r="W1032" s="14">
        <f>IF(L1032="beforeTx",timingTable[[#This Row],[FRT32_val]]-timingTable[[#This Row],[FRT32_trace]],"EMPTY")</f>
        <v>878</v>
      </c>
      <c r="X1032" s="14">
        <f t="shared" si="185"/>
        <v>914</v>
      </c>
      <c r="Y1032" s="14" t="str">
        <f t="shared" si="186"/>
        <v>EMPTY</v>
      </c>
      <c r="Z1032" s="14" t="str">
        <f>IF(AND(P1032="beforeRx",O1033="afterRx"),J1033-timingTable[[#This Row],[FRT32_trace]],"EMPTY")</f>
        <v>EMPTY</v>
      </c>
      <c r="AA1032" s="14" t="str">
        <f>IF(AND(timingTable[[#This Row],[txEnd]]="txEnd",Q1036="rxStart"),I1036-timingTable[[#This Row],[FRT32_val]],"EMPTY")</f>
        <v>EMPTY</v>
      </c>
    </row>
    <row r="1033" spans="1:27" x14ac:dyDescent="0.25">
      <c r="A1033" s="14" t="s">
        <v>3540</v>
      </c>
      <c r="B1033">
        <v>335691403309</v>
      </c>
      <c r="C1033" s="14" t="s">
        <v>11642</v>
      </c>
      <c r="D1033">
        <v>129</v>
      </c>
      <c r="E1033" s="14" t="s">
        <v>3677</v>
      </c>
      <c r="F1033" s="14" t="s">
        <v>7881</v>
      </c>
      <c r="G1033" s="14">
        <f>timingTable[[#This Row],[FRT_DEC]]-B1032</f>
        <v>2</v>
      </c>
      <c r="H10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INFO]]))),H1032)</f>
        <v>114</v>
      </c>
      <c r="I10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33" s="14">
        <f>HEX2DEC(RIGHT(timingTable[[#This Row],[FRT_HEX]],MIN(LEN(timingTable[[#This Row],[FRT_HEX]])-2,8)))</f>
        <v>683954221</v>
      </c>
      <c r="K1033" s="14" t="str">
        <f>IF(timingTable[[#This Row],['[TRACECODE']:.1]]=140,"afterTx","")</f>
        <v/>
      </c>
      <c r="L1033" s="14" t="str">
        <f t="shared" si="176"/>
        <v/>
      </c>
      <c r="M1033" s="14" t="str">
        <f>IF(AND(H1033=H1032,K1032="afterTx",timingTable[[#This Row],['[TRACECODE']:.1]]=6),"dc","")</f>
        <v/>
      </c>
      <c r="N1033" s="14" t="str">
        <f t="shared" si="177"/>
        <v/>
      </c>
      <c r="O1033" s="14" t="str">
        <f>IF(timingTable[[#This Row],['[TRACECODE']:.1]]=141,"afterRx","")</f>
        <v/>
      </c>
      <c r="P1033" s="14" t="str">
        <f t="shared" si="178"/>
        <v/>
      </c>
      <c r="Q1033" s="14" t="str">
        <f t="shared" si="179"/>
        <v/>
      </c>
      <c r="R1033" s="14" t="str">
        <f t="shared" si="180"/>
        <v/>
      </c>
      <c r="S1033" s="14" t="str">
        <f t="shared" si="181"/>
        <v>EMPTY</v>
      </c>
      <c r="T1033" s="14" t="str">
        <f t="shared" si="182"/>
        <v>EMPTY</v>
      </c>
      <c r="U1033" s="14" t="str">
        <f t="shared" si="183"/>
        <v>EMPTY</v>
      </c>
      <c r="V1033" s="14" t="str">
        <f t="shared" si="184"/>
        <v>EMPTY</v>
      </c>
      <c r="W1033" s="14" t="str">
        <f>IF(L1033="beforeTx",timingTable[[#This Row],[FRT32_val]]-timingTable[[#This Row],[FRT32_trace]],"EMPTY")</f>
        <v>EMPTY</v>
      </c>
      <c r="X1033" s="14" t="str">
        <f t="shared" si="185"/>
        <v>EMPTY</v>
      </c>
      <c r="Y1033" s="14" t="str">
        <f t="shared" si="186"/>
        <v>EMPTY</v>
      </c>
      <c r="Z1033" s="14" t="str">
        <f>IF(AND(P1033="beforeRx",O1034="afterRx"),J1034-timingTable[[#This Row],[FRT32_trace]],"EMPTY")</f>
        <v>EMPTY</v>
      </c>
      <c r="AA1033" s="14" t="str">
        <f>IF(AND(timingTable[[#This Row],[txEnd]]="txEnd",Q1037="rxStart"),I1037-timingTable[[#This Row],[FRT32_val]],"EMPTY")</f>
        <v>EMPTY</v>
      </c>
    </row>
    <row r="1034" spans="1:27" x14ac:dyDescent="0.25">
      <c r="A1034" s="14" t="s">
        <v>3541</v>
      </c>
      <c r="B1034">
        <v>335691404221</v>
      </c>
      <c r="C1034" s="14" t="s">
        <v>11643</v>
      </c>
      <c r="D1034">
        <v>140</v>
      </c>
      <c r="E1034" s="14" t="s">
        <v>1076</v>
      </c>
      <c r="F1034" s="14" t="s">
        <v>7824</v>
      </c>
      <c r="G1034" s="14">
        <f>timingTable[[#This Row],[FRT_DEC]]-B1033</f>
        <v>912</v>
      </c>
      <c r="H10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INFO]]))),H1033)</f>
        <v>114</v>
      </c>
      <c r="I103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34" s="14">
        <f>HEX2DEC(RIGHT(timingTable[[#This Row],[FRT_HEX]],MIN(LEN(timingTable[[#This Row],[FRT_HEX]])-2,8)))</f>
        <v>683955133</v>
      </c>
      <c r="K1034" s="14" t="str">
        <f>IF(timingTable[[#This Row],['[TRACECODE']:.1]]=140,"afterTx","")</f>
        <v>afterTx</v>
      </c>
      <c r="L1034" s="14" t="str">
        <f t="shared" si="176"/>
        <v/>
      </c>
      <c r="M1034" s="14" t="str">
        <f>IF(AND(H1034=H1033,K1033="afterTx",timingTable[[#This Row],['[TRACECODE']:.1]]=6),"dc","")</f>
        <v/>
      </c>
      <c r="N1034" s="14" t="str">
        <f t="shared" si="177"/>
        <v/>
      </c>
      <c r="O1034" s="14" t="str">
        <f>IF(timingTable[[#This Row],['[TRACECODE']:.1]]=141,"afterRx","")</f>
        <v/>
      </c>
      <c r="P1034" s="14" t="str">
        <f t="shared" si="178"/>
        <v/>
      </c>
      <c r="Q1034" s="14" t="str">
        <f t="shared" si="179"/>
        <v/>
      </c>
      <c r="R1034" s="14" t="str">
        <f t="shared" si="180"/>
        <v/>
      </c>
      <c r="S1034" s="14" t="str">
        <f t="shared" si="181"/>
        <v>EMPTY</v>
      </c>
      <c r="T1034" s="14" t="str">
        <f t="shared" si="182"/>
        <v>EMPTY</v>
      </c>
      <c r="U1034" s="14" t="str">
        <f t="shared" si="183"/>
        <v>EMPTY</v>
      </c>
      <c r="V1034" s="14" t="str">
        <f t="shared" si="184"/>
        <v>EMPTY</v>
      </c>
      <c r="W1034" s="14" t="str">
        <f>IF(L1034="beforeTx",timingTable[[#This Row],[FRT32_val]]-timingTable[[#This Row],[FRT32_trace]],"EMPTY")</f>
        <v>EMPTY</v>
      </c>
      <c r="X1034" s="14" t="str">
        <f t="shared" si="185"/>
        <v>EMPTY</v>
      </c>
      <c r="Y1034" s="14" t="str">
        <f t="shared" si="186"/>
        <v>EMPTY</v>
      </c>
      <c r="Z1034" s="14" t="str">
        <f>IF(AND(P1034="beforeRx",O1035="afterRx"),J1035-timingTable[[#This Row],[FRT32_trace]],"EMPTY")</f>
        <v>EMPTY</v>
      </c>
      <c r="AA1034" s="14" t="str">
        <f>IF(AND(timingTable[[#This Row],[txEnd]]="txEnd",Q1038="rxStart"),I1038-timingTable[[#This Row],[FRT32_val]],"EMPTY")</f>
        <v>EMPTY</v>
      </c>
    </row>
    <row r="1035" spans="1:27" x14ac:dyDescent="0.25">
      <c r="A1035" s="14" t="s">
        <v>3543</v>
      </c>
      <c r="B1035">
        <v>335691407854</v>
      </c>
      <c r="C1035" s="14" t="s">
        <v>11645</v>
      </c>
      <c r="D1035">
        <v>6</v>
      </c>
      <c r="E1035" s="14" t="s">
        <v>1077</v>
      </c>
      <c r="F1035" s="14" t="s">
        <v>11646</v>
      </c>
      <c r="G1035" s="14">
        <f>timingTable[[#This Row],[FRT_DEC]]-B1034</f>
        <v>3633</v>
      </c>
      <c r="H10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INFO]]))),H1034)</f>
        <v>114</v>
      </c>
      <c r="I10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683955816</v>
      </c>
      <c r="J1035" s="14">
        <f>HEX2DEC(RIGHT(timingTable[[#This Row],[FRT_HEX]],MIN(LEN(timingTable[[#This Row],[FRT_HEX]])-2,8)))</f>
        <v>683958766</v>
      </c>
      <c r="K1035" s="14" t="str">
        <f>IF(timingTable[[#This Row],['[TRACECODE']:.1]]=140,"afterTx","")</f>
        <v/>
      </c>
      <c r="L1035" s="14" t="str">
        <f t="shared" si="176"/>
        <v/>
      </c>
      <c r="M1035" s="14" t="str">
        <f>IF(AND(H1035=H1034,K1034="afterTx",timingTable[[#This Row],['[TRACECODE']:.1]]=6),"dc","")</f>
        <v>dc</v>
      </c>
      <c r="N1035" s="14" t="str">
        <f t="shared" si="177"/>
        <v/>
      </c>
      <c r="O1035" s="14" t="str">
        <f>IF(timingTable[[#This Row],['[TRACECODE']:.1]]=141,"afterRx","")</f>
        <v/>
      </c>
      <c r="P1035" s="14" t="str">
        <f t="shared" si="178"/>
        <v/>
      </c>
      <c r="Q1035" s="14" t="str">
        <f t="shared" si="179"/>
        <v/>
      </c>
      <c r="R1035" s="14" t="str">
        <f t="shared" si="180"/>
        <v/>
      </c>
      <c r="S1035" s="14" t="str">
        <f t="shared" si="181"/>
        <v>EMPTY</v>
      </c>
      <c r="T1035" s="14" t="str">
        <f t="shared" si="182"/>
        <v>EMPTY</v>
      </c>
      <c r="U1035" s="14" t="str">
        <f t="shared" si="183"/>
        <v>EMPTY</v>
      </c>
      <c r="V1035" s="14" t="str">
        <f t="shared" si="184"/>
        <v>EMPTY</v>
      </c>
      <c r="W1035" s="14" t="str">
        <f>IF(L1035="beforeTx",timingTable[[#This Row],[FRT32_val]]-timingTable[[#This Row],[FRT32_trace]],"EMPTY")</f>
        <v>EMPTY</v>
      </c>
      <c r="X1035" s="14" t="str">
        <f t="shared" si="185"/>
        <v>EMPTY</v>
      </c>
      <c r="Y1035" s="14" t="str">
        <f t="shared" si="186"/>
        <v>EMPTY</v>
      </c>
      <c r="Z1035" s="14" t="str">
        <f>IF(AND(P1035="beforeRx",O1036="afterRx"),J1036-timingTable[[#This Row],[FRT32_trace]],"EMPTY")</f>
        <v>EMPTY</v>
      </c>
      <c r="AA1035" s="14" t="str">
        <f>IF(AND(timingTable[[#This Row],[txEnd]]="txEnd",Q1039="rxStart"),I1039-timingTable[[#This Row],[FRT32_val]],"EMPTY")</f>
        <v>EMPTY</v>
      </c>
    </row>
    <row r="1036" spans="1:27" x14ac:dyDescent="0.25">
      <c r="A1036" s="14" t="s">
        <v>3544</v>
      </c>
      <c r="B1036">
        <v>335691407856</v>
      </c>
      <c r="C1036" s="14" t="s">
        <v>11647</v>
      </c>
      <c r="D1036">
        <v>6</v>
      </c>
      <c r="E1036" s="14" t="s">
        <v>1077</v>
      </c>
      <c r="F1036" s="14" t="s">
        <v>7877</v>
      </c>
      <c r="G1036" s="14">
        <f>timingTable[[#This Row],[FRT_DEC]]-B1035</f>
        <v>2</v>
      </c>
      <c r="H10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INFO]]))),H1035)</f>
        <v>114</v>
      </c>
      <c r="I10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36" s="14">
        <f>HEX2DEC(RIGHT(timingTable[[#This Row],[FRT_HEX]],MIN(LEN(timingTable[[#This Row],[FRT_HEX]])-2,8)))</f>
        <v>683958768</v>
      </c>
      <c r="K1036" s="14" t="str">
        <f>IF(timingTable[[#This Row],['[TRACECODE']:.1]]=140,"afterTx","")</f>
        <v/>
      </c>
      <c r="L1036" s="14" t="str">
        <f t="shared" si="176"/>
        <v/>
      </c>
      <c r="M1036" s="14" t="str">
        <f>IF(AND(H1036=H1035,K1035="afterTx",timingTable[[#This Row],['[TRACECODE']:.1]]=6),"dc","")</f>
        <v/>
      </c>
      <c r="N1036" s="14" t="str">
        <f t="shared" si="177"/>
        <v/>
      </c>
      <c r="O1036" s="14" t="str">
        <f>IF(timingTable[[#This Row],['[TRACECODE']:.1]]=141,"afterRx","")</f>
        <v/>
      </c>
      <c r="P1036" s="14" t="str">
        <f t="shared" si="178"/>
        <v/>
      </c>
      <c r="Q1036" s="14" t="str">
        <f t="shared" si="179"/>
        <v/>
      </c>
      <c r="R1036" s="14" t="str">
        <f t="shared" si="180"/>
        <v/>
      </c>
      <c r="S1036" s="14" t="str">
        <f t="shared" si="181"/>
        <v>EMPTY</v>
      </c>
      <c r="T1036" s="14" t="str">
        <f t="shared" si="182"/>
        <v>EMPTY</v>
      </c>
      <c r="U1036" s="14" t="str">
        <f t="shared" si="183"/>
        <v>EMPTY</v>
      </c>
      <c r="V1036" s="14" t="str">
        <f t="shared" si="184"/>
        <v>EMPTY</v>
      </c>
      <c r="W1036" s="14" t="str">
        <f>IF(L1036="beforeTx",timingTable[[#This Row],[FRT32_val]]-timingTable[[#This Row],[FRT32_trace]],"EMPTY")</f>
        <v>EMPTY</v>
      </c>
      <c r="X1036" s="14" t="str">
        <f t="shared" si="185"/>
        <v>EMPTY</v>
      </c>
      <c r="Y1036" s="14" t="str">
        <f t="shared" si="186"/>
        <v>EMPTY</v>
      </c>
      <c r="Z1036" s="14" t="str">
        <f>IF(AND(P1036="beforeRx",O1037="afterRx"),J1037-timingTable[[#This Row],[FRT32_trace]],"EMPTY")</f>
        <v>EMPTY</v>
      </c>
      <c r="AA1036" s="14" t="str">
        <f>IF(AND(timingTable[[#This Row],[txEnd]]="txEnd",Q1040="rxStart"),I1040-timingTable[[#This Row],[FRT32_val]],"EMPTY")</f>
        <v>EMPTY</v>
      </c>
    </row>
    <row r="1037" spans="1:27" x14ac:dyDescent="0.25">
      <c r="A1037" s="14" t="s">
        <v>3545</v>
      </c>
      <c r="B1037">
        <v>335691407859</v>
      </c>
      <c r="C1037" s="14" t="s">
        <v>11648</v>
      </c>
      <c r="D1037">
        <v>122</v>
      </c>
      <c r="E1037" s="14" t="s">
        <v>3921</v>
      </c>
      <c r="F1037" s="14" t="s">
        <v>11649</v>
      </c>
      <c r="G1037" s="14">
        <f>timingTable[[#This Row],[FRT_DEC]]-B1036</f>
        <v>3</v>
      </c>
      <c r="H10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INFO]]))),H1036)</f>
        <v>114</v>
      </c>
      <c r="I10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683958707</v>
      </c>
      <c r="J1037" s="14">
        <f>HEX2DEC(RIGHT(timingTable[[#This Row],[FRT_HEX]],MIN(LEN(timingTable[[#This Row],[FRT_HEX]])-2,8)))</f>
        <v>683958771</v>
      </c>
      <c r="K1037" s="14" t="str">
        <f>IF(timingTable[[#This Row],['[TRACECODE']:.1]]=140,"afterTx","")</f>
        <v/>
      </c>
      <c r="L1037" s="14" t="str">
        <f t="shared" si="176"/>
        <v/>
      </c>
      <c r="M1037" s="14" t="str">
        <f>IF(AND(H1037=H1036,K1036="afterTx",timingTable[[#This Row],['[TRACECODE']:.1]]=6),"dc","")</f>
        <v/>
      </c>
      <c r="N1037" s="14" t="str">
        <f t="shared" si="177"/>
        <v>txEnd</v>
      </c>
      <c r="O1037" s="14" t="str">
        <f>IF(timingTable[[#This Row],['[TRACECODE']:.1]]=141,"afterRx","")</f>
        <v/>
      </c>
      <c r="P1037" s="14" t="str">
        <f t="shared" si="178"/>
        <v/>
      </c>
      <c r="Q1037" s="14" t="str">
        <f t="shared" si="179"/>
        <v/>
      </c>
      <c r="R1037" s="14" t="str">
        <f t="shared" si="180"/>
        <v/>
      </c>
      <c r="S1037" s="14" t="str">
        <f t="shared" si="181"/>
        <v>EMPTY</v>
      </c>
      <c r="T1037" s="14" t="str">
        <f t="shared" si="182"/>
        <v>EMPTY</v>
      </c>
      <c r="U1037" s="14" t="str">
        <f t="shared" si="183"/>
        <v>EMPTY</v>
      </c>
      <c r="V1037" s="14" t="str">
        <f t="shared" si="184"/>
        <v>EMPTY</v>
      </c>
      <c r="W1037" s="14" t="str">
        <f>IF(L1037="beforeTx",timingTable[[#This Row],[FRT32_val]]-timingTable[[#This Row],[FRT32_trace]],"EMPTY")</f>
        <v>EMPTY</v>
      </c>
      <c r="X1037" s="14" t="str">
        <f t="shared" si="185"/>
        <v>EMPTY</v>
      </c>
      <c r="Y1037" s="14" t="str">
        <f t="shared" si="186"/>
        <v>EMPTY</v>
      </c>
      <c r="Z1037" s="14" t="str">
        <f>IF(AND(P1037="beforeRx",O1038="afterRx"),J1038-timingTable[[#This Row],[FRT32_trace]],"EMPTY")</f>
        <v>EMPTY</v>
      </c>
      <c r="AA1037" s="14" t="str">
        <f>IF(AND(timingTable[[#This Row],[txEnd]]="txEnd",Q1041="rxStart"),I1041-timingTable[[#This Row],[FRT32_val]],"EMPTY")</f>
        <v>EMPTY</v>
      </c>
    </row>
    <row r="1038" spans="1:27" x14ac:dyDescent="0.25">
      <c r="A1038" s="14" t="s">
        <v>3546</v>
      </c>
      <c r="B1038">
        <v>335691407861</v>
      </c>
      <c r="C1038" s="14" t="s">
        <v>11650</v>
      </c>
      <c r="D1038">
        <v>122</v>
      </c>
      <c r="E1038" s="14" t="s">
        <v>3921</v>
      </c>
      <c r="F1038" s="14" t="s">
        <v>7878</v>
      </c>
      <c r="G1038" s="14">
        <f>timingTable[[#This Row],[FRT_DEC]]-B1037</f>
        <v>2</v>
      </c>
      <c r="H10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INFO]]))),H1037)</f>
        <v>114</v>
      </c>
      <c r="I10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38" s="14">
        <f>HEX2DEC(RIGHT(timingTable[[#This Row],[FRT_HEX]],MIN(LEN(timingTable[[#This Row],[FRT_HEX]])-2,8)))</f>
        <v>683958773</v>
      </c>
      <c r="K1038" s="14" t="str">
        <f>IF(timingTable[[#This Row],['[TRACECODE']:.1]]=140,"afterTx","")</f>
        <v/>
      </c>
      <c r="L1038" s="14" t="str">
        <f t="shared" si="176"/>
        <v/>
      </c>
      <c r="M1038" s="14" t="str">
        <f>IF(AND(H1038=H1037,K1037="afterTx",timingTable[[#This Row],['[TRACECODE']:.1]]=6),"dc","")</f>
        <v/>
      </c>
      <c r="N1038" s="14" t="str">
        <f t="shared" si="177"/>
        <v/>
      </c>
      <c r="O1038" s="14" t="str">
        <f>IF(timingTable[[#This Row],['[TRACECODE']:.1]]=141,"afterRx","")</f>
        <v/>
      </c>
      <c r="P1038" s="14" t="str">
        <f t="shared" si="178"/>
        <v/>
      </c>
      <c r="Q1038" s="14" t="str">
        <f t="shared" si="179"/>
        <v/>
      </c>
      <c r="R1038" s="14" t="str">
        <f t="shared" si="180"/>
        <v/>
      </c>
      <c r="S1038" s="14" t="str">
        <f t="shared" si="181"/>
        <v>EMPTY</v>
      </c>
      <c r="T1038" s="14" t="str">
        <f t="shared" si="182"/>
        <v>EMPTY</v>
      </c>
      <c r="U1038" s="14" t="str">
        <f t="shared" si="183"/>
        <v>EMPTY</v>
      </c>
      <c r="V1038" s="14" t="str">
        <f t="shared" si="184"/>
        <v>EMPTY</v>
      </c>
      <c r="W1038" s="14" t="str">
        <f>IF(L1038="beforeTx",timingTable[[#This Row],[FRT32_val]]-timingTable[[#This Row],[FRT32_trace]],"EMPTY")</f>
        <v>EMPTY</v>
      </c>
      <c r="X1038" s="14" t="str">
        <f t="shared" si="185"/>
        <v>EMPTY</v>
      </c>
      <c r="Y1038" s="14" t="str">
        <f t="shared" si="186"/>
        <v>EMPTY</v>
      </c>
      <c r="Z1038" s="14" t="str">
        <f>IF(AND(P1038="beforeRx",O1039="afterRx"),J1039-timingTable[[#This Row],[FRT32_trace]],"EMPTY")</f>
        <v>EMPTY</v>
      </c>
      <c r="AA1038" s="14" t="str">
        <f>IF(AND(timingTable[[#This Row],[txEnd]]="txEnd",Q1042="rxStart"),I1042-timingTable[[#This Row],[FRT32_val]],"EMPTY")</f>
        <v>EMPTY</v>
      </c>
    </row>
    <row r="1039" spans="1:27" x14ac:dyDescent="0.25">
      <c r="A1039" s="14" t="s">
        <v>3547</v>
      </c>
      <c r="B1039">
        <v>335691407869</v>
      </c>
      <c r="C1039" s="14" t="s">
        <v>11651</v>
      </c>
      <c r="D1039">
        <v>151</v>
      </c>
      <c r="E1039" s="14" t="s">
        <v>7876</v>
      </c>
      <c r="F1039" s="14" t="s">
        <v>8006</v>
      </c>
      <c r="G1039" s="14">
        <f>timingTable[[#This Row],[FRT_DEC]]-B1038</f>
        <v>8</v>
      </c>
      <c r="H10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INFO]]))),H1038)</f>
        <v>114</v>
      </c>
      <c r="I10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039" s="14">
        <f>HEX2DEC(RIGHT(timingTable[[#This Row],[FRT_HEX]],MIN(LEN(timingTable[[#This Row],[FRT_HEX]])-2,8)))</f>
        <v>683958781</v>
      </c>
      <c r="K1039" s="14" t="str">
        <f>IF(timingTable[[#This Row],['[TRACECODE']:.1]]=140,"afterTx","")</f>
        <v/>
      </c>
      <c r="L1039" s="14" t="str">
        <f t="shared" si="176"/>
        <v/>
      </c>
      <c r="M1039" s="14" t="str">
        <f>IF(AND(H1039=H1038,K1038="afterTx",timingTable[[#This Row],['[TRACECODE']:.1]]=6),"dc","")</f>
        <v/>
      </c>
      <c r="N1039" s="14" t="str">
        <f t="shared" si="177"/>
        <v/>
      </c>
      <c r="O1039" s="14" t="str">
        <f>IF(timingTable[[#This Row],['[TRACECODE']:.1]]=141,"afterRx","")</f>
        <v/>
      </c>
      <c r="P1039" s="14" t="str">
        <f t="shared" si="178"/>
        <v/>
      </c>
      <c r="Q1039" s="14" t="str">
        <f t="shared" si="179"/>
        <v/>
      </c>
      <c r="R1039" s="14" t="str">
        <f t="shared" si="180"/>
        <v/>
      </c>
      <c r="S1039" s="14" t="str">
        <f t="shared" si="181"/>
        <v>EMPTY</v>
      </c>
      <c r="T1039" s="14" t="str">
        <f t="shared" si="182"/>
        <v>EMPTY</v>
      </c>
      <c r="U1039" s="14" t="str">
        <f t="shared" si="183"/>
        <v>EMPTY</v>
      </c>
      <c r="V1039" s="14" t="str">
        <f t="shared" si="184"/>
        <v>EMPTY</v>
      </c>
      <c r="W1039" s="14" t="str">
        <f>IF(L1039="beforeTx",timingTable[[#This Row],[FRT32_val]]-timingTable[[#This Row],[FRT32_trace]],"EMPTY")</f>
        <v>EMPTY</v>
      </c>
      <c r="X1039" s="14" t="str">
        <f t="shared" si="185"/>
        <v>EMPTY</v>
      </c>
      <c r="Y1039" s="14" t="str">
        <f t="shared" si="186"/>
        <v>EMPTY</v>
      </c>
      <c r="Z1039" s="14" t="str">
        <f>IF(AND(P1039="beforeRx",O1040="afterRx"),J1040-timingTable[[#This Row],[FRT32_trace]],"EMPTY")</f>
        <v>EMPTY</v>
      </c>
      <c r="AA1039" s="14" t="str">
        <f>IF(AND(timingTable[[#This Row],[txEnd]]="txEnd",Q1043="rxStart"),I1043-timingTable[[#This Row],[FRT32_val]],"EMPTY")</f>
        <v>EMPTY</v>
      </c>
    </row>
    <row r="1040" spans="1:27" x14ac:dyDescent="0.25">
      <c r="A1040" s="14" t="s">
        <v>3555</v>
      </c>
      <c r="B1040">
        <v>335691408309</v>
      </c>
      <c r="C1040" s="14" t="s">
        <v>11660</v>
      </c>
      <c r="D1040">
        <v>151</v>
      </c>
      <c r="E1040" s="14" t="s">
        <v>7876</v>
      </c>
      <c r="F1040" s="14" t="s">
        <v>8130</v>
      </c>
      <c r="G1040" s="14">
        <f>timingTable[[#This Row],[FRT_DEC]]-B1039</f>
        <v>440</v>
      </c>
      <c r="H10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INFO]]))),H1039)</f>
        <v>114</v>
      </c>
      <c r="I10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040" s="14">
        <f>HEX2DEC(RIGHT(timingTable[[#This Row],[FRT_HEX]],MIN(LEN(timingTable[[#This Row],[FRT_HEX]])-2,8)))</f>
        <v>683959221</v>
      </c>
      <c r="K1040" s="14" t="str">
        <f>IF(timingTable[[#This Row],['[TRACECODE']:.1]]=140,"afterTx","")</f>
        <v/>
      </c>
      <c r="L1040" s="14" t="str">
        <f t="shared" si="176"/>
        <v/>
      </c>
      <c r="M1040" s="14" t="str">
        <f>IF(AND(H1040=H1039,K1039="afterTx",timingTable[[#This Row],['[TRACECODE']:.1]]=6),"dc","")</f>
        <v/>
      </c>
      <c r="N1040" s="14" t="str">
        <f t="shared" si="177"/>
        <v/>
      </c>
      <c r="O1040" s="14" t="str">
        <f>IF(timingTable[[#This Row],['[TRACECODE']:.1]]=141,"afterRx","")</f>
        <v/>
      </c>
      <c r="P1040" s="14" t="str">
        <f t="shared" si="178"/>
        <v/>
      </c>
      <c r="Q1040" s="14" t="str">
        <f t="shared" si="179"/>
        <v/>
      </c>
      <c r="R1040" s="14" t="str">
        <f t="shared" si="180"/>
        <v/>
      </c>
      <c r="S1040" s="14" t="str">
        <f t="shared" si="181"/>
        <v>EMPTY</v>
      </c>
      <c r="T1040" s="14" t="str">
        <f t="shared" si="182"/>
        <v>EMPTY</v>
      </c>
      <c r="U1040" s="14" t="str">
        <f t="shared" si="183"/>
        <v>EMPTY</v>
      </c>
      <c r="V1040" s="14" t="str">
        <f t="shared" si="184"/>
        <v>EMPTY</v>
      </c>
      <c r="W1040" s="14" t="str">
        <f>IF(L1040="beforeTx",timingTable[[#This Row],[FRT32_val]]-timingTable[[#This Row],[FRT32_trace]],"EMPTY")</f>
        <v>EMPTY</v>
      </c>
      <c r="X1040" s="14" t="str">
        <f t="shared" si="185"/>
        <v>EMPTY</v>
      </c>
      <c r="Y1040" s="14" t="str">
        <f t="shared" si="186"/>
        <v>EMPTY</v>
      </c>
      <c r="Z1040" s="14" t="str">
        <f>IF(AND(P1040="beforeRx",O1041="afterRx"),J1041-timingTable[[#This Row],[FRT32_trace]],"EMPTY")</f>
        <v>EMPTY</v>
      </c>
      <c r="AA1040" s="14" t="str">
        <f>IF(AND(timingTable[[#This Row],[txEnd]]="txEnd",Q1044="rxStart"),I1044-timingTable[[#This Row],[FRT32_val]],"EMPTY")</f>
        <v>EMPTY</v>
      </c>
    </row>
    <row r="1041" spans="1:27" x14ac:dyDescent="0.25">
      <c r="A1041" s="14" t="s">
        <v>3558</v>
      </c>
      <c r="B1041">
        <v>335691408333</v>
      </c>
      <c r="C1041" s="14" t="s">
        <v>11663</v>
      </c>
      <c r="D1041">
        <v>130</v>
      </c>
      <c r="E1041" s="14" t="s">
        <v>3933</v>
      </c>
      <c r="F1041" s="14" t="s">
        <v>4254</v>
      </c>
      <c r="G1041" s="14">
        <f>timingTable[[#This Row],[FRT_DEC]]-B1040</f>
        <v>24</v>
      </c>
      <c r="H10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INFO]]))),H1040)</f>
        <v>114</v>
      </c>
      <c r="I10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1966085</v>
      </c>
      <c r="J1041" s="14">
        <f>HEX2DEC(RIGHT(timingTable[[#This Row],[FRT_HEX]],MIN(LEN(timingTable[[#This Row],[FRT_HEX]])-2,8)))</f>
        <v>683959245</v>
      </c>
      <c r="K1041" s="14" t="str">
        <f>IF(timingTable[[#This Row],['[TRACECODE']:.1]]=140,"afterTx","")</f>
        <v/>
      </c>
      <c r="L1041" s="14" t="str">
        <f t="shared" si="176"/>
        <v/>
      </c>
      <c r="M1041" s="14" t="str">
        <f>IF(AND(H1041=H1040,K1040="afterTx",timingTable[[#This Row],['[TRACECODE']:.1]]=6),"dc","")</f>
        <v/>
      </c>
      <c r="N1041" s="14" t="str">
        <f t="shared" si="177"/>
        <v/>
      </c>
      <c r="O1041" s="14" t="str">
        <f>IF(timingTable[[#This Row],['[TRACECODE']:.1]]=141,"afterRx","")</f>
        <v/>
      </c>
      <c r="P1041" s="14" t="str">
        <f t="shared" si="178"/>
        <v>beforeRx</v>
      </c>
      <c r="Q1041" s="14" t="str">
        <f t="shared" si="179"/>
        <v/>
      </c>
      <c r="R1041" s="14" t="str">
        <f t="shared" si="180"/>
        <v/>
      </c>
      <c r="S1041" s="14" t="str">
        <f t="shared" si="181"/>
        <v>EMPTY</v>
      </c>
      <c r="T1041" s="14" t="str">
        <f t="shared" si="182"/>
        <v>EMPTY</v>
      </c>
      <c r="U1041" s="14" t="str">
        <f t="shared" si="183"/>
        <v>EMPTY</v>
      </c>
      <c r="V1041" s="14" t="str">
        <f t="shared" si="184"/>
        <v>EMPTY</v>
      </c>
      <c r="W1041" s="14" t="str">
        <f>IF(L1041="beforeTx",timingTable[[#This Row],[FRT32_val]]-timingTable[[#This Row],[FRT32_trace]],"EMPTY")</f>
        <v>EMPTY</v>
      </c>
      <c r="X1041" s="14" t="str">
        <f t="shared" si="185"/>
        <v>EMPTY</v>
      </c>
      <c r="Y1041" s="14" t="str">
        <f t="shared" si="186"/>
        <v>EMPTY</v>
      </c>
      <c r="Z1041" s="14">
        <f>IF(AND(P1041="beforeRx",O1042="afterRx"),J1042-timingTable[[#This Row],[FRT32_trace]],"EMPTY")</f>
        <v>740</v>
      </c>
      <c r="AA1041" s="14" t="str">
        <f>IF(AND(timingTable[[#This Row],[txEnd]]="txEnd",Q1045="rxStart"),I1045-timingTable[[#This Row],[FRT32_val]],"EMPTY")</f>
        <v>EMPTY</v>
      </c>
    </row>
    <row r="1042" spans="1:27" x14ac:dyDescent="0.25">
      <c r="A1042" s="14" t="s">
        <v>3559</v>
      </c>
      <c r="B1042">
        <v>335691409073</v>
      </c>
      <c r="C1042" s="14" t="s">
        <v>11664</v>
      </c>
      <c r="D1042">
        <v>141</v>
      </c>
      <c r="E1042" s="14" t="s">
        <v>3934</v>
      </c>
      <c r="F1042" s="14" t="s">
        <v>4256</v>
      </c>
      <c r="G1042" s="14">
        <f>timingTable[[#This Row],[FRT_DEC]]-B1041</f>
        <v>740</v>
      </c>
      <c r="H10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INFO]]))),H1041)</f>
        <v>114</v>
      </c>
      <c r="I104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42" s="14">
        <f>HEX2DEC(RIGHT(timingTable[[#This Row],[FRT_HEX]],MIN(LEN(timingTable[[#This Row],[FRT_HEX]])-2,8)))</f>
        <v>683959985</v>
      </c>
      <c r="K1042" s="14" t="str">
        <f>IF(timingTable[[#This Row],['[TRACECODE']:.1]]=140,"afterTx","")</f>
        <v/>
      </c>
      <c r="L1042" s="14" t="str">
        <f t="shared" si="176"/>
        <v/>
      </c>
      <c r="M1042" s="14" t="str">
        <f>IF(AND(H1042=H1041,K1041="afterTx",timingTable[[#This Row],['[TRACECODE']:.1]]=6),"dc","")</f>
        <v/>
      </c>
      <c r="N1042" s="14" t="str">
        <f t="shared" si="177"/>
        <v/>
      </c>
      <c r="O1042" s="14" t="str">
        <f>IF(timingTable[[#This Row],['[TRACECODE']:.1]]=141,"afterRx","")</f>
        <v>afterRx</v>
      </c>
      <c r="P1042" s="14" t="str">
        <f t="shared" si="178"/>
        <v/>
      </c>
      <c r="Q1042" s="14" t="str">
        <f t="shared" si="179"/>
        <v/>
      </c>
      <c r="R1042" s="14" t="str">
        <f t="shared" si="180"/>
        <v/>
      </c>
      <c r="S1042" s="14" t="str">
        <f t="shared" si="181"/>
        <v>EMPTY</v>
      </c>
      <c r="T1042" s="14" t="str">
        <f t="shared" si="182"/>
        <v>EMPTY</v>
      </c>
      <c r="U1042" s="14" t="str">
        <f t="shared" si="183"/>
        <v>EMPTY</v>
      </c>
      <c r="V1042" s="14" t="str">
        <f t="shared" si="184"/>
        <v>EMPTY</v>
      </c>
      <c r="W1042" s="14" t="str">
        <f>IF(L1042="beforeTx",timingTable[[#This Row],[FRT32_val]]-timingTable[[#This Row],[FRT32_trace]],"EMPTY")</f>
        <v>EMPTY</v>
      </c>
      <c r="X1042" s="14" t="str">
        <f t="shared" si="185"/>
        <v>EMPTY</v>
      </c>
      <c r="Y1042" s="14" t="str">
        <f t="shared" si="186"/>
        <v>EMPTY</v>
      </c>
      <c r="Z1042" s="14" t="str">
        <f>IF(AND(P1042="beforeRx",O1043="afterRx"),J1043-timingTable[[#This Row],[FRT32_trace]],"EMPTY")</f>
        <v>EMPTY</v>
      </c>
      <c r="AA1042" s="14" t="str">
        <f>IF(AND(timingTable[[#This Row],[txEnd]]="txEnd",Q1046="rxStart"),I1046-timingTable[[#This Row],[FRT32_val]],"EMPTY")</f>
        <v>EMPTY</v>
      </c>
    </row>
    <row r="1043" spans="1:27" x14ac:dyDescent="0.25">
      <c r="A1043" s="14" t="s">
        <v>3562</v>
      </c>
      <c r="B1043">
        <v>335691410412</v>
      </c>
      <c r="C1043" s="14" t="s">
        <v>11667</v>
      </c>
      <c r="D1043">
        <v>123</v>
      </c>
      <c r="E1043" s="14" t="s">
        <v>3922</v>
      </c>
      <c r="F1043" s="14" t="s">
        <v>11668</v>
      </c>
      <c r="G1043" s="14">
        <f>timingTable[[#This Row],[FRT_DEC]]-B1042</f>
        <v>1339</v>
      </c>
      <c r="H10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INFO]]))),H1042)</f>
        <v>114</v>
      </c>
      <c r="I10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683960917</v>
      </c>
      <c r="J1043" s="14">
        <f>HEX2DEC(RIGHT(timingTable[[#This Row],[FRT_HEX]],MIN(LEN(timingTable[[#This Row],[FRT_HEX]])-2,8)))</f>
        <v>683961324</v>
      </c>
      <c r="K1043" s="14" t="str">
        <f>IF(timingTable[[#This Row],['[TRACECODE']:.1]]=140,"afterTx","")</f>
        <v/>
      </c>
      <c r="L1043" s="14" t="str">
        <f t="shared" si="176"/>
        <v/>
      </c>
      <c r="M1043" s="14" t="str">
        <f>IF(AND(H1043=H1042,K1042="afterTx",timingTable[[#This Row],['[TRACECODE']:.1]]=6),"dc","")</f>
        <v/>
      </c>
      <c r="N1043" s="14" t="str">
        <f t="shared" si="177"/>
        <v/>
      </c>
      <c r="O1043" s="14" t="str">
        <f>IF(timingTable[[#This Row],['[TRACECODE']:.1]]=141,"afterRx","")</f>
        <v/>
      </c>
      <c r="P1043" s="14" t="str">
        <f t="shared" si="178"/>
        <v/>
      </c>
      <c r="Q1043" s="14" t="str">
        <f t="shared" si="179"/>
        <v>rxStart</v>
      </c>
      <c r="R1043" s="14" t="str">
        <f t="shared" si="180"/>
        <v/>
      </c>
      <c r="S1043" s="14" t="str">
        <f t="shared" si="181"/>
        <v>EMPTY</v>
      </c>
      <c r="T1043" s="14" t="str">
        <f t="shared" si="182"/>
        <v>EMPTY</v>
      </c>
      <c r="U1043" s="14" t="str">
        <f t="shared" si="183"/>
        <v>EMPTY</v>
      </c>
      <c r="V1043" s="14" t="str">
        <f t="shared" si="184"/>
        <v>EMPTY</v>
      </c>
      <c r="W1043" s="14" t="str">
        <f>IF(L1043="beforeTx",timingTable[[#This Row],[FRT32_val]]-timingTable[[#This Row],[FRT32_trace]],"EMPTY")</f>
        <v>EMPTY</v>
      </c>
      <c r="X1043" s="14" t="str">
        <f t="shared" si="185"/>
        <v>EMPTY</v>
      </c>
      <c r="Y1043" s="14" t="str">
        <f t="shared" si="186"/>
        <v>EMPTY</v>
      </c>
      <c r="Z1043" s="14" t="str">
        <f>IF(AND(P1043="beforeRx",O1044="afterRx"),J1044-timingTable[[#This Row],[FRT32_trace]],"EMPTY")</f>
        <v>EMPTY</v>
      </c>
      <c r="AA1043" s="14" t="str">
        <f>IF(AND(timingTable[[#This Row],[txEnd]]="txEnd",Q1047="rxStart"),I1047-timingTable[[#This Row],[FRT32_val]],"EMPTY")</f>
        <v>EMPTY</v>
      </c>
    </row>
    <row r="1044" spans="1:27" x14ac:dyDescent="0.25">
      <c r="A1044" s="14" t="s">
        <v>3563</v>
      </c>
      <c r="B1044">
        <v>335691410414</v>
      </c>
      <c r="C1044" s="14" t="s">
        <v>11669</v>
      </c>
      <c r="D1044">
        <v>123</v>
      </c>
      <c r="E1044" s="14" t="s">
        <v>3922</v>
      </c>
      <c r="F1044" s="14" t="s">
        <v>7879</v>
      </c>
      <c r="G1044" s="14">
        <f>timingTable[[#This Row],[FRT_DEC]]-B1043</f>
        <v>2</v>
      </c>
      <c r="H10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INFO]]))),H1043)</f>
        <v>114</v>
      </c>
      <c r="I10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44" s="14">
        <f>HEX2DEC(RIGHT(timingTable[[#This Row],[FRT_HEX]],MIN(LEN(timingTable[[#This Row],[FRT_HEX]])-2,8)))</f>
        <v>683961326</v>
      </c>
      <c r="K1044" s="14" t="str">
        <f>IF(timingTable[[#This Row],['[TRACECODE']:.1]]=140,"afterTx","")</f>
        <v/>
      </c>
      <c r="L1044" s="14" t="str">
        <f t="shared" si="176"/>
        <v/>
      </c>
      <c r="M1044" s="14" t="str">
        <f>IF(AND(H1044=H1043,K1043="afterTx",timingTable[[#This Row],['[TRACECODE']:.1]]=6),"dc","")</f>
        <v/>
      </c>
      <c r="N1044" s="14" t="str">
        <f t="shared" si="177"/>
        <v/>
      </c>
      <c r="O1044" s="14" t="str">
        <f>IF(timingTable[[#This Row],['[TRACECODE']:.1]]=141,"afterRx","")</f>
        <v/>
      </c>
      <c r="P1044" s="14" t="str">
        <f t="shared" si="178"/>
        <v/>
      </c>
      <c r="Q1044" s="14" t="str">
        <f t="shared" si="179"/>
        <v/>
      </c>
      <c r="R1044" s="14" t="str">
        <f t="shared" si="180"/>
        <v/>
      </c>
      <c r="S1044" s="14" t="str">
        <f t="shared" si="181"/>
        <v>EMPTY</v>
      </c>
      <c r="T1044" s="14" t="str">
        <f t="shared" si="182"/>
        <v>EMPTY</v>
      </c>
      <c r="U1044" s="14" t="str">
        <f t="shared" si="183"/>
        <v>EMPTY</v>
      </c>
      <c r="V1044" s="14" t="str">
        <f t="shared" si="184"/>
        <v>EMPTY</v>
      </c>
      <c r="W1044" s="14" t="str">
        <f>IF(L1044="beforeTx",timingTable[[#This Row],[FRT32_val]]-timingTable[[#This Row],[FRT32_trace]],"EMPTY")</f>
        <v>EMPTY</v>
      </c>
      <c r="X1044" s="14" t="str">
        <f t="shared" si="185"/>
        <v>EMPTY</v>
      </c>
      <c r="Y1044" s="14" t="str">
        <f t="shared" si="186"/>
        <v>EMPTY</v>
      </c>
      <c r="Z1044" s="14" t="str">
        <f>IF(AND(P1044="beforeRx",O1045="afterRx"),J1045-timingTable[[#This Row],[FRT32_trace]],"EMPTY")</f>
        <v>EMPTY</v>
      </c>
      <c r="AA1044" s="14" t="str">
        <f>IF(AND(timingTable[[#This Row],[txEnd]]="txEnd",Q1048="rxStart"),I1048-timingTable[[#This Row],[FRT32_val]],"EMPTY")</f>
        <v>EMPTY</v>
      </c>
    </row>
    <row r="1045" spans="1:27" x14ac:dyDescent="0.25">
      <c r="A1045" s="14" t="s">
        <v>3567</v>
      </c>
      <c r="B1045">
        <v>335691410746</v>
      </c>
      <c r="C1045" s="14" t="s">
        <v>11673</v>
      </c>
      <c r="D1045">
        <v>124</v>
      </c>
      <c r="E1045" s="14" t="s">
        <v>3923</v>
      </c>
      <c r="F1045" s="14" t="s">
        <v>11674</v>
      </c>
      <c r="G1045" s="14">
        <f>timingTable[[#This Row],[FRT_DEC]]-B1044</f>
        <v>332</v>
      </c>
      <c r="H10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INFO]]))),H1044)</f>
        <v>114</v>
      </c>
      <c r="I10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683961450</v>
      </c>
      <c r="J1045" s="14">
        <f>HEX2DEC(RIGHT(timingTable[[#This Row],[FRT_HEX]],MIN(LEN(timingTable[[#This Row],[FRT_HEX]])-2,8)))</f>
        <v>683961658</v>
      </c>
      <c r="K1045" s="14" t="str">
        <f>IF(timingTable[[#This Row],['[TRACECODE']:.1]]=140,"afterTx","")</f>
        <v/>
      </c>
      <c r="L1045" s="14" t="str">
        <f t="shared" si="176"/>
        <v/>
      </c>
      <c r="M1045" s="14" t="str">
        <f>IF(AND(H1045=H1044,K1044="afterTx",timingTable[[#This Row],['[TRACECODE']:.1]]=6),"dc","")</f>
        <v/>
      </c>
      <c r="N1045" s="14" t="str">
        <f t="shared" si="177"/>
        <v/>
      </c>
      <c r="O1045" s="14" t="str">
        <f>IF(timingTable[[#This Row],['[TRACECODE']:.1]]=141,"afterRx","")</f>
        <v/>
      </c>
      <c r="P1045" s="14" t="str">
        <f t="shared" si="178"/>
        <v/>
      </c>
      <c r="Q1045" s="14" t="str">
        <f t="shared" si="179"/>
        <v/>
      </c>
      <c r="R1045" s="14" t="str">
        <f t="shared" si="180"/>
        <v>rxEnd</v>
      </c>
      <c r="S1045" s="14" t="str">
        <f t="shared" si="181"/>
        <v>EMPTY</v>
      </c>
      <c r="T1045" s="14" t="str">
        <f t="shared" si="182"/>
        <v>EMPTY</v>
      </c>
      <c r="U1045" s="14">
        <f t="shared" si="183"/>
        <v>-683961448</v>
      </c>
      <c r="V1045" s="14" t="str">
        <f t="shared" si="184"/>
        <v>EMPTY</v>
      </c>
      <c r="W1045" s="14" t="str">
        <f>IF(L1045="beforeTx",timingTable[[#This Row],[FRT32_val]]-timingTable[[#This Row],[FRT32_trace]],"EMPTY")</f>
        <v>EMPTY</v>
      </c>
      <c r="X1045" s="14" t="str">
        <f t="shared" si="185"/>
        <v>EMPTY</v>
      </c>
      <c r="Y1045" s="14">
        <f t="shared" si="186"/>
        <v>226</v>
      </c>
      <c r="Z1045" s="14" t="str">
        <f>IF(AND(P1045="beforeRx",O1046="afterRx"),J1046-timingTable[[#This Row],[FRT32_trace]],"EMPTY")</f>
        <v>EMPTY</v>
      </c>
      <c r="AA1045" s="14" t="str">
        <f>IF(AND(timingTable[[#This Row],[txEnd]]="txEnd",Q1049="rxStart"),I1049-timingTable[[#This Row],[FRT32_val]],"EMPTY")</f>
        <v>EMPTY</v>
      </c>
    </row>
    <row r="1046" spans="1:27" x14ac:dyDescent="0.25">
      <c r="A1046" s="14" t="s">
        <v>3568</v>
      </c>
      <c r="B1046">
        <v>335691410749</v>
      </c>
      <c r="C1046" s="14" t="s">
        <v>11675</v>
      </c>
      <c r="D1046">
        <v>124</v>
      </c>
      <c r="E1046" s="14" t="s">
        <v>3923</v>
      </c>
      <c r="F1046" s="14" t="s">
        <v>7880</v>
      </c>
      <c r="G1046" s="14">
        <f>timingTable[[#This Row],[FRT_DEC]]-B1045</f>
        <v>3</v>
      </c>
      <c r="H10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INFO]]))),H1045)</f>
        <v>114</v>
      </c>
      <c r="I10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46" s="14">
        <f>HEX2DEC(RIGHT(timingTable[[#This Row],[FRT_HEX]],MIN(LEN(timingTable[[#This Row],[FRT_HEX]])-2,8)))</f>
        <v>683961661</v>
      </c>
      <c r="K1046" s="14" t="str">
        <f>IF(timingTable[[#This Row],['[TRACECODE']:.1]]=140,"afterTx","")</f>
        <v/>
      </c>
      <c r="L1046" s="14" t="str">
        <f t="shared" si="176"/>
        <v/>
      </c>
      <c r="M1046" s="14" t="str">
        <f>IF(AND(H1046=H1045,K1045="afterTx",timingTable[[#This Row],['[TRACECODE']:.1]]=6),"dc","")</f>
        <v/>
      </c>
      <c r="N1046" s="14" t="str">
        <f t="shared" si="177"/>
        <v/>
      </c>
      <c r="O1046" s="14" t="str">
        <f>IF(timingTable[[#This Row],['[TRACECODE']:.1]]=141,"afterRx","")</f>
        <v/>
      </c>
      <c r="P1046" s="14" t="str">
        <f t="shared" si="178"/>
        <v/>
      </c>
      <c r="Q1046" s="14" t="str">
        <f t="shared" si="179"/>
        <v/>
      </c>
      <c r="R1046" s="14" t="str">
        <f t="shared" si="180"/>
        <v/>
      </c>
      <c r="S1046" s="14" t="str">
        <f t="shared" si="181"/>
        <v>EMPTY</v>
      </c>
      <c r="T1046" s="14" t="str">
        <f t="shared" si="182"/>
        <v>EMPTY</v>
      </c>
      <c r="U1046" s="14" t="str">
        <f t="shared" si="183"/>
        <v>EMPTY</v>
      </c>
      <c r="V1046" s="14" t="str">
        <f t="shared" si="184"/>
        <v>EMPTY</v>
      </c>
      <c r="W1046" s="14" t="str">
        <f>IF(L1046="beforeTx",timingTable[[#This Row],[FRT32_val]]-timingTable[[#This Row],[FRT32_trace]],"EMPTY")</f>
        <v>EMPTY</v>
      </c>
      <c r="X1046" s="14" t="str">
        <f t="shared" si="185"/>
        <v>EMPTY</v>
      </c>
      <c r="Y1046" s="14" t="str">
        <f t="shared" si="186"/>
        <v>EMPTY</v>
      </c>
      <c r="Z1046" s="14" t="str">
        <f>IF(AND(P1046="beforeRx",O1047="afterRx"),J1047-timingTable[[#This Row],[FRT32_trace]],"EMPTY")</f>
        <v>EMPTY</v>
      </c>
      <c r="AA1046" s="14" t="str">
        <f>IF(AND(timingTable[[#This Row],[txEnd]]="txEnd",Q1050="rxStart"),I1050-timingTable[[#This Row],[FRT32_val]],"EMPTY")</f>
        <v>EMPTY</v>
      </c>
    </row>
    <row r="1047" spans="1:27" x14ac:dyDescent="0.25">
      <c r="A1047" s="14" t="s">
        <v>3569</v>
      </c>
      <c r="B1047">
        <v>335691410764</v>
      </c>
      <c r="C1047" s="14" t="s">
        <v>11676</v>
      </c>
      <c r="D1047">
        <v>151</v>
      </c>
      <c r="E1047" s="14" t="s">
        <v>7876</v>
      </c>
      <c r="F1047" s="14" t="s">
        <v>7845</v>
      </c>
      <c r="G1047" s="14">
        <f>timingTable[[#This Row],[FRT_DEC]]-B1046</f>
        <v>15</v>
      </c>
      <c r="H10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INFO]]))),H1046)</f>
        <v>114</v>
      </c>
      <c r="I10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047" s="14">
        <f>HEX2DEC(RIGHT(timingTable[[#This Row],[FRT_HEX]],MIN(LEN(timingTable[[#This Row],[FRT_HEX]])-2,8)))</f>
        <v>683961676</v>
      </c>
      <c r="K1047" s="14" t="str">
        <f>IF(timingTable[[#This Row],['[TRACECODE']:.1]]=140,"afterTx","")</f>
        <v/>
      </c>
      <c r="L1047" s="14" t="str">
        <f t="shared" si="176"/>
        <v>beforeTx</v>
      </c>
      <c r="M1047" s="14" t="str">
        <f>IF(AND(H1047=H1046,K1046="afterTx",timingTable[[#This Row],['[TRACECODE']:.1]]=6),"dc","")</f>
        <v/>
      </c>
      <c r="N1047" s="14" t="str">
        <f t="shared" si="177"/>
        <v/>
      </c>
      <c r="O1047" s="14" t="str">
        <f>IF(timingTable[[#This Row],['[TRACECODE']:.1]]=141,"afterRx","")</f>
        <v/>
      </c>
      <c r="P1047" s="14" t="str">
        <f t="shared" si="178"/>
        <v/>
      </c>
      <c r="Q1047" s="14" t="str">
        <f t="shared" si="179"/>
        <v/>
      </c>
      <c r="R1047" s="14" t="str">
        <f t="shared" si="180"/>
        <v/>
      </c>
      <c r="S1047" s="14" t="str">
        <f t="shared" si="181"/>
        <v>EMPTY</v>
      </c>
      <c r="T1047" s="14" t="str">
        <f t="shared" si="182"/>
        <v>EMPTY</v>
      </c>
      <c r="U1047" s="14" t="str">
        <f t="shared" si="183"/>
        <v>EMPTY</v>
      </c>
      <c r="V1047" s="14" t="str">
        <f t="shared" si="184"/>
        <v>EMPTY</v>
      </c>
      <c r="W1047" s="14">
        <f>IF(L1047="beforeTx",timingTable[[#This Row],[FRT32_val]]-timingTable[[#This Row],[FRT32_trace]],"EMPTY")</f>
        <v>-683961674</v>
      </c>
      <c r="X1047" s="14">
        <f t="shared" si="185"/>
        <v>726</v>
      </c>
      <c r="Y1047" s="14" t="str">
        <f t="shared" si="186"/>
        <v>EMPTY</v>
      </c>
      <c r="Z1047" s="14" t="str">
        <f>IF(AND(P1047="beforeRx",O1048="afterRx"),J1048-timingTable[[#This Row],[FRT32_trace]],"EMPTY")</f>
        <v>EMPTY</v>
      </c>
      <c r="AA1047" s="14" t="str">
        <f>IF(AND(timingTable[[#This Row],[txEnd]]="txEnd",Q1051="rxStart"),I1051-timingTable[[#This Row],[FRT32_val]],"EMPTY")</f>
        <v>EMPTY</v>
      </c>
    </row>
    <row r="1048" spans="1:27" x14ac:dyDescent="0.25">
      <c r="A1048" s="14" t="s">
        <v>3571</v>
      </c>
      <c r="B1048">
        <v>335691410775</v>
      </c>
      <c r="C1048" s="14" t="s">
        <v>11678</v>
      </c>
      <c r="D1048">
        <v>151</v>
      </c>
      <c r="E1048" s="14" t="s">
        <v>7876</v>
      </c>
      <c r="F1048" s="14" t="s">
        <v>8151</v>
      </c>
      <c r="G1048" s="14">
        <f>timingTable[[#This Row],[FRT_DEC]]-B1047</f>
        <v>11</v>
      </c>
      <c r="H10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INFO]]))),H1047)</f>
        <v>114</v>
      </c>
      <c r="I10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048" s="14">
        <f>HEX2DEC(RIGHT(timingTable[[#This Row],[FRT_HEX]],MIN(LEN(timingTable[[#This Row],[FRT_HEX]])-2,8)))</f>
        <v>683961687</v>
      </c>
      <c r="K1048" s="14" t="str">
        <f>IF(timingTable[[#This Row],['[TRACECODE']:.1]]=140,"afterTx","")</f>
        <v/>
      </c>
      <c r="L1048" s="14" t="str">
        <f t="shared" si="176"/>
        <v/>
      </c>
      <c r="M1048" s="14" t="str">
        <f>IF(AND(H1048=H1047,K1047="afterTx",timingTable[[#This Row],['[TRACECODE']:.1]]=6),"dc","")</f>
        <v/>
      </c>
      <c r="N1048" s="14" t="str">
        <f t="shared" si="177"/>
        <v/>
      </c>
      <c r="O1048" s="14" t="str">
        <f>IF(timingTable[[#This Row],['[TRACECODE']:.1]]=141,"afterRx","")</f>
        <v/>
      </c>
      <c r="P1048" s="14" t="str">
        <f t="shared" si="178"/>
        <v/>
      </c>
      <c r="Q1048" s="14" t="str">
        <f t="shared" si="179"/>
        <v/>
      </c>
      <c r="R1048" s="14" t="str">
        <f t="shared" si="180"/>
        <v/>
      </c>
      <c r="S1048" s="14" t="str">
        <f t="shared" si="181"/>
        <v>EMPTY</v>
      </c>
      <c r="T1048" s="14" t="str">
        <f t="shared" si="182"/>
        <v>EMPTY</v>
      </c>
      <c r="U1048" s="14" t="str">
        <f t="shared" si="183"/>
        <v>EMPTY</v>
      </c>
      <c r="V1048" s="14" t="str">
        <f t="shared" si="184"/>
        <v>EMPTY</v>
      </c>
      <c r="W1048" s="14" t="str">
        <f>IF(L1048="beforeTx",timingTable[[#This Row],[FRT32_val]]-timingTable[[#This Row],[FRT32_trace]],"EMPTY")</f>
        <v>EMPTY</v>
      </c>
      <c r="X1048" s="14" t="str">
        <f t="shared" si="185"/>
        <v>EMPTY</v>
      </c>
      <c r="Y1048" s="14" t="str">
        <f t="shared" si="186"/>
        <v>EMPTY</v>
      </c>
      <c r="Z1048" s="14" t="str">
        <f>IF(AND(P1048="beforeRx",O1049="afterRx"),J1049-timingTable[[#This Row],[FRT32_trace]],"EMPTY")</f>
        <v>EMPTY</v>
      </c>
      <c r="AA1048" s="14" t="str">
        <f>IF(AND(timingTable[[#This Row],[txEnd]]="txEnd",Q1052="rxStart"),I1052-timingTable[[#This Row],[FRT32_val]],"EMPTY")</f>
        <v>EMPTY</v>
      </c>
    </row>
    <row r="1049" spans="1:27" x14ac:dyDescent="0.25">
      <c r="A1049" s="14" t="s">
        <v>3588</v>
      </c>
      <c r="B1049">
        <v>335691411490</v>
      </c>
      <c r="C1049" s="14" t="s">
        <v>11697</v>
      </c>
      <c r="D1049">
        <v>140</v>
      </c>
      <c r="E1049" s="14" t="s">
        <v>1076</v>
      </c>
      <c r="F1049" s="14" t="s">
        <v>7860</v>
      </c>
      <c r="G1049" s="14">
        <f>timingTable[[#This Row],[FRT_DEC]]-B1048</f>
        <v>715</v>
      </c>
      <c r="H10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INFO]]))),H1048)</f>
        <v>114</v>
      </c>
      <c r="I104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49" s="14">
        <f>HEX2DEC(RIGHT(timingTable[[#This Row],[FRT_HEX]],MIN(LEN(timingTable[[#This Row],[FRT_HEX]])-2,8)))</f>
        <v>683962402</v>
      </c>
      <c r="K1049" s="14" t="str">
        <f>IF(timingTable[[#This Row],['[TRACECODE']:.1]]=140,"afterTx","")</f>
        <v>afterTx</v>
      </c>
      <c r="L1049" s="14" t="str">
        <f t="shared" si="176"/>
        <v/>
      </c>
      <c r="M1049" s="14" t="str">
        <f>IF(AND(H1049=H1048,K1048="afterTx",timingTable[[#This Row],['[TRACECODE']:.1]]=6),"dc","")</f>
        <v/>
      </c>
      <c r="N1049" s="14" t="str">
        <f t="shared" si="177"/>
        <v/>
      </c>
      <c r="O1049" s="14" t="str">
        <f>IF(timingTable[[#This Row],['[TRACECODE']:.1]]=141,"afterRx","")</f>
        <v/>
      </c>
      <c r="P1049" s="14" t="str">
        <f t="shared" si="178"/>
        <v/>
      </c>
      <c r="Q1049" s="14" t="str">
        <f t="shared" si="179"/>
        <v/>
      </c>
      <c r="R1049" s="14" t="str">
        <f t="shared" si="180"/>
        <v/>
      </c>
      <c r="S1049" s="14" t="str">
        <f t="shared" si="181"/>
        <v>EMPTY</v>
      </c>
      <c r="T1049" s="14" t="str">
        <f t="shared" si="182"/>
        <v>EMPTY</v>
      </c>
      <c r="U1049" s="14" t="str">
        <f t="shared" si="183"/>
        <v>EMPTY</v>
      </c>
      <c r="V1049" s="14" t="str">
        <f t="shared" si="184"/>
        <v>EMPTY</v>
      </c>
      <c r="W1049" s="14" t="str">
        <f>IF(L1049="beforeTx",timingTable[[#This Row],[FRT32_val]]-timingTable[[#This Row],[FRT32_trace]],"EMPTY")</f>
        <v>EMPTY</v>
      </c>
      <c r="X1049" s="14" t="str">
        <f t="shared" si="185"/>
        <v>EMPTY</v>
      </c>
      <c r="Y1049" s="14" t="str">
        <f t="shared" si="186"/>
        <v>EMPTY</v>
      </c>
      <c r="Z1049" s="14" t="str">
        <f>IF(AND(P1049="beforeRx",O1050="afterRx"),J1050-timingTable[[#This Row],[FRT32_trace]],"EMPTY")</f>
        <v>EMPTY</v>
      </c>
      <c r="AA1049" s="14" t="str">
        <f>IF(AND(timingTable[[#This Row],[txEnd]]="txEnd",Q1053="rxStart"),I1053-timingTable[[#This Row],[FRT32_val]],"EMPTY")</f>
        <v>EMPTY</v>
      </c>
    </row>
    <row r="1050" spans="1:27" x14ac:dyDescent="0.25">
      <c r="A1050" s="14" t="s">
        <v>3600</v>
      </c>
      <c r="B1050">
        <v>335691412827</v>
      </c>
      <c r="C1050" s="14" t="s">
        <v>11710</v>
      </c>
      <c r="D1050">
        <v>151</v>
      </c>
      <c r="E1050" s="14" t="s">
        <v>7876</v>
      </c>
      <c r="F1050" s="14" t="s">
        <v>7936</v>
      </c>
      <c r="G1050" s="14">
        <f>timingTable[[#This Row],[FRT_DEC]]-B1049</f>
        <v>1337</v>
      </c>
      <c r="H10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INFO]]))),H1049)</f>
        <v>114</v>
      </c>
      <c r="I10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050" s="14">
        <f>HEX2DEC(RIGHT(timingTable[[#This Row],[FRT_HEX]],MIN(LEN(timingTable[[#This Row],[FRT_HEX]])-2,8)))</f>
        <v>683963739</v>
      </c>
      <c r="K1050" s="14" t="str">
        <f>IF(timingTable[[#This Row],['[TRACECODE']:.1]]=140,"afterTx","")</f>
        <v/>
      </c>
      <c r="L1050" s="14" t="str">
        <f t="shared" si="176"/>
        <v/>
      </c>
      <c r="M1050" s="14" t="str">
        <f>IF(AND(H1050=H1049,K1049="afterTx",timingTable[[#This Row],['[TRACECODE']:.1]]=6),"dc","")</f>
        <v/>
      </c>
      <c r="N1050" s="14" t="str">
        <f t="shared" si="177"/>
        <v/>
      </c>
      <c r="O1050" s="14" t="str">
        <f>IF(timingTable[[#This Row],['[TRACECODE']:.1]]=141,"afterRx","")</f>
        <v/>
      </c>
      <c r="P1050" s="14" t="str">
        <f t="shared" si="178"/>
        <v/>
      </c>
      <c r="Q1050" s="14" t="str">
        <f t="shared" si="179"/>
        <v/>
      </c>
      <c r="R1050" s="14" t="str">
        <f t="shared" si="180"/>
        <v/>
      </c>
      <c r="S1050" s="14" t="str">
        <f t="shared" si="181"/>
        <v>EMPTY</v>
      </c>
      <c r="T1050" s="14" t="str">
        <f t="shared" si="182"/>
        <v>EMPTY</v>
      </c>
      <c r="U1050" s="14" t="str">
        <f t="shared" si="183"/>
        <v>EMPTY</v>
      </c>
      <c r="V1050" s="14" t="str">
        <f t="shared" si="184"/>
        <v>EMPTY</v>
      </c>
      <c r="W1050" s="14" t="str">
        <f>IF(L1050="beforeTx",timingTable[[#This Row],[FRT32_val]]-timingTable[[#This Row],[FRT32_trace]],"EMPTY")</f>
        <v>EMPTY</v>
      </c>
      <c r="X1050" s="14" t="str">
        <f t="shared" si="185"/>
        <v>EMPTY</v>
      </c>
      <c r="Y1050" s="14" t="str">
        <f t="shared" si="186"/>
        <v>EMPTY</v>
      </c>
      <c r="Z1050" s="14" t="str">
        <f>IF(AND(P1050="beforeRx",O1051="afterRx"),J1051-timingTable[[#This Row],[FRT32_trace]],"EMPTY")</f>
        <v>EMPTY</v>
      </c>
      <c r="AA1050" s="14" t="str">
        <f>IF(AND(timingTable[[#This Row],[txEnd]]="txEnd",Q1054="rxStart"),I1054-timingTable[[#This Row],[FRT32_val]],"EMPTY")</f>
        <v>EMPTY</v>
      </c>
    </row>
    <row r="1051" spans="1:27" x14ac:dyDescent="0.25">
      <c r="A1051" s="14" t="s">
        <v>3602</v>
      </c>
      <c r="B1051">
        <v>335691413584</v>
      </c>
      <c r="C1051" s="14" t="s">
        <v>11712</v>
      </c>
      <c r="D1051">
        <v>151</v>
      </c>
      <c r="E1051" s="14" t="s">
        <v>7876</v>
      </c>
      <c r="F1051" s="14" t="s">
        <v>7989</v>
      </c>
      <c r="G1051" s="14">
        <f>timingTable[[#This Row],[FRT_DEC]]-B1050</f>
        <v>757</v>
      </c>
      <c r="H10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INFO]]))),H1050)</f>
        <v>114</v>
      </c>
      <c r="I10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51" s="14">
        <f>HEX2DEC(RIGHT(timingTable[[#This Row],[FRT_HEX]],MIN(LEN(timingTable[[#This Row],[FRT_HEX]])-2,8)))</f>
        <v>683964496</v>
      </c>
      <c r="K1051" s="14" t="str">
        <f>IF(timingTable[[#This Row],['[TRACECODE']:.1]]=140,"afterTx","")</f>
        <v/>
      </c>
      <c r="L1051" s="14" t="str">
        <f t="shared" si="176"/>
        <v/>
      </c>
      <c r="M1051" s="14" t="str">
        <f>IF(AND(H1051=H1050,K1050="afterTx",timingTable[[#This Row],['[TRACECODE']:.1]]=6),"dc","")</f>
        <v/>
      </c>
      <c r="N1051" s="14" t="str">
        <f t="shared" si="177"/>
        <v/>
      </c>
      <c r="O1051" s="14" t="str">
        <f>IF(timingTable[[#This Row],['[TRACECODE']:.1]]=141,"afterRx","")</f>
        <v/>
      </c>
      <c r="P1051" s="14" t="str">
        <f t="shared" si="178"/>
        <v/>
      </c>
      <c r="Q1051" s="14" t="str">
        <f t="shared" si="179"/>
        <v/>
      </c>
      <c r="R1051" s="14" t="str">
        <f t="shared" si="180"/>
        <v/>
      </c>
      <c r="S1051" s="14" t="str">
        <f t="shared" si="181"/>
        <v>EMPTY</v>
      </c>
      <c r="T1051" s="14" t="str">
        <f t="shared" si="182"/>
        <v>EMPTY</v>
      </c>
      <c r="U1051" s="14" t="str">
        <f t="shared" si="183"/>
        <v>EMPTY</v>
      </c>
      <c r="V1051" s="14" t="str">
        <f t="shared" si="184"/>
        <v>EMPTY</v>
      </c>
      <c r="W1051" s="14" t="str">
        <f>IF(L1051="beforeTx",timingTable[[#This Row],[FRT32_val]]-timingTable[[#This Row],[FRT32_trace]],"EMPTY")</f>
        <v>EMPTY</v>
      </c>
      <c r="X1051" s="14" t="str">
        <f t="shared" si="185"/>
        <v>EMPTY</v>
      </c>
      <c r="Y1051" s="14" t="str">
        <f t="shared" si="186"/>
        <v>EMPTY</v>
      </c>
      <c r="Z1051" s="14" t="str">
        <f>IF(AND(P1051="beforeRx",O1052="afterRx"),J1052-timingTable[[#This Row],[FRT32_trace]],"EMPTY")</f>
        <v>EMPTY</v>
      </c>
      <c r="AA1051" s="14" t="str">
        <f>IF(AND(timingTable[[#This Row],[txEnd]]="txEnd",Q1055="rxStart"),I1055-timingTable[[#This Row],[FRT32_val]],"EMPTY")</f>
        <v>EMPTY</v>
      </c>
    </row>
    <row r="1052" spans="1:27" x14ac:dyDescent="0.25">
      <c r="A1052" s="14" t="s">
        <v>3605</v>
      </c>
      <c r="B1052">
        <v>335691424075</v>
      </c>
      <c r="C1052" s="14" t="s">
        <v>11715</v>
      </c>
      <c r="D1052">
        <v>151</v>
      </c>
      <c r="E1052" s="14" t="s">
        <v>7876</v>
      </c>
      <c r="F1052" s="14" t="s">
        <v>7989</v>
      </c>
      <c r="G1052" s="14">
        <f>timingTable[[#This Row],[FRT_DEC]]-B1051</f>
        <v>10491</v>
      </c>
      <c r="H10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INFO]]))),H1051)</f>
        <v>114</v>
      </c>
      <c r="I10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52" s="14">
        <f>HEX2DEC(RIGHT(timingTable[[#This Row],[FRT_HEX]],MIN(LEN(timingTable[[#This Row],[FRT_HEX]])-2,8)))</f>
        <v>683974987</v>
      </c>
      <c r="K1052" s="14" t="str">
        <f>IF(timingTable[[#This Row],['[TRACECODE']:.1]]=140,"afterTx","")</f>
        <v/>
      </c>
      <c r="L1052" s="14" t="str">
        <f t="shared" si="176"/>
        <v/>
      </c>
      <c r="M1052" s="14" t="str">
        <f>IF(AND(H1052=H1051,K1051="afterTx",timingTable[[#This Row],['[TRACECODE']:.1]]=6),"dc","")</f>
        <v/>
      </c>
      <c r="N1052" s="14" t="str">
        <f t="shared" si="177"/>
        <v/>
      </c>
      <c r="O1052" s="14" t="str">
        <f>IF(timingTable[[#This Row],['[TRACECODE']:.1]]=141,"afterRx","")</f>
        <v/>
      </c>
      <c r="P1052" s="14" t="str">
        <f t="shared" si="178"/>
        <v/>
      </c>
      <c r="Q1052" s="14" t="str">
        <f t="shared" si="179"/>
        <v/>
      </c>
      <c r="R1052" s="14" t="str">
        <f t="shared" si="180"/>
        <v/>
      </c>
      <c r="S1052" s="14" t="str">
        <f t="shared" si="181"/>
        <v>EMPTY</v>
      </c>
      <c r="T1052" s="14" t="str">
        <f t="shared" si="182"/>
        <v>EMPTY</v>
      </c>
      <c r="U1052" s="14" t="str">
        <f t="shared" si="183"/>
        <v>EMPTY</v>
      </c>
      <c r="V1052" s="14" t="str">
        <f t="shared" si="184"/>
        <v>EMPTY</v>
      </c>
      <c r="W1052" s="14" t="str">
        <f>IF(L1052="beforeTx",timingTable[[#This Row],[FRT32_val]]-timingTable[[#This Row],[FRT32_trace]],"EMPTY")</f>
        <v>EMPTY</v>
      </c>
      <c r="X1052" s="14" t="str">
        <f t="shared" si="185"/>
        <v>EMPTY</v>
      </c>
      <c r="Y1052" s="14" t="str">
        <f t="shared" si="186"/>
        <v>EMPTY</v>
      </c>
      <c r="Z1052" s="14" t="str">
        <f>IF(AND(P1052="beforeRx",O1053="afterRx"),J1053-timingTable[[#This Row],[FRT32_trace]],"EMPTY")</f>
        <v>EMPTY</v>
      </c>
      <c r="AA1052" s="14" t="str">
        <f>IF(AND(timingTable[[#This Row],[txEnd]]="txEnd",Q1056="rxStart"),I1056-timingTable[[#This Row],[FRT32_val]],"EMPTY")</f>
        <v>EMPTY</v>
      </c>
    </row>
    <row r="1053" spans="1:27" x14ac:dyDescent="0.25">
      <c r="A1053" s="14" t="s">
        <v>3613</v>
      </c>
      <c r="B1053">
        <v>335691425119</v>
      </c>
      <c r="C1053" s="14" t="s">
        <v>11725</v>
      </c>
      <c r="D1053">
        <v>151</v>
      </c>
      <c r="E1053" s="14" t="s">
        <v>7876</v>
      </c>
      <c r="F1053" s="14" t="s">
        <v>7993</v>
      </c>
      <c r="G1053" s="14">
        <f>timingTable[[#This Row],[FRT_DEC]]-B1052</f>
        <v>1044</v>
      </c>
      <c r="H10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INFO]]))),H1052)</f>
        <v>114</v>
      </c>
      <c r="I10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053" s="14">
        <f>HEX2DEC(RIGHT(timingTable[[#This Row],[FRT_HEX]],MIN(LEN(timingTable[[#This Row],[FRT_HEX]])-2,8)))</f>
        <v>683976031</v>
      </c>
      <c r="K1053" s="14" t="str">
        <f>IF(timingTable[[#This Row],['[TRACECODE']:.1]]=140,"afterTx","")</f>
        <v/>
      </c>
      <c r="L1053" s="14" t="str">
        <f t="shared" si="176"/>
        <v/>
      </c>
      <c r="M1053" s="14" t="str">
        <f>IF(AND(H1053=H1052,K1052="afterTx",timingTable[[#This Row],['[TRACECODE']:.1]]=6),"dc","")</f>
        <v/>
      </c>
      <c r="N1053" s="14" t="str">
        <f t="shared" si="177"/>
        <v/>
      </c>
      <c r="O1053" s="14" t="str">
        <f>IF(timingTable[[#This Row],['[TRACECODE']:.1]]=141,"afterRx","")</f>
        <v/>
      </c>
      <c r="P1053" s="14" t="str">
        <f t="shared" si="178"/>
        <v/>
      </c>
      <c r="Q1053" s="14" t="str">
        <f t="shared" si="179"/>
        <v/>
      </c>
      <c r="R1053" s="14" t="str">
        <f t="shared" si="180"/>
        <v/>
      </c>
      <c r="S1053" s="14" t="str">
        <f t="shared" si="181"/>
        <v>EMPTY</v>
      </c>
      <c r="T1053" s="14" t="str">
        <f t="shared" si="182"/>
        <v>EMPTY</v>
      </c>
      <c r="U1053" s="14" t="str">
        <f t="shared" si="183"/>
        <v>EMPTY</v>
      </c>
      <c r="V1053" s="14" t="str">
        <f t="shared" si="184"/>
        <v>EMPTY</v>
      </c>
      <c r="W1053" s="14" t="str">
        <f>IF(L1053="beforeTx",timingTable[[#This Row],[FRT32_val]]-timingTable[[#This Row],[FRT32_trace]],"EMPTY")</f>
        <v>EMPTY</v>
      </c>
      <c r="X1053" s="14" t="str">
        <f t="shared" si="185"/>
        <v>EMPTY</v>
      </c>
      <c r="Y1053" s="14" t="str">
        <f t="shared" si="186"/>
        <v>EMPTY</v>
      </c>
      <c r="Z1053" s="14" t="str">
        <f>IF(AND(P1053="beforeRx",O1054="afterRx"),J1054-timingTable[[#This Row],[FRT32_trace]],"EMPTY")</f>
        <v>EMPTY</v>
      </c>
      <c r="AA1053" s="14" t="str">
        <f>IF(AND(timingTable[[#This Row],[txEnd]]="txEnd",Q1057="rxStart"),I1057-timingTable[[#This Row],[FRT32_val]],"EMPTY")</f>
        <v>EMPTY</v>
      </c>
    </row>
    <row r="1054" spans="1:27" x14ac:dyDescent="0.25">
      <c r="A1054" s="14" t="s">
        <v>3617</v>
      </c>
      <c r="B1054">
        <v>335691425164</v>
      </c>
      <c r="C1054" s="14" t="s">
        <v>11729</v>
      </c>
      <c r="D1054">
        <v>131</v>
      </c>
      <c r="E1054" s="14" t="s">
        <v>3932</v>
      </c>
      <c r="F1054" s="14" t="s">
        <v>11730</v>
      </c>
      <c r="G1054" s="14">
        <f>timingTable[[#This Row],[FRT_DEC]]-B1053</f>
        <v>45</v>
      </c>
      <c r="H10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INFO]]))),H1053)</f>
        <v>115</v>
      </c>
      <c r="I105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54" s="14">
        <f>HEX2DEC(RIGHT(timingTable[[#This Row],[FRT_HEX]],MIN(LEN(timingTable[[#This Row],[FRT_HEX]])-2,8)))</f>
        <v>683976076</v>
      </c>
      <c r="K1054" s="14" t="str">
        <f>IF(timingTable[[#This Row],['[TRACECODE']:.1]]=140,"afterTx","")</f>
        <v/>
      </c>
      <c r="L1054" s="14" t="str">
        <f t="shared" si="176"/>
        <v/>
      </c>
      <c r="M1054" s="14" t="str">
        <f>IF(AND(H1054=H1053,K1053="afterTx",timingTable[[#This Row],['[TRACECODE']:.1]]=6),"dc","")</f>
        <v/>
      </c>
      <c r="N1054" s="14" t="str">
        <f t="shared" si="177"/>
        <v/>
      </c>
      <c r="O1054" s="14" t="str">
        <f>IF(timingTable[[#This Row],['[TRACECODE']:.1]]=141,"afterRx","")</f>
        <v/>
      </c>
      <c r="P1054" s="14" t="str">
        <f t="shared" si="178"/>
        <v/>
      </c>
      <c r="Q1054" s="14" t="str">
        <f t="shared" si="179"/>
        <v/>
      </c>
      <c r="R1054" s="14" t="str">
        <f t="shared" si="180"/>
        <v/>
      </c>
      <c r="S1054" s="14" t="str">
        <f t="shared" si="181"/>
        <v>EMPTY</v>
      </c>
      <c r="T1054" s="14" t="str">
        <f t="shared" si="182"/>
        <v>EMPTY</v>
      </c>
      <c r="U1054" s="14" t="str">
        <f t="shared" si="183"/>
        <v>EMPTY</v>
      </c>
      <c r="V1054" s="14" t="str">
        <f t="shared" si="184"/>
        <v>EMPTY</v>
      </c>
      <c r="W1054" s="14" t="str">
        <f>IF(L1054="beforeTx",timingTable[[#This Row],[FRT32_val]]-timingTable[[#This Row],[FRT32_trace]],"EMPTY")</f>
        <v>EMPTY</v>
      </c>
      <c r="X1054" s="14" t="str">
        <f t="shared" si="185"/>
        <v>EMPTY</v>
      </c>
      <c r="Y1054" s="14" t="str">
        <f t="shared" si="186"/>
        <v>EMPTY</v>
      </c>
      <c r="Z1054" s="14" t="str">
        <f>IF(AND(P1054="beforeRx",O1055="afterRx"),J1055-timingTable[[#This Row],[FRT32_trace]],"EMPTY")</f>
        <v>EMPTY</v>
      </c>
      <c r="AA1054" s="14" t="str">
        <f>IF(AND(timingTable[[#This Row],[txEnd]]="txEnd",Q1058="rxStart"),I1058-timingTable[[#This Row],[FRT32_val]],"EMPTY")</f>
        <v>EMPTY</v>
      </c>
    </row>
    <row r="1055" spans="1:27" x14ac:dyDescent="0.25">
      <c r="A1055" s="14" t="s">
        <v>3619</v>
      </c>
      <c r="B1055">
        <v>335691425211</v>
      </c>
      <c r="C1055" s="14" t="s">
        <v>11732</v>
      </c>
      <c r="D1055">
        <v>129</v>
      </c>
      <c r="E1055" s="14" t="s">
        <v>3677</v>
      </c>
      <c r="F1055" s="14" t="s">
        <v>11733</v>
      </c>
      <c r="G1055" s="14">
        <f>timingTable[[#This Row],[FRT_DEC]]-B1054</f>
        <v>47</v>
      </c>
      <c r="H10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INFO]]))),H1054)</f>
        <v>115</v>
      </c>
      <c r="I10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683977016</v>
      </c>
      <c r="J1055" s="14">
        <f>HEX2DEC(RIGHT(timingTable[[#This Row],[FRT_HEX]],MIN(LEN(timingTable[[#This Row],[FRT_HEX]])-2,8)))</f>
        <v>683976123</v>
      </c>
      <c r="K1055" s="14" t="str">
        <f>IF(timingTable[[#This Row],['[TRACECODE']:.1]]=140,"afterTx","")</f>
        <v/>
      </c>
      <c r="L1055" s="14" t="str">
        <f t="shared" si="176"/>
        <v>beforeTx</v>
      </c>
      <c r="M1055" s="14" t="str">
        <f>IF(AND(H1055=H1054,K1054="afterTx",timingTable[[#This Row],['[TRACECODE']:.1]]=6),"dc","")</f>
        <v/>
      </c>
      <c r="N1055" s="14" t="str">
        <f t="shared" si="177"/>
        <v/>
      </c>
      <c r="O1055" s="14" t="str">
        <f>IF(timingTable[[#This Row],['[TRACECODE']:.1]]=141,"afterRx","")</f>
        <v/>
      </c>
      <c r="P1055" s="14" t="str">
        <f t="shared" si="178"/>
        <v/>
      </c>
      <c r="Q1055" s="14" t="str">
        <f t="shared" si="179"/>
        <v/>
      </c>
      <c r="R1055" s="14" t="str">
        <f t="shared" si="180"/>
        <v/>
      </c>
      <c r="S1055" s="14">
        <f t="shared" si="181"/>
        <v>720</v>
      </c>
      <c r="T1055" s="14" t="str">
        <f t="shared" si="182"/>
        <v>EMPTY</v>
      </c>
      <c r="U1055" s="14" t="str">
        <f t="shared" si="183"/>
        <v>EMPTY</v>
      </c>
      <c r="V1055" s="14" t="str">
        <f t="shared" si="184"/>
        <v>EMPTY</v>
      </c>
      <c r="W1055" s="14">
        <f>IF(L1055="beforeTx",timingTable[[#This Row],[FRT32_val]]-timingTable[[#This Row],[FRT32_trace]],"EMPTY")</f>
        <v>893</v>
      </c>
      <c r="X1055" s="14">
        <f t="shared" si="185"/>
        <v>930</v>
      </c>
      <c r="Y1055" s="14" t="str">
        <f t="shared" si="186"/>
        <v>EMPTY</v>
      </c>
      <c r="Z1055" s="14" t="str">
        <f>IF(AND(P1055="beforeRx",O1056="afterRx"),J1056-timingTable[[#This Row],[FRT32_trace]],"EMPTY")</f>
        <v>EMPTY</v>
      </c>
      <c r="AA1055" s="14" t="str">
        <f>IF(AND(timingTable[[#This Row],[txEnd]]="txEnd",Q1059="rxStart"),I1059-timingTable[[#This Row],[FRT32_val]],"EMPTY")</f>
        <v>EMPTY</v>
      </c>
    </row>
    <row r="1056" spans="1:27" x14ac:dyDescent="0.25">
      <c r="A1056" s="14" t="s">
        <v>3620</v>
      </c>
      <c r="B1056">
        <v>335691425214</v>
      </c>
      <c r="C1056" s="14" t="s">
        <v>11734</v>
      </c>
      <c r="D1056">
        <v>129</v>
      </c>
      <c r="E1056" s="14" t="s">
        <v>3677</v>
      </c>
      <c r="F1056" s="14" t="s">
        <v>7881</v>
      </c>
      <c r="G1056" s="14">
        <f>timingTable[[#This Row],[FRT_DEC]]-B1055</f>
        <v>3</v>
      </c>
      <c r="H10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INFO]]))),H1055)</f>
        <v>115</v>
      </c>
      <c r="I10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56" s="14">
        <f>HEX2DEC(RIGHT(timingTable[[#This Row],[FRT_HEX]],MIN(LEN(timingTable[[#This Row],[FRT_HEX]])-2,8)))</f>
        <v>683976126</v>
      </c>
      <c r="K1056" s="14" t="str">
        <f>IF(timingTable[[#This Row],['[TRACECODE']:.1]]=140,"afterTx","")</f>
        <v/>
      </c>
      <c r="L1056" s="14" t="str">
        <f t="shared" si="176"/>
        <v/>
      </c>
      <c r="M1056" s="14" t="str">
        <f>IF(AND(H1056=H1055,K1055="afterTx",timingTable[[#This Row],['[TRACECODE']:.1]]=6),"dc","")</f>
        <v/>
      </c>
      <c r="N1056" s="14" t="str">
        <f t="shared" si="177"/>
        <v/>
      </c>
      <c r="O1056" s="14" t="str">
        <f>IF(timingTable[[#This Row],['[TRACECODE']:.1]]=141,"afterRx","")</f>
        <v/>
      </c>
      <c r="P1056" s="14" t="str">
        <f t="shared" si="178"/>
        <v/>
      </c>
      <c r="Q1056" s="14" t="str">
        <f t="shared" si="179"/>
        <v/>
      </c>
      <c r="R1056" s="14" t="str">
        <f t="shared" si="180"/>
        <v/>
      </c>
      <c r="S1056" s="14" t="str">
        <f t="shared" si="181"/>
        <v>EMPTY</v>
      </c>
      <c r="T1056" s="14" t="str">
        <f t="shared" si="182"/>
        <v>EMPTY</v>
      </c>
      <c r="U1056" s="14" t="str">
        <f t="shared" si="183"/>
        <v>EMPTY</v>
      </c>
      <c r="V1056" s="14" t="str">
        <f t="shared" si="184"/>
        <v>EMPTY</v>
      </c>
      <c r="W1056" s="14" t="str">
        <f>IF(L1056="beforeTx",timingTable[[#This Row],[FRT32_val]]-timingTable[[#This Row],[FRT32_trace]],"EMPTY")</f>
        <v>EMPTY</v>
      </c>
      <c r="X1056" s="14" t="str">
        <f t="shared" si="185"/>
        <v>EMPTY</v>
      </c>
      <c r="Y1056" s="14" t="str">
        <f t="shared" si="186"/>
        <v>EMPTY</v>
      </c>
      <c r="Z1056" s="14" t="str">
        <f>IF(AND(P1056="beforeRx",O1057="afterRx"),J1057-timingTable[[#This Row],[FRT32_trace]],"EMPTY")</f>
        <v>EMPTY</v>
      </c>
      <c r="AA1056" s="14" t="str">
        <f>IF(AND(timingTable[[#This Row],[txEnd]]="txEnd",Q1060="rxStart"),I1060-timingTable[[#This Row],[FRT32_val]],"EMPTY")</f>
        <v>EMPTY</v>
      </c>
    </row>
    <row r="1057" spans="1:27" x14ac:dyDescent="0.25">
      <c r="A1057" s="14" t="s">
        <v>3621</v>
      </c>
      <c r="B1057">
        <v>335691426141</v>
      </c>
      <c r="C1057" s="14" t="s">
        <v>11735</v>
      </c>
      <c r="D1057">
        <v>140</v>
      </c>
      <c r="E1057" s="14" t="s">
        <v>1076</v>
      </c>
      <c r="F1057" s="14" t="s">
        <v>7846</v>
      </c>
      <c r="G1057" s="14">
        <f>timingTable[[#This Row],[FRT_DEC]]-B1056</f>
        <v>927</v>
      </c>
      <c r="H10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INFO]]))),H1056)</f>
        <v>115</v>
      </c>
      <c r="I105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57" s="14">
        <f>HEX2DEC(RIGHT(timingTable[[#This Row],[FRT_HEX]],MIN(LEN(timingTable[[#This Row],[FRT_HEX]])-2,8)))</f>
        <v>683977053</v>
      </c>
      <c r="K1057" s="14" t="str">
        <f>IF(timingTable[[#This Row],['[TRACECODE']:.1]]=140,"afterTx","")</f>
        <v>afterTx</v>
      </c>
      <c r="L1057" s="14" t="str">
        <f t="shared" si="176"/>
        <v/>
      </c>
      <c r="M1057" s="14" t="str">
        <f>IF(AND(H1057=H1056,K1056="afterTx",timingTable[[#This Row],['[TRACECODE']:.1]]=6),"dc","")</f>
        <v/>
      </c>
      <c r="N1057" s="14" t="str">
        <f t="shared" si="177"/>
        <v/>
      </c>
      <c r="O1057" s="14" t="str">
        <f>IF(timingTable[[#This Row],['[TRACECODE']:.1]]=141,"afterRx","")</f>
        <v/>
      </c>
      <c r="P1057" s="14" t="str">
        <f t="shared" si="178"/>
        <v/>
      </c>
      <c r="Q1057" s="14" t="str">
        <f t="shared" si="179"/>
        <v/>
      </c>
      <c r="R1057" s="14" t="str">
        <f t="shared" si="180"/>
        <v/>
      </c>
      <c r="S1057" s="14" t="str">
        <f t="shared" si="181"/>
        <v>EMPTY</v>
      </c>
      <c r="T1057" s="14" t="str">
        <f t="shared" si="182"/>
        <v>EMPTY</v>
      </c>
      <c r="U1057" s="14" t="str">
        <f t="shared" si="183"/>
        <v>EMPTY</v>
      </c>
      <c r="V1057" s="14" t="str">
        <f t="shared" si="184"/>
        <v>EMPTY</v>
      </c>
      <c r="W1057" s="14" t="str">
        <f>IF(L1057="beforeTx",timingTable[[#This Row],[FRT32_val]]-timingTable[[#This Row],[FRT32_trace]],"EMPTY")</f>
        <v>EMPTY</v>
      </c>
      <c r="X1057" s="14" t="str">
        <f t="shared" si="185"/>
        <v>EMPTY</v>
      </c>
      <c r="Y1057" s="14" t="str">
        <f t="shared" si="186"/>
        <v>EMPTY</v>
      </c>
      <c r="Z1057" s="14" t="str">
        <f>IF(AND(P1057="beforeRx",O1058="afterRx"),J1058-timingTable[[#This Row],[FRT32_trace]],"EMPTY")</f>
        <v>EMPTY</v>
      </c>
      <c r="AA1057" s="14" t="str">
        <f>IF(AND(timingTable[[#This Row],[txEnd]]="txEnd",Q1061="rxStart"),I1061-timingTable[[#This Row],[FRT32_val]],"EMPTY")</f>
        <v>EMPTY</v>
      </c>
    </row>
    <row r="1058" spans="1:27" x14ac:dyDescent="0.25">
      <c r="A1058" s="14" t="s">
        <v>3623</v>
      </c>
      <c r="B1058">
        <v>335691429773</v>
      </c>
      <c r="C1058" s="14" t="s">
        <v>11737</v>
      </c>
      <c r="D1058">
        <v>6</v>
      </c>
      <c r="E1058" s="14" t="s">
        <v>1077</v>
      </c>
      <c r="F1058" s="14" t="s">
        <v>11738</v>
      </c>
      <c r="G1058" s="14">
        <f>timingTable[[#This Row],[FRT_DEC]]-B1057</f>
        <v>3632</v>
      </c>
      <c r="H10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INFO]]))),H1057)</f>
        <v>115</v>
      </c>
      <c r="I10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683977736</v>
      </c>
      <c r="J1058" s="14">
        <f>HEX2DEC(RIGHT(timingTable[[#This Row],[FRT_HEX]],MIN(LEN(timingTable[[#This Row],[FRT_HEX]])-2,8)))</f>
        <v>683980685</v>
      </c>
      <c r="K1058" s="14" t="str">
        <f>IF(timingTable[[#This Row],['[TRACECODE']:.1]]=140,"afterTx","")</f>
        <v/>
      </c>
      <c r="L1058" s="14" t="str">
        <f t="shared" si="176"/>
        <v/>
      </c>
      <c r="M1058" s="14" t="str">
        <f>IF(AND(H1058=H1057,K1057="afterTx",timingTable[[#This Row],['[TRACECODE']:.1]]=6),"dc","")</f>
        <v>dc</v>
      </c>
      <c r="N1058" s="14" t="str">
        <f t="shared" si="177"/>
        <v/>
      </c>
      <c r="O1058" s="14" t="str">
        <f>IF(timingTable[[#This Row],['[TRACECODE']:.1]]=141,"afterRx","")</f>
        <v/>
      </c>
      <c r="P1058" s="14" t="str">
        <f t="shared" si="178"/>
        <v/>
      </c>
      <c r="Q1058" s="14" t="str">
        <f t="shared" si="179"/>
        <v/>
      </c>
      <c r="R1058" s="14" t="str">
        <f t="shared" si="180"/>
        <v/>
      </c>
      <c r="S1058" s="14" t="str">
        <f t="shared" si="181"/>
        <v>EMPTY</v>
      </c>
      <c r="T1058" s="14" t="str">
        <f t="shared" si="182"/>
        <v>EMPTY</v>
      </c>
      <c r="U1058" s="14" t="str">
        <f t="shared" si="183"/>
        <v>EMPTY</v>
      </c>
      <c r="V1058" s="14" t="str">
        <f t="shared" si="184"/>
        <v>EMPTY</v>
      </c>
      <c r="W1058" s="14" t="str">
        <f>IF(L1058="beforeTx",timingTable[[#This Row],[FRT32_val]]-timingTable[[#This Row],[FRT32_trace]],"EMPTY")</f>
        <v>EMPTY</v>
      </c>
      <c r="X1058" s="14" t="str">
        <f t="shared" si="185"/>
        <v>EMPTY</v>
      </c>
      <c r="Y1058" s="14" t="str">
        <f t="shared" si="186"/>
        <v>EMPTY</v>
      </c>
      <c r="Z1058" s="14" t="str">
        <f>IF(AND(P1058="beforeRx",O1059="afterRx"),J1059-timingTable[[#This Row],[FRT32_trace]],"EMPTY")</f>
        <v>EMPTY</v>
      </c>
      <c r="AA1058" s="14" t="str">
        <f>IF(AND(timingTable[[#This Row],[txEnd]]="txEnd",Q1062="rxStart"),I1062-timingTable[[#This Row],[FRT32_val]],"EMPTY")</f>
        <v>EMPTY</v>
      </c>
    </row>
    <row r="1059" spans="1:27" x14ac:dyDescent="0.25">
      <c r="A1059" s="14" t="s">
        <v>3624</v>
      </c>
      <c r="B1059">
        <v>335691429776</v>
      </c>
      <c r="C1059" s="14" t="s">
        <v>11739</v>
      </c>
      <c r="D1059">
        <v>6</v>
      </c>
      <c r="E1059" s="14" t="s">
        <v>1077</v>
      </c>
      <c r="F1059" s="14" t="s">
        <v>7877</v>
      </c>
      <c r="G1059" s="14">
        <f>timingTable[[#This Row],[FRT_DEC]]-B1058</f>
        <v>3</v>
      </c>
      <c r="H10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INFO]]))),H1058)</f>
        <v>115</v>
      </c>
      <c r="I10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59" s="14">
        <f>HEX2DEC(RIGHT(timingTable[[#This Row],[FRT_HEX]],MIN(LEN(timingTable[[#This Row],[FRT_HEX]])-2,8)))</f>
        <v>683980688</v>
      </c>
      <c r="K1059" s="14" t="str">
        <f>IF(timingTable[[#This Row],['[TRACECODE']:.1]]=140,"afterTx","")</f>
        <v/>
      </c>
      <c r="L1059" s="14" t="str">
        <f t="shared" si="176"/>
        <v/>
      </c>
      <c r="M1059" s="14" t="str">
        <f>IF(AND(H1059=H1058,K1058="afterTx",timingTable[[#This Row],['[TRACECODE']:.1]]=6),"dc","")</f>
        <v/>
      </c>
      <c r="N1059" s="14" t="str">
        <f t="shared" si="177"/>
        <v/>
      </c>
      <c r="O1059" s="14" t="str">
        <f>IF(timingTable[[#This Row],['[TRACECODE']:.1]]=141,"afterRx","")</f>
        <v/>
      </c>
      <c r="P1059" s="14" t="str">
        <f t="shared" si="178"/>
        <v/>
      </c>
      <c r="Q1059" s="14" t="str">
        <f t="shared" si="179"/>
        <v/>
      </c>
      <c r="R1059" s="14" t="str">
        <f t="shared" si="180"/>
        <v/>
      </c>
      <c r="S1059" s="14" t="str">
        <f t="shared" si="181"/>
        <v>EMPTY</v>
      </c>
      <c r="T1059" s="14" t="str">
        <f t="shared" si="182"/>
        <v>EMPTY</v>
      </c>
      <c r="U1059" s="14" t="str">
        <f t="shared" si="183"/>
        <v>EMPTY</v>
      </c>
      <c r="V1059" s="14" t="str">
        <f t="shared" si="184"/>
        <v>EMPTY</v>
      </c>
      <c r="W1059" s="14" t="str">
        <f>IF(L1059="beforeTx",timingTable[[#This Row],[FRT32_val]]-timingTable[[#This Row],[FRT32_trace]],"EMPTY")</f>
        <v>EMPTY</v>
      </c>
      <c r="X1059" s="14" t="str">
        <f t="shared" si="185"/>
        <v>EMPTY</v>
      </c>
      <c r="Y1059" s="14" t="str">
        <f t="shared" si="186"/>
        <v>EMPTY</v>
      </c>
      <c r="Z1059" s="14" t="str">
        <f>IF(AND(P1059="beforeRx",O1060="afterRx"),J1060-timingTable[[#This Row],[FRT32_trace]],"EMPTY")</f>
        <v>EMPTY</v>
      </c>
      <c r="AA1059" s="14" t="str">
        <f>IF(AND(timingTable[[#This Row],[txEnd]]="txEnd",Q1063="rxStart"),I1063-timingTable[[#This Row],[FRT32_val]],"EMPTY")</f>
        <v>EMPTY</v>
      </c>
    </row>
    <row r="1060" spans="1:27" x14ac:dyDescent="0.25">
      <c r="A1060" s="14" t="s">
        <v>3625</v>
      </c>
      <c r="B1060">
        <v>335691429778</v>
      </c>
      <c r="C1060" s="14" t="s">
        <v>11740</v>
      </c>
      <c r="D1060">
        <v>122</v>
      </c>
      <c r="E1060" s="14" t="s">
        <v>3921</v>
      </c>
      <c r="F1060" s="14" t="s">
        <v>11741</v>
      </c>
      <c r="G1060" s="14">
        <f>timingTable[[#This Row],[FRT_DEC]]-B1059</f>
        <v>2</v>
      </c>
      <c r="H10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INFO]]))),H1059)</f>
        <v>115</v>
      </c>
      <c r="I10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683980627</v>
      </c>
      <c r="J1060" s="14">
        <f>HEX2DEC(RIGHT(timingTable[[#This Row],[FRT_HEX]],MIN(LEN(timingTable[[#This Row],[FRT_HEX]])-2,8)))</f>
        <v>683980690</v>
      </c>
      <c r="K1060" s="14" t="str">
        <f>IF(timingTable[[#This Row],['[TRACECODE']:.1]]=140,"afterTx","")</f>
        <v/>
      </c>
      <c r="L1060" s="14" t="str">
        <f t="shared" si="176"/>
        <v/>
      </c>
      <c r="M1060" s="14" t="str">
        <f>IF(AND(H1060=H1059,K1059="afterTx",timingTable[[#This Row],['[TRACECODE']:.1]]=6),"dc","")</f>
        <v/>
      </c>
      <c r="N1060" s="14" t="str">
        <f t="shared" si="177"/>
        <v>txEnd</v>
      </c>
      <c r="O1060" s="14" t="str">
        <f>IF(timingTable[[#This Row],['[TRACECODE']:.1]]=141,"afterRx","")</f>
        <v/>
      </c>
      <c r="P1060" s="14" t="str">
        <f t="shared" si="178"/>
        <v/>
      </c>
      <c r="Q1060" s="14" t="str">
        <f t="shared" si="179"/>
        <v/>
      </c>
      <c r="R1060" s="14" t="str">
        <f t="shared" si="180"/>
        <v/>
      </c>
      <c r="S1060" s="14" t="str">
        <f t="shared" si="181"/>
        <v>EMPTY</v>
      </c>
      <c r="T1060" s="14" t="str">
        <f t="shared" si="182"/>
        <v>EMPTY</v>
      </c>
      <c r="U1060" s="14" t="str">
        <f t="shared" si="183"/>
        <v>EMPTY</v>
      </c>
      <c r="V1060" s="14" t="str">
        <f t="shared" si="184"/>
        <v>EMPTY</v>
      </c>
      <c r="W1060" s="14" t="str">
        <f>IF(L1060="beforeTx",timingTable[[#This Row],[FRT32_val]]-timingTable[[#This Row],[FRT32_trace]],"EMPTY")</f>
        <v>EMPTY</v>
      </c>
      <c r="X1060" s="14" t="str">
        <f t="shared" si="185"/>
        <v>EMPTY</v>
      </c>
      <c r="Y1060" s="14" t="str">
        <f t="shared" si="186"/>
        <v>EMPTY</v>
      </c>
      <c r="Z1060" s="14" t="str">
        <f>IF(AND(P1060="beforeRx",O1061="afterRx"),J1061-timingTable[[#This Row],[FRT32_trace]],"EMPTY")</f>
        <v>EMPTY</v>
      </c>
      <c r="AA1060" s="14" t="str">
        <f>IF(AND(timingTable[[#This Row],[txEnd]]="txEnd",Q1064="rxStart"),I1064-timingTable[[#This Row],[FRT32_val]],"EMPTY")</f>
        <v>EMPTY</v>
      </c>
    </row>
    <row r="1061" spans="1:27" x14ac:dyDescent="0.25">
      <c r="A1061" s="14" t="s">
        <v>3626</v>
      </c>
      <c r="B1061">
        <v>335691429781</v>
      </c>
      <c r="C1061" s="14" t="s">
        <v>11742</v>
      </c>
      <c r="D1061">
        <v>122</v>
      </c>
      <c r="E1061" s="14" t="s">
        <v>3921</v>
      </c>
      <c r="F1061" s="14" t="s">
        <v>7878</v>
      </c>
      <c r="G1061" s="14">
        <f>timingTable[[#This Row],[FRT_DEC]]-B1060</f>
        <v>3</v>
      </c>
      <c r="H10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INFO]]))),H1060)</f>
        <v>115</v>
      </c>
      <c r="I10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61" s="14">
        <f>HEX2DEC(RIGHT(timingTable[[#This Row],[FRT_HEX]],MIN(LEN(timingTable[[#This Row],[FRT_HEX]])-2,8)))</f>
        <v>683980693</v>
      </c>
      <c r="K1061" s="14" t="str">
        <f>IF(timingTable[[#This Row],['[TRACECODE']:.1]]=140,"afterTx","")</f>
        <v/>
      </c>
      <c r="L1061" s="14" t="str">
        <f t="shared" si="176"/>
        <v/>
      </c>
      <c r="M1061" s="14" t="str">
        <f>IF(AND(H1061=H1060,K1060="afterTx",timingTable[[#This Row],['[TRACECODE']:.1]]=6),"dc","")</f>
        <v/>
      </c>
      <c r="N1061" s="14" t="str">
        <f t="shared" si="177"/>
        <v/>
      </c>
      <c r="O1061" s="14" t="str">
        <f>IF(timingTable[[#This Row],['[TRACECODE']:.1]]=141,"afterRx","")</f>
        <v/>
      </c>
      <c r="P1061" s="14" t="str">
        <f t="shared" si="178"/>
        <v/>
      </c>
      <c r="Q1061" s="14" t="str">
        <f t="shared" si="179"/>
        <v/>
      </c>
      <c r="R1061" s="14" t="str">
        <f t="shared" si="180"/>
        <v/>
      </c>
      <c r="S1061" s="14" t="str">
        <f t="shared" si="181"/>
        <v>EMPTY</v>
      </c>
      <c r="T1061" s="14" t="str">
        <f t="shared" si="182"/>
        <v>EMPTY</v>
      </c>
      <c r="U1061" s="14" t="str">
        <f t="shared" si="183"/>
        <v>EMPTY</v>
      </c>
      <c r="V1061" s="14" t="str">
        <f t="shared" si="184"/>
        <v>EMPTY</v>
      </c>
      <c r="W1061" s="14" t="str">
        <f>IF(L1061="beforeTx",timingTable[[#This Row],[FRT32_val]]-timingTable[[#This Row],[FRT32_trace]],"EMPTY")</f>
        <v>EMPTY</v>
      </c>
      <c r="X1061" s="14" t="str">
        <f t="shared" si="185"/>
        <v>EMPTY</v>
      </c>
      <c r="Y1061" s="14" t="str">
        <f t="shared" si="186"/>
        <v>EMPTY</v>
      </c>
      <c r="Z1061" s="14" t="str">
        <f>IF(AND(P1061="beforeRx",O1062="afterRx"),J1062-timingTable[[#This Row],[FRT32_trace]],"EMPTY")</f>
        <v>EMPTY</v>
      </c>
      <c r="AA1061" s="14" t="str">
        <f>IF(AND(timingTable[[#This Row],[txEnd]]="txEnd",Q1065="rxStart"),I1065-timingTable[[#This Row],[FRT32_val]],"EMPTY")</f>
        <v>EMPTY</v>
      </c>
    </row>
    <row r="1062" spans="1:27" x14ac:dyDescent="0.25">
      <c r="A1062" s="14" t="s">
        <v>3627</v>
      </c>
      <c r="B1062">
        <v>335691429788</v>
      </c>
      <c r="C1062" s="14" t="s">
        <v>11743</v>
      </c>
      <c r="D1062">
        <v>151</v>
      </c>
      <c r="E1062" s="14" t="s">
        <v>7876</v>
      </c>
      <c r="F1062" s="14" t="s">
        <v>8006</v>
      </c>
      <c r="G1062" s="14">
        <f>timingTable[[#This Row],[FRT_DEC]]-B1061</f>
        <v>7</v>
      </c>
      <c r="H10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INFO]]))),H1061)</f>
        <v>115</v>
      </c>
      <c r="I10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062" s="14">
        <f>HEX2DEC(RIGHT(timingTable[[#This Row],[FRT_HEX]],MIN(LEN(timingTable[[#This Row],[FRT_HEX]])-2,8)))</f>
        <v>683980700</v>
      </c>
      <c r="K1062" s="14" t="str">
        <f>IF(timingTable[[#This Row],['[TRACECODE']:.1]]=140,"afterTx","")</f>
        <v/>
      </c>
      <c r="L1062" s="14" t="str">
        <f t="shared" si="176"/>
        <v/>
      </c>
      <c r="M1062" s="14" t="str">
        <f>IF(AND(H1062=H1061,K1061="afterTx",timingTable[[#This Row],['[TRACECODE']:.1]]=6),"dc","")</f>
        <v/>
      </c>
      <c r="N1062" s="14" t="str">
        <f t="shared" si="177"/>
        <v/>
      </c>
      <c r="O1062" s="14" t="str">
        <f>IF(timingTable[[#This Row],['[TRACECODE']:.1]]=141,"afterRx","")</f>
        <v/>
      </c>
      <c r="P1062" s="14" t="str">
        <f t="shared" si="178"/>
        <v/>
      </c>
      <c r="Q1062" s="14" t="str">
        <f t="shared" si="179"/>
        <v/>
      </c>
      <c r="R1062" s="14" t="str">
        <f t="shared" si="180"/>
        <v/>
      </c>
      <c r="S1062" s="14" t="str">
        <f t="shared" si="181"/>
        <v>EMPTY</v>
      </c>
      <c r="T1062" s="14" t="str">
        <f t="shared" si="182"/>
        <v>EMPTY</v>
      </c>
      <c r="U1062" s="14" t="str">
        <f t="shared" si="183"/>
        <v>EMPTY</v>
      </c>
      <c r="V1062" s="14" t="str">
        <f t="shared" si="184"/>
        <v>EMPTY</v>
      </c>
      <c r="W1062" s="14" t="str">
        <f>IF(L1062="beforeTx",timingTable[[#This Row],[FRT32_val]]-timingTable[[#This Row],[FRT32_trace]],"EMPTY")</f>
        <v>EMPTY</v>
      </c>
      <c r="X1062" s="14" t="str">
        <f t="shared" si="185"/>
        <v>EMPTY</v>
      </c>
      <c r="Y1062" s="14" t="str">
        <f t="shared" si="186"/>
        <v>EMPTY</v>
      </c>
      <c r="Z1062" s="14" t="str">
        <f>IF(AND(P1062="beforeRx",O1063="afterRx"),J1063-timingTable[[#This Row],[FRT32_trace]],"EMPTY")</f>
        <v>EMPTY</v>
      </c>
      <c r="AA1062" s="14" t="str">
        <f>IF(AND(timingTable[[#This Row],[txEnd]]="txEnd",Q1066="rxStart"),I1066-timingTable[[#This Row],[FRT32_val]],"EMPTY")</f>
        <v>EMPTY</v>
      </c>
    </row>
    <row r="1063" spans="1:27" x14ac:dyDescent="0.25">
      <c r="A1063" s="14" t="s">
        <v>3635</v>
      </c>
      <c r="B1063">
        <v>335691430229</v>
      </c>
      <c r="C1063" s="14" t="s">
        <v>11752</v>
      </c>
      <c r="D1063">
        <v>151</v>
      </c>
      <c r="E1063" s="14" t="s">
        <v>7876</v>
      </c>
      <c r="F1063" s="14" t="s">
        <v>8130</v>
      </c>
      <c r="G1063" s="14">
        <f>timingTable[[#This Row],[FRT_DEC]]-B1062</f>
        <v>441</v>
      </c>
      <c r="H10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INFO]]))),H1062)</f>
        <v>115</v>
      </c>
      <c r="I10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063" s="14">
        <f>HEX2DEC(RIGHT(timingTable[[#This Row],[FRT_HEX]],MIN(LEN(timingTable[[#This Row],[FRT_HEX]])-2,8)))</f>
        <v>683981141</v>
      </c>
      <c r="K1063" s="14" t="str">
        <f>IF(timingTable[[#This Row],['[TRACECODE']:.1]]=140,"afterTx","")</f>
        <v/>
      </c>
      <c r="L1063" s="14" t="str">
        <f t="shared" si="176"/>
        <v/>
      </c>
      <c r="M1063" s="14" t="str">
        <f>IF(AND(H1063=H1062,K1062="afterTx",timingTable[[#This Row],['[TRACECODE']:.1]]=6),"dc","")</f>
        <v/>
      </c>
      <c r="N1063" s="14" t="str">
        <f t="shared" si="177"/>
        <v/>
      </c>
      <c r="O1063" s="14" t="str">
        <f>IF(timingTable[[#This Row],['[TRACECODE']:.1]]=141,"afterRx","")</f>
        <v/>
      </c>
      <c r="P1063" s="14" t="str">
        <f t="shared" si="178"/>
        <v/>
      </c>
      <c r="Q1063" s="14" t="str">
        <f t="shared" si="179"/>
        <v/>
      </c>
      <c r="R1063" s="14" t="str">
        <f t="shared" si="180"/>
        <v/>
      </c>
      <c r="S1063" s="14" t="str">
        <f t="shared" si="181"/>
        <v>EMPTY</v>
      </c>
      <c r="T1063" s="14" t="str">
        <f t="shared" si="182"/>
        <v>EMPTY</v>
      </c>
      <c r="U1063" s="14" t="str">
        <f t="shared" si="183"/>
        <v>EMPTY</v>
      </c>
      <c r="V1063" s="14" t="str">
        <f t="shared" si="184"/>
        <v>EMPTY</v>
      </c>
      <c r="W1063" s="14" t="str">
        <f>IF(L1063="beforeTx",timingTable[[#This Row],[FRT32_val]]-timingTable[[#This Row],[FRT32_trace]],"EMPTY")</f>
        <v>EMPTY</v>
      </c>
      <c r="X1063" s="14" t="str">
        <f t="shared" si="185"/>
        <v>EMPTY</v>
      </c>
      <c r="Y1063" s="14" t="str">
        <f t="shared" si="186"/>
        <v>EMPTY</v>
      </c>
      <c r="Z1063" s="14" t="str">
        <f>IF(AND(P1063="beforeRx",O1064="afterRx"),J1064-timingTable[[#This Row],[FRT32_trace]],"EMPTY")</f>
        <v>EMPTY</v>
      </c>
      <c r="AA1063" s="14" t="str">
        <f>IF(AND(timingTable[[#This Row],[txEnd]]="txEnd",Q1067="rxStart"),I1067-timingTable[[#This Row],[FRT32_val]],"EMPTY")</f>
        <v>EMPTY</v>
      </c>
    </row>
    <row r="1064" spans="1:27" x14ac:dyDescent="0.25">
      <c r="A1064" s="14" t="s">
        <v>3638</v>
      </c>
      <c r="B1064">
        <v>335691430254</v>
      </c>
      <c r="C1064" s="14" t="s">
        <v>11755</v>
      </c>
      <c r="D1064">
        <v>130</v>
      </c>
      <c r="E1064" s="14" t="s">
        <v>3933</v>
      </c>
      <c r="F1064" s="14" t="s">
        <v>4003</v>
      </c>
      <c r="G1064" s="14">
        <f>timingTable[[#This Row],[FRT_DEC]]-B1063</f>
        <v>25</v>
      </c>
      <c r="H10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INFO]]))),H1063)</f>
        <v>115</v>
      </c>
      <c r="I10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589829</v>
      </c>
      <c r="J1064" s="14">
        <f>HEX2DEC(RIGHT(timingTable[[#This Row],[FRT_HEX]],MIN(LEN(timingTable[[#This Row],[FRT_HEX]])-2,8)))</f>
        <v>683981166</v>
      </c>
      <c r="K1064" s="14" t="str">
        <f>IF(timingTable[[#This Row],['[TRACECODE']:.1]]=140,"afterTx","")</f>
        <v/>
      </c>
      <c r="L1064" s="14" t="str">
        <f t="shared" si="176"/>
        <v/>
      </c>
      <c r="M1064" s="14" t="str">
        <f>IF(AND(H1064=H1063,K1063="afterTx",timingTable[[#This Row],['[TRACECODE']:.1]]=6),"dc","")</f>
        <v/>
      </c>
      <c r="N1064" s="14" t="str">
        <f t="shared" si="177"/>
        <v/>
      </c>
      <c r="O1064" s="14" t="str">
        <f>IF(timingTable[[#This Row],['[TRACECODE']:.1]]=141,"afterRx","")</f>
        <v/>
      </c>
      <c r="P1064" s="14" t="str">
        <f t="shared" si="178"/>
        <v>beforeRx</v>
      </c>
      <c r="Q1064" s="14" t="str">
        <f t="shared" si="179"/>
        <v/>
      </c>
      <c r="R1064" s="14" t="str">
        <f t="shared" si="180"/>
        <v/>
      </c>
      <c r="S1064" s="14" t="str">
        <f t="shared" si="181"/>
        <v>EMPTY</v>
      </c>
      <c r="T1064" s="14" t="str">
        <f t="shared" si="182"/>
        <v>EMPTY</v>
      </c>
      <c r="U1064" s="14" t="str">
        <f t="shared" si="183"/>
        <v>EMPTY</v>
      </c>
      <c r="V1064" s="14" t="str">
        <f t="shared" si="184"/>
        <v>EMPTY</v>
      </c>
      <c r="W1064" s="14" t="str">
        <f>IF(L1064="beforeTx",timingTable[[#This Row],[FRT32_val]]-timingTable[[#This Row],[FRT32_trace]],"EMPTY")</f>
        <v>EMPTY</v>
      </c>
      <c r="X1064" s="14" t="str">
        <f t="shared" si="185"/>
        <v>EMPTY</v>
      </c>
      <c r="Y1064" s="14" t="str">
        <f t="shared" si="186"/>
        <v>EMPTY</v>
      </c>
      <c r="Z1064" s="14">
        <f>IF(AND(P1064="beforeRx",O1065="afterRx"),J1065-timingTable[[#This Row],[FRT32_trace]],"EMPTY")</f>
        <v>738</v>
      </c>
      <c r="AA1064" s="14" t="str">
        <f>IF(AND(timingTable[[#This Row],[txEnd]]="txEnd",Q1068="rxStart"),I1068-timingTable[[#This Row],[FRT32_val]],"EMPTY")</f>
        <v>EMPTY</v>
      </c>
    </row>
    <row r="1065" spans="1:27" x14ac:dyDescent="0.25">
      <c r="A1065" s="14" t="s">
        <v>3639</v>
      </c>
      <c r="B1065">
        <v>335691430992</v>
      </c>
      <c r="C1065" s="14" t="s">
        <v>11756</v>
      </c>
      <c r="D1065">
        <v>141</v>
      </c>
      <c r="E1065" s="14" t="s">
        <v>3934</v>
      </c>
      <c r="F1065" s="14" t="s">
        <v>4004</v>
      </c>
      <c r="G1065" s="14">
        <f>timingTable[[#This Row],[FRT_DEC]]-B1064</f>
        <v>738</v>
      </c>
      <c r="H10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INFO]]))),H1064)</f>
        <v>115</v>
      </c>
      <c r="I106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65" s="14">
        <f>HEX2DEC(RIGHT(timingTable[[#This Row],[FRT_HEX]],MIN(LEN(timingTable[[#This Row],[FRT_HEX]])-2,8)))</f>
        <v>683981904</v>
      </c>
      <c r="K1065" s="14" t="str">
        <f>IF(timingTable[[#This Row],['[TRACECODE']:.1]]=140,"afterTx","")</f>
        <v/>
      </c>
      <c r="L1065" s="14" t="str">
        <f t="shared" si="176"/>
        <v/>
      </c>
      <c r="M1065" s="14" t="str">
        <f>IF(AND(H1065=H1064,K1064="afterTx",timingTable[[#This Row],['[TRACECODE']:.1]]=6),"dc","")</f>
        <v/>
      </c>
      <c r="N1065" s="14" t="str">
        <f t="shared" si="177"/>
        <v/>
      </c>
      <c r="O1065" s="14" t="str">
        <f>IF(timingTable[[#This Row],['[TRACECODE']:.1]]=141,"afterRx","")</f>
        <v>afterRx</v>
      </c>
      <c r="P1065" s="14" t="str">
        <f t="shared" si="178"/>
        <v/>
      </c>
      <c r="Q1065" s="14" t="str">
        <f t="shared" si="179"/>
        <v/>
      </c>
      <c r="R1065" s="14" t="str">
        <f t="shared" si="180"/>
        <v/>
      </c>
      <c r="S1065" s="14" t="str">
        <f t="shared" si="181"/>
        <v>EMPTY</v>
      </c>
      <c r="T1065" s="14" t="str">
        <f t="shared" si="182"/>
        <v>EMPTY</v>
      </c>
      <c r="U1065" s="14" t="str">
        <f t="shared" si="183"/>
        <v>EMPTY</v>
      </c>
      <c r="V1065" s="14" t="str">
        <f t="shared" si="184"/>
        <v>EMPTY</v>
      </c>
      <c r="W1065" s="14" t="str">
        <f>IF(L1065="beforeTx",timingTable[[#This Row],[FRT32_val]]-timingTable[[#This Row],[FRT32_trace]],"EMPTY")</f>
        <v>EMPTY</v>
      </c>
      <c r="X1065" s="14" t="str">
        <f t="shared" si="185"/>
        <v>EMPTY</v>
      </c>
      <c r="Y1065" s="14" t="str">
        <f t="shared" si="186"/>
        <v>EMPTY</v>
      </c>
      <c r="Z1065" s="14" t="str">
        <f>IF(AND(P1065="beforeRx",O1066="afterRx"),J1066-timingTable[[#This Row],[FRT32_trace]],"EMPTY")</f>
        <v>EMPTY</v>
      </c>
      <c r="AA1065" s="14" t="str">
        <f>IF(AND(timingTable[[#This Row],[txEnd]]="txEnd",Q1069="rxStart"),I1069-timingTable[[#This Row],[FRT32_val]],"EMPTY")</f>
        <v>EMPTY</v>
      </c>
    </row>
    <row r="1066" spans="1:27" x14ac:dyDescent="0.25">
      <c r="A1066" s="14" t="s">
        <v>3642</v>
      </c>
      <c r="B1066">
        <v>335691432343</v>
      </c>
      <c r="C1066" s="14" t="s">
        <v>11759</v>
      </c>
      <c r="D1066">
        <v>123</v>
      </c>
      <c r="E1066" s="14" t="s">
        <v>3922</v>
      </c>
      <c r="F1066" s="14" t="s">
        <v>11760</v>
      </c>
      <c r="G1066" s="14">
        <f>timingTable[[#This Row],[FRT_DEC]]-B1065</f>
        <v>1351</v>
      </c>
      <c r="H10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INFO]]))),H1065)</f>
        <v>115</v>
      </c>
      <c r="I10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683982838</v>
      </c>
      <c r="J1066" s="14">
        <f>HEX2DEC(RIGHT(timingTable[[#This Row],[FRT_HEX]],MIN(LEN(timingTable[[#This Row],[FRT_HEX]])-2,8)))</f>
        <v>683983255</v>
      </c>
      <c r="K1066" s="14" t="str">
        <f>IF(timingTable[[#This Row],['[TRACECODE']:.1]]=140,"afterTx","")</f>
        <v/>
      </c>
      <c r="L1066" s="14" t="str">
        <f t="shared" si="176"/>
        <v/>
      </c>
      <c r="M1066" s="14" t="str">
        <f>IF(AND(H1066=H1065,K1065="afterTx",timingTable[[#This Row],['[TRACECODE']:.1]]=6),"dc","")</f>
        <v/>
      </c>
      <c r="N1066" s="14" t="str">
        <f t="shared" si="177"/>
        <v/>
      </c>
      <c r="O1066" s="14" t="str">
        <f>IF(timingTable[[#This Row],['[TRACECODE']:.1]]=141,"afterRx","")</f>
        <v/>
      </c>
      <c r="P1066" s="14" t="str">
        <f t="shared" si="178"/>
        <v/>
      </c>
      <c r="Q1066" s="14" t="str">
        <f t="shared" si="179"/>
        <v>rxStart</v>
      </c>
      <c r="R1066" s="14" t="str">
        <f t="shared" si="180"/>
        <v/>
      </c>
      <c r="S1066" s="14" t="str">
        <f t="shared" si="181"/>
        <v>EMPTY</v>
      </c>
      <c r="T1066" s="14" t="str">
        <f t="shared" si="182"/>
        <v>EMPTY</v>
      </c>
      <c r="U1066" s="14" t="str">
        <f t="shared" si="183"/>
        <v>EMPTY</v>
      </c>
      <c r="V1066" s="14" t="str">
        <f t="shared" si="184"/>
        <v>EMPTY</v>
      </c>
      <c r="W1066" s="14" t="str">
        <f>IF(L1066="beforeTx",timingTable[[#This Row],[FRT32_val]]-timingTable[[#This Row],[FRT32_trace]],"EMPTY")</f>
        <v>EMPTY</v>
      </c>
      <c r="X1066" s="14" t="str">
        <f t="shared" si="185"/>
        <v>EMPTY</v>
      </c>
      <c r="Y1066" s="14" t="str">
        <f t="shared" si="186"/>
        <v>EMPTY</v>
      </c>
      <c r="Z1066" s="14" t="str">
        <f>IF(AND(P1066="beforeRx",O1067="afterRx"),J1067-timingTable[[#This Row],[FRT32_trace]],"EMPTY")</f>
        <v>EMPTY</v>
      </c>
      <c r="AA1066" s="14" t="str">
        <f>IF(AND(timingTable[[#This Row],[txEnd]]="txEnd",Q1070="rxStart"),I1070-timingTable[[#This Row],[FRT32_val]],"EMPTY")</f>
        <v>EMPTY</v>
      </c>
    </row>
    <row r="1067" spans="1:27" x14ac:dyDescent="0.25">
      <c r="A1067" s="14" t="s">
        <v>3643</v>
      </c>
      <c r="B1067">
        <v>335691432347</v>
      </c>
      <c r="C1067" s="14" t="s">
        <v>11761</v>
      </c>
      <c r="D1067">
        <v>123</v>
      </c>
      <c r="E1067" s="14" t="s">
        <v>3922</v>
      </c>
      <c r="F1067" s="14" t="s">
        <v>7879</v>
      </c>
      <c r="G1067" s="14">
        <f>timingTable[[#This Row],[FRT_DEC]]-B1066</f>
        <v>4</v>
      </c>
      <c r="H10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INFO]]))),H1066)</f>
        <v>115</v>
      </c>
      <c r="I10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67" s="14">
        <f>HEX2DEC(RIGHT(timingTable[[#This Row],[FRT_HEX]],MIN(LEN(timingTable[[#This Row],[FRT_HEX]])-2,8)))</f>
        <v>683983259</v>
      </c>
      <c r="K1067" s="14" t="str">
        <f>IF(timingTable[[#This Row],['[TRACECODE']:.1]]=140,"afterTx","")</f>
        <v/>
      </c>
      <c r="L1067" s="14" t="str">
        <f t="shared" si="176"/>
        <v/>
      </c>
      <c r="M1067" s="14" t="str">
        <f>IF(AND(H1067=H1066,K1066="afterTx",timingTable[[#This Row],['[TRACECODE']:.1]]=6),"dc","")</f>
        <v/>
      </c>
      <c r="N1067" s="14" t="str">
        <f t="shared" si="177"/>
        <v/>
      </c>
      <c r="O1067" s="14" t="str">
        <f>IF(timingTable[[#This Row],['[TRACECODE']:.1]]=141,"afterRx","")</f>
        <v/>
      </c>
      <c r="P1067" s="14" t="str">
        <f t="shared" si="178"/>
        <v/>
      </c>
      <c r="Q1067" s="14" t="str">
        <f t="shared" si="179"/>
        <v/>
      </c>
      <c r="R1067" s="14" t="str">
        <f t="shared" si="180"/>
        <v/>
      </c>
      <c r="S1067" s="14" t="str">
        <f t="shared" si="181"/>
        <v>EMPTY</v>
      </c>
      <c r="T1067" s="14" t="str">
        <f t="shared" si="182"/>
        <v>EMPTY</v>
      </c>
      <c r="U1067" s="14" t="str">
        <f t="shared" si="183"/>
        <v>EMPTY</v>
      </c>
      <c r="V1067" s="14" t="str">
        <f t="shared" si="184"/>
        <v>EMPTY</v>
      </c>
      <c r="W1067" s="14" t="str">
        <f>IF(L1067="beforeTx",timingTable[[#This Row],[FRT32_val]]-timingTable[[#This Row],[FRT32_trace]],"EMPTY")</f>
        <v>EMPTY</v>
      </c>
      <c r="X1067" s="14" t="str">
        <f t="shared" si="185"/>
        <v>EMPTY</v>
      </c>
      <c r="Y1067" s="14" t="str">
        <f t="shared" si="186"/>
        <v>EMPTY</v>
      </c>
      <c r="Z1067" s="14" t="str">
        <f>IF(AND(P1067="beforeRx",O1068="afterRx"),J1068-timingTable[[#This Row],[FRT32_trace]],"EMPTY")</f>
        <v>EMPTY</v>
      </c>
      <c r="AA1067" s="14" t="str">
        <f>IF(AND(timingTable[[#This Row],[txEnd]]="txEnd",Q1071="rxStart"),I1071-timingTable[[#This Row],[FRT32_val]],"EMPTY")</f>
        <v>EMPTY</v>
      </c>
    </row>
    <row r="1068" spans="1:27" x14ac:dyDescent="0.25">
      <c r="A1068" s="14" t="s">
        <v>3647</v>
      </c>
      <c r="B1068">
        <v>335691432679</v>
      </c>
      <c r="C1068" s="14" t="s">
        <v>11765</v>
      </c>
      <c r="D1068">
        <v>124</v>
      </c>
      <c r="E1068" s="14" t="s">
        <v>3923</v>
      </c>
      <c r="F1068" s="14" t="s">
        <v>11766</v>
      </c>
      <c r="G1068" s="14">
        <f>timingTable[[#This Row],[FRT_DEC]]-B1067</f>
        <v>332</v>
      </c>
      <c r="H10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INFO]]))),H1067)</f>
        <v>115</v>
      </c>
      <c r="I10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683983371</v>
      </c>
      <c r="J1068" s="14">
        <f>HEX2DEC(RIGHT(timingTable[[#This Row],[FRT_HEX]],MIN(LEN(timingTable[[#This Row],[FRT_HEX]])-2,8)))</f>
        <v>683983591</v>
      </c>
      <c r="K1068" s="14" t="str">
        <f>IF(timingTable[[#This Row],['[TRACECODE']:.1]]=140,"afterTx","")</f>
        <v/>
      </c>
      <c r="L1068" s="14" t="str">
        <f t="shared" si="176"/>
        <v/>
      </c>
      <c r="M1068" s="14" t="str">
        <f>IF(AND(H1068=H1067,K1067="afterTx",timingTable[[#This Row],['[TRACECODE']:.1]]=6),"dc","")</f>
        <v/>
      </c>
      <c r="N1068" s="14" t="str">
        <f t="shared" si="177"/>
        <v/>
      </c>
      <c r="O1068" s="14" t="str">
        <f>IF(timingTable[[#This Row],['[TRACECODE']:.1]]=141,"afterRx","")</f>
        <v/>
      </c>
      <c r="P1068" s="14" t="str">
        <f t="shared" si="178"/>
        <v/>
      </c>
      <c r="Q1068" s="14" t="str">
        <f t="shared" si="179"/>
        <v/>
      </c>
      <c r="R1068" s="14" t="str">
        <f t="shared" si="180"/>
        <v>rxEnd</v>
      </c>
      <c r="S1068" s="14" t="str">
        <f t="shared" si="181"/>
        <v>EMPTY</v>
      </c>
      <c r="T1068" s="14" t="str">
        <f t="shared" si="182"/>
        <v>EMPTY</v>
      </c>
      <c r="U1068" s="14">
        <f t="shared" si="183"/>
        <v>-683983369</v>
      </c>
      <c r="V1068" s="14" t="str">
        <f t="shared" si="184"/>
        <v>EMPTY</v>
      </c>
      <c r="W1068" s="14" t="str">
        <f>IF(L1068="beforeTx",timingTable[[#This Row],[FRT32_val]]-timingTable[[#This Row],[FRT32_trace]],"EMPTY")</f>
        <v>EMPTY</v>
      </c>
      <c r="X1068" s="14" t="str">
        <f t="shared" si="185"/>
        <v>EMPTY</v>
      </c>
      <c r="Y1068" s="14">
        <f t="shared" si="186"/>
        <v>236</v>
      </c>
      <c r="Z1068" s="14" t="str">
        <f>IF(AND(P1068="beforeRx",O1069="afterRx"),J1069-timingTable[[#This Row],[FRT32_trace]],"EMPTY")</f>
        <v>EMPTY</v>
      </c>
      <c r="AA1068" s="14" t="str">
        <f>IF(AND(timingTable[[#This Row],[txEnd]]="txEnd",Q1072="rxStart"),I1072-timingTable[[#This Row],[FRT32_val]],"EMPTY")</f>
        <v>EMPTY</v>
      </c>
    </row>
    <row r="1069" spans="1:27" x14ac:dyDescent="0.25">
      <c r="A1069" s="14" t="s">
        <v>3648</v>
      </c>
      <c r="B1069">
        <v>335691432682</v>
      </c>
      <c r="C1069" s="14" t="s">
        <v>11767</v>
      </c>
      <c r="D1069">
        <v>124</v>
      </c>
      <c r="E1069" s="14" t="s">
        <v>3923</v>
      </c>
      <c r="F1069" s="14" t="s">
        <v>7880</v>
      </c>
      <c r="G1069" s="14">
        <f>timingTable[[#This Row],[FRT_DEC]]-B1068</f>
        <v>3</v>
      </c>
      <c r="H10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INFO]]))),H1068)</f>
        <v>115</v>
      </c>
      <c r="I10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69" s="14">
        <f>HEX2DEC(RIGHT(timingTable[[#This Row],[FRT_HEX]],MIN(LEN(timingTable[[#This Row],[FRT_HEX]])-2,8)))</f>
        <v>683983594</v>
      </c>
      <c r="K1069" s="14" t="str">
        <f>IF(timingTable[[#This Row],['[TRACECODE']:.1]]=140,"afterTx","")</f>
        <v/>
      </c>
      <c r="L1069" s="14" t="str">
        <f t="shared" si="176"/>
        <v/>
      </c>
      <c r="M1069" s="14" t="str">
        <f>IF(AND(H1069=H1068,K1068="afterTx",timingTable[[#This Row],['[TRACECODE']:.1]]=6),"dc","")</f>
        <v/>
      </c>
      <c r="N1069" s="14" t="str">
        <f t="shared" si="177"/>
        <v/>
      </c>
      <c r="O1069" s="14" t="str">
        <f>IF(timingTable[[#This Row],['[TRACECODE']:.1]]=141,"afterRx","")</f>
        <v/>
      </c>
      <c r="P1069" s="14" t="str">
        <f t="shared" si="178"/>
        <v/>
      </c>
      <c r="Q1069" s="14" t="str">
        <f t="shared" si="179"/>
        <v/>
      </c>
      <c r="R1069" s="14" t="str">
        <f t="shared" si="180"/>
        <v/>
      </c>
      <c r="S1069" s="14" t="str">
        <f t="shared" si="181"/>
        <v>EMPTY</v>
      </c>
      <c r="T1069" s="14" t="str">
        <f t="shared" si="182"/>
        <v>EMPTY</v>
      </c>
      <c r="U1069" s="14" t="str">
        <f t="shared" si="183"/>
        <v>EMPTY</v>
      </c>
      <c r="V1069" s="14" t="str">
        <f t="shared" si="184"/>
        <v>EMPTY</v>
      </c>
      <c r="W1069" s="14" t="str">
        <f>IF(L1069="beforeTx",timingTable[[#This Row],[FRT32_val]]-timingTable[[#This Row],[FRT32_trace]],"EMPTY")</f>
        <v>EMPTY</v>
      </c>
      <c r="X1069" s="14" t="str">
        <f t="shared" si="185"/>
        <v>EMPTY</v>
      </c>
      <c r="Y1069" s="14" t="str">
        <f t="shared" si="186"/>
        <v>EMPTY</v>
      </c>
      <c r="Z1069" s="14" t="str">
        <f>IF(AND(P1069="beforeRx",O1070="afterRx"),J1070-timingTable[[#This Row],[FRT32_trace]],"EMPTY")</f>
        <v>EMPTY</v>
      </c>
      <c r="AA1069" s="14" t="str">
        <f>IF(AND(timingTable[[#This Row],[txEnd]]="txEnd",Q1073="rxStart"),I1073-timingTable[[#This Row],[FRT32_val]],"EMPTY")</f>
        <v>EMPTY</v>
      </c>
    </row>
    <row r="1070" spans="1:27" x14ac:dyDescent="0.25">
      <c r="A1070" s="14" t="s">
        <v>3649</v>
      </c>
      <c r="B1070">
        <v>335691432695</v>
      </c>
      <c r="C1070" s="14" t="s">
        <v>11768</v>
      </c>
      <c r="D1070">
        <v>151</v>
      </c>
      <c r="E1070" s="14" t="s">
        <v>7876</v>
      </c>
      <c r="F1070" s="14" t="s">
        <v>7845</v>
      </c>
      <c r="G1070" s="14">
        <f>timingTable[[#This Row],[FRT_DEC]]-B1069</f>
        <v>13</v>
      </c>
      <c r="H10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INFO]]))),H1069)</f>
        <v>115</v>
      </c>
      <c r="I10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070" s="14">
        <f>HEX2DEC(RIGHT(timingTable[[#This Row],[FRT_HEX]],MIN(LEN(timingTable[[#This Row],[FRT_HEX]])-2,8)))</f>
        <v>683983607</v>
      </c>
      <c r="K1070" s="14" t="str">
        <f>IF(timingTable[[#This Row],['[TRACECODE']:.1]]=140,"afterTx","")</f>
        <v/>
      </c>
      <c r="L1070" s="14" t="str">
        <f t="shared" si="176"/>
        <v>beforeTx</v>
      </c>
      <c r="M1070" s="14" t="str">
        <f>IF(AND(H1070=H1069,K1069="afterTx",timingTable[[#This Row],['[TRACECODE']:.1]]=6),"dc","")</f>
        <v/>
      </c>
      <c r="N1070" s="14" t="str">
        <f t="shared" si="177"/>
        <v/>
      </c>
      <c r="O1070" s="14" t="str">
        <f>IF(timingTable[[#This Row],['[TRACECODE']:.1]]=141,"afterRx","")</f>
        <v/>
      </c>
      <c r="P1070" s="14" t="str">
        <f t="shared" si="178"/>
        <v/>
      </c>
      <c r="Q1070" s="14" t="str">
        <f t="shared" si="179"/>
        <v/>
      </c>
      <c r="R1070" s="14" t="str">
        <f t="shared" si="180"/>
        <v/>
      </c>
      <c r="S1070" s="14" t="str">
        <f t="shared" si="181"/>
        <v>EMPTY</v>
      </c>
      <c r="T1070" s="14" t="str">
        <f t="shared" si="182"/>
        <v>EMPTY</v>
      </c>
      <c r="U1070" s="14" t="str">
        <f t="shared" si="183"/>
        <v>EMPTY</v>
      </c>
      <c r="V1070" s="14" t="str">
        <f t="shared" si="184"/>
        <v>EMPTY</v>
      </c>
      <c r="W1070" s="14">
        <f>IF(L1070="beforeTx",timingTable[[#This Row],[FRT32_val]]-timingTable[[#This Row],[FRT32_trace]],"EMPTY")</f>
        <v>-683983605</v>
      </c>
      <c r="X1070" s="14">
        <f t="shared" si="185"/>
        <v>729</v>
      </c>
      <c r="Y1070" s="14" t="str">
        <f t="shared" si="186"/>
        <v>EMPTY</v>
      </c>
      <c r="Z1070" s="14" t="str">
        <f>IF(AND(P1070="beforeRx",O1071="afterRx"),J1071-timingTable[[#This Row],[FRT32_trace]],"EMPTY")</f>
        <v>EMPTY</v>
      </c>
      <c r="AA1070" s="14" t="str">
        <f>IF(AND(timingTable[[#This Row],[txEnd]]="txEnd",Q1074="rxStart"),I1074-timingTable[[#This Row],[FRT32_val]],"EMPTY")</f>
        <v>EMPTY</v>
      </c>
    </row>
    <row r="1071" spans="1:27" x14ac:dyDescent="0.25">
      <c r="A1071" s="14" t="s">
        <v>3651</v>
      </c>
      <c r="B1071">
        <v>335691432709</v>
      </c>
      <c r="C1071" s="14" t="s">
        <v>11770</v>
      </c>
      <c r="D1071">
        <v>151</v>
      </c>
      <c r="E1071" s="14" t="s">
        <v>7876</v>
      </c>
      <c r="F1071" s="14" t="s">
        <v>8151</v>
      </c>
      <c r="G1071" s="14">
        <f>timingTable[[#This Row],[FRT_DEC]]-B1070</f>
        <v>14</v>
      </c>
      <c r="H10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INFO]]))),H1070)</f>
        <v>115</v>
      </c>
      <c r="I10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071" s="14">
        <f>HEX2DEC(RIGHT(timingTable[[#This Row],[FRT_HEX]],MIN(LEN(timingTable[[#This Row],[FRT_HEX]])-2,8)))</f>
        <v>683983621</v>
      </c>
      <c r="K1071" s="14" t="str">
        <f>IF(timingTable[[#This Row],['[TRACECODE']:.1]]=140,"afterTx","")</f>
        <v/>
      </c>
      <c r="L1071" s="14" t="str">
        <f t="shared" si="176"/>
        <v/>
      </c>
      <c r="M1071" s="14" t="str">
        <f>IF(AND(H1071=H1070,K1070="afterTx",timingTable[[#This Row],['[TRACECODE']:.1]]=6),"dc","")</f>
        <v/>
      </c>
      <c r="N1071" s="14" t="str">
        <f t="shared" si="177"/>
        <v/>
      </c>
      <c r="O1071" s="14" t="str">
        <f>IF(timingTable[[#This Row],['[TRACECODE']:.1]]=141,"afterRx","")</f>
        <v/>
      </c>
      <c r="P1071" s="14" t="str">
        <f t="shared" si="178"/>
        <v/>
      </c>
      <c r="Q1071" s="14" t="str">
        <f t="shared" si="179"/>
        <v/>
      </c>
      <c r="R1071" s="14" t="str">
        <f t="shared" si="180"/>
        <v/>
      </c>
      <c r="S1071" s="14" t="str">
        <f t="shared" si="181"/>
        <v>EMPTY</v>
      </c>
      <c r="T1071" s="14" t="str">
        <f t="shared" si="182"/>
        <v>EMPTY</v>
      </c>
      <c r="U1071" s="14" t="str">
        <f t="shared" si="183"/>
        <v>EMPTY</v>
      </c>
      <c r="V1071" s="14" t="str">
        <f t="shared" si="184"/>
        <v>EMPTY</v>
      </c>
      <c r="W1071" s="14" t="str">
        <f>IF(L1071="beforeTx",timingTable[[#This Row],[FRT32_val]]-timingTable[[#This Row],[FRT32_trace]],"EMPTY")</f>
        <v>EMPTY</v>
      </c>
      <c r="X1071" s="14" t="str">
        <f t="shared" si="185"/>
        <v>EMPTY</v>
      </c>
      <c r="Y1071" s="14" t="str">
        <f t="shared" si="186"/>
        <v>EMPTY</v>
      </c>
      <c r="Z1071" s="14" t="str">
        <f>IF(AND(P1071="beforeRx",O1072="afterRx"),J1072-timingTable[[#This Row],[FRT32_trace]],"EMPTY")</f>
        <v>EMPTY</v>
      </c>
      <c r="AA1071" s="14" t="str">
        <f>IF(AND(timingTable[[#This Row],[txEnd]]="txEnd",Q1075="rxStart"),I1075-timingTable[[#This Row],[FRT32_val]],"EMPTY")</f>
        <v>EMPTY</v>
      </c>
    </row>
    <row r="1072" spans="1:27" x14ac:dyDescent="0.25">
      <c r="A1072" s="14" t="s">
        <v>3668</v>
      </c>
      <c r="B1072">
        <v>335691433424</v>
      </c>
      <c r="C1072" s="14" t="s">
        <v>11789</v>
      </c>
      <c r="D1072">
        <v>140</v>
      </c>
      <c r="E1072" s="14" t="s">
        <v>1076</v>
      </c>
      <c r="F1072" s="14" t="s">
        <v>7873</v>
      </c>
      <c r="G1072" s="14">
        <f>timingTable[[#This Row],[FRT_DEC]]-B1071</f>
        <v>715</v>
      </c>
      <c r="H10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INFO]]))),H1071)</f>
        <v>115</v>
      </c>
      <c r="I107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72" s="14">
        <f>HEX2DEC(RIGHT(timingTable[[#This Row],[FRT_HEX]],MIN(LEN(timingTable[[#This Row],[FRT_HEX]])-2,8)))</f>
        <v>683984336</v>
      </c>
      <c r="K1072" s="14" t="str">
        <f>IF(timingTable[[#This Row],['[TRACECODE']:.1]]=140,"afterTx","")</f>
        <v>afterTx</v>
      </c>
      <c r="L1072" s="14" t="str">
        <f t="shared" si="176"/>
        <v/>
      </c>
      <c r="M1072" s="14" t="str">
        <f>IF(AND(H1072=H1071,K1071="afterTx",timingTable[[#This Row],['[TRACECODE']:.1]]=6),"dc","")</f>
        <v/>
      </c>
      <c r="N1072" s="14" t="str">
        <f t="shared" si="177"/>
        <v/>
      </c>
      <c r="O1072" s="14" t="str">
        <f>IF(timingTable[[#This Row],['[TRACECODE']:.1]]=141,"afterRx","")</f>
        <v/>
      </c>
      <c r="P1072" s="14" t="str">
        <f t="shared" si="178"/>
        <v/>
      </c>
      <c r="Q1072" s="14" t="str">
        <f t="shared" si="179"/>
        <v/>
      </c>
      <c r="R1072" s="14" t="str">
        <f t="shared" si="180"/>
        <v/>
      </c>
      <c r="S1072" s="14" t="str">
        <f t="shared" si="181"/>
        <v>EMPTY</v>
      </c>
      <c r="T1072" s="14" t="str">
        <f t="shared" si="182"/>
        <v>EMPTY</v>
      </c>
      <c r="U1072" s="14" t="str">
        <f t="shared" si="183"/>
        <v>EMPTY</v>
      </c>
      <c r="V1072" s="14" t="str">
        <f t="shared" si="184"/>
        <v>EMPTY</v>
      </c>
      <c r="W1072" s="14" t="str">
        <f>IF(L1072="beforeTx",timingTable[[#This Row],[FRT32_val]]-timingTable[[#This Row],[FRT32_trace]],"EMPTY")</f>
        <v>EMPTY</v>
      </c>
      <c r="X1072" s="14" t="str">
        <f t="shared" si="185"/>
        <v>EMPTY</v>
      </c>
      <c r="Y1072" s="14" t="str">
        <f t="shared" si="186"/>
        <v>EMPTY</v>
      </c>
      <c r="Z1072" s="14" t="str">
        <f>IF(AND(P1072="beforeRx",O1073="afterRx"),J1073-timingTable[[#This Row],[FRT32_trace]],"EMPTY")</f>
        <v>EMPTY</v>
      </c>
      <c r="AA1072" s="14" t="str">
        <f>IF(AND(timingTable[[#This Row],[txEnd]]="txEnd",Q1076="rxStart"),I1076-timingTable[[#This Row],[FRT32_val]],"EMPTY")</f>
        <v>EMPTY</v>
      </c>
    </row>
    <row r="1073" spans="1:27" x14ac:dyDescent="0.25">
      <c r="A1073" s="14" t="s">
        <v>4047</v>
      </c>
      <c r="B1073">
        <v>335691434777</v>
      </c>
      <c r="C1073" s="14" t="s">
        <v>11802</v>
      </c>
      <c r="D1073">
        <v>151</v>
      </c>
      <c r="E1073" s="14" t="s">
        <v>7876</v>
      </c>
      <c r="F1073" s="14" t="s">
        <v>7989</v>
      </c>
      <c r="G1073" s="14">
        <f>timingTable[[#This Row],[FRT_DEC]]-B1072</f>
        <v>1353</v>
      </c>
      <c r="H10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INFO]]))),H1072)</f>
        <v>115</v>
      </c>
      <c r="I10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73" s="14">
        <f>HEX2DEC(RIGHT(timingTable[[#This Row],[FRT_HEX]],MIN(LEN(timingTable[[#This Row],[FRT_HEX]])-2,8)))</f>
        <v>683985689</v>
      </c>
      <c r="K1073" s="14" t="str">
        <f>IF(timingTable[[#This Row],['[TRACECODE']:.1]]=140,"afterTx","")</f>
        <v/>
      </c>
      <c r="L1073" s="14" t="str">
        <f t="shared" si="176"/>
        <v/>
      </c>
      <c r="M1073" s="14" t="str">
        <f>IF(AND(H1073=H1072,K1072="afterTx",timingTable[[#This Row],['[TRACECODE']:.1]]=6),"dc","")</f>
        <v/>
      </c>
      <c r="N1073" s="14" t="str">
        <f t="shared" si="177"/>
        <v/>
      </c>
      <c r="O1073" s="14" t="str">
        <f>IF(timingTable[[#This Row],['[TRACECODE']:.1]]=141,"afterRx","")</f>
        <v/>
      </c>
      <c r="P1073" s="14" t="str">
        <f t="shared" si="178"/>
        <v/>
      </c>
      <c r="Q1073" s="14" t="str">
        <f t="shared" si="179"/>
        <v/>
      </c>
      <c r="R1073" s="14" t="str">
        <f t="shared" si="180"/>
        <v/>
      </c>
      <c r="S1073" s="14" t="str">
        <f t="shared" si="181"/>
        <v>EMPTY</v>
      </c>
      <c r="T1073" s="14" t="str">
        <f t="shared" si="182"/>
        <v>EMPTY</v>
      </c>
      <c r="U1073" s="14" t="str">
        <f t="shared" si="183"/>
        <v>EMPTY</v>
      </c>
      <c r="V1073" s="14" t="str">
        <f t="shared" si="184"/>
        <v>EMPTY</v>
      </c>
      <c r="W1073" s="14" t="str">
        <f>IF(L1073="beforeTx",timingTable[[#This Row],[FRT32_val]]-timingTable[[#This Row],[FRT32_trace]],"EMPTY")</f>
        <v>EMPTY</v>
      </c>
      <c r="X1073" s="14" t="str">
        <f t="shared" si="185"/>
        <v>EMPTY</v>
      </c>
      <c r="Y1073" s="14" t="str">
        <f t="shared" si="186"/>
        <v>EMPTY</v>
      </c>
      <c r="Z1073" s="14" t="str">
        <f>IF(AND(P1073="beforeRx",O1074="afterRx"),J1074-timingTable[[#This Row],[FRT32_trace]],"EMPTY")</f>
        <v>EMPTY</v>
      </c>
      <c r="AA1073" s="14" t="str">
        <f>IF(AND(timingTable[[#This Row],[txEnd]]="txEnd",Q1077="rxStart"),I1077-timingTable[[#This Row],[FRT32_val]],"EMPTY")</f>
        <v>EMPTY</v>
      </c>
    </row>
    <row r="1074" spans="1:27" x14ac:dyDescent="0.25">
      <c r="A1074" s="14" t="s">
        <v>4050</v>
      </c>
      <c r="B1074">
        <v>335691439968</v>
      </c>
      <c r="C1074" s="14" t="s">
        <v>11805</v>
      </c>
      <c r="D1074">
        <v>151</v>
      </c>
      <c r="E1074" s="14" t="s">
        <v>7876</v>
      </c>
      <c r="F1074" s="14" t="s">
        <v>7845</v>
      </c>
      <c r="G1074" s="14">
        <f>timingTable[[#This Row],[FRT_DEC]]-B1073</f>
        <v>5191</v>
      </c>
      <c r="H10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INFO]]))),H1073)</f>
        <v>115</v>
      </c>
      <c r="I10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074" s="14">
        <f>HEX2DEC(RIGHT(timingTable[[#This Row],[FRT_HEX]],MIN(LEN(timingTable[[#This Row],[FRT_HEX]])-2,8)))</f>
        <v>683990880</v>
      </c>
      <c r="K1074" s="14" t="str">
        <f>IF(timingTable[[#This Row],['[TRACECODE']:.1]]=140,"afterTx","")</f>
        <v/>
      </c>
      <c r="L1074" s="14" t="str">
        <f t="shared" si="176"/>
        <v/>
      </c>
      <c r="M1074" s="14" t="str">
        <f>IF(AND(H1074=H1073,K1073="afterTx",timingTable[[#This Row],['[TRACECODE']:.1]]=6),"dc","")</f>
        <v/>
      </c>
      <c r="N1074" s="14" t="str">
        <f t="shared" si="177"/>
        <v/>
      </c>
      <c r="O1074" s="14" t="str">
        <f>IF(timingTable[[#This Row],['[TRACECODE']:.1]]=141,"afterRx","")</f>
        <v/>
      </c>
      <c r="P1074" s="14" t="str">
        <f t="shared" si="178"/>
        <v/>
      </c>
      <c r="Q1074" s="14" t="str">
        <f t="shared" si="179"/>
        <v/>
      </c>
      <c r="R1074" s="14" t="str">
        <f t="shared" si="180"/>
        <v/>
      </c>
      <c r="S1074" s="14" t="str">
        <f t="shared" si="181"/>
        <v>EMPTY</v>
      </c>
      <c r="T1074" s="14" t="str">
        <f t="shared" si="182"/>
        <v>EMPTY</v>
      </c>
      <c r="U1074" s="14" t="str">
        <f t="shared" si="183"/>
        <v>EMPTY</v>
      </c>
      <c r="V1074" s="14" t="str">
        <f t="shared" si="184"/>
        <v>EMPTY</v>
      </c>
      <c r="W1074" s="14" t="str">
        <f>IF(L1074="beforeTx",timingTable[[#This Row],[FRT32_val]]-timingTable[[#This Row],[FRT32_trace]],"EMPTY")</f>
        <v>EMPTY</v>
      </c>
      <c r="X1074" s="14" t="str">
        <f t="shared" si="185"/>
        <v>EMPTY</v>
      </c>
      <c r="Y1074" s="14" t="str">
        <f t="shared" si="186"/>
        <v>EMPTY</v>
      </c>
      <c r="Z1074" s="14" t="str">
        <f>IF(AND(P1074="beforeRx",O1075="afterRx"),J1075-timingTable[[#This Row],[FRT32_trace]],"EMPTY")</f>
        <v>EMPTY</v>
      </c>
      <c r="AA1074" s="14" t="str">
        <f>IF(AND(timingTable[[#This Row],[txEnd]]="txEnd",Q1078="rxStart"),I1078-timingTable[[#This Row],[FRT32_val]],"EMPTY")</f>
        <v>EMPTY</v>
      </c>
    </row>
    <row r="1075" spans="1:27" x14ac:dyDescent="0.25">
      <c r="A1075" s="14" t="s">
        <v>4055</v>
      </c>
      <c r="B1075">
        <v>335691440073</v>
      </c>
      <c r="C1075" s="14" t="s">
        <v>11810</v>
      </c>
      <c r="D1075">
        <v>123</v>
      </c>
      <c r="E1075" s="14" t="s">
        <v>3922</v>
      </c>
      <c r="F1075" s="14" t="s">
        <v>11811</v>
      </c>
      <c r="G1075" s="14">
        <f>timingTable[[#This Row],[FRT_DEC]]-B1074</f>
        <v>105</v>
      </c>
      <c r="H10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INFO]]))),H1074)</f>
        <v>115</v>
      </c>
      <c r="I10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683990764</v>
      </c>
      <c r="J1075" s="14">
        <f>HEX2DEC(RIGHT(timingTable[[#This Row],[FRT_HEX]],MIN(LEN(timingTable[[#This Row],[FRT_HEX]])-2,8)))</f>
        <v>683990985</v>
      </c>
      <c r="K1075" s="14" t="str">
        <f>IF(timingTable[[#This Row],['[TRACECODE']:.1]]=140,"afterTx","")</f>
        <v/>
      </c>
      <c r="L1075" s="14" t="str">
        <f t="shared" si="176"/>
        <v/>
      </c>
      <c r="M1075" s="14" t="str">
        <f>IF(AND(H1075=H1074,K1074="afterTx",timingTable[[#This Row],['[TRACECODE']:.1]]=6),"dc","")</f>
        <v/>
      </c>
      <c r="N1075" s="14" t="str">
        <f t="shared" si="177"/>
        <v/>
      </c>
      <c r="O1075" s="14" t="str">
        <f>IF(timingTable[[#This Row],['[TRACECODE']:.1]]=141,"afterRx","")</f>
        <v/>
      </c>
      <c r="P1075" s="14" t="str">
        <f t="shared" si="178"/>
        <v/>
      </c>
      <c r="Q1075" s="14" t="str">
        <f t="shared" si="179"/>
        <v/>
      </c>
      <c r="R1075" s="14" t="str">
        <f t="shared" si="180"/>
        <v/>
      </c>
      <c r="S1075" s="14" t="str">
        <f t="shared" si="181"/>
        <v>EMPTY</v>
      </c>
      <c r="T1075" s="14" t="str">
        <f t="shared" si="182"/>
        <v>EMPTY</v>
      </c>
      <c r="U1075" s="14" t="str">
        <f t="shared" si="183"/>
        <v>EMPTY</v>
      </c>
      <c r="V1075" s="14" t="str">
        <f t="shared" si="184"/>
        <v>EMPTY</v>
      </c>
      <c r="W1075" s="14" t="str">
        <f>IF(L1075="beforeTx",timingTable[[#This Row],[FRT32_val]]-timingTable[[#This Row],[FRT32_trace]],"EMPTY")</f>
        <v>EMPTY</v>
      </c>
      <c r="X1075" s="14" t="str">
        <f t="shared" si="185"/>
        <v>EMPTY</v>
      </c>
      <c r="Y1075" s="14" t="str">
        <f t="shared" si="186"/>
        <v>EMPTY</v>
      </c>
      <c r="Z1075" s="14" t="str">
        <f>IF(AND(P1075="beforeRx",O1076="afterRx"),J1076-timingTable[[#This Row],[FRT32_trace]],"EMPTY")</f>
        <v>EMPTY</v>
      </c>
      <c r="AA1075" s="14" t="str">
        <f>IF(AND(timingTable[[#This Row],[txEnd]]="txEnd",Q1079="rxStart"),I1079-timingTable[[#This Row],[FRT32_val]],"EMPTY")</f>
        <v>EMPTY</v>
      </c>
    </row>
    <row r="1076" spans="1:27" x14ac:dyDescent="0.25">
      <c r="A1076" s="14" t="s">
        <v>4056</v>
      </c>
      <c r="B1076">
        <v>335691440077</v>
      </c>
      <c r="C1076" s="14" t="s">
        <v>11812</v>
      </c>
      <c r="D1076">
        <v>123</v>
      </c>
      <c r="E1076" s="14" t="s">
        <v>3922</v>
      </c>
      <c r="F1076" s="14" t="s">
        <v>7879</v>
      </c>
      <c r="G1076" s="14">
        <f>timingTable[[#This Row],[FRT_DEC]]-B1075</f>
        <v>4</v>
      </c>
      <c r="H10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INFO]]))),H1075)</f>
        <v>115</v>
      </c>
      <c r="I10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76" s="14">
        <f>HEX2DEC(RIGHT(timingTable[[#This Row],[FRT_HEX]],MIN(LEN(timingTable[[#This Row],[FRT_HEX]])-2,8)))</f>
        <v>683990989</v>
      </c>
      <c r="K1076" s="14" t="str">
        <f>IF(timingTable[[#This Row],['[TRACECODE']:.1]]=140,"afterTx","")</f>
        <v/>
      </c>
      <c r="L1076" s="14" t="str">
        <f t="shared" si="176"/>
        <v/>
      </c>
      <c r="M1076" s="14" t="str">
        <f>IF(AND(H1076=H1075,K1075="afterTx",timingTable[[#This Row],['[TRACECODE']:.1]]=6),"dc","")</f>
        <v/>
      </c>
      <c r="N1076" s="14" t="str">
        <f t="shared" si="177"/>
        <v/>
      </c>
      <c r="O1076" s="14" t="str">
        <f>IF(timingTable[[#This Row],['[TRACECODE']:.1]]=141,"afterRx","")</f>
        <v/>
      </c>
      <c r="P1076" s="14" t="str">
        <f t="shared" si="178"/>
        <v/>
      </c>
      <c r="Q1076" s="14" t="str">
        <f t="shared" si="179"/>
        <v/>
      </c>
      <c r="R1076" s="14" t="str">
        <f t="shared" si="180"/>
        <v/>
      </c>
      <c r="S1076" s="14" t="str">
        <f t="shared" si="181"/>
        <v>EMPTY</v>
      </c>
      <c r="T1076" s="14" t="str">
        <f t="shared" si="182"/>
        <v>EMPTY</v>
      </c>
      <c r="U1076" s="14" t="str">
        <f t="shared" si="183"/>
        <v>EMPTY</v>
      </c>
      <c r="V1076" s="14" t="str">
        <f t="shared" si="184"/>
        <v>EMPTY</v>
      </c>
      <c r="W1076" s="14" t="str">
        <f>IF(L1076="beforeTx",timingTable[[#This Row],[FRT32_val]]-timingTable[[#This Row],[FRT32_trace]],"EMPTY")</f>
        <v>EMPTY</v>
      </c>
      <c r="X1076" s="14" t="str">
        <f t="shared" si="185"/>
        <v>EMPTY</v>
      </c>
      <c r="Y1076" s="14" t="str">
        <f t="shared" si="186"/>
        <v>EMPTY</v>
      </c>
      <c r="Z1076" s="14" t="str">
        <f>IF(AND(P1076="beforeRx",O1077="afterRx"),J1077-timingTable[[#This Row],[FRT32_trace]],"EMPTY")</f>
        <v>EMPTY</v>
      </c>
      <c r="AA1076" s="14" t="str">
        <f>IF(AND(timingTable[[#This Row],[txEnd]]="txEnd",Q1080="rxStart"),I1080-timingTable[[#This Row],[FRT32_val]],"EMPTY")</f>
        <v>EMPTY</v>
      </c>
    </row>
    <row r="1077" spans="1:27" x14ac:dyDescent="0.25">
      <c r="A1077" s="14" t="s">
        <v>4057</v>
      </c>
      <c r="B1077">
        <v>335691440084</v>
      </c>
      <c r="C1077" s="14" t="s">
        <v>11813</v>
      </c>
      <c r="D1077">
        <v>151</v>
      </c>
      <c r="E1077" s="14" t="s">
        <v>7876</v>
      </c>
      <c r="F1077" s="14" t="s">
        <v>7843</v>
      </c>
      <c r="G1077" s="14">
        <f>timingTable[[#This Row],[FRT_DEC]]-B1076</f>
        <v>7</v>
      </c>
      <c r="H10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INFO]]))),H1076)</f>
        <v>115</v>
      </c>
      <c r="I10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1077" s="14">
        <f>HEX2DEC(RIGHT(timingTable[[#This Row],[FRT_HEX]],MIN(LEN(timingTable[[#This Row],[FRT_HEX]])-2,8)))</f>
        <v>683990996</v>
      </c>
      <c r="K1077" s="14" t="str">
        <f>IF(timingTable[[#This Row],['[TRACECODE']:.1]]=140,"afterTx","")</f>
        <v/>
      </c>
      <c r="L1077" s="14" t="str">
        <f t="shared" si="176"/>
        <v/>
      </c>
      <c r="M1077" s="14" t="str">
        <f>IF(AND(H1077=H1076,K1076="afterTx",timingTable[[#This Row],['[TRACECODE']:.1]]=6),"dc","")</f>
        <v/>
      </c>
      <c r="N1077" s="14" t="str">
        <f t="shared" si="177"/>
        <v/>
      </c>
      <c r="O1077" s="14" t="str">
        <f>IF(timingTable[[#This Row],['[TRACECODE']:.1]]=141,"afterRx","")</f>
        <v/>
      </c>
      <c r="P1077" s="14" t="str">
        <f t="shared" si="178"/>
        <v/>
      </c>
      <c r="Q1077" s="14" t="str">
        <f t="shared" si="179"/>
        <v/>
      </c>
      <c r="R1077" s="14" t="str">
        <f t="shared" si="180"/>
        <v/>
      </c>
      <c r="S1077" s="14" t="str">
        <f t="shared" si="181"/>
        <v>EMPTY</v>
      </c>
      <c r="T1077" s="14" t="str">
        <f t="shared" si="182"/>
        <v>EMPTY</v>
      </c>
      <c r="U1077" s="14" t="str">
        <f t="shared" si="183"/>
        <v>EMPTY</v>
      </c>
      <c r="V1077" s="14" t="str">
        <f t="shared" si="184"/>
        <v>EMPTY</v>
      </c>
      <c r="W1077" s="14" t="str">
        <f>IF(L1077="beforeTx",timingTable[[#This Row],[FRT32_val]]-timingTable[[#This Row],[FRT32_trace]],"EMPTY")</f>
        <v>EMPTY</v>
      </c>
      <c r="X1077" s="14" t="str">
        <f t="shared" si="185"/>
        <v>EMPTY</v>
      </c>
      <c r="Y1077" s="14" t="str">
        <f t="shared" si="186"/>
        <v>EMPTY</v>
      </c>
      <c r="Z1077" s="14" t="str">
        <f>IF(AND(P1077="beforeRx",O1078="afterRx"),J1078-timingTable[[#This Row],[FRT32_trace]],"EMPTY")</f>
        <v>EMPTY</v>
      </c>
      <c r="AA1077" s="14" t="str">
        <f>IF(AND(timingTable[[#This Row],[txEnd]]="txEnd",Q1081="rxStart"),I1081-timingTable[[#This Row],[FRT32_val]],"EMPTY")</f>
        <v>EMPTY</v>
      </c>
    </row>
    <row r="1078" spans="1:27" x14ac:dyDescent="0.25">
      <c r="A1078" s="14" t="s">
        <v>4062</v>
      </c>
      <c r="B1078">
        <v>335691440171</v>
      </c>
      <c r="C1078" s="14" t="s">
        <v>11818</v>
      </c>
      <c r="D1078">
        <v>151</v>
      </c>
      <c r="E1078" s="14" t="s">
        <v>7876</v>
      </c>
      <c r="F1078" s="14" t="s">
        <v>8851</v>
      </c>
      <c r="G1078" s="14">
        <f>timingTable[[#This Row],[FRT_DEC]]-B1077</f>
        <v>87</v>
      </c>
      <c r="H10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INFO]]))),H1077)</f>
        <v>115</v>
      </c>
      <c r="I10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1078" s="14">
        <f>HEX2DEC(RIGHT(timingTable[[#This Row],[FRT_HEX]],MIN(LEN(timingTable[[#This Row],[FRT_HEX]])-2,8)))</f>
        <v>683991083</v>
      </c>
      <c r="K1078" s="14" t="str">
        <f>IF(timingTable[[#This Row],['[TRACECODE']:.1]]=140,"afterTx","")</f>
        <v/>
      </c>
      <c r="L1078" s="14" t="str">
        <f t="shared" si="176"/>
        <v/>
      </c>
      <c r="M1078" s="14" t="str">
        <f>IF(AND(H1078=H1077,K1077="afterTx",timingTable[[#This Row],['[TRACECODE']:.1]]=6),"dc","")</f>
        <v/>
      </c>
      <c r="N1078" s="14" t="str">
        <f t="shared" si="177"/>
        <v/>
      </c>
      <c r="O1078" s="14" t="str">
        <f>IF(timingTable[[#This Row],['[TRACECODE']:.1]]=141,"afterRx","")</f>
        <v/>
      </c>
      <c r="P1078" s="14" t="str">
        <f t="shared" si="178"/>
        <v/>
      </c>
      <c r="Q1078" s="14" t="str">
        <f t="shared" si="179"/>
        <v/>
      </c>
      <c r="R1078" s="14" t="str">
        <f t="shared" si="180"/>
        <v/>
      </c>
      <c r="S1078" s="14" t="str">
        <f t="shared" si="181"/>
        <v>EMPTY</v>
      </c>
      <c r="T1078" s="14" t="str">
        <f t="shared" si="182"/>
        <v>EMPTY</v>
      </c>
      <c r="U1078" s="14" t="str">
        <f t="shared" si="183"/>
        <v>EMPTY</v>
      </c>
      <c r="V1078" s="14" t="str">
        <f t="shared" si="184"/>
        <v>EMPTY</v>
      </c>
      <c r="W1078" s="14" t="str">
        <f>IF(L1078="beforeTx",timingTable[[#This Row],[FRT32_val]]-timingTable[[#This Row],[FRT32_trace]],"EMPTY")</f>
        <v>EMPTY</v>
      </c>
      <c r="X1078" s="14" t="str">
        <f t="shared" si="185"/>
        <v>EMPTY</v>
      </c>
      <c r="Y1078" s="14" t="str">
        <f t="shared" si="186"/>
        <v>EMPTY</v>
      </c>
      <c r="Z1078" s="14" t="str">
        <f>IF(AND(P1078="beforeRx",O1079="afterRx"),J1079-timingTable[[#This Row],[FRT32_trace]],"EMPTY")</f>
        <v>EMPTY</v>
      </c>
      <c r="AA1078" s="14" t="str">
        <f>IF(AND(timingTable[[#This Row],[txEnd]]="txEnd",Q1082="rxStart"),I1082-timingTable[[#This Row],[FRT32_val]],"EMPTY")</f>
        <v>EMPTY</v>
      </c>
    </row>
    <row r="1079" spans="1:27" x14ac:dyDescent="0.25">
      <c r="A1079" s="14" t="s">
        <v>4067</v>
      </c>
      <c r="B1079">
        <v>335691441484</v>
      </c>
      <c r="C1079" s="14" t="s">
        <v>11823</v>
      </c>
      <c r="D1079">
        <v>151</v>
      </c>
      <c r="E1079" s="14" t="s">
        <v>7876</v>
      </c>
      <c r="F1079" s="14" t="s">
        <v>8858</v>
      </c>
      <c r="G1079" s="14">
        <f>timingTable[[#This Row],[FRT_DEC]]-B1078</f>
        <v>1313</v>
      </c>
      <c r="H10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INFO]]))),H1078)</f>
        <v>115</v>
      </c>
      <c r="I10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1079" s="14">
        <f>HEX2DEC(RIGHT(timingTable[[#This Row],[FRT_HEX]],MIN(LEN(timingTable[[#This Row],[FRT_HEX]])-2,8)))</f>
        <v>683992396</v>
      </c>
      <c r="K1079" s="14" t="str">
        <f>IF(timingTable[[#This Row],['[TRACECODE']:.1]]=140,"afterTx","")</f>
        <v/>
      </c>
      <c r="L1079" s="14" t="str">
        <f t="shared" si="176"/>
        <v/>
      </c>
      <c r="M1079" s="14" t="str">
        <f>IF(AND(H1079=H1078,K1078="afterTx",timingTable[[#This Row],['[TRACECODE']:.1]]=6),"dc","")</f>
        <v/>
      </c>
      <c r="N1079" s="14" t="str">
        <f t="shared" si="177"/>
        <v/>
      </c>
      <c r="O1079" s="14" t="str">
        <f>IF(timingTable[[#This Row],['[TRACECODE']:.1]]=141,"afterRx","")</f>
        <v/>
      </c>
      <c r="P1079" s="14" t="str">
        <f t="shared" si="178"/>
        <v/>
      </c>
      <c r="Q1079" s="14" t="str">
        <f t="shared" si="179"/>
        <v/>
      </c>
      <c r="R1079" s="14" t="str">
        <f t="shared" si="180"/>
        <v/>
      </c>
      <c r="S1079" s="14" t="str">
        <f t="shared" si="181"/>
        <v>EMPTY</v>
      </c>
      <c r="T1079" s="14" t="str">
        <f t="shared" si="182"/>
        <v>EMPTY</v>
      </c>
      <c r="U1079" s="14" t="str">
        <f t="shared" si="183"/>
        <v>EMPTY</v>
      </c>
      <c r="V1079" s="14" t="str">
        <f t="shared" si="184"/>
        <v>EMPTY</v>
      </c>
      <c r="W1079" s="14" t="str">
        <f>IF(L1079="beforeTx",timingTable[[#This Row],[FRT32_val]]-timingTable[[#This Row],[FRT32_trace]],"EMPTY")</f>
        <v>EMPTY</v>
      </c>
      <c r="X1079" s="14" t="str">
        <f t="shared" si="185"/>
        <v>EMPTY</v>
      </c>
      <c r="Y1079" s="14" t="str">
        <f t="shared" si="186"/>
        <v>EMPTY</v>
      </c>
      <c r="Z1079" s="14" t="str">
        <f>IF(AND(P1079="beforeRx",O1080="afterRx"),J1080-timingTable[[#This Row],[FRT32_trace]],"EMPTY")</f>
        <v>EMPTY</v>
      </c>
      <c r="AA1079" s="14" t="str">
        <f>IF(AND(timingTable[[#This Row],[txEnd]]="txEnd",Q1083="rxStart"),I1083-timingTable[[#This Row],[FRT32_val]],"EMPTY")</f>
        <v>EMPTY</v>
      </c>
    </row>
    <row r="1080" spans="1:27" x14ac:dyDescent="0.25">
      <c r="A1080" s="14" t="s">
        <v>4076</v>
      </c>
      <c r="B1080">
        <v>335691441572</v>
      </c>
      <c r="C1080" s="14" t="s">
        <v>11833</v>
      </c>
      <c r="D1080">
        <v>151</v>
      </c>
      <c r="E1080" s="14" t="s">
        <v>7876</v>
      </c>
      <c r="F1080" s="14" t="s">
        <v>7993</v>
      </c>
      <c r="G1080" s="14">
        <f>timingTable[[#This Row],[FRT_DEC]]-B1079</f>
        <v>88</v>
      </c>
      <c r="H10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INFO]]))),H1079)</f>
        <v>115</v>
      </c>
      <c r="I10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080" s="14">
        <f>HEX2DEC(RIGHT(timingTable[[#This Row],[FRT_HEX]],MIN(LEN(timingTable[[#This Row],[FRT_HEX]])-2,8)))</f>
        <v>683992484</v>
      </c>
      <c r="K1080" s="14" t="str">
        <f>IF(timingTable[[#This Row],['[TRACECODE']:.1]]=140,"afterTx","")</f>
        <v/>
      </c>
      <c r="L1080" s="14" t="str">
        <f t="shared" si="176"/>
        <v/>
      </c>
      <c r="M1080" s="14" t="str">
        <f>IF(AND(H1080=H1079,K1079="afterTx",timingTable[[#This Row],['[TRACECODE']:.1]]=6),"dc","")</f>
        <v/>
      </c>
      <c r="N1080" s="14" t="str">
        <f t="shared" si="177"/>
        <v/>
      </c>
      <c r="O1080" s="14" t="str">
        <f>IF(timingTable[[#This Row],['[TRACECODE']:.1]]=141,"afterRx","")</f>
        <v/>
      </c>
      <c r="P1080" s="14" t="str">
        <f t="shared" si="178"/>
        <v/>
      </c>
      <c r="Q1080" s="14" t="str">
        <f t="shared" si="179"/>
        <v/>
      </c>
      <c r="R1080" s="14" t="str">
        <f t="shared" si="180"/>
        <v/>
      </c>
      <c r="S1080" s="14" t="str">
        <f t="shared" si="181"/>
        <v>EMPTY</v>
      </c>
      <c r="T1080" s="14" t="str">
        <f t="shared" si="182"/>
        <v>EMPTY</v>
      </c>
      <c r="U1080" s="14" t="str">
        <f t="shared" si="183"/>
        <v>EMPTY</v>
      </c>
      <c r="V1080" s="14" t="str">
        <f t="shared" si="184"/>
        <v>EMPTY</v>
      </c>
      <c r="W1080" s="14" t="str">
        <f>IF(L1080="beforeTx",timingTable[[#This Row],[FRT32_val]]-timingTable[[#This Row],[FRT32_trace]],"EMPTY")</f>
        <v>EMPTY</v>
      </c>
      <c r="X1080" s="14" t="str">
        <f t="shared" si="185"/>
        <v>EMPTY</v>
      </c>
      <c r="Y1080" s="14" t="str">
        <f t="shared" si="186"/>
        <v>EMPTY</v>
      </c>
      <c r="Z1080" s="14" t="str">
        <f>IF(AND(P1080="beforeRx",O1081="afterRx"),J1081-timingTable[[#This Row],[FRT32_trace]],"EMPTY")</f>
        <v>EMPTY</v>
      </c>
      <c r="AA1080" s="14" t="str">
        <f>IF(AND(timingTable[[#This Row],[txEnd]]="txEnd",Q1084="rxStart"),I1084-timingTable[[#This Row],[FRT32_val]],"EMPTY")</f>
        <v>EMPTY</v>
      </c>
    </row>
    <row r="1081" spans="1:27" x14ac:dyDescent="0.25">
      <c r="A1081" s="14" t="s">
        <v>4080</v>
      </c>
      <c r="B1081">
        <v>335691441601</v>
      </c>
      <c r="C1081" s="14" t="s">
        <v>11837</v>
      </c>
      <c r="D1081">
        <v>131</v>
      </c>
      <c r="E1081" s="14" t="s">
        <v>3932</v>
      </c>
      <c r="F1081" s="14" t="s">
        <v>11838</v>
      </c>
      <c r="G1081" s="14">
        <f>timingTable[[#This Row],[FRT_DEC]]-B1080</f>
        <v>29</v>
      </c>
      <c r="H10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INFO]]))),H1080)</f>
        <v>116</v>
      </c>
      <c r="I108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81" s="14">
        <f>HEX2DEC(RIGHT(timingTable[[#This Row],[FRT_HEX]],MIN(LEN(timingTable[[#This Row],[FRT_HEX]])-2,8)))</f>
        <v>683992513</v>
      </c>
      <c r="K1081" s="14" t="str">
        <f>IF(timingTable[[#This Row],['[TRACECODE']:.1]]=140,"afterTx","")</f>
        <v/>
      </c>
      <c r="L1081" s="14" t="str">
        <f t="shared" si="176"/>
        <v/>
      </c>
      <c r="M1081" s="14" t="str">
        <f>IF(AND(H1081=H1080,K1080="afterTx",timingTable[[#This Row],['[TRACECODE']:.1]]=6),"dc","")</f>
        <v/>
      </c>
      <c r="N1081" s="14" t="str">
        <f t="shared" si="177"/>
        <v/>
      </c>
      <c r="O1081" s="14" t="str">
        <f>IF(timingTable[[#This Row],['[TRACECODE']:.1]]=141,"afterRx","")</f>
        <v/>
      </c>
      <c r="P1081" s="14" t="str">
        <f t="shared" si="178"/>
        <v/>
      </c>
      <c r="Q1081" s="14" t="str">
        <f t="shared" si="179"/>
        <v/>
      </c>
      <c r="R1081" s="14" t="str">
        <f t="shared" si="180"/>
        <v/>
      </c>
      <c r="S1081" s="14" t="str">
        <f t="shared" si="181"/>
        <v>EMPTY</v>
      </c>
      <c r="T1081" s="14" t="str">
        <f t="shared" si="182"/>
        <v>EMPTY</v>
      </c>
      <c r="U1081" s="14" t="str">
        <f t="shared" si="183"/>
        <v>EMPTY</v>
      </c>
      <c r="V1081" s="14" t="str">
        <f t="shared" si="184"/>
        <v>EMPTY</v>
      </c>
      <c r="W1081" s="14" t="str">
        <f>IF(L1081="beforeTx",timingTable[[#This Row],[FRT32_val]]-timingTable[[#This Row],[FRT32_trace]],"EMPTY")</f>
        <v>EMPTY</v>
      </c>
      <c r="X1081" s="14" t="str">
        <f t="shared" si="185"/>
        <v>EMPTY</v>
      </c>
      <c r="Y1081" s="14" t="str">
        <f t="shared" si="186"/>
        <v>EMPTY</v>
      </c>
      <c r="Z1081" s="14" t="str">
        <f>IF(AND(P1081="beforeRx",O1082="afterRx"),J1082-timingTable[[#This Row],[FRT32_trace]],"EMPTY")</f>
        <v>EMPTY</v>
      </c>
      <c r="AA1081" s="14" t="str">
        <f>IF(AND(timingTable[[#This Row],[txEnd]]="txEnd",Q1085="rxStart"),I1085-timingTable[[#This Row],[FRT32_val]],"EMPTY")</f>
        <v>EMPTY</v>
      </c>
    </row>
    <row r="1082" spans="1:27" x14ac:dyDescent="0.25">
      <c r="A1082" s="14" t="s">
        <v>4085</v>
      </c>
      <c r="B1082">
        <v>335691442259</v>
      </c>
      <c r="C1082" s="14" t="s">
        <v>11844</v>
      </c>
      <c r="D1082">
        <v>151</v>
      </c>
      <c r="E1082" s="14" t="s">
        <v>7876</v>
      </c>
      <c r="F1082" s="14" t="s">
        <v>7989</v>
      </c>
      <c r="G1082" s="14">
        <f>timingTable[[#This Row],[FRT_DEC]]-B1081</f>
        <v>658</v>
      </c>
      <c r="H10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INFO]]))),H1081)</f>
        <v>116</v>
      </c>
      <c r="I10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082" s="14">
        <f>HEX2DEC(RIGHT(timingTable[[#This Row],[FRT_HEX]],MIN(LEN(timingTable[[#This Row],[FRT_HEX]])-2,8)))</f>
        <v>683993171</v>
      </c>
      <c r="K1082" s="14" t="str">
        <f>IF(timingTable[[#This Row],['[TRACECODE']:.1]]=140,"afterTx","")</f>
        <v/>
      </c>
      <c r="L1082" s="14" t="str">
        <f t="shared" si="176"/>
        <v/>
      </c>
      <c r="M1082" s="14" t="str">
        <f>IF(AND(H1082=H1081,K1081="afterTx",timingTable[[#This Row],['[TRACECODE']:.1]]=6),"dc","")</f>
        <v/>
      </c>
      <c r="N1082" s="14" t="str">
        <f t="shared" si="177"/>
        <v/>
      </c>
      <c r="O1082" s="14" t="str">
        <f>IF(timingTable[[#This Row],['[TRACECODE']:.1]]=141,"afterRx","")</f>
        <v/>
      </c>
      <c r="P1082" s="14" t="str">
        <f t="shared" si="178"/>
        <v/>
      </c>
      <c r="Q1082" s="14" t="str">
        <f t="shared" si="179"/>
        <v/>
      </c>
      <c r="R1082" s="14" t="str">
        <f t="shared" si="180"/>
        <v/>
      </c>
      <c r="S1082" s="14" t="str">
        <f t="shared" si="181"/>
        <v>EMPTY</v>
      </c>
      <c r="T1082" s="14" t="str">
        <f t="shared" si="182"/>
        <v>EMPTY</v>
      </c>
      <c r="U1082" s="14" t="str">
        <f t="shared" si="183"/>
        <v>EMPTY</v>
      </c>
      <c r="V1082" s="14" t="str">
        <f t="shared" si="184"/>
        <v>EMPTY</v>
      </c>
      <c r="W1082" s="14" t="str">
        <f>IF(L1082="beforeTx",timingTable[[#This Row],[FRT32_val]]-timingTable[[#This Row],[FRT32_trace]],"EMPTY")</f>
        <v>EMPTY</v>
      </c>
      <c r="X1082" s="14" t="str">
        <f t="shared" si="185"/>
        <v>EMPTY</v>
      </c>
      <c r="Y1082" s="14" t="str">
        <f t="shared" si="186"/>
        <v>EMPTY</v>
      </c>
      <c r="Z1082" s="14" t="str">
        <f>IF(AND(P1082="beforeRx",O1083="afterRx"),J1083-timingTable[[#This Row],[FRT32_trace]],"EMPTY")</f>
        <v>EMPTY</v>
      </c>
      <c r="AA1082" s="14" t="str">
        <f>IF(AND(timingTable[[#This Row],[txEnd]]="txEnd",Q1086="rxStart"),I1086-timingTable[[#This Row],[FRT32_val]],"EMPTY")</f>
        <v>EMPTY</v>
      </c>
    </row>
    <row r="1083" spans="1:27" x14ac:dyDescent="0.25">
      <c r="A1083" s="14" t="s">
        <v>4089</v>
      </c>
      <c r="B1083">
        <v>335691442725</v>
      </c>
      <c r="C1083" s="14" t="s">
        <v>11848</v>
      </c>
      <c r="D1083">
        <v>124</v>
      </c>
      <c r="E1083" s="14" t="s">
        <v>3923</v>
      </c>
      <c r="F1083" s="14" t="s">
        <v>11849</v>
      </c>
      <c r="G1083" s="14">
        <f>timingTable[[#This Row],[FRT_DEC]]-B1082</f>
        <v>466</v>
      </c>
      <c r="H10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INFO]]))),H1082)</f>
        <v>116</v>
      </c>
      <c r="I10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683993563</v>
      </c>
      <c r="J1083" s="14">
        <f>HEX2DEC(RIGHT(timingTable[[#This Row],[FRT_HEX]],MIN(LEN(timingTable[[#This Row],[FRT_HEX]])-2,8)))</f>
        <v>683993637</v>
      </c>
      <c r="K1083" s="14" t="str">
        <f>IF(timingTable[[#This Row],['[TRACECODE']:.1]]=140,"afterTx","")</f>
        <v/>
      </c>
      <c r="L1083" s="14" t="str">
        <f t="shared" si="176"/>
        <v/>
      </c>
      <c r="M1083" s="14" t="str">
        <f>IF(AND(H1083=H1082,K1082="afterTx",timingTable[[#This Row],['[TRACECODE']:.1]]=6),"dc","")</f>
        <v/>
      </c>
      <c r="N1083" s="14" t="str">
        <f t="shared" si="177"/>
        <v/>
      </c>
      <c r="O1083" s="14" t="str">
        <f>IF(timingTable[[#This Row],['[TRACECODE']:.1]]=141,"afterRx","")</f>
        <v/>
      </c>
      <c r="P1083" s="14" t="str">
        <f t="shared" si="178"/>
        <v/>
      </c>
      <c r="Q1083" s="14" t="str">
        <f t="shared" si="179"/>
        <v/>
      </c>
      <c r="R1083" s="14" t="str">
        <f t="shared" si="180"/>
        <v/>
      </c>
      <c r="S1083" s="14" t="str">
        <f t="shared" si="181"/>
        <v>EMPTY</v>
      </c>
      <c r="T1083" s="14" t="str">
        <f t="shared" si="182"/>
        <v>EMPTY</v>
      </c>
      <c r="U1083" s="14" t="str">
        <f t="shared" si="183"/>
        <v>EMPTY</v>
      </c>
      <c r="V1083" s="14" t="str">
        <f t="shared" si="184"/>
        <v>EMPTY</v>
      </c>
      <c r="W1083" s="14" t="str">
        <f>IF(L1083="beforeTx",timingTable[[#This Row],[FRT32_val]]-timingTable[[#This Row],[FRT32_trace]],"EMPTY")</f>
        <v>EMPTY</v>
      </c>
      <c r="X1083" s="14" t="str">
        <f t="shared" si="185"/>
        <v>EMPTY</v>
      </c>
      <c r="Y1083" s="14" t="str">
        <f t="shared" si="186"/>
        <v>EMPTY</v>
      </c>
      <c r="Z1083" s="14" t="str">
        <f>IF(AND(P1083="beforeRx",O1084="afterRx"),J1084-timingTable[[#This Row],[FRT32_trace]],"EMPTY")</f>
        <v>EMPTY</v>
      </c>
      <c r="AA1083" s="14" t="str">
        <f>IF(AND(timingTable[[#This Row],[txEnd]]="txEnd",Q1087="rxStart"),I1087-timingTable[[#This Row],[FRT32_val]],"EMPTY")</f>
        <v>EMPTY</v>
      </c>
    </row>
    <row r="1084" spans="1:27" x14ac:dyDescent="0.25">
      <c r="A1084" s="14" t="s">
        <v>4090</v>
      </c>
      <c r="B1084">
        <v>335691442727</v>
      </c>
      <c r="C1084" s="14" t="s">
        <v>11850</v>
      </c>
      <c r="D1084">
        <v>124</v>
      </c>
      <c r="E1084" s="14" t="s">
        <v>3923</v>
      </c>
      <c r="F1084" s="14" t="s">
        <v>7880</v>
      </c>
      <c r="G1084" s="14">
        <f>timingTable[[#This Row],[FRT_DEC]]-B1083</f>
        <v>2</v>
      </c>
      <c r="H10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INFO]]))),H1083)</f>
        <v>116</v>
      </c>
      <c r="I10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84" s="14">
        <f>HEX2DEC(RIGHT(timingTable[[#This Row],[FRT_HEX]],MIN(LEN(timingTable[[#This Row],[FRT_HEX]])-2,8)))</f>
        <v>683993639</v>
      </c>
      <c r="K1084" s="14" t="str">
        <f>IF(timingTable[[#This Row],['[TRACECODE']:.1]]=140,"afterTx","")</f>
        <v/>
      </c>
      <c r="L1084" s="14" t="str">
        <f t="shared" si="176"/>
        <v/>
      </c>
      <c r="M1084" s="14" t="str">
        <f>IF(AND(H1084=H1083,K1083="afterTx",timingTable[[#This Row],['[TRACECODE']:.1]]=6),"dc","")</f>
        <v/>
      </c>
      <c r="N1084" s="14" t="str">
        <f t="shared" si="177"/>
        <v/>
      </c>
      <c r="O1084" s="14" t="str">
        <f>IF(timingTable[[#This Row],['[TRACECODE']:.1]]=141,"afterRx","")</f>
        <v/>
      </c>
      <c r="P1084" s="14" t="str">
        <f t="shared" si="178"/>
        <v/>
      </c>
      <c r="Q1084" s="14" t="str">
        <f t="shared" si="179"/>
        <v/>
      </c>
      <c r="R1084" s="14" t="str">
        <f t="shared" si="180"/>
        <v/>
      </c>
      <c r="S1084" s="14" t="str">
        <f t="shared" si="181"/>
        <v>EMPTY</v>
      </c>
      <c r="T1084" s="14" t="str">
        <f t="shared" si="182"/>
        <v>EMPTY</v>
      </c>
      <c r="U1084" s="14" t="str">
        <f t="shared" si="183"/>
        <v>EMPTY</v>
      </c>
      <c r="V1084" s="14" t="str">
        <f t="shared" si="184"/>
        <v>EMPTY</v>
      </c>
      <c r="W1084" s="14" t="str">
        <f>IF(L1084="beforeTx",timingTable[[#This Row],[FRT32_val]]-timingTable[[#This Row],[FRT32_trace]],"EMPTY")</f>
        <v>EMPTY</v>
      </c>
      <c r="X1084" s="14" t="str">
        <f t="shared" si="185"/>
        <v>EMPTY</v>
      </c>
      <c r="Y1084" s="14" t="str">
        <f t="shared" si="186"/>
        <v>EMPTY</v>
      </c>
      <c r="Z1084" s="14" t="str">
        <f>IF(AND(P1084="beforeRx",O1085="afterRx"),J1085-timingTable[[#This Row],[FRT32_trace]],"EMPTY")</f>
        <v>EMPTY</v>
      </c>
      <c r="AA1084" s="14" t="str">
        <f>IF(AND(timingTable[[#This Row],[txEnd]]="txEnd",Q1088="rxStart"),I1088-timingTable[[#This Row],[FRT32_val]],"EMPTY")</f>
        <v>EMPTY</v>
      </c>
    </row>
    <row r="1085" spans="1:27" x14ac:dyDescent="0.25">
      <c r="A1085" s="14" t="s">
        <v>4091</v>
      </c>
      <c r="B1085">
        <v>335691442743</v>
      </c>
      <c r="C1085" s="14" t="s">
        <v>11851</v>
      </c>
      <c r="D1085">
        <v>151</v>
      </c>
      <c r="E1085" s="14" t="s">
        <v>7876</v>
      </c>
      <c r="F1085" s="14" t="s">
        <v>8889</v>
      </c>
      <c r="G1085" s="14">
        <f>timingTable[[#This Row],[FRT_DEC]]-B1084</f>
        <v>16</v>
      </c>
      <c r="H10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INFO]]))),H1084)</f>
        <v>116</v>
      </c>
      <c r="I10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085" s="14">
        <f>HEX2DEC(RIGHT(timingTable[[#This Row],[FRT_HEX]],MIN(LEN(timingTable[[#This Row],[FRT_HEX]])-2,8)))</f>
        <v>683993655</v>
      </c>
      <c r="K1085" s="14" t="str">
        <f>IF(timingTable[[#This Row],['[TRACECODE']:.1]]=140,"afterTx","")</f>
        <v/>
      </c>
      <c r="L1085" s="14" t="str">
        <f t="shared" si="176"/>
        <v/>
      </c>
      <c r="M1085" s="14" t="str">
        <f>IF(AND(H1085=H1084,K1084="afterTx",timingTable[[#This Row],['[TRACECODE']:.1]]=6),"dc","")</f>
        <v/>
      </c>
      <c r="N1085" s="14" t="str">
        <f t="shared" si="177"/>
        <v/>
      </c>
      <c r="O1085" s="14" t="str">
        <f>IF(timingTable[[#This Row],['[TRACECODE']:.1]]=141,"afterRx","")</f>
        <v/>
      </c>
      <c r="P1085" s="14" t="str">
        <f t="shared" si="178"/>
        <v/>
      </c>
      <c r="Q1085" s="14" t="str">
        <f t="shared" si="179"/>
        <v/>
      </c>
      <c r="R1085" s="14" t="str">
        <f t="shared" si="180"/>
        <v/>
      </c>
      <c r="S1085" s="14" t="str">
        <f t="shared" si="181"/>
        <v>EMPTY</v>
      </c>
      <c r="T1085" s="14" t="str">
        <f t="shared" si="182"/>
        <v>EMPTY</v>
      </c>
      <c r="U1085" s="14" t="str">
        <f t="shared" si="183"/>
        <v>EMPTY</v>
      </c>
      <c r="V1085" s="14" t="str">
        <f t="shared" si="184"/>
        <v>EMPTY</v>
      </c>
      <c r="W1085" s="14" t="str">
        <f>IF(L1085="beforeTx",timingTable[[#This Row],[FRT32_val]]-timingTable[[#This Row],[FRT32_trace]],"EMPTY")</f>
        <v>EMPTY</v>
      </c>
      <c r="X1085" s="14" t="str">
        <f t="shared" si="185"/>
        <v>EMPTY</v>
      </c>
      <c r="Y1085" s="14" t="str">
        <f t="shared" si="186"/>
        <v>EMPTY</v>
      </c>
      <c r="Z1085" s="14" t="str">
        <f>IF(AND(P1085="beforeRx",O1086="afterRx"),J1086-timingTable[[#This Row],[FRT32_trace]],"EMPTY")</f>
        <v>EMPTY</v>
      </c>
      <c r="AA1085" s="14" t="str">
        <f>IF(AND(timingTable[[#This Row],[txEnd]]="txEnd",Q1089="rxStart"),I1089-timingTable[[#This Row],[FRT32_val]],"EMPTY")</f>
        <v>EMPTY</v>
      </c>
    </row>
    <row r="1086" spans="1:27" x14ac:dyDescent="0.25">
      <c r="A1086" s="14" t="s">
        <v>4103</v>
      </c>
      <c r="B1086">
        <v>335691443195</v>
      </c>
      <c r="C1086" s="14" t="s">
        <v>11862</v>
      </c>
      <c r="D1086">
        <v>129</v>
      </c>
      <c r="E1086" s="14" t="s">
        <v>3677</v>
      </c>
      <c r="F1086" s="14" t="s">
        <v>11863</v>
      </c>
      <c r="G1086" s="14">
        <f>timingTable[[#This Row],[FRT_DEC]]-B1085</f>
        <v>452</v>
      </c>
      <c r="H10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INFO]]))),H1085)</f>
        <v>116</v>
      </c>
      <c r="I10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683994963</v>
      </c>
      <c r="J1086" s="14">
        <f>HEX2DEC(RIGHT(timingTable[[#This Row],[FRT_HEX]],MIN(LEN(timingTable[[#This Row],[FRT_HEX]])-2,8)))</f>
        <v>683994107</v>
      </c>
      <c r="K1086" s="14" t="str">
        <f>IF(timingTable[[#This Row],['[TRACECODE']:.1]]=140,"afterTx","")</f>
        <v/>
      </c>
      <c r="L1086" s="14" t="str">
        <f t="shared" si="176"/>
        <v>beforeTx</v>
      </c>
      <c r="M1086" s="14" t="str">
        <f>IF(AND(H1086=H1085,K1085="afterTx",timingTable[[#This Row],['[TRACECODE']:.1]]=6),"dc","")</f>
        <v/>
      </c>
      <c r="N1086" s="14" t="str">
        <f t="shared" si="177"/>
        <v/>
      </c>
      <c r="O1086" s="14" t="str">
        <f>IF(timingTable[[#This Row],['[TRACECODE']:.1]]=141,"afterRx","")</f>
        <v/>
      </c>
      <c r="P1086" s="14" t="str">
        <f t="shared" si="178"/>
        <v/>
      </c>
      <c r="Q1086" s="14" t="str">
        <f t="shared" si="179"/>
        <v/>
      </c>
      <c r="R1086" s="14" t="str">
        <f t="shared" si="180"/>
        <v/>
      </c>
      <c r="S1086" s="14">
        <f t="shared" si="181"/>
        <v>956</v>
      </c>
      <c r="T1086" s="14" t="str">
        <f t="shared" si="182"/>
        <v>EMPTY</v>
      </c>
      <c r="U1086" s="14" t="str">
        <f t="shared" si="183"/>
        <v>EMPTY</v>
      </c>
      <c r="V1086" s="14" t="str">
        <f t="shared" si="184"/>
        <v>EMPTY</v>
      </c>
      <c r="W1086" s="14">
        <f>IF(L1086="beforeTx",timingTable[[#This Row],[FRT32_val]]-timingTable[[#This Row],[FRT32_trace]],"EMPTY")</f>
        <v>856</v>
      </c>
      <c r="X1086" s="14">
        <f t="shared" si="185"/>
        <v>1087</v>
      </c>
      <c r="Y1086" s="14" t="str">
        <f t="shared" si="186"/>
        <v>EMPTY</v>
      </c>
      <c r="Z1086" s="14" t="str">
        <f>IF(AND(P1086="beforeRx",O1087="afterRx"),J1087-timingTable[[#This Row],[FRT32_trace]],"EMPTY")</f>
        <v>EMPTY</v>
      </c>
      <c r="AA1086" s="14" t="str">
        <f>IF(AND(timingTable[[#This Row],[txEnd]]="txEnd",Q1090="rxStart"),I1090-timingTable[[#This Row],[FRT32_val]],"EMPTY")</f>
        <v>EMPTY</v>
      </c>
    </row>
    <row r="1087" spans="1:27" x14ac:dyDescent="0.25">
      <c r="A1087" s="14" t="s">
        <v>4104</v>
      </c>
      <c r="B1087">
        <v>335691443197</v>
      </c>
      <c r="C1087" s="14" t="s">
        <v>11864</v>
      </c>
      <c r="D1087">
        <v>129</v>
      </c>
      <c r="E1087" s="14" t="s">
        <v>3677</v>
      </c>
      <c r="F1087" s="14" t="s">
        <v>7881</v>
      </c>
      <c r="G1087" s="14">
        <f>timingTable[[#This Row],[FRT_DEC]]-B1086</f>
        <v>2</v>
      </c>
      <c r="H10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INFO]]))),H1086)</f>
        <v>116</v>
      </c>
      <c r="I10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87" s="14">
        <f>HEX2DEC(RIGHT(timingTable[[#This Row],[FRT_HEX]],MIN(LEN(timingTable[[#This Row],[FRT_HEX]])-2,8)))</f>
        <v>683994109</v>
      </c>
      <c r="K1087" s="14" t="str">
        <f>IF(timingTable[[#This Row],['[TRACECODE']:.1]]=140,"afterTx","")</f>
        <v/>
      </c>
      <c r="L1087" s="14" t="str">
        <f t="shared" si="176"/>
        <v/>
      </c>
      <c r="M1087" s="14" t="str">
        <f>IF(AND(H1087=H1086,K1086="afterTx",timingTable[[#This Row],['[TRACECODE']:.1]]=6),"dc","")</f>
        <v/>
      </c>
      <c r="N1087" s="14" t="str">
        <f t="shared" si="177"/>
        <v/>
      </c>
      <c r="O1087" s="14" t="str">
        <f>IF(timingTable[[#This Row],['[TRACECODE']:.1]]=141,"afterRx","")</f>
        <v/>
      </c>
      <c r="P1087" s="14" t="str">
        <f t="shared" si="178"/>
        <v/>
      </c>
      <c r="Q1087" s="14" t="str">
        <f t="shared" si="179"/>
        <v/>
      </c>
      <c r="R1087" s="14" t="str">
        <f t="shared" si="180"/>
        <v/>
      </c>
      <c r="S1087" s="14" t="str">
        <f t="shared" si="181"/>
        <v>EMPTY</v>
      </c>
      <c r="T1087" s="14" t="str">
        <f t="shared" si="182"/>
        <v>EMPTY</v>
      </c>
      <c r="U1087" s="14" t="str">
        <f t="shared" si="183"/>
        <v>EMPTY</v>
      </c>
      <c r="V1087" s="14" t="str">
        <f t="shared" si="184"/>
        <v>EMPTY</v>
      </c>
      <c r="W1087" s="14" t="str">
        <f>IF(L1087="beforeTx",timingTable[[#This Row],[FRT32_val]]-timingTable[[#This Row],[FRT32_trace]],"EMPTY")</f>
        <v>EMPTY</v>
      </c>
      <c r="X1087" s="14" t="str">
        <f t="shared" si="185"/>
        <v>EMPTY</v>
      </c>
      <c r="Y1087" s="14" t="str">
        <f t="shared" si="186"/>
        <v>EMPTY</v>
      </c>
      <c r="Z1087" s="14" t="str">
        <f>IF(AND(P1087="beforeRx",O1088="afterRx"),J1088-timingTable[[#This Row],[FRT32_trace]],"EMPTY")</f>
        <v>EMPTY</v>
      </c>
      <c r="AA1087" s="14" t="str">
        <f>IF(AND(timingTable[[#This Row],[txEnd]]="txEnd",Q1091="rxStart"),I1091-timingTable[[#This Row],[FRT32_val]],"EMPTY")</f>
        <v>EMPTY</v>
      </c>
    </row>
    <row r="1088" spans="1:27" x14ac:dyDescent="0.25">
      <c r="A1088" s="14" t="s">
        <v>4105</v>
      </c>
      <c r="B1088">
        <v>335691444282</v>
      </c>
      <c r="C1088" s="14" t="s">
        <v>11865</v>
      </c>
      <c r="D1088">
        <v>140</v>
      </c>
      <c r="E1088" s="14" t="s">
        <v>1076</v>
      </c>
      <c r="F1088" s="14" t="s">
        <v>5333</v>
      </c>
      <c r="G1088" s="14">
        <f>timingTable[[#This Row],[FRT_DEC]]-B1087</f>
        <v>1085</v>
      </c>
      <c r="H10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INFO]]))),H1087)</f>
        <v>116</v>
      </c>
      <c r="I108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88" s="14">
        <f>HEX2DEC(RIGHT(timingTable[[#This Row],[FRT_HEX]],MIN(LEN(timingTable[[#This Row],[FRT_HEX]])-2,8)))</f>
        <v>683995194</v>
      </c>
      <c r="K1088" s="14" t="str">
        <f>IF(timingTable[[#This Row],['[TRACECODE']:.1]]=140,"afterTx","")</f>
        <v>afterTx</v>
      </c>
      <c r="L1088" s="14" t="str">
        <f t="shared" si="176"/>
        <v/>
      </c>
      <c r="M1088" s="14" t="str">
        <f>IF(AND(H1088=H1087,K1087="afterTx",timingTable[[#This Row],['[TRACECODE']:.1]]=6),"dc","")</f>
        <v/>
      </c>
      <c r="N1088" s="14" t="str">
        <f t="shared" si="177"/>
        <v/>
      </c>
      <c r="O1088" s="14" t="str">
        <f>IF(timingTable[[#This Row],['[TRACECODE']:.1]]=141,"afterRx","")</f>
        <v/>
      </c>
      <c r="P1088" s="14" t="str">
        <f t="shared" si="178"/>
        <v/>
      </c>
      <c r="Q1088" s="14" t="str">
        <f t="shared" si="179"/>
        <v/>
      </c>
      <c r="R1088" s="14" t="str">
        <f t="shared" si="180"/>
        <v/>
      </c>
      <c r="S1088" s="14" t="str">
        <f t="shared" si="181"/>
        <v>EMPTY</v>
      </c>
      <c r="T1088" s="14" t="str">
        <f t="shared" si="182"/>
        <v>EMPTY</v>
      </c>
      <c r="U1088" s="14" t="str">
        <f t="shared" si="183"/>
        <v>EMPTY</v>
      </c>
      <c r="V1088" s="14" t="str">
        <f t="shared" si="184"/>
        <v>EMPTY</v>
      </c>
      <c r="W1088" s="14" t="str">
        <f>IF(L1088="beforeTx",timingTable[[#This Row],[FRT32_val]]-timingTable[[#This Row],[FRT32_trace]],"EMPTY")</f>
        <v>EMPTY</v>
      </c>
      <c r="X1088" s="14" t="str">
        <f t="shared" si="185"/>
        <v>EMPTY</v>
      </c>
      <c r="Y1088" s="14" t="str">
        <f t="shared" si="186"/>
        <v>EMPTY</v>
      </c>
      <c r="Z1088" s="14" t="str">
        <f>IF(AND(P1088="beforeRx",O1089="afterRx"),J1089-timingTable[[#This Row],[FRT32_trace]],"EMPTY")</f>
        <v>EMPTY</v>
      </c>
      <c r="AA1088" s="14" t="str">
        <f>IF(AND(timingTable[[#This Row],[txEnd]]="txEnd",Q1092="rxStart"),I1092-timingTable[[#This Row],[FRT32_val]],"EMPTY")</f>
        <v>EMPTY</v>
      </c>
    </row>
    <row r="1089" spans="1:27" x14ac:dyDescent="0.25">
      <c r="A1089" s="14" t="s">
        <v>4107</v>
      </c>
      <c r="B1089">
        <v>335691485495</v>
      </c>
      <c r="C1089" s="14" t="s">
        <v>11867</v>
      </c>
      <c r="D1089">
        <v>6</v>
      </c>
      <c r="E1089" s="14" t="s">
        <v>1077</v>
      </c>
      <c r="F1089" s="14" t="s">
        <v>11868</v>
      </c>
      <c r="G1089" s="14">
        <f>timingTable[[#This Row],[FRT_DEC]]-B1088</f>
        <v>41213</v>
      </c>
      <c r="H10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INFO]]))),H1088)</f>
        <v>116</v>
      </c>
      <c r="I10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683995919</v>
      </c>
      <c r="J1089" s="14">
        <f>HEX2DEC(RIGHT(timingTable[[#This Row],[FRT_HEX]],MIN(LEN(timingTable[[#This Row],[FRT_HEX]])-2,8)))</f>
        <v>684036407</v>
      </c>
      <c r="K1089" s="14" t="str">
        <f>IF(timingTable[[#This Row],['[TRACECODE']:.1]]=140,"afterTx","")</f>
        <v/>
      </c>
      <c r="L1089" s="14" t="str">
        <f t="shared" si="176"/>
        <v/>
      </c>
      <c r="M1089" s="14" t="str">
        <f>IF(AND(H1089=H1088,K1088="afterTx",timingTable[[#This Row],['[TRACECODE']:.1]]=6),"dc","")</f>
        <v>dc</v>
      </c>
      <c r="N1089" s="14" t="str">
        <f t="shared" si="177"/>
        <v/>
      </c>
      <c r="O1089" s="14" t="str">
        <f>IF(timingTable[[#This Row],['[TRACECODE']:.1]]=141,"afterRx","")</f>
        <v/>
      </c>
      <c r="P1089" s="14" t="str">
        <f t="shared" si="178"/>
        <v/>
      </c>
      <c r="Q1089" s="14" t="str">
        <f t="shared" si="179"/>
        <v/>
      </c>
      <c r="R1089" s="14" t="str">
        <f t="shared" si="180"/>
        <v/>
      </c>
      <c r="S1089" s="14" t="str">
        <f t="shared" si="181"/>
        <v>EMPTY</v>
      </c>
      <c r="T1089" s="14" t="str">
        <f t="shared" si="182"/>
        <v>EMPTY</v>
      </c>
      <c r="U1089" s="14" t="str">
        <f t="shared" si="183"/>
        <v>EMPTY</v>
      </c>
      <c r="V1089" s="14" t="str">
        <f t="shared" si="184"/>
        <v>EMPTY</v>
      </c>
      <c r="W1089" s="14" t="str">
        <f>IF(L1089="beforeTx",timingTable[[#This Row],[FRT32_val]]-timingTable[[#This Row],[FRT32_trace]],"EMPTY")</f>
        <v>EMPTY</v>
      </c>
      <c r="X1089" s="14" t="str">
        <f t="shared" si="185"/>
        <v>EMPTY</v>
      </c>
      <c r="Y1089" s="14" t="str">
        <f t="shared" si="186"/>
        <v>EMPTY</v>
      </c>
      <c r="Z1089" s="14" t="str">
        <f>IF(AND(P1089="beforeRx",O1090="afterRx"),J1090-timingTable[[#This Row],[FRT32_trace]],"EMPTY")</f>
        <v>EMPTY</v>
      </c>
      <c r="AA1089" s="14" t="str">
        <f>IF(AND(timingTable[[#This Row],[txEnd]]="txEnd",Q1093="rxStart"),I1093-timingTable[[#This Row],[FRT32_val]],"EMPTY")</f>
        <v>EMPTY</v>
      </c>
    </row>
    <row r="1090" spans="1:27" x14ac:dyDescent="0.25">
      <c r="A1090" s="14" t="s">
        <v>4108</v>
      </c>
      <c r="B1090">
        <v>335691485498</v>
      </c>
      <c r="C1090" s="14" t="s">
        <v>11869</v>
      </c>
      <c r="D1090">
        <v>6</v>
      </c>
      <c r="E1090" s="14" t="s">
        <v>1077</v>
      </c>
      <c r="F1090" s="14" t="s">
        <v>7877</v>
      </c>
      <c r="G1090" s="14">
        <f>timingTable[[#This Row],[FRT_DEC]]-B1089</f>
        <v>3</v>
      </c>
      <c r="H10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INFO]]))),H1089)</f>
        <v>116</v>
      </c>
      <c r="I10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90" s="14">
        <f>HEX2DEC(RIGHT(timingTable[[#This Row],[FRT_HEX]],MIN(LEN(timingTable[[#This Row],[FRT_HEX]])-2,8)))</f>
        <v>684036410</v>
      </c>
      <c r="K1090" s="14" t="str">
        <f>IF(timingTable[[#This Row],['[TRACECODE']:.1]]=140,"afterTx","")</f>
        <v/>
      </c>
      <c r="L1090" s="14" t="str">
        <f t="shared" si="176"/>
        <v/>
      </c>
      <c r="M1090" s="14" t="str">
        <f>IF(AND(H1090=H1089,K1089="afterTx",timingTable[[#This Row],['[TRACECODE']:.1]]=6),"dc","")</f>
        <v/>
      </c>
      <c r="N1090" s="14" t="str">
        <f t="shared" si="177"/>
        <v/>
      </c>
      <c r="O1090" s="14" t="str">
        <f>IF(timingTable[[#This Row],['[TRACECODE']:.1]]=141,"afterRx","")</f>
        <v/>
      </c>
      <c r="P1090" s="14" t="str">
        <f t="shared" si="178"/>
        <v/>
      </c>
      <c r="Q1090" s="14" t="str">
        <f t="shared" si="179"/>
        <v/>
      </c>
      <c r="R1090" s="14" t="str">
        <f t="shared" si="180"/>
        <v/>
      </c>
      <c r="S1090" s="14" t="str">
        <f t="shared" si="181"/>
        <v>EMPTY</v>
      </c>
      <c r="T1090" s="14" t="str">
        <f t="shared" si="182"/>
        <v>EMPTY</v>
      </c>
      <c r="U1090" s="14" t="str">
        <f t="shared" si="183"/>
        <v>EMPTY</v>
      </c>
      <c r="V1090" s="14" t="str">
        <f t="shared" si="184"/>
        <v>EMPTY</v>
      </c>
      <c r="W1090" s="14" t="str">
        <f>IF(L1090="beforeTx",timingTable[[#This Row],[FRT32_val]]-timingTable[[#This Row],[FRT32_trace]],"EMPTY")</f>
        <v>EMPTY</v>
      </c>
      <c r="X1090" s="14" t="str">
        <f t="shared" si="185"/>
        <v>EMPTY</v>
      </c>
      <c r="Y1090" s="14" t="str">
        <f t="shared" si="186"/>
        <v>EMPTY</v>
      </c>
      <c r="Z1090" s="14" t="str">
        <f>IF(AND(P1090="beforeRx",O1091="afterRx"),J1091-timingTable[[#This Row],[FRT32_trace]],"EMPTY")</f>
        <v>EMPTY</v>
      </c>
      <c r="AA1090" s="14" t="str">
        <f>IF(AND(timingTable[[#This Row],[txEnd]]="txEnd",Q1094="rxStart"),I1094-timingTable[[#This Row],[FRT32_val]],"EMPTY")</f>
        <v>EMPTY</v>
      </c>
    </row>
    <row r="1091" spans="1:27" x14ac:dyDescent="0.25">
      <c r="A1091" s="14" t="s">
        <v>4109</v>
      </c>
      <c r="B1091">
        <v>335691485500</v>
      </c>
      <c r="C1091" s="14" t="s">
        <v>11870</v>
      </c>
      <c r="D1091">
        <v>122</v>
      </c>
      <c r="E1091" s="14" t="s">
        <v>3921</v>
      </c>
      <c r="F1091" s="14" t="s">
        <v>11871</v>
      </c>
      <c r="G1091" s="14">
        <f>timingTable[[#This Row],[FRT_DEC]]-B1090</f>
        <v>2</v>
      </c>
      <c r="H10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INFO]]))),H1090)</f>
        <v>116</v>
      </c>
      <c r="I10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684036380</v>
      </c>
      <c r="J1091" s="14">
        <f>HEX2DEC(RIGHT(timingTable[[#This Row],[FRT_HEX]],MIN(LEN(timingTable[[#This Row],[FRT_HEX]])-2,8)))</f>
        <v>684036412</v>
      </c>
      <c r="K1091" s="14" t="str">
        <f>IF(timingTable[[#This Row],['[TRACECODE']:.1]]=140,"afterTx","")</f>
        <v/>
      </c>
      <c r="L1091" s="14" t="str">
        <f t="shared" si="176"/>
        <v/>
      </c>
      <c r="M1091" s="14" t="str">
        <f>IF(AND(H1091=H1090,K1090="afterTx",timingTable[[#This Row],['[TRACECODE']:.1]]=6),"dc","")</f>
        <v/>
      </c>
      <c r="N1091" s="14" t="str">
        <f t="shared" si="177"/>
        <v>txEnd</v>
      </c>
      <c r="O1091" s="14" t="str">
        <f>IF(timingTable[[#This Row],['[TRACECODE']:.1]]=141,"afterRx","")</f>
        <v/>
      </c>
      <c r="P1091" s="14" t="str">
        <f t="shared" si="178"/>
        <v/>
      </c>
      <c r="Q1091" s="14" t="str">
        <f t="shared" si="179"/>
        <v/>
      </c>
      <c r="R1091" s="14" t="str">
        <f t="shared" si="180"/>
        <v/>
      </c>
      <c r="S1091" s="14" t="str">
        <f t="shared" si="181"/>
        <v>EMPTY</v>
      </c>
      <c r="T1091" s="14" t="str">
        <f t="shared" si="182"/>
        <v>EMPTY</v>
      </c>
      <c r="U1091" s="14" t="str">
        <f t="shared" si="183"/>
        <v>EMPTY</v>
      </c>
      <c r="V1091" s="14" t="str">
        <f t="shared" si="184"/>
        <v>EMPTY</v>
      </c>
      <c r="W1091" s="14" t="str">
        <f>IF(L1091="beforeTx",timingTable[[#This Row],[FRT32_val]]-timingTable[[#This Row],[FRT32_trace]],"EMPTY")</f>
        <v>EMPTY</v>
      </c>
      <c r="X1091" s="14" t="str">
        <f t="shared" si="185"/>
        <v>EMPTY</v>
      </c>
      <c r="Y1091" s="14" t="str">
        <f t="shared" si="186"/>
        <v>EMPTY</v>
      </c>
      <c r="Z1091" s="14" t="str">
        <f>IF(AND(P1091="beforeRx",O1092="afterRx"),J1092-timingTable[[#This Row],[FRT32_trace]],"EMPTY")</f>
        <v>EMPTY</v>
      </c>
      <c r="AA1091" s="14" t="str">
        <f>IF(AND(timingTable[[#This Row],[txEnd]]="txEnd",Q1095="rxStart"),I1095-timingTable[[#This Row],[FRT32_val]],"EMPTY")</f>
        <v>EMPTY</v>
      </c>
    </row>
    <row r="1092" spans="1:27" x14ac:dyDescent="0.25">
      <c r="A1092" s="14" t="s">
        <v>4110</v>
      </c>
      <c r="B1092">
        <v>335691485503</v>
      </c>
      <c r="C1092" s="14" t="s">
        <v>11872</v>
      </c>
      <c r="D1092">
        <v>122</v>
      </c>
      <c r="E1092" s="14" t="s">
        <v>3921</v>
      </c>
      <c r="F1092" s="14" t="s">
        <v>7878</v>
      </c>
      <c r="G1092" s="14">
        <f>timingTable[[#This Row],[FRT_DEC]]-B1091</f>
        <v>3</v>
      </c>
      <c r="H10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INFO]]))),H1091)</f>
        <v>116</v>
      </c>
      <c r="I10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92" s="14">
        <f>HEX2DEC(RIGHT(timingTable[[#This Row],[FRT_HEX]],MIN(LEN(timingTable[[#This Row],[FRT_HEX]])-2,8)))</f>
        <v>684036415</v>
      </c>
      <c r="K1092" s="14" t="str">
        <f>IF(timingTable[[#This Row],['[TRACECODE']:.1]]=140,"afterTx","")</f>
        <v/>
      </c>
      <c r="L1092" s="14" t="str">
        <f t="shared" si="176"/>
        <v/>
      </c>
      <c r="M1092" s="14" t="str">
        <f>IF(AND(H1092=H1091,K1091="afterTx",timingTable[[#This Row],['[TRACECODE']:.1]]=6),"dc","")</f>
        <v/>
      </c>
      <c r="N1092" s="14" t="str">
        <f t="shared" si="177"/>
        <v/>
      </c>
      <c r="O1092" s="14" t="str">
        <f>IF(timingTable[[#This Row],['[TRACECODE']:.1]]=141,"afterRx","")</f>
        <v/>
      </c>
      <c r="P1092" s="14" t="str">
        <f t="shared" si="178"/>
        <v/>
      </c>
      <c r="Q1092" s="14" t="str">
        <f t="shared" si="179"/>
        <v/>
      </c>
      <c r="R1092" s="14" t="str">
        <f t="shared" si="180"/>
        <v/>
      </c>
      <c r="S1092" s="14" t="str">
        <f t="shared" si="181"/>
        <v>EMPTY</v>
      </c>
      <c r="T1092" s="14" t="str">
        <f t="shared" si="182"/>
        <v>EMPTY</v>
      </c>
      <c r="U1092" s="14" t="str">
        <f t="shared" si="183"/>
        <v>EMPTY</v>
      </c>
      <c r="V1092" s="14" t="str">
        <f t="shared" si="184"/>
        <v>EMPTY</v>
      </c>
      <c r="W1092" s="14" t="str">
        <f>IF(L1092="beforeTx",timingTable[[#This Row],[FRT32_val]]-timingTable[[#This Row],[FRT32_trace]],"EMPTY")</f>
        <v>EMPTY</v>
      </c>
      <c r="X1092" s="14" t="str">
        <f t="shared" si="185"/>
        <v>EMPTY</v>
      </c>
      <c r="Y1092" s="14" t="str">
        <f t="shared" si="186"/>
        <v>EMPTY</v>
      </c>
      <c r="Z1092" s="14" t="str">
        <f>IF(AND(P1092="beforeRx",O1093="afterRx"),J1093-timingTable[[#This Row],[FRT32_trace]],"EMPTY")</f>
        <v>EMPTY</v>
      </c>
      <c r="AA1092" s="14" t="str">
        <f>IF(AND(timingTable[[#This Row],[txEnd]]="txEnd",Q1096="rxStart"),I1096-timingTable[[#This Row],[FRT32_val]],"EMPTY")</f>
        <v>EMPTY</v>
      </c>
    </row>
    <row r="1093" spans="1:27" x14ac:dyDescent="0.25">
      <c r="A1093" s="14" t="s">
        <v>4111</v>
      </c>
      <c r="B1093">
        <v>335691485511</v>
      </c>
      <c r="C1093" s="14" t="s">
        <v>11873</v>
      </c>
      <c r="D1093">
        <v>151</v>
      </c>
      <c r="E1093" s="14" t="s">
        <v>7876</v>
      </c>
      <c r="F1093" s="14" t="s">
        <v>8006</v>
      </c>
      <c r="G1093" s="14">
        <f>timingTable[[#This Row],[FRT_DEC]]-B1092</f>
        <v>8</v>
      </c>
      <c r="H10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INFO]]))),H1092)</f>
        <v>116</v>
      </c>
      <c r="I10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093" s="14">
        <f>HEX2DEC(RIGHT(timingTable[[#This Row],[FRT_HEX]],MIN(LEN(timingTable[[#This Row],[FRT_HEX]])-2,8)))</f>
        <v>684036423</v>
      </c>
      <c r="K1093" s="14" t="str">
        <f>IF(timingTable[[#This Row],['[TRACECODE']:.1]]=140,"afterTx","")</f>
        <v/>
      </c>
      <c r="L1093" s="14" t="str">
        <f t="shared" ref="L1093:L1156" si="187">IF(AND(H1095=H1093,K1095="afterTx"),"beforeTx","")</f>
        <v/>
      </c>
      <c r="M1093" s="14" t="str">
        <f>IF(AND(H1093=H1092,K1092="afterTx",timingTable[[#This Row],['[TRACECODE']:.1]]=6),"dc","")</f>
        <v/>
      </c>
      <c r="N1093" s="14" t="str">
        <f t="shared" ref="N1093:N1156" si="188">IF(AND(H1093=H1091,M1091="dc"),"txEnd","")</f>
        <v/>
      </c>
      <c r="O1093" s="14" t="str">
        <f>IF(timingTable[[#This Row],['[TRACECODE']:.1]]=141,"afterRx","")</f>
        <v/>
      </c>
      <c r="P1093" s="14" t="str">
        <f t="shared" ref="P1093:P1156" si="189">IF(AND(H1093=H1094,O1094="afterRx"),"beforeRx","")</f>
        <v/>
      </c>
      <c r="Q1093" s="14" t="str">
        <f t="shared" ref="Q1093:Q1156" si="190">IF(AND(H1093=H1092,O1092="afterRx"),"rxStart","")</f>
        <v/>
      </c>
      <c r="R1093" s="14" t="str">
        <f t="shared" ref="R1093:R1156" si="191">IF(AND(H1093=H1091,Q1091="rxStart"),"rxEnd","")</f>
        <v/>
      </c>
      <c r="S1093" s="14" t="str">
        <f t="shared" ref="S1093:S1156" si="192">IF(AND(H1096=H1093,M1096="dc",L1093="beforeTx"),I1096-I1093,"EMPTY")</f>
        <v>EMPTY</v>
      </c>
      <c r="T1093" s="14" t="str">
        <f t="shared" ref="T1093:T1156" si="193">IF(AND(N1093="txEnd",P1095="beforeRx",O1096="afterRx"),J1095-I1093,"EMPTY")</f>
        <v>EMPTY</v>
      </c>
      <c r="U1093" s="14" t="str">
        <f t="shared" ref="U1093:U1156" si="194">IF(AND(L1095="beforeTx",R1093="rxEnd",H1095=H1093),I1095-I1093,"EMPTY")</f>
        <v>EMPTY</v>
      </c>
      <c r="V1093" s="14" t="str">
        <f t="shared" ref="V1093:V1156" si="195">IF(AND(R1093="rxEnd",M1098="dc",H1093=H1098),I1098-I1093,"EMPTY")</f>
        <v>EMPTY</v>
      </c>
      <c r="W1093" s="14" t="str">
        <f>IF(L1093="beforeTx",timingTable[[#This Row],[FRT32_val]]-timingTable[[#This Row],[FRT32_trace]],"EMPTY")</f>
        <v>EMPTY</v>
      </c>
      <c r="X1093" s="14" t="str">
        <f t="shared" ref="X1093:X1156" si="196">IF(AND(L1093="beforeTx",K1095="afterTx"),J1095-J1093,"EMPTY")</f>
        <v>EMPTY</v>
      </c>
      <c r="Y1093" s="14" t="str">
        <f t="shared" ref="Y1093:Y1156" si="197">IF(AND(R1093="rxEnd",L1095="beforeTx"),J1095-I1093,"EMPTY")</f>
        <v>EMPTY</v>
      </c>
      <c r="Z1093" s="14" t="str">
        <f>IF(AND(P1093="beforeRx",O1094="afterRx"),J1094-timingTable[[#This Row],[FRT32_trace]],"EMPTY")</f>
        <v>EMPTY</v>
      </c>
      <c r="AA1093" s="14" t="str">
        <f>IF(AND(timingTable[[#This Row],[txEnd]]="txEnd",Q1097="rxStart"),I1097-timingTable[[#This Row],[FRT32_val]],"EMPTY")</f>
        <v>EMPTY</v>
      </c>
    </row>
    <row r="1094" spans="1:27" x14ac:dyDescent="0.25">
      <c r="A1094" s="14" t="s">
        <v>4119</v>
      </c>
      <c r="B1094">
        <v>335691485981</v>
      </c>
      <c r="C1094" s="14" t="s">
        <v>11882</v>
      </c>
      <c r="D1094">
        <v>151</v>
      </c>
      <c r="E1094" s="14" t="s">
        <v>7876</v>
      </c>
      <c r="F1094" s="14" t="s">
        <v>8130</v>
      </c>
      <c r="G1094" s="14">
        <f>timingTable[[#This Row],[FRT_DEC]]-B1093</f>
        <v>470</v>
      </c>
      <c r="H10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INFO]]))),H1093)</f>
        <v>116</v>
      </c>
      <c r="I10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094" s="14">
        <f>HEX2DEC(RIGHT(timingTable[[#This Row],[FRT_HEX]],MIN(LEN(timingTable[[#This Row],[FRT_HEX]])-2,8)))</f>
        <v>684036893</v>
      </c>
      <c r="K1094" s="14" t="str">
        <f>IF(timingTable[[#This Row],['[TRACECODE']:.1]]=140,"afterTx","")</f>
        <v/>
      </c>
      <c r="L1094" s="14" t="str">
        <f t="shared" si="187"/>
        <v/>
      </c>
      <c r="M1094" s="14" t="str">
        <f>IF(AND(H1094=H1093,K1093="afterTx",timingTable[[#This Row],['[TRACECODE']:.1]]=6),"dc","")</f>
        <v/>
      </c>
      <c r="N1094" s="14" t="str">
        <f t="shared" si="188"/>
        <v/>
      </c>
      <c r="O1094" s="14" t="str">
        <f>IF(timingTable[[#This Row],['[TRACECODE']:.1]]=141,"afterRx","")</f>
        <v/>
      </c>
      <c r="P1094" s="14" t="str">
        <f t="shared" si="189"/>
        <v/>
      </c>
      <c r="Q1094" s="14" t="str">
        <f t="shared" si="190"/>
        <v/>
      </c>
      <c r="R1094" s="14" t="str">
        <f t="shared" si="191"/>
        <v/>
      </c>
      <c r="S1094" s="14" t="str">
        <f t="shared" si="192"/>
        <v>EMPTY</v>
      </c>
      <c r="T1094" s="14" t="str">
        <f t="shared" si="193"/>
        <v>EMPTY</v>
      </c>
      <c r="U1094" s="14" t="str">
        <f t="shared" si="194"/>
        <v>EMPTY</v>
      </c>
      <c r="V1094" s="14" t="str">
        <f t="shared" si="195"/>
        <v>EMPTY</v>
      </c>
      <c r="W1094" s="14" t="str">
        <f>IF(L1094="beforeTx",timingTable[[#This Row],[FRT32_val]]-timingTable[[#This Row],[FRT32_trace]],"EMPTY")</f>
        <v>EMPTY</v>
      </c>
      <c r="X1094" s="14" t="str">
        <f t="shared" si="196"/>
        <v>EMPTY</v>
      </c>
      <c r="Y1094" s="14" t="str">
        <f t="shared" si="197"/>
        <v>EMPTY</v>
      </c>
      <c r="Z1094" s="14" t="str">
        <f>IF(AND(P1094="beforeRx",O1095="afterRx"),J1095-timingTable[[#This Row],[FRT32_trace]],"EMPTY")</f>
        <v>EMPTY</v>
      </c>
      <c r="AA1094" s="14" t="str">
        <f>IF(AND(timingTable[[#This Row],[txEnd]]="txEnd",Q1098="rxStart"),I1098-timingTable[[#This Row],[FRT32_val]],"EMPTY")</f>
        <v>EMPTY</v>
      </c>
    </row>
    <row r="1095" spans="1:27" x14ac:dyDescent="0.25">
      <c r="A1095" s="14" t="s">
        <v>4122</v>
      </c>
      <c r="B1095">
        <v>335691486007</v>
      </c>
      <c r="C1095" s="14" t="s">
        <v>11885</v>
      </c>
      <c r="D1095">
        <v>130</v>
      </c>
      <c r="E1095" s="14" t="s">
        <v>3933</v>
      </c>
      <c r="F1095" s="14" t="s">
        <v>5334</v>
      </c>
      <c r="G1095" s="14">
        <f>timingTable[[#This Row],[FRT_DEC]]-B1094</f>
        <v>26</v>
      </c>
      <c r="H10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INFO]]))),H1094)</f>
        <v>116</v>
      </c>
      <c r="I10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3670021</v>
      </c>
      <c r="J1095" s="14">
        <f>HEX2DEC(RIGHT(timingTable[[#This Row],[FRT_HEX]],MIN(LEN(timingTable[[#This Row],[FRT_HEX]])-2,8)))</f>
        <v>684036919</v>
      </c>
      <c r="K1095" s="14" t="str">
        <f>IF(timingTable[[#This Row],['[TRACECODE']:.1]]=140,"afterTx","")</f>
        <v/>
      </c>
      <c r="L1095" s="14" t="str">
        <f t="shared" si="187"/>
        <v/>
      </c>
      <c r="M1095" s="14" t="str">
        <f>IF(AND(H1095=H1094,K1094="afterTx",timingTable[[#This Row],['[TRACECODE']:.1]]=6),"dc","")</f>
        <v/>
      </c>
      <c r="N1095" s="14" t="str">
        <f t="shared" si="188"/>
        <v/>
      </c>
      <c r="O1095" s="14" t="str">
        <f>IF(timingTable[[#This Row],['[TRACECODE']:.1]]=141,"afterRx","")</f>
        <v/>
      </c>
      <c r="P1095" s="14" t="str">
        <f t="shared" si="189"/>
        <v>beforeRx</v>
      </c>
      <c r="Q1095" s="14" t="str">
        <f t="shared" si="190"/>
        <v/>
      </c>
      <c r="R1095" s="14" t="str">
        <f t="shared" si="191"/>
        <v/>
      </c>
      <c r="S1095" s="14" t="str">
        <f t="shared" si="192"/>
        <v>EMPTY</v>
      </c>
      <c r="T1095" s="14" t="str">
        <f t="shared" si="193"/>
        <v>EMPTY</v>
      </c>
      <c r="U1095" s="14" t="str">
        <f t="shared" si="194"/>
        <v>EMPTY</v>
      </c>
      <c r="V1095" s="14" t="str">
        <f t="shared" si="195"/>
        <v>EMPTY</v>
      </c>
      <c r="W1095" s="14" t="str">
        <f>IF(L1095="beforeTx",timingTable[[#This Row],[FRT32_val]]-timingTable[[#This Row],[FRT32_trace]],"EMPTY")</f>
        <v>EMPTY</v>
      </c>
      <c r="X1095" s="14" t="str">
        <f t="shared" si="196"/>
        <v>EMPTY</v>
      </c>
      <c r="Y1095" s="14" t="str">
        <f t="shared" si="197"/>
        <v>EMPTY</v>
      </c>
      <c r="Z1095" s="14">
        <f>IF(AND(P1095="beforeRx",O1096="afterRx"),J1096-timingTable[[#This Row],[FRT32_trace]],"EMPTY")</f>
        <v>165</v>
      </c>
      <c r="AA1095" s="14" t="str">
        <f>IF(AND(timingTable[[#This Row],[txEnd]]="txEnd",Q1099="rxStart"),I1099-timingTable[[#This Row],[FRT32_val]],"EMPTY")</f>
        <v>EMPTY</v>
      </c>
    </row>
    <row r="1096" spans="1:27" x14ac:dyDescent="0.25">
      <c r="A1096" s="14" t="s">
        <v>4123</v>
      </c>
      <c r="B1096">
        <v>335691486172</v>
      </c>
      <c r="C1096" s="14" t="s">
        <v>11886</v>
      </c>
      <c r="D1096">
        <v>141</v>
      </c>
      <c r="E1096" s="14" t="s">
        <v>3934</v>
      </c>
      <c r="F1096" s="14" t="s">
        <v>5335</v>
      </c>
      <c r="G1096" s="14">
        <f>timingTable[[#This Row],[FRT_DEC]]-B1095</f>
        <v>165</v>
      </c>
      <c r="H10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INFO]]))),H1095)</f>
        <v>116</v>
      </c>
      <c r="I109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096" s="14">
        <f>HEX2DEC(RIGHT(timingTable[[#This Row],[FRT_HEX]],MIN(LEN(timingTable[[#This Row],[FRT_HEX]])-2,8)))</f>
        <v>684037084</v>
      </c>
      <c r="K1096" s="14" t="str">
        <f>IF(timingTable[[#This Row],['[TRACECODE']:.1]]=140,"afterTx","")</f>
        <v/>
      </c>
      <c r="L1096" s="14" t="str">
        <f t="shared" si="187"/>
        <v/>
      </c>
      <c r="M1096" s="14" t="str">
        <f>IF(AND(H1096=H1095,K1095="afterTx",timingTable[[#This Row],['[TRACECODE']:.1]]=6),"dc","")</f>
        <v/>
      </c>
      <c r="N1096" s="14" t="str">
        <f t="shared" si="188"/>
        <v/>
      </c>
      <c r="O1096" s="14" t="str">
        <f>IF(timingTable[[#This Row],['[TRACECODE']:.1]]=141,"afterRx","")</f>
        <v>afterRx</v>
      </c>
      <c r="P1096" s="14" t="str">
        <f t="shared" si="189"/>
        <v/>
      </c>
      <c r="Q1096" s="14" t="str">
        <f t="shared" si="190"/>
        <v/>
      </c>
      <c r="R1096" s="14" t="str">
        <f t="shared" si="191"/>
        <v/>
      </c>
      <c r="S1096" s="14" t="str">
        <f t="shared" si="192"/>
        <v>EMPTY</v>
      </c>
      <c r="T1096" s="14" t="str">
        <f t="shared" si="193"/>
        <v>EMPTY</v>
      </c>
      <c r="U1096" s="14" t="str">
        <f t="shared" si="194"/>
        <v>EMPTY</v>
      </c>
      <c r="V1096" s="14" t="str">
        <f t="shared" si="195"/>
        <v>EMPTY</v>
      </c>
      <c r="W1096" s="14" t="str">
        <f>IF(L1096="beforeTx",timingTable[[#This Row],[FRT32_val]]-timingTable[[#This Row],[FRT32_trace]],"EMPTY")</f>
        <v>EMPTY</v>
      </c>
      <c r="X1096" s="14" t="str">
        <f t="shared" si="196"/>
        <v>EMPTY</v>
      </c>
      <c r="Y1096" s="14" t="str">
        <f t="shared" si="197"/>
        <v>EMPTY</v>
      </c>
      <c r="Z1096" s="14" t="str">
        <f>IF(AND(P1096="beforeRx",O1097="afterRx"),J1097-timingTable[[#This Row],[FRT32_trace]],"EMPTY")</f>
        <v>EMPTY</v>
      </c>
      <c r="AA1096" s="14" t="str">
        <f>IF(AND(timingTable[[#This Row],[txEnd]]="txEnd",Q1100="rxStart"),I1100-timingTable[[#This Row],[FRT32_val]],"EMPTY")</f>
        <v>EMPTY</v>
      </c>
    </row>
    <row r="1097" spans="1:27" x14ac:dyDescent="0.25">
      <c r="A1097" s="14" t="s">
        <v>4126</v>
      </c>
      <c r="B1097">
        <v>335691487705</v>
      </c>
      <c r="C1097" s="14" t="s">
        <v>11889</v>
      </c>
      <c r="D1097">
        <v>123</v>
      </c>
      <c r="E1097" s="14" t="s">
        <v>3922</v>
      </c>
      <c r="F1097" s="14" t="s">
        <v>11890</v>
      </c>
      <c r="G1097" s="14">
        <f>timingTable[[#This Row],[FRT_DEC]]-B1096</f>
        <v>1533</v>
      </c>
      <c r="H10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INFO]]))),H1096)</f>
        <v>116</v>
      </c>
      <c r="I10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684038214</v>
      </c>
      <c r="J1097" s="14">
        <f>HEX2DEC(RIGHT(timingTable[[#This Row],[FRT_HEX]],MIN(LEN(timingTable[[#This Row],[FRT_HEX]])-2,8)))</f>
        <v>684038617</v>
      </c>
      <c r="K1097" s="14" t="str">
        <f>IF(timingTable[[#This Row],['[TRACECODE']:.1]]=140,"afterTx","")</f>
        <v/>
      </c>
      <c r="L1097" s="14" t="str">
        <f t="shared" si="187"/>
        <v/>
      </c>
      <c r="M1097" s="14" t="str">
        <f>IF(AND(H1097=H1096,K1096="afterTx",timingTable[[#This Row],['[TRACECODE']:.1]]=6),"dc","")</f>
        <v/>
      </c>
      <c r="N1097" s="14" t="str">
        <f t="shared" si="188"/>
        <v/>
      </c>
      <c r="O1097" s="14" t="str">
        <f>IF(timingTable[[#This Row],['[TRACECODE']:.1]]=141,"afterRx","")</f>
        <v/>
      </c>
      <c r="P1097" s="14" t="str">
        <f t="shared" si="189"/>
        <v/>
      </c>
      <c r="Q1097" s="14" t="str">
        <f t="shared" si="190"/>
        <v>rxStart</v>
      </c>
      <c r="R1097" s="14" t="str">
        <f t="shared" si="191"/>
        <v/>
      </c>
      <c r="S1097" s="14" t="str">
        <f t="shared" si="192"/>
        <v>EMPTY</v>
      </c>
      <c r="T1097" s="14" t="str">
        <f t="shared" si="193"/>
        <v>EMPTY</v>
      </c>
      <c r="U1097" s="14" t="str">
        <f t="shared" si="194"/>
        <v>EMPTY</v>
      </c>
      <c r="V1097" s="14" t="str">
        <f t="shared" si="195"/>
        <v>EMPTY</v>
      </c>
      <c r="W1097" s="14" t="str">
        <f>IF(L1097="beforeTx",timingTable[[#This Row],[FRT32_val]]-timingTable[[#This Row],[FRT32_trace]],"EMPTY")</f>
        <v>EMPTY</v>
      </c>
      <c r="X1097" s="14" t="str">
        <f t="shared" si="196"/>
        <v>EMPTY</v>
      </c>
      <c r="Y1097" s="14" t="str">
        <f t="shared" si="197"/>
        <v>EMPTY</v>
      </c>
      <c r="Z1097" s="14" t="str">
        <f>IF(AND(P1097="beforeRx",O1098="afterRx"),J1098-timingTable[[#This Row],[FRT32_trace]],"EMPTY")</f>
        <v>EMPTY</v>
      </c>
      <c r="AA1097" s="14" t="str">
        <f>IF(AND(timingTable[[#This Row],[txEnd]]="txEnd",Q1101="rxStart"),I1101-timingTable[[#This Row],[FRT32_val]],"EMPTY")</f>
        <v>EMPTY</v>
      </c>
    </row>
    <row r="1098" spans="1:27" x14ac:dyDescent="0.25">
      <c r="A1098" s="14" t="s">
        <v>4127</v>
      </c>
      <c r="B1098">
        <v>335691487708</v>
      </c>
      <c r="C1098" s="14" t="s">
        <v>11891</v>
      </c>
      <c r="D1098">
        <v>123</v>
      </c>
      <c r="E1098" s="14" t="s">
        <v>3922</v>
      </c>
      <c r="F1098" s="14" t="s">
        <v>7879</v>
      </c>
      <c r="G1098" s="14">
        <f>timingTable[[#This Row],[FRT_DEC]]-B1097</f>
        <v>3</v>
      </c>
      <c r="H10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INFO]]))),H1097)</f>
        <v>116</v>
      </c>
      <c r="I10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098" s="14">
        <f>HEX2DEC(RIGHT(timingTable[[#This Row],[FRT_HEX]],MIN(LEN(timingTable[[#This Row],[FRT_HEX]])-2,8)))</f>
        <v>684038620</v>
      </c>
      <c r="K1098" s="14" t="str">
        <f>IF(timingTable[[#This Row],['[TRACECODE']:.1]]=140,"afterTx","")</f>
        <v/>
      </c>
      <c r="L1098" s="14" t="str">
        <f t="shared" si="187"/>
        <v/>
      </c>
      <c r="M1098" s="14" t="str">
        <f>IF(AND(H1098=H1097,K1097="afterTx",timingTable[[#This Row],['[TRACECODE']:.1]]=6),"dc","")</f>
        <v/>
      </c>
      <c r="N1098" s="14" t="str">
        <f t="shared" si="188"/>
        <v/>
      </c>
      <c r="O1098" s="14" t="str">
        <f>IF(timingTable[[#This Row],['[TRACECODE']:.1]]=141,"afterRx","")</f>
        <v/>
      </c>
      <c r="P1098" s="14" t="str">
        <f t="shared" si="189"/>
        <v/>
      </c>
      <c r="Q1098" s="14" t="str">
        <f t="shared" si="190"/>
        <v/>
      </c>
      <c r="R1098" s="14" t="str">
        <f t="shared" si="191"/>
        <v/>
      </c>
      <c r="S1098" s="14" t="str">
        <f t="shared" si="192"/>
        <v>EMPTY</v>
      </c>
      <c r="T1098" s="14" t="str">
        <f t="shared" si="193"/>
        <v>EMPTY</v>
      </c>
      <c r="U1098" s="14" t="str">
        <f t="shared" si="194"/>
        <v>EMPTY</v>
      </c>
      <c r="V1098" s="14" t="str">
        <f t="shared" si="195"/>
        <v>EMPTY</v>
      </c>
      <c r="W1098" s="14" t="str">
        <f>IF(L1098="beforeTx",timingTable[[#This Row],[FRT32_val]]-timingTable[[#This Row],[FRT32_trace]],"EMPTY")</f>
        <v>EMPTY</v>
      </c>
      <c r="X1098" s="14" t="str">
        <f t="shared" si="196"/>
        <v>EMPTY</v>
      </c>
      <c r="Y1098" s="14" t="str">
        <f t="shared" si="197"/>
        <v>EMPTY</v>
      </c>
      <c r="Z1098" s="14" t="str">
        <f>IF(AND(P1098="beforeRx",O1099="afterRx"),J1099-timingTable[[#This Row],[FRT32_trace]],"EMPTY")</f>
        <v>EMPTY</v>
      </c>
      <c r="AA1098" s="14" t="str">
        <f>IF(AND(timingTable[[#This Row],[txEnd]]="txEnd",Q1102="rxStart"),I1102-timingTable[[#This Row],[FRT32_val]],"EMPTY")</f>
        <v>EMPTY</v>
      </c>
    </row>
    <row r="1099" spans="1:27" x14ac:dyDescent="0.25">
      <c r="A1099" s="14" t="s">
        <v>4130</v>
      </c>
      <c r="B1099">
        <v>335691488215</v>
      </c>
      <c r="C1099" s="14" t="s">
        <v>11894</v>
      </c>
      <c r="D1099">
        <v>151</v>
      </c>
      <c r="E1099" s="14" t="s">
        <v>7876</v>
      </c>
      <c r="F1099" s="14" t="s">
        <v>7845</v>
      </c>
      <c r="G1099" s="14">
        <f>timingTable[[#This Row],[FRT_DEC]]-B1098</f>
        <v>507</v>
      </c>
      <c r="H10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INFO]]))),H1098)</f>
        <v>116</v>
      </c>
      <c r="I10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099" s="14">
        <f>HEX2DEC(RIGHT(timingTable[[#This Row],[FRT_HEX]],MIN(LEN(timingTable[[#This Row],[FRT_HEX]])-2,8)))</f>
        <v>684039127</v>
      </c>
      <c r="K1099" s="14" t="str">
        <f>IF(timingTable[[#This Row],['[TRACECODE']:.1]]=140,"afterTx","")</f>
        <v/>
      </c>
      <c r="L1099" s="14" t="str">
        <f t="shared" si="187"/>
        <v/>
      </c>
      <c r="M1099" s="14" t="str">
        <f>IF(AND(H1099=H1098,K1098="afterTx",timingTable[[#This Row],['[TRACECODE']:.1]]=6),"dc","")</f>
        <v/>
      </c>
      <c r="N1099" s="14" t="str">
        <f t="shared" si="188"/>
        <v/>
      </c>
      <c r="O1099" s="14" t="str">
        <f>IF(timingTable[[#This Row],['[TRACECODE']:.1]]=141,"afterRx","")</f>
        <v/>
      </c>
      <c r="P1099" s="14" t="str">
        <f t="shared" si="189"/>
        <v/>
      </c>
      <c r="Q1099" s="14" t="str">
        <f t="shared" si="190"/>
        <v/>
      </c>
      <c r="R1099" s="14" t="str">
        <f t="shared" si="191"/>
        <v>rxEnd</v>
      </c>
      <c r="S1099" s="14" t="str">
        <f t="shared" si="192"/>
        <v>EMPTY</v>
      </c>
      <c r="T1099" s="14" t="str">
        <f t="shared" si="193"/>
        <v>EMPTY</v>
      </c>
      <c r="U1099" s="14" t="str">
        <f t="shared" si="194"/>
        <v>EMPTY</v>
      </c>
      <c r="V1099" s="14" t="str">
        <f t="shared" si="195"/>
        <v>EMPTY</v>
      </c>
      <c r="W1099" s="14" t="str">
        <f>IF(L1099="beforeTx",timingTable[[#This Row],[FRT32_val]]-timingTable[[#This Row],[FRT32_trace]],"EMPTY")</f>
        <v>EMPTY</v>
      </c>
      <c r="X1099" s="14" t="str">
        <f t="shared" si="196"/>
        <v>EMPTY</v>
      </c>
      <c r="Y1099" s="14" t="str">
        <f t="shared" si="197"/>
        <v>EMPTY</v>
      </c>
      <c r="Z1099" s="14" t="str">
        <f>IF(AND(P1099="beforeRx",O1100="afterRx"),J1100-timingTable[[#This Row],[FRT32_trace]],"EMPTY")</f>
        <v>EMPTY</v>
      </c>
      <c r="AA1099" s="14" t="str">
        <f>IF(AND(timingTable[[#This Row],[txEnd]]="txEnd",Q1103="rxStart"),I1103-timingTable[[#This Row],[FRT32_val]],"EMPTY")</f>
        <v>EMPTY</v>
      </c>
    </row>
    <row r="1100" spans="1:27" x14ac:dyDescent="0.25">
      <c r="A1100" s="14" t="s">
        <v>4132</v>
      </c>
      <c r="B1100">
        <v>335691488262</v>
      </c>
      <c r="C1100" s="14" t="s">
        <v>11896</v>
      </c>
      <c r="D1100">
        <v>151</v>
      </c>
      <c r="E1100" s="14" t="s">
        <v>7876</v>
      </c>
      <c r="F1100" s="14" t="s">
        <v>9929</v>
      </c>
      <c r="G1100" s="14">
        <f>timingTable[[#This Row],[FRT_DEC]]-B1099</f>
        <v>47</v>
      </c>
      <c r="H11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INFO]]))),H1099)</f>
        <v>116</v>
      </c>
      <c r="I11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1100" s="14">
        <f>HEX2DEC(RIGHT(timingTable[[#This Row],[FRT_HEX]],MIN(LEN(timingTable[[#This Row],[FRT_HEX]])-2,8)))</f>
        <v>684039174</v>
      </c>
      <c r="K1100" s="14" t="str">
        <f>IF(timingTable[[#This Row],['[TRACECODE']:.1]]=140,"afterTx","")</f>
        <v/>
      </c>
      <c r="L1100" s="14" t="str">
        <f t="shared" si="187"/>
        <v/>
      </c>
      <c r="M1100" s="14" t="str">
        <f>IF(AND(H1100=H1099,K1099="afterTx",timingTable[[#This Row],['[TRACECODE']:.1]]=6),"dc","")</f>
        <v/>
      </c>
      <c r="N1100" s="14" t="str">
        <f t="shared" si="188"/>
        <v/>
      </c>
      <c r="O1100" s="14" t="str">
        <f>IF(timingTable[[#This Row],['[TRACECODE']:.1]]=141,"afterRx","")</f>
        <v/>
      </c>
      <c r="P1100" s="14" t="str">
        <f t="shared" si="189"/>
        <v/>
      </c>
      <c r="Q1100" s="14" t="str">
        <f t="shared" si="190"/>
        <v/>
      </c>
      <c r="R1100" s="14" t="str">
        <f t="shared" si="191"/>
        <v/>
      </c>
      <c r="S1100" s="14" t="str">
        <f t="shared" si="192"/>
        <v>EMPTY</v>
      </c>
      <c r="T1100" s="14" t="str">
        <f t="shared" si="193"/>
        <v>EMPTY</v>
      </c>
      <c r="U1100" s="14" t="str">
        <f t="shared" si="194"/>
        <v>EMPTY</v>
      </c>
      <c r="V1100" s="14" t="str">
        <f t="shared" si="195"/>
        <v>EMPTY</v>
      </c>
      <c r="W1100" s="14" t="str">
        <f>IF(L1100="beforeTx",timingTable[[#This Row],[FRT32_val]]-timingTable[[#This Row],[FRT32_trace]],"EMPTY")</f>
        <v>EMPTY</v>
      </c>
      <c r="X1100" s="14" t="str">
        <f t="shared" si="196"/>
        <v>EMPTY</v>
      </c>
      <c r="Y1100" s="14" t="str">
        <f t="shared" si="197"/>
        <v>EMPTY</v>
      </c>
      <c r="Z1100" s="14" t="str">
        <f>IF(AND(P1100="beforeRx",O1101="afterRx"),J1101-timingTable[[#This Row],[FRT32_trace]],"EMPTY")</f>
        <v>EMPTY</v>
      </c>
      <c r="AA1100" s="14" t="str">
        <f>IF(AND(timingTable[[#This Row],[txEnd]]="txEnd",Q1104="rxStart"),I1104-timingTable[[#This Row],[FRT32_val]],"EMPTY")</f>
        <v>EMPTY</v>
      </c>
    </row>
    <row r="1101" spans="1:27" x14ac:dyDescent="0.25">
      <c r="A1101" s="14" t="s">
        <v>4145</v>
      </c>
      <c r="B1101">
        <v>335691489436</v>
      </c>
      <c r="C1101" s="14" t="s">
        <v>11911</v>
      </c>
      <c r="D1101">
        <v>151</v>
      </c>
      <c r="E1101" s="14" t="s">
        <v>7876</v>
      </c>
      <c r="F1101" s="14" t="s">
        <v>7989</v>
      </c>
      <c r="G1101" s="14">
        <f>timingTable[[#This Row],[FRT_DEC]]-B1100</f>
        <v>1174</v>
      </c>
      <c r="H11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INFO]]))),H1100)</f>
        <v>116</v>
      </c>
      <c r="I11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101" s="14">
        <f>HEX2DEC(RIGHT(timingTable[[#This Row],[FRT_HEX]],MIN(LEN(timingTable[[#This Row],[FRT_HEX]])-2,8)))</f>
        <v>684040348</v>
      </c>
      <c r="K1101" s="14" t="str">
        <f>IF(timingTable[[#This Row],['[TRACECODE']:.1]]=140,"afterTx","")</f>
        <v/>
      </c>
      <c r="L1101" s="14" t="str">
        <f t="shared" si="187"/>
        <v/>
      </c>
      <c r="M1101" s="14" t="str">
        <f>IF(AND(H1101=H1100,K1100="afterTx",timingTable[[#This Row],['[TRACECODE']:.1]]=6),"dc","")</f>
        <v/>
      </c>
      <c r="N1101" s="14" t="str">
        <f t="shared" si="188"/>
        <v/>
      </c>
      <c r="O1101" s="14" t="str">
        <f>IF(timingTable[[#This Row],['[TRACECODE']:.1]]=141,"afterRx","")</f>
        <v/>
      </c>
      <c r="P1101" s="14" t="str">
        <f t="shared" si="189"/>
        <v/>
      </c>
      <c r="Q1101" s="14" t="str">
        <f t="shared" si="190"/>
        <v/>
      </c>
      <c r="R1101" s="14" t="str">
        <f t="shared" si="191"/>
        <v/>
      </c>
      <c r="S1101" s="14" t="str">
        <f t="shared" si="192"/>
        <v>EMPTY</v>
      </c>
      <c r="T1101" s="14" t="str">
        <f t="shared" si="193"/>
        <v>EMPTY</v>
      </c>
      <c r="U1101" s="14" t="str">
        <f t="shared" si="194"/>
        <v>EMPTY</v>
      </c>
      <c r="V1101" s="14" t="str">
        <f t="shared" si="195"/>
        <v>EMPTY</v>
      </c>
      <c r="W1101" s="14" t="str">
        <f>IF(L1101="beforeTx",timingTable[[#This Row],[FRT32_val]]-timingTable[[#This Row],[FRT32_trace]],"EMPTY")</f>
        <v>EMPTY</v>
      </c>
      <c r="X1101" s="14" t="str">
        <f t="shared" si="196"/>
        <v>EMPTY</v>
      </c>
      <c r="Y1101" s="14" t="str">
        <f t="shared" si="197"/>
        <v>EMPTY</v>
      </c>
      <c r="Z1101" s="14" t="str">
        <f>IF(AND(P1101="beforeRx",O1102="afterRx"),J1102-timingTable[[#This Row],[FRT32_trace]],"EMPTY")</f>
        <v>EMPTY</v>
      </c>
      <c r="AA1101" s="14" t="str">
        <f>IF(AND(timingTable[[#This Row],[txEnd]]="txEnd",Q1105="rxStart"),I1105-timingTable[[#This Row],[FRT32_val]],"EMPTY")</f>
        <v>EMPTY</v>
      </c>
    </row>
    <row r="1102" spans="1:27" x14ac:dyDescent="0.25">
      <c r="A1102" s="14" t="s">
        <v>4148</v>
      </c>
      <c r="B1102">
        <v>335691491699</v>
      </c>
      <c r="C1102" s="14" t="s">
        <v>11914</v>
      </c>
      <c r="D1102">
        <v>151</v>
      </c>
      <c r="E1102" s="14" t="s">
        <v>7876</v>
      </c>
      <c r="F1102" s="14" t="s">
        <v>7945</v>
      </c>
      <c r="G1102" s="14">
        <f>timingTable[[#This Row],[FRT_DEC]]-B1101</f>
        <v>2263</v>
      </c>
      <c r="H11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INFO]]))),H1101)</f>
        <v>116</v>
      </c>
      <c r="I11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02" s="14">
        <f>HEX2DEC(RIGHT(timingTable[[#This Row],[FRT_HEX]],MIN(LEN(timingTable[[#This Row],[FRT_HEX]])-2,8)))</f>
        <v>684042611</v>
      </c>
      <c r="K1102" s="14" t="str">
        <f>IF(timingTable[[#This Row],['[TRACECODE']:.1]]=140,"afterTx","")</f>
        <v/>
      </c>
      <c r="L1102" s="14" t="str">
        <f t="shared" si="187"/>
        <v/>
      </c>
      <c r="M1102" s="14" t="str">
        <f>IF(AND(H1102=H1101,K1101="afterTx",timingTable[[#This Row],['[TRACECODE']:.1]]=6),"dc","")</f>
        <v/>
      </c>
      <c r="N1102" s="14" t="str">
        <f t="shared" si="188"/>
        <v/>
      </c>
      <c r="O1102" s="14" t="str">
        <f>IF(timingTable[[#This Row],['[TRACECODE']:.1]]=141,"afterRx","")</f>
        <v/>
      </c>
      <c r="P1102" s="14" t="str">
        <f t="shared" si="189"/>
        <v/>
      </c>
      <c r="Q1102" s="14" t="str">
        <f t="shared" si="190"/>
        <v/>
      </c>
      <c r="R1102" s="14" t="str">
        <f t="shared" si="191"/>
        <v/>
      </c>
      <c r="S1102" s="14" t="str">
        <f t="shared" si="192"/>
        <v>EMPTY</v>
      </c>
      <c r="T1102" s="14" t="str">
        <f t="shared" si="193"/>
        <v>EMPTY</v>
      </c>
      <c r="U1102" s="14" t="str">
        <f t="shared" si="194"/>
        <v>EMPTY</v>
      </c>
      <c r="V1102" s="14" t="str">
        <f t="shared" si="195"/>
        <v>EMPTY</v>
      </c>
      <c r="W1102" s="14" t="str">
        <f>IF(L1102="beforeTx",timingTable[[#This Row],[FRT32_val]]-timingTable[[#This Row],[FRT32_trace]],"EMPTY")</f>
        <v>EMPTY</v>
      </c>
      <c r="X1102" s="14" t="str">
        <f t="shared" si="196"/>
        <v>EMPTY</v>
      </c>
      <c r="Y1102" s="14" t="str">
        <f t="shared" si="197"/>
        <v>EMPTY</v>
      </c>
      <c r="Z1102" s="14" t="str">
        <f>IF(AND(P1102="beforeRx",O1103="afterRx"),J1103-timingTable[[#This Row],[FRT32_trace]],"EMPTY")</f>
        <v>EMPTY</v>
      </c>
      <c r="AA1102" s="14" t="str">
        <f>IF(AND(timingTable[[#This Row],[txEnd]]="txEnd",Q1106="rxStart"),I1106-timingTable[[#This Row],[FRT32_val]],"EMPTY")</f>
        <v>EMPTY</v>
      </c>
    </row>
    <row r="1103" spans="1:27" x14ac:dyDescent="0.25">
      <c r="A1103" s="14" t="s">
        <v>4151</v>
      </c>
      <c r="B1103">
        <v>335691527796</v>
      </c>
      <c r="C1103" s="14" t="s">
        <v>11917</v>
      </c>
      <c r="D1103">
        <v>124</v>
      </c>
      <c r="E1103" s="14" t="s">
        <v>3923</v>
      </c>
      <c r="F1103" s="14" t="s">
        <v>11918</v>
      </c>
      <c r="G1103" s="14">
        <f>timingTable[[#This Row],[FRT_DEC]]-B1102</f>
        <v>36097</v>
      </c>
      <c r="H11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INFO]]))),H1102)</f>
        <v>116</v>
      </c>
      <c r="I11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684078640</v>
      </c>
      <c r="J1103" s="14">
        <f>HEX2DEC(RIGHT(timingTable[[#This Row],[FRT_HEX]],MIN(LEN(timingTable[[#This Row],[FRT_HEX]])-2,8)))</f>
        <v>684078708</v>
      </c>
      <c r="K1103" s="14" t="str">
        <f>IF(timingTable[[#This Row],['[TRACECODE']:.1]]=140,"afterTx","")</f>
        <v/>
      </c>
      <c r="L1103" s="14" t="str">
        <f t="shared" si="187"/>
        <v/>
      </c>
      <c r="M1103" s="14" t="str">
        <f>IF(AND(H1103=H1102,K1102="afterTx",timingTable[[#This Row],['[TRACECODE']:.1]]=6),"dc","")</f>
        <v/>
      </c>
      <c r="N1103" s="14" t="str">
        <f t="shared" si="188"/>
        <v/>
      </c>
      <c r="O1103" s="14" t="str">
        <f>IF(timingTable[[#This Row],['[TRACECODE']:.1]]=141,"afterRx","")</f>
        <v/>
      </c>
      <c r="P1103" s="14" t="str">
        <f t="shared" si="189"/>
        <v/>
      </c>
      <c r="Q1103" s="14" t="str">
        <f t="shared" si="190"/>
        <v/>
      </c>
      <c r="R1103" s="14" t="str">
        <f t="shared" si="191"/>
        <v/>
      </c>
      <c r="S1103" s="14" t="str">
        <f t="shared" si="192"/>
        <v>EMPTY</v>
      </c>
      <c r="T1103" s="14" t="str">
        <f t="shared" si="193"/>
        <v>EMPTY</v>
      </c>
      <c r="U1103" s="14" t="str">
        <f t="shared" si="194"/>
        <v>EMPTY</v>
      </c>
      <c r="V1103" s="14" t="str">
        <f t="shared" si="195"/>
        <v>EMPTY</v>
      </c>
      <c r="W1103" s="14" t="str">
        <f>IF(L1103="beforeTx",timingTable[[#This Row],[FRT32_val]]-timingTable[[#This Row],[FRT32_trace]],"EMPTY")</f>
        <v>EMPTY</v>
      </c>
      <c r="X1103" s="14" t="str">
        <f t="shared" si="196"/>
        <v>EMPTY</v>
      </c>
      <c r="Y1103" s="14" t="str">
        <f t="shared" si="197"/>
        <v>EMPTY</v>
      </c>
      <c r="Z1103" s="14" t="str">
        <f>IF(AND(P1103="beforeRx",O1104="afterRx"),J1104-timingTable[[#This Row],[FRT32_trace]],"EMPTY")</f>
        <v>EMPTY</v>
      </c>
      <c r="AA1103" s="14" t="str">
        <f>IF(AND(timingTable[[#This Row],[txEnd]]="txEnd",Q1107="rxStart"),I1107-timingTable[[#This Row],[FRT32_val]],"EMPTY")</f>
        <v>EMPTY</v>
      </c>
    </row>
    <row r="1104" spans="1:27" x14ac:dyDescent="0.25">
      <c r="A1104" s="14" t="s">
        <v>4152</v>
      </c>
      <c r="B1104">
        <v>335691527799</v>
      </c>
      <c r="C1104" s="14" t="s">
        <v>11919</v>
      </c>
      <c r="D1104">
        <v>124</v>
      </c>
      <c r="E1104" s="14" t="s">
        <v>3923</v>
      </c>
      <c r="F1104" s="14" t="s">
        <v>7880</v>
      </c>
      <c r="G1104" s="14">
        <f>timingTable[[#This Row],[FRT_DEC]]-B1103</f>
        <v>3</v>
      </c>
      <c r="H11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INFO]]))),H1103)</f>
        <v>116</v>
      </c>
      <c r="I11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04" s="14">
        <f>HEX2DEC(RIGHT(timingTable[[#This Row],[FRT_HEX]],MIN(LEN(timingTable[[#This Row],[FRT_HEX]])-2,8)))</f>
        <v>684078711</v>
      </c>
      <c r="K1104" s="14" t="str">
        <f>IF(timingTable[[#This Row],['[TRACECODE']:.1]]=140,"afterTx","")</f>
        <v/>
      </c>
      <c r="L1104" s="14" t="str">
        <f t="shared" si="187"/>
        <v/>
      </c>
      <c r="M1104" s="14" t="str">
        <f>IF(AND(H1104=H1103,K1103="afterTx",timingTable[[#This Row],['[TRACECODE']:.1]]=6),"dc","")</f>
        <v/>
      </c>
      <c r="N1104" s="14" t="str">
        <f t="shared" si="188"/>
        <v/>
      </c>
      <c r="O1104" s="14" t="str">
        <f>IF(timingTable[[#This Row],['[TRACECODE']:.1]]=141,"afterRx","")</f>
        <v/>
      </c>
      <c r="P1104" s="14" t="str">
        <f t="shared" si="189"/>
        <v/>
      </c>
      <c r="Q1104" s="14" t="str">
        <f t="shared" si="190"/>
        <v/>
      </c>
      <c r="R1104" s="14" t="str">
        <f t="shared" si="191"/>
        <v/>
      </c>
      <c r="S1104" s="14" t="str">
        <f t="shared" si="192"/>
        <v>EMPTY</v>
      </c>
      <c r="T1104" s="14" t="str">
        <f t="shared" si="193"/>
        <v>EMPTY</v>
      </c>
      <c r="U1104" s="14" t="str">
        <f t="shared" si="194"/>
        <v>EMPTY</v>
      </c>
      <c r="V1104" s="14" t="str">
        <f t="shared" si="195"/>
        <v>EMPTY</v>
      </c>
      <c r="W1104" s="14" t="str">
        <f>IF(L1104="beforeTx",timingTable[[#This Row],[FRT32_val]]-timingTable[[#This Row],[FRT32_trace]],"EMPTY")</f>
        <v>EMPTY</v>
      </c>
      <c r="X1104" s="14" t="str">
        <f t="shared" si="196"/>
        <v>EMPTY</v>
      </c>
      <c r="Y1104" s="14" t="str">
        <f t="shared" si="197"/>
        <v>EMPTY</v>
      </c>
      <c r="Z1104" s="14" t="str">
        <f>IF(AND(P1104="beforeRx",O1105="afterRx"),J1105-timingTable[[#This Row],[FRT32_trace]],"EMPTY")</f>
        <v>EMPTY</v>
      </c>
      <c r="AA1104" s="14" t="str">
        <f>IF(AND(timingTable[[#This Row],[txEnd]]="txEnd",Q1108="rxStart"),I1108-timingTable[[#This Row],[FRT32_val]],"EMPTY")</f>
        <v>EMPTY</v>
      </c>
    </row>
    <row r="1105" spans="1:27" x14ac:dyDescent="0.25">
      <c r="A1105" s="14" t="s">
        <v>4153</v>
      </c>
      <c r="B1105">
        <v>335691527813</v>
      </c>
      <c r="C1105" s="14" t="s">
        <v>11920</v>
      </c>
      <c r="D1105">
        <v>151</v>
      </c>
      <c r="E1105" s="14" t="s">
        <v>7876</v>
      </c>
      <c r="F1105" s="14" t="s">
        <v>8889</v>
      </c>
      <c r="G1105" s="14">
        <f>timingTable[[#This Row],[FRT_DEC]]-B1104</f>
        <v>14</v>
      </c>
      <c r="H11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INFO]]))),H1104)</f>
        <v>116</v>
      </c>
      <c r="I11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105" s="14">
        <f>HEX2DEC(RIGHT(timingTable[[#This Row],[FRT_HEX]],MIN(LEN(timingTable[[#This Row],[FRT_HEX]])-2,8)))</f>
        <v>684078725</v>
      </c>
      <c r="K1105" s="14" t="str">
        <f>IF(timingTable[[#This Row],['[TRACECODE']:.1]]=140,"afterTx","")</f>
        <v/>
      </c>
      <c r="L1105" s="14" t="str">
        <f t="shared" si="187"/>
        <v/>
      </c>
      <c r="M1105" s="14" t="str">
        <f>IF(AND(H1105=H1104,K1104="afterTx",timingTable[[#This Row],['[TRACECODE']:.1]]=6),"dc","")</f>
        <v/>
      </c>
      <c r="N1105" s="14" t="str">
        <f t="shared" si="188"/>
        <v/>
      </c>
      <c r="O1105" s="14" t="str">
        <f>IF(timingTable[[#This Row],['[TRACECODE']:.1]]=141,"afterRx","")</f>
        <v/>
      </c>
      <c r="P1105" s="14" t="str">
        <f t="shared" si="189"/>
        <v/>
      </c>
      <c r="Q1105" s="14" t="str">
        <f t="shared" si="190"/>
        <v/>
      </c>
      <c r="R1105" s="14" t="str">
        <f t="shared" si="191"/>
        <v/>
      </c>
      <c r="S1105" s="14" t="str">
        <f t="shared" si="192"/>
        <v>EMPTY</v>
      </c>
      <c r="T1105" s="14" t="str">
        <f t="shared" si="193"/>
        <v>EMPTY</v>
      </c>
      <c r="U1105" s="14" t="str">
        <f t="shared" si="194"/>
        <v>EMPTY</v>
      </c>
      <c r="V1105" s="14" t="str">
        <f t="shared" si="195"/>
        <v>EMPTY</v>
      </c>
      <c r="W1105" s="14" t="str">
        <f>IF(L1105="beforeTx",timingTable[[#This Row],[FRT32_val]]-timingTable[[#This Row],[FRT32_trace]],"EMPTY")</f>
        <v>EMPTY</v>
      </c>
      <c r="X1105" s="14" t="str">
        <f t="shared" si="196"/>
        <v>EMPTY</v>
      </c>
      <c r="Y1105" s="14" t="str">
        <f t="shared" si="197"/>
        <v>EMPTY</v>
      </c>
      <c r="Z1105" s="14" t="str">
        <f>IF(AND(P1105="beforeRx",O1106="afterRx"),J1106-timingTable[[#This Row],[FRT32_trace]],"EMPTY")</f>
        <v>EMPTY</v>
      </c>
      <c r="AA1105" s="14" t="str">
        <f>IF(AND(timingTable[[#This Row],[txEnd]]="txEnd",Q1109="rxStart"),I1109-timingTable[[#This Row],[FRT32_val]],"EMPTY")</f>
        <v>EMPTY</v>
      </c>
    </row>
    <row r="1106" spans="1:27" x14ac:dyDescent="0.25">
      <c r="A1106" s="14" t="s">
        <v>4162</v>
      </c>
      <c r="B1106">
        <v>335691527953</v>
      </c>
      <c r="C1106" s="14" t="s">
        <v>11931</v>
      </c>
      <c r="D1106">
        <v>129</v>
      </c>
      <c r="E1106" s="14" t="s">
        <v>3677</v>
      </c>
      <c r="F1106" s="14" t="s">
        <v>11932</v>
      </c>
      <c r="G1106" s="14">
        <f>timingTable[[#This Row],[FRT_DEC]]-B1105</f>
        <v>140</v>
      </c>
      <c r="H11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INFO]]))),H1105)</f>
        <v>116</v>
      </c>
      <c r="I11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684079640</v>
      </c>
      <c r="J1106" s="14">
        <f>HEX2DEC(RIGHT(timingTable[[#This Row],[FRT_HEX]],MIN(LEN(timingTable[[#This Row],[FRT_HEX]])-2,8)))</f>
        <v>684078865</v>
      </c>
      <c r="K1106" s="14" t="str">
        <f>IF(timingTable[[#This Row],['[TRACECODE']:.1]]=140,"afterTx","")</f>
        <v/>
      </c>
      <c r="L1106" s="14" t="str">
        <f t="shared" si="187"/>
        <v>beforeTx</v>
      </c>
      <c r="M1106" s="14" t="str">
        <f>IF(AND(H1106=H1105,K1105="afterTx",timingTable[[#This Row],['[TRACECODE']:.1]]=6),"dc","")</f>
        <v/>
      </c>
      <c r="N1106" s="14" t="str">
        <f t="shared" si="188"/>
        <v/>
      </c>
      <c r="O1106" s="14" t="str">
        <f>IF(timingTable[[#This Row],['[TRACECODE']:.1]]=141,"afterRx","")</f>
        <v/>
      </c>
      <c r="P1106" s="14" t="str">
        <f t="shared" si="189"/>
        <v/>
      </c>
      <c r="Q1106" s="14" t="str">
        <f t="shared" si="190"/>
        <v/>
      </c>
      <c r="R1106" s="14" t="str">
        <f t="shared" si="191"/>
        <v/>
      </c>
      <c r="S1106" s="14">
        <f t="shared" si="192"/>
        <v>800</v>
      </c>
      <c r="T1106" s="14" t="str">
        <f t="shared" si="193"/>
        <v>EMPTY</v>
      </c>
      <c r="U1106" s="14" t="str">
        <f t="shared" si="194"/>
        <v>EMPTY</v>
      </c>
      <c r="V1106" s="14" t="str">
        <f t="shared" si="195"/>
        <v>EMPTY</v>
      </c>
      <c r="W1106" s="14">
        <f>IF(L1106="beforeTx",timingTable[[#This Row],[FRT32_val]]-timingTable[[#This Row],[FRT32_trace]],"EMPTY")</f>
        <v>775</v>
      </c>
      <c r="X1106" s="14">
        <f t="shared" si="196"/>
        <v>850</v>
      </c>
      <c r="Y1106" s="14" t="str">
        <f t="shared" si="197"/>
        <v>EMPTY</v>
      </c>
      <c r="Z1106" s="14" t="str">
        <f>IF(AND(P1106="beforeRx",O1107="afterRx"),J1107-timingTable[[#This Row],[FRT32_trace]],"EMPTY")</f>
        <v>EMPTY</v>
      </c>
      <c r="AA1106" s="14" t="str">
        <f>IF(AND(timingTable[[#This Row],[txEnd]]="txEnd",Q1110="rxStart"),I1110-timingTable[[#This Row],[FRT32_val]],"EMPTY")</f>
        <v>EMPTY</v>
      </c>
    </row>
    <row r="1107" spans="1:27" x14ac:dyDescent="0.25">
      <c r="A1107" s="14" t="s">
        <v>4163</v>
      </c>
      <c r="B1107">
        <v>335691527957</v>
      </c>
      <c r="C1107" s="14" t="s">
        <v>11933</v>
      </c>
      <c r="D1107">
        <v>129</v>
      </c>
      <c r="E1107" s="14" t="s">
        <v>3677</v>
      </c>
      <c r="F1107" s="14" t="s">
        <v>7881</v>
      </c>
      <c r="G1107" s="14">
        <f>timingTable[[#This Row],[FRT_DEC]]-B1106</f>
        <v>4</v>
      </c>
      <c r="H11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INFO]]))),H1106)</f>
        <v>116</v>
      </c>
      <c r="I11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07" s="14">
        <f>HEX2DEC(RIGHT(timingTable[[#This Row],[FRT_HEX]],MIN(LEN(timingTable[[#This Row],[FRT_HEX]])-2,8)))</f>
        <v>684078869</v>
      </c>
      <c r="K1107" s="14" t="str">
        <f>IF(timingTable[[#This Row],['[TRACECODE']:.1]]=140,"afterTx","")</f>
        <v/>
      </c>
      <c r="L1107" s="14" t="str">
        <f t="shared" si="187"/>
        <v/>
      </c>
      <c r="M1107" s="14" t="str">
        <f>IF(AND(H1107=H1106,K1106="afterTx",timingTable[[#This Row],['[TRACECODE']:.1]]=6),"dc","")</f>
        <v/>
      </c>
      <c r="N1107" s="14" t="str">
        <f t="shared" si="188"/>
        <v/>
      </c>
      <c r="O1107" s="14" t="str">
        <f>IF(timingTable[[#This Row],['[TRACECODE']:.1]]=141,"afterRx","")</f>
        <v/>
      </c>
      <c r="P1107" s="14" t="str">
        <f t="shared" si="189"/>
        <v/>
      </c>
      <c r="Q1107" s="14" t="str">
        <f t="shared" si="190"/>
        <v/>
      </c>
      <c r="R1107" s="14" t="str">
        <f t="shared" si="191"/>
        <v/>
      </c>
      <c r="S1107" s="14" t="str">
        <f t="shared" si="192"/>
        <v>EMPTY</v>
      </c>
      <c r="T1107" s="14" t="str">
        <f t="shared" si="193"/>
        <v>EMPTY</v>
      </c>
      <c r="U1107" s="14" t="str">
        <f t="shared" si="194"/>
        <v>EMPTY</v>
      </c>
      <c r="V1107" s="14" t="str">
        <f t="shared" si="195"/>
        <v>EMPTY</v>
      </c>
      <c r="W1107" s="14" t="str">
        <f>IF(L1107="beforeTx",timingTable[[#This Row],[FRT32_val]]-timingTable[[#This Row],[FRT32_trace]],"EMPTY")</f>
        <v>EMPTY</v>
      </c>
      <c r="X1107" s="14" t="str">
        <f t="shared" si="196"/>
        <v>EMPTY</v>
      </c>
      <c r="Y1107" s="14" t="str">
        <f t="shared" si="197"/>
        <v>EMPTY</v>
      </c>
      <c r="Z1107" s="14" t="str">
        <f>IF(AND(P1107="beforeRx",O1108="afterRx"),J1108-timingTable[[#This Row],[FRT32_trace]],"EMPTY")</f>
        <v>EMPTY</v>
      </c>
      <c r="AA1107" s="14" t="str">
        <f>IF(AND(timingTable[[#This Row],[txEnd]]="txEnd",Q1111="rxStart"),I1111-timingTable[[#This Row],[FRT32_val]],"EMPTY")</f>
        <v>EMPTY</v>
      </c>
    </row>
    <row r="1108" spans="1:27" x14ac:dyDescent="0.25">
      <c r="A1108" s="14" t="s">
        <v>4164</v>
      </c>
      <c r="B1108">
        <v>335691528803</v>
      </c>
      <c r="C1108" s="14" t="s">
        <v>11934</v>
      </c>
      <c r="D1108">
        <v>140</v>
      </c>
      <c r="E1108" s="14" t="s">
        <v>1076</v>
      </c>
      <c r="F1108" s="14" t="s">
        <v>5333</v>
      </c>
      <c r="G1108" s="14">
        <f>timingTable[[#This Row],[FRT_DEC]]-B1107</f>
        <v>846</v>
      </c>
      <c r="H11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INFO]]))),H1107)</f>
        <v>116</v>
      </c>
      <c r="I110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08" s="14">
        <f>HEX2DEC(RIGHT(timingTable[[#This Row],[FRT_HEX]],MIN(LEN(timingTable[[#This Row],[FRT_HEX]])-2,8)))</f>
        <v>684079715</v>
      </c>
      <c r="K1108" s="14" t="str">
        <f>IF(timingTable[[#This Row],['[TRACECODE']:.1]]=140,"afterTx","")</f>
        <v>afterTx</v>
      </c>
      <c r="L1108" s="14" t="str">
        <f t="shared" si="187"/>
        <v/>
      </c>
      <c r="M1108" s="14" t="str">
        <f>IF(AND(H1108=H1107,K1107="afterTx",timingTable[[#This Row],['[TRACECODE']:.1]]=6),"dc","")</f>
        <v/>
      </c>
      <c r="N1108" s="14" t="str">
        <f t="shared" si="188"/>
        <v/>
      </c>
      <c r="O1108" s="14" t="str">
        <f>IF(timingTable[[#This Row],['[TRACECODE']:.1]]=141,"afterRx","")</f>
        <v/>
      </c>
      <c r="P1108" s="14" t="str">
        <f t="shared" si="189"/>
        <v/>
      </c>
      <c r="Q1108" s="14" t="str">
        <f t="shared" si="190"/>
        <v/>
      </c>
      <c r="R1108" s="14" t="str">
        <f t="shared" si="191"/>
        <v/>
      </c>
      <c r="S1108" s="14" t="str">
        <f t="shared" si="192"/>
        <v>EMPTY</v>
      </c>
      <c r="T1108" s="14" t="str">
        <f t="shared" si="193"/>
        <v>EMPTY</v>
      </c>
      <c r="U1108" s="14" t="str">
        <f t="shared" si="194"/>
        <v>EMPTY</v>
      </c>
      <c r="V1108" s="14" t="str">
        <f t="shared" si="195"/>
        <v>EMPTY</v>
      </c>
      <c r="W1108" s="14" t="str">
        <f>IF(L1108="beforeTx",timingTable[[#This Row],[FRT32_val]]-timingTable[[#This Row],[FRT32_trace]],"EMPTY")</f>
        <v>EMPTY</v>
      </c>
      <c r="X1108" s="14" t="str">
        <f t="shared" si="196"/>
        <v>EMPTY</v>
      </c>
      <c r="Y1108" s="14" t="str">
        <f t="shared" si="197"/>
        <v>EMPTY</v>
      </c>
      <c r="Z1108" s="14" t="str">
        <f>IF(AND(P1108="beforeRx",O1109="afterRx"),J1109-timingTable[[#This Row],[FRT32_trace]],"EMPTY")</f>
        <v>EMPTY</v>
      </c>
      <c r="AA1108" s="14" t="str">
        <f>IF(AND(timingTable[[#This Row],[txEnd]]="txEnd",Q1112="rxStart"),I1112-timingTable[[#This Row],[FRT32_val]],"EMPTY")</f>
        <v>EMPTY</v>
      </c>
    </row>
    <row r="1109" spans="1:27" x14ac:dyDescent="0.25">
      <c r="A1109" s="14" t="s">
        <v>4166</v>
      </c>
      <c r="B1109">
        <v>335691529989</v>
      </c>
      <c r="C1109" s="14" t="s">
        <v>11936</v>
      </c>
      <c r="D1109">
        <v>6</v>
      </c>
      <c r="E1109" s="14" t="s">
        <v>1077</v>
      </c>
      <c r="F1109" s="14" t="s">
        <v>11937</v>
      </c>
      <c r="G1109" s="14">
        <f>timingTable[[#This Row],[FRT_DEC]]-B1108</f>
        <v>1186</v>
      </c>
      <c r="H11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INFO]]))),H1108)</f>
        <v>116</v>
      </c>
      <c r="I11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684080440</v>
      </c>
      <c r="J1109" s="14">
        <f>HEX2DEC(RIGHT(timingTable[[#This Row],[FRT_HEX]],MIN(LEN(timingTable[[#This Row],[FRT_HEX]])-2,8)))</f>
        <v>684080901</v>
      </c>
      <c r="K1109" s="14" t="str">
        <f>IF(timingTable[[#This Row],['[TRACECODE']:.1]]=140,"afterTx","")</f>
        <v/>
      </c>
      <c r="L1109" s="14" t="str">
        <f t="shared" si="187"/>
        <v/>
      </c>
      <c r="M1109" s="14" t="str">
        <f>IF(AND(H1109=H1108,K1108="afterTx",timingTable[[#This Row],['[TRACECODE']:.1]]=6),"dc","")</f>
        <v>dc</v>
      </c>
      <c r="N1109" s="14" t="str">
        <f t="shared" si="188"/>
        <v/>
      </c>
      <c r="O1109" s="14" t="str">
        <f>IF(timingTable[[#This Row],['[TRACECODE']:.1]]=141,"afterRx","")</f>
        <v/>
      </c>
      <c r="P1109" s="14" t="str">
        <f t="shared" si="189"/>
        <v/>
      </c>
      <c r="Q1109" s="14" t="str">
        <f t="shared" si="190"/>
        <v/>
      </c>
      <c r="R1109" s="14" t="str">
        <f t="shared" si="191"/>
        <v/>
      </c>
      <c r="S1109" s="14" t="str">
        <f t="shared" si="192"/>
        <v>EMPTY</v>
      </c>
      <c r="T1109" s="14" t="str">
        <f t="shared" si="193"/>
        <v>EMPTY</v>
      </c>
      <c r="U1109" s="14" t="str">
        <f t="shared" si="194"/>
        <v>EMPTY</v>
      </c>
      <c r="V1109" s="14" t="str">
        <f t="shared" si="195"/>
        <v>EMPTY</v>
      </c>
      <c r="W1109" s="14" t="str">
        <f>IF(L1109="beforeTx",timingTable[[#This Row],[FRT32_val]]-timingTable[[#This Row],[FRT32_trace]],"EMPTY")</f>
        <v>EMPTY</v>
      </c>
      <c r="X1109" s="14" t="str">
        <f t="shared" si="196"/>
        <v>EMPTY</v>
      </c>
      <c r="Y1109" s="14" t="str">
        <f t="shared" si="197"/>
        <v>EMPTY</v>
      </c>
      <c r="Z1109" s="14" t="str">
        <f>IF(AND(P1109="beforeRx",O1110="afterRx"),J1110-timingTable[[#This Row],[FRT32_trace]],"EMPTY")</f>
        <v>EMPTY</v>
      </c>
      <c r="AA1109" s="14" t="str">
        <f>IF(AND(timingTable[[#This Row],[txEnd]]="txEnd",Q1113="rxStart"),I1113-timingTable[[#This Row],[FRT32_val]],"EMPTY")</f>
        <v>EMPTY</v>
      </c>
    </row>
    <row r="1110" spans="1:27" x14ac:dyDescent="0.25">
      <c r="A1110" s="14" t="s">
        <v>4167</v>
      </c>
      <c r="B1110">
        <v>335691529991</v>
      </c>
      <c r="C1110" s="14" t="s">
        <v>11938</v>
      </c>
      <c r="D1110">
        <v>6</v>
      </c>
      <c r="E1110" s="14" t="s">
        <v>1077</v>
      </c>
      <c r="F1110" s="14" t="s">
        <v>7877</v>
      </c>
      <c r="G1110" s="14">
        <f>timingTable[[#This Row],[FRT_DEC]]-B1109</f>
        <v>2</v>
      </c>
      <c r="H11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INFO]]))),H1109)</f>
        <v>116</v>
      </c>
      <c r="I11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10" s="14">
        <f>HEX2DEC(RIGHT(timingTable[[#This Row],[FRT_HEX]],MIN(LEN(timingTable[[#This Row],[FRT_HEX]])-2,8)))</f>
        <v>684080903</v>
      </c>
      <c r="K1110" s="14" t="str">
        <f>IF(timingTable[[#This Row],['[TRACECODE']:.1]]=140,"afterTx","")</f>
        <v/>
      </c>
      <c r="L1110" s="14" t="str">
        <f t="shared" si="187"/>
        <v/>
      </c>
      <c r="M1110" s="14" t="str">
        <f>IF(AND(H1110=H1109,K1109="afterTx",timingTable[[#This Row],['[TRACECODE']:.1]]=6),"dc","")</f>
        <v/>
      </c>
      <c r="N1110" s="14" t="str">
        <f t="shared" si="188"/>
        <v/>
      </c>
      <c r="O1110" s="14" t="str">
        <f>IF(timingTable[[#This Row],['[TRACECODE']:.1]]=141,"afterRx","")</f>
        <v/>
      </c>
      <c r="P1110" s="14" t="str">
        <f t="shared" si="189"/>
        <v/>
      </c>
      <c r="Q1110" s="14" t="str">
        <f t="shared" si="190"/>
        <v/>
      </c>
      <c r="R1110" s="14" t="str">
        <f t="shared" si="191"/>
        <v/>
      </c>
      <c r="S1110" s="14" t="str">
        <f t="shared" si="192"/>
        <v>EMPTY</v>
      </c>
      <c r="T1110" s="14" t="str">
        <f t="shared" si="193"/>
        <v>EMPTY</v>
      </c>
      <c r="U1110" s="14" t="str">
        <f t="shared" si="194"/>
        <v>EMPTY</v>
      </c>
      <c r="V1110" s="14" t="str">
        <f t="shared" si="195"/>
        <v>EMPTY</v>
      </c>
      <c r="W1110" s="14" t="str">
        <f>IF(L1110="beforeTx",timingTable[[#This Row],[FRT32_val]]-timingTable[[#This Row],[FRT32_trace]],"EMPTY")</f>
        <v>EMPTY</v>
      </c>
      <c r="X1110" s="14" t="str">
        <f t="shared" si="196"/>
        <v>EMPTY</v>
      </c>
      <c r="Y1110" s="14" t="str">
        <f t="shared" si="197"/>
        <v>EMPTY</v>
      </c>
      <c r="Z1110" s="14" t="str">
        <f>IF(AND(P1110="beforeRx",O1111="afterRx"),J1111-timingTable[[#This Row],[FRT32_trace]],"EMPTY")</f>
        <v>EMPTY</v>
      </c>
      <c r="AA1110" s="14" t="str">
        <f>IF(AND(timingTable[[#This Row],[txEnd]]="txEnd",Q1114="rxStart"),I1114-timingTable[[#This Row],[FRT32_val]],"EMPTY")</f>
        <v>EMPTY</v>
      </c>
    </row>
    <row r="1111" spans="1:27" x14ac:dyDescent="0.25">
      <c r="A1111" s="14" t="s">
        <v>4168</v>
      </c>
      <c r="B1111">
        <v>335691529994</v>
      </c>
      <c r="C1111" s="14" t="s">
        <v>11939</v>
      </c>
      <c r="D1111">
        <v>122</v>
      </c>
      <c r="E1111" s="14" t="s">
        <v>3921</v>
      </c>
      <c r="F1111" s="14" t="s">
        <v>11940</v>
      </c>
      <c r="G1111" s="14">
        <f>timingTable[[#This Row],[FRT_DEC]]-B1110</f>
        <v>3</v>
      </c>
      <c r="H11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INFO]]))),H1110)</f>
        <v>116</v>
      </c>
      <c r="I11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684080873</v>
      </c>
      <c r="J1111" s="14">
        <f>HEX2DEC(RIGHT(timingTable[[#This Row],[FRT_HEX]],MIN(LEN(timingTable[[#This Row],[FRT_HEX]])-2,8)))</f>
        <v>684080906</v>
      </c>
      <c r="K1111" s="14" t="str">
        <f>IF(timingTable[[#This Row],['[TRACECODE']:.1]]=140,"afterTx","")</f>
        <v/>
      </c>
      <c r="L1111" s="14" t="str">
        <f t="shared" si="187"/>
        <v/>
      </c>
      <c r="M1111" s="14" t="str">
        <f>IF(AND(H1111=H1110,K1110="afterTx",timingTable[[#This Row],['[TRACECODE']:.1]]=6),"dc","")</f>
        <v/>
      </c>
      <c r="N1111" s="14" t="str">
        <f t="shared" si="188"/>
        <v>txEnd</v>
      </c>
      <c r="O1111" s="14" t="str">
        <f>IF(timingTable[[#This Row],['[TRACECODE']:.1]]=141,"afterRx","")</f>
        <v/>
      </c>
      <c r="P1111" s="14" t="str">
        <f t="shared" si="189"/>
        <v/>
      </c>
      <c r="Q1111" s="14" t="str">
        <f t="shared" si="190"/>
        <v/>
      </c>
      <c r="R1111" s="14" t="str">
        <f t="shared" si="191"/>
        <v/>
      </c>
      <c r="S1111" s="14" t="str">
        <f t="shared" si="192"/>
        <v>EMPTY</v>
      </c>
      <c r="T1111" s="14" t="str">
        <f t="shared" si="193"/>
        <v>EMPTY</v>
      </c>
      <c r="U1111" s="14" t="str">
        <f t="shared" si="194"/>
        <v>EMPTY</v>
      </c>
      <c r="V1111" s="14" t="str">
        <f t="shared" si="195"/>
        <v>EMPTY</v>
      </c>
      <c r="W1111" s="14" t="str">
        <f>IF(L1111="beforeTx",timingTable[[#This Row],[FRT32_val]]-timingTable[[#This Row],[FRT32_trace]],"EMPTY")</f>
        <v>EMPTY</v>
      </c>
      <c r="X1111" s="14" t="str">
        <f t="shared" si="196"/>
        <v>EMPTY</v>
      </c>
      <c r="Y1111" s="14" t="str">
        <f t="shared" si="197"/>
        <v>EMPTY</v>
      </c>
      <c r="Z1111" s="14" t="str">
        <f>IF(AND(P1111="beforeRx",O1112="afterRx"),J1112-timingTable[[#This Row],[FRT32_trace]],"EMPTY")</f>
        <v>EMPTY</v>
      </c>
      <c r="AA1111" s="14" t="str">
        <f>IF(AND(timingTable[[#This Row],[txEnd]]="txEnd",Q1115="rxStart"),I1115-timingTable[[#This Row],[FRT32_val]],"EMPTY")</f>
        <v>EMPTY</v>
      </c>
    </row>
    <row r="1112" spans="1:27" x14ac:dyDescent="0.25">
      <c r="A1112" s="14" t="s">
        <v>4169</v>
      </c>
      <c r="B1112">
        <v>335691529997</v>
      </c>
      <c r="C1112" s="14" t="s">
        <v>11941</v>
      </c>
      <c r="D1112">
        <v>122</v>
      </c>
      <c r="E1112" s="14" t="s">
        <v>3921</v>
      </c>
      <c r="F1112" s="14" t="s">
        <v>7878</v>
      </c>
      <c r="G1112" s="14">
        <f>timingTable[[#This Row],[FRT_DEC]]-B1111</f>
        <v>3</v>
      </c>
      <c r="H11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INFO]]))),H1111)</f>
        <v>116</v>
      </c>
      <c r="I11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12" s="14">
        <f>HEX2DEC(RIGHT(timingTable[[#This Row],[FRT_HEX]],MIN(LEN(timingTable[[#This Row],[FRT_HEX]])-2,8)))</f>
        <v>684080909</v>
      </c>
      <c r="K1112" s="14" t="str">
        <f>IF(timingTable[[#This Row],['[TRACECODE']:.1]]=140,"afterTx","")</f>
        <v/>
      </c>
      <c r="L1112" s="14" t="str">
        <f t="shared" si="187"/>
        <v/>
      </c>
      <c r="M1112" s="14" t="str">
        <f>IF(AND(H1112=H1111,K1111="afterTx",timingTable[[#This Row],['[TRACECODE']:.1]]=6),"dc","")</f>
        <v/>
      </c>
      <c r="N1112" s="14" t="str">
        <f t="shared" si="188"/>
        <v/>
      </c>
      <c r="O1112" s="14" t="str">
        <f>IF(timingTable[[#This Row],['[TRACECODE']:.1]]=141,"afterRx","")</f>
        <v/>
      </c>
      <c r="P1112" s="14" t="str">
        <f t="shared" si="189"/>
        <v/>
      </c>
      <c r="Q1112" s="14" t="str">
        <f t="shared" si="190"/>
        <v/>
      </c>
      <c r="R1112" s="14" t="str">
        <f t="shared" si="191"/>
        <v/>
      </c>
      <c r="S1112" s="14" t="str">
        <f t="shared" si="192"/>
        <v>EMPTY</v>
      </c>
      <c r="T1112" s="14" t="str">
        <f t="shared" si="193"/>
        <v>EMPTY</v>
      </c>
      <c r="U1112" s="14" t="str">
        <f t="shared" si="194"/>
        <v>EMPTY</v>
      </c>
      <c r="V1112" s="14" t="str">
        <f t="shared" si="195"/>
        <v>EMPTY</v>
      </c>
      <c r="W1112" s="14" t="str">
        <f>IF(L1112="beforeTx",timingTable[[#This Row],[FRT32_val]]-timingTable[[#This Row],[FRT32_trace]],"EMPTY")</f>
        <v>EMPTY</v>
      </c>
      <c r="X1112" s="14" t="str">
        <f t="shared" si="196"/>
        <v>EMPTY</v>
      </c>
      <c r="Y1112" s="14" t="str">
        <f t="shared" si="197"/>
        <v>EMPTY</v>
      </c>
      <c r="Z1112" s="14" t="str">
        <f>IF(AND(P1112="beforeRx",O1113="afterRx"),J1113-timingTable[[#This Row],[FRT32_trace]],"EMPTY")</f>
        <v>EMPTY</v>
      </c>
      <c r="AA1112" s="14" t="str">
        <f>IF(AND(timingTable[[#This Row],[txEnd]]="txEnd",Q1116="rxStart"),I1116-timingTable[[#This Row],[FRT32_val]],"EMPTY")</f>
        <v>EMPTY</v>
      </c>
    </row>
    <row r="1113" spans="1:27" x14ac:dyDescent="0.25">
      <c r="A1113" s="14" t="s">
        <v>4170</v>
      </c>
      <c r="B1113">
        <v>335691530005</v>
      </c>
      <c r="C1113" s="14" t="s">
        <v>11942</v>
      </c>
      <c r="D1113">
        <v>151</v>
      </c>
      <c r="E1113" s="14" t="s">
        <v>7876</v>
      </c>
      <c r="F1113" s="14" t="s">
        <v>8006</v>
      </c>
      <c r="G1113" s="14">
        <f>timingTable[[#This Row],[FRT_DEC]]-B1112</f>
        <v>8</v>
      </c>
      <c r="H11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INFO]]))),H1112)</f>
        <v>116</v>
      </c>
      <c r="I11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113" s="14">
        <f>HEX2DEC(RIGHT(timingTable[[#This Row],[FRT_HEX]],MIN(LEN(timingTable[[#This Row],[FRT_HEX]])-2,8)))</f>
        <v>684080917</v>
      </c>
      <c r="K1113" s="14" t="str">
        <f>IF(timingTable[[#This Row],['[TRACECODE']:.1]]=140,"afterTx","")</f>
        <v/>
      </c>
      <c r="L1113" s="14" t="str">
        <f t="shared" si="187"/>
        <v/>
      </c>
      <c r="M1113" s="14" t="str">
        <f>IF(AND(H1113=H1112,K1112="afterTx",timingTable[[#This Row],['[TRACECODE']:.1]]=6),"dc","")</f>
        <v/>
      </c>
      <c r="N1113" s="14" t="str">
        <f t="shared" si="188"/>
        <v/>
      </c>
      <c r="O1113" s="14" t="str">
        <f>IF(timingTable[[#This Row],['[TRACECODE']:.1]]=141,"afterRx","")</f>
        <v/>
      </c>
      <c r="P1113" s="14" t="str">
        <f t="shared" si="189"/>
        <v/>
      </c>
      <c r="Q1113" s="14" t="str">
        <f t="shared" si="190"/>
        <v/>
      </c>
      <c r="R1113" s="14" t="str">
        <f t="shared" si="191"/>
        <v/>
      </c>
      <c r="S1113" s="14" t="str">
        <f t="shared" si="192"/>
        <v>EMPTY</v>
      </c>
      <c r="T1113" s="14" t="str">
        <f t="shared" si="193"/>
        <v>EMPTY</v>
      </c>
      <c r="U1113" s="14" t="str">
        <f t="shared" si="194"/>
        <v>EMPTY</v>
      </c>
      <c r="V1113" s="14" t="str">
        <f t="shared" si="195"/>
        <v>EMPTY</v>
      </c>
      <c r="W1113" s="14" t="str">
        <f>IF(L1113="beforeTx",timingTable[[#This Row],[FRT32_val]]-timingTable[[#This Row],[FRT32_trace]],"EMPTY")</f>
        <v>EMPTY</v>
      </c>
      <c r="X1113" s="14" t="str">
        <f t="shared" si="196"/>
        <v>EMPTY</v>
      </c>
      <c r="Y1113" s="14" t="str">
        <f t="shared" si="197"/>
        <v>EMPTY</v>
      </c>
      <c r="Z1113" s="14" t="str">
        <f>IF(AND(P1113="beforeRx",O1114="afterRx"),J1114-timingTable[[#This Row],[FRT32_trace]],"EMPTY")</f>
        <v>EMPTY</v>
      </c>
      <c r="AA1113" s="14" t="str">
        <f>IF(AND(timingTable[[#This Row],[txEnd]]="txEnd",Q1117="rxStart"),I1117-timingTable[[#This Row],[FRT32_val]],"EMPTY")</f>
        <v>EMPTY</v>
      </c>
    </row>
    <row r="1114" spans="1:27" x14ac:dyDescent="0.25">
      <c r="A1114" s="14" t="s">
        <v>4182</v>
      </c>
      <c r="B1114">
        <v>335691532777</v>
      </c>
      <c r="C1114" s="14" t="s">
        <v>11954</v>
      </c>
      <c r="D1114">
        <v>151</v>
      </c>
      <c r="E1114" s="14" t="s">
        <v>7876</v>
      </c>
      <c r="F1114" s="14" t="s">
        <v>7936</v>
      </c>
      <c r="G1114" s="14">
        <f>timingTable[[#This Row],[FRT_DEC]]-B1113</f>
        <v>2772</v>
      </c>
      <c r="H11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INFO]]))),H1113)</f>
        <v>116</v>
      </c>
      <c r="I11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14" s="14">
        <f>HEX2DEC(RIGHT(timingTable[[#This Row],[FRT_HEX]],MIN(LEN(timingTable[[#This Row],[FRT_HEX]])-2,8)))</f>
        <v>684083689</v>
      </c>
      <c r="K1114" s="14" t="str">
        <f>IF(timingTable[[#This Row],['[TRACECODE']:.1]]=140,"afterTx","")</f>
        <v/>
      </c>
      <c r="L1114" s="14" t="str">
        <f t="shared" si="187"/>
        <v/>
      </c>
      <c r="M1114" s="14" t="str">
        <f>IF(AND(H1114=H1113,K1113="afterTx",timingTable[[#This Row],['[TRACECODE']:.1]]=6),"dc","")</f>
        <v/>
      </c>
      <c r="N1114" s="14" t="str">
        <f t="shared" si="188"/>
        <v/>
      </c>
      <c r="O1114" s="14" t="str">
        <f>IF(timingTable[[#This Row],['[TRACECODE']:.1]]=141,"afterRx","")</f>
        <v/>
      </c>
      <c r="P1114" s="14" t="str">
        <f t="shared" si="189"/>
        <v/>
      </c>
      <c r="Q1114" s="14" t="str">
        <f t="shared" si="190"/>
        <v/>
      </c>
      <c r="R1114" s="14" t="str">
        <f t="shared" si="191"/>
        <v/>
      </c>
      <c r="S1114" s="14" t="str">
        <f t="shared" si="192"/>
        <v>EMPTY</v>
      </c>
      <c r="T1114" s="14" t="str">
        <f t="shared" si="193"/>
        <v>EMPTY</v>
      </c>
      <c r="U1114" s="14" t="str">
        <f t="shared" si="194"/>
        <v>EMPTY</v>
      </c>
      <c r="V1114" s="14" t="str">
        <f t="shared" si="195"/>
        <v>EMPTY</v>
      </c>
      <c r="W1114" s="14" t="str">
        <f>IF(L1114="beforeTx",timingTable[[#This Row],[FRT32_val]]-timingTable[[#This Row],[FRT32_trace]],"EMPTY")</f>
        <v>EMPTY</v>
      </c>
      <c r="X1114" s="14" t="str">
        <f t="shared" si="196"/>
        <v>EMPTY</v>
      </c>
      <c r="Y1114" s="14" t="str">
        <f t="shared" si="197"/>
        <v>EMPTY</v>
      </c>
      <c r="Z1114" s="14" t="str">
        <f>IF(AND(P1114="beforeRx",O1115="afterRx"),J1115-timingTable[[#This Row],[FRT32_trace]],"EMPTY")</f>
        <v>EMPTY</v>
      </c>
      <c r="AA1114" s="14" t="str">
        <f>IF(AND(timingTable[[#This Row],[txEnd]]="txEnd",Q1118="rxStart"),I1118-timingTable[[#This Row],[FRT32_val]],"EMPTY")</f>
        <v>EMPTY</v>
      </c>
    </row>
    <row r="1115" spans="1:27" x14ac:dyDescent="0.25">
      <c r="A1115" s="14" t="s">
        <v>4184</v>
      </c>
      <c r="B1115">
        <v>335691552766</v>
      </c>
      <c r="C1115" s="14" t="s">
        <v>11956</v>
      </c>
      <c r="D1115">
        <v>151</v>
      </c>
      <c r="E1115" s="14" t="s">
        <v>7876</v>
      </c>
      <c r="F1115" s="14" t="s">
        <v>7936</v>
      </c>
      <c r="G1115" s="14">
        <f>timingTable[[#This Row],[FRT_DEC]]-B1114</f>
        <v>19989</v>
      </c>
      <c r="H11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INFO]]))),H1114)</f>
        <v>116</v>
      </c>
      <c r="I11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15" s="14">
        <f>HEX2DEC(RIGHT(timingTable[[#This Row],[FRT_HEX]],MIN(LEN(timingTable[[#This Row],[FRT_HEX]])-2,8)))</f>
        <v>684103678</v>
      </c>
      <c r="K1115" s="14" t="str">
        <f>IF(timingTable[[#This Row],['[TRACECODE']:.1]]=140,"afterTx","")</f>
        <v/>
      </c>
      <c r="L1115" s="14" t="str">
        <f t="shared" si="187"/>
        <v/>
      </c>
      <c r="M1115" s="14" t="str">
        <f>IF(AND(H1115=H1114,K1114="afterTx",timingTable[[#This Row],['[TRACECODE']:.1]]=6),"dc","")</f>
        <v/>
      </c>
      <c r="N1115" s="14" t="str">
        <f t="shared" si="188"/>
        <v/>
      </c>
      <c r="O1115" s="14" t="str">
        <f>IF(timingTable[[#This Row],['[TRACECODE']:.1]]=141,"afterRx","")</f>
        <v/>
      </c>
      <c r="P1115" s="14" t="str">
        <f t="shared" si="189"/>
        <v/>
      </c>
      <c r="Q1115" s="14" t="str">
        <f t="shared" si="190"/>
        <v/>
      </c>
      <c r="R1115" s="14" t="str">
        <f t="shared" si="191"/>
        <v/>
      </c>
      <c r="S1115" s="14" t="str">
        <f t="shared" si="192"/>
        <v>EMPTY</v>
      </c>
      <c r="T1115" s="14" t="str">
        <f t="shared" si="193"/>
        <v>EMPTY</v>
      </c>
      <c r="U1115" s="14" t="str">
        <f t="shared" si="194"/>
        <v>EMPTY</v>
      </c>
      <c r="V1115" s="14" t="str">
        <f t="shared" si="195"/>
        <v>EMPTY</v>
      </c>
      <c r="W1115" s="14" t="str">
        <f>IF(L1115="beforeTx",timingTable[[#This Row],[FRT32_val]]-timingTable[[#This Row],[FRT32_trace]],"EMPTY")</f>
        <v>EMPTY</v>
      </c>
      <c r="X1115" s="14" t="str">
        <f t="shared" si="196"/>
        <v>EMPTY</v>
      </c>
      <c r="Y1115" s="14" t="str">
        <f t="shared" si="197"/>
        <v>EMPTY</v>
      </c>
      <c r="Z1115" s="14" t="str">
        <f>IF(AND(P1115="beforeRx",O1116="afterRx"),J1116-timingTable[[#This Row],[FRT32_trace]],"EMPTY")</f>
        <v>EMPTY</v>
      </c>
      <c r="AA1115" s="14" t="str">
        <f>IF(AND(timingTable[[#This Row],[txEnd]]="txEnd",Q1119="rxStart"),I1119-timingTable[[#This Row],[FRT32_val]],"EMPTY")</f>
        <v>EMPTY</v>
      </c>
    </row>
    <row r="1116" spans="1:27" x14ac:dyDescent="0.25">
      <c r="A1116" s="14" t="s">
        <v>4186</v>
      </c>
      <c r="B1116">
        <v>335691572765</v>
      </c>
      <c r="C1116" s="14" t="s">
        <v>11958</v>
      </c>
      <c r="D1116">
        <v>151</v>
      </c>
      <c r="E1116" s="14" t="s">
        <v>7876</v>
      </c>
      <c r="F1116" s="14" t="s">
        <v>7936</v>
      </c>
      <c r="G1116" s="14">
        <f>timingTable[[#This Row],[FRT_DEC]]-B1115</f>
        <v>19999</v>
      </c>
      <c r="H11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INFO]]))),H1115)</f>
        <v>116</v>
      </c>
      <c r="I11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16" s="14">
        <f>HEX2DEC(RIGHT(timingTable[[#This Row],[FRT_HEX]],MIN(LEN(timingTable[[#This Row],[FRT_HEX]])-2,8)))</f>
        <v>684123677</v>
      </c>
      <c r="K1116" s="14" t="str">
        <f>IF(timingTable[[#This Row],['[TRACECODE']:.1]]=140,"afterTx","")</f>
        <v/>
      </c>
      <c r="L1116" s="14" t="str">
        <f t="shared" si="187"/>
        <v/>
      </c>
      <c r="M1116" s="14" t="str">
        <f>IF(AND(H1116=H1115,K1115="afterTx",timingTable[[#This Row],['[TRACECODE']:.1]]=6),"dc","")</f>
        <v/>
      </c>
      <c r="N1116" s="14" t="str">
        <f t="shared" si="188"/>
        <v/>
      </c>
      <c r="O1116" s="14" t="str">
        <f>IF(timingTable[[#This Row],['[TRACECODE']:.1]]=141,"afterRx","")</f>
        <v/>
      </c>
      <c r="P1116" s="14" t="str">
        <f t="shared" si="189"/>
        <v/>
      </c>
      <c r="Q1116" s="14" t="str">
        <f t="shared" si="190"/>
        <v/>
      </c>
      <c r="R1116" s="14" t="str">
        <f t="shared" si="191"/>
        <v/>
      </c>
      <c r="S1116" s="14" t="str">
        <f t="shared" si="192"/>
        <v>EMPTY</v>
      </c>
      <c r="T1116" s="14" t="str">
        <f t="shared" si="193"/>
        <v>EMPTY</v>
      </c>
      <c r="U1116" s="14" t="str">
        <f t="shared" si="194"/>
        <v>EMPTY</v>
      </c>
      <c r="V1116" s="14" t="str">
        <f t="shared" si="195"/>
        <v>EMPTY</v>
      </c>
      <c r="W1116" s="14" t="str">
        <f>IF(L1116="beforeTx",timingTable[[#This Row],[FRT32_val]]-timingTable[[#This Row],[FRT32_trace]],"EMPTY")</f>
        <v>EMPTY</v>
      </c>
      <c r="X1116" s="14" t="str">
        <f t="shared" si="196"/>
        <v>EMPTY</v>
      </c>
      <c r="Y1116" s="14" t="str">
        <f t="shared" si="197"/>
        <v>EMPTY</v>
      </c>
      <c r="Z1116" s="14" t="str">
        <f>IF(AND(P1116="beforeRx",O1117="afterRx"),J1117-timingTable[[#This Row],[FRT32_trace]],"EMPTY")</f>
        <v>EMPTY</v>
      </c>
      <c r="AA1116" s="14" t="str">
        <f>IF(AND(timingTable[[#This Row],[txEnd]]="txEnd",Q1120="rxStart"),I1120-timingTable[[#This Row],[FRT32_val]],"EMPTY")</f>
        <v>EMPTY</v>
      </c>
    </row>
    <row r="1117" spans="1:27" x14ac:dyDescent="0.25">
      <c r="A1117" s="14" t="s">
        <v>4188</v>
      </c>
      <c r="B1117">
        <v>335691591711</v>
      </c>
      <c r="C1117" s="14" t="s">
        <v>11960</v>
      </c>
      <c r="D1117">
        <v>151</v>
      </c>
      <c r="E1117" s="14" t="s">
        <v>7876</v>
      </c>
      <c r="F1117" s="14" t="s">
        <v>7945</v>
      </c>
      <c r="G1117" s="14">
        <f>timingTable[[#This Row],[FRT_DEC]]-B1116</f>
        <v>18946</v>
      </c>
      <c r="H11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INFO]]))),H1116)</f>
        <v>116</v>
      </c>
      <c r="I11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17" s="14">
        <f>HEX2DEC(RIGHT(timingTable[[#This Row],[FRT_HEX]],MIN(LEN(timingTable[[#This Row],[FRT_HEX]])-2,8)))</f>
        <v>684142623</v>
      </c>
      <c r="K1117" s="14" t="str">
        <f>IF(timingTable[[#This Row],['[TRACECODE']:.1]]=140,"afterTx","")</f>
        <v/>
      </c>
      <c r="L1117" s="14" t="str">
        <f t="shared" si="187"/>
        <v/>
      </c>
      <c r="M1117" s="14" t="str">
        <f>IF(AND(H1117=H1116,K1116="afterTx",timingTable[[#This Row],['[TRACECODE']:.1]]=6),"dc","")</f>
        <v/>
      </c>
      <c r="N1117" s="14" t="str">
        <f t="shared" si="188"/>
        <v/>
      </c>
      <c r="O1117" s="14" t="str">
        <f>IF(timingTable[[#This Row],['[TRACECODE']:.1]]=141,"afterRx","")</f>
        <v/>
      </c>
      <c r="P1117" s="14" t="str">
        <f t="shared" si="189"/>
        <v/>
      </c>
      <c r="Q1117" s="14" t="str">
        <f t="shared" si="190"/>
        <v/>
      </c>
      <c r="R1117" s="14" t="str">
        <f t="shared" si="191"/>
        <v/>
      </c>
      <c r="S1117" s="14" t="str">
        <f t="shared" si="192"/>
        <v>EMPTY</v>
      </c>
      <c r="T1117" s="14" t="str">
        <f t="shared" si="193"/>
        <v>EMPTY</v>
      </c>
      <c r="U1117" s="14" t="str">
        <f t="shared" si="194"/>
        <v>EMPTY</v>
      </c>
      <c r="V1117" s="14" t="str">
        <f t="shared" si="195"/>
        <v>EMPTY</v>
      </c>
      <c r="W1117" s="14" t="str">
        <f>IF(L1117="beforeTx",timingTable[[#This Row],[FRT32_val]]-timingTable[[#This Row],[FRT32_trace]],"EMPTY")</f>
        <v>EMPTY</v>
      </c>
      <c r="X1117" s="14" t="str">
        <f t="shared" si="196"/>
        <v>EMPTY</v>
      </c>
      <c r="Y1117" s="14" t="str">
        <f t="shared" si="197"/>
        <v>EMPTY</v>
      </c>
      <c r="Z1117" s="14" t="str">
        <f>IF(AND(P1117="beforeRx",O1118="afterRx"),J1118-timingTable[[#This Row],[FRT32_trace]],"EMPTY")</f>
        <v>EMPTY</v>
      </c>
      <c r="AA1117" s="14" t="str">
        <f>IF(AND(timingTable[[#This Row],[txEnd]]="txEnd",Q1121="rxStart"),I1121-timingTable[[#This Row],[FRT32_val]],"EMPTY")</f>
        <v>EMPTY</v>
      </c>
    </row>
    <row r="1118" spans="1:27" x14ac:dyDescent="0.25">
      <c r="A1118" s="14" t="s">
        <v>4190</v>
      </c>
      <c r="B1118">
        <v>335691592765</v>
      </c>
      <c r="C1118" s="14" t="s">
        <v>11962</v>
      </c>
      <c r="D1118">
        <v>151</v>
      </c>
      <c r="E1118" s="14" t="s">
        <v>7876</v>
      </c>
      <c r="F1118" s="14" t="s">
        <v>7936</v>
      </c>
      <c r="G1118" s="14">
        <f>timingTable[[#This Row],[FRT_DEC]]-B1117</f>
        <v>1054</v>
      </c>
      <c r="H11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INFO]]))),H1117)</f>
        <v>116</v>
      </c>
      <c r="I11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18" s="14">
        <f>HEX2DEC(RIGHT(timingTable[[#This Row],[FRT_HEX]],MIN(LEN(timingTable[[#This Row],[FRT_HEX]])-2,8)))</f>
        <v>684143677</v>
      </c>
      <c r="K1118" s="14" t="str">
        <f>IF(timingTable[[#This Row],['[TRACECODE']:.1]]=140,"afterTx","")</f>
        <v/>
      </c>
      <c r="L1118" s="14" t="str">
        <f t="shared" si="187"/>
        <v/>
      </c>
      <c r="M1118" s="14" t="str">
        <f>IF(AND(H1118=H1117,K1117="afterTx",timingTable[[#This Row],['[TRACECODE']:.1]]=6),"dc","")</f>
        <v/>
      </c>
      <c r="N1118" s="14" t="str">
        <f t="shared" si="188"/>
        <v/>
      </c>
      <c r="O1118" s="14" t="str">
        <f>IF(timingTable[[#This Row],['[TRACECODE']:.1]]=141,"afterRx","")</f>
        <v/>
      </c>
      <c r="P1118" s="14" t="str">
        <f t="shared" si="189"/>
        <v/>
      </c>
      <c r="Q1118" s="14" t="str">
        <f t="shared" si="190"/>
        <v/>
      </c>
      <c r="R1118" s="14" t="str">
        <f t="shared" si="191"/>
        <v/>
      </c>
      <c r="S1118" s="14" t="str">
        <f t="shared" si="192"/>
        <v>EMPTY</v>
      </c>
      <c r="T1118" s="14" t="str">
        <f t="shared" si="193"/>
        <v>EMPTY</v>
      </c>
      <c r="U1118" s="14" t="str">
        <f t="shared" si="194"/>
        <v>EMPTY</v>
      </c>
      <c r="V1118" s="14" t="str">
        <f t="shared" si="195"/>
        <v>EMPTY</v>
      </c>
      <c r="W1118" s="14" t="str">
        <f>IF(L1118="beforeTx",timingTable[[#This Row],[FRT32_val]]-timingTable[[#This Row],[FRT32_trace]],"EMPTY")</f>
        <v>EMPTY</v>
      </c>
      <c r="X1118" s="14" t="str">
        <f t="shared" si="196"/>
        <v>EMPTY</v>
      </c>
      <c r="Y1118" s="14" t="str">
        <f t="shared" si="197"/>
        <v>EMPTY</v>
      </c>
      <c r="Z1118" s="14" t="str">
        <f>IF(AND(P1118="beforeRx",O1119="afterRx"),J1119-timingTable[[#This Row],[FRT32_trace]],"EMPTY")</f>
        <v>EMPTY</v>
      </c>
      <c r="AA1118" s="14" t="str">
        <f>IF(AND(timingTable[[#This Row],[txEnd]]="txEnd",Q1122="rxStart"),I1122-timingTable[[#This Row],[FRT32_val]],"EMPTY")</f>
        <v>EMPTY</v>
      </c>
    </row>
    <row r="1119" spans="1:27" x14ac:dyDescent="0.25">
      <c r="A1119" s="14" t="s">
        <v>4192</v>
      </c>
      <c r="B1119">
        <v>335691612765</v>
      </c>
      <c r="C1119" s="14" t="s">
        <v>11964</v>
      </c>
      <c r="D1119">
        <v>151</v>
      </c>
      <c r="E1119" s="14" t="s">
        <v>7876</v>
      </c>
      <c r="F1119" s="14" t="s">
        <v>7936</v>
      </c>
      <c r="G1119" s="14">
        <f>timingTable[[#This Row],[FRT_DEC]]-B1118</f>
        <v>20000</v>
      </c>
      <c r="H11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INFO]]))),H1118)</f>
        <v>116</v>
      </c>
      <c r="I11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19" s="14">
        <f>HEX2DEC(RIGHT(timingTable[[#This Row],[FRT_HEX]],MIN(LEN(timingTable[[#This Row],[FRT_HEX]])-2,8)))</f>
        <v>684163677</v>
      </c>
      <c r="K1119" s="14" t="str">
        <f>IF(timingTable[[#This Row],['[TRACECODE']:.1]]=140,"afterTx","")</f>
        <v/>
      </c>
      <c r="L1119" s="14" t="str">
        <f t="shared" si="187"/>
        <v/>
      </c>
      <c r="M1119" s="14" t="str">
        <f>IF(AND(H1119=H1118,K1118="afterTx",timingTable[[#This Row],['[TRACECODE']:.1]]=6),"dc","")</f>
        <v/>
      </c>
      <c r="N1119" s="14" t="str">
        <f t="shared" si="188"/>
        <v/>
      </c>
      <c r="O1119" s="14" t="str">
        <f>IF(timingTable[[#This Row],['[TRACECODE']:.1]]=141,"afterRx","")</f>
        <v/>
      </c>
      <c r="P1119" s="14" t="str">
        <f t="shared" si="189"/>
        <v/>
      </c>
      <c r="Q1119" s="14" t="str">
        <f t="shared" si="190"/>
        <v/>
      </c>
      <c r="R1119" s="14" t="str">
        <f t="shared" si="191"/>
        <v/>
      </c>
      <c r="S1119" s="14" t="str">
        <f t="shared" si="192"/>
        <v>EMPTY</v>
      </c>
      <c r="T1119" s="14" t="str">
        <f t="shared" si="193"/>
        <v>EMPTY</v>
      </c>
      <c r="U1119" s="14" t="str">
        <f t="shared" si="194"/>
        <v>EMPTY</v>
      </c>
      <c r="V1119" s="14" t="str">
        <f t="shared" si="195"/>
        <v>EMPTY</v>
      </c>
      <c r="W1119" s="14" t="str">
        <f>IF(L1119="beforeTx",timingTable[[#This Row],[FRT32_val]]-timingTable[[#This Row],[FRT32_trace]],"EMPTY")</f>
        <v>EMPTY</v>
      </c>
      <c r="X1119" s="14" t="str">
        <f t="shared" si="196"/>
        <v>EMPTY</v>
      </c>
      <c r="Y1119" s="14" t="str">
        <f t="shared" si="197"/>
        <v>EMPTY</v>
      </c>
      <c r="Z1119" s="14" t="str">
        <f>IF(AND(P1119="beforeRx",O1120="afterRx"),J1120-timingTable[[#This Row],[FRT32_trace]],"EMPTY")</f>
        <v>EMPTY</v>
      </c>
      <c r="AA1119" s="14" t="str">
        <f>IF(AND(timingTable[[#This Row],[txEnd]]="txEnd",Q1123="rxStart"),I1123-timingTable[[#This Row],[FRT32_val]],"EMPTY")</f>
        <v>EMPTY</v>
      </c>
    </row>
    <row r="1120" spans="1:27" x14ac:dyDescent="0.25">
      <c r="A1120" s="14" t="s">
        <v>4194</v>
      </c>
      <c r="B1120">
        <v>335691632766</v>
      </c>
      <c r="C1120" s="14" t="s">
        <v>11966</v>
      </c>
      <c r="D1120">
        <v>151</v>
      </c>
      <c r="E1120" s="14" t="s">
        <v>7876</v>
      </c>
      <c r="F1120" s="14" t="s">
        <v>7936</v>
      </c>
      <c r="G1120" s="14">
        <f>timingTable[[#This Row],[FRT_DEC]]-B1119</f>
        <v>20001</v>
      </c>
      <c r="H11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INFO]]))),H1119)</f>
        <v>116</v>
      </c>
      <c r="I11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0" s="14">
        <f>HEX2DEC(RIGHT(timingTable[[#This Row],[FRT_HEX]],MIN(LEN(timingTable[[#This Row],[FRT_HEX]])-2,8)))</f>
        <v>684183678</v>
      </c>
      <c r="K1120" s="14" t="str">
        <f>IF(timingTable[[#This Row],['[TRACECODE']:.1]]=140,"afterTx","")</f>
        <v/>
      </c>
      <c r="L1120" s="14" t="str">
        <f t="shared" si="187"/>
        <v/>
      </c>
      <c r="M1120" s="14" t="str">
        <f>IF(AND(H1120=H1119,K1119="afterTx",timingTable[[#This Row],['[TRACECODE']:.1]]=6),"dc","")</f>
        <v/>
      </c>
      <c r="N1120" s="14" t="str">
        <f t="shared" si="188"/>
        <v/>
      </c>
      <c r="O1120" s="14" t="str">
        <f>IF(timingTable[[#This Row],['[TRACECODE']:.1]]=141,"afterRx","")</f>
        <v/>
      </c>
      <c r="P1120" s="14" t="str">
        <f t="shared" si="189"/>
        <v/>
      </c>
      <c r="Q1120" s="14" t="str">
        <f t="shared" si="190"/>
        <v/>
      </c>
      <c r="R1120" s="14" t="str">
        <f t="shared" si="191"/>
        <v/>
      </c>
      <c r="S1120" s="14" t="str">
        <f t="shared" si="192"/>
        <v>EMPTY</v>
      </c>
      <c r="T1120" s="14" t="str">
        <f t="shared" si="193"/>
        <v>EMPTY</v>
      </c>
      <c r="U1120" s="14" t="str">
        <f t="shared" si="194"/>
        <v>EMPTY</v>
      </c>
      <c r="V1120" s="14" t="str">
        <f t="shared" si="195"/>
        <v>EMPTY</v>
      </c>
      <c r="W1120" s="14" t="str">
        <f>IF(L1120="beforeTx",timingTable[[#This Row],[FRT32_val]]-timingTable[[#This Row],[FRT32_trace]],"EMPTY")</f>
        <v>EMPTY</v>
      </c>
      <c r="X1120" s="14" t="str">
        <f t="shared" si="196"/>
        <v>EMPTY</v>
      </c>
      <c r="Y1120" s="14" t="str">
        <f t="shared" si="197"/>
        <v>EMPTY</v>
      </c>
      <c r="Z1120" s="14" t="str">
        <f>IF(AND(P1120="beforeRx",O1121="afterRx"),J1121-timingTable[[#This Row],[FRT32_trace]],"EMPTY")</f>
        <v>EMPTY</v>
      </c>
      <c r="AA1120" s="14" t="str">
        <f>IF(AND(timingTable[[#This Row],[txEnd]]="txEnd",Q1124="rxStart"),I1124-timingTable[[#This Row],[FRT32_val]],"EMPTY")</f>
        <v>EMPTY</v>
      </c>
    </row>
    <row r="1121" spans="1:27" x14ac:dyDescent="0.25">
      <c r="A1121" s="14" t="s">
        <v>4196</v>
      </c>
      <c r="B1121">
        <v>335691652766</v>
      </c>
      <c r="C1121" s="14" t="s">
        <v>11968</v>
      </c>
      <c r="D1121">
        <v>151</v>
      </c>
      <c r="E1121" s="14" t="s">
        <v>7876</v>
      </c>
      <c r="F1121" s="14" t="s">
        <v>7936</v>
      </c>
      <c r="G1121" s="14">
        <f>timingTable[[#This Row],[FRT_DEC]]-B1120</f>
        <v>20000</v>
      </c>
      <c r="H11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INFO]]))),H1120)</f>
        <v>116</v>
      </c>
      <c r="I11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1" s="14">
        <f>HEX2DEC(RIGHT(timingTable[[#This Row],[FRT_HEX]],MIN(LEN(timingTable[[#This Row],[FRT_HEX]])-2,8)))</f>
        <v>684203678</v>
      </c>
      <c r="K1121" s="14" t="str">
        <f>IF(timingTable[[#This Row],['[TRACECODE']:.1]]=140,"afterTx","")</f>
        <v/>
      </c>
      <c r="L1121" s="14" t="str">
        <f t="shared" si="187"/>
        <v/>
      </c>
      <c r="M1121" s="14" t="str">
        <f>IF(AND(H1121=H1120,K1120="afterTx",timingTable[[#This Row],['[TRACECODE']:.1]]=6),"dc","")</f>
        <v/>
      </c>
      <c r="N1121" s="14" t="str">
        <f t="shared" si="188"/>
        <v/>
      </c>
      <c r="O1121" s="14" t="str">
        <f>IF(timingTable[[#This Row],['[TRACECODE']:.1]]=141,"afterRx","")</f>
        <v/>
      </c>
      <c r="P1121" s="14" t="str">
        <f t="shared" si="189"/>
        <v/>
      </c>
      <c r="Q1121" s="14" t="str">
        <f t="shared" si="190"/>
        <v/>
      </c>
      <c r="R1121" s="14" t="str">
        <f t="shared" si="191"/>
        <v/>
      </c>
      <c r="S1121" s="14" t="str">
        <f t="shared" si="192"/>
        <v>EMPTY</v>
      </c>
      <c r="T1121" s="14" t="str">
        <f t="shared" si="193"/>
        <v>EMPTY</v>
      </c>
      <c r="U1121" s="14" t="str">
        <f t="shared" si="194"/>
        <v>EMPTY</v>
      </c>
      <c r="V1121" s="14" t="str">
        <f t="shared" si="195"/>
        <v>EMPTY</v>
      </c>
      <c r="W1121" s="14" t="str">
        <f>IF(L1121="beforeTx",timingTable[[#This Row],[FRT32_val]]-timingTable[[#This Row],[FRT32_trace]],"EMPTY")</f>
        <v>EMPTY</v>
      </c>
      <c r="X1121" s="14" t="str">
        <f t="shared" si="196"/>
        <v>EMPTY</v>
      </c>
      <c r="Y1121" s="14" t="str">
        <f t="shared" si="197"/>
        <v>EMPTY</v>
      </c>
      <c r="Z1121" s="14" t="str">
        <f>IF(AND(P1121="beforeRx",O1122="afterRx"),J1122-timingTable[[#This Row],[FRT32_trace]],"EMPTY")</f>
        <v>EMPTY</v>
      </c>
      <c r="AA1121" s="14" t="str">
        <f>IF(AND(timingTable[[#This Row],[txEnd]]="txEnd",Q1125="rxStart"),I1125-timingTable[[#This Row],[FRT32_val]],"EMPTY")</f>
        <v>EMPTY</v>
      </c>
    </row>
    <row r="1122" spans="1:27" x14ac:dyDescent="0.25">
      <c r="A1122" s="14" t="s">
        <v>4198</v>
      </c>
      <c r="B1122">
        <v>335691672766</v>
      </c>
      <c r="C1122" s="14" t="s">
        <v>11970</v>
      </c>
      <c r="D1122">
        <v>151</v>
      </c>
      <c r="E1122" s="14" t="s">
        <v>7876</v>
      </c>
      <c r="F1122" s="14" t="s">
        <v>7936</v>
      </c>
      <c r="G1122" s="14">
        <f>timingTable[[#This Row],[FRT_DEC]]-B1121</f>
        <v>20000</v>
      </c>
      <c r="H11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INFO]]))),H1121)</f>
        <v>116</v>
      </c>
      <c r="I11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2" s="14">
        <f>HEX2DEC(RIGHT(timingTable[[#This Row],[FRT_HEX]],MIN(LEN(timingTable[[#This Row],[FRT_HEX]])-2,8)))</f>
        <v>684223678</v>
      </c>
      <c r="K1122" s="14" t="str">
        <f>IF(timingTable[[#This Row],['[TRACECODE']:.1]]=140,"afterTx","")</f>
        <v/>
      </c>
      <c r="L1122" s="14" t="str">
        <f t="shared" si="187"/>
        <v/>
      </c>
      <c r="M1122" s="14" t="str">
        <f>IF(AND(H1122=H1121,K1121="afterTx",timingTable[[#This Row],['[TRACECODE']:.1]]=6),"dc","")</f>
        <v/>
      </c>
      <c r="N1122" s="14" t="str">
        <f t="shared" si="188"/>
        <v/>
      </c>
      <c r="O1122" s="14" t="str">
        <f>IF(timingTable[[#This Row],['[TRACECODE']:.1]]=141,"afterRx","")</f>
        <v/>
      </c>
      <c r="P1122" s="14" t="str">
        <f t="shared" si="189"/>
        <v/>
      </c>
      <c r="Q1122" s="14" t="str">
        <f t="shared" si="190"/>
        <v/>
      </c>
      <c r="R1122" s="14" t="str">
        <f t="shared" si="191"/>
        <v/>
      </c>
      <c r="S1122" s="14" t="str">
        <f t="shared" si="192"/>
        <v>EMPTY</v>
      </c>
      <c r="T1122" s="14" t="str">
        <f t="shared" si="193"/>
        <v>EMPTY</v>
      </c>
      <c r="U1122" s="14" t="str">
        <f t="shared" si="194"/>
        <v>EMPTY</v>
      </c>
      <c r="V1122" s="14" t="str">
        <f t="shared" si="195"/>
        <v>EMPTY</v>
      </c>
      <c r="W1122" s="14" t="str">
        <f>IF(L1122="beforeTx",timingTable[[#This Row],[FRT32_val]]-timingTable[[#This Row],[FRT32_trace]],"EMPTY")</f>
        <v>EMPTY</v>
      </c>
      <c r="X1122" s="14" t="str">
        <f t="shared" si="196"/>
        <v>EMPTY</v>
      </c>
      <c r="Y1122" s="14" t="str">
        <f t="shared" si="197"/>
        <v>EMPTY</v>
      </c>
      <c r="Z1122" s="14" t="str">
        <f>IF(AND(P1122="beforeRx",O1123="afterRx"),J1123-timingTable[[#This Row],[FRT32_trace]],"EMPTY")</f>
        <v>EMPTY</v>
      </c>
      <c r="AA1122" s="14" t="str">
        <f>IF(AND(timingTable[[#This Row],[txEnd]]="txEnd",Q1126="rxStart"),I1126-timingTable[[#This Row],[FRT32_val]],"EMPTY")</f>
        <v>EMPTY</v>
      </c>
    </row>
    <row r="1123" spans="1:27" x14ac:dyDescent="0.25">
      <c r="A1123" s="14" t="s">
        <v>4200</v>
      </c>
      <c r="B1123">
        <v>335691691697</v>
      </c>
      <c r="C1123" s="14" t="s">
        <v>11972</v>
      </c>
      <c r="D1123">
        <v>151</v>
      </c>
      <c r="E1123" s="14" t="s">
        <v>7876</v>
      </c>
      <c r="F1123" s="14" t="s">
        <v>7945</v>
      </c>
      <c r="G1123" s="14">
        <f>timingTable[[#This Row],[FRT_DEC]]-B1122</f>
        <v>18931</v>
      </c>
      <c r="H11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INFO]]))),H1122)</f>
        <v>116</v>
      </c>
      <c r="I11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23" s="14">
        <f>HEX2DEC(RIGHT(timingTable[[#This Row],[FRT_HEX]],MIN(LEN(timingTable[[#This Row],[FRT_HEX]])-2,8)))</f>
        <v>684242609</v>
      </c>
      <c r="K1123" s="14" t="str">
        <f>IF(timingTable[[#This Row],['[TRACECODE']:.1]]=140,"afterTx","")</f>
        <v/>
      </c>
      <c r="L1123" s="14" t="str">
        <f t="shared" si="187"/>
        <v/>
      </c>
      <c r="M1123" s="14" t="str">
        <f>IF(AND(H1123=H1122,K1122="afterTx",timingTable[[#This Row],['[TRACECODE']:.1]]=6),"dc","")</f>
        <v/>
      </c>
      <c r="N1123" s="14" t="str">
        <f t="shared" si="188"/>
        <v/>
      </c>
      <c r="O1123" s="14" t="str">
        <f>IF(timingTable[[#This Row],['[TRACECODE']:.1]]=141,"afterRx","")</f>
        <v/>
      </c>
      <c r="P1123" s="14" t="str">
        <f t="shared" si="189"/>
        <v/>
      </c>
      <c r="Q1123" s="14" t="str">
        <f t="shared" si="190"/>
        <v/>
      </c>
      <c r="R1123" s="14" t="str">
        <f t="shared" si="191"/>
        <v/>
      </c>
      <c r="S1123" s="14" t="str">
        <f t="shared" si="192"/>
        <v>EMPTY</v>
      </c>
      <c r="T1123" s="14" t="str">
        <f t="shared" si="193"/>
        <v>EMPTY</v>
      </c>
      <c r="U1123" s="14" t="str">
        <f t="shared" si="194"/>
        <v>EMPTY</v>
      </c>
      <c r="V1123" s="14" t="str">
        <f t="shared" si="195"/>
        <v>EMPTY</v>
      </c>
      <c r="W1123" s="14" t="str">
        <f>IF(L1123="beforeTx",timingTable[[#This Row],[FRT32_val]]-timingTable[[#This Row],[FRT32_trace]],"EMPTY")</f>
        <v>EMPTY</v>
      </c>
      <c r="X1123" s="14" t="str">
        <f t="shared" si="196"/>
        <v>EMPTY</v>
      </c>
      <c r="Y1123" s="14" t="str">
        <f t="shared" si="197"/>
        <v>EMPTY</v>
      </c>
      <c r="Z1123" s="14" t="str">
        <f>IF(AND(P1123="beforeRx",O1124="afterRx"),J1124-timingTable[[#This Row],[FRT32_trace]],"EMPTY")</f>
        <v>EMPTY</v>
      </c>
      <c r="AA1123" s="14" t="str">
        <f>IF(AND(timingTable[[#This Row],[txEnd]]="txEnd",Q1127="rxStart"),I1127-timingTable[[#This Row],[FRT32_val]],"EMPTY")</f>
        <v>EMPTY</v>
      </c>
    </row>
    <row r="1124" spans="1:27" x14ac:dyDescent="0.25">
      <c r="A1124" s="14" t="s">
        <v>4202</v>
      </c>
      <c r="B1124">
        <v>335691692765</v>
      </c>
      <c r="C1124" s="14" t="s">
        <v>11974</v>
      </c>
      <c r="D1124">
        <v>151</v>
      </c>
      <c r="E1124" s="14" t="s">
        <v>7876</v>
      </c>
      <c r="F1124" s="14" t="s">
        <v>7936</v>
      </c>
      <c r="G1124" s="14">
        <f>timingTable[[#This Row],[FRT_DEC]]-B1123</f>
        <v>1068</v>
      </c>
      <c r="H11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INFO]]))),H1123)</f>
        <v>116</v>
      </c>
      <c r="I11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4" s="14">
        <f>HEX2DEC(RIGHT(timingTable[[#This Row],[FRT_HEX]],MIN(LEN(timingTable[[#This Row],[FRT_HEX]])-2,8)))</f>
        <v>684243677</v>
      </c>
      <c r="K1124" s="14" t="str">
        <f>IF(timingTable[[#This Row],['[TRACECODE']:.1]]=140,"afterTx","")</f>
        <v/>
      </c>
      <c r="L1124" s="14" t="str">
        <f t="shared" si="187"/>
        <v/>
      </c>
      <c r="M1124" s="14" t="str">
        <f>IF(AND(H1124=H1123,K1123="afterTx",timingTable[[#This Row],['[TRACECODE']:.1]]=6),"dc","")</f>
        <v/>
      </c>
      <c r="N1124" s="14" t="str">
        <f t="shared" si="188"/>
        <v/>
      </c>
      <c r="O1124" s="14" t="str">
        <f>IF(timingTable[[#This Row],['[TRACECODE']:.1]]=141,"afterRx","")</f>
        <v/>
      </c>
      <c r="P1124" s="14" t="str">
        <f t="shared" si="189"/>
        <v/>
      </c>
      <c r="Q1124" s="14" t="str">
        <f t="shared" si="190"/>
        <v/>
      </c>
      <c r="R1124" s="14" t="str">
        <f t="shared" si="191"/>
        <v/>
      </c>
      <c r="S1124" s="14" t="str">
        <f t="shared" si="192"/>
        <v>EMPTY</v>
      </c>
      <c r="T1124" s="14" t="str">
        <f t="shared" si="193"/>
        <v>EMPTY</v>
      </c>
      <c r="U1124" s="14" t="str">
        <f t="shared" si="194"/>
        <v>EMPTY</v>
      </c>
      <c r="V1124" s="14" t="str">
        <f t="shared" si="195"/>
        <v>EMPTY</v>
      </c>
      <c r="W1124" s="14" t="str">
        <f>IF(L1124="beforeTx",timingTable[[#This Row],[FRT32_val]]-timingTable[[#This Row],[FRT32_trace]],"EMPTY")</f>
        <v>EMPTY</v>
      </c>
      <c r="X1124" s="14" t="str">
        <f t="shared" si="196"/>
        <v>EMPTY</v>
      </c>
      <c r="Y1124" s="14" t="str">
        <f t="shared" si="197"/>
        <v>EMPTY</v>
      </c>
      <c r="Z1124" s="14" t="str">
        <f>IF(AND(P1124="beforeRx",O1125="afterRx"),J1125-timingTable[[#This Row],[FRT32_trace]],"EMPTY")</f>
        <v>EMPTY</v>
      </c>
      <c r="AA1124" s="14" t="str">
        <f>IF(AND(timingTable[[#This Row],[txEnd]]="txEnd",Q1128="rxStart"),I1128-timingTable[[#This Row],[FRT32_val]],"EMPTY")</f>
        <v>EMPTY</v>
      </c>
    </row>
    <row r="1125" spans="1:27" x14ac:dyDescent="0.25">
      <c r="A1125" s="14" t="s">
        <v>4204</v>
      </c>
      <c r="B1125">
        <v>335691712766</v>
      </c>
      <c r="C1125" s="14" t="s">
        <v>11976</v>
      </c>
      <c r="D1125">
        <v>151</v>
      </c>
      <c r="E1125" s="14" t="s">
        <v>7876</v>
      </c>
      <c r="F1125" s="14" t="s">
        <v>7936</v>
      </c>
      <c r="G1125" s="14">
        <f>timingTable[[#This Row],[FRT_DEC]]-B1124</f>
        <v>20001</v>
      </c>
      <c r="H11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INFO]]))),H1124)</f>
        <v>116</v>
      </c>
      <c r="I11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5" s="14">
        <f>HEX2DEC(RIGHT(timingTable[[#This Row],[FRT_HEX]],MIN(LEN(timingTable[[#This Row],[FRT_HEX]])-2,8)))</f>
        <v>684263678</v>
      </c>
      <c r="K1125" s="14" t="str">
        <f>IF(timingTable[[#This Row],['[TRACECODE']:.1]]=140,"afterTx","")</f>
        <v/>
      </c>
      <c r="L1125" s="14" t="str">
        <f t="shared" si="187"/>
        <v/>
      </c>
      <c r="M1125" s="14" t="str">
        <f>IF(AND(H1125=H1124,K1124="afterTx",timingTable[[#This Row],['[TRACECODE']:.1]]=6),"dc","")</f>
        <v/>
      </c>
      <c r="N1125" s="14" t="str">
        <f t="shared" si="188"/>
        <v/>
      </c>
      <c r="O1125" s="14" t="str">
        <f>IF(timingTable[[#This Row],['[TRACECODE']:.1]]=141,"afterRx","")</f>
        <v/>
      </c>
      <c r="P1125" s="14" t="str">
        <f t="shared" si="189"/>
        <v/>
      </c>
      <c r="Q1125" s="14" t="str">
        <f t="shared" si="190"/>
        <v/>
      </c>
      <c r="R1125" s="14" t="str">
        <f t="shared" si="191"/>
        <v/>
      </c>
      <c r="S1125" s="14" t="str">
        <f t="shared" si="192"/>
        <v>EMPTY</v>
      </c>
      <c r="T1125" s="14" t="str">
        <f t="shared" si="193"/>
        <v>EMPTY</v>
      </c>
      <c r="U1125" s="14" t="str">
        <f t="shared" si="194"/>
        <v>EMPTY</v>
      </c>
      <c r="V1125" s="14" t="str">
        <f t="shared" si="195"/>
        <v>EMPTY</v>
      </c>
      <c r="W1125" s="14" t="str">
        <f>IF(L1125="beforeTx",timingTable[[#This Row],[FRT32_val]]-timingTable[[#This Row],[FRT32_trace]],"EMPTY")</f>
        <v>EMPTY</v>
      </c>
      <c r="X1125" s="14" t="str">
        <f t="shared" si="196"/>
        <v>EMPTY</v>
      </c>
      <c r="Y1125" s="14" t="str">
        <f t="shared" si="197"/>
        <v>EMPTY</v>
      </c>
      <c r="Z1125" s="14" t="str">
        <f>IF(AND(P1125="beforeRx",O1126="afterRx"),J1126-timingTable[[#This Row],[FRT32_trace]],"EMPTY")</f>
        <v>EMPTY</v>
      </c>
      <c r="AA1125" s="14" t="str">
        <f>IF(AND(timingTable[[#This Row],[txEnd]]="txEnd",Q1129="rxStart"),I1129-timingTable[[#This Row],[FRT32_val]],"EMPTY")</f>
        <v>EMPTY</v>
      </c>
    </row>
    <row r="1126" spans="1:27" x14ac:dyDescent="0.25">
      <c r="A1126" s="14" t="s">
        <v>4206</v>
      </c>
      <c r="B1126">
        <v>335691732766</v>
      </c>
      <c r="C1126" s="14" t="s">
        <v>11978</v>
      </c>
      <c r="D1126">
        <v>151</v>
      </c>
      <c r="E1126" s="14" t="s">
        <v>7876</v>
      </c>
      <c r="F1126" s="14" t="s">
        <v>7936</v>
      </c>
      <c r="G1126" s="14">
        <f>timingTable[[#This Row],[FRT_DEC]]-B1125</f>
        <v>20000</v>
      </c>
      <c r="H11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INFO]]))),H1125)</f>
        <v>116</v>
      </c>
      <c r="I11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6" s="14">
        <f>HEX2DEC(RIGHT(timingTable[[#This Row],[FRT_HEX]],MIN(LEN(timingTable[[#This Row],[FRT_HEX]])-2,8)))</f>
        <v>684283678</v>
      </c>
      <c r="K1126" s="14" t="str">
        <f>IF(timingTable[[#This Row],['[TRACECODE']:.1]]=140,"afterTx","")</f>
        <v/>
      </c>
      <c r="L1126" s="14" t="str">
        <f t="shared" si="187"/>
        <v/>
      </c>
      <c r="M1126" s="14" t="str">
        <f>IF(AND(H1126=H1125,K1125="afterTx",timingTable[[#This Row],['[TRACECODE']:.1]]=6),"dc","")</f>
        <v/>
      </c>
      <c r="N1126" s="14" t="str">
        <f t="shared" si="188"/>
        <v/>
      </c>
      <c r="O1126" s="14" t="str">
        <f>IF(timingTable[[#This Row],['[TRACECODE']:.1]]=141,"afterRx","")</f>
        <v/>
      </c>
      <c r="P1126" s="14" t="str">
        <f t="shared" si="189"/>
        <v/>
      </c>
      <c r="Q1126" s="14" t="str">
        <f t="shared" si="190"/>
        <v/>
      </c>
      <c r="R1126" s="14" t="str">
        <f t="shared" si="191"/>
        <v/>
      </c>
      <c r="S1126" s="14" t="str">
        <f t="shared" si="192"/>
        <v>EMPTY</v>
      </c>
      <c r="T1126" s="14" t="str">
        <f t="shared" si="193"/>
        <v>EMPTY</v>
      </c>
      <c r="U1126" s="14" t="str">
        <f t="shared" si="194"/>
        <v>EMPTY</v>
      </c>
      <c r="V1126" s="14" t="str">
        <f t="shared" si="195"/>
        <v>EMPTY</v>
      </c>
      <c r="W1126" s="14" t="str">
        <f>IF(L1126="beforeTx",timingTable[[#This Row],[FRT32_val]]-timingTable[[#This Row],[FRT32_trace]],"EMPTY")</f>
        <v>EMPTY</v>
      </c>
      <c r="X1126" s="14" t="str">
        <f t="shared" si="196"/>
        <v>EMPTY</v>
      </c>
      <c r="Y1126" s="14" t="str">
        <f t="shared" si="197"/>
        <v>EMPTY</v>
      </c>
      <c r="Z1126" s="14" t="str">
        <f>IF(AND(P1126="beforeRx",O1127="afterRx"),J1127-timingTable[[#This Row],[FRT32_trace]],"EMPTY")</f>
        <v>EMPTY</v>
      </c>
      <c r="AA1126" s="14" t="str">
        <f>IF(AND(timingTable[[#This Row],[txEnd]]="txEnd",Q1130="rxStart"),I1130-timingTable[[#This Row],[FRT32_val]],"EMPTY")</f>
        <v>EMPTY</v>
      </c>
    </row>
    <row r="1127" spans="1:27" x14ac:dyDescent="0.25">
      <c r="A1127" s="14" t="s">
        <v>4208</v>
      </c>
      <c r="B1127">
        <v>335691752766</v>
      </c>
      <c r="C1127" s="14" t="s">
        <v>11980</v>
      </c>
      <c r="D1127">
        <v>151</v>
      </c>
      <c r="E1127" s="14" t="s">
        <v>7876</v>
      </c>
      <c r="F1127" s="14" t="s">
        <v>7936</v>
      </c>
      <c r="G1127" s="14">
        <f>timingTable[[#This Row],[FRT_DEC]]-B1126</f>
        <v>20000</v>
      </c>
      <c r="H11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INFO]]))),H1126)</f>
        <v>116</v>
      </c>
      <c r="I11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7" s="14">
        <f>HEX2DEC(RIGHT(timingTable[[#This Row],[FRT_HEX]],MIN(LEN(timingTable[[#This Row],[FRT_HEX]])-2,8)))</f>
        <v>684303678</v>
      </c>
      <c r="K1127" s="14" t="str">
        <f>IF(timingTable[[#This Row],['[TRACECODE']:.1]]=140,"afterTx","")</f>
        <v/>
      </c>
      <c r="L1127" s="14" t="str">
        <f t="shared" si="187"/>
        <v/>
      </c>
      <c r="M1127" s="14" t="str">
        <f>IF(AND(H1127=H1126,K1126="afterTx",timingTable[[#This Row],['[TRACECODE']:.1]]=6),"dc","")</f>
        <v/>
      </c>
      <c r="N1127" s="14" t="str">
        <f t="shared" si="188"/>
        <v/>
      </c>
      <c r="O1127" s="14" t="str">
        <f>IF(timingTable[[#This Row],['[TRACECODE']:.1]]=141,"afterRx","")</f>
        <v/>
      </c>
      <c r="P1127" s="14" t="str">
        <f t="shared" si="189"/>
        <v/>
      </c>
      <c r="Q1127" s="14" t="str">
        <f t="shared" si="190"/>
        <v/>
      </c>
      <c r="R1127" s="14" t="str">
        <f t="shared" si="191"/>
        <v/>
      </c>
      <c r="S1127" s="14" t="str">
        <f t="shared" si="192"/>
        <v>EMPTY</v>
      </c>
      <c r="T1127" s="14" t="str">
        <f t="shared" si="193"/>
        <v>EMPTY</v>
      </c>
      <c r="U1127" s="14" t="str">
        <f t="shared" si="194"/>
        <v>EMPTY</v>
      </c>
      <c r="V1127" s="14" t="str">
        <f t="shared" si="195"/>
        <v>EMPTY</v>
      </c>
      <c r="W1127" s="14" t="str">
        <f>IF(L1127="beforeTx",timingTable[[#This Row],[FRT32_val]]-timingTable[[#This Row],[FRT32_trace]],"EMPTY")</f>
        <v>EMPTY</v>
      </c>
      <c r="X1127" s="14" t="str">
        <f t="shared" si="196"/>
        <v>EMPTY</v>
      </c>
      <c r="Y1127" s="14" t="str">
        <f t="shared" si="197"/>
        <v>EMPTY</v>
      </c>
      <c r="Z1127" s="14" t="str">
        <f>IF(AND(P1127="beforeRx",O1128="afterRx"),J1128-timingTable[[#This Row],[FRT32_trace]],"EMPTY")</f>
        <v>EMPTY</v>
      </c>
      <c r="AA1127" s="14" t="str">
        <f>IF(AND(timingTable[[#This Row],[txEnd]]="txEnd",Q1131="rxStart"),I1131-timingTable[[#This Row],[FRT32_val]],"EMPTY")</f>
        <v>EMPTY</v>
      </c>
    </row>
    <row r="1128" spans="1:27" x14ac:dyDescent="0.25">
      <c r="A1128" s="14" t="s">
        <v>4210</v>
      </c>
      <c r="B1128">
        <v>335691772765</v>
      </c>
      <c r="C1128" s="14" t="s">
        <v>11982</v>
      </c>
      <c r="D1128">
        <v>151</v>
      </c>
      <c r="E1128" s="14" t="s">
        <v>7876</v>
      </c>
      <c r="F1128" s="14" t="s">
        <v>7936</v>
      </c>
      <c r="G1128" s="14">
        <f>timingTable[[#This Row],[FRT_DEC]]-B1127</f>
        <v>19999</v>
      </c>
      <c r="H11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INFO]]))),H1127)</f>
        <v>116</v>
      </c>
      <c r="I11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28" s="14">
        <f>HEX2DEC(RIGHT(timingTable[[#This Row],[FRT_HEX]],MIN(LEN(timingTable[[#This Row],[FRT_HEX]])-2,8)))</f>
        <v>684323677</v>
      </c>
      <c r="K1128" s="14" t="str">
        <f>IF(timingTable[[#This Row],['[TRACECODE']:.1]]=140,"afterTx","")</f>
        <v/>
      </c>
      <c r="L1128" s="14" t="str">
        <f t="shared" si="187"/>
        <v/>
      </c>
      <c r="M1128" s="14" t="str">
        <f>IF(AND(H1128=H1127,K1127="afterTx",timingTable[[#This Row],['[TRACECODE']:.1]]=6),"dc","")</f>
        <v/>
      </c>
      <c r="N1128" s="14" t="str">
        <f t="shared" si="188"/>
        <v/>
      </c>
      <c r="O1128" s="14" t="str">
        <f>IF(timingTable[[#This Row],['[TRACECODE']:.1]]=141,"afterRx","")</f>
        <v/>
      </c>
      <c r="P1128" s="14" t="str">
        <f t="shared" si="189"/>
        <v/>
      </c>
      <c r="Q1128" s="14" t="str">
        <f t="shared" si="190"/>
        <v/>
      </c>
      <c r="R1128" s="14" t="str">
        <f t="shared" si="191"/>
        <v/>
      </c>
      <c r="S1128" s="14" t="str">
        <f t="shared" si="192"/>
        <v>EMPTY</v>
      </c>
      <c r="T1128" s="14" t="str">
        <f t="shared" si="193"/>
        <v>EMPTY</v>
      </c>
      <c r="U1128" s="14" t="str">
        <f t="shared" si="194"/>
        <v>EMPTY</v>
      </c>
      <c r="V1128" s="14" t="str">
        <f t="shared" si="195"/>
        <v>EMPTY</v>
      </c>
      <c r="W1128" s="14" t="str">
        <f>IF(L1128="beforeTx",timingTable[[#This Row],[FRT32_val]]-timingTable[[#This Row],[FRT32_trace]],"EMPTY")</f>
        <v>EMPTY</v>
      </c>
      <c r="X1128" s="14" t="str">
        <f t="shared" si="196"/>
        <v>EMPTY</v>
      </c>
      <c r="Y1128" s="14" t="str">
        <f t="shared" si="197"/>
        <v>EMPTY</v>
      </c>
      <c r="Z1128" s="14" t="str">
        <f>IF(AND(P1128="beforeRx",O1129="afterRx"),J1129-timingTable[[#This Row],[FRT32_trace]],"EMPTY")</f>
        <v>EMPTY</v>
      </c>
      <c r="AA1128" s="14" t="str">
        <f>IF(AND(timingTable[[#This Row],[txEnd]]="txEnd",Q1132="rxStart"),I1132-timingTable[[#This Row],[FRT32_val]],"EMPTY")</f>
        <v>EMPTY</v>
      </c>
    </row>
    <row r="1129" spans="1:27" x14ac:dyDescent="0.25">
      <c r="A1129" s="14" t="s">
        <v>4212</v>
      </c>
      <c r="B1129">
        <v>335691791698</v>
      </c>
      <c r="C1129" s="14" t="s">
        <v>11984</v>
      </c>
      <c r="D1129">
        <v>151</v>
      </c>
      <c r="E1129" s="14" t="s">
        <v>7876</v>
      </c>
      <c r="F1129" s="14" t="s">
        <v>7945</v>
      </c>
      <c r="G1129" s="14">
        <f>timingTable[[#This Row],[FRT_DEC]]-B1128</f>
        <v>18933</v>
      </c>
      <c r="H11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INFO]]))),H1128)</f>
        <v>116</v>
      </c>
      <c r="I11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29" s="14">
        <f>HEX2DEC(RIGHT(timingTable[[#This Row],[FRT_HEX]],MIN(LEN(timingTable[[#This Row],[FRT_HEX]])-2,8)))</f>
        <v>684342610</v>
      </c>
      <c r="K1129" s="14" t="str">
        <f>IF(timingTable[[#This Row],['[TRACECODE']:.1]]=140,"afterTx","")</f>
        <v/>
      </c>
      <c r="L1129" s="14" t="str">
        <f t="shared" si="187"/>
        <v/>
      </c>
      <c r="M1129" s="14" t="str">
        <f>IF(AND(H1129=H1128,K1128="afterTx",timingTable[[#This Row],['[TRACECODE']:.1]]=6),"dc","")</f>
        <v/>
      </c>
      <c r="N1129" s="14" t="str">
        <f t="shared" si="188"/>
        <v/>
      </c>
      <c r="O1129" s="14" t="str">
        <f>IF(timingTable[[#This Row],['[TRACECODE']:.1]]=141,"afterRx","")</f>
        <v/>
      </c>
      <c r="P1129" s="14" t="str">
        <f t="shared" si="189"/>
        <v/>
      </c>
      <c r="Q1129" s="14" t="str">
        <f t="shared" si="190"/>
        <v/>
      </c>
      <c r="R1129" s="14" t="str">
        <f t="shared" si="191"/>
        <v/>
      </c>
      <c r="S1129" s="14" t="str">
        <f t="shared" si="192"/>
        <v>EMPTY</v>
      </c>
      <c r="T1129" s="14" t="str">
        <f t="shared" si="193"/>
        <v>EMPTY</v>
      </c>
      <c r="U1129" s="14" t="str">
        <f t="shared" si="194"/>
        <v>EMPTY</v>
      </c>
      <c r="V1129" s="14" t="str">
        <f t="shared" si="195"/>
        <v>EMPTY</v>
      </c>
      <c r="W1129" s="14" t="str">
        <f>IF(L1129="beforeTx",timingTable[[#This Row],[FRT32_val]]-timingTable[[#This Row],[FRT32_trace]],"EMPTY")</f>
        <v>EMPTY</v>
      </c>
      <c r="X1129" s="14" t="str">
        <f t="shared" si="196"/>
        <v>EMPTY</v>
      </c>
      <c r="Y1129" s="14" t="str">
        <f t="shared" si="197"/>
        <v>EMPTY</v>
      </c>
      <c r="Z1129" s="14" t="str">
        <f>IF(AND(P1129="beforeRx",O1130="afterRx"),J1130-timingTable[[#This Row],[FRT32_trace]],"EMPTY")</f>
        <v>EMPTY</v>
      </c>
      <c r="AA1129" s="14" t="str">
        <f>IF(AND(timingTable[[#This Row],[txEnd]]="txEnd",Q1133="rxStart"),I1133-timingTable[[#This Row],[FRT32_val]],"EMPTY")</f>
        <v>EMPTY</v>
      </c>
    </row>
    <row r="1130" spans="1:27" x14ac:dyDescent="0.25">
      <c r="A1130" s="14" t="s">
        <v>4214</v>
      </c>
      <c r="B1130">
        <v>335691792766</v>
      </c>
      <c r="C1130" s="14" t="s">
        <v>11986</v>
      </c>
      <c r="D1130">
        <v>151</v>
      </c>
      <c r="E1130" s="14" t="s">
        <v>7876</v>
      </c>
      <c r="F1130" s="14" t="s">
        <v>7936</v>
      </c>
      <c r="G1130" s="14">
        <f>timingTable[[#This Row],[FRT_DEC]]-B1129</f>
        <v>1068</v>
      </c>
      <c r="H11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INFO]]))),H1129)</f>
        <v>116</v>
      </c>
      <c r="I11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0" s="14">
        <f>HEX2DEC(RIGHT(timingTable[[#This Row],[FRT_HEX]],MIN(LEN(timingTable[[#This Row],[FRT_HEX]])-2,8)))</f>
        <v>684343678</v>
      </c>
      <c r="K1130" s="14" t="str">
        <f>IF(timingTable[[#This Row],['[TRACECODE']:.1]]=140,"afterTx","")</f>
        <v/>
      </c>
      <c r="L1130" s="14" t="str">
        <f t="shared" si="187"/>
        <v/>
      </c>
      <c r="M1130" s="14" t="str">
        <f>IF(AND(H1130=H1129,K1129="afterTx",timingTable[[#This Row],['[TRACECODE']:.1]]=6),"dc","")</f>
        <v/>
      </c>
      <c r="N1130" s="14" t="str">
        <f t="shared" si="188"/>
        <v/>
      </c>
      <c r="O1130" s="14" t="str">
        <f>IF(timingTable[[#This Row],['[TRACECODE']:.1]]=141,"afterRx","")</f>
        <v/>
      </c>
      <c r="P1130" s="14" t="str">
        <f t="shared" si="189"/>
        <v/>
      </c>
      <c r="Q1130" s="14" t="str">
        <f t="shared" si="190"/>
        <v/>
      </c>
      <c r="R1130" s="14" t="str">
        <f t="shared" si="191"/>
        <v/>
      </c>
      <c r="S1130" s="14" t="str">
        <f t="shared" si="192"/>
        <v>EMPTY</v>
      </c>
      <c r="T1130" s="14" t="str">
        <f t="shared" si="193"/>
        <v>EMPTY</v>
      </c>
      <c r="U1130" s="14" t="str">
        <f t="shared" si="194"/>
        <v>EMPTY</v>
      </c>
      <c r="V1130" s="14" t="str">
        <f t="shared" si="195"/>
        <v>EMPTY</v>
      </c>
      <c r="W1130" s="14" t="str">
        <f>IF(L1130="beforeTx",timingTable[[#This Row],[FRT32_val]]-timingTable[[#This Row],[FRT32_trace]],"EMPTY")</f>
        <v>EMPTY</v>
      </c>
      <c r="X1130" s="14" t="str">
        <f t="shared" si="196"/>
        <v>EMPTY</v>
      </c>
      <c r="Y1130" s="14" t="str">
        <f t="shared" si="197"/>
        <v>EMPTY</v>
      </c>
      <c r="Z1130" s="14" t="str">
        <f>IF(AND(P1130="beforeRx",O1131="afterRx"),J1131-timingTable[[#This Row],[FRT32_trace]],"EMPTY")</f>
        <v>EMPTY</v>
      </c>
      <c r="AA1130" s="14" t="str">
        <f>IF(AND(timingTable[[#This Row],[txEnd]]="txEnd",Q1134="rxStart"),I1134-timingTable[[#This Row],[FRT32_val]],"EMPTY")</f>
        <v>EMPTY</v>
      </c>
    </row>
    <row r="1131" spans="1:27" x14ac:dyDescent="0.25">
      <c r="A1131" s="14" t="s">
        <v>4216</v>
      </c>
      <c r="B1131">
        <v>335691812765</v>
      </c>
      <c r="C1131" s="14" t="s">
        <v>11988</v>
      </c>
      <c r="D1131">
        <v>151</v>
      </c>
      <c r="E1131" s="14" t="s">
        <v>7876</v>
      </c>
      <c r="F1131" s="14" t="s">
        <v>7936</v>
      </c>
      <c r="G1131" s="14">
        <f>timingTable[[#This Row],[FRT_DEC]]-B1130</f>
        <v>19999</v>
      </c>
      <c r="H11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INFO]]))),H1130)</f>
        <v>116</v>
      </c>
      <c r="I11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1" s="14">
        <f>HEX2DEC(RIGHT(timingTable[[#This Row],[FRT_HEX]],MIN(LEN(timingTable[[#This Row],[FRT_HEX]])-2,8)))</f>
        <v>684363677</v>
      </c>
      <c r="K1131" s="14" t="str">
        <f>IF(timingTable[[#This Row],['[TRACECODE']:.1]]=140,"afterTx","")</f>
        <v/>
      </c>
      <c r="L1131" s="14" t="str">
        <f t="shared" si="187"/>
        <v/>
      </c>
      <c r="M1131" s="14" t="str">
        <f>IF(AND(H1131=H1130,K1130="afterTx",timingTable[[#This Row],['[TRACECODE']:.1]]=6),"dc","")</f>
        <v/>
      </c>
      <c r="N1131" s="14" t="str">
        <f t="shared" si="188"/>
        <v/>
      </c>
      <c r="O1131" s="14" t="str">
        <f>IF(timingTable[[#This Row],['[TRACECODE']:.1]]=141,"afterRx","")</f>
        <v/>
      </c>
      <c r="P1131" s="14" t="str">
        <f t="shared" si="189"/>
        <v/>
      </c>
      <c r="Q1131" s="14" t="str">
        <f t="shared" si="190"/>
        <v/>
      </c>
      <c r="R1131" s="14" t="str">
        <f t="shared" si="191"/>
        <v/>
      </c>
      <c r="S1131" s="14" t="str">
        <f t="shared" si="192"/>
        <v>EMPTY</v>
      </c>
      <c r="T1131" s="14" t="str">
        <f t="shared" si="193"/>
        <v>EMPTY</v>
      </c>
      <c r="U1131" s="14" t="str">
        <f t="shared" si="194"/>
        <v>EMPTY</v>
      </c>
      <c r="V1131" s="14" t="str">
        <f t="shared" si="195"/>
        <v>EMPTY</v>
      </c>
      <c r="W1131" s="14" t="str">
        <f>IF(L1131="beforeTx",timingTable[[#This Row],[FRT32_val]]-timingTable[[#This Row],[FRT32_trace]],"EMPTY")</f>
        <v>EMPTY</v>
      </c>
      <c r="X1131" s="14" t="str">
        <f t="shared" si="196"/>
        <v>EMPTY</v>
      </c>
      <c r="Y1131" s="14" t="str">
        <f t="shared" si="197"/>
        <v>EMPTY</v>
      </c>
      <c r="Z1131" s="14" t="str">
        <f>IF(AND(P1131="beforeRx",O1132="afterRx"),J1132-timingTable[[#This Row],[FRT32_trace]],"EMPTY")</f>
        <v>EMPTY</v>
      </c>
      <c r="AA1131" s="14" t="str">
        <f>IF(AND(timingTable[[#This Row],[txEnd]]="txEnd",Q1135="rxStart"),I1135-timingTable[[#This Row],[FRT32_val]],"EMPTY")</f>
        <v>EMPTY</v>
      </c>
    </row>
    <row r="1132" spans="1:27" x14ac:dyDescent="0.25">
      <c r="A1132" s="14" t="s">
        <v>4218</v>
      </c>
      <c r="B1132">
        <v>335691832766</v>
      </c>
      <c r="C1132" s="14" t="s">
        <v>11990</v>
      </c>
      <c r="D1132">
        <v>151</v>
      </c>
      <c r="E1132" s="14" t="s">
        <v>7876</v>
      </c>
      <c r="F1132" s="14" t="s">
        <v>7936</v>
      </c>
      <c r="G1132" s="14">
        <f>timingTable[[#This Row],[FRT_DEC]]-B1131</f>
        <v>20001</v>
      </c>
      <c r="H11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INFO]]))),H1131)</f>
        <v>116</v>
      </c>
      <c r="I11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2" s="14">
        <f>HEX2DEC(RIGHT(timingTable[[#This Row],[FRT_HEX]],MIN(LEN(timingTable[[#This Row],[FRT_HEX]])-2,8)))</f>
        <v>684383678</v>
      </c>
      <c r="K1132" s="14" t="str">
        <f>IF(timingTable[[#This Row],['[TRACECODE']:.1]]=140,"afterTx","")</f>
        <v/>
      </c>
      <c r="L1132" s="14" t="str">
        <f t="shared" si="187"/>
        <v/>
      </c>
      <c r="M1132" s="14" t="str">
        <f>IF(AND(H1132=H1131,K1131="afterTx",timingTable[[#This Row],['[TRACECODE']:.1]]=6),"dc","")</f>
        <v/>
      </c>
      <c r="N1132" s="14" t="str">
        <f t="shared" si="188"/>
        <v/>
      </c>
      <c r="O1132" s="14" t="str">
        <f>IF(timingTable[[#This Row],['[TRACECODE']:.1]]=141,"afterRx","")</f>
        <v/>
      </c>
      <c r="P1132" s="14" t="str">
        <f t="shared" si="189"/>
        <v/>
      </c>
      <c r="Q1132" s="14" t="str">
        <f t="shared" si="190"/>
        <v/>
      </c>
      <c r="R1132" s="14" t="str">
        <f t="shared" si="191"/>
        <v/>
      </c>
      <c r="S1132" s="14" t="str">
        <f t="shared" si="192"/>
        <v>EMPTY</v>
      </c>
      <c r="T1132" s="14" t="str">
        <f t="shared" si="193"/>
        <v>EMPTY</v>
      </c>
      <c r="U1132" s="14" t="str">
        <f t="shared" si="194"/>
        <v>EMPTY</v>
      </c>
      <c r="V1132" s="14" t="str">
        <f t="shared" si="195"/>
        <v>EMPTY</v>
      </c>
      <c r="W1132" s="14" t="str">
        <f>IF(L1132="beforeTx",timingTable[[#This Row],[FRT32_val]]-timingTable[[#This Row],[FRT32_trace]],"EMPTY")</f>
        <v>EMPTY</v>
      </c>
      <c r="X1132" s="14" t="str">
        <f t="shared" si="196"/>
        <v>EMPTY</v>
      </c>
      <c r="Y1132" s="14" t="str">
        <f t="shared" si="197"/>
        <v>EMPTY</v>
      </c>
      <c r="Z1132" s="14" t="str">
        <f>IF(AND(P1132="beforeRx",O1133="afterRx"),J1133-timingTable[[#This Row],[FRT32_trace]],"EMPTY")</f>
        <v>EMPTY</v>
      </c>
      <c r="AA1132" s="14" t="str">
        <f>IF(AND(timingTable[[#This Row],[txEnd]]="txEnd",Q1136="rxStart"),I1136-timingTable[[#This Row],[FRT32_val]],"EMPTY")</f>
        <v>EMPTY</v>
      </c>
    </row>
    <row r="1133" spans="1:27" x14ac:dyDescent="0.25">
      <c r="A1133" s="14" t="s">
        <v>4220</v>
      </c>
      <c r="B1133">
        <v>335691852765</v>
      </c>
      <c r="C1133" s="14" t="s">
        <v>11992</v>
      </c>
      <c r="D1133">
        <v>151</v>
      </c>
      <c r="E1133" s="14" t="s">
        <v>7876</v>
      </c>
      <c r="F1133" s="14" t="s">
        <v>7936</v>
      </c>
      <c r="G1133" s="14">
        <f>timingTable[[#This Row],[FRT_DEC]]-B1132</f>
        <v>19999</v>
      </c>
      <c r="H11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INFO]]))),H1132)</f>
        <v>116</v>
      </c>
      <c r="I11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3" s="14">
        <f>HEX2DEC(RIGHT(timingTable[[#This Row],[FRT_HEX]],MIN(LEN(timingTable[[#This Row],[FRT_HEX]])-2,8)))</f>
        <v>684403677</v>
      </c>
      <c r="K1133" s="14" t="str">
        <f>IF(timingTable[[#This Row],['[TRACECODE']:.1]]=140,"afterTx","")</f>
        <v/>
      </c>
      <c r="L1133" s="14" t="str">
        <f t="shared" si="187"/>
        <v/>
      </c>
      <c r="M1133" s="14" t="str">
        <f>IF(AND(H1133=H1132,K1132="afterTx",timingTable[[#This Row],['[TRACECODE']:.1]]=6),"dc","")</f>
        <v/>
      </c>
      <c r="N1133" s="14" t="str">
        <f t="shared" si="188"/>
        <v/>
      </c>
      <c r="O1133" s="14" t="str">
        <f>IF(timingTable[[#This Row],['[TRACECODE']:.1]]=141,"afterRx","")</f>
        <v/>
      </c>
      <c r="P1133" s="14" t="str">
        <f t="shared" si="189"/>
        <v/>
      </c>
      <c r="Q1133" s="14" t="str">
        <f t="shared" si="190"/>
        <v/>
      </c>
      <c r="R1133" s="14" t="str">
        <f t="shared" si="191"/>
        <v/>
      </c>
      <c r="S1133" s="14" t="str">
        <f t="shared" si="192"/>
        <v>EMPTY</v>
      </c>
      <c r="T1133" s="14" t="str">
        <f t="shared" si="193"/>
        <v>EMPTY</v>
      </c>
      <c r="U1133" s="14" t="str">
        <f t="shared" si="194"/>
        <v>EMPTY</v>
      </c>
      <c r="V1133" s="14" t="str">
        <f t="shared" si="195"/>
        <v>EMPTY</v>
      </c>
      <c r="W1133" s="14" t="str">
        <f>IF(L1133="beforeTx",timingTable[[#This Row],[FRT32_val]]-timingTable[[#This Row],[FRT32_trace]],"EMPTY")</f>
        <v>EMPTY</v>
      </c>
      <c r="X1133" s="14" t="str">
        <f t="shared" si="196"/>
        <v>EMPTY</v>
      </c>
      <c r="Y1133" s="14" t="str">
        <f t="shared" si="197"/>
        <v>EMPTY</v>
      </c>
      <c r="Z1133" s="14" t="str">
        <f>IF(AND(P1133="beforeRx",O1134="afterRx"),J1134-timingTable[[#This Row],[FRT32_trace]],"EMPTY")</f>
        <v>EMPTY</v>
      </c>
      <c r="AA1133" s="14" t="str">
        <f>IF(AND(timingTable[[#This Row],[txEnd]]="txEnd",Q1137="rxStart"),I1137-timingTable[[#This Row],[FRT32_val]],"EMPTY")</f>
        <v>EMPTY</v>
      </c>
    </row>
    <row r="1134" spans="1:27" x14ac:dyDescent="0.25">
      <c r="A1134" s="14" t="s">
        <v>4222</v>
      </c>
      <c r="B1134">
        <v>335691872770</v>
      </c>
      <c r="C1134" s="14" t="s">
        <v>11994</v>
      </c>
      <c r="D1134">
        <v>151</v>
      </c>
      <c r="E1134" s="14" t="s">
        <v>7876</v>
      </c>
      <c r="F1134" s="14" t="s">
        <v>7936</v>
      </c>
      <c r="G1134" s="14">
        <f>timingTable[[#This Row],[FRT_DEC]]-B1133</f>
        <v>20005</v>
      </c>
      <c r="H11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INFO]]))),H1133)</f>
        <v>116</v>
      </c>
      <c r="I11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4" s="14">
        <f>HEX2DEC(RIGHT(timingTable[[#This Row],[FRT_HEX]],MIN(LEN(timingTable[[#This Row],[FRT_HEX]])-2,8)))</f>
        <v>684423682</v>
      </c>
      <c r="K1134" s="14" t="str">
        <f>IF(timingTable[[#This Row],['[TRACECODE']:.1]]=140,"afterTx","")</f>
        <v/>
      </c>
      <c r="L1134" s="14" t="str">
        <f t="shared" si="187"/>
        <v/>
      </c>
      <c r="M1134" s="14" t="str">
        <f>IF(AND(H1134=H1133,K1133="afterTx",timingTable[[#This Row],['[TRACECODE']:.1]]=6),"dc","")</f>
        <v/>
      </c>
      <c r="N1134" s="14" t="str">
        <f t="shared" si="188"/>
        <v/>
      </c>
      <c r="O1134" s="14" t="str">
        <f>IF(timingTable[[#This Row],['[TRACECODE']:.1]]=141,"afterRx","")</f>
        <v/>
      </c>
      <c r="P1134" s="14" t="str">
        <f t="shared" si="189"/>
        <v/>
      </c>
      <c r="Q1134" s="14" t="str">
        <f t="shared" si="190"/>
        <v/>
      </c>
      <c r="R1134" s="14" t="str">
        <f t="shared" si="191"/>
        <v/>
      </c>
      <c r="S1134" s="14" t="str">
        <f t="shared" si="192"/>
        <v>EMPTY</v>
      </c>
      <c r="T1134" s="14" t="str">
        <f t="shared" si="193"/>
        <v>EMPTY</v>
      </c>
      <c r="U1134" s="14" t="str">
        <f t="shared" si="194"/>
        <v>EMPTY</v>
      </c>
      <c r="V1134" s="14" t="str">
        <f t="shared" si="195"/>
        <v>EMPTY</v>
      </c>
      <c r="W1134" s="14" t="str">
        <f>IF(L1134="beforeTx",timingTable[[#This Row],[FRT32_val]]-timingTable[[#This Row],[FRT32_trace]],"EMPTY")</f>
        <v>EMPTY</v>
      </c>
      <c r="X1134" s="14" t="str">
        <f t="shared" si="196"/>
        <v>EMPTY</v>
      </c>
      <c r="Y1134" s="14" t="str">
        <f t="shared" si="197"/>
        <v>EMPTY</v>
      </c>
      <c r="Z1134" s="14" t="str">
        <f>IF(AND(P1134="beforeRx",O1135="afterRx"),J1135-timingTable[[#This Row],[FRT32_trace]],"EMPTY")</f>
        <v>EMPTY</v>
      </c>
      <c r="AA1134" s="14" t="str">
        <f>IF(AND(timingTable[[#This Row],[txEnd]]="txEnd",Q1138="rxStart"),I1138-timingTable[[#This Row],[FRT32_val]],"EMPTY")</f>
        <v>EMPTY</v>
      </c>
    </row>
    <row r="1135" spans="1:27" x14ac:dyDescent="0.25">
      <c r="A1135" s="14" t="s">
        <v>4224</v>
      </c>
      <c r="B1135">
        <v>335691891697</v>
      </c>
      <c r="C1135" s="14" t="s">
        <v>11996</v>
      </c>
      <c r="D1135">
        <v>151</v>
      </c>
      <c r="E1135" s="14" t="s">
        <v>7876</v>
      </c>
      <c r="F1135" s="14" t="s">
        <v>7945</v>
      </c>
      <c r="G1135" s="14">
        <f>timingTable[[#This Row],[FRT_DEC]]-B1134</f>
        <v>18927</v>
      </c>
      <c r="H11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INFO]]))),H1134)</f>
        <v>116</v>
      </c>
      <c r="I11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35" s="14">
        <f>HEX2DEC(RIGHT(timingTable[[#This Row],[FRT_HEX]],MIN(LEN(timingTable[[#This Row],[FRT_HEX]])-2,8)))</f>
        <v>684442609</v>
      </c>
      <c r="K1135" s="14" t="str">
        <f>IF(timingTable[[#This Row],['[TRACECODE']:.1]]=140,"afterTx","")</f>
        <v/>
      </c>
      <c r="L1135" s="14" t="str">
        <f t="shared" si="187"/>
        <v/>
      </c>
      <c r="M1135" s="14" t="str">
        <f>IF(AND(H1135=H1134,K1134="afterTx",timingTable[[#This Row],['[TRACECODE']:.1]]=6),"dc","")</f>
        <v/>
      </c>
      <c r="N1135" s="14" t="str">
        <f t="shared" si="188"/>
        <v/>
      </c>
      <c r="O1135" s="14" t="str">
        <f>IF(timingTable[[#This Row],['[TRACECODE']:.1]]=141,"afterRx","")</f>
        <v/>
      </c>
      <c r="P1135" s="14" t="str">
        <f t="shared" si="189"/>
        <v/>
      </c>
      <c r="Q1135" s="14" t="str">
        <f t="shared" si="190"/>
        <v/>
      </c>
      <c r="R1135" s="14" t="str">
        <f t="shared" si="191"/>
        <v/>
      </c>
      <c r="S1135" s="14" t="str">
        <f t="shared" si="192"/>
        <v>EMPTY</v>
      </c>
      <c r="T1135" s="14" t="str">
        <f t="shared" si="193"/>
        <v>EMPTY</v>
      </c>
      <c r="U1135" s="14" t="str">
        <f t="shared" si="194"/>
        <v>EMPTY</v>
      </c>
      <c r="V1135" s="14" t="str">
        <f t="shared" si="195"/>
        <v>EMPTY</v>
      </c>
      <c r="W1135" s="14" t="str">
        <f>IF(L1135="beforeTx",timingTable[[#This Row],[FRT32_val]]-timingTable[[#This Row],[FRT32_trace]],"EMPTY")</f>
        <v>EMPTY</v>
      </c>
      <c r="X1135" s="14" t="str">
        <f t="shared" si="196"/>
        <v>EMPTY</v>
      </c>
      <c r="Y1135" s="14" t="str">
        <f t="shared" si="197"/>
        <v>EMPTY</v>
      </c>
      <c r="Z1135" s="14" t="str">
        <f>IF(AND(P1135="beforeRx",O1136="afterRx"),J1136-timingTable[[#This Row],[FRT32_trace]],"EMPTY")</f>
        <v>EMPTY</v>
      </c>
      <c r="AA1135" s="14" t="str">
        <f>IF(AND(timingTable[[#This Row],[txEnd]]="txEnd",Q1139="rxStart"),I1139-timingTable[[#This Row],[FRT32_val]],"EMPTY")</f>
        <v>EMPTY</v>
      </c>
    </row>
    <row r="1136" spans="1:27" x14ac:dyDescent="0.25">
      <c r="A1136" s="14" t="s">
        <v>4226</v>
      </c>
      <c r="B1136">
        <v>335691892766</v>
      </c>
      <c r="C1136" s="14" t="s">
        <v>11998</v>
      </c>
      <c r="D1136">
        <v>151</v>
      </c>
      <c r="E1136" s="14" t="s">
        <v>7876</v>
      </c>
      <c r="F1136" s="14" t="s">
        <v>7936</v>
      </c>
      <c r="G1136" s="14">
        <f>timingTable[[#This Row],[FRT_DEC]]-B1135</f>
        <v>1069</v>
      </c>
      <c r="H11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INFO]]))),H1135)</f>
        <v>116</v>
      </c>
      <c r="I11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6" s="14">
        <f>HEX2DEC(RIGHT(timingTable[[#This Row],[FRT_HEX]],MIN(LEN(timingTable[[#This Row],[FRT_HEX]])-2,8)))</f>
        <v>684443678</v>
      </c>
      <c r="K1136" s="14" t="str">
        <f>IF(timingTable[[#This Row],['[TRACECODE']:.1]]=140,"afterTx","")</f>
        <v/>
      </c>
      <c r="L1136" s="14" t="str">
        <f t="shared" si="187"/>
        <v/>
      </c>
      <c r="M1136" s="14" t="str">
        <f>IF(AND(H1136=H1135,K1135="afterTx",timingTable[[#This Row],['[TRACECODE']:.1]]=6),"dc","")</f>
        <v/>
      </c>
      <c r="N1136" s="14" t="str">
        <f t="shared" si="188"/>
        <v/>
      </c>
      <c r="O1136" s="14" t="str">
        <f>IF(timingTable[[#This Row],['[TRACECODE']:.1]]=141,"afterRx","")</f>
        <v/>
      </c>
      <c r="P1136" s="14" t="str">
        <f t="shared" si="189"/>
        <v/>
      </c>
      <c r="Q1136" s="14" t="str">
        <f t="shared" si="190"/>
        <v/>
      </c>
      <c r="R1136" s="14" t="str">
        <f t="shared" si="191"/>
        <v/>
      </c>
      <c r="S1136" s="14" t="str">
        <f t="shared" si="192"/>
        <v>EMPTY</v>
      </c>
      <c r="T1136" s="14" t="str">
        <f t="shared" si="193"/>
        <v>EMPTY</v>
      </c>
      <c r="U1136" s="14" t="str">
        <f t="shared" si="194"/>
        <v>EMPTY</v>
      </c>
      <c r="V1136" s="14" t="str">
        <f t="shared" si="195"/>
        <v>EMPTY</v>
      </c>
      <c r="W1136" s="14" t="str">
        <f>IF(L1136="beforeTx",timingTable[[#This Row],[FRT32_val]]-timingTable[[#This Row],[FRT32_trace]],"EMPTY")</f>
        <v>EMPTY</v>
      </c>
      <c r="X1136" s="14" t="str">
        <f t="shared" si="196"/>
        <v>EMPTY</v>
      </c>
      <c r="Y1136" s="14" t="str">
        <f t="shared" si="197"/>
        <v>EMPTY</v>
      </c>
      <c r="Z1136" s="14" t="str">
        <f>IF(AND(P1136="beforeRx",O1137="afterRx"),J1137-timingTable[[#This Row],[FRT32_trace]],"EMPTY")</f>
        <v>EMPTY</v>
      </c>
      <c r="AA1136" s="14" t="str">
        <f>IF(AND(timingTable[[#This Row],[txEnd]]="txEnd",Q1140="rxStart"),I1140-timingTable[[#This Row],[FRT32_val]],"EMPTY")</f>
        <v>EMPTY</v>
      </c>
    </row>
    <row r="1137" spans="1:27" x14ac:dyDescent="0.25">
      <c r="A1137" s="14" t="s">
        <v>4228</v>
      </c>
      <c r="B1137">
        <v>335691912780</v>
      </c>
      <c r="C1137" s="14" t="s">
        <v>12000</v>
      </c>
      <c r="D1137">
        <v>151</v>
      </c>
      <c r="E1137" s="14" t="s">
        <v>7876</v>
      </c>
      <c r="F1137" s="14" t="s">
        <v>7936</v>
      </c>
      <c r="G1137" s="14">
        <f>timingTable[[#This Row],[FRT_DEC]]-B1136</f>
        <v>20014</v>
      </c>
      <c r="H11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INFO]]))),H1136)</f>
        <v>116</v>
      </c>
      <c r="I11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7" s="14">
        <f>HEX2DEC(RIGHT(timingTable[[#This Row],[FRT_HEX]],MIN(LEN(timingTable[[#This Row],[FRT_HEX]])-2,8)))</f>
        <v>684463692</v>
      </c>
      <c r="K1137" s="14" t="str">
        <f>IF(timingTable[[#This Row],['[TRACECODE']:.1]]=140,"afterTx","")</f>
        <v/>
      </c>
      <c r="L1137" s="14" t="str">
        <f t="shared" si="187"/>
        <v/>
      </c>
      <c r="M1137" s="14" t="str">
        <f>IF(AND(H1137=H1136,K1136="afterTx",timingTable[[#This Row],['[TRACECODE']:.1]]=6),"dc","")</f>
        <v/>
      </c>
      <c r="N1137" s="14" t="str">
        <f t="shared" si="188"/>
        <v/>
      </c>
      <c r="O1137" s="14" t="str">
        <f>IF(timingTable[[#This Row],['[TRACECODE']:.1]]=141,"afterRx","")</f>
        <v/>
      </c>
      <c r="P1137" s="14" t="str">
        <f t="shared" si="189"/>
        <v/>
      </c>
      <c r="Q1137" s="14" t="str">
        <f t="shared" si="190"/>
        <v/>
      </c>
      <c r="R1137" s="14" t="str">
        <f t="shared" si="191"/>
        <v/>
      </c>
      <c r="S1137" s="14" t="str">
        <f t="shared" si="192"/>
        <v>EMPTY</v>
      </c>
      <c r="T1137" s="14" t="str">
        <f t="shared" si="193"/>
        <v>EMPTY</v>
      </c>
      <c r="U1137" s="14" t="str">
        <f t="shared" si="194"/>
        <v>EMPTY</v>
      </c>
      <c r="V1137" s="14" t="str">
        <f t="shared" si="195"/>
        <v>EMPTY</v>
      </c>
      <c r="W1137" s="14" t="str">
        <f>IF(L1137="beforeTx",timingTable[[#This Row],[FRT32_val]]-timingTable[[#This Row],[FRT32_trace]],"EMPTY")</f>
        <v>EMPTY</v>
      </c>
      <c r="X1137" s="14" t="str">
        <f t="shared" si="196"/>
        <v>EMPTY</v>
      </c>
      <c r="Y1137" s="14" t="str">
        <f t="shared" si="197"/>
        <v>EMPTY</v>
      </c>
      <c r="Z1137" s="14" t="str">
        <f>IF(AND(P1137="beforeRx",O1138="afterRx"),J1138-timingTable[[#This Row],[FRT32_trace]],"EMPTY")</f>
        <v>EMPTY</v>
      </c>
      <c r="AA1137" s="14" t="str">
        <f>IF(AND(timingTable[[#This Row],[txEnd]]="txEnd",Q1141="rxStart"),I1141-timingTable[[#This Row],[FRT32_val]],"EMPTY")</f>
        <v>EMPTY</v>
      </c>
    </row>
    <row r="1138" spans="1:27" x14ac:dyDescent="0.25">
      <c r="A1138" s="14" t="s">
        <v>4230</v>
      </c>
      <c r="B1138">
        <v>335691932766</v>
      </c>
      <c r="C1138" s="14" t="s">
        <v>12002</v>
      </c>
      <c r="D1138">
        <v>151</v>
      </c>
      <c r="E1138" s="14" t="s">
        <v>7876</v>
      </c>
      <c r="F1138" s="14" t="s">
        <v>7936</v>
      </c>
      <c r="G1138" s="14">
        <f>timingTable[[#This Row],[FRT_DEC]]-B1137</f>
        <v>19986</v>
      </c>
      <c r="H11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INFO]]))),H1137)</f>
        <v>116</v>
      </c>
      <c r="I11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8" s="14">
        <f>HEX2DEC(RIGHT(timingTable[[#This Row],[FRT_HEX]],MIN(LEN(timingTable[[#This Row],[FRT_HEX]])-2,8)))</f>
        <v>684483678</v>
      </c>
      <c r="K1138" s="14" t="str">
        <f>IF(timingTable[[#This Row],['[TRACECODE']:.1]]=140,"afterTx","")</f>
        <v/>
      </c>
      <c r="L1138" s="14" t="str">
        <f t="shared" si="187"/>
        <v/>
      </c>
      <c r="M1138" s="14" t="str">
        <f>IF(AND(H1138=H1137,K1137="afterTx",timingTable[[#This Row],['[TRACECODE']:.1]]=6),"dc","")</f>
        <v/>
      </c>
      <c r="N1138" s="14" t="str">
        <f t="shared" si="188"/>
        <v/>
      </c>
      <c r="O1138" s="14" t="str">
        <f>IF(timingTable[[#This Row],['[TRACECODE']:.1]]=141,"afterRx","")</f>
        <v/>
      </c>
      <c r="P1138" s="14" t="str">
        <f t="shared" si="189"/>
        <v/>
      </c>
      <c r="Q1138" s="14" t="str">
        <f t="shared" si="190"/>
        <v/>
      </c>
      <c r="R1138" s="14" t="str">
        <f t="shared" si="191"/>
        <v/>
      </c>
      <c r="S1138" s="14" t="str">
        <f t="shared" si="192"/>
        <v>EMPTY</v>
      </c>
      <c r="T1138" s="14" t="str">
        <f t="shared" si="193"/>
        <v>EMPTY</v>
      </c>
      <c r="U1138" s="14" t="str">
        <f t="shared" si="194"/>
        <v>EMPTY</v>
      </c>
      <c r="V1138" s="14" t="str">
        <f t="shared" si="195"/>
        <v>EMPTY</v>
      </c>
      <c r="W1138" s="14" t="str">
        <f>IF(L1138="beforeTx",timingTable[[#This Row],[FRT32_val]]-timingTable[[#This Row],[FRT32_trace]],"EMPTY")</f>
        <v>EMPTY</v>
      </c>
      <c r="X1138" s="14" t="str">
        <f t="shared" si="196"/>
        <v>EMPTY</v>
      </c>
      <c r="Y1138" s="14" t="str">
        <f t="shared" si="197"/>
        <v>EMPTY</v>
      </c>
      <c r="Z1138" s="14" t="str">
        <f>IF(AND(P1138="beforeRx",O1139="afterRx"),J1139-timingTable[[#This Row],[FRT32_trace]],"EMPTY")</f>
        <v>EMPTY</v>
      </c>
      <c r="AA1138" s="14" t="str">
        <f>IF(AND(timingTable[[#This Row],[txEnd]]="txEnd",Q1142="rxStart"),I1142-timingTable[[#This Row],[FRT32_val]],"EMPTY")</f>
        <v>EMPTY</v>
      </c>
    </row>
    <row r="1139" spans="1:27" x14ac:dyDescent="0.25">
      <c r="A1139" s="14" t="s">
        <v>4232</v>
      </c>
      <c r="B1139">
        <v>335691952780</v>
      </c>
      <c r="C1139" s="14" t="s">
        <v>12004</v>
      </c>
      <c r="D1139">
        <v>151</v>
      </c>
      <c r="E1139" s="14" t="s">
        <v>7876</v>
      </c>
      <c r="F1139" s="14" t="s">
        <v>7936</v>
      </c>
      <c r="G1139" s="14">
        <f>timingTable[[#This Row],[FRT_DEC]]-B1138</f>
        <v>20014</v>
      </c>
      <c r="H11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INFO]]))),H1138)</f>
        <v>116</v>
      </c>
      <c r="I11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39" s="14">
        <f>HEX2DEC(RIGHT(timingTable[[#This Row],[FRT_HEX]],MIN(LEN(timingTable[[#This Row],[FRT_HEX]])-2,8)))</f>
        <v>684503692</v>
      </c>
      <c r="K1139" s="14" t="str">
        <f>IF(timingTable[[#This Row],['[TRACECODE']:.1]]=140,"afterTx","")</f>
        <v/>
      </c>
      <c r="L1139" s="14" t="str">
        <f t="shared" si="187"/>
        <v/>
      </c>
      <c r="M1139" s="14" t="str">
        <f>IF(AND(H1139=H1138,K1138="afterTx",timingTable[[#This Row],['[TRACECODE']:.1]]=6),"dc","")</f>
        <v/>
      </c>
      <c r="N1139" s="14" t="str">
        <f t="shared" si="188"/>
        <v/>
      </c>
      <c r="O1139" s="14" t="str">
        <f>IF(timingTable[[#This Row],['[TRACECODE']:.1]]=141,"afterRx","")</f>
        <v/>
      </c>
      <c r="P1139" s="14" t="str">
        <f t="shared" si="189"/>
        <v/>
      </c>
      <c r="Q1139" s="14" t="str">
        <f t="shared" si="190"/>
        <v/>
      </c>
      <c r="R1139" s="14" t="str">
        <f t="shared" si="191"/>
        <v/>
      </c>
      <c r="S1139" s="14" t="str">
        <f t="shared" si="192"/>
        <v>EMPTY</v>
      </c>
      <c r="T1139" s="14" t="str">
        <f t="shared" si="193"/>
        <v>EMPTY</v>
      </c>
      <c r="U1139" s="14" t="str">
        <f t="shared" si="194"/>
        <v>EMPTY</v>
      </c>
      <c r="V1139" s="14" t="str">
        <f t="shared" si="195"/>
        <v>EMPTY</v>
      </c>
      <c r="W1139" s="14" t="str">
        <f>IF(L1139="beforeTx",timingTable[[#This Row],[FRT32_val]]-timingTable[[#This Row],[FRT32_trace]],"EMPTY")</f>
        <v>EMPTY</v>
      </c>
      <c r="X1139" s="14" t="str">
        <f t="shared" si="196"/>
        <v>EMPTY</v>
      </c>
      <c r="Y1139" s="14" t="str">
        <f t="shared" si="197"/>
        <v>EMPTY</v>
      </c>
      <c r="Z1139" s="14" t="str">
        <f>IF(AND(P1139="beforeRx",O1140="afterRx"),J1140-timingTable[[#This Row],[FRT32_trace]],"EMPTY")</f>
        <v>EMPTY</v>
      </c>
      <c r="AA1139" s="14" t="str">
        <f>IF(AND(timingTable[[#This Row],[txEnd]]="txEnd",Q1143="rxStart"),I1143-timingTable[[#This Row],[FRT32_val]],"EMPTY")</f>
        <v>EMPTY</v>
      </c>
    </row>
    <row r="1140" spans="1:27" x14ac:dyDescent="0.25">
      <c r="A1140" s="14" t="s">
        <v>4234</v>
      </c>
      <c r="B1140">
        <v>335691972766</v>
      </c>
      <c r="C1140" s="14" t="s">
        <v>12006</v>
      </c>
      <c r="D1140">
        <v>151</v>
      </c>
      <c r="E1140" s="14" t="s">
        <v>7876</v>
      </c>
      <c r="F1140" s="14" t="s">
        <v>7936</v>
      </c>
      <c r="G1140" s="14">
        <f>timingTable[[#This Row],[FRT_DEC]]-B1139</f>
        <v>19986</v>
      </c>
      <c r="H11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INFO]]))),H1139)</f>
        <v>116</v>
      </c>
      <c r="I11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0" s="14">
        <f>HEX2DEC(RIGHT(timingTable[[#This Row],[FRT_HEX]],MIN(LEN(timingTable[[#This Row],[FRT_HEX]])-2,8)))</f>
        <v>684523678</v>
      </c>
      <c r="K1140" s="14" t="str">
        <f>IF(timingTable[[#This Row],['[TRACECODE']:.1]]=140,"afterTx","")</f>
        <v/>
      </c>
      <c r="L1140" s="14" t="str">
        <f t="shared" si="187"/>
        <v/>
      </c>
      <c r="M1140" s="14" t="str">
        <f>IF(AND(H1140=H1139,K1139="afterTx",timingTable[[#This Row],['[TRACECODE']:.1]]=6),"dc","")</f>
        <v/>
      </c>
      <c r="N1140" s="14" t="str">
        <f t="shared" si="188"/>
        <v/>
      </c>
      <c r="O1140" s="14" t="str">
        <f>IF(timingTable[[#This Row],['[TRACECODE']:.1]]=141,"afterRx","")</f>
        <v/>
      </c>
      <c r="P1140" s="14" t="str">
        <f t="shared" si="189"/>
        <v/>
      </c>
      <c r="Q1140" s="14" t="str">
        <f t="shared" si="190"/>
        <v/>
      </c>
      <c r="R1140" s="14" t="str">
        <f t="shared" si="191"/>
        <v/>
      </c>
      <c r="S1140" s="14" t="str">
        <f t="shared" si="192"/>
        <v>EMPTY</v>
      </c>
      <c r="T1140" s="14" t="str">
        <f t="shared" si="193"/>
        <v>EMPTY</v>
      </c>
      <c r="U1140" s="14" t="str">
        <f t="shared" si="194"/>
        <v>EMPTY</v>
      </c>
      <c r="V1140" s="14" t="str">
        <f t="shared" si="195"/>
        <v>EMPTY</v>
      </c>
      <c r="W1140" s="14" t="str">
        <f>IF(L1140="beforeTx",timingTable[[#This Row],[FRT32_val]]-timingTable[[#This Row],[FRT32_trace]],"EMPTY")</f>
        <v>EMPTY</v>
      </c>
      <c r="X1140" s="14" t="str">
        <f t="shared" si="196"/>
        <v>EMPTY</v>
      </c>
      <c r="Y1140" s="14" t="str">
        <f t="shared" si="197"/>
        <v>EMPTY</v>
      </c>
      <c r="Z1140" s="14" t="str">
        <f>IF(AND(P1140="beforeRx",O1141="afterRx"),J1141-timingTable[[#This Row],[FRT32_trace]],"EMPTY")</f>
        <v>EMPTY</v>
      </c>
      <c r="AA1140" s="14" t="str">
        <f>IF(AND(timingTable[[#This Row],[txEnd]]="txEnd",Q1144="rxStart"),I1144-timingTable[[#This Row],[FRT32_val]],"EMPTY")</f>
        <v>EMPTY</v>
      </c>
    </row>
    <row r="1141" spans="1:27" x14ac:dyDescent="0.25">
      <c r="A1141" s="14" t="s">
        <v>4236</v>
      </c>
      <c r="B1141">
        <v>335691991697</v>
      </c>
      <c r="C1141" s="14" t="s">
        <v>12008</v>
      </c>
      <c r="D1141">
        <v>151</v>
      </c>
      <c r="E1141" s="14" t="s">
        <v>7876</v>
      </c>
      <c r="F1141" s="14" t="s">
        <v>7945</v>
      </c>
      <c r="G1141" s="14">
        <f>timingTable[[#This Row],[FRT_DEC]]-B1140</f>
        <v>18931</v>
      </c>
      <c r="H11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INFO]]))),H1140)</f>
        <v>116</v>
      </c>
      <c r="I11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41" s="14">
        <f>HEX2DEC(RIGHT(timingTable[[#This Row],[FRT_HEX]],MIN(LEN(timingTable[[#This Row],[FRT_HEX]])-2,8)))</f>
        <v>684542609</v>
      </c>
      <c r="K1141" s="14" t="str">
        <f>IF(timingTable[[#This Row],['[TRACECODE']:.1]]=140,"afterTx","")</f>
        <v/>
      </c>
      <c r="L1141" s="14" t="str">
        <f t="shared" si="187"/>
        <v/>
      </c>
      <c r="M1141" s="14" t="str">
        <f>IF(AND(H1141=H1140,K1140="afterTx",timingTable[[#This Row],['[TRACECODE']:.1]]=6),"dc","")</f>
        <v/>
      </c>
      <c r="N1141" s="14" t="str">
        <f t="shared" si="188"/>
        <v/>
      </c>
      <c r="O1141" s="14" t="str">
        <f>IF(timingTable[[#This Row],['[TRACECODE']:.1]]=141,"afterRx","")</f>
        <v/>
      </c>
      <c r="P1141" s="14" t="str">
        <f t="shared" si="189"/>
        <v/>
      </c>
      <c r="Q1141" s="14" t="str">
        <f t="shared" si="190"/>
        <v/>
      </c>
      <c r="R1141" s="14" t="str">
        <f t="shared" si="191"/>
        <v/>
      </c>
      <c r="S1141" s="14" t="str">
        <f t="shared" si="192"/>
        <v>EMPTY</v>
      </c>
      <c r="T1141" s="14" t="str">
        <f t="shared" si="193"/>
        <v>EMPTY</v>
      </c>
      <c r="U1141" s="14" t="str">
        <f t="shared" si="194"/>
        <v>EMPTY</v>
      </c>
      <c r="V1141" s="14" t="str">
        <f t="shared" si="195"/>
        <v>EMPTY</v>
      </c>
      <c r="W1141" s="14" t="str">
        <f>IF(L1141="beforeTx",timingTable[[#This Row],[FRT32_val]]-timingTable[[#This Row],[FRT32_trace]],"EMPTY")</f>
        <v>EMPTY</v>
      </c>
      <c r="X1141" s="14" t="str">
        <f t="shared" si="196"/>
        <v>EMPTY</v>
      </c>
      <c r="Y1141" s="14" t="str">
        <f t="shared" si="197"/>
        <v>EMPTY</v>
      </c>
      <c r="Z1141" s="14" t="str">
        <f>IF(AND(P1141="beforeRx",O1142="afterRx"),J1142-timingTable[[#This Row],[FRT32_trace]],"EMPTY")</f>
        <v>EMPTY</v>
      </c>
      <c r="AA1141" s="14" t="str">
        <f>IF(AND(timingTable[[#This Row],[txEnd]]="txEnd",Q1145="rxStart"),I1145-timingTable[[#This Row],[FRT32_val]],"EMPTY")</f>
        <v>EMPTY</v>
      </c>
    </row>
    <row r="1142" spans="1:27" x14ac:dyDescent="0.25">
      <c r="A1142" s="14" t="s">
        <v>4238</v>
      </c>
      <c r="B1142">
        <v>335691992765</v>
      </c>
      <c r="C1142" s="14" t="s">
        <v>12010</v>
      </c>
      <c r="D1142">
        <v>151</v>
      </c>
      <c r="E1142" s="14" t="s">
        <v>7876</v>
      </c>
      <c r="F1142" s="14" t="s">
        <v>7936</v>
      </c>
      <c r="G1142" s="14">
        <f>timingTable[[#This Row],[FRT_DEC]]-B1141</f>
        <v>1068</v>
      </c>
      <c r="H11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INFO]]))),H1141)</f>
        <v>116</v>
      </c>
      <c r="I11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2" s="14">
        <f>HEX2DEC(RIGHT(timingTable[[#This Row],[FRT_HEX]],MIN(LEN(timingTable[[#This Row],[FRT_HEX]])-2,8)))</f>
        <v>684543677</v>
      </c>
      <c r="K1142" s="14" t="str">
        <f>IF(timingTable[[#This Row],['[TRACECODE']:.1]]=140,"afterTx","")</f>
        <v/>
      </c>
      <c r="L1142" s="14" t="str">
        <f t="shared" si="187"/>
        <v/>
      </c>
      <c r="M1142" s="14" t="str">
        <f>IF(AND(H1142=H1141,K1141="afterTx",timingTable[[#This Row],['[TRACECODE']:.1]]=6),"dc","")</f>
        <v/>
      </c>
      <c r="N1142" s="14" t="str">
        <f t="shared" si="188"/>
        <v/>
      </c>
      <c r="O1142" s="14" t="str">
        <f>IF(timingTable[[#This Row],['[TRACECODE']:.1]]=141,"afterRx","")</f>
        <v/>
      </c>
      <c r="P1142" s="14" t="str">
        <f t="shared" si="189"/>
        <v/>
      </c>
      <c r="Q1142" s="14" t="str">
        <f t="shared" si="190"/>
        <v/>
      </c>
      <c r="R1142" s="14" t="str">
        <f t="shared" si="191"/>
        <v/>
      </c>
      <c r="S1142" s="14" t="str">
        <f t="shared" si="192"/>
        <v>EMPTY</v>
      </c>
      <c r="T1142" s="14" t="str">
        <f t="shared" si="193"/>
        <v>EMPTY</v>
      </c>
      <c r="U1142" s="14" t="str">
        <f t="shared" si="194"/>
        <v>EMPTY</v>
      </c>
      <c r="V1142" s="14" t="str">
        <f t="shared" si="195"/>
        <v>EMPTY</v>
      </c>
      <c r="W1142" s="14" t="str">
        <f>IF(L1142="beforeTx",timingTable[[#This Row],[FRT32_val]]-timingTable[[#This Row],[FRT32_trace]],"EMPTY")</f>
        <v>EMPTY</v>
      </c>
      <c r="X1142" s="14" t="str">
        <f t="shared" si="196"/>
        <v>EMPTY</v>
      </c>
      <c r="Y1142" s="14" t="str">
        <f t="shared" si="197"/>
        <v>EMPTY</v>
      </c>
      <c r="Z1142" s="14" t="str">
        <f>IF(AND(P1142="beforeRx",O1143="afterRx"),J1143-timingTable[[#This Row],[FRT32_trace]],"EMPTY")</f>
        <v>EMPTY</v>
      </c>
      <c r="AA1142" s="14" t="str">
        <f>IF(AND(timingTable[[#This Row],[txEnd]]="txEnd",Q1146="rxStart"),I1146-timingTable[[#This Row],[FRT32_val]],"EMPTY")</f>
        <v>EMPTY</v>
      </c>
    </row>
    <row r="1143" spans="1:27" x14ac:dyDescent="0.25">
      <c r="A1143" s="14" t="s">
        <v>4241</v>
      </c>
      <c r="B1143">
        <v>335692012766</v>
      </c>
      <c r="C1143" s="14" t="s">
        <v>12012</v>
      </c>
      <c r="D1143">
        <v>151</v>
      </c>
      <c r="E1143" s="14" t="s">
        <v>7876</v>
      </c>
      <c r="F1143" s="14" t="s">
        <v>7936</v>
      </c>
      <c r="G1143" s="14">
        <f>timingTable[[#This Row],[FRT_DEC]]-B1142</f>
        <v>20001</v>
      </c>
      <c r="H11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INFO]]))),H1142)</f>
        <v>116</v>
      </c>
      <c r="I11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3" s="14">
        <f>HEX2DEC(RIGHT(timingTable[[#This Row],[FRT_HEX]],MIN(LEN(timingTable[[#This Row],[FRT_HEX]])-2,8)))</f>
        <v>684563678</v>
      </c>
      <c r="K1143" s="14" t="str">
        <f>IF(timingTable[[#This Row],['[TRACECODE']:.1]]=140,"afterTx","")</f>
        <v/>
      </c>
      <c r="L1143" s="14" t="str">
        <f t="shared" si="187"/>
        <v/>
      </c>
      <c r="M1143" s="14" t="str">
        <f>IF(AND(H1143=H1142,K1142="afterTx",timingTable[[#This Row],['[TRACECODE']:.1]]=6),"dc","")</f>
        <v/>
      </c>
      <c r="N1143" s="14" t="str">
        <f t="shared" si="188"/>
        <v/>
      </c>
      <c r="O1143" s="14" t="str">
        <f>IF(timingTable[[#This Row],['[TRACECODE']:.1]]=141,"afterRx","")</f>
        <v/>
      </c>
      <c r="P1143" s="14" t="str">
        <f t="shared" si="189"/>
        <v/>
      </c>
      <c r="Q1143" s="14" t="str">
        <f t="shared" si="190"/>
        <v/>
      </c>
      <c r="R1143" s="14" t="str">
        <f t="shared" si="191"/>
        <v/>
      </c>
      <c r="S1143" s="14" t="str">
        <f t="shared" si="192"/>
        <v>EMPTY</v>
      </c>
      <c r="T1143" s="14" t="str">
        <f t="shared" si="193"/>
        <v>EMPTY</v>
      </c>
      <c r="U1143" s="14" t="str">
        <f t="shared" si="194"/>
        <v>EMPTY</v>
      </c>
      <c r="V1143" s="14" t="str">
        <f t="shared" si="195"/>
        <v>EMPTY</v>
      </c>
      <c r="W1143" s="14" t="str">
        <f>IF(L1143="beforeTx",timingTable[[#This Row],[FRT32_val]]-timingTable[[#This Row],[FRT32_trace]],"EMPTY")</f>
        <v>EMPTY</v>
      </c>
      <c r="X1143" s="14" t="str">
        <f t="shared" si="196"/>
        <v>EMPTY</v>
      </c>
      <c r="Y1143" s="14" t="str">
        <f t="shared" si="197"/>
        <v>EMPTY</v>
      </c>
      <c r="Z1143" s="14" t="str">
        <f>IF(AND(P1143="beforeRx",O1144="afterRx"),J1144-timingTable[[#This Row],[FRT32_trace]],"EMPTY")</f>
        <v>EMPTY</v>
      </c>
      <c r="AA1143" s="14" t="str">
        <f>IF(AND(timingTable[[#This Row],[txEnd]]="txEnd",Q1147="rxStart"),I1147-timingTable[[#This Row],[FRT32_val]],"EMPTY")</f>
        <v>EMPTY</v>
      </c>
    </row>
    <row r="1144" spans="1:27" x14ac:dyDescent="0.25">
      <c r="A1144" s="14" t="s">
        <v>4243</v>
      </c>
      <c r="B1144">
        <v>335692032765</v>
      </c>
      <c r="C1144" s="14" t="s">
        <v>12014</v>
      </c>
      <c r="D1144">
        <v>151</v>
      </c>
      <c r="E1144" s="14" t="s">
        <v>7876</v>
      </c>
      <c r="F1144" s="14" t="s">
        <v>7936</v>
      </c>
      <c r="G1144" s="14">
        <f>timingTable[[#This Row],[FRT_DEC]]-B1143</f>
        <v>19999</v>
      </c>
      <c r="H11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INFO]]))),H1143)</f>
        <v>116</v>
      </c>
      <c r="I11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4" s="14">
        <f>HEX2DEC(RIGHT(timingTable[[#This Row],[FRT_HEX]],MIN(LEN(timingTable[[#This Row],[FRT_HEX]])-2,8)))</f>
        <v>684583677</v>
      </c>
      <c r="K1144" s="14" t="str">
        <f>IF(timingTable[[#This Row],['[TRACECODE']:.1]]=140,"afterTx","")</f>
        <v/>
      </c>
      <c r="L1144" s="14" t="str">
        <f t="shared" si="187"/>
        <v/>
      </c>
      <c r="M1144" s="14" t="str">
        <f>IF(AND(H1144=H1143,K1143="afterTx",timingTable[[#This Row],['[TRACECODE']:.1]]=6),"dc","")</f>
        <v/>
      </c>
      <c r="N1144" s="14" t="str">
        <f t="shared" si="188"/>
        <v/>
      </c>
      <c r="O1144" s="14" t="str">
        <f>IF(timingTable[[#This Row],['[TRACECODE']:.1]]=141,"afterRx","")</f>
        <v/>
      </c>
      <c r="P1144" s="14" t="str">
        <f t="shared" si="189"/>
        <v/>
      </c>
      <c r="Q1144" s="14" t="str">
        <f t="shared" si="190"/>
        <v/>
      </c>
      <c r="R1144" s="14" t="str">
        <f t="shared" si="191"/>
        <v/>
      </c>
      <c r="S1144" s="14" t="str">
        <f t="shared" si="192"/>
        <v>EMPTY</v>
      </c>
      <c r="T1144" s="14" t="str">
        <f t="shared" si="193"/>
        <v>EMPTY</v>
      </c>
      <c r="U1144" s="14" t="str">
        <f t="shared" si="194"/>
        <v>EMPTY</v>
      </c>
      <c r="V1144" s="14" t="str">
        <f t="shared" si="195"/>
        <v>EMPTY</v>
      </c>
      <c r="W1144" s="14" t="str">
        <f>IF(L1144="beforeTx",timingTable[[#This Row],[FRT32_val]]-timingTable[[#This Row],[FRT32_trace]],"EMPTY")</f>
        <v>EMPTY</v>
      </c>
      <c r="X1144" s="14" t="str">
        <f t="shared" si="196"/>
        <v>EMPTY</v>
      </c>
      <c r="Y1144" s="14" t="str">
        <f t="shared" si="197"/>
        <v>EMPTY</v>
      </c>
      <c r="Z1144" s="14" t="str">
        <f>IF(AND(P1144="beforeRx",O1145="afterRx"),J1145-timingTable[[#This Row],[FRT32_trace]],"EMPTY")</f>
        <v>EMPTY</v>
      </c>
      <c r="AA1144" s="14" t="str">
        <f>IF(AND(timingTable[[#This Row],[txEnd]]="txEnd",Q1148="rxStart"),I1148-timingTable[[#This Row],[FRT32_val]],"EMPTY")</f>
        <v>EMPTY</v>
      </c>
    </row>
    <row r="1145" spans="1:27" x14ac:dyDescent="0.25">
      <c r="A1145" s="14" t="s">
        <v>4245</v>
      </c>
      <c r="B1145">
        <v>335692052766</v>
      </c>
      <c r="C1145" s="14" t="s">
        <v>12016</v>
      </c>
      <c r="D1145">
        <v>151</v>
      </c>
      <c r="E1145" s="14" t="s">
        <v>7876</v>
      </c>
      <c r="F1145" s="14" t="s">
        <v>7936</v>
      </c>
      <c r="G1145" s="14">
        <f>timingTable[[#This Row],[FRT_DEC]]-B1144</f>
        <v>20001</v>
      </c>
      <c r="H11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INFO]]))),H1144)</f>
        <v>116</v>
      </c>
      <c r="I11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5" s="14">
        <f>HEX2DEC(RIGHT(timingTable[[#This Row],[FRT_HEX]],MIN(LEN(timingTable[[#This Row],[FRT_HEX]])-2,8)))</f>
        <v>684603678</v>
      </c>
      <c r="K1145" s="14" t="str">
        <f>IF(timingTable[[#This Row],['[TRACECODE']:.1]]=140,"afterTx","")</f>
        <v/>
      </c>
      <c r="L1145" s="14" t="str">
        <f t="shared" si="187"/>
        <v/>
      </c>
      <c r="M1145" s="14" t="str">
        <f>IF(AND(H1145=H1144,K1144="afterTx",timingTable[[#This Row],['[TRACECODE']:.1]]=6),"dc","")</f>
        <v/>
      </c>
      <c r="N1145" s="14" t="str">
        <f t="shared" si="188"/>
        <v/>
      </c>
      <c r="O1145" s="14" t="str">
        <f>IF(timingTable[[#This Row],['[TRACECODE']:.1]]=141,"afterRx","")</f>
        <v/>
      </c>
      <c r="P1145" s="14" t="str">
        <f t="shared" si="189"/>
        <v/>
      </c>
      <c r="Q1145" s="14" t="str">
        <f t="shared" si="190"/>
        <v/>
      </c>
      <c r="R1145" s="14" t="str">
        <f t="shared" si="191"/>
        <v/>
      </c>
      <c r="S1145" s="14" t="str">
        <f t="shared" si="192"/>
        <v>EMPTY</v>
      </c>
      <c r="T1145" s="14" t="str">
        <f t="shared" si="193"/>
        <v>EMPTY</v>
      </c>
      <c r="U1145" s="14" t="str">
        <f t="shared" si="194"/>
        <v>EMPTY</v>
      </c>
      <c r="V1145" s="14" t="str">
        <f t="shared" si="195"/>
        <v>EMPTY</v>
      </c>
      <c r="W1145" s="14" t="str">
        <f>IF(L1145="beforeTx",timingTable[[#This Row],[FRT32_val]]-timingTable[[#This Row],[FRT32_trace]],"EMPTY")</f>
        <v>EMPTY</v>
      </c>
      <c r="X1145" s="14" t="str">
        <f t="shared" si="196"/>
        <v>EMPTY</v>
      </c>
      <c r="Y1145" s="14" t="str">
        <f t="shared" si="197"/>
        <v>EMPTY</v>
      </c>
      <c r="Z1145" s="14" t="str">
        <f>IF(AND(P1145="beforeRx",O1146="afterRx"),J1146-timingTable[[#This Row],[FRT32_trace]],"EMPTY")</f>
        <v>EMPTY</v>
      </c>
      <c r="AA1145" s="14" t="str">
        <f>IF(AND(timingTable[[#This Row],[txEnd]]="txEnd",Q1149="rxStart"),I1149-timingTable[[#This Row],[FRT32_val]],"EMPTY")</f>
        <v>EMPTY</v>
      </c>
    </row>
    <row r="1146" spans="1:27" x14ac:dyDescent="0.25">
      <c r="A1146" s="14" t="s">
        <v>4247</v>
      </c>
      <c r="B1146">
        <v>335692072766</v>
      </c>
      <c r="C1146" s="14" t="s">
        <v>12018</v>
      </c>
      <c r="D1146">
        <v>151</v>
      </c>
      <c r="E1146" s="14" t="s">
        <v>7876</v>
      </c>
      <c r="F1146" s="14" t="s">
        <v>7936</v>
      </c>
      <c r="G1146" s="14">
        <f>timingTable[[#This Row],[FRT_DEC]]-B1145</f>
        <v>20000</v>
      </c>
      <c r="H11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INFO]]))),H1145)</f>
        <v>116</v>
      </c>
      <c r="I11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6" s="14">
        <f>HEX2DEC(RIGHT(timingTable[[#This Row],[FRT_HEX]],MIN(LEN(timingTable[[#This Row],[FRT_HEX]])-2,8)))</f>
        <v>684623678</v>
      </c>
      <c r="K1146" s="14" t="str">
        <f>IF(timingTable[[#This Row],['[TRACECODE']:.1]]=140,"afterTx","")</f>
        <v/>
      </c>
      <c r="L1146" s="14" t="str">
        <f t="shared" si="187"/>
        <v/>
      </c>
      <c r="M1146" s="14" t="str">
        <f>IF(AND(H1146=H1145,K1145="afterTx",timingTable[[#This Row],['[TRACECODE']:.1]]=6),"dc","")</f>
        <v/>
      </c>
      <c r="N1146" s="14" t="str">
        <f t="shared" si="188"/>
        <v/>
      </c>
      <c r="O1146" s="14" t="str">
        <f>IF(timingTable[[#This Row],['[TRACECODE']:.1]]=141,"afterRx","")</f>
        <v/>
      </c>
      <c r="P1146" s="14" t="str">
        <f t="shared" si="189"/>
        <v/>
      </c>
      <c r="Q1146" s="14" t="str">
        <f t="shared" si="190"/>
        <v/>
      </c>
      <c r="R1146" s="14" t="str">
        <f t="shared" si="191"/>
        <v/>
      </c>
      <c r="S1146" s="14" t="str">
        <f t="shared" si="192"/>
        <v>EMPTY</v>
      </c>
      <c r="T1146" s="14" t="str">
        <f t="shared" si="193"/>
        <v>EMPTY</v>
      </c>
      <c r="U1146" s="14" t="str">
        <f t="shared" si="194"/>
        <v>EMPTY</v>
      </c>
      <c r="V1146" s="14" t="str">
        <f t="shared" si="195"/>
        <v>EMPTY</v>
      </c>
      <c r="W1146" s="14" t="str">
        <f>IF(L1146="beforeTx",timingTable[[#This Row],[FRT32_val]]-timingTable[[#This Row],[FRT32_trace]],"EMPTY")</f>
        <v>EMPTY</v>
      </c>
      <c r="X1146" s="14" t="str">
        <f t="shared" si="196"/>
        <v>EMPTY</v>
      </c>
      <c r="Y1146" s="14" t="str">
        <f t="shared" si="197"/>
        <v>EMPTY</v>
      </c>
      <c r="Z1146" s="14" t="str">
        <f>IF(AND(P1146="beforeRx",O1147="afterRx"),J1147-timingTable[[#This Row],[FRT32_trace]],"EMPTY")</f>
        <v>EMPTY</v>
      </c>
      <c r="AA1146" s="14" t="str">
        <f>IF(AND(timingTable[[#This Row],[txEnd]]="txEnd",Q1150="rxStart"),I1150-timingTable[[#This Row],[FRT32_val]],"EMPTY")</f>
        <v>EMPTY</v>
      </c>
    </row>
    <row r="1147" spans="1:27" x14ac:dyDescent="0.25">
      <c r="A1147" s="14" t="s">
        <v>4249</v>
      </c>
      <c r="B1147">
        <v>335692091697</v>
      </c>
      <c r="C1147" s="14" t="s">
        <v>12020</v>
      </c>
      <c r="D1147">
        <v>151</v>
      </c>
      <c r="E1147" s="14" t="s">
        <v>7876</v>
      </c>
      <c r="F1147" s="14" t="s">
        <v>7945</v>
      </c>
      <c r="G1147" s="14">
        <f>timingTable[[#This Row],[FRT_DEC]]-B1146</f>
        <v>18931</v>
      </c>
      <c r="H11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INFO]]))),H1146)</f>
        <v>116</v>
      </c>
      <c r="I11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47" s="14">
        <f>HEX2DEC(RIGHT(timingTable[[#This Row],[FRT_HEX]],MIN(LEN(timingTable[[#This Row],[FRT_HEX]])-2,8)))</f>
        <v>684642609</v>
      </c>
      <c r="K1147" s="14" t="str">
        <f>IF(timingTable[[#This Row],['[TRACECODE']:.1]]=140,"afterTx","")</f>
        <v/>
      </c>
      <c r="L1147" s="14" t="str">
        <f t="shared" si="187"/>
        <v/>
      </c>
      <c r="M1147" s="14" t="str">
        <f>IF(AND(H1147=H1146,K1146="afterTx",timingTable[[#This Row],['[TRACECODE']:.1]]=6),"dc","")</f>
        <v/>
      </c>
      <c r="N1147" s="14" t="str">
        <f t="shared" si="188"/>
        <v/>
      </c>
      <c r="O1147" s="14" t="str">
        <f>IF(timingTable[[#This Row],['[TRACECODE']:.1]]=141,"afterRx","")</f>
        <v/>
      </c>
      <c r="P1147" s="14" t="str">
        <f t="shared" si="189"/>
        <v/>
      </c>
      <c r="Q1147" s="14" t="str">
        <f t="shared" si="190"/>
        <v/>
      </c>
      <c r="R1147" s="14" t="str">
        <f t="shared" si="191"/>
        <v/>
      </c>
      <c r="S1147" s="14" t="str">
        <f t="shared" si="192"/>
        <v>EMPTY</v>
      </c>
      <c r="T1147" s="14" t="str">
        <f t="shared" si="193"/>
        <v>EMPTY</v>
      </c>
      <c r="U1147" s="14" t="str">
        <f t="shared" si="194"/>
        <v>EMPTY</v>
      </c>
      <c r="V1147" s="14" t="str">
        <f t="shared" si="195"/>
        <v>EMPTY</v>
      </c>
      <c r="W1147" s="14" t="str">
        <f>IF(L1147="beforeTx",timingTable[[#This Row],[FRT32_val]]-timingTable[[#This Row],[FRT32_trace]],"EMPTY")</f>
        <v>EMPTY</v>
      </c>
      <c r="X1147" s="14" t="str">
        <f t="shared" si="196"/>
        <v>EMPTY</v>
      </c>
      <c r="Y1147" s="14" t="str">
        <f t="shared" si="197"/>
        <v>EMPTY</v>
      </c>
      <c r="Z1147" s="14" t="str">
        <f>IF(AND(P1147="beforeRx",O1148="afterRx"),J1148-timingTable[[#This Row],[FRT32_trace]],"EMPTY")</f>
        <v>EMPTY</v>
      </c>
      <c r="AA1147" s="14" t="str">
        <f>IF(AND(timingTable[[#This Row],[txEnd]]="txEnd",Q1151="rxStart"),I1151-timingTable[[#This Row],[FRT32_val]],"EMPTY")</f>
        <v>EMPTY</v>
      </c>
    </row>
    <row r="1148" spans="1:27" x14ac:dyDescent="0.25">
      <c r="A1148" s="14" t="s">
        <v>4251</v>
      </c>
      <c r="B1148">
        <v>335692092765</v>
      </c>
      <c r="C1148" s="14" t="s">
        <v>12022</v>
      </c>
      <c r="D1148">
        <v>151</v>
      </c>
      <c r="E1148" s="14" t="s">
        <v>7876</v>
      </c>
      <c r="F1148" s="14" t="s">
        <v>7936</v>
      </c>
      <c r="G1148" s="14">
        <f>timingTable[[#This Row],[FRT_DEC]]-B1147</f>
        <v>1068</v>
      </c>
      <c r="H11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INFO]]))),H1147)</f>
        <v>116</v>
      </c>
      <c r="I11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8" s="14">
        <f>HEX2DEC(RIGHT(timingTable[[#This Row],[FRT_HEX]],MIN(LEN(timingTable[[#This Row],[FRT_HEX]])-2,8)))</f>
        <v>684643677</v>
      </c>
      <c r="K1148" s="14" t="str">
        <f>IF(timingTable[[#This Row],['[TRACECODE']:.1]]=140,"afterTx","")</f>
        <v/>
      </c>
      <c r="L1148" s="14" t="str">
        <f t="shared" si="187"/>
        <v/>
      </c>
      <c r="M1148" s="14" t="str">
        <f>IF(AND(H1148=H1147,K1147="afterTx",timingTable[[#This Row],['[TRACECODE']:.1]]=6),"dc","")</f>
        <v/>
      </c>
      <c r="N1148" s="14" t="str">
        <f t="shared" si="188"/>
        <v/>
      </c>
      <c r="O1148" s="14" t="str">
        <f>IF(timingTable[[#This Row],['[TRACECODE']:.1]]=141,"afterRx","")</f>
        <v/>
      </c>
      <c r="P1148" s="14" t="str">
        <f t="shared" si="189"/>
        <v/>
      </c>
      <c r="Q1148" s="14" t="str">
        <f t="shared" si="190"/>
        <v/>
      </c>
      <c r="R1148" s="14" t="str">
        <f t="shared" si="191"/>
        <v/>
      </c>
      <c r="S1148" s="14" t="str">
        <f t="shared" si="192"/>
        <v>EMPTY</v>
      </c>
      <c r="T1148" s="14" t="str">
        <f t="shared" si="193"/>
        <v>EMPTY</v>
      </c>
      <c r="U1148" s="14" t="str">
        <f t="shared" si="194"/>
        <v>EMPTY</v>
      </c>
      <c r="V1148" s="14" t="str">
        <f t="shared" si="195"/>
        <v>EMPTY</v>
      </c>
      <c r="W1148" s="14" t="str">
        <f>IF(L1148="beforeTx",timingTable[[#This Row],[FRT32_val]]-timingTable[[#This Row],[FRT32_trace]],"EMPTY")</f>
        <v>EMPTY</v>
      </c>
      <c r="X1148" s="14" t="str">
        <f t="shared" si="196"/>
        <v>EMPTY</v>
      </c>
      <c r="Y1148" s="14" t="str">
        <f t="shared" si="197"/>
        <v>EMPTY</v>
      </c>
      <c r="Z1148" s="14" t="str">
        <f>IF(AND(P1148="beforeRx",O1149="afterRx"),J1149-timingTable[[#This Row],[FRT32_trace]],"EMPTY")</f>
        <v>EMPTY</v>
      </c>
      <c r="AA1148" s="14" t="str">
        <f>IF(AND(timingTable[[#This Row],[txEnd]]="txEnd",Q1152="rxStart"),I1152-timingTable[[#This Row],[FRT32_val]],"EMPTY")</f>
        <v>EMPTY</v>
      </c>
    </row>
    <row r="1149" spans="1:27" x14ac:dyDescent="0.25">
      <c r="A1149" s="14" t="s">
        <v>4253</v>
      </c>
      <c r="B1149">
        <v>335692112766</v>
      </c>
      <c r="C1149" s="14" t="s">
        <v>12024</v>
      </c>
      <c r="D1149">
        <v>151</v>
      </c>
      <c r="E1149" s="14" t="s">
        <v>7876</v>
      </c>
      <c r="F1149" s="14" t="s">
        <v>7936</v>
      </c>
      <c r="G1149" s="14">
        <f>timingTable[[#This Row],[FRT_DEC]]-B1148</f>
        <v>20001</v>
      </c>
      <c r="H11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INFO]]))),H1148)</f>
        <v>116</v>
      </c>
      <c r="I11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49" s="14">
        <f>HEX2DEC(RIGHT(timingTable[[#This Row],[FRT_HEX]],MIN(LEN(timingTable[[#This Row],[FRT_HEX]])-2,8)))</f>
        <v>684663678</v>
      </c>
      <c r="K1149" s="14" t="str">
        <f>IF(timingTable[[#This Row],['[TRACECODE']:.1]]=140,"afterTx","")</f>
        <v/>
      </c>
      <c r="L1149" s="14" t="str">
        <f t="shared" si="187"/>
        <v/>
      </c>
      <c r="M1149" s="14" t="str">
        <f>IF(AND(H1149=H1148,K1148="afterTx",timingTable[[#This Row],['[TRACECODE']:.1]]=6),"dc","")</f>
        <v/>
      </c>
      <c r="N1149" s="14" t="str">
        <f t="shared" si="188"/>
        <v/>
      </c>
      <c r="O1149" s="14" t="str">
        <f>IF(timingTable[[#This Row],['[TRACECODE']:.1]]=141,"afterRx","")</f>
        <v/>
      </c>
      <c r="P1149" s="14" t="str">
        <f t="shared" si="189"/>
        <v/>
      </c>
      <c r="Q1149" s="14" t="str">
        <f t="shared" si="190"/>
        <v/>
      </c>
      <c r="R1149" s="14" t="str">
        <f t="shared" si="191"/>
        <v/>
      </c>
      <c r="S1149" s="14" t="str">
        <f t="shared" si="192"/>
        <v>EMPTY</v>
      </c>
      <c r="T1149" s="14" t="str">
        <f t="shared" si="193"/>
        <v>EMPTY</v>
      </c>
      <c r="U1149" s="14" t="str">
        <f t="shared" si="194"/>
        <v>EMPTY</v>
      </c>
      <c r="V1149" s="14" t="str">
        <f t="shared" si="195"/>
        <v>EMPTY</v>
      </c>
      <c r="W1149" s="14" t="str">
        <f>IF(L1149="beforeTx",timingTable[[#This Row],[FRT32_val]]-timingTable[[#This Row],[FRT32_trace]],"EMPTY")</f>
        <v>EMPTY</v>
      </c>
      <c r="X1149" s="14" t="str">
        <f t="shared" si="196"/>
        <v>EMPTY</v>
      </c>
      <c r="Y1149" s="14" t="str">
        <f t="shared" si="197"/>
        <v>EMPTY</v>
      </c>
      <c r="Z1149" s="14" t="str">
        <f>IF(AND(P1149="beforeRx",O1150="afterRx"),J1150-timingTable[[#This Row],[FRT32_trace]],"EMPTY")</f>
        <v>EMPTY</v>
      </c>
      <c r="AA1149" s="14" t="str">
        <f>IF(AND(timingTable[[#This Row],[txEnd]]="txEnd",Q1153="rxStart"),I1153-timingTable[[#This Row],[FRT32_val]],"EMPTY")</f>
        <v>EMPTY</v>
      </c>
    </row>
    <row r="1150" spans="1:27" x14ac:dyDescent="0.25">
      <c r="A1150" s="14" t="s">
        <v>4257</v>
      </c>
      <c r="B1150">
        <v>335692132765</v>
      </c>
      <c r="C1150" s="14" t="s">
        <v>12026</v>
      </c>
      <c r="D1150">
        <v>151</v>
      </c>
      <c r="E1150" s="14" t="s">
        <v>7876</v>
      </c>
      <c r="F1150" s="14" t="s">
        <v>7936</v>
      </c>
      <c r="G1150" s="14">
        <f>timingTable[[#This Row],[FRT_DEC]]-B1149</f>
        <v>19999</v>
      </c>
      <c r="H11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INFO]]))),H1149)</f>
        <v>116</v>
      </c>
      <c r="I11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50" s="14">
        <f>HEX2DEC(RIGHT(timingTable[[#This Row],[FRT_HEX]],MIN(LEN(timingTable[[#This Row],[FRT_HEX]])-2,8)))</f>
        <v>684683677</v>
      </c>
      <c r="K1150" s="14" t="str">
        <f>IF(timingTable[[#This Row],['[TRACECODE']:.1]]=140,"afterTx","")</f>
        <v/>
      </c>
      <c r="L1150" s="14" t="str">
        <f t="shared" si="187"/>
        <v/>
      </c>
      <c r="M1150" s="14" t="str">
        <f>IF(AND(H1150=H1149,K1149="afterTx",timingTable[[#This Row],['[TRACECODE']:.1]]=6),"dc","")</f>
        <v/>
      </c>
      <c r="N1150" s="14" t="str">
        <f t="shared" si="188"/>
        <v/>
      </c>
      <c r="O1150" s="14" t="str">
        <f>IF(timingTable[[#This Row],['[TRACECODE']:.1]]=141,"afterRx","")</f>
        <v/>
      </c>
      <c r="P1150" s="14" t="str">
        <f t="shared" si="189"/>
        <v/>
      </c>
      <c r="Q1150" s="14" t="str">
        <f t="shared" si="190"/>
        <v/>
      </c>
      <c r="R1150" s="14" t="str">
        <f t="shared" si="191"/>
        <v/>
      </c>
      <c r="S1150" s="14" t="str">
        <f t="shared" si="192"/>
        <v>EMPTY</v>
      </c>
      <c r="T1150" s="14" t="str">
        <f t="shared" si="193"/>
        <v>EMPTY</v>
      </c>
      <c r="U1150" s="14" t="str">
        <f t="shared" si="194"/>
        <v>EMPTY</v>
      </c>
      <c r="V1150" s="14" t="str">
        <f t="shared" si="195"/>
        <v>EMPTY</v>
      </c>
      <c r="W1150" s="14" t="str">
        <f>IF(L1150="beforeTx",timingTable[[#This Row],[FRT32_val]]-timingTable[[#This Row],[FRT32_trace]],"EMPTY")</f>
        <v>EMPTY</v>
      </c>
      <c r="X1150" s="14" t="str">
        <f t="shared" si="196"/>
        <v>EMPTY</v>
      </c>
      <c r="Y1150" s="14" t="str">
        <f t="shared" si="197"/>
        <v>EMPTY</v>
      </c>
      <c r="Z1150" s="14" t="str">
        <f>IF(AND(P1150="beforeRx",O1151="afterRx"),J1151-timingTable[[#This Row],[FRT32_trace]],"EMPTY")</f>
        <v>EMPTY</v>
      </c>
      <c r="AA1150" s="14" t="str">
        <f>IF(AND(timingTable[[#This Row],[txEnd]]="txEnd",Q1154="rxStart"),I1154-timingTable[[#This Row],[FRT32_val]],"EMPTY")</f>
        <v>EMPTY</v>
      </c>
    </row>
    <row r="1151" spans="1:27" x14ac:dyDescent="0.25">
      <c r="A1151" s="14" t="s">
        <v>4259</v>
      </c>
      <c r="B1151">
        <v>335692152766</v>
      </c>
      <c r="C1151" s="14" t="s">
        <v>12028</v>
      </c>
      <c r="D1151">
        <v>151</v>
      </c>
      <c r="E1151" s="14" t="s">
        <v>7876</v>
      </c>
      <c r="F1151" s="14" t="s">
        <v>7936</v>
      </c>
      <c r="G1151" s="14">
        <f>timingTable[[#This Row],[FRT_DEC]]-B1150</f>
        <v>20001</v>
      </c>
      <c r="H11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INFO]]))),H1150)</f>
        <v>116</v>
      </c>
      <c r="I11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51" s="14">
        <f>HEX2DEC(RIGHT(timingTable[[#This Row],[FRT_HEX]],MIN(LEN(timingTable[[#This Row],[FRT_HEX]])-2,8)))</f>
        <v>684703678</v>
      </c>
      <c r="K1151" s="14" t="str">
        <f>IF(timingTable[[#This Row],['[TRACECODE']:.1]]=140,"afterTx","")</f>
        <v/>
      </c>
      <c r="L1151" s="14" t="str">
        <f t="shared" si="187"/>
        <v/>
      </c>
      <c r="M1151" s="14" t="str">
        <f>IF(AND(H1151=H1150,K1150="afterTx",timingTable[[#This Row],['[TRACECODE']:.1]]=6),"dc","")</f>
        <v/>
      </c>
      <c r="N1151" s="14" t="str">
        <f t="shared" si="188"/>
        <v/>
      </c>
      <c r="O1151" s="14" t="str">
        <f>IF(timingTable[[#This Row],['[TRACECODE']:.1]]=141,"afterRx","")</f>
        <v/>
      </c>
      <c r="P1151" s="14" t="str">
        <f t="shared" si="189"/>
        <v/>
      </c>
      <c r="Q1151" s="14" t="str">
        <f t="shared" si="190"/>
        <v/>
      </c>
      <c r="R1151" s="14" t="str">
        <f t="shared" si="191"/>
        <v/>
      </c>
      <c r="S1151" s="14" t="str">
        <f t="shared" si="192"/>
        <v>EMPTY</v>
      </c>
      <c r="T1151" s="14" t="str">
        <f t="shared" si="193"/>
        <v>EMPTY</v>
      </c>
      <c r="U1151" s="14" t="str">
        <f t="shared" si="194"/>
        <v>EMPTY</v>
      </c>
      <c r="V1151" s="14" t="str">
        <f t="shared" si="195"/>
        <v>EMPTY</v>
      </c>
      <c r="W1151" s="14" t="str">
        <f>IF(L1151="beforeTx",timingTable[[#This Row],[FRT32_val]]-timingTable[[#This Row],[FRT32_trace]],"EMPTY")</f>
        <v>EMPTY</v>
      </c>
      <c r="X1151" s="14" t="str">
        <f t="shared" si="196"/>
        <v>EMPTY</v>
      </c>
      <c r="Y1151" s="14" t="str">
        <f t="shared" si="197"/>
        <v>EMPTY</v>
      </c>
      <c r="Z1151" s="14" t="str">
        <f>IF(AND(P1151="beforeRx",O1152="afterRx"),J1152-timingTable[[#This Row],[FRT32_trace]],"EMPTY")</f>
        <v>EMPTY</v>
      </c>
      <c r="AA1151" s="14" t="str">
        <f>IF(AND(timingTable[[#This Row],[txEnd]]="txEnd",Q1155="rxStart"),I1155-timingTable[[#This Row],[FRT32_val]],"EMPTY")</f>
        <v>EMPTY</v>
      </c>
    </row>
    <row r="1152" spans="1:27" x14ac:dyDescent="0.25">
      <c r="A1152" s="14" t="s">
        <v>4261</v>
      </c>
      <c r="B1152">
        <v>335692172766</v>
      </c>
      <c r="C1152" s="14" t="s">
        <v>12030</v>
      </c>
      <c r="D1152">
        <v>151</v>
      </c>
      <c r="E1152" s="14" t="s">
        <v>7876</v>
      </c>
      <c r="F1152" s="14" t="s">
        <v>7936</v>
      </c>
      <c r="G1152" s="14">
        <f>timingTable[[#This Row],[FRT_DEC]]-B1151</f>
        <v>20000</v>
      </c>
      <c r="H11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INFO]]))),H1151)</f>
        <v>116</v>
      </c>
      <c r="I11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52" s="14">
        <f>HEX2DEC(RIGHT(timingTable[[#This Row],[FRT_HEX]],MIN(LEN(timingTable[[#This Row],[FRT_HEX]])-2,8)))</f>
        <v>684723678</v>
      </c>
      <c r="K1152" s="14" t="str">
        <f>IF(timingTable[[#This Row],['[TRACECODE']:.1]]=140,"afterTx","")</f>
        <v/>
      </c>
      <c r="L1152" s="14" t="str">
        <f t="shared" si="187"/>
        <v/>
      </c>
      <c r="M1152" s="14" t="str">
        <f>IF(AND(H1152=H1151,K1151="afterTx",timingTable[[#This Row],['[TRACECODE']:.1]]=6),"dc","")</f>
        <v/>
      </c>
      <c r="N1152" s="14" t="str">
        <f t="shared" si="188"/>
        <v/>
      </c>
      <c r="O1152" s="14" t="str">
        <f>IF(timingTable[[#This Row],['[TRACECODE']:.1]]=141,"afterRx","")</f>
        <v/>
      </c>
      <c r="P1152" s="14" t="str">
        <f t="shared" si="189"/>
        <v/>
      </c>
      <c r="Q1152" s="14" t="str">
        <f t="shared" si="190"/>
        <v/>
      </c>
      <c r="R1152" s="14" t="str">
        <f t="shared" si="191"/>
        <v/>
      </c>
      <c r="S1152" s="14" t="str">
        <f t="shared" si="192"/>
        <v>EMPTY</v>
      </c>
      <c r="T1152" s="14" t="str">
        <f t="shared" si="193"/>
        <v>EMPTY</v>
      </c>
      <c r="U1152" s="14" t="str">
        <f t="shared" si="194"/>
        <v>EMPTY</v>
      </c>
      <c r="V1152" s="14" t="str">
        <f t="shared" si="195"/>
        <v>EMPTY</v>
      </c>
      <c r="W1152" s="14" t="str">
        <f>IF(L1152="beforeTx",timingTable[[#This Row],[FRT32_val]]-timingTable[[#This Row],[FRT32_trace]],"EMPTY")</f>
        <v>EMPTY</v>
      </c>
      <c r="X1152" s="14" t="str">
        <f t="shared" si="196"/>
        <v>EMPTY</v>
      </c>
      <c r="Y1152" s="14" t="str">
        <f t="shared" si="197"/>
        <v>EMPTY</v>
      </c>
      <c r="Z1152" s="14" t="str">
        <f>IF(AND(P1152="beforeRx",O1153="afterRx"),J1153-timingTable[[#This Row],[FRT32_trace]],"EMPTY")</f>
        <v>EMPTY</v>
      </c>
      <c r="AA1152" s="14" t="str">
        <f>IF(AND(timingTable[[#This Row],[txEnd]]="txEnd",Q1156="rxStart"),I1156-timingTable[[#This Row],[FRT32_val]],"EMPTY")</f>
        <v>EMPTY</v>
      </c>
    </row>
    <row r="1153" spans="1:27" x14ac:dyDescent="0.25">
      <c r="A1153" s="14" t="s">
        <v>4263</v>
      </c>
      <c r="B1153">
        <v>335692191710</v>
      </c>
      <c r="C1153" s="14" t="s">
        <v>12032</v>
      </c>
      <c r="D1153">
        <v>151</v>
      </c>
      <c r="E1153" s="14" t="s">
        <v>7876</v>
      </c>
      <c r="F1153" s="14" t="s">
        <v>7945</v>
      </c>
      <c r="G1153" s="14">
        <f>timingTable[[#This Row],[FRT_DEC]]-B1152</f>
        <v>18944</v>
      </c>
      <c r="H11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INFO]]))),H1152)</f>
        <v>116</v>
      </c>
      <c r="I11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53" s="14">
        <f>HEX2DEC(RIGHT(timingTable[[#This Row],[FRT_HEX]],MIN(LEN(timingTable[[#This Row],[FRT_HEX]])-2,8)))</f>
        <v>684742622</v>
      </c>
      <c r="K1153" s="14" t="str">
        <f>IF(timingTable[[#This Row],['[TRACECODE']:.1]]=140,"afterTx","")</f>
        <v/>
      </c>
      <c r="L1153" s="14" t="str">
        <f t="shared" si="187"/>
        <v/>
      </c>
      <c r="M1153" s="14" t="str">
        <f>IF(AND(H1153=H1152,K1152="afterTx",timingTable[[#This Row],['[TRACECODE']:.1]]=6),"dc","")</f>
        <v/>
      </c>
      <c r="N1153" s="14" t="str">
        <f t="shared" si="188"/>
        <v/>
      </c>
      <c r="O1153" s="14" t="str">
        <f>IF(timingTable[[#This Row],['[TRACECODE']:.1]]=141,"afterRx","")</f>
        <v/>
      </c>
      <c r="P1153" s="14" t="str">
        <f t="shared" si="189"/>
        <v/>
      </c>
      <c r="Q1153" s="14" t="str">
        <f t="shared" si="190"/>
        <v/>
      </c>
      <c r="R1153" s="14" t="str">
        <f t="shared" si="191"/>
        <v/>
      </c>
      <c r="S1153" s="14" t="str">
        <f t="shared" si="192"/>
        <v>EMPTY</v>
      </c>
      <c r="T1153" s="14" t="str">
        <f t="shared" si="193"/>
        <v>EMPTY</v>
      </c>
      <c r="U1153" s="14" t="str">
        <f t="shared" si="194"/>
        <v>EMPTY</v>
      </c>
      <c r="V1153" s="14" t="str">
        <f t="shared" si="195"/>
        <v>EMPTY</v>
      </c>
      <c r="W1153" s="14" t="str">
        <f>IF(L1153="beforeTx",timingTable[[#This Row],[FRT32_val]]-timingTable[[#This Row],[FRT32_trace]],"EMPTY")</f>
        <v>EMPTY</v>
      </c>
      <c r="X1153" s="14" t="str">
        <f t="shared" si="196"/>
        <v>EMPTY</v>
      </c>
      <c r="Y1153" s="14" t="str">
        <f t="shared" si="197"/>
        <v>EMPTY</v>
      </c>
      <c r="Z1153" s="14" t="str">
        <f>IF(AND(P1153="beforeRx",O1154="afterRx"),J1154-timingTable[[#This Row],[FRT32_trace]],"EMPTY")</f>
        <v>EMPTY</v>
      </c>
      <c r="AA1153" s="14" t="str">
        <f>IF(AND(timingTable[[#This Row],[txEnd]]="txEnd",Q1157="rxStart"),I1157-timingTable[[#This Row],[FRT32_val]],"EMPTY")</f>
        <v>EMPTY</v>
      </c>
    </row>
    <row r="1154" spans="1:27" x14ac:dyDescent="0.25">
      <c r="A1154" s="14" t="s">
        <v>4265</v>
      </c>
      <c r="B1154">
        <v>335692192765</v>
      </c>
      <c r="C1154" s="14" t="s">
        <v>12034</v>
      </c>
      <c r="D1154">
        <v>151</v>
      </c>
      <c r="E1154" s="14" t="s">
        <v>7876</v>
      </c>
      <c r="F1154" s="14" t="s">
        <v>7936</v>
      </c>
      <c r="G1154" s="14">
        <f>timingTable[[#This Row],[FRT_DEC]]-B1153</f>
        <v>1055</v>
      </c>
      <c r="H11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INFO]]))),H1153)</f>
        <v>116</v>
      </c>
      <c r="I11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54" s="14">
        <f>HEX2DEC(RIGHT(timingTable[[#This Row],[FRT_HEX]],MIN(LEN(timingTable[[#This Row],[FRT_HEX]])-2,8)))</f>
        <v>684743677</v>
      </c>
      <c r="K1154" s="14" t="str">
        <f>IF(timingTable[[#This Row],['[TRACECODE']:.1]]=140,"afterTx","")</f>
        <v/>
      </c>
      <c r="L1154" s="14" t="str">
        <f t="shared" si="187"/>
        <v/>
      </c>
      <c r="M1154" s="14" t="str">
        <f>IF(AND(H1154=H1153,K1153="afterTx",timingTable[[#This Row],['[TRACECODE']:.1]]=6),"dc","")</f>
        <v/>
      </c>
      <c r="N1154" s="14" t="str">
        <f t="shared" si="188"/>
        <v/>
      </c>
      <c r="O1154" s="14" t="str">
        <f>IF(timingTable[[#This Row],['[TRACECODE']:.1]]=141,"afterRx","")</f>
        <v/>
      </c>
      <c r="P1154" s="14" t="str">
        <f t="shared" si="189"/>
        <v/>
      </c>
      <c r="Q1154" s="14" t="str">
        <f t="shared" si="190"/>
        <v/>
      </c>
      <c r="R1154" s="14" t="str">
        <f t="shared" si="191"/>
        <v/>
      </c>
      <c r="S1154" s="14" t="str">
        <f t="shared" si="192"/>
        <v>EMPTY</v>
      </c>
      <c r="T1154" s="14" t="str">
        <f t="shared" si="193"/>
        <v>EMPTY</v>
      </c>
      <c r="U1154" s="14" t="str">
        <f t="shared" si="194"/>
        <v>EMPTY</v>
      </c>
      <c r="V1154" s="14" t="str">
        <f t="shared" si="195"/>
        <v>EMPTY</v>
      </c>
      <c r="W1154" s="14" t="str">
        <f>IF(L1154="beforeTx",timingTable[[#This Row],[FRT32_val]]-timingTable[[#This Row],[FRT32_trace]],"EMPTY")</f>
        <v>EMPTY</v>
      </c>
      <c r="X1154" s="14" t="str">
        <f t="shared" si="196"/>
        <v>EMPTY</v>
      </c>
      <c r="Y1154" s="14" t="str">
        <f t="shared" si="197"/>
        <v>EMPTY</v>
      </c>
      <c r="Z1154" s="14" t="str">
        <f>IF(AND(P1154="beforeRx",O1155="afterRx"),J1155-timingTable[[#This Row],[FRT32_trace]],"EMPTY")</f>
        <v>EMPTY</v>
      </c>
      <c r="AA1154" s="14" t="str">
        <f>IF(AND(timingTable[[#This Row],[txEnd]]="txEnd",Q1158="rxStart"),I1158-timingTable[[#This Row],[FRT32_val]],"EMPTY")</f>
        <v>EMPTY</v>
      </c>
    </row>
    <row r="1155" spans="1:27" x14ac:dyDescent="0.25">
      <c r="A1155" s="14" t="s">
        <v>4267</v>
      </c>
      <c r="B1155">
        <v>335692209018</v>
      </c>
      <c r="C1155" s="14" t="s">
        <v>12036</v>
      </c>
      <c r="D1155">
        <v>151</v>
      </c>
      <c r="E1155" s="14" t="s">
        <v>7876</v>
      </c>
      <c r="F1155" s="14" t="s">
        <v>7989</v>
      </c>
      <c r="G1155" s="14">
        <f>timingTable[[#This Row],[FRT_DEC]]-B1154</f>
        <v>16253</v>
      </c>
      <c r="H11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INFO]]))),H1154)</f>
        <v>116</v>
      </c>
      <c r="I11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155" s="14">
        <f>HEX2DEC(RIGHT(timingTable[[#This Row],[FRT_HEX]],MIN(LEN(timingTable[[#This Row],[FRT_HEX]])-2,8)))</f>
        <v>684759930</v>
      </c>
      <c r="K1155" s="14" t="str">
        <f>IF(timingTable[[#This Row],['[TRACECODE']:.1]]=140,"afterTx","")</f>
        <v/>
      </c>
      <c r="L1155" s="14" t="str">
        <f t="shared" si="187"/>
        <v/>
      </c>
      <c r="M1155" s="14" t="str">
        <f>IF(AND(H1155=H1154,K1154="afterTx",timingTable[[#This Row],['[TRACECODE']:.1]]=6),"dc","")</f>
        <v/>
      </c>
      <c r="N1155" s="14" t="str">
        <f t="shared" si="188"/>
        <v/>
      </c>
      <c r="O1155" s="14" t="str">
        <f>IF(timingTable[[#This Row],['[TRACECODE']:.1]]=141,"afterRx","")</f>
        <v/>
      </c>
      <c r="P1155" s="14" t="str">
        <f t="shared" si="189"/>
        <v/>
      </c>
      <c r="Q1155" s="14" t="str">
        <f t="shared" si="190"/>
        <v/>
      </c>
      <c r="R1155" s="14" t="str">
        <f t="shared" si="191"/>
        <v/>
      </c>
      <c r="S1155" s="14" t="str">
        <f t="shared" si="192"/>
        <v>EMPTY</v>
      </c>
      <c r="T1155" s="14" t="str">
        <f t="shared" si="193"/>
        <v>EMPTY</v>
      </c>
      <c r="U1155" s="14" t="str">
        <f t="shared" si="194"/>
        <v>EMPTY</v>
      </c>
      <c r="V1155" s="14" t="str">
        <f t="shared" si="195"/>
        <v>EMPTY</v>
      </c>
      <c r="W1155" s="14" t="str">
        <f>IF(L1155="beforeTx",timingTable[[#This Row],[FRT32_val]]-timingTable[[#This Row],[FRT32_trace]],"EMPTY")</f>
        <v>EMPTY</v>
      </c>
      <c r="X1155" s="14" t="str">
        <f t="shared" si="196"/>
        <v>EMPTY</v>
      </c>
      <c r="Y1155" s="14" t="str">
        <f t="shared" si="197"/>
        <v>EMPTY</v>
      </c>
      <c r="Z1155" s="14" t="str">
        <f>IF(AND(P1155="beforeRx",O1156="afterRx"),J1156-timingTable[[#This Row],[FRT32_trace]],"EMPTY")</f>
        <v>EMPTY</v>
      </c>
      <c r="AA1155" s="14" t="str">
        <f>IF(AND(timingTable[[#This Row],[txEnd]]="txEnd",Q1159="rxStart"),I1159-timingTable[[#This Row],[FRT32_val]],"EMPTY")</f>
        <v>EMPTY</v>
      </c>
    </row>
    <row r="1156" spans="1:27" x14ac:dyDescent="0.25">
      <c r="A1156" s="14" t="s">
        <v>4269</v>
      </c>
      <c r="B1156">
        <v>335692209063</v>
      </c>
      <c r="C1156" s="14" t="s">
        <v>12038</v>
      </c>
      <c r="D1156">
        <v>151</v>
      </c>
      <c r="E1156" s="14" t="s">
        <v>7876</v>
      </c>
      <c r="F1156" s="14" t="s">
        <v>7993</v>
      </c>
      <c r="G1156" s="14">
        <f>timingTable[[#This Row],[FRT_DEC]]-B1155</f>
        <v>45</v>
      </c>
      <c r="H11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INFO]]))),H1155)</f>
        <v>116</v>
      </c>
      <c r="I11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156" s="14">
        <f>HEX2DEC(RIGHT(timingTable[[#This Row],[FRT_HEX]],MIN(LEN(timingTable[[#This Row],[FRT_HEX]])-2,8)))</f>
        <v>684759975</v>
      </c>
      <c r="K1156" s="14" t="str">
        <f>IF(timingTable[[#This Row],['[TRACECODE']:.1]]=140,"afterTx","")</f>
        <v/>
      </c>
      <c r="L1156" s="14" t="str">
        <f t="shared" si="187"/>
        <v/>
      </c>
      <c r="M1156" s="14" t="str">
        <f>IF(AND(H1156=H1155,K1155="afterTx",timingTable[[#This Row],['[TRACECODE']:.1]]=6),"dc","")</f>
        <v/>
      </c>
      <c r="N1156" s="14" t="str">
        <f t="shared" si="188"/>
        <v/>
      </c>
      <c r="O1156" s="14" t="str">
        <f>IF(timingTable[[#This Row],['[TRACECODE']:.1]]=141,"afterRx","")</f>
        <v/>
      </c>
      <c r="P1156" s="14" t="str">
        <f t="shared" si="189"/>
        <v/>
      </c>
      <c r="Q1156" s="14" t="str">
        <f t="shared" si="190"/>
        <v/>
      </c>
      <c r="R1156" s="14" t="str">
        <f t="shared" si="191"/>
        <v/>
      </c>
      <c r="S1156" s="14" t="str">
        <f t="shared" si="192"/>
        <v>EMPTY</v>
      </c>
      <c r="T1156" s="14" t="str">
        <f t="shared" si="193"/>
        <v>EMPTY</v>
      </c>
      <c r="U1156" s="14" t="str">
        <f t="shared" si="194"/>
        <v>EMPTY</v>
      </c>
      <c r="V1156" s="14" t="str">
        <f t="shared" si="195"/>
        <v>EMPTY</v>
      </c>
      <c r="W1156" s="14" t="str">
        <f>IF(L1156="beforeTx",timingTable[[#This Row],[FRT32_val]]-timingTable[[#This Row],[FRT32_trace]],"EMPTY")</f>
        <v>EMPTY</v>
      </c>
      <c r="X1156" s="14" t="str">
        <f t="shared" si="196"/>
        <v>EMPTY</v>
      </c>
      <c r="Y1156" s="14" t="str">
        <f t="shared" si="197"/>
        <v>EMPTY</v>
      </c>
      <c r="Z1156" s="14" t="str">
        <f>IF(AND(P1156="beforeRx",O1157="afterRx"),J1157-timingTable[[#This Row],[FRT32_trace]],"EMPTY")</f>
        <v>EMPTY</v>
      </c>
      <c r="AA1156" s="14" t="str">
        <f>IF(AND(timingTable[[#This Row],[txEnd]]="txEnd",Q1160="rxStart"),I1160-timingTable[[#This Row],[FRT32_val]],"EMPTY")</f>
        <v>EMPTY</v>
      </c>
    </row>
    <row r="1157" spans="1:27" x14ac:dyDescent="0.25">
      <c r="A1157" s="14" t="s">
        <v>4274</v>
      </c>
      <c r="B1157">
        <v>335692214176</v>
      </c>
      <c r="C1157" s="14" t="s">
        <v>12043</v>
      </c>
      <c r="D1157">
        <v>6</v>
      </c>
      <c r="E1157" s="14" t="s">
        <v>1077</v>
      </c>
      <c r="F1157" s="14" t="s">
        <v>12044</v>
      </c>
      <c r="G1157" s="14">
        <f>timingTable[[#This Row],[FRT_DEC]]-B1156</f>
        <v>5113</v>
      </c>
      <c r="H11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INFO]]))),H1156)</f>
        <v>116</v>
      </c>
      <c r="I11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684761740</v>
      </c>
      <c r="J1157" s="14">
        <f>HEX2DEC(RIGHT(timingTable[[#This Row],[FRT_HEX]],MIN(LEN(timingTable[[#This Row],[FRT_HEX]])-2,8)))</f>
        <v>684765088</v>
      </c>
      <c r="K1157" s="14" t="str">
        <f>IF(timingTable[[#This Row],['[TRACECODE']:.1]]=140,"afterTx","")</f>
        <v/>
      </c>
      <c r="L1157" s="14" t="str">
        <f t="shared" ref="L1157:L1220" si="198">IF(AND(H1159=H1157,K1159="afterTx"),"beforeTx","")</f>
        <v/>
      </c>
      <c r="M1157" s="14" t="str">
        <f>IF(AND(H1157=H1156,K1156="afterTx",timingTable[[#This Row],['[TRACECODE']:.1]]=6),"dc","")</f>
        <v/>
      </c>
      <c r="N1157" s="14" t="str">
        <f t="shared" ref="N1157:N1220" si="199">IF(AND(H1157=H1155,M1155="dc"),"txEnd","")</f>
        <v/>
      </c>
      <c r="O1157" s="14" t="str">
        <f>IF(timingTable[[#This Row],['[TRACECODE']:.1]]=141,"afterRx","")</f>
        <v/>
      </c>
      <c r="P1157" s="14" t="str">
        <f t="shared" ref="P1157:P1220" si="200">IF(AND(H1157=H1158,O1158="afterRx"),"beforeRx","")</f>
        <v/>
      </c>
      <c r="Q1157" s="14" t="str">
        <f t="shared" ref="Q1157:Q1220" si="201">IF(AND(H1157=H1156,O1156="afterRx"),"rxStart","")</f>
        <v/>
      </c>
      <c r="R1157" s="14" t="str">
        <f t="shared" ref="R1157:R1220" si="202">IF(AND(H1157=H1155,Q1155="rxStart"),"rxEnd","")</f>
        <v/>
      </c>
      <c r="S1157" s="14" t="str">
        <f t="shared" ref="S1157:S1220" si="203">IF(AND(H1160=H1157,M1160="dc",L1157="beforeTx"),I1160-I1157,"EMPTY")</f>
        <v>EMPTY</v>
      </c>
      <c r="T1157" s="14" t="str">
        <f t="shared" ref="T1157:T1220" si="204">IF(AND(N1157="txEnd",P1159="beforeRx",O1160="afterRx"),J1159-I1157,"EMPTY")</f>
        <v>EMPTY</v>
      </c>
      <c r="U1157" s="14" t="str">
        <f t="shared" ref="U1157:U1220" si="205">IF(AND(L1159="beforeTx",R1157="rxEnd",H1159=H1157),I1159-I1157,"EMPTY")</f>
        <v>EMPTY</v>
      </c>
      <c r="V1157" s="14" t="str">
        <f t="shared" ref="V1157:V1220" si="206">IF(AND(R1157="rxEnd",M1162="dc",H1157=H1162),I1162-I1157,"EMPTY")</f>
        <v>EMPTY</v>
      </c>
      <c r="W1157" s="14" t="str">
        <f>IF(L1157="beforeTx",timingTable[[#This Row],[FRT32_val]]-timingTable[[#This Row],[FRT32_trace]],"EMPTY")</f>
        <v>EMPTY</v>
      </c>
      <c r="X1157" s="14" t="str">
        <f t="shared" ref="X1157:X1220" si="207">IF(AND(L1157="beforeTx",K1159="afterTx"),J1159-J1157,"EMPTY")</f>
        <v>EMPTY</v>
      </c>
      <c r="Y1157" s="14" t="str">
        <f t="shared" ref="Y1157:Y1220" si="208">IF(AND(R1157="rxEnd",L1159="beforeTx"),J1159-I1157,"EMPTY")</f>
        <v>EMPTY</v>
      </c>
      <c r="Z1157" s="14" t="str">
        <f>IF(AND(P1157="beforeRx",O1158="afterRx"),J1158-timingTable[[#This Row],[FRT32_trace]],"EMPTY")</f>
        <v>EMPTY</v>
      </c>
      <c r="AA1157" s="14" t="str">
        <f>IF(AND(timingTable[[#This Row],[txEnd]]="txEnd",Q1161="rxStart"),I1161-timingTable[[#This Row],[FRT32_val]],"EMPTY")</f>
        <v>EMPTY</v>
      </c>
    </row>
    <row r="1158" spans="1:27" x14ac:dyDescent="0.25">
      <c r="A1158" s="14" t="s">
        <v>4275</v>
      </c>
      <c r="B1158">
        <v>335692214178</v>
      </c>
      <c r="C1158" s="14" t="s">
        <v>12045</v>
      </c>
      <c r="D1158">
        <v>6</v>
      </c>
      <c r="E1158" s="14" t="s">
        <v>1077</v>
      </c>
      <c r="F1158" s="14" t="s">
        <v>7877</v>
      </c>
      <c r="G1158" s="14">
        <f>timingTable[[#This Row],[FRT_DEC]]-B1157</f>
        <v>2</v>
      </c>
      <c r="H11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INFO]]))),H1157)</f>
        <v>116</v>
      </c>
      <c r="I11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58" s="14">
        <f>HEX2DEC(RIGHT(timingTable[[#This Row],[FRT_HEX]],MIN(LEN(timingTable[[#This Row],[FRT_HEX]])-2,8)))</f>
        <v>684765090</v>
      </c>
      <c r="K1158" s="14" t="str">
        <f>IF(timingTable[[#This Row],['[TRACECODE']:.1]]=140,"afterTx","")</f>
        <v/>
      </c>
      <c r="L1158" s="14" t="str">
        <f t="shared" si="198"/>
        <v/>
      </c>
      <c r="M1158" s="14" t="str">
        <f>IF(AND(H1158=H1157,K1157="afterTx",timingTable[[#This Row],['[TRACECODE']:.1]]=6),"dc","")</f>
        <v/>
      </c>
      <c r="N1158" s="14" t="str">
        <f t="shared" si="199"/>
        <v/>
      </c>
      <c r="O1158" s="14" t="str">
        <f>IF(timingTable[[#This Row],['[TRACECODE']:.1]]=141,"afterRx","")</f>
        <v/>
      </c>
      <c r="P1158" s="14" t="str">
        <f t="shared" si="200"/>
        <v/>
      </c>
      <c r="Q1158" s="14" t="str">
        <f t="shared" si="201"/>
        <v/>
      </c>
      <c r="R1158" s="14" t="str">
        <f t="shared" si="202"/>
        <v/>
      </c>
      <c r="S1158" s="14" t="str">
        <f t="shared" si="203"/>
        <v>EMPTY</v>
      </c>
      <c r="T1158" s="14" t="str">
        <f t="shared" si="204"/>
        <v>EMPTY</v>
      </c>
      <c r="U1158" s="14" t="str">
        <f t="shared" si="205"/>
        <v>EMPTY</v>
      </c>
      <c r="V1158" s="14" t="str">
        <f t="shared" si="206"/>
        <v>EMPTY</v>
      </c>
      <c r="W1158" s="14" t="str">
        <f>IF(L1158="beforeTx",timingTable[[#This Row],[FRT32_val]]-timingTable[[#This Row],[FRT32_trace]],"EMPTY")</f>
        <v>EMPTY</v>
      </c>
      <c r="X1158" s="14" t="str">
        <f t="shared" si="207"/>
        <v>EMPTY</v>
      </c>
      <c r="Y1158" s="14" t="str">
        <f t="shared" si="208"/>
        <v>EMPTY</v>
      </c>
      <c r="Z1158" s="14" t="str">
        <f>IF(AND(P1158="beforeRx",O1159="afterRx"),J1159-timingTable[[#This Row],[FRT32_trace]],"EMPTY")</f>
        <v>EMPTY</v>
      </c>
      <c r="AA1158" s="14" t="str">
        <f>IF(AND(timingTable[[#This Row],[txEnd]]="txEnd",Q1162="rxStart"),I1162-timingTable[[#This Row],[FRT32_val]],"EMPTY")</f>
        <v>EMPTY</v>
      </c>
    </row>
    <row r="1159" spans="1:27" x14ac:dyDescent="0.25">
      <c r="A1159" s="14" t="s">
        <v>4276</v>
      </c>
      <c r="B1159">
        <v>335692214181</v>
      </c>
      <c r="C1159" s="14" t="s">
        <v>12046</v>
      </c>
      <c r="D1159">
        <v>122</v>
      </c>
      <c r="E1159" s="14" t="s">
        <v>3921</v>
      </c>
      <c r="F1159" s="14" t="s">
        <v>12047</v>
      </c>
      <c r="G1159" s="14">
        <f>timingTable[[#This Row],[FRT_DEC]]-B1158</f>
        <v>3</v>
      </c>
      <c r="H11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INFO]]))),H1158)</f>
        <v>116</v>
      </c>
      <c r="I11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684765033</v>
      </c>
      <c r="J1159" s="14">
        <f>HEX2DEC(RIGHT(timingTable[[#This Row],[FRT_HEX]],MIN(LEN(timingTable[[#This Row],[FRT_HEX]])-2,8)))</f>
        <v>684765093</v>
      </c>
      <c r="K1159" s="14" t="str">
        <f>IF(timingTable[[#This Row],['[TRACECODE']:.1]]=140,"afterTx","")</f>
        <v/>
      </c>
      <c r="L1159" s="14" t="str">
        <f t="shared" si="198"/>
        <v/>
      </c>
      <c r="M1159" s="14" t="str">
        <f>IF(AND(H1159=H1158,K1158="afterTx",timingTable[[#This Row],['[TRACECODE']:.1]]=6),"dc","")</f>
        <v/>
      </c>
      <c r="N1159" s="14" t="str">
        <f t="shared" si="199"/>
        <v/>
      </c>
      <c r="O1159" s="14" t="str">
        <f>IF(timingTable[[#This Row],['[TRACECODE']:.1]]=141,"afterRx","")</f>
        <v/>
      </c>
      <c r="P1159" s="14" t="str">
        <f t="shared" si="200"/>
        <v/>
      </c>
      <c r="Q1159" s="14" t="str">
        <f t="shared" si="201"/>
        <v/>
      </c>
      <c r="R1159" s="14" t="str">
        <f t="shared" si="202"/>
        <v/>
      </c>
      <c r="S1159" s="14" t="str">
        <f t="shared" si="203"/>
        <v>EMPTY</v>
      </c>
      <c r="T1159" s="14" t="str">
        <f t="shared" si="204"/>
        <v>EMPTY</v>
      </c>
      <c r="U1159" s="14" t="str">
        <f t="shared" si="205"/>
        <v>EMPTY</v>
      </c>
      <c r="V1159" s="14" t="str">
        <f t="shared" si="206"/>
        <v>EMPTY</v>
      </c>
      <c r="W1159" s="14" t="str">
        <f>IF(L1159="beforeTx",timingTable[[#This Row],[FRT32_val]]-timingTable[[#This Row],[FRT32_trace]],"EMPTY")</f>
        <v>EMPTY</v>
      </c>
      <c r="X1159" s="14" t="str">
        <f t="shared" si="207"/>
        <v>EMPTY</v>
      </c>
      <c r="Y1159" s="14" t="str">
        <f t="shared" si="208"/>
        <v>EMPTY</v>
      </c>
      <c r="Z1159" s="14" t="str">
        <f>IF(AND(P1159="beforeRx",O1160="afterRx"),J1160-timingTable[[#This Row],[FRT32_trace]],"EMPTY")</f>
        <v>EMPTY</v>
      </c>
      <c r="AA1159" s="14" t="str">
        <f>IF(AND(timingTable[[#This Row],[txEnd]]="txEnd",Q1163="rxStart"),I1163-timingTable[[#This Row],[FRT32_val]],"EMPTY")</f>
        <v>EMPTY</v>
      </c>
    </row>
    <row r="1160" spans="1:27" x14ac:dyDescent="0.25">
      <c r="A1160" s="14" t="s">
        <v>4277</v>
      </c>
      <c r="B1160">
        <v>335692214184</v>
      </c>
      <c r="C1160" s="14" t="s">
        <v>12048</v>
      </c>
      <c r="D1160">
        <v>122</v>
      </c>
      <c r="E1160" s="14" t="s">
        <v>3921</v>
      </c>
      <c r="F1160" s="14" t="s">
        <v>7878</v>
      </c>
      <c r="G1160" s="14">
        <f>timingTable[[#This Row],[FRT_DEC]]-B1159</f>
        <v>3</v>
      </c>
      <c r="H11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INFO]]))),H1159)</f>
        <v>116</v>
      </c>
      <c r="I11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60" s="14">
        <f>HEX2DEC(RIGHT(timingTable[[#This Row],[FRT_HEX]],MIN(LEN(timingTable[[#This Row],[FRT_HEX]])-2,8)))</f>
        <v>684765096</v>
      </c>
      <c r="K1160" s="14" t="str">
        <f>IF(timingTable[[#This Row],['[TRACECODE']:.1]]=140,"afterTx","")</f>
        <v/>
      </c>
      <c r="L1160" s="14" t="str">
        <f t="shared" si="198"/>
        <v/>
      </c>
      <c r="M1160" s="14" t="str">
        <f>IF(AND(H1160=H1159,K1159="afterTx",timingTable[[#This Row],['[TRACECODE']:.1]]=6),"dc","")</f>
        <v/>
      </c>
      <c r="N1160" s="14" t="str">
        <f t="shared" si="199"/>
        <v/>
      </c>
      <c r="O1160" s="14" t="str">
        <f>IF(timingTable[[#This Row],['[TRACECODE']:.1]]=141,"afterRx","")</f>
        <v/>
      </c>
      <c r="P1160" s="14" t="str">
        <f t="shared" si="200"/>
        <v/>
      </c>
      <c r="Q1160" s="14" t="str">
        <f t="shared" si="201"/>
        <v/>
      </c>
      <c r="R1160" s="14" t="str">
        <f t="shared" si="202"/>
        <v/>
      </c>
      <c r="S1160" s="14" t="str">
        <f t="shared" si="203"/>
        <v>EMPTY</v>
      </c>
      <c r="T1160" s="14" t="str">
        <f t="shared" si="204"/>
        <v>EMPTY</v>
      </c>
      <c r="U1160" s="14" t="str">
        <f t="shared" si="205"/>
        <v>EMPTY</v>
      </c>
      <c r="V1160" s="14" t="str">
        <f t="shared" si="206"/>
        <v>EMPTY</v>
      </c>
      <c r="W1160" s="14" t="str">
        <f>IF(L1160="beforeTx",timingTable[[#This Row],[FRT32_val]]-timingTable[[#This Row],[FRT32_trace]],"EMPTY")</f>
        <v>EMPTY</v>
      </c>
      <c r="X1160" s="14" t="str">
        <f t="shared" si="207"/>
        <v>EMPTY</v>
      </c>
      <c r="Y1160" s="14" t="str">
        <f t="shared" si="208"/>
        <v>EMPTY</v>
      </c>
      <c r="Z1160" s="14" t="str">
        <f>IF(AND(P1160="beforeRx",O1161="afterRx"),J1161-timingTable[[#This Row],[FRT32_trace]],"EMPTY")</f>
        <v>EMPTY</v>
      </c>
      <c r="AA1160" s="14" t="str">
        <f>IF(AND(timingTable[[#This Row],[txEnd]]="txEnd",Q1164="rxStart"),I1164-timingTable[[#This Row],[FRT32_val]],"EMPTY")</f>
        <v>EMPTY</v>
      </c>
    </row>
    <row r="1161" spans="1:27" x14ac:dyDescent="0.25">
      <c r="A1161" s="14" t="s">
        <v>4278</v>
      </c>
      <c r="B1161">
        <v>335692214193</v>
      </c>
      <c r="C1161" s="14" t="s">
        <v>12049</v>
      </c>
      <c r="D1161">
        <v>151</v>
      </c>
      <c r="E1161" s="14" t="s">
        <v>7876</v>
      </c>
      <c r="F1161" s="14" t="s">
        <v>8006</v>
      </c>
      <c r="G1161" s="14">
        <f>timingTable[[#This Row],[FRT_DEC]]-B1160</f>
        <v>9</v>
      </c>
      <c r="H11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INFO]]))),H1160)</f>
        <v>116</v>
      </c>
      <c r="I11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161" s="14">
        <f>HEX2DEC(RIGHT(timingTable[[#This Row],[FRT_HEX]],MIN(LEN(timingTable[[#This Row],[FRT_HEX]])-2,8)))</f>
        <v>684765105</v>
      </c>
      <c r="K1161" s="14" t="str">
        <f>IF(timingTable[[#This Row],['[TRACECODE']:.1]]=140,"afterTx","")</f>
        <v/>
      </c>
      <c r="L1161" s="14" t="str">
        <f t="shared" si="198"/>
        <v/>
      </c>
      <c r="M1161" s="14" t="str">
        <f>IF(AND(H1161=H1160,K1160="afterTx",timingTable[[#This Row],['[TRACECODE']:.1]]=6),"dc","")</f>
        <v/>
      </c>
      <c r="N1161" s="14" t="str">
        <f t="shared" si="199"/>
        <v/>
      </c>
      <c r="O1161" s="14" t="str">
        <f>IF(timingTable[[#This Row],['[TRACECODE']:.1]]=141,"afterRx","")</f>
        <v/>
      </c>
      <c r="P1161" s="14" t="str">
        <f t="shared" si="200"/>
        <v/>
      </c>
      <c r="Q1161" s="14" t="str">
        <f t="shared" si="201"/>
        <v/>
      </c>
      <c r="R1161" s="14" t="str">
        <f t="shared" si="202"/>
        <v/>
      </c>
      <c r="S1161" s="14" t="str">
        <f t="shared" si="203"/>
        <v>EMPTY</v>
      </c>
      <c r="T1161" s="14" t="str">
        <f t="shared" si="204"/>
        <v>EMPTY</v>
      </c>
      <c r="U1161" s="14" t="str">
        <f t="shared" si="205"/>
        <v>EMPTY</v>
      </c>
      <c r="V1161" s="14" t="str">
        <f t="shared" si="206"/>
        <v>EMPTY</v>
      </c>
      <c r="W1161" s="14" t="str">
        <f>IF(L1161="beforeTx",timingTable[[#This Row],[FRT32_val]]-timingTable[[#This Row],[FRT32_trace]],"EMPTY")</f>
        <v>EMPTY</v>
      </c>
      <c r="X1161" s="14" t="str">
        <f t="shared" si="207"/>
        <v>EMPTY</v>
      </c>
      <c r="Y1161" s="14" t="str">
        <f t="shared" si="208"/>
        <v>EMPTY</v>
      </c>
      <c r="Z1161" s="14" t="str">
        <f>IF(AND(P1161="beforeRx",O1162="afterRx"),J1162-timingTable[[#This Row],[FRT32_trace]],"EMPTY")</f>
        <v>EMPTY</v>
      </c>
      <c r="AA1161" s="14" t="str">
        <f>IF(AND(timingTable[[#This Row],[txEnd]]="txEnd",Q1165="rxStart"),I1165-timingTable[[#This Row],[FRT32_val]],"EMPTY")</f>
        <v>EMPTY</v>
      </c>
    </row>
    <row r="1162" spans="1:27" x14ac:dyDescent="0.25">
      <c r="A1162" s="14" t="s">
        <v>4284</v>
      </c>
      <c r="B1162">
        <v>335692232765</v>
      </c>
      <c r="C1162" s="14" t="s">
        <v>12055</v>
      </c>
      <c r="D1162">
        <v>151</v>
      </c>
      <c r="E1162" s="14" t="s">
        <v>7876</v>
      </c>
      <c r="F1162" s="14" t="s">
        <v>7936</v>
      </c>
      <c r="G1162" s="14">
        <f>timingTable[[#This Row],[FRT_DEC]]-B1161</f>
        <v>18572</v>
      </c>
      <c r="H11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INFO]]))),H1161)</f>
        <v>116</v>
      </c>
      <c r="I11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62" s="14">
        <f>HEX2DEC(RIGHT(timingTable[[#This Row],[FRT_HEX]],MIN(LEN(timingTable[[#This Row],[FRT_HEX]])-2,8)))</f>
        <v>684783677</v>
      </c>
      <c r="K1162" s="14" t="str">
        <f>IF(timingTable[[#This Row],['[TRACECODE']:.1]]=140,"afterTx","")</f>
        <v/>
      </c>
      <c r="L1162" s="14" t="str">
        <f t="shared" si="198"/>
        <v/>
      </c>
      <c r="M1162" s="14" t="str">
        <f>IF(AND(H1162=H1161,K1161="afterTx",timingTable[[#This Row],['[TRACECODE']:.1]]=6),"dc","")</f>
        <v/>
      </c>
      <c r="N1162" s="14" t="str">
        <f t="shared" si="199"/>
        <v/>
      </c>
      <c r="O1162" s="14" t="str">
        <f>IF(timingTable[[#This Row],['[TRACECODE']:.1]]=141,"afterRx","")</f>
        <v/>
      </c>
      <c r="P1162" s="14" t="str">
        <f t="shared" si="200"/>
        <v/>
      </c>
      <c r="Q1162" s="14" t="str">
        <f t="shared" si="201"/>
        <v/>
      </c>
      <c r="R1162" s="14" t="str">
        <f t="shared" si="202"/>
        <v/>
      </c>
      <c r="S1162" s="14" t="str">
        <f t="shared" si="203"/>
        <v>EMPTY</v>
      </c>
      <c r="T1162" s="14" t="str">
        <f t="shared" si="204"/>
        <v>EMPTY</v>
      </c>
      <c r="U1162" s="14" t="str">
        <f t="shared" si="205"/>
        <v>EMPTY</v>
      </c>
      <c r="V1162" s="14" t="str">
        <f t="shared" si="206"/>
        <v>EMPTY</v>
      </c>
      <c r="W1162" s="14" t="str">
        <f>IF(L1162="beforeTx",timingTable[[#This Row],[FRT32_val]]-timingTable[[#This Row],[FRT32_trace]],"EMPTY")</f>
        <v>EMPTY</v>
      </c>
      <c r="X1162" s="14" t="str">
        <f t="shared" si="207"/>
        <v>EMPTY</v>
      </c>
      <c r="Y1162" s="14" t="str">
        <f t="shared" si="208"/>
        <v>EMPTY</v>
      </c>
      <c r="Z1162" s="14" t="str">
        <f>IF(AND(P1162="beforeRx",O1163="afterRx"),J1163-timingTable[[#This Row],[FRT32_trace]],"EMPTY")</f>
        <v>EMPTY</v>
      </c>
      <c r="AA1162" s="14" t="str">
        <f>IF(AND(timingTable[[#This Row],[txEnd]]="txEnd",Q1166="rxStart"),I1166-timingTable[[#This Row],[FRT32_val]],"EMPTY")</f>
        <v>EMPTY</v>
      </c>
    </row>
    <row r="1163" spans="1:27" x14ac:dyDescent="0.25">
      <c r="A1163" s="14" t="s">
        <v>4286</v>
      </c>
      <c r="B1163">
        <v>335692252765</v>
      </c>
      <c r="C1163" s="14" t="s">
        <v>12057</v>
      </c>
      <c r="D1163">
        <v>151</v>
      </c>
      <c r="E1163" s="14" t="s">
        <v>7876</v>
      </c>
      <c r="F1163" s="14" t="s">
        <v>7936</v>
      </c>
      <c r="G1163" s="14">
        <f>timingTable[[#This Row],[FRT_DEC]]-B1162</f>
        <v>20000</v>
      </c>
      <c r="H11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INFO]]))),H1162)</f>
        <v>116</v>
      </c>
      <c r="I11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63" s="14">
        <f>HEX2DEC(RIGHT(timingTable[[#This Row],[FRT_HEX]],MIN(LEN(timingTable[[#This Row],[FRT_HEX]])-2,8)))</f>
        <v>684803677</v>
      </c>
      <c r="K1163" s="14" t="str">
        <f>IF(timingTable[[#This Row],['[TRACECODE']:.1]]=140,"afterTx","")</f>
        <v/>
      </c>
      <c r="L1163" s="14" t="str">
        <f t="shared" si="198"/>
        <v/>
      </c>
      <c r="M1163" s="14" t="str">
        <f>IF(AND(H1163=H1162,K1162="afterTx",timingTable[[#This Row],['[TRACECODE']:.1]]=6),"dc","")</f>
        <v/>
      </c>
      <c r="N1163" s="14" t="str">
        <f t="shared" si="199"/>
        <v/>
      </c>
      <c r="O1163" s="14" t="str">
        <f>IF(timingTable[[#This Row],['[TRACECODE']:.1]]=141,"afterRx","")</f>
        <v/>
      </c>
      <c r="P1163" s="14" t="str">
        <f t="shared" si="200"/>
        <v/>
      </c>
      <c r="Q1163" s="14" t="str">
        <f t="shared" si="201"/>
        <v/>
      </c>
      <c r="R1163" s="14" t="str">
        <f t="shared" si="202"/>
        <v/>
      </c>
      <c r="S1163" s="14" t="str">
        <f t="shared" si="203"/>
        <v>EMPTY</v>
      </c>
      <c r="T1163" s="14" t="str">
        <f t="shared" si="204"/>
        <v>EMPTY</v>
      </c>
      <c r="U1163" s="14" t="str">
        <f t="shared" si="205"/>
        <v>EMPTY</v>
      </c>
      <c r="V1163" s="14" t="str">
        <f t="shared" si="206"/>
        <v>EMPTY</v>
      </c>
      <c r="W1163" s="14" t="str">
        <f>IF(L1163="beforeTx",timingTable[[#This Row],[FRT32_val]]-timingTable[[#This Row],[FRT32_trace]],"EMPTY")</f>
        <v>EMPTY</v>
      </c>
      <c r="X1163" s="14" t="str">
        <f t="shared" si="207"/>
        <v>EMPTY</v>
      </c>
      <c r="Y1163" s="14" t="str">
        <f t="shared" si="208"/>
        <v>EMPTY</v>
      </c>
      <c r="Z1163" s="14" t="str">
        <f>IF(AND(P1163="beforeRx",O1164="afterRx"),J1164-timingTable[[#This Row],[FRT32_trace]],"EMPTY")</f>
        <v>EMPTY</v>
      </c>
      <c r="AA1163" s="14" t="str">
        <f>IF(AND(timingTable[[#This Row],[txEnd]]="txEnd",Q1167="rxStart"),I1167-timingTable[[#This Row],[FRT32_val]],"EMPTY")</f>
        <v>EMPTY</v>
      </c>
    </row>
    <row r="1164" spans="1:27" x14ac:dyDescent="0.25">
      <c r="A1164" s="14" t="s">
        <v>4288</v>
      </c>
      <c r="B1164">
        <v>335692272768</v>
      </c>
      <c r="C1164" s="14" t="s">
        <v>12059</v>
      </c>
      <c r="D1164">
        <v>151</v>
      </c>
      <c r="E1164" s="14" t="s">
        <v>7876</v>
      </c>
      <c r="F1164" s="14" t="s">
        <v>7936</v>
      </c>
      <c r="G1164" s="14">
        <f>timingTable[[#This Row],[FRT_DEC]]-B1163</f>
        <v>20003</v>
      </c>
      <c r="H11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INFO]]))),H1163)</f>
        <v>116</v>
      </c>
      <c r="I11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64" s="14">
        <f>HEX2DEC(RIGHT(timingTable[[#This Row],[FRT_HEX]],MIN(LEN(timingTable[[#This Row],[FRT_HEX]])-2,8)))</f>
        <v>684823680</v>
      </c>
      <c r="K1164" s="14" t="str">
        <f>IF(timingTable[[#This Row],['[TRACECODE']:.1]]=140,"afterTx","")</f>
        <v/>
      </c>
      <c r="L1164" s="14" t="str">
        <f t="shared" si="198"/>
        <v/>
      </c>
      <c r="M1164" s="14" t="str">
        <f>IF(AND(H1164=H1163,K1163="afterTx",timingTable[[#This Row],['[TRACECODE']:.1]]=6),"dc","")</f>
        <v/>
      </c>
      <c r="N1164" s="14" t="str">
        <f t="shared" si="199"/>
        <v/>
      </c>
      <c r="O1164" s="14" t="str">
        <f>IF(timingTable[[#This Row],['[TRACECODE']:.1]]=141,"afterRx","")</f>
        <v/>
      </c>
      <c r="P1164" s="14" t="str">
        <f t="shared" si="200"/>
        <v/>
      </c>
      <c r="Q1164" s="14" t="str">
        <f t="shared" si="201"/>
        <v/>
      </c>
      <c r="R1164" s="14" t="str">
        <f t="shared" si="202"/>
        <v/>
      </c>
      <c r="S1164" s="14" t="str">
        <f t="shared" si="203"/>
        <v>EMPTY</v>
      </c>
      <c r="T1164" s="14" t="str">
        <f t="shared" si="204"/>
        <v>EMPTY</v>
      </c>
      <c r="U1164" s="14" t="str">
        <f t="shared" si="205"/>
        <v>EMPTY</v>
      </c>
      <c r="V1164" s="14" t="str">
        <f t="shared" si="206"/>
        <v>EMPTY</v>
      </c>
      <c r="W1164" s="14" t="str">
        <f>IF(L1164="beforeTx",timingTable[[#This Row],[FRT32_val]]-timingTable[[#This Row],[FRT32_trace]],"EMPTY")</f>
        <v>EMPTY</v>
      </c>
      <c r="X1164" s="14" t="str">
        <f t="shared" si="207"/>
        <v>EMPTY</v>
      </c>
      <c r="Y1164" s="14" t="str">
        <f t="shared" si="208"/>
        <v>EMPTY</v>
      </c>
      <c r="Z1164" s="14" t="str">
        <f>IF(AND(P1164="beforeRx",O1165="afterRx"),J1165-timingTable[[#This Row],[FRT32_trace]],"EMPTY")</f>
        <v>EMPTY</v>
      </c>
      <c r="AA1164" s="14" t="str">
        <f>IF(AND(timingTable[[#This Row],[txEnd]]="txEnd",Q1168="rxStart"),I1168-timingTable[[#This Row],[FRT32_val]],"EMPTY")</f>
        <v>EMPTY</v>
      </c>
    </row>
    <row r="1165" spans="1:27" x14ac:dyDescent="0.25">
      <c r="A1165" s="14" t="s">
        <v>4290</v>
      </c>
      <c r="B1165">
        <v>335692273560</v>
      </c>
      <c r="C1165" s="14" t="s">
        <v>12061</v>
      </c>
      <c r="D1165">
        <v>151</v>
      </c>
      <c r="E1165" s="14" t="s">
        <v>7876</v>
      </c>
      <c r="F1165" s="14" t="s">
        <v>7989</v>
      </c>
      <c r="G1165" s="14">
        <f>timingTable[[#This Row],[FRT_DEC]]-B1164</f>
        <v>792</v>
      </c>
      <c r="H11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INFO]]))),H1164)</f>
        <v>116</v>
      </c>
      <c r="I11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165" s="14">
        <f>HEX2DEC(RIGHT(timingTable[[#This Row],[FRT_HEX]],MIN(LEN(timingTable[[#This Row],[FRT_HEX]])-2,8)))</f>
        <v>684824472</v>
      </c>
      <c r="K1165" s="14" t="str">
        <f>IF(timingTable[[#This Row],['[TRACECODE']:.1]]=140,"afterTx","")</f>
        <v/>
      </c>
      <c r="L1165" s="14" t="str">
        <f t="shared" si="198"/>
        <v/>
      </c>
      <c r="M1165" s="14" t="str">
        <f>IF(AND(H1165=H1164,K1164="afterTx",timingTable[[#This Row],['[TRACECODE']:.1]]=6),"dc","")</f>
        <v/>
      </c>
      <c r="N1165" s="14" t="str">
        <f t="shared" si="199"/>
        <v/>
      </c>
      <c r="O1165" s="14" t="str">
        <f>IF(timingTable[[#This Row],['[TRACECODE']:.1]]=141,"afterRx","")</f>
        <v/>
      </c>
      <c r="P1165" s="14" t="str">
        <f t="shared" si="200"/>
        <v/>
      </c>
      <c r="Q1165" s="14" t="str">
        <f t="shared" si="201"/>
        <v/>
      </c>
      <c r="R1165" s="14" t="str">
        <f t="shared" si="202"/>
        <v/>
      </c>
      <c r="S1165" s="14" t="str">
        <f t="shared" si="203"/>
        <v>EMPTY</v>
      </c>
      <c r="T1165" s="14" t="str">
        <f t="shared" si="204"/>
        <v>EMPTY</v>
      </c>
      <c r="U1165" s="14" t="str">
        <f t="shared" si="205"/>
        <v>EMPTY</v>
      </c>
      <c r="V1165" s="14" t="str">
        <f t="shared" si="206"/>
        <v>EMPTY</v>
      </c>
      <c r="W1165" s="14" t="str">
        <f>IF(L1165="beforeTx",timingTable[[#This Row],[FRT32_val]]-timingTable[[#This Row],[FRT32_trace]],"EMPTY")</f>
        <v>EMPTY</v>
      </c>
      <c r="X1165" s="14" t="str">
        <f t="shared" si="207"/>
        <v>EMPTY</v>
      </c>
      <c r="Y1165" s="14" t="str">
        <f t="shared" si="208"/>
        <v>EMPTY</v>
      </c>
      <c r="Z1165" s="14" t="str">
        <f>IF(AND(P1165="beforeRx",O1166="afterRx"),J1166-timingTable[[#This Row],[FRT32_trace]],"EMPTY")</f>
        <v>EMPTY</v>
      </c>
      <c r="AA1165" s="14" t="str">
        <f>IF(AND(timingTable[[#This Row],[txEnd]]="txEnd",Q1169="rxStart"),I1169-timingTable[[#This Row],[FRT32_val]],"EMPTY")</f>
        <v>EMPTY</v>
      </c>
    </row>
    <row r="1166" spans="1:27" x14ac:dyDescent="0.25">
      <c r="A1166" s="14" t="s">
        <v>4298</v>
      </c>
      <c r="B1166">
        <v>335692274603</v>
      </c>
      <c r="C1166" s="14" t="s">
        <v>12071</v>
      </c>
      <c r="D1166">
        <v>151</v>
      </c>
      <c r="E1166" s="14" t="s">
        <v>7876</v>
      </c>
      <c r="F1166" s="14" t="s">
        <v>7993</v>
      </c>
      <c r="G1166" s="14">
        <f>timingTable[[#This Row],[FRT_DEC]]-B1165</f>
        <v>1043</v>
      </c>
      <c r="H11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INFO]]))),H1165)</f>
        <v>116</v>
      </c>
      <c r="I11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166" s="14">
        <f>HEX2DEC(RIGHT(timingTable[[#This Row],[FRT_HEX]],MIN(LEN(timingTable[[#This Row],[FRT_HEX]])-2,8)))</f>
        <v>684825515</v>
      </c>
      <c r="K1166" s="14" t="str">
        <f>IF(timingTable[[#This Row],['[TRACECODE']:.1]]=140,"afterTx","")</f>
        <v/>
      </c>
      <c r="L1166" s="14" t="str">
        <f t="shared" si="198"/>
        <v/>
      </c>
      <c r="M1166" s="14" t="str">
        <f>IF(AND(H1166=H1165,K1165="afterTx",timingTable[[#This Row],['[TRACECODE']:.1]]=6),"dc","")</f>
        <v/>
      </c>
      <c r="N1166" s="14" t="str">
        <f t="shared" si="199"/>
        <v/>
      </c>
      <c r="O1166" s="14" t="str">
        <f>IF(timingTable[[#This Row],['[TRACECODE']:.1]]=141,"afterRx","")</f>
        <v/>
      </c>
      <c r="P1166" s="14" t="str">
        <f t="shared" si="200"/>
        <v/>
      </c>
      <c r="Q1166" s="14" t="str">
        <f t="shared" si="201"/>
        <v/>
      </c>
      <c r="R1166" s="14" t="str">
        <f t="shared" si="202"/>
        <v/>
      </c>
      <c r="S1166" s="14" t="str">
        <f t="shared" si="203"/>
        <v>EMPTY</v>
      </c>
      <c r="T1166" s="14" t="str">
        <f t="shared" si="204"/>
        <v>EMPTY</v>
      </c>
      <c r="U1166" s="14" t="str">
        <f t="shared" si="205"/>
        <v>EMPTY</v>
      </c>
      <c r="V1166" s="14" t="str">
        <f t="shared" si="206"/>
        <v>EMPTY</v>
      </c>
      <c r="W1166" s="14" t="str">
        <f>IF(L1166="beforeTx",timingTable[[#This Row],[FRT32_val]]-timingTable[[#This Row],[FRT32_trace]],"EMPTY")</f>
        <v>EMPTY</v>
      </c>
      <c r="X1166" s="14" t="str">
        <f t="shared" si="207"/>
        <v>EMPTY</v>
      </c>
      <c r="Y1166" s="14" t="str">
        <f t="shared" si="208"/>
        <v>EMPTY</v>
      </c>
      <c r="Z1166" s="14" t="str">
        <f>IF(AND(P1166="beforeRx",O1167="afterRx"),J1167-timingTable[[#This Row],[FRT32_trace]],"EMPTY")</f>
        <v>EMPTY</v>
      </c>
      <c r="AA1166" s="14" t="str">
        <f>IF(AND(timingTable[[#This Row],[txEnd]]="txEnd",Q1170="rxStart"),I1170-timingTable[[#This Row],[FRT32_val]],"EMPTY")</f>
        <v>EMPTY</v>
      </c>
    </row>
    <row r="1167" spans="1:27" x14ac:dyDescent="0.25">
      <c r="A1167" s="14" t="s">
        <v>4302</v>
      </c>
      <c r="B1167">
        <v>335692274649</v>
      </c>
      <c r="C1167" s="14" t="s">
        <v>12075</v>
      </c>
      <c r="D1167">
        <v>131</v>
      </c>
      <c r="E1167" s="14" t="s">
        <v>3932</v>
      </c>
      <c r="F1167" s="14" t="s">
        <v>12076</v>
      </c>
      <c r="G1167" s="14">
        <f>timingTable[[#This Row],[FRT_DEC]]-B1166</f>
        <v>46</v>
      </c>
      <c r="H11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INFO]]))),H1166)</f>
        <v>117</v>
      </c>
      <c r="I116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67" s="14">
        <f>HEX2DEC(RIGHT(timingTable[[#This Row],[FRT_HEX]],MIN(LEN(timingTable[[#This Row],[FRT_HEX]])-2,8)))</f>
        <v>684825561</v>
      </c>
      <c r="K1167" s="14" t="str">
        <f>IF(timingTable[[#This Row],['[TRACECODE']:.1]]=140,"afterTx","")</f>
        <v/>
      </c>
      <c r="L1167" s="14" t="str">
        <f t="shared" si="198"/>
        <v/>
      </c>
      <c r="M1167" s="14" t="str">
        <f>IF(AND(H1167=H1166,K1166="afterTx",timingTable[[#This Row],['[TRACECODE']:.1]]=6),"dc","")</f>
        <v/>
      </c>
      <c r="N1167" s="14" t="str">
        <f t="shared" si="199"/>
        <v/>
      </c>
      <c r="O1167" s="14" t="str">
        <f>IF(timingTable[[#This Row],['[TRACECODE']:.1]]=141,"afterRx","")</f>
        <v/>
      </c>
      <c r="P1167" s="14" t="str">
        <f t="shared" si="200"/>
        <v/>
      </c>
      <c r="Q1167" s="14" t="str">
        <f t="shared" si="201"/>
        <v/>
      </c>
      <c r="R1167" s="14" t="str">
        <f t="shared" si="202"/>
        <v/>
      </c>
      <c r="S1167" s="14" t="str">
        <f t="shared" si="203"/>
        <v>EMPTY</v>
      </c>
      <c r="T1167" s="14" t="str">
        <f t="shared" si="204"/>
        <v>EMPTY</v>
      </c>
      <c r="U1167" s="14" t="str">
        <f t="shared" si="205"/>
        <v>EMPTY</v>
      </c>
      <c r="V1167" s="14" t="str">
        <f t="shared" si="206"/>
        <v>EMPTY</v>
      </c>
      <c r="W1167" s="14" t="str">
        <f>IF(L1167="beforeTx",timingTable[[#This Row],[FRT32_val]]-timingTable[[#This Row],[FRT32_trace]],"EMPTY")</f>
        <v>EMPTY</v>
      </c>
      <c r="X1167" s="14" t="str">
        <f t="shared" si="207"/>
        <v>EMPTY</v>
      </c>
      <c r="Y1167" s="14" t="str">
        <f t="shared" si="208"/>
        <v>EMPTY</v>
      </c>
      <c r="Z1167" s="14" t="str">
        <f>IF(AND(P1167="beforeRx",O1168="afterRx"),J1168-timingTable[[#This Row],[FRT32_trace]],"EMPTY")</f>
        <v>EMPTY</v>
      </c>
      <c r="AA1167" s="14" t="str">
        <f>IF(AND(timingTable[[#This Row],[txEnd]]="txEnd",Q1171="rxStart"),I1171-timingTable[[#This Row],[FRT32_val]],"EMPTY")</f>
        <v>EMPTY</v>
      </c>
    </row>
    <row r="1168" spans="1:27" x14ac:dyDescent="0.25">
      <c r="A1168" s="14" t="s">
        <v>4304</v>
      </c>
      <c r="B1168">
        <v>335692274696</v>
      </c>
      <c r="C1168" s="14" t="s">
        <v>12078</v>
      </c>
      <c r="D1168">
        <v>129</v>
      </c>
      <c r="E1168" s="14" t="s">
        <v>3677</v>
      </c>
      <c r="F1168" s="14" t="s">
        <v>12079</v>
      </c>
      <c r="G1168" s="14">
        <f>timingTable[[#This Row],[FRT_DEC]]-B1167</f>
        <v>47</v>
      </c>
      <c r="H11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INFO]]))),H1167)</f>
        <v>117</v>
      </c>
      <c r="I11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684826501</v>
      </c>
      <c r="J1168" s="14">
        <f>HEX2DEC(RIGHT(timingTable[[#This Row],[FRT_HEX]],MIN(LEN(timingTable[[#This Row],[FRT_HEX]])-2,8)))</f>
        <v>684825608</v>
      </c>
      <c r="K1168" s="14" t="str">
        <f>IF(timingTable[[#This Row],['[TRACECODE']:.1]]=140,"afterTx","")</f>
        <v/>
      </c>
      <c r="L1168" s="14" t="str">
        <f t="shared" si="198"/>
        <v>beforeTx</v>
      </c>
      <c r="M1168" s="14" t="str">
        <f>IF(AND(H1168=H1167,K1167="afterTx",timingTable[[#This Row],['[TRACECODE']:.1]]=6),"dc","")</f>
        <v/>
      </c>
      <c r="N1168" s="14" t="str">
        <f t="shared" si="199"/>
        <v/>
      </c>
      <c r="O1168" s="14" t="str">
        <f>IF(timingTable[[#This Row],['[TRACECODE']:.1]]=141,"afterRx","")</f>
        <v/>
      </c>
      <c r="P1168" s="14" t="str">
        <f t="shared" si="200"/>
        <v/>
      </c>
      <c r="Q1168" s="14" t="str">
        <f t="shared" si="201"/>
        <v/>
      </c>
      <c r="R1168" s="14" t="str">
        <f t="shared" si="202"/>
        <v/>
      </c>
      <c r="S1168" s="14">
        <f t="shared" si="203"/>
        <v>719</v>
      </c>
      <c r="T1168" s="14" t="str">
        <f t="shared" si="204"/>
        <v>EMPTY</v>
      </c>
      <c r="U1168" s="14" t="str">
        <f t="shared" si="205"/>
        <v>EMPTY</v>
      </c>
      <c r="V1168" s="14" t="str">
        <f t="shared" si="206"/>
        <v>EMPTY</v>
      </c>
      <c r="W1168" s="14">
        <f>IF(L1168="beforeTx",timingTable[[#This Row],[FRT32_val]]-timingTable[[#This Row],[FRT32_trace]],"EMPTY")</f>
        <v>893</v>
      </c>
      <c r="X1168" s="14">
        <f t="shared" si="207"/>
        <v>929</v>
      </c>
      <c r="Y1168" s="14" t="str">
        <f t="shared" si="208"/>
        <v>EMPTY</v>
      </c>
      <c r="Z1168" s="14" t="str">
        <f>IF(AND(P1168="beforeRx",O1169="afterRx"),J1169-timingTable[[#This Row],[FRT32_trace]],"EMPTY")</f>
        <v>EMPTY</v>
      </c>
      <c r="AA1168" s="14" t="str">
        <f>IF(AND(timingTable[[#This Row],[txEnd]]="txEnd",Q1172="rxStart"),I1172-timingTable[[#This Row],[FRT32_val]],"EMPTY")</f>
        <v>EMPTY</v>
      </c>
    </row>
    <row r="1169" spans="1:27" x14ac:dyDescent="0.25">
      <c r="A1169" s="14" t="s">
        <v>4305</v>
      </c>
      <c r="B1169">
        <v>335692274698</v>
      </c>
      <c r="C1169" s="14" t="s">
        <v>12080</v>
      </c>
      <c r="D1169">
        <v>129</v>
      </c>
      <c r="E1169" s="14" t="s">
        <v>3677</v>
      </c>
      <c r="F1169" s="14" t="s">
        <v>7881</v>
      </c>
      <c r="G1169" s="14">
        <f>timingTable[[#This Row],[FRT_DEC]]-B1168</f>
        <v>2</v>
      </c>
      <c r="H11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INFO]]))),H1168)</f>
        <v>117</v>
      </c>
      <c r="I11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69" s="14">
        <f>HEX2DEC(RIGHT(timingTable[[#This Row],[FRT_HEX]],MIN(LEN(timingTable[[#This Row],[FRT_HEX]])-2,8)))</f>
        <v>684825610</v>
      </c>
      <c r="K1169" s="14" t="str">
        <f>IF(timingTable[[#This Row],['[TRACECODE']:.1]]=140,"afterTx","")</f>
        <v/>
      </c>
      <c r="L1169" s="14" t="str">
        <f t="shared" si="198"/>
        <v/>
      </c>
      <c r="M1169" s="14" t="str">
        <f>IF(AND(H1169=H1168,K1168="afterTx",timingTable[[#This Row],['[TRACECODE']:.1]]=6),"dc","")</f>
        <v/>
      </c>
      <c r="N1169" s="14" t="str">
        <f t="shared" si="199"/>
        <v/>
      </c>
      <c r="O1169" s="14" t="str">
        <f>IF(timingTable[[#This Row],['[TRACECODE']:.1]]=141,"afterRx","")</f>
        <v/>
      </c>
      <c r="P1169" s="14" t="str">
        <f t="shared" si="200"/>
        <v/>
      </c>
      <c r="Q1169" s="14" t="str">
        <f t="shared" si="201"/>
        <v/>
      </c>
      <c r="R1169" s="14" t="str">
        <f t="shared" si="202"/>
        <v/>
      </c>
      <c r="S1169" s="14" t="str">
        <f t="shared" si="203"/>
        <v>EMPTY</v>
      </c>
      <c r="T1169" s="14" t="str">
        <f t="shared" si="204"/>
        <v>EMPTY</v>
      </c>
      <c r="U1169" s="14" t="str">
        <f t="shared" si="205"/>
        <v>EMPTY</v>
      </c>
      <c r="V1169" s="14" t="str">
        <f t="shared" si="206"/>
        <v>EMPTY</v>
      </c>
      <c r="W1169" s="14" t="str">
        <f>IF(L1169="beforeTx",timingTable[[#This Row],[FRT32_val]]-timingTable[[#This Row],[FRT32_trace]],"EMPTY")</f>
        <v>EMPTY</v>
      </c>
      <c r="X1169" s="14" t="str">
        <f t="shared" si="207"/>
        <v>EMPTY</v>
      </c>
      <c r="Y1169" s="14" t="str">
        <f t="shared" si="208"/>
        <v>EMPTY</v>
      </c>
      <c r="Z1169" s="14" t="str">
        <f>IF(AND(P1169="beforeRx",O1170="afterRx"),J1170-timingTable[[#This Row],[FRT32_trace]],"EMPTY")</f>
        <v>EMPTY</v>
      </c>
      <c r="AA1169" s="14" t="str">
        <f>IF(AND(timingTable[[#This Row],[txEnd]]="txEnd",Q1173="rxStart"),I1173-timingTable[[#This Row],[FRT32_val]],"EMPTY")</f>
        <v>EMPTY</v>
      </c>
    </row>
    <row r="1170" spans="1:27" x14ac:dyDescent="0.25">
      <c r="A1170" s="14" t="s">
        <v>4306</v>
      </c>
      <c r="B1170">
        <v>335692275625</v>
      </c>
      <c r="C1170" s="14" t="s">
        <v>12081</v>
      </c>
      <c r="D1170">
        <v>140</v>
      </c>
      <c r="E1170" s="14" t="s">
        <v>1076</v>
      </c>
      <c r="F1170" s="14" t="s">
        <v>12082</v>
      </c>
      <c r="G1170" s="14">
        <f>timingTable[[#This Row],[FRT_DEC]]-B1169</f>
        <v>927</v>
      </c>
      <c r="H11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INFO]]))),H1169)</f>
        <v>117</v>
      </c>
      <c r="I11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70" s="14">
        <f>HEX2DEC(RIGHT(timingTable[[#This Row],[FRT_HEX]],MIN(LEN(timingTable[[#This Row],[FRT_HEX]])-2,8)))</f>
        <v>684826537</v>
      </c>
      <c r="K1170" s="14" t="str">
        <f>IF(timingTable[[#This Row],['[TRACECODE']:.1]]=140,"afterTx","")</f>
        <v>afterTx</v>
      </c>
      <c r="L1170" s="14" t="str">
        <f t="shared" si="198"/>
        <v/>
      </c>
      <c r="M1170" s="14" t="str">
        <f>IF(AND(H1170=H1169,K1169="afterTx",timingTable[[#This Row],['[TRACECODE']:.1]]=6),"dc","")</f>
        <v/>
      </c>
      <c r="N1170" s="14" t="str">
        <f t="shared" si="199"/>
        <v/>
      </c>
      <c r="O1170" s="14" t="str">
        <f>IF(timingTable[[#This Row],['[TRACECODE']:.1]]=141,"afterRx","")</f>
        <v/>
      </c>
      <c r="P1170" s="14" t="str">
        <f t="shared" si="200"/>
        <v/>
      </c>
      <c r="Q1170" s="14" t="str">
        <f t="shared" si="201"/>
        <v/>
      </c>
      <c r="R1170" s="14" t="str">
        <f t="shared" si="202"/>
        <v/>
      </c>
      <c r="S1170" s="14" t="str">
        <f t="shared" si="203"/>
        <v>EMPTY</v>
      </c>
      <c r="T1170" s="14" t="str">
        <f t="shared" si="204"/>
        <v>EMPTY</v>
      </c>
      <c r="U1170" s="14" t="str">
        <f t="shared" si="205"/>
        <v>EMPTY</v>
      </c>
      <c r="V1170" s="14" t="str">
        <f t="shared" si="206"/>
        <v>EMPTY</v>
      </c>
      <c r="W1170" s="14" t="str">
        <f>IF(L1170="beforeTx",timingTable[[#This Row],[FRT32_val]]-timingTable[[#This Row],[FRT32_trace]],"EMPTY")</f>
        <v>EMPTY</v>
      </c>
      <c r="X1170" s="14" t="str">
        <f t="shared" si="207"/>
        <v>EMPTY</v>
      </c>
      <c r="Y1170" s="14" t="str">
        <f t="shared" si="208"/>
        <v>EMPTY</v>
      </c>
      <c r="Z1170" s="14" t="str">
        <f>IF(AND(P1170="beforeRx",O1171="afterRx"),J1171-timingTable[[#This Row],[FRT32_trace]],"EMPTY")</f>
        <v>EMPTY</v>
      </c>
      <c r="AA1170" s="14" t="str">
        <f>IF(AND(timingTable[[#This Row],[txEnd]]="txEnd",Q1174="rxStart"),I1174-timingTable[[#This Row],[FRT32_val]],"EMPTY")</f>
        <v>EMPTY</v>
      </c>
    </row>
    <row r="1171" spans="1:27" x14ac:dyDescent="0.25">
      <c r="A1171" s="14" t="s">
        <v>4308</v>
      </c>
      <c r="B1171">
        <v>335692279257</v>
      </c>
      <c r="C1171" s="14" t="s">
        <v>12084</v>
      </c>
      <c r="D1171">
        <v>6</v>
      </c>
      <c r="E1171" s="14" t="s">
        <v>1077</v>
      </c>
      <c r="F1171" s="14" t="s">
        <v>12085</v>
      </c>
      <c r="G1171" s="14">
        <f>timingTable[[#This Row],[FRT_DEC]]-B1170</f>
        <v>3632</v>
      </c>
      <c r="H11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INFO]]))),H1170)</f>
        <v>117</v>
      </c>
      <c r="I11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684827220</v>
      </c>
      <c r="J1171" s="14">
        <f>HEX2DEC(RIGHT(timingTable[[#This Row],[FRT_HEX]],MIN(LEN(timingTable[[#This Row],[FRT_HEX]])-2,8)))</f>
        <v>684830169</v>
      </c>
      <c r="K1171" s="14" t="str">
        <f>IF(timingTable[[#This Row],['[TRACECODE']:.1]]=140,"afterTx","")</f>
        <v/>
      </c>
      <c r="L1171" s="14" t="str">
        <f t="shared" si="198"/>
        <v/>
      </c>
      <c r="M1171" s="14" t="str">
        <f>IF(AND(H1171=H1170,K1170="afterTx",timingTable[[#This Row],['[TRACECODE']:.1]]=6),"dc","")</f>
        <v>dc</v>
      </c>
      <c r="N1171" s="14" t="str">
        <f t="shared" si="199"/>
        <v/>
      </c>
      <c r="O1171" s="14" t="str">
        <f>IF(timingTable[[#This Row],['[TRACECODE']:.1]]=141,"afterRx","")</f>
        <v/>
      </c>
      <c r="P1171" s="14" t="str">
        <f t="shared" si="200"/>
        <v/>
      </c>
      <c r="Q1171" s="14" t="str">
        <f t="shared" si="201"/>
        <v/>
      </c>
      <c r="R1171" s="14" t="str">
        <f t="shared" si="202"/>
        <v/>
      </c>
      <c r="S1171" s="14" t="str">
        <f t="shared" si="203"/>
        <v>EMPTY</v>
      </c>
      <c r="T1171" s="14" t="str">
        <f t="shared" si="204"/>
        <v>EMPTY</v>
      </c>
      <c r="U1171" s="14" t="str">
        <f t="shared" si="205"/>
        <v>EMPTY</v>
      </c>
      <c r="V1171" s="14" t="str">
        <f t="shared" si="206"/>
        <v>EMPTY</v>
      </c>
      <c r="W1171" s="14" t="str">
        <f>IF(L1171="beforeTx",timingTable[[#This Row],[FRT32_val]]-timingTable[[#This Row],[FRT32_trace]],"EMPTY")</f>
        <v>EMPTY</v>
      </c>
      <c r="X1171" s="14" t="str">
        <f t="shared" si="207"/>
        <v>EMPTY</v>
      </c>
      <c r="Y1171" s="14" t="str">
        <f t="shared" si="208"/>
        <v>EMPTY</v>
      </c>
      <c r="Z1171" s="14" t="str">
        <f>IF(AND(P1171="beforeRx",O1172="afterRx"),J1172-timingTable[[#This Row],[FRT32_trace]],"EMPTY")</f>
        <v>EMPTY</v>
      </c>
      <c r="AA1171" s="14" t="str">
        <f>IF(AND(timingTable[[#This Row],[txEnd]]="txEnd",Q1175="rxStart"),I1175-timingTable[[#This Row],[FRT32_val]],"EMPTY")</f>
        <v>EMPTY</v>
      </c>
    </row>
    <row r="1172" spans="1:27" x14ac:dyDescent="0.25">
      <c r="A1172" s="14" t="s">
        <v>4309</v>
      </c>
      <c r="B1172">
        <v>335692279260</v>
      </c>
      <c r="C1172" s="14" t="s">
        <v>12086</v>
      </c>
      <c r="D1172">
        <v>6</v>
      </c>
      <c r="E1172" s="14" t="s">
        <v>1077</v>
      </c>
      <c r="F1172" s="14" t="s">
        <v>7877</v>
      </c>
      <c r="G1172" s="14">
        <f>timingTable[[#This Row],[FRT_DEC]]-B1171</f>
        <v>3</v>
      </c>
      <c r="H11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INFO]]))),H1171)</f>
        <v>117</v>
      </c>
      <c r="I11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72" s="14">
        <f>HEX2DEC(RIGHT(timingTable[[#This Row],[FRT_HEX]],MIN(LEN(timingTable[[#This Row],[FRT_HEX]])-2,8)))</f>
        <v>684830172</v>
      </c>
      <c r="K1172" s="14" t="str">
        <f>IF(timingTable[[#This Row],['[TRACECODE']:.1]]=140,"afterTx","")</f>
        <v/>
      </c>
      <c r="L1172" s="14" t="str">
        <f t="shared" si="198"/>
        <v/>
      </c>
      <c r="M1172" s="14" t="str">
        <f>IF(AND(H1172=H1171,K1171="afterTx",timingTable[[#This Row],['[TRACECODE']:.1]]=6),"dc","")</f>
        <v/>
      </c>
      <c r="N1172" s="14" t="str">
        <f t="shared" si="199"/>
        <v/>
      </c>
      <c r="O1172" s="14" t="str">
        <f>IF(timingTable[[#This Row],['[TRACECODE']:.1]]=141,"afterRx","")</f>
        <v/>
      </c>
      <c r="P1172" s="14" t="str">
        <f t="shared" si="200"/>
        <v/>
      </c>
      <c r="Q1172" s="14" t="str">
        <f t="shared" si="201"/>
        <v/>
      </c>
      <c r="R1172" s="14" t="str">
        <f t="shared" si="202"/>
        <v/>
      </c>
      <c r="S1172" s="14" t="str">
        <f t="shared" si="203"/>
        <v>EMPTY</v>
      </c>
      <c r="T1172" s="14" t="str">
        <f t="shared" si="204"/>
        <v>EMPTY</v>
      </c>
      <c r="U1172" s="14" t="str">
        <f t="shared" si="205"/>
        <v>EMPTY</v>
      </c>
      <c r="V1172" s="14" t="str">
        <f t="shared" si="206"/>
        <v>EMPTY</v>
      </c>
      <c r="W1172" s="14" t="str">
        <f>IF(L1172="beforeTx",timingTable[[#This Row],[FRT32_val]]-timingTable[[#This Row],[FRT32_trace]],"EMPTY")</f>
        <v>EMPTY</v>
      </c>
      <c r="X1172" s="14" t="str">
        <f t="shared" si="207"/>
        <v>EMPTY</v>
      </c>
      <c r="Y1172" s="14" t="str">
        <f t="shared" si="208"/>
        <v>EMPTY</v>
      </c>
      <c r="Z1172" s="14" t="str">
        <f>IF(AND(P1172="beforeRx",O1173="afterRx"),J1173-timingTable[[#This Row],[FRT32_trace]],"EMPTY")</f>
        <v>EMPTY</v>
      </c>
      <c r="AA1172" s="14" t="str">
        <f>IF(AND(timingTable[[#This Row],[txEnd]]="txEnd",Q1176="rxStart"),I1176-timingTable[[#This Row],[FRT32_val]],"EMPTY")</f>
        <v>EMPTY</v>
      </c>
    </row>
    <row r="1173" spans="1:27" x14ac:dyDescent="0.25">
      <c r="A1173" s="14" t="s">
        <v>4310</v>
      </c>
      <c r="B1173">
        <v>335692279262</v>
      </c>
      <c r="C1173" s="14" t="s">
        <v>12087</v>
      </c>
      <c r="D1173">
        <v>122</v>
      </c>
      <c r="E1173" s="14" t="s">
        <v>3921</v>
      </c>
      <c r="F1173" s="14" t="s">
        <v>12088</v>
      </c>
      <c r="G1173" s="14">
        <f>timingTable[[#This Row],[FRT_DEC]]-B1172</f>
        <v>2</v>
      </c>
      <c r="H11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INFO]]))),H1172)</f>
        <v>117</v>
      </c>
      <c r="I11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684830111</v>
      </c>
      <c r="J1173" s="14">
        <f>HEX2DEC(RIGHT(timingTable[[#This Row],[FRT_HEX]],MIN(LEN(timingTable[[#This Row],[FRT_HEX]])-2,8)))</f>
        <v>684830174</v>
      </c>
      <c r="K1173" s="14" t="str">
        <f>IF(timingTable[[#This Row],['[TRACECODE']:.1]]=140,"afterTx","")</f>
        <v/>
      </c>
      <c r="L1173" s="14" t="str">
        <f t="shared" si="198"/>
        <v/>
      </c>
      <c r="M1173" s="14" t="str">
        <f>IF(AND(H1173=H1172,K1172="afterTx",timingTable[[#This Row],['[TRACECODE']:.1]]=6),"dc","")</f>
        <v/>
      </c>
      <c r="N1173" s="14" t="str">
        <f t="shared" si="199"/>
        <v>txEnd</v>
      </c>
      <c r="O1173" s="14" t="str">
        <f>IF(timingTable[[#This Row],['[TRACECODE']:.1]]=141,"afterRx","")</f>
        <v/>
      </c>
      <c r="P1173" s="14" t="str">
        <f t="shared" si="200"/>
        <v/>
      </c>
      <c r="Q1173" s="14" t="str">
        <f t="shared" si="201"/>
        <v/>
      </c>
      <c r="R1173" s="14" t="str">
        <f t="shared" si="202"/>
        <v/>
      </c>
      <c r="S1173" s="14" t="str">
        <f t="shared" si="203"/>
        <v>EMPTY</v>
      </c>
      <c r="T1173" s="14" t="str">
        <f t="shared" si="204"/>
        <v>EMPTY</v>
      </c>
      <c r="U1173" s="14" t="str">
        <f t="shared" si="205"/>
        <v>EMPTY</v>
      </c>
      <c r="V1173" s="14" t="str">
        <f t="shared" si="206"/>
        <v>EMPTY</v>
      </c>
      <c r="W1173" s="14" t="str">
        <f>IF(L1173="beforeTx",timingTable[[#This Row],[FRT32_val]]-timingTable[[#This Row],[FRT32_trace]],"EMPTY")</f>
        <v>EMPTY</v>
      </c>
      <c r="X1173" s="14" t="str">
        <f t="shared" si="207"/>
        <v>EMPTY</v>
      </c>
      <c r="Y1173" s="14" t="str">
        <f t="shared" si="208"/>
        <v>EMPTY</v>
      </c>
      <c r="Z1173" s="14" t="str">
        <f>IF(AND(P1173="beforeRx",O1174="afterRx"),J1174-timingTable[[#This Row],[FRT32_trace]],"EMPTY")</f>
        <v>EMPTY</v>
      </c>
      <c r="AA1173" s="14" t="str">
        <f>IF(AND(timingTable[[#This Row],[txEnd]]="txEnd",Q1177="rxStart"),I1177-timingTable[[#This Row],[FRT32_val]],"EMPTY")</f>
        <v>EMPTY</v>
      </c>
    </row>
    <row r="1174" spans="1:27" x14ac:dyDescent="0.25">
      <c r="A1174" s="14" t="s">
        <v>4311</v>
      </c>
      <c r="B1174">
        <v>335692279265</v>
      </c>
      <c r="C1174" s="14" t="s">
        <v>12089</v>
      </c>
      <c r="D1174">
        <v>122</v>
      </c>
      <c r="E1174" s="14" t="s">
        <v>3921</v>
      </c>
      <c r="F1174" s="14" t="s">
        <v>7878</v>
      </c>
      <c r="G1174" s="14">
        <f>timingTable[[#This Row],[FRT_DEC]]-B1173</f>
        <v>3</v>
      </c>
      <c r="H11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INFO]]))),H1173)</f>
        <v>117</v>
      </c>
      <c r="I11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74" s="14">
        <f>HEX2DEC(RIGHT(timingTable[[#This Row],[FRT_HEX]],MIN(LEN(timingTable[[#This Row],[FRT_HEX]])-2,8)))</f>
        <v>684830177</v>
      </c>
      <c r="K1174" s="14" t="str">
        <f>IF(timingTable[[#This Row],['[TRACECODE']:.1]]=140,"afterTx","")</f>
        <v/>
      </c>
      <c r="L1174" s="14" t="str">
        <f t="shared" si="198"/>
        <v/>
      </c>
      <c r="M1174" s="14" t="str">
        <f>IF(AND(H1174=H1173,K1173="afterTx",timingTable[[#This Row],['[TRACECODE']:.1]]=6),"dc","")</f>
        <v/>
      </c>
      <c r="N1174" s="14" t="str">
        <f t="shared" si="199"/>
        <v/>
      </c>
      <c r="O1174" s="14" t="str">
        <f>IF(timingTable[[#This Row],['[TRACECODE']:.1]]=141,"afterRx","")</f>
        <v/>
      </c>
      <c r="P1174" s="14" t="str">
        <f t="shared" si="200"/>
        <v/>
      </c>
      <c r="Q1174" s="14" t="str">
        <f t="shared" si="201"/>
        <v/>
      </c>
      <c r="R1174" s="14" t="str">
        <f t="shared" si="202"/>
        <v/>
      </c>
      <c r="S1174" s="14" t="str">
        <f t="shared" si="203"/>
        <v>EMPTY</v>
      </c>
      <c r="T1174" s="14" t="str">
        <f t="shared" si="204"/>
        <v>EMPTY</v>
      </c>
      <c r="U1174" s="14" t="str">
        <f t="shared" si="205"/>
        <v>EMPTY</v>
      </c>
      <c r="V1174" s="14" t="str">
        <f t="shared" si="206"/>
        <v>EMPTY</v>
      </c>
      <c r="W1174" s="14" t="str">
        <f>IF(L1174="beforeTx",timingTable[[#This Row],[FRT32_val]]-timingTable[[#This Row],[FRT32_trace]],"EMPTY")</f>
        <v>EMPTY</v>
      </c>
      <c r="X1174" s="14" t="str">
        <f t="shared" si="207"/>
        <v>EMPTY</v>
      </c>
      <c r="Y1174" s="14" t="str">
        <f t="shared" si="208"/>
        <v>EMPTY</v>
      </c>
      <c r="Z1174" s="14" t="str">
        <f>IF(AND(P1174="beforeRx",O1175="afterRx"),J1175-timingTable[[#This Row],[FRT32_trace]],"EMPTY")</f>
        <v>EMPTY</v>
      </c>
      <c r="AA1174" s="14" t="str">
        <f>IF(AND(timingTable[[#This Row],[txEnd]]="txEnd",Q1178="rxStart"),I1178-timingTable[[#This Row],[FRT32_val]],"EMPTY")</f>
        <v>EMPTY</v>
      </c>
    </row>
    <row r="1175" spans="1:27" x14ac:dyDescent="0.25">
      <c r="A1175" s="14" t="s">
        <v>4312</v>
      </c>
      <c r="B1175">
        <v>335692279272</v>
      </c>
      <c r="C1175" s="14" t="s">
        <v>12090</v>
      </c>
      <c r="D1175">
        <v>151</v>
      </c>
      <c r="E1175" s="14" t="s">
        <v>7876</v>
      </c>
      <c r="F1175" s="14" t="s">
        <v>8006</v>
      </c>
      <c r="G1175" s="14">
        <f>timingTable[[#This Row],[FRT_DEC]]-B1174</f>
        <v>7</v>
      </c>
      <c r="H11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INFO]]))),H1174)</f>
        <v>117</v>
      </c>
      <c r="I11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175" s="14">
        <f>HEX2DEC(RIGHT(timingTable[[#This Row],[FRT_HEX]],MIN(LEN(timingTable[[#This Row],[FRT_HEX]])-2,8)))</f>
        <v>684830184</v>
      </c>
      <c r="K1175" s="14" t="str">
        <f>IF(timingTable[[#This Row],['[TRACECODE']:.1]]=140,"afterTx","")</f>
        <v/>
      </c>
      <c r="L1175" s="14" t="str">
        <f t="shared" si="198"/>
        <v/>
      </c>
      <c r="M1175" s="14" t="str">
        <f>IF(AND(H1175=H1174,K1174="afterTx",timingTable[[#This Row],['[TRACECODE']:.1]]=6),"dc","")</f>
        <v/>
      </c>
      <c r="N1175" s="14" t="str">
        <f t="shared" si="199"/>
        <v/>
      </c>
      <c r="O1175" s="14" t="str">
        <f>IF(timingTable[[#This Row],['[TRACECODE']:.1]]=141,"afterRx","")</f>
        <v/>
      </c>
      <c r="P1175" s="14" t="str">
        <f t="shared" si="200"/>
        <v/>
      </c>
      <c r="Q1175" s="14" t="str">
        <f t="shared" si="201"/>
        <v/>
      </c>
      <c r="R1175" s="14" t="str">
        <f t="shared" si="202"/>
        <v/>
      </c>
      <c r="S1175" s="14" t="str">
        <f t="shared" si="203"/>
        <v>EMPTY</v>
      </c>
      <c r="T1175" s="14" t="str">
        <f t="shared" si="204"/>
        <v>EMPTY</v>
      </c>
      <c r="U1175" s="14" t="str">
        <f t="shared" si="205"/>
        <v>EMPTY</v>
      </c>
      <c r="V1175" s="14" t="str">
        <f t="shared" si="206"/>
        <v>EMPTY</v>
      </c>
      <c r="W1175" s="14" t="str">
        <f>IF(L1175="beforeTx",timingTable[[#This Row],[FRT32_val]]-timingTable[[#This Row],[FRT32_trace]],"EMPTY")</f>
        <v>EMPTY</v>
      </c>
      <c r="X1175" s="14" t="str">
        <f t="shared" si="207"/>
        <v>EMPTY</v>
      </c>
      <c r="Y1175" s="14" t="str">
        <f t="shared" si="208"/>
        <v>EMPTY</v>
      </c>
      <c r="Z1175" s="14" t="str">
        <f>IF(AND(P1175="beforeRx",O1176="afterRx"),J1176-timingTable[[#This Row],[FRT32_trace]],"EMPTY")</f>
        <v>EMPTY</v>
      </c>
      <c r="AA1175" s="14" t="str">
        <f>IF(AND(timingTable[[#This Row],[txEnd]]="txEnd",Q1179="rxStart"),I1179-timingTable[[#This Row],[FRT32_val]],"EMPTY")</f>
        <v>EMPTY</v>
      </c>
    </row>
    <row r="1176" spans="1:27" x14ac:dyDescent="0.25">
      <c r="A1176" s="14" t="s">
        <v>4320</v>
      </c>
      <c r="B1176">
        <v>335692279712</v>
      </c>
      <c r="C1176" s="14" t="s">
        <v>12099</v>
      </c>
      <c r="D1176">
        <v>151</v>
      </c>
      <c r="E1176" s="14" t="s">
        <v>7876</v>
      </c>
      <c r="F1176" s="14" t="s">
        <v>8130</v>
      </c>
      <c r="G1176" s="14">
        <f>timingTable[[#This Row],[FRT_DEC]]-B1175</f>
        <v>440</v>
      </c>
      <c r="H11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INFO]]))),H1175)</f>
        <v>117</v>
      </c>
      <c r="I11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176" s="14">
        <f>HEX2DEC(RIGHT(timingTable[[#This Row],[FRT_HEX]],MIN(LEN(timingTable[[#This Row],[FRT_HEX]])-2,8)))</f>
        <v>684830624</v>
      </c>
      <c r="K1176" s="14" t="str">
        <f>IF(timingTable[[#This Row],['[TRACECODE']:.1]]=140,"afterTx","")</f>
        <v/>
      </c>
      <c r="L1176" s="14" t="str">
        <f t="shared" si="198"/>
        <v/>
      </c>
      <c r="M1176" s="14" t="str">
        <f>IF(AND(H1176=H1175,K1175="afterTx",timingTable[[#This Row],['[TRACECODE']:.1]]=6),"dc","")</f>
        <v/>
      </c>
      <c r="N1176" s="14" t="str">
        <f t="shared" si="199"/>
        <v/>
      </c>
      <c r="O1176" s="14" t="str">
        <f>IF(timingTable[[#This Row],['[TRACECODE']:.1]]=141,"afterRx","")</f>
        <v/>
      </c>
      <c r="P1176" s="14" t="str">
        <f t="shared" si="200"/>
        <v/>
      </c>
      <c r="Q1176" s="14" t="str">
        <f t="shared" si="201"/>
        <v/>
      </c>
      <c r="R1176" s="14" t="str">
        <f t="shared" si="202"/>
        <v/>
      </c>
      <c r="S1176" s="14" t="str">
        <f t="shared" si="203"/>
        <v>EMPTY</v>
      </c>
      <c r="T1176" s="14" t="str">
        <f t="shared" si="204"/>
        <v>EMPTY</v>
      </c>
      <c r="U1176" s="14" t="str">
        <f t="shared" si="205"/>
        <v>EMPTY</v>
      </c>
      <c r="V1176" s="14" t="str">
        <f t="shared" si="206"/>
        <v>EMPTY</v>
      </c>
      <c r="W1176" s="14" t="str">
        <f>IF(L1176="beforeTx",timingTable[[#This Row],[FRT32_val]]-timingTable[[#This Row],[FRT32_trace]],"EMPTY")</f>
        <v>EMPTY</v>
      </c>
      <c r="X1176" s="14" t="str">
        <f t="shared" si="207"/>
        <v>EMPTY</v>
      </c>
      <c r="Y1176" s="14" t="str">
        <f t="shared" si="208"/>
        <v>EMPTY</v>
      </c>
      <c r="Z1176" s="14" t="str">
        <f>IF(AND(P1176="beforeRx",O1177="afterRx"),J1177-timingTable[[#This Row],[FRT32_trace]],"EMPTY")</f>
        <v>EMPTY</v>
      </c>
      <c r="AA1176" s="14" t="str">
        <f>IF(AND(timingTable[[#This Row],[txEnd]]="txEnd",Q1180="rxStart"),I1180-timingTable[[#This Row],[FRT32_val]],"EMPTY")</f>
        <v>EMPTY</v>
      </c>
    </row>
    <row r="1177" spans="1:27" x14ac:dyDescent="0.25">
      <c r="A1177" s="14" t="s">
        <v>4323</v>
      </c>
      <c r="B1177">
        <v>335692279737</v>
      </c>
      <c r="C1177" s="14" t="s">
        <v>12102</v>
      </c>
      <c r="D1177">
        <v>130</v>
      </c>
      <c r="E1177" s="14" t="s">
        <v>3933</v>
      </c>
      <c r="F1177" s="14" t="s">
        <v>5325</v>
      </c>
      <c r="G1177" s="14">
        <f>timingTable[[#This Row],[FRT_DEC]]-B1176</f>
        <v>25</v>
      </c>
      <c r="H11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INFO]]))),H1176)</f>
        <v>117</v>
      </c>
      <c r="I11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3080197</v>
      </c>
      <c r="J1177" s="14">
        <f>HEX2DEC(RIGHT(timingTable[[#This Row],[FRT_HEX]],MIN(LEN(timingTable[[#This Row],[FRT_HEX]])-2,8)))</f>
        <v>684830649</v>
      </c>
      <c r="K1177" s="14" t="str">
        <f>IF(timingTable[[#This Row],['[TRACECODE']:.1]]=140,"afterTx","")</f>
        <v/>
      </c>
      <c r="L1177" s="14" t="str">
        <f t="shared" si="198"/>
        <v/>
      </c>
      <c r="M1177" s="14" t="str">
        <f>IF(AND(H1177=H1176,K1176="afterTx",timingTable[[#This Row],['[TRACECODE']:.1]]=6),"dc","")</f>
        <v/>
      </c>
      <c r="N1177" s="14" t="str">
        <f t="shared" si="199"/>
        <v/>
      </c>
      <c r="O1177" s="14" t="str">
        <f>IF(timingTable[[#This Row],['[TRACECODE']:.1]]=141,"afterRx","")</f>
        <v/>
      </c>
      <c r="P1177" s="14" t="str">
        <f t="shared" si="200"/>
        <v>beforeRx</v>
      </c>
      <c r="Q1177" s="14" t="str">
        <f t="shared" si="201"/>
        <v/>
      </c>
      <c r="R1177" s="14" t="str">
        <f t="shared" si="202"/>
        <v/>
      </c>
      <c r="S1177" s="14" t="str">
        <f t="shared" si="203"/>
        <v>EMPTY</v>
      </c>
      <c r="T1177" s="14" t="str">
        <f t="shared" si="204"/>
        <v>EMPTY</v>
      </c>
      <c r="U1177" s="14" t="str">
        <f t="shared" si="205"/>
        <v>EMPTY</v>
      </c>
      <c r="V1177" s="14" t="str">
        <f t="shared" si="206"/>
        <v>EMPTY</v>
      </c>
      <c r="W1177" s="14" t="str">
        <f>IF(L1177="beforeTx",timingTable[[#This Row],[FRT32_val]]-timingTable[[#This Row],[FRT32_trace]],"EMPTY")</f>
        <v>EMPTY</v>
      </c>
      <c r="X1177" s="14" t="str">
        <f t="shared" si="207"/>
        <v>EMPTY</v>
      </c>
      <c r="Y1177" s="14" t="str">
        <f t="shared" si="208"/>
        <v>EMPTY</v>
      </c>
      <c r="Z1177" s="14">
        <f>IF(AND(P1177="beforeRx",O1178="afterRx"),J1178-timingTable[[#This Row],[FRT32_trace]],"EMPTY")</f>
        <v>730</v>
      </c>
      <c r="AA1177" s="14" t="str">
        <f>IF(AND(timingTable[[#This Row],[txEnd]]="txEnd",Q1181="rxStart"),I1181-timingTable[[#This Row],[FRT32_val]],"EMPTY")</f>
        <v>EMPTY</v>
      </c>
    </row>
    <row r="1178" spans="1:27" x14ac:dyDescent="0.25">
      <c r="A1178" s="14" t="s">
        <v>4324</v>
      </c>
      <c r="B1178">
        <v>335692280467</v>
      </c>
      <c r="C1178" s="14" t="s">
        <v>12103</v>
      </c>
      <c r="D1178">
        <v>141</v>
      </c>
      <c r="E1178" s="14" t="s">
        <v>3934</v>
      </c>
      <c r="F1178" s="14" t="s">
        <v>5326</v>
      </c>
      <c r="G1178" s="14">
        <f>timingTable[[#This Row],[FRT_DEC]]-B1177</f>
        <v>730</v>
      </c>
      <c r="H11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INFO]]))),H1177)</f>
        <v>117</v>
      </c>
      <c r="I117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78" s="14">
        <f>HEX2DEC(RIGHT(timingTable[[#This Row],[FRT_HEX]],MIN(LEN(timingTable[[#This Row],[FRT_HEX]])-2,8)))</f>
        <v>684831379</v>
      </c>
      <c r="K1178" s="14" t="str">
        <f>IF(timingTable[[#This Row],['[TRACECODE']:.1]]=140,"afterTx","")</f>
        <v/>
      </c>
      <c r="L1178" s="14" t="str">
        <f t="shared" si="198"/>
        <v/>
      </c>
      <c r="M1178" s="14" t="str">
        <f>IF(AND(H1178=H1177,K1177="afterTx",timingTable[[#This Row],['[TRACECODE']:.1]]=6),"dc","")</f>
        <v/>
      </c>
      <c r="N1178" s="14" t="str">
        <f t="shared" si="199"/>
        <v/>
      </c>
      <c r="O1178" s="14" t="str">
        <f>IF(timingTable[[#This Row],['[TRACECODE']:.1]]=141,"afterRx","")</f>
        <v>afterRx</v>
      </c>
      <c r="P1178" s="14" t="str">
        <f t="shared" si="200"/>
        <v/>
      </c>
      <c r="Q1178" s="14" t="str">
        <f t="shared" si="201"/>
        <v/>
      </c>
      <c r="R1178" s="14" t="str">
        <f t="shared" si="202"/>
        <v/>
      </c>
      <c r="S1178" s="14" t="str">
        <f t="shared" si="203"/>
        <v>EMPTY</v>
      </c>
      <c r="T1178" s="14" t="str">
        <f t="shared" si="204"/>
        <v>EMPTY</v>
      </c>
      <c r="U1178" s="14" t="str">
        <f t="shared" si="205"/>
        <v>EMPTY</v>
      </c>
      <c r="V1178" s="14" t="str">
        <f t="shared" si="206"/>
        <v>EMPTY</v>
      </c>
      <c r="W1178" s="14" t="str">
        <f>IF(L1178="beforeTx",timingTable[[#This Row],[FRT32_val]]-timingTable[[#This Row],[FRT32_trace]],"EMPTY")</f>
        <v>EMPTY</v>
      </c>
      <c r="X1178" s="14" t="str">
        <f t="shared" si="207"/>
        <v>EMPTY</v>
      </c>
      <c r="Y1178" s="14" t="str">
        <f t="shared" si="208"/>
        <v>EMPTY</v>
      </c>
      <c r="Z1178" s="14" t="str">
        <f>IF(AND(P1178="beforeRx",O1179="afterRx"),J1179-timingTable[[#This Row],[FRT32_trace]],"EMPTY")</f>
        <v>EMPTY</v>
      </c>
      <c r="AA1178" s="14" t="str">
        <f>IF(AND(timingTable[[#This Row],[txEnd]]="txEnd",Q1182="rxStart"),I1182-timingTable[[#This Row],[FRT32_val]],"EMPTY")</f>
        <v>EMPTY</v>
      </c>
    </row>
    <row r="1179" spans="1:27" x14ac:dyDescent="0.25">
      <c r="A1179" s="14" t="s">
        <v>4327</v>
      </c>
      <c r="B1179">
        <v>335692281843</v>
      </c>
      <c r="C1179" s="14" t="s">
        <v>12106</v>
      </c>
      <c r="D1179">
        <v>123</v>
      </c>
      <c r="E1179" s="14" t="s">
        <v>3922</v>
      </c>
      <c r="F1179" s="14" t="s">
        <v>12107</v>
      </c>
      <c r="G1179" s="14">
        <f>timingTable[[#This Row],[FRT_DEC]]-B1178</f>
        <v>1376</v>
      </c>
      <c r="H11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INFO]]))),H1178)</f>
        <v>117</v>
      </c>
      <c r="I11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684832322</v>
      </c>
      <c r="J1179" s="14">
        <f>HEX2DEC(RIGHT(timingTable[[#This Row],[FRT_HEX]],MIN(LEN(timingTable[[#This Row],[FRT_HEX]])-2,8)))</f>
        <v>684832755</v>
      </c>
      <c r="K1179" s="14" t="str">
        <f>IF(timingTable[[#This Row],['[TRACECODE']:.1]]=140,"afterTx","")</f>
        <v/>
      </c>
      <c r="L1179" s="14" t="str">
        <f t="shared" si="198"/>
        <v/>
      </c>
      <c r="M1179" s="14" t="str">
        <f>IF(AND(H1179=H1178,K1178="afterTx",timingTable[[#This Row],['[TRACECODE']:.1]]=6),"dc","")</f>
        <v/>
      </c>
      <c r="N1179" s="14" t="str">
        <f t="shared" si="199"/>
        <v/>
      </c>
      <c r="O1179" s="14" t="str">
        <f>IF(timingTable[[#This Row],['[TRACECODE']:.1]]=141,"afterRx","")</f>
        <v/>
      </c>
      <c r="P1179" s="14" t="str">
        <f t="shared" si="200"/>
        <v/>
      </c>
      <c r="Q1179" s="14" t="str">
        <f t="shared" si="201"/>
        <v>rxStart</v>
      </c>
      <c r="R1179" s="14" t="str">
        <f t="shared" si="202"/>
        <v/>
      </c>
      <c r="S1179" s="14" t="str">
        <f t="shared" si="203"/>
        <v>EMPTY</v>
      </c>
      <c r="T1179" s="14" t="str">
        <f t="shared" si="204"/>
        <v>EMPTY</v>
      </c>
      <c r="U1179" s="14" t="str">
        <f t="shared" si="205"/>
        <v>EMPTY</v>
      </c>
      <c r="V1179" s="14" t="str">
        <f t="shared" si="206"/>
        <v>EMPTY</v>
      </c>
      <c r="W1179" s="14" t="str">
        <f>IF(L1179="beforeTx",timingTable[[#This Row],[FRT32_val]]-timingTable[[#This Row],[FRT32_trace]],"EMPTY")</f>
        <v>EMPTY</v>
      </c>
      <c r="X1179" s="14" t="str">
        <f t="shared" si="207"/>
        <v>EMPTY</v>
      </c>
      <c r="Y1179" s="14" t="str">
        <f t="shared" si="208"/>
        <v>EMPTY</v>
      </c>
      <c r="Z1179" s="14" t="str">
        <f>IF(AND(P1179="beforeRx",O1180="afterRx"),J1180-timingTable[[#This Row],[FRT32_trace]],"EMPTY")</f>
        <v>EMPTY</v>
      </c>
      <c r="AA1179" s="14" t="str">
        <f>IF(AND(timingTable[[#This Row],[txEnd]]="txEnd",Q1183="rxStart"),I1183-timingTable[[#This Row],[FRT32_val]],"EMPTY")</f>
        <v>EMPTY</v>
      </c>
    </row>
    <row r="1180" spans="1:27" x14ac:dyDescent="0.25">
      <c r="A1180" s="14" t="s">
        <v>4328</v>
      </c>
      <c r="B1180">
        <v>335692281845</v>
      </c>
      <c r="C1180" s="14" t="s">
        <v>12108</v>
      </c>
      <c r="D1180">
        <v>123</v>
      </c>
      <c r="E1180" s="14" t="s">
        <v>3922</v>
      </c>
      <c r="F1180" s="14" t="s">
        <v>7879</v>
      </c>
      <c r="G1180" s="14">
        <f>timingTable[[#This Row],[FRT_DEC]]-B1179</f>
        <v>2</v>
      </c>
      <c r="H11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INFO]]))),H1179)</f>
        <v>117</v>
      </c>
      <c r="I11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80" s="14">
        <f>HEX2DEC(RIGHT(timingTable[[#This Row],[FRT_HEX]],MIN(LEN(timingTable[[#This Row],[FRT_HEX]])-2,8)))</f>
        <v>684832757</v>
      </c>
      <c r="K1180" s="14" t="str">
        <f>IF(timingTable[[#This Row],['[TRACECODE']:.1]]=140,"afterTx","")</f>
        <v/>
      </c>
      <c r="L1180" s="14" t="str">
        <f t="shared" si="198"/>
        <v/>
      </c>
      <c r="M1180" s="14" t="str">
        <f>IF(AND(H1180=H1179,K1179="afterTx",timingTable[[#This Row],['[TRACECODE']:.1]]=6),"dc","")</f>
        <v/>
      </c>
      <c r="N1180" s="14" t="str">
        <f t="shared" si="199"/>
        <v/>
      </c>
      <c r="O1180" s="14" t="str">
        <f>IF(timingTable[[#This Row],['[TRACECODE']:.1]]=141,"afterRx","")</f>
        <v/>
      </c>
      <c r="P1180" s="14" t="str">
        <f t="shared" si="200"/>
        <v/>
      </c>
      <c r="Q1180" s="14" t="str">
        <f t="shared" si="201"/>
        <v/>
      </c>
      <c r="R1180" s="14" t="str">
        <f t="shared" si="202"/>
        <v/>
      </c>
      <c r="S1180" s="14" t="str">
        <f t="shared" si="203"/>
        <v>EMPTY</v>
      </c>
      <c r="T1180" s="14" t="str">
        <f t="shared" si="204"/>
        <v>EMPTY</v>
      </c>
      <c r="U1180" s="14" t="str">
        <f t="shared" si="205"/>
        <v>EMPTY</v>
      </c>
      <c r="V1180" s="14" t="str">
        <f t="shared" si="206"/>
        <v>EMPTY</v>
      </c>
      <c r="W1180" s="14" t="str">
        <f>IF(L1180="beforeTx",timingTable[[#This Row],[FRT32_val]]-timingTable[[#This Row],[FRT32_trace]],"EMPTY")</f>
        <v>EMPTY</v>
      </c>
      <c r="X1180" s="14" t="str">
        <f t="shared" si="207"/>
        <v>EMPTY</v>
      </c>
      <c r="Y1180" s="14" t="str">
        <f t="shared" si="208"/>
        <v>EMPTY</v>
      </c>
      <c r="Z1180" s="14" t="str">
        <f>IF(AND(P1180="beforeRx",O1181="afterRx"),J1181-timingTable[[#This Row],[FRT32_trace]],"EMPTY")</f>
        <v>EMPTY</v>
      </c>
      <c r="AA1180" s="14" t="str">
        <f>IF(AND(timingTable[[#This Row],[txEnd]]="txEnd",Q1184="rxStart"),I1184-timingTable[[#This Row],[FRT32_val]],"EMPTY")</f>
        <v>EMPTY</v>
      </c>
    </row>
    <row r="1181" spans="1:27" x14ac:dyDescent="0.25">
      <c r="A1181" s="14" t="s">
        <v>4332</v>
      </c>
      <c r="B1181">
        <v>335692282174</v>
      </c>
      <c r="C1181" s="14" t="s">
        <v>12112</v>
      </c>
      <c r="D1181">
        <v>124</v>
      </c>
      <c r="E1181" s="14" t="s">
        <v>3923</v>
      </c>
      <c r="F1181" s="14" t="s">
        <v>12113</v>
      </c>
      <c r="G1181" s="14">
        <f>timingTable[[#This Row],[FRT_DEC]]-B1180</f>
        <v>329</v>
      </c>
      <c r="H11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INFO]]))),H1180)</f>
        <v>117</v>
      </c>
      <c r="I11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684832855</v>
      </c>
      <c r="J1181" s="14">
        <f>HEX2DEC(RIGHT(timingTable[[#This Row],[FRT_HEX]],MIN(LEN(timingTable[[#This Row],[FRT_HEX]])-2,8)))</f>
        <v>684833086</v>
      </c>
      <c r="K1181" s="14" t="str">
        <f>IF(timingTable[[#This Row],['[TRACECODE']:.1]]=140,"afterTx","")</f>
        <v/>
      </c>
      <c r="L1181" s="14" t="str">
        <f t="shared" si="198"/>
        <v/>
      </c>
      <c r="M1181" s="14" t="str">
        <f>IF(AND(H1181=H1180,K1180="afterTx",timingTable[[#This Row],['[TRACECODE']:.1]]=6),"dc","")</f>
        <v/>
      </c>
      <c r="N1181" s="14" t="str">
        <f t="shared" si="199"/>
        <v/>
      </c>
      <c r="O1181" s="14" t="str">
        <f>IF(timingTable[[#This Row],['[TRACECODE']:.1]]=141,"afterRx","")</f>
        <v/>
      </c>
      <c r="P1181" s="14" t="str">
        <f t="shared" si="200"/>
        <v/>
      </c>
      <c r="Q1181" s="14" t="str">
        <f t="shared" si="201"/>
        <v/>
      </c>
      <c r="R1181" s="14" t="str">
        <f t="shared" si="202"/>
        <v>rxEnd</v>
      </c>
      <c r="S1181" s="14" t="str">
        <f t="shared" si="203"/>
        <v>EMPTY</v>
      </c>
      <c r="T1181" s="14" t="str">
        <f t="shared" si="204"/>
        <v>EMPTY</v>
      </c>
      <c r="U1181" s="14">
        <f t="shared" si="205"/>
        <v>-684832853</v>
      </c>
      <c r="V1181" s="14" t="str">
        <f t="shared" si="206"/>
        <v>EMPTY</v>
      </c>
      <c r="W1181" s="14" t="str">
        <f>IF(L1181="beforeTx",timingTable[[#This Row],[FRT32_val]]-timingTable[[#This Row],[FRT32_trace]],"EMPTY")</f>
        <v>EMPTY</v>
      </c>
      <c r="X1181" s="14" t="str">
        <f t="shared" si="207"/>
        <v>EMPTY</v>
      </c>
      <c r="Y1181" s="14">
        <f t="shared" si="208"/>
        <v>249</v>
      </c>
      <c r="Z1181" s="14" t="str">
        <f>IF(AND(P1181="beforeRx",O1182="afterRx"),J1182-timingTable[[#This Row],[FRT32_trace]],"EMPTY")</f>
        <v>EMPTY</v>
      </c>
      <c r="AA1181" s="14" t="str">
        <f>IF(AND(timingTable[[#This Row],[txEnd]]="txEnd",Q1185="rxStart"),I1185-timingTable[[#This Row],[FRT32_val]],"EMPTY")</f>
        <v>EMPTY</v>
      </c>
    </row>
    <row r="1182" spans="1:27" x14ac:dyDescent="0.25">
      <c r="A1182" s="14" t="s">
        <v>4333</v>
      </c>
      <c r="B1182">
        <v>335692282177</v>
      </c>
      <c r="C1182" s="14" t="s">
        <v>12114</v>
      </c>
      <c r="D1182">
        <v>124</v>
      </c>
      <c r="E1182" s="14" t="s">
        <v>3923</v>
      </c>
      <c r="F1182" s="14" t="s">
        <v>7880</v>
      </c>
      <c r="G1182" s="14">
        <f>timingTable[[#This Row],[FRT_DEC]]-B1181</f>
        <v>3</v>
      </c>
      <c r="H11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INFO]]))),H1181)</f>
        <v>117</v>
      </c>
      <c r="I11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82" s="14">
        <f>HEX2DEC(RIGHT(timingTable[[#This Row],[FRT_HEX]],MIN(LEN(timingTable[[#This Row],[FRT_HEX]])-2,8)))</f>
        <v>684833089</v>
      </c>
      <c r="K1182" s="14" t="str">
        <f>IF(timingTable[[#This Row],['[TRACECODE']:.1]]=140,"afterTx","")</f>
        <v/>
      </c>
      <c r="L1182" s="14" t="str">
        <f t="shared" si="198"/>
        <v/>
      </c>
      <c r="M1182" s="14" t="str">
        <f>IF(AND(H1182=H1181,K1181="afterTx",timingTable[[#This Row],['[TRACECODE']:.1]]=6),"dc","")</f>
        <v/>
      </c>
      <c r="N1182" s="14" t="str">
        <f t="shared" si="199"/>
        <v/>
      </c>
      <c r="O1182" s="14" t="str">
        <f>IF(timingTable[[#This Row],['[TRACECODE']:.1]]=141,"afterRx","")</f>
        <v/>
      </c>
      <c r="P1182" s="14" t="str">
        <f t="shared" si="200"/>
        <v/>
      </c>
      <c r="Q1182" s="14" t="str">
        <f t="shared" si="201"/>
        <v/>
      </c>
      <c r="R1182" s="14" t="str">
        <f t="shared" si="202"/>
        <v/>
      </c>
      <c r="S1182" s="14" t="str">
        <f t="shared" si="203"/>
        <v>EMPTY</v>
      </c>
      <c r="T1182" s="14" t="str">
        <f t="shared" si="204"/>
        <v>EMPTY</v>
      </c>
      <c r="U1182" s="14" t="str">
        <f t="shared" si="205"/>
        <v>EMPTY</v>
      </c>
      <c r="V1182" s="14" t="str">
        <f t="shared" si="206"/>
        <v>EMPTY</v>
      </c>
      <c r="W1182" s="14" t="str">
        <f>IF(L1182="beforeTx",timingTable[[#This Row],[FRT32_val]]-timingTable[[#This Row],[FRT32_trace]],"EMPTY")</f>
        <v>EMPTY</v>
      </c>
      <c r="X1182" s="14" t="str">
        <f t="shared" si="207"/>
        <v>EMPTY</v>
      </c>
      <c r="Y1182" s="14" t="str">
        <f t="shared" si="208"/>
        <v>EMPTY</v>
      </c>
      <c r="Z1182" s="14" t="str">
        <f>IF(AND(P1182="beforeRx",O1183="afterRx"),J1183-timingTable[[#This Row],[FRT32_trace]],"EMPTY")</f>
        <v>EMPTY</v>
      </c>
      <c r="AA1182" s="14" t="str">
        <f>IF(AND(timingTable[[#This Row],[txEnd]]="txEnd",Q1186="rxStart"),I1186-timingTable[[#This Row],[FRT32_val]],"EMPTY")</f>
        <v>EMPTY</v>
      </c>
    </row>
    <row r="1183" spans="1:27" x14ac:dyDescent="0.25">
      <c r="A1183" s="14" t="s">
        <v>4334</v>
      </c>
      <c r="B1183">
        <v>335692282192</v>
      </c>
      <c r="C1183" s="14" t="s">
        <v>12115</v>
      </c>
      <c r="D1183">
        <v>151</v>
      </c>
      <c r="E1183" s="14" t="s">
        <v>7876</v>
      </c>
      <c r="F1183" s="14" t="s">
        <v>7845</v>
      </c>
      <c r="G1183" s="14">
        <f>timingTable[[#This Row],[FRT_DEC]]-B1182</f>
        <v>15</v>
      </c>
      <c r="H11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INFO]]))),H1182)</f>
        <v>117</v>
      </c>
      <c r="I11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183" s="14">
        <f>HEX2DEC(RIGHT(timingTable[[#This Row],[FRT_HEX]],MIN(LEN(timingTable[[#This Row],[FRT_HEX]])-2,8)))</f>
        <v>684833104</v>
      </c>
      <c r="K1183" s="14" t="str">
        <f>IF(timingTable[[#This Row],['[TRACECODE']:.1]]=140,"afterTx","")</f>
        <v/>
      </c>
      <c r="L1183" s="14" t="str">
        <f t="shared" si="198"/>
        <v>beforeTx</v>
      </c>
      <c r="M1183" s="14" t="str">
        <f>IF(AND(H1183=H1182,K1182="afterTx",timingTable[[#This Row],['[TRACECODE']:.1]]=6),"dc","")</f>
        <v/>
      </c>
      <c r="N1183" s="14" t="str">
        <f t="shared" si="199"/>
        <v/>
      </c>
      <c r="O1183" s="14" t="str">
        <f>IF(timingTable[[#This Row],['[TRACECODE']:.1]]=141,"afterRx","")</f>
        <v/>
      </c>
      <c r="P1183" s="14" t="str">
        <f t="shared" si="200"/>
        <v/>
      </c>
      <c r="Q1183" s="14" t="str">
        <f t="shared" si="201"/>
        <v/>
      </c>
      <c r="R1183" s="14" t="str">
        <f t="shared" si="202"/>
        <v/>
      </c>
      <c r="S1183" s="14" t="str">
        <f t="shared" si="203"/>
        <v>EMPTY</v>
      </c>
      <c r="T1183" s="14" t="str">
        <f t="shared" si="204"/>
        <v>EMPTY</v>
      </c>
      <c r="U1183" s="14" t="str">
        <f t="shared" si="205"/>
        <v>EMPTY</v>
      </c>
      <c r="V1183" s="14" t="str">
        <f t="shared" si="206"/>
        <v>EMPTY</v>
      </c>
      <c r="W1183" s="14">
        <f>IF(L1183="beforeTx",timingTable[[#This Row],[FRT32_val]]-timingTable[[#This Row],[FRT32_trace]],"EMPTY")</f>
        <v>-684833102</v>
      </c>
      <c r="X1183" s="14">
        <f t="shared" si="207"/>
        <v>726</v>
      </c>
      <c r="Y1183" s="14" t="str">
        <f t="shared" si="208"/>
        <v>EMPTY</v>
      </c>
      <c r="Z1183" s="14" t="str">
        <f>IF(AND(P1183="beforeRx",O1184="afterRx"),J1184-timingTable[[#This Row],[FRT32_trace]],"EMPTY")</f>
        <v>EMPTY</v>
      </c>
      <c r="AA1183" s="14" t="str">
        <f>IF(AND(timingTable[[#This Row],[txEnd]]="txEnd",Q1187="rxStart"),I1187-timingTable[[#This Row],[FRT32_val]],"EMPTY")</f>
        <v>EMPTY</v>
      </c>
    </row>
    <row r="1184" spans="1:27" x14ac:dyDescent="0.25">
      <c r="A1184" s="14" t="s">
        <v>4336</v>
      </c>
      <c r="B1184">
        <v>335692282203</v>
      </c>
      <c r="C1184" s="14" t="s">
        <v>12117</v>
      </c>
      <c r="D1184">
        <v>151</v>
      </c>
      <c r="E1184" s="14" t="s">
        <v>7876</v>
      </c>
      <c r="F1184" s="14" t="s">
        <v>8151</v>
      </c>
      <c r="G1184" s="14">
        <f>timingTable[[#This Row],[FRT_DEC]]-B1183</f>
        <v>11</v>
      </c>
      <c r="H11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INFO]]))),H1183)</f>
        <v>117</v>
      </c>
      <c r="I11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184" s="14">
        <f>HEX2DEC(RIGHT(timingTable[[#This Row],[FRT_HEX]],MIN(LEN(timingTable[[#This Row],[FRT_HEX]])-2,8)))</f>
        <v>684833115</v>
      </c>
      <c r="K1184" s="14" t="str">
        <f>IF(timingTable[[#This Row],['[TRACECODE']:.1]]=140,"afterTx","")</f>
        <v/>
      </c>
      <c r="L1184" s="14" t="str">
        <f t="shared" si="198"/>
        <v/>
      </c>
      <c r="M1184" s="14" t="str">
        <f>IF(AND(H1184=H1183,K1183="afterTx",timingTable[[#This Row],['[TRACECODE']:.1]]=6),"dc","")</f>
        <v/>
      </c>
      <c r="N1184" s="14" t="str">
        <f t="shared" si="199"/>
        <v/>
      </c>
      <c r="O1184" s="14" t="str">
        <f>IF(timingTable[[#This Row],['[TRACECODE']:.1]]=141,"afterRx","")</f>
        <v/>
      </c>
      <c r="P1184" s="14" t="str">
        <f t="shared" si="200"/>
        <v/>
      </c>
      <c r="Q1184" s="14" t="str">
        <f t="shared" si="201"/>
        <v/>
      </c>
      <c r="R1184" s="14" t="str">
        <f t="shared" si="202"/>
        <v/>
      </c>
      <c r="S1184" s="14" t="str">
        <f t="shared" si="203"/>
        <v>EMPTY</v>
      </c>
      <c r="T1184" s="14" t="str">
        <f t="shared" si="204"/>
        <v>EMPTY</v>
      </c>
      <c r="U1184" s="14" t="str">
        <f t="shared" si="205"/>
        <v>EMPTY</v>
      </c>
      <c r="V1184" s="14" t="str">
        <f t="shared" si="206"/>
        <v>EMPTY</v>
      </c>
      <c r="W1184" s="14" t="str">
        <f>IF(L1184="beforeTx",timingTable[[#This Row],[FRT32_val]]-timingTable[[#This Row],[FRT32_trace]],"EMPTY")</f>
        <v>EMPTY</v>
      </c>
      <c r="X1184" s="14" t="str">
        <f t="shared" si="207"/>
        <v>EMPTY</v>
      </c>
      <c r="Y1184" s="14" t="str">
        <f t="shared" si="208"/>
        <v>EMPTY</v>
      </c>
      <c r="Z1184" s="14" t="str">
        <f>IF(AND(P1184="beforeRx",O1185="afterRx"),J1185-timingTable[[#This Row],[FRT32_trace]],"EMPTY")</f>
        <v>EMPTY</v>
      </c>
      <c r="AA1184" s="14" t="str">
        <f>IF(AND(timingTable[[#This Row],[txEnd]]="txEnd",Q1188="rxStart"),I1188-timingTable[[#This Row],[FRT32_val]],"EMPTY")</f>
        <v>EMPTY</v>
      </c>
    </row>
    <row r="1185" spans="1:27" x14ac:dyDescent="0.25">
      <c r="A1185" s="14" t="s">
        <v>4353</v>
      </c>
      <c r="B1185">
        <v>335692282918</v>
      </c>
      <c r="C1185" s="14" t="s">
        <v>12136</v>
      </c>
      <c r="D1185">
        <v>140</v>
      </c>
      <c r="E1185" s="14" t="s">
        <v>1076</v>
      </c>
      <c r="F1185" s="14" t="s">
        <v>7084</v>
      </c>
      <c r="G1185" s="14">
        <f>timingTable[[#This Row],[FRT_DEC]]-B1184</f>
        <v>715</v>
      </c>
      <c r="H11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INFO]]))),H1184)</f>
        <v>117</v>
      </c>
      <c r="I118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85" s="14">
        <f>HEX2DEC(RIGHT(timingTable[[#This Row],[FRT_HEX]],MIN(LEN(timingTable[[#This Row],[FRT_HEX]])-2,8)))</f>
        <v>684833830</v>
      </c>
      <c r="K1185" s="14" t="str">
        <f>IF(timingTable[[#This Row],['[TRACECODE']:.1]]=140,"afterTx","")</f>
        <v>afterTx</v>
      </c>
      <c r="L1185" s="14" t="str">
        <f t="shared" si="198"/>
        <v/>
      </c>
      <c r="M1185" s="14" t="str">
        <f>IF(AND(H1185=H1184,K1184="afterTx",timingTable[[#This Row],['[TRACECODE']:.1]]=6),"dc","")</f>
        <v/>
      </c>
      <c r="N1185" s="14" t="str">
        <f t="shared" si="199"/>
        <v/>
      </c>
      <c r="O1185" s="14" t="str">
        <f>IF(timingTable[[#This Row],['[TRACECODE']:.1]]=141,"afterRx","")</f>
        <v/>
      </c>
      <c r="P1185" s="14" t="str">
        <f t="shared" si="200"/>
        <v/>
      </c>
      <c r="Q1185" s="14" t="str">
        <f t="shared" si="201"/>
        <v/>
      </c>
      <c r="R1185" s="14" t="str">
        <f t="shared" si="202"/>
        <v/>
      </c>
      <c r="S1185" s="14" t="str">
        <f t="shared" si="203"/>
        <v>EMPTY</v>
      </c>
      <c r="T1185" s="14" t="str">
        <f t="shared" si="204"/>
        <v>EMPTY</v>
      </c>
      <c r="U1185" s="14" t="str">
        <f t="shared" si="205"/>
        <v>EMPTY</v>
      </c>
      <c r="V1185" s="14" t="str">
        <f t="shared" si="206"/>
        <v>EMPTY</v>
      </c>
      <c r="W1185" s="14" t="str">
        <f>IF(L1185="beforeTx",timingTable[[#This Row],[FRT32_val]]-timingTable[[#This Row],[FRT32_trace]],"EMPTY")</f>
        <v>EMPTY</v>
      </c>
      <c r="X1185" s="14" t="str">
        <f t="shared" si="207"/>
        <v>EMPTY</v>
      </c>
      <c r="Y1185" s="14" t="str">
        <f t="shared" si="208"/>
        <v>EMPTY</v>
      </c>
      <c r="Z1185" s="14" t="str">
        <f>IF(AND(P1185="beforeRx",O1186="afterRx"),J1186-timingTable[[#This Row],[FRT32_trace]],"EMPTY")</f>
        <v>EMPTY</v>
      </c>
      <c r="AA1185" s="14" t="str">
        <f>IF(AND(timingTable[[#This Row],[txEnd]]="txEnd",Q1189="rxStart"),I1189-timingTable[[#This Row],[FRT32_val]],"EMPTY")</f>
        <v>EMPTY</v>
      </c>
    </row>
    <row r="1186" spans="1:27" x14ac:dyDescent="0.25">
      <c r="A1186" s="14" t="s">
        <v>4365</v>
      </c>
      <c r="B1186">
        <v>335692284275</v>
      </c>
      <c r="C1186" s="14" t="s">
        <v>12149</v>
      </c>
      <c r="D1186">
        <v>151</v>
      </c>
      <c r="E1186" s="14" t="s">
        <v>7876</v>
      </c>
      <c r="F1186" s="14" t="s">
        <v>7989</v>
      </c>
      <c r="G1186" s="14">
        <f>timingTable[[#This Row],[FRT_DEC]]-B1185</f>
        <v>1357</v>
      </c>
      <c r="H11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INFO]]))),H1185)</f>
        <v>117</v>
      </c>
      <c r="I11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186" s="14">
        <f>HEX2DEC(RIGHT(timingTable[[#This Row],[FRT_HEX]],MIN(LEN(timingTable[[#This Row],[FRT_HEX]])-2,8)))</f>
        <v>684835187</v>
      </c>
      <c r="K1186" s="14" t="str">
        <f>IF(timingTable[[#This Row],['[TRACECODE']:.1]]=140,"afterTx","")</f>
        <v/>
      </c>
      <c r="L1186" s="14" t="str">
        <f t="shared" si="198"/>
        <v/>
      </c>
      <c r="M1186" s="14" t="str">
        <f>IF(AND(H1186=H1185,K1185="afterTx",timingTable[[#This Row],['[TRACECODE']:.1]]=6),"dc","")</f>
        <v/>
      </c>
      <c r="N1186" s="14" t="str">
        <f t="shared" si="199"/>
        <v/>
      </c>
      <c r="O1186" s="14" t="str">
        <f>IF(timingTable[[#This Row],['[TRACECODE']:.1]]=141,"afterRx","")</f>
        <v/>
      </c>
      <c r="P1186" s="14" t="str">
        <f t="shared" si="200"/>
        <v/>
      </c>
      <c r="Q1186" s="14" t="str">
        <f t="shared" si="201"/>
        <v/>
      </c>
      <c r="R1186" s="14" t="str">
        <f t="shared" si="202"/>
        <v/>
      </c>
      <c r="S1186" s="14" t="str">
        <f t="shared" si="203"/>
        <v>EMPTY</v>
      </c>
      <c r="T1186" s="14" t="str">
        <f t="shared" si="204"/>
        <v>EMPTY</v>
      </c>
      <c r="U1186" s="14" t="str">
        <f t="shared" si="205"/>
        <v>EMPTY</v>
      </c>
      <c r="V1186" s="14" t="str">
        <f t="shared" si="206"/>
        <v>EMPTY</v>
      </c>
      <c r="W1186" s="14" t="str">
        <f>IF(L1186="beforeTx",timingTable[[#This Row],[FRT32_val]]-timingTable[[#This Row],[FRT32_trace]],"EMPTY")</f>
        <v>EMPTY</v>
      </c>
      <c r="X1186" s="14" t="str">
        <f t="shared" si="207"/>
        <v>EMPTY</v>
      </c>
      <c r="Y1186" s="14" t="str">
        <f t="shared" si="208"/>
        <v>EMPTY</v>
      </c>
      <c r="Z1186" s="14" t="str">
        <f>IF(AND(P1186="beforeRx",O1187="afterRx"),J1187-timingTable[[#This Row],[FRT32_trace]],"EMPTY")</f>
        <v>EMPTY</v>
      </c>
      <c r="AA1186" s="14" t="str">
        <f>IF(AND(timingTable[[#This Row],[txEnd]]="txEnd",Q1190="rxStart"),I1190-timingTable[[#This Row],[FRT32_val]],"EMPTY")</f>
        <v>EMPTY</v>
      </c>
    </row>
    <row r="1187" spans="1:27" x14ac:dyDescent="0.25">
      <c r="A1187" s="14" t="s">
        <v>4368</v>
      </c>
      <c r="B1187">
        <v>335692291697</v>
      </c>
      <c r="C1187" s="14" t="s">
        <v>12152</v>
      </c>
      <c r="D1187">
        <v>151</v>
      </c>
      <c r="E1187" s="14" t="s">
        <v>7876</v>
      </c>
      <c r="F1187" s="14" t="s">
        <v>7945</v>
      </c>
      <c r="G1187" s="14">
        <f>timingTable[[#This Row],[FRT_DEC]]-B1186</f>
        <v>7422</v>
      </c>
      <c r="H11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INFO]]))),H1186)</f>
        <v>117</v>
      </c>
      <c r="I11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187" s="14">
        <f>HEX2DEC(RIGHT(timingTable[[#This Row],[FRT_HEX]],MIN(LEN(timingTable[[#This Row],[FRT_HEX]])-2,8)))</f>
        <v>684842609</v>
      </c>
      <c r="K1187" s="14" t="str">
        <f>IF(timingTable[[#This Row],['[TRACECODE']:.1]]=140,"afterTx","")</f>
        <v/>
      </c>
      <c r="L1187" s="14" t="str">
        <f t="shared" si="198"/>
        <v/>
      </c>
      <c r="M1187" s="14" t="str">
        <f>IF(AND(H1187=H1186,K1186="afterTx",timingTable[[#This Row],['[TRACECODE']:.1]]=6),"dc","")</f>
        <v/>
      </c>
      <c r="N1187" s="14" t="str">
        <f t="shared" si="199"/>
        <v/>
      </c>
      <c r="O1187" s="14" t="str">
        <f>IF(timingTable[[#This Row],['[TRACECODE']:.1]]=141,"afterRx","")</f>
        <v/>
      </c>
      <c r="P1187" s="14" t="str">
        <f t="shared" si="200"/>
        <v/>
      </c>
      <c r="Q1187" s="14" t="str">
        <f t="shared" si="201"/>
        <v/>
      </c>
      <c r="R1187" s="14" t="str">
        <f t="shared" si="202"/>
        <v/>
      </c>
      <c r="S1187" s="14" t="str">
        <f t="shared" si="203"/>
        <v>EMPTY</v>
      </c>
      <c r="T1187" s="14" t="str">
        <f t="shared" si="204"/>
        <v>EMPTY</v>
      </c>
      <c r="U1187" s="14" t="str">
        <f t="shared" si="205"/>
        <v>EMPTY</v>
      </c>
      <c r="V1187" s="14" t="str">
        <f t="shared" si="206"/>
        <v>EMPTY</v>
      </c>
      <c r="W1187" s="14" t="str">
        <f>IF(L1187="beforeTx",timingTable[[#This Row],[FRT32_val]]-timingTable[[#This Row],[FRT32_trace]],"EMPTY")</f>
        <v>EMPTY</v>
      </c>
      <c r="X1187" s="14" t="str">
        <f t="shared" si="207"/>
        <v>EMPTY</v>
      </c>
      <c r="Y1187" s="14" t="str">
        <f t="shared" si="208"/>
        <v>EMPTY</v>
      </c>
      <c r="Z1187" s="14" t="str">
        <f>IF(AND(P1187="beforeRx",O1188="afterRx"),J1188-timingTable[[#This Row],[FRT32_trace]],"EMPTY")</f>
        <v>EMPTY</v>
      </c>
      <c r="AA1187" s="14" t="str">
        <f>IF(AND(timingTable[[#This Row],[txEnd]]="txEnd",Q1191="rxStart"),I1191-timingTable[[#This Row],[FRT32_val]],"EMPTY")</f>
        <v>EMPTY</v>
      </c>
    </row>
    <row r="1188" spans="1:27" x14ac:dyDescent="0.25">
      <c r="A1188" s="14" t="s">
        <v>4370</v>
      </c>
      <c r="B1188">
        <v>335692292766</v>
      </c>
      <c r="C1188" s="14" t="s">
        <v>12154</v>
      </c>
      <c r="D1188">
        <v>151</v>
      </c>
      <c r="E1188" s="14" t="s">
        <v>7876</v>
      </c>
      <c r="F1188" s="14" t="s">
        <v>7936</v>
      </c>
      <c r="G1188" s="14">
        <f>timingTable[[#This Row],[FRT_DEC]]-B1187</f>
        <v>1069</v>
      </c>
      <c r="H11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INFO]]))),H1187)</f>
        <v>117</v>
      </c>
      <c r="I11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188" s="14">
        <f>HEX2DEC(RIGHT(timingTable[[#This Row],[FRT_HEX]],MIN(LEN(timingTable[[#This Row],[FRT_HEX]])-2,8)))</f>
        <v>684843678</v>
      </c>
      <c r="K1188" s="14" t="str">
        <f>IF(timingTable[[#This Row],['[TRACECODE']:.1]]=140,"afterTx","")</f>
        <v/>
      </c>
      <c r="L1188" s="14" t="str">
        <f t="shared" si="198"/>
        <v/>
      </c>
      <c r="M1188" s="14" t="str">
        <f>IF(AND(H1188=H1187,K1187="afterTx",timingTable[[#This Row],['[TRACECODE']:.1]]=6),"dc","")</f>
        <v/>
      </c>
      <c r="N1188" s="14" t="str">
        <f t="shared" si="199"/>
        <v/>
      </c>
      <c r="O1188" s="14" t="str">
        <f>IF(timingTable[[#This Row],['[TRACECODE']:.1]]=141,"afterRx","")</f>
        <v/>
      </c>
      <c r="P1188" s="14" t="str">
        <f t="shared" si="200"/>
        <v/>
      </c>
      <c r="Q1188" s="14" t="str">
        <f t="shared" si="201"/>
        <v/>
      </c>
      <c r="R1188" s="14" t="str">
        <f t="shared" si="202"/>
        <v/>
      </c>
      <c r="S1188" s="14" t="str">
        <f t="shared" si="203"/>
        <v>EMPTY</v>
      </c>
      <c r="T1188" s="14" t="str">
        <f t="shared" si="204"/>
        <v>EMPTY</v>
      </c>
      <c r="U1188" s="14" t="str">
        <f t="shared" si="205"/>
        <v>EMPTY</v>
      </c>
      <c r="V1188" s="14" t="str">
        <f t="shared" si="206"/>
        <v>EMPTY</v>
      </c>
      <c r="W1188" s="14" t="str">
        <f>IF(L1188="beforeTx",timingTable[[#This Row],[FRT32_val]]-timingTable[[#This Row],[FRT32_trace]],"EMPTY")</f>
        <v>EMPTY</v>
      </c>
      <c r="X1188" s="14" t="str">
        <f t="shared" si="207"/>
        <v>EMPTY</v>
      </c>
      <c r="Y1188" s="14" t="str">
        <f t="shared" si="208"/>
        <v>EMPTY</v>
      </c>
      <c r="Z1188" s="14" t="str">
        <f>IF(AND(P1188="beforeRx",O1189="afterRx"),J1189-timingTable[[#This Row],[FRT32_trace]],"EMPTY")</f>
        <v>EMPTY</v>
      </c>
      <c r="AA1188" s="14" t="str">
        <f>IF(AND(timingTable[[#This Row],[txEnd]]="txEnd",Q1192="rxStart"),I1192-timingTable[[#This Row],[FRT32_val]],"EMPTY")</f>
        <v>EMPTY</v>
      </c>
    </row>
    <row r="1189" spans="1:27" x14ac:dyDescent="0.25">
      <c r="A1189" s="14" t="s">
        <v>4372</v>
      </c>
      <c r="B1189">
        <v>335692295002</v>
      </c>
      <c r="C1189" s="14" t="s">
        <v>12156</v>
      </c>
      <c r="D1189">
        <v>151</v>
      </c>
      <c r="E1189" s="14" t="s">
        <v>7876</v>
      </c>
      <c r="F1189" s="14" t="s">
        <v>7989</v>
      </c>
      <c r="G1189" s="14">
        <f>timingTable[[#This Row],[FRT_DEC]]-B1188</f>
        <v>2236</v>
      </c>
      <c r="H11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INFO]]))),H1188)</f>
        <v>117</v>
      </c>
      <c r="I11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189" s="14">
        <f>HEX2DEC(RIGHT(timingTable[[#This Row],[FRT_HEX]],MIN(LEN(timingTable[[#This Row],[FRT_HEX]])-2,8)))</f>
        <v>684845914</v>
      </c>
      <c r="K1189" s="14" t="str">
        <f>IF(timingTable[[#This Row],['[TRACECODE']:.1]]=140,"afterTx","")</f>
        <v/>
      </c>
      <c r="L1189" s="14" t="str">
        <f t="shared" si="198"/>
        <v/>
      </c>
      <c r="M1189" s="14" t="str">
        <f>IF(AND(H1189=H1188,K1188="afterTx",timingTable[[#This Row],['[TRACECODE']:.1]]=6),"dc","")</f>
        <v/>
      </c>
      <c r="N1189" s="14" t="str">
        <f t="shared" si="199"/>
        <v/>
      </c>
      <c r="O1189" s="14" t="str">
        <f>IF(timingTable[[#This Row],['[TRACECODE']:.1]]=141,"afterRx","")</f>
        <v/>
      </c>
      <c r="P1189" s="14" t="str">
        <f t="shared" si="200"/>
        <v/>
      </c>
      <c r="Q1189" s="14" t="str">
        <f t="shared" si="201"/>
        <v/>
      </c>
      <c r="R1189" s="14" t="str">
        <f t="shared" si="202"/>
        <v/>
      </c>
      <c r="S1189" s="14" t="str">
        <f t="shared" si="203"/>
        <v>EMPTY</v>
      </c>
      <c r="T1189" s="14" t="str">
        <f t="shared" si="204"/>
        <v>EMPTY</v>
      </c>
      <c r="U1189" s="14" t="str">
        <f t="shared" si="205"/>
        <v>EMPTY</v>
      </c>
      <c r="V1189" s="14" t="str">
        <f t="shared" si="206"/>
        <v>EMPTY</v>
      </c>
      <c r="W1189" s="14" t="str">
        <f>IF(L1189="beforeTx",timingTable[[#This Row],[FRT32_val]]-timingTable[[#This Row],[FRT32_trace]],"EMPTY")</f>
        <v>EMPTY</v>
      </c>
      <c r="X1189" s="14" t="str">
        <f t="shared" si="207"/>
        <v>EMPTY</v>
      </c>
      <c r="Y1189" s="14" t="str">
        <f t="shared" si="208"/>
        <v>EMPTY</v>
      </c>
      <c r="Z1189" s="14" t="str">
        <f>IF(AND(P1189="beforeRx",O1190="afterRx"),J1190-timingTable[[#This Row],[FRT32_trace]],"EMPTY")</f>
        <v>EMPTY</v>
      </c>
      <c r="AA1189" s="14" t="str">
        <f>IF(AND(timingTable[[#This Row],[txEnd]]="txEnd",Q1193="rxStart"),I1193-timingTable[[#This Row],[FRT32_val]],"EMPTY")</f>
        <v>EMPTY</v>
      </c>
    </row>
    <row r="1190" spans="1:27" x14ac:dyDescent="0.25">
      <c r="A1190" s="14" t="s">
        <v>4380</v>
      </c>
      <c r="B1190">
        <v>335692296045</v>
      </c>
      <c r="C1190" s="14" t="s">
        <v>12166</v>
      </c>
      <c r="D1190">
        <v>151</v>
      </c>
      <c r="E1190" s="14" t="s">
        <v>7876</v>
      </c>
      <c r="F1190" s="14" t="s">
        <v>7993</v>
      </c>
      <c r="G1190" s="14">
        <f>timingTable[[#This Row],[FRT_DEC]]-B1189</f>
        <v>1043</v>
      </c>
      <c r="H11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INFO]]))),H1189)</f>
        <v>117</v>
      </c>
      <c r="I11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190" s="14">
        <f>HEX2DEC(RIGHT(timingTable[[#This Row],[FRT_HEX]],MIN(LEN(timingTable[[#This Row],[FRT_HEX]])-2,8)))</f>
        <v>684846957</v>
      </c>
      <c r="K1190" s="14" t="str">
        <f>IF(timingTable[[#This Row],['[TRACECODE']:.1]]=140,"afterTx","")</f>
        <v/>
      </c>
      <c r="L1190" s="14" t="str">
        <f t="shared" si="198"/>
        <v/>
      </c>
      <c r="M1190" s="14" t="str">
        <f>IF(AND(H1190=H1189,K1189="afterTx",timingTable[[#This Row],['[TRACECODE']:.1]]=6),"dc","")</f>
        <v/>
      </c>
      <c r="N1190" s="14" t="str">
        <f t="shared" si="199"/>
        <v/>
      </c>
      <c r="O1190" s="14" t="str">
        <f>IF(timingTable[[#This Row],['[TRACECODE']:.1]]=141,"afterRx","")</f>
        <v/>
      </c>
      <c r="P1190" s="14" t="str">
        <f t="shared" si="200"/>
        <v/>
      </c>
      <c r="Q1190" s="14" t="str">
        <f t="shared" si="201"/>
        <v/>
      </c>
      <c r="R1190" s="14" t="str">
        <f t="shared" si="202"/>
        <v/>
      </c>
      <c r="S1190" s="14" t="str">
        <f t="shared" si="203"/>
        <v>EMPTY</v>
      </c>
      <c r="T1190" s="14" t="str">
        <f t="shared" si="204"/>
        <v>EMPTY</v>
      </c>
      <c r="U1190" s="14" t="str">
        <f t="shared" si="205"/>
        <v>EMPTY</v>
      </c>
      <c r="V1190" s="14" t="str">
        <f t="shared" si="206"/>
        <v>EMPTY</v>
      </c>
      <c r="W1190" s="14" t="str">
        <f>IF(L1190="beforeTx",timingTable[[#This Row],[FRT32_val]]-timingTable[[#This Row],[FRT32_trace]],"EMPTY")</f>
        <v>EMPTY</v>
      </c>
      <c r="X1190" s="14" t="str">
        <f t="shared" si="207"/>
        <v>EMPTY</v>
      </c>
      <c r="Y1190" s="14" t="str">
        <f t="shared" si="208"/>
        <v>EMPTY</v>
      </c>
      <c r="Z1190" s="14" t="str">
        <f>IF(AND(P1190="beforeRx",O1191="afterRx"),J1191-timingTable[[#This Row],[FRT32_trace]],"EMPTY")</f>
        <v>EMPTY</v>
      </c>
      <c r="AA1190" s="14" t="str">
        <f>IF(AND(timingTable[[#This Row],[txEnd]]="txEnd",Q1194="rxStart"),I1194-timingTable[[#This Row],[FRT32_val]],"EMPTY")</f>
        <v>EMPTY</v>
      </c>
    </row>
    <row r="1191" spans="1:27" x14ac:dyDescent="0.25">
      <c r="A1191" s="14" t="s">
        <v>4384</v>
      </c>
      <c r="B1191">
        <v>335692296089</v>
      </c>
      <c r="C1191" s="14" t="s">
        <v>12170</v>
      </c>
      <c r="D1191">
        <v>131</v>
      </c>
      <c r="E1191" s="14" t="s">
        <v>3932</v>
      </c>
      <c r="F1191" s="14" t="s">
        <v>12171</v>
      </c>
      <c r="G1191" s="14">
        <f>timingTable[[#This Row],[FRT_DEC]]-B1190</f>
        <v>44</v>
      </c>
      <c r="H11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INFO]]))),H1190)</f>
        <v>118</v>
      </c>
      <c r="I119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91" s="14">
        <f>HEX2DEC(RIGHT(timingTable[[#This Row],[FRT_HEX]],MIN(LEN(timingTable[[#This Row],[FRT_HEX]])-2,8)))</f>
        <v>684847001</v>
      </c>
      <c r="K1191" s="14" t="str">
        <f>IF(timingTable[[#This Row],['[TRACECODE']:.1]]=140,"afterTx","")</f>
        <v/>
      </c>
      <c r="L1191" s="14" t="str">
        <f t="shared" si="198"/>
        <v/>
      </c>
      <c r="M1191" s="14" t="str">
        <f>IF(AND(H1191=H1190,K1190="afterTx",timingTable[[#This Row],['[TRACECODE']:.1]]=6),"dc","")</f>
        <v/>
      </c>
      <c r="N1191" s="14" t="str">
        <f t="shared" si="199"/>
        <v/>
      </c>
      <c r="O1191" s="14" t="str">
        <f>IF(timingTable[[#This Row],['[TRACECODE']:.1]]=141,"afterRx","")</f>
        <v/>
      </c>
      <c r="P1191" s="14" t="str">
        <f t="shared" si="200"/>
        <v/>
      </c>
      <c r="Q1191" s="14" t="str">
        <f t="shared" si="201"/>
        <v/>
      </c>
      <c r="R1191" s="14" t="str">
        <f t="shared" si="202"/>
        <v/>
      </c>
      <c r="S1191" s="14" t="str">
        <f t="shared" si="203"/>
        <v>EMPTY</v>
      </c>
      <c r="T1191" s="14" t="str">
        <f t="shared" si="204"/>
        <v>EMPTY</v>
      </c>
      <c r="U1191" s="14" t="str">
        <f t="shared" si="205"/>
        <v>EMPTY</v>
      </c>
      <c r="V1191" s="14" t="str">
        <f t="shared" si="206"/>
        <v>EMPTY</v>
      </c>
      <c r="W1191" s="14" t="str">
        <f>IF(L1191="beforeTx",timingTable[[#This Row],[FRT32_val]]-timingTable[[#This Row],[FRT32_trace]],"EMPTY")</f>
        <v>EMPTY</v>
      </c>
      <c r="X1191" s="14" t="str">
        <f t="shared" si="207"/>
        <v>EMPTY</v>
      </c>
      <c r="Y1191" s="14" t="str">
        <f t="shared" si="208"/>
        <v>EMPTY</v>
      </c>
      <c r="Z1191" s="14" t="str">
        <f>IF(AND(P1191="beforeRx",O1192="afterRx"),J1192-timingTable[[#This Row],[FRT32_trace]],"EMPTY")</f>
        <v>EMPTY</v>
      </c>
      <c r="AA1191" s="14" t="str">
        <f>IF(AND(timingTable[[#This Row],[txEnd]]="txEnd",Q1195="rxStart"),I1195-timingTable[[#This Row],[FRT32_val]],"EMPTY")</f>
        <v>EMPTY</v>
      </c>
    </row>
    <row r="1192" spans="1:27" x14ac:dyDescent="0.25">
      <c r="A1192" s="14" t="s">
        <v>4386</v>
      </c>
      <c r="B1192">
        <v>335692296152</v>
      </c>
      <c r="C1192" s="14" t="s">
        <v>12173</v>
      </c>
      <c r="D1192">
        <v>129</v>
      </c>
      <c r="E1192" s="14" t="s">
        <v>3677</v>
      </c>
      <c r="F1192" s="14" t="s">
        <v>12174</v>
      </c>
      <c r="G1192" s="14">
        <f>timingTable[[#This Row],[FRT_DEC]]-B1191</f>
        <v>63</v>
      </c>
      <c r="H11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INFO]]))),H1191)</f>
        <v>118</v>
      </c>
      <c r="I11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684847943</v>
      </c>
      <c r="J1192" s="14">
        <f>HEX2DEC(RIGHT(timingTable[[#This Row],[FRT_HEX]],MIN(LEN(timingTable[[#This Row],[FRT_HEX]])-2,8)))</f>
        <v>684847064</v>
      </c>
      <c r="K1192" s="14" t="str">
        <f>IF(timingTable[[#This Row],['[TRACECODE']:.1]]=140,"afterTx","")</f>
        <v/>
      </c>
      <c r="L1192" s="14" t="str">
        <f t="shared" si="198"/>
        <v>beforeTx</v>
      </c>
      <c r="M1192" s="14" t="str">
        <f>IF(AND(H1192=H1191,K1191="afterTx",timingTable[[#This Row],['[TRACECODE']:.1]]=6),"dc","")</f>
        <v/>
      </c>
      <c r="N1192" s="14" t="str">
        <f t="shared" si="199"/>
        <v/>
      </c>
      <c r="O1192" s="14" t="str">
        <f>IF(timingTable[[#This Row],['[TRACECODE']:.1]]=141,"afterRx","")</f>
        <v/>
      </c>
      <c r="P1192" s="14" t="str">
        <f t="shared" si="200"/>
        <v/>
      </c>
      <c r="Q1192" s="14" t="str">
        <f t="shared" si="201"/>
        <v/>
      </c>
      <c r="R1192" s="14" t="str">
        <f t="shared" si="202"/>
        <v/>
      </c>
      <c r="S1192" s="14">
        <f t="shared" si="203"/>
        <v>719</v>
      </c>
      <c r="T1192" s="14" t="str">
        <f t="shared" si="204"/>
        <v>EMPTY</v>
      </c>
      <c r="U1192" s="14" t="str">
        <f t="shared" si="205"/>
        <v>EMPTY</v>
      </c>
      <c r="V1192" s="14" t="str">
        <f t="shared" si="206"/>
        <v>EMPTY</v>
      </c>
      <c r="W1192" s="14">
        <f>IF(L1192="beforeTx",timingTable[[#This Row],[FRT32_val]]-timingTable[[#This Row],[FRT32_trace]],"EMPTY")</f>
        <v>879</v>
      </c>
      <c r="X1192" s="14">
        <f t="shared" si="207"/>
        <v>915</v>
      </c>
      <c r="Y1192" s="14" t="str">
        <f t="shared" si="208"/>
        <v>EMPTY</v>
      </c>
      <c r="Z1192" s="14" t="str">
        <f>IF(AND(P1192="beforeRx",O1193="afterRx"),J1193-timingTable[[#This Row],[FRT32_trace]],"EMPTY")</f>
        <v>EMPTY</v>
      </c>
      <c r="AA1192" s="14" t="str">
        <f>IF(AND(timingTable[[#This Row],[txEnd]]="txEnd",Q1196="rxStart"),I1196-timingTable[[#This Row],[FRT32_val]],"EMPTY")</f>
        <v>EMPTY</v>
      </c>
    </row>
    <row r="1193" spans="1:27" x14ac:dyDescent="0.25">
      <c r="A1193" s="14" t="s">
        <v>4387</v>
      </c>
      <c r="B1193">
        <v>335692296155</v>
      </c>
      <c r="C1193" s="14" t="s">
        <v>12175</v>
      </c>
      <c r="D1193">
        <v>129</v>
      </c>
      <c r="E1193" s="14" t="s">
        <v>3677</v>
      </c>
      <c r="F1193" s="14" t="s">
        <v>7881</v>
      </c>
      <c r="G1193" s="14">
        <f>timingTable[[#This Row],[FRT_DEC]]-B1192</f>
        <v>3</v>
      </c>
      <c r="H11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INFO]]))),H1192)</f>
        <v>118</v>
      </c>
      <c r="I11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93" s="14">
        <f>HEX2DEC(RIGHT(timingTable[[#This Row],[FRT_HEX]],MIN(LEN(timingTable[[#This Row],[FRT_HEX]])-2,8)))</f>
        <v>684847067</v>
      </c>
      <c r="K1193" s="14" t="str">
        <f>IF(timingTable[[#This Row],['[TRACECODE']:.1]]=140,"afterTx","")</f>
        <v/>
      </c>
      <c r="L1193" s="14" t="str">
        <f t="shared" si="198"/>
        <v/>
      </c>
      <c r="M1193" s="14" t="str">
        <f>IF(AND(H1193=H1192,K1192="afterTx",timingTable[[#This Row],['[TRACECODE']:.1]]=6),"dc","")</f>
        <v/>
      </c>
      <c r="N1193" s="14" t="str">
        <f t="shared" si="199"/>
        <v/>
      </c>
      <c r="O1193" s="14" t="str">
        <f>IF(timingTable[[#This Row],['[TRACECODE']:.1]]=141,"afterRx","")</f>
        <v/>
      </c>
      <c r="P1193" s="14" t="str">
        <f t="shared" si="200"/>
        <v/>
      </c>
      <c r="Q1193" s="14" t="str">
        <f t="shared" si="201"/>
        <v/>
      </c>
      <c r="R1193" s="14" t="str">
        <f t="shared" si="202"/>
        <v/>
      </c>
      <c r="S1193" s="14" t="str">
        <f t="shared" si="203"/>
        <v>EMPTY</v>
      </c>
      <c r="T1193" s="14" t="str">
        <f t="shared" si="204"/>
        <v>EMPTY</v>
      </c>
      <c r="U1193" s="14" t="str">
        <f t="shared" si="205"/>
        <v>EMPTY</v>
      </c>
      <c r="V1193" s="14" t="str">
        <f t="shared" si="206"/>
        <v>EMPTY</v>
      </c>
      <c r="W1193" s="14" t="str">
        <f>IF(L1193="beforeTx",timingTable[[#This Row],[FRT32_val]]-timingTable[[#This Row],[FRT32_trace]],"EMPTY")</f>
        <v>EMPTY</v>
      </c>
      <c r="X1193" s="14" t="str">
        <f t="shared" si="207"/>
        <v>EMPTY</v>
      </c>
      <c r="Y1193" s="14" t="str">
        <f t="shared" si="208"/>
        <v>EMPTY</v>
      </c>
      <c r="Z1193" s="14" t="str">
        <f>IF(AND(P1193="beforeRx",O1194="afterRx"),J1194-timingTable[[#This Row],[FRT32_trace]],"EMPTY")</f>
        <v>EMPTY</v>
      </c>
      <c r="AA1193" s="14" t="str">
        <f>IF(AND(timingTable[[#This Row],[txEnd]]="txEnd",Q1197="rxStart"),I1197-timingTable[[#This Row],[FRT32_val]],"EMPTY")</f>
        <v>EMPTY</v>
      </c>
    </row>
    <row r="1194" spans="1:27" x14ac:dyDescent="0.25">
      <c r="A1194" s="14" t="s">
        <v>4388</v>
      </c>
      <c r="B1194">
        <v>335692297067</v>
      </c>
      <c r="C1194" s="14" t="s">
        <v>12176</v>
      </c>
      <c r="D1194">
        <v>140</v>
      </c>
      <c r="E1194" s="14" t="s">
        <v>1076</v>
      </c>
      <c r="F1194" s="14" t="s">
        <v>4240</v>
      </c>
      <c r="G1194" s="14">
        <f>timingTable[[#This Row],[FRT_DEC]]-B1193</f>
        <v>912</v>
      </c>
      <c r="H11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INFO]]))),H1193)</f>
        <v>118</v>
      </c>
      <c r="I119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194" s="14">
        <f>HEX2DEC(RIGHT(timingTable[[#This Row],[FRT_HEX]],MIN(LEN(timingTable[[#This Row],[FRT_HEX]])-2,8)))</f>
        <v>684847979</v>
      </c>
      <c r="K1194" s="14" t="str">
        <f>IF(timingTable[[#This Row],['[TRACECODE']:.1]]=140,"afterTx","")</f>
        <v>afterTx</v>
      </c>
      <c r="L1194" s="14" t="str">
        <f t="shared" si="198"/>
        <v/>
      </c>
      <c r="M1194" s="14" t="str">
        <f>IF(AND(H1194=H1193,K1193="afterTx",timingTable[[#This Row],['[TRACECODE']:.1]]=6),"dc","")</f>
        <v/>
      </c>
      <c r="N1194" s="14" t="str">
        <f t="shared" si="199"/>
        <v/>
      </c>
      <c r="O1194" s="14" t="str">
        <f>IF(timingTable[[#This Row],['[TRACECODE']:.1]]=141,"afterRx","")</f>
        <v/>
      </c>
      <c r="P1194" s="14" t="str">
        <f t="shared" si="200"/>
        <v/>
      </c>
      <c r="Q1194" s="14" t="str">
        <f t="shared" si="201"/>
        <v/>
      </c>
      <c r="R1194" s="14" t="str">
        <f t="shared" si="202"/>
        <v/>
      </c>
      <c r="S1194" s="14" t="str">
        <f t="shared" si="203"/>
        <v>EMPTY</v>
      </c>
      <c r="T1194" s="14" t="str">
        <f t="shared" si="204"/>
        <v>EMPTY</v>
      </c>
      <c r="U1194" s="14" t="str">
        <f t="shared" si="205"/>
        <v>EMPTY</v>
      </c>
      <c r="V1194" s="14" t="str">
        <f t="shared" si="206"/>
        <v>EMPTY</v>
      </c>
      <c r="W1194" s="14" t="str">
        <f>IF(L1194="beforeTx",timingTable[[#This Row],[FRT32_val]]-timingTable[[#This Row],[FRT32_trace]],"EMPTY")</f>
        <v>EMPTY</v>
      </c>
      <c r="X1194" s="14" t="str">
        <f t="shared" si="207"/>
        <v>EMPTY</v>
      </c>
      <c r="Y1194" s="14" t="str">
        <f t="shared" si="208"/>
        <v>EMPTY</v>
      </c>
      <c r="Z1194" s="14" t="str">
        <f>IF(AND(P1194="beforeRx",O1195="afterRx"),J1195-timingTable[[#This Row],[FRT32_trace]],"EMPTY")</f>
        <v>EMPTY</v>
      </c>
      <c r="AA1194" s="14" t="str">
        <f>IF(AND(timingTable[[#This Row],[txEnd]]="txEnd",Q1198="rxStart"),I1198-timingTable[[#This Row],[FRT32_val]],"EMPTY")</f>
        <v>EMPTY</v>
      </c>
    </row>
    <row r="1195" spans="1:27" x14ac:dyDescent="0.25">
      <c r="A1195" s="14" t="s">
        <v>4390</v>
      </c>
      <c r="B1195">
        <v>335692300699</v>
      </c>
      <c r="C1195" s="14" t="s">
        <v>12178</v>
      </c>
      <c r="D1195">
        <v>6</v>
      </c>
      <c r="E1195" s="14" t="s">
        <v>1077</v>
      </c>
      <c r="F1195" s="14" t="s">
        <v>12179</v>
      </c>
      <c r="G1195" s="14">
        <f>timingTable[[#This Row],[FRT_DEC]]-B1194</f>
        <v>3632</v>
      </c>
      <c r="H11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INFO]]))),H1194)</f>
        <v>118</v>
      </c>
      <c r="I11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684848662</v>
      </c>
      <c r="J1195" s="14">
        <f>HEX2DEC(RIGHT(timingTable[[#This Row],[FRT_HEX]],MIN(LEN(timingTable[[#This Row],[FRT_HEX]])-2,8)))</f>
        <v>684851611</v>
      </c>
      <c r="K1195" s="14" t="str">
        <f>IF(timingTable[[#This Row],['[TRACECODE']:.1]]=140,"afterTx","")</f>
        <v/>
      </c>
      <c r="L1195" s="14" t="str">
        <f t="shared" si="198"/>
        <v/>
      </c>
      <c r="M1195" s="14" t="str">
        <f>IF(AND(H1195=H1194,K1194="afterTx",timingTable[[#This Row],['[TRACECODE']:.1]]=6),"dc","")</f>
        <v>dc</v>
      </c>
      <c r="N1195" s="14" t="str">
        <f t="shared" si="199"/>
        <v/>
      </c>
      <c r="O1195" s="14" t="str">
        <f>IF(timingTable[[#This Row],['[TRACECODE']:.1]]=141,"afterRx","")</f>
        <v/>
      </c>
      <c r="P1195" s="14" t="str">
        <f t="shared" si="200"/>
        <v/>
      </c>
      <c r="Q1195" s="14" t="str">
        <f t="shared" si="201"/>
        <v/>
      </c>
      <c r="R1195" s="14" t="str">
        <f t="shared" si="202"/>
        <v/>
      </c>
      <c r="S1195" s="14" t="str">
        <f t="shared" si="203"/>
        <v>EMPTY</v>
      </c>
      <c r="T1195" s="14" t="str">
        <f t="shared" si="204"/>
        <v>EMPTY</v>
      </c>
      <c r="U1195" s="14" t="str">
        <f t="shared" si="205"/>
        <v>EMPTY</v>
      </c>
      <c r="V1195" s="14" t="str">
        <f t="shared" si="206"/>
        <v>EMPTY</v>
      </c>
      <c r="W1195" s="14" t="str">
        <f>IF(L1195="beforeTx",timingTable[[#This Row],[FRT32_val]]-timingTable[[#This Row],[FRT32_trace]],"EMPTY")</f>
        <v>EMPTY</v>
      </c>
      <c r="X1195" s="14" t="str">
        <f t="shared" si="207"/>
        <v>EMPTY</v>
      </c>
      <c r="Y1195" s="14" t="str">
        <f t="shared" si="208"/>
        <v>EMPTY</v>
      </c>
      <c r="Z1195" s="14" t="str">
        <f>IF(AND(P1195="beforeRx",O1196="afterRx"),J1196-timingTable[[#This Row],[FRT32_trace]],"EMPTY")</f>
        <v>EMPTY</v>
      </c>
      <c r="AA1195" s="14" t="str">
        <f>IF(AND(timingTable[[#This Row],[txEnd]]="txEnd",Q1199="rxStart"),I1199-timingTable[[#This Row],[FRT32_val]],"EMPTY")</f>
        <v>EMPTY</v>
      </c>
    </row>
    <row r="1196" spans="1:27" x14ac:dyDescent="0.25">
      <c r="A1196" s="14" t="s">
        <v>4391</v>
      </c>
      <c r="B1196">
        <v>335692300702</v>
      </c>
      <c r="C1196" s="14" t="s">
        <v>12180</v>
      </c>
      <c r="D1196">
        <v>6</v>
      </c>
      <c r="E1196" s="14" t="s">
        <v>1077</v>
      </c>
      <c r="F1196" s="14" t="s">
        <v>7877</v>
      </c>
      <c r="G1196" s="14">
        <f>timingTable[[#This Row],[FRT_DEC]]-B1195</f>
        <v>3</v>
      </c>
      <c r="H11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INFO]]))),H1195)</f>
        <v>118</v>
      </c>
      <c r="I11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96" s="14">
        <f>HEX2DEC(RIGHT(timingTable[[#This Row],[FRT_HEX]],MIN(LEN(timingTable[[#This Row],[FRT_HEX]])-2,8)))</f>
        <v>684851614</v>
      </c>
      <c r="K1196" s="14" t="str">
        <f>IF(timingTable[[#This Row],['[TRACECODE']:.1]]=140,"afterTx","")</f>
        <v/>
      </c>
      <c r="L1196" s="14" t="str">
        <f t="shared" si="198"/>
        <v/>
      </c>
      <c r="M1196" s="14" t="str">
        <f>IF(AND(H1196=H1195,K1195="afterTx",timingTable[[#This Row],['[TRACECODE']:.1]]=6),"dc","")</f>
        <v/>
      </c>
      <c r="N1196" s="14" t="str">
        <f t="shared" si="199"/>
        <v/>
      </c>
      <c r="O1196" s="14" t="str">
        <f>IF(timingTable[[#This Row],['[TRACECODE']:.1]]=141,"afterRx","")</f>
        <v/>
      </c>
      <c r="P1196" s="14" t="str">
        <f t="shared" si="200"/>
        <v/>
      </c>
      <c r="Q1196" s="14" t="str">
        <f t="shared" si="201"/>
        <v/>
      </c>
      <c r="R1196" s="14" t="str">
        <f t="shared" si="202"/>
        <v/>
      </c>
      <c r="S1196" s="14" t="str">
        <f t="shared" si="203"/>
        <v>EMPTY</v>
      </c>
      <c r="T1196" s="14" t="str">
        <f t="shared" si="204"/>
        <v>EMPTY</v>
      </c>
      <c r="U1196" s="14" t="str">
        <f t="shared" si="205"/>
        <v>EMPTY</v>
      </c>
      <c r="V1196" s="14" t="str">
        <f t="shared" si="206"/>
        <v>EMPTY</v>
      </c>
      <c r="W1196" s="14" t="str">
        <f>IF(L1196="beforeTx",timingTable[[#This Row],[FRT32_val]]-timingTable[[#This Row],[FRT32_trace]],"EMPTY")</f>
        <v>EMPTY</v>
      </c>
      <c r="X1196" s="14" t="str">
        <f t="shared" si="207"/>
        <v>EMPTY</v>
      </c>
      <c r="Y1196" s="14" t="str">
        <f t="shared" si="208"/>
        <v>EMPTY</v>
      </c>
      <c r="Z1196" s="14" t="str">
        <f>IF(AND(P1196="beforeRx",O1197="afterRx"),J1197-timingTable[[#This Row],[FRT32_trace]],"EMPTY")</f>
        <v>EMPTY</v>
      </c>
      <c r="AA1196" s="14" t="str">
        <f>IF(AND(timingTable[[#This Row],[txEnd]]="txEnd",Q1200="rxStart"),I1200-timingTable[[#This Row],[FRT32_val]],"EMPTY")</f>
        <v>EMPTY</v>
      </c>
    </row>
    <row r="1197" spans="1:27" x14ac:dyDescent="0.25">
      <c r="A1197" s="14" t="s">
        <v>4392</v>
      </c>
      <c r="B1197">
        <v>335692300704</v>
      </c>
      <c r="C1197" s="14" t="s">
        <v>12181</v>
      </c>
      <c r="D1197">
        <v>122</v>
      </c>
      <c r="E1197" s="14" t="s">
        <v>3921</v>
      </c>
      <c r="F1197" s="14" t="s">
        <v>12182</v>
      </c>
      <c r="G1197" s="14">
        <f>timingTable[[#This Row],[FRT_DEC]]-B1196</f>
        <v>2</v>
      </c>
      <c r="H11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INFO]]))),H1196)</f>
        <v>118</v>
      </c>
      <c r="I11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684851553</v>
      </c>
      <c r="J1197" s="14">
        <f>HEX2DEC(RIGHT(timingTable[[#This Row],[FRT_HEX]],MIN(LEN(timingTable[[#This Row],[FRT_HEX]])-2,8)))</f>
        <v>684851616</v>
      </c>
      <c r="K1197" s="14" t="str">
        <f>IF(timingTable[[#This Row],['[TRACECODE']:.1]]=140,"afterTx","")</f>
        <v/>
      </c>
      <c r="L1197" s="14" t="str">
        <f t="shared" si="198"/>
        <v/>
      </c>
      <c r="M1197" s="14" t="str">
        <f>IF(AND(H1197=H1196,K1196="afterTx",timingTable[[#This Row],['[TRACECODE']:.1]]=6),"dc","")</f>
        <v/>
      </c>
      <c r="N1197" s="14" t="str">
        <f t="shared" si="199"/>
        <v>txEnd</v>
      </c>
      <c r="O1197" s="14" t="str">
        <f>IF(timingTable[[#This Row],['[TRACECODE']:.1]]=141,"afterRx","")</f>
        <v/>
      </c>
      <c r="P1197" s="14" t="str">
        <f t="shared" si="200"/>
        <v/>
      </c>
      <c r="Q1197" s="14" t="str">
        <f t="shared" si="201"/>
        <v/>
      </c>
      <c r="R1197" s="14" t="str">
        <f t="shared" si="202"/>
        <v/>
      </c>
      <c r="S1197" s="14" t="str">
        <f t="shared" si="203"/>
        <v>EMPTY</v>
      </c>
      <c r="T1197" s="14" t="str">
        <f t="shared" si="204"/>
        <v>EMPTY</v>
      </c>
      <c r="U1197" s="14" t="str">
        <f t="shared" si="205"/>
        <v>EMPTY</v>
      </c>
      <c r="V1197" s="14" t="str">
        <f t="shared" si="206"/>
        <v>EMPTY</v>
      </c>
      <c r="W1197" s="14" t="str">
        <f>IF(L1197="beforeTx",timingTable[[#This Row],[FRT32_val]]-timingTable[[#This Row],[FRT32_trace]],"EMPTY")</f>
        <v>EMPTY</v>
      </c>
      <c r="X1197" s="14" t="str">
        <f t="shared" si="207"/>
        <v>EMPTY</v>
      </c>
      <c r="Y1197" s="14" t="str">
        <f t="shared" si="208"/>
        <v>EMPTY</v>
      </c>
      <c r="Z1197" s="14" t="str">
        <f>IF(AND(P1197="beforeRx",O1198="afterRx"),J1198-timingTable[[#This Row],[FRT32_trace]],"EMPTY")</f>
        <v>EMPTY</v>
      </c>
      <c r="AA1197" s="14" t="str">
        <f>IF(AND(timingTable[[#This Row],[txEnd]]="txEnd",Q1201="rxStart"),I1201-timingTable[[#This Row],[FRT32_val]],"EMPTY")</f>
        <v>EMPTY</v>
      </c>
    </row>
    <row r="1198" spans="1:27" x14ac:dyDescent="0.25">
      <c r="A1198" s="14" t="s">
        <v>4393</v>
      </c>
      <c r="B1198">
        <v>335692300707</v>
      </c>
      <c r="C1198" s="14" t="s">
        <v>12183</v>
      </c>
      <c r="D1198">
        <v>122</v>
      </c>
      <c r="E1198" s="14" t="s">
        <v>3921</v>
      </c>
      <c r="F1198" s="14" t="s">
        <v>7878</v>
      </c>
      <c r="G1198" s="14">
        <f>timingTable[[#This Row],[FRT_DEC]]-B1197</f>
        <v>3</v>
      </c>
      <c r="H11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INFO]]))),H1197)</f>
        <v>118</v>
      </c>
      <c r="I11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198" s="14">
        <f>HEX2DEC(RIGHT(timingTable[[#This Row],[FRT_HEX]],MIN(LEN(timingTable[[#This Row],[FRT_HEX]])-2,8)))</f>
        <v>684851619</v>
      </c>
      <c r="K1198" s="14" t="str">
        <f>IF(timingTable[[#This Row],['[TRACECODE']:.1]]=140,"afterTx","")</f>
        <v/>
      </c>
      <c r="L1198" s="14" t="str">
        <f t="shared" si="198"/>
        <v/>
      </c>
      <c r="M1198" s="14" t="str">
        <f>IF(AND(H1198=H1197,K1197="afterTx",timingTable[[#This Row],['[TRACECODE']:.1]]=6),"dc","")</f>
        <v/>
      </c>
      <c r="N1198" s="14" t="str">
        <f t="shared" si="199"/>
        <v/>
      </c>
      <c r="O1198" s="14" t="str">
        <f>IF(timingTable[[#This Row],['[TRACECODE']:.1]]=141,"afterRx","")</f>
        <v/>
      </c>
      <c r="P1198" s="14" t="str">
        <f t="shared" si="200"/>
        <v/>
      </c>
      <c r="Q1198" s="14" t="str">
        <f t="shared" si="201"/>
        <v/>
      </c>
      <c r="R1198" s="14" t="str">
        <f t="shared" si="202"/>
        <v/>
      </c>
      <c r="S1198" s="14" t="str">
        <f t="shared" si="203"/>
        <v>EMPTY</v>
      </c>
      <c r="T1198" s="14" t="str">
        <f t="shared" si="204"/>
        <v>EMPTY</v>
      </c>
      <c r="U1198" s="14" t="str">
        <f t="shared" si="205"/>
        <v>EMPTY</v>
      </c>
      <c r="V1198" s="14" t="str">
        <f t="shared" si="206"/>
        <v>EMPTY</v>
      </c>
      <c r="W1198" s="14" t="str">
        <f>IF(L1198="beforeTx",timingTable[[#This Row],[FRT32_val]]-timingTable[[#This Row],[FRT32_trace]],"EMPTY")</f>
        <v>EMPTY</v>
      </c>
      <c r="X1198" s="14" t="str">
        <f t="shared" si="207"/>
        <v>EMPTY</v>
      </c>
      <c r="Y1198" s="14" t="str">
        <f t="shared" si="208"/>
        <v>EMPTY</v>
      </c>
      <c r="Z1198" s="14" t="str">
        <f>IF(AND(P1198="beforeRx",O1199="afterRx"),J1199-timingTable[[#This Row],[FRT32_trace]],"EMPTY")</f>
        <v>EMPTY</v>
      </c>
      <c r="AA1198" s="14" t="str">
        <f>IF(AND(timingTable[[#This Row],[txEnd]]="txEnd",Q1202="rxStart"),I1202-timingTable[[#This Row],[FRT32_val]],"EMPTY")</f>
        <v>EMPTY</v>
      </c>
    </row>
    <row r="1199" spans="1:27" x14ac:dyDescent="0.25">
      <c r="A1199" s="14" t="s">
        <v>4394</v>
      </c>
      <c r="B1199">
        <v>335692300716</v>
      </c>
      <c r="C1199" s="14" t="s">
        <v>12184</v>
      </c>
      <c r="D1199">
        <v>151</v>
      </c>
      <c r="E1199" s="14" t="s">
        <v>7876</v>
      </c>
      <c r="F1199" s="14" t="s">
        <v>8006</v>
      </c>
      <c r="G1199" s="14">
        <f>timingTable[[#This Row],[FRT_DEC]]-B1198</f>
        <v>9</v>
      </c>
      <c r="H11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INFO]]))),H1198)</f>
        <v>118</v>
      </c>
      <c r="I11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199" s="14">
        <f>HEX2DEC(RIGHT(timingTable[[#This Row],[FRT_HEX]],MIN(LEN(timingTable[[#This Row],[FRT_HEX]])-2,8)))</f>
        <v>684851628</v>
      </c>
      <c r="K1199" s="14" t="str">
        <f>IF(timingTable[[#This Row],['[TRACECODE']:.1]]=140,"afterTx","")</f>
        <v/>
      </c>
      <c r="L1199" s="14" t="str">
        <f t="shared" si="198"/>
        <v/>
      </c>
      <c r="M1199" s="14" t="str">
        <f>IF(AND(H1199=H1198,K1198="afterTx",timingTable[[#This Row],['[TRACECODE']:.1]]=6),"dc","")</f>
        <v/>
      </c>
      <c r="N1199" s="14" t="str">
        <f t="shared" si="199"/>
        <v/>
      </c>
      <c r="O1199" s="14" t="str">
        <f>IF(timingTable[[#This Row],['[TRACECODE']:.1]]=141,"afterRx","")</f>
        <v/>
      </c>
      <c r="P1199" s="14" t="str">
        <f t="shared" si="200"/>
        <v/>
      </c>
      <c r="Q1199" s="14" t="str">
        <f t="shared" si="201"/>
        <v/>
      </c>
      <c r="R1199" s="14" t="str">
        <f t="shared" si="202"/>
        <v/>
      </c>
      <c r="S1199" s="14" t="str">
        <f t="shared" si="203"/>
        <v>EMPTY</v>
      </c>
      <c r="T1199" s="14" t="str">
        <f t="shared" si="204"/>
        <v>EMPTY</v>
      </c>
      <c r="U1199" s="14" t="str">
        <f t="shared" si="205"/>
        <v>EMPTY</v>
      </c>
      <c r="V1199" s="14" t="str">
        <f t="shared" si="206"/>
        <v>EMPTY</v>
      </c>
      <c r="W1199" s="14" t="str">
        <f>IF(L1199="beforeTx",timingTable[[#This Row],[FRT32_val]]-timingTable[[#This Row],[FRT32_trace]],"EMPTY")</f>
        <v>EMPTY</v>
      </c>
      <c r="X1199" s="14" t="str">
        <f t="shared" si="207"/>
        <v>EMPTY</v>
      </c>
      <c r="Y1199" s="14" t="str">
        <f t="shared" si="208"/>
        <v>EMPTY</v>
      </c>
      <c r="Z1199" s="14" t="str">
        <f>IF(AND(P1199="beforeRx",O1200="afterRx"),J1200-timingTable[[#This Row],[FRT32_trace]],"EMPTY")</f>
        <v>EMPTY</v>
      </c>
      <c r="AA1199" s="14" t="str">
        <f>IF(AND(timingTable[[#This Row],[txEnd]]="txEnd",Q1203="rxStart"),I1203-timingTable[[#This Row],[FRT32_val]],"EMPTY")</f>
        <v>EMPTY</v>
      </c>
    </row>
    <row r="1200" spans="1:27" x14ac:dyDescent="0.25">
      <c r="A1200" s="14" t="s">
        <v>4402</v>
      </c>
      <c r="B1200">
        <v>335692301155</v>
      </c>
      <c r="C1200" s="14" t="s">
        <v>12193</v>
      </c>
      <c r="D1200">
        <v>151</v>
      </c>
      <c r="E1200" s="14" t="s">
        <v>7876</v>
      </c>
      <c r="F1200" s="14" t="s">
        <v>8130</v>
      </c>
      <c r="G1200" s="14">
        <f>timingTable[[#This Row],[FRT_DEC]]-B1199</f>
        <v>439</v>
      </c>
      <c r="H12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INFO]]))),H1199)</f>
        <v>118</v>
      </c>
      <c r="I12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200" s="14">
        <f>HEX2DEC(RIGHT(timingTable[[#This Row],[FRT_HEX]],MIN(LEN(timingTable[[#This Row],[FRT_HEX]])-2,8)))</f>
        <v>684852067</v>
      </c>
      <c r="K1200" s="14" t="str">
        <f>IF(timingTable[[#This Row],['[TRACECODE']:.1]]=140,"afterTx","")</f>
        <v/>
      </c>
      <c r="L1200" s="14" t="str">
        <f t="shared" si="198"/>
        <v/>
      </c>
      <c r="M1200" s="14" t="str">
        <f>IF(AND(H1200=H1199,K1199="afterTx",timingTable[[#This Row],['[TRACECODE']:.1]]=6),"dc","")</f>
        <v/>
      </c>
      <c r="N1200" s="14" t="str">
        <f t="shared" si="199"/>
        <v/>
      </c>
      <c r="O1200" s="14" t="str">
        <f>IF(timingTable[[#This Row],['[TRACECODE']:.1]]=141,"afterRx","")</f>
        <v/>
      </c>
      <c r="P1200" s="14" t="str">
        <f t="shared" si="200"/>
        <v/>
      </c>
      <c r="Q1200" s="14" t="str">
        <f t="shared" si="201"/>
        <v/>
      </c>
      <c r="R1200" s="14" t="str">
        <f t="shared" si="202"/>
        <v/>
      </c>
      <c r="S1200" s="14" t="str">
        <f t="shared" si="203"/>
        <v>EMPTY</v>
      </c>
      <c r="T1200" s="14" t="str">
        <f t="shared" si="204"/>
        <v>EMPTY</v>
      </c>
      <c r="U1200" s="14" t="str">
        <f t="shared" si="205"/>
        <v>EMPTY</v>
      </c>
      <c r="V1200" s="14" t="str">
        <f t="shared" si="206"/>
        <v>EMPTY</v>
      </c>
      <c r="W1200" s="14" t="str">
        <f>IF(L1200="beforeTx",timingTable[[#This Row],[FRT32_val]]-timingTable[[#This Row],[FRT32_trace]],"EMPTY")</f>
        <v>EMPTY</v>
      </c>
      <c r="X1200" s="14" t="str">
        <f t="shared" si="207"/>
        <v>EMPTY</v>
      </c>
      <c r="Y1200" s="14" t="str">
        <f t="shared" si="208"/>
        <v>EMPTY</v>
      </c>
      <c r="Z1200" s="14" t="str">
        <f>IF(AND(P1200="beforeRx",O1201="afterRx"),J1201-timingTable[[#This Row],[FRT32_trace]],"EMPTY")</f>
        <v>EMPTY</v>
      </c>
      <c r="AA1200" s="14" t="str">
        <f>IF(AND(timingTable[[#This Row],[txEnd]]="txEnd",Q1204="rxStart"),I1204-timingTable[[#This Row],[FRT32_val]],"EMPTY")</f>
        <v>EMPTY</v>
      </c>
    </row>
    <row r="1201" spans="1:27" x14ac:dyDescent="0.25">
      <c r="A1201" s="14" t="s">
        <v>4405</v>
      </c>
      <c r="B1201">
        <v>335692301180</v>
      </c>
      <c r="C1201" s="14" t="s">
        <v>12196</v>
      </c>
      <c r="D1201">
        <v>130</v>
      </c>
      <c r="E1201" s="14" t="s">
        <v>3933</v>
      </c>
      <c r="F1201" s="14" t="s">
        <v>4029</v>
      </c>
      <c r="G1201" s="14">
        <f>timingTable[[#This Row],[FRT_DEC]]-B1200</f>
        <v>25</v>
      </c>
      <c r="H12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INFO]]))),H1200)</f>
        <v>118</v>
      </c>
      <c r="I12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131077</v>
      </c>
      <c r="J1201" s="14">
        <f>HEX2DEC(RIGHT(timingTable[[#This Row],[FRT_HEX]],MIN(LEN(timingTable[[#This Row],[FRT_HEX]])-2,8)))</f>
        <v>684852092</v>
      </c>
      <c r="K1201" s="14" t="str">
        <f>IF(timingTable[[#This Row],['[TRACECODE']:.1]]=140,"afterTx","")</f>
        <v/>
      </c>
      <c r="L1201" s="14" t="str">
        <f t="shared" si="198"/>
        <v/>
      </c>
      <c r="M1201" s="14" t="str">
        <f>IF(AND(H1201=H1200,K1200="afterTx",timingTable[[#This Row],['[TRACECODE']:.1]]=6),"dc","")</f>
        <v/>
      </c>
      <c r="N1201" s="14" t="str">
        <f t="shared" si="199"/>
        <v/>
      </c>
      <c r="O1201" s="14" t="str">
        <f>IF(timingTable[[#This Row],['[TRACECODE']:.1]]=141,"afterRx","")</f>
        <v/>
      </c>
      <c r="P1201" s="14" t="str">
        <f t="shared" si="200"/>
        <v>beforeRx</v>
      </c>
      <c r="Q1201" s="14" t="str">
        <f t="shared" si="201"/>
        <v/>
      </c>
      <c r="R1201" s="14" t="str">
        <f t="shared" si="202"/>
        <v/>
      </c>
      <c r="S1201" s="14" t="str">
        <f t="shared" si="203"/>
        <v>EMPTY</v>
      </c>
      <c r="T1201" s="14" t="str">
        <f t="shared" si="204"/>
        <v>EMPTY</v>
      </c>
      <c r="U1201" s="14" t="str">
        <f t="shared" si="205"/>
        <v>EMPTY</v>
      </c>
      <c r="V1201" s="14" t="str">
        <f t="shared" si="206"/>
        <v>EMPTY</v>
      </c>
      <c r="W1201" s="14" t="str">
        <f>IF(L1201="beforeTx",timingTable[[#This Row],[FRT32_val]]-timingTable[[#This Row],[FRT32_trace]],"EMPTY")</f>
        <v>EMPTY</v>
      </c>
      <c r="X1201" s="14" t="str">
        <f t="shared" si="207"/>
        <v>EMPTY</v>
      </c>
      <c r="Y1201" s="14" t="str">
        <f t="shared" si="208"/>
        <v>EMPTY</v>
      </c>
      <c r="Z1201" s="14">
        <f>IF(AND(P1201="beforeRx",O1202="afterRx"),J1202-timingTable[[#This Row],[FRT32_trace]],"EMPTY")</f>
        <v>745</v>
      </c>
      <c r="AA1201" s="14" t="str">
        <f>IF(AND(timingTable[[#This Row],[txEnd]]="txEnd",Q1205="rxStart"),I1205-timingTable[[#This Row],[FRT32_val]],"EMPTY")</f>
        <v>EMPTY</v>
      </c>
    </row>
    <row r="1202" spans="1:27" x14ac:dyDescent="0.25">
      <c r="A1202" s="14" t="s">
        <v>4406</v>
      </c>
      <c r="B1202">
        <v>335692301925</v>
      </c>
      <c r="C1202" s="14" t="s">
        <v>12197</v>
      </c>
      <c r="D1202">
        <v>141</v>
      </c>
      <c r="E1202" s="14" t="s">
        <v>3934</v>
      </c>
      <c r="F1202" s="14" t="s">
        <v>4030</v>
      </c>
      <c r="G1202" s="14">
        <f>timingTable[[#This Row],[FRT_DEC]]-B1201</f>
        <v>745</v>
      </c>
      <c r="H12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INFO]]))),H1201)</f>
        <v>118</v>
      </c>
      <c r="I120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02" s="14">
        <f>HEX2DEC(RIGHT(timingTable[[#This Row],[FRT_HEX]],MIN(LEN(timingTable[[#This Row],[FRT_HEX]])-2,8)))</f>
        <v>684852837</v>
      </c>
      <c r="K1202" s="14" t="str">
        <f>IF(timingTable[[#This Row],['[TRACECODE']:.1]]=140,"afterTx","")</f>
        <v/>
      </c>
      <c r="L1202" s="14" t="str">
        <f t="shared" si="198"/>
        <v/>
      </c>
      <c r="M1202" s="14" t="str">
        <f>IF(AND(H1202=H1201,K1201="afterTx",timingTable[[#This Row],['[TRACECODE']:.1]]=6),"dc","")</f>
        <v/>
      </c>
      <c r="N1202" s="14" t="str">
        <f t="shared" si="199"/>
        <v/>
      </c>
      <c r="O1202" s="14" t="str">
        <f>IF(timingTable[[#This Row],['[TRACECODE']:.1]]=141,"afterRx","")</f>
        <v>afterRx</v>
      </c>
      <c r="P1202" s="14" t="str">
        <f t="shared" si="200"/>
        <v/>
      </c>
      <c r="Q1202" s="14" t="str">
        <f t="shared" si="201"/>
        <v/>
      </c>
      <c r="R1202" s="14" t="str">
        <f t="shared" si="202"/>
        <v/>
      </c>
      <c r="S1202" s="14" t="str">
        <f t="shared" si="203"/>
        <v>EMPTY</v>
      </c>
      <c r="T1202" s="14" t="str">
        <f t="shared" si="204"/>
        <v>EMPTY</v>
      </c>
      <c r="U1202" s="14" t="str">
        <f t="shared" si="205"/>
        <v>EMPTY</v>
      </c>
      <c r="V1202" s="14" t="str">
        <f t="shared" si="206"/>
        <v>EMPTY</v>
      </c>
      <c r="W1202" s="14" t="str">
        <f>IF(L1202="beforeTx",timingTable[[#This Row],[FRT32_val]]-timingTable[[#This Row],[FRT32_trace]],"EMPTY")</f>
        <v>EMPTY</v>
      </c>
      <c r="X1202" s="14" t="str">
        <f t="shared" si="207"/>
        <v>EMPTY</v>
      </c>
      <c r="Y1202" s="14" t="str">
        <f t="shared" si="208"/>
        <v>EMPTY</v>
      </c>
      <c r="Z1202" s="14" t="str">
        <f>IF(AND(P1202="beforeRx",O1203="afterRx"),J1203-timingTable[[#This Row],[FRT32_trace]],"EMPTY")</f>
        <v>EMPTY</v>
      </c>
      <c r="AA1202" s="14" t="str">
        <f>IF(AND(timingTable[[#This Row],[txEnd]]="txEnd",Q1206="rxStart"),I1206-timingTable[[#This Row],[FRT32_val]],"EMPTY")</f>
        <v>EMPTY</v>
      </c>
    </row>
    <row r="1203" spans="1:27" x14ac:dyDescent="0.25">
      <c r="A1203" s="14" t="s">
        <v>4409</v>
      </c>
      <c r="B1203">
        <v>335692303262</v>
      </c>
      <c r="C1203" s="14" t="s">
        <v>12200</v>
      </c>
      <c r="D1203">
        <v>123</v>
      </c>
      <c r="E1203" s="14" t="s">
        <v>3922</v>
      </c>
      <c r="F1203" s="14" t="s">
        <v>12201</v>
      </c>
      <c r="G1203" s="14">
        <f>timingTable[[#This Row],[FRT_DEC]]-B1202</f>
        <v>1337</v>
      </c>
      <c r="H12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INFO]]))),H1202)</f>
        <v>118</v>
      </c>
      <c r="I12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684853766</v>
      </c>
      <c r="J1203" s="14">
        <f>HEX2DEC(RIGHT(timingTable[[#This Row],[FRT_HEX]],MIN(LEN(timingTable[[#This Row],[FRT_HEX]])-2,8)))</f>
        <v>684854174</v>
      </c>
      <c r="K1203" s="14" t="str">
        <f>IF(timingTable[[#This Row],['[TRACECODE']:.1]]=140,"afterTx","")</f>
        <v/>
      </c>
      <c r="L1203" s="14" t="str">
        <f t="shared" si="198"/>
        <v/>
      </c>
      <c r="M1203" s="14" t="str">
        <f>IF(AND(H1203=H1202,K1202="afterTx",timingTable[[#This Row],['[TRACECODE']:.1]]=6),"dc","")</f>
        <v/>
      </c>
      <c r="N1203" s="14" t="str">
        <f t="shared" si="199"/>
        <v/>
      </c>
      <c r="O1203" s="14" t="str">
        <f>IF(timingTable[[#This Row],['[TRACECODE']:.1]]=141,"afterRx","")</f>
        <v/>
      </c>
      <c r="P1203" s="14" t="str">
        <f t="shared" si="200"/>
        <v/>
      </c>
      <c r="Q1203" s="14" t="str">
        <f t="shared" si="201"/>
        <v>rxStart</v>
      </c>
      <c r="R1203" s="14" t="str">
        <f t="shared" si="202"/>
        <v/>
      </c>
      <c r="S1203" s="14" t="str">
        <f t="shared" si="203"/>
        <v>EMPTY</v>
      </c>
      <c r="T1203" s="14" t="str">
        <f t="shared" si="204"/>
        <v>EMPTY</v>
      </c>
      <c r="U1203" s="14" t="str">
        <f t="shared" si="205"/>
        <v>EMPTY</v>
      </c>
      <c r="V1203" s="14" t="str">
        <f t="shared" si="206"/>
        <v>EMPTY</v>
      </c>
      <c r="W1203" s="14" t="str">
        <f>IF(L1203="beforeTx",timingTable[[#This Row],[FRT32_val]]-timingTable[[#This Row],[FRT32_trace]],"EMPTY")</f>
        <v>EMPTY</v>
      </c>
      <c r="X1203" s="14" t="str">
        <f t="shared" si="207"/>
        <v>EMPTY</v>
      </c>
      <c r="Y1203" s="14" t="str">
        <f t="shared" si="208"/>
        <v>EMPTY</v>
      </c>
      <c r="Z1203" s="14" t="str">
        <f>IF(AND(P1203="beforeRx",O1204="afterRx"),J1204-timingTable[[#This Row],[FRT32_trace]],"EMPTY")</f>
        <v>EMPTY</v>
      </c>
      <c r="AA1203" s="14" t="str">
        <f>IF(AND(timingTable[[#This Row],[txEnd]]="txEnd",Q1207="rxStart"),I1207-timingTable[[#This Row],[FRT32_val]],"EMPTY")</f>
        <v>EMPTY</v>
      </c>
    </row>
    <row r="1204" spans="1:27" x14ac:dyDescent="0.25">
      <c r="A1204" s="14" t="s">
        <v>4410</v>
      </c>
      <c r="B1204">
        <v>335692303265</v>
      </c>
      <c r="C1204" s="14" t="s">
        <v>12202</v>
      </c>
      <c r="D1204">
        <v>123</v>
      </c>
      <c r="E1204" s="14" t="s">
        <v>3922</v>
      </c>
      <c r="F1204" s="14" t="s">
        <v>7879</v>
      </c>
      <c r="G1204" s="14">
        <f>timingTable[[#This Row],[FRT_DEC]]-B1203</f>
        <v>3</v>
      </c>
      <c r="H12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INFO]]))),H1203)</f>
        <v>118</v>
      </c>
      <c r="I12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04" s="14">
        <f>HEX2DEC(RIGHT(timingTable[[#This Row],[FRT_HEX]],MIN(LEN(timingTable[[#This Row],[FRT_HEX]])-2,8)))</f>
        <v>684854177</v>
      </c>
      <c r="K1204" s="14" t="str">
        <f>IF(timingTable[[#This Row],['[TRACECODE']:.1]]=140,"afterTx","")</f>
        <v/>
      </c>
      <c r="L1204" s="14" t="str">
        <f t="shared" si="198"/>
        <v/>
      </c>
      <c r="M1204" s="14" t="str">
        <f>IF(AND(H1204=H1203,K1203="afterTx",timingTable[[#This Row],['[TRACECODE']:.1]]=6),"dc","")</f>
        <v/>
      </c>
      <c r="N1204" s="14" t="str">
        <f t="shared" si="199"/>
        <v/>
      </c>
      <c r="O1204" s="14" t="str">
        <f>IF(timingTable[[#This Row],['[TRACECODE']:.1]]=141,"afterRx","")</f>
        <v/>
      </c>
      <c r="P1204" s="14" t="str">
        <f t="shared" si="200"/>
        <v/>
      </c>
      <c r="Q1204" s="14" t="str">
        <f t="shared" si="201"/>
        <v/>
      </c>
      <c r="R1204" s="14" t="str">
        <f t="shared" si="202"/>
        <v/>
      </c>
      <c r="S1204" s="14" t="str">
        <f t="shared" si="203"/>
        <v>EMPTY</v>
      </c>
      <c r="T1204" s="14" t="str">
        <f t="shared" si="204"/>
        <v>EMPTY</v>
      </c>
      <c r="U1204" s="14" t="str">
        <f t="shared" si="205"/>
        <v>EMPTY</v>
      </c>
      <c r="V1204" s="14" t="str">
        <f t="shared" si="206"/>
        <v>EMPTY</v>
      </c>
      <c r="W1204" s="14" t="str">
        <f>IF(L1204="beforeTx",timingTable[[#This Row],[FRT32_val]]-timingTable[[#This Row],[FRT32_trace]],"EMPTY")</f>
        <v>EMPTY</v>
      </c>
      <c r="X1204" s="14" t="str">
        <f t="shared" si="207"/>
        <v>EMPTY</v>
      </c>
      <c r="Y1204" s="14" t="str">
        <f t="shared" si="208"/>
        <v>EMPTY</v>
      </c>
      <c r="Z1204" s="14" t="str">
        <f>IF(AND(P1204="beforeRx",O1205="afterRx"),J1205-timingTable[[#This Row],[FRT32_trace]],"EMPTY")</f>
        <v>EMPTY</v>
      </c>
      <c r="AA1204" s="14" t="str">
        <f>IF(AND(timingTable[[#This Row],[txEnd]]="txEnd",Q1208="rxStart"),I1208-timingTable[[#This Row],[FRT32_val]],"EMPTY")</f>
        <v>EMPTY</v>
      </c>
    </row>
    <row r="1205" spans="1:27" x14ac:dyDescent="0.25">
      <c r="A1205" s="14" t="s">
        <v>4414</v>
      </c>
      <c r="B1205">
        <v>335692303598</v>
      </c>
      <c r="C1205" s="14" t="s">
        <v>12206</v>
      </c>
      <c r="D1205">
        <v>124</v>
      </c>
      <c r="E1205" s="14" t="s">
        <v>3923</v>
      </c>
      <c r="F1205" s="14" t="s">
        <v>12207</v>
      </c>
      <c r="G1205" s="14">
        <f>timingTable[[#This Row],[FRT_DEC]]-B1204</f>
        <v>333</v>
      </c>
      <c r="H12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INFO]]))),H1204)</f>
        <v>118</v>
      </c>
      <c r="I12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684854299</v>
      </c>
      <c r="J1205" s="14">
        <f>HEX2DEC(RIGHT(timingTable[[#This Row],[FRT_HEX]],MIN(LEN(timingTable[[#This Row],[FRT_HEX]])-2,8)))</f>
        <v>684854510</v>
      </c>
      <c r="K1205" s="14" t="str">
        <f>IF(timingTable[[#This Row],['[TRACECODE']:.1]]=140,"afterTx","")</f>
        <v/>
      </c>
      <c r="L1205" s="14" t="str">
        <f t="shared" si="198"/>
        <v/>
      </c>
      <c r="M1205" s="14" t="str">
        <f>IF(AND(H1205=H1204,K1204="afterTx",timingTable[[#This Row],['[TRACECODE']:.1]]=6),"dc","")</f>
        <v/>
      </c>
      <c r="N1205" s="14" t="str">
        <f t="shared" si="199"/>
        <v/>
      </c>
      <c r="O1205" s="14" t="str">
        <f>IF(timingTable[[#This Row],['[TRACECODE']:.1]]=141,"afterRx","")</f>
        <v/>
      </c>
      <c r="P1205" s="14" t="str">
        <f t="shared" si="200"/>
        <v/>
      </c>
      <c r="Q1205" s="14" t="str">
        <f t="shared" si="201"/>
        <v/>
      </c>
      <c r="R1205" s="14" t="str">
        <f t="shared" si="202"/>
        <v>rxEnd</v>
      </c>
      <c r="S1205" s="14" t="str">
        <f t="shared" si="203"/>
        <v>EMPTY</v>
      </c>
      <c r="T1205" s="14" t="str">
        <f t="shared" si="204"/>
        <v>EMPTY</v>
      </c>
      <c r="U1205" s="14">
        <f t="shared" si="205"/>
        <v>-684854297</v>
      </c>
      <c r="V1205" s="14" t="str">
        <f t="shared" si="206"/>
        <v>EMPTY</v>
      </c>
      <c r="W1205" s="14" t="str">
        <f>IF(L1205="beforeTx",timingTable[[#This Row],[FRT32_val]]-timingTable[[#This Row],[FRT32_trace]],"EMPTY")</f>
        <v>EMPTY</v>
      </c>
      <c r="X1205" s="14" t="str">
        <f t="shared" si="207"/>
        <v>EMPTY</v>
      </c>
      <c r="Y1205" s="14">
        <f t="shared" si="208"/>
        <v>229</v>
      </c>
      <c r="Z1205" s="14" t="str">
        <f>IF(AND(P1205="beforeRx",O1206="afterRx"),J1206-timingTable[[#This Row],[FRT32_trace]],"EMPTY")</f>
        <v>EMPTY</v>
      </c>
      <c r="AA1205" s="14" t="str">
        <f>IF(AND(timingTable[[#This Row],[txEnd]]="txEnd",Q1209="rxStart"),I1209-timingTable[[#This Row],[FRT32_val]],"EMPTY")</f>
        <v>EMPTY</v>
      </c>
    </row>
    <row r="1206" spans="1:27" x14ac:dyDescent="0.25">
      <c r="A1206" s="14" t="s">
        <v>4415</v>
      </c>
      <c r="B1206">
        <v>335692303602</v>
      </c>
      <c r="C1206" s="14" t="s">
        <v>12208</v>
      </c>
      <c r="D1206">
        <v>124</v>
      </c>
      <c r="E1206" s="14" t="s">
        <v>3923</v>
      </c>
      <c r="F1206" s="14" t="s">
        <v>7880</v>
      </c>
      <c r="G1206" s="14">
        <f>timingTable[[#This Row],[FRT_DEC]]-B1205</f>
        <v>4</v>
      </c>
      <c r="H12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INFO]]))),H1205)</f>
        <v>118</v>
      </c>
      <c r="I12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06" s="14">
        <f>HEX2DEC(RIGHT(timingTable[[#This Row],[FRT_HEX]],MIN(LEN(timingTable[[#This Row],[FRT_HEX]])-2,8)))</f>
        <v>684854514</v>
      </c>
      <c r="K1206" s="14" t="str">
        <f>IF(timingTable[[#This Row],['[TRACECODE']:.1]]=140,"afterTx","")</f>
        <v/>
      </c>
      <c r="L1206" s="14" t="str">
        <f t="shared" si="198"/>
        <v/>
      </c>
      <c r="M1206" s="14" t="str">
        <f>IF(AND(H1206=H1205,K1205="afterTx",timingTable[[#This Row],['[TRACECODE']:.1]]=6),"dc","")</f>
        <v/>
      </c>
      <c r="N1206" s="14" t="str">
        <f t="shared" si="199"/>
        <v/>
      </c>
      <c r="O1206" s="14" t="str">
        <f>IF(timingTable[[#This Row],['[TRACECODE']:.1]]=141,"afterRx","")</f>
        <v/>
      </c>
      <c r="P1206" s="14" t="str">
        <f t="shared" si="200"/>
        <v/>
      </c>
      <c r="Q1206" s="14" t="str">
        <f t="shared" si="201"/>
        <v/>
      </c>
      <c r="R1206" s="14" t="str">
        <f t="shared" si="202"/>
        <v/>
      </c>
      <c r="S1206" s="14" t="str">
        <f t="shared" si="203"/>
        <v>EMPTY</v>
      </c>
      <c r="T1206" s="14" t="str">
        <f t="shared" si="204"/>
        <v>EMPTY</v>
      </c>
      <c r="U1206" s="14" t="str">
        <f t="shared" si="205"/>
        <v>EMPTY</v>
      </c>
      <c r="V1206" s="14" t="str">
        <f t="shared" si="206"/>
        <v>EMPTY</v>
      </c>
      <c r="W1206" s="14" t="str">
        <f>IF(L1206="beforeTx",timingTable[[#This Row],[FRT32_val]]-timingTable[[#This Row],[FRT32_trace]],"EMPTY")</f>
        <v>EMPTY</v>
      </c>
      <c r="X1206" s="14" t="str">
        <f t="shared" si="207"/>
        <v>EMPTY</v>
      </c>
      <c r="Y1206" s="14" t="str">
        <f t="shared" si="208"/>
        <v>EMPTY</v>
      </c>
      <c r="Z1206" s="14" t="str">
        <f>IF(AND(P1206="beforeRx",O1207="afterRx"),J1207-timingTable[[#This Row],[FRT32_trace]],"EMPTY")</f>
        <v>EMPTY</v>
      </c>
      <c r="AA1206" s="14" t="str">
        <f>IF(AND(timingTable[[#This Row],[txEnd]]="txEnd",Q1210="rxStart"),I1210-timingTable[[#This Row],[FRT32_val]],"EMPTY")</f>
        <v>EMPTY</v>
      </c>
    </row>
    <row r="1207" spans="1:27" x14ac:dyDescent="0.25">
      <c r="A1207" s="14" t="s">
        <v>4416</v>
      </c>
      <c r="B1207">
        <v>335692303616</v>
      </c>
      <c r="C1207" s="14" t="s">
        <v>12209</v>
      </c>
      <c r="D1207">
        <v>151</v>
      </c>
      <c r="E1207" s="14" t="s">
        <v>7876</v>
      </c>
      <c r="F1207" s="14" t="s">
        <v>7845</v>
      </c>
      <c r="G1207" s="14">
        <f>timingTable[[#This Row],[FRT_DEC]]-B1206</f>
        <v>14</v>
      </c>
      <c r="H12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INFO]]))),H1206)</f>
        <v>118</v>
      </c>
      <c r="I12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207" s="14">
        <f>HEX2DEC(RIGHT(timingTable[[#This Row],[FRT_HEX]],MIN(LEN(timingTable[[#This Row],[FRT_HEX]])-2,8)))</f>
        <v>684854528</v>
      </c>
      <c r="K1207" s="14" t="str">
        <f>IF(timingTable[[#This Row],['[TRACECODE']:.1]]=140,"afterTx","")</f>
        <v/>
      </c>
      <c r="L1207" s="14" t="str">
        <f t="shared" si="198"/>
        <v>beforeTx</v>
      </c>
      <c r="M1207" s="14" t="str">
        <f>IF(AND(H1207=H1206,K1206="afterTx",timingTable[[#This Row],['[TRACECODE']:.1]]=6),"dc","")</f>
        <v/>
      </c>
      <c r="N1207" s="14" t="str">
        <f t="shared" si="199"/>
        <v/>
      </c>
      <c r="O1207" s="14" t="str">
        <f>IF(timingTable[[#This Row],['[TRACECODE']:.1]]=141,"afterRx","")</f>
        <v/>
      </c>
      <c r="P1207" s="14" t="str">
        <f t="shared" si="200"/>
        <v/>
      </c>
      <c r="Q1207" s="14" t="str">
        <f t="shared" si="201"/>
        <v/>
      </c>
      <c r="R1207" s="14" t="str">
        <f t="shared" si="202"/>
        <v/>
      </c>
      <c r="S1207" s="14" t="str">
        <f t="shared" si="203"/>
        <v>EMPTY</v>
      </c>
      <c r="T1207" s="14" t="str">
        <f t="shared" si="204"/>
        <v>EMPTY</v>
      </c>
      <c r="U1207" s="14" t="str">
        <f t="shared" si="205"/>
        <v>EMPTY</v>
      </c>
      <c r="V1207" s="14" t="str">
        <f t="shared" si="206"/>
        <v>EMPTY</v>
      </c>
      <c r="W1207" s="14">
        <f>IF(L1207="beforeTx",timingTable[[#This Row],[FRT32_val]]-timingTable[[#This Row],[FRT32_trace]],"EMPTY")</f>
        <v>-684854526</v>
      </c>
      <c r="X1207" s="14">
        <f t="shared" si="207"/>
        <v>717</v>
      </c>
      <c r="Y1207" s="14" t="str">
        <f t="shared" si="208"/>
        <v>EMPTY</v>
      </c>
      <c r="Z1207" s="14" t="str">
        <f>IF(AND(P1207="beforeRx",O1208="afterRx"),J1208-timingTable[[#This Row],[FRT32_trace]],"EMPTY")</f>
        <v>EMPTY</v>
      </c>
      <c r="AA1207" s="14" t="str">
        <f>IF(AND(timingTable[[#This Row],[txEnd]]="txEnd",Q1211="rxStart"),I1211-timingTable[[#This Row],[FRT32_val]],"EMPTY")</f>
        <v>EMPTY</v>
      </c>
    </row>
    <row r="1208" spans="1:27" x14ac:dyDescent="0.25">
      <c r="A1208" s="14" t="s">
        <v>4418</v>
      </c>
      <c r="B1208">
        <v>335692303627</v>
      </c>
      <c r="C1208" s="14" t="s">
        <v>12211</v>
      </c>
      <c r="D1208">
        <v>151</v>
      </c>
      <c r="E1208" s="14" t="s">
        <v>7876</v>
      </c>
      <c r="F1208" s="14" t="s">
        <v>8151</v>
      </c>
      <c r="G1208" s="14">
        <f>timingTable[[#This Row],[FRT_DEC]]-B1207</f>
        <v>11</v>
      </c>
      <c r="H12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INFO]]))),H1207)</f>
        <v>118</v>
      </c>
      <c r="I12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208" s="14">
        <f>HEX2DEC(RIGHT(timingTable[[#This Row],[FRT_HEX]],MIN(LEN(timingTable[[#This Row],[FRT_HEX]])-2,8)))</f>
        <v>684854539</v>
      </c>
      <c r="K1208" s="14" t="str">
        <f>IF(timingTable[[#This Row],['[TRACECODE']:.1]]=140,"afterTx","")</f>
        <v/>
      </c>
      <c r="L1208" s="14" t="str">
        <f t="shared" si="198"/>
        <v/>
      </c>
      <c r="M1208" s="14" t="str">
        <f>IF(AND(H1208=H1207,K1207="afterTx",timingTable[[#This Row],['[TRACECODE']:.1]]=6),"dc","")</f>
        <v/>
      </c>
      <c r="N1208" s="14" t="str">
        <f t="shared" si="199"/>
        <v/>
      </c>
      <c r="O1208" s="14" t="str">
        <f>IF(timingTable[[#This Row],['[TRACECODE']:.1]]=141,"afterRx","")</f>
        <v/>
      </c>
      <c r="P1208" s="14" t="str">
        <f t="shared" si="200"/>
        <v/>
      </c>
      <c r="Q1208" s="14" t="str">
        <f t="shared" si="201"/>
        <v/>
      </c>
      <c r="R1208" s="14" t="str">
        <f t="shared" si="202"/>
        <v/>
      </c>
      <c r="S1208" s="14" t="str">
        <f t="shared" si="203"/>
        <v>EMPTY</v>
      </c>
      <c r="T1208" s="14" t="str">
        <f t="shared" si="204"/>
        <v>EMPTY</v>
      </c>
      <c r="U1208" s="14" t="str">
        <f t="shared" si="205"/>
        <v>EMPTY</v>
      </c>
      <c r="V1208" s="14" t="str">
        <f t="shared" si="206"/>
        <v>EMPTY</v>
      </c>
      <c r="W1208" s="14" t="str">
        <f>IF(L1208="beforeTx",timingTable[[#This Row],[FRT32_val]]-timingTable[[#This Row],[FRT32_trace]],"EMPTY")</f>
        <v>EMPTY</v>
      </c>
      <c r="X1208" s="14" t="str">
        <f t="shared" si="207"/>
        <v>EMPTY</v>
      </c>
      <c r="Y1208" s="14" t="str">
        <f t="shared" si="208"/>
        <v>EMPTY</v>
      </c>
      <c r="Z1208" s="14" t="str">
        <f>IF(AND(P1208="beforeRx",O1209="afterRx"),J1209-timingTable[[#This Row],[FRT32_trace]],"EMPTY")</f>
        <v>EMPTY</v>
      </c>
      <c r="AA1208" s="14" t="str">
        <f>IF(AND(timingTable[[#This Row],[txEnd]]="txEnd",Q1212="rxStart"),I1212-timingTable[[#This Row],[FRT32_val]],"EMPTY")</f>
        <v>EMPTY</v>
      </c>
    </row>
    <row r="1209" spans="1:27" x14ac:dyDescent="0.25">
      <c r="A1209" s="14" t="s">
        <v>4435</v>
      </c>
      <c r="B1209">
        <v>335692304333</v>
      </c>
      <c r="C1209" s="14" t="s">
        <v>12230</v>
      </c>
      <c r="D1209">
        <v>140</v>
      </c>
      <c r="E1209" s="14" t="s">
        <v>1076</v>
      </c>
      <c r="F1209" s="14" t="s">
        <v>7863</v>
      </c>
      <c r="G1209" s="14">
        <f>timingTable[[#This Row],[FRT_DEC]]-B1208</f>
        <v>706</v>
      </c>
      <c r="H12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INFO]]))),H1208)</f>
        <v>118</v>
      </c>
      <c r="I12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09" s="14">
        <f>HEX2DEC(RIGHT(timingTable[[#This Row],[FRT_HEX]],MIN(LEN(timingTable[[#This Row],[FRT_HEX]])-2,8)))</f>
        <v>684855245</v>
      </c>
      <c r="K1209" s="14" t="str">
        <f>IF(timingTable[[#This Row],['[TRACECODE']:.1]]=140,"afterTx","")</f>
        <v>afterTx</v>
      </c>
      <c r="L1209" s="14" t="str">
        <f t="shared" si="198"/>
        <v/>
      </c>
      <c r="M1209" s="14" t="str">
        <f>IF(AND(H1209=H1208,K1208="afterTx",timingTable[[#This Row],['[TRACECODE']:.1]]=6),"dc","")</f>
        <v/>
      </c>
      <c r="N1209" s="14" t="str">
        <f t="shared" si="199"/>
        <v/>
      </c>
      <c r="O1209" s="14" t="str">
        <f>IF(timingTable[[#This Row],['[TRACECODE']:.1]]=141,"afterRx","")</f>
        <v/>
      </c>
      <c r="P1209" s="14" t="str">
        <f t="shared" si="200"/>
        <v/>
      </c>
      <c r="Q1209" s="14" t="str">
        <f t="shared" si="201"/>
        <v/>
      </c>
      <c r="R1209" s="14" t="str">
        <f t="shared" si="202"/>
        <v/>
      </c>
      <c r="S1209" s="14" t="str">
        <f t="shared" si="203"/>
        <v>EMPTY</v>
      </c>
      <c r="T1209" s="14" t="str">
        <f t="shared" si="204"/>
        <v>EMPTY</v>
      </c>
      <c r="U1209" s="14" t="str">
        <f t="shared" si="205"/>
        <v>EMPTY</v>
      </c>
      <c r="V1209" s="14" t="str">
        <f t="shared" si="206"/>
        <v>EMPTY</v>
      </c>
      <c r="W1209" s="14" t="str">
        <f>IF(L1209="beforeTx",timingTable[[#This Row],[FRT32_val]]-timingTable[[#This Row],[FRT32_trace]],"EMPTY")</f>
        <v>EMPTY</v>
      </c>
      <c r="X1209" s="14" t="str">
        <f t="shared" si="207"/>
        <v>EMPTY</v>
      </c>
      <c r="Y1209" s="14" t="str">
        <f t="shared" si="208"/>
        <v>EMPTY</v>
      </c>
      <c r="Z1209" s="14" t="str">
        <f>IF(AND(P1209="beforeRx",O1210="afterRx"),J1210-timingTable[[#This Row],[FRT32_trace]],"EMPTY")</f>
        <v>EMPTY</v>
      </c>
      <c r="AA1209" s="14" t="str">
        <f>IF(AND(timingTable[[#This Row],[txEnd]]="txEnd",Q1213="rxStart"),I1213-timingTable[[#This Row],[FRT32_val]],"EMPTY")</f>
        <v>EMPTY</v>
      </c>
    </row>
    <row r="1210" spans="1:27" x14ac:dyDescent="0.25">
      <c r="A1210" s="14" t="s">
        <v>4447</v>
      </c>
      <c r="B1210">
        <v>335692305691</v>
      </c>
      <c r="C1210" s="14" t="s">
        <v>12243</v>
      </c>
      <c r="D1210">
        <v>151</v>
      </c>
      <c r="E1210" s="14" t="s">
        <v>7876</v>
      </c>
      <c r="F1210" s="14" t="s">
        <v>7989</v>
      </c>
      <c r="G1210" s="14">
        <f>timingTable[[#This Row],[FRT_DEC]]-B1209</f>
        <v>1358</v>
      </c>
      <c r="H12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INFO]]))),H1209)</f>
        <v>118</v>
      </c>
      <c r="I12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10" s="14">
        <f>HEX2DEC(RIGHT(timingTable[[#This Row],[FRT_HEX]],MIN(LEN(timingTable[[#This Row],[FRT_HEX]])-2,8)))</f>
        <v>684856603</v>
      </c>
      <c r="K1210" s="14" t="str">
        <f>IF(timingTable[[#This Row],['[TRACECODE']:.1]]=140,"afterTx","")</f>
        <v/>
      </c>
      <c r="L1210" s="14" t="str">
        <f t="shared" si="198"/>
        <v/>
      </c>
      <c r="M1210" s="14" t="str">
        <f>IF(AND(H1210=H1209,K1209="afterTx",timingTable[[#This Row],['[TRACECODE']:.1]]=6),"dc","")</f>
        <v/>
      </c>
      <c r="N1210" s="14" t="str">
        <f t="shared" si="199"/>
        <v/>
      </c>
      <c r="O1210" s="14" t="str">
        <f>IF(timingTable[[#This Row],['[TRACECODE']:.1]]=141,"afterRx","")</f>
        <v/>
      </c>
      <c r="P1210" s="14" t="str">
        <f t="shared" si="200"/>
        <v/>
      </c>
      <c r="Q1210" s="14" t="str">
        <f t="shared" si="201"/>
        <v/>
      </c>
      <c r="R1210" s="14" t="str">
        <f t="shared" si="202"/>
        <v/>
      </c>
      <c r="S1210" s="14" t="str">
        <f t="shared" si="203"/>
        <v>EMPTY</v>
      </c>
      <c r="T1210" s="14" t="str">
        <f t="shared" si="204"/>
        <v>EMPTY</v>
      </c>
      <c r="U1210" s="14" t="str">
        <f t="shared" si="205"/>
        <v>EMPTY</v>
      </c>
      <c r="V1210" s="14" t="str">
        <f t="shared" si="206"/>
        <v>EMPTY</v>
      </c>
      <c r="W1210" s="14" t="str">
        <f>IF(L1210="beforeTx",timingTable[[#This Row],[FRT32_val]]-timingTable[[#This Row],[FRT32_trace]],"EMPTY")</f>
        <v>EMPTY</v>
      </c>
      <c r="X1210" s="14" t="str">
        <f t="shared" si="207"/>
        <v>EMPTY</v>
      </c>
      <c r="Y1210" s="14" t="str">
        <f t="shared" si="208"/>
        <v>EMPTY</v>
      </c>
      <c r="Z1210" s="14" t="str">
        <f>IF(AND(P1210="beforeRx",O1211="afterRx"),J1211-timingTable[[#This Row],[FRT32_trace]],"EMPTY")</f>
        <v>EMPTY</v>
      </c>
      <c r="AA1210" s="14" t="str">
        <f>IF(AND(timingTable[[#This Row],[txEnd]]="txEnd",Q1214="rxStart"),I1214-timingTable[[#This Row],[FRT32_val]],"EMPTY")</f>
        <v>EMPTY</v>
      </c>
    </row>
    <row r="1211" spans="1:27" x14ac:dyDescent="0.25">
      <c r="A1211" s="14" t="s">
        <v>4450</v>
      </c>
      <c r="B1211">
        <v>335692312766</v>
      </c>
      <c r="C1211" s="14" t="s">
        <v>12246</v>
      </c>
      <c r="D1211">
        <v>151</v>
      </c>
      <c r="E1211" s="14" t="s">
        <v>7876</v>
      </c>
      <c r="F1211" s="14" t="s">
        <v>7936</v>
      </c>
      <c r="G1211" s="14">
        <f>timingTable[[#This Row],[FRT_DEC]]-B1210</f>
        <v>7075</v>
      </c>
      <c r="H12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INFO]]))),H1210)</f>
        <v>118</v>
      </c>
      <c r="I12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211" s="14">
        <f>HEX2DEC(RIGHT(timingTable[[#This Row],[FRT_HEX]],MIN(LEN(timingTable[[#This Row],[FRT_HEX]])-2,8)))</f>
        <v>684863678</v>
      </c>
      <c r="K1211" s="14" t="str">
        <f>IF(timingTable[[#This Row],['[TRACECODE']:.1]]=140,"afterTx","")</f>
        <v/>
      </c>
      <c r="L1211" s="14" t="str">
        <f t="shared" si="198"/>
        <v/>
      </c>
      <c r="M1211" s="14" t="str">
        <f>IF(AND(H1211=H1210,K1210="afterTx",timingTable[[#This Row],['[TRACECODE']:.1]]=6),"dc","")</f>
        <v/>
      </c>
      <c r="N1211" s="14" t="str">
        <f t="shared" si="199"/>
        <v/>
      </c>
      <c r="O1211" s="14" t="str">
        <f>IF(timingTable[[#This Row],['[TRACECODE']:.1]]=141,"afterRx","")</f>
        <v/>
      </c>
      <c r="P1211" s="14" t="str">
        <f t="shared" si="200"/>
        <v/>
      </c>
      <c r="Q1211" s="14" t="str">
        <f t="shared" si="201"/>
        <v/>
      </c>
      <c r="R1211" s="14" t="str">
        <f t="shared" si="202"/>
        <v/>
      </c>
      <c r="S1211" s="14" t="str">
        <f t="shared" si="203"/>
        <v>EMPTY</v>
      </c>
      <c r="T1211" s="14" t="str">
        <f t="shared" si="204"/>
        <v>EMPTY</v>
      </c>
      <c r="U1211" s="14" t="str">
        <f t="shared" si="205"/>
        <v>EMPTY</v>
      </c>
      <c r="V1211" s="14" t="str">
        <f t="shared" si="206"/>
        <v>EMPTY</v>
      </c>
      <c r="W1211" s="14" t="str">
        <f>IF(L1211="beforeTx",timingTable[[#This Row],[FRT32_val]]-timingTable[[#This Row],[FRT32_trace]],"EMPTY")</f>
        <v>EMPTY</v>
      </c>
      <c r="X1211" s="14" t="str">
        <f t="shared" si="207"/>
        <v>EMPTY</v>
      </c>
      <c r="Y1211" s="14" t="str">
        <f t="shared" si="208"/>
        <v>EMPTY</v>
      </c>
      <c r="Z1211" s="14" t="str">
        <f>IF(AND(P1211="beforeRx",O1212="afterRx"),J1212-timingTable[[#This Row],[FRT32_trace]],"EMPTY")</f>
        <v>EMPTY</v>
      </c>
      <c r="AA1211" s="14" t="str">
        <f>IF(AND(timingTable[[#This Row],[txEnd]]="txEnd",Q1215="rxStart"),I1215-timingTable[[#This Row],[FRT32_val]],"EMPTY")</f>
        <v>EMPTY</v>
      </c>
    </row>
    <row r="1212" spans="1:27" x14ac:dyDescent="0.25">
      <c r="A1212" s="14" t="s">
        <v>4452</v>
      </c>
      <c r="B1212">
        <v>335692316124</v>
      </c>
      <c r="C1212" s="14" t="s">
        <v>12248</v>
      </c>
      <c r="D1212">
        <v>151</v>
      </c>
      <c r="E1212" s="14" t="s">
        <v>7876</v>
      </c>
      <c r="F1212" s="14" t="s">
        <v>7989</v>
      </c>
      <c r="G1212" s="14">
        <f>timingTable[[#This Row],[FRT_DEC]]-B1211</f>
        <v>3358</v>
      </c>
      <c r="H12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INFO]]))),H1211)</f>
        <v>118</v>
      </c>
      <c r="I12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12" s="14">
        <f>HEX2DEC(RIGHT(timingTable[[#This Row],[FRT_HEX]],MIN(LEN(timingTable[[#This Row],[FRT_HEX]])-2,8)))</f>
        <v>684867036</v>
      </c>
      <c r="K1212" s="14" t="str">
        <f>IF(timingTable[[#This Row],['[TRACECODE']:.1]]=140,"afterTx","")</f>
        <v/>
      </c>
      <c r="L1212" s="14" t="str">
        <f t="shared" si="198"/>
        <v/>
      </c>
      <c r="M1212" s="14" t="str">
        <f>IF(AND(H1212=H1211,K1211="afterTx",timingTable[[#This Row],['[TRACECODE']:.1]]=6),"dc","")</f>
        <v/>
      </c>
      <c r="N1212" s="14" t="str">
        <f t="shared" si="199"/>
        <v/>
      </c>
      <c r="O1212" s="14" t="str">
        <f>IF(timingTable[[#This Row],['[TRACECODE']:.1]]=141,"afterRx","")</f>
        <v/>
      </c>
      <c r="P1212" s="14" t="str">
        <f t="shared" si="200"/>
        <v/>
      </c>
      <c r="Q1212" s="14" t="str">
        <f t="shared" si="201"/>
        <v/>
      </c>
      <c r="R1212" s="14" t="str">
        <f t="shared" si="202"/>
        <v/>
      </c>
      <c r="S1212" s="14" t="str">
        <f t="shared" si="203"/>
        <v>EMPTY</v>
      </c>
      <c r="T1212" s="14" t="str">
        <f t="shared" si="204"/>
        <v>EMPTY</v>
      </c>
      <c r="U1212" s="14" t="str">
        <f t="shared" si="205"/>
        <v>EMPTY</v>
      </c>
      <c r="V1212" s="14" t="str">
        <f t="shared" si="206"/>
        <v>EMPTY</v>
      </c>
      <c r="W1212" s="14" t="str">
        <f>IF(L1212="beforeTx",timingTable[[#This Row],[FRT32_val]]-timingTable[[#This Row],[FRT32_trace]],"EMPTY")</f>
        <v>EMPTY</v>
      </c>
      <c r="X1212" s="14" t="str">
        <f t="shared" si="207"/>
        <v>EMPTY</v>
      </c>
      <c r="Y1212" s="14" t="str">
        <f t="shared" si="208"/>
        <v>EMPTY</v>
      </c>
      <c r="Z1212" s="14" t="str">
        <f>IF(AND(P1212="beforeRx",O1213="afterRx"),J1213-timingTable[[#This Row],[FRT32_trace]],"EMPTY")</f>
        <v>EMPTY</v>
      </c>
      <c r="AA1212" s="14" t="str">
        <f>IF(AND(timingTable[[#This Row],[txEnd]]="txEnd",Q1216="rxStart"),I1216-timingTable[[#This Row],[FRT32_val]],"EMPTY")</f>
        <v>EMPTY</v>
      </c>
    </row>
    <row r="1213" spans="1:27" x14ac:dyDescent="0.25">
      <c r="A1213" s="14" t="s">
        <v>4460</v>
      </c>
      <c r="B1213">
        <v>335692317168</v>
      </c>
      <c r="C1213" s="14" t="s">
        <v>12258</v>
      </c>
      <c r="D1213">
        <v>151</v>
      </c>
      <c r="E1213" s="14" t="s">
        <v>7876</v>
      </c>
      <c r="F1213" s="14" t="s">
        <v>7993</v>
      </c>
      <c r="G1213" s="14">
        <f>timingTable[[#This Row],[FRT_DEC]]-B1212</f>
        <v>1044</v>
      </c>
      <c r="H12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INFO]]))),H1212)</f>
        <v>118</v>
      </c>
      <c r="I12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213" s="14">
        <f>HEX2DEC(RIGHT(timingTable[[#This Row],[FRT_HEX]],MIN(LEN(timingTable[[#This Row],[FRT_HEX]])-2,8)))</f>
        <v>684868080</v>
      </c>
      <c r="K1213" s="14" t="str">
        <f>IF(timingTable[[#This Row],['[TRACECODE']:.1]]=140,"afterTx","")</f>
        <v/>
      </c>
      <c r="L1213" s="14" t="str">
        <f t="shared" si="198"/>
        <v/>
      </c>
      <c r="M1213" s="14" t="str">
        <f>IF(AND(H1213=H1212,K1212="afterTx",timingTable[[#This Row],['[TRACECODE']:.1]]=6),"dc","")</f>
        <v/>
      </c>
      <c r="N1213" s="14" t="str">
        <f t="shared" si="199"/>
        <v/>
      </c>
      <c r="O1213" s="14" t="str">
        <f>IF(timingTable[[#This Row],['[TRACECODE']:.1]]=141,"afterRx","")</f>
        <v/>
      </c>
      <c r="P1213" s="14" t="str">
        <f t="shared" si="200"/>
        <v/>
      </c>
      <c r="Q1213" s="14" t="str">
        <f t="shared" si="201"/>
        <v/>
      </c>
      <c r="R1213" s="14" t="str">
        <f t="shared" si="202"/>
        <v/>
      </c>
      <c r="S1213" s="14" t="str">
        <f t="shared" si="203"/>
        <v>EMPTY</v>
      </c>
      <c r="T1213" s="14" t="str">
        <f t="shared" si="204"/>
        <v>EMPTY</v>
      </c>
      <c r="U1213" s="14" t="str">
        <f t="shared" si="205"/>
        <v>EMPTY</v>
      </c>
      <c r="V1213" s="14" t="str">
        <f t="shared" si="206"/>
        <v>EMPTY</v>
      </c>
      <c r="W1213" s="14" t="str">
        <f>IF(L1213="beforeTx",timingTable[[#This Row],[FRT32_val]]-timingTable[[#This Row],[FRT32_trace]],"EMPTY")</f>
        <v>EMPTY</v>
      </c>
      <c r="X1213" s="14" t="str">
        <f t="shared" si="207"/>
        <v>EMPTY</v>
      </c>
      <c r="Y1213" s="14" t="str">
        <f t="shared" si="208"/>
        <v>EMPTY</v>
      </c>
      <c r="Z1213" s="14" t="str">
        <f>IF(AND(P1213="beforeRx",O1214="afterRx"),J1214-timingTable[[#This Row],[FRT32_trace]],"EMPTY")</f>
        <v>EMPTY</v>
      </c>
      <c r="AA1213" s="14" t="str">
        <f>IF(AND(timingTable[[#This Row],[txEnd]]="txEnd",Q1217="rxStart"),I1217-timingTable[[#This Row],[FRT32_val]],"EMPTY")</f>
        <v>EMPTY</v>
      </c>
    </row>
    <row r="1214" spans="1:27" x14ac:dyDescent="0.25">
      <c r="A1214" s="14" t="s">
        <v>4464</v>
      </c>
      <c r="B1214">
        <v>335692317213</v>
      </c>
      <c r="C1214" s="14" t="s">
        <v>12262</v>
      </c>
      <c r="D1214">
        <v>131</v>
      </c>
      <c r="E1214" s="14" t="s">
        <v>3932</v>
      </c>
      <c r="F1214" s="14" t="s">
        <v>12263</v>
      </c>
      <c r="G1214" s="14">
        <f>timingTable[[#This Row],[FRT_DEC]]-B1213</f>
        <v>45</v>
      </c>
      <c r="H12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INFO]]))),H1213)</f>
        <v>119</v>
      </c>
      <c r="I121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14" s="14">
        <f>HEX2DEC(RIGHT(timingTable[[#This Row],[FRT_HEX]],MIN(LEN(timingTable[[#This Row],[FRT_HEX]])-2,8)))</f>
        <v>684868125</v>
      </c>
      <c r="K1214" s="14" t="str">
        <f>IF(timingTable[[#This Row],['[TRACECODE']:.1]]=140,"afterTx","")</f>
        <v/>
      </c>
      <c r="L1214" s="14" t="str">
        <f t="shared" si="198"/>
        <v/>
      </c>
      <c r="M1214" s="14" t="str">
        <f>IF(AND(H1214=H1213,K1213="afterTx",timingTable[[#This Row],['[TRACECODE']:.1]]=6),"dc","")</f>
        <v/>
      </c>
      <c r="N1214" s="14" t="str">
        <f t="shared" si="199"/>
        <v/>
      </c>
      <c r="O1214" s="14" t="str">
        <f>IF(timingTable[[#This Row],['[TRACECODE']:.1]]=141,"afterRx","")</f>
        <v/>
      </c>
      <c r="P1214" s="14" t="str">
        <f t="shared" si="200"/>
        <v/>
      </c>
      <c r="Q1214" s="14" t="str">
        <f t="shared" si="201"/>
        <v/>
      </c>
      <c r="R1214" s="14" t="str">
        <f t="shared" si="202"/>
        <v/>
      </c>
      <c r="S1214" s="14" t="str">
        <f t="shared" si="203"/>
        <v>EMPTY</v>
      </c>
      <c r="T1214" s="14" t="str">
        <f t="shared" si="204"/>
        <v>EMPTY</v>
      </c>
      <c r="U1214" s="14" t="str">
        <f t="shared" si="205"/>
        <v>EMPTY</v>
      </c>
      <c r="V1214" s="14" t="str">
        <f t="shared" si="206"/>
        <v>EMPTY</v>
      </c>
      <c r="W1214" s="14" t="str">
        <f>IF(L1214="beforeTx",timingTable[[#This Row],[FRT32_val]]-timingTable[[#This Row],[FRT32_trace]],"EMPTY")</f>
        <v>EMPTY</v>
      </c>
      <c r="X1214" s="14" t="str">
        <f t="shared" si="207"/>
        <v>EMPTY</v>
      </c>
      <c r="Y1214" s="14" t="str">
        <f t="shared" si="208"/>
        <v>EMPTY</v>
      </c>
      <c r="Z1214" s="14" t="str">
        <f>IF(AND(P1214="beforeRx",O1215="afterRx"),J1215-timingTable[[#This Row],[FRT32_trace]],"EMPTY")</f>
        <v>EMPTY</v>
      </c>
      <c r="AA1214" s="14" t="str">
        <f>IF(AND(timingTable[[#This Row],[txEnd]]="txEnd",Q1218="rxStart"),I1218-timingTable[[#This Row],[FRT32_val]],"EMPTY")</f>
        <v>EMPTY</v>
      </c>
    </row>
    <row r="1215" spans="1:27" x14ac:dyDescent="0.25">
      <c r="A1215" s="14" t="s">
        <v>4466</v>
      </c>
      <c r="B1215">
        <v>335692317260</v>
      </c>
      <c r="C1215" s="14" t="s">
        <v>12265</v>
      </c>
      <c r="D1215">
        <v>129</v>
      </c>
      <c r="E1215" s="14" t="s">
        <v>3677</v>
      </c>
      <c r="F1215" s="14" t="s">
        <v>12266</v>
      </c>
      <c r="G1215" s="14">
        <f>timingTable[[#This Row],[FRT_DEC]]-B1214</f>
        <v>47</v>
      </c>
      <c r="H12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INFO]]))),H1214)</f>
        <v>119</v>
      </c>
      <c r="I12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684869065</v>
      </c>
      <c r="J1215" s="14">
        <f>HEX2DEC(RIGHT(timingTable[[#This Row],[FRT_HEX]],MIN(LEN(timingTable[[#This Row],[FRT_HEX]])-2,8)))</f>
        <v>684868172</v>
      </c>
      <c r="K1215" s="14" t="str">
        <f>IF(timingTable[[#This Row],['[TRACECODE']:.1]]=140,"afterTx","")</f>
        <v/>
      </c>
      <c r="L1215" s="14" t="str">
        <f t="shared" si="198"/>
        <v>beforeTx</v>
      </c>
      <c r="M1215" s="14" t="str">
        <f>IF(AND(H1215=H1214,K1214="afterTx",timingTable[[#This Row],['[TRACECODE']:.1]]=6),"dc","")</f>
        <v/>
      </c>
      <c r="N1215" s="14" t="str">
        <f t="shared" si="199"/>
        <v/>
      </c>
      <c r="O1215" s="14" t="str">
        <f>IF(timingTable[[#This Row],['[TRACECODE']:.1]]=141,"afterRx","")</f>
        <v/>
      </c>
      <c r="P1215" s="14" t="str">
        <f t="shared" si="200"/>
        <v/>
      </c>
      <c r="Q1215" s="14" t="str">
        <f t="shared" si="201"/>
        <v/>
      </c>
      <c r="R1215" s="14" t="str">
        <f t="shared" si="202"/>
        <v/>
      </c>
      <c r="S1215" s="14">
        <f t="shared" si="203"/>
        <v>719</v>
      </c>
      <c r="T1215" s="14" t="str">
        <f t="shared" si="204"/>
        <v>EMPTY</v>
      </c>
      <c r="U1215" s="14" t="str">
        <f t="shared" si="205"/>
        <v>EMPTY</v>
      </c>
      <c r="V1215" s="14" t="str">
        <f t="shared" si="206"/>
        <v>EMPTY</v>
      </c>
      <c r="W1215" s="14">
        <f>IF(L1215="beforeTx",timingTable[[#This Row],[FRT32_val]]-timingTable[[#This Row],[FRT32_trace]],"EMPTY")</f>
        <v>893</v>
      </c>
      <c r="X1215" s="14">
        <f t="shared" si="207"/>
        <v>929</v>
      </c>
      <c r="Y1215" s="14" t="str">
        <f t="shared" si="208"/>
        <v>EMPTY</v>
      </c>
      <c r="Z1215" s="14" t="str">
        <f>IF(AND(P1215="beforeRx",O1216="afterRx"),J1216-timingTable[[#This Row],[FRT32_trace]],"EMPTY")</f>
        <v>EMPTY</v>
      </c>
      <c r="AA1215" s="14" t="str">
        <f>IF(AND(timingTable[[#This Row],[txEnd]]="txEnd",Q1219="rxStart"),I1219-timingTable[[#This Row],[FRT32_val]],"EMPTY")</f>
        <v>EMPTY</v>
      </c>
    </row>
    <row r="1216" spans="1:27" x14ac:dyDescent="0.25">
      <c r="A1216" s="14" t="s">
        <v>4467</v>
      </c>
      <c r="B1216">
        <v>335692317263</v>
      </c>
      <c r="C1216" s="14" t="s">
        <v>12267</v>
      </c>
      <c r="D1216">
        <v>129</v>
      </c>
      <c r="E1216" s="14" t="s">
        <v>3677</v>
      </c>
      <c r="F1216" s="14" t="s">
        <v>7881</v>
      </c>
      <c r="G1216" s="14">
        <f>timingTable[[#This Row],[FRT_DEC]]-B1215</f>
        <v>3</v>
      </c>
      <c r="H12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INFO]]))),H1215)</f>
        <v>119</v>
      </c>
      <c r="I12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16" s="14">
        <f>HEX2DEC(RIGHT(timingTable[[#This Row],[FRT_HEX]],MIN(LEN(timingTable[[#This Row],[FRT_HEX]])-2,8)))</f>
        <v>684868175</v>
      </c>
      <c r="K1216" s="14" t="str">
        <f>IF(timingTable[[#This Row],['[TRACECODE']:.1]]=140,"afterTx","")</f>
        <v/>
      </c>
      <c r="L1216" s="14" t="str">
        <f t="shared" si="198"/>
        <v/>
      </c>
      <c r="M1216" s="14" t="str">
        <f>IF(AND(H1216=H1215,K1215="afterTx",timingTable[[#This Row],['[TRACECODE']:.1]]=6),"dc","")</f>
        <v/>
      </c>
      <c r="N1216" s="14" t="str">
        <f t="shared" si="199"/>
        <v/>
      </c>
      <c r="O1216" s="14" t="str">
        <f>IF(timingTable[[#This Row],['[TRACECODE']:.1]]=141,"afterRx","")</f>
        <v/>
      </c>
      <c r="P1216" s="14" t="str">
        <f t="shared" si="200"/>
        <v/>
      </c>
      <c r="Q1216" s="14" t="str">
        <f t="shared" si="201"/>
        <v/>
      </c>
      <c r="R1216" s="14" t="str">
        <f t="shared" si="202"/>
        <v/>
      </c>
      <c r="S1216" s="14" t="str">
        <f t="shared" si="203"/>
        <v>EMPTY</v>
      </c>
      <c r="T1216" s="14" t="str">
        <f t="shared" si="204"/>
        <v>EMPTY</v>
      </c>
      <c r="U1216" s="14" t="str">
        <f t="shared" si="205"/>
        <v>EMPTY</v>
      </c>
      <c r="V1216" s="14" t="str">
        <f t="shared" si="206"/>
        <v>EMPTY</v>
      </c>
      <c r="W1216" s="14" t="str">
        <f>IF(L1216="beforeTx",timingTable[[#This Row],[FRT32_val]]-timingTable[[#This Row],[FRT32_trace]],"EMPTY")</f>
        <v>EMPTY</v>
      </c>
      <c r="X1216" s="14" t="str">
        <f t="shared" si="207"/>
        <v>EMPTY</v>
      </c>
      <c r="Y1216" s="14" t="str">
        <f t="shared" si="208"/>
        <v>EMPTY</v>
      </c>
      <c r="Z1216" s="14" t="str">
        <f>IF(AND(P1216="beforeRx",O1217="afterRx"),J1217-timingTable[[#This Row],[FRT32_trace]],"EMPTY")</f>
        <v>EMPTY</v>
      </c>
      <c r="AA1216" s="14" t="str">
        <f>IF(AND(timingTable[[#This Row],[txEnd]]="txEnd",Q1220="rxStart"),I1220-timingTable[[#This Row],[FRT32_val]],"EMPTY")</f>
        <v>EMPTY</v>
      </c>
    </row>
    <row r="1217" spans="1:27" x14ac:dyDescent="0.25">
      <c r="A1217" s="14" t="s">
        <v>4468</v>
      </c>
      <c r="B1217">
        <v>335692318189</v>
      </c>
      <c r="C1217" s="14" t="s">
        <v>12268</v>
      </c>
      <c r="D1217">
        <v>140</v>
      </c>
      <c r="E1217" s="14" t="s">
        <v>1076</v>
      </c>
      <c r="F1217" s="14" t="s">
        <v>5339</v>
      </c>
      <c r="G1217" s="14">
        <f>timingTable[[#This Row],[FRT_DEC]]-B1216</f>
        <v>926</v>
      </c>
      <c r="H12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INFO]]))),H1216)</f>
        <v>119</v>
      </c>
      <c r="I121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17" s="14">
        <f>HEX2DEC(RIGHT(timingTable[[#This Row],[FRT_HEX]],MIN(LEN(timingTable[[#This Row],[FRT_HEX]])-2,8)))</f>
        <v>684869101</v>
      </c>
      <c r="K1217" s="14" t="str">
        <f>IF(timingTable[[#This Row],['[TRACECODE']:.1]]=140,"afterTx","")</f>
        <v>afterTx</v>
      </c>
      <c r="L1217" s="14" t="str">
        <f t="shared" si="198"/>
        <v/>
      </c>
      <c r="M1217" s="14" t="str">
        <f>IF(AND(H1217=H1216,K1216="afterTx",timingTable[[#This Row],['[TRACECODE']:.1]]=6),"dc","")</f>
        <v/>
      </c>
      <c r="N1217" s="14" t="str">
        <f t="shared" si="199"/>
        <v/>
      </c>
      <c r="O1217" s="14" t="str">
        <f>IF(timingTable[[#This Row],['[TRACECODE']:.1]]=141,"afterRx","")</f>
        <v/>
      </c>
      <c r="P1217" s="14" t="str">
        <f t="shared" si="200"/>
        <v/>
      </c>
      <c r="Q1217" s="14" t="str">
        <f t="shared" si="201"/>
        <v/>
      </c>
      <c r="R1217" s="14" t="str">
        <f t="shared" si="202"/>
        <v/>
      </c>
      <c r="S1217" s="14" t="str">
        <f t="shared" si="203"/>
        <v>EMPTY</v>
      </c>
      <c r="T1217" s="14" t="str">
        <f t="shared" si="204"/>
        <v>EMPTY</v>
      </c>
      <c r="U1217" s="14" t="str">
        <f t="shared" si="205"/>
        <v>EMPTY</v>
      </c>
      <c r="V1217" s="14" t="str">
        <f t="shared" si="206"/>
        <v>EMPTY</v>
      </c>
      <c r="W1217" s="14" t="str">
        <f>IF(L1217="beforeTx",timingTable[[#This Row],[FRT32_val]]-timingTable[[#This Row],[FRT32_trace]],"EMPTY")</f>
        <v>EMPTY</v>
      </c>
      <c r="X1217" s="14" t="str">
        <f t="shared" si="207"/>
        <v>EMPTY</v>
      </c>
      <c r="Y1217" s="14" t="str">
        <f t="shared" si="208"/>
        <v>EMPTY</v>
      </c>
      <c r="Z1217" s="14" t="str">
        <f>IF(AND(P1217="beforeRx",O1218="afterRx"),J1218-timingTable[[#This Row],[FRT32_trace]],"EMPTY")</f>
        <v>EMPTY</v>
      </c>
      <c r="AA1217" s="14" t="str">
        <f>IF(AND(timingTable[[#This Row],[txEnd]]="txEnd",Q1221="rxStart"),I1221-timingTable[[#This Row],[FRT32_val]],"EMPTY")</f>
        <v>EMPTY</v>
      </c>
    </row>
    <row r="1218" spans="1:27" x14ac:dyDescent="0.25">
      <c r="A1218" s="14" t="s">
        <v>4470</v>
      </c>
      <c r="B1218">
        <v>335692321821</v>
      </c>
      <c r="C1218" s="14" t="s">
        <v>12270</v>
      </c>
      <c r="D1218">
        <v>6</v>
      </c>
      <c r="E1218" s="14" t="s">
        <v>1077</v>
      </c>
      <c r="F1218" s="14" t="s">
        <v>12271</v>
      </c>
      <c r="G1218" s="14">
        <f>timingTable[[#This Row],[FRT_DEC]]-B1217</f>
        <v>3632</v>
      </c>
      <c r="H12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INFO]]))),H1217)</f>
        <v>119</v>
      </c>
      <c r="I12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684869784</v>
      </c>
      <c r="J1218" s="14">
        <f>HEX2DEC(RIGHT(timingTable[[#This Row],[FRT_HEX]],MIN(LEN(timingTable[[#This Row],[FRT_HEX]])-2,8)))</f>
        <v>684872733</v>
      </c>
      <c r="K1218" s="14" t="str">
        <f>IF(timingTable[[#This Row],['[TRACECODE']:.1]]=140,"afterTx","")</f>
        <v/>
      </c>
      <c r="L1218" s="14" t="str">
        <f t="shared" si="198"/>
        <v/>
      </c>
      <c r="M1218" s="14" t="str">
        <f>IF(AND(H1218=H1217,K1217="afterTx",timingTable[[#This Row],['[TRACECODE']:.1]]=6),"dc","")</f>
        <v>dc</v>
      </c>
      <c r="N1218" s="14" t="str">
        <f t="shared" si="199"/>
        <v/>
      </c>
      <c r="O1218" s="14" t="str">
        <f>IF(timingTable[[#This Row],['[TRACECODE']:.1]]=141,"afterRx","")</f>
        <v/>
      </c>
      <c r="P1218" s="14" t="str">
        <f t="shared" si="200"/>
        <v/>
      </c>
      <c r="Q1218" s="14" t="str">
        <f t="shared" si="201"/>
        <v/>
      </c>
      <c r="R1218" s="14" t="str">
        <f t="shared" si="202"/>
        <v/>
      </c>
      <c r="S1218" s="14" t="str">
        <f t="shared" si="203"/>
        <v>EMPTY</v>
      </c>
      <c r="T1218" s="14" t="str">
        <f t="shared" si="204"/>
        <v>EMPTY</v>
      </c>
      <c r="U1218" s="14" t="str">
        <f t="shared" si="205"/>
        <v>EMPTY</v>
      </c>
      <c r="V1218" s="14" t="str">
        <f t="shared" si="206"/>
        <v>EMPTY</v>
      </c>
      <c r="W1218" s="14" t="str">
        <f>IF(L1218="beforeTx",timingTable[[#This Row],[FRT32_val]]-timingTable[[#This Row],[FRT32_trace]],"EMPTY")</f>
        <v>EMPTY</v>
      </c>
      <c r="X1218" s="14" t="str">
        <f t="shared" si="207"/>
        <v>EMPTY</v>
      </c>
      <c r="Y1218" s="14" t="str">
        <f t="shared" si="208"/>
        <v>EMPTY</v>
      </c>
      <c r="Z1218" s="14" t="str">
        <f>IF(AND(P1218="beforeRx",O1219="afterRx"),J1219-timingTable[[#This Row],[FRT32_trace]],"EMPTY")</f>
        <v>EMPTY</v>
      </c>
      <c r="AA1218" s="14" t="str">
        <f>IF(AND(timingTable[[#This Row],[txEnd]]="txEnd",Q1222="rxStart"),I1222-timingTable[[#This Row],[FRT32_val]],"EMPTY")</f>
        <v>EMPTY</v>
      </c>
    </row>
    <row r="1219" spans="1:27" x14ac:dyDescent="0.25">
      <c r="A1219" s="14" t="s">
        <v>4471</v>
      </c>
      <c r="B1219">
        <v>335692321824</v>
      </c>
      <c r="C1219" s="14" t="s">
        <v>12272</v>
      </c>
      <c r="D1219">
        <v>6</v>
      </c>
      <c r="E1219" s="14" t="s">
        <v>1077</v>
      </c>
      <c r="F1219" s="14" t="s">
        <v>7877</v>
      </c>
      <c r="G1219" s="14">
        <f>timingTable[[#This Row],[FRT_DEC]]-B1218</f>
        <v>3</v>
      </c>
      <c r="H12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INFO]]))),H1218)</f>
        <v>119</v>
      </c>
      <c r="I12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19" s="14">
        <f>HEX2DEC(RIGHT(timingTable[[#This Row],[FRT_HEX]],MIN(LEN(timingTable[[#This Row],[FRT_HEX]])-2,8)))</f>
        <v>684872736</v>
      </c>
      <c r="K1219" s="14" t="str">
        <f>IF(timingTable[[#This Row],['[TRACECODE']:.1]]=140,"afterTx","")</f>
        <v/>
      </c>
      <c r="L1219" s="14" t="str">
        <f t="shared" si="198"/>
        <v/>
      </c>
      <c r="M1219" s="14" t="str">
        <f>IF(AND(H1219=H1218,K1218="afterTx",timingTable[[#This Row],['[TRACECODE']:.1]]=6),"dc","")</f>
        <v/>
      </c>
      <c r="N1219" s="14" t="str">
        <f t="shared" si="199"/>
        <v/>
      </c>
      <c r="O1219" s="14" t="str">
        <f>IF(timingTable[[#This Row],['[TRACECODE']:.1]]=141,"afterRx","")</f>
        <v/>
      </c>
      <c r="P1219" s="14" t="str">
        <f t="shared" si="200"/>
        <v/>
      </c>
      <c r="Q1219" s="14" t="str">
        <f t="shared" si="201"/>
        <v/>
      </c>
      <c r="R1219" s="14" t="str">
        <f t="shared" si="202"/>
        <v/>
      </c>
      <c r="S1219" s="14" t="str">
        <f t="shared" si="203"/>
        <v>EMPTY</v>
      </c>
      <c r="T1219" s="14" t="str">
        <f t="shared" si="204"/>
        <v>EMPTY</v>
      </c>
      <c r="U1219" s="14" t="str">
        <f t="shared" si="205"/>
        <v>EMPTY</v>
      </c>
      <c r="V1219" s="14" t="str">
        <f t="shared" si="206"/>
        <v>EMPTY</v>
      </c>
      <c r="W1219" s="14" t="str">
        <f>IF(L1219="beforeTx",timingTable[[#This Row],[FRT32_val]]-timingTable[[#This Row],[FRT32_trace]],"EMPTY")</f>
        <v>EMPTY</v>
      </c>
      <c r="X1219" s="14" t="str">
        <f t="shared" si="207"/>
        <v>EMPTY</v>
      </c>
      <c r="Y1219" s="14" t="str">
        <f t="shared" si="208"/>
        <v>EMPTY</v>
      </c>
      <c r="Z1219" s="14" t="str">
        <f>IF(AND(P1219="beforeRx",O1220="afterRx"),J1220-timingTable[[#This Row],[FRT32_trace]],"EMPTY")</f>
        <v>EMPTY</v>
      </c>
      <c r="AA1219" s="14" t="str">
        <f>IF(AND(timingTable[[#This Row],[txEnd]]="txEnd",Q1223="rxStart"),I1223-timingTable[[#This Row],[FRT32_val]],"EMPTY")</f>
        <v>EMPTY</v>
      </c>
    </row>
    <row r="1220" spans="1:27" x14ac:dyDescent="0.25">
      <c r="A1220" s="14" t="s">
        <v>4472</v>
      </c>
      <c r="B1220">
        <v>335692321826</v>
      </c>
      <c r="C1220" s="14" t="s">
        <v>12273</v>
      </c>
      <c r="D1220">
        <v>122</v>
      </c>
      <c r="E1220" s="14" t="s">
        <v>3921</v>
      </c>
      <c r="F1220" s="14" t="s">
        <v>12274</v>
      </c>
      <c r="G1220" s="14">
        <f>timingTable[[#This Row],[FRT_DEC]]-B1219</f>
        <v>2</v>
      </c>
      <c r="H12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INFO]]))),H1219)</f>
        <v>119</v>
      </c>
      <c r="I12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684872675</v>
      </c>
      <c r="J1220" s="14">
        <f>HEX2DEC(RIGHT(timingTable[[#This Row],[FRT_HEX]],MIN(LEN(timingTable[[#This Row],[FRT_HEX]])-2,8)))</f>
        <v>684872738</v>
      </c>
      <c r="K1220" s="14" t="str">
        <f>IF(timingTable[[#This Row],['[TRACECODE']:.1]]=140,"afterTx","")</f>
        <v/>
      </c>
      <c r="L1220" s="14" t="str">
        <f t="shared" si="198"/>
        <v/>
      </c>
      <c r="M1220" s="14" t="str">
        <f>IF(AND(H1220=H1219,K1219="afterTx",timingTable[[#This Row],['[TRACECODE']:.1]]=6),"dc","")</f>
        <v/>
      </c>
      <c r="N1220" s="14" t="str">
        <f t="shared" si="199"/>
        <v>txEnd</v>
      </c>
      <c r="O1220" s="14" t="str">
        <f>IF(timingTable[[#This Row],['[TRACECODE']:.1]]=141,"afterRx","")</f>
        <v/>
      </c>
      <c r="P1220" s="14" t="str">
        <f t="shared" si="200"/>
        <v/>
      </c>
      <c r="Q1220" s="14" t="str">
        <f t="shared" si="201"/>
        <v/>
      </c>
      <c r="R1220" s="14" t="str">
        <f t="shared" si="202"/>
        <v/>
      </c>
      <c r="S1220" s="14" t="str">
        <f t="shared" si="203"/>
        <v>EMPTY</v>
      </c>
      <c r="T1220" s="14" t="str">
        <f t="shared" si="204"/>
        <v>EMPTY</v>
      </c>
      <c r="U1220" s="14" t="str">
        <f t="shared" si="205"/>
        <v>EMPTY</v>
      </c>
      <c r="V1220" s="14" t="str">
        <f t="shared" si="206"/>
        <v>EMPTY</v>
      </c>
      <c r="W1220" s="14" t="str">
        <f>IF(L1220="beforeTx",timingTable[[#This Row],[FRT32_val]]-timingTable[[#This Row],[FRT32_trace]],"EMPTY")</f>
        <v>EMPTY</v>
      </c>
      <c r="X1220" s="14" t="str">
        <f t="shared" si="207"/>
        <v>EMPTY</v>
      </c>
      <c r="Y1220" s="14" t="str">
        <f t="shared" si="208"/>
        <v>EMPTY</v>
      </c>
      <c r="Z1220" s="14" t="str">
        <f>IF(AND(P1220="beforeRx",O1221="afterRx"),J1221-timingTable[[#This Row],[FRT32_trace]],"EMPTY")</f>
        <v>EMPTY</v>
      </c>
      <c r="AA1220" s="14" t="str">
        <f>IF(AND(timingTable[[#This Row],[txEnd]]="txEnd",Q1224="rxStart"),I1224-timingTable[[#This Row],[FRT32_val]],"EMPTY")</f>
        <v>EMPTY</v>
      </c>
    </row>
    <row r="1221" spans="1:27" x14ac:dyDescent="0.25">
      <c r="A1221" s="14" t="s">
        <v>4473</v>
      </c>
      <c r="B1221">
        <v>335692321829</v>
      </c>
      <c r="C1221" s="14" t="s">
        <v>12275</v>
      </c>
      <c r="D1221">
        <v>122</v>
      </c>
      <c r="E1221" s="14" t="s">
        <v>3921</v>
      </c>
      <c r="F1221" s="14" t="s">
        <v>7878</v>
      </c>
      <c r="G1221" s="14">
        <f>timingTable[[#This Row],[FRT_DEC]]-B1220</f>
        <v>3</v>
      </c>
      <c r="H12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INFO]]))),H1220)</f>
        <v>119</v>
      </c>
      <c r="I12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21" s="14">
        <f>HEX2DEC(RIGHT(timingTable[[#This Row],[FRT_HEX]],MIN(LEN(timingTable[[#This Row],[FRT_HEX]])-2,8)))</f>
        <v>684872741</v>
      </c>
      <c r="K1221" s="14" t="str">
        <f>IF(timingTable[[#This Row],['[TRACECODE']:.1]]=140,"afterTx","")</f>
        <v/>
      </c>
      <c r="L1221" s="14" t="str">
        <f t="shared" ref="L1221:L1284" si="209">IF(AND(H1223=H1221,K1223="afterTx"),"beforeTx","")</f>
        <v/>
      </c>
      <c r="M1221" s="14" t="str">
        <f>IF(AND(H1221=H1220,K1220="afterTx",timingTable[[#This Row],['[TRACECODE']:.1]]=6),"dc","")</f>
        <v/>
      </c>
      <c r="N1221" s="14" t="str">
        <f t="shared" ref="N1221:N1284" si="210">IF(AND(H1221=H1219,M1219="dc"),"txEnd","")</f>
        <v/>
      </c>
      <c r="O1221" s="14" t="str">
        <f>IF(timingTable[[#This Row],['[TRACECODE']:.1]]=141,"afterRx","")</f>
        <v/>
      </c>
      <c r="P1221" s="14" t="str">
        <f t="shared" ref="P1221:P1284" si="211">IF(AND(H1221=H1222,O1222="afterRx"),"beforeRx","")</f>
        <v/>
      </c>
      <c r="Q1221" s="14" t="str">
        <f t="shared" ref="Q1221:Q1284" si="212">IF(AND(H1221=H1220,O1220="afterRx"),"rxStart","")</f>
        <v/>
      </c>
      <c r="R1221" s="14" t="str">
        <f t="shared" ref="R1221:R1284" si="213">IF(AND(H1221=H1219,Q1219="rxStart"),"rxEnd","")</f>
        <v/>
      </c>
      <c r="S1221" s="14" t="str">
        <f t="shared" ref="S1221:S1284" si="214">IF(AND(H1224=H1221,M1224="dc",L1221="beforeTx"),I1224-I1221,"EMPTY")</f>
        <v>EMPTY</v>
      </c>
      <c r="T1221" s="14" t="str">
        <f t="shared" ref="T1221:T1284" si="215">IF(AND(N1221="txEnd",P1223="beforeRx",O1224="afterRx"),J1223-I1221,"EMPTY")</f>
        <v>EMPTY</v>
      </c>
      <c r="U1221" s="14" t="str">
        <f t="shared" ref="U1221:U1284" si="216">IF(AND(L1223="beforeTx",R1221="rxEnd",H1223=H1221),I1223-I1221,"EMPTY")</f>
        <v>EMPTY</v>
      </c>
      <c r="V1221" s="14" t="str">
        <f t="shared" ref="V1221:V1284" si="217">IF(AND(R1221="rxEnd",M1226="dc",H1221=H1226),I1226-I1221,"EMPTY")</f>
        <v>EMPTY</v>
      </c>
      <c r="W1221" s="14" t="str">
        <f>IF(L1221="beforeTx",timingTable[[#This Row],[FRT32_val]]-timingTable[[#This Row],[FRT32_trace]],"EMPTY")</f>
        <v>EMPTY</v>
      </c>
      <c r="X1221" s="14" t="str">
        <f t="shared" ref="X1221:X1284" si="218">IF(AND(L1221="beforeTx",K1223="afterTx"),J1223-J1221,"EMPTY")</f>
        <v>EMPTY</v>
      </c>
      <c r="Y1221" s="14" t="str">
        <f t="shared" ref="Y1221:Y1284" si="219">IF(AND(R1221="rxEnd",L1223="beforeTx"),J1223-I1221,"EMPTY")</f>
        <v>EMPTY</v>
      </c>
      <c r="Z1221" s="14" t="str">
        <f>IF(AND(P1221="beforeRx",O1222="afterRx"),J1222-timingTable[[#This Row],[FRT32_trace]],"EMPTY")</f>
        <v>EMPTY</v>
      </c>
      <c r="AA1221" s="14" t="str">
        <f>IF(AND(timingTable[[#This Row],[txEnd]]="txEnd",Q1225="rxStart"),I1225-timingTable[[#This Row],[FRT32_val]],"EMPTY")</f>
        <v>EMPTY</v>
      </c>
    </row>
    <row r="1222" spans="1:27" x14ac:dyDescent="0.25">
      <c r="A1222" s="14" t="s">
        <v>4474</v>
      </c>
      <c r="B1222">
        <v>335692321837</v>
      </c>
      <c r="C1222" s="14" t="s">
        <v>12276</v>
      </c>
      <c r="D1222">
        <v>151</v>
      </c>
      <c r="E1222" s="14" t="s">
        <v>7876</v>
      </c>
      <c r="F1222" s="14" t="s">
        <v>8006</v>
      </c>
      <c r="G1222" s="14">
        <f>timingTable[[#This Row],[FRT_DEC]]-B1221</f>
        <v>8</v>
      </c>
      <c r="H12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INFO]]))),H1221)</f>
        <v>119</v>
      </c>
      <c r="I12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222" s="14">
        <f>HEX2DEC(RIGHT(timingTable[[#This Row],[FRT_HEX]],MIN(LEN(timingTable[[#This Row],[FRT_HEX]])-2,8)))</f>
        <v>684872749</v>
      </c>
      <c r="K1222" s="14" t="str">
        <f>IF(timingTable[[#This Row],['[TRACECODE']:.1]]=140,"afterTx","")</f>
        <v/>
      </c>
      <c r="L1222" s="14" t="str">
        <f t="shared" si="209"/>
        <v/>
      </c>
      <c r="M1222" s="14" t="str">
        <f>IF(AND(H1222=H1221,K1221="afterTx",timingTable[[#This Row],['[TRACECODE']:.1]]=6),"dc","")</f>
        <v/>
      </c>
      <c r="N1222" s="14" t="str">
        <f t="shared" si="210"/>
        <v/>
      </c>
      <c r="O1222" s="14" t="str">
        <f>IF(timingTable[[#This Row],['[TRACECODE']:.1]]=141,"afterRx","")</f>
        <v/>
      </c>
      <c r="P1222" s="14" t="str">
        <f t="shared" si="211"/>
        <v/>
      </c>
      <c r="Q1222" s="14" t="str">
        <f t="shared" si="212"/>
        <v/>
      </c>
      <c r="R1222" s="14" t="str">
        <f t="shared" si="213"/>
        <v/>
      </c>
      <c r="S1222" s="14" t="str">
        <f t="shared" si="214"/>
        <v>EMPTY</v>
      </c>
      <c r="T1222" s="14" t="str">
        <f t="shared" si="215"/>
        <v>EMPTY</v>
      </c>
      <c r="U1222" s="14" t="str">
        <f t="shared" si="216"/>
        <v>EMPTY</v>
      </c>
      <c r="V1222" s="14" t="str">
        <f t="shared" si="217"/>
        <v>EMPTY</v>
      </c>
      <c r="W1222" s="14" t="str">
        <f>IF(L1222="beforeTx",timingTable[[#This Row],[FRT32_val]]-timingTable[[#This Row],[FRT32_trace]],"EMPTY")</f>
        <v>EMPTY</v>
      </c>
      <c r="X1222" s="14" t="str">
        <f t="shared" si="218"/>
        <v>EMPTY</v>
      </c>
      <c r="Y1222" s="14" t="str">
        <f t="shared" si="219"/>
        <v>EMPTY</v>
      </c>
      <c r="Z1222" s="14" t="str">
        <f>IF(AND(P1222="beforeRx",O1223="afterRx"),J1223-timingTable[[#This Row],[FRT32_trace]],"EMPTY")</f>
        <v>EMPTY</v>
      </c>
      <c r="AA1222" s="14" t="str">
        <f>IF(AND(timingTable[[#This Row],[txEnd]]="txEnd",Q1226="rxStart"),I1226-timingTable[[#This Row],[FRT32_val]],"EMPTY")</f>
        <v>EMPTY</v>
      </c>
    </row>
    <row r="1223" spans="1:27" x14ac:dyDescent="0.25">
      <c r="A1223" s="14" t="s">
        <v>4482</v>
      </c>
      <c r="B1223">
        <v>335692322277</v>
      </c>
      <c r="C1223" s="14" t="s">
        <v>12285</v>
      </c>
      <c r="D1223">
        <v>151</v>
      </c>
      <c r="E1223" s="14" t="s">
        <v>7876</v>
      </c>
      <c r="F1223" s="14" t="s">
        <v>8130</v>
      </c>
      <c r="G1223" s="14">
        <f>timingTable[[#This Row],[FRT_DEC]]-B1222</f>
        <v>440</v>
      </c>
      <c r="H12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INFO]]))),H1222)</f>
        <v>119</v>
      </c>
      <c r="I12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223" s="14">
        <f>HEX2DEC(RIGHT(timingTable[[#This Row],[FRT_HEX]],MIN(LEN(timingTable[[#This Row],[FRT_HEX]])-2,8)))</f>
        <v>684873189</v>
      </c>
      <c r="K1223" s="14" t="str">
        <f>IF(timingTable[[#This Row],['[TRACECODE']:.1]]=140,"afterTx","")</f>
        <v/>
      </c>
      <c r="L1223" s="14" t="str">
        <f t="shared" si="209"/>
        <v/>
      </c>
      <c r="M1223" s="14" t="str">
        <f>IF(AND(H1223=H1222,K1222="afterTx",timingTable[[#This Row],['[TRACECODE']:.1]]=6),"dc","")</f>
        <v/>
      </c>
      <c r="N1223" s="14" t="str">
        <f t="shared" si="210"/>
        <v/>
      </c>
      <c r="O1223" s="14" t="str">
        <f>IF(timingTable[[#This Row],['[TRACECODE']:.1]]=141,"afterRx","")</f>
        <v/>
      </c>
      <c r="P1223" s="14" t="str">
        <f t="shared" si="211"/>
        <v/>
      </c>
      <c r="Q1223" s="14" t="str">
        <f t="shared" si="212"/>
        <v/>
      </c>
      <c r="R1223" s="14" t="str">
        <f t="shared" si="213"/>
        <v/>
      </c>
      <c r="S1223" s="14" t="str">
        <f t="shared" si="214"/>
        <v>EMPTY</v>
      </c>
      <c r="T1223" s="14" t="str">
        <f t="shared" si="215"/>
        <v>EMPTY</v>
      </c>
      <c r="U1223" s="14" t="str">
        <f t="shared" si="216"/>
        <v>EMPTY</v>
      </c>
      <c r="V1223" s="14" t="str">
        <f t="shared" si="217"/>
        <v>EMPTY</v>
      </c>
      <c r="W1223" s="14" t="str">
        <f>IF(L1223="beforeTx",timingTable[[#This Row],[FRT32_val]]-timingTable[[#This Row],[FRT32_trace]],"EMPTY")</f>
        <v>EMPTY</v>
      </c>
      <c r="X1223" s="14" t="str">
        <f t="shared" si="218"/>
        <v>EMPTY</v>
      </c>
      <c r="Y1223" s="14" t="str">
        <f t="shared" si="219"/>
        <v>EMPTY</v>
      </c>
      <c r="Z1223" s="14" t="str">
        <f>IF(AND(P1223="beforeRx",O1224="afterRx"),J1224-timingTable[[#This Row],[FRT32_trace]],"EMPTY")</f>
        <v>EMPTY</v>
      </c>
      <c r="AA1223" s="14" t="str">
        <f>IF(AND(timingTable[[#This Row],[txEnd]]="txEnd",Q1227="rxStart"),I1227-timingTable[[#This Row],[FRT32_val]],"EMPTY")</f>
        <v>EMPTY</v>
      </c>
    </row>
    <row r="1224" spans="1:27" x14ac:dyDescent="0.25">
      <c r="A1224" s="14" t="s">
        <v>4485</v>
      </c>
      <c r="B1224">
        <v>335692322301</v>
      </c>
      <c r="C1224" s="14" t="s">
        <v>12288</v>
      </c>
      <c r="D1224">
        <v>130</v>
      </c>
      <c r="E1224" s="14" t="s">
        <v>3933</v>
      </c>
      <c r="F1224" s="14" t="s">
        <v>5330</v>
      </c>
      <c r="G1224" s="14">
        <f>timingTable[[#This Row],[FRT_DEC]]-B1223</f>
        <v>24</v>
      </c>
      <c r="H12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INFO]]))),H1223)</f>
        <v>119</v>
      </c>
      <c r="I12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3997701</v>
      </c>
      <c r="J1224" s="14">
        <f>HEX2DEC(RIGHT(timingTable[[#This Row],[FRT_HEX]],MIN(LEN(timingTable[[#This Row],[FRT_HEX]])-2,8)))</f>
        <v>684873213</v>
      </c>
      <c r="K1224" s="14" t="str">
        <f>IF(timingTable[[#This Row],['[TRACECODE']:.1]]=140,"afterTx","")</f>
        <v/>
      </c>
      <c r="L1224" s="14" t="str">
        <f t="shared" si="209"/>
        <v/>
      </c>
      <c r="M1224" s="14" t="str">
        <f>IF(AND(H1224=H1223,K1223="afterTx",timingTable[[#This Row],['[TRACECODE']:.1]]=6),"dc","")</f>
        <v/>
      </c>
      <c r="N1224" s="14" t="str">
        <f t="shared" si="210"/>
        <v/>
      </c>
      <c r="O1224" s="14" t="str">
        <f>IF(timingTable[[#This Row],['[TRACECODE']:.1]]=141,"afterRx","")</f>
        <v/>
      </c>
      <c r="P1224" s="14" t="str">
        <f t="shared" si="211"/>
        <v>beforeRx</v>
      </c>
      <c r="Q1224" s="14" t="str">
        <f t="shared" si="212"/>
        <v/>
      </c>
      <c r="R1224" s="14" t="str">
        <f t="shared" si="213"/>
        <v/>
      </c>
      <c r="S1224" s="14" t="str">
        <f t="shared" si="214"/>
        <v>EMPTY</v>
      </c>
      <c r="T1224" s="14" t="str">
        <f t="shared" si="215"/>
        <v>EMPTY</v>
      </c>
      <c r="U1224" s="14" t="str">
        <f t="shared" si="216"/>
        <v>EMPTY</v>
      </c>
      <c r="V1224" s="14" t="str">
        <f t="shared" si="217"/>
        <v>EMPTY</v>
      </c>
      <c r="W1224" s="14" t="str">
        <f>IF(L1224="beforeTx",timingTable[[#This Row],[FRT32_val]]-timingTable[[#This Row],[FRT32_trace]],"EMPTY")</f>
        <v>EMPTY</v>
      </c>
      <c r="X1224" s="14" t="str">
        <f t="shared" si="218"/>
        <v>EMPTY</v>
      </c>
      <c r="Y1224" s="14" t="str">
        <f t="shared" si="219"/>
        <v>EMPTY</v>
      </c>
      <c r="Z1224" s="14">
        <f>IF(AND(P1224="beforeRx",O1225="afterRx"),J1225-timingTable[[#This Row],[FRT32_trace]],"EMPTY")</f>
        <v>744</v>
      </c>
      <c r="AA1224" s="14" t="str">
        <f>IF(AND(timingTable[[#This Row],[txEnd]]="txEnd",Q1228="rxStart"),I1228-timingTable[[#This Row],[FRT32_val]],"EMPTY")</f>
        <v>EMPTY</v>
      </c>
    </row>
    <row r="1225" spans="1:27" x14ac:dyDescent="0.25">
      <c r="A1225" s="14" t="s">
        <v>4486</v>
      </c>
      <c r="B1225">
        <v>335692323045</v>
      </c>
      <c r="C1225" s="14" t="s">
        <v>12289</v>
      </c>
      <c r="D1225">
        <v>141</v>
      </c>
      <c r="E1225" s="14" t="s">
        <v>3934</v>
      </c>
      <c r="F1225" s="14" t="s">
        <v>5331</v>
      </c>
      <c r="G1225" s="14">
        <f>timingTable[[#This Row],[FRT_DEC]]-B1224</f>
        <v>744</v>
      </c>
      <c r="H12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INFO]]))),H1224)</f>
        <v>119</v>
      </c>
      <c r="I122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25" s="14">
        <f>HEX2DEC(RIGHT(timingTable[[#This Row],[FRT_HEX]],MIN(LEN(timingTable[[#This Row],[FRT_HEX]])-2,8)))</f>
        <v>684873957</v>
      </c>
      <c r="K1225" s="14" t="str">
        <f>IF(timingTable[[#This Row],['[TRACECODE']:.1]]=140,"afterTx","")</f>
        <v/>
      </c>
      <c r="L1225" s="14" t="str">
        <f t="shared" si="209"/>
        <v/>
      </c>
      <c r="M1225" s="14" t="str">
        <f>IF(AND(H1225=H1224,K1224="afterTx",timingTable[[#This Row],['[TRACECODE']:.1]]=6),"dc","")</f>
        <v/>
      </c>
      <c r="N1225" s="14" t="str">
        <f t="shared" si="210"/>
        <v/>
      </c>
      <c r="O1225" s="14" t="str">
        <f>IF(timingTable[[#This Row],['[TRACECODE']:.1]]=141,"afterRx","")</f>
        <v>afterRx</v>
      </c>
      <c r="P1225" s="14" t="str">
        <f t="shared" si="211"/>
        <v/>
      </c>
      <c r="Q1225" s="14" t="str">
        <f t="shared" si="212"/>
        <v/>
      </c>
      <c r="R1225" s="14" t="str">
        <f t="shared" si="213"/>
        <v/>
      </c>
      <c r="S1225" s="14" t="str">
        <f t="shared" si="214"/>
        <v>EMPTY</v>
      </c>
      <c r="T1225" s="14" t="str">
        <f t="shared" si="215"/>
        <v>EMPTY</v>
      </c>
      <c r="U1225" s="14" t="str">
        <f t="shared" si="216"/>
        <v>EMPTY</v>
      </c>
      <c r="V1225" s="14" t="str">
        <f t="shared" si="217"/>
        <v>EMPTY</v>
      </c>
      <c r="W1225" s="14" t="str">
        <f>IF(L1225="beforeTx",timingTable[[#This Row],[FRT32_val]]-timingTable[[#This Row],[FRT32_trace]],"EMPTY")</f>
        <v>EMPTY</v>
      </c>
      <c r="X1225" s="14" t="str">
        <f t="shared" si="218"/>
        <v>EMPTY</v>
      </c>
      <c r="Y1225" s="14" t="str">
        <f t="shared" si="219"/>
        <v>EMPTY</v>
      </c>
      <c r="Z1225" s="14" t="str">
        <f>IF(AND(P1225="beforeRx",O1226="afterRx"),J1226-timingTable[[#This Row],[FRT32_trace]],"EMPTY")</f>
        <v>EMPTY</v>
      </c>
      <c r="AA1225" s="14" t="str">
        <f>IF(AND(timingTable[[#This Row],[txEnd]]="txEnd",Q1229="rxStart"),I1229-timingTable[[#This Row],[FRT32_val]],"EMPTY")</f>
        <v>EMPTY</v>
      </c>
    </row>
    <row r="1226" spans="1:27" x14ac:dyDescent="0.25">
      <c r="A1226" s="14" t="s">
        <v>4489</v>
      </c>
      <c r="B1226">
        <v>335692324409</v>
      </c>
      <c r="C1226" s="14" t="s">
        <v>12292</v>
      </c>
      <c r="D1226">
        <v>123</v>
      </c>
      <c r="E1226" s="14" t="s">
        <v>3922</v>
      </c>
      <c r="F1226" s="14" t="s">
        <v>12293</v>
      </c>
      <c r="G1226" s="14">
        <f>timingTable[[#This Row],[FRT_DEC]]-B1225</f>
        <v>1364</v>
      </c>
      <c r="H12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INFO]]))),H1225)</f>
        <v>119</v>
      </c>
      <c r="I12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684874888</v>
      </c>
      <c r="J1226" s="14">
        <f>HEX2DEC(RIGHT(timingTable[[#This Row],[FRT_HEX]],MIN(LEN(timingTable[[#This Row],[FRT_HEX]])-2,8)))</f>
        <v>684875321</v>
      </c>
      <c r="K1226" s="14" t="str">
        <f>IF(timingTable[[#This Row],['[TRACECODE']:.1]]=140,"afterTx","")</f>
        <v/>
      </c>
      <c r="L1226" s="14" t="str">
        <f t="shared" si="209"/>
        <v/>
      </c>
      <c r="M1226" s="14" t="str">
        <f>IF(AND(H1226=H1225,K1225="afterTx",timingTable[[#This Row],['[TRACECODE']:.1]]=6),"dc","")</f>
        <v/>
      </c>
      <c r="N1226" s="14" t="str">
        <f t="shared" si="210"/>
        <v/>
      </c>
      <c r="O1226" s="14" t="str">
        <f>IF(timingTable[[#This Row],['[TRACECODE']:.1]]=141,"afterRx","")</f>
        <v/>
      </c>
      <c r="P1226" s="14" t="str">
        <f t="shared" si="211"/>
        <v/>
      </c>
      <c r="Q1226" s="14" t="str">
        <f t="shared" si="212"/>
        <v>rxStart</v>
      </c>
      <c r="R1226" s="14" t="str">
        <f t="shared" si="213"/>
        <v/>
      </c>
      <c r="S1226" s="14" t="str">
        <f t="shared" si="214"/>
        <v>EMPTY</v>
      </c>
      <c r="T1226" s="14" t="str">
        <f t="shared" si="215"/>
        <v>EMPTY</v>
      </c>
      <c r="U1226" s="14" t="str">
        <f t="shared" si="216"/>
        <v>EMPTY</v>
      </c>
      <c r="V1226" s="14" t="str">
        <f t="shared" si="217"/>
        <v>EMPTY</v>
      </c>
      <c r="W1226" s="14" t="str">
        <f>IF(L1226="beforeTx",timingTable[[#This Row],[FRT32_val]]-timingTable[[#This Row],[FRT32_trace]],"EMPTY")</f>
        <v>EMPTY</v>
      </c>
      <c r="X1226" s="14" t="str">
        <f t="shared" si="218"/>
        <v>EMPTY</v>
      </c>
      <c r="Y1226" s="14" t="str">
        <f t="shared" si="219"/>
        <v>EMPTY</v>
      </c>
      <c r="Z1226" s="14" t="str">
        <f>IF(AND(P1226="beforeRx",O1227="afterRx"),J1227-timingTable[[#This Row],[FRT32_trace]],"EMPTY")</f>
        <v>EMPTY</v>
      </c>
      <c r="AA1226" s="14" t="str">
        <f>IF(AND(timingTable[[#This Row],[txEnd]]="txEnd",Q1230="rxStart"),I1230-timingTable[[#This Row],[FRT32_val]],"EMPTY")</f>
        <v>EMPTY</v>
      </c>
    </row>
    <row r="1227" spans="1:27" x14ac:dyDescent="0.25">
      <c r="A1227" s="14" t="s">
        <v>4490</v>
      </c>
      <c r="B1227">
        <v>335692324411</v>
      </c>
      <c r="C1227" s="14" t="s">
        <v>12294</v>
      </c>
      <c r="D1227">
        <v>123</v>
      </c>
      <c r="E1227" s="14" t="s">
        <v>3922</v>
      </c>
      <c r="F1227" s="14" t="s">
        <v>7879</v>
      </c>
      <c r="G1227" s="14">
        <f>timingTable[[#This Row],[FRT_DEC]]-B1226</f>
        <v>2</v>
      </c>
      <c r="H12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INFO]]))),H1226)</f>
        <v>119</v>
      </c>
      <c r="I12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27" s="14">
        <f>HEX2DEC(RIGHT(timingTable[[#This Row],[FRT_HEX]],MIN(LEN(timingTable[[#This Row],[FRT_HEX]])-2,8)))</f>
        <v>684875323</v>
      </c>
      <c r="K1227" s="14" t="str">
        <f>IF(timingTable[[#This Row],['[TRACECODE']:.1]]=140,"afterTx","")</f>
        <v/>
      </c>
      <c r="L1227" s="14" t="str">
        <f t="shared" si="209"/>
        <v/>
      </c>
      <c r="M1227" s="14" t="str">
        <f>IF(AND(H1227=H1226,K1226="afterTx",timingTable[[#This Row],['[TRACECODE']:.1]]=6),"dc","")</f>
        <v/>
      </c>
      <c r="N1227" s="14" t="str">
        <f t="shared" si="210"/>
        <v/>
      </c>
      <c r="O1227" s="14" t="str">
        <f>IF(timingTable[[#This Row],['[TRACECODE']:.1]]=141,"afterRx","")</f>
        <v/>
      </c>
      <c r="P1227" s="14" t="str">
        <f t="shared" si="211"/>
        <v/>
      </c>
      <c r="Q1227" s="14" t="str">
        <f t="shared" si="212"/>
        <v/>
      </c>
      <c r="R1227" s="14" t="str">
        <f t="shared" si="213"/>
        <v/>
      </c>
      <c r="S1227" s="14" t="str">
        <f t="shared" si="214"/>
        <v>EMPTY</v>
      </c>
      <c r="T1227" s="14" t="str">
        <f t="shared" si="215"/>
        <v>EMPTY</v>
      </c>
      <c r="U1227" s="14" t="str">
        <f t="shared" si="216"/>
        <v>EMPTY</v>
      </c>
      <c r="V1227" s="14" t="str">
        <f t="shared" si="217"/>
        <v>EMPTY</v>
      </c>
      <c r="W1227" s="14" t="str">
        <f>IF(L1227="beforeTx",timingTable[[#This Row],[FRT32_val]]-timingTable[[#This Row],[FRT32_trace]],"EMPTY")</f>
        <v>EMPTY</v>
      </c>
      <c r="X1227" s="14" t="str">
        <f t="shared" si="218"/>
        <v>EMPTY</v>
      </c>
      <c r="Y1227" s="14" t="str">
        <f t="shared" si="219"/>
        <v>EMPTY</v>
      </c>
      <c r="Z1227" s="14" t="str">
        <f>IF(AND(P1227="beforeRx",O1228="afterRx"),J1228-timingTable[[#This Row],[FRT32_trace]],"EMPTY")</f>
        <v>EMPTY</v>
      </c>
      <c r="AA1227" s="14" t="str">
        <f>IF(AND(timingTable[[#This Row],[txEnd]]="txEnd",Q1231="rxStart"),I1231-timingTable[[#This Row],[FRT32_val]],"EMPTY")</f>
        <v>EMPTY</v>
      </c>
    </row>
    <row r="1228" spans="1:27" x14ac:dyDescent="0.25">
      <c r="A1228" s="14" t="s">
        <v>4494</v>
      </c>
      <c r="B1228">
        <v>335692324744</v>
      </c>
      <c r="C1228" s="14" t="s">
        <v>12298</v>
      </c>
      <c r="D1228">
        <v>124</v>
      </c>
      <c r="E1228" s="14" t="s">
        <v>3923</v>
      </c>
      <c r="F1228" s="14" t="s">
        <v>12299</v>
      </c>
      <c r="G1228" s="14">
        <f>timingTable[[#This Row],[FRT_DEC]]-B1227</f>
        <v>333</v>
      </c>
      <c r="H12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INFO]]))),H1227)</f>
        <v>119</v>
      </c>
      <c r="I12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684875420</v>
      </c>
      <c r="J1228" s="14">
        <f>HEX2DEC(RIGHT(timingTable[[#This Row],[FRT_HEX]],MIN(LEN(timingTable[[#This Row],[FRT_HEX]])-2,8)))</f>
        <v>684875656</v>
      </c>
      <c r="K1228" s="14" t="str">
        <f>IF(timingTable[[#This Row],['[TRACECODE']:.1]]=140,"afterTx","")</f>
        <v/>
      </c>
      <c r="L1228" s="14" t="str">
        <f t="shared" si="209"/>
        <v/>
      </c>
      <c r="M1228" s="14" t="str">
        <f>IF(AND(H1228=H1227,K1227="afterTx",timingTable[[#This Row],['[TRACECODE']:.1]]=6),"dc","")</f>
        <v/>
      </c>
      <c r="N1228" s="14" t="str">
        <f t="shared" si="210"/>
        <v/>
      </c>
      <c r="O1228" s="14" t="str">
        <f>IF(timingTable[[#This Row],['[TRACECODE']:.1]]=141,"afterRx","")</f>
        <v/>
      </c>
      <c r="P1228" s="14" t="str">
        <f t="shared" si="211"/>
        <v/>
      </c>
      <c r="Q1228" s="14" t="str">
        <f t="shared" si="212"/>
        <v/>
      </c>
      <c r="R1228" s="14" t="str">
        <f t="shared" si="213"/>
        <v>rxEnd</v>
      </c>
      <c r="S1228" s="14" t="str">
        <f t="shared" si="214"/>
        <v>EMPTY</v>
      </c>
      <c r="T1228" s="14" t="str">
        <f t="shared" si="215"/>
        <v>EMPTY</v>
      </c>
      <c r="U1228" s="14">
        <f t="shared" si="216"/>
        <v>-684875418</v>
      </c>
      <c r="V1228" s="14" t="str">
        <f t="shared" si="217"/>
        <v>EMPTY</v>
      </c>
      <c r="W1228" s="14" t="str">
        <f>IF(L1228="beforeTx",timingTable[[#This Row],[FRT32_val]]-timingTable[[#This Row],[FRT32_trace]],"EMPTY")</f>
        <v>EMPTY</v>
      </c>
      <c r="X1228" s="14" t="str">
        <f t="shared" si="218"/>
        <v>EMPTY</v>
      </c>
      <c r="Y1228" s="14">
        <f t="shared" si="219"/>
        <v>253</v>
      </c>
      <c r="Z1228" s="14" t="str">
        <f>IF(AND(P1228="beforeRx",O1229="afterRx"),J1229-timingTable[[#This Row],[FRT32_trace]],"EMPTY")</f>
        <v>EMPTY</v>
      </c>
      <c r="AA1228" s="14" t="str">
        <f>IF(AND(timingTable[[#This Row],[txEnd]]="txEnd",Q1232="rxStart"),I1232-timingTable[[#This Row],[FRT32_val]],"EMPTY")</f>
        <v>EMPTY</v>
      </c>
    </row>
    <row r="1229" spans="1:27" x14ac:dyDescent="0.25">
      <c r="A1229" s="14" t="s">
        <v>4495</v>
      </c>
      <c r="B1229">
        <v>335692324746</v>
      </c>
      <c r="C1229" s="14" t="s">
        <v>12300</v>
      </c>
      <c r="D1229">
        <v>124</v>
      </c>
      <c r="E1229" s="14" t="s">
        <v>3923</v>
      </c>
      <c r="F1229" s="14" t="s">
        <v>7880</v>
      </c>
      <c r="G1229" s="14">
        <f>timingTable[[#This Row],[FRT_DEC]]-B1228</f>
        <v>2</v>
      </c>
      <c r="H12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INFO]]))),H1228)</f>
        <v>119</v>
      </c>
      <c r="I12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29" s="14">
        <f>HEX2DEC(RIGHT(timingTable[[#This Row],[FRT_HEX]],MIN(LEN(timingTable[[#This Row],[FRT_HEX]])-2,8)))</f>
        <v>684875658</v>
      </c>
      <c r="K1229" s="14" t="str">
        <f>IF(timingTable[[#This Row],['[TRACECODE']:.1]]=140,"afterTx","")</f>
        <v/>
      </c>
      <c r="L1229" s="14" t="str">
        <f t="shared" si="209"/>
        <v/>
      </c>
      <c r="M1229" s="14" t="str">
        <f>IF(AND(H1229=H1228,K1228="afterTx",timingTable[[#This Row],['[TRACECODE']:.1]]=6),"dc","")</f>
        <v/>
      </c>
      <c r="N1229" s="14" t="str">
        <f t="shared" si="210"/>
        <v/>
      </c>
      <c r="O1229" s="14" t="str">
        <f>IF(timingTable[[#This Row],['[TRACECODE']:.1]]=141,"afterRx","")</f>
        <v/>
      </c>
      <c r="P1229" s="14" t="str">
        <f t="shared" si="211"/>
        <v/>
      </c>
      <c r="Q1229" s="14" t="str">
        <f t="shared" si="212"/>
        <v/>
      </c>
      <c r="R1229" s="14" t="str">
        <f t="shared" si="213"/>
        <v/>
      </c>
      <c r="S1229" s="14" t="str">
        <f t="shared" si="214"/>
        <v>EMPTY</v>
      </c>
      <c r="T1229" s="14" t="str">
        <f t="shared" si="215"/>
        <v>EMPTY</v>
      </c>
      <c r="U1229" s="14" t="str">
        <f t="shared" si="216"/>
        <v>EMPTY</v>
      </c>
      <c r="V1229" s="14" t="str">
        <f t="shared" si="217"/>
        <v>EMPTY</v>
      </c>
      <c r="W1229" s="14" t="str">
        <f>IF(L1229="beforeTx",timingTable[[#This Row],[FRT32_val]]-timingTable[[#This Row],[FRT32_trace]],"EMPTY")</f>
        <v>EMPTY</v>
      </c>
      <c r="X1229" s="14" t="str">
        <f t="shared" si="218"/>
        <v>EMPTY</v>
      </c>
      <c r="Y1229" s="14" t="str">
        <f t="shared" si="219"/>
        <v>EMPTY</v>
      </c>
      <c r="Z1229" s="14" t="str">
        <f>IF(AND(P1229="beforeRx",O1230="afterRx"),J1230-timingTable[[#This Row],[FRT32_trace]],"EMPTY")</f>
        <v>EMPTY</v>
      </c>
      <c r="AA1229" s="14" t="str">
        <f>IF(AND(timingTable[[#This Row],[txEnd]]="txEnd",Q1233="rxStart"),I1233-timingTable[[#This Row],[FRT32_val]],"EMPTY")</f>
        <v>EMPTY</v>
      </c>
    </row>
    <row r="1230" spans="1:27" x14ac:dyDescent="0.25">
      <c r="A1230" s="14" t="s">
        <v>4496</v>
      </c>
      <c r="B1230">
        <v>335692324761</v>
      </c>
      <c r="C1230" s="14" t="s">
        <v>12301</v>
      </c>
      <c r="D1230">
        <v>151</v>
      </c>
      <c r="E1230" s="14" t="s">
        <v>7876</v>
      </c>
      <c r="F1230" s="14" t="s">
        <v>7845</v>
      </c>
      <c r="G1230" s="14">
        <f>timingTable[[#This Row],[FRT_DEC]]-B1229</f>
        <v>15</v>
      </c>
      <c r="H12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INFO]]))),H1229)</f>
        <v>119</v>
      </c>
      <c r="I12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230" s="14">
        <f>HEX2DEC(RIGHT(timingTable[[#This Row],[FRT_HEX]],MIN(LEN(timingTable[[#This Row],[FRT_HEX]])-2,8)))</f>
        <v>684875673</v>
      </c>
      <c r="K1230" s="14" t="str">
        <f>IF(timingTable[[#This Row],['[TRACECODE']:.1]]=140,"afterTx","")</f>
        <v/>
      </c>
      <c r="L1230" s="14" t="str">
        <f t="shared" si="209"/>
        <v>beforeTx</v>
      </c>
      <c r="M1230" s="14" t="str">
        <f>IF(AND(H1230=H1229,K1229="afterTx",timingTable[[#This Row],['[TRACECODE']:.1]]=6),"dc","")</f>
        <v/>
      </c>
      <c r="N1230" s="14" t="str">
        <f t="shared" si="210"/>
        <v/>
      </c>
      <c r="O1230" s="14" t="str">
        <f>IF(timingTable[[#This Row],['[TRACECODE']:.1]]=141,"afterRx","")</f>
        <v/>
      </c>
      <c r="P1230" s="14" t="str">
        <f t="shared" si="211"/>
        <v/>
      </c>
      <c r="Q1230" s="14" t="str">
        <f t="shared" si="212"/>
        <v/>
      </c>
      <c r="R1230" s="14" t="str">
        <f t="shared" si="213"/>
        <v/>
      </c>
      <c r="S1230" s="14" t="str">
        <f t="shared" si="214"/>
        <v>EMPTY</v>
      </c>
      <c r="T1230" s="14" t="str">
        <f t="shared" si="215"/>
        <v>EMPTY</v>
      </c>
      <c r="U1230" s="14" t="str">
        <f t="shared" si="216"/>
        <v>EMPTY</v>
      </c>
      <c r="V1230" s="14" t="str">
        <f t="shared" si="217"/>
        <v>EMPTY</v>
      </c>
      <c r="W1230" s="14">
        <f>IF(L1230="beforeTx",timingTable[[#This Row],[FRT32_val]]-timingTable[[#This Row],[FRT32_trace]],"EMPTY")</f>
        <v>-684875671</v>
      </c>
      <c r="X1230" s="14">
        <f t="shared" si="218"/>
        <v>727</v>
      </c>
      <c r="Y1230" s="14" t="str">
        <f t="shared" si="219"/>
        <v>EMPTY</v>
      </c>
      <c r="Z1230" s="14" t="str">
        <f>IF(AND(P1230="beforeRx",O1231="afterRx"),J1231-timingTable[[#This Row],[FRT32_trace]],"EMPTY")</f>
        <v>EMPTY</v>
      </c>
      <c r="AA1230" s="14" t="str">
        <f>IF(AND(timingTable[[#This Row],[txEnd]]="txEnd",Q1234="rxStart"),I1234-timingTable[[#This Row],[FRT32_val]],"EMPTY")</f>
        <v>EMPTY</v>
      </c>
    </row>
    <row r="1231" spans="1:27" x14ac:dyDescent="0.25">
      <c r="A1231" s="14" t="s">
        <v>4498</v>
      </c>
      <c r="B1231">
        <v>335692324772</v>
      </c>
      <c r="C1231" s="14" t="s">
        <v>12303</v>
      </c>
      <c r="D1231">
        <v>151</v>
      </c>
      <c r="E1231" s="14" t="s">
        <v>7876</v>
      </c>
      <c r="F1231" s="14" t="s">
        <v>8151</v>
      </c>
      <c r="G1231" s="14">
        <f>timingTable[[#This Row],[FRT_DEC]]-B1230</f>
        <v>11</v>
      </c>
      <c r="H12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INFO]]))),H1230)</f>
        <v>119</v>
      </c>
      <c r="I12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231" s="14">
        <f>HEX2DEC(RIGHT(timingTable[[#This Row],[FRT_HEX]],MIN(LEN(timingTable[[#This Row],[FRT_HEX]])-2,8)))</f>
        <v>684875684</v>
      </c>
      <c r="K1231" s="14" t="str">
        <f>IF(timingTable[[#This Row],['[TRACECODE']:.1]]=140,"afterTx","")</f>
        <v/>
      </c>
      <c r="L1231" s="14" t="str">
        <f t="shared" si="209"/>
        <v/>
      </c>
      <c r="M1231" s="14" t="str">
        <f>IF(AND(H1231=H1230,K1230="afterTx",timingTable[[#This Row],['[TRACECODE']:.1]]=6),"dc","")</f>
        <v/>
      </c>
      <c r="N1231" s="14" t="str">
        <f t="shared" si="210"/>
        <v/>
      </c>
      <c r="O1231" s="14" t="str">
        <f>IF(timingTable[[#This Row],['[TRACECODE']:.1]]=141,"afterRx","")</f>
        <v/>
      </c>
      <c r="P1231" s="14" t="str">
        <f t="shared" si="211"/>
        <v/>
      </c>
      <c r="Q1231" s="14" t="str">
        <f t="shared" si="212"/>
        <v/>
      </c>
      <c r="R1231" s="14" t="str">
        <f t="shared" si="213"/>
        <v/>
      </c>
      <c r="S1231" s="14" t="str">
        <f t="shared" si="214"/>
        <v>EMPTY</v>
      </c>
      <c r="T1231" s="14" t="str">
        <f t="shared" si="215"/>
        <v>EMPTY</v>
      </c>
      <c r="U1231" s="14" t="str">
        <f t="shared" si="216"/>
        <v>EMPTY</v>
      </c>
      <c r="V1231" s="14" t="str">
        <f t="shared" si="217"/>
        <v>EMPTY</v>
      </c>
      <c r="W1231" s="14" t="str">
        <f>IF(L1231="beforeTx",timingTable[[#This Row],[FRT32_val]]-timingTable[[#This Row],[FRT32_trace]],"EMPTY")</f>
        <v>EMPTY</v>
      </c>
      <c r="X1231" s="14" t="str">
        <f t="shared" si="218"/>
        <v>EMPTY</v>
      </c>
      <c r="Y1231" s="14" t="str">
        <f t="shared" si="219"/>
        <v>EMPTY</v>
      </c>
      <c r="Z1231" s="14" t="str">
        <f>IF(AND(P1231="beforeRx",O1232="afterRx"),J1232-timingTable[[#This Row],[FRT32_trace]],"EMPTY")</f>
        <v>EMPTY</v>
      </c>
      <c r="AA1231" s="14" t="str">
        <f>IF(AND(timingTable[[#This Row],[txEnd]]="txEnd",Q1235="rxStart"),I1235-timingTable[[#This Row],[FRT32_val]],"EMPTY")</f>
        <v>EMPTY</v>
      </c>
    </row>
    <row r="1232" spans="1:27" x14ac:dyDescent="0.25">
      <c r="A1232" s="14" t="s">
        <v>4515</v>
      </c>
      <c r="B1232">
        <v>335692325488</v>
      </c>
      <c r="C1232" s="14" t="s">
        <v>12322</v>
      </c>
      <c r="D1232">
        <v>140</v>
      </c>
      <c r="E1232" s="14" t="s">
        <v>1076</v>
      </c>
      <c r="F1232" s="14" t="s">
        <v>7826</v>
      </c>
      <c r="G1232" s="14">
        <f>timingTable[[#This Row],[FRT_DEC]]-B1231</f>
        <v>716</v>
      </c>
      <c r="H12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INFO]]))),H1231)</f>
        <v>119</v>
      </c>
      <c r="I123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32" s="14">
        <f>HEX2DEC(RIGHT(timingTable[[#This Row],[FRT_HEX]],MIN(LEN(timingTable[[#This Row],[FRT_HEX]])-2,8)))</f>
        <v>684876400</v>
      </c>
      <c r="K1232" s="14" t="str">
        <f>IF(timingTable[[#This Row],['[TRACECODE']:.1]]=140,"afterTx","")</f>
        <v>afterTx</v>
      </c>
      <c r="L1232" s="14" t="str">
        <f t="shared" si="209"/>
        <v/>
      </c>
      <c r="M1232" s="14" t="str">
        <f>IF(AND(H1232=H1231,K1231="afterTx",timingTable[[#This Row],['[TRACECODE']:.1]]=6),"dc","")</f>
        <v/>
      </c>
      <c r="N1232" s="14" t="str">
        <f t="shared" si="210"/>
        <v/>
      </c>
      <c r="O1232" s="14" t="str">
        <f>IF(timingTable[[#This Row],['[TRACECODE']:.1]]=141,"afterRx","")</f>
        <v/>
      </c>
      <c r="P1232" s="14" t="str">
        <f t="shared" si="211"/>
        <v/>
      </c>
      <c r="Q1232" s="14" t="str">
        <f t="shared" si="212"/>
        <v/>
      </c>
      <c r="R1232" s="14" t="str">
        <f t="shared" si="213"/>
        <v/>
      </c>
      <c r="S1232" s="14" t="str">
        <f t="shared" si="214"/>
        <v>EMPTY</v>
      </c>
      <c r="T1232" s="14" t="str">
        <f t="shared" si="215"/>
        <v>EMPTY</v>
      </c>
      <c r="U1232" s="14" t="str">
        <f t="shared" si="216"/>
        <v>EMPTY</v>
      </c>
      <c r="V1232" s="14" t="str">
        <f t="shared" si="217"/>
        <v>EMPTY</v>
      </c>
      <c r="W1232" s="14" t="str">
        <f>IF(L1232="beforeTx",timingTable[[#This Row],[FRT32_val]]-timingTable[[#This Row],[FRT32_trace]],"EMPTY")</f>
        <v>EMPTY</v>
      </c>
      <c r="X1232" s="14" t="str">
        <f t="shared" si="218"/>
        <v>EMPTY</v>
      </c>
      <c r="Y1232" s="14" t="str">
        <f t="shared" si="219"/>
        <v>EMPTY</v>
      </c>
      <c r="Z1232" s="14" t="str">
        <f>IF(AND(P1232="beforeRx",O1233="afterRx"),J1233-timingTable[[#This Row],[FRT32_trace]],"EMPTY")</f>
        <v>EMPTY</v>
      </c>
      <c r="AA1232" s="14" t="str">
        <f>IF(AND(timingTable[[#This Row],[txEnd]]="txEnd",Q1236="rxStart"),I1236-timingTable[[#This Row],[FRT32_val]],"EMPTY")</f>
        <v>EMPTY</v>
      </c>
    </row>
    <row r="1233" spans="1:27" x14ac:dyDescent="0.25">
      <c r="A1233" s="14" t="s">
        <v>4527</v>
      </c>
      <c r="B1233">
        <v>335692326847</v>
      </c>
      <c r="C1233" s="14" t="s">
        <v>12335</v>
      </c>
      <c r="D1233">
        <v>151</v>
      </c>
      <c r="E1233" s="14" t="s">
        <v>7876</v>
      </c>
      <c r="F1233" s="14" t="s">
        <v>7989</v>
      </c>
      <c r="G1233" s="14">
        <f>timingTable[[#This Row],[FRT_DEC]]-B1232</f>
        <v>1359</v>
      </c>
      <c r="H12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INFO]]))),H1232)</f>
        <v>119</v>
      </c>
      <c r="I12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33" s="14">
        <f>HEX2DEC(RIGHT(timingTable[[#This Row],[FRT_HEX]],MIN(LEN(timingTable[[#This Row],[FRT_HEX]])-2,8)))</f>
        <v>684877759</v>
      </c>
      <c r="K1233" s="14" t="str">
        <f>IF(timingTable[[#This Row],['[TRACECODE']:.1]]=140,"afterTx","")</f>
        <v/>
      </c>
      <c r="L1233" s="14" t="str">
        <f t="shared" si="209"/>
        <v/>
      </c>
      <c r="M1233" s="14" t="str">
        <f>IF(AND(H1233=H1232,K1232="afterTx",timingTable[[#This Row],['[TRACECODE']:.1]]=6),"dc","")</f>
        <v/>
      </c>
      <c r="N1233" s="14" t="str">
        <f t="shared" si="210"/>
        <v/>
      </c>
      <c r="O1233" s="14" t="str">
        <f>IF(timingTable[[#This Row],['[TRACECODE']:.1]]=141,"afterRx","")</f>
        <v/>
      </c>
      <c r="P1233" s="14" t="str">
        <f t="shared" si="211"/>
        <v/>
      </c>
      <c r="Q1233" s="14" t="str">
        <f t="shared" si="212"/>
        <v/>
      </c>
      <c r="R1233" s="14" t="str">
        <f t="shared" si="213"/>
        <v/>
      </c>
      <c r="S1233" s="14" t="str">
        <f t="shared" si="214"/>
        <v>EMPTY</v>
      </c>
      <c r="T1233" s="14" t="str">
        <f t="shared" si="215"/>
        <v>EMPTY</v>
      </c>
      <c r="U1233" s="14" t="str">
        <f t="shared" si="216"/>
        <v>EMPTY</v>
      </c>
      <c r="V1233" s="14" t="str">
        <f t="shared" si="217"/>
        <v>EMPTY</v>
      </c>
      <c r="W1233" s="14" t="str">
        <f>IF(L1233="beforeTx",timingTable[[#This Row],[FRT32_val]]-timingTable[[#This Row],[FRT32_trace]],"EMPTY")</f>
        <v>EMPTY</v>
      </c>
      <c r="X1233" s="14" t="str">
        <f t="shared" si="218"/>
        <v>EMPTY</v>
      </c>
      <c r="Y1233" s="14" t="str">
        <f t="shared" si="219"/>
        <v>EMPTY</v>
      </c>
      <c r="Z1233" s="14" t="str">
        <f>IF(AND(P1233="beforeRx",O1234="afterRx"),J1234-timingTable[[#This Row],[FRT32_trace]],"EMPTY")</f>
        <v>EMPTY</v>
      </c>
      <c r="AA1233" s="14" t="str">
        <f>IF(AND(timingTable[[#This Row],[txEnd]]="txEnd",Q1237="rxStart"),I1237-timingTable[[#This Row],[FRT32_val]],"EMPTY")</f>
        <v>EMPTY</v>
      </c>
    </row>
    <row r="1234" spans="1:27" x14ac:dyDescent="0.25">
      <c r="A1234" s="14" t="s">
        <v>4530</v>
      </c>
      <c r="B1234">
        <v>335692332766</v>
      </c>
      <c r="C1234" s="14" t="s">
        <v>12338</v>
      </c>
      <c r="D1234">
        <v>151</v>
      </c>
      <c r="E1234" s="14" t="s">
        <v>7876</v>
      </c>
      <c r="F1234" s="14" t="s">
        <v>7936</v>
      </c>
      <c r="G1234" s="14">
        <f>timingTable[[#This Row],[FRT_DEC]]-B1233</f>
        <v>5919</v>
      </c>
      <c r="H12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INFO]]))),H1233)</f>
        <v>119</v>
      </c>
      <c r="I12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234" s="14">
        <f>HEX2DEC(RIGHT(timingTable[[#This Row],[FRT_HEX]],MIN(LEN(timingTable[[#This Row],[FRT_HEX]])-2,8)))</f>
        <v>684883678</v>
      </c>
      <c r="K1234" s="14" t="str">
        <f>IF(timingTable[[#This Row],['[TRACECODE']:.1]]=140,"afterTx","")</f>
        <v/>
      </c>
      <c r="L1234" s="14" t="str">
        <f t="shared" si="209"/>
        <v/>
      </c>
      <c r="M1234" s="14" t="str">
        <f>IF(AND(H1234=H1233,K1233="afterTx",timingTable[[#This Row],['[TRACECODE']:.1]]=6),"dc","")</f>
        <v/>
      </c>
      <c r="N1234" s="14" t="str">
        <f t="shared" si="210"/>
        <v/>
      </c>
      <c r="O1234" s="14" t="str">
        <f>IF(timingTable[[#This Row],['[TRACECODE']:.1]]=141,"afterRx","")</f>
        <v/>
      </c>
      <c r="P1234" s="14" t="str">
        <f t="shared" si="211"/>
        <v/>
      </c>
      <c r="Q1234" s="14" t="str">
        <f t="shared" si="212"/>
        <v/>
      </c>
      <c r="R1234" s="14" t="str">
        <f t="shared" si="213"/>
        <v/>
      </c>
      <c r="S1234" s="14" t="str">
        <f t="shared" si="214"/>
        <v>EMPTY</v>
      </c>
      <c r="T1234" s="14" t="str">
        <f t="shared" si="215"/>
        <v>EMPTY</v>
      </c>
      <c r="U1234" s="14" t="str">
        <f t="shared" si="216"/>
        <v>EMPTY</v>
      </c>
      <c r="V1234" s="14" t="str">
        <f t="shared" si="217"/>
        <v>EMPTY</v>
      </c>
      <c r="W1234" s="14" t="str">
        <f>IF(L1234="beforeTx",timingTable[[#This Row],[FRT32_val]]-timingTable[[#This Row],[FRT32_trace]],"EMPTY")</f>
        <v>EMPTY</v>
      </c>
      <c r="X1234" s="14" t="str">
        <f t="shared" si="218"/>
        <v>EMPTY</v>
      </c>
      <c r="Y1234" s="14" t="str">
        <f t="shared" si="219"/>
        <v>EMPTY</v>
      </c>
      <c r="Z1234" s="14" t="str">
        <f>IF(AND(P1234="beforeRx",O1235="afterRx"),J1235-timingTable[[#This Row],[FRT32_trace]],"EMPTY")</f>
        <v>EMPTY</v>
      </c>
      <c r="AA1234" s="14" t="str">
        <f>IF(AND(timingTable[[#This Row],[txEnd]]="txEnd",Q1238="rxStart"),I1238-timingTable[[#This Row],[FRT32_val]],"EMPTY")</f>
        <v>EMPTY</v>
      </c>
    </row>
    <row r="1235" spans="1:27" x14ac:dyDescent="0.25">
      <c r="A1235" s="14" t="s">
        <v>4532</v>
      </c>
      <c r="B1235">
        <v>335692337354</v>
      </c>
      <c r="C1235" s="14" t="s">
        <v>12340</v>
      </c>
      <c r="D1235">
        <v>151</v>
      </c>
      <c r="E1235" s="14" t="s">
        <v>7876</v>
      </c>
      <c r="F1235" s="14" t="s">
        <v>7989</v>
      </c>
      <c r="G1235" s="14">
        <f>timingTable[[#This Row],[FRT_DEC]]-B1234</f>
        <v>4588</v>
      </c>
      <c r="H12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INFO]]))),H1234)</f>
        <v>119</v>
      </c>
      <c r="I12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35" s="14">
        <f>HEX2DEC(RIGHT(timingTable[[#This Row],[FRT_HEX]],MIN(LEN(timingTable[[#This Row],[FRT_HEX]])-2,8)))</f>
        <v>684888266</v>
      </c>
      <c r="K1235" s="14" t="str">
        <f>IF(timingTable[[#This Row],['[TRACECODE']:.1]]=140,"afterTx","")</f>
        <v/>
      </c>
      <c r="L1235" s="14" t="str">
        <f t="shared" si="209"/>
        <v/>
      </c>
      <c r="M1235" s="14" t="str">
        <f>IF(AND(H1235=H1234,K1234="afterTx",timingTable[[#This Row],['[TRACECODE']:.1]]=6),"dc","")</f>
        <v/>
      </c>
      <c r="N1235" s="14" t="str">
        <f t="shared" si="210"/>
        <v/>
      </c>
      <c r="O1235" s="14" t="str">
        <f>IF(timingTable[[#This Row],['[TRACECODE']:.1]]=141,"afterRx","")</f>
        <v/>
      </c>
      <c r="P1235" s="14" t="str">
        <f t="shared" si="211"/>
        <v/>
      </c>
      <c r="Q1235" s="14" t="str">
        <f t="shared" si="212"/>
        <v/>
      </c>
      <c r="R1235" s="14" t="str">
        <f t="shared" si="213"/>
        <v/>
      </c>
      <c r="S1235" s="14" t="str">
        <f t="shared" si="214"/>
        <v>EMPTY</v>
      </c>
      <c r="T1235" s="14" t="str">
        <f t="shared" si="215"/>
        <v>EMPTY</v>
      </c>
      <c r="U1235" s="14" t="str">
        <f t="shared" si="216"/>
        <v>EMPTY</v>
      </c>
      <c r="V1235" s="14" t="str">
        <f t="shared" si="217"/>
        <v>EMPTY</v>
      </c>
      <c r="W1235" s="14" t="str">
        <f>IF(L1235="beforeTx",timingTable[[#This Row],[FRT32_val]]-timingTable[[#This Row],[FRT32_trace]],"EMPTY")</f>
        <v>EMPTY</v>
      </c>
      <c r="X1235" s="14" t="str">
        <f t="shared" si="218"/>
        <v>EMPTY</v>
      </c>
      <c r="Y1235" s="14" t="str">
        <f t="shared" si="219"/>
        <v>EMPTY</v>
      </c>
      <c r="Z1235" s="14" t="str">
        <f>IF(AND(P1235="beforeRx",O1236="afterRx"),J1236-timingTable[[#This Row],[FRT32_trace]],"EMPTY")</f>
        <v>EMPTY</v>
      </c>
      <c r="AA1235" s="14" t="str">
        <f>IF(AND(timingTable[[#This Row],[txEnd]]="txEnd",Q1239="rxStart"),I1239-timingTable[[#This Row],[FRT32_val]],"EMPTY")</f>
        <v>EMPTY</v>
      </c>
    </row>
    <row r="1236" spans="1:27" x14ac:dyDescent="0.25">
      <c r="A1236" s="14" t="s">
        <v>4540</v>
      </c>
      <c r="B1236">
        <v>335692338396</v>
      </c>
      <c r="C1236" s="14" t="s">
        <v>12350</v>
      </c>
      <c r="D1236">
        <v>151</v>
      </c>
      <c r="E1236" s="14" t="s">
        <v>7876</v>
      </c>
      <c r="F1236" s="14" t="s">
        <v>7993</v>
      </c>
      <c r="G1236" s="14">
        <f>timingTable[[#This Row],[FRT_DEC]]-B1235</f>
        <v>1042</v>
      </c>
      <c r="H12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INFO]]))),H1235)</f>
        <v>119</v>
      </c>
      <c r="I12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236" s="14">
        <f>HEX2DEC(RIGHT(timingTable[[#This Row],[FRT_HEX]],MIN(LEN(timingTable[[#This Row],[FRT_HEX]])-2,8)))</f>
        <v>684889308</v>
      </c>
      <c r="K1236" s="14" t="str">
        <f>IF(timingTable[[#This Row],['[TRACECODE']:.1]]=140,"afterTx","")</f>
        <v/>
      </c>
      <c r="L1236" s="14" t="str">
        <f t="shared" si="209"/>
        <v/>
      </c>
      <c r="M1236" s="14" t="str">
        <f>IF(AND(H1236=H1235,K1235="afterTx",timingTable[[#This Row],['[TRACECODE']:.1]]=6),"dc","")</f>
        <v/>
      </c>
      <c r="N1236" s="14" t="str">
        <f t="shared" si="210"/>
        <v/>
      </c>
      <c r="O1236" s="14" t="str">
        <f>IF(timingTable[[#This Row],['[TRACECODE']:.1]]=141,"afterRx","")</f>
        <v/>
      </c>
      <c r="P1236" s="14" t="str">
        <f t="shared" si="211"/>
        <v/>
      </c>
      <c r="Q1236" s="14" t="str">
        <f t="shared" si="212"/>
        <v/>
      </c>
      <c r="R1236" s="14" t="str">
        <f t="shared" si="213"/>
        <v/>
      </c>
      <c r="S1236" s="14" t="str">
        <f t="shared" si="214"/>
        <v>EMPTY</v>
      </c>
      <c r="T1236" s="14" t="str">
        <f t="shared" si="215"/>
        <v>EMPTY</v>
      </c>
      <c r="U1236" s="14" t="str">
        <f t="shared" si="216"/>
        <v>EMPTY</v>
      </c>
      <c r="V1236" s="14" t="str">
        <f t="shared" si="217"/>
        <v>EMPTY</v>
      </c>
      <c r="W1236" s="14" t="str">
        <f>IF(L1236="beforeTx",timingTable[[#This Row],[FRT32_val]]-timingTable[[#This Row],[FRT32_trace]],"EMPTY")</f>
        <v>EMPTY</v>
      </c>
      <c r="X1236" s="14" t="str">
        <f t="shared" si="218"/>
        <v>EMPTY</v>
      </c>
      <c r="Y1236" s="14" t="str">
        <f t="shared" si="219"/>
        <v>EMPTY</v>
      </c>
      <c r="Z1236" s="14" t="str">
        <f>IF(AND(P1236="beforeRx",O1237="afterRx"),J1237-timingTable[[#This Row],[FRT32_trace]],"EMPTY")</f>
        <v>EMPTY</v>
      </c>
      <c r="AA1236" s="14" t="str">
        <f>IF(AND(timingTable[[#This Row],[txEnd]]="txEnd",Q1240="rxStart"),I1240-timingTable[[#This Row],[FRT32_val]],"EMPTY")</f>
        <v>EMPTY</v>
      </c>
    </row>
    <row r="1237" spans="1:27" x14ac:dyDescent="0.25">
      <c r="A1237" s="14" t="s">
        <v>4544</v>
      </c>
      <c r="B1237">
        <v>335692338442</v>
      </c>
      <c r="C1237" s="14" t="s">
        <v>12354</v>
      </c>
      <c r="D1237">
        <v>131</v>
      </c>
      <c r="E1237" s="14" t="s">
        <v>3932</v>
      </c>
      <c r="F1237" s="14" t="s">
        <v>12355</v>
      </c>
      <c r="G1237" s="14">
        <f>timingTable[[#This Row],[FRT_DEC]]-B1236</f>
        <v>46</v>
      </c>
      <c r="H12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INFO]]))),H1236)</f>
        <v>120</v>
      </c>
      <c r="I123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37" s="14">
        <f>HEX2DEC(RIGHT(timingTable[[#This Row],[FRT_HEX]],MIN(LEN(timingTable[[#This Row],[FRT_HEX]])-2,8)))</f>
        <v>684889354</v>
      </c>
      <c r="K1237" s="14" t="str">
        <f>IF(timingTable[[#This Row],['[TRACECODE']:.1]]=140,"afterTx","")</f>
        <v/>
      </c>
      <c r="L1237" s="14" t="str">
        <f t="shared" si="209"/>
        <v/>
      </c>
      <c r="M1237" s="14" t="str">
        <f>IF(AND(H1237=H1236,K1236="afterTx",timingTable[[#This Row],['[TRACECODE']:.1]]=6),"dc","")</f>
        <v/>
      </c>
      <c r="N1237" s="14" t="str">
        <f t="shared" si="210"/>
        <v/>
      </c>
      <c r="O1237" s="14" t="str">
        <f>IF(timingTable[[#This Row],['[TRACECODE']:.1]]=141,"afterRx","")</f>
        <v/>
      </c>
      <c r="P1237" s="14" t="str">
        <f t="shared" si="211"/>
        <v/>
      </c>
      <c r="Q1237" s="14" t="str">
        <f t="shared" si="212"/>
        <v/>
      </c>
      <c r="R1237" s="14" t="str">
        <f t="shared" si="213"/>
        <v/>
      </c>
      <c r="S1237" s="14" t="str">
        <f t="shared" si="214"/>
        <v>EMPTY</v>
      </c>
      <c r="T1237" s="14" t="str">
        <f t="shared" si="215"/>
        <v>EMPTY</v>
      </c>
      <c r="U1237" s="14" t="str">
        <f t="shared" si="216"/>
        <v>EMPTY</v>
      </c>
      <c r="V1237" s="14" t="str">
        <f t="shared" si="217"/>
        <v>EMPTY</v>
      </c>
      <c r="W1237" s="14" t="str">
        <f>IF(L1237="beforeTx",timingTable[[#This Row],[FRT32_val]]-timingTable[[#This Row],[FRT32_trace]],"EMPTY")</f>
        <v>EMPTY</v>
      </c>
      <c r="X1237" s="14" t="str">
        <f t="shared" si="218"/>
        <v>EMPTY</v>
      </c>
      <c r="Y1237" s="14" t="str">
        <f t="shared" si="219"/>
        <v>EMPTY</v>
      </c>
      <c r="Z1237" s="14" t="str">
        <f>IF(AND(P1237="beforeRx",O1238="afterRx"),J1238-timingTable[[#This Row],[FRT32_trace]],"EMPTY")</f>
        <v>EMPTY</v>
      </c>
      <c r="AA1237" s="14" t="str">
        <f>IF(AND(timingTable[[#This Row],[txEnd]]="txEnd",Q1241="rxStart"),I1241-timingTable[[#This Row],[FRT32_val]],"EMPTY")</f>
        <v>EMPTY</v>
      </c>
    </row>
    <row r="1238" spans="1:27" x14ac:dyDescent="0.25">
      <c r="A1238" s="14" t="s">
        <v>4546</v>
      </c>
      <c r="B1238">
        <v>335692338503</v>
      </c>
      <c r="C1238" s="14" t="s">
        <v>12357</v>
      </c>
      <c r="D1238">
        <v>129</v>
      </c>
      <c r="E1238" s="14" t="s">
        <v>3677</v>
      </c>
      <c r="F1238" s="14" t="s">
        <v>12358</v>
      </c>
      <c r="G1238" s="14">
        <f>timingTable[[#This Row],[FRT_DEC]]-B1237</f>
        <v>61</v>
      </c>
      <c r="H12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INFO]]))),H1237)</f>
        <v>120</v>
      </c>
      <c r="I12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684890294</v>
      </c>
      <c r="J1238" s="14">
        <f>HEX2DEC(RIGHT(timingTable[[#This Row],[FRT_HEX]],MIN(LEN(timingTable[[#This Row],[FRT_HEX]])-2,8)))</f>
        <v>684889415</v>
      </c>
      <c r="K1238" s="14" t="str">
        <f>IF(timingTable[[#This Row],['[TRACECODE']:.1]]=140,"afterTx","")</f>
        <v/>
      </c>
      <c r="L1238" s="14" t="str">
        <f t="shared" si="209"/>
        <v>beforeTx</v>
      </c>
      <c r="M1238" s="14" t="str">
        <f>IF(AND(H1238=H1237,K1237="afterTx",timingTable[[#This Row],['[TRACECODE']:.1]]=6),"dc","")</f>
        <v/>
      </c>
      <c r="N1238" s="14" t="str">
        <f t="shared" si="210"/>
        <v/>
      </c>
      <c r="O1238" s="14" t="str">
        <f>IF(timingTable[[#This Row],['[TRACECODE']:.1]]=141,"afterRx","")</f>
        <v/>
      </c>
      <c r="P1238" s="14" t="str">
        <f t="shared" si="211"/>
        <v/>
      </c>
      <c r="Q1238" s="14" t="str">
        <f t="shared" si="212"/>
        <v/>
      </c>
      <c r="R1238" s="14" t="str">
        <f t="shared" si="213"/>
        <v/>
      </c>
      <c r="S1238" s="14">
        <f t="shared" si="214"/>
        <v>720</v>
      </c>
      <c r="T1238" s="14" t="str">
        <f t="shared" si="215"/>
        <v>EMPTY</v>
      </c>
      <c r="U1238" s="14" t="str">
        <f t="shared" si="216"/>
        <v>EMPTY</v>
      </c>
      <c r="V1238" s="14" t="str">
        <f t="shared" si="217"/>
        <v>EMPTY</v>
      </c>
      <c r="W1238" s="14">
        <f>IF(L1238="beforeTx",timingTable[[#This Row],[FRT32_val]]-timingTable[[#This Row],[FRT32_trace]],"EMPTY")</f>
        <v>879</v>
      </c>
      <c r="X1238" s="14">
        <f t="shared" si="218"/>
        <v>916</v>
      </c>
      <c r="Y1238" s="14" t="str">
        <f t="shared" si="219"/>
        <v>EMPTY</v>
      </c>
      <c r="Z1238" s="14" t="str">
        <f>IF(AND(P1238="beforeRx",O1239="afterRx"),J1239-timingTable[[#This Row],[FRT32_trace]],"EMPTY")</f>
        <v>EMPTY</v>
      </c>
      <c r="AA1238" s="14" t="str">
        <f>IF(AND(timingTable[[#This Row],[txEnd]]="txEnd",Q1242="rxStart"),I1242-timingTable[[#This Row],[FRT32_val]],"EMPTY")</f>
        <v>EMPTY</v>
      </c>
    </row>
    <row r="1239" spans="1:27" x14ac:dyDescent="0.25">
      <c r="A1239" s="14" t="s">
        <v>4547</v>
      </c>
      <c r="B1239">
        <v>335692338506</v>
      </c>
      <c r="C1239" s="14" t="s">
        <v>12359</v>
      </c>
      <c r="D1239">
        <v>129</v>
      </c>
      <c r="E1239" s="14" t="s">
        <v>3677</v>
      </c>
      <c r="F1239" s="14" t="s">
        <v>7881</v>
      </c>
      <c r="G1239" s="14">
        <f>timingTable[[#This Row],[FRT_DEC]]-B1238</f>
        <v>3</v>
      </c>
      <c r="H12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INFO]]))),H1238)</f>
        <v>120</v>
      </c>
      <c r="I12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39" s="14">
        <f>HEX2DEC(RIGHT(timingTable[[#This Row],[FRT_HEX]],MIN(LEN(timingTable[[#This Row],[FRT_HEX]])-2,8)))</f>
        <v>684889418</v>
      </c>
      <c r="K1239" s="14" t="str">
        <f>IF(timingTable[[#This Row],['[TRACECODE']:.1]]=140,"afterTx","")</f>
        <v/>
      </c>
      <c r="L1239" s="14" t="str">
        <f t="shared" si="209"/>
        <v/>
      </c>
      <c r="M1239" s="14" t="str">
        <f>IF(AND(H1239=H1238,K1238="afterTx",timingTable[[#This Row],['[TRACECODE']:.1]]=6),"dc","")</f>
        <v/>
      </c>
      <c r="N1239" s="14" t="str">
        <f t="shared" si="210"/>
        <v/>
      </c>
      <c r="O1239" s="14" t="str">
        <f>IF(timingTable[[#This Row],['[TRACECODE']:.1]]=141,"afterRx","")</f>
        <v/>
      </c>
      <c r="P1239" s="14" t="str">
        <f t="shared" si="211"/>
        <v/>
      </c>
      <c r="Q1239" s="14" t="str">
        <f t="shared" si="212"/>
        <v/>
      </c>
      <c r="R1239" s="14" t="str">
        <f t="shared" si="213"/>
        <v/>
      </c>
      <c r="S1239" s="14" t="str">
        <f t="shared" si="214"/>
        <v>EMPTY</v>
      </c>
      <c r="T1239" s="14" t="str">
        <f t="shared" si="215"/>
        <v>EMPTY</v>
      </c>
      <c r="U1239" s="14" t="str">
        <f t="shared" si="216"/>
        <v>EMPTY</v>
      </c>
      <c r="V1239" s="14" t="str">
        <f t="shared" si="217"/>
        <v>EMPTY</v>
      </c>
      <c r="W1239" s="14" t="str">
        <f>IF(L1239="beforeTx",timingTable[[#This Row],[FRT32_val]]-timingTable[[#This Row],[FRT32_trace]],"EMPTY")</f>
        <v>EMPTY</v>
      </c>
      <c r="X1239" s="14" t="str">
        <f t="shared" si="218"/>
        <v>EMPTY</v>
      </c>
      <c r="Y1239" s="14" t="str">
        <f t="shared" si="219"/>
        <v>EMPTY</v>
      </c>
      <c r="Z1239" s="14" t="str">
        <f>IF(AND(P1239="beforeRx",O1240="afterRx"),J1240-timingTable[[#This Row],[FRT32_trace]],"EMPTY")</f>
        <v>EMPTY</v>
      </c>
      <c r="AA1239" s="14" t="str">
        <f>IF(AND(timingTable[[#This Row],[txEnd]]="txEnd",Q1243="rxStart"),I1243-timingTable[[#This Row],[FRT32_val]],"EMPTY")</f>
        <v>EMPTY</v>
      </c>
    </row>
    <row r="1240" spans="1:27" x14ac:dyDescent="0.25">
      <c r="A1240" s="14" t="s">
        <v>4548</v>
      </c>
      <c r="B1240">
        <v>335692339419</v>
      </c>
      <c r="C1240" s="14" t="s">
        <v>12360</v>
      </c>
      <c r="D1240">
        <v>140</v>
      </c>
      <c r="E1240" s="14" t="s">
        <v>1076</v>
      </c>
      <c r="F1240" s="14" t="s">
        <v>3962</v>
      </c>
      <c r="G1240" s="14">
        <f>timingTable[[#This Row],[FRT_DEC]]-B1239</f>
        <v>913</v>
      </c>
      <c r="H12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INFO]]))),H1239)</f>
        <v>120</v>
      </c>
      <c r="I12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40" s="14">
        <f>HEX2DEC(RIGHT(timingTable[[#This Row],[FRT_HEX]],MIN(LEN(timingTable[[#This Row],[FRT_HEX]])-2,8)))</f>
        <v>684890331</v>
      </c>
      <c r="K1240" s="14" t="str">
        <f>IF(timingTable[[#This Row],['[TRACECODE']:.1]]=140,"afterTx","")</f>
        <v>afterTx</v>
      </c>
      <c r="L1240" s="14" t="str">
        <f t="shared" si="209"/>
        <v/>
      </c>
      <c r="M1240" s="14" t="str">
        <f>IF(AND(H1240=H1239,K1239="afterTx",timingTable[[#This Row],['[TRACECODE']:.1]]=6),"dc","")</f>
        <v/>
      </c>
      <c r="N1240" s="14" t="str">
        <f t="shared" si="210"/>
        <v/>
      </c>
      <c r="O1240" s="14" t="str">
        <f>IF(timingTable[[#This Row],['[TRACECODE']:.1]]=141,"afterRx","")</f>
        <v/>
      </c>
      <c r="P1240" s="14" t="str">
        <f t="shared" si="211"/>
        <v/>
      </c>
      <c r="Q1240" s="14" t="str">
        <f t="shared" si="212"/>
        <v/>
      </c>
      <c r="R1240" s="14" t="str">
        <f t="shared" si="213"/>
        <v/>
      </c>
      <c r="S1240" s="14" t="str">
        <f t="shared" si="214"/>
        <v>EMPTY</v>
      </c>
      <c r="T1240" s="14" t="str">
        <f t="shared" si="215"/>
        <v>EMPTY</v>
      </c>
      <c r="U1240" s="14" t="str">
        <f t="shared" si="216"/>
        <v>EMPTY</v>
      </c>
      <c r="V1240" s="14" t="str">
        <f t="shared" si="217"/>
        <v>EMPTY</v>
      </c>
      <c r="W1240" s="14" t="str">
        <f>IF(L1240="beforeTx",timingTable[[#This Row],[FRT32_val]]-timingTable[[#This Row],[FRT32_trace]],"EMPTY")</f>
        <v>EMPTY</v>
      </c>
      <c r="X1240" s="14" t="str">
        <f t="shared" si="218"/>
        <v>EMPTY</v>
      </c>
      <c r="Y1240" s="14" t="str">
        <f t="shared" si="219"/>
        <v>EMPTY</v>
      </c>
      <c r="Z1240" s="14" t="str">
        <f>IF(AND(P1240="beforeRx",O1241="afterRx"),J1241-timingTable[[#This Row],[FRT32_trace]],"EMPTY")</f>
        <v>EMPTY</v>
      </c>
      <c r="AA1240" s="14" t="str">
        <f>IF(AND(timingTable[[#This Row],[txEnd]]="txEnd",Q1244="rxStart"),I1244-timingTable[[#This Row],[FRT32_val]],"EMPTY")</f>
        <v>EMPTY</v>
      </c>
    </row>
    <row r="1241" spans="1:27" x14ac:dyDescent="0.25">
      <c r="A1241" s="14" t="s">
        <v>4550</v>
      </c>
      <c r="B1241">
        <v>335692343052</v>
      </c>
      <c r="C1241" s="14" t="s">
        <v>12362</v>
      </c>
      <c r="D1241">
        <v>6</v>
      </c>
      <c r="E1241" s="14" t="s">
        <v>1077</v>
      </c>
      <c r="F1241" s="14" t="s">
        <v>12363</v>
      </c>
      <c r="G1241" s="14">
        <f>timingTable[[#This Row],[FRT_DEC]]-B1240</f>
        <v>3633</v>
      </c>
      <c r="H12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INFO]]))),H1240)</f>
        <v>120</v>
      </c>
      <c r="I12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684891014</v>
      </c>
      <c r="J1241" s="14">
        <f>HEX2DEC(RIGHT(timingTable[[#This Row],[FRT_HEX]],MIN(LEN(timingTable[[#This Row],[FRT_HEX]])-2,8)))</f>
        <v>684893964</v>
      </c>
      <c r="K1241" s="14" t="str">
        <f>IF(timingTable[[#This Row],['[TRACECODE']:.1]]=140,"afterTx","")</f>
        <v/>
      </c>
      <c r="L1241" s="14" t="str">
        <f t="shared" si="209"/>
        <v/>
      </c>
      <c r="M1241" s="14" t="str">
        <f>IF(AND(H1241=H1240,K1240="afterTx",timingTable[[#This Row],['[TRACECODE']:.1]]=6),"dc","")</f>
        <v>dc</v>
      </c>
      <c r="N1241" s="14" t="str">
        <f t="shared" si="210"/>
        <v/>
      </c>
      <c r="O1241" s="14" t="str">
        <f>IF(timingTable[[#This Row],['[TRACECODE']:.1]]=141,"afterRx","")</f>
        <v/>
      </c>
      <c r="P1241" s="14" t="str">
        <f t="shared" si="211"/>
        <v/>
      </c>
      <c r="Q1241" s="14" t="str">
        <f t="shared" si="212"/>
        <v/>
      </c>
      <c r="R1241" s="14" t="str">
        <f t="shared" si="213"/>
        <v/>
      </c>
      <c r="S1241" s="14" t="str">
        <f t="shared" si="214"/>
        <v>EMPTY</v>
      </c>
      <c r="T1241" s="14" t="str">
        <f t="shared" si="215"/>
        <v>EMPTY</v>
      </c>
      <c r="U1241" s="14" t="str">
        <f t="shared" si="216"/>
        <v>EMPTY</v>
      </c>
      <c r="V1241" s="14" t="str">
        <f t="shared" si="217"/>
        <v>EMPTY</v>
      </c>
      <c r="W1241" s="14" t="str">
        <f>IF(L1241="beforeTx",timingTable[[#This Row],[FRT32_val]]-timingTable[[#This Row],[FRT32_trace]],"EMPTY")</f>
        <v>EMPTY</v>
      </c>
      <c r="X1241" s="14" t="str">
        <f t="shared" si="218"/>
        <v>EMPTY</v>
      </c>
      <c r="Y1241" s="14" t="str">
        <f t="shared" si="219"/>
        <v>EMPTY</v>
      </c>
      <c r="Z1241" s="14" t="str">
        <f>IF(AND(P1241="beforeRx",O1242="afterRx"),J1242-timingTable[[#This Row],[FRT32_trace]],"EMPTY")</f>
        <v>EMPTY</v>
      </c>
      <c r="AA1241" s="14" t="str">
        <f>IF(AND(timingTable[[#This Row],[txEnd]]="txEnd",Q1245="rxStart"),I1245-timingTable[[#This Row],[FRT32_val]],"EMPTY")</f>
        <v>EMPTY</v>
      </c>
    </row>
    <row r="1242" spans="1:27" x14ac:dyDescent="0.25">
      <c r="A1242" s="14" t="s">
        <v>4551</v>
      </c>
      <c r="B1242">
        <v>335692343054</v>
      </c>
      <c r="C1242" s="14" t="s">
        <v>12364</v>
      </c>
      <c r="D1242">
        <v>6</v>
      </c>
      <c r="E1242" s="14" t="s">
        <v>1077</v>
      </c>
      <c r="F1242" s="14" t="s">
        <v>7877</v>
      </c>
      <c r="G1242" s="14">
        <f>timingTable[[#This Row],[FRT_DEC]]-B1241</f>
        <v>2</v>
      </c>
      <c r="H12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INFO]]))),H1241)</f>
        <v>120</v>
      </c>
      <c r="I12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42" s="14">
        <f>HEX2DEC(RIGHT(timingTable[[#This Row],[FRT_HEX]],MIN(LEN(timingTable[[#This Row],[FRT_HEX]])-2,8)))</f>
        <v>684893966</v>
      </c>
      <c r="K1242" s="14" t="str">
        <f>IF(timingTable[[#This Row],['[TRACECODE']:.1]]=140,"afterTx","")</f>
        <v/>
      </c>
      <c r="L1242" s="14" t="str">
        <f t="shared" si="209"/>
        <v/>
      </c>
      <c r="M1242" s="14" t="str">
        <f>IF(AND(H1242=H1241,K1241="afterTx",timingTable[[#This Row],['[TRACECODE']:.1]]=6),"dc","")</f>
        <v/>
      </c>
      <c r="N1242" s="14" t="str">
        <f t="shared" si="210"/>
        <v/>
      </c>
      <c r="O1242" s="14" t="str">
        <f>IF(timingTable[[#This Row],['[TRACECODE']:.1]]=141,"afterRx","")</f>
        <v/>
      </c>
      <c r="P1242" s="14" t="str">
        <f t="shared" si="211"/>
        <v/>
      </c>
      <c r="Q1242" s="14" t="str">
        <f t="shared" si="212"/>
        <v/>
      </c>
      <c r="R1242" s="14" t="str">
        <f t="shared" si="213"/>
        <v/>
      </c>
      <c r="S1242" s="14" t="str">
        <f t="shared" si="214"/>
        <v>EMPTY</v>
      </c>
      <c r="T1242" s="14" t="str">
        <f t="shared" si="215"/>
        <v>EMPTY</v>
      </c>
      <c r="U1242" s="14" t="str">
        <f t="shared" si="216"/>
        <v>EMPTY</v>
      </c>
      <c r="V1242" s="14" t="str">
        <f t="shared" si="217"/>
        <v>EMPTY</v>
      </c>
      <c r="W1242" s="14" t="str">
        <f>IF(L1242="beforeTx",timingTable[[#This Row],[FRT32_val]]-timingTable[[#This Row],[FRT32_trace]],"EMPTY")</f>
        <v>EMPTY</v>
      </c>
      <c r="X1242" s="14" t="str">
        <f t="shared" si="218"/>
        <v>EMPTY</v>
      </c>
      <c r="Y1242" s="14" t="str">
        <f t="shared" si="219"/>
        <v>EMPTY</v>
      </c>
      <c r="Z1242" s="14" t="str">
        <f>IF(AND(P1242="beforeRx",O1243="afterRx"),J1243-timingTable[[#This Row],[FRT32_trace]],"EMPTY")</f>
        <v>EMPTY</v>
      </c>
      <c r="AA1242" s="14" t="str">
        <f>IF(AND(timingTable[[#This Row],[txEnd]]="txEnd",Q1246="rxStart"),I1246-timingTable[[#This Row],[FRT32_val]],"EMPTY")</f>
        <v>EMPTY</v>
      </c>
    </row>
    <row r="1243" spans="1:27" x14ac:dyDescent="0.25">
      <c r="A1243" s="14" t="s">
        <v>4552</v>
      </c>
      <c r="B1243">
        <v>335692343056</v>
      </c>
      <c r="C1243" s="14" t="s">
        <v>12365</v>
      </c>
      <c r="D1243">
        <v>122</v>
      </c>
      <c r="E1243" s="14" t="s">
        <v>3921</v>
      </c>
      <c r="F1243" s="14" t="s">
        <v>12366</v>
      </c>
      <c r="G1243" s="14">
        <f>timingTable[[#This Row],[FRT_DEC]]-B1242</f>
        <v>2</v>
      </c>
      <c r="H12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INFO]]))),H1242)</f>
        <v>120</v>
      </c>
      <c r="I12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684893905</v>
      </c>
      <c r="J1243" s="14">
        <f>HEX2DEC(RIGHT(timingTable[[#This Row],[FRT_HEX]],MIN(LEN(timingTable[[#This Row],[FRT_HEX]])-2,8)))</f>
        <v>684893968</v>
      </c>
      <c r="K1243" s="14" t="str">
        <f>IF(timingTable[[#This Row],['[TRACECODE']:.1]]=140,"afterTx","")</f>
        <v/>
      </c>
      <c r="L1243" s="14" t="str">
        <f t="shared" si="209"/>
        <v/>
      </c>
      <c r="M1243" s="14" t="str">
        <f>IF(AND(H1243=H1242,K1242="afterTx",timingTable[[#This Row],['[TRACECODE']:.1]]=6),"dc","")</f>
        <v/>
      </c>
      <c r="N1243" s="14" t="str">
        <f t="shared" si="210"/>
        <v>txEnd</v>
      </c>
      <c r="O1243" s="14" t="str">
        <f>IF(timingTable[[#This Row],['[TRACECODE']:.1]]=141,"afterRx","")</f>
        <v/>
      </c>
      <c r="P1243" s="14" t="str">
        <f t="shared" si="211"/>
        <v/>
      </c>
      <c r="Q1243" s="14" t="str">
        <f t="shared" si="212"/>
        <v/>
      </c>
      <c r="R1243" s="14" t="str">
        <f t="shared" si="213"/>
        <v/>
      </c>
      <c r="S1243" s="14" t="str">
        <f t="shared" si="214"/>
        <v>EMPTY</v>
      </c>
      <c r="T1243" s="14" t="str">
        <f t="shared" si="215"/>
        <v>EMPTY</v>
      </c>
      <c r="U1243" s="14" t="str">
        <f t="shared" si="216"/>
        <v>EMPTY</v>
      </c>
      <c r="V1243" s="14" t="str">
        <f t="shared" si="217"/>
        <v>EMPTY</v>
      </c>
      <c r="W1243" s="14" t="str">
        <f>IF(L1243="beforeTx",timingTable[[#This Row],[FRT32_val]]-timingTable[[#This Row],[FRT32_trace]],"EMPTY")</f>
        <v>EMPTY</v>
      </c>
      <c r="X1243" s="14" t="str">
        <f t="shared" si="218"/>
        <v>EMPTY</v>
      </c>
      <c r="Y1243" s="14" t="str">
        <f t="shared" si="219"/>
        <v>EMPTY</v>
      </c>
      <c r="Z1243" s="14" t="str">
        <f>IF(AND(P1243="beforeRx",O1244="afterRx"),J1244-timingTable[[#This Row],[FRT32_trace]],"EMPTY")</f>
        <v>EMPTY</v>
      </c>
      <c r="AA1243" s="14" t="str">
        <f>IF(AND(timingTable[[#This Row],[txEnd]]="txEnd",Q1247="rxStart"),I1247-timingTable[[#This Row],[FRT32_val]],"EMPTY")</f>
        <v>EMPTY</v>
      </c>
    </row>
    <row r="1244" spans="1:27" x14ac:dyDescent="0.25">
      <c r="A1244" s="14" t="s">
        <v>4553</v>
      </c>
      <c r="B1244">
        <v>335692343059</v>
      </c>
      <c r="C1244" s="14" t="s">
        <v>12367</v>
      </c>
      <c r="D1244">
        <v>122</v>
      </c>
      <c r="E1244" s="14" t="s">
        <v>3921</v>
      </c>
      <c r="F1244" s="14" t="s">
        <v>7878</v>
      </c>
      <c r="G1244" s="14">
        <f>timingTable[[#This Row],[FRT_DEC]]-B1243</f>
        <v>3</v>
      </c>
      <c r="H12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INFO]]))),H1243)</f>
        <v>120</v>
      </c>
      <c r="I12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44" s="14">
        <f>HEX2DEC(RIGHT(timingTable[[#This Row],[FRT_HEX]],MIN(LEN(timingTable[[#This Row],[FRT_HEX]])-2,8)))</f>
        <v>684893971</v>
      </c>
      <c r="K1244" s="14" t="str">
        <f>IF(timingTable[[#This Row],['[TRACECODE']:.1]]=140,"afterTx","")</f>
        <v/>
      </c>
      <c r="L1244" s="14" t="str">
        <f t="shared" si="209"/>
        <v/>
      </c>
      <c r="M1244" s="14" t="str">
        <f>IF(AND(H1244=H1243,K1243="afterTx",timingTable[[#This Row],['[TRACECODE']:.1]]=6),"dc","")</f>
        <v/>
      </c>
      <c r="N1244" s="14" t="str">
        <f t="shared" si="210"/>
        <v/>
      </c>
      <c r="O1244" s="14" t="str">
        <f>IF(timingTable[[#This Row],['[TRACECODE']:.1]]=141,"afterRx","")</f>
        <v/>
      </c>
      <c r="P1244" s="14" t="str">
        <f t="shared" si="211"/>
        <v/>
      </c>
      <c r="Q1244" s="14" t="str">
        <f t="shared" si="212"/>
        <v/>
      </c>
      <c r="R1244" s="14" t="str">
        <f t="shared" si="213"/>
        <v/>
      </c>
      <c r="S1244" s="14" t="str">
        <f t="shared" si="214"/>
        <v>EMPTY</v>
      </c>
      <c r="T1244" s="14" t="str">
        <f t="shared" si="215"/>
        <v>EMPTY</v>
      </c>
      <c r="U1244" s="14" t="str">
        <f t="shared" si="216"/>
        <v>EMPTY</v>
      </c>
      <c r="V1244" s="14" t="str">
        <f t="shared" si="217"/>
        <v>EMPTY</v>
      </c>
      <c r="W1244" s="14" t="str">
        <f>IF(L1244="beforeTx",timingTable[[#This Row],[FRT32_val]]-timingTable[[#This Row],[FRT32_trace]],"EMPTY")</f>
        <v>EMPTY</v>
      </c>
      <c r="X1244" s="14" t="str">
        <f t="shared" si="218"/>
        <v>EMPTY</v>
      </c>
      <c r="Y1244" s="14" t="str">
        <f t="shared" si="219"/>
        <v>EMPTY</v>
      </c>
      <c r="Z1244" s="14" t="str">
        <f>IF(AND(P1244="beforeRx",O1245="afterRx"),J1245-timingTable[[#This Row],[FRT32_trace]],"EMPTY")</f>
        <v>EMPTY</v>
      </c>
      <c r="AA1244" s="14" t="str">
        <f>IF(AND(timingTable[[#This Row],[txEnd]]="txEnd",Q1248="rxStart"),I1248-timingTable[[#This Row],[FRT32_val]],"EMPTY")</f>
        <v>EMPTY</v>
      </c>
    </row>
    <row r="1245" spans="1:27" x14ac:dyDescent="0.25">
      <c r="A1245" s="14" t="s">
        <v>4554</v>
      </c>
      <c r="B1245">
        <v>335692343067</v>
      </c>
      <c r="C1245" s="14" t="s">
        <v>12368</v>
      </c>
      <c r="D1245">
        <v>151</v>
      </c>
      <c r="E1245" s="14" t="s">
        <v>7876</v>
      </c>
      <c r="F1245" s="14" t="s">
        <v>8006</v>
      </c>
      <c r="G1245" s="14">
        <f>timingTable[[#This Row],[FRT_DEC]]-B1244</f>
        <v>8</v>
      </c>
      <c r="H12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INFO]]))),H1244)</f>
        <v>120</v>
      </c>
      <c r="I12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245" s="14">
        <f>HEX2DEC(RIGHT(timingTable[[#This Row],[FRT_HEX]],MIN(LEN(timingTable[[#This Row],[FRT_HEX]])-2,8)))</f>
        <v>684893979</v>
      </c>
      <c r="K1245" s="14" t="str">
        <f>IF(timingTable[[#This Row],['[TRACECODE']:.1]]=140,"afterTx","")</f>
        <v/>
      </c>
      <c r="L1245" s="14" t="str">
        <f t="shared" si="209"/>
        <v/>
      </c>
      <c r="M1245" s="14" t="str">
        <f>IF(AND(H1245=H1244,K1244="afterTx",timingTable[[#This Row],['[TRACECODE']:.1]]=6),"dc","")</f>
        <v/>
      </c>
      <c r="N1245" s="14" t="str">
        <f t="shared" si="210"/>
        <v/>
      </c>
      <c r="O1245" s="14" t="str">
        <f>IF(timingTable[[#This Row],['[TRACECODE']:.1]]=141,"afterRx","")</f>
        <v/>
      </c>
      <c r="P1245" s="14" t="str">
        <f t="shared" si="211"/>
        <v/>
      </c>
      <c r="Q1245" s="14" t="str">
        <f t="shared" si="212"/>
        <v/>
      </c>
      <c r="R1245" s="14" t="str">
        <f t="shared" si="213"/>
        <v/>
      </c>
      <c r="S1245" s="14" t="str">
        <f t="shared" si="214"/>
        <v>EMPTY</v>
      </c>
      <c r="T1245" s="14" t="str">
        <f t="shared" si="215"/>
        <v>EMPTY</v>
      </c>
      <c r="U1245" s="14" t="str">
        <f t="shared" si="216"/>
        <v>EMPTY</v>
      </c>
      <c r="V1245" s="14" t="str">
        <f t="shared" si="217"/>
        <v>EMPTY</v>
      </c>
      <c r="W1245" s="14" t="str">
        <f>IF(L1245="beforeTx",timingTable[[#This Row],[FRT32_val]]-timingTable[[#This Row],[FRT32_trace]],"EMPTY")</f>
        <v>EMPTY</v>
      </c>
      <c r="X1245" s="14" t="str">
        <f t="shared" si="218"/>
        <v>EMPTY</v>
      </c>
      <c r="Y1245" s="14" t="str">
        <f t="shared" si="219"/>
        <v>EMPTY</v>
      </c>
      <c r="Z1245" s="14" t="str">
        <f>IF(AND(P1245="beforeRx",O1246="afterRx"),J1246-timingTable[[#This Row],[FRT32_trace]],"EMPTY")</f>
        <v>EMPTY</v>
      </c>
      <c r="AA1245" s="14" t="str">
        <f>IF(AND(timingTable[[#This Row],[txEnd]]="txEnd",Q1249="rxStart"),I1249-timingTable[[#This Row],[FRT32_val]],"EMPTY")</f>
        <v>EMPTY</v>
      </c>
    </row>
    <row r="1246" spans="1:27" x14ac:dyDescent="0.25">
      <c r="A1246" s="14" t="s">
        <v>4562</v>
      </c>
      <c r="B1246">
        <v>335692343507</v>
      </c>
      <c r="C1246" s="14" t="s">
        <v>12377</v>
      </c>
      <c r="D1246">
        <v>151</v>
      </c>
      <c r="E1246" s="14" t="s">
        <v>7876</v>
      </c>
      <c r="F1246" s="14" t="s">
        <v>8130</v>
      </c>
      <c r="G1246" s="14">
        <f>timingTable[[#This Row],[FRT_DEC]]-B1245</f>
        <v>440</v>
      </c>
      <c r="H12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INFO]]))),H1245)</f>
        <v>120</v>
      </c>
      <c r="I12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246" s="14">
        <f>HEX2DEC(RIGHT(timingTable[[#This Row],[FRT_HEX]],MIN(LEN(timingTable[[#This Row],[FRT_HEX]])-2,8)))</f>
        <v>684894419</v>
      </c>
      <c r="K1246" s="14" t="str">
        <f>IF(timingTable[[#This Row],['[TRACECODE']:.1]]=140,"afterTx","")</f>
        <v/>
      </c>
      <c r="L1246" s="14" t="str">
        <f t="shared" si="209"/>
        <v/>
      </c>
      <c r="M1246" s="14" t="str">
        <f>IF(AND(H1246=H1245,K1245="afterTx",timingTable[[#This Row],['[TRACECODE']:.1]]=6),"dc","")</f>
        <v/>
      </c>
      <c r="N1246" s="14" t="str">
        <f t="shared" si="210"/>
        <v/>
      </c>
      <c r="O1246" s="14" t="str">
        <f>IF(timingTable[[#This Row],['[TRACECODE']:.1]]=141,"afterRx","")</f>
        <v/>
      </c>
      <c r="P1246" s="14" t="str">
        <f t="shared" si="211"/>
        <v/>
      </c>
      <c r="Q1246" s="14" t="str">
        <f t="shared" si="212"/>
        <v/>
      </c>
      <c r="R1246" s="14" t="str">
        <f t="shared" si="213"/>
        <v/>
      </c>
      <c r="S1246" s="14" t="str">
        <f t="shared" si="214"/>
        <v>EMPTY</v>
      </c>
      <c r="T1246" s="14" t="str">
        <f t="shared" si="215"/>
        <v>EMPTY</v>
      </c>
      <c r="U1246" s="14" t="str">
        <f t="shared" si="216"/>
        <v>EMPTY</v>
      </c>
      <c r="V1246" s="14" t="str">
        <f t="shared" si="217"/>
        <v>EMPTY</v>
      </c>
      <c r="W1246" s="14" t="str">
        <f>IF(L1246="beforeTx",timingTable[[#This Row],[FRT32_val]]-timingTable[[#This Row],[FRT32_trace]],"EMPTY")</f>
        <v>EMPTY</v>
      </c>
      <c r="X1246" s="14" t="str">
        <f t="shared" si="218"/>
        <v>EMPTY</v>
      </c>
      <c r="Y1246" s="14" t="str">
        <f t="shared" si="219"/>
        <v>EMPTY</v>
      </c>
      <c r="Z1246" s="14" t="str">
        <f>IF(AND(P1246="beforeRx",O1247="afterRx"),J1247-timingTable[[#This Row],[FRT32_trace]],"EMPTY")</f>
        <v>EMPTY</v>
      </c>
      <c r="AA1246" s="14" t="str">
        <f>IF(AND(timingTable[[#This Row],[txEnd]]="txEnd",Q1250="rxStart"),I1250-timingTable[[#This Row],[FRT32_val]],"EMPTY")</f>
        <v>EMPTY</v>
      </c>
    </row>
    <row r="1247" spans="1:27" x14ac:dyDescent="0.25">
      <c r="A1247" s="14" t="s">
        <v>4565</v>
      </c>
      <c r="B1247">
        <v>335692343532</v>
      </c>
      <c r="C1247" s="14" t="s">
        <v>12380</v>
      </c>
      <c r="D1247">
        <v>130</v>
      </c>
      <c r="E1247" s="14" t="s">
        <v>3933</v>
      </c>
      <c r="F1247" s="14" t="s">
        <v>5342</v>
      </c>
      <c r="G1247" s="14">
        <f>timingTable[[#This Row],[FRT_DEC]]-B1246</f>
        <v>25</v>
      </c>
      <c r="H12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INFO]]))),H1246)</f>
        <v>120</v>
      </c>
      <c r="I12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2883589</v>
      </c>
      <c r="J1247" s="14">
        <f>HEX2DEC(RIGHT(timingTable[[#This Row],[FRT_HEX]],MIN(LEN(timingTable[[#This Row],[FRT_HEX]])-2,8)))</f>
        <v>684894444</v>
      </c>
      <c r="K1247" s="14" t="str">
        <f>IF(timingTable[[#This Row],['[TRACECODE']:.1]]=140,"afterTx","")</f>
        <v/>
      </c>
      <c r="L1247" s="14" t="str">
        <f t="shared" si="209"/>
        <v/>
      </c>
      <c r="M1247" s="14" t="str">
        <f>IF(AND(H1247=H1246,K1246="afterTx",timingTable[[#This Row],['[TRACECODE']:.1]]=6),"dc","")</f>
        <v/>
      </c>
      <c r="N1247" s="14" t="str">
        <f t="shared" si="210"/>
        <v/>
      </c>
      <c r="O1247" s="14" t="str">
        <f>IF(timingTable[[#This Row],['[TRACECODE']:.1]]=141,"afterRx","")</f>
        <v/>
      </c>
      <c r="P1247" s="14" t="str">
        <f t="shared" si="211"/>
        <v>beforeRx</v>
      </c>
      <c r="Q1247" s="14" t="str">
        <f t="shared" si="212"/>
        <v/>
      </c>
      <c r="R1247" s="14" t="str">
        <f t="shared" si="213"/>
        <v/>
      </c>
      <c r="S1247" s="14" t="str">
        <f t="shared" si="214"/>
        <v>EMPTY</v>
      </c>
      <c r="T1247" s="14" t="str">
        <f t="shared" si="215"/>
        <v>EMPTY</v>
      </c>
      <c r="U1247" s="14" t="str">
        <f t="shared" si="216"/>
        <v>EMPTY</v>
      </c>
      <c r="V1247" s="14" t="str">
        <f t="shared" si="217"/>
        <v>EMPTY</v>
      </c>
      <c r="W1247" s="14" t="str">
        <f>IF(L1247="beforeTx",timingTable[[#This Row],[FRT32_val]]-timingTable[[#This Row],[FRT32_trace]],"EMPTY")</f>
        <v>EMPTY</v>
      </c>
      <c r="X1247" s="14" t="str">
        <f t="shared" si="218"/>
        <v>EMPTY</v>
      </c>
      <c r="Y1247" s="14" t="str">
        <f t="shared" si="219"/>
        <v>EMPTY</v>
      </c>
      <c r="Z1247" s="14">
        <f>IF(AND(P1247="beforeRx",O1248="afterRx"),J1248-timingTable[[#This Row],[FRT32_trace]],"EMPTY")</f>
        <v>820</v>
      </c>
      <c r="AA1247" s="14" t="str">
        <f>IF(AND(timingTable[[#This Row],[txEnd]]="txEnd",Q1251="rxStart"),I1251-timingTable[[#This Row],[FRT32_val]],"EMPTY")</f>
        <v>EMPTY</v>
      </c>
    </row>
    <row r="1248" spans="1:27" x14ac:dyDescent="0.25">
      <c r="A1248" s="14" t="s">
        <v>4566</v>
      </c>
      <c r="B1248">
        <v>335692344352</v>
      </c>
      <c r="C1248" s="14" t="s">
        <v>12381</v>
      </c>
      <c r="D1248">
        <v>141</v>
      </c>
      <c r="E1248" s="14" t="s">
        <v>3934</v>
      </c>
      <c r="F1248" s="14" t="s">
        <v>5343</v>
      </c>
      <c r="G1248" s="14">
        <f>timingTable[[#This Row],[FRT_DEC]]-B1247</f>
        <v>820</v>
      </c>
      <c r="H12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INFO]]))),H1247)</f>
        <v>120</v>
      </c>
      <c r="I124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48" s="14">
        <f>HEX2DEC(RIGHT(timingTable[[#This Row],[FRT_HEX]],MIN(LEN(timingTable[[#This Row],[FRT_HEX]])-2,8)))</f>
        <v>684895264</v>
      </c>
      <c r="K1248" s="14" t="str">
        <f>IF(timingTable[[#This Row],['[TRACECODE']:.1]]=140,"afterTx","")</f>
        <v/>
      </c>
      <c r="L1248" s="14" t="str">
        <f t="shared" si="209"/>
        <v/>
      </c>
      <c r="M1248" s="14" t="str">
        <f>IF(AND(H1248=H1247,K1247="afterTx",timingTable[[#This Row],['[TRACECODE']:.1]]=6),"dc","")</f>
        <v/>
      </c>
      <c r="N1248" s="14" t="str">
        <f t="shared" si="210"/>
        <v/>
      </c>
      <c r="O1248" s="14" t="str">
        <f>IF(timingTable[[#This Row],['[TRACECODE']:.1]]=141,"afterRx","")</f>
        <v>afterRx</v>
      </c>
      <c r="P1248" s="14" t="str">
        <f t="shared" si="211"/>
        <v/>
      </c>
      <c r="Q1248" s="14" t="str">
        <f t="shared" si="212"/>
        <v/>
      </c>
      <c r="R1248" s="14" t="str">
        <f t="shared" si="213"/>
        <v/>
      </c>
      <c r="S1248" s="14" t="str">
        <f t="shared" si="214"/>
        <v>EMPTY</v>
      </c>
      <c r="T1248" s="14" t="str">
        <f t="shared" si="215"/>
        <v>EMPTY</v>
      </c>
      <c r="U1248" s="14" t="str">
        <f t="shared" si="216"/>
        <v>EMPTY</v>
      </c>
      <c r="V1248" s="14" t="str">
        <f t="shared" si="217"/>
        <v>EMPTY</v>
      </c>
      <c r="W1248" s="14" t="str">
        <f>IF(L1248="beforeTx",timingTable[[#This Row],[FRT32_val]]-timingTable[[#This Row],[FRT32_trace]],"EMPTY")</f>
        <v>EMPTY</v>
      </c>
      <c r="X1248" s="14" t="str">
        <f t="shared" si="218"/>
        <v>EMPTY</v>
      </c>
      <c r="Y1248" s="14" t="str">
        <f t="shared" si="219"/>
        <v>EMPTY</v>
      </c>
      <c r="Z1248" s="14" t="str">
        <f>IF(AND(P1248="beforeRx",O1249="afterRx"),J1249-timingTable[[#This Row],[FRT32_trace]],"EMPTY")</f>
        <v>EMPTY</v>
      </c>
      <c r="AA1248" s="14" t="str">
        <f>IF(AND(timingTable[[#This Row],[txEnd]]="txEnd",Q1252="rxStart"),I1252-timingTable[[#This Row],[FRT32_val]],"EMPTY")</f>
        <v>EMPTY</v>
      </c>
    </row>
    <row r="1249" spans="1:27" x14ac:dyDescent="0.25">
      <c r="A1249" s="14" t="s">
        <v>4569</v>
      </c>
      <c r="B1249">
        <v>335692345607</v>
      </c>
      <c r="C1249" s="14" t="s">
        <v>12384</v>
      </c>
      <c r="D1249">
        <v>123</v>
      </c>
      <c r="E1249" s="14" t="s">
        <v>3922</v>
      </c>
      <c r="F1249" s="14" t="s">
        <v>12385</v>
      </c>
      <c r="G1249" s="14">
        <f>timingTable[[#This Row],[FRT_DEC]]-B1248</f>
        <v>1255</v>
      </c>
      <c r="H12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INFO]]))),H1248)</f>
        <v>120</v>
      </c>
      <c r="I12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684896115</v>
      </c>
      <c r="J1249" s="14">
        <f>HEX2DEC(RIGHT(timingTable[[#This Row],[FRT_HEX]],MIN(LEN(timingTable[[#This Row],[FRT_HEX]])-2,8)))</f>
        <v>684896519</v>
      </c>
      <c r="K1249" s="14" t="str">
        <f>IF(timingTable[[#This Row],['[TRACECODE']:.1]]=140,"afterTx","")</f>
        <v/>
      </c>
      <c r="L1249" s="14" t="str">
        <f t="shared" si="209"/>
        <v/>
      </c>
      <c r="M1249" s="14" t="str">
        <f>IF(AND(H1249=H1248,K1248="afterTx",timingTable[[#This Row],['[TRACECODE']:.1]]=6),"dc","")</f>
        <v/>
      </c>
      <c r="N1249" s="14" t="str">
        <f t="shared" si="210"/>
        <v/>
      </c>
      <c r="O1249" s="14" t="str">
        <f>IF(timingTable[[#This Row],['[TRACECODE']:.1]]=141,"afterRx","")</f>
        <v/>
      </c>
      <c r="P1249" s="14" t="str">
        <f t="shared" si="211"/>
        <v/>
      </c>
      <c r="Q1249" s="14" t="str">
        <f t="shared" si="212"/>
        <v>rxStart</v>
      </c>
      <c r="R1249" s="14" t="str">
        <f t="shared" si="213"/>
        <v/>
      </c>
      <c r="S1249" s="14" t="str">
        <f t="shared" si="214"/>
        <v>EMPTY</v>
      </c>
      <c r="T1249" s="14" t="str">
        <f t="shared" si="215"/>
        <v>EMPTY</v>
      </c>
      <c r="U1249" s="14" t="str">
        <f t="shared" si="216"/>
        <v>EMPTY</v>
      </c>
      <c r="V1249" s="14" t="str">
        <f t="shared" si="217"/>
        <v>EMPTY</v>
      </c>
      <c r="W1249" s="14" t="str">
        <f>IF(L1249="beforeTx",timingTable[[#This Row],[FRT32_val]]-timingTable[[#This Row],[FRT32_trace]],"EMPTY")</f>
        <v>EMPTY</v>
      </c>
      <c r="X1249" s="14" t="str">
        <f t="shared" si="218"/>
        <v>EMPTY</v>
      </c>
      <c r="Y1249" s="14" t="str">
        <f t="shared" si="219"/>
        <v>EMPTY</v>
      </c>
      <c r="Z1249" s="14" t="str">
        <f>IF(AND(P1249="beforeRx",O1250="afterRx"),J1250-timingTable[[#This Row],[FRT32_trace]],"EMPTY")</f>
        <v>EMPTY</v>
      </c>
      <c r="AA1249" s="14" t="str">
        <f>IF(AND(timingTable[[#This Row],[txEnd]]="txEnd",Q1253="rxStart"),I1253-timingTable[[#This Row],[FRT32_val]],"EMPTY")</f>
        <v>EMPTY</v>
      </c>
    </row>
    <row r="1250" spans="1:27" x14ac:dyDescent="0.25">
      <c r="A1250" s="14" t="s">
        <v>4570</v>
      </c>
      <c r="B1250">
        <v>335692345611</v>
      </c>
      <c r="C1250" s="14" t="s">
        <v>12386</v>
      </c>
      <c r="D1250">
        <v>123</v>
      </c>
      <c r="E1250" s="14" t="s">
        <v>3922</v>
      </c>
      <c r="F1250" s="14" t="s">
        <v>7879</v>
      </c>
      <c r="G1250" s="14">
        <f>timingTable[[#This Row],[FRT_DEC]]-B1249</f>
        <v>4</v>
      </c>
      <c r="H12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INFO]]))),H1249)</f>
        <v>120</v>
      </c>
      <c r="I12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50" s="14">
        <f>HEX2DEC(RIGHT(timingTable[[#This Row],[FRT_HEX]],MIN(LEN(timingTable[[#This Row],[FRT_HEX]])-2,8)))</f>
        <v>684896523</v>
      </c>
      <c r="K1250" s="14" t="str">
        <f>IF(timingTable[[#This Row],['[TRACECODE']:.1]]=140,"afterTx","")</f>
        <v/>
      </c>
      <c r="L1250" s="14" t="str">
        <f t="shared" si="209"/>
        <v/>
      </c>
      <c r="M1250" s="14" t="str">
        <f>IF(AND(H1250=H1249,K1249="afterTx",timingTable[[#This Row],['[TRACECODE']:.1]]=6),"dc","")</f>
        <v/>
      </c>
      <c r="N1250" s="14" t="str">
        <f t="shared" si="210"/>
        <v/>
      </c>
      <c r="O1250" s="14" t="str">
        <f>IF(timingTable[[#This Row],['[TRACECODE']:.1]]=141,"afterRx","")</f>
        <v/>
      </c>
      <c r="P1250" s="14" t="str">
        <f t="shared" si="211"/>
        <v/>
      </c>
      <c r="Q1250" s="14" t="str">
        <f t="shared" si="212"/>
        <v/>
      </c>
      <c r="R1250" s="14" t="str">
        <f t="shared" si="213"/>
        <v/>
      </c>
      <c r="S1250" s="14" t="str">
        <f t="shared" si="214"/>
        <v>EMPTY</v>
      </c>
      <c r="T1250" s="14" t="str">
        <f t="shared" si="215"/>
        <v>EMPTY</v>
      </c>
      <c r="U1250" s="14" t="str">
        <f t="shared" si="216"/>
        <v>EMPTY</v>
      </c>
      <c r="V1250" s="14" t="str">
        <f t="shared" si="217"/>
        <v>EMPTY</v>
      </c>
      <c r="W1250" s="14" t="str">
        <f>IF(L1250="beforeTx",timingTable[[#This Row],[FRT32_val]]-timingTable[[#This Row],[FRT32_trace]],"EMPTY")</f>
        <v>EMPTY</v>
      </c>
      <c r="X1250" s="14" t="str">
        <f t="shared" si="218"/>
        <v>EMPTY</v>
      </c>
      <c r="Y1250" s="14" t="str">
        <f t="shared" si="219"/>
        <v>EMPTY</v>
      </c>
      <c r="Z1250" s="14" t="str">
        <f>IF(AND(P1250="beforeRx",O1251="afterRx"),J1251-timingTable[[#This Row],[FRT32_trace]],"EMPTY")</f>
        <v>EMPTY</v>
      </c>
      <c r="AA1250" s="14" t="str">
        <f>IF(AND(timingTable[[#This Row],[txEnd]]="txEnd",Q1254="rxStart"),I1254-timingTable[[#This Row],[FRT32_val]],"EMPTY")</f>
        <v>EMPTY</v>
      </c>
    </row>
    <row r="1251" spans="1:27" x14ac:dyDescent="0.25">
      <c r="A1251" s="14" t="s">
        <v>4574</v>
      </c>
      <c r="B1251">
        <v>335692345944</v>
      </c>
      <c r="C1251" s="14" t="s">
        <v>12390</v>
      </c>
      <c r="D1251">
        <v>124</v>
      </c>
      <c r="E1251" s="14" t="s">
        <v>3923</v>
      </c>
      <c r="F1251" s="14" t="s">
        <v>12391</v>
      </c>
      <c r="G1251" s="14">
        <f>timingTable[[#This Row],[FRT_DEC]]-B1250</f>
        <v>333</v>
      </c>
      <c r="H12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INFO]]))),H1250)</f>
        <v>120</v>
      </c>
      <c r="I12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684896648</v>
      </c>
      <c r="J1251" s="14">
        <f>HEX2DEC(RIGHT(timingTable[[#This Row],[FRT_HEX]],MIN(LEN(timingTable[[#This Row],[FRT_HEX]])-2,8)))</f>
        <v>684896856</v>
      </c>
      <c r="K1251" s="14" t="str">
        <f>IF(timingTable[[#This Row],['[TRACECODE']:.1]]=140,"afterTx","")</f>
        <v/>
      </c>
      <c r="L1251" s="14" t="str">
        <f t="shared" si="209"/>
        <v/>
      </c>
      <c r="M1251" s="14" t="str">
        <f>IF(AND(H1251=H1250,K1250="afterTx",timingTable[[#This Row],['[TRACECODE']:.1]]=6),"dc","")</f>
        <v/>
      </c>
      <c r="N1251" s="14" t="str">
        <f t="shared" si="210"/>
        <v/>
      </c>
      <c r="O1251" s="14" t="str">
        <f>IF(timingTable[[#This Row],['[TRACECODE']:.1]]=141,"afterRx","")</f>
        <v/>
      </c>
      <c r="P1251" s="14" t="str">
        <f t="shared" si="211"/>
        <v/>
      </c>
      <c r="Q1251" s="14" t="str">
        <f t="shared" si="212"/>
        <v/>
      </c>
      <c r="R1251" s="14" t="str">
        <f t="shared" si="213"/>
        <v>rxEnd</v>
      </c>
      <c r="S1251" s="14" t="str">
        <f t="shared" si="214"/>
        <v>EMPTY</v>
      </c>
      <c r="T1251" s="14" t="str">
        <f t="shared" si="215"/>
        <v>EMPTY</v>
      </c>
      <c r="U1251" s="14">
        <f t="shared" si="216"/>
        <v>-684896646</v>
      </c>
      <c r="V1251" s="14" t="str">
        <f t="shared" si="217"/>
        <v>EMPTY</v>
      </c>
      <c r="W1251" s="14" t="str">
        <f>IF(L1251="beforeTx",timingTable[[#This Row],[FRT32_val]]-timingTable[[#This Row],[FRT32_trace]],"EMPTY")</f>
        <v>EMPTY</v>
      </c>
      <c r="X1251" s="14" t="str">
        <f t="shared" si="218"/>
        <v>EMPTY</v>
      </c>
      <c r="Y1251" s="14">
        <f t="shared" si="219"/>
        <v>225</v>
      </c>
      <c r="Z1251" s="14" t="str">
        <f>IF(AND(P1251="beforeRx",O1252="afterRx"),J1252-timingTable[[#This Row],[FRT32_trace]],"EMPTY")</f>
        <v>EMPTY</v>
      </c>
      <c r="AA1251" s="14" t="str">
        <f>IF(AND(timingTable[[#This Row],[txEnd]]="txEnd",Q1255="rxStart"),I1255-timingTable[[#This Row],[FRT32_val]],"EMPTY")</f>
        <v>EMPTY</v>
      </c>
    </row>
    <row r="1252" spans="1:27" x14ac:dyDescent="0.25">
      <c r="A1252" s="14" t="s">
        <v>4575</v>
      </c>
      <c r="B1252">
        <v>335692345947</v>
      </c>
      <c r="C1252" s="14" t="s">
        <v>12392</v>
      </c>
      <c r="D1252">
        <v>124</v>
      </c>
      <c r="E1252" s="14" t="s">
        <v>3923</v>
      </c>
      <c r="F1252" s="14" t="s">
        <v>7880</v>
      </c>
      <c r="G1252" s="14">
        <f>timingTable[[#This Row],[FRT_DEC]]-B1251</f>
        <v>3</v>
      </c>
      <c r="H12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INFO]]))),H1251)</f>
        <v>120</v>
      </c>
      <c r="I12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52" s="14">
        <f>HEX2DEC(RIGHT(timingTable[[#This Row],[FRT_HEX]],MIN(LEN(timingTable[[#This Row],[FRT_HEX]])-2,8)))</f>
        <v>684896859</v>
      </c>
      <c r="K1252" s="14" t="str">
        <f>IF(timingTable[[#This Row],['[TRACECODE']:.1]]=140,"afterTx","")</f>
        <v/>
      </c>
      <c r="L1252" s="14" t="str">
        <f t="shared" si="209"/>
        <v/>
      </c>
      <c r="M1252" s="14" t="str">
        <f>IF(AND(H1252=H1251,K1251="afterTx",timingTable[[#This Row],['[TRACECODE']:.1]]=6),"dc","")</f>
        <v/>
      </c>
      <c r="N1252" s="14" t="str">
        <f t="shared" si="210"/>
        <v/>
      </c>
      <c r="O1252" s="14" t="str">
        <f>IF(timingTable[[#This Row],['[TRACECODE']:.1]]=141,"afterRx","")</f>
        <v/>
      </c>
      <c r="P1252" s="14" t="str">
        <f t="shared" si="211"/>
        <v/>
      </c>
      <c r="Q1252" s="14" t="str">
        <f t="shared" si="212"/>
        <v/>
      </c>
      <c r="R1252" s="14" t="str">
        <f t="shared" si="213"/>
        <v/>
      </c>
      <c r="S1252" s="14" t="str">
        <f t="shared" si="214"/>
        <v>EMPTY</v>
      </c>
      <c r="T1252" s="14" t="str">
        <f t="shared" si="215"/>
        <v>EMPTY</v>
      </c>
      <c r="U1252" s="14" t="str">
        <f t="shared" si="216"/>
        <v>EMPTY</v>
      </c>
      <c r="V1252" s="14" t="str">
        <f t="shared" si="217"/>
        <v>EMPTY</v>
      </c>
      <c r="W1252" s="14" t="str">
        <f>IF(L1252="beforeTx",timingTable[[#This Row],[FRT32_val]]-timingTable[[#This Row],[FRT32_trace]],"EMPTY")</f>
        <v>EMPTY</v>
      </c>
      <c r="X1252" s="14" t="str">
        <f t="shared" si="218"/>
        <v>EMPTY</v>
      </c>
      <c r="Y1252" s="14" t="str">
        <f t="shared" si="219"/>
        <v>EMPTY</v>
      </c>
      <c r="Z1252" s="14" t="str">
        <f>IF(AND(P1252="beforeRx",O1253="afterRx"),J1253-timingTable[[#This Row],[FRT32_trace]],"EMPTY")</f>
        <v>EMPTY</v>
      </c>
      <c r="AA1252" s="14" t="str">
        <f>IF(AND(timingTable[[#This Row],[txEnd]]="txEnd",Q1256="rxStart"),I1256-timingTable[[#This Row],[FRT32_val]],"EMPTY")</f>
        <v>EMPTY</v>
      </c>
    </row>
    <row r="1253" spans="1:27" x14ac:dyDescent="0.25">
      <c r="A1253" s="14" t="s">
        <v>4576</v>
      </c>
      <c r="B1253">
        <v>335692345961</v>
      </c>
      <c r="C1253" s="14" t="s">
        <v>12393</v>
      </c>
      <c r="D1253">
        <v>151</v>
      </c>
      <c r="E1253" s="14" t="s">
        <v>7876</v>
      </c>
      <c r="F1253" s="14" t="s">
        <v>7845</v>
      </c>
      <c r="G1253" s="14">
        <f>timingTable[[#This Row],[FRT_DEC]]-B1252</f>
        <v>14</v>
      </c>
      <c r="H12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INFO]]))),H1252)</f>
        <v>120</v>
      </c>
      <c r="I12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253" s="14">
        <f>HEX2DEC(RIGHT(timingTable[[#This Row],[FRT_HEX]],MIN(LEN(timingTable[[#This Row],[FRT_HEX]])-2,8)))</f>
        <v>684896873</v>
      </c>
      <c r="K1253" s="14" t="str">
        <f>IF(timingTable[[#This Row],['[TRACECODE']:.1]]=140,"afterTx","")</f>
        <v/>
      </c>
      <c r="L1253" s="14" t="str">
        <f t="shared" si="209"/>
        <v>beforeTx</v>
      </c>
      <c r="M1253" s="14" t="str">
        <f>IF(AND(H1253=H1252,K1252="afterTx",timingTable[[#This Row],['[TRACECODE']:.1]]=6),"dc","")</f>
        <v/>
      </c>
      <c r="N1253" s="14" t="str">
        <f t="shared" si="210"/>
        <v/>
      </c>
      <c r="O1253" s="14" t="str">
        <f>IF(timingTable[[#This Row],['[TRACECODE']:.1]]=141,"afterRx","")</f>
        <v/>
      </c>
      <c r="P1253" s="14" t="str">
        <f t="shared" si="211"/>
        <v/>
      </c>
      <c r="Q1253" s="14" t="str">
        <f t="shared" si="212"/>
        <v/>
      </c>
      <c r="R1253" s="14" t="str">
        <f t="shared" si="213"/>
        <v/>
      </c>
      <c r="S1253" s="14" t="str">
        <f t="shared" si="214"/>
        <v>EMPTY</v>
      </c>
      <c r="T1253" s="14" t="str">
        <f t="shared" si="215"/>
        <v>EMPTY</v>
      </c>
      <c r="U1253" s="14" t="str">
        <f t="shared" si="216"/>
        <v>EMPTY</v>
      </c>
      <c r="V1253" s="14" t="str">
        <f t="shared" si="217"/>
        <v>EMPTY</v>
      </c>
      <c r="W1253" s="14">
        <f>IF(L1253="beforeTx",timingTable[[#This Row],[FRT32_val]]-timingTable[[#This Row],[FRT32_trace]],"EMPTY")</f>
        <v>-684896871</v>
      </c>
      <c r="X1253" s="14">
        <f t="shared" si="218"/>
        <v>728</v>
      </c>
      <c r="Y1253" s="14" t="str">
        <f t="shared" si="219"/>
        <v>EMPTY</v>
      </c>
      <c r="Z1253" s="14" t="str">
        <f>IF(AND(P1253="beforeRx",O1254="afterRx"),J1254-timingTable[[#This Row],[FRT32_trace]],"EMPTY")</f>
        <v>EMPTY</v>
      </c>
      <c r="AA1253" s="14" t="str">
        <f>IF(AND(timingTable[[#This Row],[txEnd]]="txEnd",Q1257="rxStart"),I1257-timingTable[[#This Row],[FRT32_val]],"EMPTY")</f>
        <v>EMPTY</v>
      </c>
    </row>
    <row r="1254" spans="1:27" x14ac:dyDescent="0.25">
      <c r="A1254" s="14" t="s">
        <v>4578</v>
      </c>
      <c r="B1254">
        <v>335692345983</v>
      </c>
      <c r="C1254" s="14" t="s">
        <v>12395</v>
      </c>
      <c r="D1254">
        <v>151</v>
      </c>
      <c r="E1254" s="14" t="s">
        <v>7876</v>
      </c>
      <c r="F1254" s="14" t="s">
        <v>8151</v>
      </c>
      <c r="G1254" s="14">
        <f>timingTable[[#This Row],[FRT_DEC]]-B1253</f>
        <v>22</v>
      </c>
      <c r="H12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INFO]]))),H1253)</f>
        <v>120</v>
      </c>
      <c r="I12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254" s="14">
        <f>HEX2DEC(RIGHT(timingTable[[#This Row],[FRT_HEX]],MIN(LEN(timingTable[[#This Row],[FRT_HEX]])-2,8)))</f>
        <v>684896895</v>
      </c>
      <c r="K1254" s="14" t="str">
        <f>IF(timingTable[[#This Row],['[TRACECODE']:.1]]=140,"afterTx","")</f>
        <v/>
      </c>
      <c r="L1254" s="14" t="str">
        <f t="shared" si="209"/>
        <v/>
      </c>
      <c r="M1254" s="14" t="str">
        <f>IF(AND(H1254=H1253,K1253="afterTx",timingTable[[#This Row],['[TRACECODE']:.1]]=6),"dc","")</f>
        <v/>
      </c>
      <c r="N1254" s="14" t="str">
        <f t="shared" si="210"/>
        <v/>
      </c>
      <c r="O1254" s="14" t="str">
        <f>IF(timingTable[[#This Row],['[TRACECODE']:.1]]=141,"afterRx","")</f>
        <v/>
      </c>
      <c r="P1254" s="14" t="str">
        <f t="shared" si="211"/>
        <v/>
      </c>
      <c r="Q1254" s="14" t="str">
        <f t="shared" si="212"/>
        <v/>
      </c>
      <c r="R1254" s="14" t="str">
        <f t="shared" si="213"/>
        <v/>
      </c>
      <c r="S1254" s="14" t="str">
        <f t="shared" si="214"/>
        <v>EMPTY</v>
      </c>
      <c r="T1254" s="14" t="str">
        <f t="shared" si="215"/>
        <v>EMPTY</v>
      </c>
      <c r="U1254" s="14" t="str">
        <f t="shared" si="216"/>
        <v>EMPTY</v>
      </c>
      <c r="V1254" s="14" t="str">
        <f t="shared" si="217"/>
        <v>EMPTY</v>
      </c>
      <c r="W1254" s="14" t="str">
        <f>IF(L1254="beforeTx",timingTable[[#This Row],[FRT32_val]]-timingTable[[#This Row],[FRT32_trace]],"EMPTY")</f>
        <v>EMPTY</v>
      </c>
      <c r="X1254" s="14" t="str">
        <f t="shared" si="218"/>
        <v>EMPTY</v>
      </c>
      <c r="Y1254" s="14" t="str">
        <f t="shared" si="219"/>
        <v>EMPTY</v>
      </c>
      <c r="Z1254" s="14" t="str">
        <f>IF(AND(P1254="beforeRx",O1255="afterRx"),J1255-timingTable[[#This Row],[FRT32_trace]],"EMPTY")</f>
        <v>EMPTY</v>
      </c>
      <c r="AA1254" s="14" t="str">
        <f>IF(AND(timingTable[[#This Row],[txEnd]]="txEnd",Q1258="rxStart"),I1258-timingTable[[#This Row],[FRT32_val]],"EMPTY")</f>
        <v>EMPTY</v>
      </c>
    </row>
    <row r="1255" spans="1:27" x14ac:dyDescent="0.25">
      <c r="A1255" s="14" t="s">
        <v>4595</v>
      </c>
      <c r="B1255">
        <v>335692346689</v>
      </c>
      <c r="C1255" s="14" t="s">
        <v>12414</v>
      </c>
      <c r="D1255">
        <v>140</v>
      </c>
      <c r="E1255" s="14" t="s">
        <v>1076</v>
      </c>
      <c r="F1255" s="14" t="s">
        <v>7827</v>
      </c>
      <c r="G1255" s="14">
        <f>timingTable[[#This Row],[FRT_DEC]]-B1254</f>
        <v>706</v>
      </c>
      <c r="H12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INFO]]))),H1254)</f>
        <v>120</v>
      </c>
      <c r="I125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55" s="14">
        <f>HEX2DEC(RIGHT(timingTable[[#This Row],[FRT_HEX]],MIN(LEN(timingTable[[#This Row],[FRT_HEX]])-2,8)))</f>
        <v>684897601</v>
      </c>
      <c r="K1255" s="14" t="str">
        <f>IF(timingTable[[#This Row],['[TRACECODE']:.1]]=140,"afterTx","")</f>
        <v>afterTx</v>
      </c>
      <c r="L1255" s="14" t="str">
        <f t="shared" si="209"/>
        <v/>
      </c>
      <c r="M1255" s="14" t="str">
        <f>IF(AND(H1255=H1254,K1254="afterTx",timingTable[[#This Row],['[TRACECODE']:.1]]=6),"dc","")</f>
        <v/>
      </c>
      <c r="N1255" s="14" t="str">
        <f t="shared" si="210"/>
        <v/>
      </c>
      <c r="O1255" s="14" t="str">
        <f>IF(timingTable[[#This Row],['[TRACECODE']:.1]]=141,"afterRx","")</f>
        <v/>
      </c>
      <c r="P1255" s="14" t="str">
        <f t="shared" si="211"/>
        <v/>
      </c>
      <c r="Q1255" s="14" t="str">
        <f t="shared" si="212"/>
        <v/>
      </c>
      <c r="R1255" s="14" t="str">
        <f t="shared" si="213"/>
        <v/>
      </c>
      <c r="S1255" s="14" t="str">
        <f t="shared" si="214"/>
        <v>EMPTY</v>
      </c>
      <c r="T1255" s="14" t="str">
        <f t="shared" si="215"/>
        <v>EMPTY</v>
      </c>
      <c r="U1255" s="14" t="str">
        <f t="shared" si="216"/>
        <v>EMPTY</v>
      </c>
      <c r="V1255" s="14" t="str">
        <f t="shared" si="217"/>
        <v>EMPTY</v>
      </c>
      <c r="W1255" s="14" t="str">
        <f>IF(L1255="beforeTx",timingTable[[#This Row],[FRT32_val]]-timingTable[[#This Row],[FRT32_trace]],"EMPTY")</f>
        <v>EMPTY</v>
      </c>
      <c r="X1255" s="14" t="str">
        <f t="shared" si="218"/>
        <v>EMPTY</v>
      </c>
      <c r="Y1255" s="14" t="str">
        <f t="shared" si="219"/>
        <v>EMPTY</v>
      </c>
      <c r="Z1255" s="14" t="str">
        <f>IF(AND(P1255="beforeRx",O1256="afterRx"),J1256-timingTable[[#This Row],[FRT32_trace]],"EMPTY")</f>
        <v>EMPTY</v>
      </c>
      <c r="AA1255" s="14" t="str">
        <f>IF(AND(timingTable[[#This Row],[txEnd]]="txEnd",Q1259="rxStart"),I1259-timingTable[[#This Row],[FRT32_val]],"EMPTY")</f>
        <v>EMPTY</v>
      </c>
    </row>
    <row r="1256" spans="1:27" x14ac:dyDescent="0.25">
      <c r="A1256" s="14" t="s">
        <v>4607</v>
      </c>
      <c r="B1256">
        <v>335692348027</v>
      </c>
      <c r="C1256" s="14" t="s">
        <v>12427</v>
      </c>
      <c r="D1256">
        <v>151</v>
      </c>
      <c r="E1256" s="14" t="s">
        <v>7876</v>
      </c>
      <c r="F1256" s="14" t="s">
        <v>7989</v>
      </c>
      <c r="G1256" s="14">
        <f>timingTable[[#This Row],[FRT_DEC]]-B1255</f>
        <v>1338</v>
      </c>
      <c r="H12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INFO]]))),H1255)</f>
        <v>120</v>
      </c>
      <c r="I12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56" s="14">
        <f>HEX2DEC(RIGHT(timingTable[[#This Row],[FRT_HEX]],MIN(LEN(timingTable[[#This Row],[FRT_HEX]])-2,8)))</f>
        <v>684898939</v>
      </c>
      <c r="K1256" s="14" t="str">
        <f>IF(timingTable[[#This Row],['[TRACECODE']:.1]]=140,"afterTx","")</f>
        <v/>
      </c>
      <c r="L1256" s="14" t="str">
        <f t="shared" si="209"/>
        <v/>
      </c>
      <c r="M1256" s="14" t="str">
        <f>IF(AND(H1256=H1255,K1255="afterTx",timingTable[[#This Row],['[TRACECODE']:.1]]=6),"dc","")</f>
        <v/>
      </c>
      <c r="N1256" s="14" t="str">
        <f t="shared" si="210"/>
        <v/>
      </c>
      <c r="O1256" s="14" t="str">
        <f>IF(timingTable[[#This Row],['[TRACECODE']:.1]]=141,"afterRx","")</f>
        <v/>
      </c>
      <c r="P1256" s="14" t="str">
        <f t="shared" si="211"/>
        <v/>
      </c>
      <c r="Q1256" s="14" t="str">
        <f t="shared" si="212"/>
        <v/>
      </c>
      <c r="R1256" s="14" t="str">
        <f t="shared" si="213"/>
        <v/>
      </c>
      <c r="S1256" s="14" t="str">
        <f t="shared" si="214"/>
        <v>EMPTY</v>
      </c>
      <c r="T1256" s="14" t="str">
        <f t="shared" si="215"/>
        <v>EMPTY</v>
      </c>
      <c r="U1256" s="14" t="str">
        <f t="shared" si="216"/>
        <v>EMPTY</v>
      </c>
      <c r="V1256" s="14" t="str">
        <f t="shared" si="217"/>
        <v>EMPTY</v>
      </c>
      <c r="W1256" s="14" t="str">
        <f>IF(L1256="beforeTx",timingTable[[#This Row],[FRT32_val]]-timingTable[[#This Row],[FRT32_trace]],"EMPTY")</f>
        <v>EMPTY</v>
      </c>
      <c r="X1256" s="14" t="str">
        <f t="shared" si="218"/>
        <v>EMPTY</v>
      </c>
      <c r="Y1256" s="14" t="str">
        <f t="shared" si="219"/>
        <v>EMPTY</v>
      </c>
      <c r="Z1256" s="14" t="str">
        <f>IF(AND(P1256="beforeRx",O1257="afterRx"),J1257-timingTable[[#This Row],[FRT32_trace]],"EMPTY")</f>
        <v>EMPTY</v>
      </c>
      <c r="AA1256" s="14" t="str">
        <f>IF(AND(timingTable[[#This Row],[txEnd]]="txEnd",Q1260="rxStart"),I1260-timingTable[[#This Row],[FRT32_val]],"EMPTY")</f>
        <v>EMPTY</v>
      </c>
    </row>
    <row r="1257" spans="1:27" x14ac:dyDescent="0.25">
      <c r="A1257" s="14" t="s">
        <v>4610</v>
      </c>
      <c r="B1257">
        <v>335692352765</v>
      </c>
      <c r="C1257" s="14" t="s">
        <v>12430</v>
      </c>
      <c r="D1257">
        <v>151</v>
      </c>
      <c r="E1257" s="14" t="s">
        <v>7876</v>
      </c>
      <c r="F1257" s="14" t="s">
        <v>7936</v>
      </c>
      <c r="G1257" s="14">
        <f>timingTable[[#This Row],[FRT_DEC]]-B1256</f>
        <v>4738</v>
      </c>
      <c r="H12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INFO]]))),H1256)</f>
        <v>120</v>
      </c>
      <c r="I12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257" s="14">
        <f>HEX2DEC(RIGHT(timingTable[[#This Row],[FRT_HEX]],MIN(LEN(timingTable[[#This Row],[FRT_HEX]])-2,8)))</f>
        <v>684903677</v>
      </c>
      <c r="K1257" s="14" t="str">
        <f>IF(timingTable[[#This Row],['[TRACECODE']:.1]]=140,"afterTx","")</f>
        <v/>
      </c>
      <c r="L1257" s="14" t="str">
        <f t="shared" si="209"/>
        <v/>
      </c>
      <c r="M1257" s="14" t="str">
        <f>IF(AND(H1257=H1256,K1256="afterTx",timingTable[[#This Row],['[TRACECODE']:.1]]=6),"dc","")</f>
        <v/>
      </c>
      <c r="N1257" s="14" t="str">
        <f t="shared" si="210"/>
        <v/>
      </c>
      <c r="O1257" s="14" t="str">
        <f>IF(timingTable[[#This Row],['[TRACECODE']:.1]]=141,"afterRx","")</f>
        <v/>
      </c>
      <c r="P1257" s="14" t="str">
        <f t="shared" si="211"/>
        <v/>
      </c>
      <c r="Q1257" s="14" t="str">
        <f t="shared" si="212"/>
        <v/>
      </c>
      <c r="R1257" s="14" t="str">
        <f t="shared" si="213"/>
        <v/>
      </c>
      <c r="S1257" s="14" t="str">
        <f t="shared" si="214"/>
        <v>EMPTY</v>
      </c>
      <c r="T1257" s="14" t="str">
        <f t="shared" si="215"/>
        <v>EMPTY</v>
      </c>
      <c r="U1257" s="14" t="str">
        <f t="shared" si="216"/>
        <v>EMPTY</v>
      </c>
      <c r="V1257" s="14" t="str">
        <f t="shared" si="217"/>
        <v>EMPTY</v>
      </c>
      <c r="W1257" s="14" t="str">
        <f>IF(L1257="beforeTx",timingTable[[#This Row],[FRT32_val]]-timingTable[[#This Row],[FRT32_trace]],"EMPTY")</f>
        <v>EMPTY</v>
      </c>
      <c r="X1257" s="14" t="str">
        <f t="shared" si="218"/>
        <v>EMPTY</v>
      </c>
      <c r="Y1257" s="14" t="str">
        <f t="shared" si="219"/>
        <v>EMPTY</v>
      </c>
      <c r="Z1257" s="14" t="str">
        <f>IF(AND(P1257="beforeRx",O1258="afterRx"),J1258-timingTable[[#This Row],[FRT32_trace]],"EMPTY")</f>
        <v>EMPTY</v>
      </c>
      <c r="AA1257" s="14" t="str">
        <f>IF(AND(timingTable[[#This Row],[txEnd]]="txEnd",Q1261="rxStart"),I1261-timingTable[[#This Row],[FRT32_val]],"EMPTY")</f>
        <v>EMPTY</v>
      </c>
    </row>
    <row r="1258" spans="1:27" x14ac:dyDescent="0.25">
      <c r="A1258" s="14" t="s">
        <v>4612</v>
      </c>
      <c r="B1258">
        <v>335692358500</v>
      </c>
      <c r="C1258" s="14" t="s">
        <v>12432</v>
      </c>
      <c r="D1258">
        <v>151</v>
      </c>
      <c r="E1258" s="14" t="s">
        <v>7876</v>
      </c>
      <c r="F1258" s="14" t="s">
        <v>7989</v>
      </c>
      <c r="G1258" s="14">
        <f>timingTable[[#This Row],[FRT_DEC]]-B1257</f>
        <v>5735</v>
      </c>
      <c r="H12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INFO]]))),H1257)</f>
        <v>120</v>
      </c>
      <c r="I12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58" s="14">
        <f>HEX2DEC(RIGHT(timingTable[[#This Row],[FRT_HEX]],MIN(LEN(timingTable[[#This Row],[FRT_HEX]])-2,8)))</f>
        <v>684909412</v>
      </c>
      <c r="K1258" s="14" t="str">
        <f>IF(timingTable[[#This Row],['[TRACECODE']:.1]]=140,"afterTx","")</f>
        <v/>
      </c>
      <c r="L1258" s="14" t="str">
        <f t="shared" si="209"/>
        <v/>
      </c>
      <c r="M1258" s="14" t="str">
        <f>IF(AND(H1258=H1257,K1257="afterTx",timingTable[[#This Row],['[TRACECODE']:.1]]=6),"dc","")</f>
        <v/>
      </c>
      <c r="N1258" s="14" t="str">
        <f t="shared" si="210"/>
        <v/>
      </c>
      <c r="O1258" s="14" t="str">
        <f>IF(timingTable[[#This Row],['[TRACECODE']:.1]]=141,"afterRx","")</f>
        <v/>
      </c>
      <c r="P1258" s="14" t="str">
        <f t="shared" si="211"/>
        <v/>
      </c>
      <c r="Q1258" s="14" t="str">
        <f t="shared" si="212"/>
        <v/>
      </c>
      <c r="R1258" s="14" t="str">
        <f t="shared" si="213"/>
        <v/>
      </c>
      <c r="S1258" s="14" t="str">
        <f t="shared" si="214"/>
        <v>EMPTY</v>
      </c>
      <c r="T1258" s="14" t="str">
        <f t="shared" si="215"/>
        <v>EMPTY</v>
      </c>
      <c r="U1258" s="14" t="str">
        <f t="shared" si="216"/>
        <v>EMPTY</v>
      </c>
      <c r="V1258" s="14" t="str">
        <f t="shared" si="217"/>
        <v>EMPTY</v>
      </c>
      <c r="W1258" s="14" t="str">
        <f>IF(L1258="beforeTx",timingTable[[#This Row],[FRT32_val]]-timingTable[[#This Row],[FRT32_trace]],"EMPTY")</f>
        <v>EMPTY</v>
      </c>
      <c r="X1258" s="14" t="str">
        <f t="shared" si="218"/>
        <v>EMPTY</v>
      </c>
      <c r="Y1258" s="14" t="str">
        <f t="shared" si="219"/>
        <v>EMPTY</v>
      </c>
      <c r="Z1258" s="14" t="str">
        <f>IF(AND(P1258="beforeRx",O1259="afterRx"),J1259-timingTable[[#This Row],[FRT32_trace]],"EMPTY")</f>
        <v>EMPTY</v>
      </c>
      <c r="AA1258" s="14" t="str">
        <f>IF(AND(timingTable[[#This Row],[txEnd]]="txEnd",Q1262="rxStart"),I1262-timingTable[[#This Row],[FRT32_val]],"EMPTY")</f>
        <v>EMPTY</v>
      </c>
    </row>
    <row r="1259" spans="1:27" x14ac:dyDescent="0.25">
      <c r="A1259" s="14" t="s">
        <v>4620</v>
      </c>
      <c r="B1259">
        <v>335692360925</v>
      </c>
      <c r="C1259" s="14" t="s">
        <v>12442</v>
      </c>
      <c r="D1259">
        <v>151</v>
      </c>
      <c r="E1259" s="14" t="s">
        <v>7876</v>
      </c>
      <c r="F1259" s="14" t="s">
        <v>7993</v>
      </c>
      <c r="G1259" s="14">
        <f>timingTable[[#This Row],[FRT_DEC]]-B1258</f>
        <v>2425</v>
      </c>
      <c r="H12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INFO]]))),H1258)</f>
        <v>120</v>
      </c>
      <c r="I12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259" s="14">
        <f>HEX2DEC(RIGHT(timingTable[[#This Row],[FRT_HEX]],MIN(LEN(timingTable[[#This Row],[FRT_HEX]])-2,8)))</f>
        <v>684911837</v>
      </c>
      <c r="K1259" s="14" t="str">
        <f>IF(timingTable[[#This Row],['[TRACECODE']:.1]]=140,"afterTx","")</f>
        <v/>
      </c>
      <c r="L1259" s="14" t="str">
        <f t="shared" si="209"/>
        <v/>
      </c>
      <c r="M1259" s="14" t="str">
        <f>IF(AND(H1259=H1258,K1258="afterTx",timingTable[[#This Row],['[TRACECODE']:.1]]=6),"dc","")</f>
        <v/>
      </c>
      <c r="N1259" s="14" t="str">
        <f t="shared" si="210"/>
        <v/>
      </c>
      <c r="O1259" s="14" t="str">
        <f>IF(timingTable[[#This Row],['[TRACECODE']:.1]]=141,"afterRx","")</f>
        <v/>
      </c>
      <c r="P1259" s="14" t="str">
        <f t="shared" si="211"/>
        <v/>
      </c>
      <c r="Q1259" s="14" t="str">
        <f t="shared" si="212"/>
        <v/>
      </c>
      <c r="R1259" s="14" t="str">
        <f t="shared" si="213"/>
        <v/>
      </c>
      <c r="S1259" s="14" t="str">
        <f t="shared" si="214"/>
        <v>EMPTY</v>
      </c>
      <c r="T1259" s="14" t="str">
        <f t="shared" si="215"/>
        <v>EMPTY</v>
      </c>
      <c r="U1259" s="14" t="str">
        <f t="shared" si="216"/>
        <v>EMPTY</v>
      </c>
      <c r="V1259" s="14" t="str">
        <f t="shared" si="217"/>
        <v>EMPTY</v>
      </c>
      <c r="W1259" s="14" t="str">
        <f>IF(L1259="beforeTx",timingTable[[#This Row],[FRT32_val]]-timingTable[[#This Row],[FRT32_trace]],"EMPTY")</f>
        <v>EMPTY</v>
      </c>
      <c r="X1259" s="14" t="str">
        <f t="shared" si="218"/>
        <v>EMPTY</v>
      </c>
      <c r="Y1259" s="14" t="str">
        <f t="shared" si="219"/>
        <v>EMPTY</v>
      </c>
      <c r="Z1259" s="14" t="str">
        <f>IF(AND(P1259="beforeRx",O1260="afterRx"),J1260-timingTable[[#This Row],[FRT32_trace]],"EMPTY")</f>
        <v>EMPTY</v>
      </c>
      <c r="AA1259" s="14" t="str">
        <f>IF(AND(timingTable[[#This Row],[txEnd]]="txEnd",Q1263="rxStart"),I1263-timingTable[[#This Row],[FRT32_val]],"EMPTY")</f>
        <v>EMPTY</v>
      </c>
    </row>
    <row r="1260" spans="1:27" x14ac:dyDescent="0.25">
      <c r="A1260" s="14" t="s">
        <v>4624</v>
      </c>
      <c r="B1260">
        <v>335692360970</v>
      </c>
      <c r="C1260" s="14" t="s">
        <v>12446</v>
      </c>
      <c r="D1260">
        <v>131</v>
      </c>
      <c r="E1260" s="14" t="s">
        <v>3932</v>
      </c>
      <c r="F1260" s="14" t="s">
        <v>12447</v>
      </c>
      <c r="G1260" s="14">
        <f>timingTable[[#This Row],[FRT_DEC]]-B1259</f>
        <v>45</v>
      </c>
      <c r="H12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INFO]]))),H1259)</f>
        <v>121</v>
      </c>
      <c r="I126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60" s="14">
        <f>HEX2DEC(RIGHT(timingTable[[#This Row],[FRT_HEX]],MIN(LEN(timingTable[[#This Row],[FRT_HEX]])-2,8)))</f>
        <v>684911882</v>
      </c>
      <c r="K1260" s="14" t="str">
        <f>IF(timingTable[[#This Row],['[TRACECODE']:.1]]=140,"afterTx","")</f>
        <v/>
      </c>
      <c r="L1260" s="14" t="str">
        <f t="shared" si="209"/>
        <v/>
      </c>
      <c r="M1260" s="14" t="str">
        <f>IF(AND(H1260=H1259,K1259="afterTx",timingTable[[#This Row],['[TRACECODE']:.1]]=6),"dc","")</f>
        <v/>
      </c>
      <c r="N1260" s="14" t="str">
        <f t="shared" si="210"/>
        <v/>
      </c>
      <c r="O1260" s="14" t="str">
        <f>IF(timingTable[[#This Row],['[TRACECODE']:.1]]=141,"afterRx","")</f>
        <v/>
      </c>
      <c r="P1260" s="14" t="str">
        <f t="shared" si="211"/>
        <v/>
      </c>
      <c r="Q1260" s="14" t="str">
        <f t="shared" si="212"/>
        <v/>
      </c>
      <c r="R1260" s="14" t="str">
        <f t="shared" si="213"/>
        <v/>
      </c>
      <c r="S1260" s="14" t="str">
        <f t="shared" si="214"/>
        <v>EMPTY</v>
      </c>
      <c r="T1260" s="14" t="str">
        <f t="shared" si="215"/>
        <v>EMPTY</v>
      </c>
      <c r="U1260" s="14" t="str">
        <f t="shared" si="216"/>
        <v>EMPTY</v>
      </c>
      <c r="V1260" s="14" t="str">
        <f t="shared" si="217"/>
        <v>EMPTY</v>
      </c>
      <c r="W1260" s="14" t="str">
        <f>IF(L1260="beforeTx",timingTable[[#This Row],[FRT32_val]]-timingTable[[#This Row],[FRT32_trace]],"EMPTY")</f>
        <v>EMPTY</v>
      </c>
      <c r="X1260" s="14" t="str">
        <f t="shared" si="218"/>
        <v>EMPTY</v>
      </c>
      <c r="Y1260" s="14" t="str">
        <f t="shared" si="219"/>
        <v>EMPTY</v>
      </c>
      <c r="Z1260" s="14" t="str">
        <f>IF(AND(P1260="beforeRx",O1261="afterRx"),J1261-timingTable[[#This Row],[FRT32_trace]],"EMPTY")</f>
        <v>EMPTY</v>
      </c>
      <c r="AA1260" s="14" t="str">
        <f>IF(AND(timingTable[[#This Row],[txEnd]]="txEnd",Q1264="rxStart"),I1264-timingTable[[#This Row],[FRT32_val]],"EMPTY")</f>
        <v>EMPTY</v>
      </c>
    </row>
    <row r="1261" spans="1:27" x14ac:dyDescent="0.25">
      <c r="A1261" s="14" t="s">
        <v>4626</v>
      </c>
      <c r="B1261">
        <v>335692361017</v>
      </c>
      <c r="C1261" s="14" t="s">
        <v>12449</v>
      </c>
      <c r="D1261">
        <v>129</v>
      </c>
      <c r="E1261" s="14" t="s">
        <v>3677</v>
      </c>
      <c r="F1261" s="14" t="s">
        <v>12450</v>
      </c>
      <c r="G1261" s="14">
        <f>timingTable[[#This Row],[FRT_DEC]]-B1260</f>
        <v>47</v>
      </c>
      <c r="H12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INFO]]))),H1260)</f>
        <v>121</v>
      </c>
      <c r="I12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684912822</v>
      </c>
      <c r="J1261" s="14">
        <f>HEX2DEC(RIGHT(timingTable[[#This Row],[FRT_HEX]],MIN(LEN(timingTable[[#This Row],[FRT_HEX]])-2,8)))</f>
        <v>684911929</v>
      </c>
      <c r="K1261" s="14" t="str">
        <f>IF(timingTable[[#This Row],['[TRACECODE']:.1]]=140,"afterTx","")</f>
        <v/>
      </c>
      <c r="L1261" s="14" t="str">
        <f t="shared" si="209"/>
        <v>beforeTx</v>
      </c>
      <c r="M1261" s="14" t="str">
        <f>IF(AND(H1261=H1260,K1260="afterTx",timingTable[[#This Row],['[TRACECODE']:.1]]=6),"dc","")</f>
        <v/>
      </c>
      <c r="N1261" s="14" t="str">
        <f t="shared" si="210"/>
        <v/>
      </c>
      <c r="O1261" s="14" t="str">
        <f>IF(timingTable[[#This Row],['[TRACECODE']:.1]]=141,"afterRx","")</f>
        <v/>
      </c>
      <c r="P1261" s="14" t="str">
        <f t="shared" si="211"/>
        <v/>
      </c>
      <c r="Q1261" s="14" t="str">
        <f t="shared" si="212"/>
        <v/>
      </c>
      <c r="R1261" s="14" t="str">
        <f t="shared" si="213"/>
        <v/>
      </c>
      <c r="S1261" s="14">
        <f t="shared" si="214"/>
        <v>720</v>
      </c>
      <c r="T1261" s="14" t="str">
        <f t="shared" si="215"/>
        <v>EMPTY</v>
      </c>
      <c r="U1261" s="14" t="str">
        <f t="shared" si="216"/>
        <v>EMPTY</v>
      </c>
      <c r="V1261" s="14" t="str">
        <f t="shared" si="217"/>
        <v>EMPTY</v>
      </c>
      <c r="W1261" s="14">
        <f>IF(L1261="beforeTx",timingTable[[#This Row],[FRT32_val]]-timingTable[[#This Row],[FRT32_trace]],"EMPTY")</f>
        <v>893</v>
      </c>
      <c r="X1261" s="14">
        <f t="shared" si="218"/>
        <v>930</v>
      </c>
      <c r="Y1261" s="14" t="str">
        <f t="shared" si="219"/>
        <v>EMPTY</v>
      </c>
      <c r="Z1261" s="14" t="str">
        <f>IF(AND(P1261="beforeRx",O1262="afterRx"),J1262-timingTable[[#This Row],[FRT32_trace]],"EMPTY")</f>
        <v>EMPTY</v>
      </c>
      <c r="AA1261" s="14" t="str">
        <f>IF(AND(timingTable[[#This Row],[txEnd]]="txEnd",Q1265="rxStart"),I1265-timingTable[[#This Row],[FRT32_val]],"EMPTY")</f>
        <v>EMPTY</v>
      </c>
    </row>
    <row r="1262" spans="1:27" x14ac:dyDescent="0.25">
      <c r="A1262" s="14" t="s">
        <v>4627</v>
      </c>
      <c r="B1262">
        <v>335692361020</v>
      </c>
      <c r="C1262" s="14" t="s">
        <v>12451</v>
      </c>
      <c r="D1262">
        <v>129</v>
      </c>
      <c r="E1262" s="14" t="s">
        <v>3677</v>
      </c>
      <c r="F1262" s="14" t="s">
        <v>7881</v>
      </c>
      <c r="G1262" s="14">
        <f>timingTable[[#This Row],[FRT_DEC]]-B1261</f>
        <v>3</v>
      </c>
      <c r="H12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INFO]]))),H1261)</f>
        <v>121</v>
      </c>
      <c r="I12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62" s="14">
        <f>HEX2DEC(RIGHT(timingTable[[#This Row],[FRT_HEX]],MIN(LEN(timingTable[[#This Row],[FRT_HEX]])-2,8)))</f>
        <v>684911932</v>
      </c>
      <c r="K1262" s="14" t="str">
        <f>IF(timingTable[[#This Row],['[TRACECODE']:.1]]=140,"afterTx","")</f>
        <v/>
      </c>
      <c r="L1262" s="14" t="str">
        <f t="shared" si="209"/>
        <v/>
      </c>
      <c r="M1262" s="14" t="str">
        <f>IF(AND(H1262=H1261,K1261="afterTx",timingTable[[#This Row],['[TRACECODE']:.1]]=6),"dc","")</f>
        <v/>
      </c>
      <c r="N1262" s="14" t="str">
        <f t="shared" si="210"/>
        <v/>
      </c>
      <c r="O1262" s="14" t="str">
        <f>IF(timingTable[[#This Row],['[TRACECODE']:.1]]=141,"afterRx","")</f>
        <v/>
      </c>
      <c r="P1262" s="14" t="str">
        <f t="shared" si="211"/>
        <v/>
      </c>
      <c r="Q1262" s="14" t="str">
        <f t="shared" si="212"/>
        <v/>
      </c>
      <c r="R1262" s="14" t="str">
        <f t="shared" si="213"/>
        <v/>
      </c>
      <c r="S1262" s="14" t="str">
        <f t="shared" si="214"/>
        <v>EMPTY</v>
      </c>
      <c r="T1262" s="14" t="str">
        <f t="shared" si="215"/>
        <v>EMPTY</v>
      </c>
      <c r="U1262" s="14" t="str">
        <f t="shared" si="216"/>
        <v>EMPTY</v>
      </c>
      <c r="V1262" s="14" t="str">
        <f t="shared" si="217"/>
        <v>EMPTY</v>
      </c>
      <c r="W1262" s="14" t="str">
        <f>IF(L1262="beforeTx",timingTable[[#This Row],[FRT32_val]]-timingTable[[#This Row],[FRT32_trace]],"EMPTY")</f>
        <v>EMPTY</v>
      </c>
      <c r="X1262" s="14" t="str">
        <f t="shared" si="218"/>
        <v>EMPTY</v>
      </c>
      <c r="Y1262" s="14" t="str">
        <f t="shared" si="219"/>
        <v>EMPTY</v>
      </c>
      <c r="Z1262" s="14" t="str">
        <f>IF(AND(P1262="beforeRx",O1263="afterRx"),J1263-timingTable[[#This Row],[FRT32_trace]],"EMPTY")</f>
        <v>EMPTY</v>
      </c>
      <c r="AA1262" s="14" t="str">
        <f>IF(AND(timingTable[[#This Row],[txEnd]]="txEnd",Q1266="rxStart"),I1266-timingTable[[#This Row],[FRT32_val]],"EMPTY")</f>
        <v>EMPTY</v>
      </c>
    </row>
    <row r="1263" spans="1:27" x14ac:dyDescent="0.25">
      <c r="A1263" s="14" t="s">
        <v>4628</v>
      </c>
      <c r="B1263">
        <v>335692361947</v>
      </c>
      <c r="C1263" s="14" t="s">
        <v>12452</v>
      </c>
      <c r="D1263">
        <v>140</v>
      </c>
      <c r="E1263" s="14" t="s">
        <v>1076</v>
      </c>
      <c r="F1263" s="14" t="s">
        <v>7868</v>
      </c>
      <c r="G1263" s="14">
        <f>timingTable[[#This Row],[FRT_DEC]]-B1262</f>
        <v>927</v>
      </c>
      <c r="H12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INFO]]))),H1262)</f>
        <v>121</v>
      </c>
      <c r="I12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63" s="14">
        <f>HEX2DEC(RIGHT(timingTable[[#This Row],[FRT_HEX]],MIN(LEN(timingTable[[#This Row],[FRT_HEX]])-2,8)))</f>
        <v>684912859</v>
      </c>
      <c r="K1263" s="14" t="str">
        <f>IF(timingTable[[#This Row],['[TRACECODE']:.1]]=140,"afterTx","")</f>
        <v>afterTx</v>
      </c>
      <c r="L1263" s="14" t="str">
        <f t="shared" si="209"/>
        <v/>
      </c>
      <c r="M1263" s="14" t="str">
        <f>IF(AND(H1263=H1262,K1262="afterTx",timingTable[[#This Row],['[TRACECODE']:.1]]=6),"dc","")</f>
        <v/>
      </c>
      <c r="N1263" s="14" t="str">
        <f t="shared" si="210"/>
        <v/>
      </c>
      <c r="O1263" s="14" t="str">
        <f>IF(timingTable[[#This Row],['[TRACECODE']:.1]]=141,"afterRx","")</f>
        <v/>
      </c>
      <c r="P1263" s="14" t="str">
        <f t="shared" si="211"/>
        <v/>
      </c>
      <c r="Q1263" s="14" t="str">
        <f t="shared" si="212"/>
        <v/>
      </c>
      <c r="R1263" s="14" t="str">
        <f t="shared" si="213"/>
        <v/>
      </c>
      <c r="S1263" s="14" t="str">
        <f t="shared" si="214"/>
        <v>EMPTY</v>
      </c>
      <c r="T1263" s="14" t="str">
        <f t="shared" si="215"/>
        <v>EMPTY</v>
      </c>
      <c r="U1263" s="14" t="str">
        <f t="shared" si="216"/>
        <v>EMPTY</v>
      </c>
      <c r="V1263" s="14" t="str">
        <f t="shared" si="217"/>
        <v>EMPTY</v>
      </c>
      <c r="W1263" s="14" t="str">
        <f>IF(L1263="beforeTx",timingTable[[#This Row],[FRT32_val]]-timingTable[[#This Row],[FRT32_trace]],"EMPTY")</f>
        <v>EMPTY</v>
      </c>
      <c r="X1263" s="14" t="str">
        <f t="shared" si="218"/>
        <v>EMPTY</v>
      </c>
      <c r="Y1263" s="14" t="str">
        <f t="shared" si="219"/>
        <v>EMPTY</v>
      </c>
      <c r="Z1263" s="14" t="str">
        <f>IF(AND(P1263="beforeRx",O1264="afterRx"),J1264-timingTable[[#This Row],[FRT32_trace]],"EMPTY")</f>
        <v>EMPTY</v>
      </c>
      <c r="AA1263" s="14" t="str">
        <f>IF(AND(timingTable[[#This Row],[txEnd]]="txEnd",Q1267="rxStart"),I1267-timingTable[[#This Row],[FRT32_val]],"EMPTY")</f>
        <v>EMPTY</v>
      </c>
    </row>
    <row r="1264" spans="1:27" x14ac:dyDescent="0.25">
      <c r="A1264" s="14" t="s">
        <v>4630</v>
      </c>
      <c r="B1264">
        <v>335692365580</v>
      </c>
      <c r="C1264" s="14" t="s">
        <v>12454</v>
      </c>
      <c r="D1264">
        <v>6</v>
      </c>
      <c r="E1264" s="14" t="s">
        <v>1077</v>
      </c>
      <c r="F1264" s="14" t="s">
        <v>12455</v>
      </c>
      <c r="G1264" s="14">
        <f>timingTable[[#This Row],[FRT_DEC]]-B1263</f>
        <v>3633</v>
      </c>
      <c r="H12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INFO]]))),H1263)</f>
        <v>121</v>
      </c>
      <c r="I12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684913542</v>
      </c>
      <c r="J1264" s="14">
        <f>HEX2DEC(RIGHT(timingTable[[#This Row],[FRT_HEX]],MIN(LEN(timingTable[[#This Row],[FRT_HEX]])-2,8)))</f>
        <v>684916492</v>
      </c>
      <c r="K1264" s="14" t="str">
        <f>IF(timingTable[[#This Row],['[TRACECODE']:.1]]=140,"afterTx","")</f>
        <v/>
      </c>
      <c r="L1264" s="14" t="str">
        <f t="shared" si="209"/>
        <v/>
      </c>
      <c r="M1264" s="14" t="str">
        <f>IF(AND(H1264=H1263,K1263="afterTx",timingTable[[#This Row],['[TRACECODE']:.1]]=6),"dc","")</f>
        <v>dc</v>
      </c>
      <c r="N1264" s="14" t="str">
        <f t="shared" si="210"/>
        <v/>
      </c>
      <c r="O1264" s="14" t="str">
        <f>IF(timingTable[[#This Row],['[TRACECODE']:.1]]=141,"afterRx","")</f>
        <v/>
      </c>
      <c r="P1264" s="14" t="str">
        <f t="shared" si="211"/>
        <v/>
      </c>
      <c r="Q1264" s="14" t="str">
        <f t="shared" si="212"/>
        <v/>
      </c>
      <c r="R1264" s="14" t="str">
        <f t="shared" si="213"/>
        <v/>
      </c>
      <c r="S1264" s="14" t="str">
        <f t="shared" si="214"/>
        <v>EMPTY</v>
      </c>
      <c r="T1264" s="14" t="str">
        <f t="shared" si="215"/>
        <v>EMPTY</v>
      </c>
      <c r="U1264" s="14" t="str">
        <f t="shared" si="216"/>
        <v>EMPTY</v>
      </c>
      <c r="V1264" s="14" t="str">
        <f t="shared" si="217"/>
        <v>EMPTY</v>
      </c>
      <c r="W1264" s="14" t="str">
        <f>IF(L1264="beforeTx",timingTable[[#This Row],[FRT32_val]]-timingTable[[#This Row],[FRT32_trace]],"EMPTY")</f>
        <v>EMPTY</v>
      </c>
      <c r="X1264" s="14" t="str">
        <f t="shared" si="218"/>
        <v>EMPTY</v>
      </c>
      <c r="Y1264" s="14" t="str">
        <f t="shared" si="219"/>
        <v>EMPTY</v>
      </c>
      <c r="Z1264" s="14" t="str">
        <f>IF(AND(P1264="beforeRx",O1265="afterRx"),J1265-timingTable[[#This Row],[FRT32_trace]],"EMPTY")</f>
        <v>EMPTY</v>
      </c>
      <c r="AA1264" s="14" t="str">
        <f>IF(AND(timingTable[[#This Row],[txEnd]]="txEnd",Q1268="rxStart"),I1268-timingTable[[#This Row],[FRT32_val]],"EMPTY")</f>
        <v>EMPTY</v>
      </c>
    </row>
    <row r="1265" spans="1:27" x14ac:dyDescent="0.25">
      <c r="A1265" s="14" t="s">
        <v>4631</v>
      </c>
      <c r="B1265">
        <v>335692365582</v>
      </c>
      <c r="C1265" s="14" t="s">
        <v>12456</v>
      </c>
      <c r="D1265">
        <v>6</v>
      </c>
      <c r="E1265" s="14" t="s">
        <v>1077</v>
      </c>
      <c r="F1265" s="14" t="s">
        <v>7877</v>
      </c>
      <c r="G1265" s="14">
        <f>timingTable[[#This Row],[FRT_DEC]]-B1264</f>
        <v>2</v>
      </c>
      <c r="H12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INFO]]))),H1264)</f>
        <v>121</v>
      </c>
      <c r="I12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65" s="14">
        <f>HEX2DEC(RIGHT(timingTable[[#This Row],[FRT_HEX]],MIN(LEN(timingTable[[#This Row],[FRT_HEX]])-2,8)))</f>
        <v>684916494</v>
      </c>
      <c r="K1265" s="14" t="str">
        <f>IF(timingTable[[#This Row],['[TRACECODE']:.1]]=140,"afterTx","")</f>
        <v/>
      </c>
      <c r="L1265" s="14" t="str">
        <f t="shared" si="209"/>
        <v/>
      </c>
      <c r="M1265" s="14" t="str">
        <f>IF(AND(H1265=H1264,K1264="afterTx",timingTable[[#This Row],['[TRACECODE']:.1]]=6),"dc","")</f>
        <v/>
      </c>
      <c r="N1265" s="14" t="str">
        <f t="shared" si="210"/>
        <v/>
      </c>
      <c r="O1265" s="14" t="str">
        <f>IF(timingTable[[#This Row],['[TRACECODE']:.1]]=141,"afterRx","")</f>
        <v/>
      </c>
      <c r="P1265" s="14" t="str">
        <f t="shared" si="211"/>
        <v/>
      </c>
      <c r="Q1265" s="14" t="str">
        <f t="shared" si="212"/>
        <v/>
      </c>
      <c r="R1265" s="14" t="str">
        <f t="shared" si="213"/>
        <v/>
      </c>
      <c r="S1265" s="14" t="str">
        <f t="shared" si="214"/>
        <v>EMPTY</v>
      </c>
      <c r="T1265" s="14" t="str">
        <f t="shared" si="215"/>
        <v>EMPTY</v>
      </c>
      <c r="U1265" s="14" t="str">
        <f t="shared" si="216"/>
        <v>EMPTY</v>
      </c>
      <c r="V1265" s="14" t="str">
        <f t="shared" si="217"/>
        <v>EMPTY</v>
      </c>
      <c r="W1265" s="14" t="str">
        <f>IF(L1265="beforeTx",timingTable[[#This Row],[FRT32_val]]-timingTable[[#This Row],[FRT32_trace]],"EMPTY")</f>
        <v>EMPTY</v>
      </c>
      <c r="X1265" s="14" t="str">
        <f t="shared" si="218"/>
        <v>EMPTY</v>
      </c>
      <c r="Y1265" s="14" t="str">
        <f t="shared" si="219"/>
        <v>EMPTY</v>
      </c>
      <c r="Z1265" s="14" t="str">
        <f>IF(AND(P1265="beforeRx",O1266="afterRx"),J1266-timingTable[[#This Row],[FRT32_trace]],"EMPTY")</f>
        <v>EMPTY</v>
      </c>
      <c r="AA1265" s="14" t="str">
        <f>IF(AND(timingTable[[#This Row],[txEnd]]="txEnd",Q1269="rxStart"),I1269-timingTable[[#This Row],[FRT32_val]],"EMPTY")</f>
        <v>EMPTY</v>
      </c>
    </row>
    <row r="1266" spans="1:27" x14ac:dyDescent="0.25">
      <c r="A1266" s="14" t="s">
        <v>4632</v>
      </c>
      <c r="B1266">
        <v>335692365584</v>
      </c>
      <c r="C1266" s="14" t="s">
        <v>12457</v>
      </c>
      <c r="D1266">
        <v>122</v>
      </c>
      <c r="E1266" s="14" t="s">
        <v>3921</v>
      </c>
      <c r="F1266" s="14" t="s">
        <v>12458</v>
      </c>
      <c r="G1266" s="14">
        <f>timingTable[[#This Row],[FRT_DEC]]-B1265</f>
        <v>2</v>
      </c>
      <c r="H12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INFO]]))),H1265)</f>
        <v>121</v>
      </c>
      <c r="I12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684916433</v>
      </c>
      <c r="J1266" s="14">
        <f>HEX2DEC(RIGHT(timingTable[[#This Row],[FRT_HEX]],MIN(LEN(timingTable[[#This Row],[FRT_HEX]])-2,8)))</f>
        <v>684916496</v>
      </c>
      <c r="K1266" s="14" t="str">
        <f>IF(timingTable[[#This Row],['[TRACECODE']:.1]]=140,"afterTx","")</f>
        <v/>
      </c>
      <c r="L1266" s="14" t="str">
        <f t="shared" si="209"/>
        <v/>
      </c>
      <c r="M1266" s="14" t="str">
        <f>IF(AND(H1266=H1265,K1265="afterTx",timingTable[[#This Row],['[TRACECODE']:.1]]=6),"dc","")</f>
        <v/>
      </c>
      <c r="N1266" s="14" t="str">
        <f t="shared" si="210"/>
        <v>txEnd</v>
      </c>
      <c r="O1266" s="14" t="str">
        <f>IF(timingTable[[#This Row],['[TRACECODE']:.1]]=141,"afterRx","")</f>
        <v/>
      </c>
      <c r="P1266" s="14" t="str">
        <f t="shared" si="211"/>
        <v/>
      </c>
      <c r="Q1266" s="14" t="str">
        <f t="shared" si="212"/>
        <v/>
      </c>
      <c r="R1266" s="14" t="str">
        <f t="shared" si="213"/>
        <v/>
      </c>
      <c r="S1266" s="14" t="str">
        <f t="shared" si="214"/>
        <v>EMPTY</v>
      </c>
      <c r="T1266" s="14" t="str">
        <f t="shared" si="215"/>
        <v>EMPTY</v>
      </c>
      <c r="U1266" s="14" t="str">
        <f t="shared" si="216"/>
        <v>EMPTY</v>
      </c>
      <c r="V1266" s="14" t="str">
        <f t="shared" si="217"/>
        <v>EMPTY</v>
      </c>
      <c r="W1266" s="14" t="str">
        <f>IF(L1266="beforeTx",timingTable[[#This Row],[FRT32_val]]-timingTable[[#This Row],[FRT32_trace]],"EMPTY")</f>
        <v>EMPTY</v>
      </c>
      <c r="X1266" s="14" t="str">
        <f t="shared" si="218"/>
        <v>EMPTY</v>
      </c>
      <c r="Y1266" s="14" t="str">
        <f t="shared" si="219"/>
        <v>EMPTY</v>
      </c>
      <c r="Z1266" s="14" t="str">
        <f>IF(AND(P1266="beforeRx",O1267="afterRx"),J1267-timingTable[[#This Row],[FRT32_trace]],"EMPTY")</f>
        <v>EMPTY</v>
      </c>
      <c r="AA1266" s="14" t="str">
        <f>IF(AND(timingTable[[#This Row],[txEnd]]="txEnd",Q1270="rxStart"),I1270-timingTable[[#This Row],[FRT32_val]],"EMPTY")</f>
        <v>EMPTY</v>
      </c>
    </row>
    <row r="1267" spans="1:27" x14ac:dyDescent="0.25">
      <c r="A1267" s="14" t="s">
        <v>4633</v>
      </c>
      <c r="B1267">
        <v>335692365587</v>
      </c>
      <c r="C1267" s="14" t="s">
        <v>12459</v>
      </c>
      <c r="D1267">
        <v>122</v>
      </c>
      <c r="E1267" s="14" t="s">
        <v>3921</v>
      </c>
      <c r="F1267" s="14" t="s">
        <v>7878</v>
      </c>
      <c r="G1267" s="14">
        <f>timingTable[[#This Row],[FRT_DEC]]-B1266</f>
        <v>3</v>
      </c>
      <c r="H12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INFO]]))),H1266)</f>
        <v>121</v>
      </c>
      <c r="I12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67" s="14">
        <f>HEX2DEC(RIGHT(timingTable[[#This Row],[FRT_HEX]],MIN(LEN(timingTable[[#This Row],[FRT_HEX]])-2,8)))</f>
        <v>684916499</v>
      </c>
      <c r="K1267" s="14" t="str">
        <f>IF(timingTable[[#This Row],['[TRACECODE']:.1]]=140,"afterTx","")</f>
        <v/>
      </c>
      <c r="L1267" s="14" t="str">
        <f t="shared" si="209"/>
        <v/>
      </c>
      <c r="M1267" s="14" t="str">
        <f>IF(AND(H1267=H1266,K1266="afterTx",timingTable[[#This Row],['[TRACECODE']:.1]]=6),"dc","")</f>
        <v/>
      </c>
      <c r="N1267" s="14" t="str">
        <f t="shared" si="210"/>
        <v/>
      </c>
      <c r="O1267" s="14" t="str">
        <f>IF(timingTable[[#This Row],['[TRACECODE']:.1]]=141,"afterRx","")</f>
        <v/>
      </c>
      <c r="P1267" s="14" t="str">
        <f t="shared" si="211"/>
        <v/>
      </c>
      <c r="Q1267" s="14" t="str">
        <f t="shared" si="212"/>
        <v/>
      </c>
      <c r="R1267" s="14" t="str">
        <f t="shared" si="213"/>
        <v/>
      </c>
      <c r="S1267" s="14" t="str">
        <f t="shared" si="214"/>
        <v>EMPTY</v>
      </c>
      <c r="T1267" s="14" t="str">
        <f t="shared" si="215"/>
        <v>EMPTY</v>
      </c>
      <c r="U1267" s="14" t="str">
        <f t="shared" si="216"/>
        <v>EMPTY</v>
      </c>
      <c r="V1267" s="14" t="str">
        <f t="shared" si="217"/>
        <v>EMPTY</v>
      </c>
      <c r="W1267" s="14" t="str">
        <f>IF(L1267="beforeTx",timingTable[[#This Row],[FRT32_val]]-timingTable[[#This Row],[FRT32_trace]],"EMPTY")</f>
        <v>EMPTY</v>
      </c>
      <c r="X1267" s="14" t="str">
        <f t="shared" si="218"/>
        <v>EMPTY</v>
      </c>
      <c r="Y1267" s="14" t="str">
        <f t="shared" si="219"/>
        <v>EMPTY</v>
      </c>
      <c r="Z1267" s="14" t="str">
        <f>IF(AND(P1267="beforeRx",O1268="afterRx"),J1268-timingTable[[#This Row],[FRT32_trace]],"EMPTY")</f>
        <v>EMPTY</v>
      </c>
      <c r="AA1267" s="14" t="str">
        <f>IF(AND(timingTable[[#This Row],[txEnd]]="txEnd",Q1271="rxStart"),I1271-timingTable[[#This Row],[FRT32_val]],"EMPTY")</f>
        <v>EMPTY</v>
      </c>
    </row>
    <row r="1268" spans="1:27" x14ac:dyDescent="0.25">
      <c r="A1268" s="14" t="s">
        <v>4634</v>
      </c>
      <c r="B1268">
        <v>335692365595</v>
      </c>
      <c r="C1268" s="14" t="s">
        <v>12460</v>
      </c>
      <c r="D1268">
        <v>151</v>
      </c>
      <c r="E1268" s="14" t="s">
        <v>7876</v>
      </c>
      <c r="F1268" s="14" t="s">
        <v>8006</v>
      </c>
      <c r="G1268" s="14">
        <f>timingTable[[#This Row],[FRT_DEC]]-B1267</f>
        <v>8</v>
      </c>
      <c r="H12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INFO]]))),H1267)</f>
        <v>121</v>
      </c>
      <c r="I12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268" s="14">
        <f>HEX2DEC(RIGHT(timingTable[[#This Row],[FRT_HEX]],MIN(LEN(timingTable[[#This Row],[FRT_HEX]])-2,8)))</f>
        <v>684916507</v>
      </c>
      <c r="K1268" s="14" t="str">
        <f>IF(timingTable[[#This Row],['[TRACECODE']:.1]]=140,"afterTx","")</f>
        <v/>
      </c>
      <c r="L1268" s="14" t="str">
        <f t="shared" si="209"/>
        <v/>
      </c>
      <c r="M1268" s="14" t="str">
        <f>IF(AND(H1268=H1267,K1267="afterTx",timingTable[[#This Row],['[TRACECODE']:.1]]=6),"dc","")</f>
        <v/>
      </c>
      <c r="N1268" s="14" t="str">
        <f t="shared" si="210"/>
        <v/>
      </c>
      <c r="O1268" s="14" t="str">
        <f>IF(timingTable[[#This Row],['[TRACECODE']:.1]]=141,"afterRx","")</f>
        <v/>
      </c>
      <c r="P1268" s="14" t="str">
        <f t="shared" si="211"/>
        <v/>
      </c>
      <c r="Q1268" s="14" t="str">
        <f t="shared" si="212"/>
        <v/>
      </c>
      <c r="R1268" s="14" t="str">
        <f t="shared" si="213"/>
        <v/>
      </c>
      <c r="S1268" s="14" t="str">
        <f t="shared" si="214"/>
        <v>EMPTY</v>
      </c>
      <c r="T1268" s="14" t="str">
        <f t="shared" si="215"/>
        <v>EMPTY</v>
      </c>
      <c r="U1268" s="14" t="str">
        <f t="shared" si="216"/>
        <v>EMPTY</v>
      </c>
      <c r="V1268" s="14" t="str">
        <f t="shared" si="217"/>
        <v>EMPTY</v>
      </c>
      <c r="W1268" s="14" t="str">
        <f>IF(L1268="beforeTx",timingTable[[#This Row],[FRT32_val]]-timingTable[[#This Row],[FRT32_trace]],"EMPTY")</f>
        <v>EMPTY</v>
      </c>
      <c r="X1268" s="14" t="str">
        <f t="shared" si="218"/>
        <v>EMPTY</v>
      </c>
      <c r="Y1268" s="14" t="str">
        <f t="shared" si="219"/>
        <v>EMPTY</v>
      </c>
      <c r="Z1268" s="14" t="str">
        <f>IF(AND(P1268="beforeRx",O1269="afterRx"),J1269-timingTable[[#This Row],[FRT32_trace]],"EMPTY")</f>
        <v>EMPTY</v>
      </c>
      <c r="AA1268" s="14" t="str">
        <f>IF(AND(timingTable[[#This Row],[txEnd]]="txEnd",Q1272="rxStart"),I1272-timingTable[[#This Row],[FRT32_val]],"EMPTY")</f>
        <v>EMPTY</v>
      </c>
    </row>
    <row r="1269" spans="1:27" x14ac:dyDescent="0.25">
      <c r="A1269" s="14" t="s">
        <v>4642</v>
      </c>
      <c r="B1269">
        <v>335692366035</v>
      </c>
      <c r="C1269" s="14" t="s">
        <v>12469</v>
      </c>
      <c r="D1269">
        <v>151</v>
      </c>
      <c r="E1269" s="14" t="s">
        <v>7876</v>
      </c>
      <c r="F1269" s="14" t="s">
        <v>8130</v>
      </c>
      <c r="G1269" s="14">
        <f>timingTable[[#This Row],[FRT_DEC]]-B1268</f>
        <v>440</v>
      </c>
      <c r="H12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INFO]]))),H1268)</f>
        <v>121</v>
      </c>
      <c r="I12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269" s="14">
        <f>HEX2DEC(RIGHT(timingTable[[#This Row],[FRT_HEX]],MIN(LEN(timingTable[[#This Row],[FRT_HEX]])-2,8)))</f>
        <v>684916947</v>
      </c>
      <c r="K1269" s="14" t="str">
        <f>IF(timingTable[[#This Row],['[TRACECODE']:.1]]=140,"afterTx","")</f>
        <v/>
      </c>
      <c r="L1269" s="14" t="str">
        <f t="shared" si="209"/>
        <v/>
      </c>
      <c r="M1269" s="14" t="str">
        <f>IF(AND(H1269=H1268,K1268="afterTx",timingTable[[#This Row],['[TRACECODE']:.1]]=6),"dc","")</f>
        <v/>
      </c>
      <c r="N1269" s="14" t="str">
        <f t="shared" si="210"/>
        <v/>
      </c>
      <c r="O1269" s="14" t="str">
        <f>IF(timingTable[[#This Row],['[TRACECODE']:.1]]=141,"afterRx","")</f>
        <v/>
      </c>
      <c r="P1269" s="14" t="str">
        <f t="shared" si="211"/>
        <v/>
      </c>
      <c r="Q1269" s="14" t="str">
        <f t="shared" si="212"/>
        <v/>
      </c>
      <c r="R1269" s="14" t="str">
        <f t="shared" si="213"/>
        <v/>
      </c>
      <c r="S1269" s="14" t="str">
        <f t="shared" si="214"/>
        <v>EMPTY</v>
      </c>
      <c r="T1269" s="14" t="str">
        <f t="shared" si="215"/>
        <v>EMPTY</v>
      </c>
      <c r="U1269" s="14" t="str">
        <f t="shared" si="216"/>
        <v>EMPTY</v>
      </c>
      <c r="V1269" s="14" t="str">
        <f t="shared" si="217"/>
        <v>EMPTY</v>
      </c>
      <c r="W1269" s="14" t="str">
        <f>IF(L1269="beforeTx",timingTable[[#This Row],[FRT32_val]]-timingTable[[#This Row],[FRT32_trace]],"EMPTY")</f>
        <v>EMPTY</v>
      </c>
      <c r="X1269" s="14" t="str">
        <f t="shared" si="218"/>
        <v>EMPTY</v>
      </c>
      <c r="Y1269" s="14" t="str">
        <f t="shared" si="219"/>
        <v>EMPTY</v>
      </c>
      <c r="Z1269" s="14" t="str">
        <f>IF(AND(P1269="beforeRx",O1270="afterRx"),J1270-timingTable[[#This Row],[FRT32_trace]],"EMPTY")</f>
        <v>EMPTY</v>
      </c>
      <c r="AA1269" s="14" t="str">
        <f>IF(AND(timingTable[[#This Row],[txEnd]]="txEnd",Q1273="rxStart"),I1273-timingTable[[#This Row],[FRT32_val]],"EMPTY")</f>
        <v>EMPTY</v>
      </c>
    </row>
    <row r="1270" spans="1:27" x14ac:dyDescent="0.25">
      <c r="A1270" s="14" t="s">
        <v>4645</v>
      </c>
      <c r="B1270">
        <v>335692366060</v>
      </c>
      <c r="C1270" s="14" t="s">
        <v>12472</v>
      </c>
      <c r="D1270">
        <v>130</v>
      </c>
      <c r="E1270" s="14" t="s">
        <v>3933</v>
      </c>
      <c r="F1270" s="14" t="s">
        <v>5571</v>
      </c>
      <c r="G1270" s="14">
        <f>timingTable[[#This Row],[FRT_DEC]]-B1269</f>
        <v>25</v>
      </c>
      <c r="H12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INFO]]))),H1269)</f>
        <v>121</v>
      </c>
      <c r="I12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1638405</v>
      </c>
      <c r="J1270" s="14">
        <f>HEX2DEC(RIGHT(timingTable[[#This Row],[FRT_HEX]],MIN(LEN(timingTable[[#This Row],[FRT_HEX]])-2,8)))</f>
        <v>684916972</v>
      </c>
      <c r="K1270" s="14" t="str">
        <f>IF(timingTable[[#This Row],['[TRACECODE']:.1]]=140,"afterTx","")</f>
        <v/>
      </c>
      <c r="L1270" s="14" t="str">
        <f t="shared" si="209"/>
        <v/>
      </c>
      <c r="M1270" s="14" t="str">
        <f>IF(AND(H1270=H1269,K1269="afterTx",timingTable[[#This Row],['[TRACECODE']:.1]]=6),"dc","")</f>
        <v/>
      </c>
      <c r="N1270" s="14" t="str">
        <f t="shared" si="210"/>
        <v/>
      </c>
      <c r="O1270" s="14" t="str">
        <f>IF(timingTable[[#This Row],['[TRACECODE']:.1]]=141,"afterRx","")</f>
        <v/>
      </c>
      <c r="P1270" s="14" t="str">
        <f t="shared" si="211"/>
        <v>beforeRx</v>
      </c>
      <c r="Q1270" s="14" t="str">
        <f t="shared" si="212"/>
        <v/>
      </c>
      <c r="R1270" s="14" t="str">
        <f t="shared" si="213"/>
        <v/>
      </c>
      <c r="S1270" s="14" t="str">
        <f t="shared" si="214"/>
        <v>EMPTY</v>
      </c>
      <c r="T1270" s="14" t="str">
        <f t="shared" si="215"/>
        <v>EMPTY</v>
      </c>
      <c r="U1270" s="14" t="str">
        <f t="shared" si="216"/>
        <v>EMPTY</v>
      </c>
      <c r="V1270" s="14" t="str">
        <f t="shared" si="217"/>
        <v>EMPTY</v>
      </c>
      <c r="W1270" s="14" t="str">
        <f>IF(L1270="beforeTx",timingTable[[#This Row],[FRT32_val]]-timingTable[[#This Row],[FRT32_trace]],"EMPTY")</f>
        <v>EMPTY</v>
      </c>
      <c r="X1270" s="14" t="str">
        <f t="shared" si="218"/>
        <v>EMPTY</v>
      </c>
      <c r="Y1270" s="14" t="str">
        <f t="shared" si="219"/>
        <v>EMPTY</v>
      </c>
      <c r="Z1270" s="14">
        <f>IF(AND(P1270="beforeRx",O1271="afterRx"),J1271-timingTable[[#This Row],[FRT32_trace]],"EMPTY")</f>
        <v>727</v>
      </c>
      <c r="AA1270" s="14" t="str">
        <f>IF(AND(timingTable[[#This Row],[txEnd]]="txEnd",Q1274="rxStart"),I1274-timingTable[[#This Row],[FRT32_val]],"EMPTY")</f>
        <v>EMPTY</v>
      </c>
    </row>
    <row r="1271" spans="1:27" x14ac:dyDescent="0.25">
      <c r="A1271" s="14" t="s">
        <v>4646</v>
      </c>
      <c r="B1271">
        <v>335692366787</v>
      </c>
      <c r="C1271" s="14" t="s">
        <v>12473</v>
      </c>
      <c r="D1271">
        <v>141</v>
      </c>
      <c r="E1271" s="14" t="s">
        <v>3934</v>
      </c>
      <c r="F1271" s="14" t="s">
        <v>5573</v>
      </c>
      <c r="G1271" s="14">
        <f>timingTable[[#This Row],[FRT_DEC]]-B1270</f>
        <v>727</v>
      </c>
      <c r="H12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INFO]]))),H1270)</f>
        <v>121</v>
      </c>
      <c r="I127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71" s="14">
        <f>HEX2DEC(RIGHT(timingTable[[#This Row],[FRT_HEX]],MIN(LEN(timingTable[[#This Row],[FRT_HEX]])-2,8)))</f>
        <v>684917699</v>
      </c>
      <c r="K1271" s="14" t="str">
        <f>IF(timingTable[[#This Row],['[TRACECODE']:.1]]=140,"afterTx","")</f>
        <v/>
      </c>
      <c r="L1271" s="14" t="str">
        <f t="shared" si="209"/>
        <v/>
      </c>
      <c r="M1271" s="14" t="str">
        <f>IF(AND(H1271=H1270,K1270="afterTx",timingTable[[#This Row],['[TRACECODE']:.1]]=6),"dc","")</f>
        <v/>
      </c>
      <c r="N1271" s="14" t="str">
        <f t="shared" si="210"/>
        <v/>
      </c>
      <c r="O1271" s="14" t="str">
        <f>IF(timingTable[[#This Row],['[TRACECODE']:.1]]=141,"afterRx","")</f>
        <v>afterRx</v>
      </c>
      <c r="P1271" s="14" t="str">
        <f t="shared" si="211"/>
        <v/>
      </c>
      <c r="Q1271" s="14" t="str">
        <f t="shared" si="212"/>
        <v/>
      </c>
      <c r="R1271" s="14" t="str">
        <f t="shared" si="213"/>
        <v/>
      </c>
      <c r="S1271" s="14" t="str">
        <f t="shared" si="214"/>
        <v>EMPTY</v>
      </c>
      <c r="T1271" s="14" t="str">
        <f t="shared" si="215"/>
        <v>EMPTY</v>
      </c>
      <c r="U1271" s="14" t="str">
        <f t="shared" si="216"/>
        <v>EMPTY</v>
      </c>
      <c r="V1271" s="14" t="str">
        <f t="shared" si="217"/>
        <v>EMPTY</v>
      </c>
      <c r="W1271" s="14" t="str">
        <f>IF(L1271="beforeTx",timingTable[[#This Row],[FRT32_val]]-timingTable[[#This Row],[FRT32_trace]],"EMPTY")</f>
        <v>EMPTY</v>
      </c>
      <c r="X1271" s="14" t="str">
        <f t="shared" si="218"/>
        <v>EMPTY</v>
      </c>
      <c r="Y1271" s="14" t="str">
        <f t="shared" si="219"/>
        <v>EMPTY</v>
      </c>
      <c r="Z1271" s="14" t="str">
        <f>IF(AND(P1271="beforeRx",O1272="afterRx"),J1272-timingTable[[#This Row],[FRT32_trace]],"EMPTY")</f>
        <v>EMPTY</v>
      </c>
      <c r="AA1271" s="14" t="str">
        <f>IF(AND(timingTable[[#This Row],[txEnd]]="txEnd",Q1275="rxStart"),I1275-timingTable[[#This Row],[FRT32_val]],"EMPTY")</f>
        <v>EMPTY</v>
      </c>
    </row>
    <row r="1272" spans="1:27" x14ac:dyDescent="0.25">
      <c r="A1272" s="14" t="s">
        <v>4649</v>
      </c>
      <c r="B1272">
        <v>335692368150</v>
      </c>
      <c r="C1272" s="14" t="s">
        <v>12476</v>
      </c>
      <c r="D1272">
        <v>123</v>
      </c>
      <c r="E1272" s="14" t="s">
        <v>3922</v>
      </c>
      <c r="F1272" s="14" t="s">
        <v>12477</v>
      </c>
      <c r="G1272" s="14">
        <f>timingTable[[#This Row],[FRT_DEC]]-B1271</f>
        <v>1363</v>
      </c>
      <c r="H12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INFO]]))),H1271)</f>
        <v>121</v>
      </c>
      <c r="I12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684918645</v>
      </c>
      <c r="J1272" s="14">
        <f>HEX2DEC(RIGHT(timingTable[[#This Row],[FRT_HEX]],MIN(LEN(timingTable[[#This Row],[FRT_HEX]])-2,8)))</f>
        <v>684919062</v>
      </c>
      <c r="K1272" s="14" t="str">
        <f>IF(timingTable[[#This Row],['[TRACECODE']:.1]]=140,"afterTx","")</f>
        <v/>
      </c>
      <c r="L1272" s="14" t="str">
        <f t="shared" si="209"/>
        <v/>
      </c>
      <c r="M1272" s="14" t="str">
        <f>IF(AND(H1272=H1271,K1271="afterTx",timingTable[[#This Row],['[TRACECODE']:.1]]=6),"dc","")</f>
        <v/>
      </c>
      <c r="N1272" s="14" t="str">
        <f t="shared" si="210"/>
        <v/>
      </c>
      <c r="O1272" s="14" t="str">
        <f>IF(timingTable[[#This Row],['[TRACECODE']:.1]]=141,"afterRx","")</f>
        <v/>
      </c>
      <c r="P1272" s="14" t="str">
        <f t="shared" si="211"/>
        <v/>
      </c>
      <c r="Q1272" s="14" t="str">
        <f t="shared" si="212"/>
        <v>rxStart</v>
      </c>
      <c r="R1272" s="14" t="str">
        <f t="shared" si="213"/>
        <v/>
      </c>
      <c r="S1272" s="14" t="str">
        <f t="shared" si="214"/>
        <v>EMPTY</v>
      </c>
      <c r="T1272" s="14" t="str">
        <f t="shared" si="215"/>
        <v>EMPTY</v>
      </c>
      <c r="U1272" s="14" t="str">
        <f t="shared" si="216"/>
        <v>EMPTY</v>
      </c>
      <c r="V1272" s="14" t="str">
        <f t="shared" si="217"/>
        <v>EMPTY</v>
      </c>
      <c r="W1272" s="14" t="str">
        <f>IF(L1272="beforeTx",timingTable[[#This Row],[FRT32_val]]-timingTable[[#This Row],[FRT32_trace]],"EMPTY")</f>
        <v>EMPTY</v>
      </c>
      <c r="X1272" s="14" t="str">
        <f t="shared" si="218"/>
        <v>EMPTY</v>
      </c>
      <c r="Y1272" s="14" t="str">
        <f t="shared" si="219"/>
        <v>EMPTY</v>
      </c>
      <c r="Z1272" s="14" t="str">
        <f>IF(AND(P1272="beforeRx",O1273="afterRx"),J1273-timingTable[[#This Row],[FRT32_trace]],"EMPTY")</f>
        <v>EMPTY</v>
      </c>
      <c r="AA1272" s="14" t="str">
        <f>IF(AND(timingTable[[#This Row],[txEnd]]="txEnd",Q1276="rxStart"),I1276-timingTable[[#This Row],[FRT32_val]],"EMPTY")</f>
        <v>EMPTY</v>
      </c>
    </row>
    <row r="1273" spans="1:27" x14ac:dyDescent="0.25">
      <c r="A1273" s="14" t="s">
        <v>4650</v>
      </c>
      <c r="B1273">
        <v>335692368153</v>
      </c>
      <c r="C1273" s="14" t="s">
        <v>12478</v>
      </c>
      <c r="D1273">
        <v>123</v>
      </c>
      <c r="E1273" s="14" t="s">
        <v>3922</v>
      </c>
      <c r="F1273" s="14" t="s">
        <v>7879</v>
      </c>
      <c r="G1273" s="14">
        <f>timingTable[[#This Row],[FRT_DEC]]-B1272</f>
        <v>3</v>
      </c>
      <c r="H12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INFO]]))),H1272)</f>
        <v>121</v>
      </c>
      <c r="I12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73" s="14">
        <f>HEX2DEC(RIGHT(timingTable[[#This Row],[FRT_HEX]],MIN(LEN(timingTable[[#This Row],[FRT_HEX]])-2,8)))</f>
        <v>684919065</v>
      </c>
      <c r="K1273" s="14" t="str">
        <f>IF(timingTable[[#This Row],['[TRACECODE']:.1]]=140,"afterTx","")</f>
        <v/>
      </c>
      <c r="L1273" s="14" t="str">
        <f t="shared" si="209"/>
        <v/>
      </c>
      <c r="M1273" s="14" t="str">
        <f>IF(AND(H1273=H1272,K1272="afterTx",timingTable[[#This Row],['[TRACECODE']:.1]]=6),"dc","")</f>
        <v/>
      </c>
      <c r="N1273" s="14" t="str">
        <f t="shared" si="210"/>
        <v/>
      </c>
      <c r="O1273" s="14" t="str">
        <f>IF(timingTable[[#This Row],['[TRACECODE']:.1]]=141,"afterRx","")</f>
        <v/>
      </c>
      <c r="P1273" s="14" t="str">
        <f t="shared" si="211"/>
        <v/>
      </c>
      <c r="Q1273" s="14" t="str">
        <f t="shared" si="212"/>
        <v/>
      </c>
      <c r="R1273" s="14" t="str">
        <f t="shared" si="213"/>
        <v/>
      </c>
      <c r="S1273" s="14" t="str">
        <f t="shared" si="214"/>
        <v>EMPTY</v>
      </c>
      <c r="T1273" s="14" t="str">
        <f t="shared" si="215"/>
        <v>EMPTY</v>
      </c>
      <c r="U1273" s="14" t="str">
        <f t="shared" si="216"/>
        <v>EMPTY</v>
      </c>
      <c r="V1273" s="14" t="str">
        <f t="shared" si="217"/>
        <v>EMPTY</v>
      </c>
      <c r="W1273" s="14" t="str">
        <f>IF(L1273="beforeTx",timingTable[[#This Row],[FRT32_val]]-timingTable[[#This Row],[FRT32_trace]],"EMPTY")</f>
        <v>EMPTY</v>
      </c>
      <c r="X1273" s="14" t="str">
        <f t="shared" si="218"/>
        <v>EMPTY</v>
      </c>
      <c r="Y1273" s="14" t="str">
        <f t="shared" si="219"/>
        <v>EMPTY</v>
      </c>
      <c r="Z1273" s="14" t="str">
        <f>IF(AND(P1273="beforeRx",O1274="afterRx"),J1274-timingTable[[#This Row],[FRT32_trace]],"EMPTY")</f>
        <v>EMPTY</v>
      </c>
      <c r="AA1273" s="14" t="str">
        <f>IF(AND(timingTable[[#This Row],[txEnd]]="txEnd",Q1277="rxStart"),I1277-timingTable[[#This Row],[FRT32_val]],"EMPTY")</f>
        <v>EMPTY</v>
      </c>
    </row>
    <row r="1274" spans="1:27" x14ac:dyDescent="0.25">
      <c r="A1274" s="14" t="s">
        <v>4654</v>
      </c>
      <c r="B1274">
        <v>335692368487</v>
      </c>
      <c r="C1274" s="14" t="s">
        <v>12482</v>
      </c>
      <c r="D1274">
        <v>124</v>
      </c>
      <c r="E1274" s="14" t="s">
        <v>3923</v>
      </c>
      <c r="F1274" s="14" t="s">
        <v>12483</v>
      </c>
      <c r="G1274" s="14">
        <f>timingTable[[#This Row],[FRT_DEC]]-B1273</f>
        <v>334</v>
      </c>
      <c r="H12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INFO]]))),H1273)</f>
        <v>121</v>
      </c>
      <c r="I12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684919179</v>
      </c>
      <c r="J1274" s="14">
        <f>HEX2DEC(RIGHT(timingTable[[#This Row],[FRT_HEX]],MIN(LEN(timingTable[[#This Row],[FRT_HEX]])-2,8)))</f>
        <v>684919399</v>
      </c>
      <c r="K1274" s="14" t="str">
        <f>IF(timingTable[[#This Row],['[TRACECODE']:.1]]=140,"afterTx","")</f>
        <v/>
      </c>
      <c r="L1274" s="14" t="str">
        <f t="shared" si="209"/>
        <v/>
      </c>
      <c r="M1274" s="14" t="str">
        <f>IF(AND(H1274=H1273,K1273="afterTx",timingTable[[#This Row],['[TRACECODE']:.1]]=6),"dc","")</f>
        <v/>
      </c>
      <c r="N1274" s="14" t="str">
        <f t="shared" si="210"/>
        <v/>
      </c>
      <c r="O1274" s="14" t="str">
        <f>IF(timingTable[[#This Row],['[TRACECODE']:.1]]=141,"afterRx","")</f>
        <v/>
      </c>
      <c r="P1274" s="14" t="str">
        <f t="shared" si="211"/>
        <v/>
      </c>
      <c r="Q1274" s="14" t="str">
        <f t="shared" si="212"/>
        <v/>
      </c>
      <c r="R1274" s="14" t="str">
        <f t="shared" si="213"/>
        <v>rxEnd</v>
      </c>
      <c r="S1274" s="14" t="str">
        <f t="shared" si="214"/>
        <v>EMPTY</v>
      </c>
      <c r="T1274" s="14" t="str">
        <f t="shared" si="215"/>
        <v>EMPTY</v>
      </c>
      <c r="U1274" s="14">
        <f t="shared" si="216"/>
        <v>-684919177</v>
      </c>
      <c r="V1274" s="14" t="str">
        <f t="shared" si="217"/>
        <v>EMPTY</v>
      </c>
      <c r="W1274" s="14" t="str">
        <f>IF(L1274="beforeTx",timingTable[[#This Row],[FRT32_val]]-timingTable[[#This Row],[FRT32_trace]],"EMPTY")</f>
        <v>EMPTY</v>
      </c>
      <c r="X1274" s="14" t="str">
        <f t="shared" si="218"/>
        <v>EMPTY</v>
      </c>
      <c r="Y1274" s="14">
        <f t="shared" si="219"/>
        <v>237</v>
      </c>
      <c r="Z1274" s="14" t="str">
        <f>IF(AND(P1274="beforeRx",O1275="afterRx"),J1275-timingTable[[#This Row],[FRT32_trace]],"EMPTY")</f>
        <v>EMPTY</v>
      </c>
      <c r="AA1274" s="14" t="str">
        <f>IF(AND(timingTable[[#This Row],[txEnd]]="txEnd",Q1278="rxStart"),I1278-timingTable[[#This Row],[FRT32_val]],"EMPTY")</f>
        <v>EMPTY</v>
      </c>
    </row>
    <row r="1275" spans="1:27" x14ac:dyDescent="0.25">
      <c r="A1275" s="14" t="s">
        <v>4655</v>
      </c>
      <c r="B1275">
        <v>335692368490</v>
      </c>
      <c r="C1275" s="14" t="s">
        <v>12484</v>
      </c>
      <c r="D1275">
        <v>124</v>
      </c>
      <c r="E1275" s="14" t="s">
        <v>3923</v>
      </c>
      <c r="F1275" s="14" t="s">
        <v>7880</v>
      </c>
      <c r="G1275" s="14">
        <f>timingTable[[#This Row],[FRT_DEC]]-B1274</f>
        <v>3</v>
      </c>
      <c r="H12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INFO]]))),H1274)</f>
        <v>121</v>
      </c>
      <c r="I12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75" s="14">
        <f>HEX2DEC(RIGHT(timingTable[[#This Row],[FRT_HEX]],MIN(LEN(timingTable[[#This Row],[FRT_HEX]])-2,8)))</f>
        <v>684919402</v>
      </c>
      <c r="K1275" s="14" t="str">
        <f>IF(timingTable[[#This Row],['[TRACECODE']:.1]]=140,"afterTx","")</f>
        <v/>
      </c>
      <c r="L1275" s="14" t="str">
        <f t="shared" si="209"/>
        <v/>
      </c>
      <c r="M1275" s="14" t="str">
        <f>IF(AND(H1275=H1274,K1274="afterTx",timingTable[[#This Row],['[TRACECODE']:.1]]=6),"dc","")</f>
        <v/>
      </c>
      <c r="N1275" s="14" t="str">
        <f t="shared" si="210"/>
        <v/>
      </c>
      <c r="O1275" s="14" t="str">
        <f>IF(timingTable[[#This Row],['[TRACECODE']:.1]]=141,"afterRx","")</f>
        <v/>
      </c>
      <c r="P1275" s="14" t="str">
        <f t="shared" si="211"/>
        <v/>
      </c>
      <c r="Q1275" s="14" t="str">
        <f t="shared" si="212"/>
        <v/>
      </c>
      <c r="R1275" s="14" t="str">
        <f t="shared" si="213"/>
        <v/>
      </c>
      <c r="S1275" s="14" t="str">
        <f t="shared" si="214"/>
        <v>EMPTY</v>
      </c>
      <c r="T1275" s="14" t="str">
        <f t="shared" si="215"/>
        <v>EMPTY</v>
      </c>
      <c r="U1275" s="14" t="str">
        <f t="shared" si="216"/>
        <v>EMPTY</v>
      </c>
      <c r="V1275" s="14" t="str">
        <f t="shared" si="217"/>
        <v>EMPTY</v>
      </c>
      <c r="W1275" s="14" t="str">
        <f>IF(L1275="beforeTx",timingTable[[#This Row],[FRT32_val]]-timingTable[[#This Row],[FRT32_trace]],"EMPTY")</f>
        <v>EMPTY</v>
      </c>
      <c r="X1275" s="14" t="str">
        <f t="shared" si="218"/>
        <v>EMPTY</v>
      </c>
      <c r="Y1275" s="14" t="str">
        <f t="shared" si="219"/>
        <v>EMPTY</v>
      </c>
      <c r="Z1275" s="14" t="str">
        <f>IF(AND(P1275="beforeRx",O1276="afterRx"),J1276-timingTable[[#This Row],[FRT32_trace]],"EMPTY")</f>
        <v>EMPTY</v>
      </c>
      <c r="AA1275" s="14" t="str">
        <f>IF(AND(timingTable[[#This Row],[txEnd]]="txEnd",Q1279="rxStart"),I1279-timingTable[[#This Row],[FRT32_val]],"EMPTY")</f>
        <v>EMPTY</v>
      </c>
    </row>
    <row r="1276" spans="1:27" x14ac:dyDescent="0.25">
      <c r="A1276" s="14" t="s">
        <v>4656</v>
      </c>
      <c r="B1276">
        <v>335692368504</v>
      </c>
      <c r="C1276" s="14" t="s">
        <v>12485</v>
      </c>
      <c r="D1276">
        <v>151</v>
      </c>
      <c r="E1276" s="14" t="s">
        <v>7876</v>
      </c>
      <c r="F1276" s="14" t="s">
        <v>7845</v>
      </c>
      <c r="G1276" s="14">
        <f>timingTable[[#This Row],[FRT_DEC]]-B1275</f>
        <v>14</v>
      </c>
      <c r="H12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INFO]]))),H1275)</f>
        <v>121</v>
      </c>
      <c r="I12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276" s="14">
        <f>HEX2DEC(RIGHT(timingTable[[#This Row],[FRT_HEX]],MIN(LEN(timingTable[[#This Row],[FRT_HEX]])-2,8)))</f>
        <v>684919416</v>
      </c>
      <c r="K1276" s="14" t="str">
        <f>IF(timingTable[[#This Row],['[TRACECODE']:.1]]=140,"afterTx","")</f>
        <v/>
      </c>
      <c r="L1276" s="14" t="str">
        <f t="shared" si="209"/>
        <v>beforeTx</v>
      </c>
      <c r="M1276" s="14" t="str">
        <f>IF(AND(H1276=H1275,K1275="afterTx",timingTable[[#This Row],['[TRACECODE']:.1]]=6),"dc","")</f>
        <v/>
      </c>
      <c r="N1276" s="14" t="str">
        <f t="shared" si="210"/>
        <v/>
      </c>
      <c r="O1276" s="14" t="str">
        <f>IF(timingTable[[#This Row],['[TRACECODE']:.1]]=141,"afterRx","")</f>
        <v/>
      </c>
      <c r="P1276" s="14" t="str">
        <f t="shared" si="211"/>
        <v/>
      </c>
      <c r="Q1276" s="14" t="str">
        <f t="shared" si="212"/>
        <v/>
      </c>
      <c r="R1276" s="14" t="str">
        <f t="shared" si="213"/>
        <v/>
      </c>
      <c r="S1276" s="14" t="str">
        <f t="shared" si="214"/>
        <v>EMPTY</v>
      </c>
      <c r="T1276" s="14" t="str">
        <f t="shared" si="215"/>
        <v>EMPTY</v>
      </c>
      <c r="U1276" s="14" t="str">
        <f t="shared" si="216"/>
        <v>EMPTY</v>
      </c>
      <c r="V1276" s="14" t="str">
        <f t="shared" si="217"/>
        <v>EMPTY</v>
      </c>
      <c r="W1276" s="14">
        <f>IF(L1276="beforeTx",timingTable[[#This Row],[FRT32_val]]-timingTable[[#This Row],[FRT32_trace]],"EMPTY")</f>
        <v>-684919414</v>
      </c>
      <c r="X1276" s="14">
        <f t="shared" si="218"/>
        <v>725</v>
      </c>
      <c r="Y1276" s="14" t="str">
        <f t="shared" si="219"/>
        <v>EMPTY</v>
      </c>
      <c r="Z1276" s="14" t="str">
        <f>IF(AND(P1276="beforeRx",O1277="afterRx"),J1277-timingTable[[#This Row],[FRT32_trace]],"EMPTY")</f>
        <v>EMPTY</v>
      </c>
      <c r="AA1276" s="14" t="str">
        <f>IF(AND(timingTable[[#This Row],[txEnd]]="txEnd",Q1280="rxStart"),I1280-timingTable[[#This Row],[FRT32_val]],"EMPTY")</f>
        <v>EMPTY</v>
      </c>
    </row>
    <row r="1277" spans="1:27" x14ac:dyDescent="0.25">
      <c r="A1277" s="14" t="s">
        <v>4658</v>
      </c>
      <c r="B1277">
        <v>335692368526</v>
      </c>
      <c r="C1277" s="14" t="s">
        <v>12487</v>
      </c>
      <c r="D1277">
        <v>151</v>
      </c>
      <c r="E1277" s="14" t="s">
        <v>7876</v>
      </c>
      <c r="F1277" s="14" t="s">
        <v>8151</v>
      </c>
      <c r="G1277" s="14">
        <f>timingTable[[#This Row],[FRT_DEC]]-B1276</f>
        <v>22</v>
      </c>
      <c r="H12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INFO]]))),H1276)</f>
        <v>121</v>
      </c>
      <c r="I12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277" s="14">
        <f>HEX2DEC(RIGHT(timingTable[[#This Row],[FRT_HEX]],MIN(LEN(timingTable[[#This Row],[FRT_HEX]])-2,8)))</f>
        <v>684919438</v>
      </c>
      <c r="K1277" s="14" t="str">
        <f>IF(timingTable[[#This Row],['[TRACECODE']:.1]]=140,"afterTx","")</f>
        <v/>
      </c>
      <c r="L1277" s="14" t="str">
        <f t="shared" si="209"/>
        <v/>
      </c>
      <c r="M1277" s="14" t="str">
        <f>IF(AND(H1277=H1276,K1276="afterTx",timingTable[[#This Row],['[TRACECODE']:.1]]=6),"dc","")</f>
        <v/>
      </c>
      <c r="N1277" s="14" t="str">
        <f t="shared" si="210"/>
        <v/>
      </c>
      <c r="O1277" s="14" t="str">
        <f>IF(timingTable[[#This Row],['[TRACECODE']:.1]]=141,"afterRx","")</f>
        <v/>
      </c>
      <c r="P1277" s="14" t="str">
        <f t="shared" si="211"/>
        <v/>
      </c>
      <c r="Q1277" s="14" t="str">
        <f t="shared" si="212"/>
        <v/>
      </c>
      <c r="R1277" s="14" t="str">
        <f t="shared" si="213"/>
        <v/>
      </c>
      <c r="S1277" s="14" t="str">
        <f t="shared" si="214"/>
        <v>EMPTY</v>
      </c>
      <c r="T1277" s="14" t="str">
        <f t="shared" si="215"/>
        <v>EMPTY</v>
      </c>
      <c r="U1277" s="14" t="str">
        <f t="shared" si="216"/>
        <v>EMPTY</v>
      </c>
      <c r="V1277" s="14" t="str">
        <f t="shared" si="217"/>
        <v>EMPTY</v>
      </c>
      <c r="W1277" s="14" t="str">
        <f>IF(L1277="beforeTx",timingTable[[#This Row],[FRT32_val]]-timingTable[[#This Row],[FRT32_trace]],"EMPTY")</f>
        <v>EMPTY</v>
      </c>
      <c r="X1277" s="14" t="str">
        <f t="shared" si="218"/>
        <v>EMPTY</v>
      </c>
      <c r="Y1277" s="14" t="str">
        <f t="shared" si="219"/>
        <v>EMPTY</v>
      </c>
      <c r="Z1277" s="14" t="str">
        <f>IF(AND(P1277="beforeRx",O1278="afterRx"),J1278-timingTable[[#This Row],[FRT32_trace]],"EMPTY")</f>
        <v>EMPTY</v>
      </c>
      <c r="AA1277" s="14" t="str">
        <f>IF(AND(timingTable[[#This Row],[txEnd]]="txEnd",Q1281="rxStart"),I1281-timingTable[[#This Row],[FRT32_val]],"EMPTY")</f>
        <v>EMPTY</v>
      </c>
    </row>
    <row r="1278" spans="1:27" x14ac:dyDescent="0.25">
      <c r="A1278" s="14" t="s">
        <v>4675</v>
      </c>
      <c r="B1278">
        <v>335692369229</v>
      </c>
      <c r="C1278" s="14" t="s">
        <v>12506</v>
      </c>
      <c r="D1278">
        <v>140</v>
      </c>
      <c r="E1278" s="14" t="s">
        <v>1076</v>
      </c>
      <c r="F1278" s="14" t="s">
        <v>7855</v>
      </c>
      <c r="G1278" s="14">
        <f>timingTable[[#This Row],[FRT_DEC]]-B1277</f>
        <v>703</v>
      </c>
      <c r="H12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INFO]]))),H1277)</f>
        <v>121</v>
      </c>
      <c r="I127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78" s="14">
        <f>HEX2DEC(RIGHT(timingTable[[#This Row],[FRT_HEX]],MIN(LEN(timingTable[[#This Row],[FRT_HEX]])-2,8)))</f>
        <v>684920141</v>
      </c>
      <c r="K1278" s="14" t="str">
        <f>IF(timingTable[[#This Row],['[TRACECODE']:.1]]=140,"afterTx","")</f>
        <v>afterTx</v>
      </c>
      <c r="L1278" s="14" t="str">
        <f t="shared" si="209"/>
        <v/>
      </c>
      <c r="M1278" s="14" t="str">
        <f>IF(AND(H1278=H1277,K1277="afterTx",timingTable[[#This Row],['[TRACECODE']:.1]]=6),"dc","")</f>
        <v/>
      </c>
      <c r="N1278" s="14" t="str">
        <f t="shared" si="210"/>
        <v/>
      </c>
      <c r="O1278" s="14" t="str">
        <f>IF(timingTable[[#This Row],['[TRACECODE']:.1]]=141,"afterRx","")</f>
        <v/>
      </c>
      <c r="P1278" s="14" t="str">
        <f t="shared" si="211"/>
        <v/>
      </c>
      <c r="Q1278" s="14" t="str">
        <f t="shared" si="212"/>
        <v/>
      </c>
      <c r="R1278" s="14" t="str">
        <f t="shared" si="213"/>
        <v/>
      </c>
      <c r="S1278" s="14" t="str">
        <f t="shared" si="214"/>
        <v>EMPTY</v>
      </c>
      <c r="T1278" s="14" t="str">
        <f t="shared" si="215"/>
        <v>EMPTY</v>
      </c>
      <c r="U1278" s="14" t="str">
        <f t="shared" si="216"/>
        <v>EMPTY</v>
      </c>
      <c r="V1278" s="14" t="str">
        <f t="shared" si="217"/>
        <v>EMPTY</v>
      </c>
      <c r="W1278" s="14" t="str">
        <f>IF(L1278="beforeTx",timingTable[[#This Row],[FRT32_val]]-timingTable[[#This Row],[FRT32_trace]],"EMPTY")</f>
        <v>EMPTY</v>
      </c>
      <c r="X1278" s="14" t="str">
        <f t="shared" si="218"/>
        <v>EMPTY</v>
      </c>
      <c r="Y1278" s="14" t="str">
        <f t="shared" si="219"/>
        <v>EMPTY</v>
      </c>
      <c r="Z1278" s="14" t="str">
        <f>IF(AND(P1278="beforeRx",O1279="afterRx"),J1279-timingTable[[#This Row],[FRT32_trace]],"EMPTY")</f>
        <v>EMPTY</v>
      </c>
      <c r="AA1278" s="14" t="str">
        <f>IF(AND(timingTable[[#This Row],[txEnd]]="txEnd",Q1282="rxStart"),I1282-timingTable[[#This Row],[FRT32_val]],"EMPTY")</f>
        <v>EMPTY</v>
      </c>
    </row>
    <row r="1279" spans="1:27" x14ac:dyDescent="0.25">
      <c r="A1279" s="14" t="s">
        <v>4687</v>
      </c>
      <c r="B1279">
        <v>335692370493</v>
      </c>
      <c r="C1279" s="14" t="s">
        <v>12519</v>
      </c>
      <c r="D1279">
        <v>151</v>
      </c>
      <c r="E1279" s="14" t="s">
        <v>7876</v>
      </c>
      <c r="F1279" s="14" t="s">
        <v>7989</v>
      </c>
      <c r="G1279" s="14">
        <f>timingTable[[#This Row],[FRT_DEC]]-B1278</f>
        <v>1264</v>
      </c>
      <c r="H12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INFO]]))),H1278)</f>
        <v>121</v>
      </c>
      <c r="I12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79" s="14">
        <f>HEX2DEC(RIGHT(timingTable[[#This Row],[FRT_HEX]],MIN(LEN(timingTable[[#This Row],[FRT_HEX]])-2,8)))</f>
        <v>684921405</v>
      </c>
      <c r="K1279" s="14" t="str">
        <f>IF(timingTable[[#This Row],['[TRACECODE']:.1]]=140,"afterTx","")</f>
        <v/>
      </c>
      <c r="L1279" s="14" t="str">
        <f t="shared" si="209"/>
        <v/>
      </c>
      <c r="M1279" s="14" t="str">
        <f>IF(AND(H1279=H1278,K1278="afterTx",timingTable[[#This Row],['[TRACECODE']:.1]]=6),"dc","")</f>
        <v/>
      </c>
      <c r="N1279" s="14" t="str">
        <f t="shared" si="210"/>
        <v/>
      </c>
      <c r="O1279" s="14" t="str">
        <f>IF(timingTable[[#This Row],['[TRACECODE']:.1]]=141,"afterRx","")</f>
        <v/>
      </c>
      <c r="P1279" s="14" t="str">
        <f t="shared" si="211"/>
        <v/>
      </c>
      <c r="Q1279" s="14" t="str">
        <f t="shared" si="212"/>
        <v/>
      </c>
      <c r="R1279" s="14" t="str">
        <f t="shared" si="213"/>
        <v/>
      </c>
      <c r="S1279" s="14" t="str">
        <f t="shared" si="214"/>
        <v>EMPTY</v>
      </c>
      <c r="T1279" s="14" t="str">
        <f t="shared" si="215"/>
        <v>EMPTY</v>
      </c>
      <c r="U1279" s="14" t="str">
        <f t="shared" si="216"/>
        <v>EMPTY</v>
      </c>
      <c r="V1279" s="14" t="str">
        <f t="shared" si="217"/>
        <v>EMPTY</v>
      </c>
      <c r="W1279" s="14" t="str">
        <f>IF(L1279="beforeTx",timingTable[[#This Row],[FRT32_val]]-timingTable[[#This Row],[FRT32_trace]],"EMPTY")</f>
        <v>EMPTY</v>
      </c>
      <c r="X1279" s="14" t="str">
        <f t="shared" si="218"/>
        <v>EMPTY</v>
      </c>
      <c r="Y1279" s="14" t="str">
        <f t="shared" si="219"/>
        <v>EMPTY</v>
      </c>
      <c r="Z1279" s="14" t="str">
        <f>IF(AND(P1279="beforeRx",O1280="afterRx"),J1280-timingTable[[#This Row],[FRT32_trace]],"EMPTY")</f>
        <v>EMPTY</v>
      </c>
      <c r="AA1279" s="14" t="str">
        <f>IF(AND(timingTable[[#This Row],[txEnd]]="txEnd",Q1283="rxStart"),I1283-timingTable[[#This Row],[FRT32_val]],"EMPTY")</f>
        <v>EMPTY</v>
      </c>
    </row>
    <row r="1280" spans="1:27" x14ac:dyDescent="0.25">
      <c r="A1280" s="14" t="s">
        <v>4690</v>
      </c>
      <c r="B1280">
        <v>335692372766</v>
      </c>
      <c r="C1280" s="14" t="s">
        <v>12522</v>
      </c>
      <c r="D1280">
        <v>151</v>
      </c>
      <c r="E1280" s="14" t="s">
        <v>7876</v>
      </c>
      <c r="F1280" s="14" t="s">
        <v>7936</v>
      </c>
      <c r="G1280" s="14">
        <f>timingTable[[#This Row],[FRT_DEC]]-B1279</f>
        <v>2273</v>
      </c>
      <c r="H12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INFO]]))),H1279)</f>
        <v>121</v>
      </c>
      <c r="I12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280" s="14">
        <f>HEX2DEC(RIGHT(timingTable[[#This Row],[FRT_HEX]],MIN(LEN(timingTable[[#This Row],[FRT_HEX]])-2,8)))</f>
        <v>684923678</v>
      </c>
      <c r="K1280" s="14" t="str">
        <f>IF(timingTable[[#This Row],['[TRACECODE']:.1]]=140,"afterTx","")</f>
        <v/>
      </c>
      <c r="L1280" s="14" t="str">
        <f t="shared" si="209"/>
        <v/>
      </c>
      <c r="M1280" s="14" t="str">
        <f>IF(AND(H1280=H1279,K1279="afterTx",timingTable[[#This Row],['[TRACECODE']:.1]]=6),"dc","")</f>
        <v/>
      </c>
      <c r="N1280" s="14" t="str">
        <f t="shared" si="210"/>
        <v/>
      </c>
      <c r="O1280" s="14" t="str">
        <f>IF(timingTable[[#This Row],['[TRACECODE']:.1]]=141,"afterRx","")</f>
        <v/>
      </c>
      <c r="P1280" s="14" t="str">
        <f t="shared" si="211"/>
        <v/>
      </c>
      <c r="Q1280" s="14" t="str">
        <f t="shared" si="212"/>
        <v/>
      </c>
      <c r="R1280" s="14" t="str">
        <f t="shared" si="213"/>
        <v/>
      </c>
      <c r="S1280" s="14" t="str">
        <f t="shared" si="214"/>
        <v>EMPTY</v>
      </c>
      <c r="T1280" s="14" t="str">
        <f t="shared" si="215"/>
        <v>EMPTY</v>
      </c>
      <c r="U1280" s="14" t="str">
        <f t="shared" si="216"/>
        <v>EMPTY</v>
      </c>
      <c r="V1280" s="14" t="str">
        <f t="shared" si="217"/>
        <v>EMPTY</v>
      </c>
      <c r="W1280" s="14" t="str">
        <f>IF(L1280="beforeTx",timingTable[[#This Row],[FRT32_val]]-timingTable[[#This Row],[FRT32_trace]],"EMPTY")</f>
        <v>EMPTY</v>
      </c>
      <c r="X1280" s="14" t="str">
        <f t="shared" si="218"/>
        <v>EMPTY</v>
      </c>
      <c r="Y1280" s="14" t="str">
        <f t="shared" si="219"/>
        <v>EMPTY</v>
      </c>
      <c r="Z1280" s="14" t="str">
        <f>IF(AND(P1280="beforeRx",O1281="afterRx"),J1281-timingTable[[#This Row],[FRT32_trace]],"EMPTY")</f>
        <v>EMPTY</v>
      </c>
      <c r="AA1280" s="14" t="str">
        <f>IF(AND(timingTable[[#This Row],[txEnd]]="txEnd",Q1284="rxStart"),I1284-timingTable[[#This Row],[FRT32_val]],"EMPTY")</f>
        <v>EMPTY</v>
      </c>
    </row>
    <row r="1281" spans="1:27" x14ac:dyDescent="0.25">
      <c r="A1281" s="14" t="s">
        <v>4692</v>
      </c>
      <c r="B1281">
        <v>335692381296</v>
      </c>
      <c r="C1281" s="14" t="s">
        <v>12524</v>
      </c>
      <c r="D1281">
        <v>151</v>
      </c>
      <c r="E1281" s="14" t="s">
        <v>7876</v>
      </c>
      <c r="F1281" s="14" t="s">
        <v>7989</v>
      </c>
      <c r="G1281" s="14">
        <f>timingTable[[#This Row],[FRT_DEC]]-B1280</f>
        <v>8530</v>
      </c>
      <c r="H12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INFO]]))),H1280)</f>
        <v>121</v>
      </c>
      <c r="I12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281" s="14">
        <f>HEX2DEC(RIGHT(timingTable[[#This Row],[FRT_HEX]],MIN(LEN(timingTable[[#This Row],[FRT_HEX]])-2,8)))</f>
        <v>684932208</v>
      </c>
      <c r="K1281" s="14" t="str">
        <f>IF(timingTable[[#This Row],['[TRACECODE']:.1]]=140,"afterTx","")</f>
        <v/>
      </c>
      <c r="L1281" s="14" t="str">
        <f t="shared" si="209"/>
        <v/>
      </c>
      <c r="M1281" s="14" t="str">
        <f>IF(AND(H1281=H1280,K1280="afterTx",timingTable[[#This Row],['[TRACECODE']:.1]]=6),"dc","")</f>
        <v/>
      </c>
      <c r="N1281" s="14" t="str">
        <f t="shared" si="210"/>
        <v/>
      </c>
      <c r="O1281" s="14" t="str">
        <f>IF(timingTable[[#This Row],['[TRACECODE']:.1]]=141,"afterRx","")</f>
        <v/>
      </c>
      <c r="P1281" s="14" t="str">
        <f t="shared" si="211"/>
        <v/>
      </c>
      <c r="Q1281" s="14" t="str">
        <f t="shared" si="212"/>
        <v/>
      </c>
      <c r="R1281" s="14" t="str">
        <f t="shared" si="213"/>
        <v/>
      </c>
      <c r="S1281" s="14" t="str">
        <f t="shared" si="214"/>
        <v>EMPTY</v>
      </c>
      <c r="T1281" s="14" t="str">
        <f t="shared" si="215"/>
        <v>EMPTY</v>
      </c>
      <c r="U1281" s="14" t="str">
        <f t="shared" si="216"/>
        <v>EMPTY</v>
      </c>
      <c r="V1281" s="14" t="str">
        <f t="shared" si="217"/>
        <v>EMPTY</v>
      </c>
      <c r="W1281" s="14" t="str">
        <f>IF(L1281="beforeTx",timingTable[[#This Row],[FRT32_val]]-timingTable[[#This Row],[FRT32_trace]],"EMPTY")</f>
        <v>EMPTY</v>
      </c>
      <c r="X1281" s="14" t="str">
        <f t="shared" si="218"/>
        <v>EMPTY</v>
      </c>
      <c r="Y1281" s="14" t="str">
        <f t="shared" si="219"/>
        <v>EMPTY</v>
      </c>
      <c r="Z1281" s="14" t="str">
        <f>IF(AND(P1281="beforeRx",O1282="afterRx"),J1282-timingTable[[#This Row],[FRT32_trace]],"EMPTY")</f>
        <v>EMPTY</v>
      </c>
      <c r="AA1281" s="14" t="str">
        <f>IF(AND(timingTable[[#This Row],[txEnd]]="txEnd",Q1285="rxStart"),I1285-timingTable[[#This Row],[FRT32_val]],"EMPTY")</f>
        <v>EMPTY</v>
      </c>
    </row>
    <row r="1282" spans="1:27" x14ac:dyDescent="0.25">
      <c r="A1282" s="14" t="s">
        <v>4700</v>
      </c>
      <c r="B1282">
        <v>335692382340</v>
      </c>
      <c r="C1282" s="14" t="s">
        <v>12534</v>
      </c>
      <c r="D1282">
        <v>151</v>
      </c>
      <c r="E1282" s="14" t="s">
        <v>7876</v>
      </c>
      <c r="F1282" s="14" t="s">
        <v>7993</v>
      </c>
      <c r="G1282" s="14">
        <f>timingTable[[#This Row],[FRT_DEC]]-B1281</f>
        <v>1044</v>
      </c>
      <c r="H12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INFO]]))),H1281)</f>
        <v>121</v>
      </c>
      <c r="I12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282" s="14">
        <f>HEX2DEC(RIGHT(timingTable[[#This Row],[FRT_HEX]],MIN(LEN(timingTable[[#This Row],[FRT_HEX]])-2,8)))</f>
        <v>684933252</v>
      </c>
      <c r="K1282" s="14" t="str">
        <f>IF(timingTable[[#This Row],['[TRACECODE']:.1]]=140,"afterTx","")</f>
        <v/>
      </c>
      <c r="L1282" s="14" t="str">
        <f t="shared" si="209"/>
        <v/>
      </c>
      <c r="M1282" s="14" t="str">
        <f>IF(AND(H1282=H1281,K1281="afterTx",timingTable[[#This Row],['[TRACECODE']:.1]]=6),"dc","")</f>
        <v/>
      </c>
      <c r="N1282" s="14" t="str">
        <f t="shared" si="210"/>
        <v/>
      </c>
      <c r="O1282" s="14" t="str">
        <f>IF(timingTable[[#This Row],['[TRACECODE']:.1]]=141,"afterRx","")</f>
        <v/>
      </c>
      <c r="P1282" s="14" t="str">
        <f t="shared" si="211"/>
        <v/>
      </c>
      <c r="Q1282" s="14" t="str">
        <f t="shared" si="212"/>
        <v/>
      </c>
      <c r="R1282" s="14" t="str">
        <f t="shared" si="213"/>
        <v/>
      </c>
      <c r="S1282" s="14" t="str">
        <f t="shared" si="214"/>
        <v>EMPTY</v>
      </c>
      <c r="T1282" s="14" t="str">
        <f t="shared" si="215"/>
        <v>EMPTY</v>
      </c>
      <c r="U1282" s="14" t="str">
        <f t="shared" si="216"/>
        <v>EMPTY</v>
      </c>
      <c r="V1282" s="14" t="str">
        <f t="shared" si="217"/>
        <v>EMPTY</v>
      </c>
      <c r="W1282" s="14" t="str">
        <f>IF(L1282="beforeTx",timingTable[[#This Row],[FRT32_val]]-timingTable[[#This Row],[FRT32_trace]],"EMPTY")</f>
        <v>EMPTY</v>
      </c>
      <c r="X1282" s="14" t="str">
        <f t="shared" si="218"/>
        <v>EMPTY</v>
      </c>
      <c r="Y1282" s="14" t="str">
        <f t="shared" si="219"/>
        <v>EMPTY</v>
      </c>
      <c r="Z1282" s="14" t="str">
        <f>IF(AND(P1282="beforeRx",O1283="afterRx"),J1283-timingTable[[#This Row],[FRT32_trace]],"EMPTY")</f>
        <v>EMPTY</v>
      </c>
      <c r="AA1282" s="14" t="str">
        <f>IF(AND(timingTable[[#This Row],[txEnd]]="txEnd",Q1286="rxStart"),I1286-timingTable[[#This Row],[FRT32_val]],"EMPTY")</f>
        <v>EMPTY</v>
      </c>
    </row>
    <row r="1283" spans="1:27" x14ac:dyDescent="0.25">
      <c r="A1283" s="14" t="s">
        <v>4704</v>
      </c>
      <c r="B1283">
        <v>335692382386</v>
      </c>
      <c r="C1283" s="14" t="s">
        <v>12538</v>
      </c>
      <c r="D1283">
        <v>131</v>
      </c>
      <c r="E1283" s="14" t="s">
        <v>3932</v>
      </c>
      <c r="F1283" s="14" t="s">
        <v>12539</v>
      </c>
      <c r="G1283" s="14">
        <f>timingTable[[#This Row],[FRT_DEC]]-B1282</f>
        <v>46</v>
      </c>
      <c r="H12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INFO]]))),H1282)</f>
        <v>122</v>
      </c>
      <c r="I128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83" s="14">
        <f>HEX2DEC(RIGHT(timingTable[[#This Row],[FRT_HEX]],MIN(LEN(timingTable[[#This Row],[FRT_HEX]])-2,8)))</f>
        <v>684933298</v>
      </c>
      <c r="K1283" s="14" t="str">
        <f>IF(timingTable[[#This Row],['[TRACECODE']:.1]]=140,"afterTx","")</f>
        <v/>
      </c>
      <c r="L1283" s="14" t="str">
        <f t="shared" si="209"/>
        <v/>
      </c>
      <c r="M1283" s="14" t="str">
        <f>IF(AND(H1283=H1282,K1282="afterTx",timingTable[[#This Row],['[TRACECODE']:.1]]=6),"dc","")</f>
        <v/>
      </c>
      <c r="N1283" s="14" t="str">
        <f t="shared" si="210"/>
        <v/>
      </c>
      <c r="O1283" s="14" t="str">
        <f>IF(timingTable[[#This Row],['[TRACECODE']:.1]]=141,"afterRx","")</f>
        <v/>
      </c>
      <c r="P1283" s="14" t="str">
        <f t="shared" si="211"/>
        <v/>
      </c>
      <c r="Q1283" s="14" t="str">
        <f t="shared" si="212"/>
        <v/>
      </c>
      <c r="R1283" s="14" t="str">
        <f t="shared" si="213"/>
        <v/>
      </c>
      <c r="S1283" s="14" t="str">
        <f t="shared" si="214"/>
        <v>EMPTY</v>
      </c>
      <c r="T1283" s="14" t="str">
        <f t="shared" si="215"/>
        <v>EMPTY</v>
      </c>
      <c r="U1283" s="14" t="str">
        <f t="shared" si="216"/>
        <v>EMPTY</v>
      </c>
      <c r="V1283" s="14" t="str">
        <f t="shared" si="217"/>
        <v>EMPTY</v>
      </c>
      <c r="W1283" s="14" t="str">
        <f>IF(L1283="beforeTx",timingTable[[#This Row],[FRT32_val]]-timingTable[[#This Row],[FRT32_trace]],"EMPTY")</f>
        <v>EMPTY</v>
      </c>
      <c r="X1283" s="14" t="str">
        <f t="shared" si="218"/>
        <v>EMPTY</v>
      </c>
      <c r="Y1283" s="14" t="str">
        <f t="shared" si="219"/>
        <v>EMPTY</v>
      </c>
      <c r="Z1283" s="14" t="str">
        <f>IF(AND(P1283="beforeRx",O1284="afterRx"),J1284-timingTable[[#This Row],[FRT32_trace]],"EMPTY")</f>
        <v>EMPTY</v>
      </c>
      <c r="AA1283" s="14" t="str">
        <f>IF(AND(timingTable[[#This Row],[txEnd]]="txEnd",Q1287="rxStart"),I1287-timingTable[[#This Row],[FRT32_val]],"EMPTY")</f>
        <v>EMPTY</v>
      </c>
    </row>
    <row r="1284" spans="1:27" x14ac:dyDescent="0.25">
      <c r="A1284" s="14" t="s">
        <v>4706</v>
      </c>
      <c r="B1284">
        <v>335692382447</v>
      </c>
      <c r="C1284" s="14" t="s">
        <v>12541</v>
      </c>
      <c r="D1284">
        <v>129</v>
      </c>
      <c r="E1284" s="14" t="s">
        <v>3677</v>
      </c>
      <c r="F1284" s="14" t="s">
        <v>12542</v>
      </c>
      <c r="G1284" s="14">
        <f>timingTable[[#This Row],[FRT_DEC]]-B1283</f>
        <v>61</v>
      </c>
      <c r="H12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INFO]]))),H1283)</f>
        <v>122</v>
      </c>
      <c r="I12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684934236</v>
      </c>
      <c r="J1284" s="14">
        <f>HEX2DEC(RIGHT(timingTable[[#This Row],[FRT_HEX]],MIN(LEN(timingTable[[#This Row],[FRT_HEX]])-2,8)))</f>
        <v>684933359</v>
      </c>
      <c r="K1284" s="14" t="str">
        <f>IF(timingTable[[#This Row],['[TRACECODE']:.1]]=140,"afterTx","")</f>
        <v/>
      </c>
      <c r="L1284" s="14" t="str">
        <f t="shared" si="209"/>
        <v>beforeTx</v>
      </c>
      <c r="M1284" s="14" t="str">
        <f>IF(AND(H1284=H1283,K1283="afterTx",timingTable[[#This Row],['[TRACECODE']:.1]]=6),"dc","")</f>
        <v/>
      </c>
      <c r="N1284" s="14" t="str">
        <f t="shared" si="210"/>
        <v/>
      </c>
      <c r="O1284" s="14" t="str">
        <f>IF(timingTable[[#This Row],['[TRACECODE']:.1]]=141,"afterRx","")</f>
        <v/>
      </c>
      <c r="P1284" s="14" t="str">
        <f t="shared" si="211"/>
        <v/>
      </c>
      <c r="Q1284" s="14" t="str">
        <f t="shared" si="212"/>
        <v/>
      </c>
      <c r="R1284" s="14" t="str">
        <f t="shared" si="213"/>
        <v/>
      </c>
      <c r="S1284" s="14">
        <f t="shared" si="214"/>
        <v>720</v>
      </c>
      <c r="T1284" s="14" t="str">
        <f t="shared" si="215"/>
        <v>EMPTY</v>
      </c>
      <c r="U1284" s="14" t="str">
        <f t="shared" si="216"/>
        <v>EMPTY</v>
      </c>
      <c r="V1284" s="14" t="str">
        <f t="shared" si="217"/>
        <v>EMPTY</v>
      </c>
      <c r="W1284" s="14">
        <f>IF(L1284="beforeTx",timingTable[[#This Row],[FRT32_val]]-timingTable[[#This Row],[FRT32_trace]],"EMPTY")</f>
        <v>877</v>
      </c>
      <c r="X1284" s="14">
        <f t="shared" si="218"/>
        <v>914</v>
      </c>
      <c r="Y1284" s="14" t="str">
        <f t="shared" si="219"/>
        <v>EMPTY</v>
      </c>
      <c r="Z1284" s="14" t="str">
        <f>IF(AND(P1284="beforeRx",O1285="afterRx"),J1285-timingTable[[#This Row],[FRT32_trace]],"EMPTY")</f>
        <v>EMPTY</v>
      </c>
      <c r="AA1284" s="14" t="str">
        <f>IF(AND(timingTable[[#This Row],[txEnd]]="txEnd",Q1288="rxStart"),I1288-timingTable[[#This Row],[FRT32_val]],"EMPTY")</f>
        <v>EMPTY</v>
      </c>
    </row>
    <row r="1285" spans="1:27" x14ac:dyDescent="0.25">
      <c r="A1285" s="14" t="s">
        <v>4707</v>
      </c>
      <c r="B1285">
        <v>335692382450</v>
      </c>
      <c r="C1285" s="14" t="s">
        <v>12543</v>
      </c>
      <c r="D1285">
        <v>129</v>
      </c>
      <c r="E1285" s="14" t="s">
        <v>3677</v>
      </c>
      <c r="F1285" s="14" t="s">
        <v>7881</v>
      </c>
      <c r="G1285" s="14">
        <f>timingTable[[#This Row],[FRT_DEC]]-B1284</f>
        <v>3</v>
      </c>
      <c r="H12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INFO]]))),H1284)</f>
        <v>122</v>
      </c>
      <c r="I12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85" s="14">
        <f>HEX2DEC(RIGHT(timingTable[[#This Row],[FRT_HEX]],MIN(LEN(timingTable[[#This Row],[FRT_HEX]])-2,8)))</f>
        <v>684933362</v>
      </c>
      <c r="K1285" s="14" t="str">
        <f>IF(timingTable[[#This Row],['[TRACECODE']:.1]]=140,"afterTx","")</f>
        <v/>
      </c>
      <c r="L1285" s="14" t="str">
        <f t="shared" ref="L1285:L1348" si="220">IF(AND(H1287=H1285,K1287="afterTx"),"beforeTx","")</f>
        <v/>
      </c>
      <c r="M1285" s="14" t="str">
        <f>IF(AND(H1285=H1284,K1284="afterTx",timingTable[[#This Row],['[TRACECODE']:.1]]=6),"dc","")</f>
        <v/>
      </c>
      <c r="N1285" s="14" t="str">
        <f t="shared" ref="N1285:N1348" si="221">IF(AND(H1285=H1283,M1283="dc"),"txEnd","")</f>
        <v/>
      </c>
      <c r="O1285" s="14" t="str">
        <f>IF(timingTable[[#This Row],['[TRACECODE']:.1]]=141,"afterRx","")</f>
        <v/>
      </c>
      <c r="P1285" s="14" t="str">
        <f t="shared" ref="P1285:P1348" si="222">IF(AND(H1285=H1286,O1286="afterRx"),"beforeRx","")</f>
        <v/>
      </c>
      <c r="Q1285" s="14" t="str">
        <f t="shared" ref="Q1285:Q1348" si="223">IF(AND(H1285=H1284,O1284="afterRx"),"rxStart","")</f>
        <v/>
      </c>
      <c r="R1285" s="14" t="str">
        <f t="shared" ref="R1285:R1348" si="224">IF(AND(H1285=H1283,Q1283="rxStart"),"rxEnd","")</f>
        <v/>
      </c>
      <c r="S1285" s="14" t="str">
        <f t="shared" ref="S1285:S1348" si="225">IF(AND(H1288=H1285,M1288="dc",L1285="beforeTx"),I1288-I1285,"EMPTY")</f>
        <v>EMPTY</v>
      </c>
      <c r="T1285" s="14" t="str">
        <f t="shared" ref="T1285:T1348" si="226">IF(AND(N1285="txEnd",P1287="beforeRx",O1288="afterRx"),J1287-I1285,"EMPTY")</f>
        <v>EMPTY</v>
      </c>
      <c r="U1285" s="14" t="str">
        <f t="shared" ref="U1285:U1348" si="227">IF(AND(L1287="beforeTx",R1285="rxEnd",H1287=H1285),I1287-I1285,"EMPTY")</f>
        <v>EMPTY</v>
      </c>
      <c r="V1285" s="14" t="str">
        <f t="shared" ref="V1285:V1348" si="228">IF(AND(R1285="rxEnd",M1290="dc",H1285=H1290),I1290-I1285,"EMPTY")</f>
        <v>EMPTY</v>
      </c>
      <c r="W1285" s="14" t="str">
        <f>IF(L1285="beforeTx",timingTable[[#This Row],[FRT32_val]]-timingTable[[#This Row],[FRT32_trace]],"EMPTY")</f>
        <v>EMPTY</v>
      </c>
      <c r="X1285" s="14" t="str">
        <f t="shared" ref="X1285:X1348" si="229">IF(AND(L1285="beforeTx",K1287="afterTx"),J1287-J1285,"EMPTY")</f>
        <v>EMPTY</v>
      </c>
      <c r="Y1285" s="14" t="str">
        <f t="shared" ref="Y1285:Y1348" si="230">IF(AND(R1285="rxEnd",L1287="beforeTx"),J1287-I1285,"EMPTY")</f>
        <v>EMPTY</v>
      </c>
      <c r="Z1285" s="14" t="str">
        <f>IF(AND(P1285="beforeRx",O1286="afterRx"),J1286-timingTable[[#This Row],[FRT32_trace]],"EMPTY")</f>
        <v>EMPTY</v>
      </c>
      <c r="AA1285" s="14" t="str">
        <f>IF(AND(timingTable[[#This Row],[txEnd]]="txEnd",Q1289="rxStart"),I1289-timingTable[[#This Row],[FRT32_val]],"EMPTY")</f>
        <v>EMPTY</v>
      </c>
    </row>
    <row r="1286" spans="1:27" x14ac:dyDescent="0.25">
      <c r="A1286" s="14" t="s">
        <v>4708</v>
      </c>
      <c r="B1286">
        <v>335692383361</v>
      </c>
      <c r="C1286" s="14" t="s">
        <v>12544</v>
      </c>
      <c r="D1286">
        <v>140</v>
      </c>
      <c r="E1286" s="14" t="s">
        <v>1076</v>
      </c>
      <c r="F1286" s="14" t="s">
        <v>3918</v>
      </c>
      <c r="G1286" s="14">
        <f>timingTable[[#This Row],[FRT_DEC]]-B1285</f>
        <v>911</v>
      </c>
      <c r="H12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INFO]]))),H1285)</f>
        <v>122</v>
      </c>
      <c r="I128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86" s="14">
        <f>HEX2DEC(RIGHT(timingTable[[#This Row],[FRT_HEX]],MIN(LEN(timingTable[[#This Row],[FRT_HEX]])-2,8)))</f>
        <v>684934273</v>
      </c>
      <c r="K1286" s="14" t="str">
        <f>IF(timingTable[[#This Row],['[TRACECODE']:.1]]=140,"afterTx","")</f>
        <v>afterTx</v>
      </c>
      <c r="L1286" s="14" t="str">
        <f t="shared" si="220"/>
        <v/>
      </c>
      <c r="M1286" s="14" t="str">
        <f>IF(AND(H1286=H1285,K1285="afterTx",timingTable[[#This Row],['[TRACECODE']:.1]]=6),"dc","")</f>
        <v/>
      </c>
      <c r="N1286" s="14" t="str">
        <f t="shared" si="221"/>
        <v/>
      </c>
      <c r="O1286" s="14" t="str">
        <f>IF(timingTable[[#This Row],['[TRACECODE']:.1]]=141,"afterRx","")</f>
        <v/>
      </c>
      <c r="P1286" s="14" t="str">
        <f t="shared" si="222"/>
        <v/>
      </c>
      <c r="Q1286" s="14" t="str">
        <f t="shared" si="223"/>
        <v/>
      </c>
      <c r="R1286" s="14" t="str">
        <f t="shared" si="224"/>
        <v/>
      </c>
      <c r="S1286" s="14" t="str">
        <f t="shared" si="225"/>
        <v>EMPTY</v>
      </c>
      <c r="T1286" s="14" t="str">
        <f t="shared" si="226"/>
        <v>EMPTY</v>
      </c>
      <c r="U1286" s="14" t="str">
        <f t="shared" si="227"/>
        <v>EMPTY</v>
      </c>
      <c r="V1286" s="14" t="str">
        <f t="shared" si="228"/>
        <v>EMPTY</v>
      </c>
      <c r="W1286" s="14" t="str">
        <f>IF(L1286="beforeTx",timingTable[[#This Row],[FRT32_val]]-timingTable[[#This Row],[FRT32_trace]],"EMPTY")</f>
        <v>EMPTY</v>
      </c>
      <c r="X1286" s="14" t="str">
        <f t="shared" si="229"/>
        <v>EMPTY</v>
      </c>
      <c r="Y1286" s="14" t="str">
        <f t="shared" si="230"/>
        <v>EMPTY</v>
      </c>
      <c r="Z1286" s="14" t="str">
        <f>IF(AND(P1286="beforeRx",O1287="afterRx"),J1287-timingTable[[#This Row],[FRT32_trace]],"EMPTY")</f>
        <v>EMPTY</v>
      </c>
      <c r="AA1286" s="14" t="str">
        <f>IF(AND(timingTable[[#This Row],[txEnd]]="txEnd",Q1290="rxStart"),I1290-timingTable[[#This Row],[FRT32_val]],"EMPTY")</f>
        <v>EMPTY</v>
      </c>
    </row>
    <row r="1287" spans="1:27" x14ac:dyDescent="0.25">
      <c r="A1287" s="14" t="s">
        <v>4710</v>
      </c>
      <c r="B1287">
        <v>335692386993</v>
      </c>
      <c r="C1287" s="14" t="s">
        <v>12546</v>
      </c>
      <c r="D1287">
        <v>6</v>
      </c>
      <c r="E1287" s="14" t="s">
        <v>1077</v>
      </c>
      <c r="F1287" s="14" t="s">
        <v>12547</v>
      </c>
      <c r="G1287" s="14">
        <f>timingTable[[#This Row],[FRT_DEC]]-B1286</f>
        <v>3632</v>
      </c>
      <c r="H12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INFO]]))),H1286)</f>
        <v>122</v>
      </c>
      <c r="I12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684934956</v>
      </c>
      <c r="J1287" s="14">
        <f>HEX2DEC(RIGHT(timingTable[[#This Row],[FRT_HEX]],MIN(LEN(timingTable[[#This Row],[FRT_HEX]])-2,8)))</f>
        <v>684937905</v>
      </c>
      <c r="K1287" s="14" t="str">
        <f>IF(timingTable[[#This Row],['[TRACECODE']:.1]]=140,"afterTx","")</f>
        <v/>
      </c>
      <c r="L1287" s="14" t="str">
        <f t="shared" si="220"/>
        <v/>
      </c>
      <c r="M1287" s="14" t="str">
        <f>IF(AND(H1287=H1286,K1286="afterTx",timingTable[[#This Row],['[TRACECODE']:.1]]=6),"dc","")</f>
        <v>dc</v>
      </c>
      <c r="N1287" s="14" t="str">
        <f t="shared" si="221"/>
        <v/>
      </c>
      <c r="O1287" s="14" t="str">
        <f>IF(timingTable[[#This Row],['[TRACECODE']:.1]]=141,"afterRx","")</f>
        <v/>
      </c>
      <c r="P1287" s="14" t="str">
        <f t="shared" si="222"/>
        <v/>
      </c>
      <c r="Q1287" s="14" t="str">
        <f t="shared" si="223"/>
        <v/>
      </c>
      <c r="R1287" s="14" t="str">
        <f t="shared" si="224"/>
        <v/>
      </c>
      <c r="S1287" s="14" t="str">
        <f t="shared" si="225"/>
        <v>EMPTY</v>
      </c>
      <c r="T1287" s="14" t="str">
        <f t="shared" si="226"/>
        <v>EMPTY</v>
      </c>
      <c r="U1287" s="14" t="str">
        <f t="shared" si="227"/>
        <v>EMPTY</v>
      </c>
      <c r="V1287" s="14" t="str">
        <f t="shared" si="228"/>
        <v>EMPTY</v>
      </c>
      <c r="W1287" s="14" t="str">
        <f>IF(L1287="beforeTx",timingTable[[#This Row],[FRT32_val]]-timingTable[[#This Row],[FRT32_trace]],"EMPTY")</f>
        <v>EMPTY</v>
      </c>
      <c r="X1287" s="14" t="str">
        <f t="shared" si="229"/>
        <v>EMPTY</v>
      </c>
      <c r="Y1287" s="14" t="str">
        <f t="shared" si="230"/>
        <v>EMPTY</v>
      </c>
      <c r="Z1287" s="14" t="str">
        <f>IF(AND(P1287="beforeRx",O1288="afterRx"),J1288-timingTable[[#This Row],[FRT32_trace]],"EMPTY")</f>
        <v>EMPTY</v>
      </c>
      <c r="AA1287" s="14" t="str">
        <f>IF(AND(timingTable[[#This Row],[txEnd]]="txEnd",Q1291="rxStart"),I1291-timingTable[[#This Row],[FRT32_val]],"EMPTY")</f>
        <v>EMPTY</v>
      </c>
    </row>
    <row r="1288" spans="1:27" x14ac:dyDescent="0.25">
      <c r="A1288" s="14" t="s">
        <v>4711</v>
      </c>
      <c r="B1288">
        <v>335692386997</v>
      </c>
      <c r="C1288" s="14" t="s">
        <v>12548</v>
      </c>
      <c r="D1288">
        <v>6</v>
      </c>
      <c r="E1288" s="14" t="s">
        <v>1077</v>
      </c>
      <c r="F1288" s="14" t="s">
        <v>7877</v>
      </c>
      <c r="G1288" s="14">
        <f>timingTable[[#This Row],[FRT_DEC]]-B1287</f>
        <v>4</v>
      </c>
      <c r="H12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INFO]]))),H1287)</f>
        <v>122</v>
      </c>
      <c r="I12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88" s="14">
        <f>HEX2DEC(RIGHT(timingTable[[#This Row],[FRT_HEX]],MIN(LEN(timingTable[[#This Row],[FRT_HEX]])-2,8)))</f>
        <v>684937909</v>
      </c>
      <c r="K1288" s="14" t="str">
        <f>IF(timingTable[[#This Row],['[TRACECODE']:.1]]=140,"afterTx","")</f>
        <v/>
      </c>
      <c r="L1288" s="14" t="str">
        <f t="shared" si="220"/>
        <v/>
      </c>
      <c r="M1288" s="14" t="str">
        <f>IF(AND(H1288=H1287,K1287="afterTx",timingTable[[#This Row],['[TRACECODE']:.1]]=6),"dc","")</f>
        <v/>
      </c>
      <c r="N1288" s="14" t="str">
        <f t="shared" si="221"/>
        <v/>
      </c>
      <c r="O1288" s="14" t="str">
        <f>IF(timingTable[[#This Row],['[TRACECODE']:.1]]=141,"afterRx","")</f>
        <v/>
      </c>
      <c r="P1288" s="14" t="str">
        <f t="shared" si="222"/>
        <v/>
      </c>
      <c r="Q1288" s="14" t="str">
        <f t="shared" si="223"/>
        <v/>
      </c>
      <c r="R1288" s="14" t="str">
        <f t="shared" si="224"/>
        <v/>
      </c>
      <c r="S1288" s="14" t="str">
        <f t="shared" si="225"/>
        <v>EMPTY</v>
      </c>
      <c r="T1288" s="14" t="str">
        <f t="shared" si="226"/>
        <v>EMPTY</v>
      </c>
      <c r="U1288" s="14" t="str">
        <f t="shared" si="227"/>
        <v>EMPTY</v>
      </c>
      <c r="V1288" s="14" t="str">
        <f t="shared" si="228"/>
        <v>EMPTY</v>
      </c>
      <c r="W1288" s="14" t="str">
        <f>IF(L1288="beforeTx",timingTable[[#This Row],[FRT32_val]]-timingTable[[#This Row],[FRT32_trace]],"EMPTY")</f>
        <v>EMPTY</v>
      </c>
      <c r="X1288" s="14" t="str">
        <f t="shared" si="229"/>
        <v>EMPTY</v>
      </c>
      <c r="Y1288" s="14" t="str">
        <f t="shared" si="230"/>
        <v>EMPTY</v>
      </c>
      <c r="Z1288" s="14" t="str">
        <f>IF(AND(P1288="beforeRx",O1289="afterRx"),J1289-timingTable[[#This Row],[FRT32_trace]],"EMPTY")</f>
        <v>EMPTY</v>
      </c>
      <c r="AA1288" s="14" t="str">
        <f>IF(AND(timingTable[[#This Row],[txEnd]]="txEnd",Q1292="rxStart"),I1292-timingTable[[#This Row],[FRT32_val]],"EMPTY")</f>
        <v>EMPTY</v>
      </c>
    </row>
    <row r="1289" spans="1:27" x14ac:dyDescent="0.25">
      <c r="A1289" s="14" t="s">
        <v>4712</v>
      </c>
      <c r="B1289">
        <v>335692387000</v>
      </c>
      <c r="C1289" s="14" t="s">
        <v>12549</v>
      </c>
      <c r="D1289">
        <v>122</v>
      </c>
      <c r="E1289" s="14" t="s">
        <v>3921</v>
      </c>
      <c r="F1289" s="14" t="s">
        <v>12550</v>
      </c>
      <c r="G1289" s="14">
        <f>timingTable[[#This Row],[FRT_DEC]]-B1288</f>
        <v>3</v>
      </c>
      <c r="H12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INFO]]))),H1288)</f>
        <v>122</v>
      </c>
      <c r="I12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684937847</v>
      </c>
      <c r="J1289" s="14">
        <f>HEX2DEC(RIGHT(timingTable[[#This Row],[FRT_HEX]],MIN(LEN(timingTable[[#This Row],[FRT_HEX]])-2,8)))</f>
        <v>684937912</v>
      </c>
      <c r="K1289" s="14" t="str">
        <f>IF(timingTable[[#This Row],['[TRACECODE']:.1]]=140,"afterTx","")</f>
        <v/>
      </c>
      <c r="L1289" s="14" t="str">
        <f t="shared" si="220"/>
        <v/>
      </c>
      <c r="M1289" s="14" t="str">
        <f>IF(AND(H1289=H1288,K1288="afterTx",timingTable[[#This Row],['[TRACECODE']:.1]]=6),"dc","")</f>
        <v/>
      </c>
      <c r="N1289" s="14" t="str">
        <f t="shared" si="221"/>
        <v>txEnd</v>
      </c>
      <c r="O1289" s="14" t="str">
        <f>IF(timingTable[[#This Row],['[TRACECODE']:.1]]=141,"afterRx","")</f>
        <v/>
      </c>
      <c r="P1289" s="14" t="str">
        <f t="shared" si="222"/>
        <v/>
      </c>
      <c r="Q1289" s="14" t="str">
        <f t="shared" si="223"/>
        <v/>
      </c>
      <c r="R1289" s="14" t="str">
        <f t="shared" si="224"/>
        <v/>
      </c>
      <c r="S1289" s="14" t="str">
        <f t="shared" si="225"/>
        <v>EMPTY</v>
      </c>
      <c r="T1289" s="14" t="str">
        <f t="shared" si="226"/>
        <v>EMPTY</v>
      </c>
      <c r="U1289" s="14" t="str">
        <f t="shared" si="227"/>
        <v>EMPTY</v>
      </c>
      <c r="V1289" s="14" t="str">
        <f t="shared" si="228"/>
        <v>EMPTY</v>
      </c>
      <c r="W1289" s="14" t="str">
        <f>IF(L1289="beforeTx",timingTable[[#This Row],[FRT32_val]]-timingTable[[#This Row],[FRT32_trace]],"EMPTY")</f>
        <v>EMPTY</v>
      </c>
      <c r="X1289" s="14" t="str">
        <f t="shared" si="229"/>
        <v>EMPTY</v>
      </c>
      <c r="Y1289" s="14" t="str">
        <f t="shared" si="230"/>
        <v>EMPTY</v>
      </c>
      <c r="Z1289" s="14" t="str">
        <f>IF(AND(P1289="beforeRx",O1290="afterRx"),J1290-timingTable[[#This Row],[FRT32_trace]],"EMPTY")</f>
        <v>EMPTY</v>
      </c>
      <c r="AA1289" s="14" t="str">
        <f>IF(AND(timingTable[[#This Row],[txEnd]]="txEnd",Q1293="rxStart"),I1293-timingTable[[#This Row],[FRT32_val]],"EMPTY")</f>
        <v>EMPTY</v>
      </c>
    </row>
    <row r="1290" spans="1:27" x14ac:dyDescent="0.25">
      <c r="A1290" s="14" t="s">
        <v>4713</v>
      </c>
      <c r="B1290">
        <v>335692387002</v>
      </c>
      <c r="C1290" s="14" t="s">
        <v>12551</v>
      </c>
      <c r="D1290">
        <v>122</v>
      </c>
      <c r="E1290" s="14" t="s">
        <v>3921</v>
      </c>
      <c r="F1290" s="14" t="s">
        <v>7878</v>
      </c>
      <c r="G1290" s="14">
        <f>timingTable[[#This Row],[FRT_DEC]]-B1289</f>
        <v>2</v>
      </c>
      <c r="H12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INFO]]))),H1289)</f>
        <v>122</v>
      </c>
      <c r="I12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90" s="14">
        <f>HEX2DEC(RIGHT(timingTable[[#This Row],[FRT_HEX]],MIN(LEN(timingTable[[#This Row],[FRT_HEX]])-2,8)))</f>
        <v>684937914</v>
      </c>
      <c r="K1290" s="14" t="str">
        <f>IF(timingTable[[#This Row],['[TRACECODE']:.1]]=140,"afterTx","")</f>
        <v/>
      </c>
      <c r="L1290" s="14" t="str">
        <f t="shared" si="220"/>
        <v/>
      </c>
      <c r="M1290" s="14" t="str">
        <f>IF(AND(H1290=H1289,K1289="afterTx",timingTable[[#This Row],['[TRACECODE']:.1]]=6),"dc","")</f>
        <v/>
      </c>
      <c r="N1290" s="14" t="str">
        <f t="shared" si="221"/>
        <v/>
      </c>
      <c r="O1290" s="14" t="str">
        <f>IF(timingTable[[#This Row],['[TRACECODE']:.1]]=141,"afterRx","")</f>
        <v/>
      </c>
      <c r="P1290" s="14" t="str">
        <f t="shared" si="222"/>
        <v/>
      </c>
      <c r="Q1290" s="14" t="str">
        <f t="shared" si="223"/>
        <v/>
      </c>
      <c r="R1290" s="14" t="str">
        <f t="shared" si="224"/>
        <v/>
      </c>
      <c r="S1290" s="14" t="str">
        <f t="shared" si="225"/>
        <v>EMPTY</v>
      </c>
      <c r="T1290" s="14" t="str">
        <f t="shared" si="226"/>
        <v>EMPTY</v>
      </c>
      <c r="U1290" s="14" t="str">
        <f t="shared" si="227"/>
        <v>EMPTY</v>
      </c>
      <c r="V1290" s="14" t="str">
        <f t="shared" si="228"/>
        <v>EMPTY</v>
      </c>
      <c r="W1290" s="14" t="str">
        <f>IF(L1290="beforeTx",timingTable[[#This Row],[FRT32_val]]-timingTable[[#This Row],[FRT32_trace]],"EMPTY")</f>
        <v>EMPTY</v>
      </c>
      <c r="X1290" s="14" t="str">
        <f t="shared" si="229"/>
        <v>EMPTY</v>
      </c>
      <c r="Y1290" s="14" t="str">
        <f t="shared" si="230"/>
        <v>EMPTY</v>
      </c>
      <c r="Z1290" s="14" t="str">
        <f>IF(AND(P1290="beforeRx",O1291="afterRx"),J1291-timingTable[[#This Row],[FRT32_trace]],"EMPTY")</f>
        <v>EMPTY</v>
      </c>
      <c r="AA1290" s="14" t="str">
        <f>IF(AND(timingTable[[#This Row],[txEnd]]="txEnd",Q1294="rxStart"),I1294-timingTable[[#This Row],[FRT32_val]],"EMPTY")</f>
        <v>EMPTY</v>
      </c>
    </row>
    <row r="1291" spans="1:27" x14ac:dyDescent="0.25">
      <c r="A1291" s="14" t="s">
        <v>4714</v>
      </c>
      <c r="B1291">
        <v>335692387010</v>
      </c>
      <c r="C1291" s="14" t="s">
        <v>12552</v>
      </c>
      <c r="D1291">
        <v>151</v>
      </c>
      <c r="E1291" s="14" t="s">
        <v>7876</v>
      </c>
      <c r="F1291" s="14" t="s">
        <v>8006</v>
      </c>
      <c r="G1291" s="14">
        <f>timingTable[[#This Row],[FRT_DEC]]-B1290</f>
        <v>8</v>
      </c>
      <c r="H12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INFO]]))),H1290)</f>
        <v>122</v>
      </c>
      <c r="I12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291" s="14">
        <f>HEX2DEC(RIGHT(timingTable[[#This Row],[FRT_HEX]],MIN(LEN(timingTable[[#This Row],[FRT_HEX]])-2,8)))</f>
        <v>684937922</v>
      </c>
      <c r="K1291" s="14" t="str">
        <f>IF(timingTable[[#This Row],['[TRACECODE']:.1]]=140,"afterTx","")</f>
        <v/>
      </c>
      <c r="L1291" s="14" t="str">
        <f t="shared" si="220"/>
        <v/>
      </c>
      <c r="M1291" s="14" t="str">
        <f>IF(AND(H1291=H1290,K1290="afterTx",timingTable[[#This Row],['[TRACECODE']:.1]]=6),"dc","")</f>
        <v/>
      </c>
      <c r="N1291" s="14" t="str">
        <f t="shared" si="221"/>
        <v/>
      </c>
      <c r="O1291" s="14" t="str">
        <f>IF(timingTable[[#This Row],['[TRACECODE']:.1]]=141,"afterRx","")</f>
        <v/>
      </c>
      <c r="P1291" s="14" t="str">
        <f t="shared" si="222"/>
        <v/>
      </c>
      <c r="Q1291" s="14" t="str">
        <f t="shared" si="223"/>
        <v/>
      </c>
      <c r="R1291" s="14" t="str">
        <f t="shared" si="224"/>
        <v/>
      </c>
      <c r="S1291" s="14" t="str">
        <f t="shared" si="225"/>
        <v>EMPTY</v>
      </c>
      <c r="T1291" s="14" t="str">
        <f t="shared" si="226"/>
        <v>EMPTY</v>
      </c>
      <c r="U1291" s="14" t="str">
        <f t="shared" si="227"/>
        <v>EMPTY</v>
      </c>
      <c r="V1291" s="14" t="str">
        <f t="shared" si="228"/>
        <v>EMPTY</v>
      </c>
      <c r="W1291" s="14" t="str">
        <f>IF(L1291="beforeTx",timingTable[[#This Row],[FRT32_val]]-timingTable[[#This Row],[FRT32_trace]],"EMPTY")</f>
        <v>EMPTY</v>
      </c>
      <c r="X1291" s="14" t="str">
        <f t="shared" si="229"/>
        <v>EMPTY</v>
      </c>
      <c r="Y1291" s="14" t="str">
        <f t="shared" si="230"/>
        <v>EMPTY</v>
      </c>
      <c r="Z1291" s="14" t="str">
        <f>IF(AND(P1291="beforeRx",O1292="afterRx"),J1292-timingTable[[#This Row],[FRT32_trace]],"EMPTY")</f>
        <v>EMPTY</v>
      </c>
      <c r="AA1291" s="14" t="str">
        <f>IF(AND(timingTable[[#This Row],[txEnd]]="txEnd",Q1295="rxStart"),I1295-timingTable[[#This Row],[FRT32_val]],"EMPTY")</f>
        <v>EMPTY</v>
      </c>
    </row>
    <row r="1292" spans="1:27" x14ac:dyDescent="0.25">
      <c r="A1292" s="14" t="s">
        <v>4723</v>
      </c>
      <c r="B1292">
        <v>335692387449</v>
      </c>
      <c r="C1292" s="14" t="s">
        <v>12561</v>
      </c>
      <c r="D1292">
        <v>151</v>
      </c>
      <c r="E1292" s="14" t="s">
        <v>7876</v>
      </c>
      <c r="F1292" s="14" t="s">
        <v>8130</v>
      </c>
      <c r="G1292" s="14">
        <f>timingTable[[#This Row],[FRT_DEC]]-B1291</f>
        <v>439</v>
      </c>
      <c r="H12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INFO]]))),H1291)</f>
        <v>122</v>
      </c>
      <c r="I12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292" s="14">
        <f>HEX2DEC(RIGHT(timingTable[[#This Row],[FRT_HEX]],MIN(LEN(timingTable[[#This Row],[FRT_HEX]])-2,8)))</f>
        <v>684938361</v>
      </c>
      <c r="K1292" s="14" t="str">
        <f>IF(timingTable[[#This Row],['[TRACECODE']:.1]]=140,"afterTx","")</f>
        <v/>
      </c>
      <c r="L1292" s="14" t="str">
        <f t="shared" si="220"/>
        <v/>
      </c>
      <c r="M1292" s="14" t="str">
        <f>IF(AND(H1292=H1291,K1291="afterTx",timingTable[[#This Row],['[TRACECODE']:.1]]=6),"dc","")</f>
        <v/>
      </c>
      <c r="N1292" s="14" t="str">
        <f t="shared" si="221"/>
        <v/>
      </c>
      <c r="O1292" s="14" t="str">
        <f>IF(timingTable[[#This Row],['[TRACECODE']:.1]]=141,"afterRx","")</f>
        <v/>
      </c>
      <c r="P1292" s="14" t="str">
        <f t="shared" si="222"/>
        <v/>
      </c>
      <c r="Q1292" s="14" t="str">
        <f t="shared" si="223"/>
        <v/>
      </c>
      <c r="R1292" s="14" t="str">
        <f t="shared" si="224"/>
        <v/>
      </c>
      <c r="S1292" s="14" t="str">
        <f t="shared" si="225"/>
        <v>EMPTY</v>
      </c>
      <c r="T1292" s="14" t="str">
        <f t="shared" si="226"/>
        <v>EMPTY</v>
      </c>
      <c r="U1292" s="14" t="str">
        <f t="shared" si="227"/>
        <v>EMPTY</v>
      </c>
      <c r="V1292" s="14" t="str">
        <f t="shared" si="228"/>
        <v>EMPTY</v>
      </c>
      <c r="W1292" s="14" t="str">
        <f>IF(L1292="beforeTx",timingTable[[#This Row],[FRT32_val]]-timingTable[[#This Row],[FRT32_trace]],"EMPTY")</f>
        <v>EMPTY</v>
      </c>
      <c r="X1292" s="14" t="str">
        <f t="shared" si="229"/>
        <v>EMPTY</v>
      </c>
      <c r="Y1292" s="14" t="str">
        <f t="shared" si="230"/>
        <v>EMPTY</v>
      </c>
      <c r="Z1292" s="14" t="str">
        <f>IF(AND(P1292="beforeRx",O1293="afterRx"),J1293-timingTable[[#This Row],[FRT32_trace]],"EMPTY")</f>
        <v>EMPTY</v>
      </c>
      <c r="AA1292" s="14" t="str">
        <f>IF(AND(timingTable[[#This Row],[txEnd]]="txEnd",Q1296="rxStart"),I1296-timingTable[[#This Row],[FRT32_val]],"EMPTY")</f>
        <v>EMPTY</v>
      </c>
    </row>
    <row r="1293" spans="1:27" x14ac:dyDescent="0.25">
      <c r="A1293" s="14" t="s">
        <v>4726</v>
      </c>
      <c r="B1293">
        <v>335692387474</v>
      </c>
      <c r="C1293" s="14" t="s">
        <v>12564</v>
      </c>
      <c r="D1293">
        <v>130</v>
      </c>
      <c r="E1293" s="14" t="s">
        <v>3933</v>
      </c>
      <c r="F1293" s="14" t="s">
        <v>5817</v>
      </c>
      <c r="G1293" s="14">
        <f>timingTable[[#This Row],[FRT_DEC]]-B1292</f>
        <v>25</v>
      </c>
      <c r="H12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INFO]]))),H1292)</f>
        <v>122</v>
      </c>
      <c r="I12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2490373</v>
      </c>
      <c r="J1293" s="14">
        <f>HEX2DEC(RIGHT(timingTable[[#This Row],[FRT_HEX]],MIN(LEN(timingTable[[#This Row],[FRT_HEX]])-2,8)))</f>
        <v>684938386</v>
      </c>
      <c r="K1293" s="14" t="str">
        <f>IF(timingTable[[#This Row],['[TRACECODE']:.1]]=140,"afterTx","")</f>
        <v/>
      </c>
      <c r="L1293" s="14" t="str">
        <f t="shared" si="220"/>
        <v/>
      </c>
      <c r="M1293" s="14" t="str">
        <f>IF(AND(H1293=H1292,K1292="afterTx",timingTable[[#This Row],['[TRACECODE']:.1]]=6),"dc","")</f>
        <v/>
      </c>
      <c r="N1293" s="14" t="str">
        <f t="shared" si="221"/>
        <v/>
      </c>
      <c r="O1293" s="14" t="str">
        <f>IF(timingTable[[#This Row],['[TRACECODE']:.1]]=141,"afterRx","")</f>
        <v/>
      </c>
      <c r="P1293" s="14" t="str">
        <f t="shared" si="222"/>
        <v>beforeRx</v>
      </c>
      <c r="Q1293" s="14" t="str">
        <f t="shared" si="223"/>
        <v/>
      </c>
      <c r="R1293" s="14" t="str">
        <f t="shared" si="224"/>
        <v/>
      </c>
      <c r="S1293" s="14" t="str">
        <f t="shared" si="225"/>
        <v>EMPTY</v>
      </c>
      <c r="T1293" s="14" t="str">
        <f t="shared" si="226"/>
        <v>EMPTY</v>
      </c>
      <c r="U1293" s="14" t="str">
        <f t="shared" si="227"/>
        <v>EMPTY</v>
      </c>
      <c r="V1293" s="14" t="str">
        <f t="shared" si="228"/>
        <v>EMPTY</v>
      </c>
      <c r="W1293" s="14" t="str">
        <f>IF(L1293="beforeTx",timingTable[[#This Row],[FRT32_val]]-timingTable[[#This Row],[FRT32_trace]],"EMPTY")</f>
        <v>EMPTY</v>
      </c>
      <c r="X1293" s="14" t="str">
        <f t="shared" si="229"/>
        <v>EMPTY</v>
      </c>
      <c r="Y1293" s="14" t="str">
        <f t="shared" si="230"/>
        <v>EMPTY</v>
      </c>
      <c r="Z1293" s="14">
        <f>IF(AND(P1293="beforeRx",O1294="afterRx"),J1294-timingTable[[#This Row],[FRT32_trace]],"EMPTY")</f>
        <v>828</v>
      </c>
      <c r="AA1293" s="14" t="str">
        <f>IF(AND(timingTable[[#This Row],[txEnd]]="txEnd",Q1297="rxStart"),I1297-timingTable[[#This Row],[FRT32_val]],"EMPTY")</f>
        <v>EMPTY</v>
      </c>
    </row>
    <row r="1294" spans="1:27" x14ac:dyDescent="0.25">
      <c r="A1294" s="14" t="s">
        <v>4727</v>
      </c>
      <c r="B1294">
        <v>335692388302</v>
      </c>
      <c r="C1294" s="14" t="s">
        <v>12565</v>
      </c>
      <c r="D1294">
        <v>141</v>
      </c>
      <c r="E1294" s="14" t="s">
        <v>3934</v>
      </c>
      <c r="F1294" s="14" t="s">
        <v>5819</v>
      </c>
      <c r="G1294" s="14">
        <f>timingTable[[#This Row],[FRT_DEC]]-B1293</f>
        <v>828</v>
      </c>
      <c r="H12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INFO]]))),H1293)</f>
        <v>122</v>
      </c>
      <c r="I129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294" s="14">
        <f>HEX2DEC(RIGHT(timingTable[[#This Row],[FRT_HEX]],MIN(LEN(timingTable[[#This Row],[FRT_HEX]])-2,8)))</f>
        <v>684939214</v>
      </c>
      <c r="K1294" s="14" t="str">
        <f>IF(timingTable[[#This Row],['[TRACECODE']:.1]]=140,"afterTx","")</f>
        <v/>
      </c>
      <c r="L1294" s="14" t="str">
        <f t="shared" si="220"/>
        <v/>
      </c>
      <c r="M1294" s="14" t="str">
        <f>IF(AND(H1294=H1293,K1293="afterTx",timingTable[[#This Row],['[TRACECODE']:.1]]=6),"dc","")</f>
        <v/>
      </c>
      <c r="N1294" s="14" t="str">
        <f t="shared" si="221"/>
        <v/>
      </c>
      <c r="O1294" s="14" t="str">
        <f>IF(timingTable[[#This Row],['[TRACECODE']:.1]]=141,"afterRx","")</f>
        <v>afterRx</v>
      </c>
      <c r="P1294" s="14" t="str">
        <f t="shared" si="222"/>
        <v/>
      </c>
      <c r="Q1294" s="14" t="str">
        <f t="shared" si="223"/>
        <v/>
      </c>
      <c r="R1294" s="14" t="str">
        <f t="shared" si="224"/>
        <v/>
      </c>
      <c r="S1294" s="14" t="str">
        <f t="shared" si="225"/>
        <v>EMPTY</v>
      </c>
      <c r="T1294" s="14" t="str">
        <f t="shared" si="226"/>
        <v>EMPTY</v>
      </c>
      <c r="U1294" s="14" t="str">
        <f t="shared" si="227"/>
        <v>EMPTY</v>
      </c>
      <c r="V1294" s="14" t="str">
        <f t="shared" si="228"/>
        <v>EMPTY</v>
      </c>
      <c r="W1294" s="14" t="str">
        <f>IF(L1294="beforeTx",timingTable[[#This Row],[FRT32_val]]-timingTable[[#This Row],[FRT32_trace]],"EMPTY")</f>
        <v>EMPTY</v>
      </c>
      <c r="X1294" s="14" t="str">
        <f t="shared" si="229"/>
        <v>EMPTY</v>
      </c>
      <c r="Y1294" s="14" t="str">
        <f t="shared" si="230"/>
        <v>EMPTY</v>
      </c>
      <c r="Z1294" s="14" t="str">
        <f>IF(AND(P1294="beforeRx",O1295="afterRx"),J1295-timingTable[[#This Row],[FRT32_trace]],"EMPTY")</f>
        <v>EMPTY</v>
      </c>
      <c r="AA1294" s="14" t="str">
        <f>IF(AND(timingTable[[#This Row],[txEnd]]="txEnd",Q1298="rxStart"),I1298-timingTable[[#This Row],[FRT32_val]],"EMPTY")</f>
        <v>EMPTY</v>
      </c>
    </row>
    <row r="1295" spans="1:27" x14ac:dyDescent="0.25">
      <c r="A1295" s="14" t="s">
        <v>4730</v>
      </c>
      <c r="B1295">
        <v>335692389554</v>
      </c>
      <c r="C1295" s="14" t="s">
        <v>12568</v>
      </c>
      <c r="D1295">
        <v>123</v>
      </c>
      <c r="E1295" s="14" t="s">
        <v>3922</v>
      </c>
      <c r="F1295" s="14" t="s">
        <v>12569</v>
      </c>
      <c r="G1295" s="14">
        <f>timingTable[[#This Row],[FRT_DEC]]-B1294</f>
        <v>1252</v>
      </c>
      <c r="H12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INFO]]))),H1294)</f>
        <v>122</v>
      </c>
      <c r="I12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684940059</v>
      </c>
      <c r="J1295" s="14">
        <f>HEX2DEC(RIGHT(timingTable[[#This Row],[FRT_HEX]],MIN(LEN(timingTable[[#This Row],[FRT_HEX]])-2,8)))</f>
        <v>684940466</v>
      </c>
      <c r="K1295" s="14" t="str">
        <f>IF(timingTable[[#This Row],['[TRACECODE']:.1]]=140,"afterTx","")</f>
        <v/>
      </c>
      <c r="L1295" s="14" t="str">
        <f t="shared" si="220"/>
        <v/>
      </c>
      <c r="M1295" s="14" t="str">
        <f>IF(AND(H1295=H1294,K1294="afterTx",timingTable[[#This Row],['[TRACECODE']:.1]]=6),"dc","")</f>
        <v/>
      </c>
      <c r="N1295" s="14" t="str">
        <f t="shared" si="221"/>
        <v/>
      </c>
      <c r="O1295" s="14" t="str">
        <f>IF(timingTable[[#This Row],['[TRACECODE']:.1]]=141,"afterRx","")</f>
        <v/>
      </c>
      <c r="P1295" s="14" t="str">
        <f t="shared" si="222"/>
        <v/>
      </c>
      <c r="Q1295" s="14" t="str">
        <f t="shared" si="223"/>
        <v>rxStart</v>
      </c>
      <c r="R1295" s="14" t="str">
        <f t="shared" si="224"/>
        <v/>
      </c>
      <c r="S1295" s="14" t="str">
        <f t="shared" si="225"/>
        <v>EMPTY</v>
      </c>
      <c r="T1295" s="14" t="str">
        <f t="shared" si="226"/>
        <v>EMPTY</v>
      </c>
      <c r="U1295" s="14" t="str">
        <f t="shared" si="227"/>
        <v>EMPTY</v>
      </c>
      <c r="V1295" s="14" t="str">
        <f t="shared" si="228"/>
        <v>EMPTY</v>
      </c>
      <c r="W1295" s="14" t="str">
        <f>IF(L1295="beforeTx",timingTable[[#This Row],[FRT32_val]]-timingTable[[#This Row],[FRT32_trace]],"EMPTY")</f>
        <v>EMPTY</v>
      </c>
      <c r="X1295" s="14" t="str">
        <f t="shared" si="229"/>
        <v>EMPTY</v>
      </c>
      <c r="Y1295" s="14" t="str">
        <f t="shared" si="230"/>
        <v>EMPTY</v>
      </c>
      <c r="Z1295" s="14" t="str">
        <f>IF(AND(P1295="beforeRx",O1296="afterRx"),J1296-timingTable[[#This Row],[FRT32_trace]],"EMPTY")</f>
        <v>EMPTY</v>
      </c>
      <c r="AA1295" s="14" t="str">
        <f>IF(AND(timingTable[[#This Row],[txEnd]]="txEnd",Q1299="rxStart"),I1299-timingTable[[#This Row],[FRT32_val]],"EMPTY")</f>
        <v>EMPTY</v>
      </c>
    </row>
    <row r="1296" spans="1:27" x14ac:dyDescent="0.25">
      <c r="A1296" s="14" t="s">
        <v>4731</v>
      </c>
      <c r="B1296">
        <v>335692389557</v>
      </c>
      <c r="C1296" s="14" t="s">
        <v>12570</v>
      </c>
      <c r="D1296">
        <v>123</v>
      </c>
      <c r="E1296" s="14" t="s">
        <v>3922</v>
      </c>
      <c r="F1296" s="14" t="s">
        <v>7879</v>
      </c>
      <c r="G1296" s="14">
        <f>timingTable[[#This Row],[FRT_DEC]]-B1295</f>
        <v>3</v>
      </c>
      <c r="H12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INFO]]))),H1295)</f>
        <v>122</v>
      </c>
      <c r="I12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96" s="14">
        <f>HEX2DEC(RIGHT(timingTable[[#This Row],[FRT_HEX]],MIN(LEN(timingTable[[#This Row],[FRT_HEX]])-2,8)))</f>
        <v>684940469</v>
      </c>
      <c r="K1296" s="14" t="str">
        <f>IF(timingTable[[#This Row],['[TRACECODE']:.1]]=140,"afterTx","")</f>
        <v/>
      </c>
      <c r="L1296" s="14" t="str">
        <f t="shared" si="220"/>
        <v/>
      </c>
      <c r="M1296" s="14" t="str">
        <f>IF(AND(H1296=H1295,K1295="afterTx",timingTable[[#This Row],['[TRACECODE']:.1]]=6),"dc","")</f>
        <v/>
      </c>
      <c r="N1296" s="14" t="str">
        <f t="shared" si="221"/>
        <v/>
      </c>
      <c r="O1296" s="14" t="str">
        <f>IF(timingTable[[#This Row],['[TRACECODE']:.1]]=141,"afterRx","")</f>
        <v/>
      </c>
      <c r="P1296" s="14" t="str">
        <f t="shared" si="222"/>
        <v/>
      </c>
      <c r="Q1296" s="14" t="str">
        <f t="shared" si="223"/>
        <v/>
      </c>
      <c r="R1296" s="14" t="str">
        <f t="shared" si="224"/>
        <v/>
      </c>
      <c r="S1296" s="14" t="str">
        <f t="shared" si="225"/>
        <v>EMPTY</v>
      </c>
      <c r="T1296" s="14" t="str">
        <f t="shared" si="226"/>
        <v>EMPTY</v>
      </c>
      <c r="U1296" s="14" t="str">
        <f t="shared" si="227"/>
        <v>EMPTY</v>
      </c>
      <c r="V1296" s="14" t="str">
        <f t="shared" si="228"/>
        <v>EMPTY</v>
      </c>
      <c r="W1296" s="14" t="str">
        <f>IF(L1296="beforeTx",timingTable[[#This Row],[FRT32_val]]-timingTable[[#This Row],[FRT32_trace]],"EMPTY")</f>
        <v>EMPTY</v>
      </c>
      <c r="X1296" s="14" t="str">
        <f t="shared" si="229"/>
        <v>EMPTY</v>
      </c>
      <c r="Y1296" s="14" t="str">
        <f t="shared" si="230"/>
        <v>EMPTY</v>
      </c>
      <c r="Z1296" s="14" t="str">
        <f>IF(AND(P1296="beforeRx",O1297="afterRx"),J1297-timingTable[[#This Row],[FRT32_trace]],"EMPTY")</f>
        <v>EMPTY</v>
      </c>
      <c r="AA1296" s="14" t="str">
        <f>IF(AND(timingTable[[#This Row],[txEnd]]="txEnd",Q1300="rxStart"),I1300-timingTable[[#This Row],[FRT32_val]],"EMPTY")</f>
        <v>EMPTY</v>
      </c>
    </row>
    <row r="1297" spans="1:27" x14ac:dyDescent="0.25">
      <c r="A1297" s="14" t="s">
        <v>4735</v>
      </c>
      <c r="B1297">
        <v>335692389892</v>
      </c>
      <c r="C1297" s="14" t="s">
        <v>12574</v>
      </c>
      <c r="D1297">
        <v>124</v>
      </c>
      <c r="E1297" s="14" t="s">
        <v>3923</v>
      </c>
      <c r="F1297" s="14" t="s">
        <v>12575</v>
      </c>
      <c r="G1297" s="14">
        <f>timingTable[[#This Row],[FRT_DEC]]-B1296</f>
        <v>335</v>
      </c>
      <c r="H12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INFO]]))),H1296)</f>
        <v>122</v>
      </c>
      <c r="I12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684940593</v>
      </c>
      <c r="J1297" s="14">
        <f>HEX2DEC(RIGHT(timingTable[[#This Row],[FRT_HEX]],MIN(LEN(timingTable[[#This Row],[FRT_HEX]])-2,8)))</f>
        <v>684940804</v>
      </c>
      <c r="K1297" s="14" t="str">
        <f>IF(timingTable[[#This Row],['[TRACECODE']:.1]]=140,"afterTx","")</f>
        <v/>
      </c>
      <c r="L1297" s="14" t="str">
        <f t="shared" si="220"/>
        <v/>
      </c>
      <c r="M1297" s="14" t="str">
        <f>IF(AND(H1297=H1296,K1296="afterTx",timingTable[[#This Row],['[TRACECODE']:.1]]=6),"dc","")</f>
        <v/>
      </c>
      <c r="N1297" s="14" t="str">
        <f t="shared" si="221"/>
        <v/>
      </c>
      <c r="O1297" s="14" t="str">
        <f>IF(timingTable[[#This Row],['[TRACECODE']:.1]]=141,"afterRx","")</f>
        <v/>
      </c>
      <c r="P1297" s="14" t="str">
        <f t="shared" si="222"/>
        <v/>
      </c>
      <c r="Q1297" s="14" t="str">
        <f t="shared" si="223"/>
        <v/>
      </c>
      <c r="R1297" s="14" t="str">
        <f t="shared" si="224"/>
        <v>rxEnd</v>
      </c>
      <c r="S1297" s="14" t="str">
        <f t="shared" si="225"/>
        <v>EMPTY</v>
      </c>
      <c r="T1297" s="14" t="str">
        <f t="shared" si="226"/>
        <v>EMPTY</v>
      </c>
      <c r="U1297" s="14">
        <f t="shared" si="227"/>
        <v>-684940591</v>
      </c>
      <c r="V1297" s="14" t="str">
        <f t="shared" si="228"/>
        <v>EMPTY</v>
      </c>
      <c r="W1297" s="14" t="str">
        <f>IF(L1297="beforeTx",timingTable[[#This Row],[FRT32_val]]-timingTable[[#This Row],[FRT32_trace]],"EMPTY")</f>
        <v>EMPTY</v>
      </c>
      <c r="X1297" s="14" t="str">
        <f t="shared" si="229"/>
        <v>EMPTY</v>
      </c>
      <c r="Y1297" s="14">
        <f t="shared" si="230"/>
        <v>227</v>
      </c>
      <c r="Z1297" s="14" t="str">
        <f>IF(AND(P1297="beforeRx",O1298="afterRx"),J1298-timingTable[[#This Row],[FRT32_trace]],"EMPTY")</f>
        <v>EMPTY</v>
      </c>
      <c r="AA1297" s="14" t="str">
        <f>IF(AND(timingTable[[#This Row],[txEnd]]="txEnd",Q1301="rxStart"),I1301-timingTable[[#This Row],[FRT32_val]],"EMPTY")</f>
        <v>EMPTY</v>
      </c>
    </row>
    <row r="1298" spans="1:27" x14ac:dyDescent="0.25">
      <c r="A1298" s="14" t="s">
        <v>4737</v>
      </c>
      <c r="B1298">
        <v>335692389895</v>
      </c>
      <c r="C1298" s="14" t="s">
        <v>12576</v>
      </c>
      <c r="D1298">
        <v>124</v>
      </c>
      <c r="E1298" s="14" t="s">
        <v>3923</v>
      </c>
      <c r="F1298" s="14" t="s">
        <v>7880</v>
      </c>
      <c r="G1298" s="14">
        <f>timingTable[[#This Row],[FRT_DEC]]-B1297</f>
        <v>3</v>
      </c>
      <c r="H12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INFO]]))),H1297)</f>
        <v>122</v>
      </c>
      <c r="I12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298" s="14">
        <f>HEX2DEC(RIGHT(timingTable[[#This Row],[FRT_HEX]],MIN(LEN(timingTable[[#This Row],[FRT_HEX]])-2,8)))</f>
        <v>684940807</v>
      </c>
      <c r="K1298" s="14" t="str">
        <f>IF(timingTable[[#This Row],['[TRACECODE']:.1]]=140,"afterTx","")</f>
        <v/>
      </c>
      <c r="L1298" s="14" t="str">
        <f t="shared" si="220"/>
        <v/>
      </c>
      <c r="M1298" s="14" t="str">
        <f>IF(AND(H1298=H1297,K1297="afterTx",timingTable[[#This Row],['[TRACECODE']:.1]]=6),"dc","")</f>
        <v/>
      </c>
      <c r="N1298" s="14" t="str">
        <f t="shared" si="221"/>
        <v/>
      </c>
      <c r="O1298" s="14" t="str">
        <f>IF(timingTable[[#This Row],['[TRACECODE']:.1]]=141,"afterRx","")</f>
        <v/>
      </c>
      <c r="P1298" s="14" t="str">
        <f t="shared" si="222"/>
        <v/>
      </c>
      <c r="Q1298" s="14" t="str">
        <f t="shared" si="223"/>
        <v/>
      </c>
      <c r="R1298" s="14" t="str">
        <f t="shared" si="224"/>
        <v/>
      </c>
      <c r="S1298" s="14" t="str">
        <f t="shared" si="225"/>
        <v>EMPTY</v>
      </c>
      <c r="T1298" s="14" t="str">
        <f t="shared" si="226"/>
        <v>EMPTY</v>
      </c>
      <c r="U1298" s="14" t="str">
        <f t="shared" si="227"/>
        <v>EMPTY</v>
      </c>
      <c r="V1298" s="14" t="str">
        <f t="shared" si="228"/>
        <v>EMPTY</v>
      </c>
      <c r="W1298" s="14" t="str">
        <f>IF(L1298="beforeTx",timingTable[[#This Row],[FRT32_val]]-timingTable[[#This Row],[FRT32_trace]],"EMPTY")</f>
        <v>EMPTY</v>
      </c>
      <c r="X1298" s="14" t="str">
        <f t="shared" si="229"/>
        <v>EMPTY</v>
      </c>
      <c r="Y1298" s="14" t="str">
        <f t="shared" si="230"/>
        <v>EMPTY</v>
      </c>
      <c r="Z1298" s="14" t="str">
        <f>IF(AND(P1298="beforeRx",O1299="afterRx"),J1299-timingTable[[#This Row],[FRT32_trace]],"EMPTY")</f>
        <v>EMPTY</v>
      </c>
      <c r="AA1298" s="14" t="str">
        <f>IF(AND(timingTable[[#This Row],[txEnd]]="txEnd",Q1302="rxStart"),I1302-timingTable[[#This Row],[FRT32_val]],"EMPTY")</f>
        <v>EMPTY</v>
      </c>
    </row>
    <row r="1299" spans="1:27" x14ac:dyDescent="0.25">
      <c r="A1299" s="14" t="s">
        <v>4739</v>
      </c>
      <c r="B1299">
        <v>335692389908</v>
      </c>
      <c r="C1299" s="14" t="s">
        <v>12577</v>
      </c>
      <c r="D1299">
        <v>151</v>
      </c>
      <c r="E1299" s="14" t="s">
        <v>7876</v>
      </c>
      <c r="F1299" s="14" t="s">
        <v>7845</v>
      </c>
      <c r="G1299" s="14">
        <f>timingTable[[#This Row],[FRT_DEC]]-B1298</f>
        <v>13</v>
      </c>
      <c r="H12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INFO]]))),H1298)</f>
        <v>122</v>
      </c>
      <c r="I12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299" s="14">
        <f>HEX2DEC(RIGHT(timingTable[[#This Row],[FRT_HEX]],MIN(LEN(timingTable[[#This Row],[FRT_HEX]])-2,8)))</f>
        <v>684940820</v>
      </c>
      <c r="K1299" s="14" t="str">
        <f>IF(timingTable[[#This Row],['[TRACECODE']:.1]]=140,"afterTx","")</f>
        <v/>
      </c>
      <c r="L1299" s="14" t="str">
        <f t="shared" si="220"/>
        <v>beforeTx</v>
      </c>
      <c r="M1299" s="14" t="str">
        <f>IF(AND(H1299=H1298,K1298="afterTx",timingTable[[#This Row],['[TRACECODE']:.1]]=6),"dc","")</f>
        <v/>
      </c>
      <c r="N1299" s="14" t="str">
        <f t="shared" si="221"/>
        <v/>
      </c>
      <c r="O1299" s="14" t="str">
        <f>IF(timingTable[[#This Row],['[TRACECODE']:.1]]=141,"afterRx","")</f>
        <v/>
      </c>
      <c r="P1299" s="14" t="str">
        <f t="shared" si="222"/>
        <v/>
      </c>
      <c r="Q1299" s="14" t="str">
        <f t="shared" si="223"/>
        <v/>
      </c>
      <c r="R1299" s="14" t="str">
        <f t="shared" si="224"/>
        <v/>
      </c>
      <c r="S1299" s="14" t="str">
        <f t="shared" si="225"/>
        <v>EMPTY</v>
      </c>
      <c r="T1299" s="14" t="str">
        <f t="shared" si="226"/>
        <v>EMPTY</v>
      </c>
      <c r="U1299" s="14" t="str">
        <f t="shared" si="227"/>
        <v>EMPTY</v>
      </c>
      <c r="V1299" s="14" t="str">
        <f t="shared" si="228"/>
        <v>EMPTY</v>
      </c>
      <c r="W1299" s="14">
        <f>IF(L1299="beforeTx",timingTable[[#This Row],[FRT32_val]]-timingTable[[#This Row],[FRT32_trace]],"EMPTY")</f>
        <v>-684940818</v>
      </c>
      <c r="X1299" s="14">
        <f t="shared" si="229"/>
        <v>727</v>
      </c>
      <c r="Y1299" s="14" t="str">
        <f t="shared" si="230"/>
        <v>EMPTY</v>
      </c>
      <c r="Z1299" s="14" t="str">
        <f>IF(AND(P1299="beforeRx",O1300="afterRx"),J1300-timingTable[[#This Row],[FRT32_trace]],"EMPTY")</f>
        <v>EMPTY</v>
      </c>
      <c r="AA1299" s="14" t="str">
        <f>IF(AND(timingTable[[#This Row],[txEnd]]="txEnd",Q1303="rxStart"),I1303-timingTable[[#This Row],[FRT32_val]],"EMPTY")</f>
        <v>EMPTY</v>
      </c>
    </row>
    <row r="1300" spans="1:27" x14ac:dyDescent="0.25">
      <c r="A1300" s="14" t="s">
        <v>4741</v>
      </c>
      <c r="B1300">
        <v>335692389920</v>
      </c>
      <c r="C1300" s="14" t="s">
        <v>12579</v>
      </c>
      <c r="D1300">
        <v>151</v>
      </c>
      <c r="E1300" s="14" t="s">
        <v>7876</v>
      </c>
      <c r="F1300" s="14" t="s">
        <v>8151</v>
      </c>
      <c r="G1300" s="14">
        <f>timingTable[[#This Row],[FRT_DEC]]-B1299</f>
        <v>12</v>
      </c>
      <c r="H13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INFO]]))),H1299)</f>
        <v>122</v>
      </c>
      <c r="I13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300" s="14">
        <f>HEX2DEC(RIGHT(timingTable[[#This Row],[FRT_HEX]],MIN(LEN(timingTable[[#This Row],[FRT_HEX]])-2,8)))</f>
        <v>684940832</v>
      </c>
      <c r="K1300" s="14" t="str">
        <f>IF(timingTable[[#This Row],['[TRACECODE']:.1]]=140,"afterTx","")</f>
        <v/>
      </c>
      <c r="L1300" s="14" t="str">
        <f t="shared" si="220"/>
        <v/>
      </c>
      <c r="M1300" s="14" t="str">
        <f>IF(AND(H1300=H1299,K1299="afterTx",timingTable[[#This Row],['[TRACECODE']:.1]]=6),"dc","")</f>
        <v/>
      </c>
      <c r="N1300" s="14" t="str">
        <f t="shared" si="221"/>
        <v/>
      </c>
      <c r="O1300" s="14" t="str">
        <f>IF(timingTable[[#This Row],['[TRACECODE']:.1]]=141,"afterRx","")</f>
        <v/>
      </c>
      <c r="P1300" s="14" t="str">
        <f t="shared" si="222"/>
        <v/>
      </c>
      <c r="Q1300" s="14" t="str">
        <f t="shared" si="223"/>
        <v/>
      </c>
      <c r="R1300" s="14" t="str">
        <f t="shared" si="224"/>
        <v/>
      </c>
      <c r="S1300" s="14" t="str">
        <f t="shared" si="225"/>
        <v>EMPTY</v>
      </c>
      <c r="T1300" s="14" t="str">
        <f t="shared" si="226"/>
        <v>EMPTY</v>
      </c>
      <c r="U1300" s="14" t="str">
        <f t="shared" si="227"/>
        <v>EMPTY</v>
      </c>
      <c r="V1300" s="14" t="str">
        <f t="shared" si="228"/>
        <v>EMPTY</v>
      </c>
      <c r="W1300" s="14" t="str">
        <f>IF(L1300="beforeTx",timingTable[[#This Row],[FRT32_val]]-timingTable[[#This Row],[FRT32_trace]],"EMPTY")</f>
        <v>EMPTY</v>
      </c>
      <c r="X1300" s="14" t="str">
        <f t="shared" si="229"/>
        <v>EMPTY</v>
      </c>
      <c r="Y1300" s="14" t="str">
        <f t="shared" si="230"/>
        <v>EMPTY</v>
      </c>
      <c r="Z1300" s="14" t="str">
        <f>IF(AND(P1300="beforeRx",O1301="afterRx"),J1301-timingTable[[#This Row],[FRT32_trace]],"EMPTY")</f>
        <v>EMPTY</v>
      </c>
      <c r="AA1300" s="14" t="str">
        <f>IF(AND(timingTable[[#This Row],[txEnd]]="txEnd",Q1304="rxStart"),I1304-timingTable[[#This Row],[FRT32_val]],"EMPTY")</f>
        <v>EMPTY</v>
      </c>
    </row>
    <row r="1301" spans="1:27" x14ac:dyDescent="0.25">
      <c r="A1301" s="14" t="s">
        <v>4758</v>
      </c>
      <c r="B1301">
        <v>335692390635</v>
      </c>
      <c r="C1301" s="14" t="s">
        <v>12598</v>
      </c>
      <c r="D1301">
        <v>140</v>
      </c>
      <c r="E1301" s="14" t="s">
        <v>1076</v>
      </c>
      <c r="F1301" s="14" t="s">
        <v>6953</v>
      </c>
      <c r="G1301" s="14">
        <f>timingTable[[#This Row],[FRT_DEC]]-B1300</f>
        <v>715</v>
      </c>
      <c r="H13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INFO]]))),H1300)</f>
        <v>122</v>
      </c>
      <c r="I13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01" s="14">
        <f>HEX2DEC(RIGHT(timingTable[[#This Row],[FRT_HEX]],MIN(LEN(timingTable[[#This Row],[FRT_HEX]])-2,8)))</f>
        <v>684941547</v>
      </c>
      <c r="K1301" s="14" t="str">
        <f>IF(timingTable[[#This Row],['[TRACECODE']:.1]]=140,"afterTx","")</f>
        <v>afterTx</v>
      </c>
      <c r="L1301" s="14" t="str">
        <f t="shared" si="220"/>
        <v/>
      </c>
      <c r="M1301" s="14" t="str">
        <f>IF(AND(H1301=H1300,K1300="afterTx",timingTable[[#This Row],['[TRACECODE']:.1]]=6),"dc","")</f>
        <v/>
      </c>
      <c r="N1301" s="14" t="str">
        <f t="shared" si="221"/>
        <v/>
      </c>
      <c r="O1301" s="14" t="str">
        <f>IF(timingTable[[#This Row],['[TRACECODE']:.1]]=141,"afterRx","")</f>
        <v/>
      </c>
      <c r="P1301" s="14" t="str">
        <f t="shared" si="222"/>
        <v/>
      </c>
      <c r="Q1301" s="14" t="str">
        <f t="shared" si="223"/>
        <v/>
      </c>
      <c r="R1301" s="14" t="str">
        <f t="shared" si="224"/>
        <v/>
      </c>
      <c r="S1301" s="14" t="str">
        <f t="shared" si="225"/>
        <v>EMPTY</v>
      </c>
      <c r="T1301" s="14" t="str">
        <f t="shared" si="226"/>
        <v>EMPTY</v>
      </c>
      <c r="U1301" s="14" t="str">
        <f t="shared" si="227"/>
        <v>EMPTY</v>
      </c>
      <c r="V1301" s="14" t="str">
        <f t="shared" si="228"/>
        <v>EMPTY</v>
      </c>
      <c r="W1301" s="14" t="str">
        <f>IF(L1301="beforeTx",timingTable[[#This Row],[FRT32_val]]-timingTable[[#This Row],[FRT32_trace]],"EMPTY")</f>
        <v>EMPTY</v>
      </c>
      <c r="X1301" s="14" t="str">
        <f t="shared" si="229"/>
        <v>EMPTY</v>
      </c>
      <c r="Y1301" s="14" t="str">
        <f t="shared" si="230"/>
        <v>EMPTY</v>
      </c>
      <c r="Z1301" s="14" t="str">
        <f>IF(AND(P1301="beforeRx",O1302="afterRx"),J1302-timingTable[[#This Row],[FRT32_trace]],"EMPTY")</f>
        <v>EMPTY</v>
      </c>
      <c r="AA1301" s="14" t="str">
        <f>IF(AND(timingTable[[#This Row],[txEnd]]="txEnd",Q1305="rxStart"),I1305-timingTable[[#This Row],[FRT32_val]],"EMPTY")</f>
        <v>EMPTY</v>
      </c>
    </row>
    <row r="1302" spans="1:27" x14ac:dyDescent="0.25">
      <c r="A1302" s="14" t="s">
        <v>4771</v>
      </c>
      <c r="B1302">
        <v>335692391842</v>
      </c>
      <c r="C1302" s="14" t="s">
        <v>12611</v>
      </c>
      <c r="D1302">
        <v>151</v>
      </c>
      <c r="E1302" s="14" t="s">
        <v>7876</v>
      </c>
      <c r="F1302" s="14" t="s">
        <v>7945</v>
      </c>
      <c r="G1302" s="14">
        <f>timingTable[[#This Row],[FRT_DEC]]-B1301</f>
        <v>1207</v>
      </c>
      <c r="H13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INFO]]))),H1301)</f>
        <v>122</v>
      </c>
      <c r="I13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302" s="14">
        <f>HEX2DEC(RIGHT(timingTable[[#This Row],[FRT_HEX]],MIN(LEN(timingTable[[#This Row],[FRT_HEX]])-2,8)))</f>
        <v>684942754</v>
      </c>
      <c r="K1302" s="14" t="str">
        <f>IF(timingTable[[#This Row],['[TRACECODE']:.1]]=140,"afterTx","")</f>
        <v/>
      </c>
      <c r="L1302" s="14" t="str">
        <f t="shared" si="220"/>
        <v/>
      </c>
      <c r="M1302" s="14" t="str">
        <f>IF(AND(H1302=H1301,K1301="afterTx",timingTable[[#This Row],['[TRACECODE']:.1]]=6),"dc","")</f>
        <v/>
      </c>
      <c r="N1302" s="14" t="str">
        <f t="shared" si="221"/>
        <v/>
      </c>
      <c r="O1302" s="14" t="str">
        <f>IF(timingTable[[#This Row],['[TRACECODE']:.1]]=141,"afterRx","")</f>
        <v/>
      </c>
      <c r="P1302" s="14" t="str">
        <f t="shared" si="222"/>
        <v/>
      </c>
      <c r="Q1302" s="14" t="str">
        <f t="shared" si="223"/>
        <v/>
      </c>
      <c r="R1302" s="14" t="str">
        <f t="shared" si="224"/>
        <v/>
      </c>
      <c r="S1302" s="14" t="str">
        <f t="shared" si="225"/>
        <v>EMPTY</v>
      </c>
      <c r="T1302" s="14" t="str">
        <f t="shared" si="226"/>
        <v>EMPTY</v>
      </c>
      <c r="U1302" s="14" t="str">
        <f t="shared" si="227"/>
        <v>EMPTY</v>
      </c>
      <c r="V1302" s="14" t="str">
        <f t="shared" si="228"/>
        <v>EMPTY</v>
      </c>
      <c r="W1302" s="14" t="str">
        <f>IF(L1302="beforeTx",timingTable[[#This Row],[FRT32_val]]-timingTable[[#This Row],[FRT32_trace]],"EMPTY")</f>
        <v>EMPTY</v>
      </c>
      <c r="X1302" s="14" t="str">
        <f t="shared" si="229"/>
        <v>EMPTY</v>
      </c>
      <c r="Y1302" s="14" t="str">
        <f t="shared" si="230"/>
        <v>EMPTY</v>
      </c>
      <c r="Z1302" s="14" t="str">
        <f>IF(AND(P1302="beforeRx",O1303="afterRx"),J1303-timingTable[[#This Row],[FRT32_trace]],"EMPTY")</f>
        <v>EMPTY</v>
      </c>
      <c r="AA1302" s="14" t="str">
        <f>IF(AND(timingTable[[#This Row],[txEnd]]="txEnd",Q1306="rxStart"),I1306-timingTable[[#This Row],[FRT32_val]],"EMPTY")</f>
        <v>EMPTY</v>
      </c>
    </row>
    <row r="1303" spans="1:27" x14ac:dyDescent="0.25">
      <c r="A1303" s="14" t="s">
        <v>4773</v>
      </c>
      <c r="B1303">
        <v>335692391988</v>
      </c>
      <c r="C1303" s="14" t="s">
        <v>12613</v>
      </c>
      <c r="D1303">
        <v>151</v>
      </c>
      <c r="E1303" s="14" t="s">
        <v>7876</v>
      </c>
      <c r="F1303" s="14" t="s">
        <v>7989</v>
      </c>
      <c r="G1303" s="14">
        <f>timingTable[[#This Row],[FRT_DEC]]-B1302</f>
        <v>146</v>
      </c>
      <c r="H13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INFO]]))),H1302)</f>
        <v>122</v>
      </c>
      <c r="I13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03" s="14">
        <f>HEX2DEC(RIGHT(timingTable[[#This Row],[FRT_HEX]],MIN(LEN(timingTable[[#This Row],[FRT_HEX]])-2,8)))</f>
        <v>684942900</v>
      </c>
      <c r="K1303" s="14" t="str">
        <f>IF(timingTable[[#This Row],['[TRACECODE']:.1]]=140,"afterTx","")</f>
        <v/>
      </c>
      <c r="L1303" s="14" t="str">
        <f t="shared" si="220"/>
        <v/>
      </c>
      <c r="M1303" s="14" t="str">
        <f>IF(AND(H1303=H1302,K1302="afterTx",timingTable[[#This Row],['[TRACECODE']:.1]]=6),"dc","")</f>
        <v/>
      </c>
      <c r="N1303" s="14" t="str">
        <f t="shared" si="221"/>
        <v/>
      </c>
      <c r="O1303" s="14" t="str">
        <f>IF(timingTable[[#This Row],['[TRACECODE']:.1]]=141,"afterRx","")</f>
        <v/>
      </c>
      <c r="P1303" s="14" t="str">
        <f t="shared" si="222"/>
        <v/>
      </c>
      <c r="Q1303" s="14" t="str">
        <f t="shared" si="223"/>
        <v/>
      </c>
      <c r="R1303" s="14" t="str">
        <f t="shared" si="224"/>
        <v/>
      </c>
      <c r="S1303" s="14" t="str">
        <f t="shared" si="225"/>
        <v>EMPTY</v>
      </c>
      <c r="T1303" s="14" t="str">
        <f t="shared" si="226"/>
        <v>EMPTY</v>
      </c>
      <c r="U1303" s="14" t="str">
        <f t="shared" si="227"/>
        <v>EMPTY</v>
      </c>
      <c r="V1303" s="14" t="str">
        <f t="shared" si="228"/>
        <v>EMPTY</v>
      </c>
      <c r="W1303" s="14" t="str">
        <f>IF(L1303="beforeTx",timingTable[[#This Row],[FRT32_val]]-timingTable[[#This Row],[FRT32_trace]],"EMPTY")</f>
        <v>EMPTY</v>
      </c>
      <c r="X1303" s="14" t="str">
        <f t="shared" si="229"/>
        <v>EMPTY</v>
      </c>
      <c r="Y1303" s="14" t="str">
        <f t="shared" si="230"/>
        <v>EMPTY</v>
      </c>
      <c r="Z1303" s="14" t="str">
        <f>IF(AND(P1303="beforeRx",O1304="afterRx"),J1304-timingTable[[#This Row],[FRT32_trace]],"EMPTY")</f>
        <v>EMPTY</v>
      </c>
      <c r="AA1303" s="14" t="str">
        <f>IF(AND(timingTable[[#This Row],[txEnd]]="txEnd",Q1307="rxStart"),I1307-timingTable[[#This Row],[FRT32_val]],"EMPTY")</f>
        <v>EMPTY</v>
      </c>
    </row>
    <row r="1304" spans="1:27" x14ac:dyDescent="0.25">
      <c r="A1304" s="14" t="s">
        <v>4776</v>
      </c>
      <c r="B1304">
        <v>335692392766</v>
      </c>
      <c r="C1304" s="14" t="s">
        <v>12616</v>
      </c>
      <c r="D1304">
        <v>151</v>
      </c>
      <c r="E1304" s="14" t="s">
        <v>7876</v>
      </c>
      <c r="F1304" s="14" t="s">
        <v>7936</v>
      </c>
      <c r="G1304" s="14">
        <f>timingTable[[#This Row],[FRT_DEC]]-B1303</f>
        <v>778</v>
      </c>
      <c r="H13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INFO]]))),H1303)</f>
        <v>122</v>
      </c>
      <c r="I13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04" s="14">
        <f>HEX2DEC(RIGHT(timingTable[[#This Row],[FRT_HEX]],MIN(LEN(timingTable[[#This Row],[FRT_HEX]])-2,8)))</f>
        <v>684943678</v>
      </c>
      <c r="K1304" s="14" t="str">
        <f>IF(timingTable[[#This Row],['[TRACECODE']:.1]]=140,"afterTx","")</f>
        <v/>
      </c>
      <c r="L1304" s="14" t="str">
        <f t="shared" si="220"/>
        <v/>
      </c>
      <c r="M1304" s="14" t="str">
        <f>IF(AND(H1304=H1303,K1303="afterTx",timingTable[[#This Row],['[TRACECODE']:.1]]=6),"dc","")</f>
        <v/>
      </c>
      <c r="N1304" s="14" t="str">
        <f t="shared" si="221"/>
        <v/>
      </c>
      <c r="O1304" s="14" t="str">
        <f>IF(timingTable[[#This Row],['[TRACECODE']:.1]]=141,"afterRx","")</f>
        <v/>
      </c>
      <c r="P1304" s="14" t="str">
        <f t="shared" si="222"/>
        <v/>
      </c>
      <c r="Q1304" s="14" t="str">
        <f t="shared" si="223"/>
        <v/>
      </c>
      <c r="R1304" s="14" t="str">
        <f t="shared" si="224"/>
        <v/>
      </c>
      <c r="S1304" s="14" t="str">
        <f t="shared" si="225"/>
        <v>EMPTY</v>
      </c>
      <c r="T1304" s="14" t="str">
        <f t="shared" si="226"/>
        <v>EMPTY</v>
      </c>
      <c r="U1304" s="14" t="str">
        <f t="shared" si="227"/>
        <v>EMPTY</v>
      </c>
      <c r="V1304" s="14" t="str">
        <f t="shared" si="228"/>
        <v>EMPTY</v>
      </c>
      <c r="W1304" s="14" t="str">
        <f>IF(L1304="beforeTx",timingTable[[#This Row],[FRT32_val]]-timingTable[[#This Row],[FRT32_trace]],"EMPTY")</f>
        <v>EMPTY</v>
      </c>
      <c r="X1304" s="14" t="str">
        <f t="shared" si="229"/>
        <v>EMPTY</v>
      </c>
      <c r="Y1304" s="14" t="str">
        <f t="shared" si="230"/>
        <v>EMPTY</v>
      </c>
      <c r="Z1304" s="14" t="str">
        <f>IF(AND(P1304="beforeRx",O1305="afterRx"),J1305-timingTable[[#This Row],[FRT32_trace]],"EMPTY")</f>
        <v>EMPTY</v>
      </c>
      <c r="AA1304" s="14" t="str">
        <f>IF(AND(timingTable[[#This Row],[txEnd]]="txEnd",Q1308="rxStart"),I1308-timingTable[[#This Row],[FRT32_val]],"EMPTY")</f>
        <v>EMPTY</v>
      </c>
    </row>
    <row r="1305" spans="1:27" x14ac:dyDescent="0.25">
      <c r="A1305" s="14" t="s">
        <v>4778</v>
      </c>
      <c r="B1305">
        <v>335692402843</v>
      </c>
      <c r="C1305" s="14" t="s">
        <v>12618</v>
      </c>
      <c r="D1305">
        <v>151</v>
      </c>
      <c r="E1305" s="14" t="s">
        <v>7876</v>
      </c>
      <c r="F1305" s="14" t="s">
        <v>7989</v>
      </c>
      <c r="G1305" s="14">
        <f>timingTable[[#This Row],[FRT_DEC]]-B1304</f>
        <v>10077</v>
      </c>
      <c r="H13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INFO]]))),H1304)</f>
        <v>122</v>
      </c>
      <c r="I13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05" s="14">
        <f>HEX2DEC(RIGHT(timingTable[[#This Row],[FRT_HEX]],MIN(LEN(timingTable[[#This Row],[FRT_HEX]])-2,8)))</f>
        <v>684953755</v>
      </c>
      <c r="K1305" s="14" t="str">
        <f>IF(timingTable[[#This Row],['[TRACECODE']:.1]]=140,"afterTx","")</f>
        <v/>
      </c>
      <c r="L1305" s="14" t="str">
        <f t="shared" si="220"/>
        <v/>
      </c>
      <c r="M1305" s="14" t="str">
        <f>IF(AND(H1305=H1304,K1304="afterTx",timingTable[[#This Row],['[TRACECODE']:.1]]=6),"dc","")</f>
        <v/>
      </c>
      <c r="N1305" s="14" t="str">
        <f t="shared" si="221"/>
        <v/>
      </c>
      <c r="O1305" s="14" t="str">
        <f>IF(timingTable[[#This Row],['[TRACECODE']:.1]]=141,"afterRx","")</f>
        <v/>
      </c>
      <c r="P1305" s="14" t="str">
        <f t="shared" si="222"/>
        <v/>
      </c>
      <c r="Q1305" s="14" t="str">
        <f t="shared" si="223"/>
        <v/>
      </c>
      <c r="R1305" s="14" t="str">
        <f t="shared" si="224"/>
        <v/>
      </c>
      <c r="S1305" s="14" t="str">
        <f t="shared" si="225"/>
        <v>EMPTY</v>
      </c>
      <c r="T1305" s="14" t="str">
        <f t="shared" si="226"/>
        <v>EMPTY</v>
      </c>
      <c r="U1305" s="14" t="str">
        <f t="shared" si="227"/>
        <v>EMPTY</v>
      </c>
      <c r="V1305" s="14" t="str">
        <f t="shared" si="228"/>
        <v>EMPTY</v>
      </c>
      <c r="W1305" s="14" t="str">
        <f>IF(L1305="beforeTx",timingTable[[#This Row],[FRT32_val]]-timingTable[[#This Row],[FRT32_trace]],"EMPTY")</f>
        <v>EMPTY</v>
      </c>
      <c r="X1305" s="14" t="str">
        <f t="shared" si="229"/>
        <v>EMPTY</v>
      </c>
      <c r="Y1305" s="14" t="str">
        <f t="shared" si="230"/>
        <v>EMPTY</v>
      </c>
      <c r="Z1305" s="14" t="str">
        <f>IF(AND(P1305="beforeRx",O1306="afterRx"),J1306-timingTable[[#This Row],[FRT32_trace]],"EMPTY")</f>
        <v>EMPTY</v>
      </c>
      <c r="AA1305" s="14" t="str">
        <f>IF(AND(timingTable[[#This Row],[txEnd]]="txEnd",Q1309="rxStart"),I1309-timingTable[[#This Row],[FRT32_val]],"EMPTY")</f>
        <v>EMPTY</v>
      </c>
    </row>
    <row r="1306" spans="1:27" x14ac:dyDescent="0.25">
      <c r="A1306" s="14" t="s">
        <v>4786</v>
      </c>
      <c r="B1306">
        <v>335692403885</v>
      </c>
      <c r="C1306" s="14" t="s">
        <v>12628</v>
      </c>
      <c r="D1306">
        <v>151</v>
      </c>
      <c r="E1306" s="14" t="s">
        <v>7876</v>
      </c>
      <c r="F1306" s="14" t="s">
        <v>7993</v>
      </c>
      <c r="G1306" s="14">
        <f>timingTable[[#This Row],[FRT_DEC]]-B1305</f>
        <v>1042</v>
      </c>
      <c r="H13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INFO]]))),H1305)</f>
        <v>122</v>
      </c>
      <c r="I13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306" s="14">
        <f>HEX2DEC(RIGHT(timingTable[[#This Row],[FRT_HEX]],MIN(LEN(timingTable[[#This Row],[FRT_HEX]])-2,8)))</f>
        <v>684954797</v>
      </c>
      <c r="K1306" s="14" t="str">
        <f>IF(timingTable[[#This Row],['[TRACECODE']:.1]]=140,"afterTx","")</f>
        <v/>
      </c>
      <c r="L1306" s="14" t="str">
        <f t="shared" si="220"/>
        <v/>
      </c>
      <c r="M1306" s="14" t="str">
        <f>IF(AND(H1306=H1305,K1305="afterTx",timingTable[[#This Row],['[TRACECODE']:.1]]=6),"dc","")</f>
        <v/>
      </c>
      <c r="N1306" s="14" t="str">
        <f t="shared" si="221"/>
        <v/>
      </c>
      <c r="O1306" s="14" t="str">
        <f>IF(timingTable[[#This Row],['[TRACECODE']:.1]]=141,"afterRx","")</f>
        <v/>
      </c>
      <c r="P1306" s="14" t="str">
        <f t="shared" si="222"/>
        <v/>
      </c>
      <c r="Q1306" s="14" t="str">
        <f t="shared" si="223"/>
        <v/>
      </c>
      <c r="R1306" s="14" t="str">
        <f t="shared" si="224"/>
        <v/>
      </c>
      <c r="S1306" s="14" t="str">
        <f t="shared" si="225"/>
        <v>EMPTY</v>
      </c>
      <c r="T1306" s="14" t="str">
        <f t="shared" si="226"/>
        <v>EMPTY</v>
      </c>
      <c r="U1306" s="14" t="str">
        <f t="shared" si="227"/>
        <v>EMPTY</v>
      </c>
      <c r="V1306" s="14" t="str">
        <f t="shared" si="228"/>
        <v>EMPTY</v>
      </c>
      <c r="W1306" s="14" t="str">
        <f>IF(L1306="beforeTx",timingTable[[#This Row],[FRT32_val]]-timingTable[[#This Row],[FRT32_trace]],"EMPTY")</f>
        <v>EMPTY</v>
      </c>
      <c r="X1306" s="14" t="str">
        <f t="shared" si="229"/>
        <v>EMPTY</v>
      </c>
      <c r="Y1306" s="14" t="str">
        <f t="shared" si="230"/>
        <v>EMPTY</v>
      </c>
      <c r="Z1306" s="14" t="str">
        <f>IF(AND(P1306="beforeRx",O1307="afterRx"),J1307-timingTable[[#This Row],[FRT32_trace]],"EMPTY")</f>
        <v>EMPTY</v>
      </c>
      <c r="AA1306" s="14" t="str">
        <f>IF(AND(timingTable[[#This Row],[txEnd]]="txEnd",Q1310="rxStart"),I1310-timingTable[[#This Row],[FRT32_val]],"EMPTY")</f>
        <v>EMPTY</v>
      </c>
    </row>
    <row r="1307" spans="1:27" x14ac:dyDescent="0.25">
      <c r="A1307" s="14" t="s">
        <v>4790</v>
      </c>
      <c r="B1307">
        <v>335692403931</v>
      </c>
      <c r="C1307" s="14" t="s">
        <v>12632</v>
      </c>
      <c r="D1307">
        <v>131</v>
      </c>
      <c r="E1307" s="14" t="s">
        <v>3932</v>
      </c>
      <c r="F1307" s="14" t="s">
        <v>12633</v>
      </c>
      <c r="G1307" s="14">
        <f>timingTable[[#This Row],[FRT_DEC]]-B1306</f>
        <v>46</v>
      </c>
      <c r="H13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INFO]]))),H1306)</f>
        <v>123</v>
      </c>
      <c r="I130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07" s="14">
        <f>HEX2DEC(RIGHT(timingTable[[#This Row],[FRT_HEX]],MIN(LEN(timingTable[[#This Row],[FRT_HEX]])-2,8)))</f>
        <v>684954843</v>
      </c>
      <c r="K1307" s="14" t="str">
        <f>IF(timingTable[[#This Row],['[TRACECODE']:.1]]=140,"afterTx","")</f>
        <v/>
      </c>
      <c r="L1307" s="14" t="str">
        <f t="shared" si="220"/>
        <v/>
      </c>
      <c r="M1307" s="14" t="str">
        <f>IF(AND(H1307=H1306,K1306="afterTx",timingTable[[#This Row],['[TRACECODE']:.1]]=6),"dc","")</f>
        <v/>
      </c>
      <c r="N1307" s="14" t="str">
        <f t="shared" si="221"/>
        <v/>
      </c>
      <c r="O1307" s="14" t="str">
        <f>IF(timingTable[[#This Row],['[TRACECODE']:.1]]=141,"afterRx","")</f>
        <v/>
      </c>
      <c r="P1307" s="14" t="str">
        <f t="shared" si="222"/>
        <v/>
      </c>
      <c r="Q1307" s="14" t="str">
        <f t="shared" si="223"/>
        <v/>
      </c>
      <c r="R1307" s="14" t="str">
        <f t="shared" si="224"/>
        <v/>
      </c>
      <c r="S1307" s="14" t="str">
        <f t="shared" si="225"/>
        <v>EMPTY</v>
      </c>
      <c r="T1307" s="14" t="str">
        <f t="shared" si="226"/>
        <v>EMPTY</v>
      </c>
      <c r="U1307" s="14" t="str">
        <f t="shared" si="227"/>
        <v>EMPTY</v>
      </c>
      <c r="V1307" s="14" t="str">
        <f t="shared" si="228"/>
        <v>EMPTY</v>
      </c>
      <c r="W1307" s="14" t="str">
        <f>IF(L1307="beforeTx",timingTable[[#This Row],[FRT32_val]]-timingTable[[#This Row],[FRT32_trace]],"EMPTY")</f>
        <v>EMPTY</v>
      </c>
      <c r="X1307" s="14" t="str">
        <f t="shared" si="229"/>
        <v>EMPTY</v>
      </c>
      <c r="Y1307" s="14" t="str">
        <f t="shared" si="230"/>
        <v>EMPTY</v>
      </c>
      <c r="Z1307" s="14" t="str">
        <f>IF(AND(P1307="beforeRx",O1308="afterRx"),J1308-timingTable[[#This Row],[FRT32_trace]],"EMPTY")</f>
        <v>EMPTY</v>
      </c>
      <c r="AA1307" s="14" t="str">
        <f>IF(AND(timingTable[[#This Row],[txEnd]]="txEnd",Q1311="rxStart"),I1311-timingTable[[#This Row],[FRT32_val]],"EMPTY")</f>
        <v>EMPTY</v>
      </c>
    </row>
    <row r="1308" spans="1:27" x14ac:dyDescent="0.25">
      <c r="A1308" s="14" t="s">
        <v>4792</v>
      </c>
      <c r="B1308">
        <v>335692403977</v>
      </c>
      <c r="C1308" s="14" t="s">
        <v>12635</v>
      </c>
      <c r="D1308">
        <v>129</v>
      </c>
      <c r="E1308" s="14" t="s">
        <v>3677</v>
      </c>
      <c r="F1308" s="14" t="s">
        <v>12636</v>
      </c>
      <c r="G1308" s="14">
        <f>timingTable[[#This Row],[FRT_DEC]]-B1307</f>
        <v>46</v>
      </c>
      <c r="H13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INFO]]))),H1307)</f>
        <v>123</v>
      </c>
      <c r="I13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684955782</v>
      </c>
      <c r="J1308" s="14">
        <f>HEX2DEC(RIGHT(timingTable[[#This Row],[FRT_HEX]],MIN(LEN(timingTable[[#This Row],[FRT_HEX]])-2,8)))</f>
        <v>684954889</v>
      </c>
      <c r="K1308" s="14" t="str">
        <f>IF(timingTable[[#This Row],['[TRACECODE']:.1]]=140,"afterTx","")</f>
        <v/>
      </c>
      <c r="L1308" s="14" t="str">
        <f t="shared" si="220"/>
        <v>beforeTx</v>
      </c>
      <c r="M1308" s="14" t="str">
        <f>IF(AND(H1308=H1307,K1307="afterTx",timingTable[[#This Row],['[TRACECODE']:.1]]=6),"dc","")</f>
        <v/>
      </c>
      <c r="N1308" s="14" t="str">
        <f t="shared" si="221"/>
        <v/>
      </c>
      <c r="O1308" s="14" t="str">
        <f>IF(timingTable[[#This Row],['[TRACECODE']:.1]]=141,"afterRx","")</f>
        <v/>
      </c>
      <c r="P1308" s="14" t="str">
        <f t="shared" si="222"/>
        <v/>
      </c>
      <c r="Q1308" s="14" t="str">
        <f t="shared" si="223"/>
        <v/>
      </c>
      <c r="R1308" s="14" t="str">
        <f t="shared" si="224"/>
        <v/>
      </c>
      <c r="S1308" s="14">
        <f t="shared" si="225"/>
        <v>720</v>
      </c>
      <c r="T1308" s="14" t="str">
        <f t="shared" si="226"/>
        <v>EMPTY</v>
      </c>
      <c r="U1308" s="14" t="str">
        <f t="shared" si="227"/>
        <v>EMPTY</v>
      </c>
      <c r="V1308" s="14" t="str">
        <f t="shared" si="228"/>
        <v>EMPTY</v>
      </c>
      <c r="W1308" s="14">
        <f>IF(L1308="beforeTx",timingTable[[#This Row],[FRT32_val]]-timingTable[[#This Row],[FRT32_trace]],"EMPTY")</f>
        <v>893</v>
      </c>
      <c r="X1308" s="14">
        <f t="shared" si="229"/>
        <v>930</v>
      </c>
      <c r="Y1308" s="14" t="str">
        <f t="shared" si="230"/>
        <v>EMPTY</v>
      </c>
      <c r="Z1308" s="14" t="str">
        <f>IF(AND(P1308="beforeRx",O1309="afterRx"),J1309-timingTable[[#This Row],[FRT32_trace]],"EMPTY")</f>
        <v>EMPTY</v>
      </c>
      <c r="AA1308" s="14" t="str">
        <f>IF(AND(timingTable[[#This Row],[txEnd]]="txEnd",Q1312="rxStart"),I1312-timingTable[[#This Row],[FRT32_val]],"EMPTY")</f>
        <v>EMPTY</v>
      </c>
    </row>
    <row r="1309" spans="1:27" x14ac:dyDescent="0.25">
      <c r="A1309" s="14" t="s">
        <v>4793</v>
      </c>
      <c r="B1309">
        <v>335692403981</v>
      </c>
      <c r="C1309" s="14" t="s">
        <v>12637</v>
      </c>
      <c r="D1309">
        <v>129</v>
      </c>
      <c r="E1309" s="14" t="s">
        <v>3677</v>
      </c>
      <c r="F1309" s="14" t="s">
        <v>7881</v>
      </c>
      <c r="G1309" s="14">
        <f>timingTable[[#This Row],[FRT_DEC]]-B1308</f>
        <v>4</v>
      </c>
      <c r="H13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INFO]]))),H1308)</f>
        <v>123</v>
      </c>
      <c r="I13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09" s="14">
        <f>HEX2DEC(RIGHT(timingTable[[#This Row],[FRT_HEX]],MIN(LEN(timingTable[[#This Row],[FRT_HEX]])-2,8)))</f>
        <v>684954893</v>
      </c>
      <c r="K1309" s="14" t="str">
        <f>IF(timingTable[[#This Row],['[TRACECODE']:.1]]=140,"afterTx","")</f>
        <v/>
      </c>
      <c r="L1309" s="14" t="str">
        <f t="shared" si="220"/>
        <v/>
      </c>
      <c r="M1309" s="14" t="str">
        <f>IF(AND(H1309=H1308,K1308="afterTx",timingTable[[#This Row],['[TRACECODE']:.1]]=6),"dc","")</f>
        <v/>
      </c>
      <c r="N1309" s="14" t="str">
        <f t="shared" si="221"/>
        <v/>
      </c>
      <c r="O1309" s="14" t="str">
        <f>IF(timingTable[[#This Row],['[TRACECODE']:.1]]=141,"afterRx","")</f>
        <v/>
      </c>
      <c r="P1309" s="14" t="str">
        <f t="shared" si="222"/>
        <v/>
      </c>
      <c r="Q1309" s="14" t="str">
        <f t="shared" si="223"/>
        <v/>
      </c>
      <c r="R1309" s="14" t="str">
        <f t="shared" si="224"/>
        <v/>
      </c>
      <c r="S1309" s="14" t="str">
        <f t="shared" si="225"/>
        <v>EMPTY</v>
      </c>
      <c r="T1309" s="14" t="str">
        <f t="shared" si="226"/>
        <v>EMPTY</v>
      </c>
      <c r="U1309" s="14" t="str">
        <f t="shared" si="227"/>
        <v>EMPTY</v>
      </c>
      <c r="V1309" s="14" t="str">
        <f t="shared" si="228"/>
        <v>EMPTY</v>
      </c>
      <c r="W1309" s="14" t="str">
        <f>IF(L1309="beforeTx",timingTable[[#This Row],[FRT32_val]]-timingTable[[#This Row],[FRT32_trace]],"EMPTY")</f>
        <v>EMPTY</v>
      </c>
      <c r="X1309" s="14" t="str">
        <f t="shared" si="229"/>
        <v>EMPTY</v>
      </c>
      <c r="Y1309" s="14" t="str">
        <f t="shared" si="230"/>
        <v>EMPTY</v>
      </c>
      <c r="Z1309" s="14" t="str">
        <f>IF(AND(P1309="beforeRx",O1310="afterRx"),J1310-timingTable[[#This Row],[FRT32_trace]],"EMPTY")</f>
        <v>EMPTY</v>
      </c>
      <c r="AA1309" s="14" t="str">
        <f>IF(AND(timingTable[[#This Row],[txEnd]]="txEnd",Q1313="rxStart"),I1313-timingTable[[#This Row],[FRT32_val]],"EMPTY")</f>
        <v>EMPTY</v>
      </c>
    </row>
    <row r="1310" spans="1:27" x14ac:dyDescent="0.25">
      <c r="A1310" s="14" t="s">
        <v>4794</v>
      </c>
      <c r="B1310">
        <v>335692404907</v>
      </c>
      <c r="C1310" s="14" t="s">
        <v>12638</v>
      </c>
      <c r="D1310">
        <v>140</v>
      </c>
      <c r="E1310" s="14" t="s">
        <v>1076</v>
      </c>
      <c r="F1310" s="14" t="s">
        <v>7851</v>
      </c>
      <c r="G1310" s="14">
        <f>timingTable[[#This Row],[FRT_DEC]]-B1309</f>
        <v>926</v>
      </c>
      <c r="H13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INFO]]))),H1309)</f>
        <v>123</v>
      </c>
      <c r="I131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10" s="14">
        <f>HEX2DEC(RIGHT(timingTable[[#This Row],[FRT_HEX]],MIN(LEN(timingTable[[#This Row],[FRT_HEX]])-2,8)))</f>
        <v>684955819</v>
      </c>
      <c r="K1310" s="14" t="str">
        <f>IF(timingTable[[#This Row],['[TRACECODE']:.1]]=140,"afterTx","")</f>
        <v>afterTx</v>
      </c>
      <c r="L1310" s="14" t="str">
        <f t="shared" si="220"/>
        <v/>
      </c>
      <c r="M1310" s="14" t="str">
        <f>IF(AND(H1310=H1309,K1309="afterTx",timingTable[[#This Row],['[TRACECODE']:.1]]=6),"dc","")</f>
        <v/>
      </c>
      <c r="N1310" s="14" t="str">
        <f t="shared" si="221"/>
        <v/>
      </c>
      <c r="O1310" s="14" t="str">
        <f>IF(timingTable[[#This Row],['[TRACECODE']:.1]]=141,"afterRx","")</f>
        <v/>
      </c>
      <c r="P1310" s="14" t="str">
        <f t="shared" si="222"/>
        <v/>
      </c>
      <c r="Q1310" s="14" t="str">
        <f t="shared" si="223"/>
        <v/>
      </c>
      <c r="R1310" s="14" t="str">
        <f t="shared" si="224"/>
        <v/>
      </c>
      <c r="S1310" s="14" t="str">
        <f t="shared" si="225"/>
        <v>EMPTY</v>
      </c>
      <c r="T1310" s="14" t="str">
        <f t="shared" si="226"/>
        <v>EMPTY</v>
      </c>
      <c r="U1310" s="14" t="str">
        <f t="shared" si="227"/>
        <v>EMPTY</v>
      </c>
      <c r="V1310" s="14" t="str">
        <f t="shared" si="228"/>
        <v>EMPTY</v>
      </c>
      <c r="W1310" s="14" t="str">
        <f>IF(L1310="beforeTx",timingTable[[#This Row],[FRT32_val]]-timingTable[[#This Row],[FRT32_trace]],"EMPTY")</f>
        <v>EMPTY</v>
      </c>
      <c r="X1310" s="14" t="str">
        <f t="shared" si="229"/>
        <v>EMPTY</v>
      </c>
      <c r="Y1310" s="14" t="str">
        <f t="shared" si="230"/>
        <v>EMPTY</v>
      </c>
      <c r="Z1310" s="14" t="str">
        <f>IF(AND(P1310="beforeRx",O1311="afterRx"),J1311-timingTable[[#This Row],[FRT32_trace]],"EMPTY")</f>
        <v>EMPTY</v>
      </c>
      <c r="AA1310" s="14" t="str">
        <f>IF(AND(timingTable[[#This Row],[txEnd]]="txEnd",Q1314="rxStart"),I1314-timingTable[[#This Row],[FRT32_val]],"EMPTY")</f>
        <v>EMPTY</v>
      </c>
    </row>
    <row r="1311" spans="1:27" x14ac:dyDescent="0.25">
      <c r="A1311" s="14" t="s">
        <v>4796</v>
      </c>
      <c r="B1311">
        <v>335692408540</v>
      </c>
      <c r="C1311" s="14" t="s">
        <v>12640</v>
      </c>
      <c r="D1311">
        <v>6</v>
      </c>
      <c r="E1311" s="14" t="s">
        <v>1077</v>
      </c>
      <c r="F1311" s="14" t="s">
        <v>12641</v>
      </c>
      <c r="G1311" s="14">
        <f>timingTable[[#This Row],[FRT_DEC]]-B1310</f>
        <v>3633</v>
      </c>
      <c r="H13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INFO]]))),H1310)</f>
        <v>123</v>
      </c>
      <c r="I13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684956502</v>
      </c>
      <c r="J1311" s="14">
        <f>HEX2DEC(RIGHT(timingTable[[#This Row],[FRT_HEX]],MIN(LEN(timingTable[[#This Row],[FRT_HEX]])-2,8)))</f>
        <v>684959452</v>
      </c>
      <c r="K1311" s="14" t="str">
        <f>IF(timingTable[[#This Row],['[TRACECODE']:.1]]=140,"afterTx","")</f>
        <v/>
      </c>
      <c r="L1311" s="14" t="str">
        <f t="shared" si="220"/>
        <v/>
      </c>
      <c r="M1311" s="14" t="str">
        <f>IF(AND(H1311=H1310,K1310="afterTx",timingTable[[#This Row],['[TRACECODE']:.1]]=6),"dc","")</f>
        <v>dc</v>
      </c>
      <c r="N1311" s="14" t="str">
        <f t="shared" si="221"/>
        <v/>
      </c>
      <c r="O1311" s="14" t="str">
        <f>IF(timingTable[[#This Row],['[TRACECODE']:.1]]=141,"afterRx","")</f>
        <v/>
      </c>
      <c r="P1311" s="14" t="str">
        <f t="shared" si="222"/>
        <v/>
      </c>
      <c r="Q1311" s="14" t="str">
        <f t="shared" si="223"/>
        <v/>
      </c>
      <c r="R1311" s="14" t="str">
        <f t="shared" si="224"/>
        <v/>
      </c>
      <c r="S1311" s="14" t="str">
        <f t="shared" si="225"/>
        <v>EMPTY</v>
      </c>
      <c r="T1311" s="14" t="str">
        <f t="shared" si="226"/>
        <v>EMPTY</v>
      </c>
      <c r="U1311" s="14" t="str">
        <f t="shared" si="227"/>
        <v>EMPTY</v>
      </c>
      <c r="V1311" s="14" t="str">
        <f t="shared" si="228"/>
        <v>EMPTY</v>
      </c>
      <c r="W1311" s="14" t="str">
        <f>IF(L1311="beforeTx",timingTable[[#This Row],[FRT32_val]]-timingTable[[#This Row],[FRT32_trace]],"EMPTY")</f>
        <v>EMPTY</v>
      </c>
      <c r="X1311" s="14" t="str">
        <f t="shared" si="229"/>
        <v>EMPTY</v>
      </c>
      <c r="Y1311" s="14" t="str">
        <f t="shared" si="230"/>
        <v>EMPTY</v>
      </c>
      <c r="Z1311" s="14" t="str">
        <f>IF(AND(P1311="beforeRx",O1312="afterRx"),J1312-timingTable[[#This Row],[FRT32_trace]],"EMPTY")</f>
        <v>EMPTY</v>
      </c>
      <c r="AA1311" s="14" t="str">
        <f>IF(AND(timingTable[[#This Row],[txEnd]]="txEnd",Q1315="rxStart"),I1315-timingTable[[#This Row],[FRT32_val]],"EMPTY")</f>
        <v>EMPTY</v>
      </c>
    </row>
    <row r="1312" spans="1:27" x14ac:dyDescent="0.25">
      <c r="A1312" s="14" t="s">
        <v>4797</v>
      </c>
      <c r="B1312">
        <v>335692408542</v>
      </c>
      <c r="C1312" s="14" t="s">
        <v>12642</v>
      </c>
      <c r="D1312">
        <v>6</v>
      </c>
      <c r="E1312" s="14" t="s">
        <v>1077</v>
      </c>
      <c r="F1312" s="14" t="s">
        <v>7877</v>
      </c>
      <c r="G1312" s="14">
        <f>timingTable[[#This Row],[FRT_DEC]]-B1311</f>
        <v>2</v>
      </c>
      <c r="H13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INFO]]))),H1311)</f>
        <v>123</v>
      </c>
      <c r="I13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12" s="14">
        <f>HEX2DEC(RIGHT(timingTable[[#This Row],[FRT_HEX]],MIN(LEN(timingTable[[#This Row],[FRT_HEX]])-2,8)))</f>
        <v>684959454</v>
      </c>
      <c r="K1312" s="14" t="str">
        <f>IF(timingTable[[#This Row],['[TRACECODE']:.1]]=140,"afterTx","")</f>
        <v/>
      </c>
      <c r="L1312" s="14" t="str">
        <f t="shared" si="220"/>
        <v/>
      </c>
      <c r="M1312" s="14" t="str">
        <f>IF(AND(H1312=H1311,K1311="afterTx",timingTable[[#This Row],['[TRACECODE']:.1]]=6),"dc","")</f>
        <v/>
      </c>
      <c r="N1312" s="14" t="str">
        <f t="shared" si="221"/>
        <v/>
      </c>
      <c r="O1312" s="14" t="str">
        <f>IF(timingTable[[#This Row],['[TRACECODE']:.1]]=141,"afterRx","")</f>
        <v/>
      </c>
      <c r="P1312" s="14" t="str">
        <f t="shared" si="222"/>
        <v/>
      </c>
      <c r="Q1312" s="14" t="str">
        <f t="shared" si="223"/>
        <v/>
      </c>
      <c r="R1312" s="14" t="str">
        <f t="shared" si="224"/>
        <v/>
      </c>
      <c r="S1312" s="14" t="str">
        <f t="shared" si="225"/>
        <v>EMPTY</v>
      </c>
      <c r="T1312" s="14" t="str">
        <f t="shared" si="226"/>
        <v>EMPTY</v>
      </c>
      <c r="U1312" s="14" t="str">
        <f t="shared" si="227"/>
        <v>EMPTY</v>
      </c>
      <c r="V1312" s="14" t="str">
        <f t="shared" si="228"/>
        <v>EMPTY</v>
      </c>
      <c r="W1312" s="14" t="str">
        <f>IF(L1312="beforeTx",timingTable[[#This Row],[FRT32_val]]-timingTable[[#This Row],[FRT32_trace]],"EMPTY")</f>
        <v>EMPTY</v>
      </c>
      <c r="X1312" s="14" t="str">
        <f t="shared" si="229"/>
        <v>EMPTY</v>
      </c>
      <c r="Y1312" s="14" t="str">
        <f t="shared" si="230"/>
        <v>EMPTY</v>
      </c>
      <c r="Z1312" s="14" t="str">
        <f>IF(AND(P1312="beforeRx",O1313="afterRx"),J1313-timingTable[[#This Row],[FRT32_trace]],"EMPTY")</f>
        <v>EMPTY</v>
      </c>
      <c r="AA1312" s="14" t="str">
        <f>IF(AND(timingTable[[#This Row],[txEnd]]="txEnd",Q1316="rxStart"),I1316-timingTable[[#This Row],[FRT32_val]],"EMPTY")</f>
        <v>EMPTY</v>
      </c>
    </row>
    <row r="1313" spans="1:27" x14ac:dyDescent="0.25">
      <c r="A1313" s="14" t="s">
        <v>4798</v>
      </c>
      <c r="B1313">
        <v>335692408544</v>
      </c>
      <c r="C1313" s="14" t="s">
        <v>12643</v>
      </c>
      <c r="D1313">
        <v>122</v>
      </c>
      <c r="E1313" s="14" t="s">
        <v>3921</v>
      </c>
      <c r="F1313" s="14" t="s">
        <v>12644</v>
      </c>
      <c r="G1313" s="14">
        <f>timingTable[[#This Row],[FRT_DEC]]-B1312</f>
        <v>2</v>
      </c>
      <c r="H13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INFO]]))),H1312)</f>
        <v>123</v>
      </c>
      <c r="I13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684959393</v>
      </c>
      <c r="J1313" s="14">
        <f>HEX2DEC(RIGHT(timingTable[[#This Row],[FRT_HEX]],MIN(LEN(timingTable[[#This Row],[FRT_HEX]])-2,8)))</f>
        <v>684959456</v>
      </c>
      <c r="K1313" s="14" t="str">
        <f>IF(timingTable[[#This Row],['[TRACECODE']:.1]]=140,"afterTx","")</f>
        <v/>
      </c>
      <c r="L1313" s="14" t="str">
        <f t="shared" si="220"/>
        <v/>
      </c>
      <c r="M1313" s="14" t="str">
        <f>IF(AND(H1313=H1312,K1312="afterTx",timingTable[[#This Row],['[TRACECODE']:.1]]=6),"dc","")</f>
        <v/>
      </c>
      <c r="N1313" s="14" t="str">
        <f t="shared" si="221"/>
        <v>txEnd</v>
      </c>
      <c r="O1313" s="14" t="str">
        <f>IF(timingTable[[#This Row],['[TRACECODE']:.1]]=141,"afterRx","")</f>
        <v/>
      </c>
      <c r="P1313" s="14" t="str">
        <f t="shared" si="222"/>
        <v/>
      </c>
      <c r="Q1313" s="14" t="str">
        <f t="shared" si="223"/>
        <v/>
      </c>
      <c r="R1313" s="14" t="str">
        <f t="shared" si="224"/>
        <v/>
      </c>
      <c r="S1313" s="14" t="str">
        <f t="shared" si="225"/>
        <v>EMPTY</v>
      </c>
      <c r="T1313" s="14" t="str">
        <f t="shared" si="226"/>
        <v>EMPTY</v>
      </c>
      <c r="U1313" s="14" t="str">
        <f t="shared" si="227"/>
        <v>EMPTY</v>
      </c>
      <c r="V1313" s="14" t="str">
        <f t="shared" si="228"/>
        <v>EMPTY</v>
      </c>
      <c r="W1313" s="14" t="str">
        <f>IF(L1313="beforeTx",timingTable[[#This Row],[FRT32_val]]-timingTable[[#This Row],[FRT32_trace]],"EMPTY")</f>
        <v>EMPTY</v>
      </c>
      <c r="X1313" s="14" t="str">
        <f t="shared" si="229"/>
        <v>EMPTY</v>
      </c>
      <c r="Y1313" s="14" t="str">
        <f t="shared" si="230"/>
        <v>EMPTY</v>
      </c>
      <c r="Z1313" s="14" t="str">
        <f>IF(AND(P1313="beforeRx",O1314="afterRx"),J1314-timingTable[[#This Row],[FRT32_trace]],"EMPTY")</f>
        <v>EMPTY</v>
      </c>
      <c r="AA1313" s="14" t="str">
        <f>IF(AND(timingTable[[#This Row],[txEnd]]="txEnd",Q1317="rxStart"),I1317-timingTable[[#This Row],[FRT32_val]],"EMPTY")</f>
        <v>EMPTY</v>
      </c>
    </row>
    <row r="1314" spans="1:27" x14ac:dyDescent="0.25">
      <c r="A1314" s="14" t="s">
        <v>4799</v>
      </c>
      <c r="B1314">
        <v>335692408547</v>
      </c>
      <c r="C1314" s="14" t="s">
        <v>12645</v>
      </c>
      <c r="D1314">
        <v>122</v>
      </c>
      <c r="E1314" s="14" t="s">
        <v>3921</v>
      </c>
      <c r="F1314" s="14" t="s">
        <v>7878</v>
      </c>
      <c r="G1314" s="14">
        <f>timingTable[[#This Row],[FRT_DEC]]-B1313</f>
        <v>3</v>
      </c>
      <c r="H13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INFO]]))),H1313)</f>
        <v>123</v>
      </c>
      <c r="I13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14" s="14">
        <f>HEX2DEC(RIGHT(timingTable[[#This Row],[FRT_HEX]],MIN(LEN(timingTable[[#This Row],[FRT_HEX]])-2,8)))</f>
        <v>684959459</v>
      </c>
      <c r="K1314" s="14" t="str">
        <f>IF(timingTable[[#This Row],['[TRACECODE']:.1]]=140,"afterTx","")</f>
        <v/>
      </c>
      <c r="L1314" s="14" t="str">
        <f t="shared" si="220"/>
        <v/>
      </c>
      <c r="M1314" s="14" t="str">
        <f>IF(AND(H1314=H1313,K1313="afterTx",timingTable[[#This Row],['[TRACECODE']:.1]]=6),"dc","")</f>
        <v/>
      </c>
      <c r="N1314" s="14" t="str">
        <f t="shared" si="221"/>
        <v/>
      </c>
      <c r="O1314" s="14" t="str">
        <f>IF(timingTable[[#This Row],['[TRACECODE']:.1]]=141,"afterRx","")</f>
        <v/>
      </c>
      <c r="P1314" s="14" t="str">
        <f t="shared" si="222"/>
        <v/>
      </c>
      <c r="Q1314" s="14" t="str">
        <f t="shared" si="223"/>
        <v/>
      </c>
      <c r="R1314" s="14" t="str">
        <f t="shared" si="224"/>
        <v/>
      </c>
      <c r="S1314" s="14" t="str">
        <f t="shared" si="225"/>
        <v>EMPTY</v>
      </c>
      <c r="T1314" s="14" t="str">
        <f t="shared" si="226"/>
        <v>EMPTY</v>
      </c>
      <c r="U1314" s="14" t="str">
        <f t="shared" si="227"/>
        <v>EMPTY</v>
      </c>
      <c r="V1314" s="14" t="str">
        <f t="shared" si="228"/>
        <v>EMPTY</v>
      </c>
      <c r="W1314" s="14" t="str">
        <f>IF(L1314="beforeTx",timingTable[[#This Row],[FRT32_val]]-timingTable[[#This Row],[FRT32_trace]],"EMPTY")</f>
        <v>EMPTY</v>
      </c>
      <c r="X1314" s="14" t="str">
        <f t="shared" si="229"/>
        <v>EMPTY</v>
      </c>
      <c r="Y1314" s="14" t="str">
        <f t="shared" si="230"/>
        <v>EMPTY</v>
      </c>
      <c r="Z1314" s="14" t="str">
        <f>IF(AND(P1314="beforeRx",O1315="afterRx"),J1315-timingTable[[#This Row],[FRT32_trace]],"EMPTY")</f>
        <v>EMPTY</v>
      </c>
      <c r="AA1314" s="14" t="str">
        <f>IF(AND(timingTable[[#This Row],[txEnd]]="txEnd",Q1318="rxStart"),I1318-timingTable[[#This Row],[FRT32_val]],"EMPTY")</f>
        <v>EMPTY</v>
      </c>
    </row>
    <row r="1315" spans="1:27" x14ac:dyDescent="0.25">
      <c r="A1315" s="14" t="s">
        <v>4800</v>
      </c>
      <c r="B1315">
        <v>335692408554</v>
      </c>
      <c r="C1315" s="14" t="s">
        <v>12646</v>
      </c>
      <c r="D1315">
        <v>151</v>
      </c>
      <c r="E1315" s="14" t="s">
        <v>7876</v>
      </c>
      <c r="F1315" s="14" t="s">
        <v>8006</v>
      </c>
      <c r="G1315" s="14">
        <f>timingTable[[#This Row],[FRT_DEC]]-B1314</f>
        <v>7</v>
      </c>
      <c r="H13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INFO]]))),H1314)</f>
        <v>123</v>
      </c>
      <c r="I13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315" s="14">
        <f>HEX2DEC(RIGHT(timingTable[[#This Row],[FRT_HEX]],MIN(LEN(timingTable[[#This Row],[FRT_HEX]])-2,8)))</f>
        <v>684959466</v>
      </c>
      <c r="K1315" s="14" t="str">
        <f>IF(timingTable[[#This Row],['[TRACECODE']:.1]]=140,"afterTx","")</f>
        <v/>
      </c>
      <c r="L1315" s="14" t="str">
        <f t="shared" si="220"/>
        <v/>
      </c>
      <c r="M1315" s="14" t="str">
        <f>IF(AND(H1315=H1314,K1314="afterTx",timingTable[[#This Row],['[TRACECODE']:.1]]=6),"dc","")</f>
        <v/>
      </c>
      <c r="N1315" s="14" t="str">
        <f t="shared" si="221"/>
        <v/>
      </c>
      <c r="O1315" s="14" t="str">
        <f>IF(timingTable[[#This Row],['[TRACECODE']:.1]]=141,"afterRx","")</f>
        <v/>
      </c>
      <c r="P1315" s="14" t="str">
        <f t="shared" si="222"/>
        <v/>
      </c>
      <c r="Q1315" s="14" t="str">
        <f t="shared" si="223"/>
        <v/>
      </c>
      <c r="R1315" s="14" t="str">
        <f t="shared" si="224"/>
        <v/>
      </c>
      <c r="S1315" s="14" t="str">
        <f t="shared" si="225"/>
        <v>EMPTY</v>
      </c>
      <c r="T1315" s="14" t="str">
        <f t="shared" si="226"/>
        <v>EMPTY</v>
      </c>
      <c r="U1315" s="14" t="str">
        <f t="shared" si="227"/>
        <v>EMPTY</v>
      </c>
      <c r="V1315" s="14" t="str">
        <f t="shared" si="228"/>
        <v>EMPTY</v>
      </c>
      <c r="W1315" s="14" t="str">
        <f>IF(L1315="beforeTx",timingTable[[#This Row],[FRT32_val]]-timingTable[[#This Row],[FRT32_trace]],"EMPTY")</f>
        <v>EMPTY</v>
      </c>
      <c r="X1315" s="14" t="str">
        <f t="shared" si="229"/>
        <v>EMPTY</v>
      </c>
      <c r="Y1315" s="14" t="str">
        <f t="shared" si="230"/>
        <v>EMPTY</v>
      </c>
      <c r="Z1315" s="14" t="str">
        <f>IF(AND(P1315="beforeRx",O1316="afterRx"),J1316-timingTable[[#This Row],[FRT32_trace]],"EMPTY")</f>
        <v>EMPTY</v>
      </c>
      <c r="AA1315" s="14" t="str">
        <f>IF(AND(timingTable[[#This Row],[txEnd]]="txEnd",Q1319="rxStart"),I1319-timingTable[[#This Row],[FRT32_val]],"EMPTY")</f>
        <v>EMPTY</v>
      </c>
    </row>
    <row r="1316" spans="1:27" x14ac:dyDescent="0.25">
      <c r="A1316" s="14" t="s">
        <v>4808</v>
      </c>
      <c r="B1316">
        <v>335692408995</v>
      </c>
      <c r="C1316" s="14" t="s">
        <v>12655</v>
      </c>
      <c r="D1316">
        <v>151</v>
      </c>
      <c r="E1316" s="14" t="s">
        <v>7876</v>
      </c>
      <c r="F1316" s="14" t="s">
        <v>8130</v>
      </c>
      <c r="G1316" s="14">
        <f>timingTable[[#This Row],[FRT_DEC]]-B1315</f>
        <v>441</v>
      </c>
      <c r="H13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INFO]]))),H1315)</f>
        <v>123</v>
      </c>
      <c r="I13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316" s="14">
        <f>HEX2DEC(RIGHT(timingTable[[#This Row],[FRT_HEX]],MIN(LEN(timingTable[[#This Row],[FRT_HEX]])-2,8)))</f>
        <v>684959907</v>
      </c>
      <c r="K1316" s="14" t="str">
        <f>IF(timingTable[[#This Row],['[TRACECODE']:.1]]=140,"afterTx","")</f>
        <v/>
      </c>
      <c r="L1316" s="14" t="str">
        <f t="shared" si="220"/>
        <v/>
      </c>
      <c r="M1316" s="14" t="str">
        <f>IF(AND(H1316=H1315,K1315="afterTx",timingTable[[#This Row],['[TRACECODE']:.1]]=6),"dc","")</f>
        <v/>
      </c>
      <c r="N1316" s="14" t="str">
        <f t="shared" si="221"/>
        <v/>
      </c>
      <c r="O1316" s="14" t="str">
        <f>IF(timingTable[[#This Row],['[TRACECODE']:.1]]=141,"afterRx","")</f>
        <v/>
      </c>
      <c r="P1316" s="14" t="str">
        <f t="shared" si="222"/>
        <v/>
      </c>
      <c r="Q1316" s="14" t="str">
        <f t="shared" si="223"/>
        <v/>
      </c>
      <c r="R1316" s="14" t="str">
        <f t="shared" si="224"/>
        <v/>
      </c>
      <c r="S1316" s="14" t="str">
        <f t="shared" si="225"/>
        <v>EMPTY</v>
      </c>
      <c r="T1316" s="14" t="str">
        <f t="shared" si="226"/>
        <v>EMPTY</v>
      </c>
      <c r="U1316" s="14" t="str">
        <f t="shared" si="227"/>
        <v>EMPTY</v>
      </c>
      <c r="V1316" s="14" t="str">
        <f t="shared" si="228"/>
        <v>EMPTY</v>
      </c>
      <c r="W1316" s="14" t="str">
        <f>IF(L1316="beforeTx",timingTable[[#This Row],[FRT32_val]]-timingTable[[#This Row],[FRT32_trace]],"EMPTY")</f>
        <v>EMPTY</v>
      </c>
      <c r="X1316" s="14" t="str">
        <f t="shared" si="229"/>
        <v>EMPTY</v>
      </c>
      <c r="Y1316" s="14" t="str">
        <f t="shared" si="230"/>
        <v>EMPTY</v>
      </c>
      <c r="Z1316" s="14" t="str">
        <f>IF(AND(P1316="beforeRx",O1317="afterRx"),J1317-timingTable[[#This Row],[FRT32_trace]],"EMPTY")</f>
        <v>EMPTY</v>
      </c>
      <c r="AA1316" s="14" t="str">
        <f>IF(AND(timingTable[[#This Row],[txEnd]]="txEnd",Q1320="rxStart"),I1320-timingTable[[#This Row],[FRT32_val]],"EMPTY")</f>
        <v>EMPTY</v>
      </c>
    </row>
    <row r="1317" spans="1:27" x14ac:dyDescent="0.25">
      <c r="A1317" s="14" t="s">
        <v>4811</v>
      </c>
      <c r="B1317">
        <v>335692409021</v>
      </c>
      <c r="C1317" s="14" t="s">
        <v>12658</v>
      </c>
      <c r="D1317">
        <v>130</v>
      </c>
      <c r="E1317" s="14" t="s">
        <v>3933</v>
      </c>
      <c r="F1317" s="14" t="s">
        <v>5342</v>
      </c>
      <c r="G1317" s="14">
        <f>timingTable[[#This Row],[FRT_DEC]]-B1316</f>
        <v>26</v>
      </c>
      <c r="H13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INFO]]))),H1316)</f>
        <v>123</v>
      </c>
      <c r="I13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2883589</v>
      </c>
      <c r="J1317" s="14">
        <f>HEX2DEC(RIGHT(timingTable[[#This Row],[FRT_HEX]],MIN(LEN(timingTable[[#This Row],[FRT_HEX]])-2,8)))</f>
        <v>684959933</v>
      </c>
      <c r="K1317" s="14" t="str">
        <f>IF(timingTable[[#This Row],['[TRACECODE']:.1]]=140,"afterTx","")</f>
        <v/>
      </c>
      <c r="L1317" s="14" t="str">
        <f t="shared" si="220"/>
        <v/>
      </c>
      <c r="M1317" s="14" t="str">
        <f>IF(AND(H1317=H1316,K1316="afterTx",timingTable[[#This Row],['[TRACECODE']:.1]]=6),"dc","")</f>
        <v/>
      </c>
      <c r="N1317" s="14" t="str">
        <f t="shared" si="221"/>
        <v/>
      </c>
      <c r="O1317" s="14" t="str">
        <f>IF(timingTable[[#This Row],['[TRACECODE']:.1]]=141,"afterRx","")</f>
        <v/>
      </c>
      <c r="P1317" s="14" t="str">
        <f t="shared" si="222"/>
        <v>beforeRx</v>
      </c>
      <c r="Q1317" s="14" t="str">
        <f t="shared" si="223"/>
        <v/>
      </c>
      <c r="R1317" s="14" t="str">
        <f t="shared" si="224"/>
        <v/>
      </c>
      <c r="S1317" s="14" t="str">
        <f t="shared" si="225"/>
        <v>EMPTY</v>
      </c>
      <c r="T1317" s="14" t="str">
        <f t="shared" si="226"/>
        <v>EMPTY</v>
      </c>
      <c r="U1317" s="14" t="str">
        <f t="shared" si="227"/>
        <v>EMPTY</v>
      </c>
      <c r="V1317" s="14" t="str">
        <f t="shared" si="228"/>
        <v>EMPTY</v>
      </c>
      <c r="W1317" s="14" t="str">
        <f>IF(L1317="beforeTx",timingTable[[#This Row],[FRT32_val]]-timingTable[[#This Row],[FRT32_trace]],"EMPTY")</f>
        <v>EMPTY</v>
      </c>
      <c r="X1317" s="14" t="str">
        <f t="shared" si="229"/>
        <v>EMPTY</v>
      </c>
      <c r="Y1317" s="14" t="str">
        <f t="shared" si="230"/>
        <v>EMPTY</v>
      </c>
      <c r="Z1317" s="14">
        <f>IF(AND(P1317="beforeRx",O1318="afterRx"),J1318-timingTable[[#This Row],[FRT32_trace]],"EMPTY")</f>
        <v>814</v>
      </c>
      <c r="AA1317" s="14" t="str">
        <f>IF(AND(timingTable[[#This Row],[txEnd]]="txEnd",Q1321="rxStart"),I1321-timingTable[[#This Row],[FRT32_val]],"EMPTY")</f>
        <v>EMPTY</v>
      </c>
    </row>
    <row r="1318" spans="1:27" x14ac:dyDescent="0.25">
      <c r="A1318" s="14" t="s">
        <v>4812</v>
      </c>
      <c r="B1318">
        <v>335692409835</v>
      </c>
      <c r="C1318" s="14" t="s">
        <v>12659</v>
      </c>
      <c r="D1318">
        <v>141</v>
      </c>
      <c r="E1318" s="14" t="s">
        <v>3934</v>
      </c>
      <c r="F1318" s="14" t="s">
        <v>5343</v>
      </c>
      <c r="G1318" s="14">
        <f>timingTable[[#This Row],[FRT_DEC]]-B1317</f>
        <v>814</v>
      </c>
      <c r="H13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INFO]]))),H1317)</f>
        <v>123</v>
      </c>
      <c r="I131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18" s="14">
        <f>HEX2DEC(RIGHT(timingTable[[#This Row],[FRT_HEX]],MIN(LEN(timingTable[[#This Row],[FRT_HEX]])-2,8)))</f>
        <v>684960747</v>
      </c>
      <c r="K1318" s="14" t="str">
        <f>IF(timingTable[[#This Row],['[TRACECODE']:.1]]=140,"afterTx","")</f>
        <v/>
      </c>
      <c r="L1318" s="14" t="str">
        <f t="shared" si="220"/>
        <v/>
      </c>
      <c r="M1318" s="14" t="str">
        <f>IF(AND(H1318=H1317,K1317="afterTx",timingTable[[#This Row],['[TRACECODE']:.1]]=6),"dc","")</f>
        <v/>
      </c>
      <c r="N1318" s="14" t="str">
        <f t="shared" si="221"/>
        <v/>
      </c>
      <c r="O1318" s="14" t="str">
        <f>IF(timingTable[[#This Row],['[TRACECODE']:.1]]=141,"afterRx","")</f>
        <v>afterRx</v>
      </c>
      <c r="P1318" s="14" t="str">
        <f t="shared" si="222"/>
        <v/>
      </c>
      <c r="Q1318" s="14" t="str">
        <f t="shared" si="223"/>
        <v/>
      </c>
      <c r="R1318" s="14" t="str">
        <f t="shared" si="224"/>
        <v/>
      </c>
      <c r="S1318" s="14" t="str">
        <f t="shared" si="225"/>
        <v>EMPTY</v>
      </c>
      <c r="T1318" s="14" t="str">
        <f t="shared" si="226"/>
        <v>EMPTY</v>
      </c>
      <c r="U1318" s="14" t="str">
        <f t="shared" si="227"/>
        <v>EMPTY</v>
      </c>
      <c r="V1318" s="14" t="str">
        <f t="shared" si="228"/>
        <v>EMPTY</v>
      </c>
      <c r="W1318" s="14" t="str">
        <f>IF(L1318="beforeTx",timingTable[[#This Row],[FRT32_val]]-timingTable[[#This Row],[FRT32_trace]],"EMPTY")</f>
        <v>EMPTY</v>
      </c>
      <c r="X1318" s="14" t="str">
        <f t="shared" si="229"/>
        <v>EMPTY</v>
      </c>
      <c r="Y1318" s="14" t="str">
        <f t="shared" si="230"/>
        <v>EMPTY</v>
      </c>
      <c r="Z1318" s="14" t="str">
        <f>IF(AND(P1318="beforeRx",O1319="afterRx"),J1319-timingTable[[#This Row],[FRT32_trace]],"EMPTY")</f>
        <v>EMPTY</v>
      </c>
      <c r="AA1318" s="14" t="str">
        <f>IF(AND(timingTable[[#This Row],[txEnd]]="txEnd",Q1322="rxStart"),I1322-timingTable[[#This Row],[FRT32_val]],"EMPTY")</f>
        <v>EMPTY</v>
      </c>
    </row>
    <row r="1319" spans="1:27" x14ac:dyDescent="0.25">
      <c r="A1319" s="14" t="s">
        <v>4815</v>
      </c>
      <c r="B1319">
        <v>335692411108</v>
      </c>
      <c r="C1319" s="14" t="s">
        <v>12662</v>
      </c>
      <c r="D1319">
        <v>123</v>
      </c>
      <c r="E1319" s="14" t="s">
        <v>3922</v>
      </c>
      <c r="F1319" s="14" t="s">
        <v>12663</v>
      </c>
      <c r="G1319" s="14">
        <f>timingTable[[#This Row],[FRT_DEC]]-B1318</f>
        <v>1273</v>
      </c>
      <c r="H13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INFO]]))),H1318)</f>
        <v>123</v>
      </c>
      <c r="I13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684961605</v>
      </c>
      <c r="J1319" s="14">
        <f>HEX2DEC(RIGHT(timingTable[[#This Row],[FRT_HEX]],MIN(LEN(timingTable[[#This Row],[FRT_HEX]])-2,8)))</f>
        <v>684962020</v>
      </c>
      <c r="K1319" s="14" t="str">
        <f>IF(timingTable[[#This Row],['[TRACECODE']:.1]]=140,"afterTx","")</f>
        <v/>
      </c>
      <c r="L1319" s="14" t="str">
        <f t="shared" si="220"/>
        <v/>
      </c>
      <c r="M1319" s="14" t="str">
        <f>IF(AND(H1319=H1318,K1318="afterTx",timingTable[[#This Row],['[TRACECODE']:.1]]=6),"dc","")</f>
        <v/>
      </c>
      <c r="N1319" s="14" t="str">
        <f t="shared" si="221"/>
        <v/>
      </c>
      <c r="O1319" s="14" t="str">
        <f>IF(timingTable[[#This Row],['[TRACECODE']:.1]]=141,"afterRx","")</f>
        <v/>
      </c>
      <c r="P1319" s="14" t="str">
        <f t="shared" si="222"/>
        <v/>
      </c>
      <c r="Q1319" s="14" t="str">
        <f t="shared" si="223"/>
        <v>rxStart</v>
      </c>
      <c r="R1319" s="14" t="str">
        <f t="shared" si="224"/>
        <v/>
      </c>
      <c r="S1319" s="14" t="str">
        <f t="shared" si="225"/>
        <v>EMPTY</v>
      </c>
      <c r="T1319" s="14" t="str">
        <f t="shared" si="226"/>
        <v>EMPTY</v>
      </c>
      <c r="U1319" s="14" t="str">
        <f t="shared" si="227"/>
        <v>EMPTY</v>
      </c>
      <c r="V1319" s="14" t="str">
        <f t="shared" si="228"/>
        <v>EMPTY</v>
      </c>
      <c r="W1319" s="14" t="str">
        <f>IF(L1319="beforeTx",timingTable[[#This Row],[FRT32_val]]-timingTable[[#This Row],[FRT32_trace]],"EMPTY")</f>
        <v>EMPTY</v>
      </c>
      <c r="X1319" s="14" t="str">
        <f t="shared" si="229"/>
        <v>EMPTY</v>
      </c>
      <c r="Y1319" s="14" t="str">
        <f t="shared" si="230"/>
        <v>EMPTY</v>
      </c>
      <c r="Z1319" s="14" t="str">
        <f>IF(AND(P1319="beforeRx",O1320="afterRx"),J1320-timingTable[[#This Row],[FRT32_trace]],"EMPTY")</f>
        <v>EMPTY</v>
      </c>
      <c r="AA1319" s="14" t="str">
        <f>IF(AND(timingTable[[#This Row],[txEnd]]="txEnd",Q1323="rxStart"),I1323-timingTable[[#This Row],[FRT32_val]],"EMPTY")</f>
        <v>EMPTY</v>
      </c>
    </row>
    <row r="1320" spans="1:27" x14ac:dyDescent="0.25">
      <c r="A1320" s="14" t="s">
        <v>4816</v>
      </c>
      <c r="B1320">
        <v>335692411111</v>
      </c>
      <c r="C1320" s="14" t="s">
        <v>12664</v>
      </c>
      <c r="D1320">
        <v>123</v>
      </c>
      <c r="E1320" s="14" t="s">
        <v>3922</v>
      </c>
      <c r="F1320" s="14" t="s">
        <v>7879</v>
      </c>
      <c r="G1320" s="14">
        <f>timingTable[[#This Row],[FRT_DEC]]-B1319</f>
        <v>3</v>
      </c>
      <c r="H13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INFO]]))),H1319)</f>
        <v>123</v>
      </c>
      <c r="I13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20" s="14">
        <f>HEX2DEC(RIGHT(timingTable[[#This Row],[FRT_HEX]],MIN(LEN(timingTable[[#This Row],[FRT_HEX]])-2,8)))</f>
        <v>684962023</v>
      </c>
      <c r="K1320" s="14" t="str">
        <f>IF(timingTable[[#This Row],['[TRACECODE']:.1]]=140,"afterTx","")</f>
        <v/>
      </c>
      <c r="L1320" s="14" t="str">
        <f t="shared" si="220"/>
        <v/>
      </c>
      <c r="M1320" s="14" t="str">
        <f>IF(AND(H1320=H1319,K1319="afterTx",timingTable[[#This Row],['[TRACECODE']:.1]]=6),"dc","")</f>
        <v/>
      </c>
      <c r="N1320" s="14" t="str">
        <f t="shared" si="221"/>
        <v/>
      </c>
      <c r="O1320" s="14" t="str">
        <f>IF(timingTable[[#This Row],['[TRACECODE']:.1]]=141,"afterRx","")</f>
        <v/>
      </c>
      <c r="P1320" s="14" t="str">
        <f t="shared" si="222"/>
        <v/>
      </c>
      <c r="Q1320" s="14" t="str">
        <f t="shared" si="223"/>
        <v/>
      </c>
      <c r="R1320" s="14" t="str">
        <f t="shared" si="224"/>
        <v/>
      </c>
      <c r="S1320" s="14" t="str">
        <f t="shared" si="225"/>
        <v>EMPTY</v>
      </c>
      <c r="T1320" s="14" t="str">
        <f t="shared" si="226"/>
        <v>EMPTY</v>
      </c>
      <c r="U1320" s="14" t="str">
        <f t="shared" si="227"/>
        <v>EMPTY</v>
      </c>
      <c r="V1320" s="14" t="str">
        <f t="shared" si="228"/>
        <v>EMPTY</v>
      </c>
      <c r="W1320" s="14" t="str">
        <f>IF(L1320="beforeTx",timingTable[[#This Row],[FRT32_val]]-timingTable[[#This Row],[FRT32_trace]],"EMPTY")</f>
        <v>EMPTY</v>
      </c>
      <c r="X1320" s="14" t="str">
        <f t="shared" si="229"/>
        <v>EMPTY</v>
      </c>
      <c r="Y1320" s="14" t="str">
        <f t="shared" si="230"/>
        <v>EMPTY</v>
      </c>
      <c r="Z1320" s="14" t="str">
        <f>IF(AND(P1320="beforeRx",O1321="afterRx"),J1321-timingTable[[#This Row],[FRT32_trace]],"EMPTY")</f>
        <v>EMPTY</v>
      </c>
      <c r="AA1320" s="14" t="str">
        <f>IF(AND(timingTable[[#This Row],[txEnd]]="txEnd",Q1324="rxStart"),I1324-timingTable[[#This Row],[FRT32_val]],"EMPTY")</f>
        <v>EMPTY</v>
      </c>
    </row>
    <row r="1321" spans="1:27" x14ac:dyDescent="0.25">
      <c r="A1321" s="14" t="s">
        <v>4821</v>
      </c>
      <c r="B1321">
        <v>335692411444</v>
      </c>
      <c r="C1321" s="14" t="s">
        <v>12668</v>
      </c>
      <c r="D1321">
        <v>124</v>
      </c>
      <c r="E1321" s="14" t="s">
        <v>3923</v>
      </c>
      <c r="F1321" s="14" t="s">
        <v>12669</v>
      </c>
      <c r="G1321" s="14">
        <f>timingTable[[#This Row],[FRT_DEC]]-B1320</f>
        <v>333</v>
      </c>
      <c r="H13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INFO]]))),H1320)</f>
        <v>123</v>
      </c>
      <c r="I13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684962138</v>
      </c>
      <c r="J1321" s="14">
        <f>HEX2DEC(RIGHT(timingTable[[#This Row],[FRT_HEX]],MIN(LEN(timingTable[[#This Row],[FRT_HEX]])-2,8)))</f>
        <v>684962356</v>
      </c>
      <c r="K1321" s="14" t="str">
        <f>IF(timingTable[[#This Row],['[TRACECODE']:.1]]=140,"afterTx","")</f>
        <v/>
      </c>
      <c r="L1321" s="14" t="str">
        <f t="shared" si="220"/>
        <v/>
      </c>
      <c r="M1321" s="14" t="str">
        <f>IF(AND(H1321=H1320,K1320="afterTx",timingTable[[#This Row],['[TRACECODE']:.1]]=6),"dc","")</f>
        <v/>
      </c>
      <c r="N1321" s="14" t="str">
        <f t="shared" si="221"/>
        <v/>
      </c>
      <c r="O1321" s="14" t="str">
        <f>IF(timingTable[[#This Row],['[TRACECODE']:.1]]=141,"afterRx","")</f>
        <v/>
      </c>
      <c r="P1321" s="14" t="str">
        <f t="shared" si="222"/>
        <v/>
      </c>
      <c r="Q1321" s="14" t="str">
        <f t="shared" si="223"/>
        <v/>
      </c>
      <c r="R1321" s="14" t="str">
        <f t="shared" si="224"/>
        <v>rxEnd</v>
      </c>
      <c r="S1321" s="14" t="str">
        <f t="shared" si="225"/>
        <v>EMPTY</v>
      </c>
      <c r="T1321" s="14" t="str">
        <f t="shared" si="226"/>
        <v>EMPTY</v>
      </c>
      <c r="U1321" s="14">
        <f t="shared" si="227"/>
        <v>-684962136</v>
      </c>
      <c r="V1321" s="14" t="str">
        <f t="shared" si="228"/>
        <v>EMPTY</v>
      </c>
      <c r="W1321" s="14" t="str">
        <f>IF(L1321="beforeTx",timingTable[[#This Row],[FRT32_val]]-timingTable[[#This Row],[FRT32_trace]],"EMPTY")</f>
        <v>EMPTY</v>
      </c>
      <c r="X1321" s="14" t="str">
        <f t="shared" si="229"/>
        <v>EMPTY</v>
      </c>
      <c r="Y1321" s="14">
        <f t="shared" si="230"/>
        <v>234</v>
      </c>
      <c r="Z1321" s="14" t="str">
        <f>IF(AND(P1321="beforeRx",O1322="afterRx"),J1322-timingTable[[#This Row],[FRT32_trace]],"EMPTY")</f>
        <v>EMPTY</v>
      </c>
      <c r="AA1321" s="14" t="str">
        <f>IF(AND(timingTable[[#This Row],[txEnd]]="txEnd",Q1325="rxStart"),I1325-timingTable[[#This Row],[FRT32_val]],"EMPTY")</f>
        <v>EMPTY</v>
      </c>
    </row>
    <row r="1322" spans="1:27" x14ac:dyDescent="0.25">
      <c r="A1322" s="14" t="s">
        <v>4822</v>
      </c>
      <c r="B1322">
        <v>335692411447</v>
      </c>
      <c r="C1322" s="14" t="s">
        <v>12670</v>
      </c>
      <c r="D1322">
        <v>124</v>
      </c>
      <c r="E1322" s="14" t="s">
        <v>3923</v>
      </c>
      <c r="F1322" s="14" t="s">
        <v>7880</v>
      </c>
      <c r="G1322" s="14">
        <f>timingTable[[#This Row],[FRT_DEC]]-B1321</f>
        <v>3</v>
      </c>
      <c r="H13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INFO]]))),H1321)</f>
        <v>123</v>
      </c>
      <c r="I13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22" s="14">
        <f>HEX2DEC(RIGHT(timingTable[[#This Row],[FRT_HEX]],MIN(LEN(timingTable[[#This Row],[FRT_HEX]])-2,8)))</f>
        <v>684962359</v>
      </c>
      <c r="K1322" s="14" t="str">
        <f>IF(timingTable[[#This Row],['[TRACECODE']:.1]]=140,"afterTx","")</f>
        <v/>
      </c>
      <c r="L1322" s="14" t="str">
        <f t="shared" si="220"/>
        <v/>
      </c>
      <c r="M1322" s="14" t="str">
        <f>IF(AND(H1322=H1321,K1321="afterTx",timingTable[[#This Row],['[TRACECODE']:.1]]=6),"dc","")</f>
        <v/>
      </c>
      <c r="N1322" s="14" t="str">
        <f t="shared" si="221"/>
        <v/>
      </c>
      <c r="O1322" s="14" t="str">
        <f>IF(timingTable[[#This Row],['[TRACECODE']:.1]]=141,"afterRx","")</f>
        <v/>
      </c>
      <c r="P1322" s="14" t="str">
        <f t="shared" si="222"/>
        <v/>
      </c>
      <c r="Q1322" s="14" t="str">
        <f t="shared" si="223"/>
        <v/>
      </c>
      <c r="R1322" s="14" t="str">
        <f t="shared" si="224"/>
        <v/>
      </c>
      <c r="S1322" s="14" t="str">
        <f t="shared" si="225"/>
        <v>EMPTY</v>
      </c>
      <c r="T1322" s="14" t="str">
        <f t="shared" si="226"/>
        <v>EMPTY</v>
      </c>
      <c r="U1322" s="14" t="str">
        <f t="shared" si="227"/>
        <v>EMPTY</v>
      </c>
      <c r="V1322" s="14" t="str">
        <f t="shared" si="228"/>
        <v>EMPTY</v>
      </c>
      <c r="W1322" s="14" t="str">
        <f>IF(L1322="beforeTx",timingTable[[#This Row],[FRT32_val]]-timingTable[[#This Row],[FRT32_trace]],"EMPTY")</f>
        <v>EMPTY</v>
      </c>
      <c r="X1322" s="14" t="str">
        <f t="shared" si="229"/>
        <v>EMPTY</v>
      </c>
      <c r="Y1322" s="14" t="str">
        <f t="shared" si="230"/>
        <v>EMPTY</v>
      </c>
      <c r="Z1322" s="14" t="str">
        <f>IF(AND(P1322="beforeRx",O1323="afterRx"),J1323-timingTable[[#This Row],[FRT32_trace]],"EMPTY")</f>
        <v>EMPTY</v>
      </c>
      <c r="AA1322" s="14" t="str">
        <f>IF(AND(timingTable[[#This Row],[txEnd]]="txEnd",Q1326="rxStart"),I1326-timingTable[[#This Row],[FRT32_val]],"EMPTY")</f>
        <v>EMPTY</v>
      </c>
    </row>
    <row r="1323" spans="1:27" x14ac:dyDescent="0.25">
      <c r="A1323" s="14" t="s">
        <v>4823</v>
      </c>
      <c r="B1323">
        <v>335692411460</v>
      </c>
      <c r="C1323" s="14" t="s">
        <v>12671</v>
      </c>
      <c r="D1323">
        <v>151</v>
      </c>
      <c r="E1323" s="14" t="s">
        <v>7876</v>
      </c>
      <c r="F1323" s="14" t="s">
        <v>7845</v>
      </c>
      <c r="G1323" s="14">
        <f>timingTable[[#This Row],[FRT_DEC]]-B1322</f>
        <v>13</v>
      </c>
      <c r="H13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INFO]]))),H1322)</f>
        <v>123</v>
      </c>
      <c r="I13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323" s="14">
        <f>HEX2DEC(RIGHT(timingTable[[#This Row],[FRT_HEX]],MIN(LEN(timingTable[[#This Row],[FRT_HEX]])-2,8)))</f>
        <v>684962372</v>
      </c>
      <c r="K1323" s="14" t="str">
        <f>IF(timingTable[[#This Row],['[TRACECODE']:.1]]=140,"afterTx","")</f>
        <v/>
      </c>
      <c r="L1323" s="14" t="str">
        <f t="shared" si="220"/>
        <v>beforeTx</v>
      </c>
      <c r="M1323" s="14" t="str">
        <f>IF(AND(H1323=H1322,K1322="afterTx",timingTable[[#This Row],['[TRACECODE']:.1]]=6),"dc","")</f>
        <v/>
      </c>
      <c r="N1323" s="14" t="str">
        <f t="shared" si="221"/>
        <v/>
      </c>
      <c r="O1323" s="14" t="str">
        <f>IF(timingTable[[#This Row],['[TRACECODE']:.1]]=141,"afterRx","")</f>
        <v/>
      </c>
      <c r="P1323" s="14" t="str">
        <f t="shared" si="222"/>
        <v/>
      </c>
      <c r="Q1323" s="14" t="str">
        <f t="shared" si="223"/>
        <v/>
      </c>
      <c r="R1323" s="14" t="str">
        <f t="shared" si="224"/>
        <v/>
      </c>
      <c r="S1323" s="14" t="str">
        <f t="shared" si="225"/>
        <v>EMPTY</v>
      </c>
      <c r="T1323" s="14" t="str">
        <f t="shared" si="226"/>
        <v>EMPTY</v>
      </c>
      <c r="U1323" s="14" t="str">
        <f t="shared" si="227"/>
        <v>EMPTY</v>
      </c>
      <c r="V1323" s="14" t="str">
        <f t="shared" si="228"/>
        <v>EMPTY</v>
      </c>
      <c r="W1323" s="14">
        <f>IF(L1323="beforeTx",timingTable[[#This Row],[FRT32_val]]-timingTable[[#This Row],[FRT32_trace]],"EMPTY")</f>
        <v>-684962370</v>
      </c>
      <c r="X1323" s="14">
        <f t="shared" si="229"/>
        <v>728</v>
      </c>
      <c r="Y1323" s="14" t="str">
        <f t="shared" si="230"/>
        <v>EMPTY</v>
      </c>
      <c r="Z1323" s="14" t="str">
        <f>IF(AND(P1323="beforeRx",O1324="afterRx"),J1324-timingTable[[#This Row],[FRT32_trace]],"EMPTY")</f>
        <v>EMPTY</v>
      </c>
      <c r="AA1323" s="14" t="str">
        <f>IF(AND(timingTable[[#This Row],[txEnd]]="txEnd",Q1327="rxStart"),I1327-timingTable[[#This Row],[FRT32_val]],"EMPTY")</f>
        <v>EMPTY</v>
      </c>
    </row>
    <row r="1324" spans="1:27" x14ac:dyDescent="0.25">
      <c r="A1324" s="14" t="s">
        <v>4825</v>
      </c>
      <c r="B1324">
        <v>335692411473</v>
      </c>
      <c r="C1324" s="14" t="s">
        <v>12673</v>
      </c>
      <c r="D1324">
        <v>151</v>
      </c>
      <c r="E1324" s="14" t="s">
        <v>7876</v>
      </c>
      <c r="F1324" s="14" t="s">
        <v>8151</v>
      </c>
      <c r="G1324" s="14">
        <f>timingTable[[#This Row],[FRT_DEC]]-B1323</f>
        <v>13</v>
      </c>
      <c r="H13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INFO]]))),H1323)</f>
        <v>123</v>
      </c>
      <c r="I13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324" s="14">
        <f>HEX2DEC(RIGHT(timingTable[[#This Row],[FRT_HEX]],MIN(LEN(timingTable[[#This Row],[FRT_HEX]])-2,8)))</f>
        <v>684962385</v>
      </c>
      <c r="K1324" s="14" t="str">
        <f>IF(timingTable[[#This Row],['[TRACECODE']:.1]]=140,"afterTx","")</f>
        <v/>
      </c>
      <c r="L1324" s="14" t="str">
        <f t="shared" si="220"/>
        <v/>
      </c>
      <c r="M1324" s="14" t="str">
        <f>IF(AND(H1324=H1323,K1323="afterTx",timingTable[[#This Row],['[TRACECODE']:.1]]=6),"dc","")</f>
        <v/>
      </c>
      <c r="N1324" s="14" t="str">
        <f t="shared" si="221"/>
        <v/>
      </c>
      <c r="O1324" s="14" t="str">
        <f>IF(timingTable[[#This Row],['[TRACECODE']:.1]]=141,"afterRx","")</f>
        <v/>
      </c>
      <c r="P1324" s="14" t="str">
        <f t="shared" si="222"/>
        <v/>
      </c>
      <c r="Q1324" s="14" t="str">
        <f t="shared" si="223"/>
        <v/>
      </c>
      <c r="R1324" s="14" t="str">
        <f t="shared" si="224"/>
        <v/>
      </c>
      <c r="S1324" s="14" t="str">
        <f t="shared" si="225"/>
        <v>EMPTY</v>
      </c>
      <c r="T1324" s="14" t="str">
        <f t="shared" si="226"/>
        <v>EMPTY</v>
      </c>
      <c r="U1324" s="14" t="str">
        <f t="shared" si="227"/>
        <v>EMPTY</v>
      </c>
      <c r="V1324" s="14" t="str">
        <f t="shared" si="228"/>
        <v>EMPTY</v>
      </c>
      <c r="W1324" s="14" t="str">
        <f>IF(L1324="beforeTx",timingTable[[#This Row],[FRT32_val]]-timingTable[[#This Row],[FRT32_trace]],"EMPTY")</f>
        <v>EMPTY</v>
      </c>
      <c r="X1324" s="14" t="str">
        <f t="shared" si="229"/>
        <v>EMPTY</v>
      </c>
      <c r="Y1324" s="14" t="str">
        <f t="shared" si="230"/>
        <v>EMPTY</v>
      </c>
      <c r="Z1324" s="14" t="str">
        <f>IF(AND(P1324="beforeRx",O1325="afterRx"),J1325-timingTable[[#This Row],[FRT32_trace]],"EMPTY")</f>
        <v>EMPTY</v>
      </c>
      <c r="AA1324" s="14" t="str">
        <f>IF(AND(timingTable[[#This Row],[txEnd]]="txEnd",Q1328="rxStart"),I1328-timingTable[[#This Row],[FRT32_val]],"EMPTY")</f>
        <v>EMPTY</v>
      </c>
    </row>
    <row r="1325" spans="1:27" x14ac:dyDescent="0.25">
      <c r="A1325" s="14" t="s">
        <v>4844</v>
      </c>
      <c r="B1325">
        <v>335692412188</v>
      </c>
      <c r="C1325" s="14" t="s">
        <v>12692</v>
      </c>
      <c r="D1325">
        <v>140</v>
      </c>
      <c r="E1325" s="14" t="s">
        <v>1076</v>
      </c>
      <c r="F1325" s="14" t="s">
        <v>7827</v>
      </c>
      <c r="G1325" s="14">
        <f>timingTable[[#This Row],[FRT_DEC]]-B1324</f>
        <v>715</v>
      </c>
      <c r="H13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INFO]]))),H1324)</f>
        <v>123</v>
      </c>
      <c r="I132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25" s="14">
        <f>HEX2DEC(RIGHT(timingTable[[#This Row],[FRT_HEX]],MIN(LEN(timingTable[[#This Row],[FRT_HEX]])-2,8)))</f>
        <v>684963100</v>
      </c>
      <c r="K1325" s="14" t="str">
        <f>IF(timingTable[[#This Row],['[TRACECODE']:.1]]=140,"afterTx","")</f>
        <v>afterTx</v>
      </c>
      <c r="L1325" s="14" t="str">
        <f t="shared" si="220"/>
        <v/>
      </c>
      <c r="M1325" s="14" t="str">
        <f>IF(AND(H1325=H1324,K1324="afterTx",timingTable[[#This Row],['[TRACECODE']:.1]]=6),"dc","")</f>
        <v/>
      </c>
      <c r="N1325" s="14" t="str">
        <f t="shared" si="221"/>
        <v/>
      </c>
      <c r="O1325" s="14" t="str">
        <f>IF(timingTable[[#This Row],['[TRACECODE']:.1]]=141,"afterRx","")</f>
        <v/>
      </c>
      <c r="P1325" s="14" t="str">
        <f t="shared" si="222"/>
        <v/>
      </c>
      <c r="Q1325" s="14" t="str">
        <f t="shared" si="223"/>
        <v/>
      </c>
      <c r="R1325" s="14" t="str">
        <f t="shared" si="224"/>
        <v/>
      </c>
      <c r="S1325" s="14" t="str">
        <f t="shared" si="225"/>
        <v>EMPTY</v>
      </c>
      <c r="T1325" s="14" t="str">
        <f t="shared" si="226"/>
        <v>EMPTY</v>
      </c>
      <c r="U1325" s="14" t="str">
        <f t="shared" si="227"/>
        <v>EMPTY</v>
      </c>
      <c r="V1325" s="14" t="str">
        <f t="shared" si="228"/>
        <v>EMPTY</v>
      </c>
      <c r="W1325" s="14" t="str">
        <f>IF(L1325="beforeTx",timingTable[[#This Row],[FRT32_val]]-timingTable[[#This Row],[FRT32_trace]],"EMPTY")</f>
        <v>EMPTY</v>
      </c>
      <c r="X1325" s="14" t="str">
        <f t="shared" si="229"/>
        <v>EMPTY</v>
      </c>
      <c r="Y1325" s="14" t="str">
        <f t="shared" si="230"/>
        <v>EMPTY</v>
      </c>
      <c r="Z1325" s="14" t="str">
        <f>IF(AND(P1325="beforeRx",O1326="afterRx"),J1326-timingTable[[#This Row],[FRT32_trace]],"EMPTY")</f>
        <v>EMPTY</v>
      </c>
      <c r="AA1325" s="14" t="str">
        <f>IF(AND(timingTable[[#This Row],[txEnd]]="txEnd",Q1329="rxStart"),I1329-timingTable[[#This Row],[FRT32_val]],"EMPTY")</f>
        <v>EMPTY</v>
      </c>
    </row>
    <row r="1326" spans="1:27" x14ac:dyDescent="0.25">
      <c r="A1326" s="14" t="s">
        <v>4856</v>
      </c>
      <c r="B1326">
        <v>335692413638</v>
      </c>
      <c r="C1326" s="14" t="s">
        <v>12705</v>
      </c>
      <c r="D1326">
        <v>151</v>
      </c>
      <c r="E1326" s="14" t="s">
        <v>7876</v>
      </c>
      <c r="F1326" s="14" t="s">
        <v>7989</v>
      </c>
      <c r="G1326" s="14">
        <f>timingTable[[#This Row],[FRT_DEC]]-B1325</f>
        <v>1450</v>
      </c>
      <c r="H13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INFO]]))),H1325)</f>
        <v>123</v>
      </c>
      <c r="I13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26" s="14">
        <f>HEX2DEC(RIGHT(timingTable[[#This Row],[FRT_HEX]],MIN(LEN(timingTable[[#This Row],[FRT_HEX]])-2,8)))</f>
        <v>684964550</v>
      </c>
      <c r="K1326" s="14" t="str">
        <f>IF(timingTable[[#This Row],['[TRACECODE']:.1]]=140,"afterTx","")</f>
        <v/>
      </c>
      <c r="L1326" s="14" t="str">
        <f t="shared" si="220"/>
        <v/>
      </c>
      <c r="M1326" s="14" t="str">
        <f>IF(AND(H1326=H1325,K1325="afterTx",timingTable[[#This Row],['[TRACECODE']:.1]]=6),"dc","")</f>
        <v/>
      </c>
      <c r="N1326" s="14" t="str">
        <f t="shared" si="221"/>
        <v/>
      </c>
      <c r="O1326" s="14" t="str">
        <f>IF(timingTable[[#This Row],['[TRACECODE']:.1]]=141,"afterRx","")</f>
        <v/>
      </c>
      <c r="P1326" s="14" t="str">
        <f t="shared" si="222"/>
        <v/>
      </c>
      <c r="Q1326" s="14" t="str">
        <f t="shared" si="223"/>
        <v/>
      </c>
      <c r="R1326" s="14" t="str">
        <f t="shared" si="224"/>
        <v/>
      </c>
      <c r="S1326" s="14" t="str">
        <f t="shared" si="225"/>
        <v>EMPTY</v>
      </c>
      <c r="T1326" s="14" t="str">
        <f t="shared" si="226"/>
        <v>EMPTY</v>
      </c>
      <c r="U1326" s="14" t="str">
        <f t="shared" si="227"/>
        <v>EMPTY</v>
      </c>
      <c r="V1326" s="14" t="str">
        <f t="shared" si="228"/>
        <v>EMPTY</v>
      </c>
      <c r="W1326" s="14" t="str">
        <f>IF(L1326="beforeTx",timingTable[[#This Row],[FRT32_val]]-timingTable[[#This Row],[FRT32_trace]],"EMPTY")</f>
        <v>EMPTY</v>
      </c>
      <c r="X1326" s="14" t="str">
        <f t="shared" si="229"/>
        <v>EMPTY</v>
      </c>
      <c r="Y1326" s="14" t="str">
        <f t="shared" si="230"/>
        <v>EMPTY</v>
      </c>
      <c r="Z1326" s="14" t="str">
        <f>IF(AND(P1326="beforeRx",O1327="afterRx"),J1327-timingTable[[#This Row],[FRT32_trace]],"EMPTY")</f>
        <v>EMPTY</v>
      </c>
      <c r="AA1326" s="14" t="str">
        <f>IF(AND(timingTable[[#This Row],[txEnd]]="txEnd",Q1330="rxStart"),I1330-timingTable[[#This Row],[FRT32_val]],"EMPTY")</f>
        <v>EMPTY</v>
      </c>
    </row>
    <row r="1327" spans="1:27" x14ac:dyDescent="0.25">
      <c r="A1327" s="14" t="s">
        <v>4859</v>
      </c>
      <c r="B1327">
        <v>335692424319</v>
      </c>
      <c r="C1327" s="14" t="s">
        <v>12708</v>
      </c>
      <c r="D1327">
        <v>151</v>
      </c>
      <c r="E1327" s="14" t="s">
        <v>7876</v>
      </c>
      <c r="F1327" s="14" t="s">
        <v>7989</v>
      </c>
      <c r="G1327" s="14">
        <f>timingTable[[#This Row],[FRT_DEC]]-B1326</f>
        <v>10681</v>
      </c>
      <c r="H13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INFO]]))),H1326)</f>
        <v>123</v>
      </c>
      <c r="I13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27" s="14">
        <f>HEX2DEC(RIGHT(timingTable[[#This Row],[FRT_HEX]],MIN(LEN(timingTable[[#This Row],[FRT_HEX]])-2,8)))</f>
        <v>684975231</v>
      </c>
      <c r="K1327" s="14" t="str">
        <f>IF(timingTable[[#This Row],['[TRACECODE']:.1]]=140,"afterTx","")</f>
        <v/>
      </c>
      <c r="L1327" s="14" t="str">
        <f t="shared" si="220"/>
        <v/>
      </c>
      <c r="M1327" s="14" t="str">
        <f>IF(AND(H1327=H1326,K1326="afterTx",timingTable[[#This Row],['[TRACECODE']:.1]]=6),"dc","")</f>
        <v/>
      </c>
      <c r="N1327" s="14" t="str">
        <f t="shared" si="221"/>
        <v/>
      </c>
      <c r="O1327" s="14" t="str">
        <f>IF(timingTable[[#This Row],['[TRACECODE']:.1]]=141,"afterRx","")</f>
        <v/>
      </c>
      <c r="P1327" s="14" t="str">
        <f t="shared" si="222"/>
        <v/>
      </c>
      <c r="Q1327" s="14" t="str">
        <f t="shared" si="223"/>
        <v/>
      </c>
      <c r="R1327" s="14" t="str">
        <f t="shared" si="224"/>
        <v/>
      </c>
      <c r="S1327" s="14" t="str">
        <f t="shared" si="225"/>
        <v>EMPTY</v>
      </c>
      <c r="T1327" s="14" t="str">
        <f t="shared" si="226"/>
        <v>EMPTY</v>
      </c>
      <c r="U1327" s="14" t="str">
        <f t="shared" si="227"/>
        <v>EMPTY</v>
      </c>
      <c r="V1327" s="14" t="str">
        <f t="shared" si="228"/>
        <v>EMPTY</v>
      </c>
      <c r="W1327" s="14" t="str">
        <f>IF(L1327="beforeTx",timingTable[[#This Row],[FRT32_val]]-timingTable[[#This Row],[FRT32_trace]],"EMPTY")</f>
        <v>EMPTY</v>
      </c>
      <c r="X1327" s="14" t="str">
        <f t="shared" si="229"/>
        <v>EMPTY</v>
      </c>
      <c r="Y1327" s="14" t="str">
        <f t="shared" si="230"/>
        <v>EMPTY</v>
      </c>
      <c r="Z1327" s="14" t="str">
        <f>IF(AND(P1327="beforeRx",O1328="afterRx"),J1328-timingTable[[#This Row],[FRT32_trace]],"EMPTY")</f>
        <v>EMPTY</v>
      </c>
      <c r="AA1327" s="14" t="str">
        <f>IF(AND(timingTable[[#This Row],[txEnd]]="txEnd",Q1331="rxStart"),I1331-timingTable[[#This Row],[FRT32_val]],"EMPTY")</f>
        <v>EMPTY</v>
      </c>
    </row>
    <row r="1328" spans="1:27" x14ac:dyDescent="0.25">
      <c r="A1328" s="14" t="s">
        <v>4867</v>
      </c>
      <c r="B1328">
        <v>335692425361</v>
      </c>
      <c r="C1328" s="14" t="s">
        <v>12718</v>
      </c>
      <c r="D1328">
        <v>151</v>
      </c>
      <c r="E1328" s="14" t="s">
        <v>7876</v>
      </c>
      <c r="F1328" s="14" t="s">
        <v>7993</v>
      </c>
      <c r="G1328" s="14">
        <f>timingTable[[#This Row],[FRT_DEC]]-B1327</f>
        <v>1042</v>
      </c>
      <c r="H13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INFO]]))),H1327)</f>
        <v>123</v>
      </c>
      <c r="I13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328" s="14">
        <f>HEX2DEC(RIGHT(timingTable[[#This Row],[FRT_HEX]],MIN(LEN(timingTable[[#This Row],[FRT_HEX]])-2,8)))</f>
        <v>684976273</v>
      </c>
      <c r="K1328" s="14" t="str">
        <f>IF(timingTable[[#This Row],['[TRACECODE']:.1]]=140,"afterTx","")</f>
        <v/>
      </c>
      <c r="L1328" s="14" t="str">
        <f t="shared" si="220"/>
        <v/>
      </c>
      <c r="M1328" s="14" t="str">
        <f>IF(AND(H1328=H1327,K1327="afterTx",timingTable[[#This Row],['[TRACECODE']:.1]]=6),"dc","")</f>
        <v/>
      </c>
      <c r="N1328" s="14" t="str">
        <f t="shared" si="221"/>
        <v/>
      </c>
      <c r="O1328" s="14" t="str">
        <f>IF(timingTable[[#This Row],['[TRACECODE']:.1]]=141,"afterRx","")</f>
        <v/>
      </c>
      <c r="P1328" s="14" t="str">
        <f t="shared" si="222"/>
        <v/>
      </c>
      <c r="Q1328" s="14" t="str">
        <f t="shared" si="223"/>
        <v/>
      </c>
      <c r="R1328" s="14" t="str">
        <f t="shared" si="224"/>
        <v/>
      </c>
      <c r="S1328" s="14" t="str">
        <f t="shared" si="225"/>
        <v>EMPTY</v>
      </c>
      <c r="T1328" s="14" t="str">
        <f t="shared" si="226"/>
        <v>EMPTY</v>
      </c>
      <c r="U1328" s="14" t="str">
        <f t="shared" si="227"/>
        <v>EMPTY</v>
      </c>
      <c r="V1328" s="14" t="str">
        <f t="shared" si="228"/>
        <v>EMPTY</v>
      </c>
      <c r="W1328" s="14" t="str">
        <f>IF(L1328="beforeTx",timingTable[[#This Row],[FRT32_val]]-timingTable[[#This Row],[FRT32_trace]],"EMPTY")</f>
        <v>EMPTY</v>
      </c>
      <c r="X1328" s="14" t="str">
        <f t="shared" si="229"/>
        <v>EMPTY</v>
      </c>
      <c r="Y1328" s="14" t="str">
        <f t="shared" si="230"/>
        <v>EMPTY</v>
      </c>
      <c r="Z1328" s="14" t="str">
        <f>IF(AND(P1328="beforeRx",O1329="afterRx"),J1329-timingTable[[#This Row],[FRT32_trace]],"EMPTY")</f>
        <v>EMPTY</v>
      </c>
      <c r="AA1328" s="14" t="str">
        <f>IF(AND(timingTable[[#This Row],[txEnd]]="txEnd",Q1332="rxStart"),I1332-timingTable[[#This Row],[FRT32_val]],"EMPTY")</f>
        <v>EMPTY</v>
      </c>
    </row>
    <row r="1329" spans="1:27" x14ac:dyDescent="0.25">
      <c r="A1329" s="14" t="s">
        <v>4872</v>
      </c>
      <c r="B1329">
        <v>335692425421</v>
      </c>
      <c r="C1329" s="14" t="s">
        <v>12722</v>
      </c>
      <c r="D1329">
        <v>131</v>
      </c>
      <c r="E1329" s="14" t="s">
        <v>3932</v>
      </c>
      <c r="F1329" s="14" t="s">
        <v>12723</v>
      </c>
      <c r="G1329" s="14">
        <f>timingTable[[#This Row],[FRT_DEC]]-B1328</f>
        <v>60</v>
      </c>
      <c r="H13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INFO]]))),H1328)</f>
        <v>124</v>
      </c>
      <c r="I132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29" s="14">
        <f>HEX2DEC(RIGHT(timingTable[[#This Row],[FRT_HEX]],MIN(LEN(timingTable[[#This Row],[FRT_HEX]])-2,8)))</f>
        <v>684976333</v>
      </c>
      <c r="K1329" s="14" t="str">
        <f>IF(timingTable[[#This Row],['[TRACECODE']:.1]]=140,"afterTx","")</f>
        <v/>
      </c>
      <c r="L1329" s="14" t="str">
        <f t="shared" si="220"/>
        <v/>
      </c>
      <c r="M1329" s="14" t="str">
        <f>IF(AND(H1329=H1328,K1328="afterTx",timingTable[[#This Row],['[TRACECODE']:.1]]=6),"dc","")</f>
        <v/>
      </c>
      <c r="N1329" s="14" t="str">
        <f t="shared" si="221"/>
        <v/>
      </c>
      <c r="O1329" s="14" t="str">
        <f>IF(timingTable[[#This Row],['[TRACECODE']:.1]]=141,"afterRx","")</f>
        <v/>
      </c>
      <c r="P1329" s="14" t="str">
        <f t="shared" si="222"/>
        <v/>
      </c>
      <c r="Q1329" s="14" t="str">
        <f t="shared" si="223"/>
        <v/>
      </c>
      <c r="R1329" s="14" t="str">
        <f t="shared" si="224"/>
        <v/>
      </c>
      <c r="S1329" s="14" t="str">
        <f t="shared" si="225"/>
        <v>EMPTY</v>
      </c>
      <c r="T1329" s="14" t="str">
        <f t="shared" si="226"/>
        <v>EMPTY</v>
      </c>
      <c r="U1329" s="14" t="str">
        <f t="shared" si="227"/>
        <v>EMPTY</v>
      </c>
      <c r="V1329" s="14" t="str">
        <f t="shared" si="228"/>
        <v>EMPTY</v>
      </c>
      <c r="W1329" s="14" t="str">
        <f>IF(L1329="beforeTx",timingTable[[#This Row],[FRT32_val]]-timingTable[[#This Row],[FRT32_trace]],"EMPTY")</f>
        <v>EMPTY</v>
      </c>
      <c r="X1329" s="14" t="str">
        <f t="shared" si="229"/>
        <v>EMPTY</v>
      </c>
      <c r="Y1329" s="14" t="str">
        <f t="shared" si="230"/>
        <v>EMPTY</v>
      </c>
      <c r="Z1329" s="14" t="str">
        <f>IF(AND(P1329="beforeRx",O1330="afterRx"),J1330-timingTable[[#This Row],[FRT32_trace]],"EMPTY")</f>
        <v>EMPTY</v>
      </c>
      <c r="AA1329" s="14" t="str">
        <f>IF(AND(timingTable[[#This Row],[txEnd]]="txEnd",Q1333="rxStart"),I1333-timingTable[[#This Row],[FRT32_val]],"EMPTY")</f>
        <v>EMPTY</v>
      </c>
    </row>
    <row r="1330" spans="1:27" x14ac:dyDescent="0.25">
      <c r="A1330" s="14" t="s">
        <v>4874</v>
      </c>
      <c r="B1330">
        <v>335692425469</v>
      </c>
      <c r="C1330" s="14" t="s">
        <v>12725</v>
      </c>
      <c r="D1330">
        <v>129</v>
      </c>
      <c r="E1330" s="14" t="s">
        <v>3677</v>
      </c>
      <c r="F1330" s="14" t="s">
        <v>12726</v>
      </c>
      <c r="G1330" s="14">
        <f>timingTable[[#This Row],[FRT_DEC]]-B1329</f>
        <v>48</v>
      </c>
      <c r="H13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INFO]]))),H1329)</f>
        <v>124</v>
      </c>
      <c r="I13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684977259</v>
      </c>
      <c r="J1330" s="14">
        <f>HEX2DEC(RIGHT(timingTable[[#This Row],[FRT_HEX]],MIN(LEN(timingTable[[#This Row],[FRT_HEX]])-2,8)))</f>
        <v>684976381</v>
      </c>
      <c r="K1330" s="14" t="str">
        <f>IF(timingTable[[#This Row],['[TRACECODE']:.1]]=140,"afterTx","")</f>
        <v/>
      </c>
      <c r="L1330" s="14" t="str">
        <f t="shared" si="220"/>
        <v>beforeTx</v>
      </c>
      <c r="M1330" s="14" t="str">
        <f>IF(AND(H1330=H1329,K1329="afterTx",timingTable[[#This Row],['[TRACECODE']:.1]]=6),"dc","")</f>
        <v/>
      </c>
      <c r="N1330" s="14" t="str">
        <f t="shared" si="221"/>
        <v/>
      </c>
      <c r="O1330" s="14" t="str">
        <f>IF(timingTable[[#This Row],['[TRACECODE']:.1]]=141,"afterRx","")</f>
        <v/>
      </c>
      <c r="P1330" s="14" t="str">
        <f t="shared" si="222"/>
        <v/>
      </c>
      <c r="Q1330" s="14" t="str">
        <f t="shared" si="223"/>
        <v/>
      </c>
      <c r="R1330" s="14" t="str">
        <f t="shared" si="224"/>
        <v/>
      </c>
      <c r="S1330" s="14">
        <f t="shared" si="225"/>
        <v>719</v>
      </c>
      <c r="T1330" s="14" t="str">
        <f t="shared" si="226"/>
        <v>EMPTY</v>
      </c>
      <c r="U1330" s="14" t="str">
        <f t="shared" si="227"/>
        <v>EMPTY</v>
      </c>
      <c r="V1330" s="14" t="str">
        <f t="shared" si="228"/>
        <v>EMPTY</v>
      </c>
      <c r="W1330" s="14">
        <f>IF(L1330="beforeTx",timingTable[[#This Row],[FRT32_val]]-timingTable[[#This Row],[FRT32_trace]],"EMPTY")</f>
        <v>878</v>
      </c>
      <c r="X1330" s="14">
        <f t="shared" si="229"/>
        <v>914</v>
      </c>
      <c r="Y1330" s="14" t="str">
        <f t="shared" si="230"/>
        <v>EMPTY</v>
      </c>
      <c r="Z1330" s="14" t="str">
        <f>IF(AND(P1330="beforeRx",O1331="afterRx"),J1331-timingTable[[#This Row],[FRT32_trace]],"EMPTY")</f>
        <v>EMPTY</v>
      </c>
      <c r="AA1330" s="14" t="str">
        <f>IF(AND(timingTable[[#This Row],[txEnd]]="txEnd",Q1334="rxStart"),I1334-timingTable[[#This Row],[FRT32_val]],"EMPTY")</f>
        <v>EMPTY</v>
      </c>
    </row>
    <row r="1331" spans="1:27" x14ac:dyDescent="0.25">
      <c r="A1331" s="14" t="s">
        <v>4875</v>
      </c>
      <c r="B1331">
        <v>335692425472</v>
      </c>
      <c r="C1331" s="14" t="s">
        <v>12727</v>
      </c>
      <c r="D1331">
        <v>129</v>
      </c>
      <c r="E1331" s="14" t="s">
        <v>3677</v>
      </c>
      <c r="F1331" s="14" t="s">
        <v>7881</v>
      </c>
      <c r="G1331" s="14">
        <f>timingTable[[#This Row],[FRT_DEC]]-B1330</f>
        <v>3</v>
      </c>
      <c r="H13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INFO]]))),H1330)</f>
        <v>124</v>
      </c>
      <c r="I13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31" s="14">
        <f>HEX2DEC(RIGHT(timingTable[[#This Row],[FRT_HEX]],MIN(LEN(timingTable[[#This Row],[FRT_HEX]])-2,8)))</f>
        <v>684976384</v>
      </c>
      <c r="K1331" s="14" t="str">
        <f>IF(timingTable[[#This Row],['[TRACECODE']:.1]]=140,"afterTx","")</f>
        <v/>
      </c>
      <c r="L1331" s="14" t="str">
        <f t="shared" si="220"/>
        <v/>
      </c>
      <c r="M1331" s="14" t="str">
        <f>IF(AND(H1331=H1330,K1330="afterTx",timingTable[[#This Row],['[TRACECODE']:.1]]=6),"dc","")</f>
        <v/>
      </c>
      <c r="N1331" s="14" t="str">
        <f t="shared" si="221"/>
        <v/>
      </c>
      <c r="O1331" s="14" t="str">
        <f>IF(timingTable[[#This Row],['[TRACECODE']:.1]]=141,"afterRx","")</f>
        <v/>
      </c>
      <c r="P1331" s="14" t="str">
        <f t="shared" si="222"/>
        <v/>
      </c>
      <c r="Q1331" s="14" t="str">
        <f t="shared" si="223"/>
        <v/>
      </c>
      <c r="R1331" s="14" t="str">
        <f t="shared" si="224"/>
        <v/>
      </c>
      <c r="S1331" s="14" t="str">
        <f t="shared" si="225"/>
        <v>EMPTY</v>
      </c>
      <c r="T1331" s="14" t="str">
        <f t="shared" si="226"/>
        <v>EMPTY</v>
      </c>
      <c r="U1331" s="14" t="str">
        <f t="shared" si="227"/>
        <v>EMPTY</v>
      </c>
      <c r="V1331" s="14" t="str">
        <f t="shared" si="228"/>
        <v>EMPTY</v>
      </c>
      <c r="W1331" s="14" t="str">
        <f>IF(L1331="beforeTx",timingTable[[#This Row],[FRT32_val]]-timingTable[[#This Row],[FRT32_trace]],"EMPTY")</f>
        <v>EMPTY</v>
      </c>
      <c r="X1331" s="14" t="str">
        <f t="shared" si="229"/>
        <v>EMPTY</v>
      </c>
      <c r="Y1331" s="14" t="str">
        <f t="shared" si="230"/>
        <v>EMPTY</v>
      </c>
      <c r="Z1331" s="14" t="str">
        <f>IF(AND(P1331="beforeRx",O1332="afterRx"),J1332-timingTable[[#This Row],[FRT32_trace]],"EMPTY")</f>
        <v>EMPTY</v>
      </c>
      <c r="AA1331" s="14" t="str">
        <f>IF(AND(timingTable[[#This Row],[txEnd]]="txEnd",Q1335="rxStart"),I1335-timingTable[[#This Row],[FRT32_val]],"EMPTY")</f>
        <v>EMPTY</v>
      </c>
    </row>
    <row r="1332" spans="1:27" x14ac:dyDescent="0.25">
      <c r="A1332" s="14" t="s">
        <v>4876</v>
      </c>
      <c r="B1332">
        <v>335692426383</v>
      </c>
      <c r="C1332" s="14" t="s">
        <v>12728</v>
      </c>
      <c r="D1332">
        <v>140</v>
      </c>
      <c r="E1332" s="14" t="s">
        <v>1076</v>
      </c>
      <c r="F1332" s="14" t="s">
        <v>7854</v>
      </c>
      <c r="G1332" s="14">
        <f>timingTable[[#This Row],[FRT_DEC]]-B1331</f>
        <v>911</v>
      </c>
      <c r="H13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INFO]]))),H1331)</f>
        <v>124</v>
      </c>
      <c r="I133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32" s="14">
        <f>HEX2DEC(RIGHT(timingTable[[#This Row],[FRT_HEX]],MIN(LEN(timingTable[[#This Row],[FRT_HEX]])-2,8)))</f>
        <v>684977295</v>
      </c>
      <c r="K1332" s="14" t="str">
        <f>IF(timingTable[[#This Row],['[TRACECODE']:.1]]=140,"afterTx","")</f>
        <v>afterTx</v>
      </c>
      <c r="L1332" s="14" t="str">
        <f t="shared" si="220"/>
        <v/>
      </c>
      <c r="M1332" s="14" t="str">
        <f>IF(AND(H1332=H1331,K1331="afterTx",timingTable[[#This Row],['[TRACECODE']:.1]]=6),"dc","")</f>
        <v/>
      </c>
      <c r="N1332" s="14" t="str">
        <f t="shared" si="221"/>
        <v/>
      </c>
      <c r="O1332" s="14" t="str">
        <f>IF(timingTable[[#This Row],['[TRACECODE']:.1]]=141,"afterRx","")</f>
        <v/>
      </c>
      <c r="P1332" s="14" t="str">
        <f t="shared" si="222"/>
        <v/>
      </c>
      <c r="Q1332" s="14" t="str">
        <f t="shared" si="223"/>
        <v/>
      </c>
      <c r="R1332" s="14" t="str">
        <f t="shared" si="224"/>
        <v/>
      </c>
      <c r="S1332" s="14" t="str">
        <f t="shared" si="225"/>
        <v>EMPTY</v>
      </c>
      <c r="T1332" s="14" t="str">
        <f t="shared" si="226"/>
        <v>EMPTY</v>
      </c>
      <c r="U1332" s="14" t="str">
        <f t="shared" si="227"/>
        <v>EMPTY</v>
      </c>
      <c r="V1332" s="14" t="str">
        <f t="shared" si="228"/>
        <v>EMPTY</v>
      </c>
      <c r="W1332" s="14" t="str">
        <f>IF(L1332="beforeTx",timingTable[[#This Row],[FRT32_val]]-timingTable[[#This Row],[FRT32_trace]],"EMPTY")</f>
        <v>EMPTY</v>
      </c>
      <c r="X1332" s="14" t="str">
        <f t="shared" si="229"/>
        <v>EMPTY</v>
      </c>
      <c r="Y1332" s="14" t="str">
        <f t="shared" si="230"/>
        <v>EMPTY</v>
      </c>
      <c r="Z1332" s="14" t="str">
        <f>IF(AND(P1332="beforeRx",O1333="afterRx"),J1333-timingTable[[#This Row],[FRT32_trace]],"EMPTY")</f>
        <v>EMPTY</v>
      </c>
      <c r="AA1332" s="14" t="str">
        <f>IF(AND(timingTable[[#This Row],[txEnd]]="txEnd",Q1336="rxStart"),I1336-timingTable[[#This Row],[FRT32_val]],"EMPTY")</f>
        <v>EMPTY</v>
      </c>
    </row>
    <row r="1333" spans="1:27" x14ac:dyDescent="0.25">
      <c r="A1333" s="14" t="s">
        <v>4878</v>
      </c>
      <c r="B1333">
        <v>335692430016</v>
      </c>
      <c r="C1333" s="14" t="s">
        <v>12730</v>
      </c>
      <c r="D1333">
        <v>6</v>
      </c>
      <c r="E1333" s="14" t="s">
        <v>1077</v>
      </c>
      <c r="F1333" s="14" t="s">
        <v>12731</v>
      </c>
      <c r="G1333" s="14">
        <f>timingTable[[#This Row],[FRT_DEC]]-B1332</f>
        <v>3633</v>
      </c>
      <c r="H13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INFO]]))),H1332)</f>
        <v>124</v>
      </c>
      <c r="I13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684977978</v>
      </c>
      <c r="J1333" s="14">
        <f>HEX2DEC(RIGHT(timingTable[[#This Row],[FRT_HEX]],MIN(LEN(timingTable[[#This Row],[FRT_HEX]])-2,8)))</f>
        <v>684980928</v>
      </c>
      <c r="K1333" s="14" t="str">
        <f>IF(timingTable[[#This Row],['[TRACECODE']:.1]]=140,"afterTx","")</f>
        <v/>
      </c>
      <c r="L1333" s="14" t="str">
        <f t="shared" si="220"/>
        <v/>
      </c>
      <c r="M1333" s="14" t="str">
        <f>IF(AND(H1333=H1332,K1332="afterTx",timingTable[[#This Row],['[TRACECODE']:.1]]=6),"dc","")</f>
        <v>dc</v>
      </c>
      <c r="N1333" s="14" t="str">
        <f t="shared" si="221"/>
        <v/>
      </c>
      <c r="O1333" s="14" t="str">
        <f>IF(timingTable[[#This Row],['[TRACECODE']:.1]]=141,"afterRx","")</f>
        <v/>
      </c>
      <c r="P1333" s="14" t="str">
        <f t="shared" si="222"/>
        <v/>
      </c>
      <c r="Q1333" s="14" t="str">
        <f t="shared" si="223"/>
        <v/>
      </c>
      <c r="R1333" s="14" t="str">
        <f t="shared" si="224"/>
        <v/>
      </c>
      <c r="S1333" s="14" t="str">
        <f t="shared" si="225"/>
        <v>EMPTY</v>
      </c>
      <c r="T1333" s="14" t="str">
        <f t="shared" si="226"/>
        <v>EMPTY</v>
      </c>
      <c r="U1333" s="14" t="str">
        <f t="shared" si="227"/>
        <v>EMPTY</v>
      </c>
      <c r="V1333" s="14" t="str">
        <f t="shared" si="228"/>
        <v>EMPTY</v>
      </c>
      <c r="W1333" s="14" t="str">
        <f>IF(L1333="beforeTx",timingTable[[#This Row],[FRT32_val]]-timingTable[[#This Row],[FRT32_trace]],"EMPTY")</f>
        <v>EMPTY</v>
      </c>
      <c r="X1333" s="14" t="str">
        <f t="shared" si="229"/>
        <v>EMPTY</v>
      </c>
      <c r="Y1333" s="14" t="str">
        <f t="shared" si="230"/>
        <v>EMPTY</v>
      </c>
      <c r="Z1333" s="14" t="str">
        <f>IF(AND(P1333="beforeRx",O1334="afterRx"),J1334-timingTable[[#This Row],[FRT32_trace]],"EMPTY")</f>
        <v>EMPTY</v>
      </c>
      <c r="AA1333" s="14" t="str">
        <f>IF(AND(timingTable[[#This Row],[txEnd]]="txEnd",Q1337="rxStart"),I1337-timingTable[[#This Row],[FRT32_val]],"EMPTY")</f>
        <v>EMPTY</v>
      </c>
    </row>
    <row r="1334" spans="1:27" x14ac:dyDescent="0.25">
      <c r="A1334" s="14" t="s">
        <v>4879</v>
      </c>
      <c r="B1334">
        <v>335692430018</v>
      </c>
      <c r="C1334" s="14" t="s">
        <v>12732</v>
      </c>
      <c r="D1334">
        <v>6</v>
      </c>
      <c r="E1334" s="14" t="s">
        <v>1077</v>
      </c>
      <c r="F1334" s="14" t="s">
        <v>7877</v>
      </c>
      <c r="G1334" s="14">
        <f>timingTable[[#This Row],[FRT_DEC]]-B1333</f>
        <v>2</v>
      </c>
      <c r="H13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INFO]]))),H1333)</f>
        <v>124</v>
      </c>
      <c r="I13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34" s="14">
        <f>HEX2DEC(RIGHT(timingTable[[#This Row],[FRT_HEX]],MIN(LEN(timingTable[[#This Row],[FRT_HEX]])-2,8)))</f>
        <v>684980930</v>
      </c>
      <c r="K1334" s="14" t="str">
        <f>IF(timingTable[[#This Row],['[TRACECODE']:.1]]=140,"afterTx","")</f>
        <v/>
      </c>
      <c r="L1334" s="14" t="str">
        <f t="shared" si="220"/>
        <v/>
      </c>
      <c r="M1334" s="14" t="str">
        <f>IF(AND(H1334=H1333,K1333="afterTx",timingTable[[#This Row],['[TRACECODE']:.1]]=6),"dc","")</f>
        <v/>
      </c>
      <c r="N1334" s="14" t="str">
        <f t="shared" si="221"/>
        <v/>
      </c>
      <c r="O1334" s="14" t="str">
        <f>IF(timingTable[[#This Row],['[TRACECODE']:.1]]=141,"afterRx","")</f>
        <v/>
      </c>
      <c r="P1334" s="14" t="str">
        <f t="shared" si="222"/>
        <v/>
      </c>
      <c r="Q1334" s="14" t="str">
        <f t="shared" si="223"/>
        <v/>
      </c>
      <c r="R1334" s="14" t="str">
        <f t="shared" si="224"/>
        <v/>
      </c>
      <c r="S1334" s="14" t="str">
        <f t="shared" si="225"/>
        <v>EMPTY</v>
      </c>
      <c r="T1334" s="14" t="str">
        <f t="shared" si="226"/>
        <v>EMPTY</v>
      </c>
      <c r="U1334" s="14" t="str">
        <f t="shared" si="227"/>
        <v>EMPTY</v>
      </c>
      <c r="V1334" s="14" t="str">
        <f t="shared" si="228"/>
        <v>EMPTY</v>
      </c>
      <c r="W1334" s="14" t="str">
        <f>IF(L1334="beforeTx",timingTable[[#This Row],[FRT32_val]]-timingTable[[#This Row],[FRT32_trace]],"EMPTY")</f>
        <v>EMPTY</v>
      </c>
      <c r="X1334" s="14" t="str">
        <f t="shared" si="229"/>
        <v>EMPTY</v>
      </c>
      <c r="Y1334" s="14" t="str">
        <f t="shared" si="230"/>
        <v>EMPTY</v>
      </c>
      <c r="Z1334" s="14" t="str">
        <f>IF(AND(P1334="beforeRx",O1335="afterRx"),J1335-timingTable[[#This Row],[FRT32_trace]],"EMPTY")</f>
        <v>EMPTY</v>
      </c>
      <c r="AA1334" s="14" t="str">
        <f>IF(AND(timingTable[[#This Row],[txEnd]]="txEnd",Q1338="rxStart"),I1338-timingTable[[#This Row],[FRT32_val]],"EMPTY")</f>
        <v>EMPTY</v>
      </c>
    </row>
    <row r="1335" spans="1:27" x14ac:dyDescent="0.25">
      <c r="A1335" s="14" t="s">
        <v>4880</v>
      </c>
      <c r="B1335">
        <v>335692430020</v>
      </c>
      <c r="C1335" s="14" t="s">
        <v>12733</v>
      </c>
      <c r="D1335">
        <v>122</v>
      </c>
      <c r="E1335" s="14" t="s">
        <v>3921</v>
      </c>
      <c r="F1335" s="14" t="s">
        <v>12734</v>
      </c>
      <c r="G1335" s="14">
        <f>timingTable[[#This Row],[FRT_DEC]]-B1334</f>
        <v>2</v>
      </c>
      <c r="H13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INFO]]))),H1334)</f>
        <v>124</v>
      </c>
      <c r="I13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684980869</v>
      </c>
      <c r="J1335" s="14">
        <f>HEX2DEC(RIGHT(timingTable[[#This Row],[FRT_HEX]],MIN(LEN(timingTable[[#This Row],[FRT_HEX]])-2,8)))</f>
        <v>684980932</v>
      </c>
      <c r="K1335" s="14" t="str">
        <f>IF(timingTable[[#This Row],['[TRACECODE']:.1]]=140,"afterTx","")</f>
        <v/>
      </c>
      <c r="L1335" s="14" t="str">
        <f t="shared" si="220"/>
        <v/>
      </c>
      <c r="M1335" s="14" t="str">
        <f>IF(AND(H1335=H1334,K1334="afterTx",timingTable[[#This Row],['[TRACECODE']:.1]]=6),"dc","")</f>
        <v/>
      </c>
      <c r="N1335" s="14" t="str">
        <f t="shared" si="221"/>
        <v>txEnd</v>
      </c>
      <c r="O1335" s="14" t="str">
        <f>IF(timingTable[[#This Row],['[TRACECODE']:.1]]=141,"afterRx","")</f>
        <v/>
      </c>
      <c r="P1335" s="14" t="str">
        <f t="shared" si="222"/>
        <v/>
      </c>
      <c r="Q1335" s="14" t="str">
        <f t="shared" si="223"/>
        <v/>
      </c>
      <c r="R1335" s="14" t="str">
        <f t="shared" si="224"/>
        <v/>
      </c>
      <c r="S1335" s="14" t="str">
        <f t="shared" si="225"/>
        <v>EMPTY</v>
      </c>
      <c r="T1335" s="14" t="str">
        <f t="shared" si="226"/>
        <v>EMPTY</v>
      </c>
      <c r="U1335" s="14" t="str">
        <f t="shared" si="227"/>
        <v>EMPTY</v>
      </c>
      <c r="V1335" s="14" t="str">
        <f t="shared" si="228"/>
        <v>EMPTY</v>
      </c>
      <c r="W1335" s="14" t="str">
        <f>IF(L1335="beforeTx",timingTable[[#This Row],[FRT32_val]]-timingTable[[#This Row],[FRT32_trace]],"EMPTY")</f>
        <v>EMPTY</v>
      </c>
      <c r="X1335" s="14" t="str">
        <f t="shared" si="229"/>
        <v>EMPTY</v>
      </c>
      <c r="Y1335" s="14" t="str">
        <f t="shared" si="230"/>
        <v>EMPTY</v>
      </c>
      <c r="Z1335" s="14" t="str">
        <f>IF(AND(P1335="beforeRx",O1336="afterRx"),J1336-timingTable[[#This Row],[FRT32_trace]],"EMPTY")</f>
        <v>EMPTY</v>
      </c>
      <c r="AA1335" s="14" t="str">
        <f>IF(AND(timingTable[[#This Row],[txEnd]]="txEnd",Q1339="rxStart"),I1339-timingTable[[#This Row],[FRT32_val]],"EMPTY")</f>
        <v>EMPTY</v>
      </c>
    </row>
    <row r="1336" spans="1:27" x14ac:dyDescent="0.25">
      <c r="A1336" s="14" t="s">
        <v>4881</v>
      </c>
      <c r="B1336">
        <v>335692430024</v>
      </c>
      <c r="C1336" s="14" t="s">
        <v>12735</v>
      </c>
      <c r="D1336">
        <v>122</v>
      </c>
      <c r="E1336" s="14" t="s">
        <v>3921</v>
      </c>
      <c r="F1336" s="14" t="s">
        <v>7878</v>
      </c>
      <c r="G1336" s="14">
        <f>timingTable[[#This Row],[FRT_DEC]]-B1335</f>
        <v>4</v>
      </c>
      <c r="H13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INFO]]))),H1335)</f>
        <v>124</v>
      </c>
      <c r="I13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36" s="14">
        <f>HEX2DEC(RIGHT(timingTable[[#This Row],[FRT_HEX]],MIN(LEN(timingTable[[#This Row],[FRT_HEX]])-2,8)))</f>
        <v>684980936</v>
      </c>
      <c r="K1336" s="14" t="str">
        <f>IF(timingTable[[#This Row],['[TRACECODE']:.1]]=140,"afterTx","")</f>
        <v/>
      </c>
      <c r="L1336" s="14" t="str">
        <f t="shared" si="220"/>
        <v/>
      </c>
      <c r="M1336" s="14" t="str">
        <f>IF(AND(H1336=H1335,K1335="afterTx",timingTable[[#This Row],['[TRACECODE']:.1]]=6),"dc","")</f>
        <v/>
      </c>
      <c r="N1336" s="14" t="str">
        <f t="shared" si="221"/>
        <v/>
      </c>
      <c r="O1336" s="14" t="str">
        <f>IF(timingTable[[#This Row],['[TRACECODE']:.1]]=141,"afterRx","")</f>
        <v/>
      </c>
      <c r="P1336" s="14" t="str">
        <f t="shared" si="222"/>
        <v/>
      </c>
      <c r="Q1336" s="14" t="str">
        <f t="shared" si="223"/>
        <v/>
      </c>
      <c r="R1336" s="14" t="str">
        <f t="shared" si="224"/>
        <v/>
      </c>
      <c r="S1336" s="14" t="str">
        <f t="shared" si="225"/>
        <v>EMPTY</v>
      </c>
      <c r="T1336" s="14" t="str">
        <f t="shared" si="226"/>
        <v>EMPTY</v>
      </c>
      <c r="U1336" s="14" t="str">
        <f t="shared" si="227"/>
        <v>EMPTY</v>
      </c>
      <c r="V1336" s="14" t="str">
        <f t="shared" si="228"/>
        <v>EMPTY</v>
      </c>
      <c r="W1336" s="14" t="str">
        <f>IF(L1336="beforeTx",timingTable[[#This Row],[FRT32_val]]-timingTable[[#This Row],[FRT32_trace]],"EMPTY")</f>
        <v>EMPTY</v>
      </c>
      <c r="X1336" s="14" t="str">
        <f t="shared" si="229"/>
        <v>EMPTY</v>
      </c>
      <c r="Y1336" s="14" t="str">
        <f t="shared" si="230"/>
        <v>EMPTY</v>
      </c>
      <c r="Z1336" s="14" t="str">
        <f>IF(AND(P1336="beforeRx",O1337="afterRx"),J1337-timingTable[[#This Row],[FRT32_trace]],"EMPTY")</f>
        <v>EMPTY</v>
      </c>
      <c r="AA1336" s="14" t="str">
        <f>IF(AND(timingTable[[#This Row],[txEnd]]="txEnd",Q1340="rxStart"),I1340-timingTable[[#This Row],[FRT32_val]],"EMPTY")</f>
        <v>EMPTY</v>
      </c>
    </row>
    <row r="1337" spans="1:27" x14ac:dyDescent="0.25">
      <c r="A1337" s="14" t="s">
        <v>4882</v>
      </c>
      <c r="B1337">
        <v>335692430032</v>
      </c>
      <c r="C1337" s="14" t="s">
        <v>12736</v>
      </c>
      <c r="D1337">
        <v>151</v>
      </c>
      <c r="E1337" s="14" t="s">
        <v>7876</v>
      </c>
      <c r="F1337" s="14" t="s">
        <v>8006</v>
      </c>
      <c r="G1337" s="14">
        <f>timingTable[[#This Row],[FRT_DEC]]-B1336</f>
        <v>8</v>
      </c>
      <c r="H13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INFO]]))),H1336)</f>
        <v>124</v>
      </c>
      <c r="I13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337" s="14">
        <f>HEX2DEC(RIGHT(timingTable[[#This Row],[FRT_HEX]],MIN(LEN(timingTable[[#This Row],[FRT_HEX]])-2,8)))</f>
        <v>684980944</v>
      </c>
      <c r="K1337" s="14" t="str">
        <f>IF(timingTable[[#This Row],['[TRACECODE']:.1]]=140,"afterTx","")</f>
        <v/>
      </c>
      <c r="L1337" s="14" t="str">
        <f t="shared" si="220"/>
        <v/>
      </c>
      <c r="M1337" s="14" t="str">
        <f>IF(AND(H1337=H1336,K1336="afterTx",timingTable[[#This Row],['[TRACECODE']:.1]]=6),"dc","")</f>
        <v/>
      </c>
      <c r="N1337" s="14" t="str">
        <f t="shared" si="221"/>
        <v/>
      </c>
      <c r="O1337" s="14" t="str">
        <f>IF(timingTable[[#This Row],['[TRACECODE']:.1]]=141,"afterRx","")</f>
        <v/>
      </c>
      <c r="P1337" s="14" t="str">
        <f t="shared" si="222"/>
        <v/>
      </c>
      <c r="Q1337" s="14" t="str">
        <f t="shared" si="223"/>
        <v/>
      </c>
      <c r="R1337" s="14" t="str">
        <f t="shared" si="224"/>
        <v/>
      </c>
      <c r="S1337" s="14" t="str">
        <f t="shared" si="225"/>
        <v>EMPTY</v>
      </c>
      <c r="T1337" s="14" t="str">
        <f t="shared" si="226"/>
        <v>EMPTY</v>
      </c>
      <c r="U1337" s="14" t="str">
        <f t="shared" si="227"/>
        <v>EMPTY</v>
      </c>
      <c r="V1337" s="14" t="str">
        <f t="shared" si="228"/>
        <v>EMPTY</v>
      </c>
      <c r="W1337" s="14" t="str">
        <f>IF(L1337="beforeTx",timingTable[[#This Row],[FRT32_val]]-timingTable[[#This Row],[FRT32_trace]],"EMPTY")</f>
        <v>EMPTY</v>
      </c>
      <c r="X1337" s="14" t="str">
        <f t="shared" si="229"/>
        <v>EMPTY</v>
      </c>
      <c r="Y1337" s="14" t="str">
        <f t="shared" si="230"/>
        <v>EMPTY</v>
      </c>
      <c r="Z1337" s="14" t="str">
        <f>IF(AND(P1337="beforeRx",O1338="afterRx"),J1338-timingTable[[#This Row],[FRT32_trace]],"EMPTY")</f>
        <v>EMPTY</v>
      </c>
      <c r="AA1337" s="14" t="str">
        <f>IF(AND(timingTable[[#This Row],[txEnd]]="txEnd",Q1341="rxStart"),I1341-timingTable[[#This Row],[FRT32_val]],"EMPTY")</f>
        <v>EMPTY</v>
      </c>
    </row>
    <row r="1338" spans="1:27" x14ac:dyDescent="0.25">
      <c r="A1338" s="14" t="s">
        <v>4893</v>
      </c>
      <c r="B1338">
        <v>335692430471</v>
      </c>
      <c r="C1338" s="14" t="s">
        <v>12745</v>
      </c>
      <c r="D1338">
        <v>151</v>
      </c>
      <c r="E1338" s="14" t="s">
        <v>7876</v>
      </c>
      <c r="F1338" s="14" t="s">
        <v>8130</v>
      </c>
      <c r="G1338" s="14">
        <f>timingTable[[#This Row],[FRT_DEC]]-B1337</f>
        <v>439</v>
      </c>
      <c r="H13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INFO]]))),H1337)</f>
        <v>124</v>
      </c>
      <c r="I13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338" s="14">
        <f>HEX2DEC(RIGHT(timingTable[[#This Row],[FRT_HEX]],MIN(LEN(timingTable[[#This Row],[FRT_HEX]])-2,8)))</f>
        <v>684981383</v>
      </c>
      <c r="K1338" s="14" t="str">
        <f>IF(timingTable[[#This Row],['[TRACECODE']:.1]]=140,"afterTx","")</f>
        <v/>
      </c>
      <c r="L1338" s="14" t="str">
        <f t="shared" si="220"/>
        <v/>
      </c>
      <c r="M1338" s="14" t="str">
        <f>IF(AND(H1338=H1337,K1337="afterTx",timingTable[[#This Row],['[TRACECODE']:.1]]=6),"dc","")</f>
        <v/>
      </c>
      <c r="N1338" s="14" t="str">
        <f t="shared" si="221"/>
        <v/>
      </c>
      <c r="O1338" s="14" t="str">
        <f>IF(timingTable[[#This Row],['[TRACECODE']:.1]]=141,"afterRx","")</f>
        <v/>
      </c>
      <c r="P1338" s="14" t="str">
        <f t="shared" si="222"/>
        <v/>
      </c>
      <c r="Q1338" s="14" t="str">
        <f t="shared" si="223"/>
        <v/>
      </c>
      <c r="R1338" s="14" t="str">
        <f t="shared" si="224"/>
        <v/>
      </c>
      <c r="S1338" s="14" t="str">
        <f t="shared" si="225"/>
        <v>EMPTY</v>
      </c>
      <c r="T1338" s="14" t="str">
        <f t="shared" si="226"/>
        <v>EMPTY</v>
      </c>
      <c r="U1338" s="14" t="str">
        <f t="shared" si="227"/>
        <v>EMPTY</v>
      </c>
      <c r="V1338" s="14" t="str">
        <f t="shared" si="228"/>
        <v>EMPTY</v>
      </c>
      <c r="W1338" s="14" t="str">
        <f>IF(L1338="beforeTx",timingTable[[#This Row],[FRT32_val]]-timingTable[[#This Row],[FRT32_trace]],"EMPTY")</f>
        <v>EMPTY</v>
      </c>
      <c r="X1338" s="14" t="str">
        <f t="shared" si="229"/>
        <v>EMPTY</v>
      </c>
      <c r="Y1338" s="14" t="str">
        <f t="shared" si="230"/>
        <v>EMPTY</v>
      </c>
      <c r="Z1338" s="14" t="str">
        <f>IF(AND(P1338="beforeRx",O1339="afterRx"),J1339-timingTable[[#This Row],[FRT32_trace]],"EMPTY")</f>
        <v>EMPTY</v>
      </c>
      <c r="AA1338" s="14" t="str">
        <f>IF(AND(timingTable[[#This Row],[txEnd]]="txEnd",Q1342="rxStart"),I1342-timingTable[[#This Row],[FRT32_val]],"EMPTY")</f>
        <v>EMPTY</v>
      </c>
    </row>
    <row r="1339" spans="1:27" x14ac:dyDescent="0.25">
      <c r="A1339" s="14" t="s">
        <v>4896</v>
      </c>
      <c r="B1339">
        <v>335692430495</v>
      </c>
      <c r="C1339" s="14" t="s">
        <v>12748</v>
      </c>
      <c r="D1339">
        <v>130</v>
      </c>
      <c r="E1339" s="14" t="s">
        <v>3933</v>
      </c>
      <c r="F1339" s="14" t="s">
        <v>5328</v>
      </c>
      <c r="G1339" s="14">
        <f>timingTable[[#This Row],[FRT_DEC]]-B1338</f>
        <v>24</v>
      </c>
      <c r="H13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INFO]]))),H1338)</f>
        <v>124</v>
      </c>
      <c r="I13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3538949</v>
      </c>
      <c r="J1339" s="14">
        <f>HEX2DEC(RIGHT(timingTable[[#This Row],[FRT_HEX]],MIN(LEN(timingTable[[#This Row],[FRT_HEX]])-2,8)))</f>
        <v>684981407</v>
      </c>
      <c r="K1339" s="14" t="str">
        <f>IF(timingTable[[#This Row],['[TRACECODE']:.1]]=140,"afterTx","")</f>
        <v/>
      </c>
      <c r="L1339" s="14" t="str">
        <f t="shared" si="220"/>
        <v/>
      </c>
      <c r="M1339" s="14" t="str">
        <f>IF(AND(H1339=H1338,K1338="afterTx",timingTable[[#This Row],['[TRACECODE']:.1]]=6),"dc","")</f>
        <v/>
      </c>
      <c r="N1339" s="14" t="str">
        <f t="shared" si="221"/>
        <v/>
      </c>
      <c r="O1339" s="14" t="str">
        <f>IF(timingTable[[#This Row],['[TRACECODE']:.1]]=141,"afterRx","")</f>
        <v/>
      </c>
      <c r="P1339" s="14" t="str">
        <f t="shared" si="222"/>
        <v>beforeRx</v>
      </c>
      <c r="Q1339" s="14" t="str">
        <f t="shared" si="223"/>
        <v/>
      </c>
      <c r="R1339" s="14" t="str">
        <f t="shared" si="224"/>
        <v/>
      </c>
      <c r="S1339" s="14" t="str">
        <f t="shared" si="225"/>
        <v>EMPTY</v>
      </c>
      <c r="T1339" s="14" t="str">
        <f t="shared" si="226"/>
        <v>EMPTY</v>
      </c>
      <c r="U1339" s="14" t="str">
        <f t="shared" si="227"/>
        <v>EMPTY</v>
      </c>
      <c r="V1339" s="14" t="str">
        <f t="shared" si="228"/>
        <v>EMPTY</v>
      </c>
      <c r="W1339" s="14" t="str">
        <f>IF(L1339="beforeTx",timingTable[[#This Row],[FRT32_val]]-timingTable[[#This Row],[FRT32_trace]],"EMPTY")</f>
        <v>EMPTY</v>
      </c>
      <c r="X1339" s="14" t="str">
        <f t="shared" si="229"/>
        <v>EMPTY</v>
      </c>
      <c r="Y1339" s="14" t="str">
        <f t="shared" si="230"/>
        <v>EMPTY</v>
      </c>
      <c r="Z1339" s="14">
        <f>IF(AND(P1339="beforeRx",O1340="afterRx"),J1340-timingTable[[#This Row],[FRT32_trace]],"EMPTY")</f>
        <v>736</v>
      </c>
      <c r="AA1339" s="14" t="str">
        <f>IF(AND(timingTable[[#This Row],[txEnd]]="txEnd",Q1343="rxStart"),I1343-timingTable[[#This Row],[FRT32_val]],"EMPTY")</f>
        <v>EMPTY</v>
      </c>
    </row>
    <row r="1340" spans="1:27" x14ac:dyDescent="0.25">
      <c r="A1340" s="14" t="s">
        <v>4897</v>
      </c>
      <c r="B1340">
        <v>335692431231</v>
      </c>
      <c r="C1340" s="14" t="s">
        <v>12749</v>
      </c>
      <c r="D1340">
        <v>141</v>
      </c>
      <c r="E1340" s="14" t="s">
        <v>3934</v>
      </c>
      <c r="F1340" s="14" t="s">
        <v>5329</v>
      </c>
      <c r="G1340" s="14">
        <f>timingTable[[#This Row],[FRT_DEC]]-B1339</f>
        <v>736</v>
      </c>
      <c r="H13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INFO]]))),H1339)</f>
        <v>124</v>
      </c>
      <c r="I13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40" s="14">
        <f>HEX2DEC(RIGHT(timingTable[[#This Row],[FRT_HEX]],MIN(LEN(timingTable[[#This Row],[FRT_HEX]])-2,8)))</f>
        <v>684982143</v>
      </c>
      <c r="K1340" s="14" t="str">
        <f>IF(timingTable[[#This Row],['[TRACECODE']:.1]]=140,"afterTx","")</f>
        <v/>
      </c>
      <c r="L1340" s="14" t="str">
        <f t="shared" si="220"/>
        <v/>
      </c>
      <c r="M1340" s="14" t="str">
        <f>IF(AND(H1340=H1339,K1339="afterTx",timingTable[[#This Row],['[TRACECODE']:.1]]=6),"dc","")</f>
        <v/>
      </c>
      <c r="N1340" s="14" t="str">
        <f t="shared" si="221"/>
        <v/>
      </c>
      <c r="O1340" s="14" t="str">
        <f>IF(timingTable[[#This Row],['[TRACECODE']:.1]]=141,"afterRx","")</f>
        <v>afterRx</v>
      </c>
      <c r="P1340" s="14" t="str">
        <f t="shared" si="222"/>
        <v/>
      </c>
      <c r="Q1340" s="14" t="str">
        <f t="shared" si="223"/>
        <v/>
      </c>
      <c r="R1340" s="14" t="str">
        <f t="shared" si="224"/>
        <v/>
      </c>
      <c r="S1340" s="14" t="str">
        <f t="shared" si="225"/>
        <v>EMPTY</v>
      </c>
      <c r="T1340" s="14" t="str">
        <f t="shared" si="226"/>
        <v>EMPTY</v>
      </c>
      <c r="U1340" s="14" t="str">
        <f t="shared" si="227"/>
        <v>EMPTY</v>
      </c>
      <c r="V1340" s="14" t="str">
        <f t="shared" si="228"/>
        <v>EMPTY</v>
      </c>
      <c r="W1340" s="14" t="str">
        <f>IF(L1340="beforeTx",timingTable[[#This Row],[FRT32_val]]-timingTable[[#This Row],[FRT32_trace]],"EMPTY")</f>
        <v>EMPTY</v>
      </c>
      <c r="X1340" s="14" t="str">
        <f t="shared" si="229"/>
        <v>EMPTY</v>
      </c>
      <c r="Y1340" s="14" t="str">
        <f t="shared" si="230"/>
        <v>EMPTY</v>
      </c>
      <c r="Z1340" s="14" t="str">
        <f>IF(AND(P1340="beforeRx",O1341="afterRx"),J1341-timingTable[[#This Row],[FRT32_trace]],"EMPTY")</f>
        <v>EMPTY</v>
      </c>
      <c r="AA1340" s="14" t="str">
        <f>IF(AND(timingTable[[#This Row],[txEnd]]="txEnd",Q1344="rxStart"),I1344-timingTable[[#This Row],[FRT32_val]],"EMPTY")</f>
        <v>EMPTY</v>
      </c>
    </row>
    <row r="1341" spans="1:27" x14ac:dyDescent="0.25">
      <c r="A1341" s="14" t="s">
        <v>4900</v>
      </c>
      <c r="B1341">
        <v>335692432579</v>
      </c>
      <c r="C1341" s="14" t="s">
        <v>12752</v>
      </c>
      <c r="D1341">
        <v>123</v>
      </c>
      <c r="E1341" s="14" t="s">
        <v>3922</v>
      </c>
      <c r="F1341" s="14" t="s">
        <v>12753</v>
      </c>
      <c r="G1341" s="14">
        <f>timingTable[[#This Row],[FRT_DEC]]-B1340</f>
        <v>1348</v>
      </c>
      <c r="H13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INFO]]))),H1340)</f>
        <v>124</v>
      </c>
      <c r="I13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684983080</v>
      </c>
      <c r="J1341" s="14">
        <f>HEX2DEC(RIGHT(timingTable[[#This Row],[FRT_HEX]],MIN(LEN(timingTable[[#This Row],[FRT_HEX]])-2,8)))</f>
        <v>684983491</v>
      </c>
      <c r="K1341" s="14" t="str">
        <f>IF(timingTable[[#This Row],['[TRACECODE']:.1]]=140,"afterTx","")</f>
        <v/>
      </c>
      <c r="L1341" s="14" t="str">
        <f t="shared" si="220"/>
        <v/>
      </c>
      <c r="M1341" s="14" t="str">
        <f>IF(AND(H1341=H1340,K1340="afterTx",timingTable[[#This Row],['[TRACECODE']:.1]]=6),"dc","")</f>
        <v/>
      </c>
      <c r="N1341" s="14" t="str">
        <f t="shared" si="221"/>
        <v/>
      </c>
      <c r="O1341" s="14" t="str">
        <f>IF(timingTable[[#This Row],['[TRACECODE']:.1]]=141,"afterRx","")</f>
        <v/>
      </c>
      <c r="P1341" s="14" t="str">
        <f t="shared" si="222"/>
        <v/>
      </c>
      <c r="Q1341" s="14" t="str">
        <f t="shared" si="223"/>
        <v>rxStart</v>
      </c>
      <c r="R1341" s="14" t="str">
        <f t="shared" si="224"/>
        <v/>
      </c>
      <c r="S1341" s="14" t="str">
        <f t="shared" si="225"/>
        <v>EMPTY</v>
      </c>
      <c r="T1341" s="14" t="str">
        <f t="shared" si="226"/>
        <v>EMPTY</v>
      </c>
      <c r="U1341" s="14" t="str">
        <f t="shared" si="227"/>
        <v>EMPTY</v>
      </c>
      <c r="V1341" s="14" t="str">
        <f t="shared" si="228"/>
        <v>EMPTY</v>
      </c>
      <c r="W1341" s="14" t="str">
        <f>IF(L1341="beforeTx",timingTable[[#This Row],[FRT32_val]]-timingTable[[#This Row],[FRT32_trace]],"EMPTY")</f>
        <v>EMPTY</v>
      </c>
      <c r="X1341" s="14" t="str">
        <f t="shared" si="229"/>
        <v>EMPTY</v>
      </c>
      <c r="Y1341" s="14" t="str">
        <f t="shared" si="230"/>
        <v>EMPTY</v>
      </c>
      <c r="Z1341" s="14" t="str">
        <f>IF(AND(P1341="beforeRx",O1342="afterRx"),J1342-timingTable[[#This Row],[FRT32_trace]],"EMPTY")</f>
        <v>EMPTY</v>
      </c>
      <c r="AA1341" s="14" t="str">
        <f>IF(AND(timingTable[[#This Row],[txEnd]]="txEnd",Q1345="rxStart"),I1345-timingTable[[#This Row],[FRT32_val]],"EMPTY")</f>
        <v>EMPTY</v>
      </c>
    </row>
    <row r="1342" spans="1:27" x14ac:dyDescent="0.25">
      <c r="A1342" s="14" t="s">
        <v>4901</v>
      </c>
      <c r="B1342">
        <v>335692432585</v>
      </c>
      <c r="C1342" s="14" t="s">
        <v>12754</v>
      </c>
      <c r="D1342">
        <v>123</v>
      </c>
      <c r="E1342" s="14" t="s">
        <v>3922</v>
      </c>
      <c r="F1342" s="14" t="s">
        <v>7879</v>
      </c>
      <c r="G1342" s="14">
        <f>timingTable[[#This Row],[FRT_DEC]]-B1341</f>
        <v>6</v>
      </c>
      <c r="H13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INFO]]))),H1341)</f>
        <v>124</v>
      </c>
      <c r="I13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42" s="14">
        <f>HEX2DEC(RIGHT(timingTable[[#This Row],[FRT_HEX]],MIN(LEN(timingTable[[#This Row],[FRT_HEX]])-2,8)))</f>
        <v>684983497</v>
      </c>
      <c r="K1342" s="14" t="str">
        <f>IF(timingTable[[#This Row],['[TRACECODE']:.1]]=140,"afterTx","")</f>
        <v/>
      </c>
      <c r="L1342" s="14" t="str">
        <f t="shared" si="220"/>
        <v/>
      </c>
      <c r="M1342" s="14" t="str">
        <f>IF(AND(H1342=H1341,K1341="afterTx",timingTable[[#This Row],['[TRACECODE']:.1]]=6),"dc","")</f>
        <v/>
      </c>
      <c r="N1342" s="14" t="str">
        <f t="shared" si="221"/>
        <v/>
      </c>
      <c r="O1342" s="14" t="str">
        <f>IF(timingTable[[#This Row],['[TRACECODE']:.1]]=141,"afterRx","")</f>
        <v/>
      </c>
      <c r="P1342" s="14" t="str">
        <f t="shared" si="222"/>
        <v/>
      </c>
      <c r="Q1342" s="14" t="str">
        <f t="shared" si="223"/>
        <v/>
      </c>
      <c r="R1342" s="14" t="str">
        <f t="shared" si="224"/>
        <v/>
      </c>
      <c r="S1342" s="14" t="str">
        <f t="shared" si="225"/>
        <v>EMPTY</v>
      </c>
      <c r="T1342" s="14" t="str">
        <f t="shared" si="226"/>
        <v>EMPTY</v>
      </c>
      <c r="U1342" s="14" t="str">
        <f t="shared" si="227"/>
        <v>EMPTY</v>
      </c>
      <c r="V1342" s="14" t="str">
        <f t="shared" si="228"/>
        <v>EMPTY</v>
      </c>
      <c r="W1342" s="14" t="str">
        <f>IF(L1342="beforeTx",timingTable[[#This Row],[FRT32_val]]-timingTable[[#This Row],[FRT32_trace]],"EMPTY")</f>
        <v>EMPTY</v>
      </c>
      <c r="X1342" s="14" t="str">
        <f t="shared" si="229"/>
        <v>EMPTY</v>
      </c>
      <c r="Y1342" s="14" t="str">
        <f t="shared" si="230"/>
        <v>EMPTY</v>
      </c>
      <c r="Z1342" s="14" t="str">
        <f>IF(AND(P1342="beforeRx",O1343="afterRx"),J1343-timingTable[[#This Row],[FRT32_trace]],"EMPTY")</f>
        <v>EMPTY</v>
      </c>
      <c r="AA1342" s="14" t="str">
        <f>IF(AND(timingTable[[#This Row],[txEnd]]="txEnd",Q1346="rxStart"),I1346-timingTable[[#This Row],[FRT32_val]],"EMPTY")</f>
        <v>EMPTY</v>
      </c>
    </row>
    <row r="1343" spans="1:27" x14ac:dyDescent="0.25">
      <c r="A1343" s="14" t="s">
        <v>4905</v>
      </c>
      <c r="B1343">
        <v>335692432917</v>
      </c>
      <c r="C1343" s="14" t="s">
        <v>12758</v>
      </c>
      <c r="D1343">
        <v>124</v>
      </c>
      <c r="E1343" s="14" t="s">
        <v>3923</v>
      </c>
      <c r="F1343" s="14" t="s">
        <v>12759</v>
      </c>
      <c r="G1343" s="14">
        <f>timingTable[[#This Row],[FRT_DEC]]-B1342</f>
        <v>332</v>
      </c>
      <c r="H13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INFO]]))),H1342)</f>
        <v>124</v>
      </c>
      <c r="I13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684983615</v>
      </c>
      <c r="J1343" s="14">
        <f>HEX2DEC(RIGHT(timingTable[[#This Row],[FRT_HEX]],MIN(LEN(timingTable[[#This Row],[FRT_HEX]])-2,8)))</f>
        <v>684983829</v>
      </c>
      <c r="K1343" s="14" t="str">
        <f>IF(timingTable[[#This Row],['[TRACECODE']:.1]]=140,"afterTx","")</f>
        <v/>
      </c>
      <c r="L1343" s="14" t="str">
        <f t="shared" si="220"/>
        <v/>
      </c>
      <c r="M1343" s="14" t="str">
        <f>IF(AND(H1343=H1342,K1342="afterTx",timingTable[[#This Row],['[TRACECODE']:.1]]=6),"dc","")</f>
        <v/>
      </c>
      <c r="N1343" s="14" t="str">
        <f t="shared" si="221"/>
        <v/>
      </c>
      <c r="O1343" s="14" t="str">
        <f>IF(timingTable[[#This Row],['[TRACECODE']:.1]]=141,"afterRx","")</f>
        <v/>
      </c>
      <c r="P1343" s="14" t="str">
        <f t="shared" si="222"/>
        <v/>
      </c>
      <c r="Q1343" s="14" t="str">
        <f t="shared" si="223"/>
        <v/>
      </c>
      <c r="R1343" s="14" t="str">
        <f t="shared" si="224"/>
        <v>rxEnd</v>
      </c>
      <c r="S1343" s="14" t="str">
        <f t="shared" si="225"/>
        <v>EMPTY</v>
      </c>
      <c r="T1343" s="14" t="str">
        <f t="shared" si="226"/>
        <v>EMPTY</v>
      </c>
      <c r="U1343" s="14">
        <f t="shared" si="227"/>
        <v>-684983613</v>
      </c>
      <c r="V1343" s="14" t="str">
        <f t="shared" si="228"/>
        <v>EMPTY</v>
      </c>
      <c r="W1343" s="14" t="str">
        <f>IF(L1343="beforeTx",timingTable[[#This Row],[FRT32_val]]-timingTable[[#This Row],[FRT32_trace]],"EMPTY")</f>
        <v>EMPTY</v>
      </c>
      <c r="X1343" s="14" t="str">
        <f t="shared" si="229"/>
        <v>EMPTY</v>
      </c>
      <c r="Y1343" s="14">
        <f t="shared" si="230"/>
        <v>240</v>
      </c>
      <c r="Z1343" s="14" t="str">
        <f>IF(AND(P1343="beforeRx",O1344="afterRx"),J1344-timingTable[[#This Row],[FRT32_trace]],"EMPTY")</f>
        <v>EMPTY</v>
      </c>
      <c r="AA1343" s="14" t="str">
        <f>IF(AND(timingTable[[#This Row],[txEnd]]="txEnd",Q1347="rxStart"),I1347-timingTable[[#This Row],[FRT32_val]],"EMPTY")</f>
        <v>EMPTY</v>
      </c>
    </row>
    <row r="1344" spans="1:27" x14ac:dyDescent="0.25">
      <c r="A1344" s="14" t="s">
        <v>4906</v>
      </c>
      <c r="B1344">
        <v>335692432920</v>
      </c>
      <c r="C1344" s="14" t="s">
        <v>12760</v>
      </c>
      <c r="D1344">
        <v>124</v>
      </c>
      <c r="E1344" s="14" t="s">
        <v>3923</v>
      </c>
      <c r="F1344" s="14" t="s">
        <v>7880</v>
      </c>
      <c r="G1344" s="14">
        <f>timingTable[[#This Row],[FRT_DEC]]-B1343</f>
        <v>3</v>
      </c>
      <c r="H13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INFO]]))),H1343)</f>
        <v>124</v>
      </c>
      <c r="I13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44" s="14">
        <f>HEX2DEC(RIGHT(timingTable[[#This Row],[FRT_HEX]],MIN(LEN(timingTable[[#This Row],[FRT_HEX]])-2,8)))</f>
        <v>684983832</v>
      </c>
      <c r="K1344" s="14" t="str">
        <f>IF(timingTable[[#This Row],['[TRACECODE']:.1]]=140,"afterTx","")</f>
        <v/>
      </c>
      <c r="L1344" s="14" t="str">
        <f t="shared" si="220"/>
        <v/>
      </c>
      <c r="M1344" s="14" t="str">
        <f>IF(AND(H1344=H1343,K1343="afterTx",timingTable[[#This Row],['[TRACECODE']:.1]]=6),"dc","")</f>
        <v/>
      </c>
      <c r="N1344" s="14" t="str">
        <f t="shared" si="221"/>
        <v/>
      </c>
      <c r="O1344" s="14" t="str">
        <f>IF(timingTable[[#This Row],['[TRACECODE']:.1]]=141,"afterRx","")</f>
        <v/>
      </c>
      <c r="P1344" s="14" t="str">
        <f t="shared" si="222"/>
        <v/>
      </c>
      <c r="Q1344" s="14" t="str">
        <f t="shared" si="223"/>
        <v/>
      </c>
      <c r="R1344" s="14" t="str">
        <f t="shared" si="224"/>
        <v/>
      </c>
      <c r="S1344" s="14" t="str">
        <f t="shared" si="225"/>
        <v>EMPTY</v>
      </c>
      <c r="T1344" s="14" t="str">
        <f t="shared" si="226"/>
        <v>EMPTY</v>
      </c>
      <c r="U1344" s="14" t="str">
        <f t="shared" si="227"/>
        <v>EMPTY</v>
      </c>
      <c r="V1344" s="14" t="str">
        <f t="shared" si="228"/>
        <v>EMPTY</v>
      </c>
      <c r="W1344" s="14" t="str">
        <f>IF(L1344="beforeTx",timingTable[[#This Row],[FRT32_val]]-timingTable[[#This Row],[FRT32_trace]],"EMPTY")</f>
        <v>EMPTY</v>
      </c>
      <c r="X1344" s="14" t="str">
        <f t="shared" si="229"/>
        <v>EMPTY</v>
      </c>
      <c r="Y1344" s="14" t="str">
        <f t="shared" si="230"/>
        <v>EMPTY</v>
      </c>
      <c r="Z1344" s="14" t="str">
        <f>IF(AND(P1344="beforeRx",O1345="afterRx"),J1345-timingTable[[#This Row],[FRT32_trace]],"EMPTY")</f>
        <v>EMPTY</v>
      </c>
      <c r="AA1344" s="14" t="str">
        <f>IF(AND(timingTable[[#This Row],[txEnd]]="txEnd",Q1348="rxStart"),I1348-timingTable[[#This Row],[FRT32_val]],"EMPTY")</f>
        <v>EMPTY</v>
      </c>
    </row>
    <row r="1345" spans="1:27" x14ac:dyDescent="0.25">
      <c r="A1345" s="14" t="s">
        <v>4907</v>
      </c>
      <c r="B1345">
        <v>335692432943</v>
      </c>
      <c r="C1345" s="14" t="s">
        <v>12761</v>
      </c>
      <c r="D1345">
        <v>151</v>
      </c>
      <c r="E1345" s="14" t="s">
        <v>7876</v>
      </c>
      <c r="F1345" s="14" t="s">
        <v>7845</v>
      </c>
      <c r="G1345" s="14">
        <f>timingTable[[#This Row],[FRT_DEC]]-B1344</f>
        <v>23</v>
      </c>
      <c r="H13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INFO]]))),H1344)</f>
        <v>124</v>
      </c>
      <c r="I13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345" s="14">
        <f>HEX2DEC(RIGHT(timingTable[[#This Row],[FRT_HEX]],MIN(LEN(timingTable[[#This Row],[FRT_HEX]])-2,8)))</f>
        <v>684983855</v>
      </c>
      <c r="K1345" s="14" t="str">
        <f>IF(timingTable[[#This Row],['[TRACECODE']:.1]]=140,"afterTx","")</f>
        <v/>
      </c>
      <c r="L1345" s="14" t="str">
        <f t="shared" si="220"/>
        <v>beforeTx</v>
      </c>
      <c r="M1345" s="14" t="str">
        <f>IF(AND(H1345=H1344,K1344="afterTx",timingTable[[#This Row],['[TRACECODE']:.1]]=6),"dc","")</f>
        <v/>
      </c>
      <c r="N1345" s="14" t="str">
        <f t="shared" si="221"/>
        <v/>
      </c>
      <c r="O1345" s="14" t="str">
        <f>IF(timingTable[[#This Row],['[TRACECODE']:.1]]=141,"afterRx","")</f>
        <v/>
      </c>
      <c r="P1345" s="14" t="str">
        <f t="shared" si="222"/>
        <v/>
      </c>
      <c r="Q1345" s="14" t="str">
        <f t="shared" si="223"/>
        <v/>
      </c>
      <c r="R1345" s="14" t="str">
        <f t="shared" si="224"/>
        <v/>
      </c>
      <c r="S1345" s="14" t="str">
        <f t="shared" si="225"/>
        <v>EMPTY</v>
      </c>
      <c r="T1345" s="14" t="str">
        <f t="shared" si="226"/>
        <v>EMPTY</v>
      </c>
      <c r="U1345" s="14" t="str">
        <f t="shared" si="227"/>
        <v>EMPTY</v>
      </c>
      <c r="V1345" s="14" t="str">
        <f t="shared" si="228"/>
        <v>EMPTY</v>
      </c>
      <c r="W1345" s="14">
        <f>IF(L1345="beforeTx",timingTable[[#This Row],[FRT32_val]]-timingTable[[#This Row],[FRT32_trace]],"EMPTY")</f>
        <v>-684983853</v>
      </c>
      <c r="X1345" s="14">
        <f t="shared" si="229"/>
        <v>717</v>
      </c>
      <c r="Y1345" s="14" t="str">
        <f t="shared" si="230"/>
        <v>EMPTY</v>
      </c>
      <c r="Z1345" s="14" t="str">
        <f>IF(AND(P1345="beforeRx",O1346="afterRx"),J1346-timingTable[[#This Row],[FRT32_trace]],"EMPTY")</f>
        <v>EMPTY</v>
      </c>
      <c r="AA1345" s="14" t="str">
        <f>IF(AND(timingTable[[#This Row],[txEnd]]="txEnd",Q1349="rxStart"),I1349-timingTable[[#This Row],[FRT32_val]],"EMPTY")</f>
        <v>EMPTY</v>
      </c>
    </row>
    <row r="1346" spans="1:27" x14ac:dyDescent="0.25">
      <c r="A1346" s="14" t="s">
        <v>4909</v>
      </c>
      <c r="B1346">
        <v>335692432954</v>
      </c>
      <c r="C1346" s="14" t="s">
        <v>12763</v>
      </c>
      <c r="D1346">
        <v>151</v>
      </c>
      <c r="E1346" s="14" t="s">
        <v>7876</v>
      </c>
      <c r="F1346" s="14" t="s">
        <v>8151</v>
      </c>
      <c r="G1346" s="14">
        <f>timingTable[[#This Row],[FRT_DEC]]-B1345</f>
        <v>11</v>
      </c>
      <c r="H13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INFO]]))),H1345)</f>
        <v>124</v>
      </c>
      <c r="I13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346" s="14">
        <f>HEX2DEC(RIGHT(timingTable[[#This Row],[FRT_HEX]],MIN(LEN(timingTable[[#This Row],[FRT_HEX]])-2,8)))</f>
        <v>684983866</v>
      </c>
      <c r="K1346" s="14" t="str">
        <f>IF(timingTable[[#This Row],['[TRACECODE']:.1]]=140,"afterTx","")</f>
        <v/>
      </c>
      <c r="L1346" s="14" t="str">
        <f t="shared" si="220"/>
        <v/>
      </c>
      <c r="M1346" s="14" t="str">
        <f>IF(AND(H1346=H1345,K1345="afterTx",timingTable[[#This Row],['[TRACECODE']:.1]]=6),"dc","")</f>
        <v/>
      </c>
      <c r="N1346" s="14" t="str">
        <f t="shared" si="221"/>
        <v/>
      </c>
      <c r="O1346" s="14" t="str">
        <f>IF(timingTable[[#This Row],['[TRACECODE']:.1]]=141,"afterRx","")</f>
        <v/>
      </c>
      <c r="P1346" s="14" t="str">
        <f t="shared" si="222"/>
        <v/>
      </c>
      <c r="Q1346" s="14" t="str">
        <f t="shared" si="223"/>
        <v/>
      </c>
      <c r="R1346" s="14" t="str">
        <f t="shared" si="224"/>
        <v/>
      </c>
      <c r="S1346" s="14" t="str">
        <f t="shared" si="225"/>
        <v>EMPTY</v>
      </c>
      <c r="T1346" s="14" t="str">
        <f t="shared" si="226"/>
        <v>EMPTY</v>
      </c>
      <c r="U1346" s="14" t="str">
        <f t="shared" si="227"/>
        <v>EMPTY</v>
      </c>
      <c r="V1346" s="14" t="str">
        <f t="shared" si="228"/>
        <v>EMPTY</v>
      </c>
      <c r="W1346" s="14" t="str">
        <f>IF(L1346="beforeTx",timingTable[[#This Row],[FRT32_val]]-timingTable[[#This Row],[FRT32_trace]],"EMPTY")</f>
        <v>EMPTY</v>
      </c>
      <c r="X1346" s="14" t="str">
        <f t="shared" si="229"/>
        <v>EMPTY</v>
      </c>
      <c r="Y1346" s="14" t="str">
        <f t="shared" si="230"/>
        <v>EMPTY</v>
      </c>
      <c r="Z1346" s="14" t="str">
        <f>IF(AND(P1346="beforeRx",O1347="afterRx"),J1347-timingTable[[#This Row],[FRT32_trace]],"EMPTY")</f>
        <v>EMPTY</v>
      </c>
      <c r="AA1346" s="14" t="str">
        <f>IF(AND(timingTable[[#This Row],[txEnd]]="txEnd",Q1350="rxStart"),I1350-timingTable[[#This Row],[FRT32_val]],"EMPTY")</f>
        <v>EMPTY</v>
      </c>
    </row>
    <row r="1347" spans="1:27" x14ac:dyDescent="0.25">
      <c r="A1347" s="14" t="s">
        <v>4926</v>
      </c>
      <c r="B1347">
        <v>335692433660</v>
      </c>
      <c r="C1347" s="14" t="s">
        <v>12782</v>
      </c>
      <c r="D1347">
        <v>140</v>
      </c>
      <c r="E1347" s="14" t="s">
        <v>1076</v>
      </c>
      <c r="F1347" s="14" t="s">
        <v>7666</v>
      </c>
      <c r="G1347" s="14">
        <f>timingTable[[#This Row],[FRT_DEC]]-B1346</f>
        <v>706</v>
      </c>
      <c r="H13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INFO]]))),H1346)</f>
        <v>124</v>
      </c>
      <c r="I134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47" s="14">
        <f>HEX2DEC(RIGHT(timingTable[[#This Row],[FRT_HEX]],MIN(LEN(timingTable[[#This Row],[FRT_HEX]])-2,8)))</f>
        <v>684984572</v>
      </c>
      <c r="K1347" s="14" t="str">
        <f>IF(timingTable[[#This Row],['[TRACECODE']:.1]]=140,"afterTx","")</f>
        <v>afterTx</v>
      </c>
      <c r="L1347" s="14" t="str">
        <f t="shared" si="220"/>
        <v/>
      </c>
      <c r="M1347" s="14" t="str">
        <f>IF(AND(H1347=H1346,K1346="afterTx",timingTable[[#This Row],['[TRACECODE']:.1]]=6),"dc","")</f>
        <v/>
      </c>
      <c r="N1347" s="14" t="str">
        <f t="shared" si="221"/>
        <v/>
      </c>
      <c r="O1347" s="14" t="str">
        <f>IF(timingTable[[#This Row],['[TRACECODE']:.1]]=141,"afterRx","")</f>
        <v/>
      </c>
      <c r="P1347" s="14" t="str">
        <f t="shared" si="222"/>
        <v/>
      </c>
      <c r="Q1347" s="14" t="str">
        <f t="shared" si="223"/>
        <v/>
      </c>
      <c r="R1347" s="14" t="str">
        <f t="shared" si="224"/>
        <v/>
      </c>
      <c r="S1347" s="14" t="str">
        <f t="shared" si="225"/>
        <v>EMPTY</v>
      </c>
      <c r="T1347" s="14" t="str">
        <f t="shared" si="226"/>
        <v>EMPTY</v>
      </c>
      <c r="U1347" s="14" t="str">
        <f t="shared" si="227"/>
        <v>EMPTY</v>
      </c>
      <c r="V1347" s="14" t="str">
        <f t="shared" si="228"/>
        <v>EMPTY</v>
      </c>
      <c r="W1347" s="14" t="str">
        <f>IF(L1347="beforeTx",timingTable[[#This Row],[FRT32_val]]-timingTable[[#This Row],[FRT32_trace]],"EMPTY")</f>
        <v>EMPTY</v>
      </c>
      <c r="X1347" s="14" t="str">
        <f t="shared" si="229"/>
        <v>EMPTY</v>
      </c>
      <c r="Y1347" s="14" t="str">
        <f t="shared" si="230"/>
        <v>EMPTY</v>
      </c>
      <c r="Z1347" s="14" t="str">
        <f>IF(AND(P1347="beforeRx",O1348="afterRx"),J1348-timingTable[[#This Row],[FRT32_trace]],"EMPTY")</f>
        <v>EMPTY</v>
      </c>
      <c r="AA1347" s="14" t="str">
        <f>IF(AND(timingTable[[#This Row],[txEnd]]="txEnd",Q1351="rxStart"),I1351-timingTable[[#This Row],[FRT32_val]],"EMPTY")</f>
        <v>EMPTY</v>
      </c>
    </row>
    <row r="1348" spans="1:27" x14ac:dyDescent="0.25">
      <c r="A1348" s="14" t="s">
        <v>4941</v>
      </c>
      <c r="B1348">
        <v>335692435000</v>
      </c>
      <c r="C1348" s="14" t="s">
        <v>12795</v>
      </c>
      <c r="D1348">
        <v>151</v>
      </c>
      <c r="E1348" s="14" t="s">
        <v>7876</v>
      </c>
      <c r="F1348" s="14" t="s">
        <v>7989</v>
      </c>
      <c r="G1348" s="14">
        <f>timingTable[[#This Row],[FRT_DEC]]-B1347</f>
        <v>1340</v>
      </c>
      <c r="H13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INFO]]))),H1347)</f>
        <v>124</v>
      </c>
      <c r="I13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48" s="14">
        <f>HEX2DEC(RIGHT(timingTable[[#This Row],[FRT_HEX]],MIN(LEN(timingTable[[#This Row],[FRT_HEX]])-2,8)))</f>
        <v>684985912</v>
      </c>
      <c r="K1348" s="14" t="str">
        <f>IF(timingTable[[#This Row],['[TRACECODE']:.1]]=140,"afterTx","")</f>
        <v/>
      </c>
      <c r="L1348" s="14" t="str">
        <f t="shared" si="220"/>
        <v/>
      </c>
      <c r="M1348" s="14" t="str">
        <f>IF(AND(H1348=H1347,K1347="afterTx",timingTable[[#This Row],['[TRACECODE']:.1]]=6),"dc","")</f>
        <v/>
      </c>
      <c r="N1348" s="14" t="str">
        <f t="shared" si="221"/>
        <v/>
      </c>
      <c r="O1348" s="14" t="str">
        <f>IF(timingTable[[#This Row],['[TRACECODE']:.1]]=141,"afterRx","")</f>
        <v/>
      </c>
      <c r="P1348" s="14" t="str">
        <f t="shared" si="222"/>
        <v/>
      </c>
      <c r="Q1348" s="14" t="str">
        <f t="shared" si="223"/>
        <v/>
      </c>
      <c r="R1348" s="14" t="str">
        <f t="shared" si="224"/>
        <v/>
      </c>
      <c r="S1348" s="14" t="str">
        <f t="shared" si="225"/>
        <v>EMPTY</v>
      </c>
      <c r="T1348" s="14" t="str">
        <f t="shared" si="226"/>
        <v>EMPTY</v>
      </c>
      <c r="U1348" s="14" t="str">
        <f t="shared" si="227"/>
        <v>EMPTY</v>
      </c>
      <c r="V1348" s="14" t="str">
        <f t="shared" si="228"/>
        <v>EMPTY</v>
      </c>
      <c r="W1348" s="14" t="str">
        <f>IF(L1348="beforeTx",timingTable[[#This Row],[FRT32_val]]-timingTable[[#This Row],[FRT32_trace]],"EMPTY")</f>
        <v>EMPTY</v>
      </c>
      <c r="X1348" s="14" t="str">
        <f t="shared" si="229"/>
        <v>EMPTY</v>
      </c>
      <c r="Y1348" s="14" t="str">
        <f t="shared" si="230"/>
        <v>EMPTY</v>
      </c>
      <c r="Z1348" s="14" t="str">
        <f>IF(AND(P1348="beforeRx",O1349="afterRx"),J1349-timingTable[[#This Row],[FRT32_trace]],"EMPTY")</f>
        <v>EMPTY</v>
      </c>
      <c r="AA1348" s="14" t="str">
        <f>IF(AND(timingTable[[#This Row],[txEnd]]="txEnd",Q1352="rxStart"),I1352-timingTable[[#This Row],[FRT32_val]],"EMPTY")</f>
        <v>EMPTY</v>
      </c>
    </row>
    <row r="1349" spans="1:27" x14ac:dyDescent="0.25">
      <c r="A1349" s="14" t="s">
        <v>4944</v>
      </c>
      <c r="B1349">
        <v>335692440472</v>
      </c>
      <c r="C1349" s="14" t="s">
        <v>12798</v>
      </c>
      <c r="D1349">
        <v>151</v>
      </c>
      <c r="E1349" s="14" t="s">
        <v>7876</v>
      </c>
      <c r="F1349" s="14" t="s">
        <v>7845</v>
      </c>
      <c r="G1349" s="14">
        <f>timingTable[[#This Row],[FRT_DEC]]-B1348</f>
        <v>5472</v>
      </c>
      <c r="H13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INFO]]))),H1348)</f>
        <v>124</v>
      </c>
      <c r="I13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349" s="14">
        <f>HEX2DEC(RIGHT(timingTable[[#This Row],[FRT_HEX]],MIN(LEN(timingTable[[#This Row],[FRT_HEX]])-2,8)))</f>
        <v>684991384</v>
      </c>
      <c r="K1349" s="14" t="str">
        <f>IF(timingTable[[#This Row],['[TRACECODE']:.1]]=140,"afterTx","")</f>
        <v/>
      </c>
      <c r="L1349" s="14" t="str">
        <f t="shared" ref="L1349:L1412" si="231">IF(AND(H1351=H1349,K1351="afterTx"),"beforeTx","")</f>
        <v/>
      </c>
      <c r="M1349" s="14" t="str">
        <f>IF(AND(H1349=H1348,K1348="afterTx",timingTable[[#This Row],['[TRACECODE']:.1]]=6),"dc","")</f>
        <v/>
      </c>
      <c r="N1349" s="14" t="str">
        <f t="shared" ref="N1349:N1412" si="232">IF(AND(H1349=H1347,M1347="dc"),"txEnd","")</f>
        <v/>
      </c>
      <c r="O1349" s="14" t="str">
        <f>IF(timingTable[[#This Row],['[TRACECODE']:.1]]=141,"afterRx","")</f>
        <v/>
      </c>
      <c r="P1349" s="14" t="str">
        <f t="shared" ref="P1349:P1412" si="233">IF(AND(H1349=H1350,O1350="afterRx"),"beforeRx","")</f>
        <v/>
      </c>
      <c r="Q1349" s="14" t="str">
        <f t="shared" ref="Q1349:Q1412" si="234">IF(AND(H1349=H1348,O1348="afterRx"),"rxStart","")</f>
        <v/>
      </c>
      <c r="R1349" s="14" t="str">
        <f t="shared" ref="R1349:R1412" si="235">IF(AND(H1349=H1347,Q1347="rxStart"),"rxEnd","")</f>
        <v/>
      </c>
      <c r="S1349" s="14" t="str">
        <f t="shared" ref="S1349:S1412" si="236">IF(AND(H1352=H1349,M1352="dc",L1349="beforeTx"),I1352-I1349,"EMPTY")</f>
        <v>EMPTY</v>
      </c>
      <c r="T1349" s="14" t="str">
        <f t="shared" ref="T1349:T1412" si="237">IF(AND(N1349="txEnd",P1351="beforeRx",O1352="afterRx"),J1351-I1349,"EMPTY")</f>
        <v>EMPTY</v>
      </c>
      <c r="U1349" s="14" t="str">
        <f t="shared" ref="U1349:U1412" si="238">IF(AND(L1351="beforeTx",R1349="rxEnd",H1351=H1349),I1351-I1349,"EMPTY")</f>
        <v>EMPTY</v>
      </c>
      <c r="V1349" s="14" t="str">
        <f t="shared" ref="V1349:V1412" si="239">IF(AND(R1349="rxEnd",M1354="dc",H1349=H1354),I1354-I1349,"EMPTY")</f>
        <v>EMPTY</v>
      </c>
      <c r="W1349" s="14" t="str">
        <f>IF(L1349="beforeTx",timingTable[[#This Row],[FRT32_val]]-timingTable[[#This Row],[FRT32_trace]],"EMPTY")</f>
        <v>EMPTY</v>
      </c>
      <c r="X1349" s="14" t="str">
        <f t="shared" ref="X1349:X1412" si="240">IF(AND(L1349="beforeTx",K1351="afterTx"),J1351-J1349,"EMPTY")</f>
        <v>EMPTY</v>
      </c>
      <c r="Y1349" s="14" t="str">
        <f t="shared" ref="Y1349:Y1412" si="241">IF(AND(R1349="rxEnd",L1351="beforeTx"),J1351-I1349,"EMPTY")</f>
        <v>EMPTY</v>
      </c>
      <c r="Z1349" s="14" t="str">
        <f>IF(AND(P1349="beforeRx",O1350="afterRx"),J1350-timingTable[[#This Row],[FRT32_trace]],"EMPTY")</f>
        <v>EMPTY</v>
      </c>
      <c r="AA1349" s="14" t="str">
        <f>IF(AND(timingTable[[#This Row],[txEnd]]="txEnd",Q1353="rxStart"),I1353-timingTable[[#This Row],[FRT32_val]],"EMPTY")</f>
        <v>EMPTY</v>
      </c>
    </row>
    <row r="1350" spans="1:27" x14ac:dyDescent="0.25">
      <c r="A1350" s="14" t="s">
        <v>4949</v>
      </c>
      <c r="B1350">
        <v>335692440569</v>
      </c>
      <c r="C1350" s="14" t="s">
        <v>12803</v>
      </c>
      <c r="D1350">
        <v>123</v>
      </c>
      <c r="E1350" s="14" t="s">
        <v>3922</v>
      </c>
      <c r="F1350" s="14" t="s">
        <v>12804</v>
      </c>
      <c r="G1350" s="14">
        <f>timingTable[[#This Row],[FRT_DEC]]-B1349</f>
        <v>97</v>
      </c>
      <c r="H13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INFO]]))),H1349)</f>
        <v>124</v>
      </c>
      <c r="I13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684991259</v>
      </c>
      <c r="J1350" s="14">
        <f>HEX2DEC(RIGHT(timingTable[[#This Row],[FRT_HEX]],MIN(LEN(timingTable[[#This Row],[FRT_HEX]])-2,8)))</f>
        <v>684991481</v>
      </c>
      <c r="K1350" s="14" t="str">
        <f>IF(timingTable[[#This Row],['[TRACECODE']:.1]]=140,"afterTx","")</f>
        <v/>
      </c>
      <c r="L1350" s="14" t="str">
        <f t="shared" si="231"/>
        <v/>
      </c>
      <c r="M1350" s="14" t="str">
        <f>IF(AND(H1350=H1349,K1349="afterTx",timingTable[[#This Row],['[TRACECODE']:.1]]=6),"dc","")</f>
        <v/>
      </c>
      <c r="N1350" s="14" t="str">
        <f t="shared" si="232"/>
        <v/>
      </c>
      <c r="O1350" s="14" t="str">
        <f>IF(timingTable[[#This Row],['[TRACECODE']:.1]]=141,"afterRx","")</f>
        <v/>
      </c>
      <c r="P1350" s="14" t="str">
        <f t="shared" si="233"/>
        <v/>
      </c>
      <c r="Q1350" s="14" t="str">
        <f t="shared" si="234"/>
        <v/>
      </c>
      <c r="R1350" s="14" t="str">
        <f t="shared" si="235"/>
        <v/>
      </c>
      <c r="S1350" s="14" t="str">
        <f t="shared" si="236"/>
        <v>EMPTY</v>
      </c>
      <c r="T1350" s="14" t="str">
        <f t="shared" si="237"/>
        <v>EMPTY</v>
      </c>
      <c r="U1350" s="14" t="str">
        <f t="shared" si="238"/>
        <v>EMPTY</v>
      </c>
      <c r="V1350" s="14" t="str">
        <f t="shared" si="239"/>
        <v>EMPTY</v>
      </c>
      <c r="W1350" s="14" t="str">
        <f>IF(L1350="beforeTx",timingTable[[#This Row],[FRT32_val]]-timingTable[[#This Row],[FRT32_trace]],"EMPTY")</f>
        <v>EMPTY</v>
      </c>
      <c r="X1350" s="14" t="str">
        <f t="shared" si="240"/>
        <v>EMPTY</v>
      </c>
      <c r="Y1350" s="14" t="str">
        <f t="shared" si="241"/>
        <v>EMPTY</v>
      </c>
      <c r="Z1350" s="14" t="str">
        <f>IF(AND(P1350="beforeRx",O1351="afterRx"),J1351-timingTable[[#This Row],[FRT32_trace]],"EMPTY")</f>
        <v>EMPTY</v>
      </c>
      <c r="AA1350" s="14" t="str">
        <f>IF(AND(timingTable[[#This Row],[txEnd]]="txEnd",Q1354="rxStart"),I1354-timingTable[[#This Row],[FRT32_val]],"EMPTY")</f>
        <v>EMPTY</v>
      </c>
    </row>
    <row r="1351" spans="1:27" x14ac:dyDescent="0.25">
      <c r="A1351" s="14" t="s">
        <v>4950</v>
      </c>
      <c r="B1351">
        <v>335692440571</v>
      </c>
      <c r="C1351" s="14" t="s">
        <v>12805</v>
      </c>
      <c r="D1351">
        <v>123</v>
      </c>
      <c r="E1351" s="14" t="s">
        <v>3922</v>
      </c>
      <c r="F1351" s="14" t="s">
        <v>7879</v>
      </c>
      <c r="G1351" s="14">
        <f>timingTable[[#This Row],[FRT_DEC]]-B1350</f>
        <v>2</v>
      </c>
      <c r="H13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INFO]]))),H1350)</f>
        <v>124</v>
      </c>
      <c r="I13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51" s="14">
        <f>HEX2DEC(RIGHT(timingTable[[#This Row],[FRT_HEX]],MIN(LEN(timingTable[[#This Row],[FRT_HEX]])-2,8)))</f>
        <v>684991483</v>
      </c>
      <c r="K1351" s="14" t="str">
        <f>IF(timingTable[[#This Row],['[TRACECODE']:.1]]=140,"afterTx","")</f>
        <v/>
      </c>
      <c r="L1351" s="14" t="str">
        <f t="shared" si="231"/>
        <v/>
      </c>
      <c r="M1351" s="14" t="str">
        <f>IF(AND(H1351=H1350,K1350="afterTx",timingTable[[#This Row],['[TRACECODE']:.1]]=6),"dc","")</f>
        <v/>
      </c>
      <c r="N1351" s="14" t="str">
        <f t="shared" si="232"/>
        <v/>
      </c>
      <c r="O1351" s="14" t="str">
        <f>IF(timingTable[[#This Row],['[TRACECODE']:.1]]=141,"afterRx","")</f>
        <v/>
      </c>
      <c r="P1351" s="14" t="str">
        <f t="shared" si="233"/>
        <v/>
      </c>
      <c r="Q1351" s="14" t="str">
        <f t="shared" si="234"/>
        <v/>
      </c>
      <c r="R1351" s="14" t="str">
        <f t="shared" si="235"/>
        <v/>
      </c>
      <c r="S1351" s="14" t="str">
        <f t="shared" si="236"/>
        <v>EMPTY</v>
      </c>
      <c r="T1351" s="14" t="str">
        <f t="shared" si="237"/>
        <v>EMPTY</v>
      </c>
      <c r="U1351" s="14" t="str">
        <f t="shared" si="238"/>
        <v>EMPTY</v>
      </c>
      <c r="V1351" s="14" t="str">
        <f t="shared" si="239"/>
        <v>EMPTY</v>
      </c>
      <c r="W1351" s="14" t="str">
        <f>IF(L1351="beforeTx",timingTable[[#This Row],[FRT32_val]]-timingTable[[#This Row],[FRT32_trace]],"EMPTY")</f>
        <v>EMPTY</v>
      </c>
      <c r="X1351" s="14" t="str">
        <f t="shared" si="240"/>
        <v>EMPTY</v>
      </c>
      <c r="Y1351" s="14" t="str">
        <f t="shared" si="241"/>
        <v>EMPTY</v>
      </c>
      <c r="Z1351" s="14" t="str">
        <f>IF(AND(P1351="beforeRx",O1352="afterRx"),J1352-timingTable[[#This Row],[FRT32_trace]],"EMPTY")</f>
        <v>EMPTY</v>
      </c>
      <c r="AA1351" s="14" t="str">
        <f>IF(AND(timingTable[[#This Row],[txEnd]]="txEnd",Q1355="rxStart"),I1355-timingTable[[#This Row],[FRT32_val]],"EMPTY")</f>
        <v>EMPTY</v>
      </c>
    </row>
    <row r="1352" spans="1:27" x14ac:dyDescent="0.25">
      <c r="A1352" s="14" t="s">
        <v>4951</v>
      </c>
      <c r="B1352">
        <v>335692440579</v>
      </c>
      <c r="C1352" s="14" t="s">
        <v>12806</v>
      </c>
      <c r="D1352">
        <v>151</v>
      </c>
      <c r="E1352" s="14" t="s">
        <v>7876</v>
      </c>
      <c r="F1352" s="14" t="s">
        <v>7843</v>
      </c>
      <c r="G1352" s="14">
        <f>timingTable[[#This Row],[FRT_DEC]]-B1351</f>
        <v>8</v>
      </c>
      <c r="H13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INFO]]))),H1351)</f>
        <v>124</v>
      </c>
      <c r="I13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1352" s="14">
        <f>HEX2DEC(RIGHT(timingTable[[#This Row],[FRT_HEX]],MIN(LEN(timingTable[[#This Row],[FRT_HEX]])-2,8)))</f>
        <v>684991491</v>
      </c>
      <c r="K1352" s="14" t="str">
        <f>IF(timingTable[[#This Row],['[TRACECODE']:.1]]=140,"afterTx","")</f>
        <v/>
      </c>
      <c r="L1352" s="14" t="str">
        <f t="shared" si="231"/>
        <v/>
      </c>
      <c r="M1352" s="14" t="str">
        <f>IF(AND(H1352=H1351,K1351="afterTx",timingTable[[#This Row],['[TRACECODE']:.1]]=6),"dc","")</f>
        <v/>
      </c>
      <c r="N1352" s="14" t="str">
        <f t="shared" si="232"/>
        <v/>
      </c>
      <c r="O1352" s="14" t="str">
        <f>IF(timingTable[[#This Row],['[TRACECODE']:.1]]=141,"afterRx","")</f>
        <v/>
      </c>
      <c r="P1352" s="14" t="str">
        <f t="shared" si="233"/>
        <v/>
      </c>
      <c r="Q1352" s="14" t="str">
        <f t="shared" si="234"/>
        <v/>
      </c>
      <c r="R1352" s="14" t="str">
        <f t="shared" si="235"/>
        <v/>
      </c>
      <c r="S1352" s="14" t="str">
        <f t="shared" si="236"/>
        <v>EMPTY</v>
      </c>
      <c r="T1352" s="14" t="str">
        <f t="shared" si="237"/>
        <v>EMPTY</v>
      </c>
      <c r="U1352" s="14" t="str">
        <f t="shared" si="238"/>
        <v>EMPTY</v>
      </c>
      <c r="V1352" s="14" t="str">
        <f t="shared" si="239"/>
        <v>EMPTY</v>
      </c>
      <c r="W1352" s="14" t="str">
        <f>IF(L1352="beforeTx",timingTable[[#This Row],[FRT32_val]]-timingTable[[#This Row],[FRT32_trace]],"EMPTY")</f>
        <v>EMPTY</v>
      </c>
      <c r="X1352" s="14" t="str">
        <f t="shared" si="240"/>
        <v>EMPTY</v>
      </c>
      <c r="Y1352" s="14" t="str">
        <f t="shared" si="241"/>
        <v>EMPTY</v>
      </c>
      <c r="Z1352" s="14" t="str">
        <f>IF(AND(P1352="beforeRx",O1353="afterRx"),J1353-timingTable[[#This Row],[FRT32_trace]],"EMPTY")</f>
        <v>EMPTY</v>
      </c>
      <c r="AA1352" s="14" t="str">
        <f>IF(AND(timingTable[[#This Row],[txEnd]]="txEnd",Q1356="rxStart"),I1356-timingTable[[#This Row],[FRT32_val]],"EMPTY")</f>
        <v>EMPTY</v>
      </c>
    </row>
    <row r="1353" spans="1:27" x14ac:dyDescent="0.25">
      <c r="A1353" s="14" t="s">
        <v>4956</v>
      </c>
      <c r="B1353">
        <v>335692440666</v>
      </c>
      <c r="C1353" s="14" t="s">
        <v>12811</v>
      </c>
      <c r="D1353">
        <v>151</v>
      </c>
      <c r="E1353" s="14" t="s">
        <v>7876</v>
      </c>
      <c r="F1353" s="14" t="s">
        <v>8851</v>
      </c>
      <c r="G1353" s="14">
        <f>timingTable[[#This Row],[FRT_DEC]]-B1352</f>
        <v>87</v>
      </c>
      <c r="H13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INFO]]))),H1352)</f>
        <v>124</v>
      </c>
      <c r="I13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1353" s="14">
        <f>HEX2DEC(RIGHT(timingTable[[#This Row],[FRT_HEX]],MIN(LEN(timingTable[[#This Row],[FRT_HEX]])-2,8)))</f>
        <v>684991578</v>
      </c>
      <c r="K1353" s="14" t="str">
        <f>IF(timingTable[[#This Row],['[TRACECODE']:.1]]=140,"afterTx","")</f>
        <v/>
      </c>
      <c r="L1353" s="14" t="str">
        <f t="shared" si="231"/>
        <v/>
      </c>
      <c r="M1353" s="14" t="str">
        <f>IF(AND(H1353=H1352,K1352="afterTx",timingTable[[#This Row],['[TRACECODE']:.1]]=6),"dc","")</f>
        <v/>
      </c>
      <c r="N1353" s="14" t="str">
        <f t="shared" si="232"/>
        <v/>
      </c>
      <c r="O1353" s="14" t="str">
        <f>IF(timingTable[[#This Row],['[TRACECODE']:.1]]=141,"afterRx","")</f>
        <v/>
      </c>
      <c r="P1353" s="14" t="str">
        <f t="shared" si="233"/>
        <v/>
      </c>
      <c r="Q1353" s="14" t="str">
        <f t="shared" si="234"/>
        <v/>
      </c>
      <c r="R1353" s="14" t="str">
        <f t="shared" si="235"/>
        <v/>
      </c>
      <c r="S1353" s="14" t="str">
        <f t="shared" si="236"/>
        <v>EMPTY</v>
      </c>
      <c r="T1353" s="14" t="str">
        <f t="shared" si="237"/>
        <v>EMPTY</v>
      </c>
      <c r="U1353" s="14" t="str">
        <f t="shared" si="238"/>
        <v>EMPTY</v>
      </c>
      <c r="V1353" s="14" t="str">
        <f t="shared" si="239"/>
        <v>EMPTY</v>
      </c>
      <c r="W1353" s="14" t="str">
        <f>IF(L1353="beforeTx",timingTable[[#This Row],[FRT32_val]]-timingTable[[#This Row],[FRT32_trace]],"EMPTY")</f>
        <v>EMPTY</v>
      </c>
      <c r="X1353" s="14" t="str">
        <f t="shared" si="240"/>
        <v>EMPTY</v>
      </c>
      <c r="Y1353" s="14" t="str">
        <f t="shared" si="241"/>
        <v>EMPTY</v>
      </c>
      <c r="Z1353" s="14" t="str">
        <f>IF(AND(P1353="beforeRx",O1354="afterRx"),J1354-timingTable[[#This Row],[FRT32_trace]],"EMPTY")</f>
        <v>EMPTY</v>
      </c>
      <c r="AA1353" s="14" t="str">
        <f>IF(AND(timingTable[[#This Row],[txEnd]]="txEnd",Q1357="rxStart"),I1357-timingTable[[#This Row],[FRT32_val]],"EMPTY")</f>
        <v>EMPTY</v>
      </c>
    </row>
    <row r="1354" spans="1:27" x14ac:dyDescent="0.25">
      <c r="A1354" s="14" t="s">
        <v>4961</v>
      </c>
      <c r="B1354">
        <v>335692441980</v>
      </c>
      <c r="C1354" s="14" t="s">
        <v>12816</v>
      </c>
      <c r="D1354">
        <v>151</v>
      </c>
      <c r="E1354" s="14" t="s">
        <v>7876</v>
      </c>
      <c r="F1354" s="14" t="s">
        <v>8858</v>
      </c>
      <c r="G1354" s="14">
        <f>timingTable[[#This Row],[FRT_DEC]]-B1353</f>
        <v>1314</v>
      </c>
      <c r="H13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INFO]]))),H1353)</f>
        <v>124</v>
      </c>
      <c r="I13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1354" s="14">
        <f>HEX2DEC(RIGHT(timingTable[[#This Row],[FRT_HEX]],MIN(LEN(timingTable[[#This Row],[FRT_HEX]])-2,8)))</f>
        <v>684992892</v>
      </c>
      <c r="K1354" s="14" t="str">
        <f>IF(timingTable[[#This Row],['[TRACECODE']:.1]]=140,"afterTx","")</f>
        <v/>
      </c>
      <c r="L1354" s="14" t="str">
        <f t="shared" si="231"/>
        <v/>
      </c>
      <c r="M1354" s="14" t="str">
        <f>IF(AND(H1354=H1353,K1353="afterTx",timingTable[[#This Row],['[TRACECODE']:.1]]=6),"dc","")</f>
        <v/>
      </c>
      <c r="N1354" s="14" t="str">
        <f t="shared" si="232"/>
        <v/>
      </c>
      <c r="O1354" s="14" t="str">
        <f>IF(timingTable[[#This Row],['[TRACECODE']:.1]]=141,"afterRx","")</f>
        <v/>
      </c>
      <c r="P1354" s="14" t="str">
        <f t="shared" si="233"/>
        <v/>
      </c>
      <c r="Q1354" s="14" t="str">
        <f t="shared" si="234"/>
        <v/>
      </c>
      <c r="R1354" s="14" t="str">
        <f t="shared" si="235"/>
        <v/>
      </c>
      <c r="S1354" s="14" t="str">
        <f t="shared" si="236"/>
        <v>EMPTY</v>
      </c>
      <c r="T1354" s="14" t="str">
        <f t="shared" si="237"/>
        <v>EMPTY</v>
      </c>
      <c r="U1354" s="14" t="str">
        <f t="shared" si="238"/>
        <v>EMPTY</v>
      </c>
      <c r="V1354" s="14" t="str">
        <f t="shared" si="239"/>
        <v>EMPTY</v>
      </c>
      <c r="W1354" s="14" t="str">
        <f>IF(L1354="beforeTx",timingTable[[#This Row],[FRT32_val]]-timingTable[[#This Row],[FRT32_trace]],"EMPTY")</f>
        <v>EMPTY</v>
      </c>
      <c r="X1354" s="14" t="str">
        <f t="shared" si="240"/>
        <v>EMPTY</v>
      </c>
      <c r="Y1354" s="14" t="str">
        <f t="shared" si="241"/>
        <v>EMPTY</v>
      </c>
      <c r="Z1354" s="14" t="str">
        <f>IF(AND(P1354="beforeRx",O1355="afterRx"),J1355-timingTable[[#This Row],[FRT32_trace]],"EMPTY")</f>
        <v>EMPTY</v>
      </c>
      <c r="AA1354" s="14" t="str">
        <f>IF(AND(timingTable[[#This Row],[txEnd]]="txEnd",Q1358="rxStart"),I1358-timingTable[[#This Row],[FRT32_val]],"EMPTY")</f>
        <v>EMPTY</v>
      </c>
    </row>
    <row r="1355" spans="1:27" x14ac:dyDescent="0.25">
      <c r="A1355" s="14" t="s">
        <v>4970</v>
      </c>
      <c r="B1355">
        <v>335692442069</v>
      </c>
      <c r="C1355" s="14" t="s">
        <v>12826</v>
      </c>
      <c r="D1355">
        <v>151</v>
      </c>
      <c r="E1355" s="14" t="s">
        <v>7876</v>
      </c>
      <c r="F1355" s="14" t="s">
        <v>7993</v>
      </c>
      <c r="G1355" s="14">
        <f>timingTable[[#This Row],[FRT_DEC]]-B1354</f>
        <v>89</v>
      </c>
      <c r="H13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INFO]]))),H1354)</f>
        <v>124</v>
      </c>
      <c r="I13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355" s="14">
        <f>HEX2DEC(RIGHT(timingTable[[#This Row],[FRT_HEX]],MIN(LEN(timingTable[[#This Row],[FRT_HEX]])-2,8)))</f>
        <v>684992981</v>
      </c>
      <c r="K1355" s="14" t="str">
        <f>IF(timingTable[[#This Row],['[TRACECODE']:.1]]=140,"afterTx","")</f>
        <v/>
      </c>
      <c r="L1355" s="14" t="str">
        <f t="shared" si="231"/>
        <v/>
      </c>
      <c r="M1355" s="14" t="str">
        <f>IF(AND(H1355=H1354,K1354="afterTx",timingTable[[#This Row],['[TRACECODE']:.1]]=6),"dc","")</f>
        <v/>
      </c>
      <c r="N1355" s="14" t="str">
        <f t="shared" si="232"/>
        <v/>
      </c>
      <c r="O1355" s="14" t="str">
        <f>IF(timingTable[[#This Row],['[TRACECODE']:.1]]=141,"afterRx","")</f>
        <v/>
      </c>
      <c r="P1355" s="14" t="str">
        <f t="shared" si="233"/>
        <v/>
      </c>
      <c r="Q1355" s="14" t="str">
        <f t="shared" si="234"/>
        <v/>
      </c>
      <c r="R1355" s="14" t="str">
        <f t="shared" si="235"/>
        <v/>
      </c>
      <c r="S1355" s="14" t="str">
        <f t="shared" si="236"/>
        <v>EMPTY</v>
      </c>
      <c r="T1355" s="14" t="str">
        <f t="shared" si="237"/>
        <v>EMPTY</v>
      </c>
      <c r="U1355" s="14" t="str">
        <f t="shared" si="238"/>
        <v>EMPTY</v>
      </c>
      <c r="V1355" s="14" t="str">
        <f t="shared" si="239"/>
        <v>EMPTY</v>
      </c>
      <c r="W1355" s="14" t="str">
        <f>IF(L1355="beforeTx",timingTable[[#This Row],[FRT32_val]]-timingTable[[#This Row],[FRT32_trace]],"EMPTY")</f>
        <v>EMPTY</v>
      </c>
      <c r="X1355" s="14" t="str">
        <f t="shared" si="240"/>
        <v>EMPTY</v>
      </c>
      <c r="Y1355" s="14" t="str">
        <f t="shared" si="241"/>
        <v>EMPTY</v>
      </c>
      <c r="Z1355" s="14" t="str">
        <f>IF(AND(P1355="beforeRx",O1356="afterRx"),J1356-timingTable[[#This Row],[FRT32_trace]],"EMPTY")</f>
        <v>EMPTY</v>
      </c>
      <c r="AA1355" s="14" t="str">
        <f>IF(AND(timingTable[[#This Row],[txEnd]]="txEnd",Q1359="rxStart"),I1359-timingTable[[#This Row],[FRT32_val]],"EMPTY")</f>
        <v>EMPTY</v>
      </c>
    </row>
    <row r="1356" spans="1:27" x14ac:dyDescent="0.25">
      <c r="A1356" s="14" t="s">
        <v>4974</v>
      </c>
      <c r="B1356">
        <v>335692442096</v>
      </c>
      <c r="C1356" s="14" t="s">
        <v>12830</v>
      </c>
      <c r="D1356">
        <v>131</v>
      </c>
      <c r="E1356" s="14" t="s">
        <v>3932</v>
      </c>
      <c r="F1356" s="14" t="s">
        <v>12831</v>
      </c>
      <c r="G1356" s="14">
        <f>timingTable[[#This Row],[FRT_DEC]]-B1355</f>
        <v>27</v>
      </c>
      <c r="H13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INFO]]))),H1355)</f>
        <v>125</v>
      </c>
      <c r="I135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56" s="14">
        <f>HEX2DEC(RIGHT(timingTable[[#This Row],[FRT_HEX]],MIN(LEN(timingTable[[#This Row],[FRT_HEX]])-2,8)))</f>
        <v>684993008</v>
      </c>
      <c r="K1356" s="14" t="str">
        <f>IF(timingTable[[#This Row],['[TRACECODE']:.1]]=140,"afterTx","")</f>
        <v/>
      </c>
      <c r="L1356" s="14" t="str">
        <f t="shared" si="231"/>
        <v/>
      </c>
      <c r="M1356" s="14" t="str">
        <f>IF(AND(H1356=H1355,K1355="afterTx",timingTable[[#This Row],['[TRACECODE']:.1]]=6),"dc","")</f>
        <v/>
      </c>
      <c r="N1356" s="14" t="str">
        <f t="shared" si="232"/>
        <v/>
      </c>
      <c r="O1356" s="14" t="str">
        <f>IF(timingTable[[#This Row],['[TRACECODE']:.1]]=141,"afterRx","")</f>
        <v/>
      </c>
      <c r="P1356" s="14" t="str">
        <f t="shared" si="233"/>
        <v/>
      </c>
      <c r="Q1356" s="14" t="str">
        <f t="shared" si="234"/>
        <v/>
      </c>
      <c r="R1356" s="14" t="str">
        <f t="shared" si="235"/>
        <v/>
      </c>
      <c r="S1356" s="14" t="str">
        <f t="shared" si="236"/>
        <v>EMPTY</v>
      </c>
      <c r="T1356" s="14" t="str">
        <f t="shared" si="237"/>
        <v>EMPTY</v>
      </c>
      <c r="U1356" s="14" t="str">
        <f t="shared" si="238"/>
        <v>EMPTY</v>
      </c>
      <c r="V1356" s="14" t="str">
        <f t="shared" si="239"/>
        <v>EMPTY</v>
      </c>
      <c r="W1356" s="14" t="str">
        <f>IF(L1356="beforeTx",timingTable[[#This Row],[FRT32_val]]-timingTable[[#This Row],[FRT32_trace]],"EMPTY")</f>
        <v>EMPTY</v>
      </c>
      <c r="X1356" s="14" t="str">
        <f t="shared" si="240"/>
        <v>EMPTY</v>
      </c>
      <c r="Y1356" s="14" t="str">
        <f t="shared" si="241"/>
        <v>EMPTY</v>
      </c>
      <c r="Z1356" s="14" t="str">
        <f>IF(AND(P1356="beforeRx",O1357="afterRx"),J1357-timingTable[[#This Row],[FRT32_trace]],"EMPTY")</f>
        <v>EMPTY</v>
      </c>
      <c r="AA1356" s="14" t="str">
        <f>IF(AND(timingTable[[#This Row],[txEnd]]="txEnd",Q1360="rxStart"),I1360-timingTable[[#This Row],[FRT32_val]],"EMPTY")</f>
        <v>EMPTY</v>
      </c>
    </row>
    <row r="1357" spans="1:27" x14ac:dyDescent="0.25">
      <c r="A1357" s="14" t="s">
        <v>4979</v>
      </c>
      <c r="B1357">
        <v>335692442887</v>
      </c>
      <c r="C1357" s="14" t="s">
        <v>12837</v>
      </c>
      <c r="D1357">
        <v>151</v>
      </c>
      <c r="E1357" s="14" t="s">
        <v>7876</v>
      </c>
      <c r="F1357" s="14" t="s">
        <v>7989</v>
      </c>
      <c r="G1357" s="14">
        <f>timingTable[[#This Row],[FRT_DEC]]-B1356</f>
        <v>791</v>
      </c>
      <c r="H13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INFO]]))),H1356)</f>
        <v>125</v>
      </c>
      <c r="I13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57" s="14">
        <f>HEX2DEC(RIGHT(timingTable[[#This Row],[FRT_HEX]],MIN(LEN(timingTable[[#This Row],[FRT_HEX]])-2,8)))</f>
        <v>684993799</v>
      </c>
      <c r="K1357" s="14" t="str">
        <f>IF(timingTable[[#This Row],['[TRACECODE']:.1]]=140,"afterTx","")</f>
        <v/>
      </c>
      <c r="L1357" s="14" t="str">
        <f t="shared" si="231"/>
        <v/>
      </c>
      <c r="M1357" s="14" t="str">
        <f>IF(AND(H1357=H1356,K1356="afterTx",timingTable[[#This Row],['[TRACECODE']:.1]]=6),"dc","")</f>
        <v/>
      </c>
      <c r="N1357" s="14" t="str">
        <f t="shared" si="232"/>
        <v/>
      </c>
      <c r="O1357" s="14" t="str">
        <f>IF(timingTable[[#This Row],['[TRACECODE']:.1]]=141,"afterRx","")</f>
        <v/>
      </c>
      <c r="P1357" s="14" t="str">
        <f t="shared" si="233"/>
        <v/>
      </c>
      <c r="Q1357" s="14" t="str">
        <f t="shared" si="234"/>
        <v/>
      </c>
      <c r="R1357" s="14" t="str">
        <f t="shared" si="235"/>
        <v/>
      </c>
      <c r="S1357" s="14" t="str">
        <f t="shared" si="236"/>
        <v>EMPTY</v>
      </c>
      <c r="T1357" s="14" t="str">
        <f t="shared" si="237"/>
        <v>EMPTY</v>
      </c>
      <c r="U1357" s="14" t="str">
        <f t="shared" si="238"/>
        <v>EMPTY</v>
      </c>
      <c r="V1357" s="14" t="str">
        <f t="shared" si="239"/>
        <v>EMPTY</v>
      </c>
      <c r="W1357" s="14" t="str">
        <f>IF(L1357="beforeTx",timingTable[[#This Row],[FRT32_val]]-timingTable[[#This Row],[FRT32_trace]],"EMPTY")</f>
        <v>EMPTY</v>
      </c>
      <c r="X1357" s="14" t="str">
        <f t="shared" si="240"/>
        <v>EMPTY</v>
      </c>
      <c r="Y1357" s="14" t="str">
        <f t="shared" si="241"/>
        <v>EMPTY</v>
      </c>
      <c r="Z1357" s="14" t="str">
        <f>IF(AND(P1357="beforeRx",O1358="afterRx"),J1358-timingTable[[#This Row],[FRT32_trace]],"EMPTY")</f>
        <v>EMPTY</v>
      </c>
      <c r="AA1357" s="14" t="str">
        <f>IF(AND(timingTable[[#This Row],[txEnd]]="txEnd",Q1361="rxStart"),I1361-timingTable[[#This Row],[FRT32_val]],"EMPTY")</f>
        <v>EMPTY</v>
      </c>
    </row>
    <row r="1358" spans="1:27" x14ac:dyDescent="0.25">
      <c r="A1358" s="14" t="s">
        <v>4983</v>
      </c>
      <c r="B1358">
        <v>335692443221</v>
      </c>
      <c r="C1358" s="14" t="s">
        <v>12841</v>
      </c>
      <c r="D1358">
        <v>124</v>
      </c>
      <c r="E1358" s="14" t="s">
        <v>3923</v>
      </c>
      <c r="F1358" s="14" t="s">
        <v>12842</v>
      </c>
      <c r="G1358" s="14">
        <f>timingTable[[#This Row],[FRT_DEC]]-B1357</f>
        <v>334</v>
      </c>
      <c r="H13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INFO]]))),H1357)</f>
        <v>125</v>
      </c>
      <c r="I13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684994059</v>
      </c>
      <c r="J1358" s="14">
        <f>HEX2DEC(RIGHT(timingTable[[#This Row],[FRT_HEX]],MIN(LEN(timingTable[[#This Row],[FRT_HEX]])-2,8)))</f>
        <v>684994133</v>
      </c>
      <c r="K1358" s="14" t="str">
        <f>IF(timingTable[[#This Row],['[TRACECODE']:.1]]=140,"afterTx","")</f>
        <v/>
      </c>
      <c r="L1358" s="14" t="str">
        <f t="shared" si="231"/>
        <v/>
      </c>
      <c r="M1358" s="14" t="str">
        <f>IF(AND(H1358=H1357,K1357="afterTx",timingTable[[#This Row],['[TRACECODE']:.1]]=6),"dc","")</f>
        <v/>
      </c>
      <c r="N1358" s="14" t="str">
        <f t="shared" si="232"/>
        <v/>
      </c>
      <c r="O1358" s="14" t="str">
        <f>IF(timingTable[[#This Row],['[TRACECODE']:.1]]=141,"afterRx","")</f>
        <v/>
      </c>
      <c r="P1358" s="14" t="str">
        <f t="shared" si="233"/>
        <v/>
      </c>
      <c r="Q1358" s="14" t="str">
        <f t="shared" si="234"/>
        <v/>
      </c>
      <c r="R1358" s="14" t="str">
        <f t="shared" si="235"/>
        <v/>
      </c>
      <c r="S1358" s="14" t="str">
        <f t="shared" si="236"/>
        <v>EMPTY</v>
      </c>
      <c r="T1358" s="14" t="str">
        <f t="shared" si="237"/>
        <v>EMPTY</v>
      </c>
      <c r="U1358" s="14" t="str">
        <f t="shared" si="238"/>
        <v>EMPTY</v>
      </c>
      <c r="V1358" s="14" t="str">
        <f t="shared" si="239"/>
        <v>EMPTY</v>
      </c>
      <c r="W1358" s="14" t="str">
        <f>IF(L1358="beforeTx",timingTable[[#This Row],[FRT32_val]]-timingTable[[#This Row],[FRT32_trace]],"EMPTY")</f>
        <v>EMPTY</v>
      </c>
      <c r="X1358" s="14" t="str">
        <f t="shared" si="240"/>
        <v>EMPTY</v>
      </c>
      <c r="Y1358" s="14" t="str">
        <f t="shared" si="241"/>
        <v>EMPTY</v>
      </c>
      <c r="Z1358" s="14" t="str">
        <f>IF(AND(P1358="beforeRx",O1359="afterRx"),J1359-timingTable[[#This Row],[FRT32_trace]],"EMPTY")</f>
        <v>EMPTY</v>
      </c>
      <c r="AA1358" s="14" t="str">
        <f>IF(AND(timingTable[[#This Row],[txEnd]]="txEnd",Q1362="rxStart"),I1362-timingTable[[#This Row],[FRT32_val]],"EMPTY")</f>
        <v>EMPTY</v>
      </c>
    </row>
    <row r="1359" spans="1:27" x14ac:dyDescent="0.25">
      <c r="A1359" s="14" t="s">
        <v>4984</v>
      </c>
      <c r="B1359">
        <v>335692443223</v>
      </c>
      <c r="C1359" s="14" t="s">
        <v>12843</v>
      </c>
      <c r="D1359">
        <v>124</v>
      </c>
      <c r="E1359" s="14" t="s">
        <v>3923</v>
      </c>
      <c r="F1359" s="14" t="s">
        <v>7880</v>
      </c>
      <c r="G1359" s="14">
        <f>timingTable[[#This Row],[FRT_DEC]]-B1358</f>
        <v>2</v>
      </c>
      <c r="H13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INFO]]))),H1358)</f>
        <v>125</v>
      </c>
      <c r="I13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59" s="14">
        <f>HEX2DEC(RIGHT(timingTable[[#This Row],[FRT_HEX]],MIN(LEN(timingTable[[#This Row],[FRT_HEX]])-2,8)))</f>
        <v>684994135</v>
      </c>
      <c r="K1359" s="14" t="str">
        <f>IF(timingTable[[#This Row],['[TRACECODE']:.1]]=140,"afterTx","")</f>
        <v/>
      </c>
      <c r="L1359" s="14" t="str">
        <f t="shared" si="231"/>
        <v/>
      </c>
      <c r="M1359" s="14" t="str">
        <f>IF(AND(H1359=H1358,K1358="afterTx",timingTable[[#This Row],['[TRACECODE']:.1]]=6),"dc","")</f>
        <v/>
      </c>
      <c r="N1359" s="14" t="str">
        <f t="shared" si="232"/>
        <v/>
      </c>
      <c r="O1359" s="14" t="str">
        <f>IF(timingTable[[#This Row],['[TRACECODE']:.1]]=141,"afterRx","")</f>
        <v/>
      </c>
      <c r="P1359" s="14" t="str">
        <f t="shared" si="233"/>
        <v/>
      </c>
      <c r="Q1359" s="14" t="str">
        <f t="shared" si="234"/>
        <v/>
      </c>
      <c r="R1359" s="14" t="str">
        <f t="shared" si="235"/>
        <v/>
      </c>
      <c r="S1359" s="14" t="str">
        <f t="shared" si="236"/>
        <v>EMPTY</v>
      </c>
      <c r="T1359" s="14" t="str">
        <f t="shared" si="237"/>
        <v>EMPTY</v>
      </c>
      <c r="U1359" s="14" t="str">
        <f t="shared" si="238"/>
        <v>EMPTY</v>
      </c>
      <c r="V1359" s="14" t="str">
        <f t="shared" si="239"/>
        <v>EMPTY</v>
      </c>
      <c r="W1359" s="14" t="str">
        <f>IF(L1359="beforeTx",timingTable[[#This Row],[FRT32_val]]-timingTable[[#This Row],[FRT32_trace]],"EMPTY")</f>
        <v>EMPTY</v>
      </c>
      <c r="X1359" s="14" t="str">
        <f t="shared" si="240"/>
        <v>EMPTY</v>
      </c>
      <c r="Y1359" s="14" t="str">
        <f t="shared" si="241"/>
        <v>EMPTY</v>
      </c>
      <c r="Z1359" s="14" t="str">
        <f>IF(AND(P1359="beforeRx",O1360="afterRx"),J1360-timingTable[[#This Row],[FRT32_trace]],"EMPTY")</f>
        <v>EMPTY</v>
      </c>
      <c r="AA1359" s="14" t="str">
        <f>IF(AND(timingTable[[#This Row],[txEnd]]="txEnd",Q1363="rxStart"),I1363-timingTable[[#This Row],[FRT32_val]],"EMPTY")</f>
        <v>EMPTY</v>
      </c>
    </row>
    <row r="1360" spans="1:27" x14ac:dyDescent="0.25">
      <c r="A1360" s="14" t="s">
        <v>4985</v>
      </c>
      <c r="B1360">
        <v>335692443238</v>
      </c>
      <c r="C1360" s="14" t="s">
        <v>12844</v>
      </c>
      <c r="D1360">
        <v>151</v>
      </c>
      <c r="E1360" s="14" t="s">
        <v>7876</v>
      </c>
      <c r="F1360" s="14" t="s">
        <v>8889</v>
      </c>
      <c r="G1360" s="14">
        <f>timingTable[[#This Row],[FRT_DEC]]-B1359</f>
        <v>15</v>
      </c>
      <c r="H13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INFO]]))),H1359)</f>
        <v>125</v>
      </c>
      <c r="I13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360" s="14">
        <f>HEX2DEC(RIGHT(timingTable[[#This Row],[FRT_HEX]],MIN(LEN(timingTable[[#This Row],[FRT_HEX]])-2,8)))</f>
        <v>684994150</v>
      </c>
      <c r="K1360" s="14" t="str">
        <f>IF(timingTable[[#This Row],['[TRACECODE']:.1]]=140,"afterTx","")</f>
        <v/>
      </c>
      <c r="L1360" s="14" t="str">
        <f t="shared" si="231"/>
        <v/>
      </c>
      <c r="M1360" s="14" t="str">
        <f>IF(AND(H1360=H1359,K1359="afterTx",timingTable[[#This Row],['[TRACECODE']:.1]]=6),"dc","")</f>
        <v/>
      </c>
      <c r="N1360" s="14" t="str">
        <f t="shared" si="232"/>
        <v/>
      </c>
      <c r="O1360" s="14" t="str">
        <f>IF(timingTable[[#This Row],['[TRACECODE']:.1]]=141,"afterRx","")</f>
        <v/>
      </c>
      <c r="P1360" s="14" t="str">
        <f t="shared" si="233"/>
        <v/>
      </c>
      <c r="Q1360" s="14" t="str">
        <f t="shared" si="234"/>
        <v/>
      </c>
      <c r="R1360" s="14" t="str">
        <f t="shared" si="235"/>
        <v/>
      </c>
      <c r="S1360" s="14" t="str">
        <f t="shared" si="236"/>
        <v>EMPTY</v>
      </c>
      <c r="T1360" s="14" t="str">
        <f t="shared" si="237"/>
        <v>EMPTY</v>
      </c>
      <c r="U1360" s="14" t="str">
        <f t="shared" si="238"/>
        <v>EMPTY</v>
      </c>
      <c r="V1360" s="14" t="str">
        <f t="shared" si="239"/>
        <v>EMPTY</v>
      </c>
      <c r="W1360" s="14" t="str">
        <f>IF(L1360="beforeTx",timingTable[[#This Row],[FRT32_val]]-timingTable[[#This Row],[FRT32_trace]],"EMPTY")</f>
        <v>EMPTY</v>
      </c>
      <c r="X1360" s="14" t="str">
        <f t="shared" si="240"/>
        <v>EMPTY</v>
      </c>
      <c r="Y1360" s="14" t="str">
        <f t="shared" si="241"/>
        <v>EMPTY</v>
      </c>
      <c r="Z1360" s="14" t="str">
        <f>IF(AND(P1360="beforeRx",O1361="afterRx"),J1361-timingTable[[#This Row],[FRT32_trace]],"EMPTY")</f>
        <v>EMPTY</v>
      </c>
      <c r="AA1360" s="14" t="str">
        <f>IF(AND(timingTable[[#This Row],[txEnd]]="txEnd",Q1364="rxStart"),I1364-timingTable[[#This Row],[FRT32_val]],"EMPTY")</f>
        <v>EMPTY</v>
      </c>
    </row>
    <row r="1361" spans="1:27" x14ac:dyDescent="0.25">
      <c r="A1361" s="14" t="s">
        <v>4995</v>
      </c>
      <c r="B1361">
        <v>335692443689</v>
      </c>
      <c r="C1361" s="14" t="s">
        <v>12855</v>
      </c>
      <c r="D1361">
        <v>129</v>
      </c>
      <c r="E1361" s="14" t="s">
        <v>3677</v>
      </c>
      <c r="F1361" s="14" t="s">
        <v>12856</v>
      </c>
      <c r="G1361" s="14">
        <f>timingTable[[#This Row],[FRT_DEC]]-B1360</f>
        <v>451</v>
      </c>
      <c r="H13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INFO]]))),H1360)</f>
        <v>125</v>
      </c>
      <c r="I13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684995459</v>
      </c>
      <c r="J1361" s="14">
        <f>HEX2DEC(RIGHT(timingTable[[#This Row],[FRT_HEX]],MIN(LEN(timingTable[[#This Row],[FRT_HEX]])-2,8)))</f>
        <v>684994601</v>
      </c>
      <c r="K1361" s="14" t="str">
        <f>IF(timingTable[[#This Row],['[TRACECODE']:.1]]=140,"afterTx","")</f>
        <v/>
      </c>
      <c r="L1361" s="14" t="str">
        <f t="shared" si="231"/>
        <v>beforeTx</v>
      </c>
      <c r="M1361" s="14" t="str">
        <f>IF(AND(H1361=H1360,K1360="afterTx",timingTable[[#This Row],['[TRACECODE']:.1]]=6),"dc","")</f>
        <v/>
      </c>
      <c r="N1361" s="14" t="str">
        <f t="shared" si="232"/>
        <v/>
      </c>
      <c r="O1361" s="14" t="str">
        <f>IF(timingTable[[#This Row],['[TRACECODE']:.1]]=141,"afterRx","")</f>
        <v/>
      </c>
      <c r="P1361" s="14" t="str">
        <f t="shared" si="233"/>
        <v/>
      </c>
      <c r="Q1361" s="14" t="str">
        <f t="shared" si="234"/>
        <v/>
      </c>
      <c r="R1361" s="14" t="str">
        <f t="shared" si="235"/>
        <v/>
      </c>
      <c r="S1361" s="14">
        <f t="shared" si="236"/>
        <v>953</v>
      </c>
      <c r="T1361" s="14" t="str">
        <f t="shared" si="237"/>
        <v>EMPTY</v>
      </c>
      <c r="U1361" s="14" t="str">
        <f t="shared" si="238"/>
        <v>EMPTY</v>
      </c>
      <c r="V1361" s="14" t="str">
        <f t="shared" si="239"/>
        <v>EMPTY</v>
      </c>
      <c r="W1361" s="14">
        <f>IF(L1361="beforeTx",timingTable[[#This Row],[FRT32_val]]-timingTable[[#This Row],[FRT32_trace]],"EMPTY")</f>
        <v>858</v>
      </c>
      <c r="X1361" s="14">
        <f t="shared" si="240"/>
        <v>1086</v>
      </c>
      <c r="Y1361" s="14" t="str">
        <f t="shared" si="241"/>
        <v>EMPTY</v>
      </c>
      <c r="Z1361" s="14" t="str">
        <f>IF(AND(P1361="beforeRx",O1362="afterRx"),J1362-timingTable[[#This Row],[FRT32_trace]],"EMPTY")</f>
        <v>EMPTY</v>
      </c>
      <c r="AA1361" s="14" t="str">
        <f>IF(AND(timingTable[[#This Row],[txEnd]]="txEnd",Q1365="rxStart"),I1365-timingTable[[#This Row],[FRT32_val]],"EMPTY")</f>
        <v>EMPTY</v>
      </c>
    </row>
    <row r="1362" spans="1:27" x14ac:dyDescent="0.25">
      <c r="A1362" s="14" t="s">
        <v>4996</v>
      </c>
      <c r="B1362">
        <v>335692443693</v>
      </c>
      <c r="C1362" s="14" t="s">
        <v>12857</v>
      </c>
      <c r="D1362">
        <v>129</v>
      </c>
      <c r="E1362" s="14" t="s">
        <v>3677</v>
      </c>
      <c r="F1362" s="14" t="s">
        <v>7881</v>
      </c>
      <c r="G1362" s="14">
        <f>timingTable[[#This Row],[FRT_DEC]]-B1361</f>
        <v>4</v>
      </c>
      <c r="H13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INFO]]))),H1361)</f>
        <v>125</v>
      </c>
      <c r="I13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62" s="14">
        <f>HEX2DEC(RIGHT(timingTable[[#This Row],[FRT_HEX]],MIN(LEN(timingTable[[#This Row],[FRT_HEX]])-2,8)))</f>
        <v>684994605</v>
      </c>
      <c r="K1362" s="14" t="str">
        <f>IF(timingTable[[#This Row],['[TRACECODE']:.1]]=140,"afterTx","")</f>
        <v/>
      </c>
      <c r="L1362" s="14" t="str">
        <f t="shared" si="231"/>
        <v/>
      </c>
      <c r="M1362" s="14" t="str">
        <f>IF(AND(H1362=H1361,K1361="afterTx",timingTable[[#This Row],['[TRACECODE']:.1]]=6),"dc","")</f>
        <v/>
      </c>
      <c r="N1362" s="14" t="str">
        <f t="shared" si="232"/>
        <v/>
      </c>
      <c r="O1362" s="14" t="str">
        <f>IF(timingTable[[#This Row],['[TRACECODE']:.1]]=141,"afterRx","")</f>
        <v/>
      </c>
      <c r="P1362" s="14" t="str">
        <f t="shared" si="233"/>
        <v/>
      </c>
      <c r="Q1362" s="14" t="str">
        <f t="shared" si="234"/>
        <v/>
      </c>
      <c r="R1362" s="14" t="str">
        <f t="shared" si="235"/>
        <v/>
      </c>
      <c r="S1362" s="14" t="str">
        <f t="shared" si="236"/>
        <v>EMPTY</v>
      </c>
      <c r="T1362" s="14" t="str">
        <f t="shared" si="237"/>
        <v>EMPTY</v>
      </c>
      <c r="U1362" s="14" t="str">
        <f t="shared" si="238"/>
        <v>EMPTY</v>
      </c>
      <c r="V1362" s="14" t="str">
        <f t="shared" si="239"/>
        <v>EMPTY</v>
      </c>
      <c r="W1362" s="14" t="str">
        <f>IF(L1362="beforeTx",timingTable[[#This Row],[FRT32_val]]-timingTable[[#This Row],[FRT32_trace]],"EMPTY")</f>
        <v>EMPTY</v>
      </c>
      <c r="X1362" s="14" t="str">
        <f t="shared" si="240"/>
        <v>EMPTY</v>
      </c>
      <c r="Y1362" s="14" t="str">
        <f t="shared" si="241"/>
        <v>EMPTY</v>
      </c>
      <c r="Z1362" s="14" t="str">
        <f>IF(AND(P1362="beforeRx",O1363="afterRx"),J1363-timingTable[[#This Row],[FRT32_trace]],"EMPTY")</f>
        <v>EMPTY</v>
      </c>
      <c r="AA1362" s="14" t="str">
        <f>IF(AND(timingTable[[#This Row],[txEnd]]="txEnd",Q1366="rxStart"),I1366-timingTable[[#This Row],[FRT32_val]],"EMPTY")</f>
        <v>EMPTY</v>
      </c>
    </row>
    <row r="1363" spans="1:27" x14ac:dyDescent="0.25">
      <c r="A1363" s="14" t="s">
        <v>4997</v>
      </c>
      <c r="B1363">
        <v>335692444775</v>
      </c>
      <c r="C1363" s="14" t="s">
        <v>12858</v>
      </c>
      <c r="D1363">
        <v>140</v>
      </c>
      <c r="E1363" s="14" t="s">
        <v>1076</v>
      </c>
      <c r="F1363" s="14" t="s">
        <v>4767</v>
      </c>
      <c r="G1363" s="14">
        <f>timingTable[[#This Row],[FRT_DEC]]-B1362</f>
        <v>1082</v>
      </c>
      <c r="H13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INFO]]))),H1362)</f>
        <v>125</v>
      </c>
      <c r="I13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63" s="14">
        <f>HEX2DEC(RIGHT(timingTable[[#This Row],[FRT_HEX]],MIN(LEN(timingTable[[#This Row],[FRT_HEX]])-2,8)))</f>
        <v>684995687</v>
      </c>
      <c r="K1363" s="14" t="str">
        <f>IF(timingTable[[#This Row],['[TRACECODE']:.1]]=140,"afterTx","")</f>
        <v>afterTx</v>
      </c>
      <c r="L1363" s="14" t="str">
        <f t="shared" si="231"/>
        <v/>
      </c>
      <c r="M1363" s="14" t="str">
        <f>IF(AND(H1363=H1362,K1362="afterTx",timingTable[[#This Row],['[TRACECODE']:.1]]=6),"dc","")</f>
        <v/>
      </c>
      <c r="N1363" s="14" t="str">
        <f t="shared" si="232"/>
        <v/>
      </c>
      <c r="O1363" s="14" t="str">
        <f>IF(timingTable[[#This Row],['[TRACECODE']:.1]]=141,"afterRx","")</f>
        <v/>
      </c>
      <c r="P1363" s="14" t="str">
        <f t="shared" si="233"/>
        <v/>
      </c>
      <c r="Q1363" s="14" t="str">
        <f t="shared" si="234"/>
        <v/>
      </c>
      <c r="R1363" s="14" t="str">
        <f t="shared" si="235"/>
        <v/>
      </c>
      <c r="S1363" s="14" t="str">
        <f t="shared" si="236"/>
        <v>EMPTY</v>
      </c>
      <c r="T1363" s="14" t="str">
        <f t="shared" si="237"/>
        <v>EMPTY</v>
      </c>
      <c r="U1363" s="14" t="str">
        <f t="shared" si="238"/>
        <v>EMPTY</v>
      </c>
      <c r="V1363" s="14" t="str">
        <f t="shared" si="239"/>
        <v>EMPTY</v>
      </c>
      <c r="W1363" s="14" t="str">
        <f>IF(L1363="beforeTx",timingTable[[#This Row],[FRT32_val]]-timingTable[[#This Row],[FRT32_trace]],"EMPTY")</f>
        <v>EMPTY</v>
      </c>
      <c r="X1363" s="14" t="str">
        <f t="shared" si="240"/>
        <v>EMPTY</v>
      </c>
      <c r="Y1363" s="14" t="str">
        <f t="shared" si="241"/>
        <v>EMPTY</v>
      </c>
      <c r="Z1363" s="14" t="str">
        <f>IF(AND(P1363="beforeRx",O1364="afterRx"),J1364-timingTable[[#This Row],[FRT32_trace]],"EMPTY")</f>
        <v>EMPTY</v>
      </c>
      <c r="AA1363" s="14" t="str">
        <f>IF(AND(timingTable[[#This Row],[txEnd]]="txEnd",Q1367="rxStart"),I1367-timingTable[[#This Row],[FRT32_val]],"EMPTY")</f>
        <v>EMPTY</v>
      </c>
    </row>
    <row r="1364" spans="1:27" x14ac:dyDescent="0.25">
      <c r="A1364" s="14" t="s">
        <v>4999</v>
      </c>
      <c r="B1364">
        <v>335692485987</v>
      </c>
      <c r="C1364" s="14" t="s">
        <v>12860</v>
      </c>
      <c r="D1364">
        <v>6</v>
      </c>
      <c r="E1364" s="14" t="s">
        <v>1077</v>
      </c>
      <c r="F1364" s="14" t="s">
        <v>12861</v>
      </c>
      <c r="G1364" s="14">
        <f>timingTable[[#This Row],[FRT_DEC]]-B1363</f>
        <v>41212</v>
      </c>
      <c r="H13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INFO]]))),H1363)</f>
        <v>125</v>
      </c>
      <c r="I13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684996412</v>
      </c>
      <c r="J1364" s="14">
        <f>HEX2DEC(RIGHT(timingTable[[#This Row],[FRT_HEX]],MIN(LEN(timingTable[[#This Row],[FRT_HEX]])-2,8)))</f>
        <v>685036899</v>
      </c>
      <c r="K1364" s="14" t="str">
        <f>IF(timingTable[[#This Row],['[TRACECODE']:.1]]=140,"afterTx","")</f>
        <v/>
      </c>
      <c r="L1364" s="14" t="str">
        <f t="shared" si="231"/>
        <v/>
      </c>
      <c r="M1364" s="14" t="str">
        <f>IF(AND(H1364=H1363,K1363="afterTx",timingTable[[#This Row],['[TRACECODE']:.1]]=6),"dc","")</f>
        <v>dc</v>
      </c>
      <c r="N1364" s="14" t="str">
        <f t="shared" si="232"/>
        <v/>
      </c>
      <c r="O1364" s="14" t="str">
        <f>IF(timingTable[[#This Row],['[TRACECODE']:.1]]=141,"afterRx","")</f>
        <v/>
      </c>
      <c r="P1364" s="14" t="str">
        <f t="shared" si="233"/>
        <v/>
      </c>
      <c r="Q1364" s="14" t="str">
        <f t="shared" si="234"/>
        <v/>
      </c>
      <c r="R1364" s="14" t="str">
        <f t="shared" si="235"/>
        <v/>
      </c>
      <c r="S1364" s="14" t="str">
        <f t="shared" si="236"/>
        <v>EMPTY</v>
      </c>
      <c r="T1364" s="14" t="str">
        <f t="shared" si="237"/>
        <v>EMPTY</v>
      </c>
      <c r="U1364" s="14" t="str">
        <f t="shared" si="238"/>
        <v>EMPTY</v>
      </c>
      <c r="V1364" s="14" t="str">
        <f t="shared" si="239"/>
        <v>EMPTY</v>
      </c>
      <c r="W1364" s="14" t="str">
        <f>IF(L1364="beforeTx",timingTable[[#This Row],[FRT32_val]]-timingTable[[#This Row],[FRT32_trace]],"EMPTY")</f>
        <v>EMPTY</v>
      </c>
      <c r="X1364" s="14" t="str">
        <f t="shared" si="240"/>
        <v>EMPTY</v>
      </c>
      <c r="Y1364" s="14" t="str">
        <f t="shared" si="241"/>
        <v>EMPTY</v>
      </c>
      <c r="Z1364" s="14" t="str">
        <f>IF(AND(P1364="beforeRx",O1365="afterRx"),J1365-timingTable[[#This Row],[FRT32_trace]],"EMPTY")</f>
        <v>EMPTY</v>
      </c>
      <c r="AA1364" s="14" t="str">
        <f>IF(AND(timingTable[[#This Row],[txEnd]]="txEnd",Q1368="rxStart"),I1368-timingTable[[#This Row],[FRT32_val]],"EMPTY")</f>
        <v>EMPTY</v>
      </c>
    </row>
    <row r="1365" spans="1:27" x14ac:dyDescent="0.25">
      <c r="A1365" s="14" t="s">
        <v>5000</v>
      </c>
      <c r="B1365">
        <v>335692485990</v>
      </c>
      <c r="C1365" s="14" t="s">
        <v>12862</v>
      </c>
      <c r="D1365">
        <v>6</v>
      </c>
      <c r="E1365" s="14" t="s">
        <v>1077</v>
      </c>
      <c r="F1365" s="14" t="s">
        <v>7877</v>
      </c>
      <c r="G1365" s="14">
        <f>timingTable[[#This Row],[FRT_DEC]]-B1364</f>
        <v>3</v>
      </c>
      <c r="H13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INFO]]))),H1364)</f>
        <v>125</v>
      </c>
      <c r="I13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65" s="14">
        <f>HEX2DEC(RIGHT(timingTable[[#This Row],[FRT_HEX]],MIN(LEN(timingTable[[#This Row],[FRT_HEX]])-2,8)))</f>
        <v>685036902</v>
      </c>
      <c r="K1365" s="14" t="str">
        <f>IF(timingTable[[#This Row],['[TRACECODE']:.1]]=140,"afterTx","")</f>
        <v/>
      </c>
      <c r="L1365" s="14" t="str">
        <f t="shared" si="231"/>
        <v/>
      </c>
      <c r="M1365" s="14" t="str">
        <f>IF(AND(H1365=H1364,K1364="afterTx",timingTable[[#This Row],['[TRACECODE']:.1]]=6),"dc","")</f>
        <v/>
      </c>
      <c r="N1365" s="14" t="str">
        <f t="shared" si="232"/>
        <v/>
      </c>
      <c r="O1365" s="14" t="str">
        <f>IF(timingTable[[#This Row],['[TRACECODE']:.1]]=141,"afterRx","")</f>
        <v/>
      </c>
      <c r="P1365" s="14" t="str">
        <f t="shared" si="233"/>
        <v/>
      </c>
      <c r="Q1365" s="14" t="str">
        <f t="shared" si="234"/>
        <v/>
      </c>
      <c r="R1365" s="14" t="str">
        <f t="shared" si="235"/>
        <v/>
      </c>
      <c r="S1365" s="14" t="str">
        <f t="shared" si="236"/>
        <v>EMPTY</v>
      </c>
      <c r="T1365" s="14" t="str">
        <f t="shared" si="237"/>
        <v>EMPTY</v>
      </c>
      <c r="U1365" s="14" t="str">
        <f t="shared" si="238"/>
        <v>EMPTY</v>
      </c>
      <c r="V1365" s="14" t="str">
        <f t="shared" si="239"/>
        <v>EMPTY</v>
      </c>
      <c r="W1365" s="14" t="str">
        <f>IF(L1365="beforeTx",timingTable[[#This Row],[FRT32_val]]-timingTable[[#This Row],[FRT32_trace]],"EMPTY")</f>
        <v>EMPTY</v>
      </c>
      <c r="X1365" s="14" t="str">
        <f t="shared" si="240"/>
        <v>EMPTY</v>
      </c>
      <c r="Y1365" s="14" t="str">
        <f t="shared" si="241"/>
        <v>EMPTY</v>
      </c>
      <c r="Z1365" s="14" t="str">
        <f>IF(AND(P1365="beforeRx",O1366="afterRx"),J1366-timingTable[[#This Row],[FRT32_trace]],"EMPTY")</f>
        <v>EMPTY</v>
      </c>
      <c r="AA1365" s="14" t="str">
        <f>IF(AND(timingTable[[#This Row],[txEnd]]="txEnd",Q1369="rxStart"),I1369-timingTable[[#This Row],[FRT32_val]],"EMPTY")</f>
        <v>EMPTY</v>
      </c>
    </row>
    <row r="1366" spans="1:27" x14ac:dyDescent="0.25">
      <c r="A1366" s="14" t="s">
        <v>5001</v>
      </c>
      <c r="B1366">
        <v>335692485992</v>
      </c>
      <c r="C1366" s="14" t="s">
        <v>12863</v>
      </c>
      <c r="D1366">
        <v>122</v>
      </c>
      <c r="E1366" s="14" t="s">
        <v>3921</v>
      </c>
      <c r="F1366" s="14" t="s">
        <v>12864</v>
      </c>
      <c r="G1366" s="14">
        <f>timingTable[[#This Row],[FRT_DEC]]-B1365</f>
        <v>2</v>
      </c>
      <c r="H13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INFO]]))),H1365)</f>
        <v>125</v>
      </c>
      <c r="I13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685036872</v>
      </c>
      <c r="J1366" s="14">
        <f>HEX2DEC(RIGHT(timingTable[[#This Row],[FRT_HEX]],MIN(LEN(timingTable[[#This Row],[FRT_HEX]])-2,8)))</f>
        <v>685036904</v>
      </c>
      <c r="K1366" s="14" t="str">
        <f>IF(timingTable[[#This Row],['[TRACECODE']:.1]]=140,"afterTx","")</f>
        <v/>
      </c>
      <c r="L1366" s="14" t="str">
        <f t="shared" si="231"/>
        <v/>
      </c>
      <c r="M1366" s="14" t="str">
        <f>IF(AND(H1366=H1365,K1365="afterTx",timingTable[[#This Row],['[TRACECODE']:.1]]=6),"dc","")</f>
        <v/>
      </c>
      <c r="N1366" s="14" t="str">
        <f t="shared" si="232"/>
        <v>txEnd</v>
      </c>
      <c r="O1366" s="14" t="str">
        <f>IF(timingTable[[#This Row],['[TRACECODE']:.1]]=141,"afterRx","")</f>
        <v/>
      </c>
      <c r="P1366" s="14" t="str">
        <f t="shared" si="233"/>
        <v/>
      </c>
      <c r="Q1366" s="14" t="str">
        <f t="shared" si="234"/>
        <v/>
      </c>
      <c r="R1366" s="14" t="str">
        <f t="shared" si="235"/>
        <v/>
      </c>
      <c r="S1366" s="14" t="str">
        <f t="shared" si="236"/>
        <v>EMPTY</v>
      </c>
      <c r="T1366" s="14" t="str">
        <f t="shared" si="237"/>
        <v>EMPTY</v>
      </c>
      <c r="U1366" s="14" t="str">
        <f t="shared" si="238"/>
        <v>EMPTY</v>
      </c>
      <c r="V1366" s="14" t="str">
        <f t="shared" si="239"/>
        <v>EMPTY</v>
      </c>
      <c r="W1366" s="14" t="str">
        <f>IF(L1366="beforeTx",timingTable[[#This Row],[FRT32_val]]-timingTable[[#This Row],[FRT32_trace]],"EMPTY")</f>
        <v>EMPTY</v>
      </c>
      <c r="X1366" s="14" t="str">
        <f t="shared" si="240"/>
        <v>EMPTY</v>
      </c>
      <c r="Y1366" s="14" t="str">
        <f t="shared" si="241"/>
        <v>EMPTY</v>
      </c>
      <c r="Z1366" s="14" t="str">
        <f>IF(AND(P1366="beforeRx",O1367="afterRx"),J1367-timingTable[[#This Row],[FRT32_trace]],"EMPTY")</f>
        <v>EMPTY</v>
      </c>
      <c r="AA1366" s="14" t="str">
        <f>IF(AND(timingTable[[#This Row],[txEnd]]="txEnd",Q1370="rxStart"),I1370-timingTable[[#This Row],[FRT32_val]],"EMPTY")</f>
        <v>EMPTY</v>
      </c>
    </row>
    <row r="1367" spans="1:27" x14ac:dyDescent="0.25">
      <c r="A1367" s="14" t="s">
        <v>5002</v>
      </c>
      <c r="B1367">
        <v>335692485995</v>
      </c>
      <c r="C1367" s="14" t="s">
        <v>12865</v>
      </c>
      <c r="D1367">
        <v>122</v>
      </c>
      <c r="E1367" s="14" t="s">
        <v>3921</v>
      </c>
      <c r="F1367" s="14" t="s">
        <v>7878</v>
      </c>
      <c r="G1367" s="14">
        <f>timingTable[[#This Row],[FRT_DEC]]-B1366</f>
        <v>3</v>
      </c>
      <c r="H13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INFO]]))),H1366)</f>
        <v>125</v>
      </c>
      <c r="I13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67" s="14">
        <f>HEX2DEC(RIGHT(timingTable[[#This Row],[FRT_HEX]],MIN(LEN(timingTable[[#This Row],[FRT_HEX]])-2,8)))</f>
        <v>685036907</v>
      </c>
      <c r="K1367" s="14" t="str">
        <f>IF(timingTable[[#This Row],['[TRACECODE']:.1]]=140,"afterTx","")</f>
        <v/>
      </c>
      <c r="L1367" s="14" t="str">
        <f t="shared" si="231"/>
        <v/>
      </c>
      <c r="M1367" s="14" t="str">
        <f>IF(AND(H1367=H1366,K1366="afterTx",timingTable[[#This Row],['[TRACECODE']:.1]]=6),"dc","")</f>
        <v/>
      </c>
      <c r="N1367" s="14" t="str">
        <f t="shared" si="232"/>
        <v/>
      </c>
      <c r="O1367" s="14" t="str">
        <f>IF(timingTable[[#This Row],['[TRACECODE']:.1]]=141,"afterRx","")</f>
        <v/>
      </c>
      <c r="P1367" s="14" t="str">
        <f t="shared" si="233"/>
        <v/>
      </c>
      <c r="Q1367" s="14" t="str">
        <f t="shared" si="234"/>
        <v/>
      </c>
      <c r="R1367" s="14" t="str">
        <f t="shared" si="235"/>
        <v/>
      </c>
      <c r="S1367" s="14" t="str">
        <f t="shared" si="236"/>
        <v>EMPTY</v>
      </c>
      <c r="T1367" s="14" t="str">
        <f t="shared" si="237"/>
        <v>EMPTY</v>
      </c>
      <c r="U1367" s="14" t="str">
        <f t="shared" si="238"/>
        <v>EMPTY</v>
      </c>
      <c r="V1367" s="14" t="str">
        <f t="shared" si="239"/>
        <v>EMPTY</v>
      </c>
      <c r="W1367" s="14" t="str">
        <f>IF(L1367="beforeTx",timingTable[[#This Row],[FRT32_val]]-timingTable[[#This Row],[FRT32_trace]],"EMPTY")</f>
        <v>EMPTY</v>
      </c>
      <c r="X1367" s="14" t="str">
        <f t="shared" si="240"/>
        <v>EMPTY</v>
      </c>
      <c r="Y1367" s="14" t="str">
        <f t="shared" si="241"/>
        <v>EMPTY</v>
      </c>
      <c r="Z1367" s="14" t="str">
        <f>IF(AND(P1367="beforeRx",O1368="afterRx"),J1368-timingTable[[#This Row],[FRT32_trace]],"EMPTY")</f>
        <v>EMPTY</v>
      </c>
      <c r="AA1367" s="14" t="str">
        <f>IF(AND(timingTable[[#This Row],[txEnd]]="txEnd",Q1371="rxStart"),I1371-timingTable[[#This Row],[FRT32_val]],"EMPTY")</f>
        <v>EMPTY</v>
      </c>
    </row>
    <row r="1368" spans="1:27" x14ac:dyDescent="0.25">
      <c r="A1368" s="14" t="s">
        <v>5003</v>
      </c>
      <c r="B1368">
        <v>335692486005</v>
      </c>
      <c r="C1368" s="14" t="s">
        <v>12866</v>
      </c>
      <c r="D1368">
        <v>151</v>
      </c>
      <c r="E1368" s="14" t="s">
        <v>7876</v>
      </c>
      <c r="F1368" s="14" t="s">
        <v>8006</v>
      </c>
      <c r="G1368" s="14">
        <f>timingTable[[#This Row],[FRT_DEC]]-B1367</f>
        <v>10</v>
      </c>
      <c r="H13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INFO]]))),H1367)</f>
        <v>125</v>
      </c>
      <c r="I13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368" s="14">
        <f>HEX2DEC(RIGHT(timingTable[[#This Row],[FRT_HEX]],MIN(LEN(timingTable[[#This Row],[FRT_HEX]])-2,8)))</f>
        <v>685036917</v>
      </c>
      <c r="K1368" s="14" t="str">
        <f>IF(timingTable[[#This Row],['[TRACECODE']:.1]]=140,"afterTx","")</f>
        <v/>
      </c>
      <c r="L1368" s="14" t="str">
        <f t="shared" si="231"/>
        <v/>
      </c>
      <c r="M1368" s="14" t="str">
        <f>IF(AND(H1368=H1367,K1367="afterTx",timingTable[[#This Row],['[TRACECODE']:.1]]=6),"dc","")</f>
        <v/>
      </c>
      <c r="N1368" s="14" t="str">
        <f t="shared" si="232"/>
        <v/>
      </c>
      <c r="O1368" s="14" t="str">
        <f>IF(timingTable[[#This Row],['[TRACECODE']:.1]]=141,"afterRx","")</f>
        <v/>
      </c>
      <c r="P1368" s="14" t="str">
        <f t="shared" si="233"/>
        <v/>
      </c>
      <c r="Q1368" s="14" t="str">
        <f t="shared" si="234"/>
        <v/>
      </c>
      <c r="R1368" s="14" t="str">
        <f t="shared" si="235"/>
        <v/>
      </c>
      <c r="S1368" s="14" t="str">
        <f t="shared" si="236"/>
        <v>EMPTY</v>
      </c>
      <c r="T1368" s="14" t="str">
        <f t="shared" si="237"/>
        <v>EMPTY</v>
      </c>
      <c r="U1368" s="14" t="str">
        <f t="shared" si="238"/>
        <v>EMPTY</v>
      </c>
      <c r="V1368" s="14" t="str">
        <f t="shared" si="239"/>
        <v>EMPTY</v>
      </c>
      <c r="W1368" s="14" t="str">
        <f>IF(L1368="beforeTx",timingTable[[#This Row],[FRT32_val]]-timingTable[[#This Row],[FRT32_trace]],"EMPTY")</f>
        <v>EMPTY</v>
      </c>
      <c r="X1368" s="14" t="str">
        <f t="shared" si="240"/>
        <v>EMPTY</v>
      </c>
      <c r="Y1368" s="14" t="str">
        <f t="shared" si="241"/>
        <v>EMPTY</v>
      </c>
      <c r="Z1368" s="14" t="str">
        <f>IF(AND(P1368="beforeRx",O1369="afterRx"),J1369-timingTable[[#This Row],[FRT32_trace]],"EMPTY")</f>
        <v>EMPTY</v>
      </c>
      <c r="AA1368" s="14" t="str">
        <f>IF(AND(timingTable[[#This Row],[txEnd]]="txEnd",Q1372="rxStart"),I1372-timingTable[[#This Row],[FRT32_val]],"EMPTY")</f>
        <v>EMPTY</v>
      </c>
    </row>
    <row r="1369" spans="1:27" x14ac:dyDescent="0.25">
      <c r="A1369" s="14" t="s">
        <v>5011</v>
      </c>
      <c r="B1369">
        <v>335692486474</v>
      </c>
      <c r="C1369" s="14" t="s">
        <v>12875</v>
      </c>
      <c r="D1369">
        <v>151</v>
      </c>
      <c r="E1369" s="14" t="s">
        <v>7876</v>
      </c>
      <c r="F1369" s="14" t="s">
        <v>8130</v>
      </c>
      <c r="G1369" s="14">
        <f>timingTable[[#This Row],[FRT_DEC]]-B1368</f>
        <v>469</v>
      </c>
      <c r="H13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INFO]]))),H1368)</f>
        <v>125</v>
      </c>
      <c r="I13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369" s="14">
        <f>HEX2DEC(RIGHT(timingTable[[#This Row],[FRT_HEX]],MIN(LEN(timingTable[[#This Row],[FRT_HEX]])-2,8)))</f>
        <v>685037386</v>
      </c>
      <c r="K1369" s="14" t="str">
        <f>IF(timingTable[[#This Row],['[TRACECODE']:.1]]=140,"afterTx","")</f>
        <v/>
      </c>
      <c r="L1369" s="14" t="str">
        <f t="shared" si="231"/>
        <v/>
      </c>
      <c r="M1369" s="14" t="str">
        <f>IF(AND(H1369=H1368,K1368="afterTx",timingTable[[#This Row],['[TRACECODE']:.1]]=6),"dc","")</f>
        <v/>
      </c>
      <c r="N1369" s="14" t="str">
        <f t="shared" si="232"/>
        <v/>
      </c>
      <c r="O1369" s="14" t="str">
        <f>IF(timingTable[[#This Row],['[TRACECODE']:.1]]=141,"afterRx","")</f>
        <v/>
      </c>
      <c r="P1369" s="14" t="str">
        <f t="shared" si="233"/>
        <v/>
      </c>
      <c r="Q1369" s="14" t="str">
        <f t="shared" si="234"/>
        <v/>
      </c>
      <c r="R1369" s="14" t="str">
        <f t="shared" si="235"/>
        <v/>
      </c>
      <c r="S1369" s="14" t="str">
        <f t="shared" si="236"/>
        <v>EMPTY</v>
      </c>
      <c r="T1369" s="14" t="str">
        <f t="shared" si="237"/>
        <v>EMPTY</v>
      </c>
      <c r="U1369" s="14" t="str">
        <f t="shared" si="238"/>
        <v>EMPTY</v>
      </c>
      <c r="V1369" s="14" t="str">
        <f t="shared" si="239"/>
        <v>EMPTY</v>
      </c>
      <c r="W1369" s="14" t="str">
        <f>IF(L1369="beforeTx",timingTable[[#This Row],[FRT32_val]]-timingTable[[#This Row],[FRT32_trace]],"EMPTY")</f>
        <v>EMPTY</v>
      </c>
      <c r="X1369" s="14" t="str">
        <f t="shared" si="240"/>
        <v>EMPTY</v>
      </c>
      <c r="Y1369" s="14" t="str">
        <f t="shared" si="241"/>
        <v>EMPTY</v>
      </c>
      <c r="Z1369" s="14" t="str">
        <f>IF(AND(P1369="beforeRx",O1370="afterRx"),J1370-timingTable[[#This Row],[FRT32_trace]],"EMPTY")</f>
        <v>EMPTY</v>
      </c>
      <c r="AA1369" s="14" t="str">
        <f>IF(AND(timingTable[[#This Row],[txEnd]]="txEnd",Q1373="rxStart"),I1373-timingTable[[#This Row],[FRT32_val]],"EMPTY")</f>
        <v>EMPTY</v>
      </c>
    </row>
    <row r="1370" spans="1:27" x14ac:dyDescent="0.25">
      <c r="A1370" s="14" t="s">
        <v>5014</v>
      </c>
      <c r="B1370">
        <v>335692486498</v>
      </c>
      <c r="C1370" s="14" t="s">
        <v>12878</v>
      </c>
      <c r="D1370">
        <v>130</v>
      </c>
      <c r="E1370" s="14" t="s">
        <v>3933</v>
      </c>
      <c r="F1370" s="14" t="s">
        <v>4736</v>
      </c>
      <c r="G1370" s="14">
        <f>timingTable[[#This Row],[FRT_DEC]]-B1369</f>
        <v>24</v>
      </c>
      <c r="H13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INFO]]))),H1369)</f>
        <v>125</v>
      </c>
      <c r="I13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3866629</v>
      </c>
      <c r="J1370" s="14">
        <f>HEX2DEC(RIGHT(timingTable[[#This Row],[FRT_HEX]],MIN(LEN(timingTable[[#This Row],[FRT_HEX]])-2,8)))</f>
        <v>685037410</v>
      </c>
      <c r="K1370" s="14" t="str">
        <f>IF(timingTable[[#This Row],['[TRACECODE']:.1]]=140,"afterTx","")</f>
        <v/>
      </c>
      <c r="L1370" s="14" t="str">
        <f t="shared" si="231"/>
        <v/>
      </c>
      <c r="M1370" s="14" t="str">
        <f>IF(AND(H1370=H1369,K1369="afterTx",timingTable[[#This Row],['[TRACECODE']:.1]]=6),"dc","")</f>
        <v/>
      </c>
      <c r="N1370" s="14" t="str">
        <f t="shared" si="232"/>
        <v/>
      </c>
      <c r="O1370" s="14" t="str">
        <f>IF(timingTable[[#This Row],['[TRACECODE']:.1]]=141,"afterRx","")</f>
        <v/>
      </c>
      <c r="P1370" s="14" t="str">
        <f t="shared" si="233"/>
        <v>beforeRx</v>
      </c>
      <c r="Q1370" s="14" t="str">
        <f t="shared" si="234"/>
        <v/>
      </c>
      <c r="R1370" s="14" t="str">
        <f t="shared" si="235"/>
        <v/>
      </c>
      <c r="S1370" s="14" t="str">
        <f t="shared" si="236"/>
        <v>EMPTY</v>
      </c>
      <c r="T1370" s="14" t="str">
        <f t="shared" si="237"/>
        <v>EMPTY</v>
      </c>
      <c r="U1370" s="14" t="str">
        <f t="shared" si="238"/>
        <v>EMPTY</v>
      </c>
      <c r="V1370" s="14" t="str">
        <f t="shared" si="239"/>
        <v>EMPTY</v>
      </c>
      <c r="W1370" s="14" t="str">
        <f>IF(L1370="beforeTx",timingTable[[#This Row],[FRT32_val]]-timingTable[[#This Row],[FRT32_trace]],"EMPTY")</f>
        <v>EMPTY</v>
      </c>
      <c r="X1370" s="14" t="str">
        <f t="shared" si="240"/>
        <v>EMPTY</v>
      </c>
      <c r="Y1370" s="14" t="str">
        <f t="shared" si="241"/>
        <v>EMPTY</v>
      </c>
      <c r="Z1370" s="14">
        <f>IF(AND(P1370="beforeRx",O1371="afterRx"),J1371-timingTable[[#This Row],[FRT32_trace]],"EMPTY")</f>
        <v>167</v>
      </c>
      <c r="AA1370" s="14" t="str">
        <f>IF(AND(timingTable[[#This Row],[txEnd]]="txEnd",Q1374="rxStart"),I1374-timingTable[[#This Row],[FRT32_val]],"EMPTY")</f>
        <v>EMPTY</v>
      </c>
    </row>
    <row r="1371" spans="1:27" x14ac:dyDescent="0.25">
      <c r="A1371" s="14" t="s">
        <v>5015</v>
      </c>
      <c r="B1371">
        <v>335692486665</v>
      </c>
      <c r="C1371" s="14" t="s">
        <v>12879</v>
      </c>
      <c r="D1371">
        <v>141</v>
      </c>
      <c r="E1371" s="14" t="s">
        <v>3934</v>
      </c>
      <c r="F1371" s="14" t="s">
        <v>4738</v>
      </c>
      <c r="G1371" s="14">
        <f>timingTable[[#This Row],[FRT_DEC]]-B1370</f>
        <v>167</v>
      </c>
      <c r="H13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INFO]]))),H1370)</f>
        <v>125</v>
      </c>
      <c r="I137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71" s="14">
        <f>HEX2DEC(RIGHT(timingTable[[#This Row],[FRT_HEX]],MIN(LEN(timingTable[[#This Row],[FRT_HEX]])-2,8)))</f>
        <v>685037577</v>
      </c>
      <c r="K1371" s="14" t="str">
        <f>IF(timingTable[[#This Row],['[TRACECODE']:.1]]=140,"afterTx","")</f>
        <v/>
      </c>
      <c r="L1371" s="14" t="str">
        <f t="shared" si="231"/>
        <v/>
      </c>
      <c r="M1371" s="14" t="str">
        <f>IF(AND(H1371=H1370,K1370="afterTx",timingTable[[#This Row],['[TRACECODE']:.1]]=6),"dc","")</f>
        <v/>
      </c>
      <c r="N1371" s="14" t="str">
        <f t="shared" si="232"/>
        <v/>
      </c>
      <c r="O1371" s="14" t="str">
        <f>IF(timingTable[[#This Row],['[TRACECODE']:.1]]=141,"afterRx","")</f>
        <v>afterRx</v>
      </c>
      <c r="P1371" s="14" t="str">
        <f t="shared" si="233"/>
        <v/>
      </c>
      <c r="Q1371" s="14" t="str">
        <f t="shared" si="234"/>
        <v/>
      </c>
      <c r="R1371" s="14" t="str">
        <f t="shared" si="235"/>
        <v/>
      </c>
      <c r="S1371" s="14" t="str">
        <f t="shared" si="236"/>
        <v>EMPTY</v>
      </c>
      <c r="T1371" s="14" t="str">
        <f t="shared" si="237"/>
        <v>EMPTY</v>
      </c>
      <c r="U1371" s="14" t="str">
        <f t="shared" si="238"/>
        <v>EMPTY</v>
      </c>
      <c r="V1371" s="14" t="str">
        <f t="shared" si="239"/>
        <v>EMPTY</v>
      </c>
      <c r="W1371" s="14" t="str">
        <f>IF(L1371="beforeTx",timingTable[[#This Row],[FRT32_val]]-timingTable[[#This Row],[FRT32_trace]],"EMPTY")</f>
        <v>EMPTY</v>
      </c>
      <c r="X1371" s="14" t="str">
        <f t="shared" si="240"/>
        <v>EMPTY</v>
      </c>
      <c r="Y1371" s="14" t="str">
        <f t="shared" si="241"/>
        <v>EMPTY</v>
      </c>
      <c r="Z1371" s="14" t="str">
        <f>IF(AND(P1371="beforeRx",O1372="afterRx"),J1372-timingTable[[#This Row],[FRT32_trace]],"EMPTY")</f>
        <v>EMPTY</v>
      </c>
      <c r="AA1371" s="14" t="str">
        <f>IF(AND(timingTable[[#This Row],[txEnd]]="txEnd",Q1375="rxStart"),I1375-timingTable[[#This Row],[FRT32_val]],"EMPTY")</f>
        <v>EMPTY</v>
      </c>
    </row>
    <row r="1372" spans="1:27" x14ac:dyDescent="0.25">
      <c r="A1372" s="14" t="s">
        <v>5018</v>
      </c>
      <c r="B1372">
        <v>335692488189</v>
      </c>
      <c r="C1372" s="14" t="s">
        <v>12882</v>
      </c>
      <c r="D1372">
        <v>123</v>
      </c>
      <c r="E1372" s="14" t="s">
        <v>3922</v>
      </c>
      <c r="F1372" s="14" t="s">
        <v>12883</v>
      </c>
      <c r="G1372" s="14">
        <f>timingTable[[#This Row],[FRT_DEC]]-B1371</f>
        <v>1524</v>
      </c>
      <c r="H13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INFO]]))),H1371)</f>
        <v>125</v>
      </c>
      <c r="I13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685038687</v>
      </c>
      <c r="J1372" s="14">
        <f>HEX2DEC(RIGHT(timingTable[[#This Row],[FRT_HEX]],MIN(LEN(timingTable[[#This Row],[FRT_HEX]])-2,8)))</f>
        <v>685039101</v>
      </c>
      <c r="K1372" s="14" t="str">
        <f>IF(timingTable[[#This Row],['[TRACECODE']:.1]]=140,"afterTx","")</f>
        <v/>
      </c>
      <c r="L1372" s="14" t="str">
        <f t="shared" si="231"/>
        <v/>
      </c>
      <c r="M1372" s="14" t="str">
        <f>IF(AND(H1372=H1371,K1371="afterTx",timingTable[[#This Row],['[TRACECODE']:.1]]=6),"dc","")</f>
        <v/>
      </c>
      <c r="N1372" s="14" t="str">
        <f t="shared" si="232"/>
        <v/>
      </c>
      <c r="O1372" s="14" t="str">
        <f>IF(timingTable[[#This Row],['[TRACECODE']:.1]]=141,"afterRx","")</f>
        <v/>
      </c>
      <c r="P1372" s="14" t="str">
        <f t="shared" si="233"/>
        <v/>
      </c>
      <c r="Q1372" s="14" t="str">
        <f t="shared" si="234"/>
        <v>rxStart</v>
      </c>
      <c r="R1372" s="14" t="str">
        <f t="shared" si="235"/>
        <v/>
      </c>
      <c r="S1372" s="14" t="str">
        <f t="shared" si="236"/>
        <v>EMPTY</v>
      </c>
      <c r="T1372" s="14" t="str">
        <f t="shared" si="237"/>
        <v>EMPTY</v>
      </c>
      <c r="U1372" s="14" t="str">
        <f t="shared" si="238"/>
        <v>EMPTY</v>
      </c>
      <c r="V1372" s="14" t="str">
        <f t="shared" si="239"/>
        <v>EMPTY</v>
      </c>
      <c r="W1372" s="14" t="str">
        <f>IF(L1372="beforeTx",timingTable[[#This Row],[FRT32_val]]-timingTable[[#This Row],[FRT32_trace]],"EMPTY")</f>
        <v>EMPTY</v>
      </c>
      <c r="X1372" s="14" t="str">
        <f t="shared" si="240"/>
        <v>EMPTY</v>
      </c>
      <c r="Y1372" s="14" t="str">
        <f t="shared" si="241"/>
        <v>EMPTY</v>
      </c>
      <c r="Z1372" s="14" t="str">
        <f>IF(AND(P1372="beforeRx",O1373="afterRx"),J1373-timingTable[[#This Row],[FRT32_trace]],"EMPTY")</f>
        <v>EMPTY</v>
      </c>
      <c r="AA1372" s="14" t="str">
        <f>IF(AND(timingTable[[#This Row],[txEnd]]="txEnd",Q1376="rxStart"),I1376-timingTable[[#This Row],[FRT32_val]],"EMPTY")</f>
        <v>EMPTY</v>
      </c>
    </row>
    <row r="1373" spans="1:27" x14ac:dyDescent="0.25">
      <c r="A1373" s="14" t="s">
        <v>5019</v>
      </c>
      <c r="B1373">
        <v>335692488191</v>
      </c>
      <c r="C1373" s="14" t="s">
        <v>12884</v>
      </c>
      <c r="D1373">
        <v>123</v>
      </c>
      <c r="E1373" s="14" t="s">
        <v>3922</v>
      </c>
      <c r="F1373" s="14" t="s">
        <v>7879</v>
      </c>
      <c r="G1373" s="14">
        <f>timingTable[[#This Row],[FRT_DEC]]-B1372</f>
        <v>2</v>
      </c>
      <c r="H13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INFO]]))),H1372)</f>
        <v>125</v>
      </c>
      <c r="I13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73" s="14">
        <f>HEX2DEC(RIGHT(timingTable[[#This Row],[FRT_HEX]],MIN(LEN(timingTable[[#This Row],[FRT_HEX]])-2,8)))</f>
        <v>685039103</v>
      </c>
      <c r="K1373" s="14" t="str">
        <f>IF(timingTable[[#This Row],['[TRACECODE']:.1]]=140,"afterTx","")</f>
        <v/>
      </c>
      <c r="L1373" s="14" t="str">
        <f t="shared" si="231"/>
        <v/>
      </c>
      <c r="M1373" s="14" t="str">
        <f>IF(AND(H1373=H1372,K1372="afterTx",timingTable[[#This Row],['[TRACECODE']:.1]]=6),"dc","")</f>
        <v/>
      </c>
      <c r="N1373" s="14" t="str">
        <f t="shared" si="232"/>
        <v/>
      </c>
      <c r="O1373" s="14" t="str">
        <f>IF(timingTable[[#This Row],['[TRACECODE']:.1]]=141,"afterRx","")</f>
        <v/>
      </c>
      <c r="P1373" s="14" t="str">
        <f t="shared" si="233"/>
        <v/>
      </c>
      <c r="Q1373" s="14" t="str">
        <f t="shared" si="234"/>
        <v/>
      </c>
      <c r="R1373" s="14" t="str">
        <f t="shared" si="235"/>
        <v/>
      </c>
      <c r="S1373" s="14" t="str">
        <f t="shared" si="236"/>
        <v>EMPTY</v>
      </c>
      <c r="T1373" s="14" t="str">
        <f t="shared" si="237"/>
        <v>EMPTY</v>
      </c>
      <c r="U1373" s="14" t="str">
        <f t="shared" si="238"/>
        <v>EMPTY</v>
      </c>
      <c r="V1373" s="14" t="str">
        <f t="shared" si="239"/>
        <v>EMPTY</v>
      </c>
      <c r="W1373" s="14" t="str">
        <f>IF(L1373="beforeTx",timingTable[[#This Row],[FRT32_val]]-timingTable[[#This Row],[FRT32_trace]],"EMPTY")</f>
        <v>EMPTY</v>
      </c>
      <c r="X1373" s="14" t="str">
        <f t="shared" si="240"/>
        <v>EMPTY</v>
      </c>
      <c r="Y1373" s="14" t="str">
        <f t="shared" si="241"/>
        <v>EMPTY</v>
      </c>
      <c r="Z1373" s="14" t="str">
        <f>IF(AND(P1373="beforeRx",O1374="afterRx"),J1374-timingTable[[#This Row],[FRT32_trace]],"EMPTY")</f>
        <v>EMPTY</v>
      </c>
      <c r="AA1373" s="14" t="str">
        <f>IF(AND(timingTable[[#This Row],[txEnd]]="txEnd",Q1377="rxStart"),I1377-timingTable[[#This Row],[FRT32_val]],"EMPTY")</f>
        <v>EMPTY</v>
      </c>
    </row>
    <row r="1374" spans="1:27" x14ac:dyDescent="0.25">
      <c r="A1374" s="14" t="s">
        <v>5022</v>
      </c>
      <c r="B1374">
        <v>335692488725</v>
      </c>
      <c r="C1374" s="14" t="s">
        <v>12887</v>
      </c>
      <c r="D1374">
        <v>151</v>
      </c>
      <c r="E1374" s="14" t="s">
        <v>7876</v>
      </c>
      <c r="F1374" s="14" t="s">
        <v>7845</v>
      </c>
      <c r="G1374" s="14">
        <f>timingTable[[#This Row],[FRT_DEC]]-B1373</f>
        <v>534</v>
      </c>
      <c r="H13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INFO]]))),H1373)</f>
        <v>125</v>
      </c>
      <c r="I13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374" s="14">
        <f>HEX2DEC(RIGHT(timingTable[[#This Row],[FRT_HEX]],MIN(LEN(timingTable[[#This Row],[FRT_HEX]])-2,8)))</f>
        <v>685039637</v>
      </c>
      <c r="K1374" s="14" t="str">
        <f>IF(timingTable[[#This Row],['[TRACECODE']:.1]]=140,"afterTx","")</f>
        <v/>
      </c>
      <c r="L1374" s="14" t="str">
        <f t="shared" si="231"/>
        <v/>
      </c>
      <c r="M1374" s="14" t="str">
        <f>IF(AND(H1374=H1373,K1373="afterTx",timingTable[[#This Row],['[TRACECODE']:.1]]=6),"dc","")</f>
        <v/>
      </c>
      <c r="N1374" s="14" t="str">
        <f t="shared" si="232"/>
        <v/>
      </c>
      <c r="O1374" s="14" t="str">
        <f>IF(timingTable[[#This Row],['[TRACECODE']:.1]]=141,"afterRx","")</f>
        <v/>
      </c>
      <c r="P1374" s="14" t="str">
        <f t="shared" si="233"/>
        <v/>
      </c>
      <c r="Q1374" s="14" t="str">
        <f t="shared" si="234"/>
        <v/>
      </c>
      <c r="R1374" s="14" t="str">
        <f t="shared" si="235"/>
        <v>rxEnd</v>
      </c>
      <c r="S1374" s="14" t="str">
        <f t="shared" si="236"/>
        <v>EMPTY</v>
      </c>
      <c r="T1374" s="14" t="str">
        <f t="shared" si="237"/>
        <v>EMPTY</v>
      </c>
      <c r="U1374" s="14" t="str">
        <f t="shared" si="238"/>
        <v>EMPTY</v>
      </c>
      <c r="V1374" s="14" t="str">
        <f t="shared" si="239"/>
        <v>EMPTY</v>
      </c>
      <c r="W1374" s="14" t="str">
        <f>IF(L1374="beforeTx",timingTable[[#This Row],[FRT32_val]]-timingTable[[#This Row],[FRT32_trace]],"EMPTY")</f>
        <v>EMPTY</v>
      </c>
      <c r="X1374" s="14" t="str">
        <f t="shared" si="240"/>
        <v>EMPTY</v>
      </c>
      <c r="Y1374" s="14" t="str">
        <f t="shared" si="241"/>
        <v>EMPTY</v>
      </c>
      <c r="Z1374" s="14" t="str">
        <f>IF(AND(P1374="beforeRx",O1375="afterRx"),J1375-timingTable[[#This Row],[FRT32_trace]],"EMPTY")</f>
        <v>EMPTY</v>
      </c>
      <c r="AA1374" s="14" t="str">
        <f>IF(AND(timingTable[[#This Row],[txEnd]]="txEnd",Q1378="rxStart"),I1378-timingTable[[#This Row],[FRT32_val]],"EMPTY")</f>
        <v>EMPTY</v>
      </c>
    </row>
    <row r="1375" spans="1:27" x14ac:dyDescent="0.25">
      <c r="A1375" s="14" t="s">
        <v>5024</v>
      </c>
      <c r="B1375">
        <v>335692488762</v>
      </c>
      <c r="C1375" s="14" t="s">
        <v>12889</v>
      </c>
      <c r="D1375">
        <v>151</v>
      </c>
      <c r="E1375" s="14" t="s">
        <v>7876</v>
      </c>
      <c r="F1375" s="14" t="s">
        <v>9929</v>
      </c>
      <c r="G1375" s="14">
        <f>timingTable[[#This Row],[FRT_DEC]]-B1374</f>
        <v>37</v>
      </c>
      <c r="H13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INFO]]))),H1374)</f>
        <v>125</v>
      </c>
      <c r="I13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1375" s="14">
        <f>HEX2DEC(RIGHT(timingTable[[#This Row],[FRT_HEX]],MIN(LEN(timingTable[[#This Row],[FRT_HEX]])-2,8)))</f>
        <v>685039674</v>
      </c>
      <c r="K1375" s="14" t="str">
        <f>IF(timingTable[[#This Row],['[TRACECODE']:.1]]=140,"afterTx","")</f>
        <v/>
      </c>
      <c r="L1375" s="14" t="str">
        <f t="shared" si="231"/>
        <v/>
      </c>
      <c r="M1375" s="14" t="str">
        <f>IF(AND(H1375=H1374,K1374="afterTx",timingTable[[#This Row],['[TRACECODE']:.1]]=6),"dc","")</f>
        <v/>
      </c>
      <c r="N1375" s="14" t="str">
        <f t="shared" si="232"/>
        <v/>
      </c>
      <c r="O1375" s="14" t="str">
        <f>IF(timingTable[[#This Row],['[TRACECODE']:.1]]=141,"afterRx","")</f>
        <v/>
      </c>
      <c r="P1375" s="14" t="str">
        <f t="shared" si="233"/>
        <v/>
      </c>
      <c r="Q1375" s="14" t="str">
        <f t="shared" si="234"/>
        <v/>
      </c>
      <c r="R1375" s="14" t="str">
        <f t="shared" si="235"/>
        <v/>
      </c>
      <c r="S1375" s="14" t="str">
        <f t="shared" si="236"/>
        <v>EMPTY</v>
      </c>
      <c r="T1375" s="14" t="str">
        <f t="shared" si="237"/>
        <v>EMPTY</v>
      </c>
      <c r="U1375" s="14" t="str">
        <f t="shared" si="238"/>
        <v>EMPTY</v>
      </c>
      <c r="V1375" s="14" t="str">
        <f t="shared" si="239"/>
        <v>EMPTY</v>
      </c>
      <c r="W1375" s="14" t="str">
        <f>IF(L1375="beforeTx",timingTable[[#This Row],[FRT32_val]]-timingTable[[#This Row],[FRT32_trace]],"EMPTY")</f>
        <v>EMPTY</v>
      </c>
      <c r="X1375" s="14" t="str">
        <f t="shared" si="240"/>
        <v>EMPTY</v>
      </c>
      <c r="Y1375" s="14" t="str">
        <f t="shared" si="241"/>
        <v>EMPTY</v>
      </c>
      <c r="Z1375" s="14" t="str">
        <f>IF(AND(P1375="beforeRx",O1376="afterRx"),J1376-timingTable[[#This Row],[FRT32_trace]],"EMPTY")</f>
        <v>EMPTY</v>
      </c>
      <c r="AA1375" s="14" t="str">
        <f>IF(AND(timingTable[[#This Row],[txEnd]]="txEnd",Q1379="rxStart"),I1379-timingTable[[#This Row],[FRT32_val]],"EMPTY")</f>
        <v>EMPTY</v>
      </c>
    </row>
    <row r="1376" spans="1:27" x14ac:dyDescent="0.25">
      <c r="A1376" s="14" t="s">
        <v>5038</v>
      </c>
      <c r="B1376">
        <v>335692489977</v>
      </c>
      <c r="C1376" s="14" t="s">
        <v>12904</v>
      </c>
      <c r="D1376">
        <v>151</v>
      </c>
      <c r="E1376" s="14" t="s">
        <v>7876</v>
      </c>
      <c r="F1376" s="14" t="s">
        <v>7989</v>
      </c>
      <c r="G1376" s="14">
        <f>timingTable[[#This Row],[FRT_DEC]]-B1375</f>
        <v>1215</v>
      </c>
      <c r="H13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INFO]]))),H1375)</f>
        <v>125</v>
      </c>
      <c r="I13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376" s="14">
        <f>HEX2DEC(RIGHT(timingTable[[#This Row],[FRT_HEX]],MIN(LEN(timingTable[[#This Row],[FRT_HEX]])-2,8)))</f>
        <v>685040889</v>
      </c>
      <c r="K1376" s="14" t="str">
        <f>IF(timingTable[[#This Row],['[TRACECODE']:.1]]=140,"afterTx","")</f>
        <v/>
      </c>
      <c r="L1376" s="14" t="str">
        <f t="shared" si="231"/>
        <v/>
      </c>
      <c r="M1376" s="14" t="str">
        <f>IF(AND(H1376=H1375,K1375="afterTx",timingTable[[#This Row],['[TRACECODE']:.1]]=6),"dc","")</f>
        <v/>
      </c>
      <c r="N1376" s="14" t="str">
        <f t="shared" si="232"/>
        <v/>
      </c>
      <c r="O1376" s="14" t="str">
        <f>IF(timingTable[[#This Row],['[TRACECODE']:.1]]=141,"afterRx","")</f>
        <v/>
      </c>
      <c r="P1376" s="14" t="str">
        <f t="shared" si="233"/>
        <v/>
      </c>
      <c r="Q1376" s="14" t="str">
        <f t="shared" si="234"/>
        <v/>
      </c>
      <c r="R1376" s="14" t="str">
        <f t="shared" si="235"/>
        <v/>
      </c>
      <c r="S1376" s="14" t="str">
        <f t="shared" si="236"/>
        <v>EMPTY</v>
      </c>
      <c r="T1376" s="14" t="str">
        <f t="shared" si="237"/>
        <v>EMPTY</v>
      </c>
      <c r="U1376" s="14" t="str">
        <f t="shared" si="238"/>
        <v>EMPTY</v>
      </c>
      <c r="V1376" s="14" t="str">
        <f t="shared" si="239"/>
        <v>EMPTY</v>
      </c>
      <c r="W1376" s="14" t="str">
        <f>IF(L1376="beforeTx",timingTable[[#This Row],[FRT32_val]]-timingTable[[#This Row],[FRT32_trace]],"EMPTY")</f>
        <v>EMPTY</v>
      </c>
      <c r="X1376" s="14" t="str">
        <f t="shared" si="240"/>
        <v>EMPTY</v>
      </c>
      <c r="Y1376" s="14" t="str">
        <f t="shared" si="241"/>
        <v>EMPTY</v>
      </c>
      <c r="Z1376" s="14" t="str">
        <f>IF(AND(P1376="beforeRx",O1377="afterRx"),J1377-timingTable[[#This Row],[FRT32_trace]],"EMPTY")</f>
        <v>EMPTY</v>
      </c>
      <c r="AA1376" s="14" t="str">
        <f>IF(AND(timingTable[[#This Row],[txEnd]]="txEnd",Q1380="rxStart"),I1380-timingTable[[#This Row],[FRT32_val]],"EMPTY")</f>
        <v>EMPTY</v>
      </c>
    </row>
    <row r="1377" spans="1:27" x14ac:dyDescent="0.25">
      <c r="A1377" s="14" t="s">
        <v>5041</v>
      </c>
      <c r="B1377">
        <v>335692491737</v>
      </c>
      <c r="C1377" s="14" t="s">
        <v>12907</v>
      </c>
      <c r="D1377">
        <v>151</v>
      </c>
      <c r="E1377" s="14" t="s">
        <v>7876</v>
      </c>
      <c r="F1377" s="14" t="s">
        <v>7945</v>
      </c>
      <c r="G1377" s="14">
        <f>timingTable[[#This Row],[FRT_DEC]]-B1376</f>
        <v>1760</v>
      </c>
      <c r="H13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INFO]]))),H1376)</f>
        <v>125</v>
      </c>
      <c r="I13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377" s="14">
        <f>HEX2DEC(RIGHT(timingTable[[#This Row],[FRT_HEX]],MIN(LEN(timingTable[[#This Row],[FRT_HEX]])-2,8)))</f>
        <v>685042649</v>
      </c>
      <c r="K1377" s="14" t="str">
        <f>IF(timingTable[[#This Row],['[TRACECODE']:.1]]=140,"afterTx","")</f>
        <v/>
      </c>
      <c r="L1377" s="14" t="str">
        <f t="shared" si="231"/>
        <v/>
      </c>
      <c r="M1377" s="14" t="str">
        <f>IF(AND(H1377=H1376,K1376="afterTx",timingTable[[#This Row],['[TRACECODE']:.1]]=6),"dc","")</f>
        <v/>
      </c>
      <c r="N1377" s="14" t="str">
        <f t="shared" si="232"/>
        <v/>
      </c>
      <c r="O1377" s="14" t="str">
        <f>IF(timingTable[[#This Row],['[TRACECODE']:.1]]=141,"afterRx","")</f>
        <v/>
      </c>
      <c r="P1377" s="14" t="str">
        <f t="shared" si="233"/>
        <v/>
      </c>
      <c r="Q1377" s="14" t="str">
        <f t="shared" si="234"/>
        <v/>
      </c>
      <c r="R1377" s="14" t="str">
        <f t="shared" si="235"/>
        <v/>
      </c>
      <c r="S1377" s="14" t="str">
        <f t="shared" si="236"/>
        <v>EMPTY</v>
      </c>
      <c r="T1377" s="14" t="str">
        <f t="shared" si="237"/>
        <v>EMPTY</v>
      </c>
      <c r="U1377" s="14" t="str">
        <f t="shared" si="238"/>
        <v>EMPTY</v>
      </c>
      <c r="V1377" s="14" t="str">
        <f t="shared" si="239"/>
        <v>EMPTY</v>
      </c>
      <c r="W1377" s="14" t="str">
        <f>IF(L1377="beforeTx",timingTable[[#This Row],[FRT32_val]]-timingTable[[#This Row],[FRT32_trace]],"EMPTY")</f>
        <v>EMPTY</v>
      </c>
      <c r="X1377" s="14" t="str">
        <f t="shared" si="240"/>
        <v>EMPTY</v>
      </c>
      <c r="Y1377" s="14" t="str">
        <f t="shared" si="241"/>
        <v>EMPTY</v>
      </c>
      <c r="Z1377" s="14" t="str">
        <f>IF(AND(P1377="beforeRx",O1378="afterRx"),J1378-timingTable[[#This Row],[FRT32_trace]],"EMPTY")</f>
        <v>EMPTY</v>
      </c>
      <c r="AA1377" s="14" t="str">
        <f>IF(AND(timingTable[[#This Row],[txEnd]]="txEnd",Q1381="rxStart"),I1381-timingTable[[#This Row],[FRT32_val]],"EMPTY")</f>
        <v>EMPTY</v>
      </c>
    </row>
    <row r="1378" spans="1:27" x14ac:dyDescent="0.25">
      <c r="A1378" s="14" t="s">
        <v>5044</v>
      </c>
      <c r="B1378">
        <v>335692528291</v>
      </c>
      <c r="C1378" s="14" t="s">
        <v>12910</v>
      </c>
      <c r="D1378">
        <v>124</v>
      </c>
      <c r="E1378" s="14" t="s">
        <v>3923</v>
      </c>
      <c r="F1378" s="14" t="s">
        <v>12911</v>
      </c>
      <c r="G1378" s="14">
        <f>timingTable[[#This Row],[FRT_DEC]]-B1377</f>
        <v>36554</v>
      </c>
      <c r="H13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INFO]]))),H1377)</f>
        <v>125</v>
      </c>
      <c r="I13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685079114</v>
      </c>
      <c r="J1378" s="14">
        <f>HEX2DEC(RIGHT(timingTable[[#This Row],[FRT_HEX]],MIN(LEN(timingTable[[#This Row],[FRT_HEX]])-2,8)))</f>
        <v>685079203</v>
      </c>
      <c r="K1378" s="14" t="str">
        <f>IF(timingTable[[#This Row],['[TRACECODE']:.1]]=140,"afterTx","")</f>
        <v/>
      </c>
      <c r="L1378" s="14" t="str">
        <f t="shared" si="231"/>
        <v/>
      </c>
      <c r="M1378" s="14" t="str">
        <f>IF(AND(H1378=H1377,K1377="afterTx",timingTable[[#This Row],['[TRACECODE']:.1]]=6),"dc","")</f>
        <v/>
      </c>
      <c r="N1378" s="14" t="str">
        <f t="shared" si="232"/>
        <v/>
      </c>
      <c r="O1378" s="14" t="str">
        <f>IF(timingTable[[#This Row],['[TRACECODE']:.1]]=141,"afterRx","")</f>
        <v/>
      </c>
      <c r="P1378" s="14" t="str">
        <f t="shared" si="233"/>
        <v/>
      </c>
      <c r="Q1378" s="14" t="str">
        <f t="shared" si="234"/>
        <v/>
      </c>
      <c r="R1378" s="14" t="str">
        <f t="shared" si="235"/>
        <v/>
      </c>
      <c r="S1378" s="14" t="str">
        <f t="shared" si="236"/>
        <v>EMPTY</v>
      </c>
      <c r="T1378" s="14" t="str">
        <f t="shared" si="237"/>
        <v>EMPTY</v>
      </c>
      <c r="U1378" s="14" t="str">
        <f t="shared" si="238"/>
        <v>EMPTY</v>
      </c>
      <c r="V1378" s="14" t="str">
        <f t="shared" si="239"/>
        <v>EMPTY</v>
      </c>
      <c r="W1378" s="14" t="str">
        <f>IF(L1378="beforeTx",timingTable[[#This Row],[FRT32_val]]-timingTable[[#This Row],[FRT32_trace]],"EMPTY")</f>
        <v>EMPTY</v>
      </c>
      <c r="X1378" s="14" t="str">
        <f t="shared" si="240"/>
        <v>EMPTY</v>
      </c>
      <c r="Y1378" s="14" t="str">
        <f t="shared" si="241"/>
        <v>EMPTY</v>
      </c>
      <c r="Z1378" s="14" t="str">
        <f>IF(AND(P1378="beforeRx",O1379="afterRx"),J1379-timingTable[[#This Row],[FRT32_trace]],"EMPTY")</f>
        <v>EMPTY</v>
      </c>
      <c r="AA1378" s="14" t="str">
        <f>IF(AND(timingTable[[#This Row],[txEnd]]="txEnd",Q1382="rxStart"),I1382-timingTable[[#This Row],[FRT32_val]],"EMPTY")</f>
        <v>EMPTY</v>
      </c>
    </row>
    <row r="1379" spans="1:27" x14ac:dyDescent="0.25">
      <c r="A1379" s="14" t="s">
        <v>5045</v>
      </c>
      <c r="B1379">
        <v>335692528294</v>
      </c>
      <c r="C1379" s="14" t="s">
        <v>12912</v>
      </c>
      <c r="D1379">
        <v>124</v>
      </c>
      <c r="E1379" s="14" t="s">
        <v>3923</v>
      </c>
      <c r="F1379" s="14" t="s">
        <v>7880</v>
      </c>
      <c r="G1379" s="14">
        <f>timingTable[[#This Row],[FRT_DEC]]-B1378</f>
        <v>3</v>
      </c>
      <c r="H13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INFO]]))),H1378)</f>
        <v>125</v>
      </c>
      <c r="I13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79" s="14">
        <f>HEX2DEC(RIGHT(timingTable[[#This Row],[FRT_HEX]],MIN(LEN(timingTable[[#This Row],[FRT_HEX]])-2,8)))</f>
        <v>685079206</v>
      </c>
      <c r="K1379" s="14" t="str">
        <f>IF(timingTable[[#This Row],['[TRACECODE']:.1]]=140,"afterTx","")</f>
        <v/>
      </c>
      <c r="L1379" s="14" t="str">
        <f t="shared" si="231"/>
        <v/>
      </c>
      <c r="M1379" s="14" t="str">
        <f>IF(AND(H1379=H1378,K1378="afterTx",timingTable[[#This Row],['[TRACECODE']:.1]]=6),"dc","")</f>
        <v/>
      </c>
      <c r="N1379" s="14" t="str">
        <f t="shared" si="232"/>
        <v/>
      </c>
      <c r="O1379" s="14" t="str">
        <f>IF(timingTable[[#This Row],['[TRACECODE']:.1]]=141,"afterRx","")</f>
        <v/>
      </c>
      <c r="P1379" s="14" t="str">
        <f t="shared" si="233"/>
        <v/>
      </c>
      <c r="Q1379" s="14" t="str">
        <f t="shared" si="234"/>
        <v/>
      </c>
      <c r="R1379" s="14" t="str">
        <f t="shared" si="235"/>
        <v/>
      </c>
      <c r="S1379" s="14" t="str">
        <f t="shared" si="236"/>
        <v>EMPTY</v>
      </c>
      <c r="T1379" s="14" t="str">
        <f t="shared" si="237"/>
        <v>EMPTY</v>
      </c>
      <c r="U1379" s="14" t="str">
        <f t="shared" si="238"/>
        <v>EMPTY</v>
      </c>
      <c r="V1379" s="14" t="str">
        <f t="shared" si="239"/>
        <v>EMPTY</v>
      </c>
      <c r="W1379" s="14" t="str">
        <f>IF(L1379="beforeTx",timingTable[[#This Row],[FRT32_val]]-timingTable[[#This Row],[FRT32_trace]],"EMPTY")</f>
        <v>EMPTY</v>
      </c>
      <c r="X1379" s="14" t="str">
        <f t="shared" si="240"/>
        <v>EMPTY</v>
      </c>
      <c r="Y1379" s="14" t="str">
        <f t="shared" si="241"/>
        <v>EMPTY</v>
      </c>
      <c r="Z1379" s="14" t="str">
        <f>IF(AND(P1379="beforeRx",O1380="afterRx"),J1380-timingTable[[#This Row],[FRT32_trace]],"EMPTY")</f>
        <v>EMPTY</v>
      </c>
      <c r="AA1379" s="14" t="str">
        <f>IF(AND(timingTable[[#This Row],[txEnd]]="txEnd",Q1383="rxStart"),I1383-timingTable[[#This Row],[FRT32_val]],"EMPTY")</f>
        <v>EMPTY</v>
      </c>
    </row>
    <row r="1380" spans="1:27" x14ac:dyDescent="0.25">
      <c r="A1380" s="14" t="s">
        <v>5046</v>
      </c>
      <c r="B1380">
        <v>335692528310</v>
      </c>
      <c r="C1380" s="14" t="s">
        <v>12913</v>
      </c>
      <c r="D1380">
        <v>151</v>
      </c>
      <c r="E1380" s="14" t="s">
        <v>7876</v>
      </c>
      <c r="F1380" s="14" t="s">
        <v>8889</v>
      </c>
      <c r="G1380" s="14">
        <f>timingTable[[#This Row],[FRT_DEC]]-B1379</f>
        <v>16</v>
      </c>
      <c r="H13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INFO]]))),H1379)</f>
        <v>125</v>
      </c>
      <c r="I13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380" s="14">
        <f>HEX2DEC(RIGHT(timingTable[[#This Row],[FRT_HEX]],MIN(LEN(timingTable[[#This Row],[FRT_HEX]])-2,8)))</f>
        <v>685079222</v>
      </c>
      <c r="K1380" s="14" t="str">
        <f>IF(timingTable[[#This Row],['[TRACECODE']:.1]]=140,"afterTx","")</f>
        <v/>
      </c>
      <c r="L1380" s="14" t="str">
        <f t="shared" si="231"/>
        <v/>
      </c>
      <c r="M1380" s="14" t="str">
        <f>IF(AND(H1380=H1379,K1379="afterTx",timingTable[[#This Row],['[TRACECODE']:.1]]=6),"dc","")</f>
        <v/>
      </c>
      <c r="N1380" s="14" t="str">
        <f t="shared" si="232"/>
        <v/>
      </c>
      <c r="O1380" s="14" t="str">
        <f>IF(timingTable[[#This Row],['[TRACECODE']:.1]]=141,"afterRx","")</f>
        <v/>
      </c>
      <c r="P1380" s="14" t="str">
        <f t="shared" si="233"/>
        <v/>
      </c>
      <c r="Q1380" s="14" t="str">
        <f t="shared" si="234"/>
        <v/>
      </c>
      <c r="R1380" s="14" t="str">
        <f t="shared" si="235"/>
        <v/>
      </c>
      <c r="S1380" s="14" t="str">
        <f t="shared" si="236"/>
        <v>EMPTY</v>
      </c>
      <c r="T1380" s="14" t="str">
        <f t="shared" si="237"/>
        <v>EMPTY</v>
      </c>
      <c r="U1380" s="14" t="str">
        <f t="shared" si="238"/>
        <v>EMPTY</v>
      </c>
      <c r="V1380" s="14" t="str">
        <f t="shared" si="239"/>
        <v>EMPTY</v>
      </c>
      <c r="W1380" s="14" t="str">
        <f>IF(L1380="beforeTx",timingTable[[#This Row],[FRT32_val]]-timingTable[[#This Row],[FRT32_trace]],"EMPTY")</f>
        <v>EMPTY</v>
      </c>
      <c r="X1380" s="14" t="str">
        <f t="shared" si="240"/>
        <v>EMPTY</v>
      </c>
      <c r="Y1380" s="14" t="str">
        <f t="shared" si="241"/>
        <v>EMPTY</v>
      </c>
      <c r="Z1380" s="14" t="str">
        <f>IF(AND(P1380="beforeRx",O1381="afterRx"),J1381-timingTable[[#This Row],[FRT32_trace]],"EMPTY")</f>
        <v>EMPTY</v>
      </c>
      <c r="AA1380" s="14" t="str">
        <f>IF(AND(timingTable[[#This Row],[txEnd]]="txEnd",Q1384="rxStart"),I1384-timingTable[[#This Row],[FRT32_val]],"EMPTY")</f>
        <v>EMPTY</v>
      </c>
    </row>
    <row r="1381" spans="1:27" x14ac:dyDescent="0.25">
      <c r="A1381" s="14" t="s">
        <v>5055</v>
      </c>
      <c r="B1381">
        <v>335692528449</v>
      </c>
      <c r="C1381" s="14" t="s">
        <v>12924</v>
      </c>
      <c r="D1381">
        <v>129</v>
      </c>
      <c r="E1381" s="14" t="s">
        <v>3677</v>
      </c>
      <c r="F1381" s="14" t="s">
        <v>12925</v>
      </c>
      <c r="G1381" s="14">
        <f>timingTable[[#This Row],[FRT_DEC]]-B1380</f>
        <v>139</v>
      </c>
      <c r="H13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INFO]]))),H1380)</f>
        <v>125</v>
      </c>
      <c r="I13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685080114</v>
      </c>
      <c r="J1381" s="14">
        <f>HEX2DEC(RIGHT(timingTable[[#This Row],[FRT_HEX]],MIN(LEN(timingTable[[#This Row],[FRT_HEX]])-2,8)))</f>
        <v>685079361</v>
      </c>
      <c r="K1381" s="14" t="str">
        <f>IF(timingTable[[#This Row],['[TRACECODE']:.1]]=140,"afterTx","")</f>
        <v/>
      </c>
      <c r="L1381" s="14" t="str">
        <f t="shared" si="231"/>
        <v>beforeTx</v>
      </c>
      <c r="M1381" s="14" t="str">
        <f>IF(AND(H1381=H1380,K1380="afterTx",timingTable[[#This Row],['[TRACECODE']:.1]]=6),"dc","")</f>
        <v/>
      </c>
      <c r="N1381" s="14" t="str">
        <f t="shared" si="232"/>
        <v/>
      </c>
      <c r="O1381" s="14" t="str">
        <f>IF(timingTable[[#This Row],['[TRACECODE']:.1]]=141,"afterRx","")</f>
        <v/>
      </c>
      <c r="P1381" s="14" t="str">
        <f t="shared" si="233"/>
        <v/>
      </c>
      <c r="Q1381" s="14" t="str">
        <f t="shared" si="234"/>
        <v/>
      </c>
      <c r="R1381" s="14" t="str">
        <f t="shared" si="235"/>
        <v/>
      </c>
      <c r="S1381" s="14">
        <f t="shared" si="236"/>
        <v>800</v>
      </c>
      <c r="T1381" s="14" t="str">
        <f t="shared" si="237"/>
        <v>EMPTY</v>
      </c>
      <c r="U1381" s="14" t="str">
        <f t="shared" si="238"/>
        <v>EMPTY</v>
      </c>
      <c r="V1381" s="14" t="str">
        <f t="shared" si="239"/>
        <v>EMPTY</v>
      </c>
      <c r="W1381" s="14">
        <f>IF(L1381="beforeTx",timingTable[[#This Row],[FRT32_val]]-timingTable[[#This Row],[FRT32_trace]],"EMPTY")</f>
        <v>753</v>
      </c>
      <c r="X1381" s="14">
        <f t="shared" si="240"/>
        <v>828</v>
      </c>
      <c r="Y1381" s="14" t="str">
        <f t="shared" si="241"/>
        <v>EMPTY</v>
      </c>
      <c r="Z1381" s="14" t="str">
        <f>IF(AND(P1381="beforeRx",O1382="afterRx"),J1382-timingTable[[#This Row],[FRT32_trace]],"EMPTY")</f>
        <v>EMPTY</v>
      </c>
      <c r="AA1381" s="14" t="str">
        <f>IF(AND(timingTable[[#This Row],[txEnd]]="txEnd",Q1385="rxStart"),I1385-timingTable[[#This Row],[FRT32_val]],"EMPTY")</f>
        <v>EMPTY</v>
      </c>
    </row>
    <row r="1382" spans="1:27" x14ac:dyDescent="0.25">
      <c r="A1382" s="14" t="s">
        <v>5056</v>
      </c>
      <c r="B1382">
        <v>335692528452</v>
      </c>
      <c r="C1382" s="14" t="s">
        <v>12926</v>
      </c>
      <c r="D1382">
        <v>129</v>
      </c>
      <c r="E1382" s="14" t="s">
        <v>3677</v>
      </c>
      <c r="F1382" s="14" t="s">
        <v>7881</v>
      </c>
      <c r="G1382" s="14">
        <f>timingTable[[#This Row],[FRT_DEC]]-B1381</f>
        <v>3</v>
      </c>
      <c r="H13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INFO]]))),H1381)</f>
        <v>125</v>
      </c>
      <c r="I13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82" s="14">
        <f>HEX2DEC(RIGHT(timingTable[[#This Row],[FRT_HEX]],MIN(LEN(timingTable[[#This Row],[FRT_HEX]])-2,8)))</f>
        <v>685079364</v>
      </c>
      <c r="K1382" s="14" t="str">
        <f>IF(timingTable[[#This Row],['[TRACECODE']:.1]]=140,"afterTx","")</f>
        <v/>
      </c>
      <c r="L1382" s="14" t="str">
        <f t="shared" si="231"/>
        <v/>
      </c>
      <c r="M1382" s="14" t="str">
        <f>IF(AND(H1382=H1381,K1381="afterTx",timingTable[[#This Row],['[TRACECODE']:.1]]=6),"dc","")</f>
        <v/>
      </c>
      <c r="N1382" s="14" t="str">
        <f t="shared" si="232"/>
        <v/>
      </c>
      <c r="O1382" s="14" t="str">
        <f>IF(timingTable[[#This Row],['[TRACECODE']:.1]]=141,"afterRx","")</f>
        <v/>
      </c>
      <c r="P1382" s="14" t="str">
        <f t="shared" si="233"/>
        <v/>
      </c>
      <c r="Q1382" s="14" t="str">
        <f t="shared" si="234"/>
        <v/>
      </c>
      <c r="R1382" s="14" t="str">
        <f t="shared" si="235"/>
        <v/>
      </c>
      <c r="S1382" s="14" t="str">
        <f t="shared" si="236"/>
        <v>EMPTY</v>
      </c>
      <c r="T1382" s="14" t="str">
        <f t="shared" si="237"/>
        <v>EMPTY</v>
      </c>
      <c r="U1382" s="14" t="str">
        <f t="shared" si="238"/>
        <v>EMPTY</v>
      </c>
      <c r="V1382" s="14" t="str">
        <f t="shared" si="239"/>
        <v>EMPTY</v>
      </c>
      <c r="W1382" s="14" t="str">
        <f>IF(L1382="beforeTx",timingTable[[#This Row],[FRT32_val]]-timingTable[[#This Row],[FRT32_trace]],"EMPTY")</f>
        <v>EMPTY</v>
      </c>
      <c r="X1382" s="14" t="str">
        <f t="shared" si="240"/>
        <v>EMPTY</v>
      </c>
      <c r="Y1382" s="14" t="str">
        <f t="shared" si="241"/>
        <v>EMPTY</v>
      </c>
      <c r="Z1382" s="14" t="str">
        <f>IF(AND(P1382="beforeRx",O1383="afterRx"),J1383-timingTable[[#This Row],[FRT32_trace]],"EMPTY")</f>
        <v>EMPTY</v>
      </c>
      <c r="AA1382" s="14" t="str">
        <f>IF(AND(timingTable[[#This Row],[txEnd]]="txEnd",Q1386="rxStart"),I1386-timingTable[[#This Row],[FRT32_val]],"EMPTY")</f>
        <v>EMPTY</v>
      </c>
    </row>
    <row r="1383" spans="1:27" x14ac:dyDescent="0.25">
      <c r="A1383" s="14" t="s">
        <v>5057</v>
      </c>
      <c r="B1383">
        <v>335692529277</v>
      </c>
      <c r="C1383" s="14" t="s">
        <v>12927</v>
      </c>
      <c r="D1383">
        <v>140</v>
      </c>
      <c r="E1383" s="14" t="s">
        <v>1076</v>
      </c>
      <c r="F1383" s="14" t="s">
        <v>4767</v>
      </c>
      <c r="G1383" s="14">
        <f>timingTable[[#This Row],[FRT_DEC]]-B1382</f>
        <v>825</v>
      </c>
      <c r="H13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INFO]]))),H1382)</f>
        <v>125</v>
      </c>
      <c r="I138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383" s="14">
        <f>HEX2DEC(RIGHT(timingTable[[#This Row],[FRT_HEX]],MIN(LEN(timingTable[[#This Row],[FRT_HEX]])-2,8)))</f>
        <v>685080189</v>
      </c>
      <c r="K1383" s="14" t="str">
        <f>IF(timingTable[[#This Row],['[TRACECODE']:.1]]=140,"afterTx","")</f>
        <v>afterTx</v>
      </c>
      <c r="L1383" s="14" t="str">
        <f t="shared" si="231"/>
        <v/>
      </c>
      <c r="M1383" s="14" t="str">
        <f>IF(AND(H1383=H1382,K1382="afterTx",timingTable[[#This Row],['[TRACECODE']:.1]]=6),"dc","")</f>
        <v/>
      </c>
      <c r="N1383" s="14" t="str">
        <f t="shared" si="232"/>
        <v/>
      </c>
      <c r="O1383" s="14" t="str">
        <f>IF(timingTable[[#This Row],['[TRACECODE']:.1]]=141,"afterRx","")</f>
        <v/>
      </c>
      <c r="P1383" s="14" t="str">
        <f t="shared" si="233"/>
        <v/>
      </c>
      <c r="Q1383" s="14" t="str">
        <f t="shared" si="234"/>
        <v/>
      </c>
      <c r="R1383" s="14" t="str">
        <f t="shared" si="235"/>
        <v/>
      </c>
      <c r="S1383" s="14" t="str">
        <f t="shared" si="236"/>
        <v>EMPTY</v>
      </c>
      <c r="T1383" s="14" t="str">
        <f t="shared" si="237"/>
        <v>EMPTY</v>
      </c>
      <c r="U1383" s="14" t="str">
        <f t="shared" si="238"/>
        <v>EMPTY</v>
      </c>
      <c r="V1383" s="14" t="str">
        <f t="shared" si="239"/>
        <v>EMPTY</v>
      </c>
      <c r="W1383" s="14" t="str">
        <f>IF(L1383="beforeTx",timingTable[[#This Row],[FRT32_val]]-timingTable[[#This Row],[FRT32_trace]],"EMPTY")</f>
        <v>EMPTY</v>
      </c>
      <c r="X1383" s="14" t="str">
        <f t="shared" si="240"/>
        <v>EMPTY</v>
      </c>
      <c r="Y1383" s="14" t="str">
        <f t="shared" si="241"/>
        <v>EMPTY</v>
      </c>
      <c r="Z1383" s="14" t="str">
        <f>IF(AND(P1383="beforeRx",O1384="afterRx"),J1384-timingTable[[#This Row],[FRT32_trace]],"EMPTY")</f>
        <v>EMPTY</v>
      </c>
      <c r="AA1383" s="14" t="str">
        <f>IF(AND(timingTable[[#This Row],[txEnd]]="txEnd",Q1387="rxStart"),I1387-timingTable[[#This Row],[FRT32_val]],"EMPTY")</f>
        <v>EMPTY</v>
      </c>
    </row>
    <row r="1384" spans="1:27" x14ac:dyDescent="0.25">
      <c r="A1384" s="14" t="s">
        <v>5059</v>
      </c>
      <c r="B1384">
        <v>335692530463</v>
      </c>
      <c r="C1384" s="14" t="s">
        <v>12929</v>
      </c>
      <c r="D1384">
        <v>6</v>
      </c>
      <c r="E1384" s="14" t="s">
        <v>1077</v>
      </c>
      <c r="F1384" s="14" t="s">
        <v>12930</v>
      </c>
      <c r="G1384" s="14">
        <f>timingTable[[#This Row],[FRT_DEC]]-B1383</f>
        <v>1186</v>
      </c>
      <c r="H13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INFO]]))),H1383)</f>
        <v>125</v>
      </c>
      <c r="I13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685080914</v>
      </c>
      <c r="J1384" s="14">
        <f>HEX2DEC(RIGHT(timingTable[[#This Row],[FRT_HEX]],MIN(LEN(timingTable[[#This Row],[FRT_HEX]])-2,8)))</f>
        <v>685081375</v>
      </c>
      <c r="K1384" s="14" t="str">
        <f>IF(timingTable[[#This Row],['[TRACECODE']:.1]]=140,"afterTx","")</f>
        <v/>
      </c>
      <c r="L1384" s="14" t="str">
        <f t="shared" si="231"/>
        <v/>
      </c>
      <c r="M1384" s="14" t="str">
        <f>IF(AND(H1384=H1383,K1383="afterTx",timingTable[[#This Row],['[TRACECODE']:.1]]=6),"dc","")</f>
        <v>dc</v>
      </c>
      <c r="N1384" s="14" t="str">
        <f t="shared" si="232"/>
        <v/>
      </c>
      <c r="O1384" s="14" t="str">
        <f>IF(timingTable[[#This Row],['[TRACECODE']:.1]]=141,"afterRx","")</f>
        <v/>
      </c>
      <c r="P1384" s="14" t="str">
        <f t="shared" si="233"/>
        <v/>
      </c>
      <c r="Q1384" s="14" t="str">
        <f t="shared" si="234"/>
        <v/>
      </c>
      <c r="R1384" s="14" t="str">
        <f t="shared" si="235"/>
        <v/>
      </c>
      <c r="S1384" s="14" t="str">
        <f t="shared" si="236"/>
        <v>EMPTY</v>
      </c>
      <c r="T1384" s="14" t="str">
        <f t="shared" si="237"/>
        <v>EMPTY</v>
      </c>
      <c r="U1384" s="14" t="str">
        <f t="shared" si="238"/>
        <v>EMPTY</v>
      </c>
      <c r="V1384" s="14" t="str">
        <f t="shared" si="239"/>
        <v>EMPTY</v>
      </c>
      <c r="W1384" s="14" t="str">
        <f>IF(L1384="beforeTx",timingTable[[#This Row],[FRT32_val]]-timingTable[[#This Row],[FRT32_trace]],"EMPTY")</f>
        <v>EMPTY</v>
      </c>
      <c r="X1384" s="14" t="str">
        <f t="shared" si="240"/>
        <v>EMPTY</v>
      </c>
      <c r="Y1384" s="14" t="str">
        <f t="shared" si="241"/>
        <v>EMPTY</v>
      </c>
      <c r="Z1384" s="14" t="str">
        <f>IF(AND(P1384="beforeRx",O1385="afterRx"),J1385-timingTable[[#This Row],[FRT32_trace]],"EMPTY")</f>
        <v>EMPTY</v>
      </c>
      <c r="AA1384" s="14" t="str">
        <f>IF(AND(timingTable[[#This Row],[txEnd]]="txEnd",Q1388="rxStart"),I1388-timingTable[[#This Row],[FRT32_val]],"EMPTY")</f>
        <v>EMPTY</v>
      </c>
    </row>
    <row r="1385" spans="1:27" x14ac:dyDescent="0.25">
      <c r="A1385" s="14" t="s">
        <v>5060</v>
      </c>
      <c r="B1385">
        <v>335692530467</v>
      </c>
      <c r="C1385" s="14" t="s">
        <v>12931</v>
      </c>
      <c r="D1385">
        <v>6</v>
      </c>
      <c r="E1385" s="14" t="s">
        <v>1077</v>
      </c>
      <c r="F1385" s="14" t="s">
        <v>7877</v>
      </c>
      <c r="G1385" s="14">
        <f>timingTable[[#This Row],[FRT_DEC]]-B1384</f>
        <v>4</v>
      </c>
      <c r="H13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INFO]]))),H1384)</f>
        <v>125</v>
      </c>
      <c r="I13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85" s="14">
        <f>HEX2DEC(RIGHT(timingTable[[#This Row],[FRT_HEX]],MIN(LEN(timingTable[[#This Row],[FRT_HEX]])-2,8)))</f>
        <v>685081379</v>
      </c>
      <c r="K1385" s="14" t="str">
        <f>IF(timingTable[[#This Row],['[TRACECODE']:.1]]=140,"afterTx","")</f>
        <v/>
      </c>
      <c r="L1385" s="14" t="str">
        <f t="shared" si="231"/>
        <v/>
      </c>
      <c r="M1385" s="14" t="str">
        <f>IF(AND(H1385=H1384,K1384="afterTx",timingTable[[#This Row],['[TRACECODE']:.1]]=6),"dc","")</f>
        <v/>
      </c>
      <c r="N1385" s="14" t="str">
        <f t="shared" si="232"/>
        <v/>
      </c>
      <c r="O1385" s="14" t="str">
        <f>IF(timingTable[[#This Row],['[TRACECODE']:.1]]=141,"afterRx","")</f>
        <v/>
      </c>
      <c r="P1385" s="14" t="str">
        <f t="shared" si="233"/>
        <v/>
      </c>
      <c r="Q1385" s="14" t="str">
        <f t="shared" si="234"/>
        <v/>
      </c>
      <c r="R1385" s="14" t="str">
        <f t="shared" si="235"/>
        <v/>
      </c>
      <c r="S1385" s="14" t="str">
        <f t="shared" si="236"/>
        <v>EMPTY</v>
      </c>
      <c r="T1385" s="14" t="str">
        <f t="shared" si="237"/>
        <v>EMPTY</v>
      </c>
      <c r="U1385" s="14" t="str">
        <f t="shared" si="238"/>
        <v>EMPTY</v>
      </c>
      <c r="V1385" s="14" t="str">
        <f t="shared" si="239"/>
        <v>EMPTY</v>
      </c>
      <c r="W1385" s="14" t="str">
        <f>IF(L1385="beforeTx",timingTable[[#This Row],[FRT32_val]]-timingTable[[#This Row],[FRT32_trace]],"EMPTY")</f>
        <v>EMPTY</v>
      </c>
      <c r="X1385" s="14" t="str">
        <f t="shared" si="240"/>
        <v>EMPTY</v>
      </c>
      <c r="Y1385" s="14" t="str">
        <f t="shared" si="241"/>
        <v>EMPTY</v>
      </c>
      <c r="Z1385" s="14" t="str">
        <f>IF(AND(P1385="beforeRx",O1386="afterRx"),J1386-timingTable[[#This Row],[FRT32_trace]],"EMPTY")</f>
        <v>EMPTY</v>
      </c>
      <c r="AA1385" s="14" t="str">
        <f>IF(AND(timingTable[[#This Row],[txEnd]]="txEnd",Q1389="rxStart"),I1389-timingTable[[#This Row],[FRT32_val]],"EMPTY")</f>
        <v>EMPTY</v>
      </c>
    </row>
    <row r="1386" spans="1:27" x14ac:dyDescent="0.25">
      <c r="A1386" s="14" t="s">
        <v>5061</v>
      </c>
      <c r="B1386">
        <v>335692530469</v>
      </c>
      <c r="C1386" s="14" t="s">
        <v>12932</v>
      </c>
      <c r="D1386">
        <v>122</v>
      </c>
      <c r="E1386" s="14" t="s">
        <v>3921</v>
      </c>
      <c r="F1386" s="14" t="s">
        <v>12933</v>
      </c>
      <c r="G1386" s="14">
        <f>timingTable[[#This Row],[FRT_DEC]]-B1385</f>
        <v>2</v>
      </c>
      <c r="H13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INFO]]))),H1385)</f>
        <v>125</v>
      </c>
      <c r="I13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685081347</v>
      </c>
      <c r="J1386" s="14">
        <f>HEX2DEC(RIGHT(timingTable[[#This Row],[FRT_HEX]],MIN(LEN(timingTable[[#This Row],[FRT_HEX]])-2,8)))</f>
        <v>685081381</v>
      </c>
      <c r="K1386" s="14" t="str">
        <f>IF(timingTable[[#This Row],['[TRACECODE']:.1]]=140,"afterTx","")</f>
        <v/>
      </c>
      <c r="L1386" s="14" t="str">
        <f t="shared" si="231"/>
        <v/>
      </c>
      <c r="M1386" s="14" t="str">
        <f>IF(AND(H1386=H1385,K1385="afterTx",timingTable[[#This Row],['[TRACECODE']:.1]]=6),"dc","")</f>
        <v/>
      </c>
      <c r="N1386" s="14" t="str">
        <f t="shared" si="232"/>
        <v>txEnd</v>
      </c>
      <c r="O1386" s="14" t="str">
        <f>IF(timingTable[[#This Row],['[TRACECODE']:.1]]=141,"afterRx","")</f>
        <v/>
      </c>
      <c r="P1386" s="14" t="str">
        <f t="shared" si="233"/>
        <v/>
      </c>
      <c r="Q1386" s="14" t="str">
        <f t="shared" si="234"/>
        <v/>
      </c>
      <c r="R1386" s="14" t="str">
        <f t="shared" si="235"/>
        <v/>
      </c>
      <c r="S1386" s="14" t="str">
        <f t="shared" si="236"/>
        <v>EMPTY</v>
      </c>
      <c r="T1386" s="14" t="str">
        <f t="shared" si="237"/>
        <v>EMPTY</v>
      </c>
      <c r="U1386" s="14" t="str">
        <f t="shared" si="238"/>
        <v>EMPTY</v>
      </c>
      <c r="V1386" s="14" t="str">
        <f t="shared" si="239"/>
        <v>EMPTY</v>
      </c>
      <c r="W1386" s="14" t="str">
        <f>IF(L1386="beforeTx",timingTable[[#This Row],[FRT32_val]]-timingTable[[#This Row],[FRT32_trace]],"EMPTY")</f>
        <v>EMPTY</v>
      </c>
      <c r="X1386" s="14" t="str">
        <f t="shared" si="240"/>
        <v>EMPTY</v>
      </c>
      <c r="Y1386" s="14" t="str">
        <f t="shared" si="241"/>
        <v>EMPTY</v>
      </c>
      <c r="Z1386" s="14" t="str">
        <f>IF(AND(P1386="beforeRx",O1387="afterRx"),J1387-timingTable[[#This Row],[FRT32_trace]],"EMPTY")</f>
        <v>EMPTY</v>
      </c>
      <c r="AA1386" s="14" t="str">
        <f>IF(AND(timingTable[[#This Row],[txEnd]]="txEnd",Q1390="rxStart"),I1390-timingTable[[#This Row],[FRT32_val]],"EMPTY")</f>
        <v>EMPTY</v>
      </c>
    </row>
    <row r="1387" spans="1:27" x14ac:dyDescent="0.25">
      <c r="A1387" s="14" t="s">
        <v>5062</v>
      </c>
      <c r="B1387">
        <v>335692530472</v>
      </c>
      <c r="C1387" s="14" t="s">
        <v>12934</v>
      </c>
      <c r="D1387">
        <v>122</v>
      </c>
      <c r="E1387" s="14" t="s">
        <v>3921</v>
      </c>
      <c r="F1387" s="14" t="s">
        <v>7878</v>
      </c>
      <c r="G1387" s="14">
        <f>timingTable[[#This Row],[FRT_DEC]]-B1386</f>
        <v>3</v>
      </c>
      <c r="H13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INFO]]))),H1386)</f>
        <v>125</v>
      </c>
      <c r="I13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387" s="14">
        <f>HEX2DEC(RIGHT(timingTable[[#This Row],[FRT_HEX]],MIN(LEN(timingTable[[#This Row],[FRT_HEX]])-2,8)))</f>
        <v>685081384</v>
      </c>
      <c r="K1387" s="14" t="str">
        <f>IF(timingTable[[#This Row],['[TRACECODE']:.1]]=140,"afterTx","")</f>
        <v/>
      </c>
      <c r="L1387" s="14" t="str">
        <f t="shared" si="231"/>
        <v/>
      </c>
      <c r="M1387" s="14" t="str">
        <f>IF(AND(H1387=H1386,K1386="afterTx",timingTable[[#This Row],['[TRACECODE']:.1]]=6),"dc","")</f>
        <v/>
      </c>
      <c r="N1387" s="14" t="str">
        <f t="shared" si="232"/>
        <v/>
      </c>
      <c r="O1387" s="14" t="str">
        <f>IF(timingTable[[#This Row],['[TRACECODE']:.1]]=141,"afterRx","")</f>
        <v/>
      </c>
      <c r="P1387" s="14" t="str">
        <f t="shared" si="233"/>
        <v/>
      </c>
      <c r="Q1387" s="14" t="str">
        <f t="shared" si="234"/>
        <v/>
      </c>
      <c r="R1387" s="14" t="str">
        <f t="shared" si="235"/>
        <v/>
      </c>
      <c r="S1387" s="14" t="str">
        <f t="shared" si="236"/>
        <v>EMPTY</v>
      </c>
      <c r="T1387" s="14" t="str">
        <f t="shared" si="237"/>
        <v>EMPTY</v>
      </c>
      <c r="U1387" s="14" t="str">
        <f t="shared" si="238"/>
        <v>EMPTY</v>
      </c>
      <c r="V1387" s="14" t="str">
        <f t="shared" si="239"/>
        <v>EMPTY</v>
      </c>
      <c r="W1387" s="14" t="str">
        <f>IF(L1387="beforeTx",timingTable[[#This Row],[FRT32_val]]-timingTable[[#This Row],[FRT32_trace]],"EMPTY")</f>
        <v>EMPTY</v>
      </c>
      <c r="X1387" s="14" t="str">
        <f t="shared" si="240"/>
        <v>EMPTY</v>
      </c>
      <c r="Y1387" s="14" t="str">
        <f t="shared" si="241"/>
        <v>EMPTY</v>
      </c>
      <c r="Z1387" s="14" t="str">
        <f>IF(AND(P1387="beforeRx",O1388="afterRx"),J1388-timingTable[[#This Row],[FRT32_trace]],"EMPTY")</f>
        <v>EMPTY</v>
      </c>
      <c r="AA1387" s="14" t="str">
        <f>IF(AND(timingTable[[#This Row],[txEnd]]="txEnd",Q1391="rxStart"),I1391-timingTable[[#This Row],[FRT32_val]],"EMPTY")</f>
        <v>EMPTY</v>
      </c>
    </row>
    <row r="1388" spans="1:27" x14ac:dyDescent="0.25">
      <c r="A1388" s="14" t="s">
        <v>5063</v>
      </c>
      <c r="B1388">
        <v>335692530479</v>
      </c>
      <c r="C1388" s="14" t="s">
        <v>12935</v>
      </c>
      <c r="D1388">
        <v>151</v>
      </c>
      <c r="E1388" s="14" t="s">
        <v>7876</v>
      </c>
      <c r="F1388" s="14" t="s">
        <v>8006</v>
      </c>
      <c r="G1388" s="14">
        <f>timingTable[[#This Row],[FRT_DEC]]-B1387</f>
        <v>7</v>
      </c>
      <c r="H13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INFO]]))),H1387)</f>
        <v>125</v>
      </c>
      <c r="I13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388" s="14">
        <f>HEX2DEC(RIGHT(timingTable[[#This Row],[FRT_HEX]],MIN(LEN(timingTable[[#This Row],[FRT_HEX]])-2,8)))</f>
        <v>685081391</v>
      </c>
      <c r="K1388" s="14" t="str">
        <f>IF(timingTable[[#This Row],['[TRACECODE']:.1]]=140,"afterTx","")</f>
        <v/>
      </c>
      <c r="L1388" s="14" t="str">
        <f t="shared" si="231"/>
        <v/>
      </c>
      <c r="M1388" s="14" t="str">
        <f>IF(AND(H1388=H1387,K1387="afterTx",timingTable[[#This Row],['[TRACECODE']:.1]]=6),"dc","")</f>
        <v/>
      </c>
      <c r="N1388" s="14" t="str">
        <f t="shared" si="232"/>
        <v/>
      </c>
      <c r="O1388" s="14" t="str">
        <f>IF(timingTable[[#This Row],['[TRACECODE']:.1]]=141,"afterRx","")</f>
        <v/>
      </c>
      <c r="P1388" s="14" t="str">
        <f t="shared" si="233"/>
        <v/>
      </c>
      <c r="Q1388" s="14" t="str">
        <f t="shared" si="234"/>
        <v/>
      </c>
      <c r="R1388" s="14" t="str">
        <f t="shared" si="235"/>
        <v/>
      </c>
      <c r="S1388" s="14" t="str">
        <f t="shared" si="236"/>
        <v>EMPTY</v>
      </c>
      <c r="T1388" s="14" t="str">
        <f t="shared" si="237"/>
        <v>EMPTY</v>
      </c>
      <c r="U1388" s="14" t="str">
        <f t="shared" si="238"/>
        <v>EMPTY</v>
      </c>
      <c r="V1388" s="14" t="str">
        <f t="shared" si="239"/>
        <v>EMPTY</v>
      </c>
      <c r="W1388" s="14" t="str">
        <f>IF(L1388="beforeTx",timingTable[[#This Row],[FRT32_val]]-timingTable[[#This Row],[FRT32_trace]],"EMPTY")</f>
        <v>EMPTY</v>
      </c>
      <c r="X1388" s="14" t="str">
        <f t="shared" si="240"/>
        <v>EMPTY</v>
      </c>
      <c r="Y1388" s="14" t="str">
        <f t="shared" si="241"/>
        <v>EMPTY</v>
      </c>
      <c r="Z1388" s="14" t="str">
        <f>IF(AND(P1388="beforeRx",O1389="afterRx"),J1389-timingTable[[#This Row],[FRT32_trace]],"EMPTY")</f>
        <v>EMPTY</v>
      </c>
      <c r="AA1388" s="14" t="str">
        <f>IF(AND(timingTable[[#This Row],[txEnd]]="txEnd",Q1392="rxStart"),I1392-timingTable[[#This Row],[FRT32_val]],"EMPTY")</f>
        <v>EMPTY</v>
      </c>
    </row>
    <row r="1389" spans="1:27" x14ac:dyDescent="0.25">
      <c r="A1389" s="14" t="s">
        <v>5075</v>
      </c>
      <c r="B1389">
        <v>335692532764</v>
      </c>
      <c r="C1389" s="14" t="s">
        <v>12947</v>
      </c>
      <c r="D1389">
        <v>151</v>
      </c>
      <c r="E1389" s="14" t="s">
        <v>7876</v>
      </c>
      <c r="F1389" s="14" t="s">
        <v>7936</v>
      </c>
      <c r="G1389" s="14">
        <f>timingTable[[#This Row],[FRT_DEC]]-B1388</f>
        <v>2285</v>
      </c>
      <c r="H13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INFO]]))),H1388)</f>
        <v>125</v>
      </c>
      <c r="I13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89" s="14">
        <f>HEX2DEC(RIGHT(timingTable[[#This Row],[FRT_HEX]],MIN(LEN(timingTable[[#This Row],[FRT_HEX]])-2,8)))</f>
        <v>685083676</v>
      </c>
      <c r="K1389" s="14" t="str">
        <f>IF(timingTable[[#This Row],['[TRACECODE']:.1]]=140,"afterTx","")</f>
        <v/>
      </c>
      <c r="L1389" s="14" t="str">
        <f t="shared" si="231"/>
        <v/>
      </c>
      <c r="M1389" s="14" t="str">
        <f>IF(AND(H1389=H1388,K1388="afterTx",timingTable[[#This Row],['[TRACECODE']:.1]]=6),"dc","")</f>
        <v/>
      </c>
      <c r="N1389" s="14" t="str">
        <f t="shared" si="232"/>
        <v/>
      </c>
      <c r="O1389" s="14" t="str">
        <f>IF(timingTable[[#This Row],['[TRACECODE']:.1]]=141,"afterRx","")</f>
        <v/>
      </c>
      <c r="P1389" s="14" t="str">
        <f t="shared" si="233"/>
        <v/>
      </c>
      <c r="Q1389" s="14" t="str">
        <f t="shared" si="234"/>
        <v/>
      </c>
      <c r="R1389" s="14" t="str">
        <f t="shared" si="235"/>
        <v/>
      </c>
      <c r="S1389" s="14" t="str">
        <f t="shared" si="236"/>
        <v>EMPTY</v>
      </c>
      <c r="T1389" s="14" t="str">
        <f t="shared" si="237"/>
        <v>EMPTY</v>
      </c>
      <c r="U1389" s="14" t="str">
        <f t="shared" si="238"/>
        <v>EMPTY</v>
      </c>
      <c r="V1389" s="14" t="str">
        <f t="shared" si="239"/>
        <v>EMPTY</v>
      </c>
      <c r="W1389" s="14" t="str">
        <f>IF(L1389="beforeTx",timingTable[[#This Row],[FRT32_val]]-timingTable[[#This Row],[FRT32_trace]],"EMPTY")</f>
        <v>EMPTY</v>
      </c>
      <c r="X1389" s="14" t="str">
        <f t="shared" si="240"/>
        <v>EMPTY</v>
      </c>
      <c r="Y1389" s="14" t="str">
        <f t="shared" si="241"/>
        <v>EMPTY</v>
      </c>
      <c r="Z1389" s="14" t="str">
        <f>IF(AND(P1389="beforeRx",O1390="afterRx"),J1390-timingTable[[#This Row],[FRT32_trace]],"EMPTY")</f>
        <v>EMPTY</v>
      </c>
      <c r="AA1389" s="14" t="str">
        <f>IF(AND(timingTable[[#This Row],[txEnd]]="txEnd",Q1393="rxStart"),I1393-timingTable[[#This Row],[FRT32_val]],"EMPTY")</f>
        <v>EMPTY</v>
      </c>
    </row>
    <row r="1390" spans="1:27" x14ac:dyDescent="0.25">
      <c r="A1390" s="14" t="s">
        <v>5077</v>
      </c>
      <c r="B1390">
        <v>335692552765</v>
      </c>
      <c r="C1390" s="14" t="s">
        <v>12949</v>
      </c>
      <c r="D1390">
        <v>151</v>
      </c>
      <c r="E1390" s="14" t="s">
        <v>7876</v>
      </c>
      <c r="F1390" s="14" t="s">
        <v>7936</v>
      </c>
      <c r="G1390" s="14">
        <f>timingTable[[#This Row],[FRT_DEC]]-B1389</f>
        <v>20001</v>
      </c>
      <c r="H13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INFO]]))),H1389)</f>
        <v>125</v>
      </c>
      <c r="I13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0" s="14">
        <f>HEX2DEC(RIGHT(timingTable[[#This Row],[FRT_HEX]],MIN(LEN(timingTable[[#This Row],[FRT_HEX]])-2,8)))</f>
        <v>685103677</v>
      </c>
      <c r="K1390" s="14" t="str">
        <f>IF(timingTable[[#This Row],['[TRACECODE']:.1]]=140,"afterTx","")</f>
        <v/>
      </c>
      <c r="L1390" s="14" t="str">
        <f t="shared" si="231"/>
        <v/>
      </c>
      <c r="M1390" s="14" t="str">
        <f>IF(AND(H1390=H1389,K1389="afterTx",timingTable[[#This Row],['[TRACECODE']:.1]]=6),"dc","")</f>
        <v/>
      </c>
      <c r="N1390" s="14" t="str">
        <f t="shared" si="232"/>
        <v/>
      </c>
      <c r="O1390" s="14" t="str">
        <f>IF(timingTable[[#This Row],['[TRACECODE']:.1]]=141,"afterRx","")</f>
        <v/>
      </c>
      <c r="P1390" s="14" t="str">
        <f t="shared" si="233"/>
        <v/>
      </c>
      <c r="Q1390" s="14" t="str">
        <f t="shared" si="234"/>
        <v/>
      </c>
      <c r="R1390" s="14" t="str">
        <f t="shared" si="235"/>
        <v/>
      </c>
      <c r="S1390" s="14" t="str">
        <f t="shared" si="236"/>
        <v>EMPTY</v>
      </c>
      <c r="T1390" s="14" t="str">
        <f t="shared" si="237"/>
        <v>EMPTY</v>
      </c>
      <c r="U1390" s="14" t="str">
        <f t="shared" si="238"/>
        <v>EMPTY</v>
      </c>
      <c r="V1390" s="14" t="str">
        <f t="shared" si="239"/>
        <v>EMPTY</v>
      </c>
      <c r="W1390" s="14" t="str">
        <f>IF(L1390="beforeTx",timingTable[[#This Row],[FRT32_val]]-timingTable[[#This Row],[FRT32_trace]],"EMPTY")</f>
        <v>EMPTY</v>
      </c>
      <c r="X1390" s="14" t="str">
        <f t="shared" si="240"/>
        <v>EMPTY</v>
      </c>
      <c r="Y1390" s="14" t="str">
        <f t="shared" si="241"/>
        <v>EMPTY</v>
      </c>
      <c r="Z1390" s="14" t="str">
        <f>IF(AND(P1390="beforeRx",O1391="afterRx"),J1391-timingTable[[#This Row],[FRT32_trace]],"EMPTY")</f>
        <v>EMPTY</v>
      </c>
      <c r="AA1390" s="14" t="str">
        <f>IF(AND(timingTable[[#This Row],[txEnd]]="txEnd",Q1394="rxStart"),I1394-timingTable[[#This Row],[FRT32_val]],"EMPTY")</f>
        <v>EMPTY</v>
      </c>
    </row>
    <row r="1391" spans="1:27" x14ac:dyDescent="0.25">
      <c r="A1391" s="14" t="s">
        <v>5079</v>
      </c>
      <c r="B1391">
        <v>335692572765</v>
      </c>
      <c r="C1391" s="14" t="s">
        <v>12951</v>
      </c>
      <c r="D1391">
        <v>151</v>
      </c>
      <c r="E1391" s="14" t="s">
        <v>7876</v>
      </c>
      <c r="F1391" s="14" t="s">
        <v>7936</v>
      </c>
      <c r="G1391" s="14">
        <f>timingTable[[#This Row],[FRT_DEC]]-B1390</f>
        <v>20000</v>
      </c>
      <c r="H13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INFO]]))),H1390)</f>
        <v>125</v>
      </c>
      <c r="I13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1" s="14">
        <f>HEX2DEC(RIGHT(timingTable[[#This Row],[FRT_HEX]],MIN(LEN(timingTable[[#This Row],[FRT_HEX]])-2,8)))</f>
        <v>685123677</v>
      </c>
      <c r="K1391" s="14" t="str">
        <f>IF(timingTable[[#This Row],['[TRACECODE']:.1]]=140,"afterTx","")</f>
        <v/>
      </c>
      <c r="L1391" s="14" t="str">
        <f t="shared" si="231"/>
        <v/>
      </c>
      <c r="M1391" s="14" t="str">
        <f>IF(AND(H1391=H1390,K1390="afterTx",timingTable[[#This Row],['[TRACECODE']:.1]]=6),"dc","")</f>
        <v/>
      </c>
      <c r="N1391" s="14" t="str">
        <f t="shared" si="232"/>
        <v/>
      </c>
      <c r="O1391" s="14" t="str">
        <f>IF(timingTable[[#This Row],['[TRACECODE']:.1]]=141,"afterRx","")</f>
        <v/>
      </c>
      <c r="P1391" s="14" t="str">
        <f t="shared" si="233"/>
        <v/>
      </c>
      <c r="Q1391" s="14" t="str">
        <f t="shared" si="234"/>
        <v/>
      </c>
      <c r="R1391" s="14" t="str">
        <f t="shared" si="235"/>
        <v/>
      </c>
      <c r="S1391" s="14" t="str">
        <f t="shared" si="236"/>
        <v>EMPTY</v>
      </c>
      <c r="T1391" s="14" t="str">
        <f t="shared" si="237"/>
        <v>EMPTY</v>
      </c>
      <c r="U1391" s="14" t="str">
        <f t="shared" si="238"/>
        <v>EMPTY</v>
      </c>
      <c r="V1391" s="14" t="str">
        <f t="shared" si="239"/>
        <v>EMPTY</v>
      </c>
      <c r="W1391" s="14" t="str">
        <f>IF(L1391="beforeTx",timingTable[[#This Row],[FRT32_val]]-timingTable[[#This Row],[FRT32_trace]],"EMPTY")</f>
        <v>EMPTY</v>
      </c>
      <c r="X1391" s="14" t="str">
        <f t="shared" si="240"/>
        <v>EMPTY</v>
      </c>
      <c r="Y1391" s="14" t="str">
        <f t="shared" si="241"/>
        <v>EMPTY</v>
      </c>
      <c r="Z1391" s="14" t="str">
        <f>IF(AND(P1391="beforeRx",O1392="afterRx"),J1392-timingTable[[#This Row],[FRT32_trace]],"EMPTY")</f>
        <v>EMPTY</v>
      </c>
      <c r="AA1391" s="14" t="str">
        <f>IF(AND(timingTable[[#This Row],[txEnd]]="txEnd",Q1395="rxStart"),I1395-timingTable[[#This Row],[FRT32_val]],"EMPTY")</f>
        <v>EMPTY</v>
      </c>
    </row>
    <row r="1392" spans="1:27" x14ac:dyDescent="0.25">
      <c r="A1392" s="14" t="s">
        <v>5081</v>
      </c>
      <c r="B1392">
        <v>335692591697</v>
      </c>
      <c r="C1392" s="14" t="s">
        <v>12953</v>
      </c>
      <c r="D1392">
        <v>151</v>
      </c>
      <c r="E1392" s="14" t="s">
        <v>7876</v>
      </c>
      <c r="F1392" s="14" t="s">
        <v>7945</v>
      </c>
      <c r="G1392" s="14">
        <f>timingTable[[#This Row],[FRT_DEC]]-B1391</f>
        <v>18932</v>
      </c>
      <c r="H13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INFO]]))),H1391)</f>
        <v>125</v>
      </c>
      <c r="I13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392" s="14">
        <f>HEX2DEC(RIGHT(timingTable[[#This Row],[FRT_HEX]],MIN(LEN(timingTable[[#This Row],[FRT_HEX]])-2,8)))</f>
        <v>685142609</v>
      </c>
      <c r="K1392" s="14" t="str">
        <f>IF(timingTable[[#This Row],['[TRACECODE']:.1]]=140,"afterTx","")</f>
        <v/>
      </c>
      <c r="L1392" s="14" t="str">
        <f t="shared" si="231"/>
        <v/>
      </c>
      <c r="M1392" s="14" t="str">
        <f>IF(AND(H1392=H1391,K1391="afterTx",timingTable[[#This Row],['[TRACECODE']:.1]]=6),"dc","")</f>
        <v/>
      </c>
      <c r="N1392" s="14" t="str">
        <f t="shared" si="232"/>
        <v/>
      </c>
      <c r="O1392" s="14" t="str">
        <f>IF(timingTable[[#This Row],['[TRACECODE']:.1]]=141,"afterRx","")</f>
        <v/>
      </c>
      <c r="P1392" s="14" t="str">
        <f t="shared" si="233"/>
        <v/>
      </c>
      <c r="Q1392" s="14" t="str">
        <f t="shared" si="234"/>
        <v/>
      </c>
      <c r="R1392" s="14" t="str">
        <f t="shared" si="235"/>
        <v/>
      </c>
      <c r="S1392" s="14" t="str">
        <f t="shared" si="236"/>
        <v>EMPTY</v>
      </c>
      <c r="T1392" s="14" t="str">
        <f t="shared" si="237"/>
        <v>EMPTY</v>
      </c>
      <c r="U1392" s="14" t="str">
        <f t="shared" si="238"/>
        <v>EMPTY</v>
      </c>
      <c r="V1392" s="14" t="str">
        <f t="shared" si="239"/>
        <v>EMPTY</v>
      </c>
      <c r="W1392" s="14" t="str">
        <f>IF(L1392="beforeTx",timingTable[[#This Row],[FRT32_val]]-timingTable[[#This Row],[FRT32_trace]],"EMPTY")</f>
        <v>EMPTY</v>
      </c>
      <c r="X1392" s="14" t="str">
        <f t="shared" si="240"/>
        <v>EMPTY</v>
      </c>
      <c r="Y1392" s="14" t="str">
        <f t="shared" si="241"/>
        <v>EMPTY</v>
      </c>
      <c r="Z1392" s="14" t="str">
        <f>IF(AND(P1392="beforeRx",O1393="afterRx"),J1393-timingTable[[#This Row],[FRT32_trace]],"EMPTY")</f>
        <v>EMPTY</v>
      </c>
      <c r="AA1392" s="14" t="str">
        <f>IF(AND(timingTable[[#This Row],[txEnd]]="txEnd",Q1396="rxStart"),I1396-timingTable[[#This Row],[FRT32_val]],"EMPTY")</f>
        <v>EMPTY</v>
      </c>
    </row>
    <row r="1393" spans="1:27" x14ac:dyDescent="0.25">
      <c r="A1393" s="14" t="s">
        <v>5083</v>
      </c>
      <c r="B1393">
        <v>335692592766</v>
      </c>
      <c r="C1393" s="14" t="s">
        <v>12955</v>
      </c>
      <c r="D1393">
        <v>151</v>
      </c>
      <c r="E1393" s="14" t="s">
        <v>7876</v>
      </c>
      <c r="F1393" s="14" t="s">
        <v>7936</v>
      </c>
      <c r="G1393" s="14">
        <f>timingTable[[#This Row],[FRT_DEC]]-B1392</f>
        <v>1069</v>
      </c>
      <c r="H13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INFO]]))),H1392)</f>
        <v>125</v>
      </c>
      <c r="I13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3" s="14">
        <f>HEX2DEC(RIGHT(timingTable[[#This Row],[FRT_HEX]],MIN(LEN(timingTable[[#This Row],[FRT_HEX]])-2,8)))</f>
        <v>685143678</v>
      </c>
      <c r="K1393" s="14" t="str">
        <f>IF(timingTable[[#This Row],['[TRACECODE']:.1]]=140,"afterTx","")</f>
        <v/>
      </c>
      <c r="L1393" s="14" t="str">
        <f t="shared" si="231"/>
        <v/>
      </c>
      <c r="M1393" s="14" t="str">
        <f>IF(AND(H1393=H1392,K1392="afterTx",timingTable[[#This Row],['[TRACECODE']:.1]]=6),"dc","")</f>
        <v/>
      </c>
      <c r="N1393" s="14" t="str">
        <f t="shared" si="232"/>
        <v/>
      </c>
      <c r="O1393" s="14" t="str">
        <f>IF(timingTable[[#This Row],['[TRACECODE']:.1]]=141,"afterRx","")</f>
        <v/>
      </c>
      <c r="P1393" s="14" t="str">
        <f t="shared" si="233"/>
        <v/>
      </c>
      <c r="Q1393" s="14" t="str">
        <f t="shared" si="234"/>
        <v/>
      </c>
      <c r="R1393" s="14" t="str">
        <f t="shared" si="235"/>
        <v/>
      </c>
      <c r="S1393" s="14" t="str">
        <f t="shared" si="236"/>
        <v>EMPTY</v>
      </c>
      <c r="T1393" s="14" t="str">
        <f t="shared" si="237"/>
        <v>EMPTY</v>
      </c>
      <c r="U1393" s="14" t="str">
        <f t="shared" si="238"/>
        <v>EMPTY</v>
      </c>
      <c r="V1393" s="14" t="str">
        <f t="shared" si="239"/>
        <v>EMPTY</v>
      </c>
      <c r="W1393" s="14" t="str">
        <f>IF(L1393="beforeTx",timingTable[[#This Row],[FRT32_val]]-timingTable[[#This Row],[FRT32_trace]],"EMPTY")</f>
        <v>EMPTY</v>
      </c>
      <c r="X1393" s="14" t="str">
        <f t="shared" si="240"/>
        <v>EMPTY</v>
      </c>
      <c r="Y1393" s="14" t="str">
        <f t="shared" si="241"/>
        <v>EMPTY</v>
      </c>
      <c r="Z1393" s="14" t="str">
        <f>IF(AND(P1393="beforeRx",O1394="afterRx"),J1394-timingTable[[#This Row],[FRT32_trace]],"EMPTY")</f>
        <v>EMPTY</v>
      </c>
      <c r="AA1393" s="14" t="str">
        <f>IF(AND(timingTable[[#This Row],[txEnd]]="txEnd",Q1397="rxStart"),I1397-timingTable[[#This Row],[FRT32_val]],"EMPTY")</f>
        <v>EMPTY</v>
      </c>
    </row>
    <row r="1394" spans="1:27" x14ac:dyDescent="0.25">
      <c r="A1394" s="14" t="s">
        <v>5085</v>
      </c>
      <c r="B1394">
        <v>335692612765</v>
      </c>
      <c r="C1394" s="14" t="s">
        <v>12957</v>
      </c>
      <c r="D1394">
        <v>151</v>
      </c>
      <c r="E1394" s="14" t="s">
        <v>7876</v>
      </c>
      <c r="F1394" s="14" t="s">
        <v>7936</v>
      </c>
      <c r="G1394" s="14">
        <f>timingTable[[#This Row],[FRT_DEC]]-B1393</f>
        <v>19999</v>
      </c>
      <c r="H13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INFO]]))),H1393)</f>
        <v>125</v>
      </c>
      <c r="I13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4" s="14">
        <f>HEX2DEC(RIGHT(timingTable[[#This Row],[FRT_HEX]],MIN(LEN(timingTable[[#This Row],[FRT_HEX]])-2,8)))</f>
        <v>685163677</v>
      </c>
      <c r="K1394" s="14" t="str">
        <f>IF(timingTable[[#This Row],['[TRACECODE']:.1]]=140,"afterTx","")</f>
        <v/>
      </c>
      <c r="L1394" s="14" t="str">
        <f t="shared" si="231"/>
        <v/>
      </c>
      <c r="M1394" s="14" t="str">
        <f>IF(AND(H1394=H1393,K1393="afterTx",timingTable[[#This Row],['[TRACECODE']:.1]]=6),"dc","")</f>
        <v/>
      </c>
      <c r="N1394" s="14" t="str">
        <f t="shared" si="232"/>
        <v/>
      </c>
      <c r="O1394" s="14" t="str">
        <f>IF(timingTable[[#This Row],['[TRACECODE']:.1]]=141,"afterRx","")</f>
        <v/>
      </c>
      <c r="P1394" s="14" t="str">
        <f t="shared" si="233"/>
        <v/>
      </c>
      <c r="Q1394" s="14" t="str">
        <f t="shared" si="234"/>
        <v/>
      </c>
      <c r="R1394" s="14" t="str">
        <f t="shared" si="235"/>
        <v/>
      </c>
      <c r="S1394" s="14" t="str">
        <f t="shared" si="236"/>
        <v>EMPTY</v>
      </c>
      <c r="T1394" s="14" t="str">
        <f t="shared" si="237"/>
        <v>EMPTY</v>
      </c>
      <c r="U1394" s="14" t="str">
        <f t="shared" si="238"/>
        <v>EMPTY</v>
      </c>
      <c r="V1394" s="14" t="str">
        <f t="shared" si="239"/>
        <v>EMPTY</v>
      </c>
      <c r="W1394" s="14" t="str">
        <f>IF(L1394="beforeTx",timingTable[[#This Row],[FRT32_val]]-timingTable[[#This Row],[FRT32_trace]],"EMPTY")</f>
        <v>EMPTY</v>
      </c>
      <c r="X1394" s="14" t="str">
        <f t="shared" si="240"/>
        <v>EMPTY</v>
      </c>
      <c r="Y1394" s="14" t="str">
        <f t="shared" si="241"/>
        <v>EMPTY</v>
      </c>
      <c r="Z1394" s="14" t="str">
        <f>IF(AND(P1394="beforeRx",O1395="afterRx"),J1395-timingTable[[#This Row],[FRT32_trace]],"EMPTY")</f>
        <v>EMPTY</v>
      </c>
      <c r="AA1394" s="14" t="str">
        <f>IF(AND(timingTable[[#This Row],[txEnd]]="txEnd",Q1398="rxStart"),I1398-timingTable[[#This Row],[FRT32_val]],"EMPTY")</f>
        <v>EMPTY</v>
      </c>
    </row>
    <row r="1395" spans="1:27" x14ac:dyDescent="0.25">
      <c r="A1395" s="14" t="s">
        <v>5087</v>
      </c>
      <c r="B1395">
        <v>335692632766</v>
      </c>
      <c r="C1395" s="14" t="s">
        <v>12959</v>
      </c>
      <c r="D1395">
        <v>151</v>
      </c>
      <c r="E1395" s="14" t="s">
        <v>7876</v>
      </c>
      <c r="F1395" s="14" t="s">
        <v>7936</v>
      </c>
      <c r="G1395" s="14">
        <f>timingTable[[#This Row],[FRT_DEC]]-B1394</f>
        <v>20001</v>
      </c>
      <c r="H13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INFO]]))),H1394)</f>
        <v>125</v>
      </c>
      <c r="I13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5" s="14">
        <f>HEX2DEC(RIGHT(timingTable[[#This Row],[FRT_HEX]],MIN(LEN(timingTable[[#This Row],[FRT_HEX]])-2,8)))</f>
        <v>685183678</v>
      </c>
      <c r="K1395" s="14" t="str">
        <f>IF(timingTable[[#This Row],['[TRACECODE']:.1]]=140,"afterTx","")</f>
        <v/>
      </c>
      <c r="L1395" s="14" t="str">
        <f t="shared" si="231"/>
        <v/>
      </c>
      <c r="M1395" s="14" t="str">
        <f>IF(AND(H1395=H1394,K1394="afterTx",timingTable[[#This Row],['[TRACECODE']:.1]]=6),"dc","")</f>
        <v/>
      </c>
      <c r="N1395" s="14" t="str">
        <f t="shared" si="232"/>
        <v/>
      </c>
      <c r="O1395" s="14" t="str">
        <f>IF(timingTable[[#This Row],['[TRACECODE']:.1]]=141,"afterRx","")</f>
        <v/>
      </c>
      <c r="P1395" s="14" t="str">
        <f t="shared" si="233"/>
        <v/>
      </c>
      <c r="Q1395" s="14" t="str">
        <f t="shared" si="234"/>
        <v/>
      </c>
      <c r="R1395" s="14" t="str">
        <f t="shared" si="235"/>
        <v/>
      </c>
      <c r="S1395" s="14" t="str">
        <f t="shared" si="236"/>
        <v>EMPTY</v>
      </c>
      <c r="T1395" s="14" t="str">
        <f t="shared" si="237"/>
        <v>EMPTY</v>
      </c>
      <c r="U1395" s="14" t="str">
        <f t="shared" si="238"/>
        <v>EMPTY</v>
      </c>
      <c r="V1395" s="14" t="str">
        <f t="shared" si="239"/>
        <v>EMPTY</v>
      </c>
      <c r="W1395" s="14" t="str">
        <f>IF(L1395="beforeTx",timingTable[[#This Row],[FRT32_val]]-timingTable[[#This Row],[FRT32_trace]],"EMPTY")</f>
        <v>EMPTY</v>
      </c>
      <c r="X1395" s="14" t="str">
        <f t="shared" si="240"/>
        <v>EMPTY</v>
      </c>
      <c r="Y1395" s="14" t="str">
        <f t="shared" si="241"/>
        <v>EMPTY</v>
      </c>
      <c r="Z1395" s="14" t="str">
        <f>IF(AND(P1395="beforeRx",O1396="afterRx"),J1396-timingTable[[#This Row],[FRT32_trace]],"EMPTY")</f>
        <v>EMPTY</v>
      </c>
      <c r="AA1395" s="14" t="str">
        <f>IF(AND(timingTable[[#This Row],[txEnd]]="txEnd",Q1399="rxStart"),I1399-timingTable[[#This Row],[FRT32_val]],"EMPTY")</f>
        <v>EMPTY</v>
      </c>
    </row>
    <row r="1396" spans="1:27" x14ac:dyDescent="0.25">
      <c r="A1396" s="14" t="s">
        <v>5089</v>
      </c>
      <c r="B1396">
        <v>335692652765</v>
      </c>
      <c r="C1396" s="14" t="s">
        <v>12961</v>
      </c>
      <c r="D1396">
        <v>151</v>
      </c>
      <c r="E1396" s="14" t="s">
        <v>7876</v>
      </c>
      <c r="F1396" s="14" t="s">
        <v>7936</v>
      </c>
      <c r="G1396" s="14">
        <f>timingTable[[#This Row],[FRT_DEC]]-B1395</f>
        <v>19999</v>
      </c>
      <c r="H13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INFO]]))),H1395)</f>
        <v>125</v>
      </c>
      <c r="I13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6" s="14">
        <f>HEX2DEC(RIGHT(timingTable[[#This Row],[FRT_HEX]],MIN(LEN(timingTable[[#This Row],[FRT_HEX]])-2,8)))</f>
        <v>685203677</v>
      </c>
      <c r="K1396" s="14" t="str">
        <f>IF(timingTable[[#This Row],['[TRACECODE']:.1]]=140,"afterTx","")</f>
        <v/>
      </c>
      <c r="L1396" s="14" t="str">
        <f t="shared" si="231"/>
        <v/>
      </c>
      <c r="M1396" s="14" t="str">
        <f>IF(AND(H1396=H1395,K1395="afterTx",timingTable[[#This Row],['[TRACECODE']:.1]]=6),"dc","")</f>
        <v/>
      </c>
      <c r="N1396" s="14" t="str">
        <f t="shared" si="232"/>
        <v/>
      </c>
      <c r="O1396" s="14" t="str">
        <f>IF(timingTable[[#This Row],['[TRACECODE']:.1]]=141,"afterRx","")</f>
        <v/>
      </c>
      <c r="P1396" s="14" t="str">
        <f t="shared" si="233"/>
        <v/>
      </c>
      <c r="Q1396" s="14" t="str">
        <f t="shared" si="234"/>
        <v/>
      </c>
      <c r="R1396" s="14" t="str">
        <f t="shared" si="235"/>
        <v/>
      </c>
      <c r="S1396" s="14" t="str">
        <f t="shared" si="236"/>
        <v>EMPTY</v>
      </c>
      <c r="T1396" s="14" t="str">
        <f t="shared" si="237"/>
        <v>EMPTY</v>
      </c>
      <c r="U1396" s="14" t="str">
        <f t="shared" si="238"/>
        <v>EMPTY</v>
      </c>
      <c r="V1396" s="14" t="str">
        <f t="shared" si="239"/>
        <v>EMPTY</v>
      </c>
      <c r="W1396" s="14" t="str">
        <f>IF(L1396="beforeTx",timingTable[[#This Row],[FRT32_val]]-timingTable[[#This Row],[FRT32_trace]],"EMPTY")</f>
        <v>EMPTY</v>
      </c>
      <c r="X1396" s="14" t="str">
        <f t="shared" si="240"/>
        <v>EMPTY</v>
      </c>
      <c r="Y1396" s="14" t="str">
        <f t="shared" si="241"/>
        <v>EMPTY</v>
      </c>
      <c r="Z1396" s="14" t="str">
        <f>IF(AND(P1396="beforeRx",O1397="afterRx"),J1397-timingTable[[#This Row],[FRT32_trace]],"EMPTY")</f>
        <v>EMPTY</v>
      </c>
      <c r="AA1396" s="14" t="str">
        <f>IF(AND(timingTable[[#This Row],[txEnd]]="txEnd",Q1400="rxStart"),I1400-timingTable[[#This Row],[FRT32_val]],"EMPTY")</f>
        <v>EMPTY</v>
      </c>
    </row>
    <row r="1397" spans="1:27" x14ac:dyDescent="0.25">
      <c r="A1397" s="14" t="s">
        <v>5091</v>
      </c>
      <c r="B1397">
        <v>335692672780</v>
      </c>
      <c r="C1397" s="14" t="s">
        <v>12963</v>
      </c>
      <c r="D1397">
        <v>151</v>
      </c>
      <c r="E1397" s="14" t="s">
        <v>7876</v>
      </c>
      <c r="F1397" s="14" t="s">
        <v>7936</v>
      </c>
      <c r="G1397" s="14">
        <f>timingTable[[#This Row],[FRT_DEC]]-B1396</f>
        <v>20015</v>
      </c>
      <c r="H13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INFO]]))),H1396)</f>
        <v>125</v>
      </c>
      <c r="I13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7" s="14">
        <f>HEX2DEC(RIGHT(timingTable[[#This Row],[FRT_HEX]],MIN(LEN(timingTable[[#This Row],[FRT_HEX]])-2,8)))</f>
        <v>685223692</v>
      </c>
      <c r="K1397" s="14" t="str">
        <f>IF(timingTable[[#This Row],['[TRACECODE']:.1]]=140,"afterTx","")</f>
        <v/>
      </c>
      <c r="L1397" s="14" t="str">
        <f t="shared" si="231"/>
        <v/>
      </c>
      <c r="M1397" s="14" t="str">
        <f>IF(AND(H1397=H1396,K1396="afterTx",timingTable[[#This Row],['[TRACECODE']:.1]]=6),"dc","")</f>
        <v/>
      </c>
      <c r="N1397" s="14" t="str">
        <f t="shared" si="232"/>
        <v/>
      </c>
      <c r="O1397" s="14" t="str">
        <f>IF(timingTable[[#This Row],['[TRACECODE']:.1]]=141,"afterRx","")</f>
        <v/>
      </c>
      <c r="P1397" s="14" t="str">
        <f t="shared" si="233"/>
        <v/>
      </c>
      <c r="Q1397" s="14" t="str">
        <f t="shared" si="234"/>
        <v/>
      </c>
      <c r="R1397" s="14" t="str">
        <f t="shared" si="235"/>
        <v/>
      </c>
      <c r="S1397" s="14" t="str">
        <f t="shared" si="236"/>
        <v>EMPTY</v>
      </c>
      <c r="T1397" s="14" t="str">
        <f t="shared" si="237"/>
        <v>EMPTY</v>
      </c>
      <c r="U1397" s="14" t="str">
        <f t="shared" si="238"/>
        <v>EMPTY</v>
      </c>
      <c r="V1397" s="14" t="str">
        <f t="shared" si="239"/>
        <v>EMPTY</v>
      </c>
      <c r="W1397" s="14" t="str">
        <f>IF(L1397="beforeTx",timingTable[[#This Row],[FRT32_val]]-timingTable[[#This Row],[FRT32_trace]],"EMPTY")</f>
        <v>EMPTY</v>
      </c>
      <c r="X1397" s="14" t="str">
        <f t="shared" si="240"/>
        <v>EMPTY</v>
      </c>
      <c r="Y1397" s="14" t="str">
        <f t="shared" si="241"/>
        <v>EMPTY</v>
      </c>
      <c r="Z1397" s="14" t="str">
        <f>IF(AND(P1397="beforeRx",O1398="afterRx"),J1398-timingTable[[#This Row],[FRT32_trace]],"EMPTY")</f>
        <v>EMPTY</v>
      </c>
      <c r="AA1397" s="14" t="str">
        <f>IF(AND(timingTable[[#This Row],[txEnd]]="txEnd",Q1401="rxStart"),I1401-timingTable[[#This Row],[FRT32_val]],"EMPTY")</f>
        <v>EMPTY</v>
      </c>
    </row>
    <row r="1398" spans="1:27" x14ac:dyDescent="0.25">
      <c r="A1398" s="14" t="s">
        <v>5093</v>
      </c>
      <c r="B1398">
        <v>335692691697</v>
      </c>
      <c r="C1398" s="14" t="s">
        <v>12965</v>
      </c>
      <c r="D1398">
        <v>151</v>
      </c>
      <c r="E1398" s="14" t="s">
        <v>7876</v>
      </c>
      <c r="F1398" s="14" t="s">
        <v>7945</v>
      </c>
      <c r="G1398" s="14">
        <f>timingTable[[#This Row],[FRT_DEC]]-B1397</f>
        <v>18917</v>
      </c>
      <c r="H13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INFO]]))),H1397)</f>
        <v>125</v>
      </c>
      <c r="I13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398" s="14">
        <f>HEX2DEC(RIGHT(timingTable[[#This Row],[FRT_HEX]],MIN(LEN(timingTable[[#This Row],[FRT_HEX]])-2,8)))</f>
        <v>685242609</v>
      </c>
      <c r="K1398" s="14" t="str">
        <f>IF(timingTable[[#This Row],['[TRACECODE']:.1]]=140,"afterTx","")</f>
        <v/>
      </c>
      <c r="L1398" s="14" t="str">
        <f t="shared" si="231"/>
        <v/>
      </c>
      <c r="M1398" s="14" t="str">
        <f>IF(AND(H1398=H1397,K1397="afterTx",timingTable[[#This Row],['[TRACECODE']:.1]]=6),"dc","")</f>
        <v/>
      </c>
      <c r="N1398" s="14" t="str">
        <f t="shared" si="232"/>
        <v/>
      </c>
      <c r="O1398" s="14" t="str">
        <f>IF(timingTable[[#This Row],['[TRACECODE']:.1]]=141,"afterRx","")</f>
        <v/>
      </c>
      <c r="P1398" s="14" t="str">
        <f t="shared" si="233"/>
        <v/>
      </c>
      <c r="Q1398" s="14" t="str">
        <f t="shared" si="234"/>
        <v/>
      </c>
      <c r="R1398" s="14" t="str">
        <f t="shared" si="235"/>
        <v/>
      </c>
      <c r="S1398" s="14" t="str">
        <f t="shared" si="236"/>
        <v>EMPTY</v>
      </c>
      <c r="T1398" s="14" t="str">
        <f t="shared" si="237"/>
        <v>EMPTY</v>
      </c>
      <c r="U1398" s="14" t="str">
        <f t="shared" si="238"/>
        <v>EMPTY</v>
      </c>
      <c r="V1398" s="14" t="str">
        <f t="shared" si="239"/>
        <v>EMPTY</v>
      </c>
      <c r="W1398" s="14" t="str">
        <f>IF(L1398="beforeTx",timingTable[[#This Row],[FRT32_val]]-timingTable[[#This Row],[FRT32_trace]],"EMPTY")</f>
        <v>EMPTY</v>
      </c>
      <c r="X1398" s="14" t="str">
        <f t="shared" si="240"/>
        <v>EMPTY</v>
      </c>
      <c r="Y1398" s="14" t="str">
        <f t="shared" si="241"/>
        <v>EMPTY</v>
      </c>
      <c r="Z1398" s="14" t="str">
        <f>IF(AND(P1398="beforeRx",O1399="afterRx"),J1399-timingTable[[#This Row],[FRT32_trace]],"EMPTY")</f>
        <v>EMPTY</v>
      </c>
      <c r="AA1398" s="14" t="str">
        <f>IF(AND(timingTable[[#This Row],[txEnd]]="txEnd",Q1402="rxStart"),I1402-timingTable[[#This Row],[FRT32_val]],"EMPTY")</f>
        <v>EMPTY</v>
      </c>
    </row>
    <row r="1399" spans="1:27" x14ac:dyDescent="0.25">
      <c r="A1399" s="14" t="s">
        <v>5095</v>
      </c>
      <c r="B1399">
        <v>335692692766</v>
      </c>
      <c r="C1399" s="14" t="s">
        <v>12967</v>
      </c>
      <c r="D1399">
        <v>151</v>
      </c>
      <c r="E1399" s="14" t="s">
        <v>7876</v>
      </c>
      <c r="F1399" s="14" t="s">
        <v>7936</v>
      </c>
      <c r="G1399" s="14">
        <f>timingTable[[#This Row],[FRT_DEC]]-B1398</f>
        <v>1069</v>
      </c>
      <c r="H13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INFO]]))),H1398)</f>
        <v>125</v>
      </c>
      <c r="I13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399" s="14">
        <f>HEX2DEC(RIGHT(timingTable[[#This Row],[FRT_HEX]],MIN(LEN(timingTable[[#This Row],[FRT_HEX]])-2,8)))</f>
        <v>685243678</v>
      </c>
      <c r="K1399" s="14" t="str">
        <f>IF(timingTable[[#This Row],['[TRACECODE']:.1]]=140,"afterTx","")</f>
        <v/>
      </c>
      <c r="L1399" s="14" t="str">
        <f t="shared" si="231"/>
        <v/>
      </c>
      <c r="M1399" s="14" t="str">
        <f>IF(AND(H1399=H1398,K1398="afterTx",timingTable[[#This Row],['[TRACECODE']:.1]]=6),"dc","")</f>
        <v/>
      </c>
      <c r="N1399" s="14" t="str">
        <f t="shared" si="232"/>
        <v/>
      </c>
      <c r="O1399" s="14" t="str">
        <f>IF(timingTable[[#This Row],['[TRACECODE']:.1]]=141,"afterRx","")</f>
        <v/>
      </c>
      <c r="P1399" s="14" t="str">
        <f t="shared" si="233"/>
        <v/>
      </c>
      <c r="Q1399" s="14" t="str">
        <f t="shared" si="234"/>
        <v/>
      </c>
      <c r="R1399" s="14" t="str">
        <f t="shared" si="235"/>
        <v/>
      </c>
      <c r="S1399" s="14" t="str">
        <f t="shared" si="236"/>
        <v>EMPTY</v>
      </c>
      <c r="T1399" s="14" t="str">
        <f t="shared" si="237"/>
        <v>EMPTY</v>
      </c>
      <c r="U1399" s="14" t="str">
        <f t="shared" si="238"/>
        <v>EMPTY</v>
      </c>
      <c r="V1399" s="14" t="str">
        <f t="shared" si="239"/>
        <v>EMPTY</v>
      </c>
      <c r="W1399" s="14" t="str">
        <f>IF(L1399="beforeTx",timingTable[[#This Row],[FRT32_val]]-timingTable[[#This Row],[FRT32_trace]],"EMPTY")</f>
        <v>EMPTY</v>
      </c>
      <c r="X1399" s="14" t="str">
        <f t="shared" si="240"/>
        <v>EMPTY</v>
      </c>
      <c r="Y1399" s="14" t="str">
        <f t="shared" si="241"/>
        <v>EMPTY</v>
      </c>
      <c r="Z1399" s="14" t="str">
        <f>IF(AND(P1399="beforeRx",O1400="afterRx"),J1400-timingTable[[#This Row],[FRT32_trace]],"EMPTY")</f>
        <v>EMPTY</v>
      </c>
      <c r="AA1399" s="14" t="str">
        <f>IF(AND(timingTable[[#This Row],[txEnd]]="txEnd",Q1403="rxStart"),I1403-timingTable[[#This Row],[FRT32_val]],"EMPTY")</f>
        <v>EMPTY</v>
      </c>
    </row>
    <row r="1400" spans="1:27" x14ac:dyDescent="0.25">
      <c r="A1400" s="14" t="s">
        <v>5097</v>
      </c>
      <c r="B1400">
        <v>335692712766</v>
      </c>
      <c r="C1400" s="14" t="s">
        <v>12969</v>
      </c>
      <c r="D1400">
        <v>151</v>
      </c>
      <c r="E1400" s="14" t="s">
        <v>7876</v>
      </c>
      <c r="F1400" s="14" t="s">
        <v>7936</v>
      </c>
      <c r="G1400" s="14">
        <f>timingTable[[#This Row],[FRT_DEC]]-B1399</f>
        <v>20000</v>
      </c>
      <c r="H14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INFO]]))),H1399)</f>
        <v>125</v>
      </c>
      <c r="I14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0" s="14">
        <f>HEX2DEC(RIGHT(timingTable[[#This Row],[FRT_HEX]],MIN(LEN(timingTable[[#This Row],[FRT_HEX]])-2,8)))</f>
        <v>685263678</v>
      </c>
      <c r="K1400" s="14" t="str">
        <f>IF(timingTable[[#This Row],['[TRACECODE']:.1]]=140,"afterTx","")</f>
        <v/>
      </c>
      <c r="L1400" s="14" t="str">
        <f t="shared" si="231"/>
        <v/>
      </c>
      <c r="M1400" s="14" t="str">
        <f>IF(AND(H1400=H1399,K1399="afterTx",timingTable[[#This Row],['[TRACECODE']:.1]]=6),"dc","")</f>
        <v/>
      </c>
      <c r="N1400" s="14" t="str">
        <f t="shared" si="232"/>
        <v/>
      </c>
      <c r="O1400" s="14" t="str">
        <f>IF(timingTable[[#This Row],['[TRACECODE']:.1]]=141,"afterRx","")</f>
        <v/>
      </c>
      <c r="P1400" s="14" t="str">
        <f t="shared" si="233"/>
        <v/>
      </c>
      <c r="Q1400" s="14" t="str">
        <f t="shared" si="234"/>
        <v/>
      </c>
      <c r="R1400" s="14" t="str">
        <f t="shared" si="235"/>
        <v/>
      </c>
      <c r="S1400" s="14" t="str">
        <f t="shared" si="236"/>
        <v>EMPTY</v>
      </c>
      <c r="T1400" s="14" t="str">
        <f t="shared" si="237"/>
        <v>EMPTY</v>
      </c>
      <c r="U1400" s="14" t="str">
        <f t="shared" si="238"/>
        <v>EMPTY</v>
      </c>
      <c r="V1400" s="14" t="str">
        <f t="shared" si="239"/>
        <v>EMPTY</v>
      </c>
      <c r="W1400" s="14" t="str">
        <f>IF(L1400="beforeTx",timingTable[[#This Row],[FRT32_val]]-timingTable[[#This Row],[FRT32_trace]],"EMPTY")</f>
        <v>EMPTY</v>
      </c>
      <c r="X1400" s="14" t="str">
        <f t="shared" si="240"/>
        <v>EMPTY</v>
      </c>
      <c r="Y1400" s="14" t="str">
        <f t="shared" si="241"/>
        <v>EMPTY</v>
      </c>
      <c r="Z1400" s="14" t="str">
        <f>IF(AND(P1400="beforeRx",O1401="afterRx"),J1401-timingTable[[#This Row],[FRT32_trace]],"EMPTY")</f>
        <v>EMPTY</v>
      </c>
      <c r="AA1400" s="14" t="str">
        <f>IF(AND(timingTable[[#This Row],[txEnd]]="txEnd",Q1404="rxStart"),I1404-timingTable[[#This Row],[FRT32_val]],"EMPTY")</f>
        <v>EMPTY</v>
      </c>
    </row>
    <row r="1401" spans="1:27" x14ac:dyDescent="0.25">
      <c r="A1401" s="14" t="s">
        <v>5099</v>
      </c>
      <c r="B1401">
        <v>335692732765</v>
      </c>
      <c r="C1401" s="14" t="s">
        <v>12971</v>
      </c>
      <c r="D1401">
        <v>151</v>
      </c>
      <c r="E1401" s="14" t="s">
        <v>7876</v>
      </c>
      <c r="F1401" s="14" t="s">
        <v>7936</v>
      </c>
      <c r="G1401" s="14">
        <f>timingTable[[#This Row],[FRT_DEC]]-B1400</f>
        <v>19999</v>
      </c>
      <c r="H14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INFO]]))),H1400)</f>
        <v>125</v>
      </c>
      <c r="I14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1" s="14">
        <f>HEX2DEC(RIGHT(timingTable[[#This Row],[FRT_HEX]],MIN(LEN(timingTable[[#This Row],[FRT_HEX]])-2,8)))</f>
        <v>685283677</v>
      </c>
      <c r="K1401" s="14" t="str">
        <f>IF(timingTable[[#This Row],['[TRACECODE']:.1]]=140,"afterTx","")</f>
        <v/>
      </c>
      <c r="L1401" s="14" t="str">
        <f t="shared" si="231"/>
        <v/>
      </c>
      <c r="M1401" s="14" t="str">
        <f>IF(AND(H1401=H1400,K1400="afterTx",timingTable[[#This Row],['[TRACECODE']:.1]]=6),"dc","")</f>
        <v/>
      </c>
      <c r="N1401" s="14" t="str">
        <f t="shared" si="232"/>
        <v/>
      </c>
      <c r="O1401" s="14" t="str">
        <f>IF(timingTable[[#This Row],['[TRACECODE']:.1]]=141,"afterRx","")</f>
        <v/>
      </c>
      <c r="P1401" s="14" t="str">
        <f t="shared" si="233"/>
        <v/>
      </c>
      <c r="Q1401" s="14" t="str">
        <f t="shared" si="234"/>
        <v/>
      </c>
      <c r="R1401" s="14" t="str">
        <f t="shared" si="235"/>
        <v/>
      </c>
      <c r="S1401" s="14" t="str">
        <f t="shared" si="236"/>
        <v>EMPTY</v>
      </c>
      <c r="T1401" s="14" t="str">
        <f t="shared" si="237"/>
        <v>EMPTY</v>
      </c>
      <c r="U1401" s="14" t="str">
        <f t="shared" si="238"/>
        <v>EMPTY</v>
      </c>
      <c r="V1401" s="14" t="str">
        <f t="shared" si="239"/>
        <v>EMPTY</v>
      </c>
      <c r="W1401" s="14" t="str">
        <f>IF(L1401="beforeTx",timingTable[[#This Row],[FRT32_val]]-timingTable[[#This Row],[FRT32_trace]],"EMPTY")</f>
        <v>EMPTY</v>
      </c>
      <c r="X1401" s="14" t="str">
        <f t="shared" si="240"/>
        <v>EMPTY</v>
      </c>
      <c r="Y1401" s="14" t="str">
        <f t="shared" si="241"/>
        <v>EMPTY</v>
      </c>
      <c r="Z1401" s="14" t="str">
        <f>IF(AND(P1401="beforeRx",O1402="afterRx"),J1402-timingTable[[#This Row],[FRT32_trace]],"EMPTY")</f>
        <v>EMPTY</v>
      </c>
      <c r="AA1401" s="14" t="str">
        <f>IF(AND(timingTable[[#This Row],[txEnd]]="txEnd",Q1405="rxStart"),I1405-timingTable[[#This Row],[FRT32_val]],"EMPTY")</f>
        <v>EMPTY</v>
      </c>
    </row>
    <row r="1402" spans="1:27" x14ac:dyDescent="0.25">
      <c r="A1402" s="14" t="s">
        <v>5101</v>
      </c>
      <c r="B1402">
        <v>335692752765</v>
      </c>
      <c r="C1402" s="14" t="s">
        <v>12973</v>
      </c>
      <c r="D1402">
        <v>151</v>
      </c>
      <c r="E1402" s="14" t="s">
        <v>7876</v>
      </c>
      <c r="F1402" s="14" t="s">
        <v>7936</v>
      </c>
      <c r="G1402" s="14">
        <f>timingTable[[#This Row],[FRT_DEC]]-B1401</f>
        <v>20000</v>
      </c>
      <c r="H14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INFO]]))),H1401)</f>
        <v>125</v>
      </c>
      <c r="I14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2" s="14">
        <f>HEX2DEC(RIGHT(timingTable[[#This Row],[FRT_HEX]],MIN(LEN(timingTable[[#This Row],[FRT_HEX]])-2,8)))</f>
        <v>685303677</v>
      </c>
      <c r="K1402" s="14" t="str">
        <f>IF(timingTable[[#This Row],['[TRACECODE']:.1]]=140,"afterTx","")</f>
        <v/>
      </c>
      <c r="L1402" s="14" t="str">
        <f t="shared" si="231"/>
        <v/>
      </c>
      <c r="M1402" s="14" t="str">
        <f>IF(AND(H1402=H1401,K1401="afterTx",timingTable[[#This Row],['[TRACECODE']:.1]]=6),"dc","")</f>
        <v/>
      </c>
      <c r="N1402" s="14" t="str">
        <f t="shared" si="232"/>
        <v/>
      </c>
      <c r="O1402" s="14" t="str">
        <f>IF(timingTable[[#This Row],['[TRACECODE']:.1]]=141,"afterRx","")</f>
        <v/>
      </c>
      <c r="P1402" s="14" t="str">
        <f t="shared" si="233"/>
        <v/>
      </c>
      <c r="Q1402" s="14" t="str">
        <f t="shared" si="234"/>
        <v/>
      </c>
      <c r="R1402" s="14" t="str">
        <f t="shared" si="235"/>
        <v/>
      </c>
      <c r="S1402" s="14" t="str">
        <f t="shared" si="236"/>
        <v>EMPTY</v>
      </c>
      <c r="T1402" s="14" t="str">
        <f t="shared" si="237"/>
        <v>EMPTY</v>
      </c>
      <c r="U1402" s="14" t="str">
        <f t="shared" si="238"/>
        <v>EMPTY</v>
      </c>
      <c r="V1402" s="14" t="str">
        <f t="shared" si="239"/>
        <v>EMPTY</v>
      </c>
      <c r="W1402" s="14" t="str">
        <f>IF(L1402="beforeTx",timingTable[[#This Row],[FRT32_val]]-timingTable[[#This Row],[FRT32_trace]],"EMPTY")</f>
        <v>EMPTY</v>
      </c>
      <c r="X1402" s="14" t="str">
        <f t="shared" si="240"/>
        <v>EMPTY</v>
      </c>
      <c r="Y1402" s="14" t="str">
        <f t="shared" si="241"/>
        <v>EMPTY</v>
      </c>
      <c r="Z1402" s="14" t="str">
        <f>IF(AND(P1402="beforeRx",O1403="afterRx"),J1403-timingTable[[#This Row],[FRT32_trace]],"EMPTY")</f>
        <v>EMPTY</v>
      </c>
      <c r="AA1402" s="14" t="str">
        <f>IF(AND(timingTable[[#This Row],[txEnd]]="txEnd",Q1406="rxStart"),I1406-timingTable[[#This Row],[FRT32_val]],"EMPTY")</f>
        <v>EMPTY</v>
      </c>
    </row>
    <row r="1403" spans="1:27" x14ac:dyDescent="0.25">
      <c r="A1403" s="14" t="s">
        <v>5103</v>
      </c>
      <c r="B1403">
        <v>335692772766</v>
      </c>
      <c r="C1403" s="14" t="s">
        <v>12975</v>
      </c>
      <c r="D1403">
        <v>151</v>
      </c>
      <c r="E1403" s="14" t="s">
        <v>7876</v>
      </c>
      <c r="F1403" s="14" t="s">
        <v>7936</v>
      </c>
      <c r="G1403" s="14">
        <f>timingTable[[#This Row],[FRT_DEC]]-B1402</f>
        <v>20001</v>
      </c>
      <c r="H14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INFO]]))),H1402)</f>
        <v>125</v>
      </c>
      <c r="I14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3" s="14">
        <f>HEX2DEC(RIGHT(timingTable[[#This Row],[FRT_HEX]],MIN(LEN(timingTable[[#This Row],[FRT_HEX]])-2,8)))</f>
        <v>685323678</v>
      </c>
      <c r="K1403" s="14" t="str">
        <f>IF(timingTable[[#This Row],['[TRACECODE']:.1]]=140,"afterTx","")</f>
        <v/>
      </c>
      <c r="L1403" s="14" t="str">
        <f t="shared" si="231"/>
        <v/>
      </c>
      <c r="M1403" s="14" t="str">
        <f>IF(AND(H1403=H1402,K1402="afterTx",timingTable[[#This Row],['[TRACECODE']:.1]]=6),"dc","")</f>
        <v/>
      </c>
      <c r="N1403" s="14" t="str">
        <f t="shared" si="232"/>
        <v/>
      </c>
      <c r="O1403" s="14" t="str">
        <f>IF(timingTable[[#This Row],['[TRACECODE']:.1]]=141,"afterRx","")</f>
        <v/>
      </c>
      <c r="P1403" s="14" t="str">
        <f t="shared" si="233"/>
        <v/>
      </c>
      <c r="Q1403" s="14" t="str">
        <f t="shared" si="234"/>
        <v/>
      </c>
      <c r="R1403" s="14" t="str">
        <f t="shared" si="235"/>
        <v/>
      </c>
      <c r="S1403" s="14" t="str">
        <f t="shared" si="236"/>
        <v>EMPTY</v>
      </c>
      <c r="T1403" s="14" t="str">
        <f t="shared" si="237"/>
        <v>EMPTY</v>
      </c>
      <c r="U1403" s="14" t="str">
        <f t="shared" si="238"/>
        <v>EMPTY</v>
      </c>
      <c r="V1403" s="14" t="str">
        <f t="shared" si="239"/>
        <v>EMPTY</v>
      </c>
      <c r="W1403" s="14" t="str">
        <f>IF(L1403="beforeTx",timingTable[[#This Row],[FRT32_val]]-timingTable[[#This Row],[FRT32_trace]],"EMPTY")</f>
        <v>EMPTY</v>
      </c>
      <c r="X1403" s="14" t="str">
        <f t="shared" si="240"/>
        <v>EMPTY</v>
      </c>
      <c r="Y1403" s="14" t="str">
        <f t="shared" si="241"/>
        <v>EMPTY</v>
      </c>
      <c r="Z1403" s="14" t="str">
        <f>IF(AND(P1403="beforeRx",O1404="afterRx"),J1404-timingTable[[#This Row],[FRT32_trace]],"EMPTY")</f>
        <v>EMPTY</v>
      </c>
      <c r="AA1403" s="14" t="str">
        <f>IF(AND(timingTable[[#This Row],[txEnd]]="txEnd",Q1407="rxStart"),I1407-timingTable[[#This Row],[FRT32_val]],"EMPTY")</f>
        <v>EMPTY</v>
      </c>
    </row>
    <row r="1404" spans="1:27" x14ac:dyDescent="0.25">
      <c r="A1404" s="14" t="s">
        <v>5105</v>
      </c>
      <c r="B1404">
        <v>335692791697</v>
      </c>
      <c r="C1404" s="14" t="s">
        <v>12977</v>
      </c>
      <c r="D1404">
        <v>151</v>
      </c>
      <c r="E1404" s="14" t="s">
        <v>7876</v>
      </c>
      <c r="F1404" s="14" t="s">
        <v>7945</v>
      </c>
      <c r="G1404" s="14">
        <f>timingTable[[#This Row],[FRT_DEC]]-B1403</f>
        <v>18931</v>
      </c>
      <c r="H14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INFO]]))),H1403)</f>
        <v>125</v>
      </c>
      <c r="I14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04" s="14">
        <f>HEX2DEC(RIGHT(timingTable[[#This Row],[FRT_HEX]],MIN(LEN(timingTable[[#This Row],[FRT_HEX]])-2,8)))</f>
        <v>685342609</v>
      </c>
      <c r="K1404" s="14" t="str">
        <f>IF(timingTable[[#This Row],['[TRACECODE']:.1]]=140,"afterTx","")</f>
        <v/>
      </c>
      <c r="L1404" s="14" t="str">
        <f t="shared" si="231"/>
        <v/>
      </c>
      <c r="M1404" s="14" t="str">
        <f>IF(AND(H1404=H1403,K1403="afterTx",timingTable[[#This Row],['[TRACECODE']:.1]]=6),"dc","")</f>
        <v/>
      </c>
      <c r="N1404" s="14" t="str">
        <f t="shared" si="232"/>
        <v/>
      </c>
      <c r="O1404" s="14" t="str">
        <f>IF(timingTable[[#This Row],['[TRACECODE']:.1]]=141,"afterRx","")</f>
        <v/>
      </c>
      <c r="P1404" s="14" t="str">
        <f t="shared" si="233"/>
        <v/>
      </c>
      <c r="Q1404" s="14" t="str">
        <f t="shared" si="234"/>
        <v/>
      </c>
      <c r="R1404" s="14" t="str">
        <f t="shared" si="235"/>
        <v/>
      </c>
      <c r="S1404" s="14" t="str">
        <f t="shared" si="236"/>
        <v>EMPTY</v>
      </c>
      <c r="T1404" s="14" t="str">
        <f t="shared" si="237"/>
        <v>EMPTY</v>
      </c>
      <c r="U1404" s="14" t="str">
        <f t="shared" si="238"/>
        <v>EMPTY</v>
      </c>
      <c r="V1404" s="14" t="str">
        <f t="shared" si="239"/>
        <v>EMPTY</v>
      </c>
      <c r="W1404" s="14" t="str">
        <f>IF(L1404="beforeTx",timingTable[[#This Row],[FRT32_val]]-timingTable[[#This Row],[FRT32_trace]],"EMPTY")</f>
        <v>EMPTY</v>
      </c>
      <c r="X1404" s="14" t="str">
        <f t="shared" si="240"/>
        <v>EMPTY</v>
      </c>
      <c r="Y1404" s="14" t="str">
        <f t="shared" si="241"/>
        <v>EMPTY</v>
      </c>
      <c r="Z1404" s="14" t="str">
        <f>IF(AND(P1404="beforeRx",O1405="afterRx"),J1405-timingTable[[#This Row],[FRT32_trace]],"EMPTY")</f>
        <v>EMPTY</v>
      </c>
      <c r="AA1404" s="14" t="str">
        <f>IF(AND(timingTable[[#This Row],[txEnd]]="txEnd",Q1408="rxStart"),I1408-timingTable[[#This Row],[FRT32_val]],"EMPTY")</f>
        <v>EMPTY</v>
      </c>
    </row>
    <row r="1405" spans="1:27" x14ac:dyDescent="0.25">
      <c r="A1405" s="14" t="s">
        <v>5107</v>
      </c>
      <c r="B1405">
        <v>335692792765</v>
      </c>
      <c r="C1405" s="14" t="s">
        <v>12979</v>
      </c>
      <c r="D1405">
        <v>151</v>
      </c>
      <c r="E1405" s="14" t="s">
        <v>7876</v>
      </c>
      <c r="F1405" s="14" t="s">
        <v>7936</v>
      </c>
      <c r="G1405" s="14">
        <f>timingTable[[#This Row],[FRT_DEC]]-B1404</f>
        <v>1068</v>
      </c>
      <c r="H14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INFO]]))),H1404)</f>
        <v>125</v>
      </c>
      <c r="I14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5" s="14">
        <f>HEX2DEC(RIGHT(timingTable[[#This Row],[FRT_HEX]],MIN(LEN(timingTable[[#This Row],[FRT_HEX]])-2,8)))</f>
        <v>685343677</v>
      </c>
      <c r="K1405" s="14" t="str">
        <f>IF(timingTable[[#This Row],['[TRACECODE']:.1]]=140,"afterTx","")</f>
        <v/>
      </c>
      <c r="L1405" s="14" t="str">
        <f t="shared" si="231"/>
        <v/>
      </c>
      <c r="M1405" s="14" t="str">
        <f>IF(AND(H1405=H1404,K1404="afterTx",timingTable[[#This Row],['[TRACECODE']:.1]]=6),"dc","")</f>
        <v/>
      </c>
      <c r="N1405" s="14" t="str">
        <f t="shared" si="232"/>
        <v/>
      </c>
      <c r="O1405" s="14" t="str">
        <f>IF(timingTable[[#This Row],['[TRACECODE']:.1]]=141,"afterRx","")</f>
        <v/>
      </c>
      <c r="P1405" s="14" t="str">
        <f t="shared" si="233"/>
        <v/>
      </c>
      <c r="Q1405" s="14" t="str">
        <f t="shared" si="234"/>
        <v/>
      </c>
      <c r="R1405" s="14" t="str">
        <f t="shared" si="235"/>
        <v/>
      </c>
      <c r="S1405" s="14" t="str">
        <f t="shared" si="236"/>
        <v>EMPTY</v>
      </c>
      <c r="T1405" s="14" t="str">
        <f t="shared" si="237"/>
        <v>EMPTY</v>
      </c>
      <c r="U1405" s="14" t="str">
        <f t="shared" si="238"/>
        <v>EMPTY</v>
      </c>
      <c r="V1405" s="14" t="str">
        <f t="shared" si="239"/>
        <v>EMPTY</v>
      </c>
      <c r="W1405" s="14" t="str">
        <f>IF(L1405="beforeTx",timingTable[[#This Row],[FRT32_val]]-timingTable[[#This Row],[FRT32_trace]],"EMPTY")</f>
        <v>EMPTY</v>
      </c>
      <c r="X1405" s="14" t="str">
        <f t="shared" si="240"/>
        <v>EMPTY</v>
      </c>
      <c r="Y1405" s="14" t="str">
        <f t="shared" si="241"/>
        <v>EMPTY</v>
      </c>
      <c r="Z1405" s="14" t="str">
        <f>IF(AND(P1405="beforeRx",O1406="afterRx"),J1406-timingTable[[#This Row],[FRT32_trace]],"EMPTY")</f>
        <v>EMPTY</v>
      </c>
      <c r="AA1405" s="14" t="str">
        <f>IF(AND(timingTable[[#This Row],[txEnd]]="txEnd",Q1409="rxStart"),I1409-timingTable[[#This Row],[FRT32_val]],"EMPTY")</f>
        <v>EMPTY</v>
      </c>
    </row>
    <row r="1406" spans="1:27" x14ac:dyDescent="0.25">
      <c r="A1406" s="14" t="s">
        <v>5109</v>
      </c>
      <c r="B1406">
        <v>335692812765</v>
      </c>
      <c r="C1406" s="14" t="s">
        <v>12981</v>
      </c>
      <c r="D1406">
        <v>151</v>
      </c>
      <c r="E1406" s="14" t="s">
        <v>7876</v>
      </c>
      <c r="F1406" s="14" t="s">
        <v>7936</v>
      </c>
      <c r="G1406" s="14">
        <f>timingTable[[#This Row],[FRT_DEC]]-B1405</f>
        <v>20000</v>
      </c>
      <c r="H14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INFO]]))),H1405)</f>
        <v>125</v>
      </c>
      <c r="I14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6" s="14">
        <f>HEX2DEC(RIGHT(timingTable[[#This Row],[FRT_HEX]],MIN(LEN(timingTable[[#This Row],[FRT_HEX]])-2,8)))</f>
        <v>685363677</v>
      </c>
      <c r="K1406" s="14" t="str">
        <f>IF(timingTable[[#This Row],['[TRACECODE']:.1]]=140,"afterTx","")</f>
        <v/>
      </c>
      <c r="L1406" s="14" t="str">
        <f t="shared" si="231"/>
        <v/>
      </c>
      <c r="M1406" s="14" t="str">
        <f>IF(AND(H1406=H1405,K1405="afterTx",timingTable[[#This Row],['[TRACECODE']:.1]]=6),"dc","")</f>
        <v/>
      </c>
      <c r="N1406" s="14" t="str">
        <f t="shared" si="232"/>
        <v/>
      </c>
      <c r="O1406" s="14" t="str">
        <f>IF(timingTable[[#This Row],['[TRACECODE']:.1]]=141,"afterRx","")</f>
        <v/>
      </c>
      <c r="P1406" s="14" t="str">
        <f t="shared" si="233"/>
        <v/>
      </c>
      <c r="Q1406" s="14" t="str">
        <f t="shared" si="234"/>
        <v/>
      </c>
      <c r="R1406" s="14" t="str">
        <f t="shared" si="235"/>
        <v/>
      </c>
      <c r="S1406" s="14" t="str">
        <f t="shared" si="236"/>
        <v>EMPTY</v>
      </c>
      <c r="T1406" s="14" t="str">
        <f t="shared" si="237"/>
        <v>EMPTY</v>
      </c>
      <c r="U1406" s="14" t="str">
        <f t="shared" si="238"/>
        <v>EMPTY</v>
      </c>
      <c r="V1406" s="14" t="str">
        <f t="shared" si="239"/>
        <v>EMPTY</v>
      </c>
      <c r="W1406" s="14" t="str">
        <f>IF(L1406="beforeTx",timingTable[[#This Row],[FRT32_val]]-timingTable[[#This Row],[FRT32_trace]],"EMPTY")</f>
        <v>EMPTY</v>
      </c>
      <c r="X1406" s="14" t="str">
        <f t="shared" si="240"/>
        <v>EMPTY</v>
      </c>
      <c r="Y1406" s="14" t="str">
        <f t="shared" si="241"/>
        <v>EMPTY</v>
      </c>
      <c r="Z1406" s="14" t="str">
        <f>IF(AND(P1406="beforeRx",O1407="afterRx"),J1407-timingTable[[#This Row],[FRT32_trace]],"EMPTY")</f>
        <v>EMPTY</v>
      </c>
      <c r="AA1406" s="14" t="str">
        <f>IF(AND(timingTable[[#This Row],[txEnd]]="txEnd",Q1410="rxStart"),I1410-timingTable[[#This Row],[FRT32_val]],"EMPTY")</f>
        <v>EMPTY</v>
      </c>
    </row>
    <row r="1407" spans="1:27" x14ac:dyDescent="0.25">
      <c r="A1407" s="14" t="s">
        <v>5111</v>
      </c>
      <c r="B1407">
        <v>335692832765</v>
      </c>
      <c r="C1407" s="14" t="s">
        <v>12983</v>
      </c>
      <c r="D1407">
        <v>151</v>
      </c>
      <c r="E1407" s="14" t="s">
        <v>7876</v>
      </c>
      <c r="F1407" s="14" t="s">
        <v>7936</v>
      </c>
      <c r="G1407" s="14">
        <f>timingTable[[#This Row],[FRT_DEC]]-B1406</f>
        <v>20000</v>
      </c>
      <c r="H14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INFO]]))),H1406)</f>
        <v>125</v>
      </c>
      <c r="I14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7" s="14">
        <f>HEX2DEC(RIGHT(timingTable[[#This Row],[FRT_HEX]],MIN(LEN(timingTable[[#This Row],[FRT_HEX]])-2,8)))</f>
        <v>685383677</v>
      </c>
      <c r="K1407" s="14" t="str">
        <f>IF(timingTable[[#This Row],['[TRACECODE']:.1]]=140,"afterTx","")</f>
        <v/>
      </c>
      <c r="L1407" s="14" t="str">
        <f t="shared" si="231"/>
        <v/>
      </c>
      <c r="M1407" s="14" t="str">
        <f>IF(AND(H1407=H1406,K1406="afterTx",timingTable[[#This Row],['[TRACECODE']:.1]]=6),"dc","")</f>
        <v/>
      </c>
      <c r="N1407" s="14" t="str">
        <f t="shared" si="232"/>
        <v/>
      </c>
      <c r="O1407" s="14" t="str">
        <f>IF(timingTable[[#This Row],['[TRACECODE']:.1]]=141,"afterRx","")</f>
        <v/>
      </c>
      <c r="P1407" s="14" t="str">
        <f t="shared" si="233"/>
        <v/>
      </c>
      <c r="Q1407" s="14" t="str">
        <f t="shared" si="234"/>
        <v/>
      </c>
      <c r="R1407" s="14" t="str">
        <f t="shared" si="235"/>
        <v/>
      </c>
      <c r="S1407" s="14" t="str">
        <f t="shared" si="236"/>
        <v>EMPTY</v>
      </c>
      <c r="T1407" s="14" t="str">
        <f t="shared" si="237"/>
        <v>EMPTY</v>
      </c>
      <c r="U1407" s="14" t="str">
        <f t="shared" si="238"/>
        <v>EMPTY</v>
      </c>
      <c r="V1407" s="14" t="str">
        <f t="shared" si="239"/>
        <v>EMPTY</v>
      </c>
      <c r="W1407" s="14" t="str">
        <f>IF(L1407="beforeTx",timingTable[[#This Row],[FRT32_val]]-timingTable[[#This Row],[FRT32_trace]],"EMPTY")</f>
        <v>EMPTY</v>
      </c>
      <c r="X1407" s="14" t="str">
        <f t="shared" si="240"/>
        <v>EMPTY</v>
      </c>
      <c r="Y1407" s="14" t="str">
        <f t="shared" si="241"/>
        <v>EMPTY</v>
      </c>
      <c r="Z1407" s="14" t="str">
        <f>IF(AND(P1407="beforeRx",O1408="afterRx"),J1408-timingTable[[#This Row],[FRT32_trace]],"EMPTY")</f>
        <v>EMPTY</v>
      </c>
      <c r="AA1407" s="14" t="str">
        <f>IF(AND(timingTable[[#This Row],[txEnd]]="txEnd",Q1411="rxStart"),I1411-timingTable[[#This Row],[FRT32_val]],"EMPTY")</f>
        <v>EMPTY</v>
      </c>
    </row>
    <row r="1408" spans="1:27" x14ac:dyDescent="0.25">
      <c r="A1408" s="14" t="s">
        <v>5113</v>
      </c>
      <c r="B1408">
        <v>335692852765</v>
      </c>
      <c r="C1408" s="14" t="s">
        <v>12985</v>
      </c>
      <c r="D1408">
        <v>151</v>
      </c>
      <c r="E1408" s="14" t="s">
        <v>7876</v>
      </c>
      <c r="F1408" s="14" t="s">
        <v>7936</v>
      </c>
      <c r="G1408" s="14">
        <f>timingTable[[#This Row],[FRT_DEC]]-B1407</f>
        <v>20000</v>
      </c>
      <c r="H14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INFO]]))),H1407)</f>
        <v>125</v>
      </c>
      <c r="I14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8" s="14">
        <f>HEX2DEC(RIGHT(timingTable[[#This Row],[FRT_HEX]],MIN(LEN(timingTable[[#This Row],[FRT_HEX]])-2,8)))</f>
        <v>685403677</v>
      </c>
      <c r="K1408" s="14" t="str">
        <f>IF(timingTable[[#This Row],['[TRACECODE']:.1]]=140,"afterTx","")</f>
        <v/>
      </c>
      <c r="L1408" s="14" t="str">
        <f t="shared" si="231"/>
        <v/>
      </c>
      <c r="M1408" s="14" t="str">
        <f>IF(AND(H1408=H1407,K1407="afterTx",timingTable[[#This Row],['[TRACECODE']:.1]]=6),"dc","")</f>
        <v/>
      </c>
      <c r="N1408" s="14" t="str">
        <f t="shared" si="232"/>
        <v/>
      </c>
      <c r="O1408" s="14" t="str">
        <f>IF(timingTable[[#This Row],['[TRACECODE']:.1]]=141,"afterRx","")</f>
        <v/>
      </c>
      <c r="P1408" s="14" t="str">
        <f t="shared" si="233"/>
        <v/>
      </c>
      <c r="Q1408" s="14" t="str">
        <f t="shared" si="234"/>
        <v/>
      </c>
      <c r="R1408" s="14" t="str">
        <f t="shared" si="235"/>
        <v/>
      </c>
      <c r="S1408" s="14" t="str">
        <f t="shared" si="236"/>
        <v>EMPTY</v>
      </c>
      <c r="T1408" s="14" t="str">
        <f t="shared" si="237"/>
        <v>EMPTY</v>
      </c>
      <c r="U1408" s="14" t="str">
        <f t="shared" si="238"/>
        <v>EMPTY</v>
      </c>
      <c r="V1408" s="14" t="str">
        <f t="shared" si="239"/>
        <v>EMPTY</v>
      </c>
      <c r="W1408" s="14" t="str">
        <f>IF(L1408="beforeTx",timingTable[[#This Row],[FRT32_val]]-timingTable[[#This Row],[FRT32_trace]],"EMPTY")</f>
        <v>EMPTY</v>
      </c>
      <c r="X1408" s="14" t="str">
        <f t="shared" si="240"/>
        <v>EMPTY</v>
      </c>
      <c r="Y1408" s="14" t="str">
        <f t="shared" si="241"/>
        <v>EMPTY</v>
      </c>
      <c r="Z1408" s="14" t="str">
        <f>IF(AND(P1408="beforeRx",O1409="afterRx"),J1409-timingTable[[#This Row],[FRT32_trace]],"EMPTY")</f>
        <v>EMPTY</v>
      </c>
      <c r="AA1408" s="14" t="str">
        <f>IF(AND(timingTable[[#This Row],[txEnd]]="txEnd",Q1412="rxStart"),I1412-timingTable[[#This Row],[FRT32_val]],"EMPTY")</f>
        <v>EMPTY</v>
      </c>
    </row>
    <row r="1409" spans="1:27" x14ac:dyDescent="0.25">
      <c r="A1409" s="14" t="s">
        <v>5115</v>
      </c>
      <c r="B1409">
        <v>335692872765</v>
      </c>
      <c r="C1409" s="14" t="s">
        <v>12987</v>
      </c>
      <c r="D1409">
        <v>151</v>
      </c>
      <c r="E1409" s="14" t="s">
        <v>7876</v>
      </c>
      <c r="F1409" s="14" t="s">
        <v>7936</v>
      </c>
      <c r="G1409" s="14">
        <f>timingTable[[#This Row],[FRT_DEC]]-B1408</f>
        <v>20000</v>
      </c>
      <c r="H14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INFO]]))),H1408)</f>
        <v>125</v>
      </c>
      <c r="I14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09" s="14">
        <f>HEX2DEC(RIGHT(timingTable[[#This Row],[FRT_HEX]],MIN(LEN(timingTable[[#This Row],[FRT_HEX]])-2,8)))</f>
        <v>685423677</v>
      </c>
      <c r="K1409" s="14" t="str">
        <f>IF(timingTable[[#This Row],['[TRACECODE']:.1]]=140,"afterTx","")</f>
        <v/>
      </c>
      <c r="L1409" s="14" t="str">
        <f t="shared" si="231"/>
        <v/>
      </c>
      <c r="M1409" s="14" t="str">
        <f>IF(AND(H1409=H1408,K1408="afterTx",timingTable[[#This Row],['[TRACECODE']:.1]]=6),"dc","")</f>
        <v/>
      </c>
      <c r="N1409" s="14" t="str">
        <f t="shared" si="232"/>
        <v/>
      </c>
      <c r="O1409" s="14" t="str">
        <f>IF(timingTable[[#This Row],['[TRACECODE']:.1]]=141,"afterRx","")</f>
        <v/>
      </c>
      <c r="P1409" s="14" t="str">
        <f t="shared" si="233"/>
        <v/>
      </c>
      <c r="Q1409" s="14" t="str">
        <f t="shared" si="234"/>
        <v/>
      </c>
      <c r="R1409" s="14" t="str">
        <f t="shared" si="235"/>
        <v/>
      </c>
      <c r="S1409" s="14" t="str">
        <f t="shared" si="236"/>
        <v>EMPTY</v>
      </c>
      <c r="T1409" s="14" t="str">
        <f t="shared" si="237"/>
        <v>EMPTY</v>
      </c>
      <c r="U1409" s="14" t="str">
        <f t="shared" si="238"/>
        <v>EMPTY</v>
      </c>
      <c r="V1409" s="14" t="str">
        <f t="shared" si="239"/>
        <v>EMPTY</v>
      </c>
      <c r="W1409" s="14" t="str">
        <f>IF(L1409="beforeTx",timingTable[[#This Row],[FRT32_val]]-timingTable[[#This Row],[FRT32_trace]],"EMPTY")</f>
        <v>EMPTY</v>
      </c>
      <c r="X1409" s="14" t="str">
        <f t="shared" si="240"/>
        <v>EMPTY</v>
      </c>
      <c r="Y1409" s="14" t="str">
        <f t="shared" si="241"/>
        <v>EMPTY</v>
      </c>
      <c r="Z1409" s="14" t="str">
        <f>IF(AND(P1409="beforeRx",O1410="afterRx"),J1410-timingTable[[#This Row],[FRT32_trace]],"EMPTY")</f>
        <v>EMPTY</v>
      </c>
      <c r="AA1409" s="14" t="str">
        <f>IF(AND(timingTable[[#This Row],[txEnd]]="txEnd",Q1413="rxStart"),I1413-timingTable[[#This Row],[FRT32_val]],"EMPTY")</f>
        <v>EMPTY</v>
      </c>
    </row>
    <row r="1410" spans="1:27" x14ac:dyDescent="0.25">
      <c r="A1410" s="14" t="s">
        <v>5117</v>
      </c>
      <c r="B1410">
        <v>335692891711</v>
      </c>
      <c r="C1410" s="14" t="s">
        <v>12989</v>
      </c>
      <c r="D1410">
        <v>151</v>
      </c>
      <c r="E1410" s="14" t="s">
        <v>7876</v>
      </c>
      <c r="F1410" s="14" t="s">
        <v>7945</v>
      </c>
      <c r="G1410" s="14">
        <f>timingTable[[#This Row],[FRT_DEC]]-B1409</f>
        <v>18946</v>
      </c>
      <c r="H14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INFO]]))),H1409)</f>
        <v>125</v>
      </c>
      <c r="I14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10" s="14">
        <f>HEX2DEC(RIGHT(timingTable[[#This Row],[FRT_HEX]],MIN(LEN(timingTable[[#This Row],[FRT_HEX]])-2,8)))</f>
        <v>685442623</v>
      </c>
      <c r="K1410" s="14" t="str">
        <f>IF(timingTable[[#This Row],['[TRACECODE']:.1]]=140,"afterTx","")</f>
        <v/>
      </c>
      <c r="L1410" s="14" t="str">
        <f t="shared" si="231"/>
        <v/>
      </c>
      <c r="M1410" s="14" t="str">
        <f>IF(AND(H1410=H1409,K1409="afterTx",timingTable[[#This Row],['[TRACECODE']:.1]]=6),"dc","")</f>
        <v/>
      </c>
      <c r="N1410" s="14" t="str">
        <f t="shared" si="232"/>
        <v/>
      </c>
      <c r="O1410" s="14" t="str">
        <f>IF(timingTable[[#This Row],['[TRACECODE']:.1]]=141,"afterRx","")</f>
        <v/>
      </c>
      <c r="P1410" s="14" t="str">
        <f t="shared" si="233"/>
        <v/>
      </c>
      <c r="Q1410" s="14" t="str">
        <f t="shared" si="234"/>
        <v/>
      </c>
      <c r="R1410" s="14" t="str">
        <f t="shared" si="235"/>
        <v/>
      </c>
      <c r="S1410" s="14" t="str">
        <f t="shared" si="236"/>
        <v>EMPTY</v>
      </c>
      <c r="T1410" s="14" t="str">
        <f t="shared" si="237"/>
        <v>EMPTY</v>
      </c>
      <c r="U1410" s="14" t="str">
        <f t="shared" si="238"/>
        <v>EMPTY</v>
      </c>
      <c r="V1410" s="14" t="str">
        <f t="shared" si="239"/>
        <v>EMPTY</v>
      </c>
      <c r="W1410" s="14" t="str">
        <f>IF(L1410="beforeTx",timingTable[[#This Row],[FRT32_val]]-timingTable[[#This Row],[FRT32_trace]],"EMPTY")</f>
        <v>EMPTY</v>
      </c>
      <c r="X1410" s="14" t="str">
        <f t="shared" si="240"/>
        <v>EMPTY</v>
      </c>
      <c r="Y1410" s="14" t="str">
        <f t="shared" si="241"/>
        <v>EMPTY</v>
      </c>
      <c r="Z1410" s="14" t="str">
        <f>IF(AND(P1410="beforeRx",O1411="afterRx"),J1411-timingTable[[#This Row],[FRT32_trace]],"EMPTY")</f>
        <v>EMPTY</v>
      </c>
      <c r="AA1410" s="14" t="str">
        <f>IF(AND(timingTable[[#This Row],[txEnd]]="txEnd",Q1414="rxStart"),I1414-timingTable[[#This Row],[FRT32_val]],"EMPTY")</f>
        <v>EMPTY</v>
      </c>
    </row>
    <row r="1411" spans="1:27" x14ac:dyDescent="0.25">
      <c r="A1411" s="14" t="s">
        <v>5119</v>
      </c>
      <c r="B1411">
        <v>335692892765</v>
      </c>
      <c r="C1411" s="14" t="s">
        <v>12991</v>
      </c>
      <c r="D1411">
        <v>151</v>
      </c>
      <c r="E1411" s="14" t="s">
        <v>7876</v>
      </c>
      <c r="F1411" s="14" t="s">
        <v>7936</v>
      </c>
      <c r="G1411" s="14">
        <f>timingTable[[#This Row],[FRT_DEC]]-B1410</f>
        <v>1054</v>
      </c>
      <c r="H14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INFO]]))),H1410)</f>
        <v>125</v>
      </c>
      <c r="I14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1" s="14">
        <f>HEX2DEC(RIGHT(timingTable[[#This Row],[FRT_HEX]],MIN(LEN(timingTable[[#This Row],[FRT_HEX]])-2,8)))</f>
        <v>685443677</v>
      </c>
      <c r="K1411" s="14" t="str">
        <f>IF(timingTable[[#This Row],['[TRACECODE']:.1]]=140,"afterTx","")</f>
        <v/>
      </c>
      <c r="L1411" s="14" t="str">
        <f t="shared" si="231"/>
        <v/>
      </c>
      <c r="M1411" s="14" t="str">
        <f>IF(AND(H1411=H1410,K1410="afterTx",timingTable[[#This Row],['[TRACECODE']:.1]]=6),"dc","")</f>
        <v/>
      </c>
      <c r="N1411" s="14" t="str">
        <f t="shared" si="232"/>
        <v/>
      </c>
      <c r="O1411" s="14" t="str">
        <f>IF(timingTable[[#This Row],['[TRACECODE']:.1]]=141,"afterRx","")</f>
        <v/>
      </c>
      <c r="P1411" s="14" t="str">
        <f t="shared" si="233"/>
        <v/>
      </c>
      <c r="Q1411" s="14" t="str">
        <f t="shared" si="234"/>
        <v/>
      </c>
      <c r="R1411" s="14" t="str">
        <f t="shared" si="235"/>
        <v/>
      </c>
      <c r="S1411" s="14" t="str">
        <f t="shared" si="236"/>
        <v>EMPTY</v>
      </c>
      <c r="T1411" s="14" t="str">
        <f t="shared" si="237"/>
        <v>EMPTY</v>
      </c>
      <c r="U1411" s="14" t="str">
        <f t="shared" si="238"/>
        <v>EMPTY</v>
      </c>
      <c r="V1411" s="14" t="str">
        <f t="shared" si="239"/>
        <v>EMPTY</v>
      </c>
      <c r="W1411" s="14" t="str">
        <f>IF(L1411="beforeTx",timingTable[[#This Row],[FRT32_val]]-timingTable[[#This Row],[FRT32_trace]],"EMPTY")</f>
        <v>EMPTY</v>
      </c>
      <c r="X1411" s="14" t="str">
        <f t="shared" si="240"/>
        <v>EMPTY</v>
      </c>
      <c r="Y1411" s="14" t="str">
        <f t="shared" si="241"/>
        <v>EMPTY</v>
      </c>
      <c r="Z1411" s="14" t="str">
        <f>IF(AND(P1411="beforeRx",O1412="afterRx"),J1412-timingTable[[#This Row],[FRT32_trace]],"EMPTY")</f>
        <v>EMPTY</v>
      </c>
      <c r="AA1411" s="14" t="str">
        <f>IF(AND(timingTable[[#This Row],[txEnd]]="txEnd",Q1415="rxStart"),I1415-timingTable[[#This Row],[FRT32_val]],"EMPTY")</f>
        <v>EMPTY</v>
      </c>
    </row>
    <row r="1412" spans="1:27" x14ac:dyDescent="0.25">
      <c r="A1412" s="14" t="s">
        <v>5121</v>
      </c>
      <c r="B1412">
        <v>335692912765</v>
      </c>
      <c r="C1412" s="14" t="s">
        <v>12993</v>
      </c>
      <c r="D1412">
        <v>151</v>
      </c>
      <c r="E1412" s="14" t="s">
        <v>7876</v>
      </c>
      <c r="F1412" s="14" t="s">
        <v>7936</v>
      </c>
      <c r="G1412" s="14">
        <f>timingTable[[#This Row],[FRT_DEC]]-B1411</f>
        <v>20000</v>
      </c>
      <c r="H14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INFO]]))),H1411)</f>
        <v>125</v>
      </c>
      <c r="I14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2" s="14">
        <f>HEX2DEC(RIGHT(timingTable[[#This Row],[FRT_HEX]],MIN(LEN(timingTable[[#This Row],[FRT_HEX]])-2,8)))</f>
        <v>685463677</v>
      </c>
      <c r="K1412" s="14" t="str">
        <f>IF(timingTable[[#This Row],['[TRACECODE']:.1]]=140,"afterTx","")</f>
        <v/>
      </c>
      <c r="L1412" s="14" t="str">
        <f t="shared" si="231"/>
        <v/>
      </c>
      <c r="M1412" s="14" t="str">
        <f>IF(AND(H1412=H1411,K1411="afterTx",timingTable[[#This Row],['[TRACECODE']:.1]]=6),"dc","")</f>
        <v/>
      </c>
      <c r="N1412" s="14" t="str">
        <f t="shared" si="232"/>
        <v/>
      </c>
      <c r="O1412" s="14" t="str">
        <f>IF(timingTable[[#This Row],['[TRACECODE']:.1]]=141,"afterRx","")</f>
        <v/>
      </c>
      <c r="P1412" s="14" t="str">
        <f t="shared" si="233"/>
        <v/>
      </c>
      <c r="Q1412" s="14" t="str">
        <f t="shared" si="234"/>
        <v/>
      </c>
      <c r="R1412" s="14" t="str">
        <f t="shared" si="235"/>
        <v/>
      </c>
      <c r="S1412" s="14" t="str">
        <f t="shared" si="236"/>
        <v>EMPTY</v>
      </c>
      <c r="T1412" s="14" t="str">
        <f t="shared" si="237"/>
        <v>EMPTY</v>
      </c>
      <c r="U1412" s="14" t="str">
        <f t="shared" si="238"/>
        <v>EMPTY</v>
      </c>
      <c r="V1412" s="14" t="str">
        <f t="shared" si="239"/>
        <v>EMPTY</v>
      </c>
      <c r="W1412" s="14" t="str">
        <f>IF(L1412="beforeTx",timingTable[[#This Row],[FRT32_val]]-timingTable[[#This Row],[FRT32_trace]],"EMPTY")</f>
        <v>EMPTY</v>
      </c>
      <c r="X1412" s="14" t="str">
        <f t="shared" si="240"/>
        <v>EMPTY</v>
      </c>
      <c r="Y1412" s="14" t="str">
        <f t="shared" si="241"/>
        <v>EMPTY</v>
      </c>
      <c r="Z1412" s="14" t="str">
        <f>IF(AND(P1412="beforeRx",O1413="afterRx"),J1413-timingTable[[#This Row],[FRT32_trace]],"EMPTY")</f>
        <v>EMPTY</v>
      </c>
      <c r="AA1412" s="14" t="str">
        <f>IF(AND(timingTable[[#This Row],[txEnd]]="txEnd",Q1416="rxStart"),I1416-timingTable[[#This Row],[FRT32_val]],"EMPTY")</f>
        <v>EMPTY</v>
      </c>
    </row>
    <row r="1413" spans="1:27" x14ac:dyDescent="0.25">
      <c r="A1413" s="14" t="s">
        <v>5123</v>
      </c>
      <c r="B1413">
        <v>335692932765</v>
      </c>
      <c r="C1413" s="14" t="s">
        <v>12995</v>
      </c>
      <c r="D1413">
        <v>151</v>
      </c>
      <c r="E1413" s="14" t="s">
        <v>7876</v>
      </c>
      <c r="F1413" s="14" t="s">
        <v>7936</v>
      </c>
      <c r="G1413" s="14">
        <f>timingTable[[#This Row],[FRT_DEC]]-B1412</f>
        <v>20000</v>
      </c>
      <c r="H14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INFO]]))),H1412)</f>
        <v>125</v>
      </c>
      <c r="I14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3" s="14">
        <f>HEX2DEC(RIGHT(timingTable[[#This Row],[FRT_HEX]],MIN(LEN(timingTable[[#This Row],[FRT_HEX]])-2,8)))</f>
        <v>685483677</v>
      </c>
      <c r="K1413" s="14" t="str">
        <f>IF(timingTable[[#This Row],['[TRACECODE']:.1]]=140,"afterTx","")</f>
        <v/>
      </c>
      <c r="L1413" s="14" t="str">
        <f t="shared" ref="L1413:L1476" si="242">IF(AND(H1415=H1413,K1415="afterTx"),"beforeTx","")</f>
        <v/>
      </c>
      <c r="M1413" s="14" t="str">
        <f>IF(AND(H1413=H1412,K1412="afterTx",timingTable[[#This Row],['[TRACECODE']:.1]]=6),"dc","")</f>
        <v/>
      </c>
      <c r="N1413" s="14" t="str">
        <f t="shared" ref="N1413:N1476" si="243">IF(AND(H1413=H1411,M1411="dc"),"txEnd","")</f>
        <v/>
      </c>
      <c r="O1413" s="14" t="str">
        <f>IF(timingTable[[#This Row],['[TRACECODE']:.1]]=141,"afterRx","")</f>
        <v/>
      </c>
      <c r="P1413" s="14" t="str">
        <f t="shared" ref="P1413:P1476" si="244">IF(AND(H1413=H1414,O1414="afterRx"),"beforeRx","")</f>
        <v/>
      </c>
      <c r="Q1413" s="14" t="str">
        <f t="shared" ref="Q1413:Q1476" si="245">IF(AND(H1413=H1412,O1412="afterRx"),"rxStart","")</f>
        <v/>
      </c>
      <c r="R1413" s="14" t="str">
        <f t="shared" ref="R1413:R1476" si="246">IF(AND(H1413=H1411,Q1411="rxStart"),"rxEnd","")</f>
        <v/>
      </c>
      <c r="S1413" s="14" t="str">
        <f t="shared" ref="S1413:S1476" si="247">IF(AND(H1416=H1413,M1416="dc",L1413="beforeTx"),I1416-I1413,"EMPTY")</f>
        <v>EMPTY</v>
      </c>
      <c r="T1413" s="14" t="str">
        <f t="shared" ref="T1413:T1476" si="248">IF(AND(N1413="txEnd",P1415="beforeRx",O1416="afterRx"),J1415-I1413,"EMPTY")</f>
        <v>EMPTY</v>
      </c>
      <c r="U1413" s="14" t="str">
        <f t="shared" ref="U1413:U1476" si="249">IF(AND(L1415="beforeTx",R1413="rxEnd",H1415=H1413),I1415-I1413,"EMPTY")</f>
        <v>EMPTY</v>
      </c>
      <c r="V1413" s="14" t="str">
        <f t="shared" ref="V1413:V1476" si="250">IF(AND(R1413="rxEnd",M1418="dc",H1413=H1418),I1418-I1413,"EMPTY")</f>
        <v>EMPTY</v>
      </c>
      <c r="W1413" s="14" t="str">
        <f>IF(L1413="beforeTx",timingTable[[#This Row],[FRT32_val]]-timingTable[[#This Row],[FRT32_trace]],"EMPTY")</f>
        <v>EMPTY</v>
      </c>
      <c r="X1413" s="14" t="str">
        <f t="shared" ref="X1413:X1476" si="251">IF(AND(L1413="beforeTx",K1415="afterTx"),J1415-J1413,"EMPTY")</f>
        <v>EMPTY</v>
      </c>
      <c r="Y1413" s="14" t="str">
        <f t="shared" ref="Y1413:Y1476" si="252">IF(AND(R1413="rxEnd",L1415="beforeTx"),J1415-I1413,"EMPTY")</f>
        <v>EMPTY</v>
      </c>
      <c r="Z1413" s="14" t="str">
        <f>IF(AND(P1413="beforeRx",O1414="afterRx"),J1414-timingTable[[#This Row],[FRT32_trace]],"EMPTY")</f>
        <v>EMPTY</v>
      </c>
      <c r="AA1413" s="14" t="str">
        <f>IF(AND(timingTable[[#This Row],[txEnd]]="txEnd",Q1417="rxStart"),I1417-timingTable[[#This Row],[FRT32_val]],"EMPTY")</f>
        <v>EMPTY</v>
      </c>
    </row>
    <row r="1414" spans="1:27" x14ac:dyDescent="0.25">
      <c r="A1414" s="14" t="s">
        <v>5125</v>
      </c>
      <c r="B1414">
        <v>335692952766</v>
      </c>
      <c r="C1414" s="14" t="s">
        <v>12997</v>
      </c>
      <c r="D1414">
        <v>151</v>
      </c>
      <c r="E1414" s="14" t="s">
        <v>7876</v>
      </c>
      <c r="F1414" s="14" t="s">
        <v>7936</v>
      </c>
      <c r="G1414" s="14">
        <f>timingTable[[#This Row],[FRT_DEC]]-B1413</f>
        <v>20001</v>
      </c>
      <c r="H14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INFO]]))),H1413)</f>
        <v>125</v>
      </c>
      <c r="I14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4" s="14">
        <f>HEX2DEC(RIGHT(timingTable[[#This Row],[FRT_HEX]],MIN(LEN(timingTable[[#This Row],[FRT_HEX]])-2,8)))</f>
        <v>685503678</v>
      </c>
      <c r="K1414" s="14" t="str">
        <f>IF(timingTable[[#This Row],['[TRACECODE']:.1]]=140,"afterTx","")</f>
        <v/>
      </c>
      <c r="L1414" s="14" t="str">
        <f t="shared" si="242"/>
        <v/>
      </c>
      <c r="M1414" s="14" t="str">
        <f>IF(AND(H1414=H1413,K1413="afterTx",timingTable[[#This Row],['[TRACECODE']:.1]]=6),"dc","")</f>
        <v/>
      </c>
      <c r="N1414" s="14" t="str">
        <f t="shared" si="243"/>
        <v/>
      </c>
      <c r="O1414" s="14" t="str">
        <f>IF(timingTable[[#This Row],['[TRACECODE']:.1]]=141,"afterRx","")</f>
        <v/>
      </c>
      <c r="P1414" s="14" t="str">
        <f t="shared" si="244"/>
        <v/>
      </c>
      <c r="Q1414" s="14" t="str">
        <f t="shared" si="245"/>
        <v/>
      </c>
      <c r="R1414" s="14" t="str">
        <f t="shared" si="246"/>
        <v/>
      </c>
      <c r="S1414" s="14" t="str">
        <f t="shared" si="247"/>
        <v>EMPTY</v>
      </c>
      <c r="T1414" s="14" t="str">
        <f t="shared" si="248"/>
        <v>EMPTY</v>
      </c>
      <c r="U1414" s="14" t="str">
        <f t="shared" si="249"/>
        <v>EMPTY</v>
      </c>
      <c r="V1414" s="14" t="str">
        <f t="shared" si="250"/>
        <v>EMPTY</v>
      </c>
      <c r="W1414" s="14" t="str">
        <f>IF(L1414="beforeTx",timingTable[[#This Row],[FRT32_val]]-timingTable[[#This Row],[FRT32_trace]],"EMPTY")</f>
        <v>EMPTY</v>
      </c>
      <c r="X1414" s="14" t="str">
        <f t="shared" si="251"/>
        <v>EMPTY</v>
      </c>
      <c r="Y1414" s="14" t="str">
        <f t="shared" si="252"/>
        <v>EMPTY</v>
      </c>
      <c r="Z1414" s="14" t="str">
        <f>IF(AND(P1414="beforeRx",O1415="afterRx"),J1415-timingTable[[#This Row],[FRT32_trace]],"EMPTY")</f>
        <v>EMPTY</v>
      </c>
      <c r="AA1414" s="14" t="str">
        <f>IF(AND(timingTable[[#This Row],[txEnd]]="txEnd",Q1418="rxStart"),I1418-timingTable[[#This Row],[FRT32_val]],"EMPTY")</f>
        <v>EMPTY</v>
      </c>
    </row>
    <row r="1415" spans="1:27" x14ac:dyDescent="0.25">
      <c r="A1415" s="14" t="s">
        <v>5127</v>
      </c>
      <c r="B1415">
        <v>335692972766</v>
      </c>
      <c r="C1415" s="14" t="s">
        <v>12999</v>
      </c>
      <c r="D1415">
        <v>151</v>
      </c>
      <c r="E1415" s="14" t="s">
        <v>7876</v>
      </c>
      <c r="F1415" s="14" t="s">
        <v>7936</v>
      </c>
      <c r="G1415" s="14">
        <f>timingTable[[#This Row],[FRT_DEC]]-B1414</f>
        <v>20000</v>
      </c>
      <c r="H14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INFO]]))),H1414)</f>
        <v>125</v>
      </c>
      <c r="I14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5" s="14">
        <f>HEX2DEC(RIGHT(timingTable[[#This Row],[FRT_HEX]],MIN(LEN(timingTable[[#This Row],[FRT_HEX]])-2,8)))</f>
        <v>685523678</v>
      </c>
      <c r="K1415" s="14" t="str">
        <f>IF(timingTable[[#This Row],['[TRACECODE']:.1]]=140,"afterTx","")</f>
        <v/>
      </c>
      <c r="L1415" s="14" t="str">
        <f t="shared" si="242"/>
        <v/>
      </c>
      <c r="M1415" s="14" t="str">
        <f>IF(AND(H1415=H1414,K1414="afterTx",timingTable[[#This Row],['[TRACECODE']:.1]]=6),"dc","")</f>
        <v/>
      </c>
      <c r="N1415" s="14" t="str">
        <f t="shared" si="243"/>
        <v/>
      </c>
      <c r="O1415" s="14" t="str">
        <f>IF(timingTable[[#This Row],['[TRACECODE']:.1]]=141,"afterRx","")</f>
        <v/>
      </c>
      <c r="P1415" s="14" t="str">
        <f t="shared" si="244"/>
        <v/>
      </c>
      <c r="Q1415" s="14" t="str">
        <f t="shared" si="245"/>
        <v/>
      </c>
      <c r="R1415" s="14" t="str">
        <f t="shared" si="246"/>
        <v/>
      </c>
      <c r="S1415" s="14" t="str">
        <f t="shared" si="247"/>
        <v>EMPTY</v>
      </c>
      <c r="T1415" s="14" t="str">
        <f t="shared" si="248"/>
        <v>EMPTY</v>
      </c>
      <c r="U1415" s="14" t="str">
        <f t="shared" si="249"/>
        <v>EMPTY</v>
      </c>
      <c r="V1415" s="14" t="str">
        <f t="shared" si="250"/>
        <v>EMPTY</v>
      </c>
      <c r="W1415" s="14" t="str">
        <f>IF(L1415="beforeTx",timingTable[[#This Row],[FRT32_val]]-timingTable[[#This Row],[FRT32_trace]],"EMPTY")</f>
        <v>EMPTY</v>
      </c>
      <c r="X1415" s="14" t="str">
        <f t="shared" si="251"/>
        <v>EMPTY</v>
      </c>
      <c r="Y1415" s="14" t="str">
        <f t="shared" si="252"/>
        <v>EMPTY</v>
      </c>
      <c r="Z1415" s="14" t="str">
        <f>IF(AND(P1415="beforeRx",O1416="afterRx"),J1416-timingTable[[#This Row],[FRT32_trace]],"EMPTY")</f>
        <v>EMPTY</v>
      </c>
      <c r="AA1415" s="14" t="str">
        <f>IF(AND(timingTable[[#This Row],[txEnd]]="txEnd",Q1419="rxStart"),I1419-timingTable[[#This Row],[FRT32_val]],"EMPTY")</f>
        <v>EMPTY</v>
      </c>
    </row>
    <row r="1416" spans="1:27" x14ac:dyDescent="0.25">
      <c r="A1416" s="14" t="s">
        <v>5129</v>
      </c>
      <c r="B1416">
        <v>335692991697</v>
      </c>
      <c r="C1416" s="14" t="s">
        <v>13001</v>
      </c>
      <c r="D1416">
        <v>151</v>
      </c>
      <c r="E1416" s="14" t="s">
        <v>7876</v>
      </c>
      <c r="F1416" s="14" t="s">
        <v>7945</v>
      </c>
      <c r="G1416" s="14">
        <f>timingTable[[#This Row],[FRT_DEC]]-B1415</f>
        <v>18931</v>
      </c>
      <c r="H14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INFO]]))),H1415)</f>
        <v>125</v>
      </c>
      <c r="I14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16" s="14">
        <f>HEX2DEC(RIGHT(timingTable[[#This Row],[FRT_HEX]],MIN(LEN(timingTable[[#This Row],[FRT_HEX]])-2,8)))</f>
        <v>685542609</v>
      </c>
      <c r="K1416" s="14" t="str">
        <f>IF(timingTable[[#This Row],['[TRACECODE']:.1]]=140,"afterTx","")</f>
        <v/>
      </c>
      <c r="L1416" s="14" t="str">
        <f t="shared" si="242"/>
        <v/>
      </c>
      <c r="M1416" s="14" t="str">
        <f>IF(AND(H1416=H1415,K1415="afterTx",timingTable[[#This Row],['[TRACECODE']:.1]]=6),"dc","")</f>
        <v/>
      </c>
      <c r="N1416" s="14" t="str">
        <f t="shared" si="243"/>
        <v/>
      </c>
      <c r="O1416" s="14" t="str">
        <f>IF(timingTable[[#This Row],['[TRACECODE']:.1]]=141,"afterRx","")</f>
        <v/>
      </c>
      <c r="P1416" s="14" t="str">
        <f t="shared" si="244"/>
        <v/>
      </c>
      <c r="Q1416" s="14" t="str">
        <f t="shared" si="245"/>
        <v/>
      </c>
      <c r="R1416" s="14" t="str">
        <f t="shared" si="246"/>
        <v/>
      </c>
      <c r="S1416" s="14" t="str">
        <f t="shared" si="247"/>
        <v>EMPTY</v>
      </c>
      <c r="T1416" s="14" t="str">
        <f t="shared" si="248"/>
        <v>EMPTY</v>
      </c>
      <c r="U1416" s="14" t="str">
        <f t="shared" si="249"/>
        <v>EMPTY</v>
      </c>
      <c r="V1416" s="14" t="str">
        <f t="shared" si="250"/>
        <v>EMPTY</v>
      </c>
      <c r="W1416" s="14" t="str">
        <f>IF(L1416="beforeTx",timingTable[[#This Row],[FRT32_val]]-timingTable[[#This Row],[FRT32_trace]],"EMPTY")</f>
        <v>EMPTY</v>
      </c>
      <c r="X1416" s="14" t="str">
        <f t="shared" si="251"/>
        <v>EMPTY</v>
      </c>
      <c r="Y1416" s="14" t="str">
        <f t="shared" si="252"/>
        <v>EMPTY</v>
      </c>
      <c r="Z1416" s="14" t="str">
        <f>IF(AND(P1416="beforeRx",O1417="afterRx"),J1417-timingTable[[#This Row],[FRT32_trace]],"EMPTY")</f>
        <v>EMPTY</v>
      </c>
      <c r="AA1416" s="14" t="str">
        <f>IF(AND(timingTable[[#This Row],[txEnd]]="txEnd",Q1420="rxStart"),I1420-timingTable[[#This Row],[FRT32_val]],"EMPTY")</f>
        <v>EMPTY</v>
      </c>
    </row>
    <row r="1417" spans="1:27" x14ac:dyDescent="0.25">
      <c r="A1417" s="14" t="s">
        <v>5131</v>
      </c>
      <c r="B1417">
        <v>335692992766</v>
      </c>
      <c r="C1417" s="14" t="s">
        <v>13003</v>
      </c>
      <c r="D1417">
        <v>151</v>
      </c>
      <c r="E1417" s="14" t="s">
        <v>7876</v>
      </c>
      <c r="F1417" s="14" t="s">
        <v>7936</v>
      </c>
      <c r="G1417" s="14">
        <f>timingTable[[#This Row],[FRT_DEC]]-B1416</f>
        <v>1069</v>
      </c>
      <c r="H14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INFO]]))),H1416)</f>
        <v>125</v>
      </c>
      <c r="I14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7" s="14">
        <f>HEX2DEC(RIGHT(timingTable[[#This Row],[FRT_HEX]],MIN(LEN(timingTable[[#This Row],[FRT_HEX]])-2,8)))</f>
        <v>685543678</v>
      </c>
      <c r="K1417" s="14" t="str">
        <f>IF(timingTable[[#This Row],['[TRACECODE']:.1]]=140,"afterTx","")</f>
        <v/>
      </c>
      <c r="L1417" s="14" t="str">
        <f t="shared" si="242"/>
        <v/>
      </c>
      <c r="M1417" s="14" t="str">
        <f>IF(AND(H1417=H1416,K1416="afterTx",timingTable[[#This Row],['[TRACECODE']:.1]]=6),"dc","")</f>
        <v/>
      </c>
      <c r="N1417" s="14" t="str">
        <f t="shared" si="243"/>
        <v/>
      </c>
      <c r="O1417" s="14" t="str">
        <f>IF(timingTable[[#This Row],['[TRACECODE']:.1]]=141,"afterRx","")</f>
        <v/>
      </c>
      <c r="P1417" s="14" t="str">
        <f t="shared" si="244"/>
        <v/>
      </c>
      <c r="Q1417" s="14" t="str">
        <f t="shared" si="245"/>
        <v/>
      </c>
      <c r="R1417" s="14" t="str">
        <f t="shared" si="246"/>
        <v/>
      </c>
      <c r="S1417" s="14" t="str">
        <f t="shared" si="247"/>
        <v>EMPTY</v>
      </c>
      <c r="T1417" s="14" t="str">
        <f t="shared" si="248"/>
        <v>EMPTY</v>
      </c>
      <c r="U1417" s="14" t="str">
        <f t="shared" si="249"/>
        <v>EMPTY</v>
      </c>
      <c r="V1417" s="14" t="str">
        <f t="shared" si="250"/>
        <v>EMPTY</v>
      </c>
      <c r="W1417" s="14" t="str">
        <f>IF(L1417="beforeTx",timingTable[[#This Row],[FRT32_val]]-timingTable[[#This Row],[FRT32_trace]],"EMPTY")</f>
        <v>EMPTY</v>
      </c>
      <c r="X1417" s="14" t="str">
        <f t="shared" si="251"/>
        <v>EMPTY</v>
      </c>
      <c r="Y1417" s="14" t="str">
        <f t="shared" si="252"/>
        <v>EMPTY</v>
      </c>
      <c r="Z1417" s="14" t="str">
        <f>IF(AND(P1417="beforeRx",O1418="afterRx"),J1418-timingTable[[#This Row],[FRT32_trace]],"EMPTY")</f>
        <v>EMPTY</v>
      </c>
      <c r="AA1417" s="14" t="str">
        <f>IF(AND(timingTable[[#This Row],[txEnd]]="txEnd",Q1421="rxStart"),I1421-timingTable[[#This Row],[FRT32_val]],"EMPTY")</f>
        <v>EMPTY</v>
      </c>
    </row>
    <row r="1418" spans="1:27" x14ac:dyDescent="0.25">
      <c r="A1418" s="14" t="s">
        <v>5133</v>
      </c>
      <c r="B1418">
        <v>335693012766</v>
      </c>
      <c r="C1418" s="14" t="s">
        <v>13005</v>
      </c>
      <c r="D1418">
        <v>151</v>
      </c>
      <c r="E1418" s="14" t="s">
        <v>7876</v>
      </c>
      <c r="F1418" s="14" t="s">
        <v>7936</v>
      </c>
      <c r="G1418" s="14">
        <f>timingTable[[#This Row],[FRT_DEC]]-B1417</f>
        <v>20000</v>
      </c>
      <c r="H14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INFO]]))),H1417)</f>
        <v>125</v>
      </c>
      <c r="I14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8" s="14">
        <f>HEX2DEC(RIGHT(timingTable[[#This Row],[FRT_HEX]],MIN(LEN(timingTable[[#This Row],[FRT_HEX]])-2,8)))</f>
        <v>685563678</v>
      </c>
      <c r="K1418" s="14" t="str">
        <f>IF(timingTable[[#This Row],['[TRACECODE']:.1]]=140,"afterTx","")</f>
        <v/>
      </c>
      <c r="L1418" s="14" t="str">
        <f t="shared" si="242"/>
        <v/>
      </c>
      <c r="M1418" s="14" t="str">
        <f>IF(AND(H1418=H1417,K1417="afterTx",timingTable[[#This Row],['[TRACECODE']:.1]]=6),"dc","")</f>
        <v/>
      </c>
      <c r="N1418" s="14" t="str">
        <f t="shared" si="243"/>
        <v/>
      </c>
      <c r="O1418" s="14" t="str">
        <f>IF(timingTable[[#This Row],['[TRACECODE']:.1]]=141,"afterRx","")</f>
        <v/>
      </c>
      <c r="P1418" s="14" t="str">
        <f t="shared" si="244"/>
        <v/>
      </c>
      <c r="Q1418" s="14" t="str">
        <f t="shared" si="245"/>
        <v/>
      </c>
      <c r="R1418" s="14" t="str">
        <f t="shared" si="246"/>
        <v/>
      </c>
      <c r="S1418" s="14" t="str">
        <f t="shared" si="247"/>
        <v>EMPTY</v>
      </c>
      <c r="T1418" s="14" t="str">
        <f t="shared" si="248"/>
        <v>EMPTY</v>
      </c>
      <c r="U1418" s="14" t="str">
        <f t="shared" si="249"/>
        <v>EMPTY</v>
      </c>
      <c r="V1418" s="14" t="str">
        <f t="shared" si="250"/>
        <v>EMPTY</v>
      </c>
      <c r="W1418" s="14" t="str">
        <f>IF(L1418="beforeTx",timingTable[[#This Row],[FRT32_val]]-timingTable[[#This Row],[FRT32_trace]],"EMPTY")</f>
        <v>EMPTY</v>
      </c>
      <c r="X1418" s="14" t="str">
        <f t="shared" si="251"/>
        <v>EMPTY</v>
      </c>
      <c r="Y1418" s="14" t="str">
        <f t="shared" si="252"/>
        <v>EMPTY</v>
      </c>
      <c r="Z1418" s="14" t="str">
        <f>IF(AND(P1418="beforeRx",O1419="afterRx"),J1419-timingTable[[#This Row],[FRT32_trace]],"EMPTY")</f>
        <v>EMPTY</v>
      </c>
      <c r="AA1418" s="14" t="str">
        <f>IF(AND(timingTable[[#This Row],[txEnd]]="txEnd",Q1422="rxStart"),I1422-timingTable[[#This Row],[FRT32_val]],"EMPTY")</f>
        <v>EMPTY</v>
      </c>
    </row>
    <row r="1419" spans="1:27" x14ac:dyDescent="0.25">
      <c r="A1419" s="14" t="s">
        <v>5135</v>
      </c>
      <c r="B1419">
        <v>335693032766</v>
      </c>
      <c r="C1419" s="14" t="s">
        <v>13007</v>
      </c>
      <c r="D1419">
        <v>151</v>
      </c>
      <c r="E1419" s="14" t="s">
        <v>7876</v>
      </c>
      <c r="F1419" s="14" t="s">
        <v>7936</v>
      </c>
      <c r="G1419" s="14">
        <f>timingTable[[#This Row],[FRT_DEC]]-B1418</f>
        <v>20000</v>
      </c>
      <c r="H14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INFO]]))),H1418)</f>
        <v>125</v>
      </c>
      <c r="I14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19" s="14">
        <f>HEX2DEC(RIGHT(timingTable[[#This Row],[FRT_HEX]],MIN(LEN(timingTable[[#This Row],[FRT_HEX]])-2,8)))</f>
        <v>685583678</v>
      </c>
      <c r="K1419" s="14" t="str">
        <f>IF(timingTable[[#This Row],['[TRACECODE']:.1]]=140,"afterTx","")</f>
        <v/>
      </c>
      <c r="L1419" s="14" t="str">
        <f t="shared" si="242"/>
        <v/>
      </c>
      <c r="M1419" s="14" t="str">
        <f>IF(AND(H1419=H1418,K1418="afterTx",timingTable[[#This Row],['[TRACECODE']:.1]]=6),"dc","")</f>
        <v/>
      </c>
      <c r="N1419" s="14" t="str">
        <f t="shared" si="243"/>
        <v/>
      </c>
      <c r="O1419" s="14" t="str">
        <f>IF(timingTable[[#This Row],['[TRACECODE']:.1]]=141,"afterRx","")</f>
        <v/>
      </c>
      <c r="P1419" s="14" t="str">
        <f t="shared" si="244"/>
        <v/>
      </c>
      <c r="Q1419" s="14" t="str">
        <f t="shared" si="245"/>
        <v/>
      </c>
      <c r="R1419" s="14" t="str">
        <f t="shared" si="246"/>
        <v/>
      </c>
      <c r="S1419" s="14" t="str">
        <f t="shared" si="247"/>
        <v>EMPTY</v>
      </c>
      <c r="T1419" s="14" t="str">
        <f t="shared" si="248"/>
        <v>EMPTY</v>
      </c>
      <c r="U1419" s="14" t="str">
        <f t="shared" si="249"/>
        <v>EMPTY</v>
      </c>
      <c r="V1419" s="14" t="str">
        <f t="shared" si="250"/>
        <v>EMPTY</v>
      </c>
      <c r="W1419" s="14" t="str">
        <f>IF(L1419="beforeTx",timingTable[[#This Row],[FRT32_val]]-timingTable[[#This Row],[FRT32_trace]],"EMPTY")</f>
        <v>EMPTY</v>
      </c>
      <c r="X1419" s="14" t="str">
        <f t="shared" si="251"/>
        <v>EMPTY</v>
      </c>
      <c r="Y1419" s="14" t="str">
        <f t="shared" si="252"/>
        <v>EMPTY</v>
      </c>
      <c r="Z1419" s="14" t="str">
        <f>IF(AND(P1419="beforeRx",O1420="afterRx"),J1420-timingTable[[#This Row],[FRT32_trace]],"EMPTY")</f>
        <v>EMPTY</v>
      </c>
      <c r="AA1419" s="14" t="str">
        <f>IF(AND(timingTable[[#This Row],[txEnd]]="txEnd",Q1423="rxStart"),I1423-timingTable[[#This Row],[FRT32_val]],"EMPTY")</f>
        <v>EMPTY</v>
      </c>
    </row>
    <row r="1420" spans="1:27" x14ac:dyDescent="0.25">
      <c r="A1420" s="14" t="s">
        <v>5137</v>
      </c>
      <c r="B1420">
        <v>335693052765</v>
      </c>
      <c r="C1420" s="14" t="s">
        <v>13009</v>
      </c>
      <c r="D1420">
        <v>151</v>
      </c>
      <c r="E1420" s="14" t="s">
        <v>7876</v>
      </c>
      <c r="F1420" s="14" t="s">
        <v>7936</v>
      </c>
      <c r="G1420" s="14">
        <f>timingTable[[#This Row],[FRT_DEC]]-B1419</f>
        <v>19999</v>
      </c>
      <c r="H14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INFO]]))),H1419)</f>
        <v>125</v>
      </c>
      <c r="I14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0" s="14">
        <f>HEX2DEC(RIGHT(timingTable[[#This Row],[FRT_HEX]],MIN(LEN(timingTable[[#This Row],[FRT_HEX]])-2,8)))</f>
        <v>685603677</v>
      </c>
      <c r="K1420" s="14" t="str">
        <f>IF(timingTable[[#This Row],['[TRACECODE']:.1]]=140,"afterTx","")</f>
        <v/>
      </c>
      <c r="L1420" s="14" t="str">
        <f t="shared" si="242"/>
        <v/>
      </c>
      <c r="M1420" s="14" t="str">
        <f>IF(AND(H1420=H1419,K1419="afterTx",timingTable[[#This Row],['[TRACECODE']:.1]]=6),"dc","")</f>
        <v/>
      </c>
      <c r="N1420" s="14" t="str">
        <f t="shared" si="243"/>
        <v/>
      </c>
      <c r="O1420" s="14" t="str">
        <f>IF(timingTable[[#This Row],['[TRACECODE']:.1]]=141,"afterRx","")</f>
        <v/>
      </c>
      <c r="P1420" s="14" t="str">
        <f t="shared" si="244"/>
        <v/>
      </c>
      <c r="Q1420" s="14" t="str">
        <f t="shared" si="245"/>
        <v/>
      </c>
      <c r="R1420" s="14" t="str">
        <f t="shared" si="246"/>
        <v/>
      </c>
      <c r="S1420" s="14" t="str">
        <f t="shared" si="247"/>
        <v>EMPTY</v>
      </c>
      <c r="T1420" s="14" t="str">
        <f t="shared" si="248"/>
        <v>EMPTY</v>
      </c>
      <c r="U1420" s="14" t="str">
        <f t="shared" si="249"/>
        <v>EMPTY</v>
      </c>
      <c r="V1420" s="14" t="str">
        <f t="shared" si="250"/>
        <v>EMPTY</v>
      </c>
      <c r="W1420" s="14" t="str">
        <f>IF(L1420="beforeTx",timingTable[[#This Row],[FRT32_val]]-timingTable[[#This Row],[FRT32_trace]],"EMPTY")</f>
        <v>EMPTY</v>
      </c>
      <c r="X1420" s="14" t="str">
        <f t="shared" si="251"/>
        <v>EMPTY</v>
      </c>
      <c r="Y1420" s="14" t="str">
        <f t="shared" si="252"/>
        <v>EMPTY</v>
      </c>
      <c r="Z1420" s="14" t="str">
        <f>IF(AND(P1420="beforeRx",O1421="afterRx"),J1421-timingTable[[#This Row],[FRT32_trace]],"EMPTY")</f>
        <v>EMPTY</v>
      </c>
      <c r="AA1420" s="14" t="str">
        <f>IF(AND(timingTable[[#This Row],[txEnd]]="txEnd",Q1424="rxStart"),I1424-timingTable[[#This Row],[FRT32_val]],"EMPTY")</f>
        <v>EMPTY</v>
      </c>
    </row>
    <row r="1421" spans="1:27" x14ac:dyDescent="0.25">
      <c r="A1421" s="14" t="s">
        <v>5139</v>
      </c>
      <c r="B1421">
        <v>335693072765</v>
      </c>
      <c r="C1421" s="14" t="s">
        <v>13011</v>
      </c>
      <c r="D1421">
        <v>151</v>
      </c>
      <c r="E1421" s="14" t="s">
        <v>7876</v>
      </c>
      <c r="F1421" s="14" t="s">
        <v>7936</v>
      </c>
      <c r="G1421" s="14">
        <f>timingTable[[#This Row],[FRT_DEC]]-B1420</f>
        <v>20000</v>
      </c>
      <c r="H14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INFO]]))),H1420)</f>
        <v>125</v>
      </c>
      <c r="I14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1" s="14">
        <f>HEX2DEC(RIGHT(timingTable[[#This Row],[FRT_HEX]],MIN(LEN(timingTable[[#This Row],[FRT_HEX]])-2,8)))</f>
        <v>685623677</v>
      </c>
      <c r="K1421" s="14" t="str">
        <f>IF(timingTable[[#This Row],['[TRACECODE']:.1]]=140,"afterTx","")</f>
        <v/>
      </c>
      <c r="L1421" s="14" t="str">
        <f t="shared" si="242"/>
        <v/>
      </c>
      <c r="M1421" s="14" t="str">
        <f>IF(AND(H1421=H1420,K1420="afterTx",timingTable[[#This Row],['[TRACECODE']:.1]]=6),"dc","")</f>
        <v/>
      </c>
      <c r="N1421" s="14" t="str">
        <f t="shared" si="243"/>
        <v/>
      </c>
      <c r="O1421" s="14" t="str">
        <f>IF(timingTable[[#This Row],['[TRACECODE']:.1]]=141,"afterRx","")</f>
        <v/>
      </c>
      <c r="P1421" s="14" t="str">
        <f t="shared" si="244"/>
        <v/>
      </c>
      <c r="Q1421" s="14" t="str">
        <f t="shared" si="245"/>
        <v/>
      </c>
      <c r="R1421" s="14" t="str">
        <f t="shared" si="246"/>
        <v/>
      </c>
      <c r="S1421" s="14" t="str">
        <f t="shared" si="247"/>
        <v>EMPTY</v>
      </c>
      <c r="T1421" s="14" t="str">
        <f t="shared" si="248"/>
        <v>EMPTY</v>
      </c>
      <c r="U1421" s="14" t="str">
        <f t="shared" si="249"/>
        <v>EMPTY</v>
      </c>
      <c r="V1421" s="14" t="str">
        <f t="shared" si="250"/>
        <v>EMPTY</v>
      </c>
      <c r="W1421" s="14" t="str">
        <f>IF(L1421="beforeTx",timingTable[[#This Row],[FRT32_val]]-timingTable[[#This Row],[FRT32_trace]],"EMPTY")</f>
        <v>EMPTY</v>
      </c>
      <c r="X1421" s="14" t="str">
        <f t="shared" si="251"/>
        <v>EMPTY</v>
      </c>
      <c r="Y1421" s="14" t="str">
        <f t="shared" si="252"/>
        <v>EMPTY</v>
      </c>
      <c r="Z1421" s="14" t="str">
        <f>IF(AND(P1421="beforeRx",O1422="afterRx"),J1422-timingTable[[#This Row],[FRT32_trace]],"EMPTY")</f>
        <v>EMPTY</v>
      </c>
      <c r="AA1421" s="14" t="str">
        <f>IF(AND(timingTable[[#This Row],[txEnd]]="txEnd",Q1425="rxStart"),I1425-timingTable[[#This Row],[FRT32_val]],"EMPTY")</f>
        <v>EMPTY</v>
      </c>
    </row>
    <row r="1422" spans="1:27" x14ac:dyDescent="0.25">
      <c r="A1422" s="14" t="s">
        <v>5141</v>
      </c>
      <c r="B1422">
        <v>335693091697</v>
      </c>
      <c r="C1422" s="14" t="s">
        <v>13013</v>
      </c>
      <c r="D1422">
        <v>151</v>
      </c>
      <c r="E1422" s="14" t="s">
        <v>7876</v>
      </c>
      <c r="F1422" s="14" t="s">
        <v>7945</v>
      </c>
      <c r="G1422" s="14">
        <f>timingTable[[#This Row],[FRT_DEC]]-B1421</f>
        <v>18932</v>
      </c>
      <c r="H14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INFO]]))),H1421)</f>
        <v>125</v>
      </c>
      <c r="I14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22" s="14">
        <f>HEX2DEC(RIGHT(timingTable[[#This Row],[FRT_HEX]],MIN(LEN(timingTable[[#This Row],[FRT_HEX]])-2,8)))</f>
        <v>685642609</v>
      </c>
      <c r="K1422" s="14" t="str">
        <f>IF(timingTable[[#This Row],['[TRACECODE']:.1]]=140,"afterTx","")</f>
        <v/>
      </c>
      <c r="L1422" s="14" t="str">
        <f t="shared" si="242"/>
        <v/>
      </c>
      <c r="M1422" s="14" t="str">
        <f>IF(AND(H1422=H1421,K1421="afterTx",timingTable[[#This Row],['[TRACECODE']:.1]]=6),"dc","")</f>
        <v/>
      </c>
      <c r="N1422" s="14" t="str">
        <f t="shared" si="243"/>
        <v/>
      </c>
      <c r="O1422" s="14" t="str">
        <f>IF(timingTable[[#This Row],['[TRACECODE']:.1]]=141,"afterRx","")</f>
        <v/>
      </c>
      <c r="P1422" s="14" t="str">
        <f t="shared" si="244"/>
        <v/>
      </c>
      <c r="Q1422" s="14" t="str">
        <f t="shared" si="245"/>
        <v/>
      </c>
      <c r="R1422" s="14" t="str">
        <f t="shared" si="246"/>
        <v/>
      </c>
      <c r="S1422" s="14" t="str">
        <f t="shared" si="247"/>
        <v>EMPTY</v>
      </c>
      <c r="T1422" s="14" t="str">
        <f t="shared" si="248"/>
        <v>EMPTY</v>
      </c>
      <c r="U1422" s="14" t="str">
        <f t="shared" si="249"/>
        <v>EMPTY</v>
      </c>
      <c r="V1422" s="14" t="str">
        <f t="shared" si="250"/>
        <v>EMPTY</v>
      </c>
      <c r="W1422" s="14" t="str">
        <f>IF(L1422="beforeTx",timingTable[[#This Row],[FRT32_val]]-timingTable[[#This Row],[FRT32_trace]],"EMPTY")</f>
        <v>EMPTY</v>
      </c>
      <c r="X1422" s="14" t="str">
        <f t="shared" si="251"/>
        <v>EMPTY</v>
      </c>
      <c r="Y1422" s="14" t="str">
        <f t="shared" si="252"/>
        <v>EMPTY</v>
      </c>
      <c r="Z1422" s="14" t="str">
        <f>IF(AND(P1422="beforeRx",O1423="afterRx"),J1423-timingTable[[#This Row],[FRT32_trace]],"EMPTY")</f>
        <v>EMPTY</v>
      </c>
      <c r="AA1422" s="14" t="str">
        <f>IF(AND(timingTable[[#This Row],[txEnd]]="txEnd",Q1426="rxStart"),I1426-timingTable[[#This Row],[FRT32_val]],"EMPTY")</f>
        <v>EMPTY</v>
      </c>
    </row>
    <row r="1423" spans="1:27" x14ac:dyDescent="0.25">
      <c r="A1423" s="14" t="s">
        <v>5143</v>
      </c>
      <c r="B1423">
        <v>335693092765</v>
      </c>
      <c r="C1423" s="14" t="s">
        <v>13015</v>
      </c>
      <c r="D1423">
        <v>151</v>
      </c>
      <c r="E1423" s="14" t="s">
        <v>7876</v>
      </c>
      <c r="F1423" s="14" t="s">
        <v>7936</v>
      </c>
      <c r="G1423" s="14">
        <f>timingTable[[#This Row],[FRT_DEC]]-B1422</f>
        <v>1068</v>
      </c>
      <c r="H14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INFO]]))),H1422)</f>
        <v>125</v>
      </c>
      <c r="I14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3" s="14">
        <f>HEX2DEC(RIGHT(timingTable[[#This Row],[FRT_HEX]],MIN(LEN(timingTable[[#This Row],[FRT_HEX]])-2,8)))</f>
        <v>685643677</v>
      </c>
      <c r="K1423" s="14" t="str">
        <f>IF(timingTable[[#This Row],['[TRACECODE']:.1]]=140,"afterTx","")</f>
        <v/>
      </c>
      <c r="L1423" s="14" t="str">
        <f t="shared" si="242"/>
        <v/>
      </c>
      <c r="M1423" s="14" t="str">
        <f>IF(AND(H1423=H1422,K1422="afterTx",timingTable[[#This Row],['[TRACECODE']:.1]]=6),"dc","")</f>
        <v/>
      </c>
      <c r="N1423" s="14" t="str">
        <f t="shared" si="243"/>
        <v/>
      </c>
      <c r="O1423" s="14" t="str">
        <f>IF(timingTable[[#This Row],['[TRACECODE']:.1]]=141,"afterRx","")</f>
        <v/>
      </c>
      <c r="P1423" s="14" t="str">
        <f t="shared" si="244"/>
        <v/>
      </c>
      <c r="Q1423" s="14" t="str">
        <f t="shared" si="245"/>
        <v/>
      </c>
      <c r="R1423" s="14" t="str">
        <f t="shared" si="246"/>
        <v/>
      </c>
      <c r="S1423" s="14" t="str">
        <f t="shared" si="247"/>
        <v>EMPTY</v>
      </c>
      <c r="T1423" s="14" t="str">
        <f t="shared" si="248"/>
        <v>EMPTY</v>
      </c>
      <c r="U1423" s="14" t="str">
        <f t="shared" si="249"/>
        <v>EMPTY</v>
      </c>
      <c r="V1423" s="14" t="str">
        <f t="shared" si="250"/>
        <v>EMPTY</v>
      </c>
      <c r="W1423" s="14" t="str">
        <f>IF(L1423="beforeTx",timingTable[[#This Row],[FRT32_val]]-timingTable[[#This Row],[FRT32_trace]],"EMPTY")</f>
        <v>EMPTY</v>
      </c>
      <c r="X1423" s="14" t="str">
        <f t="shared" si="251"/>
        <v>EMPTY</v>
      </c>
      <c r="Y1423" s="14" t="str">
        <f t="shared" si="252"/>
        <v>EMPTY</v>
      </c>
      <c r="Z1423" s="14" t="str">
        <f>IF(AND(P1423="beforeRx",O1424="afterRx"),J1424-timingTable[[#This Row],[FRT32_trace]],"EMPTY")</f>
        <v>EMPTY</v>
      </c>
      <c r="AA1423" s="14" t="str">
        <f>IF(AND(timingTable[[#This Row],[txEnd]]="txEnd",Q1427="rxStart"),I1427-timingTable[[#This Row],[FRT32_val]],"EMPTY")</f>
        <v>EMPTY</v>
      </c>
    </row>
    <row r="1424" spans="1:27" x14ac:dyDescent="0.25">
      <c r="A1424" s="14" t="s">
        <v>5145</v>
      </c>
      <c r="B1424">
        <v>335693112765</v>
      </c>
      <c r="C1424" s="14" t="s">
        <v>13017</v>
      </c>
      <c r="D1424">
        <v>151</v>
      </c>
      <c r="E1424" s="14" t="s">
        <v>7876</v>
      </c>
      <c r="F1424" s="14" t="s">
        <v>7936</v>
      </c>
      <c r="G1424" s="14">
        <f>timingTable[[#This Row],[FRT_DEC]]-B1423</f>
        <v>20000</v>
      </c>
      <c r="H14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INFO]]))),H1423)</f>
        <v>125</v>
      </c>
      <c r="I14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4" s="14">
        <f>HEX2DEC(RIGHT(timingTable[[#This Row],[FRT_HEX]],MIN(LEN(timingTable[[#This Row],[FRT_HEX]])-2,8)))</f>
        <v>685663677</v>
      </c>
      <c r="K1424" s="14" t="str">
        <f>IF(timingTable[[#This Row],['[TRACECODE']:.1]]=140,"afterTx","")</f>
        <v/>
      </c>
      <c r="L1424" s="14" t="str">
        <f t="shared" si="242"/>
        <v/>
      </c>
      <c r="M1424" s="14" t="str">
        <f>IF(AND(H1424=H1423,K1423="afterTx",timingTable[[#This Row],['[TRACECODE']:.1]]=6),"dc","")</f>
        <v/>
      </c>
      <c r="N1424" s="14" t="str">
        <f t="shared" si="243"/>
        <v/>
      </c>
      <c r="O1424" s="14" t="str">
        <f>IF(timingTable[[#This Row],['[TRACECODE']:.1]]=141,"afterRx","")</f>
        <v/>
      </c>
      <c r="P1424" s="14" t="str">
        <f t="shared" si="244"/>
        <v/>
      </c>
      <c r="Q1424" s="14" t="str">
        <f t="shared" si="245"/>
        <v/>
      </c>
      <c r="R1424" s="14" t="str">
        <f t="shared" si="246"/>
        <v/>
      </c>
      <c r="S1424" s="14" t="str">
        <f t="shared" si="247"/>
        <v>EMPTY</v>
      </c>
      <c r="T1424" s="14" t="str">
        <f t="shared" si="248"/>
        <v>EMPTY</v>
      </c>
      <c r="U1424" s="14" t="str">
        <f t="shared" si="249"/>
        <v>EMPTY</v>
      </c>
      <c r="V1424" s="14" t="str">
        <f t="shared" si="250"/>
        <v>EMPTY</v>
      </c>
      <c r="W1424" s="14" t="str">
        <f>IF(L1424="beforeTx",timingTable[[#This Row],[FRT32_val]]-timingTable[[#This Row],[FRT32_trace]],"EMPTY")</f>
        <v>EMPTY</v>
      </c>
      <c r="X1424" s="14" t="str">
        <f t="shared" si="251"/>
        <v>EMPTY</v>
      </c>
      <c r="Y1424" s="14" t="str">
        <f t="shared" si="252"/>
        <v>EMPTY</v>
      </c>
      <c r="Z1424" s="14" t="str">
        <f>IF(AND(P1424="beforeRx",O1425="afterRx"),J1425-timingTable[[#This Row],[FRT32_trace]],"EMPTY")</f>
        <v>EMPTY</v>
      </c>
      <c r="AA1424" s="14" t="str">
        <f>IF(AND(timingTable[[#This Row],[txEnd]]="txEnd",Q1428="rxStart"),I1428-timingTable[[#This Row],[FRT32_val]],"EMPTY")</f>
        <v>EMPTY</v>
      </c>
    </row>
    <row r="1425" spans="1:27" x14ac:dyDescent="0.25">
      <c r="A1425" s="14" t="s">
        <v>5147</v>
      </c>
      <c r="B1425">
        <v>335693132770</v>
      </c>
      <c r="C1425" s="14" t="s">
        <v>13019</v>
      </c>
      <c r="D1425">
        <v>151</v>
      </c>
      <c r="E1425" s="14" t="s">
        <v>7876</v>
      </c>
      <c r="F1425" s="14" t="s">
        <v>7936</v>
      </c>
      <c r="G1425" s="14">
        <f>timingTable[[#This Row],[FRT_DEC]]-B1424</f>
        <v>20005</v>
      </c>
      <c r="H14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INFO]]))),H1424)</f>
        <v>125</v>
      </c>
      <c r="I14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5" s="14">
        <f>HEX2DEC(RIGHT(timingTable[[#This Row],[FRT_HEX]],MIN(LEN(timingTable[[#This Row],[FRT_HEX]])-2,8)))</f>
        <v>685683682</v>
      </c>
      <c r="K1425" s="14" t="str">
        <f>IF(timingTable[[#This Row],['[TRACECODE']:.1]]=140,"afterTx","")</f>
        <v/>
      </c>
      <c r="L1425" s="14" t="str">
        <f t="shared" si="242"/>
        <v/>
      </c>
      <c r="M1425" s="14" t="str">
        <f>IF(AND(H1425=H1424,K1424="afterTx",timingTable[[#This Row],['[TRACECODE']:.1]]=6),"dc","")</f>
        <v/>
      </c>
      <c r="N1425" s="14" t="str">
        <f t="shared" si="243"/>
        <v/>
      </c>
      <c r="O1425" s="14" t="str">
        <f>IF(timingTable[[#This Row],['[TRACECODE']:.1]]=141,"afterRx","")</f>
        <v/>
      </c>
      <c r="P1425" s="14" t="str">
        <f t="shared" si="244"/>
        <v/>
      </c>
      <c r="Q1425" s="14" t="str">
        <f t="shared" si="245"/>
        <v/>
      </c>
      <c r="R1425" s="14" t="str">
        <f t="shared" si="246"/>
        <v/>
      </c>
      <c r="S1425" s="14" t="str">
        <f t="shared" si="247"/>
        <v>EMPTY</v>
      </c>
      <c r="T1425" s="14" t="str">
        <f t="shared" si="248"/>
        <v>EMPTY</v>
      </c>
      <c r="U1425" s="14" t="str">
        <f t="shared" si="249"/>
        <v>EMPTY</v>
      </c>
      <c r="V1425" s="14" t="str">
        <f t="shared" si="250"/>
        <v>EMPTY</v>
      </c>
      <c r="W1425" s="14" t="str">
        <f>IF(L1425="beforeTx",timingTable[[#This Row],[FRT32_val]]-timingTable[[#This Row],[FRT32_trace]],"EMPTY")</f>
        <v>EMPTY</v>
      </c>
      <c r="X1425" s="14" t="str">
        <f t="shared" si="251"/>
        <v>EMPTY</v>
      </c>
      <c r="Y1425" s="14" t="str">
        <f t="shared" si="252"/>
        <v>EMPTY</v>
      </c>
      <c r="Z1425" s="14" t="str">
        <f>IF(AND(P1425="beforeRx",O1426="afterRx"),J1426-timingTable[[#This Row],[FRT32_trace]],"EMPTY")</f>
        <v>EMPTY</v>
      </c>
      <c r="AA1425" s="14" t="str">
        <f>IF(AND(timingTable[[#This Row],[txEnd]]="txEnd",Q1429="rxStart"),I1429-timingTable[[#This Row],[FRT32_val]],"EMPTY")</f>
        <v>EMPTY</v>
      </c>
    </row>
    <row r="1426" spans="1:27" x14ac:dyDescent="0.25">
      <c r="A1426" s="14" t="s">
        <v>5149</v>
      </c>
      <c r="B1426">
        <v>335693152766</v>
      </c>
      <c r="C1426" s="14" t="s">
        <v>13021</v>
      </c>
      <c r="D1426">
        <v>151</v>
      </c>
      <c r="E1426" s="14" t="s">
        <v>7876</v>
      </c>
      <c r="F1426" s="14" t="s">
        <v>7936</v>
      </c>
      <c r="G1426" s="14">
        <f>timingTable[[#This Row],[FRT_DEC]]-B1425</f>
        <v>19996</v>
      </c>
      <c r="H14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INFO]]))),H1425)</f>
        <v>125</v>
      </c>
      <c r="I14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6" s="14">
        <f>HEX2DEC(RIGHT(timingTable[[#This Row],[FRT_HEX]],MIN(LEN(timingTable[[#This Row],[FRT_HEX]])-2,8)))</f>
        <v>685703678</v>
      </c>
      <c r="K1426" s="14" t="str">
        <f>IF(timingTable[[#This Row],['[TRACECODE']:.1]]=140,"afterTx","")</f>
        <v/>
      </c>
      <c r="L1426" s="14" t="str">
        <f t="shared" si="242"/>
        <v/>
      </c>
      <c r="M1426" s="14" t="str">
        <f>IF(AND(H1426=H1425,K1425="afterTx",timingTable[[#This Row],['[TRACECODE']:.1]]=6),"dc","")</f>
        <v/>
      </c>
      <c r="N1426" s="14" t="str">
        <f t="shared" si="243"/>
        <v/>
      </c>
      <c r="O1426" s="14" t="str">
        <f>IF(timingTable[[#This Row],['[TRACECODE']:.1]]=141,"afterRx","")</f>
        <v/>
      </c>
      <c r="P1426" s="14" t="str">
        <f t="shared" si="244"/>
        <v/>
      </c>
      <c r="Q1426" s="14" t="str">
        <f t="shared" si="245"/>
        <v/>
      </c>
      <c r="R1426" s="14" t="str">
        <f t="shared" si="246"/>
        <v/>
      </c>
      <c r="S1426" s="14" t="str">
        <f t="shared" si="247"/>
        <v>EMPTY</v>
      </c>
      <c r="T1426" s="14" t="str">
        <f t="shared" si="248"/>
        <v>EMPTY</v>
      </c>
      <c r="U1426" s="14" t="str">
        <f t="shared" si="249"/>
        <v>EMPTY</v>
      </c>
      <c r="V1426" s="14" t="str">
        <f t="shared" si="250"/>
        <v>EMPTY</v>
      </c>
      <c r="W1426" s="14" t="str">
        <f>IF(L1426="beforeTx",timingTable[[#This Row],[FRT32_val]]-timingTable[[#This Row],[FRT32_trace]],"EMPTY")</f>
        <v>EMPTY</v>
      </c>
      <c r="X1426" s="14" t="str">
        <f t="shared" si="251"/>
        <v>EMPTY</v>
      </c>
      <c r="Y1426" s="14" t="str">
        <f t="shared" si="252"/>
        <v>EMPTY</v>
      </c>
      <c r="Z1426" s="14" t="str">
        <f>IF(AND(P1426="beforeRx",O1427="afterRx"),J1427-timingTable[[#This Row],[FRT32_trace]],"EMPTY")</f>
        <v>EMPTY</v>
      </c>
      <c r="AA1426" s="14" t="str">
        <f>IF(AND(timingTable[[#This Row],[txEnd]]="txEnd",Q1430="rxStart"),I1430-timingTable[[#This Row],[FRT32_val]],"EMPTY")</f>
        <v>EMPTY</v>
      </c>
    </row>
    <row r="1427" spans="1:27" x14ac:dyDescent="0.25">
      <c r="A1427" s="14" t="s">
        <v>5151</v>
      </c>
      <c r="B1427">
        <v>335693172765</v>
      </c>
      <c r="C1427" s="14" t="s">
        <v>13023</v>
      </c>
      <c r="D1427">
        <v>151</v>
      </c>
      <c r="E1427" s="14" t="s">
        <v>7876</v>
      </c>
      <c r="F1427" s="14" t="s">
        <v>7936</v>
      </c>
      <c r="G1427" s="14">
        <f>timingTable[[#This Row],[FRT_DEC]]-B1426</f>
        <v>19999</v>
      </c>
      <c r="H14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INFO]]))),H1426)</f>
        <v>125</v>
      </c>
      <c r="I14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7" s="14">
        <f>HEX2DEC(RIGHT(timingTable[[#This Row],[FRT_HEX]],MIN(LEN(timingTable[[#This Row],[FRT_HEX]])-2,8)))</f>
        <v>685723677</v>
      </c>
      <c r="K1427" s="14" t="str">
        <f>IF(timingTable[[#This Row],['[TRACECODE']:.1]]=140,"afterTx","")</f>
        <v/>
      </c>
      <c r="L1427" s="14" t="str">
        <f t="shared" si="242"/>
        <v/>
      </c>
      <c r="M1427" s="14" t="str">
        <f>IF(AND(H1427=H1426,K1426="afterTx",timingTable[[#This Row],['[TRACECODE']:.1]]=6),"dc","")</f>
        <v/>
      </c>
      <c r="N1427" s="14" t="str">
        <f t="shared" si="243"/>
        <v/>
      </c>
      <c r="O1427" s="14" t="str">
        <f>IF(timingTable[[#This Row],['[TRACECODE']:.1]]=141,"afterRx","")</f>
        <v/>
      </c>
      <c r="P1427" s="14" t="str">
        <f t="shared" si="244"/>
        <v/>
      </c>
      <c r="Q1427" s="14" t="str">
        <f t="shared" si="245"/>
        <v/>
      </c>
      <c r="R1427" s="14" t="str">
        <f t="shared" si="246"/>
        <v/>
      </c>
      <c r="S1427" s="14" t="str">
        <f t="shared" si="247"/>
        <v>EMPTY</v>
      </c>
      <c r="T1427" s="14" t="str">
        <f t="shared" si="248"/>
        <v>EMPTY</v>
      </c>
      <c r="U1427" s="14" t="str">
        <f t="shared" si="249"/>
        <v>EMPTY</v>
      </c>
      <c r="V1427" s="14" t="str">
        <f t="shared" si="250"/>
        <v>EMPTY</v>
      </c>
      <c r="W1427" s="14" t="str">
        <f>IF(L1427="beforeTx",timingTable[[#This Row],[FRT32_val]]-timingTable[[#This Row],[FRT32_trace]],"EMPTY")</f>
        <v>EMPTY</v>
      </c>
      <c r="X1427" s="14" t="str">
        <f t="shared" si="251"/>
        <v>EMPTY</v>
      </c>
      <c r="Y1427" s="14" t="str">
        <f t="shared" si="252"/>
        <v>EMPTY</v>
      </c>
      <c r="Z1427" s="14" t="str">
        <f>IF(AND(P1427="beforeRx",O1428="afterRx"),J1428-timingTable[[#This Row],[FRT32_trace]],"EMPTY")</f>
        <v>EMPTY</v>
      </c>
      <c r="AA1427" s="14" t="str">
        <f>IF(AND(timingTable[[#This Row],[txEnd]]="txEnd",Q1431="rxStart"),I1431-timingTable[[#This Row],[FRT32_val]],"EMPTY")</f>
        <v>EMPTY</v>
      </c>
    </row>
    <row r="1428" spans="1:27" x14ac:dyDescent="0.25">
      <c r="A1428" s="14" t="s">
        <v>5153</v>
      </c>
      <c r="B1428">
        <v>335693191697</v>
      </c>
      <c r="C1428" s="14" t="s">
        <v>13025</v>
      </c>
      <c r="D1428">
        <v>151</v>
      </c>
      <c r="E1428" s="14" t="s">
        <v>7876</v>
      </c>
      <c r="F1428" s="14" t="s">
        <v>7945</v>
      </c>
      <c r="G1428" s="14">
        <f>timingTable[[#This Row],[FRT_DEC]]-B1427</f>
        <v>18932</v>
      </c>
      <c r="H14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INFO]]))),H1427)</f>
        <v>125</v>
      </c>
      <c r="I14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28" s="14">
        <f>HEX2DEC(RIGHT(timingTable[[#This Row],[FRT_HEX]],MIN(LEN(timingTable[[#This Row],[FRT_HEX]])-2,8)))</f>
        <v>685742609</v>
      </c>
      <c r="K1428" s="14" t="str">
        <f>IF(timingTable[[#This Row],['[TRACECODE']:.1]]=140,"afterTx","")</f>
        <v/>
      </c>
      <c r="L1428" s="14" t="str">
        <f t="shared" si="242"/>
        <v/>
      </c>
      <c r="M1428" s="14" t="str">
        <f>IF(AND(H1428=H1427,K1427="afterTx",timingTable[[#This Row],['[TRACECODE']:.1]]=6),"dc","")</f>
        <v/>
      </c>
      <c r="N1428" s="14" t="str">
        <f t="shared" si="243"/>
        <v/>
      </c>
      <c r="O1428" s="14" t="str">
        <f>IF(timingTable[[#This Row],['[TRACECODE']:.1]]=141,"afterRx","")</f>
        <v/>
      </c>
      <c r="P1428" s="14" t="str">
        <f t="shared" si="244"/>
        <v/>
      </c>
      <c r="Q1428" s="14" t="str">
        <f t="shared" si="245"/>
        <v/>
      </c>
      <c r="R1428" s="14" t="str">
        <f t="shared" si="246"/>
        <v/>
      </c>
      <c r="S1428" s="14" t="str">
        <f t="shared" si="247"/>
        <v>EMPTY</v>
      </c>
      <c r="T1428" s="14" t="str">
        <f t="shared" si="248"/>
        <v>EMPTY</v>
      </c>
      <c r="U1428" s="14" t="str">
        <f t="shared" si="249"/>
        <v>EMPTY</v>
      </c>
      <c r="V1428" s="14" t="str">
        <f t="shared" si="250"/>
        <v>EMPTY</v>
      </c>
      <c r="W1428" s="14" t="str">
        <f>IF(L1428="beforeTx",timingTable[[#This Row],[FRT32_val]]-timingTable[[#This Row],[FRT32_trace]],"EMPTY")</f>
        <v>EMPTY</v>
      </c>
      <c r="X1428" s="14" t="str">
        <f t="shared" si="251"/>
        <v>EMPTY</v>
      </c>
      <c r="Y1428" s="14" t="str">
        <f t="shared" si="252"/>
        <v>EMPTY</v>
      </c>
      <c r="Z1428" s="14" t="str">
        <f>IF(AND(P1428="beforeRx",O1429="afterRx"),J1429-timingTable[[#This Row],[FRT32_trace]],"EMPTY")</f>
        <v>EMPTY</v>
      </c>
      <c r="AA1428" s="14" t="str">
        <f>IF(AND(timingTable[[#This Row],[txEnd]]="txEnd",Q1432="rxStart"),I1432-timingTable[[#This Row],[FRT32_val]],"EMPTY")</f>
        <v>EMPTY</v>
      </c>
    </row>
    <row r="1429" spans="1:27" x14ac:dyDescent="0.25">
      <c r="A1429" s="14" t="s">
        <v>5155</v>
      </c>
      <c r="B1429">
        <v>335693192765</v>
      </c>
      <c r="C1429" s="14" t="s">
        <v>13027</v>
      </c>
      <c r="D1429">
        <v>151</v>
      </c>
      <c r="E1429" s="14" t="s">
        <v>7876</v>
      </c>
      <c r="F1429" s="14" t="s">
        <v>7936</v>
      </c>
      <c r="G1429" s="14">
        <f>timingTable[[#This Row],[FRT_DEC]]-B1428</f>
        <v>1068</v>
      </c>
      <c r="H14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INFO]]))),H1428)</f>
        <v>125</v>
      </c>
      <c r="I14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29" s="14">
        <f>HEX2DEC(RIGHT(timingTable[[#This Row],[FRT_HEX]],MIN(LEN(timingTable[[#This Row],[FRT_HEX]])-2,8)))</f>
        <v>685743677</v>
      </c>
      <c r="K1429" s="14" t="str">
        <f>IF(timingTable[[#This Row],['[TRACECODE']:.1]]=140,"afterTx","")</f>
        <v/>
      </c>
      <c r="L1429" s="14" t="str">
        <f t="shared" si="242"/>
        <v/>
      </c>
      <c r="M1429" s="14" t="str">
        <f>IF(AND(H1429=H1428,K1428="afterTx",timingTable[[#This Row],['[TRACECODE']:.1]]=6),"dc","")</f>
        <v/>
      </c>
      <c r="N1429" s="14" t="str">
        <f t="shared" si="243"/>
        <v/>
      </c>
      <c r="O1429" s="14" t="str">
        <f>IF(timingTable[[#This Row],['[TRACECODE']:.1]]=141,"afterRx","")</f>
        <v/>
      </c>
      <c r="P1429" s="14" t="str">
        <f t="shared" si="244"/>
        <v/>
      </c>
      <c r="Q1429" s="14" t="str">
        <f t="shared" si="245"/>
        <v/>
      </c>
      <c r="R1429" s="14" t="str">
        <f t="shared" si="246"/>
        <v/>
      </c>
      <c r="S1429" s="14" t="str">
        <f t="shared" si="247"/>
        <v>EMPTY</v>
      </c>
      <c r="T1429" s="14" t="str">
        <f t="shared" si="248"/>
        <v>EMPTY</v>
      </c>
      <c r="U1429" s="14" t="str">
        <f t="shared" si="249"/>
        <v>EMPTY</v>
      </c>
      <c r="V1429" s="14" t="str">
        <f t="shared" si="250"/>
        <v>EMPTY</v>
      </c>
      <c r="W1429" s="14" t="str">
        <f>IF(L1429="beforeTx",timingTable[[#This Row],[FRT32_val]]-timingTable[[#This Row],[FRT32_trace]],"EMPTY")</f>
        <v>EMPTY</v>
      </c>
      <c r="X1429" s="14" t="str">
        <f t="shared" si="251"/>
        <v>EMPTY</v>
      </c>
      <c r="Y1429" s="14" t="str">
        <f t="shared" si="252"/>
        <v>EMPTY</v>
      </c>
      <c r="Z1429" s="14" t="str">
        <f>IF(AND(P1429="beforeRx",O1430="afterRx"),J1430-timingTable[[#This Row],[FRT32_trace]],"EMPTY")</f>
        <v>EMPTY</v>
      </c>
      <c r="AA1429" s="14" t="str">
        <f>IF(AND(timingTable[[#This Row],[txEnd]]="txEnd",Q1433="rxStart"),I1433-timingTable[[#This Row],[FRT32_val]],"EMPTY")</f>
        <v>EMPTY</v>
      </c>
    </row>
    <row r="1430" spans="1:27" x14ac:dyDescent="0.25">
      <c r="A1430" s="14" t="s">
        <v>5157</v>
      </c>
      <c r="B1430">
        <v>335693212766</v>
      </c>
      <c r="C1430" s="14" t="s">
        <v>13029</v>
      </c>
      <c r="D1430">
        <v>151</v>
      </c>
      <c r="E1430" s="14" t="s">
        <v>7876</v>
      </c>
      <c r="F1430" s="14" t="s">
        <v>7936</v>
      </c>
      <c r="G1430" s="14">
        <f>timingTable[[#This Row],[FRT_DEC]]-B1429</f>
        <v>20001</v>
      </c>
      <c r="H14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INFO]]))),H1429)</f>
        <v>125</v>
      </c>
      <c r="I14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30" s="14">
        <f>HEX2DEC(RIGHT(timingTable[[#This Row],[FRT_HEX]],MIN(LEN(timingTable[[#This Row],[FRT_HEX]])-2,8)))</f>
        <v>685763678</v>
      </c>
      <c r="K1430" s="14" t="str">
        <f>IF(timingTable[[#This Row],['[TRACECODE']:.1]]=140,"afterTx","")</f>
        <v/>
      </c>
      <c r="L1430" s="14" t="str">
        <f t="shared" si="242"/>
        <v/>
      </c>
      <c r="M1430" s="14" t="str">
        <f>IF(AND(H1430=H1429,K1429="afterTx",timingTable[[#This Row],['[TRACECODE']:.1]]=6),"dc","")</f>
        <v/>
      </c>
      <c r="N1430" s="14" t="str">
        <f t="shared" si="243"/>
        <v/>
      </c>
      <c r="O1430" s="14" t="str">
        <f>IF(timingTable[[#This Row],['[TRACECODE']:.1]]=141,"afterRx","")</f>
        <v/>
      </c>
      <c r="P1430" s="14" t="str">
        <f t="shared" si="244"/>
        <v/>
      </c>
      <c r="Q1430" s="14" t="str">
        <f t="shared" si="245"/>
        <v/>
      </c>
      <c r="R1430" s="14" t="str">
        <f t="shared" si="246"/>
        <v/>
      </c>
      <c r="S1430" s="14" t="str">
        <f t="shared" si="247"/>
        <v>EMPTY</v>
      </c>
      <c r="T1430" s="14" t="str">
        <f t="shared" si="248"/>
        <v>EMPTY</v>
      </c>
      <c r="U1430" s="14" t="str">
        <f t="shared" si="249"/>
        <v>EMPTY</v>
      </c>
      <c r="V1430" s="14" t="str">
        <f t="shared" si="250"/>
        <v>EMPTY</v>
      </c>
      <c r="W1430" s="14" t="str">
        <f>IF(L1430="beforeTx",timingTable[[#This Row],[FRT32_val]]-timingTable[[#This Row],[FRT32_trace]],"EMPTY")</f>
        <v>EMPTY</v>
      </c>
      <c r="X1430" s="14" t="str">
        <f t="shared" si="251"/>
        <v>EMPTY</v>
      </c>
      <c r="Y1430" s="14" t="str">
        <f t="shared" si="252"/>
        <v>EMPTY</v>
      </c>
      <c r="Z1430" s="14" t="str">
        <f>IF(AND(P1430="beforeRx",O1431="afterRx"),J1431-timingTable[[#This Row],[FRT32_trace]],"EMPTY")</f>
        <v>EMPTY</v>
      </c>
      <c r="AA1430" s="14" t="str">
        <f>IF(AND(timingTable[[#This Row],[txEnd]]="txEnd",Q1434="rxStart"),I1434-timingTable[[#This Row],[FRT32_val]],"EMPTY")</f>
        <v>EMPTY</v>
      </c>
    </row>
    <row r="1431" spans="1:27" x14ac:dyDescent="0.25">
      <c r="A1431" s="14" t="s">
        <v>5159</v>
      </c>
      <c r="B1431">
        <v>335693232766</v>
      </c>
      <c r="C1431" s="14" t="s">
        <v>13031</v>
      </c>
      <c r="D1431">
        <v>151</v>
      </c>
      <c r="E1431" s="14" t="s">
        <v>7876</v>
      </c>
      <c r="F1431" s="14" t="s">
        <v>7936</v>
      </c>
      <c r="G1431" s="14">
        <f>timingTable[[#This Row],[FRT_DEC]]-B1430</f>
        <v>20000</v>
      </c>
      <c r="H14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INFO]]))),H1430)</f>
        <v>125</v>
      </c>
      <c r="I14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31" s="14">
        <f>HEX2DEC(RIGHT(timingTable[[#This Row],[FRT_HEX]],MIN(LEN(timingTable[[#This Row],[FRT_HEX]])-2,8)))</f>
        <v>685783678</v>
      </c>
      <c r="K1431" s="14" t="str">
        <f>IF(timingTable[[#This Row],['[TRACECODE']:.1]]=140,"afterTx","")</f>
        <v/>
      </c>
      <c r="L1431" s="14" t="str">
        <f t="shared" si="242"/>
        <v/>
      </c>
      <c r="M1431" s="14" t="str">
        <f>IF(AND(H1431=H1430,K1430="afterTx",timingTable[[#This Row],['[TRACECODE']:.1]]=6),"dc","")</f>
        <v/>
      </c>
      <c r="N1431" s="14" t="str">
        <f t="shared" si="243"/>
        <v/>
      </c>
      <c r="O1431" s="14" t="str">
        <f>IF(timingTable[[#This Row],['[TRACECODE']:.1]]=141,"afterRx","")</f>
        <v/>
      </c>
      <c r="P1431" s="14" t="str">
        <f t="shared" si="244"/>
        <v/>
      </c>
      <c r="Q1431" s="14" t="str">
        <f t="shared" si="245"/>
        <v/>
      </c>
      <c r="R1431" s="14" t="str">
        <f t="shared" si="246"/>
        <v/>
      </c>
      <c r="S1431" s="14" t="str">
        <f t="shared" si="247"/>
        <v>EMPTY</v>
      </c>
      <c r="T1431" s="14" t="str">
        <f t="shared" si="248"/>
        <v>EMPTY</v>
      </c>
      <c r="U1431" s="14" t="str">
        <f t="shared" si="249"/>
        <v>EMPTY</v>
      </c>
      <c r="V1431" s="14" t="str">
        <f t="shared" si="250"/>
        <v>EMPTY</v>
      </c>
      <c r="W1431" s="14" t="str">
        <f>IF(L1431="beforeTx",timingTable[[#This Row],[FRT32_val]]-timingTable[[#This Row],[FRT32_trace]],"EMPTY")</f>
        <v>EMPTY</v>
      </c>
      <c r="X1431" s="14" t="str">
        <f t="shared" si="251"/>
        <v>EMPTY</v>
      </c>
      <c r="Y1431" s="14" t="str">
        <f t="shared" si="252"/>
        <v>EMPTY</v>
      </c>
      <c r="Z1431" s="14" t="str">
        <f>IF(AND(P1431="beforeRx",O1432="afterRx"),J1432-timingTable[[#This Row],[FRT32_trace]],"EMPTY")</f>
        <v>EMPTY</v>
      </c>
      <c r="AA1431" s="14" t="str">
        <f>IF(AND(timingTable[[#This Row],[txEnd]]="txEnd",Q1435="rxStart"),I1435-timingTable[[#This Row],[FRT32_val]],"EMPTY")</f>
        <v>EMPTY</v>
      </c>
    </row>
    <row r="1432" spans="1:27" x14ac:dyDescent="0.25">
      <c r="A1432" s="14" t="s">
        <v>5161</v>
      </c>
      <c r="B1432">
        <v>335693252765</v>
      </c>
      <c r="C1432" s="14" t="s">
        <v>13033</v>
      </c>
      <c r="D1432">
        <v>151</v>
      </c>
      <c r="E1432" s="14" t="s">
        <v>7876</v>
      </c>
      <c r="F1432" s="14" t="s">
        <v>7936</v>
      </c>
      <c r="G1432" s="14">
        <f>timingTable[[#This Row],[FRT_DEC]]-B1431</f>
        <v>19999</v>
      </c>
      <c r="H14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INFO]]))),H1431)</f>
        <v>125</v>
      </c>
      <c r="I14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32" s="14">
        <f>HEX2DEC(RIGHT(timingTable[[#This Row],[FRT_HEX]],MIN(LEN(timingTable[[#This Row],[FRT_HEX]])-2,8)))</f>
        <v>685803677</v>
      </c>
      <c r="K1432" s="14" t="str">
        <f>IF(timingTable[[#This Row],['[TRACECODE']:.1]]=140,"afterTx","")</f>
        <v/>
      </c>
      <c r="L1432" s="14" t="str">
        <f t="shared" si="242"/>
        <v/>
      </c>
      <c r="M1432" s="14" t="str">
        <f>IF(AND(H1432=H1431,K1431="afterTx",timingTable[[#This Row],['[TRACECODE']:.1]]=6),"dc","")</f>
        <v/>
      </c>
      <c r="N1432" s="14" t="str">
        <f t="shared" si="243"/>
        <v/>
      </c>
      <c r="O1432" s="14" t="str">
        <f>IF(timingTable[[#This Row],['[TRACECODE']:.1]]=141,"afterRx","")</f>
        <v/>
      </c>
      <c r="P1432" s="14" t="str">
        <f t="shared" si="244"/>
        <v/>
      </c>
      <c r="Q1432" s="14" t="str">
        <f t="shared" si="245"/>
        <v/>
      </c>
      <c r="R1432" s="14" t="str">
        <f t="shared" si="246"/>
        <v/>
      </c>
      <c r="S1432" s="14" t="str">
        <f t="shared" si="247"/>
        <v>EMPTY</v>
      </c>
      <c r="T1432" s="14" t="str">
        <f t="shared" si="248"/>
        <v>EMPTY</v>
      </c>
      <c r="U1432" s="14" t="str">
        <f t="shared" si="249"/>
        <v>EMPTY</v>
      </c>
      <c r="V1432" s="14" t="str">
        <f t="shared" si="250"/>
        <v>EMPTY</v>
      </c>
      <c r="W1432" s="14" t="str">
        <f>IF(L1432="beforeTx",timingTable[[#This Row],[FRT32_val]]-timingTable[[#This Row],[FRT32_trace]],"EMPTY")</f>
        <v>EMPTY</v>
      </c>
      <c r="X1432" s="14" t="str">
        <f t="shared" si="251"/>
        <v>EMPTY</v>
      </c>
      <c r="Y1432" s="14" t="str">
        <f t="shared" si="252"/>
        <v>EMPTY</v>
      </c>
      <c r="Z1432" s="14" t="str">
        <f>IF(AND(P1432="beforeRx",O1433="afterRx"),J1433-timingTable[[#This Row],[FRT32_trace]],"EMPTY")</f>
        <v>EMPTY</v>
      </c>
      <c r="AA1432" s="14" t="str">
        <f>IF(AND(timingTable[[#This Row],[txEnd]]="txEnd",Q1436="rxStart"),I1436-timingTable[[#This Row],[FRT32_val]],"EMPTY")</f>
        <v>EMPTY</v>
      </c>
    </row>
    <row r="1433" spans="1:27" x14ac:dyDescent="0.25">
      <c r="A1433" s="14" t="s">
        <v>5163</v>
      </c>
      <c r="B1433">
        <v>335693272765</v>
      </c>
      <c r="C1433" s="14" t="s">
        <v>13035</v>
      </c>
      <c r="D1433">
        <v>151</v>
      </c>
      <c r="E1433" s="14" t="s">
        <v>7876</v>
      </c>
      <c r="F1433" s="14" t="s">
        <v>7936</v>
      </c>
      <c r="G1433" s="14">
        <f>timingTable[[#This Row],[FRT_DEC]]-B1432</f>
        <v>20000</v>
      </c>
      <c r="H14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INFO]]))),H1432)</f>
        <v>125</v>
      </c>
      <c r="I14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33" s="14">
        <f>HEX2DEC(RIGHT(timingTable[[#This Row],[FRT_HEX]],MIN(LEN(timingTable[[#This Row],[FRT_HEX]])-2,8)))</f>
        <v>685823677</v>
      </c>
      <c r="K1433" s="14" t="str">
        <f>IF(timingTable[[#This Row],['[TRACECODE']:.1]]=140,"afterTx","")</f>
        <v/>
      </c>
      <c r="L1433" s="14" t="str">
        <f t="shared" si="242"/>
        <v/>
      </c>
      <c r="M1433" s="14" t="str">
        <f>IF(AND(H1433=H1432,K1432="afterTx",timingTable[[#This Row],['[TRACECODE']:.1]]=6),"dc","")</f>
        <v/>
      </c>
      <c r="N1433" s="14" t="str">
        <f t="shared" si="243"/>
        <v/>
      </c>
      <c r="O1433" s="14" t="str">
        <f>IF(timingTable[[#This Row],['[TRACECODE']:.1]]=141,"afterRx","")</f>
        <v/>
      </c>
      <c r="P1433" s="14" t="str">
        <f t="shared" si="244"/>
        <v/>
      </c>
      <c r="Q1433" s="14" t="str">
        <f t="shared" si="245"/>
        <v/>
      </c>
      <c r="R1433" s="14" t="str">
        <f t="shared" si="246"/>
        <v/>
      </c>
      <c r="S1433" s="14" t="str">
        <f t="shared" si="247"/>
        <v>EMPTY</v>
      </c>
      <c r="T1433" s="14" t="str">
        <f t="shared" si="248"/>
        <v>EMPTY</v>
      </c>
      <c r="U1433" s="14" t="str">
        <f t="shared" si="249"/>
        <v>EMPTY</v>
      </c>
      <c r="V1433" s="14" t="str">
        <f t="shared" si="250"/>
        <v>EMPTY</v>
      </c>
      <c r="W1433" s="14" t="str">
        <f>IF(L1433="beforeTx",timingTable[[#This Row],[FRT32_val]]-timingTable[[#This Row],[FRT32_trace]],"EMPTY")</f>
        <v>EMPTY</v>
      </c>
      <c r="X1433" s="14" t="str">
        <f t="shared" si="251"/>
        <v>EMPTY</v>
      </c>
      <c r="Y1433" s="14" t="str">
        <f t="shared" si="252"/>
        <v>EMPTY</v>
      </c>
      <c r="Z1433" s="14" t="str">
        <f>IF(AND(P1433="beforeRx",O1434="afterRx"),J1434-timingTable[[#This Row],[FRT32_trace]],"EMPTY")</f>
        <v>EMPTY</v>
      </c>
      <c r="AA1433" s="14" t="str">
        <f>IF(AND(timingTable[[#This Row],[txEnd]]="txEnd",Q1437="rxStart"),I1437-timingTable[[#This Row],[FRT32_val]],"EMPTY")</f>
        <v>EMPTY</v>
      </c>
    </row>
    <row r="1434" spans="1:27" x14ac:dyDescent="0.25">
      <c r="A1434" s="14" t="s">
        <v>5165</v>
      </c>
      <c r="B1434">
        <v>335693273603</v>
      </c>
      <c r="C1434" s="14" t="s">
        <v>13037</v>
      </c>
      <c r="D1434">
        <v>151</v>
      </c>
      <c r="E1434" s="14" t="s">
        <v>7876</v>
      </c>
      <c r="F1434" s="14" t="s">
        <v>7989</v>
      </c>
      <c r="G1434" s="14">
        <f>timingTable[[#This Row],[FRT_DEC]]-B1433</f>
        <v>838</v>
      </c>
      <c r="H14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INFO]]))),H1433)</f>
        <v>125</v>
      </c>
      <c r="I14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34" s="14">
        <f>HEX2DEC(RIGHT(timingTable[[#This Row],[FRT_HEX]],MIN(LEN(timingTable[[#This Row],[FRT_HEX]])-2,8)))</f>
        <v>685824515</v>
      </c>
      <c r="K1434" s="14" t="str">
        <f>IF(timingTable[[#This Row],['[TRACECODE']:.1]]=140,"afterTx","")</f>
        <v/>
      </c>
      <c r="L1434" s="14" t="str">
        <f t="shared" si="242"/>
        <v/>
      </c>
      <c r="M1434" s="14" t="str">
        <f>IF(AND(H1434=H1433,K1433="afterTx",timingTable[[#This Row],['[TRACECODE']:.1]]=6),"dc","")</f>
        <v/>
      </c>
      <c r="N1434" s="14" t="str">
        <f t="shared" si="243"/>
        <v/>
      </c>
      <c r="O1434" s="14" t="str">
        <f>IF(timingTable[[#This Row],['[TRACECODE']:.1]]=141,"afterRx","")</f>
        <v/>
      </c>
      <c r="P1434" s="14" t="str">
        <f t="shared" si="244"/>
        <v/>
      </c>
      <c r="Q1434" s="14" t="str">
        <f t="shared" si="245"/>
        <v/>
      </c>
      <c r="R1434" s="14" t="str">
        <f t="shared" si="246"/>
        <v/>
      </c>
      <c r="S1434" s="14" t="str">
        <f t="shared" si="247"/>
        <v>EMPTY</v>
      </c>
      <c r="T1434" s="14" t="str">
        <f t="shared" si="248"/>
        <v>EMPTY</v>
      </c>
      <c r="U1434" s="14" t="str">
        <f t="shared" si="249"/>
        <v>EMPTY</v>
      </c>
      <c r="V1434" s="14" t="str">
        <f t="shared" si="250"/>
        <v>EMPTY</v>
      </c>
      <c r="W1434" s="14" t="str">
        <f>IF(L1434="beforeTx",timingTable[[#This Row],[FRT32_val]]-timingTable[[#This Row],[FRT32_trace]],"EMPTY")</f>
        <v>EMPTY</v>
      </c>
      <c r="X1434" s="14" t="str">
        <f t="shared" si="251"/>
        <v>EMPTY</v>
      </c>
      <c r="Y1434" s="14" t="str">
        <f t="shared" si="252"/>
        <v>EMPTY</v>
      </c>
      <c r="Z1434" s="14" t="str">
        <f>IF(AND(P1434="beforeRx",O1435="afterRx"),J1435-timingTable[[#This Row],[FRT32_trace]],"EMPTY")</f>
        <v>EMPTY</v>
      </c>
      <c r="AA1434" s="14" t="str">
        <f>IF(AND(timingTable[[#This Row],[txEnd]]="txEnd",Q1438="rxStart"),I1438-timingTable[[#This Row],[FRT32_val]],"EMPTY")</f>
        <v>EMPTY</v>
      </c>
    </row>
    <row r="1435" spans="1:27" x14ac:dyDescent="0.25">
      <c r="A1435" s="14" t="s">
        <v>5173</v>
      </c>
      <c r="B1435">
        <v>335693274646</v>
      </c>
      <c r="C1435" s="14" t="s">
        <v>13047</v>
      </c>
      <c r="D1435">
        <v>151</v>
      </c>
      <c r="E1435" s="14" t="s">
        <v>7876</v>
      </c>
      <c r="F1435" s="14" t="s">
        <v>7993</v>
      </c>
      <c r="G1435" s="14">
        <f>timingTable[[#This Row],[FRT_DEC]]-B1434</f>
        <v>1043</v>
      </c>
      <c r="H14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INFO]]))),H1434)</f>
        <v>125</v>
      </c>
      <c r="I14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435" s="14">
        <f>HEX2DEC(RIGHT(timingTable[[#This Row],[FRT_HEX]],MIN(LEN(timingTable[[#This Row],[FRT_HEX]])-2,8)))</f>
        <v>685825558</v>
      </c>
      <c r="K1435" s="14" t="str">
        <f>IF(timingTable[[#This Row],['[TRACECODE']:.1]]=140,"afterTx","")</f>
        <v/>
      </c>
      <c r="L1435" s="14" t="str">
        <f t="shared" si="242"/>
        <v/>
      </c>
      <c r="M1435" s="14" t="str">
        <f>IF(AND(H1435=H1434,K1434="afterTx",timingTable[[#This Row],['[TRACECODE']:.1]]=6),"dc","")</f>
        <v/>
      </c>
      <c r="N1435" s="14" t="str">
        <f t="shared" si="243"/>
        <v/>
      </c>
      <c r="O1435" s="14" t="str">
        <f>IF(timingTable[[#This Row],['[TRACECODE']:.1]]=141,"afterRx","")</f>
        <v/>
      </c>
      <c r="P1435" s="14" t="str">
        <f t="shared" si="244"/>
        <v/>
      </c>
      <c r="Q1435" s="14" t="str">
        <f t="shared" si="245"/>
        <v/>
      </c>
      <c r="R1435" s="14" t="str">
        <f t="shared" si="246"/>
        <v/>
      </c>
      <c r="S1435" s="14" t="str">
        <f t="shared" si="247"/>
        <v>EMPTY</v>
      </c>
      <c r="T1435" s="14" t="str">
        <f t="shared" si="248"/>
        <v>EMPTY</v>
      </c>
      <c r="U1435" s="14" t="str">
        <f t="shared" si="249"/>
        <v>EMPTY</v>
      </c>
      <c r="V1435" s="14" t="str">
        <f t="shared" si="250"/>
        <v>EMPTY</v>
      </c>
      <c r="W1435" s="14" t="str">
        <f>IF(L1435="beforeTx",timingTable[[#This Row],[FRT32_val]]-timingTable[[#This Row],[FRT32_trace]],"EMPTY")</f>
        <v>EMPTY</v>
      </c>
      <c r="X1435" s="14" t="str">
        <f t="shared" si="251"/>
        <v>EMPTY</v>
      </c>
      <c r="Y1435" s="14" t="str">
        <f t="shared" si="252"/>
        <v>EMPTY</v>
      </c>
      <c r="Z1435" s="14" t="str">
        <f>IF(AND(P1435="beforeRx",O1436="afterRx"),J1436-timingTable[[#This Row],[FRT32_trace]],"EMPTY")</f>
        <v>EMPTY</v>
      </c>
      <c r="AA1435" s="14" t="str">
        <f>IF(AND(timingTable[[#This Row],[txEnd]]="txEnd",Q1439="rxStart"),I1439-timingTable[[#This Row],[FRT32_val]],"EMPTY")</f>
        <v>EMPTY</v>
      </c>
    </row>
    <row r="1436" spans="1:27" x14ac:dyDescent="0.25">
      <c r="A1436" s="14" t="s">
        <v>5177</v>
      </c>
      <c r="B1436">
        <v>335693274691</v>
      </c>
      <c r="C1436" s="14" t="s">
        <v>13051</v>
      </c>
      <c r="D1436">
        <v>131</v>
      </c>
      <c r="E1436" s="14" t="s">
        <v>3932</v>
      </c>
      <c r="F1436" s="14" t="s">
        <v>13052</v>
      </c>
      <c r="G1436" s="14">
        <f>timingTable[[#This Row],[FRT_DEC]]-B1435</f>
        <v>45</v>
      </c>
      <c r="H14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INFO]]))),H1435)</f>
        <v>126</v>
      </c>
      <c r="I143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36" s="14">
        <f>HEX2DEC(RIGHT(timingTable[[#This Row],[FRT_HEX]],MIN(LEN(timingTable[[#This Row],[FRT_HEX]])-2,8)))</f>
        <v>685825603</v>
      </c>
      <c r="K1436" s="14" t="str">
        <f>IF(timingTable[[#This Row],['[TRACECODE']:.1]]=140,"afterTx","")</f>
        <v/>
      </c>
      <c r="L1436" s="14" t="str">
        <f t="shared" si="242"/>
        <v/>
      </c>
      <c r="M1436" s="14" t="str">
        <f>IF(AND(H1436=H1435,K1435="afterTx",timingTable[[#This Row],['[TRACECODE']:.1]]=6),"dc","")</f>
        <v/>
      </c>
      <c r="N1436" s="14" t="str">
        <f t="shared" si="243"/>
        <v/>
      </c>
      <c r="O1436" s="14" t="str">
        <f>IF(timingTable[[#This Row],['[TRACECODE']:.1]]=141,"afterRx","")</f>
        <v/>
      </c>
      <c r="P1436" s="14" t="str">
        <f t="shared" si="244"/>
        <v/>
      </c>
      <c r="Q1436" s="14" t="str">
        <f t="shared" si="245"/>
        <v/>
      </c>
      <c r="R1436" s="14" t="str">
        <f t="shared" si="246"/>
        <v/>
      </c>
      <c r="S1436" s="14" t="str">
        <f t="shared" si="247"/>
        <v>EMPTY</v>
      </c>
      <c r="T1436" s="14" t="str">
        <f t="shared" si="248"/>
        <v>EMPTY</v>
      </c>
      <c r="U1436" s="14" t="str">
        <f t="shared" si="249"/>
        <v>EMPTY</v>
      </c>
      <c r="V1436" s="14" t="str">
        <f t="shared" si="250"/>
        <v>EMPTY</v>
      </c>
      <c r="W1436" s="14" t="str">
        <f>IF(L1436="beforeTx",timingTable[[#This Row],[FRT32_val]]-timingTable[[#This Row],[FRT32_trace]],"EMPTY")</f>
        <v>EMPTY</v>
      </c>
      <c r="X1436" s="14" t="str">
        <f t="shared" si="251"/>
        <v>EMPTY</v>
      </c>
      <c r="Y1436" s="14" t="str">
        <f t="shared" si="252"/>
        <v>EMPTY</v>
      </c>
      <c r="Z1436" s="14" t="str">
        <f>IF(AND(P1436="beforeRx",O1437="afterRx"),J1437-timingTable[[#This Row],[FRT32_trace]],"EMPTY")</f>
        <v>EMPTY</v>
      </c>
      <c r="AA1436" s="14" t="str">
        <f>IF(AND(timingTable[[#This Row],[txEnd]]="txEnd",Q1440="rxStart"),I1440-timingTable[[#This Row],[FRT32_val]],"EMPTY")</f>
        <v>EMPTY</v>
      </c>
    </row>
    <row r="1437" spans="1:27" x14ac:dyDescent="0.25">
      <c r="A1437" s="14" t="s">
        <v>5179</v>
      </c>
      <c r="B1437">
        <v>335693274739</v>
      </c>
      <c r="C1437" s="14" t="s">
        <v>13054</v>
      </c>
      <c r="D1437">
        <v>129</v>
      </c>
      <c r="E1437" s="14" t="s">
        <v>3677</v>
      </c>
      <c r="F1437" s="14" t="s">
        <v>13055</v>
      </c>
      <c r="G1437" s="14">
        <f>timingTable[[#This Row],[FRT_DEC]]-B1436</f>
        <v>48</v>
      </c>
      <c r="H14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INFO]]))),H1436)</f>
        <v>126</v>
      </c>
      <c r="I14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685826544</v>
      </c>
      <c r="J1437" s="14">
        <f>HEX2DEC(RIGHT(timingTable[[#This Row],[FRT_HEX]],MIN(LEN(timingTable[[#This Row],[FRT_HEX]])-2,8)))</f>
        <v>685825651</v>
      </c>
      <c r="K1437" s="14" t="str">
        <f>IF(timingTable[[#This Row],['[TRACECODE']:.1]]=140,"afterTx","")</f>
        <v/>
      </c>
      <c r="L1437" s="14" t="str">
        <f t="shared" si="242"/>
        <v>beforeTx</v>
      </c>
      <c r="M1437" s="14" t="str">
        <f>IF(AND(H1437=H1436,K1436="afterTx",timingTable[[#This Row],['[TRACECODE']:.1]]=6),"dc","")</f>
        <v/>
      </c>
      <c r="N1437" s="14" t="str">
        <f t="shared" si="243"/>
        <v/>
      </c>
      <c r="O1437" s="14" t="str">
        <f>IF(timingTable[[#This Row],['[TRACECODE']:.1]]=141,"afterRx","")</f>
        <v/>
      </c>
      <c r="P1437" s="14" t="str">
        <f t="shared" si="244"/>
        <v/>
      </c>
      <c r="Q1437" s="14" t="str">
        <f t="shared" si="245"/>
        <v/>
      </c>
      <c r="R1437" s="14" t="str">
        <f t="shared" si="246"/>
        <v/>
      </c>
      <c r="S1437" s="14">
        <f t="shared" si="247"/>
        <v>720</v>
      </c>
      <c r="T1437" s="14" t="str">
        <f t="shared" si="248"/>
        <v>EMPTY</v>
      </c>
      <c r="U1437" s="14" t="str">
        <f t="shared" si="249"/>
        <v>EMPTY</v>
      </c>
      <c r="V1437" s="14" t="str">
        <f t="shared" si="250"/>
        <v>EMPTY</v>
      </c>
      <c r="W1437" s="14">
        <f>IF(L1437="beforeTx",timingTable[[#This Row],[FRT32_val]]-timingTable[[#This Row],[FRT32_trace]],"EMPTY")</f>
        <v>893</v>
      </c>
      <c r="X1437" s="14">
        <f t="shared" si="251"/>
        <v>930</v>
      </c>
      <c r="Y1437" s="14" t="str">
        <f t="shared" si="252"/>
        <v>EMPTY</v>
      </c>
      <c r="Z1437" s="14" t="str">
        <f>IF(AND(P1437="beforeRx",O1438="afterRx"),J1438-timingTable[[#This Row],[FRT32_trace]],"EMPTY")</f>
        <v>EMPTY</v>
      </c>
      <c r="AA1437" s="14" t="str">
        <f>IF(AND(timingTable[[#This Row],[txEnd]]="txEnd",Q1441="rxStart"),I1441-timingTable[[#This Row],[FRT32_val]],"EMPTY")</f>
        <v>EMPTY</v>
      </c>
    </row>
    <row r="1438" spans="1:27" x14ac:dyDescent="0.25">
      <c r="A1438" s="14" t="s">
        <v>5180</v>
      </c>
      <c r="B1438">
        <v>335693274742</v>
      </c>
      <c r="C1438" s="14" t="s">
        <v>13056</v>
      </c>
      <c r="D1438">
        <v>129</v>
      </c>
      <c r="E1438" s="14" t="s">
        <v>3677</v>
      </c>
      <c r="F1438" s="14" t="s">
        <v>7881</v>
      </c>
      <c r="G1438" s="14">
        <f>timingTable[[#This Row],[FRT_DEC]]-B1437</f>
        <v>3</v>
      </c>
      <c r="H14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INFO]]))),H1437)</f>
        <v>126</v>
      </c>
      <c r="I14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38" s="14">
        <f>HEX2DEC(RIGHT(timingTable[[#This Row],[FRT_HEX]],MIN(LEN(timingTable[[#This Row],[FRT_HEX]])-2,8)))</f>
        <v>685825654</v>
      </c>
      <c r="K1438" s="14" t="str">
        <f>IF(timingTable[[#This Row],['[TRACECODE']:.1]]=140,"afterTx","")</f>
        <v/>
      </c>
      <c r="L1438" s="14" t="str">
        <f t="shared" si="242"/>
        <v/>
      </c>
      <c r="M1438" s="14" t="str">
        <f>IF(AND(H1438=H1437,K1437="afterTx",timingTable[[#This Row],['[TRACECODE']:.1]]=6),"dc","")</f>
        <v/>
      </c>
      <c r="N1438" s="14" t="str">
        <f t="shared" si="243"/>
        <v/>
      </c>
      <c r="O1438" s="14" t="str">
        <f>IF(timingTable[[#This Row],['[TRACECODE']:.1]]=141,"afterRx","")</f>
        <v/>
      </c>
      <c r="P1438" s="14" t="str">
        <f t="shared" si="244"/>
        <v/>
      </c>
      <c r="Q1438" s="14" t="str">
        <f t="shared" si="245"/>
        <v/>
      </c>
      <c r="R1438" s="14" t="str">
        <f t="shared" si="246"/>
        <v/>
      </c>
      <c r="S1438" s="14" t="str">
        <f t="shared" si="247"/>
        <v>EMPTY</v>
      </c>
      <c r="T1438" s="14" t="str">
        <f t="shared" si="248"/>
        <v>EMPTY</v>
      </c>
      <c r="U1438" s="14" t="str">
        <f t="shared" si="249"/>
        <v>EMPTY</v>
      </c>
      <c r="V1438" s="14" t="str">
        <f t="shared" si="250"/>
        <v>EMPTY</v>
      </c>
      <c r="W1438" s="14" t="str">
        <f>IF(L1438="beforeTx",timingTable[[#This Row],[FRT32_val]]-timingTable[[#This Row],[FRT32_trace]],"EMPTY")</f>
        <v>EMPTY</v>
      </c>
      <c r="X1438" s="14" t="str">
        <f t="shared" si="251"/>
        <v>EMPTY</v>
      </c>
      <c r="Y1438" s="14" t="str">
        <f t="shared" si="252"/>
        <v>EMPTY</v>
      </c>
      <c r="Z1438" s="14" t="str">
        <f>IF(AND(P1438="beforeRx",O1439="afterRx"),J1439-timingTable[[#This Row],[FRT32_trace]],"EMPTY")</f>
        <v>EMPTY</v>
      </c>
      <c r="AA1438" s="14" t="str">
        <f>IF(AND(timingTable[[#This Row],[txEnd]]="txEnd",Q1442="rxStart"),I1442-timingTable[[#This Row],[FRT32_val]],"EMPTY")</f>
        <v>EMPTY</v>
      </c>
    </row>
    <row r="1439" spans="1:27" x14ac:dyDescent="0.25">
      <c r="A1439" s="14" t="s">
        <v>5181</v>
      </c>
      <c r="B1439">
        <v>335693275669</v>
      </c>
      <c r="C1439" s="14" t="s">
        <v>13057</v>
      </c>
      <c r="D1439">
        <v>140</v>
      </c>
      <c r="E1439" s="14" t="s">
        <v>1076</v>
      </c>
      <c r="F1439" s="14" t="s">
        <v>3961</v>
      </c>
      <c r="G1439" s="14">
        <f>timingTable[[#This Row],[FRT_DEC]]-B1438</f>
        <v>927</v>
      </c>
      <c r="H14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INFO]]))),H1438)</f>
        <v>126</v>
      </c>
      <c r="I143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39" s="14">
        <f>HEX2DEC(RIGHT(timingTable[[#This Row],[FRT_HEX]],MIN(LEN(timingTable[[#This Row],[FRT_HEX]])-2,8)))</f>
        <v>685826581</v>
      </c>
      <c r="K1439" s="14" t="str">
        <f>IF(timingTable[[#This Row],['[TRACECODE']:.1]]=140,"afterTx","")</f>
        <v>afterTx</v>
      </c>
      <c r="L1439" s="14" t="str">
        <f t="shared" si="242"/>
        <v/>
      </c>
      <c r="M1439" s="14" t="str">
        <f>IF(AND(H1439=H1438,K1438="afterTx",timingTable[[#This Row],['[TRACECODE']:.1]]=6),"dc","")</f>
        <v/>
      </c>
      <c r="N1439" s="14" t="str">
        <f t="shared" si="243"/>
        <v/>
      </c>
      <c r="O1439" s="14" t="str">
        <f>IF(timingTable[[#This Row],['[TRACECODE']:.1]]=141,"afterRx","")</f>
        <v/>
      </c>
      <c r="P1439" s="14" t="str">
        <f t="shared" si="244"/>
        <v/>
      </c>
      <c r="Q1439" s="14" t="str">
        <f t="shared" si="245"/>
        <v/>
      </c>
      <c r="R1439" s="14" t="str">
        <f t="shared" si="246"/>
        <v/>
      </c>
      <c r="S1439" s="14" t="str">
        <f t="shared" si="247"/>
        <v>EMPTY</v>
      </c>
      <c r="T1439" s="14" t="str">
        <f t="shared" si="248"/>
        <v>EMPTY</v>
      </c>
      <c r="U1439" s="14" t="str">
        <f t="shared" si="249"/>
        <v>EMPTY</v>
      </c>
      <c r="V1439" s="14" t="str">
        <f t="shared" si="250"/>
        <v>EMPTY</v>
      </c>
      <c r="W1439" s="14" t="str">
        <f>IF(L1439="beforeTx",timingTable[[#This Row],[FRT32_val]]-timingTable[[#This Row],[FRT32_trace]],"EMPTY")</f>
        <v>EMPTY</v>
      </c>
      <c r="X1439" s="14" t="str">
        <f t="shared" si="251"/>
        <v>EMPTY</v>
      </c>
      <c r="Y1439" s="14" t="str">
        <f t="shared" si="252"/>
        <v>EMPTY</v>
      </c>
      <c r="Z1439" s="14" t="str">
        <f>IF(AND(P1439="beforeRx",O1440="afterRx"),J1440-timingTable[[#This Row],[FRT32_trace]],"EMPTY")</f>
        <v>EMPTY</v>
      </c>
      <c r="AA1439" s="14" t="str">
        <f>IF(AND(timingTable[[#This Row],[txEnd]]="txEnd",Q1443="rxStart"),I1443-timingTable[[#This Row],[FRT32_val]],"EMPTY")</f>
        <v>EMPTY</v>
      </c>
    </row>
    <row r="1440" spans="1:27" x14ac:dyDescent="0.25">
      <c r="A1440" s="14" t="s">
        <v>5183</v>
      </c>
      <c r="B1440">
        <v>335693279301</v>
      </c>
      <c r="C1440" s="14" t="s">
        <v>13059</v>
      </c>
      <c r="D1440">
        <v>6</v>
      </c>
      <c r="E1440" s="14" t="s">
        <v>1077</v>
      </c>
      <c r="F1440" s="14" t="s">
        <v>13060</v>
      </c>
      <c r="G1440" s="14">
        <f>timingTable[[#This Row],[FRT_DEC]]-B1439</f>
        <v>3632</v>
      </c>
      <c r="H14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INFO]]))),H1439)</f>
        <v>126</v>
      </c>
      <c r="I14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685827264</v>
      </c>
      <c r="J1440" s="14">
        <f>HEX2DEC(RIGHT(timingTable[[#This Row],[FRT_HEX]],MIN(LEN(timingTable[[#This Row],[FRT_HEX]])-2,8)))</f>
        <v>685830213</v>
      </c>
      <c r="K1440" s="14" t="str">
        <f>IF(timingTable[[#This Row],['[TRACECODE']:.1]]=140,"afterTx","")</f>
        <v/>
      </c>
      <c r="L1440" s="14" t="str">
        <f t="shared" si="242"/>
        <v/>
      </c>
      <c r="M1440" s="14" t="str">
        <f>IF(AND(H1440=H1439,K1439="afterTx",timingTable[[#This Row],['[TRACECODE']:.1]]=6),"dc","")</f>
        <v>dc</v>
      </c>
      <c r="N1440" s="14" t="str">
        <f t="shared" si="243"/>
        <v/>
      </c>
      <c r="O1440" s="14" t="str">
        <f>IF(timingTable[[#This Row],['[TRACECODE']:.1]]=141,"afterRx","")</f>
        <v/>
      </c>
      <c r="P1440" s="14" t="str">
        <f t="shared" si="244"/>
        <v/>
      </c>
      <c r="Q1440" s="14" t="str">
        <f t="shared" si="245"/>
        <v/>
      </c>
      <c r="R1440" s="14" t="str">
        <f t="shared" si="246"/>
        <v/>
      </c>
      <c r="S1440" s="14" t="str">
        <f t="shared" si="247"/>
        <v>EMPTY</v>
      </c>
      <c r="T1440" s="14" t="str">
        <f t="shared" si="248"/>
        <v>EMPTY</v>
      </c>
      <c r="U1440" s="14" t="str">
        <f t="shared" si="249"/>
        <v>EMPTY</v>
      </c>
      <c r="V1440" s="14" t="str">
        <f t="shared" si="250"/>
        <v>EMPTY</v>
      </c>
      <c r="W1440" s="14" t="str">
        <f>IF(L1440="beforeTx",timingTable[[#This Row],[FRT32_val]]-timingTable[[#This Row],[FRT32_trace]],"EMPTY")</f>
        <v>EMPTY</v>
      </c>
      <c r="X1440" s="14" t="str">
        <f t="shared" si="251"/>
        <v>EMPTY</v>
      </c>
      <c r="Y1440" s="14" t="str">
        <f t="shared" si="252"/>
        <v>EMPTY</v>
      </c>
      <c r="Z1440" s="14" t="str">
        <f>IF(AND(P1440="beforeRx",O1441="afterRx"),J1441-timingTable[[#This Row],[FRT32_trace]],"EMPTY")</f>
        <v>EMPTY</v>
      </c>
      <c r="AA1440" s="14" t="str">
        <f>IF(AND(timingTable[[#This Row],[txEnd]]="txEnd",Q1444="rxStart"),I1444-timingTable[[#This Row],[FRT32_val]],"EMPTY")</f>
        <v>EMPTY</v>
      </c>
    </row>
    <row r="1441" spans="1:27" x14ac:dyDescent="0.25">
      <c r="A1441" s="14" t="s">
        <v>5184</v>
      </c>
      <c r="B1441">
        <v>335693279304</v>
      </c>
      <c r="C1441" s="14" t="s">
        <v>13061</v>
      </c>
      <c r="D1441">
        <v>6</v>
      </c>
      <c r="E1441" s="14" t="s">
        <v>1077</v>
      </c>
      <c r="F1441" s="14" t="s">
        <v>7877</v>
      </c>
      <c r="G1441" s="14">
        <f>timingTable[[#This Row],[FRT_DEC]]-B1440</f>
        <v>3</v>
      </c>
      <c r="H14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INFO]]))),H1440)</f>
        <v>126</v>
      </c>
      <c r="I14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41" s="14">
        <f>HEX2DEC(RIGHT(timingTable[[#This Row],[FRT_HEX]],MIN(LEN(timingTable[[#This Row],[FRT_HEX]])-2,8)))</f>
        <v>685830216</v>
      </c>
      <c r="K1441" s="14" t="str">
        <f>IF(timingTable[[#This Row],['[TRACECODE']:.1]]=140,"afterTx","")</f>
        <v/>
      </c>
      <c r="L1441" s="14" t="str">
        <f t="shared" si="242"/>
        <v/>
      </c>
      <c r="M1441" s="14" t="str">
        <f>IF(AND(H1441=H1440,K1440="afterTx",timingTable[[#This Row],['[TRACECODE']:.1]]=6),"dc","")</f>
        <v/>
      </c>
      <c r="N1441" s="14" t="str">
        <f t="shared" si="243"/>
        <v/>
      </c>
      <c r="O1441" s="14" t="str">
        <f>IF(timingTable[[#This Row],['[TRACECODE']:.1]]=141,"afterRx","")</f>
        <v/>
      </c>
      <c r="P1441" s="14" t="str">
        <f t="shared" si="244"/>
        <v/>
      </c>
      <c r="Q1441" s="14" t="str">
        <f t="shared" si="245"/>
        <v/>
      </c>
      <c r="R1441" s="14" t="str">
        <f t="shared" si="246"/>
        <v/>
      </c>
      <c r="S1441" s="14" t="str">
        <f t="shared" si="247"/>
        <v>EMPTY</v>
      </c>
      <c r="T1441" s="14" t="str">
        <f t="shared" si="248"/>
        <v>EMPTY</v>
      </c>
      <c r="U1441" s="14" t="str">
        <f t="shared" si="249"/>
        <v>EMPTY</v>
      </c>
      <c r="V1441" s="14" t="str">
        <f t="shared" si="250"/>
        <v>EMPTY</v>
      </c>
      <c r="W1441" s="14" t="str">
        <f>IF(L1441="beforeTx",timingTable[[#This Row],[FRT32_val]]-timingTable[[#This Row],[FRT32_trace]],"EMPTY")</f>
        <v>EMPTY</v>
      </c>
      <c r="X1441" s="14" t="str">
        <f t="shared" si="251"/>
        <v>EMPTY</v>
      </c>
      <c r="Y1441" s="14" t="str">
        <f t="shared" si="252"/>
        <v>EMPTY</v>
      </c>
      <c r="Z1441" s="14" t="str">
        <f>IF(AND(P1441="beforeRx",O1442="afterRx"),J1442-timingTable[[#This Row],[FRT32_trace]],"EMPTY")</f>
        <v>EMPTY</v>
      </c>
      <c r="AA1441" s="14" t="str">
        <f>IF(AND(timingTable[[#This Row],[txEnd]]="txEnd",Q1445="rxStart"),I1445-timingTable[[#This Row],[FRT32_val]],"EMPTY")</f>
        <v>EMPTY</v>
      </c>
    </row>
    <row r="1442" spans="1:27" x14ac:dyDescent="0.25">
      <c r="A1442" s="14" t="s">
        <v>5185</v>
      </c>
      <c r="B1442">
        <v>335693279307</v>
      </c>
      <c r="C1442" s="14" t="s">
        <v>13062</v>
      </c>
      <c r="D1442">
        <v>122</v>
      </c>
      <c r="E1442" s="14" t="s">
        <v>3921</v>
      </c>
      <c r="F1442" s="14" t="s">
        <v>13063</v>
      </c>
      <c r="G1442" s="14">
        <f>timingTable[[#This Row],[FRT_DEC]]-B1441</f>
        <v>3</v>
      </c>
      <c r="H14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INFO]]))),H1441)</f>
        <v>126</v>
      </c>
      <c r="I14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685830155</v>
      </c>
      <c r="J1442" s="14">
        <f>HEX2DEC(RIGHT(timingTable[[#This Row],[FRT_HEX]],MIN(LEN(timingTable[[#This Row],[FRT_HEX]])-2,8)))</f>
        <v>685830219</v>
      </c>
      <c r="K1442" s="14" t="str">
        <f>IF(timingTable[[#This Row],['[TRACECODE']:.1]]=140,"afterTx","")</f>
        <v/>
      </c>
      <c r="L1442" s="14" t="str">
        <f t="shared" si="242"/>
        <v/>
      </c>
      <c r="M1442" s="14" t="str">
        <f>IF(AND(H1442=H1441,K1441="afterTx",timingTable[[#This Row],['[TRACECODE']:.1]]=6),"dc","")</f>
        <v/>
      </c>
      <c r="N1442" s="14" t="str">
        <f t="shared" si="243"/>
        <v>txEnd</v>
      </c>
      <c r="O1442" s="14" t="str">
        <f>IF(timingTable[[#This Row],['[TRACECODE']:.1]]=141,"afterRx","")</f>
        <v/>
      </c>
      <c r="P1442" s="14" t="str">
        <f t="shared" si="244"/>
        <v/>
      </c>
      <c r="Q1442" s="14" t="str">
        <f t="shared" si="245"/>
        <v/>
      </c>
      <c r="R1442" s="14" t="str">
        <f t="shared" si="246"/>
        <v/>
      </c>
      <c r="S1442" s="14" t="str">
        <f t="shared" si="247"/>
        <v>EMPTY</v>
      </c>
      <c r="T1442" s="14" t="str">
        <f t="shared" si="248"/>
        <v>EMPTY</v>
      </c>
      <c r="U1442" s="14" t="str">
        <f t="shared" si="249"/>
        <v>EMPTY</v>
      </c>
      <c r="V1442" s="14" t="str">
        <f t="shared" si="250"/>
        <v>EMPTY</v>
      </c>
      <c r="W1442" s="14" t="str">
        <f>IF(L1442="beforeTx",timingTable[[#This Row],[FRT32_val]]-timingTable[[#This Row],[FRT32_trace]],"EMPTY")</f>
        <v>EMPTY</v>
      </c>
      <c r="X1442" s="14" t="str">
        <f t="shared" si="251"/>
        <v>EMPTY</v>
      </c>
      <c r="Y1442" s="14" t="str">
        <f t="shared" si="252"/>
        <v>EMPTY</v>
      </c>
      <c r="Z1442" s="14" t="str">
        <f>IF(AND(P1442="beforeRx",O1443="afterRx"),J1443-timingTable[[#This Row],[FRT32_trace]],"EMPTY")</f>
        <v>EMPTY</v>
      </c>
      <c r="AA1442" s="14" t="str">
        <f>IF(AND(timingTable[[#This Row],[txEnd]]="txEnd",Q1446="rxStart"),I1446-timingTable[[#This Row],[FRT32_val]],"EMPTY")</f>
        <v>EMPTY</v>
      </c>
    </row>
    <row r="1443" spans="1:27" x14ac:dyDescent="0.25">
      <c r="A1443" s="14" t="s">
        <v>5186</v>
      </c>
      <c r="B1443">
        <v>335693279311</v>
      </c>
      <c r="C1443" s="14" t="s">
        <v>13064</v>
      </c>
      <c r="D1443">
        <v>122</v>
      </c>
      <c r="E1443" s="14" t="s">
        <v>3921</v>
      </c>
      <c r="F1443" s="14" t="s">
        <v>7878</v>
      </c>
      <c r="G1443" s="14">
        <f>timingTable[[#This Row],[FRT_DEC]]-B1442</f>
        <v>4</v>
      </c>
      <c r="H14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INFO]]))),H1442)</f>
        <v>126</v>
      </c>
      <c r="I14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43" s="14">
        <f>HEX2DEC(RIGHT(timingTable[[#This Row],[FRT_HEX]],MIN(LEN(timingTable[[#This Row],[FRT_HEX]])-2,8)))</f>
        <v>685830223</v>
      </c>
      <c r="K1443" s="14" t="str">
        <f>IF(timingTable[[#This Row],['[TRACECODE']:.1]]=140,"afterTx","")</f>
        <v/>
      </c>
      <c r="L1443" s="14" t="str">
        <f t="shared" si="242"/>
        <v/>
      </c>
      <c r="M1443" s="14" t="str">
        <f>IF(AND(H1443=H1442,K1442="afterTx",timingTable[[#This Row],['[TRACECODE']:.1]]=6),"dc","")</f>
        <v/>
      </c>
      <c r="N1443" s="14" t="str">
        <f t="shared" si="243"/>
        <v/>
      </c>
      <c r="O1443" s="14" t="str">
        <f>IF(timingTable[[#This Row],['[TRACECODE']:.1]]=141,"afterRx","")</f>
        <v/>
      </c>
      <c r="P1443" s="14" t="str">
        <f t="shared" si="244"/>
        <v/>
      </c>
      <c r="Q1443" s="14" t="str">
        <f t="shared" si="245"/>
        <v/>
      </c>
      <c r="R1443" s="14" t="str">
        <f t="shared" si="246"/>
        <v/>
      </c>
      <c r="S1443" s="14" t="str">
        <f t="shared" si="247"/>
        <v>EMPTY</v>
      </c>
      <c r="T1443" s="14" t="str">
        <f t="shared" si="248"/>
        <v>EMPTY</v>
      </c>
      <c r="U1443" s="14" t="str">
        <f t="shared" si="249"/>
        <v>EMPTY</v>
      </c>
      <c r="V1443" s="14" t="str">
        <f t="shared" si="250"/>
        <v>EMPTY</v>
      </c>
      <c r="W1443" s="14" t="str">
        <f>IF(L1443="beforeTx",timingTable[[#This Row],[FRT32_val]]-timingTable[[#This Row],[FRT32_trace]],"EMPTY")</f>
        <v>EMPTY</v>
      </c>
      <c r="X1443" s="14" t="str">
        <f t="shared" si="251"/>
        <v>EMPTY</v>
      </c>
      <c r="Y1443" s="14" t="str">
        <f t="shared" si="252"/>
        <v>EMPTY</v>
      </c>
      <c r="Z1443" s="14" t="str">
        <f>IF(AND(P1443="beforeRx",O1444="afterRx"),J1444-timingTable[[#This Row],[FRT32_trace]],"EMPTY")</f>
        <v>EMPTY</v>
      </c>
      <c r="AA1443" s="14" t="str">
        <f>IF(AND(timingTable[[#This Row],[txEnd]]="txEnd",Q1447="rxStart"),I1447-timingTable[[#This Row],[FRT32_val]],"EMPTY")</f>
        <v>EMPTY</v>
      </c>
    </row>
    <row r="1444" spans="1:27" x14ac:dyDescent="0.25">
      <c r="A1444" s="14" t="s">
        <v>5187</v>
      </c>
      <c r="B1444">
        <v>335693279318</v>
      </c>
      <c r="C1444" s="14" t="s">
        <v>13065</v>
      </c>
      <c r="D1444">
        <v>151</v>
      </c>
      <c r="E1444" s="14" t="s">
        <v>7876</v>
      </c>
      <c r="F1444" s="14" t="s">
        <v>8006</v>
      </c>
      <c r="G1444" s="14">
        <f>timingTable[[#This Row],[FRT_DEC]]-B1443</f>
        <v>7</v>
      </c>
      <c r="H14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INFO]]))),H1443)</f>
        <v>126</v>
      </c>
      <c r="I14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444" s="14">
        <f>HEX2DEC(RIGHT(timingTable[[#This Row],[FRT_HEX]],MIN(LEN(timingTable[[#This Row],[FRT_HEX]])-2,8)))</f>
        <v>685830230</v>
      </c>
      <c r="K1444" s="14" t="str">
        <f>IF(timingTable[[#This Row],['[TRACECODE']:.1]]=140,"afterTx","")</f>
        <v/>
      </c>
      <c r="L1444" s="14" t="str">
        <f t="shared" si="242"/>
        <v/>
      </c>
      <c r="M1444" s="14" t="str">
        <f>IF(AND(H1444=H1443,K1443="afterTx",timingTable[[#This Row],['[TRACECODE']:.1]]=6),"dc","")</f>
        <v/>
      </c>
      <c r="N1444" s="14" t="str">
        <f t="shared" si="243"/>
        <v/>
      </c>
      <c r="O1444" s="14" t="str">
        <f>IF(timingTable[[#This Row],['[TRACECODE']:.1]]=141,"afterRx","")</f>
        <v/>
      </c>
      <c r="P1444" s="14" t="str">
        <f t="shared" si="244"/>
        <v/>
      </c>
      <c r="Q1444" s="14" t="str">
        <f t="shared" si="245"/>
        <v/>
      </c>
      <c r="R1444" s="14" t="str">
        <f t="shared" si="246"/>
        <v/>
      </c>
      <c r="S1444" s="14" t="str">
        <f t="shared" si="247"/>
        <v>EMPTY</v>
      </c>
      <c r="T1444" s="14" t="str">
        <f t="shared" si="248"/>
        <v>EMPTY</v>
      </c>
      <c r="U1444" s="14" t="str">
        <f t="shared" si="249"/>
        <v>EMPTY</v>
      </c>
      <c r="V1444" s="14" t="str">
        <f t="shared" si="250"/>
        <v>EMPTY</v>
      </c>
      <c r="W1444" s="14" t="str">
        <f>IF(L1444="beforeTx",timingTable[[#This Row],[FRT32_val]]-timingTable[[#This Row],[FRT32_trace]],"EMPTY")</f>
        <v>EMPTY</v>
      </c>
      <c r="X1444" s="14" t="str">
        <f t="shared" si="251"/>
        <v>EMPTY</v>
      </c>
      <c r="Y1444" s="14" t="str">
        <f t="shared" si="252"/>
        <v>EMPTY</v>
      </c>
      <c r="Z1444" s="14" t="str">
        <f>IF(AND(P1444="beforeRx",O1445="afterRx"),J1445-timingTable[[#This Row],[FRT32_trace]],"EMPTY")</f>
        <v>EMPTY</v>
      </c>
      <c r="AA1444" s="14" t="str">
        <f>IF(AND(timingTable[[#This Row],[txEnd]]="txEnd",Q1448="rxStart"),I1448-timingTable[[#This Row],[FRT32_val]],"EMPTY")</f>
        <v>EMPTY</v>
      </c>
    </row>
    <row r="1445" spans="1:27" x14ac:dyDescent="0.25">
      <c r="A1445" s="14" t="s">
        <v>5195</v>
      </c>
      <c r="B1445">
        <v>335693279757</v>
      </c>
      <c r="C1445" s="14" t="s">
        <v>13074</v>
      </c>
      <c r="D1445">
        <v>151</v>
      </c>
      <c r="E1445" s="14" t="s">
        <v>7876</v>
      </c>
      <c r="F1445" s="14" t="s">
        <v>8130</v>
      </c>
      <c r="G1445" s="14">
        <f>timingTable[[#This Row],[FRT_DEC]]-B1444</f>
        <v>439</v>
      </c>
      <c r="H14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INFO]]))),H1444)</f>
        <v>126</v>
      </c>
      <c r="I14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445" s="14">
        <f>HEX2DEC(RIGHT(timingTable[[#This Row],[FRT_HEX]],MIN(LEN(timingTable[[#This Row],[FRT_HEX]])-2,8)))</f>
        <v>685830669</v>
      </c>
      <c r="K1445" s="14" t="str">
        <f>IF(timingTable[[#This Row],['[TRACECODE']:.1]]=140,"afterTx","")</f>
        <v/>
      </c>
      <c r="L1445" s="14" t="str">
        <f t="shared" si="242"/>
        <v/>
      </c>
      <c r="M1445" s="14" t="str">
        <f>IF(AND(H1445=H1444,K1444="afterTx",timingTable[[#This Row],['[TRACECODE']:.1]]=6),"dc","")</f>
        <v/>
      </c>
      <c r="N1445" s="14" t="str">
        <f t="shared" si="243"/>
        <v/>
      </c>
      <c r="O1445" s="14" t="str">
        <f>IF(timingTable[[#This Row],['[TRACECODE']:.1]]=141,"afterRx","")</f>
        <v/>
      </c>
      <c r="P1445" s="14" t="str">
        <f t="shared" si="244"/>
        <v/>
      </c>
      <c r="Q1445" s="14" t="str">
        <f t="shared" si="245"/>
        <v/>
      </c>
      <c r="R1445" s="14" t="str">
        <f t="shared" si="246"/>
        <v/>
      </c>
      <c r="S1445" s="14" t="str">
        <f t="shared" si="247"/>
        <v>EMPTY</v>
      </c>
      <c r="T1445" s="14" t="str">
        <f t="shared" si="248"/>
        <v>EMPTY</v>
      </c>
      <c r="U1445" s="14" t="str">
        <f t="shared" si="249"/>
        <v>EMPTY</v>
      </c>
      <c r="V1445" s="14" t="str">
        <f t="shared" si="250"/>
        <v>EMPTY</v>
      </c>
      <c r="W1445" s="14" t="str">
        <f>IF(L1445="beforeTx",timingTable[[#This Row],[FRT32_val]]-timingTable[[#This Row],[FRT32_trace]],"EMPTY")</f>
        <v>EMPTY</v>
      </c>
      <c r="X1445" s="14" t="str">
        <f t="shared" si="251"/>
        <v>EMPTY</v>
      </c>
      <c r="Y1445" s="14" t="str">
        <f t="shared" si="252"/>
        <v>EMPTY</v>
      </c>
      <c r="Z1445" s="14" t="str">
        <f>IF(AND(P1445="beforeRx",O1446="afterRx"),J1446-timingTable[[#This Row],[FRT32_trace]],"EMPTY")</f>
        <v>EMPTY</v>
      </c>
      <c r="AA1445" s="14" t="str">
        <f>IF(AND(timingTable[[#This Row],[txEnd]]="txEnd",Q1449="rxStart"),I1449-timingTable[[#This Row],[FRT32_val]],"EMPTY")</f>
        <v>EMPTY</v>
      </c>
    </row>
    <row r="1446" spans="1:27" x14ac:dyDescent="0.25">
      <c r="A1446" s="14" t="s">
        <v>5198</v>
      </c>
      <c r="B1446">
        <v>335693279781</v>
      </c>
      <c r="C1446" s="14" t="s">
        <v>13077</v>
      </c>
      <c r="D1446">
        <v>130</v>
      </c>
      <c r="E1446" s="14" t="s">
        <v>3933</v>
      </c>
      <c r="F1446" s="14" t="s">
        <v>4011</v>
      </c>
      <c r="G1446" s="14">
        <f>timingTable[[#This Row],[FRT_DEC]]-B1445</f>
        <v>24</v>
      </c>
      <c r="H14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INFO]]))),H1445)</f>
        <v>126</v>
      </c>
      <c r="I14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851973</v>
      </c>
      <c r="J1446" s="14">
        <f>HEX2DEC(RIGHT(timingTable[[#This Row],[FRT_HEX]],MIN(LEN(timingTable[[#This Row],[FRT_HEX]])-2,8)))</f>
        <v>685830693</v>
      </c>
      <c r="K1446" s="14" t="str">
        <f>IF(timingTable[[#This Row],['[TRACECODE']:.1]]=140,"afterTx","")</f>
        <v/>
      </c>
      <c r="L1446" s="14" t="str">
        <f t="shared" si="242"/>
        <v/>
      </c>
      <c r="M1446" s="14" t="str">
        <f>IF(AND(H1446=H1445,K1445="afterTx",timingTable[[#This Row],['[TRACECODE']:.1]]=6),"dc","")</f>
        <v/>
      </c>
      <c r="N1446" s="14" t="str">
        <f t="shared" si="243"/>
        <v/>
      </c>
      <c r="O1446" s="14" t="str">
        <f>IF(timingTable[[#This Row],['[TRACECODE']:.1]]=141,"afterRx","")</f>
        <v/>
      </c>
      <c r="P1446" s="14" t="str">
        <f t="shared" si="244"/>
        <v>beforeRx</v>
      </c>
      <c r="Q1446" s="14" t="str">
        <f t="shared" si="245"/>
        <v/>
      </c>
      <c r="R1446" s="14" t="str">
        <f t="shared" si="246"/>
        <v/>
      </c>
      <c r="S1446" s="14" t="str">
        <f t="shared" si="247"/>
        <v>EMPTY</v>
      </c>
      <c r="T1446" s="14" t="str">
        <f t="shared" si="248"/>
        <v>EMPTY</v>
      </c>
      <c r="U1446" s="14" t="str">
        <f t="shared" si="249"/>
        <v>EMPTY</v>
      </c>
      <c r="V1446" s="14" t="str">
        <f t="shared" si="250"/>
        <v>EMPTY</v>
      </c>
      <c r="W1446" s="14" t="str">
        <f>IF(L1446="beforeTx",timingTable[[#This Row],[FRT32_val]]-timingTable[[#This Row],[FRT32_trace]],"EMPTY")</f>
        <v>EMPTY</v>
      </c>
      <c r="X1446" s="14" t="str">
        <f t="shared" si="251"/>
        <v>EMPTY</v>
      </c>
      <c r="Y1446" s="14" t="str">
        <f t="shared" si="252"/>
        <v>EMPTY</v>
      </c>
      <c r="Z1446" s="14">
        <f>IF(AND(P1446="beforeRx",O1447="afterRx"),J1447-timingTable[[#This Row],[FRT32_trace]],"EMPTY")</f>
        <v>742</v>
      </c>
      <c r="AA1446" s="14" t="str">
        <f>IF(AND(timingTable[[#This Row],[txEnd]]="txEnd",Q1450="rxStart"),I1450-timingTable[[#This Row],[FRT32_val]],"EMPTY")</f>
        <v>EMPTY</v>
      </c>
    </row>
    <row r="1447" spans="1:27" x14ac:dyDescent="0.25">
      <c r="A1447" s="14" t="s">
        <v>5199</v>
      </c>
      <c r="B1447">
        <v>335693280523</v>
      </c>
      <c r="C1447" s="14" t="s">
        <v>13078</v>
      </c>
      <c r="D1447">
        <v>141</v>
      </c>
      <c r="E1447" s="14" t="s">
        <v>3934</v>
      </c>
      <c r="F1447" s="14" t="s">
        <v>4012</v>
      </c>
      <c r="G1447" s="14">
        <f>timingTable[[#This Row],[FRT_DEC]]-B1446</f>
        <v>742</v>
      </c>
      <c r="H14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INFO]]))),H1446)</f>
        <v>126</v>
      </c>
      <c r="I144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47" s="14">
        <f>HEX2DEC(RIGHT(timingTable[[#This Row],[FRT_HEX]],MIN(LEN(timingTable[[#This Row],[FRT_HEX]])-2,8)))</f>
        <v>685831435</v>
      </c>
      <c r="K1447" s="14" t="str">
        <f>IF(timingTable[[#This Row],['[TRACECODE']:.1]]=140,"afterTx","")</f>
        <v/>
      </c>
      <c r="L1447" s="14" t="str">
        <f t="shared" si="242"/>
        <v/>
      </c>
      <c r="M1447" s="14" t="str">
        <f>IF(AND(H1447=H1446,K1446="afterTx",timingTable[[#This Row],['[TRACECODE']:.1]]=6),"dc","")</f>
        <v/>
      </c>
      <c r="N1447" s="14" t="str">
        <f t="shared" si="243"/>
        <v/>
      </c>
      <c r="O1447" s="14" t="str">
        <f>IF(timingTable[[#This Row],['[TRACECODE']:.1]]=141,"afterRx","")</f>
        <v>afterRx</v>
      </c>
      <c r="P1447" s="14" t="str">
        <f t="shared" si="244"/>
        <v/>
      </c>
      <c r="Q1447" s="14" t="str">
        <f t="shared" si="245"/>
        <v/>
      </c>
      <c r="R1447" s="14" t="str">
        <f t="shared" si="246"/>
        <v/>
      </c>
      <c r="S1447" s="14" t="str">
        <f t="shared" si="247"/>
        <v>EMPTY</v>
      </c>
      <c r="T1447" s="14" t="str">
        <f t="shared" si="248"/>
        <v>EMPTY</v>
      </c>
      <c r="U1447" s="14" t="str">
        <f t="shared" si="249"/>
        <v>EMPTY</v>
      </c>
      <c r="V1447" s="14" t="str">
        <f t="shared" si="250"/>
        <v>EMPTY</v>
      </c>
      <c r="W1447" s="14" t="str">
        <f>IF(L1447="beforeTx",timingTable[[#This Row],[FRT32_val]]-timingTable[[#This Row],[FRT32_trace]],"EMPTY")</f>
        <v>EMPTY</v>
      </c>
      <c r="X1447" s="14" t="str">
        <f t="shared" si="251"/>
        <v>EMPTY</v>
      </c>
      <c r="Y1447" s="14" t="str">
        <f t="shared" si="252"/>
        <v>EMPTY</v>
      </c>
      <c r="Z1447" s="14" t="str">
        <f>IF(AND(P1447="beforeRx",O1448="afterRx"),J1448-timingTable[[#This Row],[FRT32_trace]],"EMPTY")</f>
        <v>EMPTY</v>
      </c>
      <c r="AA1447" s="14" t="str">
        <f>IF(AND(timingTable[[#This Row],[txEnd]]="txEnd",Q1451="rxStart"),I1451-timingTable[[#This Row],[FRT32_val]],"EMPTY")</f>
        <v>EMPTY</v>
      </c>
    </row>
    <row r="1448" spans="1:27" x14ac:dyDescent="0.25">
      <c r="A1448" s="14" t="s">
        <v>5202</v>
      </c>
      <c r="B1448">
        <v>335693281879</v>
      </c>
      <c r="C1448" s="14" t="s">
        <v>13081</v>
      </c>
      <c r="D1448">
        <v>123</v>
      </c>
      <c r="E1448" s="14" t="s">
        <v>3922</v>
      </c>
      <c r="F1448" s="14" t="s">
        <v>13082</v>
      </c>
      <c r="G1448" s="14">
        <f>timingTable[[#This Row],[FRT_DEC]]-B1447</f>
        <v>1356</v>
      </c>
      <c r="H14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INFO]]))),H1447)</f>
        <v>126</v>
      </c>
      <c r="I14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685832367</v>
      </c>
      <c r="J1448" s="14">
        <f>HEX2DEC(RIGHT(timingTable[[#This Row],[FRT_HEX]],MIN(LEN(timingTable[[#This Row],[FRT_HEX]])-2,8)))</f>
        <v>685832791</v>
      </c>
      <c r="K1448" s="14" t="str">
        <f>IF(timingTable[[#This Row],['[TRACECODE']:.1]]=140,"afterTx","")</f>
        <v/>
      </c>
      <c r="L1448" s="14" t="str">
        <f t="shared" si="242"/>
        <v/>
      </c>
      <c r="M1448" s="14" t="str">
        <f>IF(AND(H1448=H1447,K1447="afterTx",timingTable[[#This Row],['[TRACECODE']:.1]]=6),"dc","")</f>
        <v/>
      </c>
      <c r="N1448" s="14" t="str">
        <f t="shared" si="243"/>
        <v/>
      </c>
      <c r="O1448" s="14" t="str">
        <f>IF(timingTable[[#This Row],['[TRACECODE']:.1]]=141,"afterRx","")</f>
        <v/>
      </c>
      <c r="P1448" s="14" t="str">
        <f t="shared" si="244"/>
        <v/>
      </c>
      <c r="Q1448" s="14" t="str">
        <f t="shared" si="245"/>
        <v>rxStart</v>
      </c>
      <c r="R1448" s="14" t="str">
        <f t="shared" si="246"/>
        <v/>
      </c>
      <c r="S1448" s="14" t="str">
        <f t="shared" si="247"/>
        <v>EMPTY</v>
      </c>
      <c r="T1448" s="14" t="str">
        <f t="shared" si="248"/>
        <v>EMPTY</v>
      </c>
      <c r="U1448" s="14" t="str">
        <f t="shared" si="249"/>
        <v>EMPTY</v>
      </c>
      <c r="V1448" s="14" t="str">
        <f t="shared" si="250"/>
        <v>EMPTY</v>
      </c>
      <c r="W1448" s="14" t="str">
        <f>IF(L1448="beforeTx",timingTable[[#This Row],[FRT32_val]]-timingTable[[#This Row],[FRT32_trace]],"EMPTY")</f>
        <v>EMPTY</v>
      </c>
      <c r="X1448" s="14" t="str">
        <f t="shared" si="251"/>
        <v>EMPTY</v>
      </c>
      <c r="Y1448" s="14" t="str">
        <f t="shared" si="252"/>
        <v>EMPTY</v>
      </c>
      <c r="Z1448" s="14" t="str">
        <f>IF(AND(P1448="beforeRx",O1449="afterRx"),J1449-timingTable[[#This Row],[FRT32_trace]],"EMPTY")</f>
        <v>EMPTY</v>
      </c>
      <c r="AA1448" s="14" t="str">
        <f>IF(AND(timingTable[[#This Row],[txEnd]]="txEnd",Q1452="rxStart"),I1452-timingTable[[#This Row],[FRT32_val]],"EMPTY")</f>
        <v>EMPTY</v>
      </c>
    </row>
    <row r="1449" spans="1:27" x14ac:dyDescent="0.25">
      <c r="A1449" s="14" t="s">
        <v>5203</v>
      </c>
      <c r="B1449">
        <v>335693281881</v>
      </c>
      <c r="C1449" s="14" t="s">
        <v>13083</v>
      </c>
      <c r="D1449">
        <v>123</v>
      </c>
      <c r="E1449" s="14" t="s">
        <v>3922</v>
      </c>
      <c r="F1449" s="14" t="s">
        <v>7879</v>
      </c>
      <c r="G1449" s="14">
        <f>timingTable[[#This Row],[FRT_DEC]]-B1448</f>
        <v>2</v>
      </c>
      <c r="H14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INFO]]))),H1448)</f>
        <v>126</v>
      </c>
      <c r="I14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49" s="14">
        <f>HEX2DEC(RIGHT(timingTable[[#This Row],[FRT_HEX]],MIN(LEN(timingTable[[#This Row],[FRT_HEX]])-2,8)))</f>
        <v>685832793</v>
      </c>
      <c r="K1449" s="14" t="str">
        <f>IF(timingTable[[#This Row],['[TRACECODE']:.1]]=140,"afterTx","")</f>
        <v/>
      </c>
      <c r="L1449" s="14" t="str">
        <f t="shared" si="242"/>
        <v/>
      </c>
      <c r="M1449" s="14" t="str">
        <f>IF(AND(H1449=H1448,K1448="afterTx",timingTable[[#This Row],['[TRACECODE']:.1]]=6),"dc","")</f>
        <v/>
      </c>
      <c r="N1449" s="14" t="str">
        <f t="shared" si="243"/>
        <v/>
      </c>
      <c r="O1449" s="14" t="str">
        <f>IF(timingTable[[#This Row],['[TRACECODE']:.1]]=141,"afterRx","")</f>
        <v/>
      </c>
      <c r="P1449" s="14" t="str">
        <f t="shared" si="244"/>
        <v/>
      </c>
      <c r="Q1449" s="14" t="str">
        <f t="shared" si="245"/>
        <v/>
      </c>
      <c r="R1449" s="14" t="str">
        <f t="shared" si="246"/>
        <v/>
      </c>
      <c r="S1449" s="14" t="str">
        <f t="shared" si="247"/>
        <v>EMPTY</v>
      </c>
      <c r="T1449" s="14" t="str">
        <f t="shared" si="248"/>
        <v>EMPTY</v>
      </c>
      <c r="U1449" s="14" t="str">
        <f t="shared" si="249"/>
        <v>EMPTY</v>
      </c>
      <c r="V1449" s="14" t="str">
        <f t="shared" si="250"/>
        <v>EMPTY</v>
      </c>
      <c r="W1449" s="14" t="str">
        <f>IF(L1449="beforeTx",timingTable[[#This Row],[FRT32_val]]-timingTable[[#This Row],[FRT32_trace]],"EMPTY")</f>
        <v>EMPTY</v>
      </c>
      <c r="X1449" s="14" t="str">
        <f t="shared" si="251"/>
        <v>EMPTY</v>
      </c>
      <c r="Y1449" s="14" t="str">
        <f t="shared" si="252"/>
        <v>EMPTY</v>
      </c>
      <c r="Z1449" s="14" t="str">
        <f>IF(AND(P1449="beforeRx",O1450="afterRx"),J1450-timingTable[[#This Row],[FRT32_trace]],"EMPTY")</f>
        <v>EMPTY</v>
      </c>
      <c r="AA1449" s="14" t="str">
        <f>IF(AND(timingTable[[#This Row],[txEnd]]="txEnd",Q1453="rxStart"),I1453-timingTable[[#This Row],[FRT32_val]],"EMPTY")</f>
        <v>EMPTY</v>
      </c>
    </row>
    <row r="1450" spans="1:27" x14ac:dyDescent="0.25">
      <c r="A1450" s="14" t="s">
        <v>5207</v>
      </c>
      <c r="B1450">
        <v>335693282217</v>
      </c>
      <c r="C1450" s="14" t="s">
        <v>13087</v>
      </c>
      <c r="D1450">
        <v>124</v>
      </c>
      <c r="E1450" s="14" t="s">
        <v>3923</v>
      </c>
      <c r="F1450" s="14" t="s">
        <v>13088</v>
      </c>
      <c r="G1450" s="14">
        <f>timingTable[[#This Row],[FRT_DEC]]-B1449</f>
        <v>336</v>
      </c>
      <c r="H14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INFO]]))),H1449)</f>
        <v>126</v>
      </c>
      <c r="I14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685832900</v>
      </c>
      <c r="J1450" s="14">
        <f>HEX2DEC(RIGHT(timingTable[[#This Row],[FRT_HEX]],MIN(LEN(timingTable[[#This Row],[FRT_HEX]])-2,8)))</f>
        <v>685833129</v>
      </c>
      <c r="K1450" s="14" t="str">
        <f>IF(timingTable[[#This Row],['[TRACECODE']:.1]]=140,"afterTx","")</f>
        <v/>
      </c>
      <c r="L1450" s="14" t="str">
        <f t="shared" si="242"/>
        <v/>
      </c>
      <c r="M1450" s="14" t="str">
        <f>IF(AND(H1450=H1449,K1449="afterTx",timingTable[[#This Row],['[TRACECODE']:.1]]=6),"dc","")</f>
        <v/>
      </c>
      <c r="N1450" s="14" t="str">
        <f t="shared" si="243"/>
        <v/>
      </c>
      <c r="O1450" s="14" t="str">
        <f>IF(timingTable[[#This Row],['[TRACECODE']:.1]]=141,"afterRx","")</f>
        <v/>
      </c>
      <c r="P1450" s="14" t="str">
        <f t="shared" si="244"/>
        <v/>
      </c>
      <c r="Q1450" s="14" t="str">
        <f t="shared" si="245"/>
        <v/>
      </c>
      <c r="R1450" s="14" t="str">
        <f t="shared" si="246"/>
        <v>rxEnd</v>
      </c>
      <c r="S1450" s="14" t="str">
        <f t="shared" si="247"/>
        <v>EMPTY</v>
      </c>
      <c r="T1450" s="14" t="str">
        <f t="shared" si="248"/>
        <v>EMPTY</v>
      </c>
      <c r="U1450" s="14">
        <f t="shared" si="249"/>
        <v>-685832898</v>
      </c>
      <c r="V1450" s="14" t="str">
        <f t="shared" si="250"/>
        <v>EMPTY</v>
      </c>
      <c r="W1450" s="14" t="str">
        <f>IF(L1450="beforeTx",timingTable[[#This Row],[FRT32_val]]-timingTable[[#This Row],[FRT32_trace]],"EMPTY")</f>
        <v>EMPTY</v>
      </c>
      <c r="X1450" s="14" t="str">
        <f t="shared" si="251"/>
        <v>EMPTY</v>
      </c>
      <c r="Y1450" s="14">
        <f t="shared" si="252"/>
        <v>245</v>
      </c>
      <c r="Z1450" s="14" t="str">
        <f>IF(AND(P1450="beforeRx",O1451="afterRx"),J1451-timingTable[[#This Row],[FRT32_trace]],"EMPTY")</f>
        <v>EMPTY</v>
      </c>
      <c r="AA1450" s="14" t="str">
        <f>IF(AND(timingTable[[#This Row],[txEnd]]="txEnd",Q1454="rxStart"),I1454-timingTable[[#This Row],[FRT32_val]],"EMPTY")</f>
        <v>EMPTY</v>
      </c>
    </row>
    <row r="1451" spans="1:27" x14ac:dyDescent="0.25">
      <c r="A1451" s="14" t="s">
        <v>5208</v>
      </c>
      <c r="B1451">
        <v>335693282219</v>
      </c>
      <c r="C1451" s="14" t="s">
        <v>13089</v>
      </c>
      <c r="D1451">
        <v>124</v>
      </c>
      <c r="E1451" s="14" t="s">
        <v>3923</v>
      </c>
      <c r="F1451" s="14" t="s">
        <v>7880</v>
      </c>
      <c r="G1451" s="14">
        <f>timingTable[[#This Row],[FRT_DEC]]-B1450</f>
        <v>2</v>
      </c>
      <c r="H14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INFO]]))),H1450)</f>
        <v>126</v>
      </c>
      <c r="I14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51" s="14">
        <f>HEX2DEC(RIGHT(timingTable[[#This Row],[FRT_HEX]],MIN(LEN(timingTable[[#This Row],[FRT_HEX]])-2,8)))</f>
        <v>685833131</v>
      </c>
      <c r="K1451" s="14" t="str">
        <f>IF(timingTable[[#This Row],['[TRACECODE']:.1]]=140,"afterTx","")</f>
        <v/>
      </c>
      <c r="L1451" s="14" t="str">
        <f t="shared" si="242"/>
        <v/>
      </c>
      <c r="M1451" s="14" t="str">
        <f>IF(AND(H1451=H1450,K1450="afterTx",timingTable[[#This Row],['[TRACECODE']:.1]]=6),"dc","")</f>
        <v/>
      </c>
      <c r="N1451" s="14" t="str">
        <f t="shared" si="243"/>
        <v/>
      </c>
      <c r="O1451" s="14" t="str">
        <f>IF(timingTable[[#This Row],['[TRACECODE']:.1]]=141,"afterRx","")</f>
        <v/>
      </c>
      <c r="P1451" s="14" t="str">
        <f t="shared" si="244"/>
        <v/>
      </c>
      <c r="Q1451" s="14" t="str">
        <f t="shared" si="245"/>
        <v/>
      </c>
      <c r="R1451" s="14" t="str">
        <f t="shared" si="246"/>
        <v/>
      </c>
      <c r="S1451" s="14" t="str">
        <f t="shared" si="247"/>
        <v>EMPTY</v>
      </c>
      <c r="T1451" s="14" t="str">
        <f t="shared" si="248"/>
        <v>EMPTY</v>
      </c>
      <c r="U1451" s="14" t="str">
        <f t="shared" si="249"/>
        <v>EMPTY</v>
      </c>
      <c r="V1451" s="14" t="str">
        <f t="shared" si="250"/>
        <v>EMPTY</v>
      </c>
      <c r="W1451" s="14" t="str">
        <f>IF(L1451="beforeTx",timingTable[[#This Row],[FRT32_val]]-timingTable[[#This Row],[FRT32_trace]],"EMPTY")</f>
        <v>EMPTY</v>
      </c>
      <c r="X1451" s="14" t="str">
        <f t="shared" si="251"/>
        <v>EMPTY</v>
      </c>
      <c r="Y1451" s="14" t="str">
        <f t="shared" si="252"/>
        <v>EMPTY</v>
      </c>
      <c r="Z1451" s="14" t="str">
        <f>IF(AND(P1451="beforeRx",O1452="afterRx"),J1452-timingTable[[#This Row],[FRT32_trace]],"EMPTY")</f>
        <v>EMPTY</v>
      </c>
      <c r="AA1451" s="14" t="str">
        <f>IF(AND(timingTable[[#This Row],[txEnd]]="txEnd",Q1455="rxStart"),I1455-timingTable[[#This Row],[FRT32_val]],"EMPTY")</f>
        <v>EMPTY</v>
      </c>
    </row>
    <row r="1452" spans="1:27" x14ac:dyDescent="0.25">
      <c r="A1452" s="14" t="s">
        <v>5209</v>
      </c>
      <c r="B1452">
        <v>335693282233</v>
      </c>
      <c r="C1452" s="14" t="s">
        <v>13090</v>
      </c>
      <c r="D1452">
        <v>151</v>
      </c>
      <c r="E1452" s="14" t="s">
        <v>7876</v>
      </c>
      <c r="F1452" s="14" t="s">
        <v>7845</v>
      </c>
      <c r="G1452" s="14">
        <f>timingTable[[#This Row],[FRT_DEC]]-B1451</f>
        <v>14</v>
      </c>
      <c r="H14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INFO]]))),H1451)</f>
        <v>126</v>
      </c>
      <c r="I14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452" s="14">
        <f>HEX2DEC(RIGHT(timingTable[[#This Row],[FRT_HEX]],MIN(LEN(timingTable[[#This Row],[FRT_HEX]])-2,8)))</f>
        <v>685833145</v>
      </c>
      <c r="K1452" s="14" t="str">
        <f>IF(timingTable[[#This Row],['[TRACECODE']:.1]]=140,"afterTx","")</f>
        <v/>
      </c>
      <c r="L1452" s="14" t="str">
        <f t="shared" si="242"/>
        <v>beforeTx</v>
      </c>
      <c r="M1452" s="14" t="str">
        <f>IF(AND(H1452=H1451,K1451="afterTx",timingTable[[#This Row],['[TRACECODE']:.1]]=6),"dc","")</f>
        <v/>
      </c>
      <c r="N1452" s="14" t="str">
        <f t="shared" si="243"/>
        <v/>
      </c>
      <c r="O1452" s="14" t="str">
        <f>IF(timingTable[[#This Row],['[TRACECODE']:.1]]=141,"afterRx","")</f>
        <v/>
      </c>
      <c r="P1452" s="14" t="str">
        <f t="shared" si="244"/>
        <v/>
      </c>
      <c r="Q1452" s="14" t="str">
        <f t="shared" si="245"/>
        <v/>
      </c>
      <c r="R1452" s="14" t="str">
        <f t="shared" si="246"/>
        <v/>
      </c>
      <c r="S1452" s="14" t="str">
        <f t="shared" si="247"/>
        <v>EMPTY</v>
      </c>
      <c r="T1452" s="14" t="str">
        <f t="shared" si="248"/>
        <v>EMPTY</v>
      </c>
      <c r="U1452" s="14" t="str">
        <f t="shared" si="249"/>
        <v>EMPTY</v>
      </c>
      <c r="V1452" s="14" t="str">
        <f t="shared" si="250"/>
        <v>EMPTY</v>
      </c>
      <c r="W1452" s="14">
        <f>IF(L1452="beforeTx",timingTable[[#This Row],[FRT32_val]]-timingTable[[#This Row],[FRT32_trace]],"EMPTY")</f>
        <v>-685833143</v>
      </c>
      <c r="X1452" s="14">
        <f t="shared" si="251"/>
        <v>726</v>
      </c>
      <c r="Y1452" s="14" t="str">
        <f t="shared" si="252"/>
        <v>EMPTY</v>
      </c>
      <c r="Z1452" s="14" t="str">
        <f>IF(AND(P1452="beforeRx",O1453="afterRx"),J1453-timingTable[[#This Row],[FRT32_trace]],"EMPTY")</f>
        <v>EMPTY</v>
      </c>
      <c r="AA1452" s="14" t="str">
        <f>IF(AND(timingTable[[#This Row],[txEnd]]="txEnd",Q1456="rxStart"),I1456-timingTable[[#This Row],[FRT32_val]],"EMPTY")</f>
        <v>EMPTY</v>
      </c>
    </row>
    <row r="1453" spans="1:27" x14ac:dyDescent="0.25">
      <c r="A1453" s="14" t="s">
        <v>5211</v>
      </c>
      <c r="B1453">
        <v>335693282244</v>
      </c>
      <c r="C1453" s="14" t="s">
        <v>13092</v>
      </c>
      <c r="D1453">
        <v>151</v>
      </c>
      <c r="E1453" s="14" t="s">
        <v>7876</v>
      </c>
      <c r="F1453" s="14" t="s">
        <v>8151</v>
      </c>
      <c r="G1453" s="14">
        <f>timingTable[[#This Row],[FRT_DEC]]-B1452</f>
        <v>11</v>
      </c>
      <c r="H14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INFO]]))),H1452)</f>
        <v>126</v>
      </c>
      <c r="I14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453" s="14">
        <f>HEX2DEC(RIGHT(timingTable[[#This Row],[FRT_HEX]],MIN(LEN(timingTable[[#This Row],[FRT_HEX]])-2,8)))</f>
        <v>685833156</v>
      </c>
      <c r="K1453" s="14" t="str">
        <f>IF(timingTable[[#This Row],['[TRACECODE']:.1]]=140,"afterTx","")</f>
        <v/>
      </c>
      <c r="L1453" s="14" t="str">
        <f t="shared" si="242"/>
        <v/>
      </c>
      <c r="M1453" s="14" t="str">
        <f>IF(AND(H1453=H1452,K1452="afterTx",timingTable[[#This Row],['[TRACECODE']:.1]]=6),"dc","")</f>
        <v/>
      </c>
      <c r="N1453" s="14" t="str">
        <f t="shared" si="243"/>
        <v/>
      </c>
      <c r="O1453" s="14" t="str">
        <f>IF(timingTable[[#This Row],['[TRACECODE']:.1]]=141,"afterRx","")</f>
        <v/>
      </c>
      <c r="P1453" s="14" t="str">
        <f t="shared" si="244"/>
        <v/>
      </c>
      <c r="Q1453" s="14" t="str">
        <f t="shared" si="245"/>
        <v/>
      </c>
      <c r="R1453" s="14" t="str">
        <f t="shared" si="246"/>
        <v/>
      </c>
      <c r="S1453" s="14" t="str">
        <f t="shared" si="247"/>
        <v>EMPTY</v>
      </c>
      <c r="T1453" s="14" t="str">
        <f t="shared" si="248"/>
        <v>EMPTY</v>
      </c>
      <c r="U1453" s="14" t="str">
        <f t="shared" si="249"/>
        <v>EMPTY</v>
      </c>
      <c r="V1453" s="14" t="str">
        <f t="shared" si="250"/>
        <v>EMPTY</v>
      </c>
      <c r="W1453" s="14" t="str">
        <f>IF(L1453="beforeTx",timingTable[[#This Row],[FRT32_val]]-timingTable[[#This Row],[FRT32_trace]],"EMPTY")</f>
        <v>EMPTY</v>
      </c>
      <c r="X1453" s="14" t="str">
        <f t="shared" si="251"/>
        <v>EMPTY</v>
      </c>
      <c r="Y1453" s="14" t="str">
        <f t="shared" si="252"/>
        <v>EMPTY</v>
      </c>
      <c r="Z1453" s="14" t="str">
        <f>IF(AND(P1453="beforeRx",O1454="afterRx"),J1454-timingTable[[#This Row],[FRT32_trace]],"EMPTY")</f>
        <v>EMPTY</v>
      </c>
      <c r="AA1453" s="14" t="str">
        <f>IF(AND(timingTable[[#This Row],[txEnd]]="txEnd",Q1457="rxStart"),I1457-timingTable[[#This Row],[FRT32_val]],"EMPTY")</f>
        <v>EMPTY</v>
      </c>
    </row>
    <row r="1454" spans="1:27" x14ac:dyDescent="0.25">
      <c r="A1454" s="14" t="s">
        <v>5228</v>
      </c>
      <c r="B1454">
        <v>335693282959</v>
      </c>
      <c r="C1454" s="14" t="s">
        <v>13111</v>
      </c>
      <c r="D1454">
        <v>140</v>
      </c>
      <c r="E1454" s="14" t="s">
        <v>1076</v>
      </c>
      <c r="F1454" s="14" t="s">
        <v>10148</v>
      </c>
      <c r="G1454" s="14">
        <f>timingTable[[#This Row],[FRT_DEC]]-B1453</f>
        <v>715</v>
      </c>
      <c r="H14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INFO]]))),H1453)</f>
        <v>126</v>
      </c>
      <c r="I145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54" s="14">
        <f>HEX2DEC(RIGHT(timingTable[[#This Row],[FRT_HEX]],MIN(LEN(timingTable[[#This Row],[FRT_HEX]])-2,8)))</f>
        <v>685833871</v>
      </c>
      <c r="K1454" s="14" t="str">
        <f>IF(timingTable[[#This Row],['[TRACECODE']:.1]]=140,"afterTx","")</f>
        <v>afterTx</v>
      </c>
      <c r="L1454" s="14" t="str">
        <f t="shared" si="242"/>
        <v/>
      </c>
      <c r="M1454" s="14" t="str">
        <f>IF(AND(H1454=H1453,K1453="afterTx",timingTable[[#This Row],['[TRACECODE']:.1]]=6),"dc","")</f>
        <v/>
      </c>
      <c r="N1454" s="14" t="str">
        <f t="shared" si="243"/>
        <v/>
      </c>
      <c r="O1454" s="14" t="str">
        <f>IF(timingTable[[#This Row],['[TRACECODE']:.1]]=141,"afterRx","")</f>
        <v/>
      </c>
      <c r="P1454" s="14" t="str">
        <f t="shared" si="244"/>
        <v/>
      </c>
      <c r="Q1454" s="14" t="str">
        <f t="shared" si="245"/>
        <v/>
      </c>
      <c r="R1454" s="14" t="str">
        <f t="shared" si="246"/>
        <v/>
      </c>
      <c r="S1454" s="14" t="str">
        <f t="shared" si="247"/>
        <v>EMPTY</v>
      </c>
      <c r="T1454" s="14" t="str">
        <f t="shared" si="248"/>
        <v>EMPTY</v>
      </c>
      <c r="U1454" s="14" t="str">
        <f t="shared" si="249"/>
        <v>EMPTY</v>
      </c>
      <c r="V1454" s="14" t="str">
        <f t="shared" si="250"/>
        <v>EMPTY</v>
      </c>
      <c r="W1454" s="14" t="str">
        <f>IF(L1454="beforeTx",timingTable[[#This Row],[FRT32_val]]-timingTable[[#This Row],[FRT32_trace]],"EMPTY")</f>
        <v>EMPTY</v>
      </c>
      <c r="X1454" s="14" t="str">
        <f t="shared" si="251"/>
        <v>EMPTY</v>
      </c>
      <c r="Y1454" s="14" t="str">
        <f t="shared" si="252"/>
        <v>EMPTY</v>
      </c>
      <c r="Z1454" s="14" t="str">
        <f>IF(AND(P1454="beforeRx",O1455="afterRx"),J1455-timingTable[[#This Row],[FRT32_trace]],"EMPTY")</f>
        <v>EMPTY</v>
      </c>
      <c r="AA1454" s="14" t="str">
        <f>IF(AND(timingTable[[#This Row],[txEnd]]="txEnd",Q1458="rxStart"),I1458-timingTable[[#This Row],[FRT32_val]],"EMPTY")</f>
        <v>EMPTY</v>
      </c>
    </row>
    <row r="1455" spans="1:27" x14ac:dyDescent="0.25">
      <c r="A1455" s="14" t="s">
        <v>5240</v>
      </c>
      <c r="B1455">
        <v>335693284322</v>
      </c>
      <c r="C1455" s="14" t="s">
        <v>13124</v>
      </c>
      <c r="D1455">
        <v>151</v>
      </c>
      <c r="E1455" s="14" t="s">
        <v>7876</v>
      </c>
      <c r="F1455" s="14" t="s">
        <v>7989</v>
      </c>
      <c r="G1455" s="14">
        <f>timingTable[[#This Row],[FRT_DEC]]-B1454</f>
        <v>1363</v>
      </c>
      <c r="H14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INFO]]))),H1454)</f>
        <v>126</v>
      </c>
      <c r="I14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55" s="14">
        <f>HEX2DEC(RIGHT(timingTable[[#This Row],[FRT_HEX]],MIN(LEN(timingTable[[#This Row],[FRT_HEX]])-2,8)))</f>
        <v>685835234</v>
      </c>
      <c r="K1455" s="14" t="str">
        <f>IF(timingTable[[#This Row],['[TRACECODE']:.1]]=140,"afterTx","")</f>
        <v/>
      </c>
      <c r="L1455" s="14" t="str">
        <f t="shared" si="242"/>
        <v/>
      </c>
      <c r="M1455" s="14" t="str">
        <f>IF(AND(H1455=H1454,K1454="afterTx",timingTable[[#This Row],['[TRACECODE']:.1]]=6),"dc","")</f>
        <v/>
      </c>
      <c r="N1455" s="14" t="str">
        <f t="shared" si="243"/>
        <v/>
      </c>
      <c r="O1455" s="14" t="str">
        <f>IF(timingTable[[#This Row],['[TRACECODE']:.1]]=141,"afterRx","")</f>
        <v/>
      </c>
      <c r="P1455" s="14" t="str">
        <f t="shared" si="244"/>
        <v/>
      </c>
      <c r="Q1455" s="14" t="str">
        <f t="shared" si="245"/>
        <v/>
      </c>
      <c r="R1455" s="14" t="str">
        <f t="shared" si="246"/>
        <v/>
      </c>
      <c r="S1455" s="14" t="str">
        <f t="shared" si="247"/>
        <v>EMPTY</v>
      </c>
      <c r="T1455" s="14" t="str">
        <f t="shared" si="248"/>
        <v>EMPTY</v>
      </c>
      <c r="U1455" s="14" t="str">
        <f t="shared" si="249"/>
        <v>EMPTY</v>
      </c>
      <c r="V1455" s="14" t="str">
        <f t="shared" si="250"/>
        <v>EMPTY</v>
      </c>
      <c r="W1455" s="14" t="str">
        <f>IF(L1455="beforeTx",timingTable[[#This Row],[FRT32_val]]-timingTable[[#This Row],[FRT32_trace]],"EMPTY")</f>
        <v>EMPTY</v>
      </c>
      <c r="X1455" s="14" t="str">
        <f t="shared" si="251"/>
        <v>EMPTY</v>
      </c>
      <c r="Y1455" s="14" t="str">
        <f t="shared" si="252"/>
        <v>EMPTY</v>
      </c>
      <c r="Z1455" s="14" t="str">
        <f>IF(AND(P1455="beforeRx",O1456="afterRx"),J1456-timingTable[[#This Row],[FRT32_trace]],"EMPTY")</f>
        <v>EMPTY</v>
      </c>
      <c r="AA1455" s="14" t="str">
        <f>IF(AND(timingTable[[#This Row],[txEnd]]="txEnd",Q1459="rxStart"),I1459-timingTable[[#This Row],[FRT32_val]],"EMPTY")</f>
        <v>EMPTY</v>
      </c>
    </row>
    <row r="1456" spans="1:27" x14ac:dyDescent="0.25">
      <c r="A1456" s="14" t="s">
        <v>5243</v>
      </c>
      <c r="B1456">
        <v>335693291697</v>
      </c>
      <c r="C1456" s="14" t="s">
        <v>13127</v>
      </c>
      <c r="D1456">
        <v>151</v>
      </c>
      <c r="E1456" s="14" t="s">
        <v>7876</v>
      </c>
      <c r="F1456" s="14" t="s">
        <v>7945</v>
      </c>
      <c r="G1456" s="14">
        <f>timingTable[[#This Row],[FRT_DEC]]-B1455</f>
        <v>7375</v>
      </c>
      <c r="H14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INFO]]))),H1455)</f>
        <v>126</v>
      </c>
      <c r="I14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456" s="14">
        <f>HEX2DEC(RIGHT(timingTable[[#This Row],[FRT_HEX]],MIN(LEN(timingTable[[#This Row],[FRT_HEX]])-2,8)))</f>
        <v>685842609</v>
      </c>
      <c r="K1456" s="14" t="str">
        <f>IF(timingTable[[#This Row],['[TRACECODE']:.1]]=140,"afterTx","")</f>
        <v/>
      </c>
      <c r="L1456" s="14" t="str">
        <f t="shared" si="242"/>
        <v/>
      </c>
      <c r="M1456" s="14" t="str">
        <f>IF(AND(H1456=H1455,K1455="afterTx",timingTable[[#This Row],['[TRACECODE']:.1]]=6),"dc","")</f>
        <v/>
      </c>
      <c r="N1456" s="14" t="str">
        <f t="shared" si="243"/>
        <v/>
      </c>
      <c r="O1456" s="14" t="str">
        <f>IF(timingTable[[#This Row],['[TRACECODE']:.1]]=141,"afterRx","")</f>
        <v/>
      </c>
      <c r="P1456" s="14" t="str">
        <f t="shared" si="244"/>
        <v/>
      </c>
      <c r="Q1456" s="14" t="str">
        <f t="shared" si="245"/>
        <v/>
      </c>
      <c r="R1456" s="14" t="str">
        <f t="shared" si="246"/>
        <v/>
      </c>
      <c r="S1456" s="14" t="str">
        <f t="shared" si="247"/>
        <v>EMPTY</v>
      </c>
      <c r="T1456" s="14" t="str">
        <f t="shared" si="248"/>
        <v>EMPTY</v>
      </c>
      <c r="U1456" s="14" t="str">
        <f t="shared" si="249"/>
        <v>EMPTY</v>
      </c>
      <c r="V1456" s="14" t="str">
        <f t="shared" si="250"/>
        <v>EMPTY</v>
      </c>
      <c r="W1456" s="14" t="str">
        <f>IF(L1456="beforeTx",timingTable[[#This Row],[FRT32_val]]-timingTable[[#This Row],[FRT32_trace]],"EMPTY")</f>
        <v>EMPTY</v>
      </c>
      <c r="X1456" s="14" t="str">
        <f t="shared" si="251"/>
        <v>EMPTY</v>
      </c>
      <c r="Y1456" s="14" t="str">
        <f t="shared" si="252"/>
        <v>EMPTY</v>
      </c>
      <c r="Z1456" s="14" t="str">
        <f>IF(AND(P1456="beforeRx",O1457="afterRx"),J1457-timingTable[[#This Row],[FRT32_trace]],"EMPTY")</f>
        <v>EMPTY</v>
      </c>
      <c r="AA1456" s="14" t="str">
        <f>IF(AND(timingTable[[#This Row],[txEnd]]="txEnd",Q1460="rxStart"),I1460-timingTable[[#This Row],[FRT32_val]],"EMPTY")</f>
        <v>EMPTY</v>
      </c>
    </row>
    <row r="1457" spans="1:27" x14ac:dyDescent="0.25">
      <c r="A1457" s="14" t="s">
        <v>5245</v>
      </c>
      <c r="B1457">
        <v>335693292765</v>
      </c>
      <c r="C1457" s="14" t="s">
        <v>13129</v>
      </c>
      <c r="D1457">
        <v>151</v>
      </c>
      <c r="E1457" s="14" t="s">
        <v>7876</v>
      </c>
      <c r="F1457" s="14" t="s">
        <v>7936</v>
      </c>
      <c r="G1457" s="14">
        <f>timingTable[[#This Row],[FRT_DEC]]-B1456</f>
        <v>1068</v>
      </c>
      <c r="H14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INFO]]))),H1456)</f>
        <v>126</v>
      </c>
      <c r="I14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57" s="14">
        <f>HEX2DEC(RIGHT(timingTable[[#This Row],[FRT_HEX]],MIN(LEN(timingTable[[#This Row],[FRT_HEX]])-2,8)))</f>
        <v>685843677</v>
      </c>
      <c r="K1457" s="14" t="str">
        <f>IF(timingTable[[#This Row],['[TRACECODE']:.1]]=140,"afterTx","")</f>
        <v/>
      </c>
      <c r="L1457" s="14" t="str">
        <f t="shared" si="242"/>
        <v/>
      </c>
      <c r="M1457" s="14" t="str">
        <f>IF(AND(H1457=H1456,K1456="afterTx",timingTable[[#This Row],['[TRACECODE']:.1]]=6),"dc","")</f>
        <v/>
      </c>
      <c r="N1457" s="14" t="str">
        <f t="shared" si="243"/>
        <v/>
      </c>
      <c r="O1457" s="14" t="str">
        <f>IF(timingTable[[#This Row],['[TRACECODE']:.1]]=141,"afterRx","")</f>
        <v/>
      </c>
      <c r="P1457" s="14" t="str">
        <f t="shared" si="244"/>
        <v/>
      </c>
      <c r="Q1457" s="14" t="str">
        <f t="shared" si="245"/>
        <v/>
      </c>
      <c r="R1457" s="14" t="str">
        <f t="shared" si="246"/>
        <v/>
      </c>
      <c r="S1457" s="14" t="str">
        <f t="shared" si="247"/>
        <v>EMPTY</v>
      </c>
      <c r="T1457" s="14" t="str">
        <f t="shared" si="248"/>
        <v>EMPTY</v>
      </c>
      <c r="U1457" s="14" t="str">
        <f t="shared" si="249"/>
        <v>EMPTY</v>
      </c>
      <c r="V1457" s="14" t="str">
        <f t="shared" si="250"/>
        <v>EMPTY</v>
      </c>
      <c r="W1457" s="14" t="str">
        <f>IF(L1457="beforeTx",timingTable[[#This Row],[FRT32_val]]-timingTable[[#This Row],[FRT32_trace]],"EMPTY")</f>
        <v>EMPTY</v>
      </c>
      <c r="X1457" s="14" t="str">
        <f t="shared" si="251"/>
        <v>EMPTY</v>
      </c>
      <c r="Y1457" s="14" t="str">
        <f t="shared" si="252"/>
        <v>EMPTY</v>
      </c>
      <c r="Z1457" s="14" t="str">
        <f>IF(AND(P1457="beforeRx",O1458="afterRx"),J1458-timingTable[[#This Row],[FRT32_trace]],"EMPTY")</f>
        <v>EMPTY</v>
      </c>
      <c r="AA1457" s="14" t="str">
        <f>IF(AND(timingTable[[#This Row],[txEnd]]="txEnd",Q1461="rxStart"),I1461-timingTable[[#This Row],[FRT32_val]],"EMPTY")</f>
        <v>EMPTY</v>
      </c>
    </row>
    <row r="1458" spans="1:27" x14ac:dyDescent="0.25">
      <c r="A1458" s="14" t="s">
        <v>5247</v>
      </c>
      <c r="B1458">
        <v>335693296267</v>
      </c>
      <c r="C1458" s="14" t="s">
        <v>13131</v>
      </c>
      <c r="D1458">
        <v>151</v>
      </c>
      <c r="E1458" s="14" t="s">
        <v>7876</v>
      </c>
      <c r="F1458" s="14" t="s">
        <v>7989</v>
      </c>
      <c r="G1458" s="14">
        <f>timingTable[[#This Row],[FRT_DEC]]-B1457</f>
        <v>3502</v>
      </c>
      <c r="H14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INFO]]))),H1457)</f>
        <v>126</v>
      </c>
      <c r="I14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58" s="14">
        <f>HEX2DEC(RIGHT(timingTable[[#This Row],[FRT_HEX]],MIN(LEN(timingTable[[#This Row],[FRT_HEX]])-2,8)))</f>
        <v>685847179</v>
      </c>
      <c r="K1458" s="14" t="str">
        <f>IF(timingTable[[#This Row],['[TRACECODE']:.1]]=140,"afterTx","")</f>
        <v/>
      </c>
      <c r="L1458" s="14" t="str">
        <f t="shared" si="242"/>
        <v/>
      </c>
      <c r="M1458" s="14" t="str">
        <f>IF(AND(H1458=H1457,K1457="afterTx",timingTable[[#This Row],['[TRACECODE']:.1]]=6),"dc","")</f>
        <v/>
      </c>
      <c r="N1458" s="14" t="str">
        <f t="shared" si="243"/>
        <v/>
      </c>
      <c r="O1458" s="14" t="str">
        <f>IF(timingTable[[#This Row],['[TRACECODE']:.1]]=141,"afterRx","")</f>
        <v/>
      </c>
      <c r="P1458" s="14" t="str">
        <f t="shared" si="244"/>
        <v/>
      </c>
      <c r="Q1458" s="14" t="str">
        <f t="shared" si="245"/>
        <v/>
      </c>
      <c r="R1458" s="14" t="str">
        <f t="shared" si="246"/>
        <v/>
      </c>
      <c r="S1458" s="14" t="str">
        <f t="shared" si="247"/>
        <v>EMPTY</v>
      </c>
      <c r="T1458" s="14" t="str">
        <f t="shared" si="248"/>
        <v>EMPTY</v>
      </c>
      <c r="U1458" s="14" t="str">
        <f t="shared" si="249"/>
        <v>EMPTY</v>
      </c>
      <c r="V1458" s="14" t="str">
        <f t="shared" si="250"/>
        <v>EMPTY</v>
      </c>
      <c r="W1458" s="14" t="str">
        <f>IF(L1458="beforeTx",timingTable[[#This Row],[FRT32_val]]-timingTable[[#This Row],[FRT32_trace]],"EMPTY")</f>
        <v>EMPTY</v>
      </c>
      <c r="X1458" s="14" t="str">
        <f t="shared" si="251"/>
        <v>EMPTY</v>
      </c>
      <c r="Y1458" s="14" t="str">
        <f t="shared" si="252"/>
        <v>EMPTY</v>
      </c>
      <c r="Z1458" s="14" t="str">
        <f>IF(AND(P1458="beforeRx",O1459="afterRx"),J1459-timingTable[[#This Row],[FRT32_trace]],"EMPTY")</f>
        <v>EMPTY</v>
      </c>
      <c r="AA1458" s="14" t="str">
        <f>IF(AND(timingTable[[#This Row],[txEnd]]="txEnd",Q1462="rxStart"),I1462-timingTable[[#This Row],[FRT32_val]],"EMPTY")</f>
        <v>EMPTY</v>
      </c>
    </row>
    <row r="1459" spans="1:27" x14ac:dyDescent="0.25">
      <c r="A1459" s="14" t="s">
        <v>5255</v>
      </c>
      <c r="B1459">
        <v>335693297309</v>
      </c>
      <c r="C1459" s="14" t="s">
        <v>13141</v>
      </c>
      <c r="D1459">
        <v>151</v>
      </c>
      <c r="E1459" s="14" t="s">
        <v>7876</v>
      </c>
      <c r="F1459" s="14" t="s">
        <v>7993</v>
      </c>
      <c r="G1459" s="14">
        <f>timingTable[[#This Row],[FRT_DEC]]-B1458</f>
        <v>1042</v>
      </c>
      <c r="H14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INFO]]))),H1458)</f>
        <v>126</v>
      </c>
      <c r="I14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459" s="14">
        <f>HEX2DEC(RIGHT(timingTable[[#This Row],[FRT_HEX]],MIN(LEN(timingTable[[#This Row],[FRT_HEX]])-2,8)))</f>
        <v>685848221</v>
      </c>
      <c r="K1459" s="14" t="str">
        <f>IF(timingTable[[#This Row],['[TRACECODE']:.1]]=140,"afterTx","")</f>
        <v/>
      </c>
      <c r="L1459" s="14" t="str">
        <f t="shared" si="242"/>
        <v/>
      </c>
      <c r="M1459" s="14" t="str">
        <f>IF(AND(H1459=H1458,K1458="afterTx",timingTable[[#This Row],['[TRACECODE']:.1]]=6),"dc","")</f>
        <v/>
      </c>
      <c r="N1459" s="14" t="str">
        <f t="shared" si="243"/>
        <v/>
      </c>
      <c r="O1459" s="14" t="str">
        <f>IF(timingTable[[#This Row],['[TRACECODE']:.1]]=141,"afterRx","")</f>
        <v/>
      </c>
      <c r="P1459" s="14" t="str">
        <f t="shared" si="244"/>
        <v/>
      </c>
      <c r="Q1459" s="14" t="str">
        <f t="shared" si="245"/>
        <v/>
      </c>
      <c r="R1459" s="14" t="str">
        <f t="shared" si="246"/>
        <v/>
      </c>
      <c r="S1459" s="14" t="str">
        <f t="shared" si="247"/>
        <v>EMPTY</v>
      </c>
      <c r="T1459" s="14" t="str">
        <f t="shared" si="248"/>
        <v>EMPTY</v>
      </c>
      <c r="U1459" s="14" t="str">
        <f t="shared" si="249"/>
        <v>EMPTY</v>
      </c>
      <c r="V1459" s="14" t="str">
        <f t="shared" si="250"/>
        <v>EMPTY</v>
      </c>
      <c r="W1459" s="14" t="str">
        <f>IF(L1459="beforeTx",timingTable[[#This Row],[FRT32_val]]-timingTable[[#This Row],[FRT32_trace]],"EMPTY")</f>
        <v>EMPTY</v>
      </c>
      <c r="X1459" s="14" t="str">
        <f t="shared" si="251"/>
        <v>EMPTY</v>
      </c>
      <c r="Y1459" s="14" t="str">
        <f t="shared" si="252"/>
        <v>EMPTY</v>
      </c>
      <c r="Z1459" s="14" t="str">
        <f>IF(AND(P1459="beforeRx",O1460="afterRx"),J1460-timingTable[[#This Row],[FRT32_trace]],"EMPTY")</f>
        <v>EMPTY</v>
      </c>
      <c r="AA1459" s="14" t="str">
        <f>IF(AND(timingTable[[#This Row],[txEnd]]="txEnd",Q1463="rxStart"),I1463-timingTable[[#This Row],[FRT32_val]],"EMPTY")</f>
        <v>EMPTY</v>
      </c>
    </row>
    <row r="1460" spans="1:27" x14ac:dyDescent="0.25">
      <c r="A1460" s="14" t="s">
        <v>5259</v>
      </c>
      <c r="B1460">
        <v>335693297355</v>
      </c>
      <c r="C1460" s="14" t="s">
        <v>13145</v>
      </c>
      <c r="D1460">
        <v>131</v>
      </c>
      <c r="E1460" s="14" t="s">
        <v>3932</v>
      </c>
      <c r="F1460" s="14" t="s">
        <v>13146</v>
      </c>
      <c r="G1460" s="14">
        <f>timingTable[[#This Row],[FRT_DEC]]-B1459</f>
        <v>46</v>
      </c>
      <c r="H14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INFO]]))),H1459)</f>
        <v>127</v>
      </c>
      <c r="I146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60" s="14">
        <f>HEX2DEC(RIGHT(timingTable[[#This Row],[FRT_HEX]],MIN(LEN(timingTable[[#This Row],[FRT_HEX]])-2,8)))</f>
        <v>685848267</v>
      </c>
      <c r="K1460" s="14" t="str">
        <f>IF(timingTable[[#This Row],['[TRACECODE']:.1]]=140,"afterTx","")</f>
        <v/>
      </c>
      <c r="L1460" s="14" t="str">
        <f t="shared" si="242"/>
        <v/>
      </c>
      <c r="M1460" s="14" t="str">
        <f>IF(AND(H1460=H1459,K1459="afterTx",timingTable[[#This Row],['[TRACECODE']:.1]]=6),"dc","")</f>
        <v/>
      </c>
      <c r="N1460" s="14" t="str">
        <f t="shared" si="243"/>
        <v/>
      </c>
      <c r="O1460" s="14" t="str">
        <f>IF(timingTable[[#This Row],['[TRACECODE']:.1]]=141,"afterRx","")</f>
        <v/>
      </c>
      <c r="P1460" s="14" t="str">
        <f t="shared" si="244"/>
        <v/>
      </c>
      <c r="Q1460" s="14" t="str">
        <f t="shared" si="245"/>
        <v/>
      </c>
      <c r="R1460" s="14" t="str">
        <f t="shared" si="246"/>
        <v/>
      </c>
      <c r="S1460" s="14" t="str">
        <f t="shared" si="247"/>
        <v>EMPTY</v>
      </c>
      <c r="T1460" s="14" t="str">
        <f t="shared" si="248"/>
        <v>EMPTY</v>
      </c>
      <c r="U1460" s="14" t="str">
        <f t="shared" si="249"/>
        <v>EMPTY</v>
      </c>
      <c r="V1460" s="14" t="str">
        <f t="shared" si="250"/>
        <v>EMPTY</v>
      </c>
      <c r="W1460" s="14" t="str">
        <f>IF(L1460="beforeTx",timingTable[[#This Row],[FRT32_val]]-timingTable[[#This Row],[FRT32_trace]],"EMPTY")</f>
        <v>EMPTY</v>
      </c>
      <c r="X1460" s="14" t="str">
        <f t="shared" si="251"/>
        <v>EMPTY</v>
      </c>
      <c r="Y1460" s="14" t="str">
        <f t="shared" si="252"/>
        <v>EMPTY</v>
      </c>
      <c r="Z1460" s="14" t="str">
        <f>IF(AND(P1460="beforeRx",O1461="afterRx"),J1461-timingTable[[#This Row],[FRT32_trace]],"EMPTY")</f>
        <v>EMPTY</v>
      </c>
      <c r="AA1460" s="14" t="str">
        <f>IF(AND(timingTable[[#This Row],[txEnd]]="txEnd",Q1464="rxStart"),I1464-timingTable[[#This Row],[FRT32_val]],"EMPTY")</f>
        <v>EMPTY</v>
      </c>
    </row>
    <row r="1461" spans="1:27" x14ac:dyDescent="0.25">
      <c r="A1461" s="14" t="s">
        <v>5261</v>
      </c>
      <c r="B1461">
        <v>335693297403</v>
      </c>
      <c r="C1461" s="14" t="s">
        <v>13148</v>
      </c>
      <c r="D1461">
        <v>129</v>
      </c>
      <c r="E1461" s="14" t="s">
        <v>3677</v>
      </c>
      <c r="F1461" s="14" t="s">
        <v>13149</v>
      </c>
      <c r="G1461" s="14">
        <f>timingTable[[#This Row],[FRT_DEC]]-B1460</f>
        <v>48</v>
      </c>
      <c r="H14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INFO]]))),H1460)</f>
        <v>127</v>
      </c>
      <c r="I14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685849207</v>
      </c>
      <c r="J1461" s="14">
        <f>HEX2DEC(RIGHT(timingTable[[#This Row],[FRT_HEX]],MIN(LEN(timingTable[[#This Row],[FRT_HEX]])-2,8)))</f>
        <v>685848315</v>
      </c>
      <c r="K1461" s="14" t="str">
        <f>IF(timingTable[[#This Row],['[TRACECODE']:.1]]=140,"afterTx","")</f>
        <v/>
      </c>
      <c r="L1461" s="14" t="str">
        <f t="shared" si="242"/>
        <v>beforeTx</v>
      </c>
      <c r="M1461" s="14" t="str">
        <f>IF(AND(H1461=H1460,K1460="afterTx",timingTable[[#This Row],['[TRACECODE']:.1]]=6),"dc","")</f>
        <v/>
      </c>
      <c r="N1461" s="14" t="str">
        <f t="shared" si="243"/>
        <v/>
      </c>
      <c r="O1461" s="14" t="str">
        <f>IF(timingTable[[#This Row],['[TRACECODE']:.1]]=141,"afterRx","")</f>
        <v/>
      </c>
      <c r="P1461" s="14" t="str">
        <f t="shared" si="244"/>
        <v/>
      </c>
      <c r="Q1461" s="14" t="str">
        <f t="shared" si="245"/>
        <v/>
      </c>
      <c r="R1461" s="14" t="str">
        <f t="shared" si="246"/>
        <v/>
      </c>
      <c r="S1461" s="14">
        <f t="shared" si="247"/>
        <v>719</v>
      </c>
      <c r="T1461" s="14" t="str">
        <f t="shared" si="248"/>
        <v>EMPTY</v>
      </c>
      <c r="U1461" s="14" t="str">
        <f t="shared" si="249"/>
        <v>EMPTY</v>
      </c>
      <c r="V1461" s="14" t="str">
        <f t="shared" si="250"/>
        <v>EMPTY</v>
      </c>
      <c r="W1461" s="14">
        <f>IF(L1461="beforeTx",timingTable[[#This Row],[FRT32_val]]-timingTable[[#This Row],[FRT32_trace]],"EMPTY")</f>
        <v>892</v>
      </c>
      <c r="X1461" s="14">
        <f t="shared" si="251"/>
        <v>928</v>
      </c>
      <c r="Y1461" s="14" t="str">
        <f t="shared" si="252"/>
        <v>EMPTY</v>
      </c>
      <c r="Z1461" s="14" t="str">
        <f>IF(AND(P1461="beforeRx",O1462="afterRx"),J1462-timingTable[[#This Row],[FRT32_trace]],"EMPTY")</f>
        <v>EMPTY</v>
      </c>
      <c r="AA1461" s="14" t="str">
        <f>IF(AND(timingTable[[#This Row],[txEnd]]="txEnd",Q1465="rxStart"),I1465-timingTable[[#This Row],[FRT32_val]],"EMPTY")</f>
        <v>EMPTY</v>
      </c>
    </row>
    <row r="1462" spans="1:27" x14ac:dyDescent="0.25">
      <c r="A1462" s="14" t="s">
        <v>5262</v>
      </c>
      <c r="B1462">
        <v>335693297405</v>
      </c>
      <c r="C1462" s="14" t="s">
        <v>13150</v>
      </c>
      <c r="D1462">
        <v>129</v>
      </c>
      <c r="E1462" s="14" t="s">
        <v>3677</v>
      </c>
      <c r="F1462" s="14" t="s">
        <v>7881</v>
      </c>
      <c r="G1462" s="14">
        <f>timingTable[[#This Row],[FRT_DEC]]-B1461</f>
        <v>2</v>
      </c>
      <c r="H14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INFO]]))),H1461)</f>
        <v>127</v>
      </c>
      <c r="I14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62" s="14">
        <f>HEX2DEC(RIGHT(timingTable[[#This Row],[FRT_HEX]],MIN(LEN(timingTable[[#This Row],[FRT_HEX]])-2,8)))</f>
        <v>685848317</v>
      </c>
      <c r="K1462" s="14" t="str">
        <f>IF(timingTable[[#This Row],['[TRACECODE']:.1]]=140,"afterTx","")</f>
        <v/>
      </c>
      <c r="L1462" s="14" t="str">
        <f t="shared" si="242"/>
        <v/>
      </c>
      <c r="M1462" s="14" t="str">
        <f>IF(AND(H1462=H1461,K1461="afterTx",timingTable[[#This Row],['[TRACECODE']:.1]]=6),"dc","")</f>
        <v/>
      </c>
      <c r="N1462" s="14" t="str">
        <f t="shared" si="243"/>
        <v/>
      </c>
      <c r="O1462" s="14" t="str">
        <f>IF(timingTable[[#This Row],['[TRACECODE']:.1]]=141,"afterRx","")</f>
        <v/>
      </c>
      <c r="P1462" s="14" t="str">
        <f t="shared" si="244"/>
        <v/>
      </c>
      <c r="Q1462" s="14" t="str">
        <f t="shared" si="245"/>
        <v/>
      </c>
      <c r="R1462" s="14" t="str">
        <f t="shared" si="246"/>
        <v/>
      </c>
      <c r="S1462" s="14" t="str">
        <f t="shared" si="247"/>
        <v>EMPTY</v>
      </c>
      <c r="T1462" s="14" t="str">
        <f t="shared" si="248"/>
        <v>EMPTY</v>
      </c>
      <c r="U1462" s="14" t="str">
        <f t="shared" si="249"/>
        <v>EMPTY</v>
      </c>
      <c r="V1462" s="14" t="str">
        <f t="shared" si="250"/>
        <v>EMPTY</v>
      </c>
      <c r="W1462" s="14" t="str">
        <f>IF(L1462="beforeTx",timingTable[[#This Row],[FRT32_val]]-timingTable[[#This Row],[FRT32_trace]],"EMPTY")</f>
        <v>EMPTY</v>
      </c>
      <c r="X1462" s="14" t="str">
        <f t="shared" si="251"/>
        <v>EMPTY</v>
      </c>
      <c r="Y1462" s="14" t="str">
        <f t="shared" si="252"/>
        <v>EMPTY</v>
      </c>
      <c r="Z1462" s="14" t="str">
        <f>IF(AND(P1462="beforeRx",O1463="afterRx"),J1463-timingTable[[#This Row],[FRT32_trace]],"EMPTY")</f>
        <v>EMPTY</v>
      </c>
      <c r="AA1462" s="14" t="str">
        <f>IF(AND(timingTable[[#This Row],[txEnd]]="txEnd",Q1466="rxStart"),I1466-timingTable[[#This Row],[FRT32_val]],"EMPTY")</f>
        <v>EMPTY</v>
      </c>
    </row>
    <row r="1463" spans="1:27" x14ac:dyDescent="0.25">
      <c r="A1463" s="14" t="s">
        <v>5263</v>
      </c>
      <c r="B1463">
        <v>335693298331</v>
      </c>
      <c r="C1463" s="14" t="s">
        <v>13151</v>
      </c>
      <c r="D1463">
        <v>140</v>
      </c>
      <c r="E1463" s="14" t="s">
        <v>1076</v>
      </c>
      <c r="F1463" s="14" t="s">
        <v>4722</v>
      </c>
      <c r="G1463" s="14">
        <f>timingTable[[#This Row],[FRT_DEC]]-B1462</f>
        <v>926</v>
      </c>
      <c r="H14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INFO]]))),H1462)</f>
        <v>127</v>
      </c>
      <c r="I14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63" s="14">
        <f>HEX2DEC(RIGHT(timingTable[[#This Row],[FRT_HEX]],MIN(LEN(timingTable[[#This Row],[FRT_HEX]])-2,8)))</f>
        <v>685849243</v>
      </c>
      <c r="K1463" s="14" t="str">
        <f>IF(timingTable[[#This Row],['[TRACECODE']:.1]]=140,"afterTx","")</f>
        <v>afterTx</v>
      </c>
      <c r="L1463" s="14" t="str">
        <f t="shared" si="242"/>
        <v/>
      </c>
      <c r="M1463" s="14" t="str">
        <f>IF(AND(H1463=H1462,K1462="afterTx",timingTable[[#This Row],['[TRACECODE']:.1]]=6),"dc","")</f>
        <v/>
      </c>
      <c r="N1463" s="14" t="str">
        <f t="shared" si="243"/>
        <v/>
      </c>
      <c r="O1463" s="14" t="str">
        <f>IF(timingTable[[#This Row],['[TRACECODE']:.1]]=141,"afterRx","")</f>
        <v/>
      </c>
      <c r="P1463" s="14" t="str">
        <f t="shared" si="244"/>
        <v/>
      </c>
      <c r="Q1463" s="14" t="str">
        <f t="shared" si="245"/>
        <v/>
      </c>
      <c r="R1463" s="14" t="str">
        <f t="shared" si="246"/>
        <v/>
      </c>
      <c r="S1463" s="14" t="str">
        <f t="shared" si="247"/>
        <v>EMPTY</v>
      </c>
      <c r="T1463" s="14" t="str">
        <f t="shared" si="248"/>
        <v>EMPTY</v>
      </c>
      <c r="U1463" s="14" t="str">
        <f t="shared" si="249"/>
        <v>EMPTY</v>
      </c>
      <c r="V1463" s="14" t="str">
        <f t="shared" si="250"/>
        <v>EMPTY</v>
      </c>
      <c r="W1463" s="14" t="str">
        <f>IF(L1463="beforeTx",timingTable[[#This Row],[FRT32_val]]-timingTable[[#This Row],[FRT32_trace]],"EMPTY")</f>
        <v>EMPTY</v>
      </c>
      <c r="X1463" s="14" t="str">
        <f t="shared" si="251"/>
        <v>EMPTY</v>
      </c>
      <c r="Y1463" s="14" t="str">
        <f t="shared" si="252"/>
        <v>EMPTY</v>
      </c>
      <c r="Z1463" s="14" t="str">
        <f>IF(AND(P1463="beforeRx",O1464="afterRx"),J1464-timingTable[[#This Row],[FRT32_trace]],"EMPTY")</f>
        <v>EMPTY</v>
      </c>
      <c r="AA1463" s="14" t="str">
        <f>IF(AND(timingTable[[#This Row],[txEnd]]="txEnd",Q1467="rxStart"),I1467-timingTable[[#This Row],[FRT32_val]],"EMPTY")</f>
        <v>EMPTY</v>
      </c>
    </row>
    <row r="1464" spans="1:27" x14ac:dyDescent="0.25">
      <c r="A1464" s="14" t="s">
        <v>5265</v>
      </c>
      <c r="B1464">
        <v>335693301964</v>
      </c>
      <c r="C1464" s="14" t="s">
        <v>13153</v>
      </c>
      <c r="D1464">
        <v>6</v>
      </c>
      <c r="E1464" s="14" t="s">
        <v>1077</v>
      </c>
      <c r="F1464" s="14" t="s">
        <v>13154</v>
      </c>
      <c r="G1464" s="14">
        <f>timingTable[[#This Row],[FRT_DEC]]-B1463</f>
        <v>3633</v>
      </c>
      <c r="H14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INFO]]))),H1463)</f>
        <v>127</v>
      </c>
      <c r="I14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685849926</v>
      </c>
      <c r="J1464" s="14">
        <f>HEX2DEC(RIGHT(timingTable[[#This Row],[FRT_HEX]],MIN(LEN(timingTable[[#This Row],[FRT_HEX]])-2,8)))</f>
        <v>685852876</v>
      </c>
      <c r="K1464" s="14" t="str">
        <f>IF(timingTable[[#This Row],['[TRACECODE']:.1]]=140,"afterTx","")</f>
        <v/>
      </c>
      <c r="L1464" s="14" t="str">
        <f t="shared" si="242"/>
        <v/>
      </c>
      <c r="M1464" s="14" t="str">
        <f>IF(AND(H1464=H1463,K1463="afterTx",timingTable[[#This Row],['[TRACECODE']:.1]]=6),"dc","")</f>
        <v>dc</v>
      </c>
      <c r="N1464" s="14" t="str">
        <f t="shared" si="243"/>
        <v/>
      </c>
      <c r="O1464" s="14" t="str">
        <f>IF(timingTable[[#This Row],['[TRACECODE']:.1]]=141,"afterRx","")</f>
        <v/>
      </c>
      <c r="P1464" s="14" t="str">
        <f t="shared" si="244"/>
        <v/>
      </c>
      <c r="Q1464" s="14" t="str">
        <f t="shared" si="245"/>
        <v/>
      </c>
      <c r="R1464" s="14" t="str">
        <f t="shared" si="246"/>
        <v/>
      </c>
      <c r="S1464" s="14" t="str">
        <f t="shared" si="247"/>
        <v>EMPTY</v>
      </c>
      <c r="T1464" s="14" t="str">
        <f t="shared" si="248"/>
        <v>EMPTY</v>
      </c>
      <c r="U1464" s="14" t="str">
        <f t="shared" si="249"/>
        <v>EMPTY</v>
      </c>
      <c r="V1464" s="14" t="str">
        <f t="shared" si="250"/>
        <v>EMPTY</v>
      </c>
      <c r="W1464" s="14" t="str">
        <f>IF(L1464="beforeTx",timingTable[[#This Row],[FRT32_val]]-timingTable[[#This Row],[FRT32_trace]],"EMPTY")</f>
        <v>EMPTY</v>
      </c>
      <c r="X1464" s="14" t="str">
        <f t="shared" si="251"/>
        <v>EMPTY</v>
      </c>
      <c r="Y1464" s="14" t="str">
        <f t="shared" si="252"/>
        <v>EMPTY</v>
      </c>
      <c r="Z1464" s="14" t="str">
        <f>IF(AND(P1464="beforeRx",O1465="afterRx"),J1465-timingTable[[#This Row],[FRT32_trace]],"EMPTY")</f>
        <v>EMPTY</v>
      </c>
      <c r="AA1464" s="14" t="str">
        <f>IF(AND(timingTable[[#This Row],[txEnd]]="txEnd",Q1468="rxStart"),I1468-timingTable[[#This Row],[FRT32_val]],"EMPTY")</f>
        <v>EMPTY</v>
      </c>
    </row>
    <row r="1465" spans="1:27" x14ac:dyDescent="0.25">
      <c r="A1465" s="14" t="s">
        <v>5266</v>
      </c>
      <c r="B1465">
        <v>335693301966</v>
      </c>
      <c r="C1465" s="14" t="s">
        <v>13155</v>
      </c>
      <c r="D1465">
        <v>6</v>
      </c>
      <c r="E1465" s="14" t="s">
        <v>1077</v>
      </c>
      <c r="F1465" s="14" t="s">
        <v>7877</v>
      </c>
      <c r="G1465" s="14">
        <f>timingTable[[#This Row],[FRT_DEC]]-B1464</f>
        <v>2</v>
      </c>
      <c r="H14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INFO]]))),H1464)</f>
        <v>127</v>
      </c>
      <c r="I14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65" s="14">
        <f>HEX2DEC(RIGHT(timingTable[[#This Row],[FRT_HEX]],MIN(LEN(timingTable[[#This Row],[FRT_HEX]])-2,8)))</f>
        <v>685852878</v>
      </c>
      <c r="K1465" s="14" t="str">
        <f>IF(timingTable[[#This Row],['[TRACECODE']:.1]]=140,"afterTx","")</f>
        <v/>
      </c>
      <c r="L1465" s="14" t="str">
        <f t="shared" si="242"/>
        <v/>
      </c>
      <c r="M1465" s="14" t="str">
        <f>IF(AND(H1465=H1464,K1464="afterTx",timingTable[[#This Row],['[TRACECODE']:.1]]=6),"dc","")</f>
        <v/>
      </c>
      <c r="N1465" s="14" t="str">
        <f t="shared" si="243"/>
        <v/>
      </c>
      <c r="O1465" s="14" t="str">
        <f>IF(timingTable[[#This Row],['[TRACECODE']:.1]]=141,"afterRx","")</f>
        <v/>
      </c>
      <c r="P1465" s="14" t="str">
        <f t="shared" si="244"/>
        <v/>
      </c>
      <c r="Q1465" s="14" t="str">
        <f t="shared" si="245"/>
        <v/>
      </c>
      <c r="R1465" s="14" t="str">
        <f t="shared" si="246"/>
        <v/>
      </c>
      <c r="S1465" s="14" t="str">
        <f t="shared" si="247"/>
        <v>EMPTY</v>
      </c>
      <c r="T1465" s="14" t="str">
        <f t="shared" si="248"/>
        <v>EMPTY</v>
      </c>
      <c r="U1465" s="14" t="str">
        <f t="shared" si="249"/>
        <v>EMPTY</v>
      </c>
      <c r="V1465" s="14" t="str">
        <f t="shared" si="250"/>
        <v>EMPTY</v>
      </c>
      <c r="W1465" s="14" t="str">
        <f>IF(L1465="beforeTx",timingTable[[#This Row],[FRT32_val]]-timingTable[[#This Row],[FRT32_trace]],"EMPTY")</f>
        <v>EMPTY</v>
      </c>
      <c r="X1465" s="14" t="str">
        <f t="shared" si="251"/>
        <v>EMPTY</v>
      </c>
      <c r="Y1465" s="14" t="str">
        <f t="shared" si="252"/>
        <v>EMPTY</v>
      </c>
      <c r="Z1465" s="14" t="str">
        <f>IF(AND(P1465="beforeRx",O1466="afterRx"),J1466-timingTable[[#This Row],[FRT32_trace]],"EMPTY")</f>
        <v>EMPTY</v>
      </c>
      <c r="AA1465" s="14" t="str">
        <f>IF(AND(timingTable[[#This Row],[txEnd]]="txEnd",Q1469="rxStart"),I1469-timingTable[[#This Row],[FRT32_val]],"EMPTY")</f>
        <v>EMPTY</v>
      </c>
    </row>
    <row r="1466" spans="1:27" x14ac:dyDescent="0.25">
      <c r="A1466" s="14" t="s">
        <v>5267</v>
      </c>
      <c r="B1466">
        <v>335693301970</v>
      </c>
      <c r="C1466" s="14" t="s">
        <v>13156</v>
      </c>
      <c r="D1466">
        <v>122</v>
      </c>
      <c r="E1466" s="14" t="s">
        <v>3921</v>
      </c>
      <c r="F1466" s="14" t="s">
        <v>13157</v>
      </c>
      <c r="G1466" s="14">
        <f>timingTable[[#This Row],[FRT_DEC]]-B1465</f>
        <v>4</v>
      </c>
      <c r="H14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INFO]]))),H1465)</f>
        <v>127</v>
      </c>
      <c r="I14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685852817</v>
      </c>
      <c r="J1466" s="14">
        <f>HEX2DEC(RIGHT(timingTable[[#This Row],[FRT_HEX]],MIN(LEN(timingTable[[#This Row],[FRT_HEX]])-2,8)))</f>
        <v>685852882</v>
      </c>
      <c r="K1466" s="14" t="str">
        <f>IF(timingTable[[#This Row],['[TRACECODE']:.1]]=140,"afterTx","")</f>
        <v/>
      </c>
      <c r="L1466" s="14" t="str">
        <f t="shared" si="242"/>
        <v/>
      </c>
      <c r="M1466" s="14" t="str">
        <f>IF(AND(H1466=H1465,K1465="afterTx",timingTable[[#This Row],['[TRACECODE']:.1]]=6),"dc","")</f>
        <v/>
      </c>
      <c r="N1466" s="14" t="str">
        <f t="shared" si="243"/>
        <v>txEnd</v>
      </c>
      <c r="O1466" s="14" t="str">
        <f>IF(timingTable[[#This Row],['[TRACECODE']:.1]]=141,"afterRx","")</f>
        <v/>
      </c>
      <c r="P1466" s="14" t="str">
        <f t="shared" si="244"/>
        <v/>
      </c>
      <c r="Q1466" s="14" t="str">
        <f t="shared" si="245"/>
        <v/>
      </c>
      <c r="R1466" s="14" t="str">
        <f t="shared" si="246"/>
        <v/>
      </c>
      <c r="S1466" s="14" t="str">
        <f t="shared" si="247"/>
        <v>EMPTY</v>
      </c>
      <c r="T1466" s="14" t="str">
        <f t="shared" si="248"/>
        <v>EMPTY</v>
      </c>
      <c r="U1466" s="14" t="str">
        <f t="shared" si="249"/>
        <v>EMPTY</v>
      </c>
      <c r="V1466" s="14" t="str">
        <f t="shared" si="250"/>
        <v>EMPTY</v>
      </c>
      <c r="W1466" s="14" t="str">
        <f>IF(L1466="beforeTx",timingTable[[#This Row],[FRT32_val]]-timingTable[[#This Row],[FRT32_trace]],"EMPTY")</f>
        <v>EMPTY</v>
      </c>
      <c r="X1466" s="14" t="str">
        <f t="shared" si="251"/>
        <v>EMPTY</v>
      </c>
      <c r="Y1466" s="14" t="str">
        <f t="shared" si="252"/>
        <v>EMPTY</v>
      </c>
      <c r="Z1466" s="14" t="str">
        <f>IF(AND(P1466="beforeRx",O1467="afterRx"),J1467-timingTable[[#This Row],[FRT32_trace]],"EMPTY")</f>
        <v>EMPTY</v>
      </c>
      <c r="AA1466" s="14" t="str">
        <f>IF(AND(timingTable[[#This Row],[txEnd]]="txEnd",Q1470="rxStart"),I1470-timingTable[[#This Row],[FRT32_val]],"EMPTY")</f>
        <v>EMPTY</v>
      </c>
    </row>
    <row r="1467" spans="1:27" x14ac:dyDescent="0.25">
      <c r="A1467" s="14" t="s">
        <v>5268</v>
      </c>
      <c r="B1467">
        <v>335693301972</v>
      </c>
      <c r="C1467" s="14" t="s">
        <v>13158</v>
      </c>
      <c r="D1467">
        <v>122</v>
      </c>
      <c r="E1467" s="14" t="s">
        <v>3921</v>
      </c>
      <c r="F1467" s="14" t="s">
        <v>7878</v>
      </c>
      <c r="G1467" s="14">
        <f>timingTable[[#This Row],[FRT_DEC]]-B1466</f>
        <v>2</v>
      </c>
      <c r="H14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INFO]]))),H1466)</f>
        <v>127</v>
      </c>
      <c r="I14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67" s="14">
        <f>HEX2DEC(RIGHT(timingTable[[#This Row],[FRT_HEX]],MIN(LEN(timingTable[[#This Row],[FRT_HEX]])-2,8)))</f>
        <v>685852884</v>
      </c>
      <c r="K1467" s="14" t="str">
        <f>IF(timingTable[[#This Row],['[TRACECODE']:.1]]=140,"afterTx","")</f>
        <v/>
      </c>
      <c r="L1467" s="14" t="str">
        <f t="shared" si="242"/>
        <v/>
      </c>
      <c r="M1467" s="14" t="str">
        <f>IF(AND(H1467=H1466,K1466="afterTx",timingTable[[#This Row],['[TRACECODE']:.1]]=6),"dc","")</f>
        <v/>
      </c>
      <c r="N1467" s="14" t="str">
        <f t="shared" si="243"/>
        <v/>
      </c>
      <c r="O1467" s="14" t="str">
        <f>IF(timingTable[[#This Row],['[TRACECODE']:.1]]=141,"afterRx","")</f>
        <v/>
      </c>
      <c r="P1467" s="14" t="str">
        <f t="shared" si="244"/>
        <v/>
      </c>
      <c r="Q1467" s="14" t="str">
        <f t="shared" si="245"/>
        <v/>
      </c>
      <c r="R1467" s="14" t="str">
        <f t="shared" si="246"/>
        <v/>
      </c>
      <c r="S1467" s="14" t="str">
        <f t="shared" si="247"/>
        <v>EMPTY</v>
      </c>
      <c r="T1467" s="14" t="str">
        <f t="shared" si="248"/>
        <v>EMPTY</v>
      </c>
      <c r="U1467" s="14" t="str">
        <f t="shared" si="249"/>
        <v>EMPTY</v>
      </c>
      <c r="V1467" s="14" t="str">
        <f t="shared" si="250"/>
        <v>EMPTY</v>
      </c>
      <c r="W1467" s="14" t="str">
        <f>IF(L1467="beforeTx",timingTable[[#This Row],[FRT32_val]]-timingTable[[#This Row],[FRT32_trace]],"EMPTY")</f>
        <v>EMPTY</v>
      </c>
      <c r="X1467" s="14" t="str">
        <f t="shared" si="251"/>
        <v>EMPTY</v>
      </c>
      <c r="Y1467" s="14" t="str">
        <f t="shared" si="252"/>
        <v>EMPTY</v>
      </c>
      <c r="Z1467" s="14" t="str">
        <f>IF(AND(P1467="beforeRx",O1468="afterRx"),J1468-timingTable[[#This Row],[FRT32_trace]],"EMPTY")</f>
        <v>EMPTY</v>
      </c>
      <c r="AA1467" s="14" t="str">
        <f>IF(AND(timingTable[[#This Row],[txEnd]]="txEnd",Q1471="rxStart"),I1471-timingTable[[#This Row],[FRT32_val]],"EMPTY")</f>
        <v>EMPTY</v>
      </c>
    </row>
    <row r="1468" spans="1:27" x14ac:dyDescent="0.25">
      <c r="A1468" s="14" t="s">
        <v>5269</v>
      </c>
      <c r="B1468">
        <v>335693301981</v>
      </c>
      <c r="C1468" s="14" t="s">
        <v>13159</v>
      </c>
      <c r="D1468">
        <v>151</v>
      </c>
      <c r="E1468" s="14" t="s">
        <v>7876</v>
      </c>
      <c r="F1468" s="14" t="s">
        <v>8006</v>
      </c>
      <c r="G1468" s="14">
        <f>timingTable[[#This Row],[FRT_DEC]]-B1467</f>
        <v>9</v>
      </c>
      <c r="H14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INFO]]))),H1467)</f>
        <v>127</v>
      </c>
      <c r="I14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468" s="14">
        <f>HEX2DEC(RIGHT(timingTable[[#This Row],[FRT_HEX]],MIN(LEN(timingTable[[#This Row],[FRT_HEX]])-2,8)))</f>
        <v>685852893</v>
      </c>
      <c r="K1468" s="14" t="str">
        <f>IF(timingTable[[#This Row],['[TRACECODE']:.1]]=140,"afterTx","")</f>
        <v/>
      </c>
      <c r="L1468" s="14" t="str">
        <f t="shared" si="242"/>
        <v/>
      </c>
      <c r="M1468" s="14" t="str">
        <f>IF(AND(H1468=H1467,K1467="afterTx",timingTable[[#This Row],['[TRACECODE']:.1]]=6),"dc","")</f>
        <v/>
      </c>
      <c r="N1468" s="14" t="str">
        <f t="shared" si="243"/>
        <v/>
      </c>
      <c r="O1468" s="14" t="str">
        <f>IF(timingTable[[#This Row],['[TRACECODE']:.1]]=141,"afterRx","")</f>
        <v/>
      </c>
      <c r="P1468" s="14" t="str">
        <f t="shared" si="244"/>
        <v/>
      </c>
      <c r="Q1468" s="14" t="str">
        <f t="shared" si="245"/>
        <v/>
      </c>
      <c r="R1468" s="14" t="str">
        <f t="shared" si="246"/>
        <v/>
      </c>
      <c r="S1468" s="14" t="str">
        <f t="shared" si="247"/>
        <v>EMPTY</v>
      </c>
      <c r="T1468" s="14" t="str">
        <f t="shared" si="248"/>
        <v>EMPTY</v>
      </c>
      <c r="U1468" s="14" t="str">
        <f t="shared" si="249"/>
        <v>EMPTY</v>
      </c>
      <c r="V1468" s="14" t="str">
        <f t="shared" si="250"/>
        <v>EMPTY</v>
      </c>
      <c r="W1468" s="14" t="str">
        <f>IF(L1468="beforeTx",timingTable[[#This Row],[FRT32_val]]-timingTable[[#This Row],[FRT32_trace]],"EMPTY")</f>
        <v>EMPTY</v>
      </c>
      <c r="X1468" s="14" t="str">
        <f t="shared" si="251"/>
        <v>EMPTY</v>
      </c>
      <c r="Y1468" s="14" t="str">
        <f t="shared" si="252"/>
        <v>EMPTY</v>
      </c>
      <c r="Z1468" s="14" t="str">
        <f>IF(AND(P1468="beforeRx",O1469="afterRx"),J1469-timingTable[[#This Row],[FRT32_trace]],"EMPTY")</f>
        <v>EMPTY</v>
      </c>
      <c r="AA1468" s="14" t="str">
        <f>IF(AND(timingTable[[#This Row],[txEnd]]="txEnd",Q1472="rxStart"),I1472-timingTable[[#This Row],[FRT32_val]],"EMPTY")</f>
        <v>EMPTY</v>
      </c>
    </row>
    <row r="1469" spans="1:27" x14ac:dyDescent="0.25">
      <c r="A1469" s="14" t="s">
        <v>5277</v>
      </c>
      <c r="B1469">
        <v>335693302419</v>
      </c>
      <c r="C1469" s="14" t="s">
        <v>13168</v>
      </c>
      <c r="D1469">
        <v>151</v>
      </c>
      <c r="E1469" s="14" t="s">
        <v>7876</v>
      </c>
      <c r="F1469" s="14" t="s">
        <v>8130</v>
      </c>
      <c r="G1469" s="14">
        <f>timingTable[[#This Row],[FRT_DEC]]-B1468</f>
        <v>438</v>
      </c>
      <c r="H14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INFO]]))),H1468)</f>
        <v>127</v>
      </c>
      <c r="I14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469" s="14">
        <f>HEX2DEC(RIGHT(timingTable[[#This Row],[FRT_HEX]],MIN(LEN(timingTable[[#This Row],[FRT_HEX]])-2,8)))</f>
        <v>685853331</v>
      </c>
      <c r="K1469" s="14" t="str">
        <f>IF(timingTable[[#This Row],['[TRACECODE']:.1]]=140,"afterTx","")</f>
        <v/>
      </c>
      <c r="L1469" s="14" t="str">
        <f t="shared" si="242"/>
        <v/>
      </c>
      <c r="M1469" s="14" t="str">
        <f>IF(AND(H1469=H1468,K1468="afterTx",timingTable[[#This Row],['[TRACECODE']:.1]]=6),"dc","")</f>
        <v/>
      </c>
      <c r="N1469" s="14" t="str">
        <f t="shared" si="243"/>
        <v/>
      </c>
      <c r="O1469" s="14" t="str">
        <f>IF(timingTable[[#This Row],['[TRACECODE']:.1]]=141,"afterRx","")</f>
        <v/>
      </c>
      <c r="P1469" s="14" t="str">
        <f t="shared" si="244"/>
        <v/>
      </c>
      <c r="Q1469" s="14" t="str">
        <f t="shared" si="245"/>
        <v/>
      </c>
      <c r="R1469" s="14" t="str">
        <f t="shared" si="246"/>
        <v/>
      </c>
      <c r="S1469" s="14" t="str">
        <f t="shared" si="247"/>
        <v>EMPTY</v>
      </c>
      <c r="T1469" s="14" t="str">
        <f t="shared" si="248"/>
        <v>EMPTY</v>
      </c>
      <c r="U1469" s="14" t="str">
        <f t="shared" si="249"/>
        <v>EMPTY</v>
      </c>
      <c r="V1469" s="14" t="str">
        <f t="shared" si="250"/>
        <v>EMPTY</v>
      </c>
      <c r="W1469" s="14" t="str">
        <f>IF(L1469="beforeTx",timingTable[[#This Row],[FRT32_val]]-timingTable[[#This Row],[FRT32_trace]],"EMPTY")</f>
        <v>EMPTY</v>
      </c>
      <c r="X1469" s="14" t="str">
        <f t="shared" si="251"/>
        <v>EMPTY</v>
      </c>
      <c r="Y1469" s="14" t="str">
        <f t="shared" si="252"/>
        <v>EMPTY</v>
      </c>
      <c r="Z1469" s="14" t="str">
        <f>IF(AND(P1469="beforeRx",O1470="afterRx"),J1470-timingTable[[#This Row],[FRT32_trace]],"EMPTY")</f>
        <v>EMPTY</v>
      </c>
      <c r="AA1469" s="14" t="str">
        <f>IF(AND(timingTable[[#This Row],[txEnd]]="txEnd",Q1473="rxStart"),I1473-timingTable[[#This Row],[FRT32_val]],"EMPTY")</f>
        <v>EMPTY</v>
      </c>
    </row>
    <row r="1470" spans="1:27" x14ac:dyDescent="0.25">
      <c r="A1470" s="14" t="s">
        <v>5280</v>
      </c>
      <c r="B1470">
        <v>335693302443</v>
      </c>
      <c r="C1470" s="14" t="s">
        <v>13171</v>
      </c>
      <c r="D1470">
        <v>130</v>
      </c>
      <c r="E1470" s="14" t="s">
        <v>3933</v>
      </c>
      <c r="F1470" s="14" t="s">
        <v>13172</v>
      </c>
      <c r="G1470" s="14">
        <f>timingTable[[#This Row],[FRT_DEC]]-B1469</f>
        <v>24</v>
      </c>
      <c r="H14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INFO]]))),H1469)</f>
        <v>127</v>
      </c>
      <c r="I14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2097157</v>
      </c>
      <c r="J1470" s="14">
        <f>HEX2DEC(RIGHT(timingTable[[#This Row],[FRT_HEX]],MIN(LEN(timingTable[[#This Row],[FRT_HEX]])-2,8)))</f>
        <v>685853355</v>
      </c>
      <c r="K1470" s="14" t="str">
        <f>IF(timingTable[[#This Row],['[TRACECODE']:.1]]=140,"afterTx","")</f>
        <v/>
      </c>
      <c r="L1470" s="14" t="str">
        <f t="shared" si="242"/>
        <v/>
      </c>
      <c r="M1470" s="14" t="str">
        <f>IF(AND(H1470=H1469,K1469="afterTx",timingTable[[#This Row],['[TRACECODE']:.1]]=6),"dc","")</f>
        <v/>
      </c>
      <c r="N1470" s="14" t="str">
        <f t="shared" si="243"/>
        <v/>
      </c>
      <c r="O1470" s="14" t="str">
        <f>IF(timingTable[[#This Row],['[TRACECODE']:.1]]=141,"afterRx","")</f>
        <v/>
      </c>
      <c r="P1470" s="14" t="str">
        <f t="shared" si="244"/>
        <v>beforeRx</v>
      </c>
      <c r="Q1470" s="14" t="str">
        <f t="shared" si="245"/>
        <v/>
      </c>
      <c r="R1470" s="14" t="str">
        <f t="shared" si="246"/>
        <v/>
      </c>
      <c r="S1470" s="14" t="str">
        <f t="shared" si="247"/>
        <v>EMPTY</v>
      </c>
      <c r="T1470" s="14" t="str">
        <f t="shared" si="248"/>
        <v>EMPTY</v>
      </c>
      <c r="U1470" s="14" t="str">
        <f t="shared" si="249"/>
        <v>EMPTY</v>
      </c>
      <c r="V1470" s="14" t="str">
        <f t="shared" si="250"/>
        <v>EMPTY</v>
      </c>
      <c r="W1470" s="14" t="str">
        <f>IF(L1470="beforeTx",timingTable[[#This Row],[FRT32_val]]-timingTable[[#This Row],[FRT32_trace]],"EMPTY")</f>
        <v>EMPTY</v>
      </c>
      <c r="X1470" s="14" t="str">
        <f t="shared" si="251"/>
        <v>EMPTY</v>
      </c>
      <c r="Y1470" s="14" t="str">
        <f t="shared" si="252"/>
        <v>EMPTY</v>
      </c>
      <c r="Z1470" s="14">
        <f>IF(AND(P1470="beforeRx",O1471="afterRx"),J1471-timingTable[[#This Row],[FRT32_trace]],"EMPTY")</f>
        <v>730</v>
      </c>
      <c r="AA1470" s="14" t="str">
        <f>IF(AND(timingTable[[#This Row],[txEnd]]="txEnd",Q1474="rxStart"),I1474-timingTable[[#This Row],[FRT32_val]],"EMPTY")</f>
        <v>EMPTY</v>
      </c>
    </row>
    <row r="1471" spans="1:27" x14ac:dyDescent="0.25">
      <c r="A1471" s="14" t="s">
        <v>5281</v>
      </c>
      <c r="B1471">
        <v>335693303173</v>
      </c>
      <c r="C1471" s="14" t="s">
        <v>13173</v>
      </c>
      <c r="D1471">
        <v>141</v>
      </c>
      <c r="E1471" s="14" t="s">
        <v>3934</v>
      </c>
      <c r="F1471" s="14" t="s">
        <v>13174</v>
      </c>
      <c r="G1471" s="14">
        <f>timingTable[[#This Row],[FRT_DEC]]-B1470</f>
        <v>730</v>
      </c>
      <c r="H14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INFO]]))),H1470)</f>
        <v>127</v>
      </c>
      <c r="I147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71" s="14">
        <f>HEX2DEC(RIGHT(timingTable[[#This Row],[FRT_HEX]],MIN(LEN(timingTable[[#This Row],[FRT_HEX]])-2,8)))</f>
        <v>685854085</v>
      </c>
      <c r="K1471" s="14" t="str">
        <f>IF(timingTable[[#This Row],['[TRACECODE']:.1]]=140,"afterTx","")</f>
        <v/>
      </c>
      <c r="L1471" s="14" t="str">
        <f t="shared" si="242"/>
        <v/>
      </c>
      <c r="M1471" s="14" t="str">
        <f>IF(AND(H1471=H1470,K1470="afterTx",timingTable[[#This Row],['[TRACECODE']:.1]]=6),"dc","")</f>
        <v/>
      </c>
      <c r="N1471" s="14" t="str">
        <f t="shared" si="243"/>
        <v/>
      </c>
      <c r="O1471" s="14" t="str">
        <f>IF(timingTable[[#This Row],['[TRACECODE']:.1]]=141,"afterRx","")</f>
        <v>afterRx</v>
      </c>
      <c r="P1471" s="14" t="str">
        <f t="shared" si="244"/>
        <v/>
      </c>
      <c r="Q1471" s="14" t="str">
        <f t="shared" si="245"/>
        <v/>
      </c>
      <c r="R1471" s="14" t="str">
        <f t="shared" si="246"/>
        <v/>
      </c>
      <c r="S1471" s="14" t="str">
        <f t="shared" si="247"/>
        <v>EMPTY</v>
      </c>
      <c r="T1471" s="14" t="str">
        <f t="shared" si="248"/>
        <v>EMPTY</v>
      </c>
      <c r="U1471" s="14" t="str">
        <f t="shared" si="249"/>
        <v>EMPTY</v>
      </c>
      <c r="V1471" s="14" t="str">
        <f t="shared" si="250"/>
        <v>EMPTY</v>
      </c>
      <c r="W1471" s="14" t="str">
        <f>IF(L1471="beforeTx",timingTable[[#This Row],[FRT32_val]]-timingTable[[#This Row],[FRT32_trace]],"EMPTY")</f>
        <v>EMPTY</v>
      </c>
      <c r="X1471" s="14" t="str">
        <f t="shared" si="251"/>
        <v>EMPTY</v>
      </c>
      <c r="Y1471" s="14" t="str">
        <f t="shared" si="252"/>
        <v>EMPTY</v>
      </c>
      <c r="Z1471" s="14" t="str">
        <f>IF(AND(P1471="beforeRx",O1472="afterRx"),J1472-timingTable[[#This Row],[FRT32_trace]],"EMPTY")</f>
        <v>EMPTY</v>
      </c>
      <c r="AA1471" s="14" t="str">
        <f>IF(AND(timingTable[[#This Row],[txEnd]]="txEnd",Q1475="rxStart"),I1475-timingTable[[#This Row],[FRT32_val]],"EMPTY")</f>
        <v>EMPTY</v>
      </c>
    </row>
    <row r="1472" spans="1:27" x14ac:dyDescent="0.25">
      <c r="A1472" s="14" t="s">
        <v>5284</v>
      </c>
      <c r="B1472">
        <v>335693304542</v>
      </c>
      <c r="C1472" s="14" t="s">
        <v>13177</v>
      </c>
      <c r="D1472">
        <v>123</v>
      </c>
      <c r="E1472" s="14" t="s">
        <v>3922</v>
      </c>
      <c r="F1472" s="14" t="s">
        <v>13178</v>
      </c>
      <c r="G1472" s="14">
        <f>timingTable[[#This Row],[FRT_DEC]]-B1471</f>
        <v>1369</v>
      </c>
      <c r="H14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INFO]]))),H1471)</f>
        <v>127</v>
      </c>
      <c r="I14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685855028</v>
      </c>
      <c r="J1472" s="14">
        <f>HEX2DEC(RIGHT(timingTable[[#This Row],[FRT_HEX]],MIN(LEN(timingTable[[#This Row],[FRT_HEX]])-2,8)))</f>
        <v>685855454</v>
      </c>
      <c r="K1472" s="14" t="str">
        <f>IF(timingTable[[#This Row],['[TRACECODE']:.1]]=140,"afterTx","")</f>
        <v/>
      </c>
      <c r="L1472" s="14" t="str">
        <f t="shared" si="242"/>
        <v/>
      </c>
      <c r="M1472" s="14" t="str">
        <f>IF(AND(H1472=H1471,K1471="afterTx",timingTable[[#This Row],['[TRACECODE']:.1]]=6),"dc","")</f>
        <v/>
      </c>
      <c r="N1472" s="14" t="str">
        <f t="shared" si="243"/>
        <v/>
      </c>
      <c r="O1472" s="14" t="str">
        <f>IF(timingTable[[#This Row],['[TRACECODE']:.1]]=141,"afterRx","")</f>
        <v/>
      </c>
      <c r="P1472" s="14" t="str">
        <f t="shared" si="244"/>
        <v/>
      </c>
      <c r="Q1472" s="14" t="str">
        <f t="shared" si="245"/>
        <v>rxStart</v>
      </c>
      <c r="R1472" s="14" t="str">
        <f t="shared" si="246"/>
        <v/>
      </c>
      <c r="S1472" s="14" t="str">
        <f t="shared" si="247"/>
        <v>EMPTY</v>
      </c>
      <c r="T1472" s="14" t="str">
        <f t="shared" si="248"/>
        <v>EMPTY</v>
      </c>
      <c r="U1472" s="14" t="str">
        <f t="shared" si="249"/>
        <v>EMPTY</v>
      </c>
      <c r="V1472" s="14" t="str">
        <f t="shared" si="250"/>
        <v>EMPTY</v>
      </c>
      <c r="W1472" s="14" t="str">
        <f>IF(L1472="beforeTx",timingTable[[#This Row],[FRT32_val]]-timingTable[[#This Row],[FRT32_trace]],"EMPTY")</f>
        <v>EMPTY</v>
      </c>
      <c r="X1472" s="14" t="str">
        <f t="shared" si="251"/>
        <v>EMPTY</v>
      </c>
      <c r="Y1472" s="14" t="str">
        <f t="shared" si="252"/>
        <v>EMPTY</v>
      </c>
      <c r="Z1472" s="14" t="str">
        <f>IF(AND(P1472="beforeRx",O1473="afterRx"),J1473-timingTable[[#This Row],[FRT32_trace]],"EMPTY")</f>
        <v>EMPTY</v>
      </c>
      <c r="AA1472" s="14" t="str">
        <f>IF(AND(timingTable[[#This Row],[txEnd]]="txEnd",Q1476="rxStart"),I1476-timingTable[[#This Row],[FRT32_val]],"EMPTY")</f>
        <v>EMPTY</v>
      </c>
    </row>
    <row r="1473" spans="1:27" x14ac:dyDescent="0.25">
      <c r="A1473" s="14" t="s">
        <v>5285</v>
      </c>
      <c r="B1473">
        <v>335693304545</v>
      </c>
      <c r="C1473" s="14" t="s">
        <v>13179</v>
      </c>
      <c r="D1473">
        <v>123</v>
      </c>
      <c r="E1473" s="14" t="s">
        <v>3922</v>
      </c>
      <c r="F1473" s="14" t="s">
        <v>7879</v>
      </c>
      <c r="G1473" s="14">
        <f>timingTable[[#This Row],[FRT_DEC]]-B1472</f>
        <v>3</v>
      </c>
      <c r="H14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INFO]]))),H1472)</f>
        <v>127</v>
      </c>
      <c r="I14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73" s="14">
        <f>HEX2DEC(RIGHT(timingTable[[#This Row],[FRT_HEX]],MIN(LEN(timingTable[[#This Row],[FRT_HEX]])-2,8)))</f>
        <v>685855457</v>
      </c>
      <c r="K1473" s="14" t="str">
        <f>IF(timingTable[[#This Row],['[TRACECODE']:.1]]=140,"afterTx","")</f>
        <v/>
      </c>
      <c r="L1473" s="14" t="str">
        <f t="shared" si="242"/>
        <v/>
      </c>
      <c r="M1473" s="14" t="str">
        <f>IF(AND(H1473=H1472,K1472="afterTx",timingTable[[#This Row],['[TRACECODE']:.1]]=6),"dc","")</f>
        <v/>
      </c>
      <c r="N1473" s="14" t="str">
        <f t="shared" si="243"/>
        <v/>
      </c>
      <c r="O1473" s="14" t="str">
        <f>IF(timingTable[[#This Row],['[TRACECODE']:.1]]=141,"afterRx","")</f>
        <v/>
      </c>
      <c r="P1473" s="14" t="str">
        <f t="shared" si="244"/>
        <v/>
      </c>
      <c r="Q1473" s="14" t="str">
        <f t="shared" si="245"/>
        <v/>
      </c>
      <c r="R1473" s="14" t="str">
        <f t="shared" si="246"/>
        <v/>
      </c>
      <c r="S1473" s="14" t="str">
        <f t="shared" si="247"/>
        <v>EMPTY</v>
      </c>
      <c r="T1473" s="14" t="str">
        <f t="shared" si="248"/>
        <v>EMPTY</v>
      </c>
      <c r="U1473" s="14" t="str">
        <f t="shared" si="249"/>
        <v>EMPTY</v>
      </c>
      <c r="V1473" s="14" t="str">
        <f t="shared" si="250"/>
        <v>EMPTY</v>
      </c>
      <c r="W1473" s="14" t="str">
        <f>IF(L1473="beforeTx",timingTable[[#This Row],[FRT32_val]]-timingTable[[#This Row],[FRT32_trace]],"EMPTY")</f>
        <v>EMPTY</v>
      </c>
      <c r="X1473" s="14" t="str">
        <f t="shared" si="251"/>
        <v>EMPTY</v>
      </c>
      <c r="Y1473" s="14" t="str">
        <f t="shared" si="252"/>
        <v>EMPTY</v>
      </c>
      <c r="Z1473" s="14" t="str">
        <f>IF(AND(P1473="beforeRx",O1474="afterRx"),J1474-timingTable[[#This Row],[FRT32_trace]],"EMPTY")</f>
        <v>EMPTY</v>
      </c>
      <c r="AA1473" s="14" t="str">
        <f>IF(AND(timingTable[[#This Row],[txEnd]]="txEnd",Q1477="rxStart"),I1477-timingTable[[#This Row],[FRT32_val]],"EMPTY")</f>
        <v>EMPTY</v>
      </c>
    </row>
    <row r="1474" spans="1:27" x14ac:dyDescent="0.25">
      <c r="A1474" s="14" t="s">
        <v>5289</v>
      </c>
      <c r="B1474">
        <v>335693304876</v>
      </c>
      <c r="C1474" s="14" t="s">
        <v>13183</v>
      </c>
      <c r="D1474">
        <v>124</v>
      </c>
      <c r="E1474" s="14" t="s">
        <v>3923</v>
      </c>
      <c r="F1474" s="14" t="s">
        <v>13184</v>
      </c>
      <c r="G1474" s="14">
        <f>timingTable[[#This Row],[FRT_DEC]]-B1473</f>
        <v>331</v>
      </c>
      <c r="H14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INFO]]))),H1473)</f>
        <v>127</v>
      </c>
      <c r="I14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685855562</v>
      </c>
      <c r="J1474" s="14">
        <f>HEX2DEC(RIGHT(timingTable[[#This Row],[FRT_HEX]],MIN(LEN(timingTable[[#This Row],[FRT_HEX]])-2,8)))</f>
        <v>685855788</v>
      </c>
      <c r="K1474" s="14" t="str">
        <f>IF(timingTable[[#This Row],['[TRACECODE']:.1]]=140,"afterTx","")</f>
        <v/>
      </c>
      <c r="L1474" s="14" t="str">
        <f t="shared" si="242"/>
        <v/>
      </c>
      <c r="M1474" s="14" t="str">
        <f>IF(AND(H1474=H1473,K1473="afterTx",timingTable[[#This Row],['[TRACECODE']:.1]]=6),"dc","")</f>
        <v/>
      </c>
      <c r="N1474" s="14" t="str">
        <f t="shared" si="243"/>
        <v/>
      </c>
      <c r="O1474" s="14" t="str">
        <f>IF(timingTable[[#This Row],['[TRACECODE']:.1]]=141,"afterRx","")</f>
        <v/>
      </c>
      <c r="P1474" s="14" t="str">
        <f t="shared" si="244"/>
        <v/>
      </c>
      <c r="Q1474" s="14" t="str">
        <f t="shared" si="245"/>
        <v/>
      </c>
      <c r="R1474" s="14" t="str">
        <f t="shared" si="246"/>
        <v>rxEnd</v>
      </c>
      <c r="S1474" s="14" t="str">
        <f t="shared" si="247"/>
        <v>EMPTY</v>
      </c>
      <c r="T1474" s="14" t="str">
        <f t="shared" si="248"/>
        <v>EMPTY</v>
      </c>
      <c r="U1474" s="14">
        <f t="shared" si="249"/>
        <v>-685855560</v>
      </c>
      <c r="V1474" s="14" t="str">
        <f t="shared" si="250"/>
        <v>EMPTY</v>
      </c>
      <c r="W1474" s="14" t="str">
        <f>IF(L1474="beforeTx",timingTable[[#This Row],[FRT32_val]]-timingTable[[#This Row],[FRT32_trace]],"EMPTY")</f>
        <v>EMPTY</v>
      </c>
      <c r="X1474" s="14" t="str">
        <f t="shared" si="251"/>
        <v>EMPTY</v>
      </c>
      <c r="Y1474" s="14">
        <f t="shared" si="252"/>
        <v>242</v>
      </c>
      <c r="Z1474" s="14" t="str">
        <f>IF(AND(P1474="beforeRx",O1475="afterRx"),J1475-timingTable[[#This Row],[FRT32_trace]],"EMPTY")</f>
        <v>EMPTY</v>
      </c>
      <c r="AA1474" s="14" t="str">
        <f>IF(AND(timingTable[[#This Row],[txEnd]]="txEnd",Q1478="rxStart"),I1478-timingTable[[#This Row],[FRT32_val]],"EMPTY")</f>
        <v>EMPTY</v>
      </c>
    </row>
    <row r="1475" spans="1:27" x14ac:dyDescent="0.25">
      <c r="A1475" s="14" t="s">
        <v>5290</v>
      </c>
      <c r="B1475">
        <v>335693304879</v>
      </c>
      <c r="C1475" s="14" t="s">
        <v>13185</v>
      </c>
      <c r="D1475">
        <v>124</v>
      </c>
      <c r="E1475" s="14" t="s">
        <v>3923</v>
      </c>
      <c r="F1475" s="14" t="s">
        <v>7880</v>
      </c>
      <c r="G1475" s="14">
        <f>timingTable[[#This Row],[FRT_DEC]]-B1474</f>
        <v>3</v>
      </c>
      <c r="H14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INFO]]))),H1474)</f>
        <v>127</v>
      </c>
      <c r="I14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75" s="14">
        <f>HEX2DEC(RIGHT(timingTable[[#This Row],[FRT_HEX]],MIN(LEN(timingTable[[#This Row],[FRT_HEX]])-2,8)))</f>
        <v>685855791</v>
      </c>
      <c r="K1475" s="14" t="str">
        <f>IF(timingTable[[#This Row],['[TRACECODE']:.1]]=140,"afterTx","")</f>
        <v/>
      </c>
      <c r="L1475" s="14" t="str">
        <f t="shared" si="242"/>
        <v/>
      </c>
      <c r="M1475" s="14" t="str">
        <f>IF(AND(H1475=H1474,K1474="afterTx",timingTable[[#This Row],['[TRACECODE']:.1]]=6),"dc","")</f>
        <v/>
      </c>
      <c r="N1475" s="14" t="str">
        <f t="shared" si="243"/>
        <v/>
      </c>
      <c r="O1475" s="14" t="str">
        <f>IF(timingTable[[#This Row],['[TRACECODE']:.1]]=141,"afterRx","")</f>
        <v/>
      </c>
      <c r="P1475" s="14" t="str">
        <f t="shared" si="244"/>
        <v/>
      </c>
      <c r="Q1475" s="14" t="str">
        <f t="shared" si="245"/>
        <v/>
      </c>
      <c r="R1475" s="14" t="str">
        <f t="shared" si="246"/>
        <v/>
      </c>
      <c r="S1475" s="14" t="str">
        <f t="shared" si="247"/>
        <v>EMPTY</v>
      </c>
      <c r="T1475" s="14" t="str">
        <f t="shared" si="248"/>
        <v>EMPTY</v>
      </c>
      <c r="U1475" s="14" t="str">
        <f t="shared" si="249"/>
        <v>EMPTY</v>
      </c>
      <c r="V1475" s="14" t="str">
        <f t="shared" si="250"/>
        <v>EMPTY</v>
      </c>
      <c r="W1475" s="14" t="str">
        <f>IF(L1475="beforeTx",timingTable[[#This Row],[FRT32_val]]-timingTable[[#This Row],[FRT32_trace]],"EMPTY")</f>
        <v>EMPTY</v>
      </c>
      <c r="X1475" s="14" t="str">
        <f t="shared" si="251"/>
        <v>EMPTY</v>
      </c>
      <c r="Y1475" s="14" t="str">
        <f t="shared" si="252"/>
        <v>EMPTY</v>
      </c>
      <c r="Z1475" s="14" t="str">
        <f>IF(AND(P1475="beforeRx",O1476="afterRx"),J1476-timingTable[[#This Row],[FRT32_trace]],"EMPTY")</f>
        <v>EMPTY</v>
      </c>
      <c r="AA1475" s="14" t="str">
        <f>IF(AND(timingTable[[#This Row],[txEnd]]="txEnd",Q1479="rxStart"),I1479-timingTable[[#This Row],[FRT32_val]],"EMPTY")</f>
        <v>EMPTY</v>
      </c>
    </row>
    <row r="1476" spans="1:27" x14ac:dyDescent="0.25">
      <c r="A1476" s="14" t="s">
        <v>5291</v>
      </c>
      <c r="B1476">
        <v>335693304892</v>
      </c>
      <c r="C1476" s="14" t="s">
        <v>13186</v>
      </c>
      <c r="D1476">
        <v>151</v>
      </c>
      <c r="E1476" s="14" t="s">
        <v>7876</v>
      </c>
      <c r="F1476" s="14" t="s">
        <v>7845</v>
      </c>
      <c r="G1476" s="14">
        <f>timingTable[[#This Row],[FRT_DEC]]-B1475</f>
        <v>13</v>
      </c>
      <c r="H14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INFO]]))),H1475)</f>
        <v>127</v>
      </c>
      <c r="I14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476" s="14">
        <f>HEX2DEC(RIGHT(timingTable[[#This Row],[FRT_HEX]],MIN(LEN(timingTable[[#This Row],[FRT_HEX]])-2,8)))</f>
        <v>685855804</v>
      </c>
      <c r="K1476" s="14" t="str">
        <f>IF(timingTable[[#This Row],['[TRACECODE']:.1]]=140,"afterTx","")</f>
        <v/>
      </c>
      <c r="L1476" s="14" t="str">
        <f t="shared" si="242"/>
        <v>beforeTx</v>
      </c>
      <c r="M1476" s="14" t="str">
        <f>IF(AND(H1476=H1475,K1475="afterTx",timingTable[[#This Row],['[TRACECODE']:.1]]=6),"dc","")</f>
        <v/>
      </c>
      <c r="N1476" s="14" t="str">
        <f t="shared" si="243"/>
        <v/>
      </c>
      <c r="O1476" s="14" t="str">
        <f>IF(timingTable[[#This Row],['[TRACECODE']:.1]]=141,"afterRx","")</f>
        <v/>
      </c>
      <c r="P1476" s="14" t="str">
        <f t="shared" si="244"/>
        <v/>
      </c>
      <c r="Q1476" s="14" t="str">
        <f t="shared" si="245"/>
        <v/>
      </c>
      <c r="R1476" s="14" t="str">
        <f t="shared" si="246"/>
        <v/>
      </c>
      <c r="S1476" s="14" t="str">
        <f t="shared" si="247"/>
        <v>EMPTY</v>
      </c>
      <c r="T1476" s="14" t="str">
        <f t="shared" si="248"/>
        <v>EMPTY</v>
      </c>
      <c r="U1476" s="14" t="str">
        <f t="shared" si="249"/>
        <v>EMPTY</v>
      </c>
      <c r="V1476" s="14" t="str">
        <f t="shared" si="250"/>
        <v>EMPTY</v>
      </c>
      <c r="W1476" s="14">
        <f>IF(L1476="beforeTx",timingTable[[#This Row],[FRT32_val]]-timingTable[[#This Row],[FRT32_trace]],"EMPTY")</f>
        <v>-685855802</v>
      </c>
      <c r="X1476" s="14">
        <f t="shared" si="251"/>
        <v>727</v>
      </c>
      <c r="Y1476" s="14" t="str">
        <f t="shared" si="252"/>
        <v>EMPTY</v>
      </c>
      <c r="Z1476" s="14" t="str">
        <f>IF(AND(P1476="beforeRx",O1477="afterRx"),J1477-timingTable[[#This Row],[FRT32_trace]],"EMPTY")</f>
        <v>EMPTY</v>
      </c>
      <c r="AA1476" s="14" t="str">
        <f>IF(AND(timingTable[[#This Row],[txEnd]]="txEnd",Q1480="rxStart"),I1480-timingTable[[#This Row],[FRT32_val]],"EMPTY")</f>
        <v>EMPTY</v>
      </c>
    </row>
    <row r="1477" spans="1:27" x14ac:dyDescent="0.25">
      <c r="A1477" s="14" t="s">
        <v>5346</v>
      </c>
      <c r="B1477">
        <v>335693304904</v>
      </c>
      <c r="C1477" s="14" t="s">
        <v>13188</v>
      </c>
      <c r="D1477">
        <v>151</v>
      </c>
      <c r="E1477" s="14" t="s">
        <v>7876</v>
      </c>
      <c r="F1477" s="14" t="s">
        <v>8151</v>
      </c>
      <c r="G1477" s="14">
        <f>timingTable[[#This Row],[FRT_DEC]]-B1476</f>
        <v>12</v>
      </c>
      <c r="H14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INFO]]))),H1476)</f>
        <v>127</v>
      </c>
      <c r="I14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477" s="14">
        <f>HEX2DEC(RIGHT(timingTable[[#This Row],[FRT_HEX]],MIN(LEN(timingTable[[#This Row],[FRT_HEX]])-2,8)))</f>
        <v>685855816</v>
      </c>
      <c r="K1477" s="14" t="str">
        <f>IF(timingTable[[#This Row],['[TRACECODE']:.1]]=140,"afterTx","")</f>
        <v/>
      </c>
      <c r="L1477" s="14" t="str">
        <f t="shared" ref="L1477:L1540" si="253">IF(AND(H1479=H1477,K1479="afterTx"),"beforeTx","")</f>
        <v/>
      </c>
      <c r="M1477" s="14" t="str">
        <f>IF(AND(H1477=H1476,K1476="afterTx",timingTable[[#This Row],['[TRACECODE']:.1]]=6),"dc","")</f>
        <v/>
      </c>
      <c r="N1477" s="14" t="str">
        <f t="shared" ref="N1477:N1540" si="254">IF(AND(H1477=H1475,M1475="dc"),"txEnd","")</f>
        <v/>
      </c>
      <c r="O1477" s="14" t="str">
        <f>IF(timingTable[[#This Row],['[TRACECODE']:.1]]=141,"afterRx","")</f>
        <v/>
      </c>
      <c r="P1477" s="14" t="str">
        <f t="shared" ref="P1477:P1540" si="255">IF(AND(H1477=H1478,O1478="afterRx"),"beforeRx","")</f>
        <v/>
      </c>
      <c r="Q1477" s="14" t="str">
        <f t="shared" ref="Q1477:Q1540" si="256">IF(AND(H1477=H1476,O1476="afterRx"),"rxStart","")</f>
        <v/>
      </c>
      <c r="R1477" s="14" t="str">
        <f t="shared" ref="R1477:R1540" si="257">IF(AND(H1477=H1475,Q1475="rxStart"),"rxEnd","")</f>
        <v/>
      </c>
      <c r="S1477" s="14" t="str">
        <f t="shared" ref="S1477:S1540" si="258">IF(AND(H1480=H1477,M1480="dc",L1477="beforeTx"),I1480-I1477,"EMPTY")</f>
        <v>EMPTY</v>
      </c>
      <c r="T1477" s="14" t="str">
        <f t="shared" ref="T1477:T1540" si="259">IF(AND(N1477="txEnd",P1479="beforeRx",O1480="afterRx"),J1479-I1477,"EMPTY")</f>
        <v>EMPTY</v>
      </c>
      <c r="U1477" s="14" t="str">
        <f t="shared" ref="U1477:U1540" si="260">IF(AND(L1479="beforeTx",R1477="rxEnd",H1479=H1477),I1479-I1477,"EMPTY")</f>
        <v>EMPTY</v>
      </c>
      <c r="V1477" s="14" t="str">
        <f t="shared" ref="V1477:V1540" si="261">IF(AND(R1477="rxEnd",M1482="dc",H1477=H1482),I1482-I1477,"EMPTY")</f>
        <v>EMPTY</v>
      </c>
      <c r="W1477" s="14" t="str">
        <f>IF(L1477="beforeTx",timingTable[[#This Row],[FRT32_val]]-timingTable[[#This Row],[FRT32_trace]],"EMPTY")</f>
        <v>EMPTY</v>
      </c>
      <c r="X1477" s="14" t="str">
        <f t="shared" ref="X1477:X1540" si="262">IF(AND(L1477="beforeTx",K1479="afterTx"),J1479-J1477,"EMPTY")</f>
        <v>EMPTY</v>
      </c>
      <c r="Y1477" s="14" t="str">
        <f t="shared" ref="Y1477:Y1540" si="263">IF(AND(R1477="rxEnd",L1479="beforeTx"),J1479-I1477,"EMPTY")</f>
        <v>EMPTY</v>
      </c>
      <c r="Z1477" s="14" t="str">
        <f>IF(AND(P1477="beforeRx",O1478="afterRx"),J1478-timingTable[[#This Row],[FRT32_trace]],"EMPTY")</f>
        <v>EMPTY</v>
      </c>
      <c r="AA1477" s="14" t="str">
        <f>IF(AND(timingTable[[#This Row],[txEnd]]="txEnd",Q1481="rxStart"),I1481-timingTable[[#This Row],[FRT32_val]],"EMPTY")</f>
        <v>EMPTY</v>
      </c>
    </row>
    <row r="1478" spans="1:27" x14ac:dyDescent="0.25">
      <c r="A1478" s="14" t="s">
        <v>5363</v>
      </c>
      <c r="B1478">
        <v>335693305619</v>
      </c>
      <c r="C1478" s="14" t="s">
        <v>13207</v>
      </c>
      <c r="D1478">
        <v>140</v>
      </c>
      <c r="E1478" s="14" t="s">
        <v>1076</v>
      </c>
      <c r="F1478" s="14" t="s">
        <v>13208</v>
      </c>
      <c r="G1478" s="14">
        <f>timingTable[[#This Row],[FRT_DEC]]-B1477</f>
        <v>715</v>
      </c>
      <c r="H14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INFO]]))),H1477)</f>
        <v>127</v>
      </c>
      <c r="I147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78" s="14">
        <f>HEX2DEC(RIGHT(timingTable[[#This Row],[FRT_HEX]],MIN(LEN(timingTable[[#This Row],[FRT_HEX]])-2,8)))</f>
        <v>685856531</v>
      </c>
      <c r="K1478" s="14" t="str">
        <f>IF(timingTable[[#This Row],['[TRACECODE']:.1]]=140,"afterTx","")</f>
        <v>afterTx</v>
      </c>
      <c r="L1478" s="14" t="str">
        <f t="shared" si="253"/>
        <v/>
      </c>
      <c r="M1478" s="14" t="str">
        <f>IF(AND(H1478=H1477,K1477="afterTx",timingTable[[#This Row],['[TRACECODE']:.1]]=6),"dc","")</f>
        <v/>
      </c>
      <c r="N1478" s="14" t="str">
        <f t="shared" si="254"/>
        <v/>
      </c>
      <c r="O1478" s="14" t="str">
        <f>IF(timingTable[[#This Row],['[TRACECODE']:.1]]=141,"afterRx","")</f>
        <v/>
      </c>
      <c r="P1478" s="14" t="str">
        <f t="shared" si="255"/>
        <v/>
      </c>
      <c r="Q1478" s="14" t="str">
        <f t="shared" si="256"/>
        <v/>
      </c>
      <c r="R1478" s="14" t="str">
        <f t="shared" si="257"/>
        <v/>
      </c>
      <c r="S1478" s="14" t="str">
        <f t="shared" si="258"/>
        <v>EMPTY</v>
      </c>
      <c r="T1478" s="14" t="str">
        <f t="shared" si="259"/>
        <v>EMPTY</v>
      </c>
      <c r="U1478" s="14" t="str">
        <f t="shared" si="260"/>
        <v>EMPTY</v>
      </c>
      <c r="V1478" s="14" t="str">
        <f t="shared" si="261"/>
        <v>EMPTY</v>
      </c>
      <c r="W1478" s="14" t="str">
        <f>IF(L1478="beforeTx",timingTable[[#This Row],[FRT32_val]]-timingTable[[#This Row],[FRT32_trace]],"EMPTY")</f>
        <v>EMPTY</v>
      </c>
      <c r="X1478" s="14" t="str">
        <f t="shared" si="262"/>
        <v>EMPTY</v>
      </c>
      <c r="Y1478" s="14" t="str">
        <f t="shared" si="263"/>
        <v>EMPTY</v>
      </c>
      <c r="Z1478" s="14" t="str">
        <f>IF(AND(P1478="beforeRx",O1479="afterRx"),J1479-timingTable[[#This Row],[FRT32_trace]],"EMPTY")</f>
        <v>EMPTY</v>
      </c>
      <c r="AA1478" s="14" t="str">
        <f>IF(AND(timingTable[[#This Row],[txEnd]]="txEnd",Q1482="rxStart"),I1482-timingTable[[#This Row],[FRT32_val]],"EMPTY")</f>
        <v>EMPTY</v>
      </c>
    </row>
    <row r="1479" spans="1:27" x14ac:dyDescent="0.25">
      <c r="A1479" s="14" t="s">
        <v>5375</v>
      </c>
      <c r="B1479">
        <v>335693306971</v>
      </c>
      <c r="C1479" s="14" t="s">
        <v>13221</v>
      </c>
      <c r="D1479">
        <v>151</v>
      </c>
      <c r="E1479" s="14" t="s">
        <v>7876</v>
      </c>
      <c r="F1479" s="14" t="s">
        <v>7989</v>
      </c>
      <c r="G1479" s="14">
        <f>timingTable[[#This Row],[FRT_DEC]]-B1478</f>
        <v>1352</v>
      </c>
      <c r="H14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INFO]]))),H1478)</f>
        <v>127</v>
      </c>
      <c r="I14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79" s="14">
        <f>HEX2DEC(RIGHT(timingTable[[#This Row],[FRT_HEX]],MIN(LEN(timingTable[[#This Row],[FRT_HEX]])-2,8)))</f>
        <v>685857883</v>
      </c>
      <c r="K1479" s="14" t="str">
        <f>IF(timingTable[[#This Row],['[TRACECODE']:.1]]=140,"afterTx","")</f>
        <v/>
      </c>
      <c r="L1479" s="14" t="str">
        <f t="shared" si="253"/>
        <v/>
      </c>
      <c r="M1479" s="14" t="str">
        <f>IF(AND(H1479=H1478,K1478="afterTx",timingTable[[#This Row],['[TRACECODE']:.1]]=6),"dc","")</f>
        <v/>
      </c>
      <c r="N1479" s="14" t="str">
        <f t="shared" si="254"/>
        <v/>
      </c>
      <c r="O1479" s="14" t="str">
        <f>IF(timingTable[[#This Row],['[TRACECODE']:.1]]=141,"afterRx","")</f>
        <v/>
      </c>
      <c r="P1479" s="14" t="str">
        <f t="shared" si="255"/>
        <v/>
      </c>
      <c r="Q1479" s="14" t="str">
        <f t="shared" si="256"/>
        <v/>
      </c>
      <c r="R1479" s="14" t="str">
        <f t="shared" si="257"/>
        <v/>
      </c>
      <c r="S1479" s="14" t="str">
        <f t="shared" si="258"/>
        <v>EMPTY</v>
      </c>
      <c r="T1479" s="14" t="str">
        <f t="shared" si="259"/>
        <v>EMPTY</v>
      </c>
      <c r="U1479" s="14" t="str">
        <f t="shared" si="260"/>
        <v>EMPTY</v>
      </c>
      <c r="V1479" s="14" t="str">
        <f t="shared" si="261"/>
        <v>EMPTY</v>
      </c>
      <c r="W1479" s="14" t="str">
        <f>IF(L1479="beforeTx",timingTable[[#This Row],[FRT32_val]]-timingTable[[#This Row],[FRT32_trace]],"EMPTY")</f>
        <v>EMPTY</v>
      </c>
      <c r="X1479" s="14" t="str">
        <f t="shared" si="262"/>
        <v>EMPTY</v>
      </c>
      <c r="Y1479" s="14" t="str">
        <f t="shared" si="263"/>
        <v>EMPTY</v>
      </c>
      <c r="Z1479" s="14" t="str">
        <f>IF(AND(P1479="beforeRx",O1480="afterRx"),J1480-timingTable[[#This Row],[FRT32_trace]],"EMPTY")</f>
        <v>EMPTY</v>
      </c>
      <c r="AA1479" s="14" t="str">
        <f>IF(AND(timingTable[[#This Row],[txEnd]]="txEnd",Q1483="rxStart"),I1483-timingTable[[#This Row],[FRT32_val]],"EMPTY")</f>
        <v>EMPTY</v>
      </c>
    </row>
    <row r="1480" spans="1:27" x14ac:dyDescent="0.25">
      <c r="A1480" s="14" t="s">
        <v>5378</v>
      </c>
      <c r="B1480">
        <v>335693312766</v>
      </c>
      <c r="C1480" s="14" t="s">
        <v>13224</v>
      </c>
      <c r="D1480">
        <v>151</v>
      </c>
      <c r="E1480" s="14" t="s">
        <v>7876</v>
      </c>
      <c r="F1480" s="14" t="s">
        <v>7936</v>
      </c>
      <c r="G1480" s="14">
        <f>timingTable[[#This Row],[FRT_DEC]]-B1479</f>
        <v>5795</v>
      </c>
      <c r="H14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INFO]]))),H1479)</f>
        <v>127</v>
      </c>
      <c r="I14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480" s="14">
        <f>HEX2DEC(RIGHT(timingTable[[#This Row],[FRT_HEX]],MIN(LEN(timingTable[[#This Row],[FRT_HEX]])-2,8)))</f>
        <v>685863678</v>
      </c>
      <c r="K1480" s="14" t="str">
        <f>IF(timingTable[[#This Row],['[TRACECODE']:.1]]=140,"afterTx","")</f>
        <v/>
      </c>
      <c r="L1480" s="14" t="str">
        <f t="shared" si="253"/>
        <v/>
      </c>
      <c r="M1480" s="14" t="str">
        <f>IF(AND(H1480=H1479,K1479="afterTx",timingTable[[#This Row],['[TRACECODE']:.1]]=6),"dc","")</f>
        <v/>
      </c>
      <c r="N1480" s="14" t="str">
        <f t="shared" si="254"/>
        <v/>
      </c>
      <c r="O1480" s="14" t="str">
        <f>IF(timingTable[[#This Row],['[TRACECODE']:.1]]=141,"afterRx","")</f>
        <v/>
      </c>
      <c r="P1480" s="14" t="str">
        <f t="shared" si="255"/>
        <v/>
      </c>
      <c r="Q1480" s="14" t="str">
        <f t="shared" si="256"/>
        <v/>
      </c>
      <c r="R1480" s="14" t="str">
        <f t="shared" si="257"/>
        <v/>
      </c>
      <c r="S1480" s="14" t="str">
        <f t="shared" si="258"/>
        <v>EMPTY</v>
      </c>
      <c r="T1480" s="14" t="str">
        <f t="shared" si="259"/>
        <v>EMPTY</v>
      </c>
      <c r="U1480" s="14" t="str">
        <f t="shared" si="260"/>
        <v>EMPTY</v>
      </c>
      <c r="V1480" s="14" t="str">
        <f t="shared" si="261"/>
        <v>EMPTY</v>
      </c>
      <c r="W1480" s="14" t="str">
        <f>IF(L1480="beforeTx",timingTable[[#This Row],[FRT32_val]]-timingTable[[#This Row],[FRT32_trace]],"EMPTY")</f>
        <v>EMPTY</v>
      </c>
      <c r="X1480" s="14" t="str">
        <f t="shared" si="262"/>
        <v>EMPTY</v>
      </c>
      <c r="Y1480" s="14" t="str">
        <f t="shared" si="263"/>
        <v>EMPTY</v>
      </c>
      <c r="Z1480" s="14" t="str">
        <f>IF(AND(P1480="beforeRx",O1481="afterRx"),J1481-timingTable[[#This Row],[FRT32_trace]],"EMPTY")</f>
        <v>EMPTY</v>
      </c>
      <c r="AA1480" s="14" t="str">
        <f>IF(AND(timingTable[[#This Row],[txEnd]]="txEnd",Q1484="rxStart"),I1484-timingTable[[#This Row],[FRT32_val]],"EMPTY")</f>
        <v>EMPTY</v>
      </c>
    </row>
    <row r="1481" spans="1:27" x14ac:dyDescent="0.25">
      <c r="A1481" s="14" t="s">
        <v>5380</v>
      </c>
      <c r="B1481">
        <v>335693317424</v>
      </c>
      <c r="C1481" s="14" t="s">
        <v>13226</v>
      </c>
      <c r="D1481">
        <v>151</v>
      </c>
      <c r="E1481" s="14" t="s">
        <v>7876</v>
      </c>
      <c r="F1481" s="14" t="s">
        <v>7989</v>
      </c>
      <c r="G1481" s="14">
        <f>timingTable[[#This Row],[FRT_DEC]]-B1480</f>
        <v>4658</v>
      </c>
      <c r="H14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INFO]]))),H1480)</f>
        <v>127</v>
      </c>
      <c r="I14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481" s="14">
        <f>HEX2DEC(RIGHT(timingTable[[#This Row],[FRT_HEX]],MIN(LEN(timingTable[[#This Row],[FRT_HEX]])-2,8)))</f>
        <v>685868336</v>
      </c>
      <c r="K1481" s="14" t="str">
        <f>IF(timingTable[[#This Row],['[TRACECODE']:.1]]=140,"afterTx","")</f>
        <v/>
      </c>
      <c r="L1481" s="14" t="str">
        <f t="shared" si="253"/>
        <v/>
      </c>
      <c r="M1481" s="14" t="str">
        <f>IF(AND(H1481=H1480,K1480="afterTx",timingTable[[#This Row],['[TRACECODE']:.1]]=6),"dc","")</f>
        <v/>
      </c>
      <c r="N1481" s="14" t="str">
        <f t="shared" si="254"/>
        <v/>
      </c>
      <c r="O1481" s="14" t="str">
        <f>IF(timingTable[[#This Row],['[TRACECODE']:.1]]=141,"afterRx","")</f>
        <v/>
      </c>
      <c r="P1481" s="14" t="str">
        <f t="shared" si="255"/>
        <v/>
      </c>
      <c r="Q1481" s="14" t="str">
        <f t="shared" si="256"/>
        <v/>
      </c>
      <c r="R1481" s="14" t="str">
        <f t="shared" si="257"/>
        <v/>
      </c>
      <c r="S1481" s="14" t="str">
        <f t="shared" si="258"/>
        <v>EMPTY</v>
      </c>
      <c r="T1481" s="14" t="str">
        <f t="shared" si="259"/>
        <v>EMPTY</v>
      </c>
      <c r="U1481" s="14" t="str">
        <f t="shared" si="260"/>
        <v>EMPTY</v>
      </c>
      <c r="V1481" s="14" t="str">
        <f t="shared" si="261"/>
        <v>EMPTY</v>
      </c>
      <c r="W1481" s="14" t="str">
        <f>IF(L1481="beforeTx",timingTable[[#This Row],[FRT32_val]]-timingTable[[#This Row],[FRT32_trace]],"EMPTY")</f>
        <v>EMPTY</v>
      </c>
      <c r="X1481" s="14" t="str">
        <f t="shared" si="262"/>
        <v>EMPTY</v>
      </c>
      <c r="Y1481" s="14" t="str">
        <f t="shared" si="263"/>
        <v>EMPTY</v>
      </c>
      <c r="Z1481" s="14" t="str">
        <f>IF(AND(P1481="beforeRx",O1482="afterRx"),J1482-timingTable[[#This Row],[FRT32_trace]],"EMPTY")</f>
        <v>EMPTY</v>
      </c>
      <c r="AA1481" s="14" t="str">
        <f>IF(AND(timingTable[[#This Row],[txEnd]]="txEnd",Q1485="rxStart"),I1485-timingTable[[#This Row],[FRT32_val]],"EMPTY")</f>
        <v>EMPTY</v>
      </c>
    </row>
    <row r="1482" spans="1:27" x14ac:dyDescent="0.25">
      <c r="A1482" s="14" t="s">
        <v>5388</v>
      </c>
      <c r="B1482">
        <v>335693318466</v>
      </c>
      <c r="C1482" s="14" t="s">
        <v>13236</v>
      </c>
      <c r="D1482">
        <v>151</v>
      </c>
      <c r="E1482" s="14" t="s">
        <v>7876</v>
      </c>
      <c r="F1482" s="14" t="s">
        <v>7993</v>
      </c>
      <c r="G1482" s="14">
        <f>timingTable[[#This Row],[FRT_DEC]]-B1481</f>
        <v>1042</v>
      </c>
      <c r="H14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INFO]]))),H1481)</f>
        <v>127</v>
      </c>
      <c r="I14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482" s="14">
        <f>HEX2DEC(RIGHT(timingTable[[#This Row],[FRT_HEX]],MIN(LEN(timingTable[[#This Row],[FRT_HEX]])-2,8)))</f>
        <v>685869378</v>
      </c>
      <c r="K1482" s="14" t="str">
        <f>IF(timingTable[[#This Row],['[TRACECODE']:.1]]=140,"afterTx","")</f>
        <v/>
      </c>
      <c r="L1482" s="14" t="str">
        <f t="shared" si="253"/>
        <v/>
      </c>
      <c r="M1482" s="14" t="str">
        <f>IF(AND(H1482=H1481,K1481="afterTx",timingTable[[#This Row],['[TRACECODE']:.1]]=6),"dc","")</f>
        <v/>
      </c>
      <c r="N1482" s="14" t="str">
        <f t="shared" si="254"/>
        <v/>
      </c>
      <c r="O1482" s="14" t="str">
        <f>IF(timingTable[[#This Row],['[TRACECODE']:.1]]=141,"afterRx","")</f>
        <v/>
      </c>
      <c r="P1482" s="14" t="str">
        <f t="shared" si="255"/>
        <v/>
      </c>
      <c r="Q1482" s="14" t="str">
        <f t="shared" si="256"/>
        <v/>
      </c>
      <c r="R1482" s="14" t="str">
        <f t="shared" si="257"/>
        <v/>
      </c>
      <c r="S1482" s="14" t="str">
        <f t="shared" si="258"/>
        <v>EMPTY</v>
      </c>
      <c r="T1482" s="14" t="str">
        <f t="shared" si="259"/>
        <v>EMPTY</v>
      </c>
      <c r="U1482" s="14" t="str">
        <f t="shared" si="260"/>
        <v>EMPTY</v>
      </c>
      <c r="V1482" s="14" t="str">
        <f t="shared" si="261"/>
        <v>EMPTY</v>
      </c>
      <c r="W1482" s="14" t="str">
        <f>IF(L1482="beforeTx",timingTable[[#This Row],[FRT32_val]]-timingTable[[#This Row],[FRT32_trace]],"EMPTY")</f>
        <v>EMPTY</v>
      </c>
      <c r="X1482" s="14" t="str">
        <f t="shared" si="262"/>
        <v>EMPTY</v>
      </c>
      <c r="Y1482" s="14" t="str">
        <f t="shared" si="263"/>
        <v>EMPTY</v>
      </c>
      <c r="Z1482" s="14" t="str">
        <f>IF(AND(P1482="beforeRx",O1483="afterRx"),J1483-timingTable[[#This Row],[FRT32_trace]],"EMPTY")</f>
        <v>EMPTY</v>
      </c>
      <c r="AA1482" s="14" t="str">
        <f>IF(AND(timingTable[[#This Row],[txEnd]]="txEnd",Q1486="rxStart"),I1486-timingTable[[#This Row],[FRT32_val]],"EMPTY")</f>
        <v>EMPTY</v>
      </c>
    </row>
    <row r="1483" spans="1:27" x14ac:dyDescent="0.25">
      <c r="A1483" s="14" t="s">
        <v>5392</v>
      </c>
      <c r="B1483">
        <v>335693318510</v>
      </c>
      <c r="C1483" s="14" t="s">
        <v>13240</v>
      </c>
      <c r="D1483">
        <v>131</v>
      </c>
      <c r="E1483" s="14" t="s">
        <v>3932</v>
      </c>
      <c r="F1483" s="14" t="s">
        <v>13241</v>
      </c>
      <c r="G1483" s="14">
        <f>timingTable[[#This Row],[FRT_DEC]]-B1482</f>
        <v>44</v>
      </c>
      <c r="H14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INFO]]))),H1482)</f>
        <v>128</v>
      </c>
      <c r="I148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83" s="14">
        <f>HEX2DEC(RIGHT(timingTable[[#This Row],[FRT_HEX]],MIN(LEN(timingTable[[#This Row],[FRT_HEX]])-2,8)))</f>
        <v>685869422</v>
      </c>
      <c r="K1483" s="14" t="str">
        <f>IF(timingTable[[#This Row],['[TRACECODE']:.1]]=140,"afterTx","")</f>
        <v/>
      </c>
      <c r="L1483" s="14" t="str">
        <f t="shared" si="253"/>
        <v/>
      </c>
      <c r="M1483" s="14" t="str">
        <f>IF(AND(H1483=H1482,K1482="afterTx",timingTable[[#This Row],['[TRACECODE']:.1]]=6),"dc","")</f>
        <v/>
      </c>
      <c r="N1483" s="14" t="str">
        <f t="shared" si="254"/>
        <v/>
      </c>
      <c r="O1483" s="14" t="str">
        <f>IF(timingTable[[#This Row],['[TRACECODE']:.1]]=141,"afterRx","")</f>
        <v/>
      </c>
      <c r="P1483" s="14" t="str">
        <f t="shared" si="255"/>
        <v/>
      </c>
      <c r="Q1483" s="14" t="str">
        <f t="shared" si="256"/>
        <v/>
      </c>
      <c r="R1483" s="14" t="str">
        <f t="shared" si="257"/>
        <v/>
      </c>
      <c r="S1483" s="14" t="str">
        <f t="shared" si="258"/>
        <v>EMPTY</v>
      </c>
      <c r="T1483" s="14" t="str">
        <f t="shared" si="259"/>
        <v>EMPTY</v>
      </c>
      <c r="U1483" s="14" t="str">
        <f t="shared" si="260"/>
        <v>EMPTY</v>
      </c>
      <c r="V1483" s="14" t="str">
        <f t="shared" si="261"/>
        <v>EMPTY</v>
      </c>
      <c r="W1483" s="14" t="str">
        <f>IF(L1483="beforeTx",timingTable[[#This Row],[FRT32_val]]-timingTable[[#This Row],[FRT32_trace]],"EMPTY")</f>
        <v>EMPTY</v>
      </c>
      <c r="X1483" s="14" t="str">
        <f t="shared" si="262"/>
        <v>EMPTY</v>
      </c>
      <c r="Y1483" s="14" t="str">
        <f t="shared" si="263"/>
        <v>EMPTY</v>
      </c>
      <c r="Z1483" s="14" t="str">
        <f>IF(AND(P1483="beforeRx",O1484="afterRx"),J1484-timingTable[[#This Row],[FRT32_trace]],"EMPTY")</f>
        <v>EMPTY</v>
      </c>
      <c r="AA1483" s="14" t="str">
        <f>IF(AND(timingTable[[#This Row],[txEnd]]="txEnd",Q1487="rxStart"),I1487-timingTable[[#This Row],[FRT32_val]],"EMPTY")</f>
        <v>EMPTY</v>
      </c>
    </row>
    <row r="1484" spans="1:27" x14ac:dyDescent="0.25">
      <c r="A1484" s="14" t="s">
        <v>5394</v>
      </c>
      <c r="B1484">
        <v>335693318558</v>
      </c>
      <c r="C1484" s="14" t="s">
        <v>13243</v>
      </c>
      <c r="D1484">
        <v>129</v>
      </c>
      <c r="E1484" s="14" t="s">
        <v>3677</v>
      </c>
      <c r="F1484" s="14" t="s">
        <v>13244</v>
      </c>
      <c r="G1484" s="14">
        <f>timingTable[[#This Row],[FRT_DEC]]-B1483</f>
        <v>48</v>
      </c>
      <c r="H14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INFO]]))),H1483)</f>
        <v>128</v>
      </c>
      <c r="I14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685870363</v>
      </c>
      <c r="J1484" s="14">
        <f>HEX2DEC(RIGHT(timingTable[[#This Row],[FRT_HEX]],MIN(LEN(timingTable[[#This Row],[FRT_HEX]])-2,8)))</f>
        <v>685869470</v>
      </c>
      <c r="K1484" s="14" t="str">
        <f>IF(timingTable[[#This Row],['[TRACECODE']:.1]]=140,"afterTx","")</f>
        <v/>
      </c>
      <c r="L1484" s="14" t="str">
        <f t="shared" si="253"/>
        <v>beforeTx</v>
      </c>
      <c r="M1484" s="14" t="str">
        <f>IF(AND(H1484=H1483,K1483="afterTx",timingTable[[#This Row],['[TRACECODE']:.1]]=6),"dc","")</f>
        <v/>
      </c>
      <c r="N1484" s="14" t="str">
        <f t="shared" si="254"/>
        <v/>
      </c>
      <c r="O1484" s="14" t="str">
        <f>IF(timingTable[[#This Row],['[TRACECODE']:.1]]=141,"afterRx","")</f>
        <v/>
      </c>
      <c r="P1484" s="14" t="str">
        <f t="shared" si="255"/>
        <v/>
      </c>
      <c r="Q1484" s="14" t="str">
        <f t="shared" si="256"/>
        <v/>
      </c>
      <c r="R1484" s="14" t="str">
        <f t="shared" si="257"/>
        <v/>
      </c>
      <c r="S1484" s="14">
        <f t="shared" si="258"/>
        <v>719</v>
      </c>
      <c r="T1484" s="14" t="str">
        <f t="shared" si="259"/>
        <v>EMPTY</v>
      </c>
      <c r="U1484" s="14" t="str">
        <f t="shared" si="260"/>
        <v>EMPTY</v>
      </c>
      <c r="V1484" s="14" t="str">
        <f t="shared" si="261"/>
        <v>EMPTY</v>
      </c>
      <c r="W1484" s="14">
        <f>IF(L1484="beforeTx",timingTable[[#This Row],[FRT32_val]]-timingTable[[#This Row],[FRT32_trace]],"EMPTY")</f>
        <v>893</v>
      </c>
      <c r="X1484" s="14">
        <f t="shared" si="262"/>
        <v>929</v>
      </c>
      <c r="Y1484" s="14" t="str">
        <f t="shared" si="263"/>
        <v>EMPTY</v>
      </c>
      <c r="Z1484" s="14" t="str">
        <f>IF(AND(P1484="beforeRx",O1485="afterRx"),J1485-timingTable[[#This Row],[FRT32_trace]],"EMPTY")</f>
        <v>EMPTY</v>
      </c>
      <c r="AA1484" s="14" t="str">
        <f>IF(AND(timingTable[[#This Row],[txEnd]]="txEnd",Q1488="rxStart"),I1488-timingTable[[#This Row],[FRT32_val]],"EMPTY")</f>
        <v>EMPTY</v>
      </c>
    </row>
    <row r="1485" spans="1:27" x14ac:dyDescent="0.25">
      <c r="A1485" s="14" t="s">
        <v>5395</v>
      </c>
      <c r="B1485">
        <v>335693318562</v>
      </c>
      <c r="C1485" s="14" t="s">
        <v>13245</v>
      </c>
      <c r="D1485">
        <v>129</v>
      </c>
      <c r="E1485" s="14" t="s">
        <v>3677</v>
      </c>
      <c r="F1485" s="14" t="s">
        <v>7881</v>
      </c>
      <c r="G1485" s="14">
        <f>timingTable[[#This Row],[FRT_DEC]]-B1484</f>
        <v>4</v>
      </c>
      <c r="H14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INFO]]))),H1484)</f>
        <v>128</v>
      </c>
      <c r="I14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85" s="14">
        <f>HEX2DEC(RIGHT(timingTable[[#This Row],[FRT_HEX]],MIN(LEN(timingTable[[#This Row],[FRT_HEX]])-2,8)))</f>
        <v>685869474</v>
      </c>
      <c r="K1485" s="14" t="str">
        <f>IF(timingTable[[#This Row],['[TRACECODE']:.1]]=140,"afterTx","")</f>
        <v/>
      </c>
      <c r="L1485" s="14" t="str">
        <f t="shared" si="253"/>
        <v/>
      </c>
      <c r="M1485" s="14" t="str">
        <f>IF(AND(H1485=H1484,K1484="afterTx",timingTable[[#This Row],['[TRACECODE']:.1]]=6),"dc","")</f>
        <v/>
      </c>
      <c r="N1485" s="14" t="str">
        <f t="shared" si="254"/>
        <v/>
      </c>
      <c r="O1485" s="14" t="str">
        <f>IF(timingTable[[#This Row],['[TRACECODE']:.1]]=141,"afterRx","")</f>
        <v/>
      </c>
      <c r="P1485" s="14" t="str">
        <f t="shared" si="255"/>
        <v/>
      </c>
      <c r="Q1485" s="14" t="str">
        <f t="shared" si="256"/>
        <v/>
      </c>
      <c r="R1485" s="14" t="str">
        <f t="shared" si="257"/>
        <v/>
      </c>
      <c r="S1485" s="14" t="str">
        <f t="shared" si="258"/>
        <v>EMPTY</v>
      </c>
      <c r="T1485" s="14" t="str">
        <f t="shared" si="259"/>
        <v>EMPTY</v>
      </c>
      <c r="U1485" s="14" t="str">
        <f t="shared" si="260"/>
        <v>EMPTY</v>
      </c>
      <c r="V1485" s="14" t="str">
        <f t="shared" si="261"/>
        <v>EMPTY</v>
      </c>
      <c r="W1485" s="14" t="str">
        <f>IF(L1485="beforeTx",timingTable[[#This Row],[FRT32_val]]-timingTable[[#This Row],[FRT32_trace]],"EMPTY")</f>
        <v>EMPTY</v>
      </c>
      <c r="X1485" s="14" t="str">
        <f t="shared" si="262"/>
        <v>EMPTY</v>
      </c>
      <c r="Y1485" s="14" t="str">
        <f t="shared" si="263"/>
        <v>EMPTY</v>
      </c>
      <c r="Z1485" s="14" t="str">
        <f>IF(AND(P1485="beforeRx",O1486="afterRx"),J1486-timingTable[[#This Row],[FRT32_trace]],"EMPTY")</f>
        <v>EMPTY</v>
      </c>
      <c r="AA1485" s="14" t="str">
        <f>IF(AND(timingTable[[#This Row],[txEnd]]="txEnd",Q1489="rxStart"),I1489-timingTable[[#This Row],[FRT32_val]],"EMPTY")</f>
        <v>EMPTY</v>
      </c>
    </row>
    <row r="1486" spans="1:27" x14ac:dyDescent="0.25">
      <c r="A1486" s="14" t="s">
        <v>5396</v>
      </c>
      <c r="B1486">
        <v>335693319487</v>
      </c>
      <c r="C1486" s="14" t="s">
        <v>13246</v>
      </c>
      <c r="D1486">
        <v>140</v>
      </c>
      <c r="E1486" s="14" t="s">
        <v>1076</v>
      </c>
      <c r="F1486" s="14" t="s">
        <v>3913</v>
      </c>
      <c r="G1486" s="14">
        <f>timingTable[[#This Row],[FRT_DEC]]-B1485</f>
        <v>925</v>
      </c>
      <c r="H14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INFO]]))),H1485)</f>
        <v>128</v>
      </c>
      <c r="I148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86" s="14">
        <f>HEX2DEC(RIGHT(timingTable[[#This Row],[FRT_HEX]],MIN(LEN(timingTable[[#This Row],[FRT_HEX]])-2,8)))</f>
        <v>685870399</v>
      </c>
      <c r="K1486" s="14" t="str">
        <f>IF(timingTable[[#This Row],['[TRACECODE']:.1]]=140,"afterTx","")</f>
        <v>afterTx</v>
      </c>
      <c r="L1486" s="14" t="str">
        <f t="shared" si="253"/>
        <v/>
      </c>
      <c r="M1486" s="14" t="str">
        <f>IF(AND(H1486=H1485,K1485="afterTx",timingTable[[#This Row],['[TRACECODE']:.1]]=6),"dc","")</f>
        <v/>
      </c>
      <c r="N1486" s="14" t="str">
        <f t="shared" si="254"/>
        <v/>
      </c>
      <c r="O1486" s="14" t="str">
        <f>IF(timingTable[[#This Row],['[TRACECODE']:.1]]=141,"afterRx","")</f>
        <v/>
      </c>
      <c r="P1486" s="14" t="str">
        <f t="shared" si="255"/>
        <v/>
      </c>
      <c r="Q1486" s="14" t="str">
        <f t="shared" si="256"/>
        <v/>
      </c>
      <c r="R1486" s="14" t="str">
        <f t="shared" si="257"/>
        <v/>
      </c>
      <c r="S1486" s="14" t="str">
        <f t="shared" si="258"/>
        <v>EMPTY</v>
      </c>
      <c r="T1486" s="14" t="str">
        <f t="shared" si="259"/>
        <v>EMPTY</v>
      </c>
      <c r="U1486" s="14" t="str">
        <f t="shared" si="260"/>
        <v>EMPTY</v>
      </c>
      <c r="V1486" s="14" t="str">
        <f t="shared" si="261"/>
        <v>EMPTY</v>
      </c>
      <c r="W1486" s="14" t="str">
        <f>IF(L1486="beforeTx",timingTable[[#This Row],[FRT32_val]]-timingTable[[#This Row],[FRT32_trace]],"EMPTY")</f>
        <v>EMPTY</v>
      </c>
      <c r="X1486" s="14" t="str">
        <f t="shared" si="262"/>
        <v>EMPTY</v>
      </c>
      <c r="Y1486" s="14" t="str">
        <f t="shared" si="263"/>
        <v>EMPTY</v>
      </c>
      <c r="Z1486" s="14" t="str">
        <f>IF(AND(P1486="beforeRx",O1487="afterRx"),J1487-timingTable[[#This Row],[FRT32_trace]],"EMPTY")</f>
        <v>EMPTY</v>
      </c>
      <c r="AA1486" s="14" t="str">
        <f>IF(AND(timingTable[[#This Row],[txEnd]]="txEnd",Q1490="rxStart"),I1490-timingTable[[#This Row],[FRT32_val]],"EMPTY")</f>
        <v>EMPTY</v>
      </c>
    </row>
    <row r="1487" spans="1:27" x14ac:dyDescent="0.25">
      <c r="A1487" s="14" t="s">
        <v>5398</v>
      </c>
      <c r="B1487">
        <v>335693323120</v>
      </c>
      <c r="C1487" s="14" t="s">
        <v>13248</v>
      </c>
      <c r="D1487">
        <v>6</v>
      </c>
      <c r="E1487" s="14" t="s">
        <v>1077</v>
      </c>
      <c r="F1487" s="14" t="s">
        <v>13249</v>
      </c>
      <c r="G1487" s="14">
        <f>timingTable[[#This Row],[FRT_DEC]]-B1486</f>
        <v>3633</v>
      </c>
      <c r="H14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INFO]]))),H1486)</f>
        <v>128</v>
      </c>
      <c r="I14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685871082</v>
      </c>
      <c r="J1487" s="14">
        <f>HEX2DEC(RIGHT(timingTable[[#This Row],[FRT_HEX]],MIN(LEN(timingTable[[#This Row],[FRT_HEX]])-2,8)))</f>
        <v>685874032</v>
      </c>
      <c r="K1487" s="14" t="str">
        <f>IF(timingTable[[#This Row],['[TRACECODE']:.1]]=140,"afterTx","")</f>
        <v/>
      </c>
      <c r="L1487" s="14" t="str">
        <f t="shared" si="253"/>
        <v/>
      </c>
      <c r="M1487" s="14" t="str">
        <f>IF(AND(H1487=H1486,K1486="afterTx",timingTable[[#This Row],['[TRACECODE']:.1]]=6),"dc","")</f>
        <v>dc</v>
      </c>
      <c r="N1487" s="14" t="str">
        <f t="shared" si="254"/>
        <v/>
      </c>
      <c r="O1487" s="14" t="str">
        <f>IF(timingTable[[#This Row],['[TRACECODE']:.1]]=141,"afterRx","")</f>
        <v/>
      </c>
      <c r="P1487" s="14" t="str">
        <f t="shared" si="255"/>
        <v/>
      </c>
      <c r="Q1487" s="14" t="str">
        <f t="shared" si="256"/>
        <v/>
      </c>
      <c r="R1487" s="14" t="str">
        <f t="shared" si="257"/>
        <v/>
      </c>
      <c r="S1487" s="14" t="str">
        <f t="shared" si="258"/>
        <v>EMPTY</v>
      </c>
      <c r="T1487" s="14" t="str">
        <f t="shared" si="259"/>
        <v>EMPTY</v>
      </c>
      <c r="U1487" s="14" t="str">
        <f t="shared" si="260"/>
        <v>EMPTY</v>
      </c>
      <c r="V1487" s="14" t="str">
        <f t="shared" si="261"/>
        <v>EMPTY</v>
      </c>
      <c r="W1487" s="14" t="str">
        <f>IF(L1487="beforeTx",timingTable[[#This Row],[FRT32_val]]-timingTable[[#This Row],[FRT32_trace]],"EMPTY")</f>
        <v>EMPTY</v>
      </c>
      <c r="X1487" s="14" t="str">
        <f t="shared" si="262"/>
        <v>EMPTY</v>
      </c>
      <c r="Y1487" s="14" t="str">
        <f t="shared" si="263"/>
        <v>EMPTY</v>
      </c>
      <c r="Z1487" s="14" t="str">
        <f>IF(AND(P1487="beforeRx",O1488="afterRx"),J1488-timingTable[[#This Row],[FRT32_trace]],"EMPTY")</f>
        <v>EMPTY</v>
      </c>
      <c r="AA1487" s="14" t="str">
        <f>IF(AND(timingTable[[#This Row],[txEnd]]="txEnd",Q1491="rxStart"),I1491-timingTable[[#This Row],[FRT32_val]],"EMPTY")</f>
        <v>EMPTY</v>
      </c>
    </row>
    <row r="1488" spans="1:27" x14ac:dyDescent="0.25">
      <c r="A1488" s="14" t="s">
        <v>5399</v>
      </c>
      <c r="B1488">
        <v>335693323122</v>
      </c>
      <c r="C1488" s="14" t="s">
        <v>13250</v>
      </c>
      <c r="D1488">
        <v>6</v>
      </c>
      <c r="E1488" s="14" t="s">
        <v>1077</v>
      </c>
      <c r="F1488" s="14" t="s">
        <v>7877</v>
      </c>
      <c r="G1488" s="14">
        <f>timingTable[[#This Row],[FRT_DEC]]-B1487</f>
        <v>2</v>
      </c>
      <c r="H14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INFO]]))),H1487)</f>
        <v>128</v>
      </c>
      <c r="I14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88" s="14">
        <f>HEX2DEC(RIGHT(timingTable[[#This Row],[FRT_HEX]],MIN(LEN(timingTable[[#This Row],[FRT_HEX]])-2,8)))</f>
        <v>685874034</v>
      </c>
      <c r="K1488" s="14" t="str">
        <f>IF(timingTable[[#This Row],['[TRACECODE']:.1]]=140,"afterTx","")</f>
        <v/>
      </c>
      <c r="L1488" s="14" t="str">
        <f t="shared" si="253"/>
        <v/>
      </c>
      <c r="M1488" s="14" t="str">
        <f>IF(AND(H1488=H1487,K1487="afterTx",timingTable[[#This Row],['[TRACECODE']:.1]]=6),"dc","")</f>
        <v/>
      </c>
      <c r="N1488" s="14" t="str">
        <f t="shared" si="254"/>
        <v/>
      </c>
      <c r="O1488" s="14" t="str">
        <f>IF(timingTable[[#This Row],['[TRACECODE']:.1]]=141,"afterRx","")</f>
        <v/>
      </c>
      <c r="P1488" s="14" t="str">
        <f t="shared" si="255"/>
        <v/>
      </c>
      <c r="Q1488" s="14" t="str">
        <f t="shared" si="256"/>
        <v/>
      </c>
      <c r="R1488" s="14" t="str">
        <f t="shared" si="257"/>
        <v/>
      </c>
      <c r="S1488" s="14" t="str">
        <f t="shared" si="258"/>
        <v>EMPTY</v>
      </c>
      <c r="T1488" s="14" t="str">
        <f t="shared" si="259"/>
        <v>EMPTY</v>
      </c>
      <c r="U1488" s="14" t="str">
        <f t="shared" si="260"/>
        <v>EMPTY</v>
      </c>
      <c r="V1488" s="14" t="str">
        <f t="shared" si="261"/>
        <v>EMPTY</v>
      </c>
      <c r="W1488" s="14" t="str">
        <f>IF(L1488="beforeTx",timingTable[[#This Row],[FRT32_val]]-timingTable[[#This Row],[FRT32_trace]],"EMPTY")</f>
        <v>EMPTY</v>
      </c>
      <c r="X1488" s="14" t="str">
        <f t="shared" si="262"/>
        <v>EMPTY</v>
      </c>
      <c r="Y1488" s="14" t="str">
        <f t="shared" si="263"/>
        <v>EMPTY</v>
      </c>
      <c r="Z1488" s="14" t="str">
        <f>IF(AND(P1488="beforeRx",O1489="afterRx"),J1489-timingTable[[#This Row],[FRT32_trace]],"EMPTY")</f>
        <v>EMPTY</v>
      </c>
      <c r="AA1488" s="14" t="str">
        <f>IF(AND(timingTable[[#This Row],[txEnd]]="txEnd",Q1492="rxStart"),I1492-timingTable[[#This Row],[FRT32_val]],"EMPTY")</f>
        <v>EMPTY</v>
      </c>
    </row>
    <row r="1489" spans="1:27" x14ac:dyDescent="0.25">
      <c r="A1489" s="14" t="s">
        <v>5400</v>
      </c>
      <c r="B1489">
        <v>335693323124</v>
      </c>
      <c r="C1489" s="14" t="s">
        <v>13251</v>
      </c>
      <c r="D1489">
        <v>122</v>
      </c>
      <c r="E1489" s="14" t="s">
        <v>3921</v>
      </c>
      <c r="F1489" s="14" t="s">
        <v>13252</v>
      </c>
      <c r="G1489" s="14">
        <f>timingTable[[#This Row],[FRT_DEC]]-B1488</f>
        <v>2</v>
      </c>
      <c r="H14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INFO]]))),H1488)</f>
        <v>128</v>
      </c>
      <c r="I14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685873973</v>
      </c>
      <c r="J1489" s="14">
        <f>HEX2DEC(RIGHT(timingTable[[#This Row],[FRT_HEX]],MIN(LEN(timingTable[[#This Row],[FRT_HEX]])-2,8)))</f>
        <v>685874036</v>
      </c>
      <c r="K1489" s="14" t="str">
        <f>IF(timingTable[[#This Row],['[TRACECODE']:.1]]=140,"afterTx","")</f>
        <v/>
      </c>
      <c r="L1489" s="14" t="str">
        <f t="shared" si="253"/>
        <v/>
      </c>
      <c r="M1489" s="14" t="str">
        <f>IF(AND(H1489=H1488,K1488="afterTx",timingTable[[#This Row],['[TRACECODE']:.1]]=6),"dc","")</f>
        <v/>
      </c>
      <c r="N1489" s="14" t="str">
        <f t="shared" si="254"/>
        <v>txEnd</v>
      </c>
      <c r="O1489" s="14" t="str">
        <f>IF(timingTable[[#This Row],['[TRACECODE']:.1]]=141,"afterRx","")</f>
        <v/>
      </c>
      <c r="P1489" s="14" t="str">
        <f t="shared" si="255"/>
        <v/>
      </c>
      <c r="Q1489" s="14" t="str">
        <f t="shared" si="256"/>
        <v/>
      </c>
      <c r="R1489" s="14" t="str">
        <f t="shared" si="257"/>
        <v/>
      </c>
      <c r="S1489" s="14" t="str">
        <f t="shared" si="258"/>
        <v>EMPTY</v>
      </c>
      <c r="T1489" s="14" t="str">
        <f t="shared" si="259"/>
        <v>EMPTY</v>
      </c>
      <c r="U1489" s="14" t="str">
        <f t="shared" si="260"/>
        <v>EMPTY</v>
      </c>
      <c r="V1489" s="14" t="str">
        <f t="shared" si="261"/>
        <v>EMPTY</v>
      </c>
      <c r="W1489" s="14" t="str">
        <f>IF(L1489="beforeTx",timingTable[[#This Row],[FRT32_val]]-timingTable[[#This Row],[FRT32_trace]],"EMPTY")</f>
        <v>EMPTY</v>
      </c>
      <c r="X1489" s="14" t="str">
        <f t="shared" si="262"/>
        <v>EMPTY</v>
      </c>
      <c r="Y1489" s="14" t="str">
        <f t="shared" si="263"/>
        <v>EMPTY</v>
      </c>
      <c r="Z1489" s="14" t="str">
        <f>IF(AND(P1489="beforeRx",O1490="afterRx"),J1490-timingTable[[#This Row],[FRT32_trace]],"EMPTY")</f>
        <v>EMPTY</v>
      </c>
      <c r="AA1489" s="14" t="str">
        <f>IF(AND(timingTable[[#This Row],[txEnd]]="txEnd",Q1493="rxStart"),I1493-timingTable[[#This Row],[FRT32_val]],"EMPTY")</f>
        <v>EMPTY</v>
      </c>
    </row>
    <row r="1490" spans="1:27" x14ac:dyDescent="0.25">
      <c r="A1490" s="14" t="s">
        <v>5401</v>
      </c>
      <c r="B1490">
        <v>335693323128</v>
      </c>
      <c r="C1490" s="14" t="s">
        <v>13253</v>
      </c>
      <c r="D1490">
        <v>122</v>
      </c>
      <c r="E1490" s="14" t="s">
        <v>3921</v>
      </c>
      <c r="F1490" s="14" t="s">
        <v>7878</v>
      </c>
      <c r="G1490" s="14">
        <f>timingTable[[#This Row],[FRT_DEC]]-B1489</f>
        <v>4</v>
      </c>
      <c r="H14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INFO]]))),H1489)</f>
        <v>128</v>
      </c>
      <c r="I14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90" s="14">
        <f>HEX2DEC(RIGHT(timingTable[[#This Row],[FRT_HEX]],MIN(LEN(timingTable[[#This Row],[FRT_HEX]])-2,8)))</f>
        <v>685874040</v>
      </c>
      <c r="K1490" s="14" t="str">
        <f>IF(timingTable[[#This Row],['[TRACECODE']:.1]]=140,"afterTx","")</f>
        <v/>
      </c>
      <c r="L1490" s="14" t="str">
        <f t="shared" si="253"/>
        <v/>
      </c>
      <c r="M1490" s="14" t="str">
        <f>IF(AND(H1490=H1489,K1489="afterTx",timingTable[[#This Row],['[TRACECODE']:.1]]=6),"dc","")</f>
        <v/>
      </c>
      <c r="N1490" s="14" t="str">
        <f t="shared" si="254"/>
        <v/>
      </c>
      <c r="O1490" s="14" t="str">
        <f>IF(timingTable[[#This Row],['[TRACECODE']:.1]]=141,"afterRx","")</f>
        <v/>
      </c>
      <c r="P1490" s="14" t="str">
        <f t="shared" si="255"/>
        <v/>
      </c>
      <c r="Q1490" s="14" t="str">
        <f t="shared" si="256"/>
        <v/>
      </c>
      <c r="R1490" s="14" t="str">
        <f t="shared" si="257"/>
        <v/>
      </c>
      <c r="S1490" s="14" t="str">
        <f t="shared" si="258"/>
        <v>EMPTY</v>
      </c>
      <c r="T1490" s="14" t="str">
        <f t="shared" si="259"/>
        <v>EMPTY</v>
      </c>
      <c r="U1490" s="14" t="str">
        <f t="shared" si="260"/>
        <v>EMPTY</v>
      </c>
      <c r="V1490" s="14" t="str">
        <f t="shared" si="261"/>
        <v>EMPTY</v>
      </c>
      <c r="W1490" s="14" t="str">
        <f>IF(L1490="beforeTx",timingTable[[#This Row],[FRT32_val]]-timingTable[[#This Row],[FRT32_trace]],"EMPTY")</f>
        <v>EMPTY</v>
      </c>
      <c r="X1490" s="14" t="str">
        <f t="shared" si="262"/>
        <v>EMPTY</v>
      </c>
      <c r="Y1490" s="14" t="str">
        <f t="shared" si="263"/>
        <v>EMPTY</v>
      </c>
      <c r="Z1490" s="14" t="str">
        <f>IF(AND(P1490="beforeRx",O1491="afterRx"),J1491-timingTable[[#This Row],[FRT32_trace]],"EMPTY")</f>
        <v>EMPTY</v>
      </c>
      <c r="AA1490" s="14" t="str">
        <f>IF(AND(timingTable[[#This Row],[txEnd]]="txEnd",Q1494="rxStart"),I1494-timingTable[[#This Row],[FRT32_val]],"EMPTY")</f>
        <v>EMPTY</v>
      </c>
    </row>
    <row r="1491" spans="1:27" x14ac:dyDescent="0.25">
      <c r="A1491" s="14" t="s">
        <v>5402</v>
      </c>
      <c r="B1491">
        <v>335693323137</v>
      </c>
      <c r="C1491" s="14" t="s">
        <v>13254</v>
      </c>
      <c r="D1491">
        <v>151</v>
      </c>
      <c r="E1491" s="14" t="s">
        <v>7876</v>
      </c>
      <c r="F1491" s="14" t="s">
        <v>8006</v>
      </c>
      <c r="G1491" s="14">
        <f>timingTable[[#This Row],[FRT_DEC]]-B1490</f>
        <v>9</v>
      </c>
      <c r="H14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INFO]]))),H1490)</f>
        <v>128</v>
      </c>
      <c r="I14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491" s="14">
        <f>HEX2DEC(RIGHT(timingTable[[#This Row],[FRT_HEX]],MIN(LEN(timingTable[[#This Row],[FRT_HEX]])-2,8)))</f>
        <v>685874049</v>
      </c>
      <c r="K1491" s="14" t="str">
        <f>IF(timingTable[[#This Row],['[TRACECODE']:.1]]=140,"afterTx","")</f>
        <v/>
      </c>
      <c r="L1491" s="14" t="str">
        <f t="shared" si="253"/>
        <v/>
      </c>
      <c r="M1491" s="14" t="str">
        <f>IF(AND(H1491=H1490,K1490="afterTx",timingTable[[#This Row],['[TRACECODE']:.1]]=6),"dc","")</f>
        <v/>
      </c>
      <c r="N1491" s="14" t="str">
        <f t="shared" si="254"/>
        <v/>
      </c>
      <c r="O1491" s="14" t="str">
        <f>IF(timingTable[[#This Row],['[TRACECODE']:.1]]=141,"afterRx","")</f>
        <v/>
      </c>
      <c r="P1491" s="14" t="str">
        <f t="shared" si="255"/>
        <v/>
      </c>
      <c r="Q1491" s="14" t="str">
        <f t="shared" si="256"/>
        <v/>
      </c>
      <c r="R1491" s="14" t="str">
        <f t="shared" si="257"/>
        <v/>
      </c>
      <c r="S1491" s="14" t="str">
        <f t="shared" si="258"/>
        <v>EMPTY</v>
      </c>
      <c r="T1491" s="14" t="str">
        <f t="shared" si="259"/>
        <v>EMPTY</v>
      </c>
      <c r="U1491" s="14" t="str">
        <f t="shared" si="260"/>
        <v>EMPTY</v>
      </c>
      <c r="V1491" s="14" t="str">
        <f t="shared" si="261"/>
        <v>EMPTY</v>
      </c>
      <c r="W1491" s="14" t="str">
        <f>IF(L1491="beforeTx",timingTable[[#This Row],[FRT32_val]]-timingTable[[#This Row],[FRT32_trace]],"EMPTY")</f>
        <v>EMPTY</v>
      </c>
      <c r="X1491" s="14" t="str">
        <f t="shared" si="262"/>
        <v>EMPTY</v>
      </c>
      <c r="Y1491" s="14" t="str">
        <f t="shared" si="263"/>
        <v>EMPTY</v>
      </c>
      <c r="Z1491" s="14" t="str">
        <f>IF(AND(P1491="beforeRx",O1492="afterRx"),J1492-timingTable[[#This Row],[FRT32_trace]],"EMPTY")</f>
        <v>EMPTY</v>
      </c>
      <c r="AA1491" s="14" t="str">
        <f>IF(AND(timingTable[[#This Row],[txEnd]]="txEnd",Q1495="rxStart"),I1495-timingTable[[#This Row],[FRT32_val]],"EMPTY")</f>
        <v>EMPTY</v>
      </c>
    </row>
    <row r="1492" spans="1:27" x14ac:dyDescent="0.25">
      <c r="A1492" s="14" t="s">
        <v>3942</v>
      </c>
      <c r="B1492">
        <v>335693323575</v>
      </c>
      <c r="C1492" s="14" t="s">
        <v>13263</v>
      </c>
      <c r="D1492">
        <v>151</v>
      </c>
      <c r="E1492" s="14" t="s">
        <v>7876</v>
      </c>
      <c r="F1492" s="14" t="s">
        <v>8130</v>
      </c>
      <c r="G1492" s="14">
        <f>timingTable[[#This Row],[FRT_DEC]]-B1491</f>
        <v>438</v>
      </c>
      <c r="H14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INFO]]))),H1491)</f>
        <v>128</v>
      </c>
      <c r="I14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492" s="14">
        <f>HEX2DEC(RIGHT(timingTable[[#This Row],[FRT_HEX]],MIN(LEN(timingTable[[#This Row],[FRT_HEX]])-2,8)))</f>
        <v>685874487</v>
      </c>
      <c r="K1492" s="14" t="str">
        <f>IF(timingTable[[#This Row],['[TRACECODE']:.1]]=140,"afterTx","")</f>
        <v/>
      </c>
      <c r="L1492" s="14" t="str">
        <f t="shared" si="253"/>
        <v/>
      </c>
      <c r="M1492" s="14" t="str">
        <f>IF(AND(H1492=H1491,K1491="afterTx",timingTable[[#This Row],['[TRACECODE']:.1]]=6),"dc","")</f>
        <v/>
      </c>
      <c r="N1492" s="14" t="str">
        <f t="shared" si="254"/>
        <v/>
      </c>
      <c r="O1492" s="14" t="str">
        <f>IF(timingTable[[#This Row],['[TRACECODE']:.1]]=141,"afterRx","")</f>
        <v/>
      </c>
      <c r="P1492" s="14" t="str">
        <f t="shared" si="255"/>
        <v/>
      </c>
      <c r="Q1492" s="14" t="str">
        <f t="shared" si="256"/>
        <v/>
      </c>
      <c r="R1492" s="14" t="str">
        <f t="shared" si="257"/>
        <v/>
      </c>
      <c r="S1492" s="14" t="str">
        <f t="shared" si="258"/>
        <v>EMPTY</v>
      </c>
      <c r="T1492" s="14" t="str">
        <f t="shared" si="259"/>
        <v>EMPTY</v>
      </c>
      <c r="U1492" s="14" t="str">
        <f t="shared" si="260"/>
        <v>EMPTY</v>
      </c>
      <c r="V1492" s="14" t="str">
        <f t="shared" si="261"/>
        <v>EMPTY</v>
      </c>
      <c r="W1492" s="14" t="str">
        <f>IF(L1492="beforeTx",timingTable[[#This Row],[FRT32_val]]-timingTable[[#This Row],[FRT32_trace]],"EMPTY")</f>
        <v>EMPTY</v>
      </c>
      <c r="X1492" s="14" t="str">
        <f t="shared" si="262"/>
        <v>EMPTY</v>
      </c>
      <c r="Y1492" s="14" t="str">
        <f t="shared" si="263"/>
        <v>EMPTY</v>
      </c>
      <c r="Z1492" s="14" t="str">
        <f>IF(AND(P1492="beforeRx",O1493="afterRx"),J1493-timingTable[[#This Row],[FRT32_trace]],"EMPTY")</f>
        <v>EMPTY</v>
      </c>
      <c r="AA1492" s="14" t="str">
        <f>IF(AND(timingTable[[#This Row],[txEnd]]="txEnd",Q1496="rxStart"),I1496-timingTable[[#This Row],[FRT32_val]],"EMPTY")</f>
        <v>EMPTY</v>
      </c>
    </row>
    <row r="1493" spans="1:27" x14ac:dyDescent="0.25">
      <c r="A1493" s="14" t="s">
        <v>5411</v>
      </c>
      <c r="B1493">
        <v>335693323600</v>
      </c>
      <c r="C1493" s="14" t="s">
        <v>13266</v>
      </c>
      <c r="D1493">
        <v>130</v>
      </c>
      <c r="E1493" s="14" t="s">
        <v>3933</v>
      </c>
      <c r="F1493" s="14" t="s">
        <v>7831</v>
      </c>
      <c r="G1493" s="14">
        <f>timingTable[[#This Row],[FRT_DEC]]-B1492</f>
        <v>25</v>
      </c>
      <c r="H14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INFO]]))),H1492)</f>
        <v>128</v>
      </c>
      <c r="I14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1835013</v>
      </c>
      <c r="J1493" s="14">
        <f>HEX2DEC(RIGHT(timingTable[[#This Row],[FRT_HEX]],MIN(LEN(timingTable[[#This Row],[FRT_HEX]])-2,8)))</f>
        <v>685874512</v>
      </c>
      <c r="K1493" s="14" t="str">
        <f>IF(timingTable[[#This Row],['[TRACECODE']:.1]]=140,"afterTx","")</f>
        <v/>
      </c>
      <c r="L1493" s="14" t="str">
        <f t="shared" si="253"/>
        <v/>
      </c>
      <c r="M1493" s="14" t="str">
        <f>IF(AND(H1493=H1492,K1492="afterTx",timingTable[[#This Row],['[TRACECODE']:.1]]=6),"dc","")</f>
        <v/>
      </c>
      <c r="N1493" s="14" t="str">
        <f t="shared" si="254"/>
        <v/>
      </c>
      <c r="O1493" s="14" t="str">
        <f>IF(timingTable[[#This Row],['[TRACECODE']:.1]]=141,"afterRx","")</f>
        <v/>
      </c>
      <c r="P1493" s="14" t="str">
        <f t="shared" si="255"/>
        <v>beforeRx</v>
      </c>
      <c r="Q1493" s="14" t="str">
        <f t="shared" si="256"/>
        <v/>
      </c>
      <c r="R1493" s="14" t="str">
        <f t="shared" si="257"/>
        <v/>
      </c>
      <c r="S1493" s="14" t="str">
        <f t="shared" si="258"/>
        <v>EMPTY</v>
      </c>
      <c r="T1493" s="14" t="str">
        <f t="shared" si="259"/>
        <v>EMPTY</v>
      </c>
      <c r="U1493" s="14" t="str">
        <f t="shared" si="260"/>
        <v>EMPTY</v>
      </c>
      <c r="V1493" s="14" t="str">
        <f t="shared" si="261"/>
        <v>EMPTY</v>
      </c>
      <c r="W1493" s="14" t="str">
        <f>IF(L1493="beforeTx",timingTable[[#This Row],[FRT32_val]]-timingTable[[#This Row],[FRT32_trace]],"EMPTY")</f>
        <v>EMPTY</v>
      </c>
      <c r="X1493" s="14" t="str">
        <f t="shared" si="262"/>
        <v>EMPTY</v>
      </c>
      <c r="Y1493" s="14" t="str">
        <f t="shared" si="263"/>
        <v>EMPTY</v>
      </c>
      <c r="Z1493" s="14">
        <f>IF(AND(P1493="beforeRx",O1494="afterRx"),J1494-timingTable[[#This Row],[FRT32_trace]],"EMPTY")</f>
        <v>739</v>
      </c>
      <c r="AA1493" s="14" t="str">
        <f>IF(AND(timingTable[[#This Row],[txEnd]]="txEnd",Q1497="rxStart"),I1497-timingTable[[#This Row],[FRT32_val]],"EMPTY")</f>
        <v>EMPTY</v>
      </c>
    </row>
    <row r="1494" spans="1:27" x14ac:dyDescent="0.25">
      <c r="A1494" s="14" t="s">
        <v>5412</v>
      </c>
      <c r="B1494">
        <v>335693324339</v>
      </c>
      <c r="C1494" s="14" t="s">
        <v>13267</v>
      </c>
      <c r="D1494">
        <v>141</v>
      </c>
      <c r="E1494" s="14" t="s">
        <v>3934</v>
      </c>
      <c r="F1494" s="14" t="s">
        <v>7832</v>
      </c>
      <c r="G1494" s="14">
        <f>timingTable[[#This Row],[FRT_DEC]]-B1493</f>
        <v>739</v>
      </c>
      <c r="H14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INFO]]))),H1493)</f>
        <v>128</v>
      </c>
      <c r="I149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494" s="14">
        <f>HEX2DEC(RIGHT(timingTable[[#This Row],[FRT_HEX]],MIN(LEN(timingTable[[#This Row],[FRT_HEX]])-2,8)))</f>
        <v>685875251</v>
      </c>
      <c r="K1494" s="14" t="str">
        <f>IF(timingTable[[#This Row],['[TRACECODE']:.1]]=140,"afterTx","")</f>
        <v/>
      </c>
      <c r="L1494" s="14" t="str">
        <f t="shared" si="253"/>
        <v/>
      </c>
      <c r="M1494" s="14" t="str">
        <f>IF(AND(H1494=H1493,K1493="afterTx",timingTable[[#This Row],['[TRACECODE']:.1]]=6),"dc","")</f>
        <v/>
      </c>
      <c r="N1494" s="14" t="str">
        <f t="shared" si="254"/>
        <v/>
      </c>
      <c r="O1494" s="14" t="str">
        <f>IF(timingTable[[#This Row],['[TRACECODE']:.1]]=141,"afterRx","")</f>
        <v>afterRx</v>
      </c>
      <c r="P1494" s="14" t="str">
        <f t="shared" si="255"/>
        <v/>
      </c>
      <c r="Q1494" s="14" t="str">
        <f t="shared" si="256"/>
        <v/>
      </c>
      <c r="R1494" s="14" t="str">
        <f t="shared" si="257"/>
        <v/>
      </c>
      <c r="S1494" s="14" t="str">
        <f t="shared" si="258"/>
        <v>EMPTY</v>
      </c>
      <c r="T1494" s="14" t="str">
        <f t="shared" si="259"/>
        <v>EMPTY</v>
      </c>
      <c r="U1494" s="14" t="str">
        <f t="shared" si="260"/>
        <v>EMPTY</v>
      </c>
      <c r="V1494" s="14" t="str">
        <f t="shared" si="261"/>
        <v>EMPTY</v>
      </c>
      <c r="W1494" s="14" t="str">
        <f>IF(L1494="beforeTx",timingTable[[#This Row],[FRT32_val]]-timingTable[[#This Row],[FRT32_trace]],"EMPTY")</f>
        <v>EMPTY</v>
      </c>
      <c r="X1494" s="14" t="str">
        <f t="shared" si="262"/>
        <v>EMPTY</v>
      </c>
      <c r="Y1494" s="14" t="str">
        <f t="shared" si="263"/>
        <v>EMPTY</v>
      </c>
      <c r="Z1494" s="14" t="str">
        <f>IF(AND(P1494="beforeRx",O1495="afterRx"),J1495-timingTable[[#This Row],[FRT32_trace]],"EMPTY")</f>
        <v>EMPTY</v>
      </c>
      <c r="AA1494" s="14" t="str">
        <f>IF(AND(timingTable[[#This Row],[txEnd]]="txEnd",Q1498="rxStart"),I1498-timingTable[[#This Row],[FRT32_val]],"EMPTY")</f>
        <v>EMPTY</v>
      </c>
    </row>
    <row r="1495" spans="1:27" x14ac:dyDescent="0.25">
      <c r="A1495" s="14" t="s">
        <v>5415</v>
      </c>
      <c r="B1495">
        <v>335693325674</v>
      </c>
      <c r="C1495" s="14" t="s">
        <v>13270</v>
      </c>
      <c r="D1495">
        <v>123</v>
      </c>
      <c r="E1495" s="14" t="s">
        <v>3922</v>
      </c>
      <c r="F1495" s="14" t="s">
        <v>13271</v>
      </c>
      <c r="G1495" s="14">
        <f>timingTable[[#This Row],[FRT_DEC]]-B1494</f>
        <v>1335</v>
      </c>
      <c r="H14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INFO]]))),H1494)</f>
        <v>128</v>
      </c>
      <c r="I14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685876185</v>
      </c>
      <c r="J1495" s="14">
        <f>HEX2DEC(RIGHT(timingTable[[#This Row],[FRT_HEX]],MIN(LEN(timingTable[[#This Row],[FRT_HEX]])-2,8)))</f>
        <v>685876586</v>
      </c>
      <c r="K1495" s="14" t="str">
        <f>IF(timingTable[[#This Row],['[TRACECODE']:.1]]=140,"afterTx","")</f>
        <v/>
      </c>
      <c r="L1495" s="14" t="str">
        <f t="shared" si="253"/>
        <v/>
      </c>
      <c r="M1495" s="14" t="str">
        <f>IF(AND(H1495=H1494,K1494="afterTx",timingTable[[#This Row],['[TRACECODE']:.1]]=6),"dc","")</f>
        <v/>
      </c>
      <c r="N1495" s="14" t="str">
        <f t="shared" si="254"/>
        <v/>
      </c>
      <c r="O1495" s="14" t="str">
        <f>IF(timingTable[[#This Row],['[TRACECODE']:.1]]=141,"afterRx","")</f>
        <v/>
      </c>
      <c r="P1495" s="14" t="str">
        <f t="shared" si="255"/>
        <v/>
      </c>
      <c r="Q1495" s="14" t="str">
        <f t="shared" si="256"/>
        <v>rxStart</v>
      </c>
      <c r="R1495" s="14" t="str">
        <f t="shared" si="257"/>
        <v/>
      </c>
      <c r="S1495" s="14" t="str">
        <f t="shared" si="258"/>
        <v>EMPTY</v>
      </c>
      <c r="T1495" s="14" t="str">
        <f t="shared" si="259"/>
        <v>EMPTY</v>
      </c>
      <c r="U1495" s="14" t="str">
        <f t="shared" si="260"/>
        <v>EMPTY</v>
      </c>
      <c r="V1495" s="14" t="str">
        <f t="shared" si="261"/>
        <v>EMPTY</v>
      </c>
      <c r="W1495" s="14" t="str">
        <f>IF(L1495="beforeTx",timingTable[[#This Row],[FRT32_val]]-timingTable[[#This Row],[FRT32_trace]],"EMPTY")</f>
        <v>EMPTY</v>
      </c>
      <c r="X1495" s="14" t="str">
        <f t="shared" si="262"/>
        <v>EMPTY</v>
      </c>
      <c r="Y1495" s="14" t="str">
        <f t="shared" si="263"/>
        <v>EMPTY</v>
      </c>
      <c r="Z1495" s="14" t="str">
        <f>IF(AND(P1495="beforeRx",O1496="afterRx"),J1496-timingTable[[#This Row],[FRT32_trace]],"EMPTY")</f>
        <v>EMPTY</v>
      </c>
      <c r="AA1495" s="14" t="str">
        <f>IF(AND(timingTable[[#This Row],[txEnd]]="txEnd",Q1499="rxStart"),I1499-timingTable[[#This Row],[FRT32_val]],"EMPTY")</f>
        <v>EMPTY</v>
      </c>
    </row>
    <row r="1496" spans="1:27" x14ac:dyDescent="0.25">
      <c r="A1496" s="14" t="s">
        <v>5416</v>
      </c>
      <c r="B1496">
        <v>335693325677</v>
      </c>
      <c r="C1496" s="14" t="s">
        <v>13272</v>
      </c>
      <c r="D1496">
        <v>123</v>
      </c>
      <c r="E1496" s="14" t="s">
        <v>3922</v>
      </c>
      <c r="F1496" s="14" t="s">
        <v>7879</v>
      </c>
      <c r="G1496" s="14">
        <f>timingTable[[#This Row],[FRT_DEC]]-B1495</f>
        <v>3</v>
      </c>
      <c r="H14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INFO]]))),H1495)</f>
        <v>128</v>
      </c>
      <c r="I14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96" s="14">
        <f>HEX2DEC(RIGHT(timingTable[[#This Row],[FRT_HEX]],MIN(LEN(timingTable[[#This Row],[FRT_HEX]])-2,8)))</f>
        <v>685876589</v>
      </c>
      <c r="K1496" s="14" t="str">
        <f>IF(timingTable[[#This Row],['[TRACECODE']:.1]]=140,"afterTx","")</f>
        <v/>
      </c>
      <c r="L1496" s="14" t="str">
        <f t="shared" si="253"/>
        <v/>
      </c>
      <c r="M1496" s="14" t="str">
        <f>IF(AND(H1496=H1495,K1495="afterTx",timingTable[[#This Row],['[TRACECODE']:.1]]=6),"dc","")</f>
        <v/>
      </c>
      <c r="N1496" s="14" t="str">
        <f t="shared" si="254"/>
        <v/>
      </c>
      <c r="O1496" s="14" t="str">
        <f>IF(timingTable[[#This Row],['[TRACECODE']:.1]]=141,"afterRx","")</f>
        <v/>
      </c>
      <c r="P1496" s="14" t="str">
        <f t="shared" si="255"/>
        <v/>
      </c>
      <c r="Q1496" s="14" t="str">
        <f t="shared" si="256"/>
        <v/>
      </c>
      <c r="R1496" s="14" t="str">
        <f t="shared" si="257"/>
        <v/>
      </c>
      <c r="S1496" s="14" t="str">
        <f t="shared" si="258"/>
        <v>EMPTY</v>
      </c>
      <c r="T1496" s="14" t="str">
        <f t="shared" si="259"/>
        <v>EMPTY</v>
      </c>
      <c r="U1496" s="14" t="str">
        <f t="shared" si="260"/>
        <v>EMPTY</v>
      </c>
      <c r="V1496" s="14" t="str">
        <f t="shared" si="261"/>
        <v>EMPTY</v>
      </c>
      <c r="W1496" s="14" t="str">
        <f>IF(L1496="beforeTx",timingTable[[#This Row],[FRT32_val]]-timingTable[[#This Row],[FRT32_trace]],"EMPTY")</f>
        <v>EMPTY</v>
      </c>
      <c r="X1496" s="14" t="str">
        <f t="shared" si="262"/>
        <v>EMPTY</v>
      </c>
      <c r="Y1496" s="14" t="str">
        <f t="shared" si="263"/>
        <v>EMPTY</v>
      </c>
      <c r="Z1496" s="14" t="str">
        <f>IF(AND(P1496="beforeRx",O1497="afterRx"),J1497-timingTable[[#This Row],[FRT32_trace]],"EMPTY")</f>
        <v>EMPTY</v>
      </c>
      <c r="AA1496" s="14" t="str">
        <f>IF(AND(timingTable[[#This Row],[txEnd]]="txEnd",Q1500="rxStart"),I1500-timingTable[[#This Row],[FRT32_val]],"EMPTY")</f>
        <v>EMPTY</v>
      </c>
    </row>
    <row r="1497" spans="1:27" x14ac:dyDescent="0.25">
      <c r="A1497" s="14" t="s">
        <v>5420</v>
      </c>
      <c r="B1497">
        <v>335693326009</v>
      </c>
      <c r="C1497" s="14" t="s">
        <v>13276</v>
      </c>
      <c r="D1497">
        <v>124</v>
      </c>
      <c r="E1497" s="14" t="s">
        <v>3923</v>
      </c>
      <c r="F1497" s="14" t="s">
        <v>13277</v>
      </c>
      <c r="G1497" s="14">
        <f>timingTable[[#This Row],[FRT_DEC]]-B1496</f>
        <v>332</v>
      </c>
      <c r="H14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INFO]]))),H1496)</f>
        <v>128</v>
      </c>
      <c r="I14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685876718</v>
      </c>
      <c r="J1497" s="14">
        <f>HEX2DEC(RIGHT(timingTable[[#This Row],[FRT_HEX]],MIN(LEN(timingTable[[#This Row],[FRT_HEX]])-2,8)))</f>
        <v>685876921</v>
      </c>
      <c r="K1497" s="14" t="str">
        <f>IF(timingTable[[#This Row],['[TRACECODE']:.1]]=140,"afterTx","")</f>
        <v/>
      </c>
      <c r="L1497" s="14" t="str">
        <f t="shared" si="253"/>
        <v/>
      </c>
      <c r="M1497" s="14" t="str">
        <f>IF(AND(H1497=H1496,K1496="afterTx",timingTable[[#This Row],['[TRACECODE']:.1]]=6),"dc","")</f>
        <v/>
      </c>
      <c r="N1497" s="14" t="str">
        <f t="shared" si="254"/>
        <v/>
      </c>
      <c r="O1497" s="14" t="str">
        <f>IF(timingTable[[#This Row],['[TRACECODE']:.1]]=141,"afterRx","")</f>
        <v/>
      </c>
      <c r="P1497" s="14" t="str">
        <f t="shared" si="255"/>
        <v/>
      </c>
      <c r="Q1497" s="14" t="str">
        <f t="shared" si="256"/>
        <v/>
      </c>
      <c r="R1497" s="14" t="str">
        <f t="shared" si="257"/>
        <v>rxEnd</v>
      </c>
      <c r="S1497" s="14" t="str">
        <f t="shared" si="258"/>
        <v>EMPTY</v>
      </c>
      <c r="T1497" s="14" t="str">
        <f t="shared" si="259"/>
        <v>EMPTY</v>
      </c>
      <c r="U1497" s="14">
        <f t="shared" si="260"/>
        <v>-685876716</v>
      </c>
      <c r="V1497" s="14" t="str">
        <f t="shared" si="261"/>
        <v>EMPTY</v>
      </c>
      <c r="W1497" s="14" t="str">
        <f>IF(L1497="beforeTx",timingTable[[#This Row],[FRT32_val]]-timingTable[[#This Row],[FRT32_trace]],"EMPTY")</f>
        <v>EMPTY</v>
      </c>
      <c r="X1497" s="14" t="str">
        <f t="shared" si="262"/>
        <v>EMPTY</v>
      </c>
      <c r="Y1497" s="14">
        <f t="shared" si="263"/>
        <v>220</v>
      </c>
      <c r="Z1497" s="14" t="str">
        <f>IF(AND(P1497="beforeRx",O1498="afterRx"),J1498-timingTable[[#This Row],[FRT32_trace]],"EMPTY")</f>
        <v>EMPTY</v>
      </c>
      <c r="AA1497" s="14" t="str">
        <f>IF(AND(timingTable[[#This Row],[txEnd]]="txEnd",Q1501="rxStart"),I1501-timingTable[[#This Row],[FRT32_val]],"EMPTY")</f>
        <v>EMPTY</v>
      </c>
    </row>
    <row r="1498" spans="1:27" x14ac:dyDescent="0.25">
      <c r="A1498" s="14" t="s">
        <v>5421</v>
      </c>
      <c r="B1498">
        <v>335693326012</v>
      </c>
      <c r="C1498" s="14" t="s">
        <v>13278</v>
      </c>
      <c r="D1498">
        <v>124</v>
      </c>
      <c r="E1498" s="14" t="s">
        <v>3923</v>
      </c>
      <c r="F1498" s="14" t="s">
        <v>7880</v>
      </c>
      <c r="G1498" s="14">
        <f>timingTable[[#This Row],[FRT_DEC]]-B1497</f>
        <v>3</v>
      </c>
      <c r="H14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INFO]]))),H1497)</f>
        <v>128</v>
      </c>
      <c r="I14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498" s="14">
        <f>HEX2DEC(RIGHT(timingTable[[#This Row],[FRT_HEX]],MIN(LEN(timingTable[[#This Row],[FRT_HEX]])-2,8)))</f>
        <v>685876924</v>
      </c>
      <c r="K1498" s="14" t="str">
        <f>IF(timingTable[[#This Row],['[TRACECODE']:.1]]=140,"afterTx","")</f>
        <v/>
      </c>
      <c r="L1498" s="14" t="str">
        <f t="shared" si="253"/>
        <v/>
      </c>
      <c r="M1498" s="14" t="str">
        <f>IF(AND(H1498=H1497,K1497="afterTx",timingTable[[#This Row],['[TRACECODE']:.1]]=6),"dc","")</f>
        <v/>
      </c>
      <c r="N1498" s="14" t="str">
        <f t="shared" si="254"/>
        <v/>
      </c>
      <c r="O1498" s="14" t="str">
        <f>IF(timingTable[[#This Row],['[TRACECODE']:.1]]=141,"afterRx","")</f>
        <v/>
      </c>
      <c r="P1498" s="14" t="str">
        <f t="shared" si="255"/>
        <v/>
      </c>
      <c r="Q1498" s="14" t="str">
        <f t="shared" si="256"/>
        <v/>
      </c>
      <c r="R1498" s="14" t="str">
        <f t="shared" si="257"/>
        <v/>
      </c>
      <c r="S1498" s="14" t="str">
        <f t="shared" si="258"/>
        <v>EMPTY</v>
      </c>
      <c r="T1498" s="14" t="str">
        <f t="shared" si="259"/>
        <v>EMPTY</v>
      </c>
      <c r="U1498" s="14" t="str">
        <f t="shared" si="260"/>
        <v>EMPTY</v>
      </c>
      <c r="V1498" s="14" t="str">
        <f t="shared" si="261"/>
        <v>EMPTY</v>
      </c>
      <c r="W1498" s="14" t="str">
        <f>IF(L1498="beforeTx",timingTable[[#This Row],[FRT32_val]]-timingTable[[#This Row],[FRT32_trace]],"EMPTY")</f>
        <v>EMPTY</v>
      </c>
      <c r="X1498" s="14" t="str">
        <f t="shared" si="262"/>
        <v>EMPTY</v>
      </c>
      <c r="Y1498" s="14" t="str">
        <f t="shared" si="263"/>
        <v>EMPTY</v>
      </c>
      <c r="Z1498" s="14" t="str">
        <f>IF(AND(P1498="beforeRx",O1499="afterRx"),J1499-timingTable[[#This Row],[FRT32_trace]],"EMPTY")</f>
        <v>EMPTY</v>
      </c>
      <c r="AA1498" s="14" t="str">
        <f>IF(AND(timingTable[[#This Row],[txEnd]]="txEnd",Q1502="rxStart"),I1502-timingTable[[#This Row],[FRT32_val]],"EMPTY")</f>
        <v>EMPTY</v>
      </c>
    </row>
    <row r="1499" spans="1:27" x14ac:dyDescent="0.25">
      <c r="A1499" s="14" t="s">
        <v>5422</v>
      </c>
      <c r="B1499">
        <v>335693326026</v>
      </c>
      <c r="C1499" s="14" t="s">
        <v>13279</v>
      </c>
      <c r="D1499">
        <v>151</v>
      </c>
      <c r="E1499" s="14" t="s">
        <v>7876</v>
      </c>
      <c r="F1499" s="14" t="s">
        <v>7845</v>
      </c>
      <c r="G1499" s="14">
        <f>timingTable[[#This Row],[FRT_DEC]]-B1498</f>
        <v>14</v>
      </c>
      <c r="H14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INFO]]))),H1498)</f>
        <v>128</v>
      </c>
      <c r="I14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499" s="14">
        <f>HEX2DEC(RIGHT(timingTable[[#This Row],[FRT_HEX]],MIN(LEN(timingTable[[#This Row],[FRT_HEX]])-2,8)))</f>
        <v>685876938</v>
      </c>
      <c r="K1499" s="14" t="str">
        <f>IF(timingTable[[#This Row],['[TRACECODE']:.1]]=140,"afterTx","")</f>
        <v/>
      </c>
      <c r="L1499" s="14" t="str">
        <f t="shared" si="253"/>
        <v>beforeTx</v>
      </c>
      <c r="M1499" s="14" t="str">
        <f>IF(AND(H1499=H1498,K1498="afterTx",timingTable[[#This Row],['[TRACECODE']:.1]]=6),"dc","")</f>
        <v/>
      </c>
      <c r="N1499" s="14" t="str">
        <f t="shared" si="254"/>
        <v/>
      </c>
      <c r="O1499" s="14" t="str">
        <f>IF(timingTable[[#This Row],['[TRACECODE']:.1]]=141,"afterRx","")</f>
        <v/>
      </c>
      <c r="P1499" s="14" t="str">
        <f t="shared" si="255"/>
        <v/>
      </c>
      <c r="Q1499" s="14" t="str">
        <f t="shared" si="256"/>
        <v/>
      </c>
      <c r="R1499" s="14" t="str">
        <f t="shared" si="257"/>
        <v/>
      </c>
      <c r="S1499" s="14" t="str">
        <f t="shared" si="258"/>
        <v>EMPTY</v>
      </c>
      <c r="T1499" s="14" t="str">
        <f t="shared" si="259"/>
        <v>EMPTY</v>
      </c>
      <c r="U1499" s="14" t="str">
        <f t="shared" si="260"/>
        <v>EMPTY</v>
      </c>
      <c r="V1499" s="14" t="str">
        <f t="shared" si="261"/>
        <v>EMPTY</v>
      </c>
      <c r="W1499" s="14">
        <f>IF(L1499="beforeTx",timingTable[[#This Row],[FRT32_val]]-timingTable[[#This Row],[FRT32_trace]],"EMPTY")</f>
        <v>-685876936</v>
      </c>
      <c r="X1499" s="14">
        <f t="shared" si="262"/>
        <v>717</v>
      </c>
      <c r="Y1499" s="14" t="str">
        <f t="shared" si="263"/>
        <v>EMPTY</v>
      </c>
      <c r="Z1499" s="14" t="str">
        <f>IF(AND(P1499="beforeRx",O1500="afterRx"),J1500-timingTable[[#This Row],[FRT32_trace]],"EMPTY")</f>
        <v>EMPTY</v>
      </c>
      <c r="AA1499" s="14" t="str">
        <f>IF(AND(timingTable[[#This Row],[txEnd]]="txEnd",Q1503="rxStart"),I1503-timingTable[[#This Row],[FRT32_val]],"EMPTY")</f>
        <v>EMPTY</v>
      </c>
    </row>
    <row r="1500" spans="1:27" x14ac:dyDescent="0.25">
      <c r="A1500" s="14" t="s">
        <v>5424</v>
      </c>
      <c r="B1500">
        <v>335693326037</v>
      </c>
      <c r="C1500" s="14" t="s">
        <v>13281</v>
      </c>
      <c r="D1500">
        <v>151</v>
      </c>
      <c r="E1500" s="14" t="s">
        <v>7876</v>
      </c>
      <c r="F1500" s="14" t="s">
        <v>8151</v>
      </c>
      <c r="G1500" s="14">
        <f>timingTable[[#This Row],[FRT_DEC]]-B1499</f>
        <v>11</v>
      </c>
      <c r="H15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INFO]]))),H1499)</f>
        <v>128</v>
      </c>
      <c r="I15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500" s="14">
        <f>HEX2DEC(RIGHT(timingTable[[#This Row],[FRT_HEX]],MIN(LEN(timingTable[[#This Row],[FRT_HEX]])-2,8)))</f>
        <v>685876949</v>
      </c>
      <c r="K1500" s="14" t="str">
        <f>IF(timingTable[[#This Row],['[TRACECODE']:.1]]=140,"afterTx","")</f>
        <v/>
      </c>
      <c r="L1500" s="14" t="str">
        <f t="shared" si="253"/>
        <v/>
      </c>
      <c r="M1500" s="14" t="str">
        <f>IF(AND(H1500=H1499,K1499="afterTx",timingTable[[#This Row],['[TRACECODE']:.1]]=6),"dc","")</f>
        <v/>
      </c>
      <c r="N1500" s="14" t="str">
        <f t="shared" si="254"/>
        <v/>
      </c>
      <c r="O1500" s="14" t="str">
        <f>IF(timingTable[[#This Row],['[TRACECODE']:.1]]=141,"afterRx","")</f>
        <v/>
      </c>
      <c r="P1500" s="14" t="str">
        <f t="shared" si="255"/>
        <v/>
      </c>
      <c r="Q1500" s="14" t="str">
        <f t="shared" si="256"/>
        <v/>
      </c>
      <c r="R1500" s="14" t="str">
        <f t="shared" si="257"/>
        <v/>
      </c>
      <c r="S1500" s="14" t="str">
        <f t="shared" si="258"/>
        <v>EMPTY</v>
      </c>
      <c r="T1500" s="14" t="str">
        <f t="shared" si="259"/>
        <v>EMPTY</v>
      </c>
      <c r="U1500" s="14" t="str">
        <f t="shared" si="260"/>
        <v>EMPTY</v>
      </c>
      <c r="V1500" s="14" t="str">
        <f t="shared" si="261"/>
        <v>EMPTY</v>
      </c>
      <c r="W1500" s="14" t="str">
        <f>IF(L1500="beforeTx",timingTable[[#This Row],[FRT32_val]]-timingTable[[#This Row],[FRT32_trace]],"EMPTY")</f>
        <v>EMPTY</v>
      </c>
      <c r="X1500" s="14" t="str">
        <f t="shared" si="262"/>
        <v>EMPTY</v>
      </c>
      <c r="Y1500" s="14" t="str">
        <f t="shared" si="263"/>
        <v>EMPTY</v>
      </c>
      <c r="Z1500" s="14" t="str">
        <f>IF(AND(P1500="beforeRx",O1501="afterRx"),J1501-timingTable[[#This Row],[FRT32_trace]],"EMPTY")</f>
        <v>EMPTY</v>
      </c>
      <c r="AA1500" s="14" t="str">
        <f>IF(AND(timingTable[[#This Row],[txEnd]]="txEnd",Q1504="rxStart"),I1504-timingTable[[#This Row],[FRT32_val]],"EMPTY")</f>
        <v>EMPTY</v>
      </c>
    </row>
    <row r="1501" spans="1:27" x14ac:dyDescent="0.25">
      <c r="A1501" s="14" t="s">
        <v>5441</v>
      </c>
      <c r="B1501">
        <v>335693326743</v>
      </c>
      <c r="C1501" s="14" t="s">
        <v>13300</v>
      </c>
      <c r="D1501">
        <v>140</v>
      </c>
      <c r="E1501" s="14" t="s">
        <v>1076</v>
      </c>
      <c r="F1501" s="14" t="s">
        <v>7833</v>
      </c>
      <c r="G1501" s="14">
        <f>timingTable[[#This Row],[FRT_DEC]]-B1500</f>
        <v>706</v>
      </c>
      <c r="H15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INFO]]))),H1500)</f>
        <v>128</v>
      </c>
      <c r="I15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01" s="14">
        <f>HEX2DEC(RIGHT(timingTable[[#This Row],[FRT_HEX]],MIN(LEN(timingTable[[#This Row],[FRT_HEX]])-2,8)))</f>
        <v>685877655</v>
      </c>
      <c r="K1501" s="14" t="str">
        <f>IF(timingTable[[#This Row],['[TRACECODE']:.1]]=140,"afterTx","")</f>
        <v>afterTx</v>
      </c>
      <c r="L1501" s="14" t="str">
        <f t="shared" si="253"/>
        <v/>
      </c>
      <c r="M1501" s="14" t="str">
        <f>IF(AND(H1501=H1500,K1500="afterTx",timingTable[[#This Row],['[TRACECODE']:.1]]=6),"dc","")</f>
        <v/>
      </c>
      <c r="N1501" s="14" t="str">
        <f t="shared" si="254"/>
        <v/>
      </c>
      <c r="O1501" s="14" t="str">
        <f>IF(timingTable[[#This Row],['[TRACECODE']:.1]]=141,"afterRx","")</f>
        <v/>
      </c>
      <c r="P1501" s="14" t="str">
        <f t="shared" si="255"/>
        <v/>
      </c>
      <c r="Q1501" s="14" t="str">
        <f t="shared" si="256"/>
        <v/>
      </c>
      <c r="R1501" s="14" t="str">
        <f t="shared" si="257"/>
        <v/>
      </c>
      <c r="S1501" s="14" t="str">
        <f t="shared" si="258"/>
        <v>EMPTY</v>
      </c>
      <c r="T1501" s="14" t="str">
        <f t="shared" si="259"/>
        <v>EMPTY</v>
      </c>
      <c r="U1501" s="14" t="str">
        <f t="shared" si="260"/>
        <v>EMPTY</v>
      </c>
      <c r="V1501" s="14" t="str">
        <f t="shared" si="261"/>
        <v>EMPTY</v>
      </c>
      <c r="W1501" s="14" t="str">
        <f>IF(L1501="beforeTx",timingTable[[#This Row],[FRT32_val]]-timingTable[[#This Row],[FRT32_trace]],"EMPTY")</f>
        <v>EMPTY</v>
      </c>
      <c r="X1501" s="14" t="str">
        <f t="shared" si="262"/>
        <v>EMPTY</v>
      </c>
      <c r="Y1501" s="14" t="str">
        <f t="shared" si="263"/>
        <v>EMPTY</v>
      </c>
      <c r="Z1501" s="14" t="str">
        <f>IF(AND(P1501="beforeRx",O1502="afterRx"),J1502-timingTable[[#This Row],[FRT32_trace]],"EMPTY")</f>
        <v>EMPTY</v>
      </c>
      <c r="AA1501" s="14" t="str">
        <f>IF(AND(timingTable[[#This Row],[txEnd]]="txEnd",Q1505="rxStart"),I1505-timingTable[[#This Row],[FRT32_val]],"EMPTY")</f>
        <v>EMPTY</v>
      </c>
    </row>
    <row r="1502" spans="1:27" x14ac:dyDescent="0.25">
      <c r="A1502" s="14" t="s">
        <v>5451</v>
      </c>
      <c r="B1502">
        <v>335693328116</v>
      </c>
      <c r="C1502" s="14" t="s">
        <v>13313</v>
      </c>
      <c r="D1502">
        <v>151</v>
      </c>
      <c r="E1502" s="14" t="s">
        <v>7876</v>
      </c>
      <c r="F1502" s="14" t="s">
        <v>7989</v>
      </c>
      <c r="G1502" s="14">
        <f>timingTable[[#This Row],[FRT_DEC]]-B1501</f>
        <v>1373</v>
      </c>
      <c r="H15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INFO]]))),H1501)</f>
        <v>128</v>
      </c>
      <c r="I15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02" s="14">
        <f>HEX2DEC(RIGHT(timingTable[[#This Row],[FRT_HEX]],MIN(LEN(timingTable[[#This Row],[FRT_HEX]])-2,8)))</f>
        <v>685879028</v>
      </c>
      <c r="K1502" s="14" t="str">
        <f>IF(timingTable[[#This Row],['[TRACECODE']:.1]]=140,"afterTx","")</f>
        <v/>
      </c>
      <c r="L1502" s="14" t="str">
        <f t="shared" si="253"/>
        <v/>
      </c>
      <c r="M1502" s="14" t="str">
        <f>IF(AND(H1502=H1501,K1501="afterTx",timingTable[[#This Row],['[TRACECODE']:.1]]=6),"dc","")</f>
        <v/>
      </c>
      <c r="N1502" s="14" t="str">
        <f t="shared" si="254"/>
        <v/>
      </c>
      <c r="O1502" s="14" t="str">
        <f>IF(timingTable[[#This Row],['[TRACECODE']:.1]]=141,"afterRx","")</f>
        <v/>
      </c>
      <c r="P1502" s="14" t="str">
        <f t="shared" si="255"/>
        <v/>
      </c>
      <c r="Q1502" s="14" t="str">
        <f t="shared" si="256"/>
        <v/>
      </c>
      <c r="R1502" s="14" t="str">
        <f t="shared" si="257"/>
        <v/>
      </c>
      <c r="S1502" s="14" t="str">
        <f t="shared" si="258"/>
        <v>EMPTY</v>
      </c>
      <c r="T1502" s="14" t="str">
        <f t="shared" si="259"/>
        <v>EMPTY</v>
      </c>
      <c r="U1502" s="14" t="str">
        <f t="shared" si="260"/>
        <v>EMPTY</v>
      </c>
      <c r="V1502" s="14" t="str">
        <f t="shared" si="261"/>
        <v>EMPTY</v>
      </c>
      <c r="W1502" s="14" t="str">
        <f>IF(L1502="beforeTx",timingTable[[#This Row],[FRT32_val]]-timingTable[[#This Row],[FRT32_trace]],"EMPTY")</f>
        <v>EMPTY</v>
      </c>
      <c r="X1502" s="14" t="str">
        <f t="shared" si="262"/>
        <v>EMPTY</v>
      </c>
      <c r="Y1502" s="14" t="str">
        <f t="shared" si="263"/>
        <v>EMPTY</v>
      </c>
      <c r="Z1502" s="14" t="str">
        <f>IF(AND(P1502="beforeRx",O1503="afterRx"),J1503-timingTable[[#This Row],[FRT32_trace]],"EMPTY")</f>
        <v>EMPTY</v>
      </c>
      <c r="AA1502" s="14" t="str">
        <f>IF(AND(timingTable[[#This Row],[txEnd]]="txEnd",Q1506="rxStart"),I1506-timingTable[[#This Row],[FRT32_val]],"EMPTY")</f>
        <v>EMPTY</v>
      </c>
    </row>
    <row r="1503" spans="1:27" x14ac:dyDescent="0.25">
      <c r="A1503" s="14" t="s">
        <v>5454</v>
      </c>
      <c r="B1503">
        <v>335693332766</v>
      </c>
      <c r="C1503" s="14" t="s">
        <v>13316</v>
      </c>
      <c r="D1503">
        <v>151</v>
      </c>
      <c r="E1503" s="14" t="s">
        <v>7876</v>
      </c>
      <c r="F1503" s="14" t="s">
        <v>7936</v>
      </c>
      <c r="G1503" s="14">
        <f>timingTable[[#This Row],[FRT_DEC]]-B1502</f>
        <v>4650</v>
      </c>
      <c r="H15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INFO]]))),H1502)</f>
        <v>128</v>
      </c>
      <c r="I15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503" s="14">
        <f>HEX2DEC(RIGHT(timingTable[[#This Row],[FRT_HEX]],MIN(LEN(timingTable[[#This Row],[FRT_HEX]])-2,8)))</f>
        <v>685883678</v>
      </c>
      <c r="K1503" s="14" t="str">
        <f>IF(timingTable[[#This Row],['[TRACECODE']:.1]]=140,"afterTx","")</f>
        <v/>
      </c>
      <c r="L1503" s="14" t="str">
        <f t="shared" si="253"/>
        <v/>
      </c>
      <c r="M1503" s="14" t="str">
        <f>IF(AND(H1503=H1502,K1502="afterTx",timingTable[[#This Row],['[TRACECODE']:.1]]=6),"dc","")</f>
        <v/>
      </c>
      <c r="N1503" s="14" t="str">
        <f t="shared" si="254"/>
        <v/>
      </c>
      <c r="O1503" s="14" t="str">
        <f>IF(timingTable[[#This Row],['[TRACECODE']:.1]]=141,"afterRx","")</f>
        <v/>
      </c>
      <c r="P1503" s="14" t="str">
        <f t="shared" si="255"/>
        <v/>
      </c>
      <c r="Q1503" s="14" t="str">
        <f t="shared" si="256"/>
        <v/>
      </c>
      <c r="R1503" s="14" t="str">
        <f t="shared" si="257"/>
        <v/>
      </c>
      <c r="S1503" s="14" t="str">
        <f t="shared" si="258"/>
        <v>EMPTY</v>
      </c>
      <c r="T1503" s="14" t="str">
        <f t="shared" si="259"/>
        <v>EMPTY</v>
      </c>
      <c r="U1503" s="14" t="str">
        <f t="shared" si="260"/>
        <v>EMPTY</v>
      </c>
      <c r="V1503" s="14" t="str">
        <f t="shared" si="261"/>
        <v>EMPTY</v>
      </c>
      <c r="W1503" s="14" t="str">
        <f>IF(L1503="beforeTx",timingTable[[#This Row],[FRT32_val]]-timingTable[[#This Row],[FRT32_trace]],"EMPTY")</f>
        <v>EMPTY</v>
      </c>
      <c r="X1503" s="14" t="str">
        <f t="shared" si="262"/>
        <v>EMPTY</v>
      </c>
      <c r="Y1503" s="14" t="str">
        <f t="shared" si="263"/>
        <v>EMPTY</v>
      </c>
      <c r="Z1503" s="14" t="str">
        <f>IF(AND(P1503="beforeRx",O1504="afterRx"),J1504-timingTable[[#This Row],[FRT32_trace]],"EMPTY")</f>
        <v>EMPTY</v>
      </c>
      <c r="AA1503" s="14" t="str">
        <f>IF(AND(timingTable[[#This Row],[txEnd]]="txEnd",Q1507="rxStart"),I1507-timingTable[[#This Row],[FRT32_val]],"EMPTY")</f>
        <v>EMPTY</v>
      </c>
    </row>
    <row r="1504" spans="1:27" x14ac:dyDescent="0.25">
      <c r="A1504" s="14" t="s">
        <v>5456</v>
      </c>
      <c r="B1504">
        <v>335693338586</v>
      </c>
      <c r="C1504" s="14" t="s">
        <v>13318</v>
      </c>
      <c r="D1504">
        <v>151</v>
      </c>
      <c r="E1504" s="14" t="s">
        <v>7876</v>
      </c>
      <c r="F1504" s="14" t="s">
        <v>7989</v>
      </c>
      <c r="G1504" s="14">
        <f>timingTable[[#This Row],[FRT_DEC]]-B1503</f>
        <v>5820</v>
      </c>
      <c r="H15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INFO]]))),H1503)</f>
        <v>128</v>
      </c>
      <c r="I15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04" s="14">
        <f>HEX2DEC(RIGHT(timingTable[[#This Row],[FRT_HEX]],MIN(LEN(timingTable[[#This Row],[FRT_HEX]])-2,8)))</f>
        <v>685889498</v>
      </c>
      <c r="K1504" s="14" t="str">
        <f>IF(timingTable[[#This Row],['[TRACECODE']:.1]]=140,"afterTx","")</f>
        <v/>
      </c>
      <c r="L1504" s="14" t="str">
        <f t="shared" si="253"/>
        <v/>
      </c>
      <c r="M1504" s="14" t="str">
        <f>IF(AND(H1504=H1503,K1503="afterTx",timingTable[[#This Row],['[TRACECODE']:.1]]=6),"dc","")</f>
        <v/>
      </c>
      <c r="N1504" s="14" t="str">
        <f t="shared" si="254"/>
        <v/>
      </c>
      <c r="O1504" s="14" t="str">
        <f>IF(timingTable[[#This Row],['[TRACECODE']:.1]]=141,"afterRx","")</f>
        <v/>
      </c>
      <c r="P1504" s="14" t="str">
        <f t="shared" si="255"/>
        <v/>
      </c>
      <c r="Q1504" s="14" t="str">
        <f t="shared" si="256"/>
        <v/>
      </c>
      <c r="R1504" s="14" t="str">
        <f t="shared" si="257"/>
        <v/>
      </c>
      <c r="S1504" s="14" t="str">
        <f t="shared" si="258"/>
        <v>EMPTY</v>
      </c>
      <c r="T1504" s="14" t="str">
        <f t="shared" si="259"/>
        <v>EMPTY</v>
      </c>
      <c r="U1504" s="14" t="str">
        <f t="shared" si="260"/>
        <v>EMPTY</v>
      </c>
      <c r="V1504" s="14" t="str">
        <f t="shared" si="261"/>
        <v>EMPTY</v>
      </c>
      <c r="W1504" s="14" t="str">
        <f>IF(L1504="beforeTx",timingTable[[#This Row],[FRT32_val]]-timingTable[[#This Row],[FRT32_trace]],"EMPTY")</f>
        <v>EMPTY</v>
      </c>
      <c r="X1504" s="14" t="str">
        <f t="shared" si="262"/>
        <v>EMPTY</v>
      </c>
      <c r="Y1504" s="14" t="str">
        <f t="shared" si="263"/>
        <v>EMPTY</v>
      </c>
      <c r="Z1504" s="14" t="str">
        <f>IF(AND(P1504="beforeRx",O1505="afterRx"),J1505-timingTable[[#This Row],[FRT32_trace]],"EMPTY")</f>
        <v>EMPTY</v>
      </c>
      <c r="AA1504" s="14" t="str">
        <f>IF(AND(timingTable[[#This Row],[txEnd]]="txEnd",Q1508="rxStart"),I1508-timingTable[[#This Row],[FRT32_val]],"EMPTY")</f>
        <v>EMPTY</v>
      </c>
    </row>
    <row r="1505" spans="1:27" x14ac:dyDescent="0.25">
      <c r="A1505" s="14" t="s">
        <v>5464</v>
      </c>
      <c r="B1505">
        <v>335693340915</v>
      </c>
      <c r="C1505" s="14" t="s">
        <v>13328</v>
      </c>
      <c r="D1505">
        <v>151</v>
      </c>
      <c r="E1505" s="14" t="s">
        <v>7876</v>
      </c>
      <c r="F1505" s="14" t="s">
        <v>7993</v>
      </c>
      <c r="G1505" s="14">
        <f>timingTable[[#This Row],[FRT_DEC]]-B1504</f>
        <v>2329</v>
      </c>
      <c r="H15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INFO]]))),H1504)</f>
        <v>128</v>
      </c>
      <c r="I15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505" s="14">
        <f>HEX2DEC(RIGHT(timingTable[[#This Row],[FRT_HEX]],MIN(LEN(timingTable[[#This Row],[FRT_HEX]])-2,8)))</f>
        <v>685891827</v>
      </c>
      <c r="K1505" s="14" t="str">
        <f>IF(timingTable[[#This Row],['[TRACECODE']:.1]]=140,"afterTx","")</f>
        <v/>
      </c>
      <c r="L1505" s="14" t="str">
        <f t="shared" si="253"/>
        <v/>
      </c>
      <c r="M1505" s="14" t="str">
        <f>IF(AND(H1505=H1504,K1504="afterTx",timingTable[[#This Row],['[TRACECODE']:.1]]=6),"dc","")</f>
        <v/>
      </c>
      <c r="N1505" s="14" t="str">
        <f t="shared" si="254"/>
        <v/>
      </c>
      <c r="O1505" s="14" t="str">
        <f>IF(timingTable[[#This Row],['[TRACECODE']:.1]]=141,"afterRx","")</f>
        <v/>
      </c>
      <c r="P1505" s="14" t="str">
        <f t="shared" si="255"/>
        <v/>
      </c>
      <c r="Q1505" s="14" t="str">
        <f t="shared" si="256"/>
        <v/>
      </c>
      <c r="R1505" s="14" t="str">
        <f t="shared" si="257"/>
        <v/>
      </c>
      <c r="S1505" s="14" t="str">
        <f t="shared" si="258"/>
        <v>EMPTY</v>
      </c>
      <c r="T1505" s="14" t="str">
        <f t="shared" si="259"/>
        <v>EMPTY</v>
      </c>
      <c r="U1505" s="14" t="str">
        <f t="shared" si="260"/>
        <v>EMPTY</v>
      </c>
      <c r="V1505" s="14" t="str">
        <f t="shared" si="261"/>
        <v>EMPTY</v>
      </c>
      <c r="W1505" s="14" t="str">
        <f>IF(L1505="beforeTx",timingTable[[#This Row],[FRT32_val]]-timingTable[[#This Row],[FRT32_trace]],"EMPTY")</f>
        <v>EMPTY</v>
      </c>
      <c r="X1505" s="14" t="str">
        <f t="shared" si="262"/>
        <v>EMPTY</v>
      </c>
      <c r="Y1505" s="14" t="str">
        <f t="shared" si="263"/>
        <v>EMPTY</v>
      </c>
      <c r="Z1505" s="14" t="str">
        <f>IF(AND(P1505="beforeRx",O1506="afterRx"),J1506-timingTable[[#This Row],[FRT32_trace]],"EMPTY")</f>
        <v>EMPTY</v>
      </c>
      <c r="AA1505" s="14" t="str">
        <f>IF(AND(timingTable[[#This Row],[txEnd]]="txEnd",Q1509="rxStart"),I1509-timingTable[[#This Row],[FRT32_val]],"EMPTY")</f>
        <v>EMPTY</v>
      </c>
    </row>
    <row r="1506" spans="1:27" x14ac:dyDescent="0.25">
      <c r="A1506" s="14" t="s">
        <v>5468</v>
      </c>
      <c r="B1506">
        <v>335693340959</v>
      </c>
      <c r="C1506" s="14" t="s">
        <v>13332</v>
      </c>
      <c r="D1506">
        <v>131</v>
      </c>
      <c r="E1506" s="14" t="s">
        <v>3932</v>
      </c>
      <c r="F1506" s="14" t="s">
        <v>13333</v>
      </c>
      <c r="G1506" s="14">
        <f>timingTable[[#This Row],[FRT_DEC]]-B1505</f>
        <v>44</v>
      </c>
      <c r="H15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INFO]]))),H1505)</f>
        <v>129</v>
      </c>
      <c r="I150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06" s="14">
        <f>HEX2DEC(RIGHT(timingTable[[#This Row],[FRT_HEX]],MIN(LEN(timingTable[[#This Row],[FRT_HEX]])-2,8)))</f>
        <v>685891871</v>
      </c>
      <c r="K1506" s="14" t="str">
        <f>IF(timingTable[[#This Row],['[TRACECODE']:.1]]=140,"afterTx","")</f>
        <v/>
      </c>
      <c r="L1506" s="14" t="str">
        <f t="shared" si="253"/>
        <v/>
      </c>
      <c r="M1506" s="14" t="str">
        <f>IF(AND(H1506=H1505,K1505="afterTx",timingTable[[#This Row],['[TRACECODE']:.1]]=6),"dc","")</f>
        <v/>
      </c>
      <c r="N1506" s="14" t="str">
        <f t="shared" si="254"/>
        <v/>
      </c>
      <c r="O1506" s="14" t="str">
        <f>IF(timingTable[[#This Row],['[TRACECODE']:.1]]=141,"afterRx","")</f>
        <v/>
      </c>
      <c r="P1506" s="14" t="str">
        <f t="shared" si="255"/>
        <v/>
      </c>
      <c r="Q1506" s="14" t="str">
        <f t="shared" si="256"/>
        <v/>
      </c>
      <c r="R1506" s="14" t="str">
        <f t="shared" si="257"/>
        <v/>
      </c>
      <c r="S1506" s="14" t="str">
        <f t="shared" si="258"/>
        <v>EMPTY</v>
      </c>
      <c r="T1506" s="14" t="str">
        <f t="shared" si="259"/>
        <v>EMPTY</v>
      </c>
      <c r="U1506" s="14" t="str">
        <f t="shared" si="260"/>
        <v>EMPTY</v>
      </c>
      <c r="V1506" s="14" t="str">
        <f t="shared" si="261"/>
        <v>EMPTY</v>
      </c>
      <c r="W1506" s="14" t="str">
        <f>IF(L1506="beforeTx",timingTable[[#This Row],[FRT32_val]]-timingTable[[#This Row],[FRT32_trace]],"EMPTY")</f>
        <v>EMPTY</v>
      </c>
      <c r="X1506" s="14" t="str">
        <f t="shared" si="262"/>
        <v>EMPTY</v>
      </c>
      <c r="Y1506" s="14" t="str">
        <f t="shared" si="263"/>
        <v>EMPTY</v>
      </c>
      <c r="Z1506" s="14" t="str">
        <f>IF(AND(P1506="beforeRx",O1507="afterRx"),J1507-timingTable[[#This Row],[FRT32_trace]],"EMPTY")</f>
        <v>EMPTY</v>
      </c>
      <c r="AA1506" s="14" t="str">
        <f>IF(AND(timingTable[[#This Row],[txEnd]]="txEnd",Q1510="rxStart"),I1510-timingTable[[#This Row],[FRT32_val]],"EMPTY")</f>
        <v>EMPTY</v>
      </c>
    </row>
    <row r="1507" spans="1:27" x14ac:dyDescent="0.25">
      <c r="A1507" s="14" t="s">
        <v>5470</v>
      </c>
      <c r="B1507">
        <v>335693341006</v>
      </c>
      <c r="C1507" s="14" t="s">
        <v>13335</v>
      </c>
      <c r="D1507">
        <v>129</v>
      </c>
      <c r="E1507" s="14" t="s">
        <v>3677</v>
      </c>
      <c r="F1507" s="14" t="s">
        <v>13336</v>
      </c>
      <c r="G1507" s="14">
        <f>timingTable[[#This Row],[FRT_DEC]]-B1506</f>
        <v>47</v>
      </c>
      <c r="H15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INFO]]))),H1506)</f>
        <v>129</v>
      </c>
      <c r="I15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685892812</v>
      </c>
      <c r="J1507" s="14">
        <f>HEX2DEC(RIGHT(timingTable[[#This Row],[FRT_HEX]],MIN(LEN(timingTable[[#This Row],[FRT_HEX]])-2,8)))</f>
        <v>685891918</v>
      </c>
      <c r="K1507" s="14" t="str">
        <f>IF(timingTable[[#This Row],['[TRACECODE']:.1]]=140,"afterTx","")</f>
        <v/>
      </c>
      <c r="L1507" s="14" t="str">
        <f t="shared" si="253"/>
        <v>beforeTx</v>
      </c>
      <c r="M1507" s="14" t="str">
        <f>IF(AND(H1507=H1506,K1506="afterTx",timingTable[[#This Row],['[TRACECODE']:.1]]=6),"dc","")</f>
        <v/>
      </c>
      <c r="N1507" s="14" t="str">
        <f t="shared" si="254"/>
        <v/>
      </c>
      <c r="O1507" s="14" t="str">
        <f>IF(timingTable[[#This Row],['[TRACECODE']:.1]]=141,"afterRx","")</f>
        <v/>
      </c>
      <c r="P1507" s="14" t="str">
        <f t="shared" si="255"/>
        <v/>
      </c>
      <c r="Q1507" s="14" t="str">
        <f t="shared" si="256"/>
        <v/>
      </c>
      <c r="R1507" s="14" t="str">
        <f t="shared" si="257"/>
        <v/>
      </c>
      <c r="S1507" s="14">
        <f t="shared" si="258"/>
        <v>720</v>
      </c>
      <c r="T1507" s="14" t="str">
        <f t="shared" si="259"/>
        <v>EMPTY</v>
      </c>
      <c r="U1507" s="14" t="str">
        <f t="shared" si="260"/>
        <v>EMPTY</v>
      </c>
      <c r="V1507" s="14" t="str">
        <f t="shared" si="261"/>
        <v>EMPTY</v>
      </c>
      <c r="W1507" s="14">
        <f>IF(L1507="beforeTx",timingTable[[#This Row],[FRT32_val]]-timingTable[[#This Row],[FRT32_trace]],"EMPTY")</f>
        <v>894</v>
      </c>
      <c r="X1507" s="14">
        <f t="shared" si="262"/>
        <v>931</v>
      </c>
      <c r="Y1507" s="14" t="str">
        <f t="shared" si="263"/>
        <v>EMPTY</v>
      </c>
      <c r="Z1507" s="14" t="str">
        <f>IF(AND(P1507="beforeRx",O1508="afterRx"),J1508-timingTable[[#This Row],[FRT32_trace]],"EMPTY")</f>
        <v>EMPTY</v>
      </c>
      <c r="AA1507" s="14" t="str">
        <f>IF(AND(timingTable[[#This Row],[txEnd]]="txEnd",Q1511="rxStart"),I1511-timingTable[[#This Row],[FRT32_val]],"EMPTY")</f>
        <v>EMPTY</v>
      </c>
    </row>
    <row r="1508" spans="1:27" x14ac:dyDescent="0.25">
      <c r="A1508" s="14" t="s">
        <v>5471</v>
      </c>
      <c r="B1508">
        <v>335693341011</v>
      </c>
      <c r="C1508" s="14" t="s">
        <v>13337</v>
      </c>
      <c r="D1508">
        <v>129</v>
      </c>
      <c r="E1508" s="14" t="s">
        <v>3677</v>
      </c>
      <c r="F1508" s="14" t="s">
        <v>7881</v>
      </c>
      <c r="G1508" s="14">
        <f>timingTable[[#This Row],[FRT_DEC]]-B1507</f>
        <v>5</v>
      </c>
      <c r="H15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INFO]]))),H1507)</f>
        <v>129</v>
      </c>
      <c r="I15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08" s="14">
        <f>HEX2DEC(RIGHT(timingTable[[#This Row],[FRT_HEX]],MIN(LEN(timingTable[[#This Row],[FRT_HEX]])-2,8)))</f>
        <v>685891923</v>
      </c>
      <c r="K1508" s="14" t="str">
        <f>IF(timingTable[[#This Row],['[TRACECODE']:.1]]=140,"afterTx","")</f>
        <v/>
      </c>
      <c r="L1508" s="14" t="str">
        <f t="shared" si="253"/>
        <v/>
      </c>
      <c r="M1508" s="14" t="str">
        <f>IF(AND(H1508=H1507,K1507="afterTx",timingTable[[#This Row],['[TRACECODE']:.1]]=6),"dc","")</f>
        <v/>
      </c>
      <c r="N1508" s="14" t="str">
        <f t="shared" si="254"/>
        <v/>
      </c>
      <c r="O1508" s="14" t="str">
        <f>IF(timingTable[[#This Row],['[TRACECODE']:.1]]=141,"afterRx","")</f>
        <v/>
      </c>
      <c r="P1508" s="14" t="str">
        <f t="shared" si="255"/>
        <v/>
      </c>
      <c r="Q1508" s="14" t="str">
        <f t="shared" si="256"/>
        <v/>
      </c>
      <c r="R1508" s="14" t="str">
        <f t="shared" si="257"/>
        <v/>
      </c>
      <c r="S1508" s="14" t="str">
        <f t="shared" si="258"/>
        <v>EMPTY</v>
      </c>
      <c r="T1508" s="14" t="str">
        <f t="shared" si="259"/>
        <v>EMPTY</v>
      </c>
      <c r="U1508" s="14" t="str">
        <f t="shared" si="260"/>
        <v>EMPTY</v>
      </c>
      <c r="V1508" s="14" t="str">
        <f t="shared" si="261"/>
        <v>EMPTY</v>
      </c>
      <c r="W1508" s="14" t="str">
        <f>IF(L1508="beforeTx",timingTable[[#This Row],[FRT32_val]]-timingTable[[#This Row],[FRT32_trace]],"EMPTY")</f>
        <v>EMPTY</v>
      </c>
      <c r="X1508" s="14" t="str">
        <f t="shared" si="262"/>
        <v>EMPTY</v>
      </c>
      <c r="Y1508" s="14" t="str">
        <f t="shared" si="263"/>
        <v>EMPTY</v>
      </c>
      <c r="Z1508" s="14" t="str">
        <f>IF(AND(P1508="beforeRx",O1509="afterRx"),J1509-timingTable[[#This Row],[FRT32_trace]],"EMPTY")</f>
        <v>EMPTY</v>
      </c>
      <c r="AA1508" s="14" t="str">
        <f>IF(AND(timingTable[[#This Row],[txEnd]]="txEnd",Q1512="rxStart"),I1512-timingTable[[#This Row],[FRT32_val]],"EMPTY")</f>
        <v>EMPTY</v>
      </c>
    </row>
    <row r="1509" spans="1:27" x14ac:dyDescent="0.25">
      <c r="A1509" s="14" t="s">
        <v>5472</v>
      </c>
      <c r="B1509">
        <v>335693341937</v>
      </c>
      <c r="C1509" s="14" t="s">
        <v>13338</v>
      </c>
      <c r="D1509">
        <v>140</v>
      </c>
      <c r="E1509" s="14" t="s">
        <v>1076</v>
      </c>
      <c r="F1509" s="14" t="s">
        <v>7844</v>
      </c>
      <c r="G1509" s="14">
        <f>timingTable[[#This Row],[FRT_DEC]]-B1508</f>
        <v>926</v>
      </c>
      <c r="H15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INFO]]))),H1508)</f>
        <v>129</v>
      </c>
      <c r="I15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09" s="14">
        <f>HEX2DEC(RIGHT(timingTable[[#This Row],[FRT_HEX]],MIN(LEN(timingTable[[#This Row],[FRT_HEX]])-2,8)))</f>
        <v>685892849</v>
      </c>
      <c r="K1509" s="14" t="str">
        <f>IF(timingTable[[#This Row],['[TRACECODE']:.1]]=140,"afterTx","")</f>
        <v>afterTx</v>
      </c>
      <c r="L1509" s="14" t="str">
        <f t="shared" si="253"/>
        <v/>
      </c>
      <c r="M1509" s="14" t="str">
        <f>IF(AND(H1509=H1508,K1508="afterTx",timingTable[[#This Row],['[TRACECODE']:.1]]=6),"dc","")</f>
        <v/>
      </c>
      <c r="N1509" s="14" t="str">
        <f t="shared" si="254"/>
        <v/>
      </c>
      <c r="O1509" s="14" t="str">
        <f>IF(timingTable[[#This Row],['[TRACECODE']:.1]]=141,"afterRx","")</f>
        <v/>
      </c>
      <c r="P1509" s="14" t="str">
        <f t="shared" si="255"/>
        <v/>
      </c>
      <c r="Q1509" s="14" t="str">
        <f t="shared" si="256"/>
        <v/>
      </c>
      <c r="R1509" s="14" t="str">
        <f t="shared" si="257"/>
        <v/>
      </c>
      <c r="S1509" s="14" t="str">
        <f t="shared" si="258"/>
        <v>EMPTY</v>
      </c>
      <c r="T1509" s="14" t="str">
        <f t="shared" si="259"/>
        <v>EMPTY</v>
      </c>
      <c r="U1509" s="14" t="str">
        <f t="shared" si="260"/>
        <v>EMPTY</v>
      </c>
      <c r="V1509" s="14" t="str">
        <f t="shared" si="261"/>
        <v>EMPTY</v>
      </c>
      <c r="W1509" s="14" t="str">
        <f>IF(L1509="beforeTx",timingTable[[#This Row],[FRT32_val]]-timingTable[[#This Row],[FRT32_trace]],"EMPTY")</f>
        <v>EMPTY</v>
      </c>
      <c r="X1509" s="14" t="str">
        <f t="shared" si="262"/>
        <v>EMPTY</v>
      </c>
      <c r="Y1509" s="14" t="str">
        <f t="shared" si="263"/>
        <v>EMPTY</v>
      </c>
      <c r="Z1509" s="14" t="str">
        <f>IF(AND(P1509="beforeRx",O1510="afterRx"),J1510-timingTable[[#This Row],[FRT32_trace]],"EMPTY")</f>
        <v>EMPTY</v>
      </c>
      <c r="AA1509" s="14" t="str">
        <f>IF(AND(timingTable[[#This Row],[txEnd]]="txEnd",Q1513="rxStart"),I1513-timingTable[[#This Row],[FRT32_val]],"EMPTY")</f>
        <v>EMPTY</v>
      </c>
    </row>
    <row r="1510" spans="1:27" x14ac:dyDescent="0.25">
      <c r="A1510" s="14" t="s">
        <v>5474</v>
      </c>
      <c r="B1510">
        <v>335693345569</v>
      </c>
      <c r="C1510" s="14" t="s">
        <v>13340</v>
      </c>
      <c r="D1510">
        <v>6</v>
      </c>
      <c r="E1510" s="14" t="s">
        <v>1077</v>
      </c>
      <c r="F1510" s="14" t="s">
        <v>13341</v>
      </c>
      <c r="G1510" s="14">
        <f>timingTable[[#This Row],[FRT_DEC]]-B1509</f>
        <v>3632</v>
      </c>
      <c r="H15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INFO]]))),H1509)</f>
        <v>129</v>
      </c>
      <c r="I15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685893532</v>
      </c>
      <c r="J1510" s="14">
        <f>HEX2DEC(RIGHT(timingTable[[#This Row],[FRT_HEX]],MIN(LEN(timingTable[[#This Row],[FRT_HEX]])-2,8)))</f>
        <v>685896481</v>
      </c>
      <c r="K1510" s="14" t="str">
        <f>IF(timingTable[[#This Row],['[TRACECODE']:.1]]=140,"afterTx","")</f>
        <v/>
      </c>
      <c r="L1510" s="14" t="str">
        <f t="shared" si="253"/>
        <v/>
      </c>
      <c r="M1510" s="14" t="str">
        <f>IF(AND(H1510=H1509,K1509="afterTx",timingTable[[#This Row],['[TRACECODE']:.1]]=6),"dc","")</f>
        <v>dc</v>
      </c>
      <c r="N1510" s="14" t="str">
        <f t="shared" si="254"/>
        <v/>
      </c>
      <c r="O1510" s="14" t="str">
        <f>IF(timingTable[[#This Row],['[TRACECODE']:.1]]=141,"afterRx","")</f>
        <v/>
      </c>
      <c r="P1510" s="14" t="str">
        <f t="shared" si="255"/>
        <v/>
      </c>
      <c r="Q1510" s="14" t="str">
        <f t="shared" si="256"/>
        <v/>
      </c>
      <c r="R1510" s="14" t="str">
        <f t="shared" si="257"/>
        <v/>
      </c>
      <c r="S1510" s="14" t="str">
        <f t="shared" si="258"/>
        <v>EMPTY</v>
      </c>
      <c r="T1510" s="14" t="str">
        <f t="shared" si="259"/>
        <v>EMPTY</v>
      </c>
      <c r="U1510" s="14" t="str">
        <f t="shared" si="260"/>
        <v>EMPTY</v>
      </c>
      <c r="V1510" s="14" t="str">
        <f t="shared" si="261"/>
        <v>EMPTY</v>
      </c>
      <c r="W1510" s="14" t="str">
        <f>IF(L1510="beforeTx",timingTable[[#This Row],[FRT32_val]]-timingTable[[#This Row],[FRT32_trace]],"EMPTY")</f>
        <v>EMPTY</v>
      </c>
      <c r="X1510" s="14" t="str">
        <f t="shared" si="262"/>
        <v>EMPTY</v>
      </c>
      <c r="Y1510" s="14" t="str">
        <f t="shared" si="263"/>
        <v>EMPTY</v>
      </c>
      <c r="Z1510" s="14" t="str">
        <f>IF(AND(P1510="beforeRx",O1511="afterRx"),J1511-timingTable[[#This Row],[FRT32_trace]],"EMPTY")</f>
        <v>EMPTY</v>
      </c>
      <c r="AA1510" s="14" t="str">
        <f>IF(AND(timingTable[[#This Row],[txEnd]]="txEnd",Q1514="rxStart"),I1514-timingTable[[#This Row],[FRT32_val]],"EMPTY")</f>
        <v>EMPTY</v>
      </c>
    </row>
    <row r="1511" spans="1:27" x14ac:dyDescent="0.25">
      <c r="A1511" s="14" t="s">
        <v>5475</v>
      </c>
      <c r="B1511">
        <v>335693345572</v>
      </c>
      <c r="C1511" s="14" t="s">
        <v>13342</v>
      </c>
      <c r="D1511">
        <v>6</v>
      </c>
      <c r="E1511" s="14" t="s">
        <v>1077</v>
      </c>
      <c r="F1511" s="14" t="s">
        <v>7877</v>
      </c>
      <c r="G1511" s="14">
        <f>timingTable[[#This Row],[FRT_DEC]]-B1510</f>
        <v>3</v>
      </c>
      <c r="H15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INFO]]))),H1510)</f>
        <v>129</v>
      </c>
      <c r="I15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11" s="14">
        <f>HEX2DEC(RIGHT(timingTable[[#This Row],[FRT_HEX]],MIN(LEN(timingTable[[#This Row],[FRT_HEX]])-2,8)))</f>
        <v>685896484</v>
      </c>
      <c r="K1511" s="14" t="str">
        <f>IF(timingTable[[#This Row],['[TRACECODE']:.1]]=140,"afterTx","")</f>
        <v/>
      </c>
      <c r="L1511" s="14" t="str">
        <f t="shared" si="253"/>
        <v/>
      </c>
      <c r="M1511" s="14" t="str">
        <f>IF(AND(H1511=H1510,K1510="afterTx",timingTable[[#This Row],['[TRACECODE']:.1]]=6),"dc","")</f>
        <v/>
      </c>
      <c r="N1511" s="14" t="str">
        <f t="shared" si="254"/>
        <v/>
      </c>
      <c r="O1511" s="14" t="str">
        <f>IF(timingTable[[#This Row],['[TRACECODE']:.1]]=141,"afterRx","")</f>
        <v/>
      </c>
      <c r="P1511" s="14" t="str">
        <f t="shared" si="255"/>
        <v/>
      </c>
      <c r="Q1511" s="14" t="str">
        <f t="shared" si="256"/>
        <v/>
      </c>
      <c r="R1511" s="14" t="str">
        <f t="shared" si="257"/>
        <v/>
      </c>
      <c r="S1511" s="14" t="str">
        <f t="shared" si="258"/>
        <v>EMPTY</v>
      </c>
      <c r="T1511" s="14" t="str">
        <f t="shared" si="259"/>
        <v>EMPTY</v>
      </c>
      <c r="U1511" s="14" t="str">
        <f t="shared" si="260"/>
        <v>EMPTY</v>
      </c>
      <c r="V1511" s="14" t="str">
        <f t="shared" si="261"/>
        <v>EMPTY</v>
      </c>
      <c r="W1511" s="14" t="str">
        <f>IF(L1511="beforeTx",timingTable[[#This Row],[FRT32_val]]-timingTable[[#This Row],[FRT32_trace]],"EMPTY")</f>
        <v>EMPTY</v>
      </c>
      <c r="X1511" s="14" t="str">
        <f t="shared" si="262"/>
        <v>EMPTY</v>
      </c>
      <c r="Y1511" s="14" t="str">
        <f t="shared" si="263"/>
        <v>EMPTY</v>
      </c>
      <c r="Z1511" s="14" t="str">
        <f>IF(AND(P1511="beforeRx",O1512="afterRx"),J1512-timingTable[[#This Row],[FRT32_trace]],"EMPTY")</f>
        <v>EMPTY</v>
      </c>
      <c r="AA1511" s="14" t="str">
        <f>IF(AND(timingTable[[#This Row],[txEnd]]="txEnd",Q1515="rxStart"),I1515-timingTable[[#This Row],[FRT32_val]],"EMPTY")</f>
        <v>EMPTY</v>
      </c>
    </row>
    <row r="1512" spans="1:27" x14ac:dyDescent="0.25">
      <c r="A1512" s="14" t="s">
        <v>3944</v>
      </c>
      <c r="B1512">
        <v>335693345574</v>
      </c>
      <c r="C1512" s="14" t="s">
        <v>13343</v>
      </c>
      <c r="D1512">
        <v>122</v>
      </c>
      <c r="E1512" s="14" t="s">
        <v>3921</v>
      </c>
      <c r="F1512" s="14" t="s">
        <v>13344</v>
      </c>
      <c r="G1512" s="14">
        <f>timingTable[[#This Row],[FRT_DEC]]-B1511</f>
        <v>2</v>
      </c>
      <c r="H15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INFO]]))),H1511)</f>
        <v>129</v>
      </c>
      <c r="I15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685896423</v>
      </c>
      <c r="J1512" s="14">
        <f>HEX2DEC(RIGHT(timingTable[[#This Row],[FRT_HEX]],MIN(LEN(timingTable[[#This Row],[FRT_HEX]])-2,8)))</f>
        <v>685896486</v>
      </c>
      <c r="K1512" s="14" t="str">
        <f>IF(timingTable[[#This Row],['[TRACECODE']:.1]]=140,"afterTx","")</f>
        <v/>
      </c>
      <c r="L1512" s="14" t="str">
        <f t="shared" si="253"/>
        <v/>
      </c>
      <c r="M1512" s="14" t="str">
        <f>IF(AND(H1512=H1511,K1511="afterTx",timingTable[[#This Row],['[TRACECODE']:.1]]=6),"dc","")</f>
        <v/>
      </c>
      <c r="N1512" s="14" t="str">
        <f t="shared" si="254"/>
        <v>txEnd</v>
      </c>
      <c r="O1512" s="14" t="str">
        <f>IF(timingTable[[#This Row],['[TRACECODE']:.1]]=141,"afterRx","")</f>
        <v/>
      </c>
      <c r="P1512" s="14" t="str">
        <f t="shared" si="255"/>
        <v/>
      </c>
      <c r="Q1512" s="14" t="str">
        <f t="shared" si="256"/>
        <v/>
      </c>
      <c r="R1512" s="14" t="str">
        <f t="shared" si="257"/>
        <v/>
      </c>
      <c r="S1512" s="14" t="str">
        <f t="shared" si="258"/>
        <v>EMPTY</v>
      </c>
      <c r="T1512" s="14" t="str">
        <f t="shared" si="259"/>
        <v>EMPTY</v>
      </c>
      <c r="U1512" s="14" t="str">
        <f t="shared" si="260"/>
        <v>EMPTY</v>
      </c>
      <c r="V1512" s="14" t="str">
        <f t="shared" si="261"/>
        <v>EMPTY</v>
      </c>
      <c r="W1512" s="14" t="str">
        <f>IF(L1512="beforeTx",timingTable[[#This Row],[FRT32_val]]-timingTable[[#This Row],[FRT32_trace]],"EMPTY")</f>
        <v>EMPTY</v>
      </c>
      <c r="X1512" s="14" t="str">
        <f t="shared" si="262"/>
        <v>EMPTY</v>
      </c>
      <c r="Y1512" s="14" t="str">
        <f t="shared" si="263"/>
        <v>EMPTY</v>
      </c>
      <c r="Z1512" s="14" t="str">
        <f>IF(AND(P1512="beforeRx",O1513="afterRx"),J1513-timingTable[[#This Row],[FRT32_trace]],"EMPTY")</f>
        <v>EMPTY</v>
      </c>
      <c r="AA1512" s="14" t="str">
        <f>IF(AND(timingTable[[#This Row],[txEnd]]="txEnd",Q1516="rxStart"),I1516-timingTable[[#This Row],[FRT32_val]],"EMPTY")</f>
        <v>EMPTY</v>
      </c>
    </row>
    <row r="1513" spans="1:27" x14ac:dyDescent="0.25">
      <c r="A1513" s="14" t="s">
        <v>3945</v>
      </c>
      <c r="B1513">
        <v>335693345577</v>
      </c>
      <c r="C1513" s="14" t="s">
        <v>13345</v>
      </c>
      <c r="D1513">
        <v>122</v>
      </c>
      <c r="E1513" s="14" t="s">
        <v>3921</v>
      </c>
      <c r="F1513" s="14" t="s">
        <v>7878</v>
      </c>
      <c r="G1513" s="14">
        <f>timingTable[[#This Row],[FRT_DEC]]-B1512</f>
        <v>3</v>
      </c>
      <c r="H15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INFO]]))),H1512)</f>
        <v>129</v>
      </c>
      <c r="I15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13" s="14">
        <f>HEX2DEC(RIGHT(timingTable[[#This Row],[FRT_HEX]],MIN(LEN(timingTable[[#This Row],[FRT_HEX]])-2,8)))</f>
        <v>685896489</v>
      </c>
      <c r="K1513" s="14" t="str">
        <f>IF(timingTable[[#This Row],['[TRACECODE']:.1]]=140,"afterTx","")</f>
        <v/>
      </c>
      <c r="L1513" s="14" t="str">
        <f t="shared" si="253"/>
        <v/>
      </c>
      <c r="M1513" s="14" t="str">
        <f>IF(AND(H1513=H1512,K1512="afterTx",timingTable[[#This Row],['[TRACECODE']:.1]]=6),"dc","")</f>
        <v/>
      </c>
      <c r="N1513" s="14" t="str">
        <f t="shared" si="254"/>
        <v/>
      </c>
      <c r="O1513" s="14" t="str">
        <f>IF(timingTable[[#This Row],['[TRACECODE']:.1]]=141,"afterRx","")</f>
        <v/>
      </c>
      <c r="P1513" s="14" t="str">
        <f t="shared" si="255"/>
        <v/>
      </c>
      <c r="Q1513" s="14" t="str">
        <f t="shared" si="256"/>
        <v/>
      </c>
      <c r="R1513" s="14" t="str">
        <f t="shared" si="257"/>
        <v/>
      </c>
      <c r="S1513" s="14" t="str">
        <f t="shared" si="258"/>
        <v>EMPTY</v>
      </c>
      <c r="T1513" s="14" t="str">
        <f t="shared" si="259"/>
        <v>EMPTY</v>
      </c>
      <c r="U1513" s="14" t="str">
        <f t="shared" si="260"/>
        <v>EMPTY</v>
      </c>
      <c r="V1513" s="14" t="str">
        <f t="shared" si="261"/>
        <v>EMPTY</v>
      </c>
      <c r="W1513" s="14" t="str">
        <f>IF(L1513="beforeTx",timingTable[[#This Row],[FRT32_val]]-timingTable[[#This Row],[FRT32_trace]],"EMPTY")</f>
        <v>EMPTY</v>
      </c>
      <c r="X1513" s="14" t="str">
        <f t="shared" si="262"/>
        <v>EMPTY</v>
      </c>
      <c r="Y1513" s="14" t="str">
        <f t="shared" si="263"/>
        <v>EMPTY</v>
      </c>
      <c r="Z1513" s="14" t="str">
        <f>IF(AND(P1513="beforeRx",O1514="afterRx"),J1514-timingTable[[#This Row],[FRT32_trace]],"EMPTY")</f>
        <v>EMPTY</v>
      </c>
      <c r="AA1513" s="14" t="str">
        <f>IF(AND(timingTable[[#This Row],[txEnd]]="txEnd",Q1517="rxStart"),I1517-timingTable[[#This Row],[FRT32_val]],"EMPTY")</f>
        <v>EMPTY</v>
      </c>
    </row>
    <row r="1514" spans="1:27" x14ac:dyDescent="0.25">
      <c r="A1514" s="14" t="s">
        <v>5476</v>
      </c>
      <c r="B1514">
        <v>335693345586</v>
      </c>
      <c r="C1514" s="14" t="s">
        <v>13346</v>
      </c>
      <c r="D1514">
        <v>151</v>
      </c>
      <c r="E1514" s="14" t="s">
        <v>7876</v>
      </c>
      <c r="F1514" s="14" t="s">
        <v>8006</v>
      </c>
      <c r="G1514" s="14">
        <f>timingTable[[#This Row],[FRT_DEC]]-B1513</f>
        <v>9</v>
      </c>
      <c r="H15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INFO]]))),H1513)</f>
        <v>129</v>
      </c>
      <c r="I15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514" s="14">
        <f>HEX2DEC(RIGHT(timingTable[[#This Row],[FRT_HEX]],MIN(LEN(timingTable[[#This Row],[FRT_HEX]])-2,8)))</f>
        <v>685896498</v>
      </c>
      <c r="K1514" s="14" t="str">
        <f>IF(timingTable[[#This Row],['[TRACECODE']:.1]]=140,"afterTx","")</f>
        <v/>
      </c>
      <c r="L1514" s="14" t="str">
        <f t="shared" si="253"/>
        <v/>
      </c>
      <c r="M1514" s="14" t="str">
        <f>IF(AND(H1514=H1513,K1513="afterTx",timingTable[[#This Row],['[TRACECODE']:.1]]=6),"dc","")</f>
        <v/>
      </c>
      <c r="N1514" s="14" t="str">
        <f t="shared" si="254"/>
        <v/>
      </c>
      <c r="O1514" s="14" t="str">
        <f>IF(timingTable[[#This Row],['[TRACECODE']:.1]]=141,"afterRx","")</f>
        <v/>
      </c>
      <c r="P1514" s="14" t="str">
        <f t="shared" si="255"/>
        <v/>
      </c>
      <c r="Q1514" s="14" t="str">
        <f t="shared" si="256"/>
        <v/>
      </c>
      <c r="R1514" s="14" t="str">
        <f t="shared" si="257"/>
        <v/>
      </c>
      <c r="S1514" s="14" t="str">
        <f t="shared" si="258"/>
        <v>EMPTY</v>
      </c>
      <c r="T1514" s="14" t="str">
        <f t="shared" si="259"/>
        <v>EMPTY</v>
      </c>
      <c r="U1514" s="14" t="str">
        <f t="shared" si="260"/>
        <v>EMPTY</v>
      </c>
      <c r="V1514" s="14" t="str">
        <f t="shared" si="261"/>
        <v>EMPTY</v>
      </c>
      <c r="W1514" s="14" t="str">
        <f>IF(L1514="beforeTx",timingTable[[#This Row],[FRT32_val]]-timingTable[[#This Row],[FRT32_trace]],"EMPTY")</f>
        <v>EMPTY</v>
      </c>
      <c r="X1514" s="14" t="str">
        <f t="shared" si="262"/>
        <v>EMPTY</v>
      </c>
      <c r="Y1514" s="14" t="str">
        <f t="shared" si="263"/>
        <v>EMPTY</v>
      </c>
      <c r="Z1514" s="14" t="str">
        <f>IF(AND(P1514="beforeRx",O1515="afterRx"),J1515-timingTable[[#This Row],[FRT32_trace]],"EMPTY")</f>
        <v>EMPTY</v>
      </c>
      <c r="AA1514" s="14" t="str">
        <f>IF(AND(timingTable[[#This Row],[txEnd]]="txEnd",Q1518="rxStart"),I1518-timingTable[[#This Row],[FRT32_val]],"EMPTY")</f>
        <v>EMPTY</v>
      </c>
    </row>
    <row r="1515" spans="1:27" x14ac:dyDescent="0.25">
      <c r="A1515" s="14" t="s">
        <v>5484</v>
      </c>
      <c r="B1515">
        <v>335693346025</v>
      </c>
      <c r="C1515" s="14" t="s">
        <v>13355</v>
      </c>
      <c r="D1515">
        <v>151</v>
      </c>
      <c r="E1515" s="14" t="s">
        <v>7876</v>
      </c>
      <c r="F1515" s="14" t="s">
        <v>8130</v>
      </c>
      <c r="G1515" s="14">
        <f>timingTable[[#This Row],[FRT_DEC]]-B1514</f>
        <v>439</v>
      </c>
      <c r="H15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INFO]]))),H1514)</f>
        <v>129</v>
      </c>
      <c r="I15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515" s="14">
        <f>HEX2DEC(RIGHT(timingTable[[#This Row],[FRT_HEX]],MIN(LEN(timingTable[[#This Row],[FRT_HEX]])-2,8)))</f>
        <v>685896937</v>
      </c>
      <c r="K1515" s="14" t="str">
        <f>IF(timingTable[[#This Row],['[TRACECODE']:.1]]=140,"afterTx","")</f>
        <v/>
      </c>
      <c r="L1515" s="14" t="str">
        <f t="shared" si="253"/>
        <v/>
      </c>
      <c r="M1515" s="14" t="str">
        <f>IF(AND(H1515=H1514,K1514="afterTx",timingTable[[#This Row],['[TRACECODE']:.1]]=6),"dc","")</f>
        <v/>
      </c>
      <c r="N1515" s="14" t="str">
        <f t="shared" si="254"/>
        <v/>
      </c>
      <c r="O1515" s="14" t="str">
        <f>IF(timingTable[[#This Row],['[TRACECODE']:.1]]=141,"afterRx","")</f>
        <v/>
      </c>
      <c r="P1515" s="14" t="str">
        <f t="shared" si="255"/>
        <v/>
      </c>
      <c r="Q1515" s="14" t="str">
        <f t="shared" si="256"/>
        <v/>
      </c>
      <c r="R1515" s="14" t="str">
        <f t="shared" si="257"/>
        <v/>
      </c>
      <c r="S1515" s="14" t="str">
        <f t="shared" si="258"/>
        <v>EMPTY</v>
      </c>
      <c r="T1515" s="14" t="str">
        <f t="shared" si="259"/>
        <v>EMPTY</v>
      </c>
      <c r="U1515" s="14" t="str">
        <f t="shared" si="260"/>
        <v>EMPTY</v>
      </c>
      <c r="V1515" s="14" t="str">
        <f t="shared" si="261"/>
        <v>EMPTY</v>
      </c>
      <c r="W1515" s="14" t="str">
        <f>IF(L1515="beforeTx",timingTable[[#This Row],[FRT32_val]]-timingTable[[#This Row],[FRT32_trace]],"EMPTY")</f>
        <v>EMPTY</v>
      </c>
      <c r="X1515" s="14" t="str">
        <f t="shared" si="262"/>
        <v>EMPTY</v>
      </c>
      <c r="Y1515" s="14" t="str">
        <f t="shared" si="263"/>
        <v>EMPTY</v>
      </c>
      <c r="Z1515" s="14" t="str">
        <f>IF(AND(P1515="beforeRx",O1516="afterRx"),J1516-timingTable[[#This Row],[FRT32_trace]],"EMPTY")</f>
        <v>EMPTY</v>
      </c>
      <c r="AA1515" s="14" t="str">
        <f>IF(AND(timingTable[[#This Row],[txEnd]]="txEnd",Q1519="rxStart"),I1519-timingTable[[#This Row],[FRT32_val]],"EMPTY")</f>
        <v>EMPTY</v>
      </c>
    </row>
    <row r="1516" spans="1:27" x14ac:dyDescent="0.25">
      <c r="A1516" s="14" t="s">
        <v>5487</v>
      </c>
      <c r="B1516">
        <v>335693346049</v>
      </c>
      <c r="C1516" s="14" t="s">
        <v>13358</v>
      </c>
      <c r="D1516">
        <v>130</v>
      </c>
      <c r="E1516" s="14" t="s">
        <v>3933</v>
      </c>
      <c r="F1516" s="14" t="s">
        <v>5817</v>
      </c>
      <c r="G1516" s="14">
        <f>timingTable[[#This Row],[FRT_DEC]]-B1515</f>
        <v>24</v>
      </c>
      <c r="H15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INFO]]))),H1515)</f>
        <v>129</v>
      </c>
      <c r="I15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2490373</v>
      </c>
      <c r="J1516" s="14">
        <f>HEX2DEC(RIGHT(timingTable[[#This Row],[FRT_HEX]],MIN(LEN(timingTable[[#This Row],[FRT_HEX]])-2,8)))</f>
        <v>685896961</v>
      </c>
      <c r="K1516" s="14" t="str">
        <f>IF(timingTable[[#This Row],['[TRACECODE']:.1]]=140,"afterTx","")</f>
        <v/>
      </c>
      <c r="L1516" s="14" t="str">
        <f t="shared" si="253"/>
        <v/>
      </c>
      <c r="M1516" s="14" t="str">
        <f>IF(AND(H1516=H1515,K1515="afterTx",timingTable[[#This Row],['[TRACECODE']:.1]]=6),"dc","")</f>
        <v/>
      </c>
      <c r="N1516" s="14" t="str">
        <f t="shared" si="254"/>
        <v/>
      </c>
      <c r="O1516" s="14" t="str">
        <f>IF(timingTable[[#This Row],['[TRACECODE']:.1]]=141,"afterRx","")</f>
        <v/>
      </c>
      <c r="P1516" s="14" t="str">
        <f t="shared" si="255"/>
        <v>beforeRx</v>
      </c>
      <c r="Q1516" s="14" t="str">
        <f t="shared" si="256"/>
        <v/>
      </c>
      <c r="R1516" s="14" t="str">
        <f t="shared" si="257"/>
        <v/>
      </c>
      <c r="S1516" s="14" t="str">
        <f t="shared" si="258"/>
        <v>EMPTY</v>
      </c>
      <c r="T1516" s="14" t="str">
        <f t="shared" si="259"/>
        <v>EMPTY</v>
      </c>
      <c r="U1516" s="14" t="str">
        <f t="shared" si="260"/>
        <v>EMPTY</v>
      </c>
      <c r="V1516" s="14" t="str">
        <f t="shared" si="261"/>
        <v>EMPTY</v>
      </c>
      <c r="W1516" s="14" t="str">
        <f>IF(L1516="beforeTx",timingTable[[#This Row],[FRT32_val]]-timingTable[[#This Row],[FRT32_trace]],"EMPTY")</f>
        <v>EMPTY</v>
      </c>
      <c r="X1516" s="14" t="str">
        <f t="shared" si="262"/>
        <v>EMPTY</v>
      </c>
      <c r="Y1516" s="14" t="str">
        <f t="shared" si="263"/>
        <v>EMPTY</v>
      </c>
      <c r="Z1516" s="14">
        <f>IF(AND(P1516="beforeRx",O1517="afterRx"),J1517-timingTable[[#This Row],[FRT32_trace]],"EMPTY")</f>
        <v>812</v>
      </c>
      <c r="AA1516" s="14" t="str">
        <f>IF(AND(timingTable[[#This Row],[txEnd]]="txEnd",Q1520="rxStart"),I1520-timingTable[[#This Row],[FRT32_val]],"EMPTY")</f>
        <v>EMPTY</v>
      </c>
    </row>
    <row r="1517" spans="1:27" x14ac:dyDescent="0.25">
      <c r="A1517" s="14" t="s">
        <v>5488</v>
      </c>
      <c r="B1517">
        <v>335693346861</v>
      </c>
      <c r="C1517" s="14" t="s">
        <v>13359</v>
      </c>
      <c r="D1517">
        <v>141</v>
      </c>
      <c r="E1517" s="14" t="s">
        <v>3934</v>
      </c>
      <c r="F1517" s="14" t="s">
        <v>5819</v>
      </c>
      <c r="G1517" s="14">
        <f>timingTable[[#This Row],[FRT_DEC]]-B1516</f>
        <v>812</v>
      </c>
      <c r="H15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INFO]]))),H1516)</f>
        <v>129</v>
      </c>
      <c r="I151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17" s="14">
        <f>HEX2DEC(RIGHT(timingTable[[#This Row],[FRT_HEX]],MIN(LEN(timingTable[[#This Row],[FRT_HEX]])-2,8)))</f>
        <v>685897773</v>
      </c>
      <c r="K1517" s="14" t="str">
        <f>IF(timingTable[[#This Row],['[TRACECODE']:.1]]=140,"afterTx","")</f>
        <v/>
      </c>
      <c r="L1517" s="14" t="str">
        <f t="shared" si="253"/>
        <v/>
      </c>
      <c r="M1517" s="14" t="str">
        <f>IF(AND(H1517=H1516,K1516="afterTx",timingTable[[#This Row],['[TRACECODE']:.1]]=6),"dc","")</f>
        <v/>
      </c>
      <c r="N1517" s="14" t="str">
        <f t="shared" si="254"/>
        <v/>
      </c>
      <c r="O1517" s="14" t="str">
        <f>IF(timingTable[[#This Row],['[TRACECODE']:.1]]=141,"afterRx","")</f>
        <v>afterRx</v>
      </c>
      <c r="P1517" s="14" t="str">
        <f t="shared" si="255"/>
        <v/>
      </c>
      <c r="Q1517" s="14" t="str">
        <f t="shared" si="256"/>
        <v/>
      </c>
      <c r="R1517" s="14" t="str">
        <f t="shared" si="257"/>
        <v/>
      </c>
      <c r="S1517" s="14" t="str">
        <f t="shared" si="258"/>
        <v>EMPTY</v>
      </c>
      <c r="T1517" s="14" t="str">
        <f t="shared" si="259"/>
        <v>EMPTY</v>
      </c>
      <c r="U1517" s="14" t="str">
        <f t="shared" si="260"/>
        <v>EMPTY</v>
      </c>
      <c r="V1517" s="14" t="str">
        <f t="shared" si="261"/>
        <v>EMPTY</v>
      </c>
      <c r="W1517" s="14" t="str">
        <f>IF(L1517="beforeTx",timingTable[[#This Row],[FRT32_val]]-timingTable[[#This Row],[FRT32_trace]],"EMPTY")</f>
        <v>EMPTY</v>
      </c>
      <c r="X1517" s="14" t="str">
        <f t="shared" si="262"/>
        <v>EMPTY</v>
      </c>
      <c r="Y1517" s="14" t="str">
        <f t="shared" si="263"/>
        <v>EMPTY</v>
      </c>
      <c r="Z1517" s="14" t="str">
        <f>IF(AND(P1517="beforeRx",O1518="afterRx"),J1518-timingTable[[#This Row],[FRT32_trace]],"EMPTY")</f>
        <v>EMPTY</v>
      </c>
      <c r="AA1517" s="14" t="str">
        <f>IF(AND(timingTable[[#This Row],[txEnd]]="txEnd",Q1521="rxStart"),I1521-timingTable[[#This Row],[FRT32_val]],"EMPTY")</f>
        <v>EMPTY</v>
      </c>
    </row>
    <row r="1518" spans="1:27" x14ac:dyDescent="0.25">
      <c r="A1518" s="14" t="s">
        <v>5491</v>
      </c>
      <c r="B1518">
        <v>335693348136</v>
      </c>
      <c r="C1518" s="14" t="s">
        <v>13362</v>
      </c>
      <c r="D1518">
        <v>123</v>
      </c>
      <c r="E1518" s="14" t="s">
        <v>3922</v>
      </c>
      <c r="F1518" s="14" t="s">
        <v>13363</v>
      </c>
      <c r="G1518" s="14">
        <f>timingTable[[#This Row],[FRT_DEC]]-B1517</f>
        <v>1275</v>
      </c>
      <c r="H15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INFO]]))),H1517)</f>
        <v>129</v>
      </c>
      <c r="I15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685898636</v>
      </c>
      <c r="J1518" s="14">
        <f>HEX2DEC(RIGHT(timingTable[[#This Row],[FRT_HEX]],MIN(LEN(timingTable[[#This Row],[FRT_HEX]])-2,8)))</f>
        <v>685899048</v>
      </c>
      <c r="K1518" s="14" t="str">
        <f>IF(timingTable[[#This Row],['[TRACECODE']:.1]]=140,"afterTx","")</f>
        <v/>
      </c>
      <c r="L1518" s="14" t="str">
        <f t="shared" si="253"/>
        <v/>
      </c>
      <c r="M1518" s="14" t="str">
        <f>IF(AND(H1518=H1517,K1517="afterTx",timingTable[[#This Row],['[TRACECODE']:.1]]=6),"dc","")</f>
        <v/>
      </c>
      <c r="N1518" s="14" t="str">
        <f t="shared" si="254"/>
        <v/>
      </c>
      <c r="O1518" s="14" t="str">
        <f>IF(timingTable[[#This Row],['[TRACECODE']:.1]]=141,"afterRx","")</f>
        <v/>
      </c>
      <c r="P1518" s="14" t="str">
        <f t="shared" si="255"/>
        <v/>
      </c>
      <c r="Q1518" s="14" t="str">
        <f t="shared" si="256"/>
        <v>rxStart</v>
      </c>
      <c r="R1518" s="14" t="str">
        <f t="shared" si="257"/>
        <v/>
      </c>
      <c r="S1518" s="14" t="str">
        <f t="shared" si="258"/>
        <v>EMPTY</v>
      </c>
      <c r="T1518" s="14" t="str">
        <f t="shared" si="259"/>
        <v>EMPTY</v>
      </c>
      <c r="U1518" s="14" t="str">
        <f t="shared" si="260"/>
        <v>EMPTY</v>
      </c>
      <c r="V1518" s="14" t="str">
        <f t="shared" si="261"/>
        <v>EMPTY</v>
      </c>
      <c r="W1518" s="14" t="str">
        <f>IF(L1518="beforeTx",timingTable[[#This Row],[FRT32_val]]-timingTable[[#This Row],[FRT32_trace]],"EMPTY")</f>
        <v>EMPTY</v>
      </c>
      <c r="X1518" s="14" t="str">
        <f t="shared" si="262"/>
        <v>EMPTY</v>
      </c>
      <c r="Y1518" s="14" t="str">
        <f t="shared" si="263"/>
        <v>EMPTY</v>
      </c>
      <c r="Z1518" s="14" t="str">
        <f>IF(AND(P1518="beforeRx",O1519="afterRx"),J1519-timingTable[[#This Row],[FRT32_trace]],"EMPTY")</f>
        <v>EMPTY</v>
      </c>
      <c r="AA1518" s="14" t="str">
        <f>IF(AND(timingTable[[#This Row],[txEnd]]="txEnd",Q1522="rxStart"),I1522-timingTable[[#This Row],[FRT32_val]],"EMPTY")</f>
        <v>EMPTY</v>
      </c>
    </row>
    <row r="1519" spans="1:27" x14ac:dyDescent="0.25">
      <c r="A1519" s="14" t="s">
        <v>5492</v>
      </c>
      <c r="B1519">
        <v>335693348138</v>
      </c>
      <c r="C1519" s="14" t="s">
        <v>13364</v>
      </c>
      <c r="D1519">
        <v>123</v>
      </c>
      <c r="E1519" s="14" t="s">
        <v>3922</v>
      </c>
      <c r="F1519" s="14" t="s">
        <v>7879</v>
      </c>
      <c r="G1519" s="14">
        <f>timingTable[[#This Row],[FRT_DEC]]-B1518</f>
        <v>2</v>
      </c>
      <c r="H15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INFO]]))),H1518)</f>
        <v>129</v>
      </c>
      <c r="I15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19" s="14">
        <f>HEX2DEC(RIGHT(timingTable[[#This Row],[FRT_HEX]],MIN(LEN(timingTable[[#This Row],[FRT_HEX]])-2,8)))</f>
        <v>685899050</v>
      </c>
      <c r="K1519" s="14" t="str">
        <f>IF(timingTable[[#This Row],['[TRACECODE']:.1]]=140,"afterTx","")</f>
        <v/>
      </c>
      <c r="L1519" s="14" t="str">
        <f t="shared" si="253"/>
        <v/>
      </c>
      <c r="M1519" s="14" t="str">
        <f>IF(AND(H1519=H1518,K1518="afterTx",timingTable[[#This Row],['[TRACECODE']:.1]]=6),"dc","")</f>
        <v/>
      </c>
      <c r="N1519" s="14" t="str">
        <f t="shared" si="254"/>
        <v/>
      </c>
      <c r="O1519" s="14" t="str">
        <f>IF(timingTable[[#This Row],['[TRACECODE']:.1]]=141,"afterRx","")</f>
        <v/>
      </c>
      <c r="P1519" s="14" t="str">
        <f t="shared" si="255"/>
        <v/>
      </c>
      <c r="Q1519" s="14" t="str">
        <f t="shared" si="256"/>
        <v/>
      </c>
      <c r="R1519" s="14" t="str">
        <f t="shared" si="257"/>
        <v/>
      </c>
      <c r="S1519" s="14" t="str">
        <f t="shared" si="258"/>
        <v>EMPTY</v>
      </c>
      <c r="T1519" s="14" t="str">
        <f t="shared" si="259"/>
        <v>EMPTY</v>
      </c>
      <c r="U1519" s="14" t="str">
        <f t="shared" si="260"/>
        <v>EMPTY</v>
      </c>
      <c r="V1519" s="14" t="str">
        <f t="shared" si="261"/>
        <v>EMPTY</v>
      </c>
      <c r="W1519" s="14" t="str">
        <f>IF(L1519="beforeTx",timingTable[[#This Row],[FRT32_val]]-timingTable[[#This Row],[FRT32_trace]],"EMPTY")</f>
        <v>EMPTY</v>
      </c>
      <c r="X1519" s="14" t="str">
        <f t="shared" si="262"/>
        <v>EMPTY</v>
      </c>
      <c r="Y1519" s="14" t="str">
        <f t="shared" si="263"/>
        <v>EMPTY</v>
      </c>
      <c r="Z1519" s="14" t="str">
        <f>IF(AND(P1519="beforeRx",O1520="afterRx"),J1520-timingTable[[#This Row],[FRT32_trace]],"EMPTY")</f>
        <v>EMPTY</v>
      </c>
      <c r="AA1519" s="14" t="str">
        <f>IF(AND(timingTable[[#This Row],[txEnd]]="txEnd",Q1523="rxStart"),I1523-timingTable[[#This Row],[FRT32_val]],"EMPTY")</f>
        <v>EMPTY</v>
      </c>
    </row>
    <row r="1520" spans="1:27" x14ac:dyDescent="0.25">
      <c r="A1520" s="14" t="s">
        <v>5496</v>
      </c>
      <c r="B1520">
        <v>335693348468</v>
      </c>
      <c r="C1520" s="14" t="s">
        <v>13368</v>
      </c>
      <c r="D1520">
        <v>124</v>
      </c>
      <c r="E1520" s="14" t="s">
        <v>3923</v>
      </c>
      <c r="F1520" s="14" t="s">
        <v>13369</v>
      </c>
      <c r="G1520" s="14">
        <f>timingTable[[#This Row],[FRT_DEC]]-B1519</f>
        <v>330</v>
      </c>
      <c r="H15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INFO]]))),H1519)</f>
        <v>129</v>
      </c>
      <c r="I15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685899168</v>
      </c>
      <c r="J1520" s="14">
        <f>HEX2DEC(RIGHT(timingTable[[#This Row],[FRT_HEX]],MIN(LEN(timingTable[[#This Row],[FRT_HEX]])-2,8)))</f>
        <v>685899380</v>
      </c>
      <c r="K1520" s="14" t="str">
        <f>IF(timingTable[[#This Row],['[TRACECODE']:.1]]=140,"afterTx","")</f>
        <v/>
      </c>
      <c r="L1520" s="14" t="str">
        <f t="shared" si="253"/>
        <v/>
      </c>
      <c r="M1520" s="14" t="str">
        <f>IF(AND(H1520=H1519,K1519="afterTx",timingTable[[#This Row],['[TRACECODE']:.1]]=6),"dc","")</f>
        <v/>
      </c>
      <c r="N1520" s="14" t="str">
        <f t="shared" si="254"/>
        <v/>
      </c>
      <c r="O1520" s="14" t="str">
        <f>IF(timingTable[[#This Row],['[TRACECODE']:.1]]=141,"afterRx","")</f>
        <v/>
      </c>
      <c r="P1520" s="14" t="str">
        <f t="shared" si="255"/>
        <v/>
      </c>
      <c r="Q1520" s="14" t="str">
        <f t="shared" si="256"/>
        <v/>
      </c>
      <c r="R1520" s="14" t="str">
        <f t="shared" si="257"/>
        <v>rxEnd</v>
      </c>
      <c r="S1520" s="14" t="str">
        <f t="shared" si="258"/>
        <v>EMPTY</v>
      </c>
      <c r="T1520" s="14" t="str">
        <f t="shared" si="259"/>
        <v>EMPTY</v>
      </c>
      <c r="U1520" s="14">
        <f t="shared" si="260"/>
        <v>-685899166</v>
      </c>
      <c r="V1520" s="14" t="str">
        <f t="shared" si="261"/>
        <v>EMPTY</v>
      </c>
      <c r="W1520" s="14" t="str">
        <f>IF(L1520="beforeTx",timingTable[[#This Row],[FRT32_val]]-timingTable[[#This Row],[FRT32_trace]],"EMPTY")</f>
        <v>EMPTY</v>
      </c>
      <c r="X1520" s="14" t="str">
        <f t="shared" si="262"/>
        <v>EMPTY</v>
      </c>
      <c r="Y1520" s="14">
        <f t="shared" si="263"/>
        <v>231</v>
      </c>
      <c r="Z1520" s="14" t="str">
        <f>IF(AND(P1520="beforeRx",O1521="afterRx"),J1521-timingTable[[#This Row],[FRT32_trace]],"EMPTY")</f>
        <v>EMPTY</v>
      </c>
      <c r="AA1520" s="14" t="str">
        <f>IF(AND(timingTable[[#This Row],[txEnd]]="txEnd",Q1524="rxStart"),I1524-timingTable[[#This Row],[FRT32_val]],"EMPTY")</f>
        <v>EMPTY</v>
      </c>
    </row>
    <row r="1521" spans="1:27" x14ac:dyDescent="0.25">
      <c r="A1521" s="14" t="s">
        <v>5497</v>
      </c>
      <c r="B1521">
        <v>335693348472</v>
      </c>
      <c r="C1521" s="14" t="s">
        <v>13370</v>
      </c>
      <c r="D1521">
        <v>124</v>
      </c>
      <c r="E1521" s="14" t="s">
        <v>3923</v>
      </c>
      <c r="F1521" s="14" t="s">
        <v>7880</v>
      </c>
      <c r="G1521" s="14">
        <f>timingTable[[#This Row],[FRT_DEC]]-B1520</f>
        <v>4</v>
      </c>
      <c r="H15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INFO]]))),H1520)</f>
        <v>129</v>
      </c>
      <c r="I15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21" s="14">
        <f>HEX2DEC(RIGHT(timingTable[[#This Row],[FRT_HEX]],MIN(LEN(timingTable[[#This Row],[FRT_HEX]])-2,8)))</f>
        <v>685899384</v>
      </c>
      <c r="K1521" s="14" t="str">
        <f>IF(timingTable[[#This Row],['[TRACECODE']:.1]]=140,"afterTx","")</f>
        <v/>
      </c>
      <c r="L1521" s="14" t="str">
        <f t="shared" si="253"/>
        <v/>
      </c>
      <c r="M1521" s="14" t="str">
        <f>IF(AND(H1521=H1520,K1520="afterTx",timingTable[[#This Row],['[TRACECODE']:.1]]=6),"dc","")</f>
        <v/>
      </c>
      <c r="N1521" s="14" t="str">
        <f t="shared" si="254"/>
        <v/>
      </c>
      <c r="O1521" s="14" t="str">
        <f>IF(timingTable[[#This Row],['[TRACECODE']:.1]]=141,"afterRx","")</f>
        <v/>
      </c>
      <c r="P1521" s="14" t="str">
        <f t="shared" si="255"/>
        <v/>
      </c>
      <c r="Q1521" s="14" t="str">
        <f t="shared" si="256"/>
        <v/>
      </c>
      <c r="R1521" s="14" t="str">
        <f t="shared" si="257"/>
        <v/>
      </c>
      <c r="S1521" s="14" t="str">
        <f t="shared" si="258"/>
        <v>EMPTY</v>
      </c>
      <c r="T1521" s="14" t="str">
        <f t="shared" si="259"/>
        <v>EMPTY</v>
      </c>
      <c r="U1521" s="14" t="str">
        <f t="shared" si="260"/>
        <v>EMPTY</v>
      </c>
      <c r="V1521" s="14" t="str">
        <f t="shared" si="261"/>
        <v>EMPTY</v>
      </c>
      <c r="W1521" s="14" t="str">
        <f>IF(L1521="beforeTx",timingTable[[#This Row],[FRT32_val]]-timingTable[[#This Row],[FRT32_trace]],"EMPTY")</f>
        <v>EMPTY</v>
      </c>
      <c r="X1521" s="14" t="str">
        <f t="shared" si="262"/>
        <v>EMPTY</v>
      </c>
      <c r="Y1521" s="14" t="str">
        <f t="shared" si="263"/>
        <v>EMPTY</v>
      </c>
      <c r="Z1521" s="14" t="str">
        <f>IF(AND(P1521="beforeRx",O1522="afterRx"),J1522-timingTable[[#This Row],[FRT32_trace]],"EMPTY")</f>
        <v>EMPTY</v>
      </c>
      <c r="AA1521" s="14" t="str">
        <f>IF(AND(timingTable[[#This Row],[txEnd]]="txEnd",Q1525="rxStart"),I1525-timingTable[[#This Row],[FRT32_val]],"EMPTY")</f>
        <v>EMPTY</v>
      </c>
    </row>
    <row r="1522" spans="1:27" x14ac:dyDescent="0.25">
      <c r="A1522" s="14" t="s">
        <v>5498</v>
      </c>
      <c r="B1522">
        <v>335693348487</v>
      </c>
      <c r="C1522" s="14" t="s">
        <v>13371</v>
      </c>
      <c r="D1522">
        <v>151</v>
      </c>
      <c r="E1522" s="14" t="s">
        <v>7876</v>
      </c>
      <c r="F1522" s="14" t="s">
        <v>7845</v>
      </c>
      <c r="G1522" s="14">
        <f>timingTable[[#This Row],[FRT_DEC]]-B1521</f>
        <v>15</v>
      </c>
      <c r="H15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INFO]]))),H1521)</f>
        <v>129</v>
      </c>
      <c r="I15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522" s="14">
        <f>HEX2DEC(RIGHT(timingTable[[#This Row],[FRT_HEX]],MIN(LEN(timingTable[[#This Row],[FRT_HEX]])-2,8)))</f>
        <v>685899399</v>
      </c>
      <c r="K1522" s="14" t="str">
        <f>IF(timingTable[[#This Row],['[TRACECODE']:.1]]=140,"afterTx","")</f>
        <v/>
      </c>
      <c r="L1522" s="14" t="str">
        <f t="shared" si="253"/>
        <v>beforeTx</v>
      </c>
      <c r="M1522" s="14" t="str">
        <f>IF(AND(H1522=H1521,K1521="afterTx",timingTable[[#This Row],['[TRACECODE']:.1]]=6),"dc","")</f>
        <v/>
      </c>
      <c r="N1522" s="14" t="str">
        <f t="shared" si="254"/>
        <v/>
      </c>
      <c r="O1522" s="14" t="str">
        <f>IF(timingTable[[#This Row],['[TRACECODE']:.1]]=141,"afterRx","")</f>
        <v/>
      </c>
      <c r="P1522" s="14" t="str">
        <f t="shared" si="255"/>
        <v/>
      </c>
      <c r="Q1522" s="14" t="str">
        <f t="shared" si="256"/>
        <v/>
      </c>
      <c r="R1522" s="14" t="str">
        <f t="shared" si="257"/>
        <v/>
      </c>
      <c r="S1522" s="14" t="str">
        <f t="shared" si="258"/>
        <v>EMPTY</v>
      </c>
      <c r="T1522" s="14" t="str">
        <f t="shared" si="259"/>
        <v>EMPTY</v>
      </c>
      <c r="U1522" s="14" t="str">
        <f t="shared" si="260"/>
        <v>EMPTY</v>
      </c>
      <c r="V1522" s="14" t="str">
        <f t="shared" si="261"/>
        <v>EMPTY</v>
      </c>
      <c r="W1522" s="14">
        <f>IF(L1522="beforeTx",timingTable[[#This Row],[FRT32_val]]-timingTable[[#This Row],[FRT32_trace]],"EMPTY")</f>
        <v>-685899397</v>
      </c>
      <c r="X1522" s="14">
        <f t="shared" si="262"/>
        <v>717</v>
      </c>
      <c r="Y1522" s="14" t="str">
        <f t="shared" si="263"/>
        <v>EMPTY</v>
      </c>
      <c r="Z1522" s="14" t="str">
        <f>IF(AND(P1522="beforeRx",O1523="afterRx"),J1523-timingTable[[#This Row],[FRT32_trace]],"EMPTY")</f>
        <v>EMPTY</v>
      </c>
      <c r="AA1522" s="14" t="str">
        <f>IF(AND(timingTable[[#This Row],[txEnd]]="txEnd",Q1526="rxStart"),I1526-timingTable[[#This Row],[FRT32_val]],"EMPTY")</f>
        <v>EMPTY</v>
      </c>
    </row>
    <row r="1523" spans="1:27" x14ac:dyDescent="0.25">
      <c r="A1523" s="14" t="s">
        <v>5500</v>
      </c>
      <c r="B1523">
        <v>335693348498</v>
      </c>
      <c r="C1523" s="14" t="s">
        <v>13373</v>
      </c>
      <c r="D1523">
        <v>151</v>
      </c>
      <c r="E1523" s="14" t="s">
        <v>7876</v>
      </c>
      <c r="F1523" s="14" t="s">
        <v>8151</v>
      </c>
      <c r="G1523" s="14">
        <f>timingTable[[#This Row],[FRT_DEC]]-B1522</f>
        <v>11</v>
      </c>
      <c r="H15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INFO]]))),H1522)</f>
        <v>129</v>
      </c>
      <c r="I15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523" s="14">
        <f>HEX2DEC(RIGHT(timingTable[[#This Row],[FRT_HEX]],MIN(LEN(timingTable[[#This Row],[FRT_HEX]])-2,8)))</f>
        <v>685899410</v>
      </c>
      <c r="K1523" s="14" t="str">
        <f>IF(timingTable[[#This Row],['[TRACECODE']:.1]]=140,"afterTx","")</f>
        <v/>
      </c>
      <c r="L1523" s="14" t="str">
        <f t="shared" si="253"/>
        <v/>
      </c>
      <c r="M1523" s="14" t="str">
        <f>IF(AND(H1523=H1522,K1522="afterTx",timingTable[[#This Row],['[TRACECODE']:.1]]=6),"dc","")</f>
        <v/>
      </c>
      <c r="N1523" s="14" t="str">
        <f t="shared" si="254"/>
        <v/>
      </c>
      <c r="O1523" s="14" t="str">
        <f>IF(timingTable[[#This Row],['[TRACECODE']:.1]]=141,"afterRx","")</f>
        <v/>
      </c>
      <c r="P1523" s="14" t="str">
        <f t="shared" si="255"/>
        <v/>
      </c>
      <c r="Q1523" s="14" t="str">
        <f t="shared" si="256"/>
        <v/>
      </c>
      <c r="R1523" s="14" t="str">
        <f t="shared" si="257"/>
        <v/>
      </c>
      <c r="S1523" s="14" t="str">
        <f t="shared" si="258"/>
        <v>EMPTY</v>
      </c>
      <c r="T1523" s="14" t="str">
        <f t="shared" si="259"/>
        <v>EMPTY</v>
      </c>
      <c r="U1523" s="14" t="str">
        <f t="shared" si="260"/>
        <v>EMPTY</v>
      </c>
      <c r="V1523" s="14" t="str">
        <f t="shared" si="261"/>
        <v>EMPTY</v>
      </c>
      <c r="W1523" s="14" t="str">
        <f>IF(L1523="beforeTx",timingTable[[#This Row],[FRT32_val]]-timingTable[[#This Row],[FRT32_trace]],"EMPTY")</f>
        <v>EMPTY</v>
      </c>
      <c r="X1523" s="14" t="str">
        <f t="shared" si="262"/>
        <v>EMPTY</v>
      </c>
      <c r="Y1523" s="14" t="str">
        <f t="shared" si="263"/>
        <v>EMPTY</v>
      </c>
      <c r="Z1523" s="14" t="str">
        <f>IF(AND(P1523="beforeRx",O1524="afterRx"),J1524-timingTable[[#This Row],[FRT32_trace]],"EMPTY")</f>
        <v>EMPTY</v>
      </c>
      <c r="AA1523" s="14" t="str">
        <f>IF(AND(timingTable[[#This Row],[txEnd]]="txEnd",Q1527="rxStart"),I1527-timingTable[[#This Row],[FRT32_val]],"EMPTY")</f>
        <v>EMPTY</v>
      </c>
    </row>
    <row r="1524" spans="1:27" x14ac:dyDescent="0.25">
      <c r="A1524" s="14" t="s">
        <v>5515</v>
      </c>
      <c r="B1524">
        <v>335693349204</v>
      </c>
      <c r="C1524" s="14" t="s">
        <v>13392</v>
      </c>
      <c r="D1524">
        <v>140</v>
      </c>
      <c r="E1524" s="14" t="s">
        <v>1076</v>
      </c>
      <c r="F1524" s="14" t="s">
        <v>6953</v>
      </c>
      <c r="G1524" s="14">
        <f>timingTable[[#This Row],[FRT_DEC]]-B1523</f>
        <v>706</v>
      </c>
      <c r="H15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INFO]]))),H1523)</f>
        <v>129</v>
      </c>
      <c r="I152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24" s="14">
        <f>HEX2DEC(RIGHT(timingTable[[#This Row],[FRT_HEX]],MIN(LEN(timingTable[[#This Row],[FRT_HEX]])-2,8)))</f>
        <v>685900116</v>
      </c>
      <c r="K1524" s="14" t="str">
        <f>IF(timingTable[[#This Row],['[TRACECODE']:.1]]=140,"afterTx","")</f>
        <v>afterTx</v>
      </c>
      <c r="L1524" s="14" t="str">
        <f t="shared" si="253"/>
        <v/>
      </c>
      <c r="M1524" s="14" t="str">
        <f>IF(AND(H1524=H1523,K1523="afterTx",timingTable[[#This Row],['[TRACECODE']:.1]]=6),"dc","")</f>
        <v/>
      </c>
      <c r="N1524" s="14" t="str">
        <f t="shared" si="254"/>
        <v/>
      </c>
      <c r="O1524" s="14" t="str">
        <f>IF(timingTable[[#This Row],['[TRACECODE']:.1]]=141,"afterRx","")</f>
        <v/>
      </c>
      <c r="P1524" s="14" t="str">
        <f t="shared" si="255"/>
        <v/>
      </c>
      <c r="Q1524" s="14" t="str">
        <f t="shared" si="256"/>
        <v/>
      </c>
      <c r="R1524" s="14" t="str">
        <f t="shared" si="257"/>
        <v/>
      </c>
      <c r="S1524" s="14" t="str">
        <f t="shared" si="258"/>
        <v>EMPTY</v>
      </c>
      <c r="T1524" s="14" t="str">
        <f t="shared" si="259"/>
        <v>EMPTY</v>
      </c>
      <c r="U1524" s="14" t="str">
        <f t="shared" si="260"/>
        <v>EMPTY</v>
      </c>
      <c r="V1524" s="14" t="str">
        <f t="shared" si="261"/>
        <v>EMPTY</v>
      </c>
      <c r="W1524" s="14" t="str">
        <f>IF(L1524="beforeTx",timingTable[[#This Row],[FRT32_val]]-timingTable[[#This Row],[FRT32_trace]],"EMPTY")</f>
        <v>EMPTY</v>
      </c>
      <c r="X1524" s="14" t="str">
        <f t="shared" si="262"/>
        <v>EMPTY</v>
      </c>
      <c r="Y1524" s="14" t="str">
        <f t="shared" si="263"/>
        <v>EMPTY</v>
      </c>
      <c r="Z1524" s="14" t="str">
        <f>IF(AND(P1524="beforeRx",O1525="afterRx"),J1525-timingTable[[#This Row],[FRT32_trace]],"EMPTY")</f>
        <v>EMPTY</v>
      </c>
      <c r="AA1524" s="14" t="str">
        <f>IF(AND(timingTable[[#This Row],[txEnd]]="txEnd",Q1528="rxStart"),I1528-timingTable[[#This Row],[FRT32_val]],"EMPTY")</f>
        <v>EMPTY</v>
      </c>
    </row>
    <row r="1525" spans="1:27" x14ac:dyDescent="0.25">
      <c r="A1525" s="14" t="s">
        <v>5527</v>
      </c>
      <c r="B1525">
        <v>335693350575</v>
      </c>
      <c r="C1525" s="14" t="s">
        <v>13405</v>
      </c>
      <c r="D1525">
        <v>151</v>
      </c>
      <c r="E1525" s="14" t="s">
        <v>7876</v>
      </c>
      <c r="F1525" s="14" t="s">
        <v>7989</v>
      </c>
      <c r="G1525" s="14">
        <f>timingTable[[#This Row],[FRT_DEC]]-B1524</f>
        <v>1371</v>
      </c>
      <c r="H15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INFO]]))),H1524)</f>
        <v>129</v>
      </c>
      <c r="I15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25" s="14">
        <f>HEX2DEC(RIGHT(timingTable[[#This Row],[FRT_HEX]],MIN(LEN(timingTable[[#This Row],[FRT_HEX]])-2,8)))</f>
        <v>685901487</v>
      </c>
      <c r="K1525" s="14" t="str">
        <f>IF(timingTable[[#This Row],['[TRACECODE']:.1]]=140,"afterTx","")</f>
        <v/>
      </c>
      <c r="L1525" s="14" t="str">
        <f t="shared" si="253"/>
        <v/>
      </c>
      <c r="M1525" s="14" t="str">
        <f>IF(AND(H1525=H1524,K1524="afterTx",timingTable[[#This Row],['[TRACECODE']:.1]]=6),"dc","")</f>
        <v/>
      </c>
      <c r="N1525" s="14" t="str">
        <f t="shared" si="254"/>
        <v/>
      </c>
      <c r="O1525" s="14" t="str">
        <f>IF(timingTable[[#This Row],['[TRACECODE']:.1]]=141,"afterRx","")</f>
        <v/>
      </c>
      <c r="P1525" s="14" t="str">
        <f t="shared" si="255"/>
        <v/>
      </c>
      <c r="Q1525" s="14" t="str">
        <f t="shared" si="256"/>
        <v/>
      </c>
      <c r="R1525" s="14" t="str">
        <f t="shared" si="257"/>
        <v/>
      </c>
      <c r="S1525" s="14" t="str">
        <f t="shared" si="258"/>
        <v>EMPTY</v>
      </c>
      <c r="T1525" s="14" t="str">
        <f t="shared" si="259"/>
        <v>EMPTY</v>
      </c>
      <c r="U1525" s="14" t="str">
        <f t="shared" si="260"/>
        <v>EMPTY</v>
      </c>
      <c r="V1525" s="14" t="str">
        <f t="shared" si="261"/>
        <v>EMPTY</v>
      </c>
      <c r="W1525" s="14" t="str">
        <f>IF(L1525="beforeTx",timingTable[[#This Row],[FRT32_val]]-timingTable[[#This Row],[FRT32_trace]],"EMPTY")</f>
        <v>EMPTY</v>
      </c>
      <c r="X1525" s="14" t="str">
        <f t="shared" si="262"/>
        <v>EMPTY</v>
      </c>
      <c r="Y1525" s="14" t="str">
        <f t="shared" si="263"/>
        <v>EMPTY</v>
      </c>
      <c r="Z1525" s="14" t="str">
        <f>IF(AND(P1525="beforeRx",O1526="afterRx"),J1526-timingTable[[#This Row],[FRT32_trace]],"EMPTY")</f>
        <v>EMPTY</v>
      </c>
      <c r="AA1525" s="14" t="str">
        <f>IF(AND(timingTable[[#This Row],[txEnd]]="txEnd",Q1529="rxStart"),I1529-timingTable[[#This Row],[FRT32_val]],"EMPTY")</f>
        <v>EMPTY</v>
      </c>
    </row>
    <row r="1526" spans="1:27" x14ac:dyDescent="0.25">
      <c r="A1526" s="14" t="s">
        <v>5530</v>
      </c>
      <c r="B1526">
        <v>335693352765</v>
      </c>
      <c r="C1526" s="14" t="s">
        <v>13408</v>
      </c>
      <c r="D1526">
        <v>151</v>
      </c>
      <c r="E1526" s="14" t="s">
        <v>7876</v>
      </c>
      <c r="F1526" s="14" t="s">
        <v>7936</v>
      </c>
      <c r="G1526" s="14">
        <f>timingTable[[#This Row],[FRT_DEC]]-B1525</f>
        <v>2190</v>
      </c>
      <c r="H15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INFO]]))),H1525)</f>
        <v>129</v>
      </c>
      <c r="I15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526" s="14">
        <f>HEX2DEC(RIGHT(timingTable[[#This Row],[FRT_HEX]],MIN(LEN(timingTable[[#This Row],[FRT_HEX]])-2,8)))</f>
        <v>685903677</v>
      </c>
      <c r="K1526" s="14" t="str">
        <f>IF(timingTable[[#This Row],['[TRACECODE']:.1]]=140,"afterTx","")</f>
        <v/>
      </c>
      <c r="L1526" s="14" t="str">
        <f t="shared" si="253"/>
        <v/>
      </c>
      <c r="M1526" s="14" t="str">
        <f>IF(AND(H1526=H1525,K1525="afterTx",timingTable[[#This Row],['[TRACECODE']:.1]]=6),"dc","")</f>
        <v/>
      </c>
      <c r="N1526" s="14" t="str">
        <f t="shared" si="254"/>
        <v/>
      </c>
      <c r="O1526" s="14" t="str">
        <f>IF(timingTable[[#This Row],['[TRACECODE']:.1]]=141,"afterRx","")</f>
        <v/>
      </c>
      <c r="P1526" s="14" t="str">
        <f t="shared" si="255"/>
        <v/>
      </c>
      <c r="Q1526" s="14" t="str">
        <f t="shared" si="256"/>
        <v/>
      </c>
      <c r="R1526" s="14" t="str">
        <f t="shared" si="257"/>
        <v/>
      </c>
      <c r="S1526" s="14" t="str">
        <f t="shared" si="258"/>
        <v>EMPTY</v>
      </c>
      <c r="T1526" s="14" t="str">
        <f t="shared" si="259"/>
        <v>EMPTY</v>
      </c>
      <c r="U1526" s="14" t="str">
        <f t="shared" si="260"/>
        <v>EMPTY</v>
      </c>
      <c r="V1526" s="14" t="str">
        <f t="shared" si="261"/>
        <v>EMPTY</v>
      </c>
      <c r="W1526" s="14" t="str">
        <f>IF(L1526="beforeTx",timingTable[[#This Row],[FRT32_val]]-timingTable[[#This Row],[FRT32_trace]],"EMPTY")</f>
        <v>EMPTY</v>
      </c>
      <c r="X1526" s="14" t="str">
        <f t="shared" si="262"/>
        <v>EMPTY</v>
      </c>
      <c r="Y1526" s="14" t="str">
        <f t="shared" si="263"/>
        <v>EMPTY</v>
      </c>
      <c r="Z1526" s="14" t="str">
        <f>IF(AND(P1526="beforeRx",O1527="afterRx"),J1527-timingTable[[#This Row],[FRT32_trace]],"EMPTY")</f>
        <v>EMPTY</v>
      </c>
      <c r="AA1526" s="14" t="str">
        <f>IF(AND(timingTable[[#This Row],[txEnd]]="txEnd",Q1530="rxStart"),I1530-timingTable[[#This Row],[FRT32_val]],"EMPTY")</f>
        <v>EMPTY</v>
      </c>
    </row>
    <row r="1527" spans="1:27" x14ac:dyDescent="0.25">
      <c r="A1527" s="14" t="s">
        <v>5532</v>
      </c>
      <c r="B1527">
        <v>335693361016</v>
      </c>
      <c r="C1527" s="14" t="s">
        <v>13410</v>
      </c>
      <c r="D1527">
        <v>151</v>
      </c>
      <c r="E1527" s="14" t="s">
        <v>7876</v>
      </c>
      <c r="F1527" s="14" t="s">
        <v>7989</v>
      </c>
      <c r="G1527" s="14">
        <f>timingTable[[#This Row],[FRT_DEC]]-B1526</f>
        <v>8251</v>
      </c>
      <c r="H15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INFO]]))),H1526)</f>
        <v>129</v>
      </c>
      <c r="I15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27" s="14">
        <f>HEX2DEC(RIGHT(timingTable[[#This Row],[FRT_HEX]],MIN(LEN(timingTable[[#This Row],[FRT_HEX]])-2,8)))</f>
        <v>685911928</v>
      </c>
      <c r="K1527" s="14" t="str">
        <f>IF(timingTable[[#This Row],['[TRACECODE']:.1]]=140,"afterTx","")</f>
        <v/>
      </c>
      <c r="L1527" s="14" t="str">
        <f t="shared" si="253"/>
        <v/>
      </c>
      <c r="M1527" s="14" t="str">
        <f>IF(AND(H1527=H1526,K1526="afterTx",timingTable[[#This Row],['[TRACECODE']:.1]]=6),"dc","")</f>
        <v/>
      </c>
      <c r="N1527" s="14" t="str">
        <f t="shared" si="254"/>
        <v/>
      </c>
      <c r="O1527" s="14" t="str">
        <f>IF(timingTable[[#This Row],['[TRACECODE']:.1]]=141,"afterRx","")</f>
        <v/>
      </c>
      <c r="P1527" s="14" t="str">
        <f t="shared" si="255"/>
        <v/>
      </c>
      <c r="Q1527" s="14" t="str">
        <f t="shared" si="256"/>
        <v/>
      </c>
      <c r="R1527" s="14" t="str">
        <f t="shared" si="257"/>
        <v/>
      </c>
      <c r="S1527" s="14" t="str">
        <f t="shared" si="258"/>
        <v>EMPTY</v>
      </c>
      <c r="T1527" s="14" t="str">
        <f t="shared" si="259"/>
        <v>EMPTY</v>
      </c>
      <c r="U1527" s="14" t="str">
        <f t="shared" si="260"/>
        <v>EMPTY</v>
      </c>
      <c r="V1527" s="14" t="str">
        <f t="shared" si="261"/>
        <v>EMPTY</v>
      </c>
      <c r="W1527" s="14" t="str">
        <f>IF(L1527="beforeTx",timingTable[[#This Row],[FRT32_val]]-timingTable[[#This Row],[FRT32_trace]],"EMPTY")</f>
        <v>EMPTY</v>
      </c>
      <c r="X1527" s="14" t="str">
        <f t="shared" si="262"/>
        <v>EMPTY</v>
      </c>
      <c r="Y1527" s="14" t="str">
        <f t="shared" si="263"/>
        <v>EMPTY</v>
      </c>
      <c r="Z1527" s="14" t="str">
        <f>IF(AND(P1527="beforeRx",O1528="afterRx"),J1528-timingTable[[#This Row],[FRT32_trace]],"EMPTY")</f>
        <v>EMPTY</v>
      </c>
      <c r="AA1527" s="14" t="str">
        <f>IF(AND(timingTable[[#This Row],[txEnd]]="txEnd",Q1531="rxStart"),I1531-timingTable[[#This Row],[FRT32_val]],"EMPTY")</f>
        <v>EMPTY</v>
      </c>
    </row>
    <row r="1528" spans="1:27" x14ac:dyDescent="0.25">
      <c r="A1528" s="14" t="s">
        <v>5538</v>
      </c>
      <c r="B1528">
        <v>335693362060</v>
      </c>
      <c r="C1528" s="14" t="s">
        <v>13420</v>
      </c>
      <c r="D1528">
        <v>151</v>
      </c>
      <c r="E1528" s="14" t="s">
        <v>7876</v>
      </c>
      <c r="F1528" s="14" t="s">
        <v>7993</v>
      </c>
      <c r="G1528" s="14">
        <f>timingTable[[#This Row],[FRT_DEC]]-B1527</f>
        <v>1044</v>
      </c>
      <c r="H15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INFO]]))),H1527)</f>
        <v>129</v>
      </c>
      <c r="I15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528" s="14">
        <f>HEX2DEC(RIGHT(timingTable[[#This Row],[FRT_HEX]],MIN(LEN(timingTable[[#This Row],[FRT_HEX]])-2,8)))</f>
        <v>685912972</v>
      </c>
      <c r="K1528" s="14" t="str">
        <f>IF(timingTable[[#This Row],['[TRACECODE']:.1]]=140,"afterTx","")</f>
        <v/>
      </c>
      <c r="L1528" s="14" t="str">
        <f t="shared" si="253"/>
        <v/>
      </c>
      <c r="M1528" s="14" t="str">
        <f>IF(AND(H1528=H1527,K1527="afterTx",timingTable[[#This Row],['[TRACECODE']:.1]]=6),"dc","")</f>
        <v/>
      </c>
      <c r="N1528" s="14" t="str">
        <f t="shared" si="254"/>
        <v/>
      </c>
      <c r="O1528" s="14" t="str">
        <f>IF(timingTable[[#This Row],['[TRACECODE']:.1]]=141,"afterRx","")</f>
        <v/>
      </c>
      <c r="P1528" s="14" t="str">
        <f t="shared" si="255"/>
        <v/>
      </c>
      <c r="Q1528" s="14" t="str">
        <f t="shared" si="256"/>
        <v/>
      </c>
      <c r="R1528" s="14" t="str">
        <f t="shared" si="257"/>
        <v/>
      </c>
      <c r="S1528" s="14" t="str">
        <f t="shared" si="258"/>
        <v>EMPTY</v>
      </c>
      <c r="T1528" s="14" t="str">
        <f t="shared" si="259"/>
        <v>EMPTY</v>
      </c>
      <c r="U1528" s="14" t="str">
        <f t="shared" si="260"/>
        <v>EMPTY</v>
      </c>
      <c r="V1528" s="14" t="str">
        <f t="shared" si="261"/>
        <v>EMPTY</v>
      </c>
      <c r="W1528" s="14" t="str">
        <f>IF(L1528="beforeTx",timingTable[[#This Row],[FRT32_val]]-timingTable[[#This Row],[FRT32_trace]],"EMPTY")</f>
        <v>EMPTY</v>
      </c>
      <c r="X1528" s="14" t="str">
        <f t="shared" si="262"/>
        <v>EMPTY</v>
      </c>
      <c r="Y1528" s="14" t="str">
        <f t="shared" si="263"/>
        <v>EMPTY</v>
      </c>
      <c r="Z1528" s="14" t="str">
        <f>IF(AND(P1528="beforeRx",O1529="afterRx"),J1529-timingTable[[#This Row],[FRT32_trace]],"EMPTY")</f>
        <v>EMPTY</v>
      </c>
      <c r="AA1528" s="14" t="str">
        <f>IF(AND(timingTable[[#This Row],[txEnd]]="txEnd",Q1532="rxStart"),I1532-timingTable[[#This Row],[FRT32_val]],"EMPTY")</f>
        <v>EMPTY</v>
      </c>
    </row>
    <row r="1529" spans="1:27" x14ac:dyDescent="0.25">
      <c r="A1529" s="14" t="s">
        <v>5542</v>
      </c>
      <c r="B1529">
        <v>335693362106</v>
      </c>
      <c r="C1529" s="14" t="s">
        <v>13424</v>
      </c>
      <c r="D1529">
        <v>131</v>
      </c>
      <c r="E1529" s="14" t="s">
        <v>3932</v>
      </c>
      <c r="F1529" s="14" t="s">
        <v>13425</v>
      </c>
      <c r="G1529" s="14">
        <f>timingTable[[#This Row],[FRT_DEC]]-B1528</f>
        <v>46</v>
      </c>
      <c r="H15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INFO]]))),H1528)</f>
        <v>130</v>
      </c>
      <c r="I152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29" s="14">
        <f>HEX2DEC(RIGHT(timingTable[[#This Row],[FRT_HEX]],MIN(LEN(timingTable[[#This Row],[FRT_HEX]])-2,8)))</f>
        <v>685913018</v>
      </c>
      <c r="K1529" s="14" t="str">
        <f>IF(timingTable[[#This Row],['[TRACECODE']:.1]]=140,"afterTx","")</f>
        <v/>
      </c>
      <c r="L1529" s="14" t="str">
        <f t="shared" si="253"/>
        <v/>
      </c>
      <c r="M1529" s="14" t="str">
        <f>IF(AND(H1529=H1528,K1528="afterTx",timingTable[[#This Row],['[TRACECODE']:.1]]=6),"dc","")</f>
        <v/>
      </c>
      <c r="N1529" s="14" t="str">
        <f t="shared" si="254"/>
        <v/>
      </c>
      <c r="O1529" s="14" t="str">
        <f>IF(timingTable[[#This Row],['[TRACECODE']:.1]]=141,"afterRx","")</f>
        <v/>
      </c>
      <c r="P1529" s="14" t="str">
        <f t="shared" si="255"/>
        <v/>
      </c>
      <c r="Q1529" s="14" t="str">
        <f t="shared" si="256"/>
        <v/>
      </c>
      <c r="R1529" s="14" t="str">
        <f t="shared" si="257"/>
        <v/>
      </c>
      <c r="S1529" s="14" t="str">
        <f t="shared" si="258"/>
        <v>EMPTY</v>
      </c>
      <c r="T1529" s="14" t="str">
        <f t="shared" si="259"/>
        <v>EMPTY</v>
      </c>
      <c r="U1529" s="14" t="str">
        <f t="shared" si="260"/>
        <v>EMPTY</v>
      </c>
      <c r="V1529" s="14" t="str">
        <f t="shared" si="261"/>
        <v>EMPTY</v>
      </c>
      <c r="W1529" s="14" t="str">
        <f>IF(L1529="beforeTx",timingTable[[#This Row],[FRT32_val]]-timingTable[[#This Row],[FRT32_trace]],"EMPTY")</f>
        <v>EMPTY</v>
      </c>
      <c r="X1529" s="14" t="str">
        <f t="shared" si="262"/>
        <v>EMPTY</v>
      </c>
      <c r="Y1529" s="14" t="str">
        <f t="shared" si="263"/>
        <v>EMPTY</v>
      </c>
      <c r="Z1529" s="14" t="str">
        <f>IF(AND(P1529="beforeRx",O1530="afterRx"),J1530-timingTable[[#This Row],[FRT32_trace]],"EMPTY")</f>
        <v>EMPTY</v>
      </c>
      <c r="AA1529" s="14" t="str">
        <f>IF(AND(timingTable[[#This Row],[txEnd]]="txEnd",Q1533="rxStart"),I1533-timingTable[[#This Row],[FRT32_val]],"EMPTY")</f>
        <v>EMPTY</v>
      </c>
    </row>
    <row r="1530" spans="1:27" x14ac:dyDescent="0.25">
      <c r="A1530" s="14" t="s">
        <v>5544</v>
      </c>
      <c r="B1530">
        <v>335693362152</v>
      </c>
      <c r="C1530" s="14" t="s">
        <v>13427</v>
      </c>
      <c r="D1530">
        <v>129</v>
      </c>
      <c r="E1530" s="14" t="s">
        <v>3677</v>
      </c>
      <c r="F1530" s="14" t="s">
        <v>13428</v>
      </c>
      <c r="G1530" s="14">
        <f>timingTable[[#This Row],[FRT_DEC]]-B1529</f>
        <v>46</v>
      </c>
      <c r="H15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INFO]]))),H1529)</f>
        <v>130</v>
      </c>
      <c r="I15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685913957</v>
      </c>
      <c r="J1530" s="14">
        <f>HEX2DEC(RIGHT(timingTable[[#This Row],[FRT_HEX]],MIN(LEN(timingTable[[#This Row],[FRT_HEX]])-2,8)))</f>
        <v>685913064</v>
      </c>
      <c r="K1530" s="14" t="str">
        <f>IF(timingTable[[#This Row],['[TRACECODE']:.1]]=140,"afterTx","")</f>
        <v/>
      </c>
      <c r="L1530" s="14" t="str">
        <f t="shared" si="253"/>
        <v>beforeTx</v>
      </c>
      <c r="M1530" s="14" t="str">
        <f>IF(AND(H1530=H1529,K1529="afterTx",timingTable[[#This Row],['[TRACECODE']:.1]]=6),"dc","")</f>
        <v/>
      </c>
      <c r="N1530" s="14" t="str">
        <f t="shared" si="254"/>
        <v/>
      </c>
      <c r="O1530" s="14" t="str">
        <f>IF(timingTable[[#This Row],['[TRACECODE']:.1]]=141,"afterRx","")</f>
        <v/>
      </c>
      <c r="P1530" s="14" t="str">
        <f t="shared" si="255"/>
        <v/>
      </c>
      <c r="Q1530" s="14" t="str">
        <f t="shared" si="256"/>
        <v/>
      </c>
      <c r="R1530" s="14" t="str">
        <f t="shared" si="257"/>
        <v/>
      </c>
      <c r="S1530" s="14">
        <f t="shared" si="258"/>
        <v>719</v>
      </c>
      <c r="T1530" s="14" t="str">
        <f t="shared" si="259"/>
        <v>EMPTY</v>
      </c>
      <c r="U1530" s="14" t="str">
        <f t="shared" si="260"/>
        <v>EMPTY</v>
      </c>
      <c r="V1530" s="14" t="str">
        <f t="shared" si="261"/>
        <v>EMPTY</v>
      </c>
      <c r="W1530" s="14">
        <f>IF(L1530="beforeTx",timingTable[[#This Row],[FRT32_val]]-timingTable[[#This Row],[FRT32_trace]],"EMPTY")</f>
        <v>893</v>
      </c>
      <c r="X1530" s="14">
        <f t="shared" si="262"/>
        <v>929</v>
      </c>
      <c r="Y1530" s="14" t="str">
        <f t="shared" si="263"/>
        <v>EMPTY</v>
      </c>
      <c r="Z1530" s="14" t="str">
        <f>IF(AND(P1530="beforeRx",O1531="afterRx"),J1531-timingTable[[#This Row],[FRT32_trace]],"EMPTY")</f>
        <v>EMPTY</v>
      </c>
      <c r="AA1530" s="14" t="str">
        <f>IF(AND(timingTable[[#This Row],[txEnd]]="txEnd",Q1534="rxStart"),I1534-timingTable[[#This Row],[FRT32_val]],"EMPTY")</f>
        <v>EMPTY</v>
      </c>
    </row>
    <row r="1531" spans="1:27" x14ac:dyDescent="0.25">
      <c r="A1531" s="14" t="s">
        <v>5545</v>
      </c>
      <c r="B1531">
        <v>335693362155</v>
      </c>
      <c r="C1531" s="14" t="s">
        <v>13429</v>
      </c>
      <c r="D1531">
        <v>129</v>
      </c>
      <c r="E1531" s="14" t="s">
        <v>3677</v>
      </c>
      <c r="F1531" s="14" t="s">
        <v>7881</v>
      </c>
      <c r="G1531" s="14">
        <f>timingTable[[#This Row],[FRT_DEC]]-B1530</f>
        <v>3</v>
      </c>
      <c r="H15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INFO]]))),H1530)</f>
        <v>130</v>
      </c>
      <c r="I15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31" s="14">
        <f>HEX2DEC(RIGHT(timingTable[[#This Row],[FRT_HEX]],MIN(LEN(timingTable[[#This Row],[FRT_HEX]])-2,8)))</f>
        <v>685913067</v>
      </c>
      <c r="K1531" s="14" t="str">
        <f>IF(timingTable[[#This Row],['[TRACECODE']:.1]]=140,"afterTx","")</f>
        <v/>
      </c>
      <c r="L1531" s="14" t="str">
        <f t="shared" si="253"/>
        <v/>
      </c>
      <c r="M1531" s="14" t="str">
        <f>IF(AND(H1531=H1530,K1530="afterTx",timingTable[[#This Row],['[TRACECODE']:.1]]=6),"dc","")</f>
        <v/>
      </c>
      <c r="N1531" s="14" t="str">
        <f t="shared" si="254"/>
        <v/>
      </c>
      <c r="O1531" s="14" t="str">
        <f>IF(timingTable[[#This Row],['[TRACECODE']:.1]]=141,"afterRx","")</f>
        <v/>
      </c>
      <c r="P1531" s="14" t="str">
        <f t="shared" si="255"/>
        <v/>
      </c>
      <c r="Q1531" s="14" t="str">
        <f t="shared" si="256"/>
        <v/>
      </c>
      <c r="R1531" s="14" t="str">
        <f t="shared" si="257"/>
        <v/>
      </c>
      <c r="S1531" s="14" t="str">
        <f t="shared" si="258"/>
        <v>EMPTY</v>
      </c>
      <c r="T1531" s="14" t="str">
        <f t="shared" si="259"/>
        <v>EMPTY</v>
      </c>
      <c r="U1531" s="14" t="str">
        <f t="shared" si="260"/>
        <v>EMPTY</v>
      </c>
      <c r="V1531" s="14" t="str">
        <f t="shared" si="261"/>
        <v>EMPTY</v>
      </c>
      <c r="W1531" s="14" t="str">
        <f>IF(L1531="beforeTx",timingTable[[#This Row],[FRT32_val]]-timingTable[[#This Row],[FRT32_trace]],"EMPTY")</f>
        <v>EMPTY</v>
      </c>
      <c r="X1531" s="14" t="str">
        <f t="shared" si="262"/>
        <v>EMPTY</v>
      </c>
      <c r="Y1531" s="14" t="str">
        <f t="shared" si="263"/>
        <v>EMPTY</v>
      </c>
      <c r="Z1531" s="14" t="str">
        <f>IF(AND(P1531="beforeRx",O1532="afterRx"),J1532-timingTable[[#This Row],[FRT32_trace]],"EMPTY")</f>
        <v>EMPTY</v>
      </c>
      <c r="AA1531" s="14" t="str">
        <f>IF(AND(timingTable[[#This Row],[txEnd]]="txEnd",Q1535="rxStart"),I1535-timingTable[[#This Row],[FRT32_val]],"EMPTY")</f>
        <v>EMPTY</v>
      </c>
    </row>
    <row r="1532" spans="1:27" x14ac:dyDescent="0.25">
      <c r="A1532" s="14" t="s">
        <v>5546</v>
      </c>
      <c r="B1532">
        <v>335693363081</v>
      </c>
      <c r="C1532" s="14" t="s">
        <v>13430</v>
      </c>
      <c r="D1532">
        <v>140</v>
      </c>
      <c r="E1532" s="14" t="s">
        <v>1076</v>
      </c>
      <c r="F1532" s="14" t="s">
        <v>3955</v>
      </c>
      <c r="G1532" s="14">
        <f>timingTable[[#This Row],[FRT_DEC]]-B1531</f>
        <v>926</v>
      </c>
      <c r="H15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INFO]]))),H1531)</f>
        <v>130</v>
      </c>
      <c r="I153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32" s="14">
        <f>HEX2DEC(RIGHT(timingTable[[#This Row],[FRT_HEX]],MIN(LEN(timingTable[[#This Row],[FRT_HEX]])-2,8)))</f>
        <v>685913993</v>
      </c>
      <c r="K1532" s="14" t="str">
        <f>IF(timingTable[[#This Row],['[TRACECODE']:.1]]=140,"afterTx","")</f>
        <v>afterTx</v>
      </c>
      <c r="L1532" s="14" t="str">
        <f t="shared" si="253"/>
        <v/>
      </c>
      <c r="M1532" s="14" t="str">
        <f>IF(AND(H1532=H1531,K1531="afterTx",timingTable[[#This Row],['[TRACECODE']:.1]]=6),"dc","")</f>
        <v/>
      </c>
      <c r="N1532" s="14" t="str">
        <f t="shared" si="254"/>
        <v/>
      </c>
      <c r="O1532" s="14" t="str">
        <f>IF(timingTable[[#This Row],['[TRACECODE']:.1]]=141,"afterRx","")</f>
        <v/>
      </c>
      <c r="P1532" s="14" t="str">
        <f t="shared" si="255"/>
        <v/>
      </c>
      <c r="Q1532" s="14" t="str">
        <f t="shared" si="256"/>
        <v/>
      </c>
      <c r="R1532" s="14" t="str">
        <f t="shared" si="257"/>
        <v/>
      </c>
      <c r="S1532" s="14" t="str">
        <f t="shared" si="258"/>
        <v>EMPTY</v>
      </c>
      <c r="T1532" s="14" t="str">
        <f t="shared" si="259"/>
        <v>EMPTY</v>
      </c>
      <c r="U1532" s="14" t="str">
        <f t="shared" si="260"/>
        <v>EMPTY</v>
      </c>
      <c r="V1532" s="14" t="str">
        <f t="shared" si="261"/>
        <v>EMPTY</v>
      </c>
      <c r="W1532" s="14" t="str">
        <f>IF(L1532="beforeTx",timingTable[[#This Row],[FRT32_val]]-timingTable[[#This Row],[FRT32_trace]],"EMPTY")</f>
        <v>EMPTY</v>
      </c>
      <c r="X1532" s="14" t="str">
        <f t="shared" si="262"/>
        <v>EMPTY</v>
      </c>
      <c r="Y1532" s="14" t="str">
        <f t="shared" si="263"/>
        <v>EMPTY</v>
      </c>
      <c r="Z1532" s="14" t="str">
        <f>IF(AND(P1532="beforeRx",O1533="afterRx"),J1533-timingTable[[#This Row],[FRT32_trace]],"EMPTY")</f>
        <v>EMPTY</v>
      </c>
      <c r="AA1532" s="14" t="str">
        <f>IF(AND(timingTable[[#This Row],[txEnd]]="txEnd",Q1536="rxStart"),I1536-timingTable[[#This Row],[FRT32_val]],"EMPTY")</f>
        <v>EMPTY</v>
      </c>
    </row>
    <row r="1533" spans="1:27" x14ac:dyDescent="0.25">
      <c r="A1533" s="14" t="s">
        <v>5548</v>
      </c>
      <c r="B1533">
        <v>335693366714</v>
      </c>
      <c r="C1533" s="14" t="s">
        <v>13432</v>
      </c>
      <c r="D1533">
        <v>6</v>
      </c>
      <c r="E1533" s="14" t="s">
        <v>1077</v>
      </c>
      <c r="F1533" s="14" t="s">
        <v>13433</v>
      </c>
      <c r="G1533" s="14">
        <f>timingTable[[#This Row],[FRT_DEC]]-B1532</f>
        <v>3633</v>
      </c>
      <c r="H15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INFO]]))),H1532)</f>
        <v>130</v>
      </c>
      <c r="I15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685914676</v>
      </c>
      <c r="J1533" s="14">
        <f>HEX2DEC(RIGHT(timingTable[[#This Row],[FRT_HEX]],MIN(LEN(timingTable[[#This Row],[FRT_HEX]])-2,8)))</f>
        <v>685917626</v>
      </c>
      <c r="K1533" s="14" t="str">
        <f>IF(timingTable[[#This Row],['[TRACECODE']:.1]]=140,"afterTx","")</f>
        <v/>
      </c>
      <c r="L1533" s="14" t="str">
        <f t="shared" si="253"/>
        <v/>
      </c>
      <c r="M1533" s="14" t="str">
        <f>IF(AND(H1533=H1532,K1532="afterTx",timingTable[[#This Row],['[TRACECODE']:.1]]=6),"dc","")</f>
        <v>dc</v>
      </c>
      <c r="N1533" s="14" t="str">
        <f t="shared" si="254"/>
        <v/>
      </c>
      <c r="O1533" s="14" t="str">
        <f>IF(timingTable[[#This Row],['[TRACECODE']:.1]]=141,"afterRx","")</f>
        <v/>
      </c>
      <c r="P1533" s="14" t="str">
        <f t="shared" si="255"/>
        <v/>
      </c>
      <c r="Q1533" s="14" t="str">
        <f t="shared" si="256"/>
        <v/>
      </c>
      <c r="R1533" s="14" t="str">
        <f t="shared" si="257"/>
        <v/>
      </c>
      <c r="S1533" s="14" t="str">
        <f t="shared" si="258"/>
        <v>EMPTY</v>
      </c>
      <c r="T1533" s="14" t="str">
        <f t="shared" si="259"/>
        <v>EMPTY</v>
      </c>
      <c r="U1533" s="14" t="str">
        <f t="shared" si="260"/>
        <v>EMPTY</v>
      </c>
      <c r="V1533" s="14" t="str">
        <f t="shared" si="261"/>
        <v>EMPTY</v>
      </c>
      <c r="W1533" s="14" t="str">
        <f>IF(L1533="beforeTx",timingTable[[#This Row],[FRT32_val]]-timingTable[[#This Row],[FRT32_trace]],"EMPTY")</f>
        <v>EMPTY</v>
      </c>
      <c r="X1533" s="14" t="str">
        <f t="shared" si="262"/>
        <v>EMPTY</v>
      </c>
      <c r="Y1533" s="14" t="str">
        <f t="shared" si="263"/>
        <v>EMPTY</v>
      </c>
      <c r="Z1533" s="14" t="str">
        <f>IF(AND(P1533="beforeRx",O1534="afterRx"),J1534-timingTable[[#This Row],[FRT32_trace]],"EMPTY")</f>
        <v>EMPTY</v>
      </c>
      <c r="AA1533" s="14" t="str">
        <f>IF(AND(timingTable[[#This Row],[txEnd]]="txEnd",Q1537="rxStart"),I1537-timingTable[[#This Row],[FRT32_val]],"EMPTY")</f>
        <v>EMPTY</v>
      </c>
    </row>
    <row r="1534" spans="1:27" x14ac:dyDescent="0.25">
      <c r="A1534" s="14" t="s">
        <v>5549</v>
      </c>
      <c r="B1534">
        <v>335693366716</v>
      </c>
      <c r="C1534" s="14" t="s">
        <v>13434</v>
      </c>
      <c r="D1534">
        <v>6</v>
      </c>
      <c r="E1534" s="14" t="s">
        <v>1077</v>
      </c>
      <c r="F1534" s="14" t="s">
        <v>7877</v>
      </c>
      <c r="G1534" s="14">
        <f>timingTable[[#This Row],[FRT_DEC]]-B1533</f>
        <v>2</v>
      </c>
      <c r="H15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INFO]]))),H1533)</f>
        <v>130</v>
      </c>
      <c r="I15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34" s="14">
        <f>HEX2DEC(RIGHT(timingTable[[#This Row],[FRT_HEX]],MIN(LEN(timingTable[[#This Row],[FRT_HEX]])-2,8)))</f>
        <v>685917628</v>
      </c>
      <c r="K1534" s="14" t="str">
        <f>IF(timingTable[[#This Row],['[TRACECODE']:.1]]=140,"afterTx","")</f>
        <v/>
      </c>
      <c r="L1534" s="14" t="str">
        <f t="shared" si="253"/>
        <v/>
      </c>
      <c r="M1534" s="14" t="str">
        <f>IF(AND(H1534=H1533,K1533="afterTx",timingTable[[#This Row],['[TRACECODE']:.1]]=6),"dc","")</f>
        <v/>
      </c>
      <c r="N1534" s="14" t="str">
        <f t="shared" si="254"/>
        <v/>
      </c>
      <c r="O1534" s="14" t="str">
        <f>IF(timingTable[[#This Row],['[TRACECODE']:.1]]=141,"afterRx","")</f>
        <v/>
      </c>
      <c r="P1534" s="14" t="str">
        <f t="shared" si="255"/>
        <v/>
      </c>
      <c r="Q1534" s="14" t="str">
        <f t="shared" si="256"/>
        <v/>
      </c>
      <c r="R1534" s="14" t="str">
        <f t="shared" si="257"/>
        <v/>
      </c>
      <c r="S1534" s="14" t="str">
        <f t="shared" si="258"/>
        <v>EMPTY</v>
      </c>
      <c r="T1534" s="14" t="str">
        <f t="shared" si="259"/>
        <v>EMPTY</v>
      </c>
      <c r="U1534" s="14" t="str">
        <f t="shared" si="260"/>
        <v>EMPTY</v>
      </c>
      <c r="V1534" s="14" t="str">
        <f t="shared" si="261"/>
        <v>EMPTY</v>
      </c>
      <c r="W1534" s="14" t="str">
        <f>IF(L1534="beforeTx",timingTable[[#This Row],[FRT32_val]]-timingTable[[#This Row],[FRT32_trace]],"EMPTY")</f>
        <v>EMPTY</v>
      </c>
      <c r="X1534" s="14" t="str">
        <f t="shared" si="262"/>
        <v>EMPTY</v>
      </c>
      <c r="Y1534" s="14" t="str">
        <f t="shared" si="263"/>
        <v>EMPTY</v>
      </c>
      <c r="Z1534" s="14" t="str">
        <f>IF(AND(P1534="beforeRx",O1535="afterRx"),J1535-timingTable[[#This Row],[FRT32_trace]],"EMPTY")</f>
        <v>EMPTY</v>
      </c>
      <c r="AA1534" s="14" t="str">
        <f>IF(AND(timingTable[[#This Row],[txEnd]]="txEnd",Q1538="rxStart"),I1538-timingTable[[#This Row],[FRT32_val]],"EMPTY")</f>
        <v>EMPTY</v>
      </c>
    </row>
    <row r="1535" spans="1:27" x14ac:dyDescent="0.25">
      <c r="A1535" s="14" t="s">
        <v>5550</v>
      </c>
      <c r="B1535">
        <v>335693366718</v>
      </c>
      <c r="C1535" s="14" t="s">
        <v>13435</v>
      </c>
      <c r="D1535">
        <v>122</v>
      </c>
      <c r="E1535" s="14" t="s">
        <v>3921</v>
      </c>
      <c r="F1535" s="14" t="s">
        <v>13436</v>
      </c>
      <c r="G1535" s="14">
        <f>timingTable[[#This Row],[FRT_DEC]]-B1534</f>
        <v>2</v>
      </c>
      <c r="H15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INFO]]))),H1534)</f>
        <v>130</v>
      </c>
      <c r="I15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685917567</v>
      </c>
      <c r="J1535" s="14">
        <f>HEX2DEC(RIGHT(timingTable[[#This Row],[FRT_HEX]],MIN(LEN(timingTable[[#This Row],[FRT_HEX]])-2,8)))</f>
        <v>685917630</v>
      </c>
      <c r="K1535" s="14" t="str">
        <f>IF(timingTable[[#This Row],['[TRACECODE']:.1]]=140,"afterTx","")</f>
        <v/>
      </c>
      <c r="L1535" s="14" t="str">
        <f t="shared" si="253"/>
        <v/>
      </c>
      <c r="M1535" s="14" t="str">
        <f>IF(AND(H1535=H1534,K1534="afterTx",timingTable[[#This Row],['[TRACECODE']:.1]]=6),"dc","")</f>
        <v/>
      </c>
      <c r="N1535" s="14" t="str">
        <f t="shared" si="254"/>
        <v>txEnd</v>
      </c>
      <c r="O1535" s="14" t="str">
        <f>IF(timingTable[[#This Row],['[TRACECODE']:.1]]=141,"afterRx","")</f>
        <v/>
      </c>
      <c r="P1535" s="14" t="str">
        <f t="shared" si="255"/>
        <v/>
      </c>
      <c r="Q1535" s="14" t="str">
        <f t="shared" si="256"/>
        <v/>
      </c>
      <c r="R1535" s="14" t="str">
        <f t="shared" si="257"/>
        <v/>
      </c>
      <c r="S1535" s="14" t="str">
        <f t="shared" si="258"/>
        <v>EMPTY</v>
      </c>
      <c r="T1535" s="14" t="str">
        <f t="shared" si="259"/>
        <v>EMPTY</v>
      </c>
      <c r="U1535" s="14" t="str">
        <f t="shared" si="260"/>
        <v>EMPTY</v>
      </c>
      <c r="V1535" s="14" t="str">
        <f t="shared" si="261"/>
        <v>EMPTY</v>
      </c>
      <c r="W1535" s="14" t="str">
        <f>IF(L1535="beforeTx",timingTable[[#This Row],[FRT32_val]]-timingTable[[#This Row],[FRT32_trace]],"EMPTY")</f>
        <v>EMPTY</v>
      </c>
      <c r="X1535" s="14" t="str">
        <f t="shared" si="262"/>
        <v>EMPTY</v>
      </c>
      <c r="Y1535" s="14" t="str">
        <f t="shared" si="263"/>
        <v>EMPTY</v>
      </c>
      <c r="Z1535" s="14" t="str">
        <f>IF(AND(P1535="beforeRx",O1536="afterRx"),J1536-timingTable[[#This Row],[FRT32_trace]],"EMPTY")</f>
        <v>EMPTY</v>
      </c>
      <c r="AA1535" s="14" t="str">
        <f>IF(AND(timingTable[[#This Row],[txEnd]]="txEnd",Q1539="rxStart"),I1539-timingTable[[#This Row],[FRT32_val]],"EMPTY")</f>
        <v>EMPTY</v>
      </c>
    </row>
    <row r="1536" spans="1:27" x14ac:dyDescent="0.25">
      <c r="A1536" s="14" t="s">
        <v>5551</v>
      </c>
      <c r="B1536">
        <v>335693366721</v>
      </c>
      <c r="C1536" s="14" t="s">
        <v>13437</v>
      </c>
      <c r="D1536">
        <v>122</v>
      </c>
      <c r="E1536" s="14" t="s">
        <v>3921</v>
      </c>
      <c r="F1536" s="14" t="s">
        <v>7878</v>
      </c>
      <c r="G1536" s="14">
        <f>timingTable[[#This Row],[FRT_DEC]]-B1535</f>
        <v>3</v>
      </c>
      <c r="H15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INFO]]))),H1535)</f>
        <v>130</v>
      </c>
      <c r="I15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36" s="14">
        <f>HEX2DEC(RIGHT(timingTable[[#This Row],[FRT_HEX]],MIN(LEN(timingTable[[#This Row],[FRT_HEX]])-2,8)))</f>
        <v>685917633</v>
      </c>
      <c r="K1536" s="14" t="str">
        <f>IF(timingTable[[#This Row],['[TRACECODE']:.1]]=140,"afterTx","")</f>
        <v/>
      </c>
      <c r="L1536" s="14" t="str">
        <f t="shared" si="253"/>
        <v/>
      </c>
      <c r="M1536" s="14" t="str">
        <f>IF(AND(H1536=H1535,K1535="afterTx",timingTable[[#This Row],['[TRACECODE']:.1]]=6),"dc","")</f>
        <v/>
      </c>
      <c r="N1536" s="14" t="str">
        <f t="shared" si="254"/>
        <v/>
      </c>
      <c r="O1536" s="14" t="str">
        <f>IF(timingTable[[#This Row],['[TRACECODE']:.1]]=141,"afterRx","")</f>
        <v/>
      </c>
      <c r="P1536" s="14" t="str">
        <f t="shared" si="255"/>
        <v/>
      </c>
      <c r="Q1536" s="14" t="str">
        <f t="shared" si="256"/>
        <v/>
      </c>
      <c r="R1536" s="14" t="str">
        <f t="shared" si="257"/>
        <v/>
      </c>
      <c r="S1536" s="14" t="str">
        <f t="shared" si="258"/>
        <v>EMPTY</v>
      </c>
      <c r="T1536" s="14" t="str">
        <f t="shared" si="259"/>
        <v>EMPTY</v>
      </c>
      <c r="U1536" s="14" t="str">
        <f t="shared" si="260"/>
        <v>EMPTY</v>
      </c>
      <c r="V1536" s="14" t="str">
        <f t="shared" si="261"/>
        <v>EMPTY</v>
      </c>
      <c r="W1536" s="14" t="str">
        <f>IF(L1536="beforeTx",timingTable[[#This Row],[FRT32_val]]-timingTable[[#This Row],[FRT32_trace]],"EMPTY")</f>
        <v>EMPTY</v>
      </c>
      <c r="X1536" s="14" t="str">
        <f t="shared" si="262"/>
        <v>EMPTY</v>
      </c>
      <c r="Y1536" s="14" t="str">
        <f t="shared" si="263"/>
        <v>EMPTY</v>
      </c>
      <c r="Z1536" s="14" t="str">
        <f>IF(AND(P1536="beforeRx",O1537="afterRx"),J1537-timingTable[[#This Row],[FRT32_trace]],"EMPTY")</f>
        <v>EMPTY</v>
      </c>
      <c r="AA1536" s="14" t="str">
        <f>IF(AND(timingTable[[#This Row],[txEnd]]="txEnd",Q1540="rxStart"),I1540-timingTable[[#This Row],[FRT32_val]],"EMPTY")</f>
        <v>EMPTY</v>
      </c>
    </row>
    <row r="1537" spans="1:27" x14ac:dyDescent="0.25">
      <c r="A1537" s="14" t="s">
        <v>5552</v>
      </c>
      <c r="B1537">
        <v>335693366728</v>
      </c>
      <c r="C1537" s="14" t="s">
        <v>13438</v>
      </c>
      <c r="D1537">
        <v>151</v>
      </c>
      <c r="E1537" s="14" t="s">
        <v>7876</v>
      </c>
      <c r="F1537" s="14" t="s">
        <v>8006</v>
      </c>
      <c r="G1537" s="14">
        <f>timingTable[[#This Row],[FRT_DEC]]-B1536</f>
        <v>7</v>
      </c>
      <c r="H15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INFO]]))),H1536)</f>
        <v>130</v>
      </c>
      <c r="I15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537" s="14">
        <f>HEX2DEC(RIGHT(timingTable[[#This Row],[FRT_HEX]],MIN(LEN(timingTable[[#This Row],[FRT_HEX]])-2,8)))</f>
        <v>685917640</v>
      </c>
      <c r="K1537" s="14" t="str">
        <f>IF(timingTable[[#This Row],['[TRACECODE']:.1]]=140,"afterTx","")</f>
        <v/>
      </c>
      <c r="L1537" s="14" t="str">
        <f t="shared" si="253"/>
        <v/>
      </c>
      <c r="M1537" s="14" t="str">
        <f>IF(AND(H1537=H1536,K1536="afterTx",timingTable[[#This Row],['[TRACECODE']:.1]]=6),"dc","")</f>
        <v/>
      </c>
      <c r="N1537" s="14" t="str">
        <f t="shared" si="254"/>
        <v/>
      </c>
      <c r="O1537" s="14" t="str">
        <f>IF(timingTable[[#This Row],['[TRACECODE']:.1]]=141,"afterRx","")</f>
        <v/>
      </c>
      <c r="P1537" s="14" t="str">
        <f t="shared" si="255"/>
        <v/>
      </c>
      <c r="Q1537" s="14" t="str">
        <f t="shared" si="256"/>
        <v/>
      </c>
      <c r="R1537" s="14" t="str">
        <f t="shared" si="257"/>
        <v/>
      </c>
      <c r="S1537" s="14" t="str">
        <f t="shared" si="258"/>
        <v>EMPTY</v>
      </c>
      <c r="T1537" s="14" t="str">
        <f t="shared" si="259"/>
        <v>EMPTY</v>
      </c>
      <c r="U1537" s="14" t="str">
        <f t="shared" si="260"/>
        <v>EMPTY</v>
      </c>
      <c r="V1537" s="14" t="str">
        <f t="shared" si="261"/>
        <v>EMPTY</v>
      </c>
      <c r="W1537" s="14" t="str">
        <f>IF(L1537="beforeTx",timingTable[[#This Row],[FRT32_val]]-timingTable[[#This Row],[FRT32_trace]],"EMPTY")</f>
        <v>EMPTY</v>
      </c>
      <c r="X1537" s="14" t="str">
        <f t="shared" si="262"/>
        <v>EMPTY</v>
      </c>
      <c r="Y1537" s="14" t="str">
        <f t="shared" si="263"/>
        <v>EMPTY</v>
      </c>
      <c r="Z1537" s="14" t="str">
        <f>IF(AND(P1537="beforeRx",O1538="afterRx"),J1538-timingTable[[#This Row],[FRT32_trace]],"EMPTY")</f>
        <v>EMPTY</v>
      </c>
      <c r="AA1537" s="14" t="str">
        <f>IF(AND(timingTable[[#This Row],[txEnd]]="txEnd",Q1541="rxStart"),I1541-timingTable[[#This Row],[FRT32_val]],"EMPTY")</f>
        <v>EMPTY</v>
      </c>
    </row>
    <row r="1538" spans="1:27" x14ac:dyDescent="0.25">
      <c r="A1538" s="14" t="s">
        <v>5560</v>
      </c>
      <c r="B1538">
        <v>335693367169</v>
      </c>
      <c r="C1538" s="14" t="s">
        <v>13447</v>
      </c>
      <c r="D1538">
        <v>151</v>
      </c>
      <c r="E1538" s="14" t="s">
        <v>7876</v>
      </c>
      <c r="F1538" s="14" t="s">
        <v>8130</v>
      </c>
      <c r="G1538" s="14">
        <f>timingTable[[#This Row],[FRT_DEC]]-B1537</f>
        <v>441</v>
      </c>
      <c r="H15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INFO]]))),H1537)</f>
        <v>130</v>
      </c>
      <c r="I15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538" s="14">
        <f>HEX2DEC(RIGHT(timingTable[[#This Row],[FRT_HEX]],MIN(LEN(timingTable[[#This Row],[FRT_HEX]])-2,8)))</f>
        <v>685918081</v>
      </c>
      <c r="K1538" s="14" t="str">
        <f>IF(timingTable[[#This Row],['[TRACECODE']:.1]]=140,"afterTx","")</f>
        <v/>
      </c>
      <c r="L1538" s="14" t="str">
        <f t="shared" si="253"/>
        <v/>
      </c>
      <c r="M1538" s="14" t="str">
        <f>IF(AND(H1538=H1537,K1537="afterTx",timingTable[[#This Row],['[TRACECODE']:.1]]=6),"dc","")</f>
        <v/>
      </c>
      <c r="N1538" s="14" t="str">
        <f t="shared" si="254"/>
        <v/>
      </c>
      <c r="O1538" s="14" t="str">
        <f>IF(timingTable[[#This Row],['[TRACECODE']:.1]]=141,"afterRx","")</f>
        <v/>
      </c>
      <c r="P1538" s="14" t="str">
        <f t="shared" si="255"/>
        <v/>
      </c>
      <c r="Q1538" s="14" t="str">
        <f t="shared" si="256"/>
        <v/>
      </c>
      <c r="R1538" s="14" t="str">
        <f t="shared" si="257"/>
        <v/>
      </c>
      <c r="S1538" s="14" t="str">
        <f t="shared" si="258"/>
        <v>EMPTY</v>
      </c>
      <c r="T1538" s="14" t="str">
        <f t="shared" si="259"/>
        <v>EMPTY</v>
      </c>
      <c r="U1538" s="14" t="str">
        <f t="shared" si="260"/>
        <v>EMPTY</v>
      </c>
      <c r="V1538" s="14" t="str">
        <f t="shared" si="261"/>
        <v>EMPTY</v>
      </c>
      <c r="W1538" s="14" t="str">
        <f>IF(L1538="beforeTx",timingTable[[#This Row],[FRT32_val]]-timingTable[[#This Row],[FRT32_trace]],"EMPTY")</f>
        <v>EMPTY</v>
      </c>
      <c r="X1538" s="14" t="str">
        <f t="shared" si="262"/>
        <v>EMPTY</v>
      </c>
      <c r="Y1538" s="14" t="str">
        <f t="shared" si="263"/>
        <v>EMPTY</v>
      </c>
      <c r="Z1538" s="14" t="str">
        <f>IF(AND(P1538="beforeRx",O1539="afterRx"),J1539-timingTable[[#This Row],[FRT32_trace]],"EMPTY")</f>
        <v>EMPTY</v>
      </c>
      <c r="AA1538" s="14" t="str">
        <f>IF(AND(timingTable[[#This Row],[txEnd]]="txEnd",Q1542="rxStart"),I1542-timingTable[[#This Row],[FRT32_val]],"EMPTY")</f>
        <v>EMPTY</v>
      </c>
    </row>
    <row r="1539" spans="1:27" x14ac:dyDescent="0.25">
      <c r="A1539" s="14" t="s">
        <v>5563</v>
      </c>
      <c r="B1539">
        <v>335693367193</v>
      </c>
      <c r="C1539" s="14" t="s">
        <v>13450</v>
      </c>
      <c r="D1539">
        <v>130</v>
      </c>
      <c r="E1539" s="14" t="s">
        <v>3933</v>
      </c>
      <c r="F1539" s="14" t="s">
        <v>4021</v>
      </c>
      <c r="G1539" s="14">
        <f>timingTable[[#This Row],[FRT_DEC]]-B1538</f>
        <v>24</v>
      </c>
      <c r="H15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INFO]]))),H1538)</f>
        <v>130</v>
      </c>
      <c r="I15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3211269</v>
      </c>
      <c r="J1539" s="14">
        <f>HEX2DEC(RIGHT(timingTable[[#This Row],[FRT_HEX]],MIN(LEN(timingTable[[#This Row],[FRT_HEX]])-2,8)))</f>
        <v>685918105</v>
      </c>
      <c r="K1539" s="14" t="str">
        <f>IF(timingTable[[#This Row],['[TRACECODE']:.1]]=140,"afterTx","")</f>
        <v/>
      </c>
      <c r="L1539" s="14" t="str">
        <f t="shared" si="253"/>
        <v/>
      </c>
      <c r="M1539" s="14" t="str">
        <f>IF(AND(H1539=H1538,K1538="afterTx",timingTable[[#This Row],['[TRACECODE']:.1]]=6),"dc","")</f>
        <v/>
      </c>
      <c r="N1539" s="14" t="str">
        <f t="shared" si="254"/>
        <v/>
      </c>
      <c r="O1539" s="14" t="str">
        <f>IF(timingTable[[#This Row],['[TRACECODE']:.1]]=141,"afterRx","")</f>
        <v/>
      </c>
      <c r="P1539" s="14" t="str">
        <f t="shared" si="255"/>
        <v>beforeRx</v>
      </c>
      <c r="Q1539" s="14" t="str">
        <f t="shared" si="256"/>
        <v/>
      </c>
      <c r="R1539" s="14" t="str">
        <f t="shared" si="257"/>
        <v/>
      </c>
      <c r="S1539" s="14" t="str">
        <f t="shared" si="258"/>
        <v>EMPTY</v>
      </c>
      <c r="T1539" s="14" t="str">
        <f t="shared" si="259"/>
        <v>EMPTY</v>
      </c>
      <c r="U1539" s="14" t="str">
        <f t="shared" si="260"/>
        <v>EMPTY</v>
      </c>
      <c r="V1539" s="14" t="str">
        <f t="shared" si="261"/>
        <v>EMPTY</v>
      </c>
      <c r="W1539" s="14" t="str">
        <f>IF(L1539="beforeTx",timingTable[[#This Row],[FRT32_val]]-timingTable[[#This Row],[FRT32_trace]],"EMPTY")</f>
        <v>EMPTY</v>
      </c>
      <c r="X1539" s="14" t="str">
        <f t="shared" si="262"/>
        <v>EMPTY</v>
      </c>
      <c r="Y1539" s="14" t="str">
        <f t="shared" si="263"/>
        <v>EMPTY</v>
      </c>
      <c r="Z1539" s="14">
        <f>IF(AND(P1539="beforeRx",O1540="afterRx"),J1540-timingTable[[#This Row],[FRT32_trace]],"EMPTY")</f>
        <v>829</v>
      </c>
      <c r="AA1539" s="14" t="str">
        <f>IF(AND(timingTable[[#This Row],[txEnd]]="txEnd",Q1543="rxStart"),I1543-timingTable[[#This Row],[FRT32_val]],"EMPTY")</f>
        <v>EMPTY</v>
      </c>
    </row>
    <row r="1540" spans="1:27" x14ac:dyDescent="0.25">
      <c r="A1540" s="14" t="s">
        <v>5564</v>
      </c>
      <c r="B1540">
        <v>335693368022</v>
      </c>
      <c r="C1540" s="14" t="s">
        <v>13451</v>
      </c>
      <c r="D1540">
        <v>141</v>
      </c>
      <c r="E1540" s="14" t="s">
        <v>3934</v>
      </c>
      <c r="F1540" s="14" t="s">
        <v>4022</v>
      </c>
      <c r="G1540" s="14">
        <f>timingTable[[#This Row],[FRT_DEC]]-B1539</f>
        <v>829</v>
      </c>
      <c r="H15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INFO]]))),H1539)</f>
        <v>130</v>
      </c>
      <c r="I15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40" s="14">
        <f>HEX2DEC(RIGHT(timingTable[[#This Row],[FRT_HEX]],MIN(LEN(timingTable[[#This Row],[FRT_HEX]])-2,8)))</f>
        <v>685918934</v>
      </c>
      <c r="K1540" s="14" t="str">
        <f>IF(timingTable[[#This Row],['[TRACECODE']:.1]]=140,"afterTx","")</f>
        <v/>
      </c>
      <c r="L1540" s="14" t="str">
        <f t="shared" si="253"/>
        <v/>
      </c>
      <c r="M1540" s="14" t="str">
        <f>IF(AND(H1540=H1539,K1539="afterTx",timingTable[[#This Row],['[TRACECODE']:.1]]=6),"dc","")</f>
        <v/>
      </c>
      <c r="N1540" s="14" t="str">
        <f t="shared" si="254"/>
        <v/>
      </c>
      <c r="O1540" s="14" t="str">
        <f>IF(timingTable[[#This Row],['[TRACECODE']:.1]]=141,"afterRx","")</f>
        <v>afterRx</v>
      </c>
      <c r="P1540" s="14" t="str">
        <f t="shared" si="255"/>
        <v/>
      </c>
      <c r="Q1540" s="14" t="str">
        <f t="shared" si="256"/>
        <v/>
      </c>
      <c r="R1540" s="14" t="str">
        <f t="shared" si="257"/>
        <v/>
      </c>
      <c r="S1540" s="14" t="str">
        <f t="shared" si="258"/>
        <v>EMPTY</v>
      </c>
      <c r="T1540" s="14" t="str">
        <f t="shared" si="259"/>
        <v>EMPTY</v>
      </c>
      <c r="U1540" s="14" t="str">
        <f t="shared" si="260"/>
        <v>EMPTY</v>
      </c>
      <c r="V1540" s="14" t="str">
        <f t="shared" si="261"/>
        <v>EMPTY</v>
      </c>
      <c r="W1540" s="14" t="str">
        <f>IF(L1540="beforeTx",timingTable[[#This Row],[FRT32_val]]-timingTable[[#This Row],[FRT32_trace]],"EMPTY")</f>
        <v>EMPTY</v>
      </c>
      <c r="X1540" s="14" t="str">
        <f t="shared" si="262"/>
        <v>EMPTY</v>
      </c>
      <c r="Y1540" s="14" t="str">
        <f t="shared" si="263"/>
        <v>EMPTY</v>
      </c>
      <c r="Z1540" s="14" t="str">
        <f>IF(AND(P1540="beforeRx",O1541="afterRx"),J1541-timingTable[[#This Row],[FRT32_trace]],"EMPTY")</f>
        <v>EMPTY</v>
      </c>
      <c r="AA1540" s="14" t="str">
        <f>IF(AND(timingTable[[#This Row],[txEnd]]="txEnd",Q1544="rxStart"),I1544-timingTable[[#This Row],[FRT32_val]],"EMPTY")</f>
        <v>EMPTY</v>
      </c>
    </row>
    <row r="1541" spans="1:27" x14ac:dyDescent="0.25">
      <c r="A1541" s="14" t="s">
        <v>5567</v>
      </c>
      <c r="B1541">
        <v>335693369284</v>
      </c>
      <c r="C1541" s="14" t="s">
        <v>13454</v>
      </c>
      <c r="D1541">
        <v>123</v>
      </c>
      <c r="E1541" s="14" t="s">
        <v>3922</v>
      </c>
      <c r="F1541" s="14" t="s">
        <v>13455</v>
      </c>
      <c r="G1541" s="14">
        <f>timingTable[[#This Row],[FRT_DEC]]-B1540</f>
        <v>1262</v>
      </c>
      <c r="H15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INFO]]))),H1540)</f>
        <v>130</v>
      </c>
      <c r="I15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685919778</v>
      </c>
      <c r="J1541" s="14">
        <f>HEX2DEC(RIGHT(timingTable[[#This Row],[FRT_HEX]],MIN(LEN(timingTable[[#This Row],[FRT_HEX]])-2,8)))</f>
        <v>685920196</v>
      </c>
      <c r="K1541" s="14" t="str">
        <f>IF(timingTable[[#This Row],['[TRACECODE']:.1]]=140,"afterTx","")</f>
        <v/>
      </c>
      <c r="L1541" s="14" t="str">
        <f t="shared" ref="L1541:L1604" si="264">IF(AND(H1543=H1541,K1543="afterTx"),"beforeTx","")</f>
        <v/>
      </c>
      <c r="M1541" s="14" t="str">
        <f>IF(AND(H1541=H1540,K1540="afterTx",timingTable[[#This Row],['[TRACECODE']:.1]]=6),"dc","")</f>
        <v/>
      </c>
      <c r="N1541" s="14" t="str">
        <f t="shared" ref="N1541:N1604" si="265">IF(AND(H1541=H1539,M1539="dc"),"txEnd","")</f>
        <v/>
      </c>
      <c r="O1541" s="14" t="str">
        <f>IF(timingTable[[#This Row],['[TRACECODE']:.1]]=141,"afterRx","")</f>
        <v/>
      </c>
      <c r="P1541" s="14" t="str">
        <f t="shared" ref="P1541:P1604" si="266">IF(AND(H1541=H1542,O1542="afterRx"),"beforeRx","")</f>
        <v/>
      </c>
      <c r="Q1541" s="14" t="str">
        <f t="shared" ref="Q1541:Q1604" si="267">IF(AND(H1541=H1540,O1540="afterRx"),"rxStart","")</f>
        <v>rxStart</v>
      </c>
      <c r="R1541" s="14" t="str">
        <f t="shared" ref="R1541:R1604" si="268">IF(AND(H1541=H1539,Q1539="rxStart"),"rxEnd","")</f>
        <v/>
      </c>
      <c r="S1541" s="14" t="str">
        <f t="shared" ref="S1541:S1604" si="269">IF(AND(H1544=H1541,M1544="dc",L1541="beforeTx"),I1544-I1541,"EMPTY")</f>
        <v>EMPTY</v>
      </c>
      <c r="T1541" s="14" t="str">
        <f t="shared" ref="T1541:T1604" si="270">IF(AND(N1541="txEnd",P1543="beforeRx",O1544="afterRx"),J1543-I1541,"EMPTY")</f>
        <v>EMPTY</v>
      </c>
      <c r="U1541" s="14" t="str">
        <f t="shared" ref="U1541:U1604" si="271">IF(AND(L1543="beforeTx",R1541="rxEnd",H1543=H1541),I1543-I1541,"EMPTY")</f>
        <v>EMPTY</v>
      </c>
      <c r="V1541" s="14" t="str">
        <f t="shared" ref="V1541:V1604" si="272">IF(AND(R1541="rxEnd",M1546="dc",H1541=H1546),I1546-I1541,"EMPTY")</f>
        <v>EMPTY</v>
      </c>
      <c r="W1541" s="14" t="str">
        <f>IF(L1541="beforeTx",timingTable[[#This Row],[FRT32_val]]-timingTable[[#This Row],[FRT32_trace]],"EMPTY")</f>
        <v>EMPTY</v>
      </c>
      <c r="X1541" s="14" t="str">
        <f t="shared" ref="X1541:X1604" si="273">IF(AND(L1541="beforeTx",K1543="afterTx"),J1543-J1541,"EMPTY")</f>
        <v>EMPTY</v>
      </c>
      <c r="Y1541" s="14" t="str">
        <f t="shared" ref="Y1541:Y1604" si="274">IF(AND(R1541="rxEnd",L1543="beforeTx"),J1543-I1541,"EMPTY")</f>
        <v>EMPTY</v>
      </c>
      <c r="Z1541" s="14" t="str">
        <f>IF(AND(P1541="beforeRx",O1542="afterRx"),J1542-timingTable[[#This Row],[FRT32_trace]],"EMPTY")</f>
        <v>EMPTY</v>
      </c>
      <c r="AA1541" s="14" t="str">
        <f>IF(AND(timingTable[[#This Row],[txEnd]]="txEnd",Q1545="rxStart"),I1545-timingTable[[#This Row],[FRT32_val]],"EMPTY")</f>
        <v>EMPTY</v>
      </c>
    </row>
    <row r="1542" spans="1:27" x14ac:dyDescent="0.25">
      <c r="A1542" s="14" t="s">
        <v>5568</v>
      </c>
      <c r="B1542">
        <v>335693369286</v>
      </c>
      <c r="C1542" s="14" t="s">
        <v>13456</v>
      </c>
      <c r="D1542">
        <v>123</v>
      </c>
      <c r="E1542" s="14" t="s">
        <v>3922</v>
      </c>
      <c r="F1542" s="14" t="s">
        <v>7879</v>
      </c>
      <c r="G1542" s="14">
        <f>timingTable[[#This Row],[FRT_DEC]]-B1541</f>
        <v>2</v>
      </c>
      <c r="H15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INFO]]))),H1541)</f>
        <v>130</v>
      </c>
      <c r="I15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42" s="14">
        <f>HEX2DEC(RIGHT(timingTable[[#This Row],[FRT_HEX]],MIN(LEN(timingTable[[#This Row],[FRT_HEX]])-2,8)))</f>
        <v>685920198</v>
      </c>
      <c r="K1542" s="14" t="str">
        <f>IF(timingTable[[#This Row],['[TRACECODE']:.1]]=140,"afterTx","")</f>
        <v/>
      </c>
      <c r="L1542" s="14" t="str">
        <f t="shared" si="264"/>
        <v/>
      </c>
      <c r="M1542" s="14" t="str">
        <f>IF(AND(H1542=H1541,K1541="afterTx",timingTable[[#This Row],['[TRACECODE']:.1]]=6),"dc","")</f>
        <v/>
      </c>
      <c r="N1542" s="14" t="str">
        <f t="shared" si="265"/>
        <v/>
      </c>
      <c r="O1542" s="14" t="str">
        <f>IF(timingTable[[#This Row],['[TRACECODE']:.1]]=141,"afterRx","")</f>
        <v/>
      </c>
      <c r="P1542" s="14" t="str">
        <f t="shared" si="266"/>
        <v/>
      </c>
      <c r="Q1542" s="14" t="str">
        <f t="shared" si="267"/>
        <v/>
      </c>
      <c r="R1542" s="14" t="str">
        <f t="shared" si="268"/>
        <v/>
      </c>
      <c r="S1542" s="14" t="str">
        <f t="shared" si="269"/>
        <v>EMPTY</v>
      </c>
      <c r="T1542" s="14" t="str">
        <f t="shared" si="270"/>
        <v>EMPTY</v>
      </c>
      <c r="U1542" s="14" t="str">
        <f t="shared" si="271"/>
        <v>EMPTY</v>
      </c>
      <c r="V1542" s="14" t="str">
        <f t="shared" si="272"/>
        <v>EMPTY</v>
      </c>
      <c r="W1542" s="14" t="str">
        <f>IF(L1542="beforeTx",timingTable[[#This Row],[FRT32_val]]-timingTable[[#This Row],[FRT32_trace]],"EMPTY")</f>
        <v>EMPTY</v>
      </c>
      <c r="X1542" s="14" t="str">
        <f t="shared" si="273"/>
        <v>EMPTY</v>
      </c>
      <c r="Y1542" s="14" t="str">
        <f t="shared" si="274"/>
        <v>EMPTY</v>
      </c>
      <c r="Z1542" s="14" t="str">
        <f>IF(AND(P1542="beforeRx",O1543="afterRx"),J1543-timingTable[[#This Row],[FRT32_trace]],"EMPTY")</f>
        <v>EMPTY</v>
      </c>
      <c r="AA1542" s="14" t="str">
        <f>IF(AND(timingTable[[#This Row],[txEnd]]="txEnd",Q1546="rxStart"),I1546-timingTable[[#This Row],[FRT32_val]],"EMPTY")</f>
        <v>EMPTY</v>
      </c>
    </row>
    <row r="1543" spans="1:27" x14ac:dyDescent="0.25">
      <c r="A1543" s="14" t="s">
        <v>5574</v>
      </c>
      <c r="B1543">
        <v>335693369617</v>
      </c>
      <c r="C1543" s="14" t="s">
        <v>13460</v>
      </c>
      <c r="D1543">
        <v>124</v>
      </c>
      <c r="E1543" s="14" t="s">
        <v>3923</v>
      </c>
      <c r="F1543" s="14" t="s">
        <v>13461</v>
      </c>
      <c r="G1543" s="14">
        <f>timingTable[[#This Row],[FRT_DEC]]-B1542</f>
        <v>331</v>
      </c>
      <c r="H15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INFO]]))),H1542)</f>
        <v>130</v>
      </c>
      <c r="I15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685920311</v>
      </c>
      <c r="J1543" s="14">
        <f>HEX2DEC(RIGHT(timingTable[[#This Row],[FRT_HEX]],MIN(LEN(timingTable[[#This Row],[FRT_HEX]])-2,8)))</f>
        <v>685920529</v>
      </c>
      <c r="K1543" s="14" t="str">
        <f>IF(timingTable[[#This Row],['[TRACECODE']:.1]]=140,"afterTx","")</f>
        <v/>
      </c>
      <c r="L1543" s="14" t="str">
        <f t="shared" si="264"/>
        <v/>
      </c>
      <c r="M1543" s="14" t="str">
        <f>IF(AND(H1543=H1542,K1542="afterTx",timingTable[[#This Row],['[TRACECODE']:.1]]=6),"dc","")</f>
        <v/>
      </c>
      <c r="N1543" s="14" t="str">
        <f t="shared" si="265"/>
        <v/>
      </c>
      <c r="O1543" s="14" t="str">
        <f>IF(timingTable[[#This Row],['[TRACECODE']:.1]]=141,"afterRx","")</f>
        <v/>
      </c>
      <c r="P1543" s="14" t="str">
        <f t="shared" si="266"/>
        <v/>
      </c>
      <c r="Q1543" s="14" t="str">
        <f t="shared" si="267"/>
        <v/>
      </c>
      <c r="R1543" s="14" t="str">
        <f t="shared" si="268"/>
        <v>rxEnd</v>
      </c>
      <c r="S1543" s="14" t="str">
        <f t="shared" si="269"/>
        <v>EMPTY</v>
      </c>
      <c r="T1543" s="14" t="str">
        <f t="shared" si="270"/>
        <v>EMPTY</v>
      </c>
      <c r="U1543" s="14">
        <f t="shared" si="271"/>
        <v>-685920309</v>
      </c>
      <c r="V1543" s="14" t="str">
        <f t="shared" si="272"/>
        <v>EMPTY</v>
      </c>
      <c r="W1543" s="14" t="str">
        <f>IF(L1543="beforeTx",timingTable[[#This Row],[FRT32_val]]-timingTable[[#This Row],[FRT32_trace]],"EMPTY")</f>
        <v>EMPTY</v>
      </c>
      <c r="X1543" s="14" t="str">
        <f t="shared" si="273"/>
        <v>EMPTY</v>
      </c>
      <c r="Y1543" s="14">
        <f t="shared" si="274"/>
        <v>236</v>
      </c>
      <c r="Z1543" s="14" t="str">
        <f>IF(AND(P1543="beforeRx",O1544="afterRx"),J1544-timingTable[[#This Row],[FRT32_trace]],"EMPTY")</f>
        <v>EMPTY</v>
      </c>
      <c r="AA1543" s="14" t="str">
        <f>IF(AND(timingTable[[#This Row],[txEnd]]="txEnd",Q1547="rxStart"),I1547-timingTable[[#This Row],[FRT32_val]],"EMPTY")</f>
        <v>EMPTY</v>
      </c>
    </row>
    <row r="1544" spans="1:27" x14ac:dyDescent="0.25">
      <c r="A1544" s="14" t="s">
        <v>5575</v>
      </c>
      <c r="B1544">
        <v>335693369620</v>
      </c>
      <c r="C1544" s="14" t="s">
        <v>13462</v>
      </c>
      <c r="D1544">
        <v>124</v>
      </c>
      <c r="E1544" s="14" t="s">
        <v>3923</v>
      </c>
      <c r="F1544" s="14" t="s">
        <v>7880</v>
      </c>
      <c r="G1544" s="14">
        <f>timingTable[[#This Row],[FRT_DEC]]-B1543</f>
        <v>3</v>
      </c>
      <c r="H15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INFO]]))),H1543)</f>
        <v>130</v>
      </c>
      <c r="I15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44" s="14">
        <f>HEX2DEC(RIGHT(timingTable[[#This Row],[FRT_HEX]],MIN(LEN(timingTable[[#This Row],[FRT_HEX]])-2,8)))</f>
        <v>685920532</v>
      </c>
      <c r="K1544" s="14" t="str">
        <f>IF(timingTable[[#This Row],['[TRACECODE']:.1]]=140,"afterTx","")</f>
        <v/>
      </c>
      <c r="L1544" s="14" t="str">
        <f t="shared" si="264"/>
        <v/>
      </c>
      <c r="M1544" s="14" t="str">
        <f>IF(AND(H1544=H1543,K1543="afterTx",timingTable[[#This Row],['[TRACECODE']:.1]]=6),"dc","")</f>
        <v/>
      </c>
      <c r="N1544" s="14" t="str">
        <f t="shared" si="265"/>
        <v/>
      </c>
      <c r="O1544" s="14" t="str">
        <f>IF(timingTable[[#This Row],['[TRACECODE']:.1]]=141,"afterRx","")</f>
        <v/>
      </c>
      <c r="P1544" s="14" t="str">
        <f t="shared" si="266"/>
        <v/>
      </c>
      <c r="Q1544" s="14" t="str">
        <f t="shared" si="267"/>
        <v/>
      </c>
      <c r="R1544" s="14" t="str">
        <f t="shared" si="268"/>
        <v/>
      </c>
      <c r="S1544" s="14" t="str">
        <f t="shared" si="269"/>
        <v>EMPTY</v>
      </c>
      <c r="T1544" s="14" t="str">
        <f t="shared" si="270"/>
        <v>EMPTY</v>
      </c>
      <c r="U1544" s="14" t="str">
        <f t="shared" si="271"/>
        <v>EMPTY</v>
      </c>
      <c r="V1544" s="14" t="str">
        <f t="shared" si="272"/>
        <v>EMPTY</v>
      </c>
      <c r="W1544" s="14" t="str">
        <f>IF(L1544="beforeTx",timingTable[[#This Row],[FRT32_val]]-timingTable[[#This Row],[FRT32_trace]],"EMPTY")</f>
        <v>EMPTY</v>
      </c>
      <c r="X1544" s="14" t="str">
        <f t="shared" si="273"/>
        <v>EMPTY</v>
      </c>
      <c r="Y1544" s="14" t="str">
        <f t="shared" si="274"/>
        <v>EMPTY</v>
      </c>
      <c r="Z1544" s="14" t="str">
        <f>IF(AND(P1544="beforeRx",O1545="afterRx"),J1545-timingTable[[#This Row],[FRT32_trace]],"EMPTY")</f>
        <v>EMPTY</v>
      </c>
      <c r="AA1544" s="14" t="str">
        <f>IF(AND(timingTable[[#This Row],[txEnd]]="txEnd",Q1548="rxStart"),I1548-timingTable[[#This Row],[FRT32_val]],"EMPTY")</f>
        <v>EMPTY</v>
      </c>
    </row>
    <row r="1545" spans="1:27" x14ac:dyDescent="0.25">
      <c r="A1545" s="14" t="s">
        <v>5576</v>
      </c>
      <c r="B1545">
        <v>335693369635</v>
      </c>
      <c r="C1545" s="14" t="s">
        <v>13463</v>
      </c>
      <c r="D1545">
        <v>151</v>
      </c>
      <c r="E1545" s="14" t="s">
        <v>7876</v>
      </c>
      <c r="F1545" s="14" t="s">
        <v>7845</v>
      </c>
      <c r="G1545" s="14">
        <f>timingTable[[#This Row],[FRT_DEC]]-B1544</f>
        <v>15</v>
      </c>
      <c r="H15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INFO]]))),H1544)</f>
        <v>130</v>
      </c>
      <c r="I15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545" s="14">
        <f>HEX2DEC(RIGHT(timingTable[[#This Row],[FRT_HEX]],MIN(LEN(timingTable[[#This Row],[FRT_HEX]])-2,8)))</f>
        <v>685920547</v>
      </c>
      <c r="K1545" s="14" t="str">
        <f>IF(timingTable[[#This Row],['[TRACECODE']:.1]]=140,"afterTx","")</f>
        <v/>
      </c>
      <c r="L1545" s="14" t="str">
        <f t="shared" si="264"/>
        <v>beforeTx</v>
      </c>
      <c r="M1545" s="14" t="str">
        <f>IF(AND(H1545=H1544,K1544="afterTx",timingTable[[#This Row],['[TRACECODE']:.1]]=6),"dc","")</f>
        <v/>
      </c>
      <c r="N1545" s="14" t="str">
        <f t="shared" si="265"/>
        <v/>
      </c>
      <c r="O1545" s="14" t="str">
        <f>IF(timingTable[[#This Row],['[TRACECODE']:.1]]=141,"afterRx","")</f>
        <v/>
      </c>
      <c r="P1545" s="14" t="str">
        <f t="shared" si="266"/>
        <v/>
      </c>
      <c r="Q1545" s="14" t="str">
        <f t="shared" si="267"/>
        <v/>
      </c>
      <c r="R1545" s="14" t="str">
        <f t="shared" si="268"/>
        <v/>
      </c>
      <c r="S1545" s="14" t="str">
        <f t="shared" si="269"/>
        <v>EMPTY</v>
      </c>
      <c r="T1545" s="14" t="str">
        <f t="shared" si="270"/>
        <v>EMPTY</v>
      </c>
      <c r="U1545" s="14" t="str">
        <f t="shared" si="271"/>
        <v>EMPTY</v>
      </c>
      <c r="V1545" s="14" t="str">
        <f t="shared" si="272"/>
        <v>EMPTY</v>
      </c>
      <c r="W1545" s="14">
        <f>IF(L1545="beforeTx",timingTable[[#This Row],[FRT32_val]]-timingTable[[#This Row],[FRT32_trace]],"EMPTY")</f>
        <v>-685920545</v>
      </c>
      <c r="X1545" s="14">
        <f t="shared" si="273"/>
        <v>719</v>
      </c>
      <c r="Y1545" s="14" t="str">
        <f t="shared" si="274"/>
        <v>EMPTY</v>
      </c>
      <c r="Z1545" s="14" t="str">
        <f>IF(AND(P1545="beforeRx",O1546="afterRx"),J1546-timingTable[[#This Row],[FRT32_trace]],"EMPTY")</f>
        <v>EMPTY</v>
      </c>
      <c r="AA1545" s="14" t="str">
        <f>IF(AND(timingTable[[#This Row],[txEnd]]="txEnd",Q1549="rxStart"),I1549-timingTable[[#This Row],[FRT32_val]],"EMPTY")</f>
        <v>EMPTY</v>
      </c>
    </row>
    <row r="1546" spans="1:27" x14ac:dyDescent="0.25">
      <c r="A1546" s="14" t="s">
        <v>5578</v>
      </c>
      <c r="B1546">
        <v>335693369646</v>
      </c>
      <c r="C1546" s="14" t="s">
        <v>13465</v>
      </c>
      <c r="D1546">
        <v>151</v>
      </c>
      <c r="E1546" s="14" t="s">
        <v>7876</v>
      </c>
      <c r="F1546" s="14" t="s">
        <v>8151</v>
      </c>
      <c r="G1546" s="14">
        <f>timingTable[[#This Row],[FRT_DEC]]-B1545</f>
        <v>11</v>
      </c>
      <c r="H15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INFO]]))),H1545)</f>
        <v>130</v>
      </c>
      <c r="I15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546" s="14">
        <f>HEX2DEC(RIGHT(timingTable[[#This Row],[FRT_HEX]],MIN(LEN(timingTable[[#This Row],[FRT_HEX]])-2,8)))</f>
        <v>685920558</v>
      </c>
      <c r="K1546" s="14" t="str">
        <f>IF(timingTable[[#This Row],['[TRACECODE']:.1]]=140,"afterTx","")</f>
        <v/>
      </c>
      <c r="L1546" s="14" t="str">
        <f t="shared" si="264"/>
        <v/>
      </c>
      <c r="M1546" s="14" t="str">
        <f>IF(AND(H1546=H1545,K1545="afterTx",timingTable[[#This Row],['[TRACECODE']:.1]]=6),"dc","")</f>
        <v/>
      </c>
      <c r="N1546" s="14" t="str">
        <f t="shared" si="265"/>
        <v/>
      </c>
      <c r="O1546" s="14" t="str">
        <f>IF(timingTable[[#This Row],['[TRACECODE']:.1]]=141,"afterRx","")</f>
        <v/>
      </c>
      <c r="P1546" s="14" t="str">
        <f t="shared" si="266"/>
        <v/>
      </c>
      <c r="Q1546" s="14" t="str">
        <f t="shared" si="267"/>
        <v/>
      </c>
      <c r="R1546" s="14" t="str">
        <f t="shared" si="268"/>
        <v/>
      </c>
      <c r="S1546" s="14" t="str">
        <f t="shared" si="269"/>
        <v>EMPTY</v>
      </c>
      <c r="T1546" s="14" t="str">
        <f t="shared" si="270"/>
        <v>EMPTY</v>
      </c>
      <c r="U1546" s="14" t="str">
        <f t="shared" si="271"/>
        <v>EMPTY</v>
      </c>
      <c r="V1546" s="14" t="str">
        <f t="shared" si="272"/>
        <v>EMPTY</v>
      </c>
      <c r="W1546" s="14" t="str">
        <f>IF(L1546="beforeTx",timingTable[[#This Row],[FRT32_val]]-timingTable[[#This Row],[FRT32_trace]],"EMPTY")</f>
        <v>EMPTY</v>
      </c>
      <c r="X1546" s="14" t="str">
        <f t="shared" si="273"/>
        <v>EMPTY</v>
      </c>
      <c r="Y1546" s="14" t="str">
        <f t="shared" si="274"/>
        <v>EMPTY</v>
      </c>
      <c r="Z1546" s="14" t="str">
        <f>IF(AND(P1546="beforeRx",O1547="afterRx"),J1547-timingTable[[#This Row],[FRT32_trace]],"EMPTY")</f>
        <v>EMPTY</v>
      </c>
      <c r="AA1546" s="14" t="str">
        <f>IF(AND(timingTable[[#This Row],[txEnd]]="txEnd",Q1550="rxStart"),I1550-timingTable[[#This Row],[FRT32_val]],"EMPTY")</f>
        <v>EMPTY</v>
      </c>
    </row>
    <row r="1547" spans="1:27" x14ac:dyDescent="0.25">
      <c r="A1547" s="14" t="s">
        <v>5595</v>
      </c>
      <c r="B1547">
        <v>335693370354</v>
      </c>
      <c r="C1547" s="14" t="s">
        <v>13484</v>
      </c>
      <c r="D1547">
        <v>140</v>
      </c>
      <c r="E1547" s="14" t="s">
        <v>1076</v>
      </c>
      <c r="F1547" s="14" t="s">
        <v>7870</v>
      </c>
      <c r="G1547" s="14">
        <f>timingTable[[#This Row],[FRT_DEC]]-B1546</f>
        <v>708</v>
      </c>
      <c r="H15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INFO]]))),H1546)</f>
        <v>130</v>
      </c>
      <c r="I154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47" s="14">
        <f>HEX2DEC(RIGHT(timingTable[[#This Row],[FRT_HEX]],MIN(LEN(timingTable[[#This Row],[FRT_HEX]])-2,8)))</f>
        <v>685921266</v>
      </c>
      <c r="K1547" s="14" t="str">
        <f>IF(timingTable[[#This Row],['[TRACECODE']:.1]]=140,"afterTx","")</f>
        <v>afterTx</v>
      </c>
      <c r="L1547" s="14" t="str">
        <f t="shared" si="264"/>
        <v/>
      </c>
      <c r="M1547" s="14" t="str">
        <f>IF(AND(H1547=H1546,K1546="afterTx",timingTable[[#This Row],['[TRACECODE']:.1]]=6),"dc","")</f>
        <v/>
      </c>
      <c r="N1547" s="14" t="str">
        <f t="shared" si="265"/>
        <v/>
      </c>
      <c r="O1547" s="14" t="str">
        <f>IF(timingTable[[#This Row],['[TRACECODE']:.1]]=141,"afterRx","")</f>
        <v/>
      </c>
      <c r="P1547" s="14" t="str">
        <f t="shared" si="266"/>
        <v/>
      </c>
      <c r="Q1547" s="14" t="str">
        <f t="shared" si="267"/>
        <v/>
      </c>
      <c r="R1547" s="14" t="str">
        <f t="shared" si="268"/>
        <v/>
      </c>
      <c r="S1547" s="14" t="str">
        <f t="shared" si="269"/>
        <v>EMPTY</v>
      </c>
      <c r="T1547" s="14" t="str">
        <f t="shared" si="270"/>
        <v>EMPTY</v>
      </c>
      <c r="U1547" s="14" t="str">
        <f t="shared" si="271"/>
        <v>EMPTY</v>
      </c>
      <c r="V1547" s="14" t="str">
        <f t="shared" si="272"/>
        <v>EMPTY</v>
      </c>
      <c r="W1547" s="14" t="str">
        <f>IF(L1547="beforeTx",timingTable[[#This Row],[FRT32_val]]-timingTable[[#This Row],[FRT32_trace]],"EMPTY")</f>
        <v>EMPTY</v>
      </c>
      <c r="X1547" s="14" t="str">
        <f t="shared" si="273"/>
        <v>EMPTY</v>
      </c>
      <c r="Y1547" s="14" t="str">
        <f t="shared" si="274"/>
        <v>EMPTY</v>
      </c>
      <c r="Z1547" s="14" t="str">
        <f>IF(AND(P1547="beforeRx",O1548="afterRx"),J1548-timingTable[[#This Row],[FRT32_trace]],"EMPTY")</f>
        <v>EMPTY</v>
      </c>
      <c r="AA1547" s="14" t="str">
        <f>IF(AND(timingTable[[#This Row],[txEnd]]="txEnd",Q1551="rxStart"),I1551-timingTable[[#This Row],[FRT32_val]],"EMPTY")</f>
        <v>EMPTY</v>
      </c>
    </row>
    <row r="1548" spans="1:27" x14ac:dyDescent="0.25">
      <c r="A1548" s="14" t="s">
        <v>5607</v>
      </c>
      <c r="B1548">
        <v>335693371708</v>
      </c>
      <c r="C1548" s="14" t="s">
        <v>13497</v>
      </c>
      <c r="D1548">
        <v>151</v>
      </c>
      <c r="E1548" s="14" t="s">
        <v>7876</v>
      </c>
      <c r="F1548" s="14" t="s">
        <v>7989</v>
      </c>
      <c r="G1548" s="14">
        <f>timingTable[[#This Row],[FRT_DEC]]-B1547</f>
        <v>1354</v>
      </c>
      <c r="H15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INFO]]))),H1547)</f>
        <v>130</v>
      </c>
      <c r="I15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48" s="14">
        <f>HEX2DEC(RIGHT(timingTable[[#This Row],[FRT_HEX]],MIN(LEN(timingTable[[#This Row],[FRT_HEX]])-2,8)))</f>
        <v>685922620</v>
      </c>
      <c r="K1548" s="14" t="str">
        <f>IF(timingTable[[#This Row],['[TRACECODE']:.1]]=140,"afterTx","")</f>
        <v/>
      </c>
      <c r="L1548" s="14" t="str">
        <f t="shared" si="264"/>
        <v/>
      </c>
      <c r="M1548" s="14" t="str">
        <f>IF(AND(H1548=H1547,K1547="afterTx",timingTable[[#This Row],['[TRACECODE']:.1]]=6),"dc","")</f>
        <v/>
      </c>
      <c r="N1548" s="14" t="str">
        <f t="shared" si="265"/>
        <v/>
      </c>
      <c r="O1548" s="14" t="str">
        <f>IF(timingTable[[#This Row],['[TRACECODE']:.1]]=141,"afterRx","")</f>
        <v/>
      </c>
      <c r="P1548" s="14" t="str">
        <f t="shared" si="266"/>
        <v/>
      </c>
      <c r="Q1548" s="14" t="str">
        <f t="shared" si="267"/>
        <v/>
      </c>
      <c r="R1548" s="14" t="str">
        <f t="shared" si="268"/>
        <v/>
      </c>
      <c r="S1548" s="14" t="str">
        <f t="shared" si="269"/>
        <v>EMPTY</v>
      </c>
      <c r="T1548" s="14" t="str">
        <f t="shared" si="270"/>
        <v>EMPTY</v>
      </c>
      <c r="U1548" s="14" t="str">
        <f t="shared" si="271"/>
        <v>EMPTY</v>
      </c>
      <c r="V1548" s="14" t="str">
        <f t="shared" si="272"/>
        <v>EMPTY</v>
      </c>
      <c r="W1548" s="14" t="str">
        <f>IF(L1548="beforeTx",timingTable[[#This Row],[FRT32_val]]-timingTable[[#This Row],[FRT32_trace]],"EMPTY")</f>
        <v>EMPTY</v>
      </c>
      <c r="X1548" s="14" t="str">
        <f t="shared" si="273"/>
        <v>EMPTY</v>
      </c>
      <c r="Y1548" s="14" t="str">
        <f t="shared" si="274"/>
        <v>EMPTY</v>
      </c>
      <c r="Z1548" s="14" t="str">
        <f>IF(AND(P1548="beforeRx",O1549="afterRx"),J1549-timingTable[[#This Row],[FRT32_trace]],"EMPTY")</f>
        <v>EMPTY</v>
      </c>
      <c r="AA1548" s="14" t="str">
        <f>IF(AND(timingTable[[#This Row],[txEnd]]="txEnd",Q1552="rxStart"),I1552-timingTable[[#This Row],[FRT32_val]],"EMPTY")</f>
        <v>EMPTY</v>
      </c>
    </row>
    <row r="1549" spans="1:27" x14ac:dyDescent="0.25">
      <c r="A1549" s="14" t="s">
        <v>5610</v>
      </c>
      <c r="B1549">
        <v>335693372765</v>
      </c>
      <c r="C1549" s="14" t="s">
        <v>13500</v>
      </c>
      <c r="D1549">
        <v>151</v>
      </c>
      <c r="E1549" s="14" t="s">
        <v>7876</v>
      </c>
      <c r="F1549" s="14" t="s">
        <v>7936</v>
      </c>
      <c r="G1549" s="14">
        <f>timingTable[[#This Row],[FRT_DEC]]-B1548</f>
        <v>1057</v>
      </c>
      <c r="H15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INFO]]))),H1548)</f>
        <v>130</v>
      </c>
      <c r="I15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549" s="14">
        <f>HEX2DEC(RIGHT(timingTable[[#This Row],[FRT_HEX]],MIN(LEN(timingTable[[#This Row],[FRT_HEX]])-2,8)))</f>
        <v>685923677</v>
      </c>
      <c r="K1549" s="14" t="str">
        <f>IF(timingTable[[#This Row],['[TRACECODE']:.1]]=140,"afterTx","")</f>
        <v/>
      </c>
      <c r="L1549" s="14" t="str">
        <f t="shared" si="264"/>
        <v/>
      </c>
      <c r="M1549" s="14" t="str">
        <f>IF(AND(H1549=H1548,K1548="afterTx",timingTable[[#This Row],['[TRACECODE']:.1]]=6),"dc","")</f>
        <v/>
      </c>
      <c r="N1549" s="14" t="str">
        <f t="shared" si="265"/>
        <v/>
      </c>
      <c r="O1549" s="14" t="str">
        <f>IF(timingTable[[#This Row],['[TRACECODE']:.1]]=141,"afterRx","")</f>
        <v/>
      </c>
      <c r="P1549" s="14" t="str">
        <f t="shared" si="266"/>
        <v/>
      </c>
      <c r="Q1549" s="14" t="str">
        <f t="shared" si="267"/>
        <v/>
      </c>
      <c r="R1549" s="14" t="str">
        <f t="shared" si="268"/>
        <v/>
      </c>
      <c r="S1549" s="14" t="str">
        <f t="shared" si="269"/>
        <v>EMPTY</v>
      </c>
      <c r="T1549" s="14" t="str">
        <f t="shared" si="270"/>
        <v>EMPTY</v>
      </c>
      <c r="U1549" s="14" t="str">
        <f t="shared" si="271"/>
        <v>EMPTY</v>
      </c>
      <c r="V1549" s="14" t="str">
        <f t="shared" si="272"/>
        <v>EMPTY</v>
      </c>
      <c r="W1549" s="14" t="str">
        <f>IF(L1549="beforeTx",timingTable[[#This Row],[FRT32_val]]-timingTable[[#This Row],[FRT32_trace]],"EMPTY")</f>
        <v>EMPTY</v>
      </c>
      <c r="X1549" s="14" t="str">
        <f t="shared" si="273"/>
        <v>EMPTY</v>
      </c>
      <c r="Y1549" s="14" t="str">
        <f t="shared" si="274"/>
        <v>EMPTY</v>
      </c>
      <c r="Z1549" s="14" t="str">
        <f>IF(AND(P1549="beforeRx",O1550="afterRx"),J1550-timingTable[[#This Row],[FRT32_trace]],"EMPTY")</f>
        <v>EMPTY</v>
      </c>
      <c r="AA1549" s="14" t="str">
        <f>IF(AND(timingTable[[#This Row],[txEnd]]="txEnd",Q1553="rxStart"),I1553-timingTable[[#This Row],[FRT32_val]],"EMPTY")</f>
        <v>EMPTY</v>
      </c>
    </row>
    <row r="1550" spans="1:27" x14ac:dyDescent="0.25">
      <c r="A1550" s="14" t="s">
        <v>5612</v>
      </c>
      <c r="B1550">
        <v>335693382245</v>
      </c>
      <c r="C1550" s="14" t="s">
        <v>13502</v>
      </c>
      <c r="D1550">
        <v>151</v>
      </c>
      <c r="E1550" s="14" t="s">
        <v>7876</v>
      </c>
      <c r="F1550" s="14" t="s">
        <v>7989</v>
      </c>
      <c r="G1550" s="14">
        <f>timingTable[[#This Row],[FRT_DEC]]-B1549</f>
        <v>9480</v>
      </c>
      <c r="H15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INFO]]))),H1549)</f>
        <v>130</v>
      </c>
      <c r="I15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50" s="14">
        <f>HEX2DEC(RIGHT(timingTable[[#This Row],[FRT_HEX]],MIN(LEN(timingTable[[#This Row],[FRT_HEX]])-2,8)))</f>
        <v>685933157</v>
      </c>
      <c r="K1550" s="14" t="str">
        <f>IF(timingTable[[#This Row],['[TRACECODE']:.1]]=140,"afterTx","")</f>
        <v/>
      </c>
      <c r="L1550" s="14" t="str">
        <f t="shared" si="264"/>
        <v/>
      </c>
      <c r="M1550" s="14" t="str">
        <f>IF(AND(H1550=H1549,K1549="afterTx",timingTable[[#This Row],['[TRACECODE']:.1]]=6),"dc","")</f>
        <v/>
      </c>
      <c r="N1550" s="14" t="str">
        <f t="shared" si="265"/>
        <v/>
      </c>
      <c r="O1550" s="14" t="str">
        <f>IF(timingTable[[#This Row],['[TRACECODE']:.1]]=141,"afterRx","")</f>
        <v/>
      </c>
      <c r="P1550" s="14" t="str">
        <f t="shared" si="266"/>
        <v/>
      </c>
      <c r="Q1550" s="14" t="str">
        <f t="shared" si="267"/>
        <v/>
      </c>
      <c r="R1550" s="14" t="str">
        <f t="shared" si="268"/>
        <v/>
      </c>
      <c r="S1550" s="14" t="str">
        <f t="shared" si="269"/>
        <v>EMPTY</v>
      </c>
      <c r="T1550" s="14" t="str">
        <f t="shared" si="270"/>
        <v>EMPTY</v>
      </c>
      <c r="U1550" s="14" t="str">
        <f t="shared" si="271"/>
        <v>EMPTY</v>
      </c>
      <c r="V1550" s="14" t="str">
        <f t="shared" si="272"/>
        <v>EMPTY</v>
      </c>
      <c r="W1550" s="14" t="str">
        <f>IF(L1550="beforeTx",timingTable[[#This Row],[FRT32_val]]-timingTable[[#This Row],[FRT32_trace]],"EMPTY")</f>
        <v>EMPTY</v>
      </c>
      <c r="X1550" s="14" t="str">
        <f t="shared" si="273"/>
        <v>EMPTY</v>
      </c>
      <c r="Y1550" s="14" t="str">
        <f t="shared" si="274"/>
        <v>EMPTY</v>
      </c>
      <c r="Z1550" s="14" t="str">
        <f>IF(AND(P1550="beforeRx",O1551="afterRx"),J1551-timingTable[[#This Row],[FRT32_trace]],"EMPTY")</f>
        <v>EMPTY</v>
      </c>
      <c r="AA1550" s="14" t="str">
        <f>IF(AND(timingTable[[#This Row],[txEnd]]="txEnd",Q1554="rxStart"),I1554-timingTable[[#This Row],[FRT32_val]],"EMPTY")</f>
        <v>EMPTY</v>
      </c>
    </row>
    <row r="1551" spans="1:27" x14ac:dyDescent="0.25">
      <c r="A1551" s="14" t="s">
        <v>5620</v>
      </c>
      <c r="B1551">
        <v>335693383287</v>
      </c>
      <c r="C1551" s="14" t="s">
        <v>13512</v>
      </c>
      <c r="D1551">
        <v>151</v>
      </c>
      <c r="E1551" s="14" t="s">
        <v>7876</v>
      </c>
      <c r="F1551" s="14" t="s">
        <v>7993</v>
      </c>
      <c r="G1551" s="14">
        <f>timingTable[[#This Row],[FRT_DEC]]-B1550</f>
        <v>1042</v>
      </c>
      <c r="H15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INFO]]))),H1550)</f>
        <v>130</v>
      </c>
      <c r="I15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551" s="14">
        <f>HEX2DEC(RIGHT(timingTable[[#This Row],[FRT_HEX]],MIN(LEN(timingTable[[#This Row],[FRT_HEX]])-2,8)))</f>
        <v>685934199</v>
      </c>
      <c r="K1551" s="14" t="str">
        <f>IF(timingTable[[#This Row],['[TRACECODE']:.1]]=140,"afterTx","")</f>
        <v/>
      </c>
      <c r="L1551" s="14" t="str">
        <f t="shared" si="264"/>
        <v/>
      </c>
      <c r="M1551" s="14" t="str">
        <f>IF(AND(H1551=H1550,K1550="afterTx",timingTable[[#This Row],['[TRACECODE']:.1]]=6),"dc","")</f>
        <v/>
      </c>
      <c r="N1551" s="14" t="str">
        <f t="shared" si="265"/>
        <v/>
      </c>
      <c r="O1551" s="14" t="str">
        <f>IF(timingTable[[#This Row],['[TRACECODE']:.1]]=141,"afterRx","")</f>
        <v/>
      </c>
      <c r="P1551" s="14" t="str">
        <f t="shared" si="266"/>
        <v/>
      </c>
      <c r="Q1551" s="14" t="str">
        <f t="shared" si="267"/>
        <v/>
      </c>
      <c r="R1551" s="14" t="str">
        <f t="shared" si="268"/>
        <v/>
      </c>
      <c r="S1551" s="14" t="str">
        <f t="shared" si="269"/>
        <v>EMPTY</v>
      </c>
      <c r="T1551" s="14" t="str">
        <f t="shared" si="270"/>
        <v>EMPTY</v>
      </c>
      <c r="U1551" s="14" t="str">
        <f t="shared" si="271"/>
        <v>EMPTY</v>
      </c>
      <c r="V1551" s="14" t="str">
        <f t="shared" si="272"/>
        <v>EMPTY</v>
      </c>
      <c r="W1551" s="14" t="str">
        <f>IF(L1551="beforeTx",timingTable[[#This Row],[FRT32_val]]-timingTable[[#This Row],[FRT32_trace]],"EMPTY")</f>
        <v>EMPTY</v>
      </c>
      <c r="X1551" s="14" t="str">
        <f t="shared" si="273"/>
        <v>EMPTY</v>
      </c>
      <c r="Y1551" s="14" t="str">
        <f t="shared" si="274"/>
        <v>EMPTY</v>
      </c>
      <c r="Z1551" s="14" t="str">
        <f>IF(AND(P1551="beforeRx",O1552="afterRx"),J1552-timingTable[[#This Row],[FRT32_trace]],"EMPTY")</f>
        <v>EMPTY</v>
      </c>
      <c r="AA1551" s="14" t="str">
        <f>IF(AND(timingTable[[#This Row],[txEnd]]="txEnd",Q1555="rxStart"),I1555-timingTable[[#This Row],[FRT32_val]],"EMPTY")</f>
        <v>EMPTY</v>
      </c>
    </row>
    <row r="1552" spans="1:27" x14ac:dyDescent="0.25">
      <c r="A1552" s="14" t="s">
        <v>5624</v>
      </c>
      <c r="B1552">
        <v>335693383333</v>
      </c>
      <c r="C1552" s="14" t="s">
        <v>13516</v>
      </c>
      <c r="D1552">
        <v>131</v>
      </c>
      <c r="E1552" s="14" t="s">
        <v>3932</v>
      </c>
      <c r="F1552" s="14" t="s">
        <v>13517</v>
      </c>
      <c r="G1552" s="14">
        <f>timingTable[[#This Row],[FRT_DEC]]-B1551</f>
        <v>46</v>
      </c>
      <c r="H15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INFO]]))),H1551)</f>
        <v>131</v>
      </c>
      <c r="I155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52" s="14">
        <f>HEX2DEC(RIGHT(timingTable[[#This Row],[FRT_HEX]],MIN(LEN(timingTable[[#This Row],[FRT_HEX]])-2,8)))</f>
        <v>685934245</v>
      </c>
      <c r="K1552" s="14" t="str">
        <f>IF(timingTable[[#This Row],['[TRACECODE']:.1]]=140,"afterTx","")</f>
        <v/>
      </c>
      <c r="L1552" s="14" t="str">
        <f t="shared" si="264"/>
        <v/>
      </c>
      <c r="M1552" s="14" t="str">
        <f>IF(AND(H1552=H1551,K1551="afterTx",timingTable[[#This Row],['[TRACECODE']:.1]]=6),"dc","")</f>
        <v/>
      </c>
      <c r="N1552" s="14" t="str">
        <f t="shared" si="265"/>
        <v/>
      </c>
      <c r="O1552" s="14" t="str">
        <f>IF(timingTable[[#This Row],['[TRACECODE']:.1]]=141,"afterRx","")</f>
        <v/>
      </c>
      <c r="P1552" s="14" t="str">
        <f t="shared" si="266"/>
        <v/>
      </c>
      <c r="Q1552" s="14" t="str">
        <f t="shared" si="267"/>
        <v/>
      </c>
      <c r="R1552" s="14" t="str">
        <f t="shared" si="268"/>
        <v/>
      </c>
      <c r="S1552" s="14" t="str">
        <f t="shared" si="269"/>
        <v>EMPTY</v>
      </c>
      <c r="T1552" s="14" t="str">
        <f t="shared" si="270"/>
        <v>EMPTY</v>
      </c>
      <c r="U1552" s="14" t="str">
        <f t="shared" si="271"/>
        <v>EMPTY</v>
      </c>
      <c r="V1552" s="14" t="str">
        <f t="shared" si="272"/>
        <v>EMPTY</v>
      </c>
      <c r="W1552" s="14" t="str">
        <f>IF(L1552="beforeTx",timingTable[[#This Row],[FRT32_val]]-timingTable[[#This Row],[FRT32_trace]],"EMPTY")</f>
        <v>EMPTY</v>
      </c>
      <c r="X1552" s="14" t="str">
        <f t="shared" si="273"/>
        <v>EMPTY</v>
      </c>
      <c r="Y1552" s="14" t="str">
        <f t="shared" si="274"/>
        <v>EMPTY</v>
      </c>
      <c r="Z1552" s="14" t="str">
        <f>IF(AND(P1552="beforeRx",O1553="afterRx"),J1553-timingTable[[#This Row],[FRT32_trace]],"EMPTY")</f>
        <v>EMPTY</v>
      </c>
      <c r="AA1552" s="14" t="str">
        <f>IF(AND(timingTable[[#This Row],[txEnd]]="txEnd",Q1556="rxStart"),I1556-timingTable[[#This Row],[FRT32_val]],"EMPTY")</f>
        <v>EMPTY</v>
      </c>
    </row>
    <row r="1553" spans="1:27" x14ac:dyDescent="0.25">
      <c r="A1553" s="14" t="s">
        <v>5626</v>
      </c>
      <c r="B1553">
        <v>335693383380</v>
      </c>
      <c r="C1553" s="14" t="s">
        <v>13519</v>
      </c>
      <c r="D1553">
        <v>129</v>
      </c>
      <c r="E1553" s="14" t="s">
        <v>3677</v>
      </c>
      <c r="F1553" s="14" t="s">
        <v>13520</v>
      </c>
      <c r="G1553" s="14">
        <f>timingTable[[#This Row],[FRT_DEC]]-B1552</f>
        <v>47</v>
      </c>
      <c r="H15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INFO]]))),H1552)</f>
        <v>131</v>
      </c>
      <c r="I15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685935185</v>
      </c>
      <c r="J1553" s="14">
        <f>HEX2DEC(RIGHT(timingTable[[#This Row],[FRT_HEX]],MIN(LEN(timingTable[[#This Row],[FRT_HEX]])-2,8)))</f>
        <v>685934292</v>
      </c>
      <c r="K1553" s="14" t="str">
        <f>IF(timingTable[[#This Row],['[TRACECODE']:.1]]=140,"afterTx","")</f>
        <v/>
      </c>
      <c r="L1553" s="14" t="str">
        <f t="shared" si="264"/>
        <v>beforeTx</v>
      </c>
      <c r="M1553" s="14" t="str">
        <f>IF(AND(H1553=H1552,K1552="afterTx",timingTable[[#This Row],['[TRACECODE']:.1]]=6),"dc","")</f>
        <v/>
      </c>
      <c r="N1553" s="14" t="str">
        <f t="shared" si="265"/>
        <v/>
      </c>
      <c r="O1553" s="14" t="str">
        <f>IF(timingTable[[#This Row],['[TRACECODE']:.1]]=141,"afterRx","")</f>
        <v/>
      </c>
      <c r="P1553" s="14" t="str">
        <f t="shared" si="266"/>
        <v/>
      </c>
      <c r="Q1553" s="14" t="str">
        <f t="shared" si="267"/>
        <v/>
      </c>
      <c r="R1553" s="14" t="str">
        <f t="shared" si="268"/>
        <v/>
      </c>
      <c r="S1553" s="14">
        <f t="shared" si="269"/>
        <v>719</v>
      </c>
      <c r="T1553" s="14" t="str">
        <f t="shared" si="270"/>
        <v>EMPTY</v>
      </c>
      <c r="U1553" s="14" t="str">
        <f t="shared" si="271"/>
        <v>EMPTY</v>
      </c>
      <c r="V1553" s="14" t="str">
        <f t="shared" si="272"/>
        <v>EMPTY</v>
      </c>
      <c r="W1553" s="14">
        <f>IF(L1553="beforeTx",timingTable[[#This Row],[FRT32_val]]-timingTable[[#This Row],[FRT32_trace]],"EMPTY")</f>
        <v>893</v>
      </c>
      <c r="X1553" s="14">
        <f t="shared" si="273"/>
        <v>929</v>
      </c>
      <c r="Y1553" s="14" t="str">
        <f t="shared" si="274"/>
        <v>EMPTY</v>
      </c>
      <c r="Z1553" s="14" t="str">
        <f>IF(AND(P1553="beforeRx",O1554="afterRx"),J1554-timingTable[[#This Row],[FRT32_trace]],"EMPTY")</f>
        <v>EMPTY</v>
      </c>
      <c r="AA1553" s="14" t="str">
        <f>IF(AND(timingTable[[#This Row],[txEnd]]="txEnd",Q1557="rxStart"),I1557-timingTable[[#This Row],[FRT32_val]],"EMPTY")</f>
        <v>EMPTY</v>
      </c>
    </row>
    <row r="1554" spans="1:27" x14ac:dyDescent="0.25">
      <c r="A1554" s="14" t="s">
        <v>5627</v>
      </c>
      <c r="B1554">
        <v>335693383383</v>
      </c>
      <c r="C1554" s="14" t="s">
        <v>13521</v>
      </c>
      <c r="D1554">
        <v>129</v>
      </c>
      <c r="E1554" s="14" t="s">
        <v>3677</v>
      </c>
      <c r="F1554" s="14" t="s">
        <v>7881</v>
      </c>
      <c r="G1554" s="14">
        <f>timingTable[[#This Row],[FRT_DEC]]-B1553</f>
        <v>3</v>
      </c>
      <c r="H15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INFO]]))),H1553)</f>
        <v>131</v>
      </c>
      <c r="I15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54" s="14">
        <f>HEX2DEC(RIGHT(timingTable[[#This Row],[FRT_HEX]],MIN(LEN(timingTable[[#This Row],[FRT_HEX]])-2,8)))</f>
        <v>685934295</v>
      </c>
      <c r="K1554" s="14" t="str">
        <f>IF(timingTable[[#This Row],['[TRACECODE']:.1]]=140,"afterTx","")</f>
        <v/>
      </c>
      <c r="L1554" s="14" t="str">
        <f t="shared" si="264"/>
        <v/>
      </c>
      <c r="M1554" s="14" t="str">
        <f>IF(AND(H1554=H1553,K1553="afterTx",timingTable[[#This Row],['[TRACECODE']:.1]]=6),"dc","")</f>
        <v/>
      </c>
      <c r="N1554" s="14" t="str">
        <f t="shared" si="265"/>
        <v/>
      </c>
      <c r="O1554" s="14" t="str">
        <f>IF(timingTable[[#This Row],['[TRACECODE']:.1]]=141,"afterRx","")</f>
        <v/>
      </c>
      <c r="P1554" s="14" t="str">
        <f t="shared" si="266"/>
        <v/>
      </c>
      <c r="Q1554" s="14" t="str">
        <f t="shared" si="267"/>
        <v/>
      </c>
      <c r="R1554" s="14" t="str">
        <f t="shared" si="268"/>
        <v/>
      </c>
      <c r="S1554" s="14" t="str">
        <f t="shared" si="269"/>
        <v>EMPTY</v>
      </c>
      <c r="T1554" s="14" t="str">
        <f t="shared" si="270"/>
        <v>EMPTY</v>
      </c>
      <c r="U1554" s="14" t="str">
        <f t="shared" si="271"/>
        <v>EMPTY</v>
      </c>
      <c r="V1554" s="14" t="str">
        <f t="shared" si="272"/>
        <v>EMPTY</v>
      </c>
      <c r="W1554" s="14" t="str">
        <f>IF(L1554="beforeTx",timingTable[[#This Row],[FRT32_val]]-timingTable[[#This Row],[FRT32_trace]],"EMPTY")</f>
        <v>EMPTY</v>
      </c>
      <c r="X1554" s="14" t="str">
        <f t="shared" si="273"/>
        <v>EMPTY</v>
      </c>
      <c r="Y1554" s="14" t="str">
        <f t="shared" si="274"/>
        <v>EMPTY</v>
      </c>
      <c r="Z1554" s="14" t="str">
        <f>IF(AND(P1554="beforeRx",O1555="afterRx"),J1555-timingTable[[#This Row],[FRT32_trace]],"EMPTY")</f>
        <v>EMPTY</v>
      </c>
      <c r="AA1554" s="14" t="str">
        <f>IF(AND(timingTable[[#This Row],[txEnd]]="txEnd",Q1558="rxStart"),I1558-timingTable[[#This Row],[FRT32_val]],"EMPTY")</f>
        <v>EMPTY</v>
      </c>
    </row>
    <row r="1555" spans="1:27" x14ac:dyDescent="0.25">
      <c r="A1555" s="14" t="s">
        <v>5628</v>
      </c>
      <c r="B1555">
        <v>335693384309</v>
      </c>
      <c r="C1555" s="14" t="s">
        <v>13522</v>
      </c>
      <c r="D1555">
        <v>140</v>
      </c>
      <c r="E1555" s="14" t="s">
        <v>1076</v>
      </c>
      <c r="F1555" s="14" t="s">
        <v>4831</v>
      </c>
      <c r="G1555" s="14">
        <f>timingTable[[#This Row],[FRT_DEC]]-B1554</f>
        <v>926</v>
      </c>
      <c r="H15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INFO]]))),H1554)</f>
        <v>131</v>
      </c>
      <c r="I155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55" s="14">
        <f>HEX2DEC(RIGHT(timingTable[[#This Row],[FRT_HEX]],MIN(LEN(timingTable[[#This Row],[FRT_HEX]])-2,8)))</f>
        <v>685935221</v>
      </c>
      <c r="K1555" s="14" t="str">
        <f>IF(timingTable[[#This Row],['[TRACECODE']:.1]]=140,"afterTx","")</f>
        <v>afterTx</v>
      </c>
      <c r="L1555" s="14" t="str">
        <f t="shared" si="264"/>
        <v/>
      </c>
      <c r="M1555" s="14" t="str">
        <f>IF(AND(H1555=H1554,K1554="afterTx",timingTable[[#This Row],['[TRACECODE']:.1]]=6),"dc","")</f>
        <v/>
      </c>
      <c r="N1555" s="14" t="str">
        <f t="shared" si="265"/>
        <v/>
      </c>
      <c r="O1555" s="14" t="str">
        <f>IF(timingTable[[#This Row],['[TRACECODE']:.1]]=141,"afterRx","")</f>
        <v/>
      </c>
      <c r="P1555" s="14" t="str">
        <f t="shared" si="266"/>
        <v/>
      </c>
      <c r="Q1555" s="14" t="str">
        <f t="shared" si="267"/>
        <v/>
      </c>
      <c r="R1555" s="14" t="str">
        <f t="shared" si="268"/>
        <v/>
      </c>
      <c r="S1555" s="14" t="str">
        <f t="shared" si="269"/>
        <v>EMPTY</v>
      </c>
      <c r="T1555" s="14" t="str">
        <f t="shared" si="270"/>
        <v>EMPTY</v>
      </c>
      <c r="U1555" s="14" t="str">
        <f t="shared" si="271"/>
        <v>EMPTY</v>
      </c>
      <c r="V1555" s="14" t="str">
        <f t="shared" si="272"/>
        <v>EMPTY</v>
      </c>
      <c r="W1555" s="14" t="str">
        <f>IF(L1555="beforeTx",timingTable[[#This Row],[FRT32_val]]-timingTable[[#This Row],[FRT32_trace]],"EMPTY")</f>
        <v>EMPTY</v>
      </c>
      <c r="X1555" s="14" t="str">
        <f t="shared" si="273"/>
        <v>EMPTY</v>
      </c>
      <c r="Y1555" s="14" t="str">
        <f t="shared" si="274"/>
        <v>EMPTY</v>
      </c>
      <c r="Z1555" s="14" t="str">
        <f>IF(AND(P1555="beforeRx",O1556="afterRx"),J1556-timingTable[[#This Row],[FRT32_trace]],"EMPTY")</f>
        <v>EMPTY</v>
      </c>
      <c r="AA1555" s="14" t="str">
        <f>IF(AND(timingTable[[#This Row],[txEnd]]="txEnd",Q1559="rxStart"),I1559-timingTable[[#This Row],[FRT32_val]],"EMPTY")</f>
        <v>EMPTY</v>
      </c>
    </row>
    <row r="1556" spans="1:27" x14ac:dyDescent="0.25">
      <c r="A1556" s="14" t="s">
        <v>5630</v>
      </c>
      <c r="B1556">
        <v>335693387941</v>
      </c>
      <c r="C1556" s="14" t="s">
        <v>13524</v>
      </c>
      <c r="D1556">
        <v>6</v>
      </c>
      <c r="E1556" s="14" t="s">
        <v>1077</v>
      </c>
      <c r="F1556" s="14" t="s">
        <v>13525</v>
      </c>
      <c r="G1556" s="14">
        <f>timingTable[[#This Row],[FRT_DEC]]-B1555</f>
        <v>3632</v>
      </c>
      <c r="H15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INFO]]))),H1555)</f>
        <v>131</v>
      </c>
      <c r="I15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685935904</v>
      </c>
      <c r="J1556" s="14">
        <f>HEX2DEC(RIGHT(timingTable[[#This Row],[FRT_HEX]],MIN(LEN(timingTable[[#This Row],[FRT_HEX]])-2,8)))</f>
        <v>685938853</v>
      </c>
      <c r="K1556" s="14" t="str">
        <f>IF(timingTable[[#This Row],['[TRACECODE']:.1]]=140,"afterTx","")</f>
        <v/>
      </c>
      <c r="L1556" s="14" t="str">
        <f t="shared" si="264"/>
        <v/>
      </c>
      <c r="M1556" s="14" t="str">
        <f>IF(AND(H1556=H1555,K1555="afterTx",timingTable[[#This Row],['[TRACECODE']:.1]]=6),"dc","")</f>
        <v>dc</v>
      </c>
      <c r="N1556" s="14" t="str">
        <f t="shared" si="265"/>
        <v/>
      </c>
      <c r="O1556" s="14" t="str">
        <f>IF(timingTable[[#This Row],['[TRACECODE']:.1]]=141,"afterRx","")</f>
        <v/>
      </c>
      <c r="P1556" s="14" t="str">
        <f t="shared" si="266"/>
        <v/>
      </c>
      <c r="Q1556" s="14" t="str">
        <f t="shared" si="267"/>
        <v/>
      </c>
      <c r="R1556" s="14" t="str">
        <f t="shared" si="268"/>
        <v/>
      </c>
      <c r="S1556" s="14" t="str">
        <f t="shared" si="269"/>
        <v>EMPTY</v>
      </c>
      <c r="T1556" s="14" t="str">
        <f t="shared" si="270"/>
        <v>EMPTY</v>
      </c>
      <c r="U1556" s="14" t="str">
        <f t="shared" si="271"/>
        <v>EMPTY</v>
      </c>
      <c r="V1556" s="14" t="str">
        <f t="shared" si="272"/>
        <v>EMPTY</v>
      </c>
      <c r="W1556" s="14" t="str">
        <f>IF(L1556="beforeTx",timingTable[[#This Row],[FRT32_val]]-timingTable[[#This Row],[FRT32_trace]],"EMPTY")</f>
        <v>EMPTY</v>
      </c>
      <c r="X1556" s="14" t="str">
        <f t="shared" si="273"/>
        <v>EMPTY</v>
      </c>
      <c r="Y1556" s="14" t="str">
        <f t="shared" si="274"/>
        <v>EMPTY</v>
      </c>
      <c r="Z1556" s="14" t="str">
        <f>IF(AND(P1556="beforeRx",O1557="afterRx"),J1557-timingTable[[#This Row],[FRT32_trace]],"EMPTY")</f>
        <v>EMPTY</v>
      </c>
      <c r="AA1556" s="14" t="str">
        <f>IF(AND(timingTable[[#This Row],[txEnd]]="txEnd",Q1560="rxStart"),I1560-timingTable[[#This Row],[FRT32_val]],"EMPTY")</f>
        <v>EMPTY</v>
      </c>
    </row>
    <row r="1557" spans="1:27" x14ac:dyDescent="0.25">
      <c r="A1557" s="14" t="s">
        <v>5631</v>
      </c>
      <c r="B1557">
        <v>335693387944</v>
      </c>
      <c r="C1557" s="14" t="s">
        <v>13526</v>
      </c>
      <c r="D1557">
        <v>6</v>
      </c>
      <c r="E1557" s="14" t="s">
        <v>1077</v>
      </c>
      <c r="F1557" s="14" t="s">
        <v>7877</v>
      </c>
      <c r="G1557" s="14">
        <f>timingTable[[#This Row],[FRT_DEC]]-B1556</f>
        <v>3</v>
      </c>
      <c r="H15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INFO]]))),H1556)</f>
        <v>131</v>
      </c>
      <c r="I15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57" s="14">
        <f>HEX2DEC(RIGHT(timingTable[[#This Row],[FRT_HEX]],MIN(LEN(timingTable[[#This Row],[FRT_HEX]])-2,8)))</f>
        <v>685938856</v>
      </c>
      <c r="K1557" s="14" t="str">
        <f>IF(timingTable[[#This Row],['[TRACECODE']:.1]]=140,"afterTx","")</f>
        <v/>
      </c>
      <c r="L1557" s="14" t="str">
        <f t="shared" si="264"/>
        <v/>
      </c>
      <c r="M1557" s="14" t="str">
        <f>IF(AND(H1557=H1556,K1556="afterTx",timingTable[[#This Row],['[TRACECODE']:.1]]=6),"dc","")</f>
        <v/>
      </c>
      <c r="N1557" s="14" t="str">
        <f t="shared" si="265"/>
        <v/>
      </c>
      <c r="O1557" s="14" t="str">
        <f>IF(timingTable[[#This Row],['[TRACECODE']:.1]]=141,"afterRx","")</f>
        <v/>
      </c>
      <c r="P1557" s="14" t="str">
        <f t="shared" si="266"/>
        <v/>
      </c>
      <c r="Q1557" s="14" t="str">
        <f t="shared" si="267"/>
        <v/>
      </c>
      <c r="R1557" s="14" t="str">
        <f t="shared" si="268"/>
        <v/>
      </c>
      <c r="S1557" s="14" t="str">
        <f t="shared" si="269"/>
        <v>EMPTY</v>
      </c>
      <c r="T1557" s="14" t="str">
        <f t="shared" si="270"/>
        <v>EMPTY</v>
      </c>
      <c r="U1557" s="14" t="str">
        <f t="shared" si="271"/>
        <v>EMPTY</v>
      </c>
      <c r="V1557" s="14" t="str">
        <f t="shared" si="272"/>
        <v>EMPTY</v>
      </c>
      <c r="W1557" s="14" t="str">
        <f>IF(L1557="beforeTx",timingTable[[#This Row],[FRT32_val]]-timingTable[[#This Row],[FRT32_trace]],"EMPTY")</f>
        <v>EMPTY</v>
      </c>
      <c r="X1557" s="14" t="str">
        <f t="shared" si="273"/>
        <v>EMPTY</v>
      </c>
      <c r="Y1557" s="14" t="str">
        <f t="shared" si="274"/>
        <v>EMPTY</v>
      </c>
      <c r="Z1557" s="14" t="str">
        <f>IF(AND(P1557="beforeRx",O1558="afterRx"),J1558-timingTable[[#This Row],[FRT32_trace]],"EMPTY")</f>
        <v>EMPTY</v>
      </c>
      <c r="AA1557" s="14" t="str">
        <f>IF(AND(timingTable[[#This Row],[txEnd]]="txEnd",Q1561="rxStart"),I1561-timingTable[[#This Row],[FRT32_val]],"EMPTY")</f>
        <v>EMPTY</v>
      </c>
    </row>
    <row r="1558" spans="1:27" x14ac:dyDescent="0.25">
      <c r="A1558" s="14" t="s">
        <v>5632</v>
      </c>
      <c r="B1558">
        <v>335693387946</v>
      </c>
      <c r="C1558" s="14" t="s">
        <v>13527</v>
      </c>
      <c r="D1558">
        <v>122</v>
      </c>
      <c r="E1558" s="14" t="s">
        <v>3921</v>
      </c>
      <c r="F1558" s="14" t="s">
        <v>13528</v>
      </c>
      <c r="G1558" s="14">
        <f>timingTable[[#This Row],[FRT_DEC]]-B1557</f>
        <v>2</v>
      </c>
      <c r="H15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INFO]]))),H1557)</f>
        <v>131</v>
      </c>
      <c r="I15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685938795</v>
      </c>
      <c r="J1558" s="14">
        <f>HEX2DEC(RIGHT(timingTable[[#This Row],[FRT_HEX]],MIN(LEN(timingTable[[#This Row],[FRT_HEX]])-2,8)))</f>
        <v>685938858</v>
      </c>
      <c r="K1558" s="14" t="str">
        <f>IF(timingTable[[#This Row],['[TRACECODE']:.1]]=140,"afterTx","")</f>
        <v/>
      </c>
      <c r="L1558" s="14" t="str">
        <f t="shared" si="264"/>
        <v/>
      </c>
      <c r="M1558" s="14" t="str">
        <f>IF(AND(H1558=H1557,K1557="afterTx",timingTable[[#This Row],['[TRACECODE']:.1]]=6),"dc","")</f>
        <v/>
      </c>
      <c r="N1558" s="14" t="str">
        <f t="shared" si="265"/>
        <v>txEnd</v>
      </c>
      <c r="O1558" s="14" t="str">
        <f>IF(timingTable[[#This Row],['[TRACECODE']:.1]]=141,"afterRx","")</f>
        <v/>
      </c>
      <c r="P1558" s="14" t="str">
        <f t="shared" si="266"/>
        <v/>
      </c>
      <c r="Q1558" s="14" t="str">
        <f t="shared" si="267"/>
        <v/>
      </c>
      <c r="R1558" s="14" t="str">
        <f t="shared" si="268"/>
        <v/>
      </c>
      <c r="S1558" s="14" t="str">
        <f t="shared" si="269"/>
        <v>EMPTY</v>
      </c>
      <c r="T1558" s="14" t="str">
        <f t="shared" si="270"/>
        <v>EMPTY</v>
      </c>
      <c r="U1558" s="14" t="str">
        <f t="shared" si="271"/>
        <v>EMPTY</v>
      </c>
      <c r="V1558" s="14" t="str">
        <f t="shared" si="272"/>
        <v>EMPTY</v>
      </c>
      <c r="W1558" s="14" t="str">
        <f>IF(L1558="beforeTx",timingTable[[#This Row],[FRT32_val]]-timingTable[[#This Row],[FRT32_trace]],"EMPTY")</f>
        <v>EMPTY</v>
      </c>
      <c r="X1558" s="14" t="str">
        <f t="shared" si="273"/>
        <v>EMPTY</v>
      </c>
      <c r="Y1558" s="14" t="str">
        <f t="shared" si="274"/>
        <v>EMPTY</v>
      </c>
      <c r="Z1558" s="14" t="str">
        <f>IF(AND(P1558="beforeRx",O1559="afterRx"),J1559-timingTable[[#This Row],[FRT32_trace]],"EMPTY")</f>
        <v>EMPTY</v>
      </c>
      <c r="AA1558" s="14" t="str">
        <f>IF(AND(timingTable[[#This Row],[txEnd]]="txEnd",Q1562="rxStart"),I1562-timingTable[[#This Row],[FRT32_val]],"EMPTY")</f>
        <v>EMPTY</v>
      </c>
    </row>
    <row r="1559" spans="1:27" x14ac:dyDescent="0.25">
      <c r="A1559" s="14" t="s">
        <v>5633</v>
      </c>
      <c r="B1559">
        <v>335693387949</v>
      </c>
      <c r="C1559" s="14" t="s">
        <v>13529</v>
      </c>
      <c r="D1559">
        <v>122</v>
      </c>
      <c r="E1559" s="14" t="s">
        <v>3921</v>
      </c>
      <c r="F1559" s="14" t="s">
        <v>7878</v>
      </c>
      <c r="G1559" s="14">
        <f>timingTable[[#This Row],[FRT_DEC]]-B1558</f>
        <v>3</v>
      </c>
      <c r="H15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INFO]]))),H1558)</f>
        <v>131</v>
      </c>
      <c r="I15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59" s="14">
        <f>HEX2DEC(RIGHT(timingTable[[#This Row],[FRT_HEX]],MIN(LEN(timingTable[[#This Row],[FRT_HEX]])-2,8)))</f>
        <v>685938861</v>
      </c>
      <c r="K1559" s="14" t="str">
        <f>IF(timingTable[[#This Row],['[TRACECODE']:.1]]=140,"afterTx","")</f>
        <v/>
      </c>
      <c r="L1559" s="14" t="str">
        <f t="shared" si="264"/>
        <v/>
      </c>
      <c r="M1559" s="14" t="str">
        <f>IF(AND(H1559=H1558,K1558="afterTx",timingTable[[#This Row],['[TRACECODE']:.1]]=6),"dc","")</f>
        <v/>
      </c>
      <c r="N1559" s="14" t="str">
        <f t="shared" si="265"/>
        <v/>
      </c>
      <c r="O1559" s="14" t="str">
        <f>IF(timingTable[[#This Row],['[TRACECODE']:.1]]=141,"afterRx","")</f>
        <v/>
      </c>
      <c r="P1559" s="14" t="str">
        <f t="shared" si="266"/>
        <v/>
      </c>
      <c r="Q1559" s="14" t="str">
        <f t="shared" si="267"/>
        <v/>
      </c>
      <c r="R1559" s="14" t="str">
        <f t="shared" si="268"/>
        <v/>
      </c>
      <c r="S1559" s="14" t="str">
        <f t="shared" si="269"/>
        <v>EMPTY</v>
      </c>
      <c r="T1559" s="14" t="str">
        <f t="shared" si="270"/>
        <v>EMPTY</v>
      </c>
      <c r="U1559" s="14" t="str">
        <f t="shared" si="271"/>
        <v>EMPTY</v>
      </c>
      <c r="V1559" s="14" t="str">
        <f t="shared" si="272"/>
        <v>EMPTY</v>
      </c>
      <c r="W1559" s="14" t="str">
        <f>IF(L1559="beforeTx",timingTable[[#This Row],[FRT32_val]]-timingTable[[#This Row],[FRT32_trace]],"EMPTY")</f>
        <v>EMPTY</v>
      </c>
      <c r="X1559" s="14" t="str">
        <f t="shared" si="273"/>
        <v>EMPTY</v>
      </c>
      <c r="Y1559" s="14" t="str">
        <f t="shared" si="274"/>
        <v>EMPTY</v>
      </c>
      <c r="Z1559" s="14" t="str">
        <f>IF(AND(P1559="beforeRx",O1560="afterRx"),J1560-timingTable[[#This Row],[FRT32_trace]],"EMPTY")</f>
        <v>EMPTY</v>
      </c>
      <c r="AA1559" s="14" t="str">
        <f>IF(AND(timingTable[[#This Row],[txEnd]]="txEnd",Q1563="rxStart"),I1563-timingTable[[#This Row],[FRT32_val]],"EMPTY")</f>
        <v>EMPTY</v>
      </c>
    </row>
    <row r="1560" spans="1:27" x14ac:dyDescent="0.25">
      <c r="A1560" s="14" t="s">
        <v>5634</v>
      </c>
      <c r="B1560">
        <v>335693387956</v>
      </c>
      <c r="C1560" s="14" t="s">
        <v>13530</v>
      </c>
      <c r="D1560">
        <v>151</v>
      </c>
      <c r="E1560" s="14" t="s">
        <v>7876</v>
      </c>
      <c r="F1560" s="14" t="s">
        <v>8006</v>
      </c>
      <c r="G1560" s="14">
        <f>timingTable[[#This Row],[FRT_DEC]]-B1559</f>
        <v>7</v>
      </c>
      <c r="H15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INFO]]))),H1559)</f>
        <v>131</v>
      </c>
      <c r="I15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560" s="14">
        <f>HEX2DEC(RIGHT(timingTable[[#This Row],[FRT_HEX]],MIN(LEN(timingTable[[#This Row],[FRT_HEX]])-2,8)))</f>
        <v>685938868</v>
      </c>
      <c r="K1560" s="14" t="str">
        <f>IF(timingTable[[#This Row],['[TRACECODE']:.1]]=140,"afterTx","")</f>
        <v/>
      </c>
      <c r="L1560" s="14" t="str">
        <f t="shared" si="264"/>
        <v/>
      </c>
      <c r="M1560" s="14" t="str">
        <f>IF(AND(H1560=H1559,K1559="afterTx",timingTable[[#This Row],['[TRACECODE']:.1]]=6),"dc","")</f>
        <v/>
      </c>
      <c r="N1560" s="14" t="str">
        <f t="shared" si="265"/>
        <v/>
      </c>
      <c r="O1560" s="14" t="str">
        <f>IF(timingTable[[#This Row],['[TRACECODE']:.1]]=141,"afterRx","")</f>
        <v/>
      </c>
      <c r="P1560" s="14" t="str">
        <f t="shared" si="266"/>
        <v/>
      </c>
      <c r="Q1560" s="14" t="str">
        <f t="shared" si="267"/>
        <v/>
      </c>
      <c r="R1560" s="14" t="str">
        <f t="shared" si="268"/>
        <v/>
      </c>
      <c r="S1560" s="14" t="str">
        <f t="shared" si="269"/>
        <v>EMPTY</v>
      </c>
      <c r="T1560" s="14" t="str">
        <f t="shared" si="270"/>
        <v>EMPTY</v>
      </c>
      <c r="U1560" s="14" t="str">
        <f t="shared" si="271"/>
        <v>EMPTY</v>
      </c>
      <c r="V1560" s="14" t="str">
        <f t="shared" si="272"/>
        <v>EMPTY</v>
      </c>
      <c r="W1560" s="14" t="str">
        <f>IF(L1560="beforeTx",timingTable[[#This Row],[FRT32_val]]-timingTable[[#This Row],[FRT32_trace]],"EMPTY")</f>
        <v>EMPTY</v>
      </c>
      <c r="X1560" s="14" t="str">
        <f t="shared" si="273"/>
        <v>EMPTY</v>
      </c>
      <c r="Y1560" s="14" t="str">
        <f t="shared" si="274"/>
        <v>EMPTY</v>
      </c>
      <c r="Z1560" s="14" t="str">
        <f>IF(AND(P1560="beforeRx",O1561="afterRx"),J1561-timingTable[[#This Row],[FRT32_trace]],"EMPTY")</f>
        <v>EMPTY</v>
      </c>
      <c r="AA1560" s="14" t="str">
        <f>IF(AND(timingTable[[#This Row],[txEnd]]="txEnd",Q1564="rxStart"),I1564-timingTable[[#This Row],[FRT32_val]],"EMPTY")</f>
        <v>EMPTY</v>
      </c>
    </row>
    <row r="1561" spans="1:27" x14ac:dyDescent="0.25">
      <c r="A1561" s="14" t="s">
        <v>5642</v>
      </c>
      <c r="B1561">
        <v>335693388397</v>
      </c>
      <c r="C1561" s="14" t="s">
        <v>13539</v>
      </c>
      <c r="D1561">
        <v>151</v>
      </c>
      <c r="E1561" s="14" t="s">
        <v>7876</v>
      </c>
      <c r="F1561" s="14" t="s">
        <v>8130</v>
      </c>
      <c r="G1561" s="14">
        <f>timingTable[[#This Row],[FRT_DEC]]-B1560</f>
        <v>441</v>
      </c>
      <c r="H15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INFO]]))),H1560)</f>
        <v>131</v>
      </c>
      <c r="I15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561" s="14">
        <f>HEX2DEC(RIGHT(timingTable[[#This Row],[FRT_HEX]],MIN(LEN(timingTable[[#This Row],[FRT_HEX]])-2,8)))</f>
        <v>685939309</v>
      </c>
      <c r="K1561" s="14" t="str">
        <f>IF(timingTable[[#This Row],['[TRACECODE']:.1]]=140,"afterTx","")</f>
        <v/>
      </c>
      <c r="L1561" s="14" t="str">
        <f t="shared" si="264"/>
        <v/>
      </c>
      <c r="M1561" s="14" t="str">
        <f>IF(AND(H1561=H1560,K1560="afterTx",timingTable[[#This Row],['[TRACECODE']:.1]]=6),"dc","")</f>
        <v/>
      </c>
      <c r="N1561" s="14" t="str">
        <f t="shared" si="265"/>
        <v/>
      </c>
      <c r="O1561" s="14" t="str">
        <f>IF(timingTable[[#This Row],['[TRACECODE']:.1]]=141,"afterRx","")</f>
        <v/>
      </c>
      <c r="P1561" s="14" t="str">
        <f t="shared" si="266"/>
        <v/>
      </c>
      <c r="Q1561" s="14" t="str">
        <f t="shared" si="267"/>
        <v/>
      </c>
      <c r="R1561" s="14" t="str">
        <f t="shared" si="268"/>
        <v/>
      </c>
      <c r="S1561" s="14" t="str">
        <f t="shared" si="269"/>
        <v>EMPTY</v>
      </c>
      <c r="T1561" s="14" t="str">
        <f t="shared" si="270"/>
        <v>EMPTY</v>
      </c>
      <c r="U1561" s="14" t="str">
        <f t="shared" si="271"/>
        <v>EMPTY</v>
      </c>
      <c r="V1561" s="14" t="str">
        <f t="shared" si="272"/>
        <v>EMPTY</v>
      </c>
      <c r="W1561" s="14" t="str">
        <f>IF(L1561="beforeTx",timingTable[[#This Row],[FRT32_val]]-timingTable[[#This Row],[FRT32_trace]],"EMPTY")</f>
        <v>EMPTY</v>
      </c>
      <c r="X1561" s="14" t="str">
        <f t="shared" si="273"/>
        <v>EMPTY</v>
      </c>
      <c r="Y1561" s="14" t="str">
        <f t="shared" si="274"/>
        <v>EMPTY</v>
      </c>
      <c r="Z1561" s="14" t="str">
        <f>IF(AND(P1561="beforeRx",O1562="afterRx"),J1562-timingTable[[#This Row],[FRT32_trace]],"EMPTY")</f>
        <v>EMPTY</v>
      </c>
      <c r="AA1561" s="14" t="str">
        <f>IF(AND(timingTable[[#This Row],[txEnd]]="txEnd",Q1565="rxStart"),I1565-timingTable[[#This Row],[FRT32_val]],"EMPTY")</f>
        <v>EMPTY</v>
      </c>
    </row>
    <row r="1562" spans="1:27" x14ac:dyDescent="0.25">
      <c r="A1562" s="14" t="s">
        <v>5645</v>
      </c>
      <c r="B1562">
        <v>335693388422</v>
      </c>
      <c r="C1562" s="14" t="s">
        <v>13542</v>
      </c>
      <c r="D1562">
        <v>130</v>
      </c>
      <c r="E1562" s="14" t="s">
        <v>3933</v>
      </c>
      <c r="F1562" s="14" t="s">
        <v>3998</v>
      </c>
      <c r="G1562" s="14">
        <f>timingTable[[#This Row],[FRT_DEC]]-B1561</f>
        <v>25</v>
      </c>
      <c r="H15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INFO]]))),H1561)</f>
        <v>131</v>
      </c>
      <c r="I15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327685</v>
      </c>
      <c r="J1562" s="14">
        <f>HEX2DEC(RIGHT(timingTable[[#This Row],[FRT_HEX]],MIN(LEN(timingTable[[#This Row],[FRT_HEX]])-2,8)))</f>
        <v>685939334</v>
      </c>
      <c r="K1562" s="14" t="str">
        <f>IF(timingTable[[#This Row],['[TRACECODE']:.1]]=140,"afterTx","")</f>
        <v/>
      </c>
      <c r="L1562" s="14" t="str">
        <f t="shared" si="264"/>
        <v/>
      </c>
      <c r="M1562" s="14" t="str">
        <f>IF(AND(H1562=H1561,K1561="afterTx",timingTable[[#This Row],['[TRACECODE']:.1]]=6),"dc","")</f>
        <v/>
      </c>
      <c r="N1562" s="14" t="str">
        <f t="shared" si="265"/>
        <v/>
      </c>
      <c r="O1562" s="14" t="str">
        <f>IF(timingTable[[#This Row],['[TRACECODE']:.1]]=141,"afterRx","")</f>
        <v/>
      </c>
      <c r="P1562" s="14" t="str">
        <f t="shared" si="266"/>
        <v>beforeRx</v>
      </c>
      <c r="Q1562" s="14" t="str">
        <f t="shared" si="267"/>
        <v/>
      </c>
      <c r="R1562" s="14" t="str">
        <f t="shared" si="268"/>
        <v/>
      </c>
      <c r="S1562" s="14" t="str">
        <f t="shared" si="269"/>
        <v>EMPTY</v>
      </c>
      <c r="T1562" s="14" t="str">
        <f t="shared" si="270"/>
        <v>EMPTY</v>
      </c>
      <c r="U1562" s="14" t="str">
        <f t="shared" si="271"/>
        <v>EMPTY</v>
      </c>
      <c r="V1562" s="14" t="str">
        <f t="shared" si="272"/>
        <v>EMPTY</v>
      </c>
      <c r="W1562" s="14" t="str">
        <f>IF(L1562="beforeTx",timingTable[[#This Row],[FRT32_val]]-timingTable[[#This Row],[FRT32_trace]],"EMPTY")</f>
        <v>EMPTY</v>
      </c>
      <c r="X1562" s="14" t="str">
        <f t="shared" si="273"/>
        <v>EMPTY</v>
      </c>
      <c r="Y1562" s="14" t="str">
        <f t="shared" si="274"/>
        <v>EMPTY</v>
      </c>
      <c r="Z1562" s="14">
        <f>IF(AND(P1562="beforeRx",O1563="afterRx"),J1563-timingTable[[#This Row],[FRT32_trace]],"EMPTY")</f>
        <v>730</v>
      </c>
      <c r="AA1562" s="14" t="str">
        <f>IF(AND(timingTable[[#This Row],[txEnd]]="txEnd",Q1566="rxStart"),I1566-timingTable[[#This Row],[FRT32_val]],"EMPTY")</f>
        <v>EMPTY</v>
      </c>
    </row>
    <row r="1563" spans="1:27" x14ac:dyDescent="0.25">
      <c r="A1563" s="14" t="s">
        <v>5646</v>
      </c>
      <c r="B1563">
        <v>335693389152</v>
      </c>
      <c r="C1563" s="14" t="s">
        <v>13543</v>
      </c>
      <c r="D1563">
        <v>141</v>
      </c>
      <c r="E1563" s="14" t="s">
        <v>3934</v>
      </c>
      <c r="F1563" s="14" t="s">
        <v>3999</v>
      </c>
      <c r="G1563" s="14">
        <f>timingTable[[#This Row],[FRT_DEC]]-B1562</f>
        <v>730</v>
      </c>
      <c r="H15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INFO]]))),H1562)</f>
        <v>131</v>
      </c>
      <c r="I156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63" s="14">
        <f>HEX2DEC(RIGHT(timingTable[[#This Row],[FRT_HEX]],MIN(LEN(timingTable[[#This Row],[FRT_HEX]])-2,8)))</f>
        <v>685940064</v>
      </c>
      <c r="K1563" s="14" t="str">
        <f>IF(timingTable[[#This Row],['[TRACECODE']:.1]]=140,"afterTx","")</f>
        <v/>
      </c>
      <c r="L1563" s="14" t="str">
        <f t="shared" si="264"/>
        <v/>
      </c>
      <c r="M1563" s="14" t="str">
        <f>IF(AND(H1563=H1562,K1562="afterTx",timingTable[[#This Row],['[TRACECODE']:.1]]=6),"dc","")</f>
        <v/>
      </c>
      <c r="N1563" s="14" t="str">
        <f t="shared" si="265"/>
        <v/>
      </c>
      <c r="O1563" s="14" t="str">
        <f>IF(timingTable[[#This Row],['[TRACECODE']:.1]]=141,"afterRx","")</f>
        <v>afterRx</v>
      </c>
      <c r="P1563" s="14" t="str">
        <f t="shared" si="266"/>
        <v/>
      </c>
      <c r="Q1563" s="14" t="str">
        <f t="shared" si="267"/>
        <v/>
      </c>
      <c r="R1563" s="14" t="str">
        <f t="shared" si="268"/>
        <v/>
      </c>
      <c r="S1563" s="14" t="str">
        <f t="shared" si="269"/>
        <v>EMPTY</v>
      </c>
      <c r="T1563" s="14" t="str">
        <f t="shared" si="270"/>
        <v>EMPTY</v>
      </c>
      <c r="U1563" s="14" t="str">
        <f t="shared" si="271"/>
        <v>EMPTY</v>
      </c>
      <c r="V1563" s="14" t="str">
        <f t="shared" si="272"/>
        <v>EMPTY</v>
      </c>
      <c r="W1563" s="14" t="str">
        <f>IF(L1563="beforeTx",timingTable[[#This Row],[FRT32_val]]-timingTable[[#This Row],[FRT32_trace]],"EMPTY")</f>
        <v>EMPTY</v>
      </c>
      <c r="X1563" s="14" t="str">
        <f t="shared" si="273"/>
        <v>EMPTY</v>
      </c>
      <c r="Y1563" s="14" t="str">
        <f t="shared" si="274"/>
        <v>EMPTY</v>
      </c>
      <c r="Z1563" s="14" t="str">
        <f>IF(AND(P1563="beforeRx",O1564="afterRx"),J1564-timingTable[[#This Row],[FRT32_trace]],"EMPTY")</f>
        <v>EMPTY</v>
      </c>
      <c r="AA1563" s="14" t="str">
        <f>IF(AND(timingTable[[#This Row],[txEnd]]="txEnd",Q1567="rxStart"),I1567-timingTable[[#This Row],[FRT32_val]],"EMPTY")</f>
        <v>EMPTY</v>
      </c>
    </row>
    <row r="1564" spans="1:27" x14ac:dyDescent="0.25">
      <c r="A1564" s="14" t="s">
        <v>5649</v>
      </c>
      <c r="B1564">
        <v>335693390498</v>
      </c>
      <c r="C1564" s="14" t="s">
        <v>13546</v>
      </c>
      <c r="D1564">
        <v>123</v>
      </c>
      <c r="E1564" s="14" t="s">
        <v>3922</v>
      </c>
      <c r="F1564" s="14" t="s">
        <v>13547</v>
      </c>
      <c r="G1564" s="14">
        <f>timingTable[[#This Row],[FRT_DEC]]-B1563</f>
        <v>1346</v>
      </c>
      <c r="H15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INFO]]))),H1563)</f>
        <v>131</v>
      </c>
      <c r="I15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685941006</v>
      </c>
      <c r="J1564" s="14">
        <f>HEX2DEC(RIGHT(timingTable[[#This Row],[FRT_HEX]],MIN(LEN(timingTable[[#This Row],[FRT_HEX]])-2,8)))</f>
        <v>685941410</v>
      </c>
      <c r="K1564" s="14" t="str">
        <f>IF(timingTable[[#This Row],['[TRACECODE']:.1]]=140,"afterTx","")</f>
        <v/>
      </c>
      <c r="L1564" s="14" t="str">
        <f t="shared" si="264"/>
        <v/>
      </c>
      <c r="M1564" s="14" t="str">
        <f>IF(AND(H1564=H1563,K1563="afterTx",timingTable[[#This Row],['[TRACECODE']:.1]]=6),"dc","")</f>
        <v/>
      </c>
      <c r="N1564" s="14" t="str">
        <f t="shared" si="265"/>
        <v/>
      </c>
      <c r="O1564" s="14" t="str">
        <f>IF(timingTable[[#This Row],['[TRACECODE']:.1]]=141,"afterRx","")</f>
        <v/>
      </c>
      <c r="P1564" s="14" t="str">
        <f t="shared" si="266"/>
        <v/>
      </c>
      <c r="Q1564" s="14" t="str">
        <f t="shared" si="267"/>
        <v>rxStart</v>
      </c>
      <c r="R1564" s="14" t="str">
        <f t="shared" si="268"/>
        <v/>
      </c>
      <c r="S1564" s="14" t="str">
        <f t="shared" si="269"/>
        <v>EMPTY</v>
      </c>
      <c r="T1564" s="14" t="str">
        <f t="shared" si="270"/>
        <v>EMPTY</v>
      </c>
      <c r="U1564" s="14" t="str">
        <f t="shared" si="271"/>
        <v>EMPTY</v>
      </c>
      <c r="V1564" s="14" t="str">
        <f t="shared" si="272"/>
        <v>EMPTY</v>
      </c>
      <c r="W1564" s="14" t="str">
        <f>IF(L1564="beforeTx",timingTable[[#This Row],[FRT32_val]]-timingTable[[#This Row],[FRT32_trace]],"EMPTY")</f>
        <v>EMPTY</v>
      </c>
      <c r="X1564" s="14" t="str">
        <f t="shared" si="273"/>
        <v>EMPTY</v>
      </c>
      <c r="Y1564" s="14" t="str">
        <f t="shared" si="274"/>
        <v>EMPTY</v>
      </c>
      <c r="Z1564" s="14" t="str">
        <f>IF(AND(P1564="beforeRx",O1565="afterRx"),J1565-timingTable[[#This Row],[FRT32_trace]],"EMPTY")</f>
        <v>EMPTY</v>
      </c>
      <c r="AA1564" s="14" t="str">
        <f>IF(AND(timingTable[[#This Row],[txEnd]]="txEnd",Q1568="rxStart"),I1568-timingTable[[#This Row],[FRT32_val]],"EMPTY")</f>
        <v>EMPTY</v>
      </c>
    </row>
    <row r="1565" spans="1:27" x14ac:dyDescent="0.25">
      <c r="A1565" s="14" t="s">
        <v>5650</v>
      </c>
      <c r="B1565">
        <v>335693390502</v>
      </c>
      <c r="C1565" s="14" t="s">
        <v>13548</v>
      </c>
      <c r="D1565">
        <v>123</v>
      </c>
      <c r="E1565" s="14" t="s">
        <v>3922</v>
      </c>
      <c r="F1565" s="14" t="s">
        <v>7879</v>
      </c>
      <c r="G1565" s="14">
        <f>timingTable[[#This Row],[FRT_DEC]]-B1564</f>
        <v>4</v>
      </c>
      <c r="H15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INFO]]))),H1564)</f>
        <v>131</v>
      </c>
      <c r="I15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65" s="14">
        <f>HEX2DEC(RIGHT(timingTable[[#This Row],[FRT_HEX]],MIN(LEN(timingTable[[#This Row],[FRT_HEX]])-2,8)))</f>
        <v>685941414</v>
      </c>
      <c r="K1565" s="14" t="str">
        <f>IF(timingTable[[#This Row],['[TRACECODE']:.1]]=140,"afterTx","")</f>
        <v/>
      </c>
      <c r="L1565" s="14" t="str">
        <f t="shared" si="264"/>
        <v/>
      </c>
      <c r="M1565" s="14" t="str">
        <f>IF(AND(H1565=H1564,K1564="afterTx",timingTable[[#This Row],['[TRACECODE']:.1]]=6),"dc","")</f>
        <v/>
      </c>
      <c r="N1565" s="14" t="str">
        <f t="shared" si="265"/>
        <v/>
      </c>
      <c r="O1565" s="14" t="str">
        <f>IF(timingTable[[#This Row],['[TRACECODE']:.1]]=141,"afterRx","")</f>
        <v/>
      </c>
      <c r="P1565" s="14" t="str">
        <f t="shared" si="266"/>
        <v/>
      </c>
      <c r="Q1565" s="14" t="str">
        <f t="shared" si="267"/>
        <v/>
      </c>
      <c r="R1565" s="14" t="str">
        <f t="shared" si="268"/>
        <v/>
      </c>
      <c r="S1565" s="14" t="str">
        <f t="shared" si="269"/>
        <v>EMPTY</v>
      </c>
      <c r="T1565" s="14" t="str">
        <f t="shared" si="270"/>
        <v>EMPTY</v>
      </c>
      <c r="U1565" s="14" t="str">
        <f t="shared" si="271"/>
        <v>EMPTY</v>
      </c>
      <c r="V1565" s="14" t="str">
        <f t="shared" si="272"/>
        <v>EMPTY</v>
      </c>
      <c r="W1565" s="14" t="str">
        <f>IF(L1565="beforeTx",timingTable[[#This Row],[FRT32_val]]-timingTable[[#This Row],[FRT32_trace]],"EMPTY")</f>
        <v>EMPTY</v>
      </c>
      <c r="X1565" s="14" t="str">
        <f t="shared" si="273"/>
        <v>EMPTY</v>
      </c>
      <c r="Y1565" s="14" t="str">
        <f t="shared" si="274"/>
        <v>EMPTY</v>
      </c>
      <c r="Z1565" s="14" t="str">
        <f>IF(AND(P1565="beforeRx",O1566="afterRx"),J1566-timingTable[[#This Row],[FRT32_trace]],"EMPTY")</f>
        <v>EMPTY</v>
      </c>
      <c r="AA1565" s="14" t="str">
        <f>IF(AND(timingTable[[#This Row],[txEnd]]="txEnd",Q1569="rxStart"),I1569-timingTable[[#This Row],[FRT32_val]],"EMPTY")</f>
        <v>EMPTY</v>
      </c>
    </row>
    <row r="1566" spans="1:27" x14ac:dyDescent="0.25">
      <c r="A1566" s="14" t="s">
        <v>5654</v>
      </c>
      <c r="B1566">
        <v>335693390834</v>
      </c>
      <c r="C1566" s="14" t="s">
        <v>13552</v>
      </c>
      <c r="D1566">
        <v>124</v>
      </c>
      <c r="E1566" s="14" t="s">
        <v>3923</v>
      </c>
      <c r="F1566" s="14" t="s">
        <v>13553</v>
      </c>
      <c r="G1566" s="14">
        <f>timingTable[[#This Row],[FRT_DEC]]-B1565</f>
        <v>332</v>
      </c>
      <c r="H15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INFO]]))),H1565)</f>
        <v>131</v>
      </c>
      <c r="I15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685941539</v>
      </c>
      <c r="J1566" s="14">
        <f>HEX2DEC(RIGHT(timingTable[[#This Row],[FRT_HEX]],MIN(LEN(timingTable[[#This Row],[FRT_HEX]])-2,8)))</f>
        <v>685941746</v>
      </c>
      <c r="K1566" s="14" t="str">
        <f>IF(timingTable[[#This Row],['[TRACECODE']:.1]]=140,"afterTx","")</f>
        <v/>
      </c>
      <c r="L1566" s="14" t="str">
        <f t="shared" si="264"/>
        <v/>
      </c>
      <c r="M1566" s="14" t="str">
        <f>IF(AND(H1566=H1565,K1565="afterTx",timingTable[[#This Row],['[TRACECODE']:.1]]=6),"dc","")</f>
        <v/>
      </c>
      <c r="N1566" s="14" t="str">
        <f t="shared" si="265"/>
        <v/>
      </c>
      <c r="O1566" s="14" t="str">
        <f>IF(timingTable[[#This Row],['[TRACECODE']:.1]]=141,"afterRx","")</f>
        <v/>
      </c>
      <c r="P1566" s="14" t="str">
        <f t="shared" si="266"/>
        <v/>
      </c>
      <c r="Q1566" s="14" t="str">
        <f t="shared" si="267"/>
        <v/>
      </c>
      <c r="R1566" s="14" t="str">
        <f t="shared" si="268"/>
        <v>rxEnd</v>
      </c>
      <c r="S1566" s="14" t="str">
        <f t="shared" si="269"/>
        <v>EMPTY</v>
      </c>
      <c r="T1566" s="14" t="str">
        <f t="shared" si="270"/>
        <v>EMPTY</v>
      </c>
      <c r="U1566" s="14">
        <f t="shared" si="271"/>
        <v>-685941537</v>
      </c>
      <c r="V1566" s="14" t="str">
        <f t="shared" si="272"/>
        <v>EMPTY</v>
      </c>
      <c r="W1566" s="14" t="str">
        <f>IF(L1566="beforeTx",timingTable[[#This Row],[FRT32_val]]-timingTable[[#This Row],[FRT32_trace]],"EMPTY")</f>
        <v>EMPTY</v>
      </c>
      <c r="X1566" s="14" t="str">
        <f t="shared" si="273"/>
        <v>EMPTY</v>
      </c>
      <c r="Y1566" s="14">
        <f t="shared" si="274"/>
        <v>234</v>
      </c>
      <c r="Z1566" s="14" t="str">
        <f>IF(AND(P1566="beforeRx",O1567="afterRx"),J1567-timingTable[[#This Row],[FRT32_trace]],"EMPTY")</f>
        <v>EMPTY</v>
      </c>
      <c r="AA1566" s="14" t="str">
        <f>IF(AND(timingTable[[#This Row],[txEnd]]="txEnd",Q1570="rxStart"),I1570-timingTable[[#This Row],[FRT32_val]],"EMPTY")</f>
        <v>EMPTY</v>
      </c>
    </row>
    <row r="1567" spans="1:27" x14ac:dyDescent="0.25">
      <c r="A1567" s="14" t="s">
        <v>5655</v>
      </c>
      <c r="B1567">
        <v>335693390837</v>
      </c>
      <c r="C1567" s="14" t="s">
        <v>13554</v>
      </c>
      <c r="D1567">
        <v>124</v>
      </c>
      <c r="E1567" s="14" t="s">
        <v>3923</v>
      </c>
      <c r="F1567" s="14" t="s">
        <v>7880</v>
      </c>
      <c r="G1567" s="14">
        <f>timingTable[[#This Row],[FRT_DEC]]-B1566</f>
        <v>3</v>
      </c>
      <c r="H15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INFO]]))),H1566)</f>
        <v>131</v>
      </c>
      <c r="I15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67" s="14">
        <f>HEX2DEC(RIGHT(timingTable[[#This Row],[FRT_HEX]],MIN(LEN(timingTable[[#This Row],[FRT_HEX]])-2,8)))</f>
        <v>685941749</v>
      </c>
      <c r="K1567" s="14" t="str">
        <f>IF(timingTable[[#This Row],['[TRACECODE']:.1]]=140,"afterTx","")</f>
        <v/>
      </c>
      <c r="L1567" s="14" t="str">
        <f t="shared" si="264"/>
        <v/>
      </c>
      <c r="M1567" s="14" t="str">
        <f>IF(AND(H1567=H1566,K1566="afterTx",timingTable[[#This Row],['[TRACECODE']:.1]]=6),"dc","")</f>
        <v/>
      </c>
      <c r="N1567" s="14" t="str">
        <f t="shared" si="265"/>
        <v/>
      </c>
      <c r="O1567" s="14" t="str">
        <f>IF(timingTable[[#This Row],['[TRACECODE']:.1]]=141,"afterRx","")</f>
        <v/>
      </c>
      <c r="P1567" s="14" t="str">
        <f t="shared" si="266"/>
        <v/>
      </c>
      <c r="Q1567" s="14" t="str">
        <f t="shared" si="267"/>
        <v/>
      </c>
      <c r="R1567" s="14" t="str">
        <f t="shared" si="268"/>
        <v/>
      </c>
      <c r="S1567" s="14" t="str">
        <f t="shared" si="269"/>
        <v>EMPTY</v>
      </c>
      <c r="T1567" s="14" t="str">
        <f t="shared" si="270"/>
        <v>EMPTY</v>
      </c>
      <c r="U1567" s="14" t="str">
        <f t="shared" si="271"/>
        <v>EMPTY</v>
      </c>
      <c r="V1567" s="14" t="str">
        <f t="shared" si="272"/>
        <v>EMPTY</v>
      </c>
      <c r="W1567" s="14" t="str">
        <f>IF(L1567="beforeTx",timingTable[[#This Row],[FRT32_val]]-timingTable[[#This Row],[FRT32_trace]],"EMPTY")</f>
        <v>EMPTY</v>
      </c>
      <c r="X1567" s="14" t="str">
        <f t="shared" si="273"/>
        <v>EMPTY</v>
      </c>
      <c r="Y1567" s="14" t="str">
        <f t="shared" si="274"/>
        <v>EMPTY</v>
      </c>
      <c r="Z1567" s="14" t="str">
        <f>IF(AND(P1567="beforeRx",O1568="afterRx"),J1568-timingTable[[#This Row],[FRT32_trace]],"EMPTY")</f>
        <v>EMPTY</v>
      </c>
      <c r="AA1567" s="14" t="str">
        <f>IF(AND(timingTable[[#This Row],[txEnd]]="txEnd",Q1571="rxStart"),I1571-timingTable[[#This Row],[FRT32_val]],"EMPTY")</f>
        <v>EMPTY</v>
      </c>
    </row>
    <row r="1568" spans="1:27" x14ac:dyDescent="0.25">
      <c r="A1568" s="14" t="s">
        <v>5656</v>
      </c>
      <c r="B1568">
        <v>335693390861</v>
      </c>
      <c r="C1568" s="14" t="s">
        <v>13555</v>
      </c>
      <c r="D1568">
        <v>151</v>
      </c>
      <c r="E1568" s="14" t="s">
        <v>7876</v>
      </c>
      <c r="F1568" s="14" t="s">
        <v>7845</v>
      </c>
      <c r="G1568" s="14">
        <f>timingTable[[#This Row],[FRT_DEC]]-B1567</f>
        <v>24</v>
      </c>
      <c r="H15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INFO]]))),H1567)</f>
        <v>131</v>
      </c>
      <c r="I15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568" s="14">
        <f>HEX2DEC(RIGHT(timingTable[[#This Row],[FRT_HEX]],MIN(LEN(timingTable[[#This Row],[FRT_HEX]])-2,8)))</f>
        <v>685941773</v>
      </c>
      <c r="K1568" s="14" t="str">
        <f>IF(timingTable[[#This Row],['[TRACECODE']:.1]]=140,"afterTx","")</f>
        <v/>
      </c>
      <c r="L1568" s="14" t="str">
        <f t="shared" si="264"/>
        <v>beforeTx</v>
      </c>
      <c r="M1568" s="14" t="str">
        <f>IF(AND(H1568=H1567,K1567="afterTx",timingTable[[#This Row],['[TRACECODE']:.1]]=6),"dc","")</f>
        <v/>
      </c>
      <c r="N1568" s="14" t="str">
        <f t="shared" si="265"/>
        <v/>
      </c>
      <c r="O1568" s="14" t="str">
        <f>IF(timingTable[[#This Row],['[TRACECODE']:.1]]=141,"afterRx","")</f>
        <v/>
      </c>
      <c r="P1568" s="14" t="str">
        <f t="shared" si="266"/>
        <v/>
      </c>
      <c r="Q1568" s="14" t="str">
        <f t="shared" si="267"/>
        <v/>
      </c>
      <c r="R1568" s="14" t="str">
        <f t="shared" si="268"/>
        <v/>
      </c>
      <c r="S1568" s="14" t="str">
        <f t="shared" si="269"/>
        <v>EMPTY</v>
      </c>
      <c r="T1568" s="14" t="str">
        <f t="shared" si="270"/>
        <v>EMPTY</v>
      </c>
      <c r="U1568" s="14" t="str">
        <f t="shared" si="271"/>
        <v>EMPTY</v>
      </c>
      <c r="V1568" s="14" t="str">
        <f t="shared" si="272"/>
        <v>EMPTY</v>
      </c>
      <c r="W1568" s="14">
        <f>IF(L1568="beforeTx",timingTable[[#This Row],[FRT32_val]]-timingTable[[#This Row],[FRT32_trace]],"EMPTY")</f>
        <v>-685941771</v>
      </c>
      <c r="X1568" s="14">
        <f t="shared" si="273"/>
        <v>718</v>
      </c>
      <c r="Y1568" s="14" t="str">
        <f t="shared" si="274"/>
        <v>EMPTY</v>
      </c>
      <c r="Z1568" s="14" t="str">
        <f>IF(AND(P1568="beforeRx",O1569="afterRx"),J1569-timingTable[[#This Row],[FRT32_trace]],"EMPTY")</f>
        <v>EMPTY</v>
      </c>
      <c r="AA1568" s="14" t="str">
        <f>IF(AND(timingTable[[#This Row],[txEnd]]="txEnd",Q1572="rxStart"),I1572-timingTable[[#This Row],[FRT32_val]],"EMPTY")</f>
        <v>EMPTY</v>
      </c>
    </row>
    <row r="1569" spans="1:27" x14ac:dyDescent="0.25">
      <c r="A1569" s="14" t="s">
        <v>5658</v>
      </c>
      <c r="B1569">
        <v>335693390874</v>
      </c>
      <c r="C1569" s="14" t="s">
        <v>13557</v>
      </c>
      <c r="D1569">
        <v>151</v>
      </c>
      <c r="E1569" s="14" t="s">
        <v>7876</v>
      </c>
      <c r="F1569" s="14" t="s">
        <v>8151</v>
      </c>
      <c r="G1569" s="14">
        <f>timingTable[[#This Row],[FRT_DEC]]-B1568</f>
        <v>13</v>
      </c>
      <c r="H15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INFO]]))),H1568)</f>
        <v>131</v>
      </c>
      <c r="I15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569" s="14">
        <f>HEX2DEC(RIGHT(timingTable[[#This Row],[FRT_HEX]],MIN(LEN(timingTable[[#This Row],[FRT_HEX]])-2,8)))</f>
        <v>685941786</v>
      </c>
      <c r="K1569" s="14" t="str">
        <f>IF(timingTable[[#This Row],['[TRACECODE']:.1]]=140,"afterTx","")</f>
        <v/>
      </c>
      <c r="L1569" s="14" t="str">
        <f t="shared" si="264"/>
        <v/>
      </c>
      <c r="M1569" s="14" t="str">
        <f>IF(AND(H1569=H1568,K1568="afterTx",timingTable[[#This Row],['[TRACECODE']:.1]]=6),"dc","")</f>
        <v/>
      </c>
      <c r="N1569" s="14" t="str">
        <f t="shared" si="265"/>
        <v/>
      </c>
      <c r="O1569" s="14" t="str">
        <f>IF(timingTable[[#This Row],['[TRACECODE']:.1]]=141,"afterRx","")</f>
        <v/>
      </c>
      <c r="P1569" s="14" t="str">
        <f t="shared" si="266"/>
        <v/>
      </c>
      <c r="Q1569" s="14" t="str">
        <f t="shared" si="267"/>
        <v/>
      </c>
      <c r="R1569" s="14" t="str">
        <f t="shared" si="268"/>
        <v/>
      </c>
      <c r="S1569" s="14" t="str">
        <f t="shared" si="269"/>
        <v>EMPTY</v>
      </c>
      <c r="T1569" s="14" t="str">
        <f t="shared" si="270"/>
        <v>EMPTY</v>
      </c>
      <c r="U1569" s="14" t="str">
        <f t="shared" si="271"/>
        <v>EMPTY</v>
      </c>
      <c r="V1569" s="14" t="str">
        <f t="shared" si="272"/>
        <v>EMPTY</v>
      </c>
      <c r="W1569" s="14" t="str">
        <f>IF(L1569="beforeTx",timingTable[[#This Row],[FRT32_val]]-timingTable[[#This Row],[FRT32_trace]],"EMPTY")</f>
        <v>EMPTY</v>
      </c>
      <c r="X1569" s="14" t="str">
        <f t="shared" si="273"/>
        <v>EMPTY</v>
      </c>
      <c r="Y1569" s="14" t="str">
        <f t="shared" si="274"/>
        <v>EMPTY</v>
      </c>
      <c r="Z1569" s="14" t="str">
        <f>IF(AND(P1569="beforeRx",O1570="afterRx"),J1570-timingTable[[#This Row],[FRT32_trace]],"EMPTY")</f>
        <v>EMPTY</v>
      </c>
      <c r="AA1569" s="14" t="str">
        <f>IF(AND(timingTable[[#This Row],[txEnd]]="txEnd",Q1573="rxStart"),I1573-timingTable[[#This Row],[FRT32_val]],"EMPTY")</f>
        <v>EMPTY</v>
      </c>
    </row>
    <row r="1570" spans="1:27" x14ac:dyDescent="0.25">
      <c r="A1570" s="14" t="s">
        <v>5675</v>
      </c>
      <c r="B1570">
        <v>335693391579</v>
      </c>
      <c r="C1570" s="14" t="s">
        <v>13576</v>
      </c>
      <c r="D1570">
        <v>140</v>
      </c>
      <c r="E1570" s="14" t="s">
        <v>1076</v>
      </c>
      <c r="F1570" s="14" t="s">
        <v>7869</v>
      </c>
      <c r="G1570" s="14">
        <f>timingTable[[#This Row],[FRT_DEC]]-B1569</f>
        <v>705</v>
      </c>
      <c r="H15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INFO]]))),H1569)</f>
        <v>131</v>
      </c>
      <c r="I157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70" s="14">
        <f>HEX2DEC(RIGHT(timingTable[[#This Row],[FRT_HEX]],MIN(LEN(timingTable[[#This Row],[FRT_HEX]])-2,8)))</f>
        <v>685942491</v>
      </c>
      <c r="K1570" s="14" t="str">
        <f>IF(timingTable[[#This Row],['[TRACECODE']:.1]]=140,"afterTx","")</f>
        <v>afterTx</v>
      </c>
      <c r="L1570" s="14" t="str">
        <f t="shared" si="264"/>
        <v/>
      </c>
      <c r="M1570" s="14" t="str">
        <f>IF(AND(H1570=H1569,K1569="afterTx",timingTable[[#This Row],['[TRACECODE']:.1]]=6),"dc","")</f>
        <v/>
      </c>
      <c r="N1570" s="14" t="str">
        <f t="shared" si="265"/>
        <v/>
      </c>
      <c r="O1570" s="14" t="str">
        <f>IF(timingTable[[#This Row],['[TRACECODE']:.1]]=141,"afterRx","")</f>
        <v/>
      </c>
      <c r="P1570" s="14" t="str">
        <f t="shared" si="266"/>
        <v/>
      </c>
      <c r="Q1570" s="14" t="str">
        <f t="shared" si="267"/>
        <v/>
      </c>
      <c r="R1570" s="14" t="str">
        <f t="shared" si="268"/>
        <v/>
      </c>
      <c r="S1570" s="14" t="str">
        <f t="shared" si="269"/>
        <v>EMPTY</v>
      </c>
      <c r="T1570" s="14" t="str">
        <f t="shared" si="270"/>
        <v>EMPTY</v>
      </c>
      <c r="U1570" s="14" t="str">
        <f t="shared" si="271"/>
        <v>EMPTY</v>
      </c>
      <c r="V1570" s="14" t="str">
        <f t="shared" si="272"/>
        <v>EMPTY</v>
      </c>
      <c r="W1570" s="14" t="str">
        <f>IF(L1570="beforeTx",timingTable[[#This Row],[FRT32_val]]-timingTable[[#This Row],[FRT32_trace]],"EMPTY")</f>
        <v>EMPTY</v>
      </c>
      <c r="X1570" s="14" t="str">
        <f t="shared" si="273"/>
        <v>EMPTY</v>
      </c>
      <c r="Y1570" s="14" t="str">
        <f t="shared" si="274"/>
        <v>EMPTY</v>
      </c>
      <c r="Z1570" s="14" t="str">
        <f>IF(AND(P1570="beforeRx",O1571="afterRx"),J1571-timingTable[[#This Row],[FRT32_trace]],"EMPTY")</f>
        <v>EMPTY</v>
      </c>
      <c r="AA1570" s="14" t="str">
        <f>IF(AND(timingTable[[#This Row],[txEnd]]="txEnd",Q1574="rxStart"),I1574-timingTable[[#This Row],[FRT32_val]],"EMPTY")</f>
        <v>EMPTY</v>
      </c>
    </row>
    <row r="1571" spans="1:27" x14ac:dyDescent="0.25">
      <c r="A1571" s="14" t="s">
        <v>5687</v>
      </c>
      <c r="B1571">
        <v>335693392550</v>
      </c>
      <c r="C1571" s="14" t="s">
        <v>13589</v>
      </c>
      <c r="D1571">
        <v>151</v>
      </c>
      <c r="E1571" s="14" t="s">
        <v>7876</v>
      </c>
      <c r="F1571" s="14" t="s">
        <v>7945</v>
      </c>
      <c r="G1571" s="14">
        <f>timingTable[[#This Row],[FRT_DEC]]-B1570</f>
        <v>971</v>
      </c>
      <c r="H15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INFO]]))),H1570)</f>
        <v>131</v>
      </c>
      <c r="I15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571" s="14">
        <f>HEX2DEC(RIGHT(timingTable[[#This Row],[FRT_HEX]],MIN(LEN(timingTable[[#This Row],[FRT_HEX]])-2,8)))</f>
        <v>685943462</v>
      </c>
      <c r="K1571" s="14" t="str">
        <f>IF(timingTable[[#This Row],['[TRACECODE']:.1]]=140,"afterTx","")</f>
        <v/>
      </c>
      <c r="L1571" s="14" t="str">
        <f t="shared" si="264"/>
        <v/>
      </c>
      <c r="M1571" s="14" t="str">
        <f>IF(AND(H1571=H1570,K1570="afterTx",timingTable[[#This Row],['[TRACECODE']:.1]]=6),"dc","")</f>
        <v/>
      </c>
      <c r="N1571" s="14" t="str">
        <f t="shared" si="265"/>
        <v/>
      </c>
      <c r="O1571" s="14" t="str">
        <f>IF(timingTable[[#This Row],['[TRACECODE']:.1]]=141,"afterRx","")</f>
        <v/>
      </c>
      <c r="P1571" s="14" t="str">
        <f t="shared" si="266"/>
        <v/>
      </c>
      <c r="Q1571" s="14" t="str">
        <f t="shared" si="267"/>
        <v/>
      </c>
      <c r="R1571" s="14" t="str">
        <f t="shared" si="268"/>
        <v/>
      </c>
      <c r="S1571" s="14" t="str">
        <f t="shared" si="269"/>
        <v>EMPTY</v>
      </c>
      <c r="T1571" s="14" t="str">
        <f t="shared" si="270"/>
        <v>EMPTY</v>
      </c>
      <c r="U1571" s="14" t="str">
        <f t="shared" si="271"/>
        <v>EMPTY</v>
      </c>
      <c r="V1571" s="14" t="str">
        <f t="shared" si="272"/>
        <v>EMPTY</v>
      </c>
      <c r="W1571" s="14" t="str">
        <f>IF(L1571="beforeTx",timingTable[[#This Row],[FRT32_val]]-timingTable[[#This Row],[FRT32_trace]],"EMPTY")</f>
        <v>EMPTY</v>
      </c>
      <c r="X1571" s="14" t="str">
        <f t="shared" si="273"/>
        <v>EMPTY</v>
      </c>
      <c r="Y1571" s="14" t="str">
        <f t="shared" si="274"/>
        <v>EMPTY</v>
      </c>
      <c r="Z1571" s="14" t="str">
        <f>IF(AND(P1571="beforeRx",O1572="afterRx"),J1572-timingTable[[#This Row],[FRT32_trace]],"EMPTY")</f>
        <v>EMPTY</v>
      </c>
      <c r="AA1571" s="14" t="str">
        <f>IF(AND(timingTable[[#This Row],[txEnd]]="txEnd",Q1575="rxStart"),I1575-timingTable[[#This Row],[FRT32_val]],"EMPTY")</f>
        <v>EMPTY</v>
      </c>
    </row>
    <row r="1572" spans="1:27" x14ac:dyDescent="0.25">
      <c r="A1572" s="14" t="s">
        <v>5689</v>
      </c>
      <c r="B1572">
        <v>335693392895</v>
      </c>
      <c r="C1572" s="14" t="s">
        <v>13591</v>
      </c>
      <c r="D1572">
        <v>151</v>
      </c>
      <c r="E1572" s="14" t="s">
        <v>7876</v>
      </c>
      <c r="F1572" s="14" t="s">
        <v>7936</v>
      </c>
      <c r="G1572" s="14">
        <f>timingTable[[#This Row],[FRT_DEC]]-B1571</f>
        <v>345</v>
      </c>
      <c r="H15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INFO]]))),H1571)</f>
        <v>131</v>
      </c>
      <c r="I15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572" s="14">
        <f>HEX2DEC(RIGHT(timingTable[[#This Row],[FRT_HEX]],MIN(LEN(timingTable[[#This Row],[FRT_HEX]])-2,8)))</f>
        <v>685943807</v>
      </c>
      <c r="K1572" s="14" t="str">
        <f>IF(timingTable[[#This Row],['[TRACECODE']:.1]]=140,"afterTx","")</f>
        <v/>
      </c>
      <c r="L1572" s="14" t="str">
        <f t="shared" si="264"/>
        <v/>
      </c>
      <c r="M1572" s="14" t="str">
        <f>IF(AND(H1572=H1571,K1571="afterTx",timingTable[[#This Row],['[TRACECODE']:.1]]=6),"dc","")</f>
        <v/>
      </c>
      <c r="N1572" s="14" t="str">
        <f t="shared" si="265"/>
        <v/>
      </c>
      <c r="O1572" s="14" t="str">
        <f>IF(timingTable[[#This Row],['[TRACECODE']:.1]]=141,"afterRx","")</f>
        <v/>
      </c>
      <c r="P1572" s="14" t="str">
        <f t="shared" si="266"/>
        <v/>
      </c>
      <c r="Q1572" s="14" t="str">
        <f t="shared" si="267"/>
        <v/>
      </c>
      <c r="R1572" s="14" t="str">
        <f t="shared" si="268"/>
        <v/>
      </c>
      <c r="S1572" s="14" t="str">
        <f t="shared" si="269"/>
        <v>EMPTY</v>
      </c>
      <c r="T1572" s="14" t="str">
        <f t="shared" si="270"/>
        <v>EMPTY</v>
      </c>
      <c r="U1572" s="14" t="str">
        <f t="shared" si="271"/>
        <v>EMPTY</v>
      </c>
      <c r="V1572" s="14" t="str">
        <f t="shared" si="272"/>
        <v>EMPTY</v>
      </c>
      <c r="W1572" s="14" t="str">
        <f>IF(L1572="beforeTx",timingTable[[#This Row],[FRT32_val]]-timingTable[[#This Row],[FRT32_trace]],"EMPTY")</f>
        <v>EMPTY</v>
      </c>
      <c r="X1572" s="14" t="str">
        <f t="shared" si="273"/>
        <v>EMPTY</v>
      </c>
      <c r="Y1572" s="14" t="str">
        <f t="shared" si="274"/>
        <v>EMPTY</v>
      </c>
      <c r="Z1572" s="14" t="str">
        <f>IF(AND(P1572="beforeRx",O1573="afterRx"),J1573-timingTable[[#This Row],[FRT32_trace]],"EMPTY")</f>
        <v>EMPTY</v>
      </c>
      <c r="AA1572" s="14" t="str">
        <f>IF(AND(timingTable[[#This Row],[txEnd]]="txEnd",Q1576="rxStart"),I1576-timingTable[[#This Row],[FRT32_val]],"EMPTY")</f>
        <v>EMPTY</v>
      </c>
    </row>
    <row r="1573" spans="1:27" x14ac:dyDescent="0.25">
      <c r="A1573" s="14" t="s">
        <v>5691</v>
      </c>
      <c r="B1573">
        <v>335693393674</v>
      </c>
      <c r="C1573" s="14" t="s">
        <v>13593</v>
      </c>
      <c r="D1573">
        <v>151</v>
      </c>
      <c r="E1573" s="14" t="s">
        <v>7876</v>
      </c>
      <c r="F1573" s="14" t="s">
        <v>7989</v>
      </c>
      <c r="G1573" s="14">
        <f>timingTable[[#This Row],[FRT_DEC]]-B1572</f>
        <v>779</v>
      </c>
      <c r="H15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INFO]]))),H1572)</f>
        <v>131</v>
      </c>
      <c r="I15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73" s="14">
        <f>HEX2DEC(RIGHT(timingTable[[#This Row],[FRT_HEX]],MIN(LEN(timingTable[[#This Row],[FRT_HEX]])-2,8)))</f>
        <v>685944586</v>
      </c>
      <c r="K1573" s="14" t="str">
        <f>IF(timingTable[[#This Row],['[TRACECODE']:.1]]=140,"afterTx","")</f>
        <v/>
      </c>
      <c r="L1573" s="14" t="str">
        <f t="shared" si="264"/>
        <v/>
      </c>
      <c r="M1573" s="14" t="str">
        <f>IF(AND(H1573=H1572,K1572="afterTx",timingTable[[#This Row],['[TRACECODE']:.1]]=6),"dc","")</f>
        <v/>
      </c>
      <c r="N1573" s="14" t="str">
        <f t="shared" si="265"/>
        <v/>
      </c>
      <c r="O1573" s="14" t="str">
        <f>IF(timingTable[[#This Row],['[TRACECODE']:.1]]=141,"afterRx","")</f>
        <v/>
      </c>
      <c r="P1573" s="14" t="str">
        <f t="shared" si="266"/>
        <v/>
      </c>
      <c r="Q1573" s="14" t="str">
        <f t="shared" si="267"/>
        <v/>
      </c>
      <c r="R1573" s="14" t="str">
        <f t="shared" si="268"/>
        <v/>
      </c>
      <c r="S1573" s="14" t="str">
        <f t="shared" si="269"/>
        <v>EMPTY</v>
      </c>
      <c r="T1573" s="14" t="str">
        <f t="shared" si="270"/>
        <v>EMPTY</v>
      </c>
      <c r="U1573" s="14" t="str">
        <f t="shared" si="271"/>
        <v>EMPTY</v>
      </c>
      <c r="V1573" s="14" t="str">
        <f t="shared" si="272"/>
        <v>EMPTY</v>
      </c>
      <c r="W1573" s="14" t="str">
        <f>IF(L1573="beforeTx",timingTable[[#This Row],[FRT32_val]]-timingTable[[#This Row],[FRT32_trace]],"EMPTY")</f>
        <v>EMPTY</v>
      </c>
      <c r="X1573" s="14" t="str">
        <f t="shared" si="273"/>
        <v>EMPTY</v>
      </c>
      <c r="Y1573" s="14" t="str">
        <f t="shared" si="274"/>
        <v>EMPTY</v>
      </c>
      <c r="Z1573" s="14" t="str">
        <f>IF(AND(P1573="beforeRx",O1574="afterRx"),J1574-timingTable[[#This Row],[FRT32_trace]],"EMPTY")</f>
        <v>EMPTY</v>
      </c>
      <c r="AA1573" s="14" t="str">
        <f>IF(AND(timingTable[[#This Row],[txEnd]]="txEnd",Q1577="rxStart"),I1577-timingTable[[#This Row],[FRT32_val]],"EMPTY")</f>
        <v>EMPTY</v>
      </c>
    </row>
    <row r="1574" spans="1:27" x14ac:dyDescent="0.25">
      <c r="A1574" s="14" t="s">
        <v>5694</v>
      </c>
      <c r="B1574">
        <v>335693404525</v>
      </c>
      <c r="C1574" s="14" t="s">
        <v>13596</v>
      </c>
      <c r="D1574">
        <v>151</v>
      </c>
      <c r="E1574" s="14" t="s">
        <v>7876</v>
      </c>
      <c r="F1574" s="14" t="s">
        <v>7989</v>
      </c>
      <c r="G1574" s="14">
        <f>timingTable[[#This Row],[FRT_DEC]]-B1573</f>
        <v>10851</v>
      </c>
      <c r="H15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INFO]]))),H1573)</f>
        <v>131</v>
      </c>
      <c r="I15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74" s="14">
        <f>HEX2DEC(RIGHT(timingTable[[#This Row],[FRT_HEX]],MIN(LEN(timingTable[[#This Row],[FRT_HEX]])-2,8)))</f>
        <v>685955437</v>
      </c>
      <c r="K1574" s="14" t="str">
        <f>IF(timingTable[[#This Row],['[TRACECODE']:.1]]=140,"afterTx","")</f>
        <v/>
      </c>
      <c r="L1574" s="14" t="str">
        <f t="shared" si="264"/>
        <v/>
      </c>
      <c r="M1574" s="14" t="str">
        <f>IF(AND(H1574=H1573,K1573="afterTx",timingTable[[#This Row],['[TRACECODE']:.1]]=6),"dc","")</f>
        <v/>
      </c>
      <c r="N1574" s="14" t="str">
        <f t="shared" si="265"/>
        <v/>
      </c>
      <c r="O1574" s="14" t="str">
        <f>IF(timingTable[[#This Row],['[TRACECODE']:.1]]=141,"afterRx","")</f>
        <v/>
      </c>
      <c r="P1574" s="14" t="str">
        <f t="shared" si="266"/>
        <v/>
      </c>
      <c r="Q1574" s="14" t="str">
        <f t="shared" si="267"/>
        <v/>
      </c>
      <c r="R1574" s="14" t="str">
        <f t="shared" si="268"/>
        <v/>
      </c>
      <c r="S1574" s="14" t="str">
        <f t="shared" si="269"/>
        <v>EMPTY</v>
      </c>
      <c r="T1574" s="14" t="str">
        <f t="shared" si="270"/>
        <v>EMPTY</v>
      </c>
      <c r="U1574" s="14" t="str">
        <f t="shared" si="271"/>
        <v>EMPTY</v>
      </c>
      <c r="V1574" s="14" t="str">
        <f t="shared" si="272"/>
        <v>EMPTY</v>
      </c>
      <c r="W1574" s="14" t="str">
        <f>IF(L1574="beforeTx",timingTable[[#This Row],[FRT32_val]]-timingTable[[#This Row],[FRT32_trace]],"EMPTY")</f>
        <v>EMPTY</v>
      </c>
      <c r="X1574" s="14" t="str">
        <f t="shared" si="273"/>
        <v>EMPTY</v>
      </c>
      <c r="Y1574" s="14" t="str">
        <f t="shared" si="274"/>
        <v>EMPTY</v>
      </c>
      <c r="Z1574" s="14" t="str">
        <f>IF(AND(P1574="beforeRx",O1575="afterRx"),J1575-timingTable[[#This Row],[FRT32_trace]],"EMPTY")</f>
        <v>EMPTY</v>
      </c>
      <c r="AA1574" s="14" t="str">
        <f>IF(AND(timingTable[[#This Row],[txEnd]]="txEnd",Q1578="rxStart"),I1578-timingTable[[#This Row],[FRT32_val]],"EMPTY")</f>
        <v>EMPTY</v>
      </c>
    </row>
    <row r="1575" spans="1:27" x14ac:dyDescent="0.25">
      <c r="A1575" s="14" t="s">
        <v>5702</v>
      </c>
      <c r="B1575">
        <v>335693405568</v>
      </c>
      <c r="C1575" s="14" t="s">
        <v>13606</v>
      </c>
      <c r="D1575">
        <v>151</v>
      </c>
      <c r="E1575" s="14" t="s">
        <v>7876</v>
      </c>
      <c r="F1575" s="14" t="s">
        <v>7993</v>
      </c>
      <c r="G1575" s="14">
        <f>timingTable[[#This Row],[FRT_DEC]]-B1574</f>
        <v>1043</v>
      </c>
      <c r="H15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INFO]]))),H1574)</f>
        <v>131</v>
      </c>
      <c r="I15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575" s="14">
        <f>HEX2DEC(RIGHT(timingTable[[#This Row],[FRT_HEX]],MIN(LEN(timingTable[[#This Row],[FRT_HEX]])-2,8)))</f>
        <v>685956480</v>
      </c>
      <c r="K1575" s="14" t="str">
        <f>IF(timingTable[[#This Row],['[TRACECODE']:.1]]=140,"afterTx","")</f>
        <v/>
      </c>
      <c r="L1575" s="14" t="str">
        <f t="shared" si="264"/>
        <v/>
      </c>
      <c r="M1575" s="14" t="str">
        <f>IF(AND(H1575=H1574,K1574="afterTx",timingTable[[#This Row],['[TRACECODE']:.1]]=6),"dc","")</f>
        <v/>
      </c>
      <c r="N1575" s="14" t="str">
        <f t="shared" si="265"/>
        <v/>
      </c>
      <c r="O1575" s="14" t="str">
        <f>IF(timingTable[[#This Row],['[TRACECODE']:.1]]=141,"afterRx","")</f>
        <v/>
      </c>
      <c r="P1575" s="14" t="str">
        <f t="shared" si="266"/>
        <v/>
      </c>
      <c r="Q1575" s="14" t="str">
        <f t="shared" si="267"/>
        <v/>
      </c>
      <c r="R1575" s="14" t="str">
        <f t="shared" si="268"/>
        <v/>
      </c>
      <c r="S1575" s="14" t="str">
        <f t="shared" si="269"/>
        <v>EMPTY</v>
      </c>
      <c r="T1575" s="14" t="str">
        <f t="shared" si="270"/>
        <v>EMPTY</v>
      </c>
      <c r="U1575" s="14" t="str">
        <f t="shared" si="271"/>
        <v>EMPTY</v>
      </c>
      <c r="V1575" s="14" t="str">
        <f t="shared" si="272"/>
        <v>EMPTY</v>
      </c>
      <c r="W1575" s="14" t="str">
        <f>IF(L1575="beforeTx",timingTable[[#This Row],[FRT32_val]]-timingTable[[#This Row],[FRT32_trace]],"EMPTY")</f>
        <v>EMPTY</v>
      </c>
      <c r="X1575" s="14" t="str">
        <f t="shared" si="273"/>
        <v>EMPTY</v>
      </c>
      <c r="Y1575" s="14" t="str">
        <f t="shared" si="274"/>
        <v>EMPTY</v>
      </c>
      <c r="Z1575" s="14" t="str">
        <f>IF(AND(P1575="beforeRx",O1576="afterRx"),J1576-timingTable[[#This Row],[FRT32_trace]],"EMPTY")</f>
        <v>EMPTY</v>
      </c>
      <c r="AA1575" s="14" t="str">
        <f>IF(AND(timingTable[[#This Row],[txEnd]]="txEnd",Q1579="rxStart"),I1579-timingTable[[#This Row],[FRT32_val]],"EMPTY")</f>
        <v>EMPTY</v>
      </c>
    </row>
    <row r="1576" spans="1:27" x14ac:dyDescent="0.25">
      <c r="A1576" s="14" t="s">
        <v>5706</v>
      </c>
      <c r="B1576">
        <v>335693405614</v>
      </c>
      <c r="C1576" s="14" t="s">
        <v>13610</v>
      </c>
      <c r="D1576">
        <v>131</v>
      </c>
      <c r="E1576" s="14" t="s">
        <v>3932</v>
      </c>
      <c r="F1576" s="14" t="s">
        <v>13611</v>
      </c>
      <c r="G1576" s="14">
        <f>timingTable[[#This Row],[FRT_DEC]]-B1575</f>
        <v>46</v>
      </c>
      <c r="H15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INFO]]))),H1575)</f>
        <v>132</v>
      </c>
      <c r="I157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76" s="14">
        <f>HEX2DEC(RIGHT(timingTable[[#This Row],[FRT_HEX]],MIN(LEN(timingTable[[#This Row],[FRT_HEX]])-2,8)))</f>
        <v>685956526</v>
      </c>
      <c r="K1576" s="14" t="str">
        <f>IF(timingTable[[#This Row],['[TRACECODE']:.1]]=140,"afterTx","")</f>
        <v/>
      </c>
      <c r="L1576" s="14" t="str">
        <f t="shared" si="264"/>
        <v/>
      </c>
      <c r="M1576" s="14" t="str">
        <f>IF(AND(H1576=H1575,K1575="afterTx",timingTable[[#This Row],['[TRACECODE']:.1]]=6),"dc","")</f>
        <v/>
      </c>
      <c r="N1576" s="14" t="str">
        <f t="shared" si="265"/>
        <v/>
      </c>
      <c r="O1576" s="14" t="str">
        <f>IF(timingTable[[#This Row],['[TRACECODE']:.1]]=141,"afterRx","")</f>
        <v/>
      </c>
      <c r="P1576" s="14" t="str">
        <f t="shared" si="266"/>
        <v/>
      </c>
      <c r="Q1576" s="14" t="str">
        <f t="shared" si="267"/>
        <v/>
      </c>
      <c r="R1576" s="14" t="str">
        <f t="shared" si="268"/>
        <v/>
      </c>
      <c r="S1576" s="14" t="str">
        <f t="shared" si="269"/>
        <v>EMPTY</v>
      </c>
      <c r="T1576" s="14" t="str">
        <f t="shared" si="270"/>
        <v>EMPTY</v>
      </c>
      <c r="U1576" s="14" t="str">
        <f t="shared" si="271"/>
        <v>EMPTY</v>
      </c>
      <c r="V1576" s="14" t="str">
        <f t="shared" si="272"/>
        <v>EMPTY</v>
      </c>
      <c r="W1576" s="14" t="str">
        <f>IF(L1576="beforeTx",timingTable[[#This Row],[FRT32_val]]-timingTable[[#This Row],[FRT32_trace]],"EMPTY")</f>
        <v>EMPTY</v>
      </c>
      <c r="X1576" s="14" t="str">
        <f t="shared" si="273"/>
        <v>EMPTY</v>
      </c>
      <c r="Y1576" s="14" t="str">
        <f t="shared" si="274"/>
        <v>EMPTY</v>
      </c>
      <c r="Z1576" s="14" t="str">
        <f>IF(AND(P1576="beforeRx",O1577="afterRx"),J1577-timingTable[[#This Row],[FRT32_trace]],"EMPTY")</f>
        <v>EMPTY</v>
      </c>
      <c r="AA1576" s="14" t="str">
        <f>IF(AND(timingTable[[#This Row],[txEnd]]="txEnd",Q1580="rxStart"),I1580-timingTable[[#This Row],[FRT32_val]],"EMPTY")</f>
        <v>EMPTY</v>
      </c>
    </row>
    <row r="1577" spans="1:27" x14ac:dyDescent="0.25">
      <c r="A1577" s="14" t="s">
        <v>5708</v>
      </c>
      <c r="B1577">
        <v>335693405660</v>
      </c>
      <c r="C1577" s="14" t="s">
        <v>13613</v>
      </c>
      <c r="D1577">
        <v>129</v>
      </c>
      <c r="E1577" s="14" t="s">
        <v>3677</v>
      </c>
      <c r="F1577" s="14" t="s">
        <v>13614</v>
      </c>
      <c r="G1577" s="14">
        <f>timingTable[[#This Row],[FRT_DEC]]-B1576</f>
        <v>46</v>
      </c>
      <c r="H15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INFO]]))),H1576)</f>
        <v>132</v>
      </c>
      <c r="I15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685957465</v>
      </c>
      <c r="J1577" s="14">
        <f>HEX2DEC(RIGHT(timingTable[[#This Row],[FRT_HEX]],MIN(LEN(timingTable[[#This Row],[FRT_HEX]])-2,8)))</f>
        <v>685956572</v>
      </c>
      <c r="K1577" s="14" t="str">
        <f>IF(timingTable[[#This Row],['[TRACECODE']:.1]]=140,"afterTx","")</f>
        <v/>
      </c>
      <c r="L1577" s="14" t="str">
        <f t="shared" si="264"/>
        <v>beforeTx</v>
      </c>
      <c r="M1577" s="14" t="str">
        <f>IF(AND(H1577=H1576,K1576="afterTx",timingTable[[#This Row],['[TRACECODE']:.1]]=6),"dc","")</f>
        <v/>
      </c>
      <c r="N1577" s="14" t="str">
        <f t="shared" si="265"/>
        <v/>
      </c>
      <c r="O1577" s="14" t="str">
        <f>IF(timingTable[[#This Row],['[TRACECODE']:.1]]=141,"afterRx","")</f>
        <v/>
      </c>
      <c r="P1577" s="14" t="str">
        <f t="shared" si="266"/>
        <v/>
      </c>
      <c r="Q1577" s="14" t="str">
        <f t="shared" si="267"/>
        <v/>
      </c>
      <c r="R1577" s="14" t="str">
        <f t="shared" si="268"/>
        <v/>
      </c>
      <c r="S1577" s="14">
        <f t="shared" si="269"/>
        <v>719</v>
      </c>
      <c r="T1577" s="14" t="str">
        <f t="shared" si="270"/>
        <v>EMPTY</v>
      </c>
      <c r="U1577" s="14" t="str">
        <f t="shared" si="271"/>
        <v>EMPTY</v>
      </c>
      <c r="V1577" s="14" t="str">
        <f t="shared" si="272"/>
        <v>EMPTY</v>
      </c>
      <c r="W1577" s="14">
        <f>IF(L1577="beforeTx",timingTable[[#This Row],[FRT32_val]]-timingTable[[#This Row],[FRT32_trace]],"EMPTY")</f>
        <v>893</v>
      </c>
      <c r="X1577" s="14">
        <f t="shared" si="273"/>
        <v>929</v>
      </c>
      <c r="Y1577" s="14" t="str">
        <f t="shared" si="274"/>
        <v>EMPTY</v>
      </c>
      <c r="Z1577" s="14" t="str">
        <f>IF(AND(P1577="beforeRx",O1578="afterRx"),J1578-timingTable[[#This Row],[FRT32_trace]],"EMPTY")</f>
        <v>EMPTY</v>
      </c>
      <c r="AA1577" s="14" t="str">
        <f>IF(AND(timingTable[[#This Row],[txEnd]]="txEnd",Q1581="rxStart"),I1581-timingTable[[#This Row],[FRT32_val]],"EMPTY")</f>
        <v>EMPTY</v>
      </c>
    </row>
    <row r="1578" spans="1:27" x14ac:dyDescent="0.25">
      <c r="A1578" s="14" t="s">
        <v>5709</v>
      </c>
      <c r="B1578">
        <v>335693405663</v>
      </c>
      <c r="C1578" s="14" t="s">
        <v>13615</v>
      </c>
      <c r="D1578">
        <v>129</v>
      </c>
      <c r="E1578" s="14" t="s">
        <v>3677</v>
      </c>
      <c r="F1578" s="14" t="s">
        <v>7881</v>
      </c>
      <c r="G1578" s="14">
        <f>timingTable[[#This Row],[FRT_DEC]]-B1577</f>
        <v>3</v>
      </c>
      <c r="H15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INFO]]))),H1577)</f>
        <v>132</v>
      </c>
      <c r="I15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78" s="14">
        <f>HEX2DEC(RIGHT(timingTable[[#This Row],[FRT_HEX]],MIN(LEN(timingTable[[#This Row],[FRT_HEX]])-2,8)))</f>
        <v>685956575</v>
      </c>
      <c r="K1578" s="14" t="str">
        <f>IF(timingTable[[#This Row],['[TRACECODE']:.1]]=140,"afterTx","")</f>
        <v/>
      </c>
      <c r="L1578" s="14" t="str">
        <f t="shared" si="264"/>
        <v/>
      </c>
      <c r="M1578" s="14" t="str">
        <f>IF(AND(H1578=H1577,K1577="afterTx",timingTable[[#This Row],['[TRACECODE']:.1]]=6),"dc","")</f>
        <v/>
      </c>
      <c r="N1578" s="14" t="str">
        <f t="shared" si="265"/>
        <v/>
      </c>
      <c r="O1578" s="14" t="str">
        <f>IF(timingTable[[#This Row],['[TRACECODE']:.1]]=141,"afterRx","")</f>
        <v/>
      </c>
      <c r="P1578" s="14" t="str">
        <f t="shared" si="266"/>
        <v/>
      </c>
      <c r="Q1578" s="14" t="str">
        <f t="shared" si="267"/>
        <v/>
      </c>
      <c r="R1578" s="14" t="str">
        <f t="shared" si="268"/>
        <v/>
      </c>
      <c r="S1578" s="14" t="str">
        <f t="shared" si="269"/>
        <v>EMPTY</v>
      </c>
      <c r="T1578" s="14" t="str">
        <f t="shared" si="270"/>
        <v>EMPTY</v>
      </c>
      <c r="U1578" s="14" t="str">
        <f t="shared" si="271"/>
        <v>EMPTY</v>
      </c>
      <c r="V1578" s="14" t="str">
        <f t="shared" si="272"/>
        <v>EMPTY</v>
      </c>
      <c r="W1578" s="14" t="str">
        <f>IF(L1578="beforeTx",timingTable[[#This Row],[FRT32_val]]-timingTable[[#This Row],[FRT32_trace]],"EMPTY")</f>
        <v>EMPTY</v>
      </c>
      <c r="X1578" s="14" t="str">
        <f t="shared" si="273"/>
        <v>EMPTY</v>
      </c>
      <c r="Y1578" s="14" t="str">
        <f t="shared" si="274"/>
        <v>EMPTY</v>
      </c>
      <c r="Z1578" s="14" t="str">
        <f>IF(AND(P1578="beforeRx",O1579="afterRx"),J1579-timingTable[[#This Row],[FRT32_trace]],"EMPTY")</f>
        <v>EMPTY</v>
      </c>
      <c r="AA1578" s="14" t="str">
        <f>IF(AND(timingTable[[#This Row],[txEnd]]="txEnd",Q1582="rxStart"),I1582-timingTable[[#This Row],[FRT32_val]],"EMPTY")</f>
        <v>EMPTY</v>
      </c>
    </row>
    <row r="1579" spans="1:27" x14ac:dyDescent="0.25">
      <c r="A1579" s="14" t="s">
        <v>5710</v>
      </c>
      <c r="B1579">
        <v>335693406589</v>
      </c>
      <c r="C1579" s="14" t="s">
        <v>13616</v>
      </c>
      <c r="D1579">
        <v>140</v>
      </c>
      <c r="E1579" s="14" t="s">
        <v>1076</v>
      </c>
      <c r="F1579" s="14" t="s">
        <v>7861</v>
      </c>
      <c r="G1579" s="14">
        <f>timingTable[[#This Row],[FRT_DEC]]-B1578</f>
        <v>926</v>
      </c>
      <c r="H15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INFO]]))),H1578)</f>
        <v>132</v>
      </c>
      <c r="I157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79" s="14">
        <f>HEX2DEC(RIGHT(timingTable[[#This Row],[FRT_HEX]],MIN(LEN(timingTable[[#This Row],[FRT_HEX]])-2,8)))</f>
        <v>685957501</v>
      </c>
      <c r="K1579" s="14" t="str">
        <f>IF(timingTable[[#This Row],['[TRACECODE']:.1]]=140,"afterTx","")</f>
        <v>afterTx</v>
      </c>
      <c r="L1579" s="14" t="str">
        <f t="shared" si="264"/>
        <v/>
      </c>
      <c r="M1579" s="14" t="str">
        <f>IF(AND(H1579=H1578,K1578="afterTx",timingTable[[#This Row],['[TRACECODE']:.1]]=6),"dc","")</f>
        <v/>
      </c>
      <c r="N1579" s="14" t="str">
        <f t="shared" si="265"/>
        <v/>
      </c>
      <c r="O1579" s="14" t="str">
        <f>IF(timingTable[[#This Row],['[TRACECODE']:.1]]=141,"afterRx","")</f>
        <v/>
      </c>
      <c r="P1579" s="14" t="str">
        <f t="shared" si="266"/>
        <v/>
      </c>
      <c r="Q1579" s="14" t="str">
        <f t="shared" si="267"/>
        <v/>
      </c>
      <c r="R1579" s="14" t="str">
        <f t="shared" si="268"/>
        <v/>
      </c>
      <c r="S1579" s="14" t="str">
        <f t="shared" si="269"/>
        <v>EMPTY</v>
      </c>
      <c r="T1579" s="14" t="str">
        <f t="shared" si="270"/>
        <v>EMPTY</v>
      </c>
      <c r="U1579" s="14" t="str">
        <f t="shared" si="271"/>
        <v>EMPTY</v>
      </c>
      <c r="V1579" s="14" t="str">
        <f t="shared" si="272"/>
        <v>EMPTY</v>
      </c>
      <c r="W1579" s="14" t="str">
        <f>IF(L1579="beforeTx",timingTable[[#This Row],[FRT32_val]]-timingTable[[#This Row],[FRT32_trace]],"EMPTY")</f>
        <v>EMPTY</v>
      </c>
      <c r="X1579" s="14" t="str">
        <f t="shared" si="273"/>
        <v>EMPTY</v>
      </c>
      <c r="Y1579" s="14" t="str">
        <f t="shared" si="274"/>
        <v>EMPTY</v>
      </c>
      <c r="Z1579" s="14" t="str">
        <f>IF(AND(P1579="beforeRx",O1580="afterRx"),J1580-timingTable[[#This Row],[FRT32_trace]],"EMPTY")</f>
        <v>EMPTY</v>
      </c>
      <c r="AA1579" s="14" t="str">
        <f>IF(AND(timingTable[[#This Row],[txEnd]]="txEnd",Q1583="rxStart"),I1583-timingTable[[#This Row],[FRT32_val]],"EMPTY")</f>
        <v>EMPTY</v>
      </c>
    </row>
    <row r="1580" spans="1:27" x14ac:dyDescent="0.25">
      <c r="A1580" s="14" t="s">
        <v>5712</v>
      </c>
      <c r="B1580">
        <v>335693410222</v>
      </c>
      <c r="C1580" s="14" t="s">
        <v>13618</v>
      </c>
      <c r="D1580">
        <v>6</v>
      </c>
      <c r="E1580" s="14" t="s">
        <v>1077</v>
      </c>
      <c r="F1580" s="14" t="s">
        <v>13619</v>
      </c>
      <c r="G1580" s="14">
        <f>timingTable[[#This Row],[FRT_DEC]]-B1579</f>
        <v>3633</v>
      </c>
      <c r="H15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INFO]]))),H1579)</f>
        <v>132</v>
      </c>
      <c r="I15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685958184</v>
      </c>
      <c r="J1580" s="14">
        <f>HEX2DEC(RIGHT(timingTable[[#This Row],[FRT_HEX]],MIN(LEN(timingTable[[#This Row],[FRT_HEX]])-2,8)))</f>
        <v>685961134</v>
      </c>
      <c r="K1580" s="14" t="str">
        <f>IF(timingTable[[#This Row],['[TRACECODE']:.1]]=140,"afterTx","")</f>
        <v/>
      </c>
      <c r="L1580" s="14" t="str">
        <f t="shared" si="264"/>
        <v/>
      </c>
      <c r="M1580" s="14" t="str">
        <f>IF(AND(H1580=H1579,K1579="afterTx",timingTable[[#This Row],['[TRACECODE']:.1]]=6),"dc","")</f>
        <v>dc</v>
      </c>
      <c r="N1580" s="14" t="str">
        <f t="shared" si="265"/>
        <v/>
      </c>
      <c r="O1580" s="14" t="str">
        <f>IF(timingTable[[#This Row],['[TRACECODE']:.1]]=141,"afterRx","")</f>
        <v/>
      </c>
      <c r="P1580" s="14" t="str">
        <f t="shared" si="266"/>
        <v/>
      </c>
      <c r="Q1580" s="14" t="str">
        <f t="shared" si="267"/>
        <v/>
      </c>
      <c r="R1580" s="14" t="str">
        <f t="shared" si="268"/>
        <v/>
      </c>
      <c r="S1580" s="14" t="str">
        <f t="shared" si="269"/>
        <v>EMPTY</v>
      </c>
      <c r="T1580" s="14" t="str">
        <f t="shared" si="270"/>
        <v>EMPTY</v>
      </c>
      <c r="U1580" s="14" t="str">
        <f t="shared" si="271"/>
        <v>EMPTY</v>
      </c>
      <c r="V1580" s="14" t="str">
        <f t="shared" si="272"/>
        <v>EMPTY</v>
      </c>
      <c r="W1580" s="14" t="str">
        <f>IF(L1580="beforeTx",timingTable[[#This Row],[FRT32_val]]-timingTable[[#This Row],[FRT32_trace]],"EMPTY")</f>
        <v>EMPTY</v>
      </c>
      <c r="X1580" s="14" t="str">
        <f t="shared" si="273"/>
        <v>EMPTY</v>
      </c>
      <c r="Y1580" s="14" t="str">
        <f t="shared" si="274"/>
        <v>EMPTY</v>
      </c>
      <c r="Z1580" s="14" t="str">
        <f>IF(AND(P1580="beforeRx",O1581="afterRx"),J1581-timingTable[[#This Row],[FRT32_trace]],"EMPTY")</f>
        <v>EMPTY</v>
      </c>
      <c r="AA1580" s="14" t="str">
        <f>IF(AND(timingTable[[#This Row],[txEnd]]="txEnd",Q1584="rxStart"),I1584-timingTable[[#This Row],[FRT32_val]],"EMPTY")</f>
        <v>EMPTY</v>
      </c>
    </row>
    <row r="1581" spans="1:27" x14ac:dyDescent="0.25">
      <c r="A1581" s="14" t="s">
        <v>5713</v>
      </c>
      <c r="B1581">
        <v>335693410224</v>
      </c>
      <c r="C1581" s="14" t="s">
        <v>13620</v>
      </c>
      <c r="D1581">
        <v>6</v>
      </c>
      <c r="E1581" s="14" t="s">
        <v>1077</v>
      </c>
      <c r="F1581" s="14" t="s">
        <v>7877</v>
      </c>
      <c r="G1581" s="14">
        <f>timingTable[[#This Row],[FRT_DEC]]-B1580</f>
        <v>2</v>
      </c>
      <c r="H15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INFO]]))),H1580)</f>
        <v>132</v>
      </c>
      <c r="I15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81" s="14">
        <f>HEX2DEC(RIGHT(timingTable[[#This Row],[FRT_HEX]],MIN(LEN(timingTable[[#This Row],[FRT_HEX]])-2,8)))</f>
        <v>685961136</v>
      </c>
      <c r="K1581" s="14" t="str">
        <f>IF(timingTable[[#This Row],['[TRACECODE']:.1]]=140,"afterTx","")</f>
        <v/>
      </c>
      <c r="L1581" s="14" t="str">
        <f t="shared" si="264"/>
        <v/>
      </c>
      <c r="M1581" s="14" t="str">
        <f>IF(AND(H1581=H1580,K1580="afterTx",timingTable[[#This Row],['[TRACECODE']:.1]]=6),"dc","")</f>
        <v/>
      </c>
      <c r="N1581" s="14" t="str">
        <f t="shared" si="265"/>
        <v/>
      </c>
      <c r="O1581" s="14" t="str">
        <f>IF(timingTable[[#This Row],['[TRACECODE']:.1]]=141,"afterRx","")</f>
        <v/>
      </c>
      <c r="P1581" s="14" t="str">
        <f t="shared" si="266"/>
        <v/>
      </c>
      <c r="Q1581" s="14" t="str">
        <f t="shared" si="267"/>
        <v/>
      </c>
      <c r="R1581" s="14" t="str">
        <f t="shared" si="268"/>
        <v/>
      </c>
      <c r="S1581" s="14" t="str">
        <f t="shared" si="269"/>
        <v>EMPTY</v>
      </c>
      <c r="T1581" s="14" t="str">
        <f t="shared" si="270"/>
        <v>EMPTY</v>
      </c>
      <c r="U1581" s="14" t="str">
        <f t="shared" si="271"/>
        <v>EMPTY</v>
      </c>
      <c r="V1581" s="14" t="str">
        <f t="shared" si="272"/>
        <v>EMPTY</v>
      </c>
      <c r="W1581" s="14" t="str">
        <f>IF(L1581="beforeTx",timingTable[[#This Row],[FRT32_val]]-timingTable[[#This Row],[FRT32_trace]],"EMPTY")</f>
        <v>EMPTY</v>
      </c>
      <c r="X1581" s="14" t="str">
        <f t="shared" si="273"/>
        <v>EMPTY</v>
      </c>
      <c r="Y1581" s="14" t="str">
        <f t="shared" si="274"/>
        <v>EMPTY</v>
      </c>
      <c r="Z1581" s="14" t="str">
        <f>IF(AND(P1581="beforeRx",O1582="afterRx"),J1582-timingTable[[#This Row],[FRT32_trace]],"EMPTY")</f>
        <v>EMPTY</v>
      </c>
      <c r="AA1581" s="14" t="str">
        <f>IF(AND(timingTable[[#This Row],[txEnd]]="txEnd",Q1585="rxStart"),I1585-timingTable[[#This Row],[FRT32_val]],"EMPTY")</f>
        <v>EMPTY</v>
      </c>
    </row>
    <row r="1582" spans="1:27" x14ac:dyDescent="0.25">
      <c r="A1582" s="14" t="s">
        <v>5714</v>
      </c>
      <c r="B1582">
        <v>335693410226</v>
      </c>
      <c r="C1582" s="14" t="s">
        <v>13621</v>
      </c>
      <c r="D1582">
        <v>122</v>
      </c>
      <c r="E1582" s="14" t="s">
        <v>3921</v>
      </c>
      <c r="F1582" s="14" t="s">
        <v>13622</v>
      </c>
      <c r="G1582" s="14">
        <f>timingTable[[#This Row],[FRT_DEC]]-B1581</f>
        <v>2</v>
      </c>
      <c r="H15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INFO]]))),H1581)</f>
        <v>132</v>
      </c>
      <c r="I15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685961075</v>
      </c>
      <c r="J1582" s="14">
        <f>HEX2DEC(RIGHT(timingTable[[#This Row],[FRT_HEX]],MIN(LEN(timingTable[[#This Row],[FRT_HEX]])-2,8)))</f>
        <v>685961138</v>
      </c>
      <c r="K1582" s="14" t="str">
        <f>IF(timingTable[[#This Row],['[TRACECODE']:.1]]=140,"afterTx","")</f>
        <v/>
      </c>
      <c r="L1582" s="14" t="str">
        <f t="shared" si="264"/>
        <v/>
      </c>
      <c r="M1582" s="14" t="str">
        <f>IF(AND(H1582=H1581,K1581="afterTx",timingTable[[#This Row],['[TRACECODE']:.1]]=6),"dc","")</f>
        <v/>
      </c>
      <c r="N1582" s="14" t="str">
        <f t="shared" si="265"/>
        <v>txEnd</v>
      </c>
      <c r="O1582" s="14" t="str">
        <f>IF(timingTable[[#This Row],['[TRACECODE']:.1]]=141,"afterRx","")</f>
        <v/>
      </c>
      <c r="P1582" s="14" t="str">
        <f t="shared" si="266"/>
        <v/>
      </c>
      <c r="Q1582" s="14" t="str">
        <f t="shared" si="267"/>
        <v/>
      </c>
      <c r="R1582" s="14" t="str">
        <f t="shared" si="268"/>
        <v/>
      </c>
      <c r="S1582" s="14" t="str">
        <f t="shared" si="269"/>
        <v>EMPTY</v>
      </c>
      <c r="T1582" s="14" t="str">
        <f t="shared" si="270"/>
        <v>EMPTY</v>
      </c>
      <c r="U1582" s="14" t="str">
        <f t="shared" si="271"/>
        <v>EMPTY</v>
      </c>
      <c r="V1582" s="14" t="str">
        <f t="shared" si="272"/>
        <v>EMPTY</v>
      </c>
      <c r="W1582" s="14" t="str">
        <f>IF(L1582="beforeTx",timingTable[[#This Row],[FRT32_val]]-timingTable[[#This Row],[FRT32_trace]],"EMPTY")</f>
        <v>EMPTY</v>
      </c>
      <c r="X1582" s="14" t="str">
        <f t="shared" si="273"/>
        <v>EMPTY</v>
      </c>
      <c r="Y1582" s="14" t="str">
        <f t="shared" si="274"/>
        <v>EMPTY</v>
      </c>
      <c r="Z1582" s="14" t="str">
        <f>IF(AND(P1582="beforeRx",O1583="afterRx"),J1583-timingTable[[#This Row],[FRT32_trace]],"EMPTY")</f>
        <v>EMPTY</v>
      </c>
      <c r="AA1582" s="14" t="str">
        <f>IF(AND(timingTable[[#This Row],[txEnd]]="txEnd",Q1586="rxStart"),I1586-timingTable[[#This Row],[FRT32_val]],"EMPTY")</f>
        <v>EMPTY</v>
      </c>
    </row>
    <row r="1583" spans="1:27" x14ac:dyDescent="0.25">
      <c r="A1583" s="14" t="s">
        <v>5715</v>
      </c>
      <c r="B1583">
        <v>335693410229</v>
      </c>
      <c r="C1583" s="14" t="s">
        <v>13623</v>
      </c>
      <c r="D1583">
        <v>122</v>
      </c>
      <c r="E1583" s="14" t="s">
        <v>3921</v>
      </c>
      <c r="F1583" s="14" t="s">
        <v>7878</v>
      </c>
      <c r="G1583" s="14">
        <f>timingTable[[#This Row],[FRT_DEC]]-B1582</f>
        <v>3</v>
      </c>
      <c r="H15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INFO]]))),H1582)</f>
        <v>132</v>
      </c>
      <c r="I15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83" s="14">
        <f>HEX2DEC(RIGHT(timingTable[[#This Row],[FRT_HEX]],MIN(LEN(timingTable[[#This Row],[FRT_HEX]])-2,8)))</f>
        <v>685961141</v>
      </c>
      <c r="K1583" s="14" t="str">
        <f>IF(timingTable[[#This Row],['[TRACECODE']:.1]]=140,"afterTx","")</f>
        <v/>
      </c>
      <c r="L1583" s="14" t="str">
        <f t="shared" si="264"/>
        <v/>
      </c>
      <c r="M1583" s="14" t="str">
        <f>IF(AND(H1583=H1582,K1582="afterTx",timingTable[[#This Row],['[TRACECODE']:.1]]=6),"dc","")</f>
        <v/>
      </c>
      <c r="N1583" s="14" t="str">
        <f t="shared" si="265"/>
        <v/>
      </c>
      <c r="O1583" s="14" t="str">
        <f>IF(timingTable[[#This Row],['[TRACECODE']:.1]]=141,"afterRx","")</f>
        <v/>
      </c>
      <c r="P1583" s="14" t="str">
        <f t="shared" si="266"/>
        <v/>
      </c>
      <c r="Q1583" s="14" t="str">
        <f t="shared" si="267"/>
        <v/>
      </c>
      <c r="R1583" s="14" t="str">
        <f t="shared" si="268"/>
        <v/>
      </c>
      <c r="S1583" s="14" t="str">
        <f t="shared" si="269"/>
        <v>EMPTY</v>
      </c>
      <c r="T1583" s="14" t="str">
        <f t="shared" si="270"/>
        <v>EMPTY</v>
      </c>
      <c r="U1583" s="14" t="str">
        <f t="shared" si="271"/>
        <v>EMPTY</v>
      </c>
      <c r="V1583" s="14" t="str">
        <f t="shared" si="272"/>
        <v>EMPTY</v>
      </c>
      <c r="W1583" s="14" t="str">
        <f>IF(L1583="beforeTx",timingTable[[#This Row],[FRT32_val]]-timingTable[[#This Row],[FRT32_trace]],"EMPTY")</f>
        <v>EMPTY</v>
      </c>
      <c r="X1583" s="14" t="str">
        <f t="shared" si="273"/>
        <v>EMPTY</v>
      </c>
      <c r="Y1583" s="14" t="str">
        <f t="shared" si="274"/>
        <v>EMPTY</v>
      </c>
      <c r="Z1583" s="14" t="str">
        <f>IF(AND(P1583="beforeRx",O1584="afterRx"),J1584-timingTable[[#This Row],[FRT32_trace]],"EMPTY")</f>
        <v>EMPTY</v>
      </c>
      <c r="AA1583" s="14" t="str">
        <f>IF(AND(timingTable[[#This Row],[txEnd]]="txEnd",Q1587="rxStart"),I1587-timingTable[[#This Row],[FRT32_val]],"EMPTY")</f>
        <v>EMPTY</v>
      </c>
    </row>
    <row r="1584" spans="1:27" x14ac:dyDescent="0.25">
      <c r="A1584" s="14" t="s">
        <v>5716</v>
      </c>
      <c r="B1584">
        <v>335693410236</v>
      </c>
      <c r="C1584" s="14" t="s">
        <v>13624</v>
      </c>
      <c r="D1584">
        <v>151</v>
      </c>
      <c r="E1584" s="14" t="s">
        <v>7876</v>
      </c>
      <c r="F1584" s="14" t="s">
        <v>8006</v>
      </c>
      <c r="G1584" s="14">
        <f>timingTable[[#This Row],[FRT_DEC]]-B1583</f>
        <v>7</v>
      </c>
      <c r="H15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INFO]]))),H1583)</f>
        <v>132</v>
      </c>
      <c r="I15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584" s="14">
        <f>HEX2DEC(RIGHT(timingTable[[#This Row],[FRT_HEX]],MIN(LEN(timingTable[[#This Row],[FRT_HEX]])-2,8)))</f>
        <v>685961148</v>
      </c>
      <c r="K1584" s="14" t="str">
        <f>IF(timingTable[[#This Row],['[TRACECODE']:.1]]=140,"afterTx","")</f>
        <v/>
      </c>
      <c r="L1584" s="14" t="str">
        <f t="shared" si="264"/>
        <v/>
      </c>
      <c r="M1584" s="14" t="str">
        <f>IF(AND(H1584=H1583,K1583="afterTx",timingTable[[#This Row],['[TRACECODE']:.1]]=6),"dc","")</f>
        <v/>
      </c>
      <c r="N1584" s="14" t="str">
        <f t="shared" si="265"/>
        <v/>
      </c>
      <c r="O1584" s="14" t="str">
        <f>IF(timingTable[[#This Row],['[TRACECODE']:.1]]=141,"afterRx","")</f>
        <v/>
      </c>
      <c r="P1584" s="14" t="str">
        <f t="shared" si="266"/>
        <v/>
      </c>
      <c r="Q1584" s="14" t="str">
        <f t="shared" si="267"/>
        <v/>
      </c>
      <c r="R1584" s="14" t="str">
        <f t="shared" si="268"/>
        <v/>
      </c>
      <c r="S1584" s="14" t="str">
        <f t="shared" si="269"/>
        <v>EMPTY</v>
      </c>
      <c r="T1584" s="14" t="str">
        <f t="shared" si="270"/>
        <v>EMPTY</v>
      </c>
      <c r="U1584" s="14" t="str">
        <f t="shared" si="271"/>
        <v>EMPTY</v>
      </c>
      <c r="V1584" s="14" t="str">
        <f t="shared" si="272"/>
        <v>EMPTY</v>
      </c>
      <c r="W1584" s="14" t="str">
        <f>IF(L1584="beforeTx",timingTable[[#This Row],[FRT32_val]]-timingTable[[#This Row],[FRT32_trace]],"EMPTY")</f>
        <v>EMPTY</v>
      </c>
      <c r="X1584" s="14" t="str">
        <f t="shared" si="273"/>
        <v>EMPTY</v>
      </c>
      <c r="Y1584" s="14" t="str">
        <f t="shared" si="274"/>
        <v>EMPTY</v>
      </c>
      <c r="Z1584" s="14" t="str">
        <f>IF(AND(P1584="beforeRx",O1585="afterRx"),J1585-timingTable[[#This Row],[FRT32_trace]],"EMPTY")</f>
        <v>EMPTY</v>
      </c>
      <c r="AA1584" s="14" t="str">
        <f>IF(AND(timingTable[[#This Row],[txEnd]]="txEnd",Q1588="rxStart"),I1588-timingTable[[#This Row],[FRT32_val]],"EMPTY")</f>
        <v>EMPTY</v>
      </c>
    </row>
    <row r="1585" spans="1:27" x14ac:dyDescent="0.25">
      <c r="A1585" s="14" t="s">
        <v>5724</v>
      </c>
      <c r="B1585">
        <v>335693410677</v>
      </c>
      <c r="C1585" s="14" t="s">
        <v>13633</v>
      </c>
      <c r="D1585">
        <v>151</v>
      </c>
      <c r="E1585" s="14" t="s">
        <v>7876</v>
      </c>
      <c r="F1585" s="14" t="s">
        <v>8130</v>
      </c>
      <c r="G1585" s="14">
        <f>timingTable[[#This Row],[FRT_DEC]]-B1584</f>
        <v>441</v>
      </c>
      <c r="H15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INFO]]))),H1584)</f>
        <v>132</v>
      </c>
      <c r="I15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585" s="14">
        <f>HEX2DEC(RIGHT(timingTable[[#This Row],[FRT_HEX]],MIN(LEN(timingTable[[#This Row],[FRT_HEX]])-2,8)))</f>
        <v>685961589</v>
      </c>
      <c r="K1585" s="14" t="str">
        <f>IF(timingTable[[#This Row],['[TRACECODE']:.1]]=140,"afterTx","")</f>
        <v/>
      </c>
      <c r="L1585" s="14" t="str">
        <f t="shared" si="264"/>
        <v/>
      </c>
      <c r="M1585" s="14" t="str">
        <f>IF(AND(H1585=H1584,K1584="afterTx",timingTable[[#This Row],['[TRACECODE']:.1]]=6),"dc","")</f>
        <v/>
      </c>
      <c r="N1585" s="14" t="str">
        <f t="shared" si="265"/>
        <v/>
      </c>
      <c r="O1585" s="14" t="str">
        <f>IF(timingTable[[#This Row],['[TRACECODE']:.1]]=141,"afterRx","")</f>
        <v/>
      </c>
      <c r="P1585" s="14" t="str">
        <f t="shared" si="266"/>
        <v/>
      </c>
      <c r="Q1585" s="14" t="str">
        <f t="shared" si="267"/>
        <v/>
      </c>
      <c r="R1585" s="14" t="str">
        <f t="shared" si="268"/>
        <v/>
      </c>
      <c r="S1585" s="14" t="str">
        <f t="shared" si="269"/>
        <v>EMPTY</v>
      </c>
      <c r="T1585" s="14" t="str">
        <f t="shared" si="270"/>
        <v>EMPTY</v>
      </c>
      <c r="U1585" s="14" t="str">
        <f t="shared" si="271"/>
        <v>EMPTY</v>
      </c>
      <c r="V1585" s="14" t="str">
        <f t="shared" si="272"/>
        <v>EMPTY</v>
      </c>
      <c r="W1585" s="14" t="str">
        <f>IF(L1585="beforeTx",timingTable[[#This Row],[FRT32_val]]-timingTable[[#This Row],[FRT32_trace]],"EMPTY")</f>
        <v>EMPTY</v>
      </c>
      <c r="X1585" s="14" t="str">
        <f t="shared" si="273"/>
        <v>EMPTY</v>
      </c>
      <c r="Y1585" s="14" t="str">
        <f t="shared" si="274"/>
        <v>EMPTY</v>
      </c>
      <c r="Z1585" s="14" t="str">
        <f>IF(AND(P1585="beforeRx",O1586="afterRx"),J1586-timingTable[[#This Row],[FRT32_trace]],"EMPTY")</f>
        <v>EMPTY</v>
      </c>
      <c r="AA1585" s="14" t="str">
        <f>IF(AND(timingTable[[#This Row],[txEnd]]="txEnd",Q1589="rxStart"),I1589-timingTable[[#This Row],[FRT32_val]],"EMPTY")</f>
        <v>EMPTY</v>
      </c>
    </row>
    <row r="1586" spans="1:27" x14ac:dyDescent="0.25">
      <c r="A1586" s="14" t="s">
        <v>5727</v>
      </c>
      <c r="B1586">
        <v>335693410701</v>
      </c>
      <c r="C1586" s="14" t="s">
        <v>13636</v>
      </c>
      <c r="D1586">
        <v>130</v>
      </c>
      <c r="E1586" s="14" t="s">
        <v>3933</v>
      </c>
      <c r="F1586" s="14" t="s">
        <v>3980</v>
      </c>
      <c r="G1586" s="14">
        <f>timingTable[[#This Row],[FRT_DEC]]-B1585</f>
        <v>24</v>
      </c>
      <c r="H15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INFO]]))),H1585)</f>
        <v>132</v>
      </c>
      <c r="I15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2031621</v>
      </c>
      <c r="J1586" s="14">
        <f>HEX2DEC(RIGHT(timingTable[[#This Row],[FRT_HEX]],MIN(LEN(timingTable[[#This Row],[FRT_HEX]])-2,8)))</f>
        <v>685961613</v>
      </c>
      <c r="K1586" s="14" t="str">
        <f>IF(timingTable[[#This Row],['[TRACECODE']:.1]]=140,"afterTx","")</f>
        <v/>
      </c>
      <c r="L1586" s="14" t="str">
        <f t="shared" si="264"/>
        <v/>
      </c>
      <c r="M1586" s="14" t="str">
        <f>IF(AND(H1586=H1585,K1585="afterTx",timingTable[[#This Row],['[TRACECODE']:.1]]=6),"dc","")</f>
        <v/>
      </c>
      <c r="N1586" s="14" t="str">
        <f t="shared" si="265"/>
        <v/>
      </c>
      <c r="O1586" s="14" t="str">
        <f>IF(timingTable[[#This Row],['[TRACECODE']:.1]]=141,"afterRx","")</f>
        <v/>
      </c>
      <c r="P1586" s="14" t="str">
        <f t="shared" si="266"/>
        <v>beforeRx</v>
      </c>
      <c r="Q1586" s="14" t="str">
        <f t="shared" si="267"/>
        <v/>
      </c>
      <c r="R1586" s="14" t="str">
        <f t="shared" si="268"/>
        <v/>
      </c>
      <c r="S1586" s="14" t="str">
        <f t="shared" si="269"/>
        <v>EMPTY</v>
      </c>
      <c r="T1586" s="14" t="str">
        <f t="shared" si="270"/>
        <v>EMPTY</v>
      </c>
      <c r="U1586" s="14" t="str">
        <f t="shared" si="271"/>
        <v>EMPTY</v>
      </c>
      <c r="V1586" s="14" t="str">
        <f t="shared" si="272"/>
        <v>EMPTY</v>
      </c>
      <c r="W1586" s="14" t="str">
        <f>IF(L1586="beforeTx",timingTable[[#This Row],[FRT32_val]]-timingTable[[#This Row],[FRT32_trace]],"EMPTY")</f>
        <v>EMPTY</v>
      </c>
      <c r="X1586" s="14" t="str">
        <f t="shared" si="273"/>
        <v>EMPTY</v>
      </c>
      <c r="Y1586" s="14" t="str">
        <f t="shared" si="274"/>
        <v>EMPTY</v>
      </c>
      <c r="Z1586" s="14">
        <f>IF(AND(P1586="beforeRx",O1587="afterRx"),J1587-timingTable[[#This Row],[FRT32_trace]],"EMPTY")</f>
        <v>727</v>
      </c>
      <c r="AA1586" s="14" t="str">
        <f>IF(AND(timingTable[[#This Row],[txEnd]]="txEnd",Q1590="rxStart"),I1590-timingTable[[#This Row],[FRT32_val]],"EMPTY")</f>
        <v>EMPTY</v>
      </c>
    </row>
    <row r="1587" spans="1:27" x14ac:dyDescent="0.25">
      <c r="A1587" s="14" t="s">
        <v>5728</v>
      </c>
      <c r="B1587">
        <v>335693411428</v>
      </c>
      <c r="C1587" s="14" t="s">
        <v>13637</v>
      </c>
      <c r="D1587">
        <v>141</v>
      </c>
      <c r="E1587" s="14" t="s">
        <v>3934</v>
      </c>
      <c r="F1587" s="14" t="s">
        <v>3981</v>
      </c>
      <c r="G1587" s="14">
        <f>timingTable[[#This Row],[FRT_DEC]]-B1586</f>
        <v>727</v>
      </c>
      <c r="H15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INFO]]))),H1586)</f>
        <v>132</v>
      </c>
      <c r="I158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87" s="14">
        <f>HEX2DEC(RIGHT(timingTable[[#This Row],[FRT_HEX]],MIN(LEN(timingTable[[#This Row],[FRT_HEX]])-2,8)))</f>
        <v>685962340</v>
      </c>
      <c r="K1587" s="14" t="str">
        <f>IF(timingTable[[#This Row],['[TRACECODE']:.1]]=140,"afterTx","")</f>
        <v/>
      </c>
      <c r="L1587" s="14" t="str">
        <f t="shared" si="264"/>
        <v/>
      </c>
      <c r="M1587" s="14" t="str">
        <f>IF(AND(H1587=H1586,K1586="afterTx",timingTable[[#This Row],['[TRACECODE']:.1]]=6),"dc","")</f>
        <v/>
      </c>
      <c r="N1587" s="14" t="str">
        <f t="shared" si="265"/>
        <v/>
      </c>
      <c r="O1587" s="14" t="str">
        <f>IF(timingTable[[#This Row],['[TRACECODE']:.1]]=141,"afterRx","")</f>
        <v>afterRx</v>
      </c>
      <c r="P1587" s="14" t="str">
        <f t="shared" si="266"/>
        <v/>
      </c>
      <c r="Q1587" s="14" t="str">
        <f t="shared" si="267"/>
        <v/>
      </c>
      <c r="R1587" s="14" t="str">
        <f t="shared" si="268"/>
        <v/>
      </c>
      <c r="S1587" s="14" t="str">
        <f t="shared" si="269"/>
        <v>EMPTY</v>
      </c>
      <c r="T1587" s="14" t="str">
        <f t="shared" si="270"/>
        <v>EMPTY</v>
      </c>
      <c r="U1587" s="14" t="str">
        <f t="shared" si="271"/>
        <v>EMPTY</v>
      </c>
      <c r="V1587" s="14" t="str">
        <f t="shared" si="272"/>
        <v>EMPTY</v>
      </c>
      <c r="W1587" s="14" t="str">
        <f>IF(L1587="beforeTx",timingTable[[#This Row],[FRT32_val]]-timingTable[[#This Row],[FRT32_trace]],"EMPTY")</f>
        <v>EMPTY</v>
      </c>
      <c r="X1587" s="14" t="str">
        <f t="shared" si="273"/>
        <v>EMPTY</v>
      </c>
      <c r="Y1587" s="14" t="str">
        <f t="shared" si="274"/>
        <v>EMPTY</v>
      </c>
      <c r="Z1587" s="14" t="str">
        <f>IF(AND(P1587="beforeRx",O1588="afterRx"),J1588-timingTable[[#This Row],[FRT32_trace]],"EMPTY")</f>
        <v>EMPTY</v>
      </c>
      <c r="AA1587" s="14" t="str">
        <f>IF(AND(timingTable[[#This Row],[txEnd]]="txEnd",Q1591="rxStart"),I1591-timingTable[[#This Row],[FRT32_val]],"EMPTY")</f>
        <v>EMPTY</v>
      </c>
    </row>
    <row r="1588" spans="1:27" x14ac:dyDescent="0.25">
      <c r="A1588" s="14" t="s">
        <v>5731</v>
      </c>
      <c r="B1588">
        <v>335693412790</v>
      </c>
      <c r="C1588" s="14" t="s">
        <v>13640</v>
      </c>
      <c r="D1588">
        <v>123</v>
      </c>
      <c r="E1588" s="14" t="s">
        <v>3922</v>
      </c>
      <c r="F1588" s="14" t="s">
        <v>13641</v>
      </c>
      <c r="G1588" s="14">
        <f>timingTable[[#This Row],[FRT_DEC]]-B1587</f>
        <v>1362</v>
      </c>
      <c r="H15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INFO]]))),H1587)</f>
        <v>132</v>
      </c>
      <c r="I15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685963286</v>
      </c>
      <c r="J1588" s="14">
        <f>HEX2DEC(RIGHT(timingTable[[#This Row],[FRT_HEX]],MIN(LEN(timingTable[[#This Row],[FRT_HEX]])-2,8)))</f>
        <v>685963702</v>
      </c>
      <c r="K1588" s="14" t="str">
        <f>IF(timingTable[[#This Row],['[TRACECODE']:.1]]=140,"afterTx","")</f>
        <v/>
      </c>
      <c r="L1588" s="14" t="str">
        <f t="shared" si="264"/>
        <v/>
      </c>
      <c r="M1588" s="14" t="str">
        <f>IF(AND(H1588=H1587,K1587="afterTx",timingTable[[#This Row],['[TRACECODE']:.1]]=6),"dc","")</f>
        <v/>
      </c>
      <c r="N1588" s="14" t="str">
        <f t="shared" si="265"/>
        <v/>
      </c>
      <c r="O1588" s="14" t="str">
        <f>IF(timingTable[[#This Row],['[TRACECODE']:.1]]=141,"afterRx","")</f>
        <v/>
      </c>
      <c r="P1588" s="14" t="str">
        <f t="shared" si="266"/>
        <v/>
      </c>
      <c r="Q1588" s="14" t="str">
        <f t="shared" si="267"/>
        <v>rxStart</v>
      </c>
      <c r="R1588" s="14" t="str">
        <f t="shared" si="268"/>
        <v/>
      </c>
      <c r="S1588" s="14" t="str">
        <f t="shared" si="269"/>
        <v>EMPTY</v>
      </c>
      <c r="T1588" s="14" t="str">
        <f t="shared" si="270"/>
        <v>EMPTY</v>
      </c>
      <c r="U1588" s="14" t="str">
        <f t="shared" si="271"/>
        <v>EMPTY</v>
      </c>
      <c r="V1588" s="14" t="str">
        <f t="shared" si="272"/>
        <v>EMPTY</v>
      </c>
      <c r="W1588" s="14" t="str">
        <f>IF(L1588="beforeTx",timingTable[[#This Row],[FRT32_val]]-timingTable[[#This Row],[FRT32_trace]],"EMPTY")</f>
        <v>EMPTY</v>
      </c>
      <c r="X1588" s="14" t="str">
        <f t="shared" si="273"/>
        <v>EMPTY</v>
      </c>
      <c r="Y1588" s="14" t="str">
        <f t="shared" si="274"/>
        <v>EMPTY</v>
      </c>
      <c r="Z1588" s="14" t="str">
        <f>IF(AND(P1588="beforeRx",O1589="afterRx"),J1589-timingTable[[#This Row],[FRT32_trace]],"EMPTY")</f>
        <v>EMPTY</v>
      </c>
      <c r="AA1588" s="14" t="str">
        <f>IF(AND(timingTable[[#This Row],[txEnd]]="txEnd",Q1592="rxStart"),I1592-timingTable[[#This Row],[FRT32_val]],"EMPTY")</f>
        <v>EMPTY</v>
      </c>
    </row>
    <row r="1589" spans="1:27" x14ac:dyDescent="0.25">
      <c r="A1589" s="14" t="s">
        <v>5732</v>
      </c>
      <c r="B1589">
        <v>335693412793</v>
      </c>
      <c r="C1589" s="14" t="s">
        <v>13642</v>
      </c>
      <c r="D1589">
        <v>123</v>
      </c>
      <c r="E1589" s="14" t="s">
        <v>3922</v>
      </c>
      <c r="F1589" s="14" t="s">
        <v>7879</v>
      </c>
      <c r="G1589" s="14">
        <f>timingTable[[#This Row],[FRT_DEC]]-B1588</f>
        <v>3</v>
      </c>
      <c r="H15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INFO]]))),H1588)</f>
        <v>132</v>
      </c>
      <c r="I15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89" s="14">
        <f>HEX2DEC(RIGHT(timingTable[[#This Row],[FRT_HEX]],MIN(LEN(timingTable[[#This Row],[FRT_HEX]])-2,8)))</f>
        <v>685963705</v>
      </c>
      <c r="K1589" s="14" t="str">
        <f>IF(timingTable[[#This Row],['[TRACECODE']:.1]]=140,"afterTx","")</f>
        <v/>
      </c>
      <c r="L1589" s="14" t="str">
        <f t="shared" si="264"/>
        <v/>
      </c>
      <c r="M1589" s="14" t="str">
        <f>IF(AND(H1589=H1588,K1588="afterTx",timingTable[[#This Row],['[TRACECODE']:.1]]=6),"dc","")</f>
        <v/>
      </c>
      <c r="N1589" s="14" t="str">
        <f t="shared" si="265"/>
        <v/>
      </c>
      <c r="O1589" s="14" t="str">
        <f>IF(timingTable[[#This Row],['[TRACECODE']:.1]]=141,"afterRx","")</f>
        <v/>
      </c>
      <c r="P1589" s="14" t="str">
        <f t="shared" si="266"/>
        <v/>
      </c>
      <c r="Q1589" s="14" t="str">
        <f t="shared" si="267"/>
        <v/>
      </c>
      <c r="R1589" s="14" t="str">
        <f t="shared" si="268"/>
        <v/>
      </c>
      <c r="S1589" s="14" t="str">
        <f t="shared" si="269"/>
        <v>EMPTY</v>
      </c>
      <c r="T1589" s="14" t="str">
        <f t="shared" si="270"/>
        <v>EMPTY</v>
      </c>
      <c r="U1589" s="14" t="str">
        <f t="shared" si="271"/>
        <v>EMPTY</v>
      </c>
      <c r="V1589" s="14" t="str">
        <f t="shared" si="272"/>
        <v>EMPTY</v>
      </c>
      <c r="W1589" s="14" t="str">
        <f>IF(L1589="beforeTx",timingTable[[#This Row],[FRT32_val]]-timingTable[[#This Row],[FRT32_trace]],"EMPTY")</f>
        <v>EMPTY</v>
      </c>
      <c r="X1589" s="14" t="str">
        <f t="shared" si="273"/>
        <v>EMPTY</v>
      </c>
      <c r="Y1589" s="14" t="str">
        <f t="shared" si="274"/>
        <v>EMPTY</v>
      </c>
      <c r="Z1589" s="14" t="str">
        <f>IF(AND(P1589="beforeRx",O1590="afterRx"),J1590-timingTable[[#This Row],[FRT32_trace]],"EMPTY")</f>
        <v>EMPTY</v>
      </c>
      <c r="AA1589" s="14" t="str">
        <f>IF(AND(timingTable[[#This Row],[txEnd]]="txEnd",Q1593="rxStart"),I1593-timingTable[[#This Row],[FRT32_val]],"EMPTY")</f>
        <v>EMPTY</v>
      </c>
    </row>
    <row r="1590" spans="1:27" x14ac:dyDescent="0.25">
      <c r="A1590" s="14" t="s">
        <v>5736</v>
      </c>
      <c r="B1590">
        <v>335693413123</v>
      </c>
      <c r="C1590" s="14" t="s">
        <v>13646</v>
      </c>
      <c r="D1590">
        <v>124</v>
      </c>
      <c r="E1590" s="14" t="s">
        <v>3923</v>
      </c>
      <c r="F1590" s="14" t="s">
        <v>13647</v>
      </c>
      <c r="G1590" s="14">
        <f>timingTable[[#This Row],[FRT_DEC]]-B1589</f>
        <v>330</v>
      </c>
      <c r="H15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INFO]]))),H1589)</f>
        <v>132</v>
      </c>
      <c r="I15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685963820</v>
      </c>
      <c r="J1590" s="14">
        <f>HEX2DEC(RIGHT(timingTable[[#This Row],[FRT_HEX]],MIN(LEN(timingTable[[#This Row],[FRT_HEX]])-2,8)))</f>
        <v>685964035</v>
      </c>
      <c r="K1590" s="14" t="str">
        <f>IF(timingTable[[#This Row],['[TRACECODE']:.1]]=140,"afterTx","")</f>
        <v/>
      </c>
      <c r="L1590" s="14" t="str">
        <f t="shared" si="264"/>
        <v/>
      </c>
      <c r="M1590" s="14" t="str">
        <f>IF(AND(H1590=H1589,K1589="afterTx",timingTable[[#This Row],['[TRACECODE']:.1]]=6),"dc","")</f>
        <v/>
      </c>
      <c r="N1590" s="14" t="str">
        <f t="shared" si="265"/>
        <v/>
      </c>
      <c r="O1590" s="14" t="str">
        <f>IF(timingTable[[#This Row],['[TRACECODE']:.1]]=141,"afterRx","")</f>
        <v/>
      </c>
      <c r="P1590" s="14" t="str">
        <f t="shared" si="266"/>
        <v/>
      </c>
      <c r="Q1590" s="14" t="str">
        <f t="shared" si="267"/>
        <v/>
      </c>
      <c r="R1590" s="14" t="str">
        <f t="shared" si="268"/>
        <v>rxEnd</v>
      </c>
      <c r="S1590" s="14" t="str">
        <f t="shared" si="269"/>
        <v>EMPTY</v>
      </c>
      <c r="T1590" s="14" t="str">
        <f t="shared" si="270"/>
        <v>EMPTY</v>
      </c>
      <c r="U1590" s="14">
        <f t="shared" si="271"/>
        <v>-685963818</v>
      </c>
      <c r="V1590" s="14" t="str">
        <f t="shared" si="272"/>
        <v>EMPTY</v>
      </c>
      <c r="W1590" s="14" t="str">
        <f>IF(L1590="beforeTx",timingTable[[#This Row],[FRT32_val]]-timingTable[[#This Row],[FRT32_trace]],"EMPTY")</f>
        <v>EMPTY</v>
      </c>
      <c r="X1590" s="14" t="str">
        <f t="shared" si="273"/>
        <v>EMPTY</v>
      </c>
      <c r="Y1590" s="14">
        <f t="shared" si="274"/>
        <v>240</v>
      </c>
      <c r="Z1590" s="14" t="str">
        <f>IF(AND(P1590="beforeRx",O1591="afterRx"),J1591-timingTable[[#This Row],[FRT32_trace]],"EMPTY")</f>
        <v>EMPTY</v>
      </c>
      <c r="AA1590" s="14" t="str">
        <f>IF(AND(timingTable[[#This Row],[txEnd]]="txEnd",Q1594="rxStart"),I1594-timingTable[[#This Row],[FRT32_val]],"EMPTY")</f>
        <v>EMPTY</v>
      </c>
    </row>
    <row r="1591" spans="1:27" x14ac:dyDescent="0.25">
      <c r="A1591" s="14" t="s">
        <v>5737</v>
      </c>
      <c r="B1591">
        <v>335693413125</v>
      </c>
      <c r="C1591" s="14" t="s">
        <v>13648</v>
      </c>
      <c r="D1591">
        <v>124</v>
      </c>
      <c r="E1591" s="14" t="s">
        <v>3923</v>
      </c>
      <c r="F1591" s="14" t="s">
        <v>7880</v>
      </c>
      <c r="G1591" s="14">
        <f>timingTable[[#This Row],[FRT_DEC]]-B1590</f>
        <v>2</v>
      </c>
      <c r="H15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INFO]]))),H1590)</f>
        <v>132</v>
      </c>
      <c r="I15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591" s="14">
        <f>HEX2DEC(RIGHT(timingTable[[#This Row],[FRT_HEX]],MIN(LEN(timingTable[[#This Row],[FRT_HEX]])-2,8)))</f>
        <v>685964037</v>
      </c>
      <c r="K1591" s="14" t="str">
        <f>IF(timingTable[[#This Row],['[TRACECODE']:.1]]=140,"afterTx","")</f>
        <v/>
      </c>
      <c r="L1591" s="14" t="str">
        <f t="shared" si="264"/>
        <v/>
      </c>
      <c r="M1591" s="14" t="str">
        <f>IF(AND(H1591=H1590,K1590="afterTx",timingTable[[#This Row],['[TRACECODE']:.1]]=6),"dc","")</f>
        <v/>
      </c>
      <c r="N1591" s="14" t="str">
        <f t="shared" si="265"/>
        <v/>
      </c>
      <c r="O1591" s="14" t="str">
        <f>IF(timingTable[[#This Row],['[TRACECODE']:.1]]=141,"afterRx","")</f>
        <v/>
      </c>
      <c r="P1591" s="14" t="str">
        <f t="shared" si="266"/>
        <v/>
      </c>
      <c r="Q1591" s="14" t="str">
        <f t="shared" si="267"/>
        <v/>
      </c>
      <c r="R1591" s="14" t="str">
        <f t="shared" si="268"/>
        <v/>
      </c>
      <c r="S1591" s="14" t="str">
        <f t="shared" si="269"/>
        <v>EMPTY</v>
      </c>
      <c r="T1591" s="14" t="str">
        <f t="shared" si="270"/>
        <v>EMPTY</v>
      </c>
      <c r="U1591" s="14" t="str">
        <f t="shared" si="271"/>
        <v>EMPTY</v>
      </c>
      <c r="V1591" s="14" t="str">
        <f t="shared" si="272"/>
        <v>EMPTY</v>
      </c>
      <c r="W1591" s="14" t="str">
        <f>IF(L1591="beforeTx",timingTable[[#This Row],[FRT32_val]]-timingTable[[#This Row],[FRT32_trace]],"EMPTY")</f>
        <v>EMPTY</v>
      </c>
      <c r="X1591" s="14" t="str">
        <f t="shared" si="273"/>
        <v>EMPTY</v>
      </c>
      <c r="Y1591" s="14" t="str">
        <f t="shared" si="274"/>
        <v>EMPTY</v>
      </c>
      <c r="Z1591" s="14" t="str">
        <f>IF(AND(P1591="beforeRx",O1592="afterRx"),J1592-timingTable[[#This Row],[FRT32_trace]],"EMPTY")</f>
        <v>EMPTY</v>
      </c>
      <c r="AA1591" s="14" t="str">
        <f>IF(AND(timingTable[[#This Row],[txEnd]]="txEnd",Q1595="rxStart"),I1595-timingTable[[#This Row],[FRT32_val]],"EMPTY")</f>
        <v>EMPTY</v>
      </c>
    </row>
    <row r="1592" spans="1:27" x14ac:dyDescent="0.25">
      <c r="A1592" s="14" t="s">
        <v>5738</v>
      </c>
      <c r="B1592">
        <v>335693413148</v>
      </c>
      <c r="C1592" s="14" t="s">
        <v>13649</v>
      </c>
      <c r="D1592">
        <v>151</v>
      </c>
      <c r="E1592" s="14" t="s">
        <v>7876</v>
      </c>
      <c r="F1592" s="14" t="s">
        <v>7845</v>
      </c>
      <c r="G1592" s="14">
        <f>timingTable[[#This Row],[FRT_DEC]]-B1591</f>
        <v>23</v>
      </c>
      <c r="H15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INFO]]))),H1591)</f>
        <v>132</v>
      </c>
      <c r="I15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592" s="14">
        <f>HEX2DEC(RIGHT(timingTable[[#This Row],[FRT_HEX]],MIN(LEN(timingTable[[#This Row],[FRT_HEX]])-2,8)))</f>
        <v>685964060</v>
      </c>
      <c r="K1592" s="14" t="str">
        <f>IF(timingTable[[#This Row],['[TRACECODE']:.1]]=140,"afterTx","")</f>
        <v/>
      </c>
      <c r="L1592" s="14" t="str">
        <f t="shared" si="264"/>
        <v>beforeTx</v>
      </c>
      <c r="M1592" s="14" t="str">
        <f>IF(AND(H1592=H1591,K1591="afterTx",timingTable[[#This Row],['[TRACECODE']:.1]]=6),"dc","")</f>
        <v/>
      </c>
      <c r="N1592" s="14" t="str">
        <f t="shared" si="265"/>
        <v/>
      </c>
      <c r="O1592" s="14" t="str">
        <f>IF(timingTable[[#This Row],['[TRACECODE']:.1]]=141,"afterRx","")</f>
        <v/>
      </c>
      <c r="P1592" s="14" t="str">
        <f t="shared" si="266"/>
        <v/>
      </c>
      <c r="Q1592" s="14" t="str">
        <f t="shared" si="267"/>
        <v/>
      </c>
      <c r="R1592" s="14" t="str">
        <f t="shared" si="268"/>
        <v/>
      </c>
      <c r="S1592" s="14" t="str">
        <f t="shared" si="269"/>
        <v>EMPTY</v>
      </c>
      <c r="T1592" s="14" t="str">
        <f t="shared" si="270"/>
        <v>EMPTY</v>
      </c>
      <c r="U1592" s="14" t="str">
        <f t="shared" si="271"/>
        <v>EMPTY</v>
      </c>
      <c r="V1592" s="14" t="str">
        <f t="shared" si="272"/>
        <v>EMPTY</v>
      </c>
      <c r="W1592" s="14">
        <f>IF(L1592="beforeTx",timingTable[[#This Row],[FRT32_val]]-timingTable[[#This Row],[FRT32_trace]],"EMPTY")</f>
        <v>-685964058</v>
      </c>
      <c r="X1592" s="14">
        <f t="shared" si="273"/>
        <v>717</v>
      </c>
      <c r="Y1592" s="14" t="str">
        <f t="shared" si="274"/>
        <v>EMPTY</v>
      </c>
      <c r="Z1592" s="14" t="str">
        <f>IF(AND(P1592="beforeRx",O1593="afterRx"),J1593-timingTable[[#This Row],[FRT32_trace]],"EMPTY")</f>
        <v>EMPTY</v>
      </c>
      <c r="AA1592" s="14" t="str">
        <f>IF(AND(timingTable[[#This Row],[txEnd]]="txEnd",Q1596="rxStart"),I1596-timingTable[[#This Row],[FRT32_val]],"EMPTY")</f>
        <v>EMPTY</v>
      </c>
    </row>
    <row r="1593" spans="1:27" x14ac:dyDescent="0.25">
      <c r="A1593" s="14" t="s">
        <v>5740</v>
      </c>
      <c r="B1593">
        <v>335693413160</v>
      </c>
      <c r="C1593" s="14" t="s">
        <v>13651</v>
      </c>
      <c r="D1593">
        <v>151</v>
      </c>
      <c r="E1593" s="14" t="s">
        <v>7876</v>
      </c>
      <c r="F1593" s="14" t="s">
        <v>8151</v>
      </c>
      <c r="G1593" s="14">
        <f>timingTable[[#This Row],[FRT_DEC]]-B1592</f>
        <v>12</v>
      </c>
      <c r="H15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INFO]]))),H1592)</f>
        <v>132</v>
      </c>
      <c r="I15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593" s="14">
        <f>HEX2DEC(RIGHT(timingTable[[#This Row],[FRT_HEX]],MIN(LEN(timingTable[[#This Row],[FRT_HEX]])-2,8)))</f>
        <v>685964072</v>
      </c>
      <c r="K1593" s="14" t="str">
        <f>IF(timingTable[[#This Row],['[TRACECODE']:.1]]=140,"afterTx","")</f>
        <v/>
      </c>
      <c r="L1593" s="14" t="str">
        <f t="shared" si="264"/>
        <v/>
      </c>
      <c r="M1593" s="14" t="str">
        <f>IF(AND(H1593=H1592,K1592="afterTx",timingTable[[#This Row],['[TRACECODE']:.1]]=6),"dc","")</f>
        <v/>
      </c>
      <c r="N1593" s="14" t="str">
        <f t="shared" si="265"/>
        <v/>
      </c>
      <c r="O1593" s="14" t="str">
        <f>IF(timingTable[[#This Row],['[TRACECODE']:.1]]=141,"afterRx","")</f>
        <v/>
      </c>
      <c r="P1593" s="14" t="str">
        <f t="shared" si="266"/>
        <v/>
      </c>
      <c r="Q1593" s="14" t="str">
        <f t="shared" si="267"/>
        <v/>
      </c>
      <c r="R1593" s="14" t="str">
        <f t="shared" si="268"/>
        <v/>
      </c>
      <c r="S1593" s="14" t="str">
        <f t="shared" si="269"/>
        <v>EMPTY</v>
      </c>
      <c r="T1593" s="14" t="str">
        <f t="shared" si="270"/>
        <v>EMPTY</v>
      </c>
      <c r="U1593" s="14" t="str">
        <f t="shared" si="271"/>
        <v>EMPTY</v>
      </c>
      <c r="V1593" s="14" t="str">
        <f t="shared" si="272"/>
        <v>EMPTY</v>
      </c>
      <c r="W1593" s="14" t="str">
        <f>IF(L1593="beforeTx",timingTable[[#This Row],[FRT32_val]]-timingTable[[#This Row],[FRT32_trace]],"EMPTY")</f>
        <v>EMPTY</v>
      </c>
      <c r="X1593" s="14" t="str">
        <f t="shared" si="273"/>
        <v>EMPTY</v>
      </c>
      <c r="Y1593" s="14" t="str">
        <f t="shared" si="274"/>
        <v>EMPTY</v>
      </c>
      <c r="Z1593" s="14" t="str">
        <f>IF(AND(P1593="beforeRx",O1594="afterRx"),J1594-timingTable[[#This Row],[FRT32_trace]],"EMPTY")</f>
        <v>EMPTY</v>
      </c>
      <c r="AA1593" s="14" t="str">
        <f>IF(AND(timingTable[[#This Row],[txEnd]]="txEnd",Q1597="rxStart"),I1597-timingTable[[#This Row],[FRT32_val]],"EMPTY")</f>
        <v>EMPTY</v>
      </c>
    </row>
    <row r="1594" spans="1:27" x14ac:dyDescent="0.25">
      <c r="A1594" s="14" t="s">
        <v>5757</v>
      </c>
      <c r="B1594">
        <v>335693413865</v>
      </c>
      <c r="C1594" s="14" t="s">
        <v>13670</v>
      </c>
      <c r="D1594">
        <v>140</v>
      </c>
      <c r="E1594" s="14" t="s">
        <v>1076</v>
      </c>
      <c r="F1594" s="14" t="s">
        <v>7149</v>
      </c>
      <c r="G1594" s="14">
        <f>timingTable[[#This Row],[FRT_DEC]]-B1593</f>
        <v>705</v>
      </c>
      <c r="H15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INFO]]))),H1593)</f>
        <v>132</v>
      </c>
      <c r="I159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94" s="14">
        <f>HEX2DEC(RIGHT(timingTable[[#This Row],[FRT_HEX]],MIN(LEN(timingTable[[#This Row],[FRT_HEX]])-2,8)))</f>
        <v>685964777</v>
      </c>
      <c r="K1594" s="14" t="str">
        <f>IF(timingTable[[#This Row],['[TRACECODE']:.1]]=140,"afterTx","")</f>
        <v>afterTx</v>
      </c>
      <c r="L1594" s="14" t="str">
        <f t="shared" si="264"/>
        <v/>
      </c>
      <c r="M1594" s="14" t="str">
        <f>IF(AND(H1594=H1593,K1593="afterTx",timingTable[[#This Row],['[TRACECODE']:.1]]=6),"dc","")</f>
        <v/>
      </c>
      <c r="N1594" s="14" t="str">
        <f t="shared" si="265"/>
        <v/>
      </c>
      <c r="O1594" s="14" t="str">
        <f>IF(timingTable[[#This Row],['[TRACECODE']:.1]]=141,"afterRx","")</f>
        <v/>
      </c>
      <c r="P1594" s="14" t="str">
        <f t="shared" si="266"/>
        <v/>
      </c>
      <c r="Q1594" s="14" t="str">
        <f t="shared" si="267"/>
        <v/>
      </c>
      <c r="R1594" s="14" t="str">
        <f t="shared" si="268"/>
        <v/>
      </c>
      <c r="S1594" s="14" t="str">
        <f t="shared" si="269"/>
        <v>EMPTY</v>
      </c>
      <c r="T1594" s="14" t="str">
        <f t="shared" si="270"/>
        <v>EMPTY</v>
      </c>
      <c r="U1594" s="14" t="str">
        <f t="shared" si="271"/>
        <v>EMPTY</v>
      </c>
      <c r="V1594" s="14" t="str">
        <f t="shared" si="272"/>
        <v>EMPTY</v>
      </c>
      <c r="W1594" s="14" t="str">
        <f>IF(L1594="beforeTx",timingTable[[#This Row],[FRT32_val]]-timingTable[[#This Row],[FRT32_trace]],"EMPTY")</f>
        <v>EMPTY</v>
      </c>
      <c r="X1594" s="14" t="str">
        <f t="shared" si="273"/>
        <v>EMPTY</v>
      </c>
      <c r="Y1594" s="14" t="str">
        <f t="shared" si="274"/>
        <v>EMPTY</v>
      </c>
      <c r="Z1594" s="14" t="str">
        <f>IF(AND(P1594="beforeRx",O1595="afterRx"),J1595-timingTable[[#This Row],[FRT32_trace]],"EMPTY")</f>
        <v>EMPTY</v>
      </c>
      <c r="AA1594" s="14" t="str">
        <f>IF(AND(timingTable[[#This Row],[txEnd]]="txEnd",Q1598="rxStart"),I1598-timingTable[[#This Row],[FRT32_val]],"EMPTY")</f>
        <v>EMPTY</v>
      </c>
    </row>
    <row r="1595" spans="1:27" x14ac:dyDescent="0.25">
      <c r="A1595" s="14" t="s">
        <v>5769</v>
      </c>
      <c r="B1595">
        <v>335693415220</v>
      </c>
      <c r="C1595" s="14" t="s">
        <v>13683</v>
      </c>
      <c r="D1595">
        <v>151</v>
      </c>
      <c r="E1595" s="14" t="s">
        <v>7876</v>
      </c>
      <c r="F1595" s="14" t="s">
        <v>7989</v>
      </c>
      <c r="G1595" s="14">
        <f>timingTable[[#This Row],[FRT_DEC]]-B1594</f>
        <v>1355</v>
      </c>
      <c r="H15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INFO]]))),H1594)</f>
        <v>132</v>
      </c>
      <c r="I15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95" s="14">
        <f>HEX2DEC(RIGHT(timingTable[[#This Row],[FRT_HEX]],MIN(LEN(timingTable[[#This Row],[FRT_HEX]])-2,8)))</f>
        <v>685966132</v>
      </c>
      <c r="K1595" s="14" t="str">
        <f>IF(timingTable[[#This Row],['[TRACECODE']:.1]]=140,"afterTx","")</f>
        <v/>
      </c>
      <c r="L1595" s="14" t="str">
        <f t="shared" si="264"/>
        <v/>
      </c>
      <c r="M1595" s="14" t="str">
        <f>IF(AND(H1595=H1594,K1594="afterTx",timingTable[[#This Row],['[TRACECODE']:.1]]=6),"dc","")</f>
        <v/>
      </c>
      <c r="N1595" s="14" t="str">
        <f t="shared" si="265"/>
        <v/>
      </c>
      <c r="O1595" s="14" t="str">
        <f>IF(timingTable[[#This Row],['[TRACECODE']:.1]]=141,"afterRx","")</f>
        <v/>
      </c>
      <c r="P1595" s="14" t="str">
        <f t="shared" si="266"/>
        <v/>
      </c>
      <c r="Q1595" s="14" t="str">
        <f t="shared" si="267"/>
        <v/>
      </c>
      <c r="R1595" s="14" t="str">
        <f t="shared" si="268"/>
        <v/>
      </c>
      <c r="S1595" s="14" t="str">
        <f t="shared" si="269"/>
        <v>EMPTY</v>
      </c>
      <c r="T1595" s="14" t="str">
        <f t="shared" si="270"/>
        <v>EMPTY</v>
      </c>
      <c r="U1595" s="14" t="str">
        <f t="shared" si="271"/>
        <v>EMPTY</v>
      </c>
      <c r="V1595" s="14" t="str">
        <f t="shared" si="272"/>
        <v>EMPTY</v>
      </c>
      <c r="W1595" s="14" t="str">
        <f>IF(L1595="beforeTx",timingTable[[#This Row],[FRT32_val]]-timingTable[[#This Row],[FRT32_trace]],"EMPTY")</f>
        <v>EMPTY</v>
      </c>
      <c r="X1595" s="14" t="str">
        <f t="shared" si="273"/>
        <v>EMPTY</v>
      </c>
      <c r="Y1595" s="14" t="str">
        <f t="shared" si="274"/>
        <v>EMPTY</v>
      </c>
      <c r="Z1595" s="14" t="str">
        <f>IF(AND(P1595="beforeRx",O1596="afterRx"),J1596-timingTable[[#This Row],[FRT32_trace]],"EMPTY")</f>
        <v>EMPTY</v>
      </c>
      <c r="AA1595" s="14" t="str">
        <f>IF(AND(timingTable[[#This Row],[txEnd]]="txEnd",Q1599="rxStart"),I1599-timingTable[[#This Row],[FRT32_val]],"EMPTY")</f>
        <v>EMPTY</v>
      </c>
    </row>
    <row r="1596" spans="1:27" x14ac:dyDescent="0.25">
      <c r="A1596" s="14" t="s">
        <v>5772</v>
      </c>
      <c r="B1596">
        <v>335693425721</v>
      </c>
      <c r="C1596" s="14" t="s">
        <v>13686</v>
      </c>
      <c r="D1596">
        <v>151</v>
      </c>
      <c r="E1596" s="14" t="s">
        <v>7876</v>
      </c>
      <c r="F1596" s="14" t="s">
        <v>7989</v>
      </c>
      <c r="G1596" s="14">
        <f>timingTable[[#This Row],[FRT_DEC]]-B1595</f>
        <v>10501</v>
      </c>
      <c r="H15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INFO]]))),H1595)</f>
        <v>132</v>
      </c>
      <c r="I15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596" s="14">
        <f>HEX2DEC(RIGHT(timingTable[[#This Row],[FRT_HEX]],MIN(LEN(timingTable[[#This Row],[FRT_HEX]])-2,8)))</f>
        <v>685976633</v>
      </c>
      <c r="K1596" s="14" t="str">
        <f>IF(timingTable[[#This Row],['[TRACECODE']:.1]]=140,"afterTx","")</f>
        <v/>
      </c>
      <c r="L1596" s="14" t="str">
        <f t="shared" si="264"/>
        <v/>
      </c>
      <c r="M1596" s="14" t="str">
        <f>IF(AND(H1596=H1595,K1595="afterTx",timingTable[[#This Row],['[TRACECODE']:.1]]=6),"dc","")</f>
        <v/>
      </c>
      <c r="N1596" s="14" t="str">
        <f t="shared" si="265"/>
        <v/>
      </c>
      <c r="O1596" s="14" t="str">
        <f>IF(timingTable[[#This Row],['[TRACECODE']:.1]]=141,"afterRx","")</f>
        <v/>
      </c>
      <c r="P1596" s="14" t="str">
        <f t="shared" si="266"/>
        <v/>
      </c>
      <c r="Q1596" s="14" t="str">
        <f t="shared" si="267"/>
        <v/>
      </c>
      <c r="R1596" s="14" t="str">
        <f t="shared" si="268"/>
        <v/>
      </c>
      <c r="S1596" s="14" t="str">
        <f t="shared" si="269"/>
        <v>EMPTY</v>
      </c>
      <c r="T1596" s="14" t="str">
        <f t="shared" si="270"/>
        <v>EMPTY</v>
      </c>
      <c r="U1596" s="14" t="str">
        <f t="shared" si="271"/>
        <v>EMPTY</v>
      </c>
      <c r="V1596" s="14" t="str">
        <f t="shared" si="272"/>
        <v>EMPTY</v>
      </c>
      <c r="W1596" s="14" t="str">
        <f>IF(L1596="beforeTx",timingTable[[#This Row],[FRT32_val]]-timingTable[[#This Row],[FRT32_trace]],"EMPTY")</f>
        <v>EMPTY</v>
      </c>
      <c r="X1596" s="14" t="str">
        <f t="shared" si="273"/>
        <v>EMPTY</v>
      </c>
      <c r="Y1596" s="14" t="str">
        <f t="shared" si="274"/>
        <v>EMPTY</v>
      </c>
      <c r="Z1596" s="14" t="str">
        <f>IF(AND(P1596="beforeRx",O1597="afterRx"),J1597-timingTable[[#This Row],[FRT32_trace]],"EMPTY")</f>
        <v>EMPTY</v>
      </c>
      <c r="AA1596" s="14" t="str">
        <f>IF(AND(timingTable[[#This Row],[txEnd]]="txEnd",Q1600="rxStart"),I1600-timingTable[[#This Row],[FRT32_val]],"EMPTY")</f>
        <v>EMPTY</v>
      </c>
    </row>
    <row r="1597" spans="1:27" x14ac:dyDescent="0.25">
      <c r="A1597" s="14" t="s">
        <v>5780</v>
      </c>
      <c r="B1597">
        <v>335693426762</v>
      </c>
      <c r="C1597" s="14" t="s">
        <v>13696</v>
      </c>
      <c r="D1597">
        <v>151</v>
      </c>
      <c r="E1597" s="14" t="s">
        <v>7876</v>
      </c>
      <c r="F1597" s="14" t="s">
        <v>7993</v>
      </c>
      <c r="G1597" s="14">
        <f>timingTable[[#This Row],[FRT_DEC]]-B1596</f>
        <v>1041</v>
      </c>
      <c r="H15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INFO]]))),H1596)</f>
        <v>132</v>
      </c>
      <c r="I15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597" s="14">
        <f>HEX2DEC(RIGHT(timingTable[[#This Row],[FRT_HEX]],MIN(LEN(timingTable[[#This Row],[FRT_HEX]])-2,8)))</f>
        <v>685977674</v>
      </c>
      <c r="K1597" s="14" t="str">
        <f>IF(timingTable[[#This Row],['[TRACECODE']:.1]]=140,"afterTx","")</f>
        <v/>
      </c>
      <c r="L1597" s="14" t="str">
        <f t="shared" si="264"/>
        <v/>
      </c>
      <c r="M1597" s="14" t="str">
        <f>IF(AND(H1597=H1596,K1596="afterTx",timingTable[[#This Row],['[TRACECODE']:.1]]=6),"dc","")</f>
        <v/>
      </c>
      <c r="N1597" s="14" t="str">
        <f t="shared" si="265"/>
        <v/>
      </c>
      <c r="O1597" s="14" t="str">
        <f>IF(timingTable[[#This Row],['[TRACECODE']:.1]]=141,"afterRx","")</f>
        <v/>
      </c>
      <c r="P1597" s="14" t="str">
        <f t="shared" si="266"/>
        <v/>
      </c>
      <c r="Q1597" s="14" t="str">
        <f t="shared" si="267"/>
        <v/>
      </c>
      <c r="R1597" s="14" t="str">
        <f t="shared" si="268"/>
        <v/>
      </c>
      <c r="S1597" s="14" t="str">
        <f t="shared" si="269"/>
        <v>EMPTY</v>
      </c>
      <c r="T1597" s="14" t="str">
        <f t="shared" si="270"/>
        <v>EMPTY</v>
      </c>
      <c r="U1597" s="14" t="str">
        <f t="shared" si="271"/>
        <v>EMPTY</v>
      </c>
      <c r="V1597" s="14" t="str">
        <f t="shared" si="272"/>
        <v>EMPTY</v>
      </c>
      <c r="W1597" s="14" t="str">
        <f>IF(L1597="beforeTx",timingTable[[#This Row],[FRT32_val]]-timingTable[[#This Row],[FRT32_trace]],"EMPTY")</f>
        <v>EMPTY</v>
      </c>
      <c r="X1597" s="14" t="str">
        <f t="shared" si="273"/>
        <v>EMPTY</v>
      </c>
      <c r="Y1597" s="14" t="str">
        <f t="shared" si="274"/>
        <v>EMPTY</v>
      </c>
      <c r="Z1597" s="14" t="str">
        <f>IF(AND(P1597="beforeRx",O1598="afterRx"),J1598-timingTable[[#This Row],[FRT32_trace]],"EMPTY")</f>
        <v>EMPTY</v>
      </c>
      <c r="AA1597" s="14" t="str">
        <f>IF(AND(timingTable[[#This Row],[txEnd]]="txEnd",Q1601="rxStart"),I1601-timingTable[[#This Row],[FRT32_val]],"EMPTY")</f>
        <v>EMPTY</v>
      </c>
    </row>
    <row r="1598" spans="1:27" x14ac:dyDescent="0.25">
      <c r="A1598" s="14" t="s">
        <v>5784</v>
      </c>
      <c r="B1598">
        <v>335693426809</v>
      </c>
      <c r="C1598" s="14" t="s">
        <v>13700</v>
      </c>
      <c r="D1598">
        <v>131</v>
      </c>
      <c r="E1598" s="14" t="s">
        <v>3932</v>
      </c>
      <c r="F1598" s="14" t="s">
        <v>13701</v>
      </c>
      <c r="G1598" s="14">
        <f>timingTable[[#This Row],[FRT_DEC]]-B1597</f>
        <v>47</v>
      </c>
      <c r="H15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INFO]]))),H1597)</f>
        <v>133</v>
      </c>
      <c r="I159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598" s="14">
        <f>HEX2DEC(RIGHT(timingTable[[#This Row],[FRT_HEX]],MIN(LEN(timingTable[[#This Row],[FRT_HEX]])-2,8)))</f>
        <v>685977721</v>
      </c>
      <c r="K1598" s="14" t="str">
        <f>IF(timingTable[[#This Row],['[TRACECODE']:.1]]=140,"afterTx","")</f>
        <v/>
      </c>
      <c r="L1598" s="14" t="str">
        <f t="shared" si="264"/>
        <v/>
      </c>
      <c r="M1598" s="14" t="str">
        <f>IF(AND(H1598=H1597,K1597="afterTx",timingTable[[#This Row],['[TRACECODE']:.1]]=6),"dc","")</f>
        <v/>
      </c>
      <c r="N1598" s="14" t="str">
        <f t="shared" si="265"/>
        <v/>
      </c>
      <c r="O1598" s="14" t="str">
        <f>IF(timingTable[[#This Row],['[TRACECODE']:.1]]=141,"afterRx","")</f>
        <v/>
      </c>
      <c r="P1598" s="14" t="str">
        <f t="shared" si="266"/>
        <v/>
      </c>
      <c r="Q1598" s="14" t="str">
        <f t="shared" si="267"/>
        <v/>
      </c>
      <c r="R1598" s="14" t="str">
        <f t="shared" si="268"/>
        <v/>
      </c>
      <c r="S1598" s="14" t="str">
        <f t="shared" si="269"/>
        <v>EMPTY</v>
      </c>
      <c r="T1598" s="14" t="str">
        <f t="shared" si="270"/>
        <v>EMPTY</v>
      </c>
      <c r="U1598" s="14" t="str">
        <f t="shared" si="271"/>
        <v>EMPTY</v>
      </c>
      <c r="V1598" s="14" t="str">
        <f t="shared" si="272"/>
        <v>EMPTY</v>
      </c>
      <c r="W1598" s="14" t="str">
        <f>IF(L1598="beforeTx",timingTable[[#This Row],[FRT32_val]]-timingTable[[#This Row],[FRT32_trace]],"EMPTY")</f>
        <v>EMPTY</v>
      </c>
      <c r="X1598" s="14" t="str">
        <f t="shared" si="273"/>
        <v>EMPTY</v>
      </c>
      <c r="Y1598" s="14" t="str">
        <f t="shared" si="274"/>
        <v>EMPTY</v>
      </c>
      <c r="Z1598" s="14" t="str">
        <f>IF(AND(P1598="beforeRx",O1599="afterRx"),J1599-timingTable[[#This Row],[FRT32_trace]],"EMPTY")</f>
        <v>EMPTY</v>
      </c>
      <c r="AA1598" s="14" t="str">
        <f>IF(AND(timingTable[[#This Row],[txEnd]]="txEnd",Q1602="rxStart"),I1602-timingTable[[#This Row],[FRT32_val]],"EMPTY")</f>
        <v>EMPTY</v>
      </c>
    </row>
    <row r="1599" spans="1:27" x14ac:dyDescent="0.25">
      <c r="A1599" s="14" t="s">
        <v>5786</v>
      </c>
      <c r="B1599">
        <v>335693426855</v>
      </c>
      <c r="C1599" s="14" t="s">
        <v>13703</v>
      </c>
      <c r="D1599">
        <v>129</v>
      </c>
      <c r="E1599" s="14" t="s">
        <v>3677</v>
      </c>
      <c r="F1599" s="14" t="s">
        <v>13704</v>
      </c>
      <c r="G1599" s="14">
        <f>timingTable[[#This Row],[FRT_DEC]]-B1598</f>
        <v>46</v>
      </c>
      <c r="H15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INFO]]))),H1598)</f>
        <v>133</v>
      </c>
      <c r="I15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685978660</v>
      </c>
      <c r="J1599" s="14">
        <f>HEX2DEC(RIGHT(timingTable[[#This Row],[FRT_HEX]],MIN(LEN(timingTable[[#This Row],[FRT_HEX]])-2,8)))</f>
        <v>685977767</v>
      </c>
      <c r="K1599" s="14" t="str">
        <f>IF(timingTable[[#This Row],['[TRACECODE']:.1]]=140,"afterTx","")</f>
        <v/>
      </c>
      <c r="L1599" s="14" t="str">
        <f t="shared" si="264"/>
        <v>beforeTx</v>
      </c>
      <c r="M1599" s="14" t="str">
        <f>IF(AND(H1599=H1598,K1598="afterTx",timingTable[[#This Row],['[TRACECODE']:.1]]=6),"dc","")</f>
        <v/>
      </c>
      <c r="N1599" s="14" t="str">
        <f t="shared" si="265"/>
        <v/>
      </c>
      <c r="O1599" s="14" t="str">
        <f>IF(timingTable[[#This Row],['[TRACECODE']:.1]]=141,"afterRx","")</f>
        <v/>
      </c>
      <c r="P1599" s="14" t="str">
        <f t="shared" si="266"/>
        <v/>
      </c>
      <c r="Q1599" s="14" t="str">
        <f t="shared" si="267"/>
        <v/>
      </c>
      <c r="R1599" s="14" t="str">
        <f t="shared" si="268"/>
        <v/>
      </c>
      <c r="S1599" s="14">
        <f t="shared" si="269"/>
        <v>720</v>
      </c>
      <c r="T1599" s="14" t="str">
        <f t="shared" si="270"/>
        <v>EMPTY</v>
      </c>
      <c r="U1599" s="14" t="str">
        <f t="shared" si="271"/>
        <v>EMPTY</v>
      </c>
      <c r="V1599" s="14" t="str">
        <f t="shared" si="272"/>
        <v>EMPTY</v>
      </c>
      <c r="W1599" s="14">
        <f>IF(L1599="beforeTx",timingTable[[#This Row],[FRT32_val]]-timingTable[[#This Row],[FRT32_trace]],"EMPTY")</f>
        <v>893</v>
      </c>
      <c r="X1599" s="14">
        <f t="shared" si="273"/>
        <v>930</v>
      </c>
      <c r="Y1599" s="14" t="str">
        <f t="shared" si="274"/>
        <v>EMPTY</v>
      </c>
      <c r="Z1599" s="14" t="str">
        <f>IF(AND(P1599="beforeRx",O1600="afterRx"),J1600-timingTable[[#This Row],[FRT32_trace]],"EMPTY")</f>
        <v>EMPTY</v>
      </c>
      <c r="AA1599" s="14" t="str">
        <f>IF(AND(timingTable[[#This Row],[txEnd]]="txEnd",Q1603="rxStart"),I1603-timingTable[[#This Row],[FRT32_val]],"EMPTY")</f>
        <v>EMPTY</v>
      </c>
    </row>
    <row r="1600" spans="1:27" x14ac:dyDescent="0.25">
      <c r="A1600" s="14" t="s">
        <v>5787</v>
      </c>
      <c r="B1600">
        <v>335693426858</v>
      </c>
      <c r="C1600" s="14" t="s">
        <v>13705</v>
      </c>
      <c r="D1600">
        <v>129</v>
      </c>
      <c r="E1600" s="14" t="s">
        <v>3677</v>
      </c>
      <c r="F1600" s="14" t="s">
        <v>7881</v>
      </c>
      <c r="G1600" s="14">
        <f>timingTable[[#This Row],[FRT_DEC]]-B1599</f>
        <v>3</v>
      </c>
      <c r="H16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INFO]]))),H1599)</f>
        <v>133</v>
      </c>
      <c r="I16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00" s="14">
        <f>HEX2DEC(RIGHT(timingTable[[#This Row],[FRT_HEX]],MIN(LEN(timingTable[[#This Row],[FRT_HEX]])-2,8)))</f>
        <v>685977770</v>
      </c>
      <c r="K1600" s="14" t="str">
        <f>IF(timingTable[[#This Row],['[TRACECODE']:.1]]=140,"afterTx","")</f>
        <v/>
      </c>
      <c r="L1600" s="14" t="str">
        <f t="shared" si="264"/>
        <v/>
      </c>
      <c r="M1600" s="14" t="str">
        <f>IF(AND(H1600=H1599,K1599="afterTx",timingTable[[#This Row],['[TRACECODE']:.1]]=6),"dc","")</f>
        <v/>
      </c>
      <c r="N1600" s="14" t="str">
        <f t="shared" si="265"/>
        <v/>
      </c>
      <c r="O1600" s="14" t="str">
        <f>IF(timingTable[[#This Row],['[TRACECODE']:.1]]=141,"afterRx","")</f>
        <v/>
      </c>
      <c r="P1600" s="14" t="str">
        <f t="shared" si="266"/>
        <v/>
      </c>
      <c r="Q1600" s="14" t="str">
        <f t="shared" si="267"/>
        <v/>
      </c>
      <c r="R1600" s="14" t="str">
        <f t="shared" si="268"/>
        <v/>
      </c>
      <c r="S1600" s="14" t="str">
        <f t="shared" si="269"/>
        <v>EMPTY</v>
      </c>
      <c r="T1600" s="14" t="str">
        <f t="shared" si="270"/>
        <v>EMPTY</v>
      </c>
      <c r="U1600" s="14" t="str">
        <f t="shared" si="271"/>
        <v>EMPTY</v>
      </c>
      <c r="V1600" s="14" t="str">
        <f t="shared" si="272"/>
        <v>EMPTY</v>
      </c>
      <c r="W1600" s="14" t="str">
        <f>IF(L1600="beforeTx",timingTable[[#This Row],[FRT32_val]]-timingTable[[#This Row],[FRT32_trace]],"EMPTY")</f>
        <v>EMPTY</v>
      </c>
      <c r="X1600" s="14" t="str">
        <f t="shared" si="273"/>
        <v>EMPTY</v>
      </c>
      <c r="Y1600" s="14" t="str">
        <f t="shared" si="274"/>
        <v>EMPTY</v>
      </c>
      <c r="Z1600" s="14" t="str">
        <f>IF(AND(P1600="beforeRx",O1601="afterRx"),J1601-timingTable[[#This Row],[FRT32_trace]],"EMPTY")</f>
        <v>EMPTY</v>
      </c>
      <c r="AA1600" s="14" t="str">
        <f>IF(AND(timingTable[[#This Row],[txEnd]]="txEnd",Q1604="rxStart"),I1604-timingTable[[#This Row],[FRT32_val]],"EMPTY")</f>
        <v>EMPTY</v>
      </c>
    </row>
    <row r="1601" spans="1:27" x14ac:dyDescent="0.25">
      <c r="A1601" s="14" t="s">
        <v>5788</v>
      </c>
      <c r="B1601">
        <v>335693427785</v>
      </c>
      <c r="C1601" s="14" t="s">
        <v>13706</v>
      </c>
      <c r="D1601">
        <v>140</v>
      </c>
      <c r="E1601" s="14" t="s">
        <v>1076</v>
      </c>
      <c r="F1601" s="14" t="s">
        <v>7828</v>
      </c>
      <c r="G1601" s="14">
        <f>timingTable[[#This Row],[FRT_DEC]]-B1600</f>
        <v>927</v>
      </c>
      <c r="H16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INFO]]))),H1600)</f>
        <v>133</v>
      </c>
      <c r="I16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01" s="14">
        <f>HEX2DEC(RIGHT(timingTable[[#This Row],[FRT_HEX]],MIN(LEN(timingTable[[#This Row],[FRT_HEX]])-2,8)))</f>
        <v>685978697</v>
      </c>
      <c r="K1601" s="14" t="str">
        <f>IF(timingTable[[#This Row],['[TRACECODE']:.1]]=140,"afterTx","")</f>
        <v>afterTx</v>
      </c>
      <c r="L1601" s="14" t="str">
        <f t="shared" si="264"/>
        <v/>
      </c>
      <c r="M1601" s="14" t="str">
        <f>IF(AND(H1601=H1600,K1600="afterTx",timingTable[[#This Row],['[TRACECODE']:.1]]=6),"dc","")</f>
        <v/>
      </c>
      <c r="N1601" s="14" t="str">
        <f t="shared" si="265"/>
        <v/>
      </c>
      <c r="O1601" s="14" t="str">
        <f>IF(timingTable[[#This Row],['[TRACECODE']:.1]]=141,"afterRx","")</f>
        <v/>
      </c>
      <c r="P1601" s="14" t="str">
        <f t="shared" si="266"/>
        <v/>
      </c>
      <c r="Q1601" s="14" t="str">
        <f t="shared" si="267"/>
        <v/>
      </c>
      <c r="R1601" s="14" t="str">
        <f t="shared" si="268"/>
        <v/>
      </c>
      <c r="S1601" s="14" t="str">
        <f t="shared" si="269"/>
        <v>EMPTY</v>
      </c>
      <c r="T1601" s="14" t="str">
        <f t="shared" si="270"/>
        <v>EMPTY</v>
      </c>
      <c r="U1601" s="14" t="str">
        <f t="shared" si="271"/>
        <v>EMPTY</v>
      </c>
      <c r="V1601" s="14" t="str">
        <f t="shared" si="272"/>
        <v>EMPTY</v>
      </c>
      <c r="W1601" s="14" t="str">
        <f>IF(L1601="beforeTx",timingTable[[#This Row],[FRT32_val]]-timingTable[[#This Row],[FRT32_trace]],"EMPTY")</f>
        <v>EMPTY</v>
      </c>
      <c r="X1601" s="14" t="str">
        <f t="shared" si="273"/>
        <v>EMPTY</v>
      </c>
      <c r="Y1601" s="14" t="str">
        <f t="shared" si="274"/>
        <v>EMPTY</v>
      </c>
      <c r="Z1601" s="14" t="str">
        <f>IF(AND(P1601="beforeRx",O1602="afterRx"),J1602-timingTable[[#This Row],[FRT32_trace]],"EMPTY")</f>
        <v>EMPTY</v>
      </c>
      <c r="AA1601" s="14" t="str">
        <f>IF(AND(timingTable[[#This Row],[txEnd]]="txEnd",Q1605="rxStart"),I1605-timingTable[[#This Row],[FRT32_val]],"EMPTY")</f>
        <v>EMPTY</v>
      </c>
    </row>
    <row r="1602" spans="1:27" x14ac:dyDescent="0.25">
      <c r="A1602" s="14" t="s">
        <v>5790</v>
      </c>
      <c r="B1602">
        <v>335693431417</v>
      </c>
      <c r="C1602" s="14" t="s">
        <v>13708</v>
      </c>
      <c r="D1602">
        <v>6</v>
      </c>
      <c r="E1602" s="14" t="s">
        <v>1077</v>
      </c>
      <c r="F1602" s="14" t="s">
        <v>13709</v>
      </c>
      <c r="G1602" s="14">
        <f>timingTable[[#This Row],[FRT_DEC]]-B1601</f>
        <v>3632</v>
      </c>
      <c r="H16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INFO]]))),H1601)</f>
        <v>133</v>
      </c>
      <c r="I16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685979380</v>
      </c>
      <c r="J1602" s="14">
        <f>HEX2DEC(RIGHT(timingTable[[#This Row],[FRT_HEX]],MIN(LEN(timingTable[[#This Row],[FRT_HEX]])-2,8)))</f>
        <v>685982329</v>
      </c>
      <c r="K1602" s="14" t="str">
        <f>IF(timingTable[[#This Row],['[TRACECODE']:.1]]=140,"afterTx","")</f>
        <v/>
      </c>
      <c r="L1602" s="14" t="str">
        <f t="shared" si="264"/>
        <v/>
      </c>
      <c r="M1602" s="14" t="str">
        <f>IF(AND(H1602=H1601,K1601="afterTx",timingTable[[#This Row],['[TRACECODE']:.1]]=6),"dc","")</f>
        <v>dc</v>
      </c>
      <c r="N1602" s="14" t="str">
        <f t="shared" si="265"/>
        <v/>
      </c>
      <c r="O1602" s="14" t="str">
        <f>IF(timingTable[[#This Row],['[TRACECODE']:.1]]=141,"afterRx","")</f>
        <v/>
      </c>
      <c r="P1602" s="14" t="str">
        <f t="shared" si="266"/>
        <v/>
      </c>
      <c r="Q1602" s="14" t="str">
        <f t="shared" si="267"/>
        <v/>
      </c>
      <c r="R1602" s="14" t="str">
        <f t="shared" si="268"/>
        <v/>
      </c>
      <c r="S1602" s="14" t="str">
        <f t="shared" si="269"/>
        <v>EMPTY</v>
      </c>
      <c r="T1602" s="14" t="str">
        <f t="shared" si="270"/>
        <v>EMPTY</v>
      </c>
      <c r="U1602" s="14" t="str">
        <f t="shared" si="271"/>
        <v>EMPTY</v>
      </c>
      <c r="V1602" s="14" t="str">
        <f t="shared" si="272"/>
        <v>EMPTY</v>
      </c>
      <c r="W1602" s="14" t="str">
        <f>IF(L1602="beforeTx",timingTable[[#This Row],[FRT32_val]]-timingTable[[#This Row],[FRT32_trace]],"EMPTY")</f>
        <v>EMPTY</v>
      </c>
      <c r="X1602" s="14" t="str">
        <f t="shared" si="273"/>
        <v>EMPTY</v>
      </c>
      <c r="Y1602" s="14" t="str">
        <f t="shared" si="274"/>
        <v>EMPTY</v>
      </c>
      <c r="Z1602" s="14" t="str">
        <f>IF(AND(P1602="beforeRx",O1603="afterRx"),J1603-timingTable[[#This Row],[FRT32_trace]],"EMPTY")</f>
        <v>EMPTY</v>
      </c>
      <c r="AA1602" s="14" t="str">
        <f>IF(AND(timingTable[[#This Row],[txEnd]]="txEnd",Q1606="rxStart"),I1606-timingTable[[#This Row],[FRT32_val]],"EMPTY")</f>
        <v>EMPTY</v>
      </c>
    </row>
    <row r="1603" spans="1:27" x14ac:dyDescent="0.25">
      <c r="A1603" s="14" t="s">
        <v>5791</v>
      </c>
      <c r="B1603">
        <v>335693431421</v>
      </c>
      <c r="C1603" s="14" t="s">
        <v>13710</v>
      </c>
      <c r="D1603">
        <v>6</v>
      </c>
      <c r="E1603" s="14" t="s">
        <v>1077</v>
      </c>
      <c r="F1603" s="14" t="s">
        <v>7877</v>
      </c>
      <c r="G1603" s="14">
        <f>timingTable[[#This Row],[FRT_DEC]]-B1602</f>
        <v>4</v>
      </c>
      <c r="H16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INFO]]))),H1602)</f>
        <v>133</v>
      </c>
      <c r="I16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03" s="14">
        <f>HEX2DEC(RIGHT(timingTable[[#This Row],[FRT_HEX]],MIN(LEN(timingTable[[#This Row],[FRT_HEX]])-2,8)))</f>
        <v>685982333</v>
      </c>
      <c r="K1603" s="14" t="str">
        <f>IF(timingTable[[#This Row],['[TRACECODE']:.1]]=140,"afterTx","")</f>
        <v/>
      </c>
      <c r="L1603" s="14" t="str">
        <f t="shared" si="264"/>
        <v/>
      </c>
      <c r="M1603" s="14" t="str">
        <f>IF(AND(H1603=H1602,K1602="afterTx",timingTable[[#This Row],['[TRACECODE']:.1]]=6),"dc","")</f>
        <v/>
      </c>
      <c r="N1603" s="14" t="str">
        <f t="shared" si="265"/>
        <v/>
      </c>
      <c r="O1603" s="14" t="str">
        <f>IF(timingTable[[#This Row],['[TRACECODE']:.1]]=141,"afterRx","")</f>
        <v/>
      </c>
      <c r="P1603" s="14" t="str">
        <f t="shared" si="266"/>
        <v/>
      </c>
      <c r="Q1603" s="14" t="str">
        <f t="shared" si="267"/>
        <v/>
      </c>
      <c r="R1603" s="14" t="str">
        <f t="shared" si="268"/>
        <v/>
      </c>
      <c r="S1603" s="14" t="str">
        <f t="shared" si="269"/>
        <v>EMPTY</v>
      </c>
      <c r="T1603" s="14" t="str">
        <f t="shared" si="270"/>
        <v>EMPTY</v>
      </c>
      <c r="U1603" s="14" t="str">
        <f t="shared" si="271"/>
        <v>EMPTY</v>
      </c>
      <c r="V1603" s="14" t="str">
        <f t="shared" si="272"/>
        <v>EMPTY</v>
      </c>
      <c r="W1603" s="14" t="str">
        <f>IF(L1603="beforeTx",timingTable[[#This Row],[FRT32_val]]-timingTable[[#This Row],[FRT32_trace]],"EMPTY")</f>
        <v>EMPTY</v>
      </c>
      <c r="X1603" s="14" t="str">
        <f t="shared" si="273"/>
        <v>EMPTY</v>
      </c>
      <c r="Y1603" s="14" t="str">
        <f t="shared" si="274"/>
        <v>EMPTY</v>
      </c>
      <c r="Z1603" s="14" t="str">
        <f>IF(AND(P1603="beforeRx",O1604="afterRx"),J1604-timingTable[[#This Row],[FRT32_trace]],"EMPTY")</f>
        <v>EMPTY</v>
      </c>
      <c r="AA1603" s="14" t="str">
        <f>IF(AND(timingTable[[#This Row],[txEnd]]="txEnd",Q1607="rxStart"),I1607-timingTable[[#This Row],[FRT32_val]],"EMPTY")</f>
        <v>EMPTY</v>
      </c>
    </row>
    <row r="1604" spans="1:27" x14ac:dyDescent="0.25">
      <c r="A1604" s="14" t="s">
        <v>5792</v>
      </c>
      <c r="B1604">
        <v>335693431424</v>
      </c>
      <c r="C1604" s="14" t="s">
        <v>13711</v>
      </c>
      <c r="D1604">
        <v>122</v>
      </c>
      <c r="E1604" s="14" t="s">
        <v>3921</v>
      </c>
      <c r="F1604" s="14" t="s">
        <v>13712</v>
      </c>
      <c r="G1604" s="14">
        <f>timingTable[[#This Row],[FRT_DEC]]-B1603</f>
        <v>3</v>
      </c>
      <c r="H16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INFO]]))),H1603)</f>
        <v>133</v>
      </c>
      <c r="I16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685982271</v>
      </c>
      <c r="J1604" s="14">
        <f>HEX2DEC(RIGHT(timingTable[[#This Row],[FRT_HEX]],MIN(LEN(timingTable[[#This Row],[FRT_HEX]])-2,8)))</f>
        <v>685982336</v>
      </c>
      <c r="K1604" s="14" t="str">
        <f>IF(timingTable[[#This Row],['[TRACECODE']:.1]]=140,"afterTx","")</f>
        <v/>
      </c>
      <c r="L1604" s="14" t="str">
        <f t="shared" si="264"/>
        <v/>
      </c>
      <c r="M1604" s="14" t="str">
        <f>IF(AND(H1604=H1603,K1603="afterTx",timingTable[[#This Row],['[TRACECODE']:.1]]=6),"dc","")</f>
        <v/>
      </c>
      <c r="N1604" s="14" t="str">
        <f t="shared" si="265"/>
        <v>txEnd</v>
      </c>
      <c r="O1604" s="14" t="str">
        <f>IF(timingTable[[#This Row],['[TRACECODE']:.1]]=141,"afterRx","")</f>
        <v/>
      </c>
      <c r="P1604" s="14" t="str">
        <f t="shared" si="266"/>
        <v/>
      </c>
      <c r="Q1604" s="14" t="str">
        <f t="shared" si="267"/>
        <v/>
      </c>
      <c r="R1604" s="14" t="str">
        <f t="shared" si="268"/>
        <v/>
      </c>
      <c r="S1604" s="14" t="str">
        <f t="shared" si="269"/>
        <v>EMPTY</v>
      </c>
      <c r="T1604" s="14" t="str">
        <f t="shared" si="270"/>
        <v>EMPTY</v>
      </c>
      <c r="U1604" s="14" t="str">
        <f t="shared" si="271"/>
        <v>EMPTY</v>
      </c>
      <c r="V1604" s="14" t="str">
        <f t="shared" si="272"/>
        <v>EMPTY</v>
      </c>
      <c r="W1604" s="14" t="str">
        <f>IF(L1604="beforeTx",timingTable[[#This Row],[FRT32_val]]-timingTable[[#This Row],[FRT32_trace]],"EMPTY")</f>
        <v>EMPTY</v>
      </c>
      <c r="X1604" s="14" t="str">
        <f t="shared" si="273"/>
        <v>EMPTY</v>
      </c>
      <c r="Y1604" s="14" t="str">
        <f t="shared" si="274"/>
        <v>EMPTY</v>
      </c>
      <c r="Z1604" s="14" t="str">
        <f>IF(AND(P1604="beforeRx",O1605="afterRx"),J1605-timingTable[[#This Row],[FRT32_trace]],"EMPTY")</f>
        <v>EMPTY</v>
      </c>
      <c r="AA1604" s="14" t="str">
        <f>IF(AND(timingTable[[#This Row],[txEnd]]="txEnd",Q1608="rxStart"),I1608-timingTable[[#This Row],[FRT32_val]],"EMPTY")</f>
        <v>EMPTY</v>
      </c>
    </row>
    <row r="1605" spans="1:27" x14ac:dyDescent="0.25">
      <c r="A1605" s="14" t="s">
        <v>5793</v>
      </c>
      <c r="B1605">
        <v>335693431426</v>
      </c>
      <c r="C1605" s="14" t="s">
        <v>13713</v>
      </c>
      <c r="D1605">
        <v>122</v>
      </c>
      <c r="E1605" s="14" t="s">
        <v>3921</v>
      </c>
      <c r="F1605" s="14" t="s">
        <v>7878</v>
      </c>
      <c r="G1605" s="14">
        <f>timingTable[[#This Row],[FRT_DEC]]-B1604</f>
        <v>2</v>
      </c>
      <c r="H16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INFO]]))),H1604)</f>
        <v>133</v>
      </c>
      <c r="I16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05" s="14">
        <f>HEX2DEC(RIGHT(timingTable[[#This Row],[FRT_HEX]],MIN(LEN(timingTable[[#This Row],[FRT_HEX]])-2,8)))</f>
        <v>685982338</v>
      </c>
      <c r="K1605" s="14" t="str">
        <f>IF(timingTable[[#This Row],['[TRACECODE']:.1]]=140,"afterTx","")</f>
        <v/>
      </c>
      <c r="L1605" s="14" t="str">
        <f t="shared" ref="L1605:L1668" si="275">IF(AND(H1607=H1605,K1607="afterTx"),"beforeTx","")</f>
        <v/>
      </c>
      <c r="M1605" s="14" t="str">
        <f>IF(AND(H1605=H1604,K1604="afterTx",timingTable[[#This Row],['[TRACECODE']:.1]]=6),"dc","")</f>
        <v/>
      </c>
      <c r="N1605" s="14" t="str">
        <f t="shared" ref="N1605:N1668" si="276">IF(AND(H1605=H1603,M1603="dc"),"txEnd","")</f>
        <v/>
      </c>
      <c r="O1605" s="14" t="str">
        <f>IF(timingTable[[#This Row],['[TRACECODE']:.1]]=141,"afterRx","")</f>
        <v/>
      </c>
      <c r="P1605" s="14" t="str">
        <f t="shared" ref="P1605:P1668" si="277">IF(AND(H1605=H1606,O1606="afterRx"),"beforeRx","")</f>
        <v/>
      </c>
      <c r="Q1605" s="14" t="str">
        <f t="shared" ref="Q1605:Q1668" si="278">IF(AND(H1605=H1604,O1604="afterRx"),"rxStart","")</f>
        <v/>
      </c>
      <c r="R1605" s="14" t="str">
        <f t="shared" ref="R1605:R1668" si="279">IF(AND(H1605=H1603,Q1603="rxStart"),"rxEnd","")</f>
        <v/>
      </c>
      <c r="S1605" s="14" t="str">
        <f t="shared" ref="S1605:S1668" si="280">IF(AND(H1608=H1605,M1608="dc",L1605="beforeTx"),I1608-I1605,"EMPTY")</f>
        <v>EMPTY</v>
      </c>
      <c r="T1605" s="14" t="str">
        <f t="shared" ref="T1605:T1668" si="281">IF(AND(N1605="txEnd",P1607="beforeRx",O1608="afterRx"),J1607-I1605,"EMPTY")</f>
        <v>EMPTY</v>
      </c>
      <c r="U1605" s="14" t="str">
        <f t="shared" ref="U1605:U1668" si="282">IF(AND(L1607="beforeTx",R1605="rxEnd",H1607=H1605),I1607-I1605,"EMPTY")</f>
        <v>EMPTY</v>
      </c>
      <c r="V1605" s="14" t="str">
        <f t="shared" ref="V1605:V1668" si="283">IF(AND(R1605="rxEnd",M1610="dc",H1605=H1610),I1610-I1605,"EMPTY")</f>
        <v>EMPTY</v>
      </c>
      <c r="W1605" s="14" t="str">
        <f>IF(L1605="beforeTx",timingTable[[#This Row],[FRT32_val]]-timingTable[[#This Row],[FRT32_trace]],"EMPTY")</f>
        <v>EMPTY</v>
      </c>
      <c r="X1605" s="14" t="str">
        <f t="shared" ref="X1605:X1668" si="284">IF(AND(L1605="beforeTx",K1607="afterTx"),J1607-J1605,"EMPTY")</f>
        <v>EMPTY</v>
      </c>
      <c r="Y1605" s="14" t="str">
        <f t="shared" ref="Y1605:Y1668" si="285">IF(AND(R1605="rxEnd",L1607="beforeTx"),J1607-I1605,"EMPTY")</f>
        <v>EMPTY</v>
      </c>
      <c r="Z1605" s="14" t="str">
        <f>IF(AND(P1605="beforeRx",O1606="afterRx"),J1606-timingTable[[#This Row],[FRT32_trace]],"EMPTY")</f>
        <v>EMPTY</v>
      </c>
      <c r="AA1605" s="14" t="str">
        <f>IF(AND(timingTable[[#This Row],[txEnd]]="txEnd",Q1609="rxStart"),I1609-timingTable[[#This Row],[FRT32_val]],"EMPTY")</f>
        <v>EMPTY</v>
      </c>
    </row>
    <row r="1606" spans="1:27" x14ac:dyDescent="0.25">
      <c r="A1606" s="14" t="s">
        <v>5794</v>
      </c>
      <c r="B1606">
        <v>335693431433</v>
      </c>
      <c r="C1606" s="14" t="s">
        <v>13714</v>
      </c>
      <c r="D1606">
        <v>151</v>
      </c>
      <c r="E1606" s="14" t="s">
        <v>7876</v>
      </c>
      <c r="F1606" s="14" t="s">
        <v>8006</v>
      </c>
      <c r="G1606" s="14">
        <f>timingTable[[#This Row],[FRT_DEC]]-B1605</f>
        <v>7</v>
      </c>
      <c r="H16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INFO]]))),H1605)</f>
        <v>133</v>
      </c>
      <c r="I16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606" s="14">
        <f>HEX2DEC(RIGHT(timingTable[[#This Row],[FRT_HEX]],MIN(LEN(timingTable[[#This Row],[FRT_HEX]])-2,8)))</f>
        <v>685982345</v>
      </c>
      <c r="K1606" s="14" t="str">
        <f>IF(timingTable[[#This Row],['[TRACECODE']:.1]]=140,"afterTx","")</f>
        <v/>
      </c>
      <c r="L1606" s="14" t="str">
        <f t="shared" si="275"/>
        <v/>
      </c>
      <c r="M1606" s="14" t="str">
        <f>IF(AND(H1606=H1605,K1605="afterTx",timingTable[[#This Row],['[TRACECODE']:.1]]=6),"dc","")</f>
        <v/>
      </c>
      <c r="N1606" s="14" t="str">
        <f t="shared" si="276"/>
        <v/>
      </c>
      <c r="O1606" s="14" t="str">
        <f>IF(timingTable[[#This Row],['[TRACECODE']:.1]]=141,"afterRx","")</f>
        <v/>
      </c>
      <c r="P1606" s="14" t="str">
        <f t="shared" si="277"/>
        <v/>
      </c>
      <c r="Q1606" s="14" t="str">
        <f t="shared" si="278"/>
        <v/>
      </c>
      <c r="R1606" s="14" t="str">
        <f t="shared" si="279"/>
        <v/>
      </c>
      <c r="S1606" s="14" t="str">
        <f t="shared" si="280"/>
        <v>EMPTY</v>
      </c>
      <c r="T1606" s="14" t="str">
        <f t="shared" si="281"/>
        <v>EMPTY</v>
      </c>
      <c r="U1606" s="14" t="str">
        <f t="shared" si="282"/>
        <v>EMPTY</v>
      </c>
      <c r="V1606" s="14" t="str">
        <f t="shared" si="283"/>
        <v>EMPTY</v>
      </c>
      <c r="W1606" s="14" t="str">
        <f>IF(L1606="beforeTx",timingTable[[#This Row],[FRT32_val]]-timingTable[[#This Row],[FRT32_trace]],"EMPTY")</f>
        <v>EMPTY</v>
      </c>
      <c r="X1606" s="14" t="str">
        <f t="shared" si="284"/>
        <v>EMPTY</v>
      </c>
      <c r="Y1606" s="14" t="str">
        <f t="shared" si="285"/>
        <v>EMPTY</v>
      </c>
      <c r="Z1606" s="14" t="str">
        <f>IF(AND(P1606="beforeRx",O1607="afterRx"),J1607-timingTable[[#This Row],[FRT32_trace]],"EMPTY")</f>
        <v>EMPTY</v>
      </c>
      <c r="AA1606" s="14" t="str">
        <f>IF(AND(timingTable[[#This Row],[txEnd]]="txEnd",Q1610="rxStart"),I1610-timingTable[[#This Row],[FRT32_val]],"EMPTY")</f>
        <v>EMPTY</v>
      </c>
    </row>
    <row r="1607" spans="1:27" x14ac:dyDescent="0.25">
      <c r="A1607" s="14" t="s">
        <v>5802</v>
      </c>
      <c r="B1607">
        <v>335693431873</v>
      </c>
      <c r="C1607" s="14" t="s">
        <v>13723</v>
      </c>
      <c r="D1607">
        <v>151</v>
      </c>
      <c r="E1607" s="14" t="s">
        <v>7876</v>
      </c>
      <c r="F1607" s="14" t="s">
        <v>8130</v>
      </c>
      <c r="G1607" s="14">
        <f>timingTable[[#This Row],[FRT_DEC]]-B1606</f>
        <v>440</v>
      </c>
      <c r="H16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INFO]]))),H1606)</f>
        <v>133</v>
      </c>
      <c r="I16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607" s="14">
        <f>HEX2DEC(RIGHT(timingTable[[#This Row],[FRT_HEX]],MIN(LEN(timingTable[[#This Row],[FRT_HEX]])-2,8)))</f>
        <v>685982785</v>
      </c>
      <c r="K1607" s="14" t="str">
        <f>IF(timingTable[[#This Row],['[TRACECODE']:.1]]=140,"afterTx","")</f>
        <v/>
      </c>
      <c r="L1607" s="14" t="str">
        <f t="shared" si="275"/>
        <v/>
      </c>
      <c r="M1607" s="14" t="str">
        <f>IF(AND(H1607=H1606,K1606="afterTx",timingTable[[#This Row],['[TRACECODE']:.1]]=6),"dc","")</f>
        <v/>
      </c>
      <c r="N1607" s="14" t="str">
        <f t="shared" si="276"/>
        <v/>
      </c>
      <c r="O1607" s="14" t="str">
        <f>IF(timingTable[[#This Row],['[TRACECODE']:.1]]=141,"afterRx","")</f>
        <v/>
      </c>
      <c r="P1607" s="14" t="str">
        <f t="shared" si="277"/>
        <v/>
      </c>
      <c r="Q1607" s="14" t="str">
        <f t="shared" si="278"/>
        <v/>
      </c>
      <c r="R1607" s="14" t="str">
        <f t="shared" si="279"/>
        <v/>
      </c>
      <c r="S1607" s="14" t="str">
        <f t="shared" si="280"/>
        <v>EMPTY</v>
      </c>
      <c r="T1607" s="14" t="str">
        <f t="shared" si="281"/>
        <v>EMPTY</v>
      </c>
      <c r="U1607" s="14" t="str">
        <f t="shared" si="282"/>
        <v>EMPTY</v>
      </c>
      <c r="V1607" s="14" t="str">
        <f t="shared" si="283"/>
        <v>EMPTY</v>
      </c>
      <c r="W1607" s="14" t="str">
        <f>IF(L1607="beforeTx",timingTable[[#This Row],[FRT32_val]]-timingTable[[#This Row],[FRT32_trace]],"EMPTY")</f>
        <v>EMPTY</v>
      </c>
      <c r="X1607" s="14" t="str">
        <f t="shared" si="284"/>
        <v>EMPTY</v>
      </c>
      <c r="Y1607" s="14" t="str">
        <f t="shared" si="285"/>
        <v>EMPTY</v>
      </c>
      <c r="Z1607" s="14" t="str">
        <f>IF(AND(P1607="beforeRx",O1608="afterRx"),J1608-timingTable[[#This Row],[FRT32_trace]],"EMPTY")</f>
        <v>EMPTY</v>
      </c>
      <c r="AA1607" s="14" t="str">
        <f>IF(AND(timingTable[[#This Row],[txEnd]]="txEnd",Q1611="rxStart"),I1611-timingTable[[#This Row],[FRT32_val]],"EMPTY")</f>
        <v>EMPTY</v>
      </c>
    </row>
    <row r="1608" spans="1:27" x14ac:dyDescent="0.25">
      <c r="A1608" s="14" t="s">
        <v>5805</v>
      </c>
      <c r="B1608">
        <v>335693431898</v>
      </c>
      <c r="C1608" s="14" t="s">
        <v>13726</v>
      </c>
      <c r="D1608">
        <v>130</v>
      </c>
      <c r="E1608" s="14" t="s">
        <v>3933</v>
      </c>
      <c r="F1608" s="14" t="s">
        <v>4008</v>
      </c>
      <c r="G1608" s="14">
        <f>timingTable[[#This Row],[FRT_DEC]]-B1607</f>
        <v>25</v>
      </c>
      <c r="H16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INFO]]))),H1607)</f>
        <v>133</v>
      </c>
      <c r="I16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1048581</v>
      </c>
      <c r="J1608" s="14">
        <f>HEX2DEC(RIGHT(timingTable[[#This Row],[FRT_HEX]],MIN(LEN(timingTable[[#This Row],[FRT_HEX]])-2,8)))</f>
        <v>685982810</v>
      </c>
      <c r="K1608" s="14" t="str">
        <f>IF(timingTable[[#This Row],['[TRACECODE']:.1]]=140,"afterTx","")</f>
        <v/>
      </c>
      <c r="L1608" s="14" t="str">
        <f t="shared" si="275"/>
        <v/>
      </c>
      <c r="M1608" s="14" t="str">
        <f>IF(AND(H1608=H1607,K1607="afterTx",timingTable[[#This Row],['[TRACECODE']:.1]]=6),"dc","")</f>
        <v/>
      </c>
      <c r="N1608" s="14" t="str">
        <f t="shared" si="276"/>
        <v/>
      </c>
      <c r="O1608" s="14" t="str">
        <f>IF(timingTable[[#This Row],['[TRACECODE']:.1]]=141,"afterRx","")</f>
        <v/>
      </c>
      <c r="P1608" s="14" t="str">
        <f t="shared" si="277"/>
        <v>beforeRx</v>
      </c>
      <c r="Q1608" s="14" t="str">
        <f t="shared" si="278"/>
        <v/>
      </c>
      <c r="R1608" s="14" t="str">
        <f t="shared" si="279"/>
        <v/>
      </c>
      <c r="S1608" s="14" t="str">
        <f t="shared" si="280"/>
        <v>EMPTY</v>
      </c>
      <c r="T1608" s="14" t="str">
        <f t="shared" si="281"/>
        <v>EMPTY</v>
      </c>
      <c r="U1608" s="14" t="str">
        <f t="shared" si="282"/>
        <v>EMPTY</v>
      </c>
      <c r="V1608" s="14" t="str">
        <f t="shared" si="283"/>
        <v>EMPTY</v>
      </c>
      <c r="W1608" s="14" t="str">
        <f>IF(L1608="beforeTx",timingTable[[#This Row],[FRT32_val]]-timingTable[[#This Row],[FRT32_trace]],"EMPTY")</f>
        <v>EMPTY</v>
      </c>
      <c r="X1608" s="14" t="str">
        <f t="shared" si="284"/>
        <v>EMPTY</v>
      </c>
      <c r="Y1608" s="14" t="str">
        <f t="shared" si="285"/>
        <v>EMPTY</v>
      </c>
      <c r="Z1608" s="14">
        <f>IF(AND(P1608="beforeRx",O1609="afterRx"),J1609-timingTable[[#This Row],[FRT32_trace]],"EMPTY")</f>
        <v>727</v>
      </c>
      <c r="AA1608" s="14" t="str">
        <f>IF(AND(timingTable[[#This Row],[txEnd]]="txEnd",Q1612="rxStart"),I1612-timingTable[[#This Row],[FRT32_val]],"EMPTY")</f>
        <v>EMPTY</v>
      </c>
    </row>
    <row r="1609" spans="1:27" x14ac:dyDescent="0.25">
      <c r="A1609" s="14" t="s">
        <v>5806</v>
      </c>
      <c r="B1609">
        <v>335693432625</v>
      </c>
      <c r="C1609" s="14" t="s">
        <v>13727</v>
      </c>
      <c r="D1609">
        <v>141</v>
      </c>
      <c r="E1609" s="14" t="s">
        <v>3934</v>
      </c>
      <c r="F1609" s="14" t="s">
        <v>4009</v>
      </c>
      <c r="G1609" s="14">
        <f>timingTable[[#This Row],[FRT_DEC]]-B1608</f>
        <v>727</v>
      </c>
      <c r="H16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INFO]]))),H1608)</f>
        <v>133</v>
      </c>
      <c r="I160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09" s="14">
        <f>HEX2DEC(RIGHT(timingTable[[#This Row],[FRT_HEX]],MIN(LEN(timingTable[[#This Row],[FRT_HEX]])-2,8)))</f>
        <v>685983537</v>
      </c>
      <c r="K1609" s="14" t="str">
        <f>IF(timingTable[[#This Row],['[TRACECODE']:.1]]=140,"afterTx","")</f>
        <v/>
      </c>
      <c r="L1609" s="14" t="str">
        <f t="shared" si="275"/>
        <v/>
      </c>
      <c r="M1609" s="14" t="str">
        <f>IF(AND(H1609=H1608,K1608="afterTx",timingTable[[#This Row],['[TRACECODE']:.1]]=6),"dc","")</f>
        <v/>
      </c>
      <c r="N1609" s="14" t="str">
        <f t="shared" si="276"/>
        <v/>
      </c>
      <c r="O1609" s="14" t="str">
        <f>IF(timingTable[[#This Row],['[TRACECODE']:.1]]=141,"afterRx","")</f>
        <v>afterRx</v>
      </c>
      <c r="P1609" s="14" t="str">
        <f t="shared" si="277"/>
        <v/>
      </c>
      <c r="Q1609" s="14" t="str">
        <f t="shared" si="278"/>
        <v/>
      </c>
      <c r="R1609" s="14" t="str">
        <f t="shared" si="279"/>
        <v/>
      </c>
      <c r="S1609" s="14" t="str">
        <f t="shared" si="280"/>
        <v>EMPTY</v>
      </c>
      <c r="T1609" s="14" t="str">
        <f t="shared" si="281"/>
        <v>EMPTY</v>
      </c>
      <c r="U1609" s="14" t="str">
        <f t="shared" si="282"/>
        <v>EMPTY</v>
      </c>
      <c r="V1609" s="14" t="str">
        <f t="shared" si="283"/>
        <v>EMPTY</v>
      </c>
      <c r="W1609" s="14" t="str">
        <f>IF(L1609="beforeTx",timingTable[[#This Row],[FRT32_val]]-timingTable[[#This Row],[FRT32_trace]],"EMPTY")</f>
        <v>EMPTY</v>
      </c>
      <c r="X1609" s="14" t="str">
        <f t="shared" si="284"/>
        <v>EMPTY</v>
      </c>
      <c r="Y1609" s="14" t="str">
        <f t="shared" si="285"/>
        <v>EMPTY</v>
      </c>
      <c r="Z1609" s="14" t="str">
        <f>IF(AND(P1609="beforeRx",O1610="afterRx"),J1610-timingTable[[#This Row],[FRT32_trace]],"EMPTY")</f>
        <v>EMPTY</v>
      </c>
      <c r="AA1609" s="14" t="str">
        <f>IF(AND(timingTable[[#This Row],[txEnd]]="txEnd",Q1613="rxStart"),I1613-timingTable[[#This Row],[FRT32_val]],"EMPTY")</f>
        <v>EMPTY</v>
      </c>
    </row>
    <row r="1610" spans="1:27" x14ac:dyDescent="0.25">
      <c r="A1610" s="14" t="s">
        <v>5809</v>
      </c>
      <c r="B1610">
        <v>335693434002</v>
      </c>
      <c r="C1610" s="14" t="s">
        <v>13730</v>
      </c>
      <c r="D1610">
        <v>123</v>
      </c>
      <c r="E1610" s="14" t="s">
        <v>3922</v>
      </c>
      <c r="F1610" s="14" t="s">
        <v>13731</v>
      </c>
      <c r="G1610" s="14">
        <f>timingTable[[#This Row],[FRT_DEC]]-B1609</f>
        <v>1377</v>
      </c>
      <c r="H16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INFO]]))),H1609)</f>
        <v>133</v>
      </c>
      <c r="I16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685984482</v>
      </c>
      <c r="J1610" s="14">
        <f>HEX2DEC(RIGHT(timingTable[[#This Row],[FRT_HEX]],MIN(LEN(timingTable[[#This Row],[FRT_HEX]])-2,8)))</f>
        <v>685984914</v>
      </c>
      <c r="K1610" s="14" t="str">
        <f>IF(timingTable[[#This Row],['[TRACECODE']:.1]]=140,"afterTx","")</f>
        <v/>
      </c>
      <c r="L1610" s="14" t="str">
        <f t="shared" si="275"/>
        <v/>
      </c>
      <c r="M1610" s="14" t="str">
        <f>IF(AND(H1610=H1609,K1609="afterTx",timingTable[[#This Row],['[TRACECODE']:.1]]=6),"dc","")</f>
        <v/>
      </c>
      <c r="N1610" s="14" t="str">
        <f t="shared" si="276"/>
        <v/>
      </c>
      <c r="O1610" s="14" t="str">
        <f>IF(timingTable[[#This Row],['[TRACECODE']:.1]]=141,"afterRx","")</f>
        <v/>
      </c>
      <c r="P1610" s="14" t="str">
        <f t="shared" si="277"/>
        <v/>
      </c>
      <c r="Q1610" s="14" t="str">
        <f t="shared" si="278"/>
        <v>rxStart</v>
      </c>
      <c r="R1610" s="14" t="str">
        <f t="shared" si="279"/>
        <v/>
      </c>
      <c r="S1610" s="14" t="str">
        <f t="shared" si="280"/>
        <v>EMPTY</v>
      </c>
      <c r="T1610" s="14" t="str">
        <f t="shared" si="281"/>
        <v>EMPTY</v>
      </c>
      <c r="U1610" s="14" t="str">
        <f t="shared" si="282"/>
        <v>EMPTY</v>
      </c>
      <c r="V1610" s="14" t="str">
        <f t="shared" si="283"/>
        <v>EMPTY</v>
      </c>
      <c r="W1610" s="14" t="str">
        <f>IF(L1610="beforeTx",timingTable[[#This Row],[FRT32_val]]-timingTable[[#This Row],[FRT32_trace]],"EMPTY")</f>
        <v>EMPTY</v>
      </c>
      <c r="X1610" s="14" t="str">
        <f t="shared" si="284"/>
        <v>EMPTY</v>
      </c>
      <c r="Y1610" s="14" t="str">
        <f t="shared" si="285"/>
        <v>EMPTY</v>
      </c>
      <c r="Z1610" s="14" t="str">
        <f>IF(AND(P1610="beforeRx",O1611="afterRx"),J1611-timingTable[[#This Row],[FRT32_trace]],"EMPTY")</f>
        <v>EMPTY</v>
      </c>
      <c r="AA1610" s="14" t="str">
        <f>IF(AND(timingTable[[#This Row],[txEnd]]="txEnd",Q1614="rxStart"),I1614-timingTable[[#This Row],[FRT32_val]],"EMPTY")</f>
        <v>EMPTY</v>
      </c>
    </row>
    <row r="1611" spans="1:27" x14ac:dyDescent="0.25">
      <c r="A1611" s="14" t="s">
        <v>5810</v>
      </c>
      <c r="B1611">
        <v>335693434004</v>
      </c>
      <c r="C1611" s="14" t="s">
        <v>13732</v>
      </c>
      <c r="D1611">
        <v>123</v>
      </c>
      <c r="E1611" s="14" t="s">
        <v>3922</v>
      </c>
      <c r="F1611" s="14" t="s">
        <v>7879</v>
      </c>
      <c r="G1611" s="14">
        <f>timingTable[[#This Row],[FRT_DEC]]-B1610</f>
        <v>2</v>
      </c>
      <c r="H16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INFO]]))),H1610)</f>
        <v>133</v>
      </c>
      <c r="I16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11" s="14">
        <f>HEX2DEC(RIGHT(timingTable[[#This Row],[FRT_HEX]],MIN(LEN(timingTable[[#This Row],[FRT_HEX]])-2,8)))</f>
        <v>685984916</v>
      </c>
      <c r="K1611" s="14" t="str">
        <f>IF(timingTable[[#This Row],['[TRACECODE']:.1]]=140,"afterTx","")</f>
        <v/>
      </c>
      <c r="L1611" s="14" t="str">
        <f t="shared" si="275"/>
        <v/>
      </c>
      <c r="M1611" s="14" t="str">
        <f>IF(AND(H1611=H1610,K1610="afterTx",timingTable[[#This Row],['[TRACECODE']:.1]]=6),"dc","")</f>
        <v/>
      </c>
      <c r="N1611" s="14" t="str">
        <f t="shared" si="276"/>
        <v/>
      </c>
      <c r="O1611" s="14" t="str">
        <f>IF(timingTable[[#This Row],['[TRACECODE']:.1]]=141,"afterRx","")</f>
        <v/>
      </c>
      <c r="P1611" s="14" t="str">
        <f t="shared" si="277"/>
        <v/>
      </c>
      <c r="Q1611" s="14" t="str">
        <f t="shared" si="278"/>
        <v/>
      </c>
      <c r="R1611" s="14" t="str">
        <f t="shared" si="279"/>
        <v/>
      </c>
      <c r="S1611" s="14" t="str">
        <f t="shared" si="280"/>
        <v>EMPTY</v>
      </c>
      <c r="T1611" s="14" t="str">
        <f t="shared" si="281"/>
        <v>EMPTY</v>
      </c>
      <c r="U1611" s="14" t="str">
        <f t="shared" si="282"/>
        <v>EMPTY</v>
      </c>
      <c r="V1611" s="14" t="str">
        <f t="shared" si="283"/>
        <v>EMPTY</v>
      </c>
      <c r="W1611" s="14" t="str">
        <f>IF(L1611="beforeTx",timingTable[[#This Row],[FRT32_val]]-timingTable[[#This Row],[FRT32_trace]],"EMPTY")</f>
        <v>EMPTY</v>
      </c>
      <c r="X1611" s="14" t="str">
        <f t="shared" si="284"/>
        <v>EMPTY</v>
      </c>
      <c r="Y1611" s="14" t="str">
        <f t="shared" si="285"/>
        <v>EMPTY</v>
      </c>
      <c r="Z1611" s="14" t="str">
        <f>IF(AND(P1611="beforeRx",O1612="afterRx"),J1612-timingTable[[#This Row],[FRT32_trace]],"EMPTY")</f>
        <v>EMPTY</v>
      </c>
      <c r="AA1611" s="14" t="str">
        <f>IF(AND(timingTable[[#This Row],[txEnd]]="txEnd",Q1615="rxStart"),I1615-timingTable[[#This Row],[FRT32_val]],"EMPTY")</f>
        <v>EMPTY</v>
      </c>
    </row>
    <row r="1612" spans="1:27" x14ac:dyDescent="0.25">
      <c r="A1612" s="14" t="s">
        <v>5814</v>
      </c>
      <c r="B1612">
        <v>335693434339</v>
      </c>
      <c r="C1612" s="14" t="s">
        <v>13736</v>
      </c>
      <c r="D1612">
        <v>124</v>
      </c>
      <c r="E1612" s="14" t="s">
        <v>3923</v>
      </c>
      <c r="F1612" s="14" t="s">
        <v>13737</v>
      </c>
      <c r="G1612" s="14">
        <f>timingTable[[#This Row],[FRT_DEC]]-B1611</f>
        <v>335</v>
      </c>
      <c r="H16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INFO]]))),H1611)</f>
        <v>133</v>
      </c>
      <c r="I16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685985016</v>
      </c>
      <c r="J1612" s="14">
        <f>HEX2DEC(RIGHT(timingTable[[#This Row],[FRT_HEX]],MIN(LEN(timingTable[[#This Row],[FRT_HEX]])-2,8)))</f>
        <v>685985251</v>
      </c>
      <c r="K1612" s="14" t="str">
        <f>IF(timingTable[[#This Row],['[TRACECODE']:.1]]=140,"afterTx","")</f>
        <v/>
      </c>
      <c r="L1612" s="14" t="str">
        <f t="shared" si="275"/>
        <v/>
      </c>
      <c r="M1612" s="14" t="str">
        <f>IF(AND(H1612=H1611,K1611="afterTx",timingTable[[#This Row],['[TRACECODE']:.1]]=6),"dc","")</f>
        <v/>
      </c>
      <c r="N1612" s="14" t="str">
        <f t="shared" si="276"/>
        <v/>
      </c>
      <c r="O1612" s="14" t="str">
        <f>IF(timingTable[[#This Row],['[TRACECODE']:.1]]=141,"afterRx","")</f>
        <v/>
      </c>
      <c r="P1612" s="14" t="str">
        <f t="shared" si="277"/>
        <v/>
      </c>
      <c r="Q1612" s="14" t="str">
        <f t="shared" si="278"/>
        <v/>
      </c>
      <c r="R1612" s="14" t="str">
        <f t="shared" si="279"/>
        <v>rxEnd</v>
      </c>
      <c r="S1612" s="14" t="str">
        <f t="shared" si="280"/>
        <v>EMPTY</v>
      </c>
      <c r="T1612" s="14" t="str">
        <f t="shared" si="281"/>
        <v>EMPTY</v>
      </c>
      <c r="U1612" s="14">
        <f t="shared" si="282"/>
        <v>-685985014</v>
      </c>
      <c r="V1612" s="14" t="str">
        <f t="shared" si="283"/>
        <v>EMPTY</v>
      </c>
      <c r="W1612" s="14" t="str">
        <f>IF(L1612="beforeTx",timingTable[[#This Row],[FRT32_val]]-timingTable[[#This Row],[FRT32_trace]],"EMPTY")</f>
        <v>EMPTY</v>
      </c>
      <c r="X1612" s="14" t="str">
        <f t="shared" si="284"/>
        <v>EMPTY</v>
      </c>
      <c r="Y1612" s="14">
        <f t="shared" si="285"/>
        <v>251</v>
      </c>
      <c r="Z1612" s="14" t="str">
        <f>IF(AND(P1612="beforeRx",O1613="afterRx"),J1613-timingTable[[#This Row],[FRT32_trace]],"EMPTY")</f>
        <v>EMPTY</v>
      </c>
      <c r="AA1612" s="14" t="str">
        <f>IF(AND(timingTable[[#This Row],[txEnd]]="txEnd",Q1616="rxStart"),I1616-timingTable[[#This Row],[FRT32_val]],"EMPTY")</f>
        <v>EMPTY</v>
      </c>
    </row>
    <row r="1613" spans="1:27" x14ac:dyDescent="0.25">
      <c r="A1613" s="14" t="s">
        <v>5815</v>
      </c>
      <c r="B1613">
        <v>335693434341</v>
      </c>
      <c r="C1613" s="14" t="s">
        <v>13738</v>
      </c>
      <c r="D1613">
        <v>124</v>
      </c>
      <c r="E1613" s="14" t="s">
        <v>3923</v>
      </c>
      <c r="F1613" s="14" t="s">
        <v>7880</v>
      </c>
      <c r="G1613" s="14">
        <f>timingTable[[#This Row],[FRT_DEC]]-B1612</f>
        <v>2</v>
      </c>
      <c r="H16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INFO]]))),H1612)</f>
        <v>133</v>
      </c>
      <c r="I16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13" s="14">
        <f>HEX2DEC(RIGHT(timingTable[[#This Row],[FRT_HEX]],MIN(LEN(timingTable[[#This Row],[FRT_HEX]])-2,8)))</f>
        <v>685985253</v>
      </c>
      <c r="K1613" s="14" t="str">
        <f>IF(timingTable[[#This Row],['[TRACECODE']:.1]]=140,"afterTx","")</f>
        <v/>
      </c>
      <c r="L1613" s="14" t="str">
        <f t="shared" si="275"/>
        <v/>
      </c>
      <c r="M1613" s="14" t="str">
        <f>IF(AND(H1613=H1612,K1612="afterTx",timingTable[[#This Row],['[TRACECODE']:.1]]=6),"dc","")</f>
        <v/>
      </c>
      <c r="N1613" s="14" t="str">
        <f t="shared" si="276"/>
        <v/>
      </c>
      <c r="O1613" s="14" t="str">
        <f>IF(timingTable[[#This Row],['[TRACECODE']:.1]]=141,"afterRx","")</f>
        <v/>
      </c>
      <c r="P1613" s="14" t="str">
        <f t="shared" si="277"/>
        <v/>
      </c>
      <c r="Q1613" s="14" t="str">
        <f t="shared" si="278"/>
        <v/>
      </c>
      <c r="R1613" s="14" t="str">
        <f t="shared" si="279"/>
        <v/>
      </c>
      <c r="S1613" s="14" t="str">
        <f t="shared" si="280"/>
        <v>EMPTY</v>
      </c>
      <c r="T1613" s="14" t="str">
        <f t="shared" si="281"/>
        <v>EMPTY</v>
      </c>
      <c r="U1613" s="14" t="str">
        <f t="shared" si="282"/>
        <v>EMPTY</v>
      </c>
      <c r="V1613" s="14" t="str">
        <f t="shared" si="283"/>
        <v>EMPTY</v>
      </c>
      <c r="W1613" s="14" t="str">
        <f>IF(L1613="beforeTx",timingTable[[#This Row],[FRT32_val]]-timingTable[[#This Row],[FRT32_trace]],"EMPTY")</f>
        <v>EMPTY</v>
      </c>
      <c r="X1613" s="14" t="str">
        <f t="shared" si="284"/>
        <v>EMPTY</v>
      </c>
      <c r="Y1613" s="14" t="str">
        <f t="shared" si="285"/>
        <v>EMPTY</v>
      </c>
      <c r="Z1613" s="14" t="str">
        <f>IF(AND(P1613="beforeRx",O1614="afterRx"),J1614-timingTable[[#This Row],[FRT32_trace]],"EMPTY")</f>
        <v>EMPTY</v>
      </c>
      <c r="AA1613" s="14" t="str">
        <f>IF(AND(timingTable[[#This Row],[txEnd]]="txEnd",Q1617="rxStart"),I1617-timingTable[[#This Row],[FRT32_val]],"EMPTY")</f>
        <v>EMPTY</v>
      </c>
    </row>
    <row r="1614" spans="1:27" x14ac:dyDescent="0.25">
      <c r="A1614" s="14" t="s">
        <v>5816</v>
      </c>
      <c r="B1614">
        <v>335693434355</v>
      </c>
      <c r="C1614" s="14" t="s">
        <v>13739</v>
      </c>
      <c r="D1614">
        <v>151</v>
      </c>
      <c r="E1614" s="14" t="s">
        <v>7876</v>
      </c>
      <c r="F1614" s="14" t="s">
        <v>7845</v>
      </c>
      <c r="G1614" s="14">
        <f>timingTable[[#This Row],[FRT_DEC]]-B1613</f>
        <v>14</v>
      </c>
      <c r="H16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INFO]]))),H1613)</f>
        <v>133</v>
      </c>
      <c r="I16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614" s="14">
        <f>HEX2DEC(RIGHT(timingTable[[#This Row],[FRT_HEX]],MIN(LEN(timingTable[[#This Row],[FRT_HEX]])-2,8)))</f>
        <v>685985267</v>
      </c>
      <c r="K1614" s="14" t="str">
        <f>IF(timingTable[[#This Row],['[TRACECODE']:.1]]=140,"afterTx","")</f>
        <v/>
      </c>
      <c r="L1614" s="14" t="str">
        <f t="shared" si="275"/>
        <v>beforeTx</v>
      </c>
      <c r="M1614" s="14" t="str">
        <f>IF(AND(H1614=H1613,K1613="afterTx",timingTable[[#This Row],['[TRACECODE']:.1]]=6),"dc","")</f>
        <v/>
      </c>
      <c r="N1614" s="14" t="str">
        <f t="shared" si="276"/>
        <v/>
      </c>
      <c r="O1614" s="14" t="str">
        <f>IF(timingTable[[#This Row],['[TRACECODE']:.1]]=141,"afterRx","")</f>
        <v/>
      </c>
      <c r="P1614" s="14" t="str">
        <f t="shared" si="277"/>
        <v/>
      </c>
      <c r="Q1614" s="14" t="str">
        <f t="shared" si="278"/>
        <v/>
      </c>
      <c r="R1614" s="14" t="str">
        <f t="shared" si="279"/>
        <v/>
      </c>
      <c r="S1614" s="14" t="str">
        <f t="shared" si="280"/>
        <v>EMPTY</v>
      </c>
      <c r="T1614" s="14" t="str">
        <f t="shared" si="281"/>
        <v>EMPTY</v>
      </c>
      <c r="U1614" s="14" t="str">
        <f t="shared" si="282"/>
        <v>EMPTY</v>
      </c>
      <c r="V1614" s="14" t="str">
        <f t="shared" si="283"/>
        <v>EMPTY</v>
      </c>
      <c r="W1614" s="14">
        <f>IF(L1614="beforeTx",timingTable[[#This Row],[FRT32_val]]-timingTable[[#This Row],[FRT32_trace]],"EMPTY")</f>
        <v>-685985265</v>
      </c>
      <c r="X1614" s="14">
        <f t="shared" si="284"/>
        <v>728</v>
      </c>
      <c r="Y1614" s="14" t="str">
        <f t="shared" si="285"/>
        <v>EMPTY</v>
      </c>
      <c r="Z1614" s="14" t="str">
        <f>IF(AND(P1614="beforeRx",O1615="afterRx"),J1615-timingTable[[#This Row],[FRT32_trace]],"EMPTY")</f>
        <v>EMPTY</v>
      </c>
      <c r="AA1614" s="14" t="str">
        <f>IF(AND(timingTable[[#This Row],[txEnd]]="txEnd",Q1618="rxStart"),I1618-timingTable[[#This Row],[FRT32_val]],"EMPTY")</f>
        <v>EMPTY</v>
      </c>
    </row>
    <row r="1615" spans="1:27" x14ac:dyDescent="0.25">
      <c r="A1615" s="14" t="s">
        <v>5820</v>
      </c>
      <c r="B1615">
        <v>335693434366</v>
      </c>
      <c r="C1615" s="14" t="s">
        <v>13741</v>
      </c>
      <c r="D1615">
        <v>151</v>
      </c>
      <c r="E1615" s="14" t="s">
        <v>7876</v>
      </c>
      <c r="F1615" s="14" t="s">
        <v>8151</v>
      </c>
      <c r="G1615" s="14">
        <f>timingTable[[#This Row],[FRT_DEC]]-B1614</f>
        <v>11</v>
      </c>
      <c r="H16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INFO]]))),H1614)</f>
        <v>133</v>
      </c>
      <c r="I16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615" s="14">
        <f>HEX2DEC(RIGHT(timingTable[[#This Row],[FRT_HEX]],MIN(LEN(timingTable[[#This Row],[FRT_HEX]])-2,8)))</f>
        <v>685985278</v>
      </c>
      <c r="K1615" s="14" t="str">
        <f>IF(timingTable[[#This Row],['[TRACECODE']:.1]]=140,"afterTx","")</f>
        <v/>
      </c>
      <c r="L1615" s="14" t="str">
        <f t="shared" si="275"/>
        <v/>
      </c>
      <c r="M1615" s="14" t="str">
        <f>IF(AND(H1615=H1614,K1614="afterTx",timingTable[[#This Row],['[TRACECODE']:.1]]=6),"dc","")</f>
        <v/>
      </c>
      <c r="N1615" s="14" t="str">
        <f t="shared" si="276"/>
        <v/>
      </c>
      <c r="O1615" s="14" t="str">
        <f>IF(timingTable[[#This Row],['[TRACECODE']:.1]]=141,"afterRx","")</f>
        <v/>
      </c>
      <c r="P1615" s="14" t="str">
        <f t="shared" si="277"/>
        <v/>
      </c>
      <c r="Q1615" s="14" t="str">
        <f t="shared" si="278"/>
        <v/>
      </c>
      <c r="R1615" s="14" t="str">
        <f t="shared" si="279"/>
        <v/>
      </c>
      <c r="S1615" s="14" t="str">
        <f t="shared" si="280"/>
        <v>EMPTY</v>
      </c>
      <c r="T1615" s="14" t="str">
        <f t="shared" si="281"/>
        <v>EMPTY</v>
      </c>
      <c r="U1615" s="14" t="str">
        <f t="shared" si="282"/>
        <v>EMPTY</v>
      </c>
      <c r="V1615" s="14" t="str">
        <f t="shared" si="283"/>
        <v>EMPTY</v>
      </c>
      <c r="W1615" s="14" t="str">
        <f>IF(L1615="beforeTx",timingTable[[#This Row],[FRT32_val]]-timingTable[[#This Row],[FRT32_trace]],"EMPTY")</f>
        <v>EMPTY</v>
      </c>
      <c r="X1615" s="14" t="str">
        <f t="shared" si="284"/>
        <v>EMPTY</v>
      </c>
      <c r="Y1615" s="14" t="str">
        <f t="shared" si="285"/>
        <v>EMPTY</v>
      </c>
      <c r="Z1615" s="14" t="str">
        <f>IF(AND(P1615="beforeRx",O1616="afterRx"),J1616-timingTable[[#This Row],[FRT32_trace]],"EMPTY")</f>
        <v>EMPTY</v>
      </c>
      <c r="AA1615" s="14" t="str">
        <f>IF(AND(timingTable[[#This Row],[txEnd]]="txEnd",Q1619="rxStart"),I1619-timingTable[[#This Row],[FRT32_val]],"EMPTY")</f>
        <v>EMPTY</v>
      </c>
    </row>
    <row r="1616" spans="1:27" x14ac:dyDescent="0.25">
      <c r="A1616" s="14" t="s">
        <v>5837</v>
      </c>
      <c r="B1616">
        <v>335693435083</v>
      </c>
      <c r="C1616" s="14" t="s">
        <v>13760</v>
      </c>
      <c r="D1616">
        <v>140</v>
      </c>
      <c r="E1616" s="14" t="s">
        <v>1076</v>
      </c>
      <c r="F1616" s="14" t="s">
        <v>7829</v>
      </c>
      <c r="G1616" s="14">
        <f>timingTable[[#This Row],[FRT_DEC]]-B1615</f>
        <v>717</v>
      </c>
      <c r="H16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INFO]]))),H1615)</f>
        <v>133</v>
      </c>
      <c r="I161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16" s="14">
        <f>HEX2DEC(RIGHT(timingTable[[#This Row],[FRT_HEX]],MIN(LEN(timingTable[[#This Row],[FRT_HEX]])-2,8)))</f>
        <v>685985995</v>
      </c>
      <c r="K1616" s="14" t="str">
        <f>IF(timingTable[[#This Row],['[TRACECODE']:.1]]=140,"afterTx","")</f>
        <v>afterTx</v>
      </c>
      <c r="L1616" s="14" t="str">
        <f t="shared" si="275"/>
        <v/>
      </c>
      <c r="M1616" s="14" t="str">
        <f>IF(AND(H1616=H1615,K1615="afterTx",timingTable[[#This Row],['[TRACECODE']:.1]]=6),"dc","")</f>
        <v/>
      </c>
      <c r="N1616" s="14" t="str">
        <f t="shared" si="276"/>
        <v/>
      </c>
      <c r="O1616" s="14" t="str">
        <f>IF(timingTable[[#This Row],['[TRACECODE']:.1]]=141,"afterRx","")</f>
        <v/>
      </c>
      <c r="P1616" s="14" t="str">
        <f t="shared" si="277"/>
        <v/>
      </c>
      <c r="Q1616" s="14" t="str">
        <f t="shared" si="278"/>
        <v/>
      </c>
      <c r="R1616" s="14" t="str">
        <f t="shared" si="279"/>
        <v/>
      </c>
      <c r="S1616" s="14" t="str">
        <f t="shared" si="280"/>
        <v>EMPTY</v>
      </c>
      <c r="T1616" s="14" t="str">
        <f t="shared" si="281"/>
        <v>EMPTY</v>
      </c>
      <c r="U1616" s="14" t="str">
        <f t="shared" si="282"/>
        <v>EMPTY</v>
      </c>
      <c r="V1616" s="14" t="str">
        <f t="shared" si="283"/>
        <v>EMPTY</v>
      </c>
      <c r="W1616" s="14" t="str">
        <f>IF(L1616="beforeTx",timingTable[[#This Row],[FRT32_val]]-timingTable[[#This Row],[FRT32_trace]],"EMPTY")</f>
        <v>EMPTY</v>
      </c>
      <c r="X1616" s="14" t="str">
        <f t="shared" si="284"/>
        <v>EMPTY</v>
      </c>
      <c r="Y1616" s="14" t="str">
        <f t="shared" si="285"/>
        <v>EMPTY</v>
      </c>
      <c r="Z1616" s="14" t="str">
        <f>IF(AND(P1616="beforeRx",O1617="afterRx"),J1617-timingTable[[#This Row],[FRT32_trace]],"EMPTY")</f>
        <v>EMPTY</v>
      </c>
      <c r="AA1616" s="14" t="str">
        <f>IF(AND(timingTable[[#This Row],[txEnd]]="txEnd",Q1620="rxStart"),I1620-timingTable[[#This Row],[FRT32_val]],"EMPTY")</f>
        <v>EMPTY</v>
      </c>
    </row>
    <row r="1617" spans="1:27" x14ac:dyDescent="0.25">
      <c r="A1617" s="14" t="s">
        <v>5849</v>
      </c>
      <c r="B1617">
        <v>335693436446</v>
      </c>
      <c r="C1617" s="14" t="s">
        <v>13773</v>
      </c>
      <c r="D1617">
        <v>151</v>
      </c>
      <c r="E1617" s="14" t="s">
        <v>7876</v>
      </c>
      <c r="F1617" s="14" t="s">
        <v>7989</v>
      </c>
      <c r="G1617" s="14">
        <f>timingTable[[#This Row],[FRT_DEC]]-B1616</f>
        <v>1363</v>
      </c>
      <c r="H16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INFO]]))),H1616)</f>
        <v>133</v>
      </c>
      <c r="I16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617" s="14">
        <f>HEX2DEC(RIGHT(timingTable[[#This Row],[FRT_HEX]],MIN(LEN(timingTable[[#This Row],[FRT_HEX]])-2,8)))</f>
        <v>685987358</v>
      </c>
      <c r="K1617" s="14" t="str">
        <f>IF(timingTable[[#This Row],['[TRACECODE']:.1]]=140,"afterTx","")</f>
        <v/>
      </c>
      <c r="L1617" s="14" t="str">
        <f t="shared" si="275"/>
        <v/>
      </c>
      <c r="M1617" s="14" t="str">
        <f>IF(AND(H1617=H1616,K1616="afterTx",timingTable[[#This Row],['[TRACECODE']:.1]]=6),"dc","")</f>
        <v/>
      </c>
      <c r="N1617" s="14" t="str">
        <f t="shared" si="276"/>
        <v/>
      </c>
      <c r="O1617" s="14" t="str">
        <f>IF(timingTable[[#This Row],['[TRACECODE']:.1]]=141,"afterRx","")</f>
        <v/>
      </c>
      <c r="P1617" s="14" t="str">
        <f t="shared" si="277"/>
        <v/>
      </c>
      <c r="Q1617" s="14" t="str">
        <f t="shared" si="278"/>
        <v/>
      </c>
      <c r="R1617" s="14" t="str">
        <f t="shared" si="279"/>
        <v/>
      </c>
      <c r="S1617" s="14" t="str">
        <f t="shared" si="280"/>
        <v>EMPTY</v>
      </c>
      <c r="T1617" s="14" t="str">
        <f t="shared" si="281"/>
        <v>EMPTY</v>
      </c>
      <c r="U1617" s="14" t="str">
        <f t="shared" si="282"/>
        <v>EMPTY</v>
      </c>
      <c r="V1617" s="14" t="str">
        <f t="shared" si="283"/>
        <v>EMPTY</v>
      </c>
      <c r="W1617" s="14" t="str">
        <f>IF(L1617="beforeTx",timingTable[[#This Row],[FRT32_val]]-timingTable[[#This Row],[FRT32_trace]],"EMPTY")</f>
        <v>EMPTY</v>
      </c>
      <c r="X1617" s="14" t="str">
        <f t="shared" si="284"/>
        <v>EMPTY</v>
      </c>
      <c r="Y1617" s="14" t="str">
        <f t="shared" si="285"/>
        <v>EMPTY</v>
      </c>
      <c r="Z1617" s="14" t="str">
        <f>IF(AND(P1617="beforeRx",O1618="afterRx"),J1618-timingTable[[#This Row],[FRT32_trace]],"EMPTY")</f>
        <v>EMPTY</v>
      </c>
      <c r="AA1617" s="14" t="str">
        <f>IF(AND(timingTable[[#This Row],[txEnd]]="txEnd",Q1621="rxStart"),I1621-timingTable[[#This Row],[FRT32_val]],"EMPTY")</f>
        <v>EMPTY</v>
      </c>
    </row>
    <row r="1618" spans="1:27" x14ac:dyDescent="0.25">
      <c r="A1618" s="14" t="s">
        <v>5852</v>
      </c>
      <c r="B1618">
        <v>335693442080</v>
      </c>
      <c r="C1618" s="14" t="s">
        <v>13776</v>
      </c>
      <c r="D1618">
        <v>151</v>
      </c>
      <c r="E1618" s="14" t="s">
        <v>7876</v>
      </c>
      <c r="F1618" s="14" t="s">
        <v>7845</v>
      </c>
      <c r="G1618" s="14">
        <f>timingTable[[#This Row],[FRT_DEC]]-B1617</f>
        <v>5634</v>
      </c>
      <c r="H16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INFO]]))),H1617)</f>
        <v>133</v>
      </c>
      <c r="I16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618" s="14">
        <f>HEX2DEC(RIGHT(timingTable[[#This Row],[FRT_HEX]],MIN(LEN(timingTable[[#This Row],[FRT_HEX]])-2,8)))</f>
        <v>685992992</v>
      </c>
      <c r="K1618" s="14" t="str">
        <f>IF(timingTable[[#This Row],['[TRACECODE']:.1]]=140,"afterTx","")</f>
        <v/>
      </c>
      <c r="L1618" s="14" t="str">
        <f t="shared" si="275"/>
        <v/>
      </c>
      <c r="M1618" s="14" t="str">
        <f>IF(AND(H1618=H1617,K1617="afterTx",timingTable[[#This Row],['[TRACECODE']:.1]]=6),"dc","")</f>
        <v/>
      </c>
      <c r="N1618" s="14" t="str">
        <f t="shared" si="276"/>
        <v/>
      </c>
      <c r="O1618" s="14" t="str">
        <f>IF(timingTable[[#This Row],['[TRACECODE']:.1]]=141,"afterRx","")</f>
        <v/>
      </c>
      <c r="P1618" s="14" t="str">
        <f t="shared" si="277"/>
        <v/>
      </c>
      <c r="Q1618" s="14" t="str">
        <f t="shared" si="278"/>
        <v/>
      </c>
      <c r="R1618" s="14" t="str">
        <f t="shared" si="279"/>
        <v/>
      </c>
      <c r="S1618" s="14" t="str">
        <f t="shared" si="280"/>
        <v>EMPTY</v>
      </c>
      <c r="T1618" s="14" t="str">
        <f t="shared" si="281"/>
        <v>EMPTY</v>
      </c>
      <c r="U1618" s="14" t="str">
        <f t="shared" si="282"/>
        <v>EMPTY</v>
      </c>
      <c r="V1618" s="14" t="str">
        <f t="shared" si="283"/>
        <v>EMPTY</v>
      </c>
      <c r="W1618" s="14" t="str">
        <f>IF(L1618="beforeTx",timingTable[[#This Row],[FRT32_val]]-timingTable[[#This Row],[FRT32_trace]],"EMPTY")</f>
        <v>EMPTY</v>
      </c>
      <c r="X1618" s="14" t="str">
        <f t="shared" si="284"/>
        <v>EMPTY</v>
      </c>
      <c r="Y1618" s="14" t="str">
        <f t="shared" si="285"/>
        <v>EMPTY</v>
      </c>
      <c r="Z1618" s="14" t="str">
        <f>IF(AND(P1618="beforeRx",O1619="afterRx"),J1619-timingTable[[#This Row],[FRT32_trace]],"EMPTY")</f>
        <v>EMPTY</v>
      </c>
      <c r="AA1618" s="14" t="str">
        <f>IF(AND(timingTable[[#This Row],[txEnd]]="txEnd",Q1622="rxStart"),I1622-timingTable[[#This Row],[FRT32_val]],"EMPTY")</f>
        <v>EMPTY</v>
      </c>
    </row>
    <row r="1619" spans="1:27" x14ac:dyDescent="0.25">
      <c r="A1619" s="14" t="s">
        <v>5858</v>
      </c>
      <c r="B1619">
        <v>335693442165</v>
      </c>
      <c r="C1619" s="14" t="s">
        <v>13781</v>
      </c>
      <c r="D1619">
        <v>123</v>
      </c>
      <c r="E1619" s="14" t="s">
        <v>3922</v>
      </c>
      <c r="F1619" s="14" t="s">
        <v>13782</v>
      </c>
      <c r="G1619" s="14">
        <f>timingTable[[#This Row],[FRT_DEC]]-B1618</f>
        <v>85</v>
      </c>
      <c r="H16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INFO]]))),H1618)</f>
        <v>133</v>
      </c>
      <c r="I16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685992855</v>
      </c>
      <c r="J1619" s="14">
        <f>HEX2DEC(RIGHT(timingTable[[#This Row],[FRT_HEX]],MIN(LEN(timingTable[[#This Row],[FRT_HEX]])-2,8)))</f>
        <v>685993077</v>
      </c>
      <c r="K1619" s="14" t="str">
        <f>IF(timingTable[[#This Row],['[TRACECODE']:.1]]=140,"afterTx","")</f>
        <v/>
      </c>
      <c r="L1619" s="14" t="str">
        <f t="shared" si="275"/>
        <v/>
      </c>
      <c r="M1619" s="14" t="str">
        <f>IF(AND(H1619=H1618,K1618="afterTx",timingTable[[#This Row],['[TRACECODE']:.1]]=6),"dc","")</f>
        <v/>
      </c>
      <c r="N1619" s="14" t="str">
        <f t="shared" si="276"/>
        <v/>
      </c>
      <c r="O1619" s="14" t="str">
        <f>IF(timingTable[[#This Row],['[TRACECODE']:.1]]=141,"afterRx","")</f>
        <v/>
      </c>
      <c r="P1619" s="14" t="str">
        <f t="shared" si="277"/>
        <v/>
      </c>
      <c r="Q1619" s="14" t="str">
        <f t="shared" si="278"/>
        <v/>
      </c>
      <c r="R1619" s="14" t="str">
        <f t="shared" si="279"/>
        <v/>
      </c>
      <c r="S1619" s="14" t="str">
        <f t="shared" si="280"/>
        <v>EMPTY</v>
      </c>
      <c r="T1619" s="14" t="str">
        <f t="shared" si="281"/>
        <v>EMPTY</v>
      </c>
      <c r="U1619" s="14" t="str">
        <f t="shared" si="282"/>
        <v>EMPTY</v>
      </c>
      <c r="V1619" s="14" t="str">
        <f t="shared" si="283"/>
        <v>EMPTY</v>
      </c>
      <c r="W1619" s="14" t="str">
        <f>IF(L1619="beforeTx",timingTable[[#This Row],[FRT32_val]]-timingTable[[#This Row],[FRT32_trace]],"EMPTY")</f>
        <v>EMPTY</v>
      </c>
      <c r="X1619" s="14" t="str">
        <f t="shared" si="284"/>
        <v>EMPTY</v>
      </c>
      <c r="Y1619" s="14" t="str">
        <f t="shared" si="285"/>
        <v>EMPTY</v>
      </c>
      <c r="Z1619" s="14" t="str">
        <f>IF(AND(P1619="beforeRx",O1620="afterRx"),J1620-timingTable[[#This Row],[FRT32_trace]],"EMPTY")</f>
        <v>EMPTY</v>
      </c>
      <c r="AA1619" s="14" t="str">
        <f>IF(AND(timingTable[[#This Row],[txEnd]]="txEnd",Q1623="rxStart"),I1623-timingTable[[#This Row],[FRT32_val]],"EMPTY")</f>
        <v>EMPTY</v>
      </c>
    </row>
    <row r="1620" spans="1:27" x14ac:dyDescent="0.25">
      <c r="A1620" s="14" t="s">
        <v>5859</v>
      </c>
      <c r="B1620">
        <v>335693442167</v>
      </c>
      <c r="C1620" s="14" t="s">
        <v>13783</v>
      </c>
      <c r="D1620">
        <v>123</v>
      </c>
      <c r="E1620" s="14" t="s">
        <v>3922</v>
      </c>
      <c r="F1620" s="14" t="s">
        <v>7879</v>
      </c>
      <c r="G1620" s="14">
        <f>timingTable[[#This Row],[FRT_DEC]]-B1619</f>
        <v>2</v>
      </c>
      <c r="H16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INFO]]))),H1619)</f>
        <v>133</v>
      </c>
      <c r="I16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20" s="14">
        <f>HEX2DEC(RIGHT(timingTable[[#This Row],[FRT_HEX]],MIN(LEN(timingTable[[#This Row],[FRT_HEX]])-2,8)))</f>
        <v>685993079</v>
      </c>
      <c r="K1620" s="14" t="str">
        <f>IF(timingTable[[#This Row],['[TRACECODE']:.1]]=140,"afterTx","")</f>
        <v/>
      </c>
      <c r="L1620" s="14" t="str">
        <f t="shared" si="275"/>
        <v/>
      </c>
      <c r="M1620" s="14" t="str">
        <f>IF(AND(H1620=H1619,K1619="afterTx",timingTable[[#This Row],['[TRACECODE']:.1]]=6),"dc","")</f>
        <v/>
      </c>
      <c r="N1620" s="14" t="str">
        <f t="shared" si="276"/>
        <v/>
      </c>
      <c r="O1620" s="14" t="str">
        <f>IF(timingTable[[#This Row],['[TRACECODE']:.1]]=141,"afterRx","")</f>
        <v/>
      </c>
      <c r="P1620" s="14" t="str">
        <f t="shared" si="277"/>
        <v/>
      </c>
      <c r="Q1620" s="14" t="str">
        <f t="shared" si="278"/>
        <v/>
      </c>
      <c r="R1620" s="14" t="str">
        <f t="shared" si="279"/>
        <v/>
      </c>
      <c r="S1620" s="14" t="str">
        <f t="shared" si="280"/>
        <v>EMPTY</v>
      </c>
      <c r="T1620" s="14" t="str">
        <f t="shared" si="281"/>
        <v>EMPTY</v>
      </c>
      <c r="U1620" s="14" t="str">
        <f t="shared" si="282"/>
        <v>EMPTY</v>
      </c>
      <c r="V1620" s="14" t="str">
        <f t="shared" si="283"/>
        <v>EMPTY</v>
      </c>
      <c r="W1620" s="14" t="str">
        <f>IF(L1620="beforeTx",timingTable[[#This Row],[FRT32_val]]-timingTable[[#This Row],[FRT32_trace]],"EMPTY")</f>
        <v>EMPTY</v>
      </c>
      <c r="X1620" s="14" t="str">
        <f t="shared" si="284"/>
        <v>EMPTY</v>
      </c>
      <c r="Y1620" s="14" t="str">
        <f t="shared" si="285"/>
        <v>EMPTY</v>
      </c>
      <c r="Z1620" s="14" t="str">
        <f>IF(AND(P1620="beforeRx",O1621="afterRx"),J1621-timingTable[[#This Row],[FRT32_trace]],"EMPTY")</f>
        <v>EMPTY</v>
      </c>
      <c r="AA1620" s="14" t="str">
        <f>IF(AND(timingTable[[#This Row],[txEnd]]="txEnd",Q1624="rxStart"),I1624-timingTable[[#This Row],[FRT32_val]],"EMPTY")</f>
        <v>EMPTY</v>
      </c>
    </row>
    <row r="1621" spans="1:27" x14ac:dyDescent="0.25">
      <c r="A1621" s="14" t="s">
        <v>5860</v>
      </c>
      <c r="B1621">
        <v>335693442175</v>
      </c>
      <c r="C1621" s="14" t="s">
        <v>13784</v>
      </c>
      <c r="D1621">
        <v>151</v>
      </c>
      <c r="E1621" s="14" t="s">
        <v>7876</v>
      </c>
      <c r="F1621" s="14" t="s">
        <v>7843</v>
      </c>
      <c r="G1621" s="14">
        <f>timingTable[[#This Row],[FRT_DEC]]-B1620</f>
        <v>8</v>
      </c>
      <c r="H16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INFO]]))),H1620)</f>
        <v>133</v>
      </c>
      <c r="I16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1621" s="14">
        <f>HEX2DEC(RIGHT(timingTable[[#This Row],[FRT_HEX]],MIN(LEN(timingTable[[#This Row],[FRT_HEX]])-2,8)))</f>
        <v>685993087</v>
      </c>
      <c r="K1621" s="14" t="str">
        <f>IF(timingTable[[#This Row],['[TRACECODE']:.1]]=140,"afterTx","")</f>
        <v/>
      </c>
      <c r="L1621" s="14" t="str">
        <f t="shared" si="275"/>
        <v/>
      </c>
      <c r="M1621" s="14" t="str">
        <f>IF(AND(H1621=H1620,K1620="afterTx",timingTable[[#This Row],['[TRACECODE']:.1]]=6),"dc","")</f>
        <v/>
      </c>
      <c r="N1621" s="14" t="str">
        <f t="shared" si="276"/>
        <v/>
      </c>
      <c r="O1621" s="14" t="str">
        <f>IF(timingTable[[#This Row],['[TRACECODE']:.1]]=141,"afterRx","")</f>
        <v/>
      </c>
      <c r="P1621" s="14" t="str">
        <f t="shared" si="277"/>
        <v/>
      </c>
      <c r="Q1621" s="14" t="str">
        <f t="shared" si="278"/>
        <v/>
      </c>
      <c r="R1621" s="14" t="str">
        <f t="shared" si="279"/>
        <v/>
      </c>
      <c r="S1621" s="14" t="str">
        <f t="shared" si="280"/>
        <v>EMPTY</v>
      </c>
      <c r="T1621" s="14" t="str">
        <f t="shared" si="281"/>
        <v>EMPTY</v>
      </c>
      <c r="U1621" s="14" t="str">
        <f t="shared" si="282"/>
        <v>EMPTY</v>
      </c>
      <c r="V1621" s="14" t="str">
        <f t="shared" si="283"/>
        <v>EMPTY</v>
      </c>
      <c r="W1621" s="14" t="str">
        <f>IF(L1621="beforeTx",timingTable[[#This Row],[FRT32_val]]-timingTable[[#This Row],[FRT32_trace]],"EMPTY")</f>
        <v>EMPTY</v>
      </c>
      <c r="X1621" s="14" t="str">
        <f t="shared" si="284"/>
        <v>EMPTY</v>
      </c>
      <c r="Y1621" s="14" t="str">
        <f t="shared" si="285"/>
        <v>EMPTY</v>
      </c>
      <c r="Z1621" s="14" t="str">
        <f>IF(AND(P1621="beforeRx",O1622="afterRx"),J1622-timingTable[[#This Row],[FRT32_trace]],"EMPTY")</f>
        <v>EMPTY</v>
      </c>
      <c r="AA1621" s="14" t="str">
        <f>IF(AND(timingTable[[#This Row],[txEnd]]="txEnd",Q1625="rxStart"),I1625-timingTable[[#This Row],[FRT32_val]],"EMPTY")</f>
        <v>EMPTY</v>
      </c>
    </row>
    <row r="1622" spans="1:27" x14ac:dyDescent="0.25">
      <c r="A1622" s="14" t="s">
        <v>5865</v>
      </c>
      <c r="B1622">
        <v>335693442262</v>
      </c>
      <c r="C1622" s="14" t="s">
        <v>13789</v>
      </c>
      <c r="D1622">
        <v>151</v>
      </c>
      <c r="E1622" s="14" t="s">
        <v>7876</v>
      </c>
      <c r="F1622" s="14" t="s">
        <v>8851</v>
      </c>
      <c r="G1622" s="14">
        <f>timingTable[[#This Row],[FRT_DEC]]-B1621</f>
        <v>87</v>
      </c>
      <c r="H16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INFO]]))),H1621)</f>
        <v>133</v>
      </c>
      <c r="I16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1622" s="14">
        <f>HEX2DEC(RIGHT(timingTable[[#This Row],[FRT_HEX]],MIN(LEN(timingTable[[#This Row],[FRT_HEX]])-2,8)))</f>
        <v>685993174</v>
      </c>
      <c r="K1622" s="14" t="str">
        <f>IF(timingTable[[#This Row],['[TRACECODE']:.1]]=140,"afterTx","")</f>
        <v/>
      </c>
      <c r="L1622" s="14" t="str">
        <f t="shared" si="275"/>
        <v/>
      </c>
      <c r="M1622" s="14" t="str">
        <f>IF(AND(H1622=H1621,K1621="afterTx",timingTable[[#This Row],['[TRACECODE']:.1]]=6),"dc","")</f>
        <v/>
      </c>
      <c r="N1622" s="14" t="str">
        <f t="shared" si="276"/>
        <v/>
      </c>
      <c r="O1622" s="14" t="str">
        <f>IF(timingTable[[#This Row],['[TRACECODE']:.1]]=141,"afterRx","")</f>
        <v/>
      </c>
      <c r="P1622" s="14" t="str">
        <f t="shared" si="277"/>
        <v/>
      </c>
      <c r="Q1622" s="14" t="str">
        <f t="shared" si="278"/>
        <v/>
      </c>
      <c r="R1622" s="14" t="str">
        <f t="shared" si="279"/>
        <v/>
      </c>
      <c r="S1622" s="14" t="str">
        <f t="shared" si="280"/>
        <v>EMPTY</v>
      </c>
      <c r="T1622" s="14" t="str">
        <f t="shared" si="281"/>
        <v>EMPTY</v>
      </c>
      <c r="U1622" s="14" t="str">
        <f t="shared" si="282"/>
        <v>EMPTY</v>
      </c>
      <c r="V1622" s="14" t="str">
        <f t="shared" si="283"/>
        <v>EMPTY</v>
      </c>
      <c r="W1622" s="14" t="str">
        <f>IF(L1622="beforeTx",timingTable[[#This Row],[FRT32_val]]-timingTable[[#This Row],[FRT32_trace]],"EMPTY")</f>
        <v>EMPTY</v>
      </c>
      <c r="X1622" s="14" t="str">
        <f t="shared" si="284"/>
        <v>EMPTY</v>
      </c>
      <c r="Y1622" s="14" t="str">
        <f t="shared" si="285"/>
        <v>EMPTY</v>
      </c>
      <c r="Z1622" s="14" t="str">
        <f>IF(AND(P1622="beforeRx",O1623="afterRx"),J1623-timingTable[[#This Row],[FRT32_trace]],"EMPTY")</f>
        <v>EMPTY</v>
      </c>
      <c r="AA1622" s="14" t="str">
        <f>IF(AND(timingTable[[#This Row],[txEnd]]="txEnd",Q1626="rxStart"),I1626-timingTable[[#This Row],[FRT32_val]],"EMPTY")</f>
        <v>EMPTY</v>
      </c>
    </row>
    <row r="1623" spans="1:27" x14ac:dyDescent="0.25">
      <c r="A1623" s="14" t="s">
        <v>5870</v>
      </c>
      <c r="B1623">
        <v>335693443575</v>
      </c>
      <c r="C1623" s="14" t="s">
        <v>13794</v>
      </c>
      <c r="D1623">
        <v>151</v>
      </c>
      <c r="E1623" s="14" t="s">
        <v>7876</v>
      </c>
      <c r="F1623" s="14" t="s">
        <v>8858</v>
      </c>
      <c r="G1623" s="14">
        <f>timingTable[[#This Row],[FRT_DEC]]-B1622</f>
        <v>1313</v>
      </c>
      <c r="H16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INFO]]))),H1622)</f>
        <v>133</v>
      </c>
      <c r="I16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1623" s="14">
        <f>HEX2DEC(RIGHT(timingTable[[#This Row],[FRT_HEX]],MIN(LEN(timingTable[[#This Row],[FRT_HEX]])-2,8)))</f>
        <v>685994487</v>
      </c>
      <c r="K1623" s="14" t="str">
        <f>IF(timingTable[[#This Row],['[TRACECODE']:.1]]=140,"afterTx","")</f>
        <v/>
      </c>
      <c r="L1623" s="14" t="str">
        <f t="shared" si="275"/>
        <v/>
      </c>
      <c r="M1623" s="14" t="str">
        <f>IF(AND(H1623=H1622,K1622="afterTx",timingTable[[#This Row],['[TRACECODE']:.1]]=6),"dc","")</f>
        <v/>
      </c>
      <c r="N1623" s="14" t="str">
        <f t="shared" si="276"/>
        <v/>
      </c>
      <c r="O1623" s="14" t="str">
        <f>IF(timingTable[[#This Row],['[TRACECODE']:.1]]=141,"afterRx","")</f>
        <v/>
      </c>
      <c r="P1623" s="14" t="str">
        <f t="shared" si="277"/>
        <v/>
      </c>
      <c r="Q1623" s="14" t="str">
        <f t="shared" si="278"/>
        <v/>
      </c>
      <c r="R1623" s="14" t="str">
        <f t="shared" si="279"/>
        <v/>
      </c>
      <c r="S1623" s="14" t="str">
        <f t="shared" si="280"/>
        <v>EMPTY</v>
      </c>
      <c r="T1623" s="14" t="str">
        <f t="shared" si="281"/>
        <v>EMPTY</v>
      </c>
      <c r="U1623" s="14" t="str">
        <f t="shared" si="282"/>
        <v>EMPTY</v>
      </c>
      <c r="V1623" s="14" t="str">
        <f t="shared" si="283"/>
        <v>EMPTY</v>
      </c>
      <c r="W1623" s="14" t="str">
        <f>IF(L1623="beforeTx",timingTable[[#This Row],[FRT32_val]]-timingTable[[#This Row],[FRT32_trace]],"EMPTY")</f>
        <v>EMPTY</v>
      </c>
      <c r="X1623" s="14" t="str">
        <f t="shared" si="284"/>
        <v>EMPTY</v>
      </c>
      <c r="Y1623" s="14" t="str">
        <f t="shared" si="285"/>
        <v>EMPTY</v>
      </c>
      <c r="Z1623" s="14" t="str">
        <f>IF(AND(P1623="beforeRx",O1624="afterRx"),J1624-timingTable[[#This Row],[FRT32_trace]],"EMPTY")</f>
        <v>EMPTY</v>
      </c>
      <c r="AA1623" s="14" t="str">
        <f>IF(AND(timingTable[[#This Row],[txEnd]]="txEnd",Q1627="rxStart"),I1627-timingTable[[#This Row],[FRT32_val]],"EMPTY")</f>
        <v>EMPTY</v>
      </c>
    </row>
    <row r="1624" spans="1:27" x14ac:dyDescent="0.25">
      <c r="A1624" s="14" t="s">
        <v>5879</v>
      </c>
      <c r="B1624">
        <v>335693443663</v>
      </c>
      <c r="C1624" s="14" t="s">
        <v>13804</v>
      </c>
      <c r="D1624">
        <v>151</v>
      </c>
      <c r="E1624" s="14" t="s">
        <v>7876</v>
      </c>
      <c r="F1624" s="14" t="s">
        <v>7993</v>
      </c>
      <c r="G1624" s="14">
        <f>timingTable[[#This Row],[FRT_DEC]]-B1623</f>
        <v>88</v>
      </c>
      <c r="H16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INFO]]))),H1623)</f>
        <v>133</v>
      </c>
      <c r="I16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624" s="14">
        <f>HEX2DEC(RIGHT(timingTable[[#This Row],[FRT_HEX]],MIN(LEN(timingTable[[#This Row],[FRT_HEX]])-2,8)))</f>
        <v>685994575</v>
      </c>
      <c r="K1624" s="14" t="str">
        <f>IF(timingTable[[#This Row],['[TRACECODE']:.1]]=140,"afterTx","")</f>
        <v/>
      </c>
      <c r="L1624" s="14" t="str">
        <f t="shared" si="275"/>
        <v/>
      </c>
      <c r="M1624" s="14" t="str">
        <f>IF(AND(H1624=H1623,K1623="afterTx",timingTable[[#This Row],['[TRACECODE']:.1]]=6),"dc","")</f>
        <v/>
      </c>
      <c r="N1624" s="14" t="str">
        <f t="shared" si="276"/>
        <v/>
      </c>
      <c r="O1624" s="14" t="str">
        <f>IF(timingTable[[#This Row],['[TRACECODE']:.1]]=141,"afterRx","")</f>
        <v/>
      </c>
      <c r="P1624" s="14" t="str">
        <f t="shared" si="277"/>
        <v/>
      </c>
      <c r="Q1624" s="14" t="str">
        <f t="shared" si="278"/>
        <v/>
      </c>
      <c r="R1624" s="14" t="str">
        <f t="shared" si="279"/>
        <v/>
      </c>
      <c r="S1624" s="14" t="str">
        <f t="shared" si="280"/>
        <v>EMPTY</v>
      </c>
      <c r="T1624" s="14" t="str">
        <f t="shared" si="281"/>
        <v>EMPTY</v>
      </c>
      <c r="U1624" s="14" t="str">
        <f t="shared" si="282"/>
        <v>EMPTY</v>
      </c>
      <c r="V1624" s="14" t="str">
        <f t="shared" si="283"/>
        <v>EMPTY</v>
      </c>
      <c r="W1624" s="14" t="str">
        <f>IF(L1624="beforeTx",timingTable[[#This Row],[FRT32_val]]-timingTable[[#This Row],[FRT32_trace]],"EMPTY")</f>
        <v>EMPTY</v>
      </c>
      <c r="X1624" s="14" t="str">
        <f t="shared" si="284"/>
        <v>EMPTY</v>
      </c>
      <c r="Y1624" s="14" t="str">
        <f t="shared" si="285"/>
        <v>EMPTY</v>
      </c>
      <c r="Z1624" s="14" t="str">
        <f>IF(AND(P1624="beforeRx",O1625="afterRx"),J1625-timingTable[[#This Row],[FRT32_trace]],"EMPTY")</f>
        <v>EMPTY</v>
      </c>
      <c r="AA1624" s="14" t="str">
        <f>IF(AND(timingTable[[#This Row],[txEnd]]="txEnd",Q1628="rxStart"),I1628-timingTable[[#This Row],[FRT32_val]],"EMPTY")</f>
        <v>EMPTY</v>
      </c>
    </row>
    <row r="1625" spans="1:27" x14ac:dyDescent="0.25">
      <c r="A1625" s="14" t="s">
        <v>5883</v>
      </c>
      <c r="B1625">
        <v>335693443692</v>
      </c>
      <c r="C1625" s="14" t="s">
        <v>13808</v>
      </c>
      <c r="D1625">
        <v>131</v>
      </c>
      <c r="E1625" s="14" t="s">
        <v>3932</v>
      </c>
      <c r="F1625" s="14" t="s">
        <v>13809</v>
      </c>
      <c r="G1625" s="14">
        <f>timingTable[[#This Row],[FRT_DEC]]-B1624</f>
        <v>29</v>
      </c>
      <c r="H16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INFO]]))),H1624)</f>
        <v>134</v>
      </c>
      <c r="I162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25" s="14">
        <f>HEX2DEC(RIGHT(timingTable[[#This Row],[FRT_HEX]],MIN(LEN(timingTable[[#This Row],[FRT_HEX]])-2,8)))</f>
        <v>685994604</v>
      </c>
      <c r="K1625" s="14" t="str">
        <f>IF(timingTable[[#This Row],['[TRACECODE']:.1]]=140,"afterTx","")</f>
        <v/>
      </c>
      <c r="L1625" s="14" t="str">
        <f t="shared" si="275"/>
        <v/>
      </c>
      <c r="M1625" s="14" t="str">
        <f>IF(AND(H1625=H1624,K1624="afterTx",timingTable[[#This Row],['[TRACECODE']:.1]]=6),"dc","")</f>
        <v/>
      </c>
      <c r="N1625" s="14" t="str">
        <f t="shared" si="276"/>
        <v/>
      </c>
      <c r="O1625" s="14" t="str">
        <f>IF(timingTable[[#This Row],['[TRACECODE']:.1]]=141,"afterRx","")</f>
        <v/>
      </c>
      <c r="P1625" s="14" t="str">
        <f t="shared" si="277"/>
        <v/>
      </c>
      <c r="Q1625" s="14" t="str">
        <f t="shared" si="278"/>
        <v/>
      </c>
      <c r="R1625" s="14" t="str">
        <f t="shared" si="279"/>
        <v/>
      </c>
      <c r="S1625" s="14" t="str">
        <f t="shared" si="280"/>
        <v>EMPTY</v>
      </c>
      <c r="T1625" s="14" t="str">
        <f t="shared" si="281"/>
        <v>EMPTY</v>
      </c>
      <c r="U1625" s="14" t="str">
        <f t="shared" si="282"/>
        <v>EMPTY</v>
      </c>
      <c r="V1625" s="14" t="str">
        <f t="shared" si="283"/>
        <v>EMPTY</v>
      </c>
      <c r="W1625" s="14" t="str">
        <f>IF(L1625="beforeTx",timingTable[[#This Row],[FRT32_val]]-timingTable[[#This Row],[FRT32_trace]],"EMPTY")</f>
        <v>EMPTY</v>
      </c>
      <c r="X1625" s="14" t="str">
        <f t="shared" si="284"/>
        <v>EMPTY</v>
      </c>
      <c r="Y1625" s="14" t="str">
        <f t="shared" si="285"/>
        <v>EMPTY</v>
      </c>
      <c r="Z1625" s="14" t="str">
        <f>IF(AND(P1625="beforeRx",O1626="afterRx"),J1626-timingTable[[#This Row],[FRT32_trace]],"EMPTY")</f>
        <v>EMPTY</v>
      </c>
      <c r="AA1625" s="14" t="str">
        <f>IF(AND(timingTable[[#This Row],[txEnd]]="txEnd",Q1629="rxStart"),I1629-timingTable[[#This Row],[FRT32_val]],"EMPTY")</f>
        <v>EMPTY</v>
      </c>
    </row>
    <row r="1626" spans="1:27" x14ac:dyDescent="0.25">
      <c r="A1626" s="14" t="s">
        <v>5888</v>
      </c>
      <c r="B1626">
        <v>335693444397</v>
      </c>
      <c r="C1626" s="14" t="s">
        <v>13815</v>
      </c>
      <c r="D1626">
        <v>151</v>
      </c>
      <c r="E1626" s="14" t="s">
        <v>7876</v>
      </c>
      <c r="F1626" s="14" t="s">
        <v>7989</v>
      </c>
      <c r="G1626" s="14">
        <f>timingTable[[#This Row],[FRT_DEC]]-B1625</f>
        <v>705</v>
      </c>
      <c r="H16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INFO]]))),H1625)</f>
        <v>134</v>
      </c>
      <c r="I16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626" s="14">
        <f>HEX2DEC(RIGHT(timingTable[[#This Row],[FRT_HEX]],MIN(LEN(timingTable[[#This Row],[FRT_HEX]])-2,8)))</f>
        <v>685995309</v>
      </c>
      <c r="K1626" s="14" t="str">
        <f>IF(timingTable[[#This Row],['[TRACECODE']:.1]]=140,"afterTx","")</f>
        <v/>
      </c>
      <c r="L1626" s="14" t="str">
        <f t="shared" si="275"/>
        <v/>
      </c>
      <c r="M1626" s="14" t="str">
        <f>IF(AND(H1626=H1625,K1625="afterTx",timingTable[[#This Row],['[TRACECODE']:.1]]=6),"dc","")</f>
        <v/>
      </c>
      <c r="N1626" s="14" t="str">
        <f t="shared" si="276"/>
        <v/>
      </c>
      <c r="O1626" s="14" t="str">
        <f>IF(timingTable[[#This Row],['[TRACECODE']:.1]]=141,"afterRx","")</f>
        <v/>
      </c>
      <c r="P1626" s="14" t="str">
        <f t="shared" si="277"/>
        <v/>
      </c>
      <c r="Q1626" s="14" t="str">
        <f t="shared" si="278"/>
        <v/>
      </c>
      <c r="R1626" s="14" t="str">
        <f t="shared" si="279"/>
        <v/>
      </c>
      <c r="S1626" s="14" t="str">
        <f t="shared" si="280"/>
        <v>EMPTY</v>
      </c>
      <c r="T1626" s="14" t="str">
        <f t="shared" si="281"/>
        <v>EMPTY</v>
      </c>
      <c r="U1626" s="14" t="str">
        <f t="shared" si="282"/>
        <v>EMPTY</v>
      </c>
      <c r="V1626" s="14" t="str">
        <f t="shared" si="283"/>
        <v>EMPTY</v>
      </c>
      <c r="W1626" s="14" t="str">
        <f>IF(L1626="beforeTx",timingTable[[#This Row],[FRT32_val]]-timingTable[[#This Row],[FRT32_trace]],"EMPTY")</f>
        <v>EMPTY</v>
      </c>
      <c r="X1626" s="14" t="str">
        <f t="shared" si="284"/>
        <v>EMPTY</v>
      </c>
      <c r="Y1626" s="14" t="str">
        <f t="shared" si="285"/>
        <v>EMPTY</v>
      </c>
      <c r="Z1626" s="14" t="str">
        <f>IF(AND(P1626="beforeRx",O1627="afterRx"),J1627-timingTable[[#This Row],[FRT32_trace]],"EMPTY")</f>
        <v>EMPTY</v>
      </c>
      <c r="AA1626" s="14" t="str">
        <f>IF(AND(timingTable[[#This Row],[txEnd]]="txEnd",Q1630="rxStart"),I1630-timingTable[[#This Row],[FRT32_val]],"EMPTY")</f>
        <v>EMPTY</v>
      </c>
    </row>
    <row r="1627" spans="1:27" x14ac:dyDescent="0.25">
      <c r="A1627" s="14" t="s">
        <v>5892</v>
      </c>
      <c r="B1627">
        <v>335693444817</v>
      </c>
      <c r="C1627" s="14" t="s">
        <v>13819</v>
      </c>
      <c r="D1627">
        <v>124</v>
      </c>
      <c r="E1627" s="14" t="s">
        <v>3923</v>
      </c>
      <c r="F1627" s="14" t="s">
        <v>13820</v>
      </c>
      <c r="G1627" s="14">
        <f>timingTable[[#This Row],[FRT_DEC]]-B1626</f>
        <v>420</v>
      </c>
      <c r="H16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INFO]]))),H1626)</f>
        <v>134</v>
      </c>
      <c r="I16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685995655</v>
      </c>
      <c r="J1627" s="14">
        <f>HEX2DEC(RIGHT(timingTable[[#This Row],[FRT_HEX]],MIN(LEN(timingTable[[#This Row],[FRT_HEX]])-2,8)))</f>
        <v>685995729</v>
      </c>
      <c r="K1627" s="14" t="str">
        <f>IF(timingTable[[#This Row],['[TRACECODE']:.1]]=140,"afterTx","")</f>
        <v/>
      </c>
      <c r="L1627" s="14" t="str">
        <f t="shared" si="275"/>
        <v/>
      </c>
      <c r="M1627" s="14" t="str">
        <f>IF(AND(H1627=H1626,K1626="afterTx",timingTable[[#This Row],['[TRACECODE']:.1]]=6),"dc","")</f>
        <v/>
      </c>
      <c r="N1627" s="14" t="str">
        <f t="shared" si="276"/>
        <v/>
      </c>
      <c r="O1627" s="14" t="str">
        <f>IF(timingTable[[#This Row],['[TRACECODE']:.1]]=141,"afterRx","")</f>
        <v/>
      </c>
      <c r="P1627" s="14" t="str">
        <f t="shared" si="277"/>
        <v/>
      </c>
      <c r="Q1627" s="14" t="str">
        <f t="shared" si="278"/>
        <v/>
      </c>
      <c r="R1627" s="14" t="str">
        <f t="shared" si="279"/>
        <v/>
      </c>
      <c r="S1627" s="14" t="str">
        <f t="shared" si="280"/>
        <v>EMPTY</v>
      </c>
      <c r="T1627" s="14" t="str">
        <f t="shared" si="281"/>
        <v>EMPTY</v>
      </c>
      <c r="U1627" s="14" t="str">
        <f t="shared" si="282"/>
        <v>EMPTY</v>
      </c>
      <c r="V1627" s="14" t="str">
        <f t="shared" si="283"/>
        <v>EMPTY</v>
      </c>
      <c r="W1627" s="14" t="str">
        <f>IF(L1627="beforeTx",timingTable[[#This Row],[FRT32_val]]-timingTable[[#This Row],[FRT32_trace]],"EMPTY")</f>
        <v>EMPTY</v>
      </c>
      <c r="X1627" s="14" t="str">
        <f t="shared" si="284"/>
        <v>EMPTY</v>
      </c>
      <c r="Y1627" s="14" t="str">
        <f t="shared" si="285"/>
        <v>EMPTY</v>
      </c>
      <c r="Z1627" s="14" t="str">
        <f>IF(AND(P1627="beforeRx",O1628="afterRx"),J1628-timingTable[[#This Row],[FRT32_trace]],"EMPTY")</f>
        <v>EMPTY</v>
      </c>
      <c r="AA1627" s="14" t="str">
        <f>IF(AND(timingTable[[#This Row],[txEnd]]="txEnd",Q1631="rxStart"),I1631-timingTable[[#This Row],[FRT32_val]],"EMPTY")</f>
        <v>EMPTY</v>
      </c>
    </row>
    <row r="1628" spans="1:27" x14ac:dyDescent="0.25">
      <c r="A1628" s="14" t="s">
        <v>5893</v>
      </c>
      <c r="B1628">
        <v>335693444819</v>
      </c>
      <c r="C1628" s="14" t="s">
        <v>13821</v>
      </c>
      <c r="D1628">
        <v>124</v>
      </c>
      <c r="E1628" s="14" t="s">
        <v>3923</v>
      </c>
      <c r="F1628" s="14" t="s">
        <v>7880</v>
      </c>
      <c r="G1628" s="14">
        <f>timingTable[[#This Row],[FRT_DEC]]-B1627</f>
        <v>2</v>
      </c>
      <c r="H16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INFO]]))),H1627)</f>
        <v>134</v>
      </c>
      <c r="I16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28" s="14">
        <f>HEX2DEC(RIGHT(timingTable[[#This Row],[FRT_HEX]],MIN(LEN(timingTable[[#This Row],[FRT_HEX]])-2,8)))</f>
        <v>685995731</v>
      </c>
      <c r="K1628" s="14" t="str">
        <f>IF(timingTable[[#This Row],['[TRACECODE']:.1]]=140,"afterTx","")</f>
        <v/>
      </c>
      <c r="L1628" s="14" t="str">
        <f t="shared" si="275"/>
        <v/>
      </c>
      <c r="M1628" s="14" t="str">
        <f>IF(AND(H1628=H1627,K1627="afterTx",timingTable[[#This Row],['[TRACECODE']:.1]]=6),"dc","")</f>
        <v/>
      </c>
      <c r="N1628" s="14" t="str">
        <f t="shared" si="276"/>
        <v/>
      </c>
      <c r="O1628" s="14" t="str">
        <f>IF(timingTable[[#This Row],['[TRACECODE']:.1]]=141,"afterRx","")</f>
        <v/>
      </c>
      <c r="P1628" s="14" t="str">
        <f t="shared" si="277"/>
        <v/>
      </c>
      <c r="Q1628" s="14" t="str">
        <f t="shared" si="278"/>
        <v/>
      </c>
      <c r="R1628" s="14" t="str">
        <f t="shared" si="279"/>
        <v/>
      </c>
      <c r="S1628" s="14" t="str">
        <f t="shared" si="280"/>
        <v>EMPTY</v>
      </c>
      <c r="T1628" s="14" t="str">
        <f t="shared" si="281"/>
        <v>EMPTY</v>
      </c>
      <c r="U1628" s="14" t="str">
        <f t="shared" si="282"/>
        <v>EMPTY</v>
      </c>
      <c r="V1628" s="14" t="str">
        <f t="shared" si="283"/>
        <v>EMPTY</v>
      </c>
      <c r="W1628" s="14" t="str">
        <f>IF(L1628="beforeTx",timingTable[[#This Row],[FRT32_val]]-timingTable[[#This Row],[FRT32_trace]],"EMPTY")</f>
        <v>EMPTY</v>
      </c>
      <c r="X1628" s="14" t="str">
        <f t="shared" si="284"/>
        <v>EMPTY</v>
      </c>
      <c r="Y1628" s="14" t="str">
        <f t="shared" si="285"/>
        <v>EMPTY</v>
      </c>
      <c r="Z1628" s="14" t="str">
        <f>IF(AND(P1628="beforeRx",O1629="afterRx"),J1629-timingTable[[#This Row],[FRT32_trace]],"EMPTY")</f>
        <v>EMPTY</v>
      </c>
      <c r="AA1628" s="14" t="str">
        <f>IF(AND(timingTable[[#This Row],[txEnd]]="txEnd",Q1632="rxStart"),I1632-timingTable[[#This Row],[FRT32_val]],"EMPTY")</f>
        <v>EMPTY</v>
      </c>
    </row>
    <row r="1629" spans="1:27" x14ac:dyDescent="0.25">
      <c r="A1629" s="14" t="s">
        <v>5894</v>
      </c>
      <c r="B1629">
        <v>335693444834</v>
      </c>
      <c r="C1629" s="14" t="s">
        <v>13822</v>
      </c>
      <c r="D1629">
        <v>151</v>
      </c>
      <c r="E1629" s="14" t="s">
        <v>7876</v>
      </c>
      <c r="F1629" s="14" t="s">
        <v>8889</v>
      </c>
      <c r="G1629" s="14">
        <f>timingTable[[#This Row],[FRT_DEC]]-B1628</f>
        <v>15</v>
      </c>
      <c r="H16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INFO]]))),H1628)</f>
        <v>134</v>
      </c>
      <c r="I16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629" s="14">
        <f>HEX2DEC(RIGHT(timingTable[[#This Row],[FRT_HEX]],MIN(LEN(timingTable[[#This Row],[FRT_HEX]])-2,8)))</f>
        <v>685995746</v>
      </c>
      <c r="K1629" s="14" t="str">
        <f>IF(timingTable[[#This Row],['[TRACECODE']:.1]]=140,"afterTx","")</f>
        <v/>
      </c>
      <c r="L1629" s="14" t="str">
        <f t="shared" si="275"/>
        <v/>
      </c>
      <c r="M1629" s="14" t="str">
        <f>IF(AND(H1629=H1628,K1628="afterTx",timingTable[[#This Row],['[TRACECODE']:.1]]=6),"dc","")</f>
        <v/>
      </c>
      <c r="N1629" s="14" t="str">
        <f t="shared" si="276"/>
        <v/>
      </c>
      <c r="O1629" s="14" t="str">
        <f>IF(timingTable[[#This Row],['[TRACECODE']:.1]]=141,"afterRx","")</f>
        <v/>
      </c>
      <c r="P1629" s="14" t="str">
        <f t="shared" si="277"/>
        <v/>
      </c>
      <c r="Q1629" s="14" t="str">
        <f t="shared" si="278"/>
        <v/>
      </c>
      <c r="R1629" s="14" t="str">
        <f t="shared" si="279"/>
        <v/>
      </c>
      <c r="S1629" s="14" t="str">
        <f t="shared" si="280"/>
        <v>EMPTY</v>
      </c>
      <c r="T1629" s="14" t="str">
        <f t="shared" si="281"/>
        <v>EMPTY</v>
      </c>
      <c r="U1629" s="14" t="str">
        <f t="shared" si="282"/>
        <v>EMPTY</v>
      </c>
      <c r="V1629" s="14" t="str">
        <f t="shared" si="283"/>
        <v>EMPTY</v>
      </c>
      <c r="W1629" s="14" t="str">
        <f>IF(L1629="beforeTx",timingTable[[#This Row],[FRT32_val]]-timingTable[[#This Row],[FRT32_trace]],"EMPTY")</f>
        <v>EMPTY</v>
      </c>
      <c r="X1629" s="14" t="str">
        <f t="shared" si="284"/>
        <v>EMPTY</v>
      </c>
      <c r="Y1629" s="14" t="str">
        <f t="shared" si="285"/>
        <v>EMPTY</v>
      </c>
      <c r="Z1629" s="14" t="str">
        <f>IF(AND(P1629="beforeRx",O1630="afterRx"),J1630-timingTable[[#This Row],[FRT32_trace]],"EMPTY")</f>
        <v>EMPTY</v>
      </c>
      <c r="AA1629" s="14" t="str">
        <f>IF(AND(timingTable[[#This Row],[txEnd]]="txEnd",Q1633="rxStart"),I1633-timingTable[[#This Row],[FRT32_val]],"EMPTY")</f>
        <v>EMPTY</v>
      </c>
    </row>
    <row r="1630" spans="1:27" x14ac:dyDescent="0.25">
      <c r="A1630" s="14" t="s">
        <v>5904</v>
      </c>
      <c r="B1630">
        <v>335693445287</v>
      </c>
      <c r="C1630" s="14" t="s">
        <v>13833</v>
      </c>
      <c r="D1630">
        <v>129</v>
      </c>
      <c r="E1630" s="14" t="s">
        <v>3677</v>
      </c>
      <c r="F1630" s="14" t="s">
        <v>13834</v>
      </c>
      <c r="G1630" s="14">
        <f>timingTable[[#This Row],[FRT_DEC]]-B1629</f>
        <v>453</v>
      </c>
      <c r="H16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INFO]]))),H1629)</f>
        <v>134</v>
      </c>
      <c r="I16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685997055</v>
      </c>
      <c r="J1630" s="14">
        <f>HEX2DEC(RIGHT(timingTable[[#This Row],[FRT_HEX]],MIN(LEN(timingTable[[#This Row],[FRT_HEX]])-2,8)))</f>
        <v>685996199</v>
      </c>
      <c r="K1630" s="14" t="str">
        <f>IF(timingTable[[#This Row],['[TRACECODE']:.1]]=140,"afterTx","")</f>
        <v/>
      </c>
      <c r="L1630" s="14" t="str">
        <f t="shared" si="275"/>
        <v>beforeTx</v>
      </c>
      <c r="M1630" s="14" t="str">
        <f>IF(AND(H1630=H1629,K1629="afterTx",timingTable[[#This Row],['[TRACECODE']:.1]]=6),"dc","")</f>
        <v/>
      </c>
      <c r="N1630" s="14" t="str">
        <f t="shared" si="276"/>
        <v/>
      </c>
      <c r="O1630" s="14" t="str">
        <f>IF(timingTable[[#This Row],['[TRACECODE']:.1]]=141,"afterRx","")</f>
        <v/>
      </c>
      <c r="P1630" s="14" t="str">
        <f t="shared" si="277"/>
        <v/>
      </c>
      <c r="Q1630" s="14" t="str">
        <f t="shared" si="278"/>
        <v/>
      </c>
      <c r="R1630" s="14" t="str">
        <f t="shared" si="279"/>
        <v/>
      </c>
      <c r="S1630" s="14">
        <f t="shared" si="280"/>
        <v>949</v>
      </c>
      <c r="T1630" s="14" t="str">
        <f t="shared" si="281"/>
        <v>EMPTY</v>
      </c>
      <c r="U1630" s="14" t="str">
        <f t="shared" si="282"/>
        <v>EMPTY</v>
      </c>
      <c r="V1630" s="14" t="str">
        <f t="shared" si="283"/>
        <v>EMPTY</v>
      </c>
      <c r="W1630" s="14">
        <f>IF(L1630="beforeTx",timingTable[[#This Row],[FRT32_val]]-timingTable[[#This Row],[FRT32_trace]],"EMPTY")</f>
        <v>856</v>
      </c>
      <c r="X1630" s="14">
        <f t="shared" si="284"/>
        <v>1080</v>
      </c>
      <c r="Y1630" s="14" t="str">
        <f t="shared" si="285"/>
        <v>EMPTY</v>
      </c>
      <c r="Z1630" s="14" t="str">
        <f>IF(AND(P1630="beforeRx",O1631="afterRx"),J1631-timingTable[[#This Row],[FRT32_trace]],"EMPTY")</f>
        <v>EMPTY</v>
      </c>
      <c r="AA1630" s="14" t="str">
        <f>IF(AND(timingTable[[#This Row],[txEnd]]="txEnd",Q1634="rxStart"),I1634-timingTable[[#This Row],[FRT32_val]],"EMPTY")</f>
        <v>EMPTY</v>
      </c>
    </row>
    <row r="1631" spans="1:27" x14ac:dyDescent="0.25">
      <c r="A1631" s="14" t="s">
        <v>5905</v>
      </c>
      <c r="B1631">
        <v>335693445290</v>
      </c>
      <c r="C1631" s="14" t="s">
        <v>13835</v>
      </c>
      <c r="D1631">
        <v>129</v>
      </c>
      <c r="E1631" s="14" t="s">
        <v>3677</v>
      </c>
      <c r="F1631" s="14" t="s">
        <v>7881</v>
      </c>
      <c r="G1631" s="14">
        <f>timingTable[[#This Row],[FRT_DEC]]-B1630</f>
        <v>3</v>
      </c>
      <c r="H16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INFO]]))),H1630)</f>
        <v>134</v>
      </c>
      <c r="I16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31" s="14">
        <f>HEX2DEC(RIGHT(timingTable[[#This Row],[FRT_HEX]],MIN(LEN(timingTable[[#This Row],[FRT_HEX]])-2,8)))</f>
        <v>685996202</v>
      </c>
      <c r="K1631" s="14" t="str">
        <f>IF(timingTable[[#This Row],['[TRACECODE']:.1]]=140,"afterTx","")</f>
        <v/>
      </c>
      <c r="L1631" s="14" t="str">
        <f t="shared" si="275"/>
        <v/>
      </c>
      <c r="M1631" s="14" t="str">
        <f>IF(AND(H1631=H1630,K1630="afterTx",timingTable[[#This Row],['[TRACECODE']:.1]]=6),"dc","")</f>
        <v/>
      </c>
      <c r="N1631" s="14" t="str">
        <f t="shared" si="276"/>
        <v/>
      </c>
      <c r="O1631" s="14" t="str">
        <f>IF(timingTable[[#This Row],['[TRACECODE']:.1]]=141,"afterRx","")</f>
        <v/>
      </c>
      <c r="P1631" s="14" t="str">
        <f t="shared" si="277"/>
        <v/>
      </c>
      <c r="Q1631" s="14" t="str">
        <f t="shared" si="278"/>
        <v/>
      </c>
      <c r="R1631" s="14" t="str">
        <f t="shared" si="279"/>
        <v/>
      </c>
      <c r="S1631" s="14" t="str">
        <f t="shared" si="280"/>
        <v>EMPTY</v>
      </c>
      <c r="T1631" s="14" t="str">
        <f t="shared" si="281"/>
        <v>EMPTY</v>
      </c>
      <c r="U1631" s="14" t="str">
        <f t="shared" si="282"/>
        <v>EMPTY</v>
      </c>
      <c r="V1631" s="14" t="str">
        <f t="shared" si="283"/>
        <v>EMPTY</v>
      </c>
      <c r="W1631" s="14" t="str">
        <f>IF(L1631="beforeTx",timingTable[[#This Row],[FRT32_val]]-timingTable[[#This Row],[FRT32_trace]],"EMPTY")</f>
        <v>EMPTY</v>
      </c>
      <c r="X1631" s="14" t="str">
        <f t="shared" si="284"/>
        <v>EMPTY</v>
      </c>
      <c r="Y1631" s="14" t="str">
        <f t="shared" si="285"/>
        <v>EMPTY</v>
      </c>
      <c r="Z1631" s="14" t="str">
        <f>IF(AND(P1631="beforeRx",O1632="afterRx"),J1632-timingTable[[#This Row],[FRT32_trace]],"EMPTY")</f>
        <v>EMPTY</v>
      </c>
      <c r="AA1631" s="14" t="str">
        <f>IF(AND(timingTable[[#This Row],[txEnd]]="txEnd",Q1635="rxStart"),I1635-timingTable[[#This Row],[FRT32_val]],"EMPTY")</f>
        <v>EMPTY</v>
      </c>
    </row>
    <row r="1632" spans="1:27" x14ac:dyDescent="0.25">
      <c r="A1632" s="14" t="s">
        <v>5906</v>
      </c>
      <c r="B1632">
        <v>335693446367</v>
      </c>
      <c r="C1632" s="14" t="s">
        <v>13836</v>
      </c>
      <c r="D1632">
        <v>140</v>
      </c>
      <c r="E1632" s="14" t="s">
        <v>1076</v>
      </c>
      <c r="F1632" s="14" t="s">
        <v>7884</v>
      </c>
      <c r="G1632" s="14">
        <f>timingTable[[#This Row],[FRT_DEC]]-B1631</f>
        <v>1077</v>
      </c>
      <c r="H16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INFO]]))),H1631)</f>
        <v>134</v>
      </c>
      <c r="I163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32" s="14">
        <f>HEX2DEC(RIGHT(timingTable[[#This Row],[FRT_HEX]],MIN(LEN(timingTable[[#This Row],[FRT_HEX]])-2,8)))</f>
        <v>685997279</v>
      </c>
      <c r="K1632" s="14" t="str">
        <f>IF(timingTable[[#This Row],['[TRACECODE']:.1]]=140,"afterTx","")</f>
        <v>afterTx</v>
      </c>
      <c r="L1632" s="14" t="str">
        <f t="shared" si="275"/>
        <v/>
      </c>
      <c r="M1632" s="14" t="str">
        <f>IF(AND(H1632=H1631,K1631="afterTx",timingTable[[#This Row],['[TRACECODE']:.1]]=6),"dc","")</f>
        <v/>
      </c>
      <c r="N1632" s="14" t="str">
        <f t="shared" si="276"/>
        <v/>
      </c>
      <c r="O1632" s="14" t="str">
        <f>IF(timingTable[[#This Row],['[TRACECODE']:.1]]=141,"afterRx","")</f>
        <v/>
      </c>
      <c r="P1632" s="14" t="str">
        <f t="shared" si="277"/>
        <v/>
      </c>
      <c r="Q1632" s="14" t="str">
        <f t="shared" si="278"/>
        <v/>
      </c>
      <c r="R1632" s="14" t="str">
        <f t="shared" si="279"/>
        <v/>
      </c>
      <c r="S1632" s="14" t="str">
        <f t="shared" si="280"/>
        <v>EMPTY</v>
      </c>
      <c r="T1632" s="14" t="str">
        <f t="shared" si="281"/>
        <v>EMPTY</v>
      </c>
      <c r="U1632" s="14" t="str">
        <f t="shared" si="282"/>
        <v>EMPTY</v>
      </c>
      <c r="V1632" s="14" t="str">
        <f t="shared" si="283"/>
        <v>EMPTY</v>
      </c>
      <c r="W1632" s="14" t="str">
        <f>IF(L1632="beforeTx",timingTable[[#This Row],[FRT32_val]]-timingTable[[#This Row],[FRT32_trace]],"EMPTY")</f>
        <v>EMPTY</v>
      </c>
      <c r="X1632" s="14" t="str">
        <f t="shared" si="284"/>
        <v>EMPTY</v>
      </c>
      <c r="Y1632" s="14" t="str">
        <f t="shared" si="285"/>
        <v>EMPTY</v>
      </c>
      <c r="Z1632" s="14" t="str">
        <f>IF(AND(P1632="beforeRx",O1633="afterRx"),J1633-timingTable[[#This Row],[FRT32_trace]],"EMPTY")</f>
        <v>EMPTY</v>
      </c>
      <c r="AA1632" s="14" t="str">
        <f>IF(AND(timingTable[[#This Row],[txEnd]]="txEnd",Q1636="rxStart"),I1636-timingTable[[#This Row],[FRT32_val]],"EMPTY")</f>
        <v>EMPTY</v>
      </c>
    </row>
    <row r="1633" spans="1:27" x14ac:dyDescent="0.25">
      <c r="A1633" s="14" t="s">
        <v>5908</v>
      </c>
      <c r="B1633">
        <v>335693487579</v>
      </c>
      <c r="C1633" s="14" t="s">
        <v>13838</v>
      </c>
      <c r="D1633">
        <v>6</v>
      </c>
      <c r="E1633" s="14" t="s">
        <v>1077</v>
      </c>
      <c r="F1633" s="14" t="s">
        <v>13839</v>
      </c>
      <c r="G1633" s="14">
        <f>timingTable[[#This Row],[FRT_DEC]]-B1632</f>
        <v>41212</v>
      </c>
      <c r="H16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INFO]]))),H1632)</f>
        <v>134</v>
      </c>
      <c r="I16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685998004</v>
      </c>
      <c r="J1633" s="14">
        <f>HEX2DEC(RIGHT(timingTable[[#This Row],[FRT_HEX]],MIN(LEN(timingTable[[#This Row],[FRT_HEX]])-2,8)))</f>
        <v>686038491</v>
      </c>
      <c r="K1633" s="14" t="str">
        <f>IF(timingTable[[#This Row],['[TRACECODE']:.1]]=140,"afterTx","")</f>
        <v/>
      </c>
      <c r="L1633" s="14" t="str">
        <f t="shared" si="275"/>
        <v/>
      </c>
      <c r="M1633" s="14" t="str">
        <f>IF(AND(H1633=H1632,K1632="afterTx",timingTable[[#This Row],['[TRACECODE']:.1]]=6),"dc","")</f>
        <v>dc</v>
      </c>
      <c r="N1633" s="14" t="str">
        <f t="shared" si="276"/>
        <v/>
      </c>
      <c r="O1633" s="14" t="str">
        <f>IF(timingTable[[#This Row],['[TRACECODE']:.1]]=141,"afterRx","")</f>
        <v/>
      </c>
      <c r="P1633" s="14" t="str">
        <f t="shared" si="277"/>
        <v/>
      </c>
      <c r="Q1633" s="14" t="str">
        <f t="shared" si="278"/>
        <v/>
      </c>
      <c r="R1633" s="14" t="str">
        <f t="shared" si="279"/>
        <v/>
      </c>
      <c r="S1633" s="14" t="str">
        <f t="shared" si="280"/>
        <v>EMPTY</v>
      </c>
      <c r="T1633" s="14" t="str">
        <f t="shared" si="281"/>
        <v>EMPTY</v>
      </c>
      <c r="U1633" s="14" t="str">
        <f t="shared" si="282"/>
        <v>EMPTY</v>
      </c>
      <c r="V1633" s="14" t="str">
        <f t="shared" si="283"/>
        <v>EMPTY</v>
      </c>
      <c r="W1633" s="14" t="str">
        <f>IF(L1633="beforeTx",timingTable[[#This Row],[FRT32_val]]-timingTable[[#This Row],[FRT32_trace]],"EMPTY")</f>
        <v>EMPTY</v>
      </c>
      <c r="X1633" s="14" t="str">
        <f t="shared" si="284"/>
        <v>EMPTY</v>
      </c>
      <c r="Y1633" s="14" t="str">
        <f t="shared" si="285"/>
        <v>EMPTY</v>
      </c>
      <c r="Z1633" s="14" t="str">
        <f>IF(AND(P1633="beforeRx",O1634="afterRx"),J1634-timingTable[[#This Row],[FRT32_trace]],"EMPTY")</f>
        <v>EMPTY</v>
      </c>
      <c r="AA1633" s="14" t="str">
        <f>IF(AND(timingTable[[#This Row],[txEnd]]="txEnd",Q1637="rxStart"),I1637-timingTable[[#This Row],[FRT32_val]],"EMPTY")</f>
        <v>EMPTY</v>
      </c>
    </row>
    <row r="1634" spans="1:27" x14ac:dyDescent="0.25">
      <c r="A1634" s="14" t="s">
        <v>5909</v>
      </c>
      <c r="B1634">
        <v>335693487582</v>
      </c>
      <c r="C1634" s="14" t="s">
        <v>13840</v>
      </c>
      <c r="D1634">
        <v>6</v>
      </c>
      <c r="E1634" s="14" t="s">
        <v>1077</v>
      </c>
      <c r="F1634" s="14" t="s">
        <v>7877</v>
      </c>
      <c r="G1634" s="14">
        <f>timingTable[[#This Row],[FRT_DEC]]-B1633</f>
        <v>3</v>
      </c>
      <c r="H16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INFO]]))),H1633)</f>
        <v>134</v>
      </c>
      <c r="I16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34" s="14">
        <f>HEX2DEC(RIGHT(timingTable[[#This Row],[FRT_HEX]],MIN(LEN(timingTable[[#This Row],[FRT_HEX]])-2,8)))</f>
        <v>686038494</v>
      </c>
      <c r="K1634" s="14" t="str">
        <f>IF(timingTable[[#This Row],['[TRACECODE']:.1]]=140,"afterTx","")</f>
        <v/>
      </c>
      <c r="L1634" s="14" t="str">
        <f t="shared" si="275"/>
        <v/>
      </c>
      <c r="M1634" s="14" t="str">
        <f>IF(AND(H1634=H1633,K1633="afterTx",timingTable[[#This Row],['[TRACECODE']:.1]]=6),"dc","")</f>
        <v/>
      </c>
      <c r="N1634" s="14" t="str">
        <f t="shared" si="276"/>
        <v/>
      </c>
      <c r="O1634" s="14" t="str">
        <f>IF(timingTable[[#This Row],['[TRACECODE']:.1]]=141,"afterRx","")</f>
        <v/>
      </c>
      <c r="P1634" s="14" t="str">
        <f t="shared" si="277"/>
        <v/>
      </c>
      <c r="Q1634" s="14" t="str">
        <f t="shared" si="278"/>
        <v/>
      </c>
      <c r="R1634" s="14" t="str">
        <f t="shared" si="279"/>
        <v/>
      </c>
      <c r="S1634" s="14" t="str">
        <f t="shared" si="280"/>
        <v>EMPTY</v>
      </c>
      <c r="T1634" s="14" t="str">
        <f t="shared" si="281"/>
        <v>EMPTY</v>
      </c>
      <c r="U1634" s="14" t="str">
        <f t="shared" si="282"/>
        <v>EMPTY</v>
      </c>
      <c r="V1634" s="14" t="str">
        <f t="shared" si="283"/>
        <v>EMPTY</v>
      </c>
      <c r="W1634" s="14" t="str">
        <f>IF(L1634="beforeTx",timingTable[[#This Row],[FRT32_val]]-timingTable[[#This Row],[FRT32_trace]],"EMPTY")</f>
        <v>EMPTY</v>
      </c>
      <c r="X1634" s="14" t="str">
        <f t="shared" si="284"/>
        <v>EMPTY</v>
      </c>
      <c r="Y1634" s="14" t="str">
        <f t="shared" si="285"/>
        <v>EMPTY</v>
      </c>
      <c r="Z1634" s="14" t="str">
        <f>IF(AND(P1634="beforeRx",O1635="afterRx"),J1635-timingTable[[#This Row],[FRT32_trace]],"EMPTY")</f>
        <v>EMPTY</v>
      </c>
      <c r="AA1634" s="14" t="str">
        <f>IF(AND(timingTable[[#This Row],[txEnd]]="txEnd",Q1638="rxStart"),I1638-timingTable[[#This Row],[FRT32_val]],"EMPTY")</f>
        <v>EMPTY</v>
      </c>
    </row>
    <row r="1635" spans="1:27" x14ac:dyDescent="0.25">
      <c r="A1635" s="14" t="s">
        <v>5910</v>
      </c>
      <c r="B1635">
        <v>335693487585</v>
      </c>
      <c r="C1635" s="14" t="s">
        <v>13841</v>
      </c>
      <c r="D1635">
        <v>122</v>
      </c>
      <c r="E1635" s="14" t="s">
        <v>3921</v>
      </c>
      <c r="F1635" s="14" t="s">
        <v>13842</v>
      </c>
      <c r="G1635" s="14">
        <f>timingTable[[#This Row],[FRT_DEC]]-B1634</f>
        <v>3</v>
      </c>
      <c r="H16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INFO]]))),H1634)</f>
        <v>134</v>
      </c>
      <c r="I16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686038464</v>
      </c>
      <c r="J1635" s="14">
        <f>HEX2DEC(RIGHT(timingTable[[#This Row],[FRT_HEX]],MIN(LEN(timingTable[[#This Row],[FRT_HEX]])-2,8)))</f>
        <v>686038497</v>
      </c>
      <c r="K1635" s="14" t="str">
        <f>IF(timingTable[[#This Row],['[TRACECODE']:.1]]=140,"afterTx","")</f>
        <v/>
      </c>
      <c r="L1635" s="14" t="str">
        <f t="shared" si="275"/>
        <v/>
      </c>
      <c r="M1635" s="14" t="str">
        <f>IF(AND(H1635=H1634,K1634="afterTx",timingTable[[#This Row],['[TRACECODE']:.1]]=6),"dc","")</f>
        <v/>
      </c>
      <c r="N1635" s="14" t="str">
        <f t="shared" si="276"/>
        <v>txEnd</v>
      </c>
      <c r="O1635" s="14" t="str">
        <f>IF(timingTable[[#This Row],['[TRACECODE']:.1]]=141,"afterRx","")</f>
        <v/>
      </c>
      <c r="P1635" s="14" t="str">
        <f t="shared" si="277"/>
        <v/>
      </c>
      <c r="Q1635" s="14" t="str">
        <f t="shared" si="278"/>
        <v/>
      </c>
      <c r="R1635" s="14" t="str">
        <f t="shared" si="279"/>
        <v/>
      </c>
      <c r="S1635" s="14" t="str">
        <f t="shared" si="280"/>
        <v>EMPTY</v>
      </c>
      <c r="T1635" s="14" t="str">
        <f t="shared" si="281"/>
        <v>EMPTY</v>
      </c>
      <c r="U1635" s="14" t="str">
        <f t="shared" si="282"/>
        <v>EMPTY</v>
      </c>
      <c r="V1635" s="14" t="str">
        <f t="shared" si="283"/>
        <v>EMPTY</v>
      </c>
      <c r="W1635" s="14" t="str">
        <f>IF(L1635="beforeTx",timingTable[[#This Row],[FRT32_val]]-timingTable[[#This Row],[FRT32_trace]],"EMPTY")</f>
        <v>EMPTY</v>
      </c>
      <c r="X1635" s="14" t="str">
        <f t="shared" si="284"/>
        <v>EMPTY</v>
      </c>
      <c r="Y1635" s="14" t="str">
        <f t="shared" si="285"/>
        <v>EMPTY</v>
      </c>
      <c r="Z1635" s="14" t="str">
        <f>IF(AND(P1635="beforeRx",O1636="afterRx"),J1636-timingTable[[#This Row],[FRT32_trace]],"EMPTY")</f>
        <v>EMPTY</v>
      </c>
      <c r="AA1635" s="14" t="str">
        <f>IF(AND(timingTable[[#This Row],[txEnd]]="txEnd",Q1639="rxStart"),I1639-timingTable[[#This Row],[FRT32_val]],"EMPTY")</f>
        <v>EMPTY</v>
      </c>
    </row>
    <row r="1636" spans="1:27" x14ac:dyDescent="0.25">
      <c r="A1636" s="14" t="s">
        <v>5911</v>
      </c>
      <c r="B1636">
        <v>335693487588</v>
      </c>
      <c r="C1636" s="14" t="s">
        <v>13843</v>
      </c>
      <c r="D1636">
        <v>122</v>
      </c>
      <c r="E1636" s="14" t="s">
        <v>3921</v>
      </c>
      <c r="F1636" s="14" t="s">
        <v>7878</v>
      </c>
      <c r="G1636" s="14">
        <f>timingTable[[#This Row],[FRT_DEC]]-B1635</f>
        <v>3</v>
      </c>
      <c r="H16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INFO]]))),H1635)</f>
        <v>134</v>
      </c>
      <c r="I16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36" s="14">
        <f>HEX2DEC(RIGHT(timingTable[[#This Row],[FRT_HEX]],MIN(LEN(timingTable[[#This Row],[FRT_HEX]])-2,8)))</f>
        <v>686038500</v>
      </c>
      <c r="K1636" s="14" t="str">
        <f>IF(timingTable[[#This Row],['[TRACECODE']:.1]]=140,"afterTx","")</f>
        <v/>
      </c>
      <c r="L1636" s="14" t="str">
        <f t="shared" si="275"/>
        <v/>
      </c>
      <c r="M1636" s="14" t="str">
        <f>IF(AND(H1636=H1635,K1635="afterTx",timingTable[[#This Row],['[TRACECODE']:.1]]=6),"dc","")</f>
        <v/>
      </c>
      <c r="N1636" s="14" t="str">
        <f t="shared" si="276"/>
        <v/>
      </c>
      <c r="O1636" s="14" t="str">
        <f>IF(timingTable[[#This Row],['[TRACECODE']:.1]]=141,"afterRx","")</f>
        <v/>
      </c>
      <c r="P1636" s="14" t="str">
        <f t="shared" si="277"/>
        <v/>
      </c>
      <c r="Q1636" s="14" t="str">
        <f t="shared" si="278"/>
        <v/>
      </c>
      <c r="R1636" s="14" t="str">
        <f t="shared" si="279"/>
        <v/>
      </c>
      <c r="S1636" s="14" t="str">
        <f t="shared" si="280"/>
        <v>EMPTY</v>
      </c>
      <c r="T1636" s="14" t="str">
        <f t="shared" si="281"/>
        <v>EMPTY</v>
      </c>
      <c r="U1636" s="14" t="str">
        <f t="shared" si="282"/>
        <v>EMPTY</v>
      </c>
      <c r="V1636" s="14" t="str">
        <f t="shared" si="283"/>
        <v>EMPTY</v>
      </c>
      <c r="W1636" s="14" t="str">
        <f>IF(L1636="beforeTx",timingTable[[#This Row],[FRT32_val]]-timingTable[[#This Row],[FRT32_trace]],"EMPTY")</f>
        <v>EMPTY</v>
      </c>
      <c r="X1636" s="14" t="str">
        <f t="shared" si="284"/>
        <v>EMPTY</v>
      </c>
      <c r="Y1636" s="14" t="str">
        <f t="shared" si="285"/>
        <v>EMPTY</v>
      </c>
      <c r="Z1636" s="14" t="str">
        <f>IF(AND(P1636="beforeRx",O1637="afterRx"),J1637-timingTable[[#This Row],[FRT32_trace]],"EMPTY")</f>
        <v>EMPTY</v>
      </c>
      <c r="AA1636" s="14" t="str">
        <f>IF(AND(timingTable[[#This Row],[txEnd]]="txEnd",Q1640="rxStart"),I1640-timingTable[[#This Row],[FRT32_val]],"EMPTY")</f>
        <v>EMPTY</v>
      </c>
    </row>
    <row r="1637" spans="1:27" x14ac:dyDescent="0.25">
      <c r="A1637" s="14" t="s">
        <v>5912</v>
      </c>
      <c r="B1637">
        <v>335693487597</v>
      </c>
      <c r="C1637" s="14" t="s">
        <v>13844</v>
      </c>
      <c r="D1637">
        <v>151</v>
      </c>
      <c r="E1637" s="14" t="s">
        <v>7876</v>
      </c>
      <c r="F1637" s="14" t="s">
        <v>8006</v>
      </c>
      <c r="G1637" s="14">
        <f>timingTable[[#This Row],[FRT_DEC]]-B1636</f>
        <v>9</v>
      </c>
      <c r="H16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INFO]]))),H1636)</f>
        <v>134</v>
      </c>
      <c r="I16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637" s="14">
        <f>HEX2DEC(RIGHT(timingTable[[#This Row],[FRT_HEX]],MIN(LEN(timingTable[[#This Row],[FRT_HEX]])-2,8)))</f>
        <v>686038509</v>
      </c>
      <c r="K1637" s="14" t="str">
        <f>IF(timingTable[[#This Row],['[TRACECODE']:.1]]=140,"afterTx","")</f>
        <v/>
      </c>
      <c r="L1637" s="14" t="str">
        <f t="shared" si="275"/>
        <v/>
      </c>
      <c r="M1637" s="14" t="str">
        <f>IF(AND(H1637=H1636,K1636="afterTx",timingTable[[#This Row],['[TRACECODE']:.1]]=6),"dc","")</f>
        <v/>
      </c>
      <c r="N1637" s="14" t="str">
        <f t="shared" si="276"/>
        <v/>
      </c>
      <c r="O1637" s="14" t="str">
        <f>IF(timingTable[[#This Row],['[TRACECODE']:.1]]=141,"afterRx","")</f>
        <v/>
      </c>
      <c r="P1637" s="14" t="str">
        <f t="shared" si="277"/>
        <v/>
      </c>
      <c r="Q1637" s="14" t="str">
        <f t="shared" si="278"/>
        <v/>
      </c>
      <c r="R1637" s="14" t="str">
        <f t="shared" si="279"/>
        <v/>
      </c>
      <c r="S1637" s="14" t="str">
        <f t="shared" si="280"/>
        <v>EMPTY</v>
      </c>
      <c r="T1637" s="14" t="str">
        <f t="shared" si="281"/>
        <v>EMPTY</v>
      </c>
      <c r="U1637" s="14" t="str">
        <f t="shared" si="282"/>
        <v>EMPTY</v>
      </c>
      <c r="V1637" s="14" t="str">
        <f t="shared" si="283"/>
        <v>EMPTY</v>
      </c>
      <c r="W1637" s="14" t="str">
        <f>IF(L1637="beforeTx",timingTable[[#This Row],[FRT32_val]]-timingTable[[#This Row],[FRT32_trace]],"EMPTY")</f>
        <v>EMPTY</v>
      </c>
      <c r="X1637" s="14" t="str">
        <f t="shared" si="284"/>
        <v>EMPTY</v>
      </c>
      <c r="Y1637" s="14" t="str">
        <f t="shared" si="285"/>
        <v>EMPTY</v>
      </c>
      <c r="Z1637" s="14" t="str">
        <f>IF(AND(P1637="beforeRx",O1638="afterRx"),J1638-timingTable[[#This Row],[FRT32_trace]],"EMPTY")</f>
        <v>EMPTY</v>
      </c>
      <c r="AA1637" s="14" t="str">
        <f>IF(AND(timingTable[[#This Row],[txEnd]]="txEnd",Q1641="rxStart"),I1641-timingTable[[#This Row],[FRT32_val]],"EMPTY")</f>
        <v>EMPTY</v>
      </c>
    </row>
    <row r="1638" spans="1:27" x14ac:dyDescent="0.25">
      <c r="A1638" s="14" t="s">
        <v>5920</v>
      </c>
      <c r="B1638">
        <v>335693488066</v>
      </c>
      <c r="C1638" s="14" t="s">
        <v>13853</v>
      </c>
      <c r="D1638">
        <v>151</v>
      </c>
      <c r="E1638" s="14" t="s">
        <v>7876</v>
      </c>
      <c r="F1638" s="14" t="s">
        <v>8130</v>
      </c>
      <c r="G1638" s="14">
        <f>timingTable[[#This Row],[FRT_DEC]]-B1637</f>
        <v>469</v>
      </c>
      <c r="H16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INFO]]))),H1637)</f>
        <v>134</v>
      </c>
      <c r="I16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638" s="14">
        <f>HEX2DEC(RIGHT(timingTable[[#This Row],[FRT_HEX]],MIN(LEN(timingTable[[#This Row],[FRT_HEX]])-2,8)))</f>
        <v>686038978</v>
      </c>
      <c r="K1638" s="14" t="str">
        <f>IF(timingTable[[#This Row],['[TRACECODE']:.1]]=140,"afterTx","")</f>
        <v/>
      </c>
      <c r="L1638" s="14" t="str">
        <f t="shared" si="275"/>
        <v/>
      </c>
      <c r="M1638" s="14" t="str">
        <f>IF(AND(H1638=H1637,K1637="afterTx",timingTable[[#This Row],['[TRACECODE']:.1]]=6),"dc","")</f>
        <v/>
      </c>
      <c r="N1638" s="14" t="str">
        <f t="shared" si="276"/>
        <v/>
      </c>
      <c r="O1638" s="14" t="str">
        <f>IF(timingTable[[#This Row],['[TRACECODE']:.1]]=141,"afterRx","")</f>
        <v/>
      </c>
      <c r="P1638" s="14" t="str">
        <f t="shared" si="277"/>
        <v/>
      </c>
      <c r="Q1638" s="14" t="str">
        <f t="shared" si="278"/>
        <v/>
      </c>
      <c r="R1638" s="14" t="str">
        <f t="shared" si="279"/>
        <v/>
      </c>
      <c r="S1638" s="14" t="str">
        <f t="shared" si="280"/>
        <v>EMPTY</v>
      </c>
      <c r="T1638" s="14" t="str">
        <f t="shared" si="281"/>
        <v>EMPTY</v>
      </c>
      <c r="U1638" s="14" t="str">
        <f t="shared" si="282"/>
        <v>EMPTY</v>
      </c>
      <c r="V1638" s="14" t="str">
        <f t="shared" si="283"/>
        <v>EMPTY</v>
      </c>
      <c r="W1638" s="14" t="str">
        <f>IF(L1638="beforeTx",timingTable[[#This Row],[FRT32_val]]-timingTable[[#This Row],[FRT32_trace]],"EMPTY")</f>
        <v>EMPTY</v>
      </c>
      <c r="X1638" s="14" t="str">
        <f t="shared" si="284"/>
        <v>EMPTY</v>
      </c>
      <c r="Y1638" s="14" t="str">
        <f t="shared" si="285"/>
        <v>EMPTY</v>
      </c>
      <c r="Z1638" s="14" t="str">
        <f>IF(AND(P1638="beforeRx",O1639="afterRx"),J1639-timingTable[[#This Row],[FRT32_trace]],"EMPTY")</f>
        <v>EMPTY</v>
      </c>
      <c r="AA1638" s="14" t="str">
        <f>IF(AND(timingTable[[#This Row],[txEnd]]="txEnd",Q1642="rxStart"),I1642-timingTable[[#This Row],[FRT32_val]],"EMPTY")</f>
        <v>EMPTY</v>
      </c>
    </row>
    <row r="1639" spans="1:27" x14ac:dyDescent="0.25">
      <c r="A1639" s="14" t="s">
        <v>5923</v>
      </c>
      <c r="B1639">
        <v>335693488090</v>
      </c>
      <c r="C1639" s="14" t="s">
        <v>13856</v>
      </c>
      <c r="D1639">
        <v>130</v>
      </c>
      <c r="E1639" s="14" t="s">
        <v>3933</v>
      </c>
      <c r="F1639" s="14" t="s">
        <v>4003</v>
      </c>
      <c r="G1639" s="14">
        <f>timingTable[[#This Row],[FRT_DEC]]-B1638</f>
        <v>24</v>
      </c>
      <c r="H16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INFO]]))),H1638)</f>
        <v>134</v>
      </c>
      <c r="I16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589829</v>
      </c>
      <c r="J1639" s="14">
        <f>HEX2DEC(RIGHT(timingTable[[#This Row],[FRT_HEX]],MIN(LEN(timingTable[[#This Row],[FRT_HEX]])-2,8)))</f>
        <v>686039002</v>
      </c>
      <c r="K1639" s="14" t="str">
        <f>IF(timingTable[[#This Row],['[TRACECODE']:.1]]=140,"afterTx","")</f>
        <v/>
      </c>
      <c r="L1639" s="14" t="str">
        <f t="shared" si="275"/>
        <v/>
      </c>
      <c r="M1639" s="14" t="str">
        <f>IF(AND(H1639=H1638,K1638="afterTx",timingTable[[#This Row],['[TRACECODE']:.1]]=6),"dc","")</f>
        <v/>
      </c>
      <c r="N1639" s="14" t="str">
        <f t="shared" si="276"/>
        <v/>
      </c>
      <c r="O1639" s="14" t="str">
        <f>IF(timingTable[[#This Row],['[TRACECODE']:.1]]=141,"afterRx","")</f>
        <v/>
      </c>
      <c r="P1639" s="14" t="str">
        <f t="shared" si="277"/>
        <v>beforeRx</v>
      </c>
      <c r="Q1639" s="14" t="str">
        <f t="shared" si="278"/>
        <v/>
      </c>
      <c r="R1639" s="14" t="str">
        <f t="shared" si="279"/>
        <v/>
      </c>
      <c r="S1639" s="14" t="str">
        <f t="shared" si="280"/>
        <v>EMPTY</v>
      </c>
      <c r="T1639" s="14" t="str">
        <f t="shared" si="281"/>
        <v>EMPTY</v>
      </c>
      <c r="U1639" s="14" t="str">
        <f t="shared" si="282"/>
        <v>EMPTY</v>
      </c>
      <c r="V1639" s="14" t="str">
        <f t="shared" si="283"/>
        <v>EMPTY</v>
      </c>
      <c r="W1639" s="14" t="str">
        <f>IF(L1639="beforeTx",timingTable[[#This Row],[FRT32_val]]-timingTable[[#This Row],[FRT32_trace]],"EMPTY")</f>
        <v>EMPTY</v>
      </c>
      <c r="X1639" s="14" t="str">
        <f t="shared" si="284"/>
        <v>EMPTY</v>
      </c>
      <c r="Y1639" s="14" t="str">
        <f t="shared" si="285"/>
        <v>EMPTY</v>
      </c>
      <c r="Z1639" s="14">
        <f>IF(AND(P1639="beforeRx",O1640="afterRx"),J1640-timingTable[[#This Row],[FRT32_trace]],"EMPTY")</f>
        <v>164</v>
      </c>
      <c r="AA1639" s="14" t="str">
        <f>IF(AND(timingTable[[#This Row],[txEnd]]="txEnd",Q1643="rxStart"),I1643-timingTable[[#This Row],[FRT32_val]],"EMPTY")</f>
        <v>EMPTY</v>
      </c>
    </row>
    <row r="1640" spans="1:27" x14ac:dyDescent="0.25">
      <c r="A1640" s="14" t="s">
        <v>5924</v>
      </c>
      <c r="B1640">
        <v>335693488254</v>
      </c>
      <c r="C1640" s="14" t="s">
        <v>13857</v>
      </c>
      <c r="D1640">
        <v>141</v>
      </c>
      <c r="E1640" s="14" t="s">
        <v>3934</v>
      </c>
      <c r="F1640" s="14" t="s">
        <v>4004</v>
      </c>
      <c r="G1640" s="14">
        <f>timingTable[[#This Row],[FRT_DEC]]-B1639</f>
        <v>164</v>
      </c>
      <c r="H16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INFO]]))),H1639)</f>
        <v>134</v>
      </c>
      <c r="I16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40" s="14">
        <f>HEX2DEC(RIGHT(timingTable[[#This Row],[FRT_HEX]],MIN(LEN(timingTable[[#This Row],[FRT_HEX]])-2,8)))</f>
        <v>686039166</v>
      </c>
      <c r="K1640" s="14" t="str">
        <f>IF(timingTable[[#This Row],['[TRACECODE']:.1]]=140,"afterTx","")</f>
        <v/>
      </c>
      <c r="L1640" s="14" t="str">
        <f t="shared" si="275"/>
        <v/>
      </c>
      <c r="M1640" s="14" t="str">
        <f>IF(AND(H1640=H1639,K1639="afterTx",timingTable[[#This Row],['[TRACECODE']:.1]]=6),"dc","")</f>
        <v/>
      </c>
      <c r="N1640" s="14" t="str">
        <f t="shared" si="276"/>
        <v/>
      </c>
      <c r="O1640" s="14" t="str">
        <f>IF(timingTable[[#This Row],['[TRACECODE']:.1]]=141,"afterRx","")</f>
        <v>afterRx</v>
      </c>
      <c r="P1640" s="14" t="str">
        <f t="shared" si="277"/>
        <v/>
      </c>
      <c r="Q1640" s="14" t="str">
        <f t="shared" si="278"/>
        <v/>
      </c>
      <c r="R1640" s="14" t="str">
        <f t="shared" si="279"/>
        <v/>
      </c>
      <c r="S1640" s="14" t="str">
        <f t="shared" si="280"/>
        <v>EMPTY</v>
      </c>
      <c r="T1640" s="14" t="str">
        <f t="shared" si="281"/>
        <v>EMPTY</v>
      </c>
      <c r="U1640" s="14" t="str">
        <f t="shared" si="282"/>
        <v>EMPTY</v>
      </c>
      <c r="V1640" s="14" t="str">
        <f t="shared" si="283"/>
        <v>EMPTY</v>
      </c>
      <c r="W1640" s="14" t="str">
        <f>IF(L1640="beforeTx",timingTable[[#This Row],[FRT32_val]]-timingTable[[#This Row],[FRT32_trace]],"EMPTY")</f>
        <v>EMPTY</v>
      </c>
      <c r="X1640" s="14" t="str">
        <f t="shared" si="284"/>
        <v>EMPTY</v>
      </c>
      <c r="Y1640" s="14" t="str">
        <f t="shared" si="285"/>
        <v>EMPTY</v>
      </c>
      <c r="Z1640" s="14" t="str">
        <f>IF(AND(P1640="beforeRx",O1641="afterRx"),J1641-timingTable[[#This Row],[FRT32_trace]],"EMPTY")</f>
        <v>EMPTY</v>
      </c>
      <c r="AA1640" s="14" t="str">
        <f>IF(AND(timingTable[[#This Row],[txEnd]]="txEnd",Q1644="rxStart"),I1644-timingTable[[#This Row],[FRT32_val]],"EMPTY")</f>
        <v>EMPTY</v>
      </c>
    </row>
    <row r="1641" spans="1:27" x14ac:dyDescent="0.25">
      <c r="A1641" s="14" t="s">
        <v>5927</v>
      </c>
      <c r="B1641">
        <v>335693489808</v>
      </c>
      <c r="C1641" s="14" t="s">
        <v>13860</v>
      </c>
      <c r="D1641">
        <v>123</v>
      </c>
      <c r="E1641" s="14" t="s">
        <v>3922</v>
      </c>
      <c r="F1641" s="14" t="s">
        <v>13861</v>
      </c>
      <c r="G1641" s="14">
        <f>timingTable[[#This Row],[FRT_DEC]]-B1640</f>
        <v>1554</v>
      </c>
      <c r="H16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INFO]]))),H1640)</f>
        <v>134</v>
      </c>
      <c r="I16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686040302</v>
      </c>
      <c r="J1641" s="14">
        <f>HEX2DEC(RIGHT(timingTable[[#This Row],[FRT_HEX]],MIN(LEN(timingTable[[#This Row],[FRT_HEX]])-2,8)))</f>
        <v>686040720</v>
      </c>
      <c r="K1641" s="14" t="str">
        <f>IF(timingTable[[#This Row],['[TRACECODE']:.1]]=140,"afterTx","")</f>
        <v/>
      </c>
      <c r="L1641" s="14" t="str">
        <f t="shared" si="275"/>
        <v/>
      </c>
      <c r="M1641" s="14" t="str">
        <f>IF(AND(H1641=H1640,K1640="afterTx",timingTable[[#This Row],['[TRACECODE']:.1]]=6),"dc","")</f>
        <v/>
      </c>
      <c r="N1641" s="14" t="str">
        <f t="shared" si="276"/>
        <v/>
      </c>
      <c r="O1641" s="14" t="str">
        <f>IF(timingTable[[#This Row],['[TRACECODE']:.1]]=141,"afterRx","")</f>
        <v/>
      </c>
      <c r="P1641" s="14" t="str">
        <f t="shared" si="277"/>
        <v/>
      </c>
      <c r="Q1641" s="14" t="str">
        <f t="shared" si="278"/>
        <v>rxStart</v>
      </c>
      <c r="R1641" s="14" t="str">
        <f t="shared" si="279"/>
        <v/>
      </c>
      <c r="S1641" s="14" t="str">
        <f t="shared" si="280"/>
        <v>EMPTY</v>
      </c>
      <c r="T1641" s="14" t="str">
        <f t="shared" si="281"/>
        <v>EMPTY</v>
      </c>
      <c r="U1641" s="14" t="str">
        <f t="shared" si="282"/>
        <v>EMPTY</v>
      </c>
      <c r="V1641" s="14" t="str">
        <f t="shared" si="283"/>
        <v>EMPTY</v>
      </c>
      <c r="W1641" s="14" t="str">
        <f>IF(L1641="beforeTx",timingTable[[#This Row],[FRT32_val]]-timingTable[[#This Row],[FRT32_trace]],"EMPTY")</f>
        <v>EMPTY</v>
      </c>
      <c r="X1641" s="14" t="str">
        <f t="shared" si="284"/>
        <v>EMPTY</v>
      </c>
      <c r="Y1641" s="14" t="str">
        <f t="shared" si="285"/>
        <v>EMPTY</v>
      </c>
      <c r="Z1641" s="14" t="str">
        <f>IF(AND(P1641="beforeRx",O1642="afterRx"),J1642-timingTable[[#This Row],[FRT32_trace]],"EMPTY")</f>
        <v>EMPTY</v>
      </c>
      <c r="AA1641" s="14" t="str">
        <f>IF(AND(timingTable[[#This Row],[txEnd]]="txEnd",Q1645="rxStart"),I1645-timingTable[[#This Row],[FRT32_val]],"EMPTY")</f>
        <v>EMPTY</v>
      </c>
    </row>
    <row r="1642" spans="1:27" x14ac:dyDescent="0.25">
      <c r="A1642" s="14" t="s">
        <v>5928</v>
      </c>
      <c r="B1642">
        <v>335693489810</v>
      </c>
      <c r="C1642" s="14" t="s">
        <v>13862</v>
      </c>
      <c r="D1642">
        <v>123</v>
      </c>
      <c r="E1642" s="14" t="s">
        <v>3922</v>
      </c>
      <c r="F1642" s="14" t="s">
        <v>7879</v>
      </c>
      <c r="G1642" s="14">
        <f>timingTable[[#This Row],[FRT_DEC]]-B1641</f>
        <v>2</v>
      </c>
      <c r="H16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INFO]]))),H1641)</f>
        <v>134</v>
      </c>
      <c r="I16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42" s="14">
        <f>HEX2DEC(RIGHT(timingTable[[#This Row],[FRT_HEX]],MIN(LEN(timingTable[[#This Row],[FRT_HEX]])-2,8)))</f>
        <v>686040722</v>
      </c>
      <c r="K1642" s="14" t="str">
        <f>IF(timingTable[[#This Row],['[TRACECODE']:.1]]=140,"afterTx","")</f>
        <v/>
      </c>
      <c r="L1642" s="14" t="str">
        <f t="shared" si="275"/>
        <v/>
      </c>
      <c r="M1642" s="14" t="str">
        <f>IF(AND(H1642=H1641,K1641="afterTx",timingTable[[#This Row],['[TRACECODE']:.1]]=6),"dc","")</f>
        <v/>
      </c>
      <c r="N1642" s="14" t="str">
        <f t="shared" si="276"/>
        <v/>
      </c>
      <c r="O1642" s="14" t="str">
        <f>IF(timingTable[[#This Row],['[TRACECODE']:.1]]=141,"afterRx","")</f>
        <v/>
      </c>
      <c r="P1642" s="14" t="str">
        <f t="shared" si="277"/>
        <v/>
      </c>
      <c r="Q1642" s="14" t="str">
        <f t="shared" si="278"/>
        <v/>
      </c>
      <c r="R1642" s="14" t="str">
        <f t="shared" si="279"/>
        <v/>
      </c>
      <c r="S1642" s="14" t="str">
        <f t="shared" si="280"/>
        <v>EMPTY</v>
      </c>
      <c r="T1642" s="14" t="str">
        <f t="shared" si="281"/>
        <v>EMPTY</v>
      </c>
      <c r="U1642" s="14" t="str">
        <f t="shared" si="282"/>
        <v>EMPTY</v>
      </c>
      <c r="V1642" s="14" t="str">
        <f t="shared" si="283"/>
        <v>EMPTY</v>
      </c>
      <c r="W1642" s="14" t="str">
        <f>IF(L1642="beforeTx",timingTable[[#This Row],[FRT32_val]]-timingTable[[#This Row],[FRT32_trace]],"EMPTY")</f>
        <v>EMPTY</v>
      </c>
      <c r="X1642" s="14" t="str">
        <f t="shared" si="284"/>
        <v>EMPTY</v>
      </c>
      <c r="Y1642" s="14" t="str">
        <f t="shared" si="285"/>
        <v>EMPTY</v>
      </c>
      <c r="Z1642" s="14" t="str">
        <f>IF(AND(P1642="beforeRx",O1643="afterRx"),J1643-timingTable[[#This Row],[FRT32_trace]],"EMPTY")</f>
        <v>EMPTY</v>
      </c>
      <c r="AA1642" s="14" t="str">
        <f>IF(AND(timingTable[[#This Row],[txEnd]]="txEnd",Q1646="rxStart"),I1646-timingTable[[#This Row],[FRT32_val]],"EMPTY")</f>
        <v>EMPTY</v>
      </c>
    </row>
    <row r="1643" spans="1:27" x14ac:dyDescent="0.25">
      <c r="A1643" s="14" t="s">
        <v>5931</v>
      </c>
      <c r="B1643">
        <v>335693490366</v>
      </c>
      <c r="C1643" s="14" t="s">
        <v>13865</v>
      </c>
      <c r="D1643">
        <v>151</v>
      </c>
      <c r="E1643" s="14" t="s">
        <v>7876</v>
      </c>
      <c r="F1643" s="14" t="s">
        <v>7845</v>
      </c>
      <c r="G1643" s="14">
        <f>timingTable[[#This Row],[FRT_DEC]]-B1642</f>
        <v>556</v>
      </c>
      <c r="H16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INFO]]))),H1642)</f>
        <v>134</v>
      </c>
      <c r="I16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643" s="14">
        <f>HEX2DEC(RIGHT(timingTable[[#This Row],[FRT_HEX]],MIN(LEN(timingTable[[#This Row],[FRT_HEX]])-2,8)))</f>
        <v>686041278</v>
      </c>
      <c r="K1643" s="14" t="str">
        <f>IF(timingTable[[#This Row],['[TRACECODE']:.1]]=140,"afterTx","")</f>
        <v/>
      </c>
      <c r="L1643" s="14" t="str">
        <f t="shared" si="275"/>
        <v/>
      </c>
      <c r="M1643" s="14" t="str">
        <f>IF(AND(H1643=H1642,K1642="afterTx",timingTable[[#This Row],['[TRACECODE']:.1]]=6),"dc","")</f>
        <v/>
      </c>
      <c r="N1643" s="14" t="str">
        <f t="shared" si="276"/>
        <v/>
      </c>
      <c r="O1643" s="14" t="str">
        <f>IF(timingTable[[#This Row],['[TRACECODE']:.1]]=141,"afterRx","")</f>
        <v/>
      </c>
      <c r="P1643" s="14" t="str">
        <f t="shared" si="277"/>
        <v/>
      </c>
      <c r="Q1643" s="14" t="str">
        <f t="shared" si="278"/>
        <v/>
      </c>
      <c r="R1643" s="14" t="str">
        <f t="shared" si="279"/>
        <v>rxEnd</v>
      </c>
      <c r="S1643" s="14" t="str">
        <f t="shared" si="280"/>
        <v>EMPTY</v>
      </c>
      <c r="T1643" s="14" t="str">
        <f t="shared" si="281"/>
        <v>EMPTY</v>
      </c>
      <c r="U1643" s="14" t="str">
        <f t="shared" si="282"/>
        <v>EMPTY</v>
      </c>
      <c r="V1643" s="14" t="str">
        <f t="shared" si="283"/>
        <v>EMPTY</v>
      </c>
      <c r="W1643" s="14" t="str">
        <f>IF(L1643="beforeTx",timingTable[[#This Row],[FRT32_val]]-timingTable[[#This Row],[FRT32_trace]],"EMPTY")</f>
        <v>EMPTY</v>
      </c>
      <c r="X1643" s="14" t="str">
        <f t="shared" si="284"/>
        <v>EMPTY</v>
      </c>
      <c r="Y1643" s="14" t="str">
        <f t="shared" si="285"/>
        <v>EMPTY</v>
      </c>
      <c r="Z1643" s="14" t="str">
        <f>IF(AND(P1643="beforeRx",O1644="afterRx"),J1644-timingTable[[#This Row],[FRT32_trace]],"EMPTY")</f>
        <v>EMPTY</v>
      </c>
      <c r="AA1643" s="14" t="str">
        <f>IF(AND(timingTable[[#This Row],[txEnd]]="txEnd",Q1647="rxStart"),I1647-timingTable[[#This Row],[FRT32_val]],"EMPTY")</f>
        <v>EMPTY</v>
      </c>
    </row>
    <row r="1644" spans="1:27" x14ac:dyDescent="0.25">
      <c r="A1644" s="14" t="s">
        <v>5933</v>
      </c>
      <c r="B1644">
        <v>335693490376</v>
      </c>
      <c r="C1644" s="14" t="s">
        <v>13867</v>
      </c>
      <c r="D1644">
        <v>151</v>
      </c>
      <c r="E1644" s="14" t="s">
        <v>7876</v>
      </c>
      <c r="F1644" s="14" t="s">
        <v>9929</v>
      </c>
      <c r="G1644" s="14">
        <f>timingTable[[#This Row],[FRT_DEC]]-B1643</f>
        <v>10</v>
      </c>
      <c r="H16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INFO]]))),H1643)</f>
        <v>134</v>
      </c>
      <c r="I16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1644" s="14">
        <f>HEX2DEC(RIGHT(timingTable[[#This Row],[FRT_HEX]],MIN(LEN(timingTable[[#This Row],[FRT_HEX]])-2,8)))</f>
        <v>686041288</v>
      </c>
      <c r="K1644" s="14" t="str">
        <f>IF(timingTable[[#This Row],['[TRACECODE']:.1]]=140,"afterTx","")</f>
        <v/>
      </c>
      <c r="L1644" s="14" t="str">
        <f t="shared" si="275"/>
        <v/>
      </c>
      <c r="M1644" s="14" t="str">
        <f>IF(AND(H1644=H1643,K1643="afterTx",timingTable[[#This Row],['[TRACECODE']:.1]]=6),"dc","")</f>
        <v/>
      </c>
      <c r="N1644" s="14" t="str">
        <f t="shared" si="276"/>
        <v/>
      </c>
      <c r="O1644" s="14" t="str">
        <f>IF(timingTable[[#This Row],['[TRACECODE']:.1]]=141,"afterRx","")</f>
        <v/>
      </c>
      <c r="P1644" s="14" t="str">
        <f t="shared" si="277"/>
        <v/>
      </c>
      <c r="Q1644" s="14" t="str">
        <f t="shared" si="278"/>
        <v/>
      </c>
      <c r="R1644" s="14" t="str">
        <f t="shared" si="279"/>
        <v/>
      </c>
      <c r="S1644" s="14" t="str">
        <f t="shared" si="280"/>
        <v>EMPTY</v>
      </c>
      <c r="T1644" s="14" t="str">
        <f t="shared" si="281"/>
        <v>EMPTY</v>
      </c>
      <c r="U1644" s="14" t="str">
        <f t="shared" si="282"/>
        <v>EMPTY</v>
      </c>
      <c r="V1644" s="14" t="str">
        <f t="shared" si="283"/>
        <v>EMPTY</v>
      </c>
      <c r="W1644" s="14" t="str">
        <f>IF(L1644="beforeTx",timingTable[[#This Row],[FRT32_val]]-timingTable[[#This Row],[FRT32_trace]],"EMPTY")</f>
        <v>EMPTY</v>
      </c>
      <c r="X1644" s="14" t="str">
        <f t="shared" si="284"/>
        <v>EMPTY</v>
      </c>
      <c r="Y1644" s="14" t="str">
        <f t="shared" si="285"/>
        <v>EMPTY</v>
      </c>
      <c r="Z1644" s="14" t="str">
        <f>IF(AND(P1644="beforeRx",O1645="afterRx"),J1645-timingTable[[#This Row],[FRT32_trace]],"EMPTY")</f>
        <v>EMPTY</v>
      </c>
      <c r="AA1644" s="14" t="str">
        <f>IF(AND(timingTable[[#This Row],[txEnd]]="txEnd",Q1648="rxStart"),I1648-timingTable[[#This Row],[FRT32_val]],"EMPTY")</f>
        <v>EMPTY</v>
      </c>
    </row>
    <row r="1645" spans="1:27" x14ac:dyDescent="0.25">
      <c r="A1645" s="14" t="s">
        <v>5946</v>
      </c>
      <c r="B1645">
        <v>335693491553</v>
      </c>
      <c r="C1645" s="14" t="s">
        <v>13882</v>
      </c>
      <c r="D1645">
        <v>151</v>
      </c>
      <c r="E1645" s="14" t="s">
        <v>7876</v>
      </c>
      <c r="F1645" s="14" t="s">
        <v>7989</v>
      </c>
      <c r="G1645" s="14">
        <f>timingTable[[#This Row],[FRT_DEC]]-B1644</f>
        <v>1177</v>
      </c>
      <c r="H16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INFO]]))),H1644)</f>
        <v>134</v>
      </c>
      <c r="I16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645" s="14">
        <f>HEX2DEC(RIGHT(timingTable[[#This Row],[FRT_HEX]],MIN(LEN(timingTable[[#This Row],[FRT_HEX]])-2,8)))</f>
        <v>686042465</v>
      </c>
      <c r="K1645" s="14" t="str">
        <f>IF(timingTable[[#This Row],['[TRACECODE']:.1]]=140,"afterTx","")</f>
        <v/>
      </c>
      <c r="L1645" s="14" t="str">
        <f t="shared" si="275"/>
        <v/>
      </c>
      <c r="M1645" s="14" t="str">
        <f>IF(AND(H1645=H1644,K1644="afterTx",timingTable[[#This Row],['[TRACECODE']:.1]]=6),"dc","")</f>
        <v/>
      </c>
      <c r="N1645" s="14" t="str">
        <f t="shared" si="276"/>
        <v/>
      </c>
      <c r="O1645" s="14" t="str">
        <f>IF(timingTable[[#This Row],['[TRACECODE']:.1]]=141,"afterRx","")</f>
        <v/>
      </c>
      <c r="P1645" s="14" t="str">
        <f t="shared" si="277"/>
        <v/>
      </c>
      <c r="Q1645" s="14" t="str">
        <f t="shared" si="278"/>
        <v/>
      </c>
      <c r="R1645" s="14" t="str">
        <f t="shared" si="279"/>
        <v/>
      </c>
      <c r="S1645" s="14" t="str">
        <f t="shared" si="280"/>
        <v>EMPTY</v>
      </c>
      <c r="T1645" s="14" t="str">
        <f t="shared" si="281"/>
        <v>EMPTY</v>
      </c>
      <c r="U1645" s="14" t="str">
        <f t="shared" si="282"/>
        <v>EMPTY</v>
      </c>
      <c r="V1645" s="14" t="str">
        <f t="shared" si="283"/>
        <v>EMPTY</v>
      </c>
      <c r="W1645" s="14" t="str">
        <f>IF(L1645="beforeTx",timingTable[[#This Row],[FRT32_val]]-timingTable[[#This Row],[FRT32_trace]],"EMPTY")</f>
        <v>EMPTY</v>
      </c>
      <c r="X1645" s="14" t="str">
        <f t="shared" si="284"/>
        <v>EMPTY</v>
      </c>
      <c r="Y1645" s="14" t="str">
        <f t="shared" si="285"/>
        <v>EMPTY</v>
      </c>
      <c r="Z1645" s="14" t="str">
        <f>IF(AND(P1645="beforeRx",O1646="afterRx"),J1646-timingTable[[#This Row],[FRT32_trace]],"EMPTY")</f>
        <v>EMPTY</v>
      </c>
      <c r="AA1645" s="14" t="str">
        <f>IF(AND(timingTable[[#This Row],[txEnd]]="txEnd",Q1649="rxStart"),I1649-timingTable[[#This Row],[FRT32_val]],"EMPTY")</f>
        <v>EMPTY</v>
      </c>
    </row>
    <row r="1646" spans="1:27" x14ac:dyDescent="0.25">
      <c r="A1646" s="14" t="s">
        <v>5949</v>
      </c>
      <c r="B1646">
        <v>335693491751</v>
      </c>
      <c r="C1646" s="14" t="s">
        <v>13885</v>
      </c>
      <c r="D1646">
        <v>151</v>
      </c>
      <c r="E1646" s="14" t="s">
        <v>7876</v>
      </c>
      <c r="F1646" s="14" t="s">
        <v>7945</v>
      </c>
      <c r="G1646" s="14">
        <f>timingTable[[#This Row],[FRT_DEC]]-B1645</f>
        <v>198</v>
      </c>
      <c r="H16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INFO]]))),H1645)</f>
        <v>134</v>
      </c>
      <c r="I16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46" s="14">
        <f>HEX2DEC(RIGHT(timingTable[[#This Row],[FRT_HEX]],MIN(LEN(timingTable[[#This Row],[FRT_HEX]])-2,8)))</f>
        <v>686042663</v>
      </c>
      <c r="K1646" s="14" t="str">
        <f>IF(timingTable[[#This Row],['[TRACECODE']:.1]]=140,"afterTx","")</f>
        <v/>
      </c>
      <c r="L1646" s="14" t="str">
        <f t="shared" si="275"/>
        <v/>
      </c>
      <c r="M1646" s="14" t="str">
        <f>IF(AND(H1646=H1645,K1645="afterTx",timingTable[[#This Row],['[TRACECODE']:.1]]=6),"dc","")</f>
        <v/>
      </c>
      <c r="N1646" s="14" t="str">
        <f t="shared" si="276"/>
        <v/>
      </c>
      <c r="O1646" s="14" t="str">
        <f>IF(timingTable[[#This Row],['[TRACECODE']:.1]]=141,"afterRx","")</f>
        <v/>
      </c>
      <c r="P1646" s="14" t="str">
        <f t="shared" si="277"/>
        <v/>
      </c>
      <c r="Q1646" s="14" t="str">
        <f t="shared" si="278"/>
        <v/>
      </c>
      <c r="R1646" s="14" t="str">
        <f t="shared" si="279"/>
        <v/>
      </c>
      <c r="S1646" s="14" t="str">
        <f t="shared" si="280"/>
        <v>EMPTY</v>
      </c>
      <c r="T1646" s="14" t="str">
        <f t="shared" si="281"/>
        <v>EMPTY</v>
      </c>
      <c r="U1646" s="14" t="str">
        <f t="shared" si="282"/>
        <v>EMPTY</v>
      </c>
      <c r="V1646" s="14" t="str">
        <f t="shared" si="283"/>
        <v>EMPTY</v>
      </c>
      <c r="W1646" s="14" t="str">
        <f>IF(L1646="beforeTx",timingTable[[#This Row],[FRT32_val]]-timingTable[[#This Row],[FRT32_trace]],"EMPTY")</f>
        <v>EMPTY</v>
      </c>
      <c r="X1646" s="14" t="str">
        <f t="shared" si="284"/>
        <v>EMPTY</v>
      </c>
      <c r="Y1646" s="14" t="str">
        <f t="shared" si="285"/>
        <v>EMPTY</v>
      </c>
      <c r="Z1646" s="14" t="str">
        <f>IF(AND(P1646="beforeRx",O1647="afterRx"),J1647-timingTable[[#This Row],[FRT32_trace]],"EMPTY")</f>
        <v>EMPTY</v>
      </c>
      <c r="AA1646" s="14" t="str">
        <f>IF(AND(timingTable[[#This Row],[txEnd]]="txEnd",Q1650="rxStart"),I1650-timingTable[[#This Row],[FRT32_val]],"EMPTY")</f>
        <v>EMPTY</v>
      </c>
    </row>
    <row r="1647" spans="1:27" x14ac:dyDescent="0.25">
      <c r="A1647" s="14" t="s">
        <v>5952</v>
      </c>
      <c r="B1647">
        <v>335693529901</v>
      </c>
      <c r="C1647" s="14" t="s">
        <v>13888</v>
      </c>
      <c r="D1647">
        <v>124</v>
      </c>
      <c r="E1647" s="14" t="s">
        <v>3923</v>
      </c>
      <c r="F1647" s="14" t="s">
        <v>13889</v>
      </c>
      <c r="G1647" s="14">
        <f>timingTable[[#This Row],[FRT_DEC]]-B1646</f>
        <v>38150</v>
      </c>
      <c r="H16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INFO]]))),H1646)</f>
        <v>134</v>
      </c>
      <c r="I16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686080729</v>
      </c>
      <c r="J1647" s="14">
        <f>HEX2DEC(RIGHT(timingTable[[#This Row],[FRT_HEX]],MIN(LEN(timingTable[[#This Row],[FRT_HEX]])-2,8)))</f>
        <v>686080813</v>
      </c>
      <c r="K1647" s="14" t="str">
        <f>IF(timingTable[[#This Row],['[TRACECODE']:.1]]=140,"afterTx","")</f>
        <v/>
      </c>
      <c r="L1647" s="14" t="str">
        <f t="shared" si="275"/>
        <v/>
      </c>
      <c r="M1647" s="14" t="str">
        <f>IF(AND(H1647=H1646,K1646="afterTx",timingTable[[#This Row],['[TRACECODE']:.1]]=6),"dc","")</f>
        <v/>
      </c>
      <c r="N1647" s="14" t="str">
        <f t="shared" si="276"/>
        <v/>
      </c>
      <c r="O1647" s="14" t="str">
        <f>IF(timingTable[[#This Row],['[TRACECODE']:.1]]=141,"afterRx","")</f>
        <v/>
      </c>
      <c r="P1647" s="14" t="str">
        <f t="shared" si="277"/>
        <v/>
      </c>
      <c r="Q1647" s="14" t="str">
        <f t="shared" si="278"/>
        <v/>
      </c>
      <c r="R1647" s="14" t="str">
        <f t="shared" si="279"/>
        <v/>
      </c>
      <c r="S1647" s="14" t="str">
        <f t="shared" si="280"/>
        <v>EMPTY</v>
      </c>
      <c r="T1647" s="14" t="str">
        <f t="shared" si="281"/>
        <v>EMPTY</v>
      </c>
      <c r="U1647" s="14" t="str">
        <f t="shared" si="282"/>
        <v>EMPTY</v>
      </c>
      <c r="V1647" s="14" t="str">
        <f t="shared" si="283"/>
        <v>EMPTY</v>
      </c>
      <c r="W1647" s="14" t="str">
        <f>IF(L1647="beforeTx",timingTable[[#This Row],[FRT32_val]]-timingTable[[#This Row],[FRT32_trace]],"EMPTY")</f>
        <v>EMPTY</v>
      </c>
      <c r="X1647" s="14" t="str">
        <f t="shared" si="284"/>
        <v>EMPTY</v>
      </c>
      <c r="Y1647" s="14" t="str">
        <f t="shared" si="285"/>
        <v>EMPTY</v>
      </c>
      <c r="Z1647" s="14" t="str">
        <f>IF(AND(P1647="beforeRx",O1648="afterRx"),J1648-timingTable[[#This Row],[FRT32_trace]],"EMPTY")</f>
        <v>EMPTY</v>
      </c>
      <c r="AA1647" s="14" t="str">
        <f>IF(AND(timingTable[[#This Row],[txEnd]]="txEnd",Q1651="rxStart"),I1651-timingTable[[#This Row],[FRT32_val]],"EMPTY")</f>
        <v>EMPTY</v>
      </c>
    </row>
    <row r="1648" spans="1:27" x14ac:dyDescent="0.25">
      <c r="A1648" s="14" t="s">
        <v>5953</v>
      </c>
      <c r="B1648">
        <v>335693529903</v>
      </c>
      <c r="C1648" s="14" t="s">
        <v>13890</v>
      </c>
      <c r="D1648">
        <v>124</v>
      </c>
      <c r="E1648" s="14" t="s">
        <v>3923</v>
      </c>
      <c r="F1648" s="14" t="s">
        <v>7880</v>
      </c>
      <c r="G1648" s="14">
        <f>timingTable[[#This Row],[FRT_DEC]]-B1647</f>
        <v>2</v>
      </c>
      <c r="H16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INFO]]))),H1647)</f>
        <v>134</v>
      </c>
      <c r="I16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48" s="14">
        <f>HEX2DEC(RIGHT(timingTable[[#This Row],[FRT_HEX]],MIN(LEN(timingTable[[#This Row],[FRT_HEX]])-2,8)))</f>
        <v>686080815</v>
      </c>
      <c r="K1648" s="14" t="str">
        <f>IF(timingTable[[#This Row],['[TRACECODE']:.1]]=140,"afterTx","")</f>
        <v/>
      </c>
      <c r="L1648" s="14" t="str">
        <f t="shared" si="275"/>
        <v/>
      </c>
      <c r="M1648" s="14" t="str">
        <f>IF(AND(H1648=H1647,K1647="afterTx",timingTable[[#This Row],['[TRACECODE']:.1]]=6),"dc","")</f>
        <v/>
      </c>
      <c r="N1648" s="14" t="str">
        <f t="shared" si="276"/>
        <v/>
      </c>
      <c r="O1648" s="14" t="str">
        <f>IF(timingTable[[#This Row],['[TRACECODE']:.1]]=141,"afterRx","")</f>
        <v/>
      </c>
      <c r="P1648" s="14" t="str">
        <f t="shared" si="277"/>
        <v/>
      </c>
      <c r="Q1648" s="14" t="str">
        <f t="shared" si="278"/>
        <v/>
      </c>
      <c r="R1648" s="14" t="str">
        <f t="shared" si="279"/>
        <v/>
      </c>
      <c r="S1648" s="14" t="str">
        <f t="shared" si="280"/>
        <v>EMPTY</v>
      </c>
      <c r="T1648" s="14" t="str">
        <f t="shared" si="281"/>
        <v>EMPTY</v>
      </c>
      <c r="U1648" s="14" t="str">
        <f t="shared" si="282"/>
        <v>EMPTY</v>
      </c>
      <c r="V1648" s="14" t="str">
        <f t="shared" si="283"/>
        <v>EMPTY</v>
      </c>
      <c r="W1648" s="14" t="str">
        <f>IF(L1648="beforeTx",timingTable[[#This Row],[FRT32_val]]-timingTable[[#This Row],[FRT32_trace]],"EMPTY")</f>
        <v>EMPTY</v>
      </c>
      <c r="X1648" s="14" t="str">
        <f t="shared" si="284"/>
        <v>EMPTY</v>
      </c>
      <c r="Y1648" s="14" t="str">
        <f t="shared" si="285"/>
        <v>EMPTY</v>
      </c>
      <c r="Z1648" s="14" t="str">
        <f>IF(AND(P1648="beforeRx",O1649="afterRx"),J1649-timingTable[[#This Row],[FRT32_trace]],"EMPTY")</f>
        <v>EMPTY</v>
      </c>
      <c r="AA1648" s="14" t="str">
        <f>IF(AND(timingTable[[#This Row],[txEnd]]="txEnd",Q1652="rxStart"),I1652-timingTable[[#This Row],[FRT32_val]],"EMPTY")</f>
        <v>EMPTY</v>
      </c>
    </row>
    <row r="1649" spans="1:27" x14ac:dyDescent="0.25">
      <c r="A1649" s="14" t="s">
        <v>5954</v>
      </c>
      <c r="B1649">
        <v>335693529918</v>
      </c>
      <c r="C1649" s="14" t="s">
        <v>13891</v>
      </c>
      <c r="D1649">
        <v>151</v>
      </c>
      <c r="E1649" s="14" t="s">
        <v>7876</v>
      </c>
      <c r="F1649" s="14" t="s">
        <v>8889</v>
      </c>
      <c r="G1649" s="14">
        <f>timingTable[[#This Row],[FRT_DEC]]-B1648</f>
        <v>15</v>
      </c>
      <c r="H16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INFO]]))),H1648)</f>
        <v>134</v>
      </c>
      <c r="I16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649" s="14">
        <f>HEX2DEC(RIGHT(timingTable[[#This Row],[FRT_HEX]],MIN(LEN(timingTable[[#This Row],[FRT_HEX]])-2,8)))</f>
        <v>686080830</v>
      </c>
      <c r="K1649" s="14" t="str">
        <f>IF(timingTable[[#This Row],['[TRACECODE']:.1]]=140,"afterTx","")</f>
        <v/>
      </c>
      <c r="L1649" s="14" t="str">
        <f t="shared" si="275"/>
        <v/>
      </c>
      <c r="M1649" s="14" t="str">
        <f>IF(AND(H1649=H1648,K1648="afterTx",timingTable[[#This Row],['[TRACECODE']:.1]]=6),"dc","")</f>
        <v/>
      </c>
      <c r="N1649" s="14" t="str">
        <f t="shared" si="276"/>
        <v/>
      </c>
      <c r="O1649" s="14" t="str">
        <f>IF(timingTable[[#This Row],['[TRACECODE']:.1]]=141,"afterRx","")</f>
        <v/>
      </c>
      <c r="P1649" s="14" t="str">
        <f t="shared" si="277"/>
        <v/>
      </c>
      <c r="Q1649" s="14" t="str">
        <f t="shared" si="278"/>
        <v/>
      </c>
      <c r="R1649" s="14" t="str">
        <f t="shared" si="279"/>
        <v/>
      </c>
      <c r="S1649" s="14" t="str">
        <f t="shared" si="280"/>
        <v>EMPTY</v>
      </c>
      <c r="T1649" s="14" t="str">
        <f t="shared" si="281"/>
        <v>EMPTY</v>
      </c>
      <c r="U1649" s="14" t="str">
        <f t="shared" si="282"/>
        <v>EMPTY</v>
      </c>
      <c r="V1649" s="14" t="str">
        <f t="shared" si="283"/>
        <v>EMPTY</v>
      </c>
      <c r="W1649" s="14" t="str">
        <f>IF(L1649="beforeTx",timingTable[[#This Row],[FRT32_val]]-timingTable[[#This Row],[FRT32_trace]],"EMPTY")</f>
        <v>EMPTY</v>
      </c>
      <c r="X1649" s="14" t="str">
        <f t="shared" si="284"/>
        <v>EMPTY</v>
      </c>
      <c r="Y1649" s="14" t="str">
        <f t="shared" si="285"/>
        <v>EMPTY</v>
      </c>
      <c r="Z1649" s="14" t="str">
        <f>IF(AND(P1649="beforeRx",O1650="afterRx"),J1650-timingTable[[#This Row],[FRT32_trace]],"EMPTY")</f>
        <v>EMPTY</v>
      </c>
      <c r="AA1649" s="14" t="str">
        <f>IF(AND(timingTable[[#This Row],[txEnd]]="txEnd",Q1653="rxStart"),I1653-timingTable[[#This Row],[FRT32_val]],"EMPTY")</f>
        <v>EMPTY</v>
      </c>
    </row>
    <row r="1650" spans="1:27" x14ac:dyDescent="0.25">
      <c r="A1650" s="14" t="s">
        <v>5963</v>
      </c>
      <c r="B1650">
        <v>335693530058</v>
      </c>
      <c r="C1650" s="14" t="s">
        <v>13902</v>
      </c>
      <c r="D1650">
        <v>129</v>
      </c>
      <c r="E1650" s="14" t="s">
        <v>3677</v>
      </c>
      <c r="F1650" s="14" t="s">
        <v>13903</v>
      </c>
      <c r="G1650" s="14">
        <f>timingTable[[#This Row],[FRT_DEC]]-B1649</f>
        <v>140</v>
      </c>
      <c r="H16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INFO]]))),H1649)</f>
        <v>134</v>
      </c>
      <c r="I16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686081729</v>
      </c>
      <c r="J1650" s="14">
        <f>HEX2DEC(RIGHT(timingTable[[#This Row],[FRT_HEX]],MIN(LEN(timingTable[[#This Row],[FRT_HEX]])-2,8)))</f>
        <v>686080970</v>
      </c>
      <c r="K1650" s="14" t="str">
        <f>IF(timingTable[[#This Row],['[TRACECODE']:.1]]=140,"afterTx","")</f>
        <v/>
      </c>
      <c r="L1650" s="14" t="str">
        <f t="shared" si="275"/>
        <v>beforeTx</v>
      </c>
      <c r="M1650" s="14" t="str">
        <f>IF(AND(H1650=H1649,K1649="afterTx",timingTable[[#This Row],['[TRACECODE']:.1]]=6),"dc","")</f>
        <v/>
      </c>
      <c r="N1650" s="14" t="str">
        <f t="shared" si="276"/>
        <v/>
      </c>
      <c r="O1650" s="14" t="str">
        <f>IF(timingTable[[#This Row],['[TRACECODE']:.1]]=141,"afterRx","")</f>
        <v/>
      </c>
      <c r="P1650" s="14" t="str">
        <f t="shared" si="277"/>
        <v/>
      </c>
      <c r="Q1650" s="14" t="str">
        <f t="shared" si="278"/>
        <v/>
      </c>
      <c r="R1650" s="14" t="str">
        <f t="shared" si="279"/>
        <v/>
      </c>
      <c r="S1650" s="14">
        <f t="shared" si="280"/>
        <v>801</v>
      </c>
      <c r="T1650" s="14" t="str">
        <f t="shared" si="281"/>
        <v>EMPTY</v>
      </c>
      <c r="U1650" s="14" t="str">
        <f t="shared" si="282"/>
        <v>EMPTY</v>
      </c>
      <c r="V1650" s="14" t="str">
        <f t="shared" si="283"/>
        <v>EMPTY</v>
      </c>
      <c r="W1650" s="14">
        <f>IF(L1650="beforeTx",timingTable[[#This Row],[FRT32_val]]-timingTable[[#This Row],[FRT32_trace]],"EMPTY")</f>
        <v>759</v>
      </c>
      <c r="X1650" s="14">
        <f t="shared" si="284"/>
        <v>835</v>
      </c>
      <c r="Y1650" s="14" t="str">
        <f t="shared" si="285"/>
        <v>EMPTY</v>
      </c>
      <c r="Z1650" s="14" t="str">
        <f>IF(AND(P1650="beforeRx",O1651="afterRx"),J1651-timingTable[[#This Row],[FRT32_trace]],"EMPTY")</f>
        <v>EMPTY</v>
      </c>
      <c r="AA1650" s="14" t="str">
        <f>IF(AND(timingTable[[#This Row],[txEnd]]="txEnd",Q1654="rxStart"),I1654-timingTable[[#This Row],[FRT32_val]],"EMPTY")</f>
        <v>EMPTY</v>
      </c>
    </row>
    <row r="1651" spans="1:27" x14ac:dyDescent="0.25">
      <c r="A1651" s="14" t="s">
        <v>5964</v>
      </c>
      <c r="B1651">
        <v>335693530061</v>
      </c>
      <c r="C1651" s="14" t="s">
        <v>13904</v>
      </c>
      <c r="D1651">
        <v>129</v>
      </c>
      <c r="E1651" s="14" t="s">
        <v>3677</v>
      </c>
      <c r="F1651" s="14" t="s">
        <v>7881</v>
      </c>
      <c r="G1651" s="14">
        <f>timingTable[[#This Row],[FRT_DEC]]-B1650</f>
        <v>3</v>
      </c>
      <c r="H16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INFO]]))),H1650)</f>
        <v>134</v>
      </c>
      <c r="I16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51" s="14">
        <f>HEX2DEC(RIGHT(timingTable[[#This Row],[FRT_HEX]],MIN(LEN(timingTable[[#This Row],[FRT_HEX]])-2,8)))</f>
        <v>686080973</v>
      </c>
      <c r="K1651" s="14" t="str">
        <f>IF(timingTable[[#This Row],['[TRACECODE']:.1]]=140,"afterTx","")</f>
        <v/>
      </c>
      <c r="L1651" s="14" t="str">
        <f t="shared" si="275"/>
        <v/>
      </c>
      <c r="M1651" s="14" t="str">
        <f>IF(AND(H1651=H1650,K1650="afterTx",timingTable[[#This Row],['[TRACECODE']:.1]]=6),"dc","")</f>
        <v/>
      </c>
      <c r="N1651" s="14" t="str">
        <f t="shared" si="276"/>
        <v/>
      </c>
      <c r="O1651" s="14" t="str">
        <f>IF(timingTable[[#This Row],['[TRACECODE']:.1]]=141,"afterRx","")</f>
        <v/>
      </c>
      <c r="P1651" s="14" t="str">
        <f t="shared" si="277"/>
        <v/>
      </c>
      <c r="Q1651" s="14" t="str">
        <f t="shared" si="278"/>
        <v/>
      </c>
      <c r="R1651" s="14" t="str">
        <f t="shared" si="279"/>
        <v/>
      </c>
      <c r="S1651" s="14" t="str">
        <f t="shared" si="280"/>
        <v>EMPTY</v>
      </c>
      <c r="T1651" s="14" t="str">
        <f t="shared" si="281"/>
        <v>EMPTY</v>
      </c>
      <c r="U1651" s="14" t="str">
        <f t="shared" si="282"/>
        <v>EMPTY</v>
      </c>
      <c r="V1651" s="14" t="str">
        <f t="shared" si="283"/>
        <v>EMPTY</v>
      </c>
      <c r="W1651" s="14" t="str">
        <f>IF(L1651="beforeTx",timingTable[[#This Row],[FRT32_val]]-timingTable[[#This Row],[FRT32_trace]],"EMPTY")</f>
        <v>EMPTY</v>
      </c>
      <c r="X1651" s="14" t="str">
        <f t="shared" si="284"/>
        <v>EMPTY</v>
      </c>
      <c r="Y1651" s="14" t="str">
        <f t="shared" si="285"/>
        <v>EMPTY</v>
      </c>
      <c r="Z1651" s="14" t="str">
        <f>IF(AND(P1651="beforeRx",O1652="afterRx"),J1652-timingTable[[#This Row],[FRT32_trace]],"EMPTY")</f>
        <v>EMPTY</v>
      </c>
      <c r="AA1651" s="14" t="str">
        <f>IF(AND(timingTable[[#This Row],[txEnd]]="txEnd",Q1655="rxStart"),I1655-timingTable[[#This Row],[FRT32_val]],"EMPTY")</f>
        <v>EMPTY</v>
      </c>
    </row>
    <row r="1652" spans="1:27" x14ac:dyDescent="0.25">
      <c r="A1652" s="14" t="s">
        <v>5965</v>
      </c>
      <c r="B1652">
        <v>335693530893</v>
      </c>
      <c r="C1652" s="14" t="s">
        <v>13905</v>
      </c>
      <c r="D1652">
        <v>140</v>
      </c>
      <c r="E1652" s="14" t="s">
        <v>1076</v>
      </c>
      <c r="F1652" s="14" t="s">
        <v>7884</v>
      </c>
      <c r="G1652" s="14">
        <f>timingTable[[#This Row],[FRT_DEC]]-B1651</f>
        <v>832</v>
      </c>
      <c r="H16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INFO]]))),H1651)</f>
        <v>134</v>
      </c>
      <c r="I165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652" s="14">
        <f>HEX2DEC(RIGHT(timingTable[[#This Row],[FRT_HEX]],MIN(LEN(timingTable[[#This Row],[FRT_HEX]])-2,8)))</f>
        <v>686081805</v>
      </c>
      <c r="K1652" s="14" t="str">
        <f>IF(timingTable[[#This Row],['[TRACECODE']:.1]]=140,"afterTx","")</f>
        <v>afterTx</v>
      </c>
      <c r="L1652" s="14" t="str">
        <f t="shared" si="275"/>
        <v/>
      </c>
      <c r="M1652" s="14" t="str">
        <f>IF(AND(H1652=H1651,K1651="afterTx",timingTable[[#This Row],['[TRACECODE']:.1]]=6),"dc","")</f>
        <v/>
      </c>
      <c r="N1652" s="14" t="str">
        <f t="shared" si="276"/>
        <v/>
      </c>
      <c r="O1652" s="14" t="str">
        <f>IF(timingTable[[#This Row],['[TRACECODE']:.1]]=141,"afterRx","")</f>
        <v/>
      </c>
      <c r="P1652" s="14" t="str">
        <f t="shared" si="277"/>
        <v/>
      </c>
      <c r="Q1652" s="14" t="str">
        <f t="shared" si="278"/>
        <v/>
      </c>
      <c r="R1652" s="14" t="str">
        <f t="shared" si="279"/>
        <v/>
      </c>
      <c r="S1652" s="14" t="str">
        <f t="shared" si="280"/>
        <v>EMPTY</v>
      </c>
      <c r="T1652" s="14" t="str">
        <f t="shared" si="281"/>
        <v>EMPTY</v>
      </c>
      <c r="U1652" s="14" t="str">
        <f t="shared" si="282"/>
        <v>EMPTY</v>
      </c>
      <c r="V1652" s="14" t="str">
        <f t="shared" si="283"/>
        <v>EMPTY</v>
      </c>
      <c r="W1652" s="14" t="str">
        <f>IF(L1652="beforeTx",timingTable[[#This Row],[FRT32_val]]-timingTable[[#This Row],[FRT32_trace]],"EMPTY")</f>
        <v>EMPTY</v>
      </c>
      <c r="X1652" s="14" t="str">
        <f t="shared" si="284"/>
        <v>EMPTY</v>
      </c>
      <c r="Y1652" s="14" t="str">
        <f t="shared" si="285"/>
        <v>EMPTY</v>
      </c>
      <c r="Z1652" s="14" t="str">
        <f>IF(AND(P1652="beforeRx",O1653="afterRx"),J1653-timingTable[[#This Row],[FRT32_trace]],"EMPTY")</f>
        <v>EMPTY</v>
      </c>
      <c r="AA1652" s="14" t="str">
        <f>IF(AND(timingTable[[#This Row],[txEnd]]="txEnd",Q1656="rxStart"),I1656-timingTable[[#This Row],[FRT32_val]],"EMPTY")</f>
        <v>EMPTY</v>
      </c>
    </row>
    <row r="1653" spans="1:27" x14ac:dyDescent="0.25">
      <c r="A1653" s="14" t="s">
        <v>5967</v>
      </c>
      <c r="B1653">
        <v>335693532079</v>
      </c>
      <c r="C1653" s="14" t="s">
        <v>13907</v>
      </c>
      <c r="D1653">
        <v>6</v>
      </c>
      <c r="E1653" s="14" t="s">
        <v>1077</v>
      </c>
      <c r="F1653" s="14" t="s">
        <v>13908</v>
      </c>
      <c r="G1653" s="14">
        <f>timingTable[[#This Row],[FRT_DEC]]-B1652</f>
        <v>1186</v>
      </c>
      <c r="H16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INFO]]))),H1652)</f>
        <v>134</v>
      </c>
      <c r="I16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686082530</v>
      </c>
      <c r="J1653" s="14">
        <f>HEX2DEC(RIGHT(timingTable[[#This Row],[FRT_HEX]],MIN(LEN(timingTable[[#This Row],[FRT_HEX]])-2,8)))</f>
        <v>686082991</v>
      </c>
      <c r="K1653" s="14" t="str">
        <f>IF(timingTable[[#This Row],['[TRACECODE']:.1]]=140,"afterTx","")</f>
        <v/>
      </c>
      <c r="L1653" s="14" t="str">
        <f t="shared" si="275"/>
        <v/>
      </c>
      <c r="M1653" s="14" t="str">
        <f>IF(AND(H1653=H1652,K1652="afterTx",timingTable[[#This Row],['[TRACECODE']:.1]]=6),"dc","")</f>
        <v>dc</v>
      </c>
      <c r="N1653" s="14" t="str">
        <f t="shared" si="276"/>
        <v/>
      </c>
      <c r="O1653" s="14" t="str">
        <f>IF(timingTable[[#This Row],['[TRACECODE']:.1]]=141,"afterRx","")</f>
        <v/>
      </c>
      <c r="P1653" s="14" t="str">
        <f t="shared" si="277"/>
        <v/>
      </c>
      <c r="Q1653" s="14" t="str">
        <f t="shared" si="278"/>
        <v/>
      </c>
      <c r="R1653" s="14" t="str">
        <f t="shared" si="279"/>
        <v/>
      </c>
      <c r="S1653" s="14" t="str">
        <f t="shared" si="280"/>
        <v>EMPTY</v>
      </c>
      <c r="T1653" s="14" t="str">
        <f t="shared" si="281"/>
        <v>EMPTY</v>
      </c>
      <c r="U1653" s="14" t="str">
        <f t="shared" si="282"/>
        <v>EMPTY</v>
      </c>
      <c r="V1653" s="14" t="str">
        <f t="shared" si="283"/>
        <v>EMPTY</v>
      </c>
      <c r="W1653" s="14" t="str">
        <f>IF(L1653="beforeTx",timingTable[[#This Row],[FRT32_val]]-timingTable[[#This Row],[FRT32_trace]],"EMPTY")</f>
        <v>EMPTY</v>
      </c>
      <c r="X1653" s="14" t="str">
        <f t="shared" si="284"/>
        <v>EMPTY</v>
      </c>
      <c r="Y1653" s="14" t="str">
        <f t="shared" si="285"/>
        <v>EMPTY</v>
      </c>
      <c r="Z1653" s="14" t="str">
        <f>IF(AND(P1653="beforeRx",O1654="afterRx"),J1654-timingTable[[#This Row],[FRT32_trace]],"EMPTY")</f>
        <v>EMPTY</v>
      </c>
      <c r="AA1653" s="14" t="str">
        <f>IF(AND(timingTable[[#This Row],[txEnd]]="txEnd",Q1657="rxStart"),I1657-timingTable[[#This Row],[FRT32_val]],"EMPTY")</f>
        <v>EMPTY</v>
      </c>
    </row>
    <row r="1654" spans="1:27" x14ac:dyDescent="0.25">
      <c r="A1654" s="14" t="s">
        <v>5968</v>
      </c>
      <c r="B1654">
        <v>335693532081</v>
      </c>
      <c r="C1654" s="14" t="s">
        <v>13909</v>
      </c>
      <c r="D1654">
        <v>6</v>
      </c>
      <c r="E1654" s="14" t="s">
        <v>1077</v>
      </c>
      <c r="F1654" s="14" t="s">
        <v>7877</v>
      </c>
      <c r="G1654" s="14">
        <f>timingTable[[#This Row],[FRT_DEC]]-B1653</f>
        <v>2</v>
      </c>
      <c r="H16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INFO]]))),H1653)</f>
        <v>134</v>
      </c>
      <c r="I16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54" s="14">
        <f>HEX2DEC(RIGHT(timingTable[[#This Row],[FRT_HEX]],MIN(LEN(timingTable[[#This Row],[FRT_HEX]])-2,8)))</f>
        <v>686082993</v>
      </c>
      <c r="K1654" s="14" t="str">
        <f>IF(timingTable[[#This Row],['[TRACECODE']:.1]]=140,"afterTx","")</f>
        <v/>
      </c>
      <c r="L1654" s="14" t="str">
        <f t="shared" si="275"/>
        <v/>
      </c>
      <c r="M1654" s="14" t="str">
        <f>IF(AND(H1654=H1653,K1653="afterTx",timingTable[[#This Row],['[TRACECODE']:.1]]=6),"dc","")</f>
        <v/>
      </c>
      <c r="N1654" s="14" t="str">
        <f t="shared" si="276"/>
        <v/>
      </c>
      <c r="O1654" s="14" t="str">
        <f>IF(timingTable[[#This Row],['[TRACECODE']:.1]]=141,"afterRx","")</f>
        <v/>
      </c>
      <c r="P1654" s="14" t="str">
        <f t="shared" si="277"/>
        <v/>
      </c>
      <c r="Q1654" s="14" t="str">
        <f t="shared" si="278"/>
        <v/>
      </c>
      <c r="R1654" s="14" t="str">
        <f t="shared" si="279"/>
        <v/>
      </c>
      <c r="S1654" s="14" t="str">
        <f t="shared" si="280"/>
        <v>EMPTY</v>
      </c>
      <c r="T1654" s="14" t="str">
        <f t="shared" si="281"/>
        <v>EMPTY</v>
      </c>
      <c r="U1654" s="14" t="str">
        <f t="shared" si="282"/>
        <v>EMPTY</v>
      </c>
      <c r="V1654" s="14" t="str">
        <f t="shared" si="283"/>
        <v>EMPTY</v>
      </c>
      <c r="W1654" s="14" t="str">
        <f>IF(L1654="beforeTx",timingTable[[#This Row],[FRT32_val]]-timingTable[[#This Row],[FRT32_trace]],"EMPTY")</f>
        <v>EMPTY</v>
      </c>
      <c r="X1654" s="14" t="str">
        <f t="shared" si="284"/>
        <v>EMPTY</v>
      </c>
      <c r="Y1654" s="14" t="str">
        <f t="shared" si="285"/>
        <v>EMPTY</v>
      </c>
      <c r="Z1654" s="14" t="str">
        <f>IF(AND(P1654="beforeRx",O1655="afterRx"),J1655-timingTable[[#This Row],[FRT32_trace]],"EMPTY")</f>
        <v>EMPTY</v>
      </c>
      <c r="AA1654" s="14" t="str">
        <f>IF(AND(timingTable[[#This Row],[txEnd]]="txEnd",Q1658="rxStart"),I1658-timingTable[[#This Row],[FRT32_val]],"EMPTY")</f>
        <v>EMPTY</v>
      </c>
    </row>
    <row r="1655" spans="1:27" x14ac:dyDescent="0.25">
      <c r="A1655" s="14" t="s">
        <v>5969</v>
      </c>
      <c r="B1655">
        <v>335693532084</v>
      </c>
      <c r="C1655" s="14" t="s">
        <v>13910</v>
      </c>
      <c r="D1655">
        <v>122</v>
      </c>
      <c r="E1655" s="14" t="s">
        <v>3921</v>
      </c>
      <c r="F1655" s="14" t="s">
        <v>13911</v>
      </c>
      <c r="G1655" s="14">
        <f>timingTable[[#This Row],[FRT_DEC]]-B1654</f>
        <v>3</v>
      </c>
      <c r="H16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INFO]]))),H1654)</f>
        <v>134</v>
      </c>
      <c r="I16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686082962</v>
      </c>
      <c r="J1655" s="14">
        <f>HEX2DEC(RIGHT(timingTable[[#This Row],[FRT_HEX]],MIN(LEN(timingTable[[#This Row],[FRT_HEX]])-2,8)))</f>
        <v>686082996</v>
      </c>
      <c r="K1655" s="14" t="str">
        <f>IF(timingTable[[#This Row],['[TRACECODE']:.1]]=140,"afterTx","")</f>
        <v/>
      </c>
      <c r="L1655" s="14" t="str">
        <f t="shared" si="275"/>
        <v/>
      </c>
      <c r="M1655" s="14" t="str">
        <f>IF(AND(H1655=H1654,K1654="afterTx",timingTable[[#This Row],['[TRACECODE']:.1]]=6),"dc","")</f>
        <v/>
      </c>
      <c r="N1655" s="14" t="str">
        <f t="shared" si="276"/>
        <v>txEnd</v>
      </c>
      <c r="O1655" s="14" t="str">
        <f>IF(timingTable[[#This Row],['[TRACECODE']:.1]]=141,"afterRx","")</f>
        <v/>
      </c>
      <c r="P1655" s="14" t="str">
        <f t="shared" si="277"/>
        <v/>
      </c>
      <c r="Q1655" s="14" t="str">
        <f t="shared" si="278"/>
        <v/>
      </c>
      <c r="R1655" s="14" t="str">
        <f t="shared" si="279"/>
        <v/>
      </c>
      <c r="S1655" s="14" t="str">
        <f t="shared" si="280"/>
        <v>EMPTY</v>
      </c>
      <c r="T1655" s="14" t="str">
        <f t="shared" si="281"/>
        <v>EMPTY</v>
      </c>
      <c r="U1655" s="14" t="str">
        <f t="shared" si="282"/>
        <v>EMPTY</v>
      </c>
      <c r="V1655" s="14" t="str">
        <f t="shared" si="283"/>
        <v>EMPTY</v>
      </c>
      <c r="W1655" s="14" t="str">
        <f>IF(L1655="beforeTx",timingTable[[#This Row],[FRT32_val]]-timingTable[[#This Row],[FRT32_trace]],"EMPTY")</f>
        <v>EMPTY</v>
      </c>
      <c r="X1655" s="14" t="str">
        <f t="shared" si="284"/>
        <v>EMPTY</v>
      </c>
      <c r="Y1655" s="14" t="str">
        <f t="shared" si="285"/>
        <v>EMPTY</v>
      </c>
      <c r="Z1655" s="14" t="str">
        <f>IF(AND(P1655="beforeRx",O1656="afterRx"),J1656-timingTable[[#This Row],[FRT32_trace]],"EMPTY")</f>
        <v>EMPTY</v>
      </c>
      <c r="AA1655" s="14" t="str">
        <f>IF(AND(timingTable[[#This Row],[txEnd]]="txEnd",Q1659="rxStart"),I1659-timingTable[[#This Row],[FRT32_val]],"EMPTY")</f>
        <v>EMPTY</v>
      </c>
    </row>
    <row r="1656" spans="1:27" x14ac:dyDescent="0.25">
      <c r="A1656" s="14" t="s">
        <v>5970</v>
      </c>
      <c r="B1656">
        <v>335693532087</v>
      </c>
      <c r="C1656" s="14" t="s">
        <v>13912</v>
      </c>
      <c r="D1656">
        <v>122</v>
      </c>
      <c r="E1656" s="14" t="s">
        <v>3921</v>
      </c>
      <c r="F1656" s="14" t="s">
        <v>7878</v>
      </c>
      <c r="G1656" s="14">
        <f>timingTable[[#This Row],[FRT_DEC]]-B1655</f>
        <v>3</v>
      </c>
      <c r="H16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INFO]]))),H1655)</f>
        <v>134</v>
      </c>
      <c r="I16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56" s="14">
        <f>HEX2DEC(RIGHT(timingTable[[#This Row],[FRT_HEX]],MIN(LEN(timingTable[[#This Row],[FRT_HEX]])-2,8)))</f>
        <v>686082999</v>
      </c>
      <c r="K1656" s="14" t="str">
        <f>IF(timingTable[[#This Row],['[TRACECODE']:.1]]=140,"afterTx","")</f>
        <v/>
      </c>
      <c r="L1656" s="14" t="str">
        <f t="shared" si="275"/>
        <v/>
      </c>
      <c r="M1656" s="14" t="str">
        <f>IF(AND(H1656=H1655,K1655="afterTx",timingTable[[#This Row],['[TRACECODE']:.1]]=6),"dc","")</f>
        <v/>
      </c>
      <c r="N1656" s="14" t="str">
        <f t="shared" si="276"/>
        <v/>
      </c>
      <c r="O1656" s="14" t="str">
        <f>IF(timingTable[[#This Row],['[TRACECODE']:.1]]=141,"afterRx","")</f>
        <v/>
      </c>
      <c r="P1656" s="14" t="str">
        <f t="shared" si="277"/>
        <v/>
      </c>
      <c r="Q1656" s="14" t="str">
        <f t="shared" si="278"/>
        <v/>
      </c>
      <c r="R1656" s="14" t="str">
        <f t="shared" si="279"/>
        <v/>
      </c>
      <c r="S1656" s="14" t="str">
        <f t="shared" si="280"/>
        <v>EMPTY</v>
      </c>
      <c r="T1656" s="14" t="str">
        <f t="shared" si="281"/>
        <v>EMPTY</v>
      </c>
      <c r="U1656" s="14" t="str">
        <f t="shared" si="282"/>
        <v>EMPTY</v>
      </c>
      <c r="V1656" s="14" t="str">
        <f t="shared" si="283"/>
        <v>EMPTY</v>
      </c>
      <c r="W1656" s="14" t="str">
        <f>IF(L1656="beforeTx",timingTable[[#This Row],[FRT32_val]]-timingTable[[#This Row],[FRT32_trace]],"EMPTY")</f>
        <v>EMPTY</v>
      </c>
      <c r="X1656" s="14" t="str">
        <f t="shared" si="284"/>
        <v>EMPTY</v>
      </c>
      <c r="Y1656" s="14" t="str">
        <f t="shared" si="285"/>
        <v>EMPTY</v>
      </c>
      <c r="Z1656" s="14" t="str">
        <f>IF(AND(P1656="beforeRx",O1657="afterRx"),J1657-timingTable[[#This Row],[FRT32_trace]],"EMPTY")</f>
        <v>EMPTY</v>
      </c>
      <c r="AA1656" s="14" t="str">
        <f>IF(AND(timingTable[[#This Row],[txEnd]]="txEnd",Q1660="rxStart"),I1660-timingTable[[#This Row],[FRT32_val]],"EMPTY")</f>
        <v>EMPTY</v>
      </c>
    </row>
    <row r="1657" spans="1:27" x14ac:dyDescent="0.25">
      <c r="A1657" s="14" t="s">
        <v>5971</v>
      </c>
      <c r="B1657">
        <v>335693532095</v>
      </c>
      <c r="C1657" s="14" t="s">
        <v>13913</v>
      </c>
      <c r="D1657">
        <v>151</v>
      </c>
      <c r="E1657" s="14" t="s">
        <v>7876</v>
      </c>
      <c r="F1657" s="14" t="s">
        <v>8006</v>
      </c>
      <c r="G1657" s="14">
        <f>timingTable[[#This Row],[FRT_DEC]]-B1656</f>
        <v>8</v>
      </c>
      <c r="H16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INFO]]))),H1656)</f>
        <v>134</v>
      </c>
      <c r="I16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657" s="14">
        <f>HEX2DEC(RIGHT(timingTable[[#This Row],[FRT_HEX]],MIN(LEN(timingTable[[#This Row],[FRT_HEX]])-2,8)))</f>
        <v>686083007</v>
      </c>
      <c r="K1657" s="14" t="str">
        <f>IF(timingTable[[#This Row],['[TRACECODE']:.1]]=140,"afterTx","")</f>
        <v/>
      </c>
      <c r="L1657" s="14" t="str">
        <f t="shared" si="275"/>
        <v/>
      </c>
      <c r="M1657" s="14" t="str">
        <f>IF(AND(H1657=H1656,K1656="afterTx",timingTable[[#This Row],['[TRACECODE']:.1]]=6),"dc","")</f>
        <v/>
      </c>
      <c r="N1657" s="14" t="str">
        <f t="shared" si="276"/>
        <v/>
      </c>
      <c r="O1657" s="14" t="str">
        <f>IF(timingTable[[#This Row],['[TRACECODE']:.1]]=141,"afterRx","")</f>
        <v/>
      </c>
      <c r="P1657" s="14" t="str">
        <f t="shared" si="277"/>
        <v/>
      </c>
      <c r="Q1657" s="14" t="str">
        <f t="shared" si="278"/>
        <v/>
      </c>
      <c r="R1657" s="14" t="str">
        <f t="shared" si="279"/>
        <v/>
      </c>
      <c r="S1657" s="14" t="str">
        <f t="shared" si="280"/>
        <v>EMPTY</v>
      </c>
      <c r="T1657" s="14" t="str">
        <f t="shared" si="281"/>
        <v>EMPTY</v>
      </c>
      <c r="U1657" s="14" t="str">
        <f t="shared" si="282"/>
        <v>EMPTY</v>
      </c>
      <c r="V1657" s="14" t="str">
        <f t="shared" si="283"/>
        <v>EMPTY</v>
      </c>
      <c r="W1657" s="14" t="str">
        <f>IF(L1657="beforeTx",timingTable[[#This Row],[FRT32_val]]-timingTable[[#This Row],[FRT32_trace]],"EMPTY")</f>
        <v>EMPTY</v>
      </c>
      <c r="X1657" s="14" t="str">
        <f t="shared" si="284"/>
        <v>EMPTY</v>
      </c>
      <c r="Y1657" s="14" t="str">
        <f t="shared" si="285"/>
        <v>EMPTY</v>
      </c>
      <c r="Z1657" s="14" t="str">
        <f>IF(AND(P1657="beforeRx",O1658="afterRx"),J1658-timingTable[[#This Row],[FRT32_trace]],"EMPTY")</f>
        <v>EMPTY</v>
      </c>
      <c r="AA1657" s="14" t="str">
        <f>IF(AND(timingTable[[#This Row],[txEnd]]="txEnd",Q1661="rxStart"),I1661-timingTable[[#This Row],[FRT32_val]],"EMPTY")</f>
        <v>EMPTY</v>
      </c>
    </row>
    <row r="1658" spans="1:27" x14ac:dyDescent="0.25">
      <c r="A1658" s="14" t="s">
        <v>5983</v>
      </c>
      <c r="B1658">
        <v>335693552765</v>
      </c>
      <c r="C1658" s="14" t="s">
        <v>13925</v>
      </c>
      <c r="D1658">
        <v>151</v>
      </c>
      <c r="E1658" s="14" t="s">
        <v>7876</v>
      </c>
      <c r="F1658" s="14" t="s">
        <v>7936</v>
      </c>
      <c r="G1658" s="14">
        <f>timingTable[[#This Row],[FRT_DEC]]-B1657</f>
        <v>20670</v>
      </c>
      <c r="H16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INFO]]))),H1657)</f>
        <v>134</v>
      </c>
      <c r="I16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58" s="14">
        <f>HEX2DEC(RIGHT(timingTable[[#This Row],[FRT_HEX]],MIN(LEN(timingTable[[#This Row],[FRT_HEX]])-2,8)))</f>
        <v>686103677</v>
      </c>
      <c r="K1658" s="14" t="str">
        <f>IF(timingTable[[#This Row],['[TRACECODE']:.1]]=140,"afterTx","")</f>
        <v/>
      </c>
      <c r="L1658" s="14" t="str">
        <f t="shared" si="275"/>
        <v/>
      </c>
      <c r="M1658" s="14" t="str">
        <f>IF(AND(H1658=H1657,K1657="afterTx",timingTable[[#This Row],['[TRACECODE']:.1]]=6),"dc","")</f>
        <v/>
      </c>
      <c r="N1658" s="14" t="str">
        <f t="shared" si="276"/>
        <v/>
      </c>
      <c r="O1658" s="14" t="str">
        <f>IF(timingTable[[#This Row],['[TRACECODE']:.1]]=141,"afterRx","")</f>
        <v/>
      </c>
      <c r="P1658" s="14" t="str">
        <f t="shared" si="277"/>
        <v/>
      </c>
      <c r="Q1658" s="14" t="str">
        <f t="shared" si="278"/>
        <v/>
      </c>
      <c r="R1658" s="14" t="str">
        <f t="shared" si="279"/>
        <v/>
      </c>
      <c r="S1658" s="14" t="str">
        <f t="shared" si="280"/>
        <v>EMPTY</v>
      </c>
      <c r="T1658" s="14" t="str">
        <f t="shared" si="281"/>
        <v>EMPTY</v>
      </c>
      <c r="U1658" s="14" t="str">
        <f t="shared" si="282"/>
        <v>EMPTY</v>
      </c>
      <c r="V1658" s="14" t="str">
        <f t="shared" si="283"/>
        <v>EMPTY</v>
      </c>
      <c r="W1658" s="14" t="str">
        <f>IF(L1658="beforeTx",timingTable[[#This Row],[FRT32_val]]-timingTable[[#This Row],[FRT32_trace]],"EMPTY")</f>
        <v>EMPTY</v>
      </c>
      <c r="X1658" s="14" t="str">
        <f t="shared" si="284"/>
        <v>EMPTY</v>
      </c>
      <c r="Y1658" s="14" t="str">
        <f t="shared" si="285"/>
        <v>EMPTY</v>
      </c>
      <c r="Z1658" s="14" t="str">
        <f>IF(AND(P1658="beforeRx",O1659="afterRx"),J1659-timingTable[[#This Row],[FRT32_trace]],"EMPTY")</f>
        <v>EMPTY</v>
      </c>
      <c r="AA1658" s="14" t="str">
        <f>IF(AND(timingTable[[#This Row],[txEnd]]="txEnd",Q1662="rxStart"),I1662-timingTable[[#This Row],[FRT32_val]],"EMPTY")</f>
        <v>EMPTY</v>
      </c>
    </row>
    <row r="1659" spans="1:27" x14ac:dyDescent="0.25">
      <c r="A1659" s="14" t="s">
        <v>5985</v>
      </c>
      <c r="B1659">
        <v>335693572766</v>
      </c>
      <c r="C1659" s="14" t="s">
        <v>13927</v>
      </c>
      <c r="D1659">
        <v>151</v>
      </c>
      <c r="E1659" s="14" t="s">
        <v>7876</v>
      </c>
      <c r="F1659" s="14" t="s">
        <v>7936</v>
      </c>
      <c r="G1659" s="14">
        <f>timingTable[[#This Row],[FRT_DEC]]-B1658</f>
        <v>20001</v>
      </c>
      <c r="H16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INFO]]))),H1658)</f>
        <v>134</v>
      </c>
      <c r="I16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59" s="14">
        <f>HEX2DEC(RIGHT(timingTable[[#This Row],[FRT_HEX]],MIN(LEN(timingTable[[#This Row],[FRT_HEX]])-2,8)))</f>
        <v>686123678</v>
      </c>
      <c r="K1659" s="14" t="str">
        <f>IF(timingTable[[#This Row],['[TRACECODE']:.1]]=140,"afterTx","")</f>
        <v/>
      </c>
      <c r="L1659" s="14" t="str">
        <f t="shared" si="275"/>
        <v/>
      </c>
      <c r="M1659" s="14" t="str">
        <f>IF(AND(H1659=H1658,K1658="afterTx",timingTable[[#This Row],['[TRACECODE']:.1]]=6),"dc","")</f>
        <v/>
      </c>
      <c r="N1659" s="14" t="str">
        <f t="shared" si="276"/>
        <v/>
      </c>
      <c r="O1659" s="14" t="str">
        <f>IF(timingTable[[#This Row],['[TRACECODE']:.1]]=141,"afterRx","")</f>
        <v/>
      </c>
      <c r="P1659" s="14" t="str">
        <f t="shared" si="277"/>
        <v/>
      </c>
      <c r="Q1659" s="14" t="str">
        <f t="shared" si="278"/>
        <v/>
      </c>
      <c r="R1659" s="14" t="str">
        <f t="shared" si="279"/>
        <v/>
      </c>
      <c r="S1659" s="14" t="str">
        <f t="shared" si="280"/>
        <v>EMPTY</v>
      </c>
      <c r="T1659" s="14" t="str">
        <f t="shared" si="281"/>
        <v>EMPTY</v>
      </c>
      <c r="U1659" s="14" t="str">
        <f t="shared" si="282"/>
        <v>EMPTY</v>
      </c>
      <c r="V1659" s="14" t="str">
        <f t="shared" si="283"/>
        <v>EMPTY</v>
      </c>
      <c r="W1659" s="14" t="str">
        <f>IF(L1659="beforeTx",timingTable[[#This Row],[FRT32_val]]-timingTable[[#This Row],[FRT32_trace]],"EMPTY")</f>
        <v>EMPTY</v>
      </c>
      <c r="X1659" s="14" t="str">
        <f t="shared" si="284"/>
        <v>EMPTY</v>
      </c>
      <c r="Y1659" s="14" t="str">
        <f t="shared" si="285"/>
        <v>EMPTY</v>
      </c>
      <c r="Z1659" s="14" t="str">
        <f>IF(AND(P1659="beforeRx",O1660="afterRx"),J1660-timingTable[[#This Row],[FRT32_trace]],"EMPTY")</f>
        <v>EMPTY</v>
      </c>
      <c r="AA1659" s="14" t="str">
        <f>IF(AND(timingTable[[#This Row],[txEnd]]="txEnd",Q1663="rxStart"),I1663-timingTable[[#This Row],[FRT32_val]],"EMPTY")</f>
        <v>EMPTY</v>
      </c>
    </row>
    <row r="1660" spans="1:27" x14ac:dyDescent="0.25">
      <c r="A1660" s="14" t="s">
        <v>5987</v>
      </c>
      <c r="B1660">
        <v>335693591697</v>
      </c>
      <c r="C1660" s="14" t="s">
        <v>13929</v>
      </c>
      <c r="D1660">
        <v>151</v>
      </c>
      <c r="E1660" s="14" t="s">
        <v>7876</v>
      </c>
      <c r="F1660" s="14" t="s">
        <v>7945</v>
      </c>
      <c r="G1660" s="14">
        <f>timingTable[[#This Row],[FRT_DEC]]-B1659</f>
        <v>18931</v>
      </c>
      <c r="H16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INFO]]))),H1659)</f>
        <v>134</v>
      </c>
      <c r="I16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60" s="14">
        <f>HEX2DEC(RIGHT(timingTable[[#This Row],[FRT_HEX]],MIN(LEN(timingTable[[#This Row],[FRT_HEX]])-2,8)))</f>
        <v>686142609</v>
      </c>
      <c r="K1660" s="14" t="str">
        <f>IF(timingTable[[#This Row],['[TRACECODE']:.1]]=140,"afterTx","")</f>
        <v/>
      </c>
      <c r="L1660" s="14" t="str">
        <f t="shared" si="275"/>
        <v/>
      </c>
      <c r="M1660" s="14" t="str">
        <f>IF(AND(H1660=H1659,K1659="afterTx",timingTable[[#This Row],['[TRACECODE']:.1]]=6),"dc","")</f>
        <v/>
      </c>
      <c r="N1660" s="14" t="str">
        <f t="shared" si="276"/>
        <v/>
      </c>
      <c r="O1660" s="14" t="str">
        <f>IF(timingTable[[#This Row],['[TRACECODE']:.1]]=141,"afterRx","")</f>
        <v/>
      </c>
      <c r="P1660" s="14" t="str">
        <f t="shared" si="277"/>
        <v/>
      </c>
      <c r="Q1660" s="14" t="str">
        <f t="shared" si="278"/>
        <v/>
      </c>
      <c r="R1660" s="14" t="str">
        <f t="shared" si="279"/>
        <v/>
      </c>
      <c r="S1660" s="14" t="str">
        <f t="shared" si="280"/>
        <v>EMPTY</v>
      </c>
      <c r="T1660" s="14" t="str">
        <f t="shared" si="281"/>
        <v>EMPTY</v>
      </c>
      <c r="U1660" s="14" t="str">
        <f t="shared" si="282"/>
        <v>EMPTY</v>
      </c>
      <c r="V1660" s="14" t="str">
        <f t="shared" si="283"/>
        <v>EMPTY</v>
      </c>
      <c r="W1660" s="14" t="str">
        <f>IF(L1660="beforeTx",timingTable[[#This Row],[FRT32_val]]-timingTable[[#This Row],[FRT32_trace]],"EMPTY")</f>
        <v>EMPTY</v>
      </c>
      <c r="X1660" s="14" t="str">
        <f t="shared" si="284"/>
        <v>EMPTY</v>
      </c>
      <c r="Y1660" s="14" t="str">
        <f t="shared" si="285"/>
        <v>EMPTY</v>
      </c>
      <c r="Z1660" s="14" t="str">
        <f>IF(AND(P1660="beforeRx",O1661="afterRx"),J1661-timingTable[[#This Row],[FRT32_trace]],"EMPTY")</f>
        <v>EMPTY</v>
      </c>
      <c r="AA1660" s="14" t="str">
        <f>IF(AND(timingTable[[#This Row],[txEnd]]="txEnd",Q1664="rxStart"),I1664-timingTable[[#This Row],[FRT32_val]],"EMPTY")</f>
        <v>EMPTY</v>
      </c>
    </row>
    <row r="1661" spans="1:27" x14ac:dyDescent="0.25">
      <c r="A1661" s="14" t="s">
        <v>5989</v>
      </c>
      <c r="B1661">
        <v>335693592766</v>
      </c>
      <c r="C1661" s="14" t="s">
        <v>13931</v>
      </c>
      <c r="D1661">
        <v>151</v>
      </c>
      <c r="E1661" s="14" t="s">
        <v>7876</v>
      </c>
      <c r="F1661" s="14" t="s">
        <v>7936</v>
      </c>
      <c r="G1661" s="14">
        <f>timingTable[[#This Row],[FRT_DEC]]-B1660</f>
        <v>1069</v>
      </c>
      <c r="H16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INFO]]))),H1660)</f>
        <v>134</v>
      </c>
      <c r="I16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61" s="14">
        <f>HEX2DEC(RIGHT(timingTable[[#This Row],[FRT_HEX]],MIN(LEN(timingTable[[#This Row],[FRT_HEX]])-2,8)))</f>
        <v>686143678</v>
      </c>
      <c r="K1661" s="14" t="str">
        <f>IF(timingTable[[#This Row],['[TRACECODE']:.1]]=140,"afterTx","")</f>
        <v/>
      </c>
      <c r="L1661" s="14" t="str">
        <f t="shared" si="275"/>
        <v/>
      </c>
      <c r="M1661" s="14" t="str">
        <f>IF(AND(H1661=H1660,K1660="afterTx",timingTable[[#This Row],['[TRACECODE']:.1]]=6),"dc","")</f>
        <v/>
      </c>
      <c r="N1661" s="14" t="str">
        <f t="shared" si="276"/>
        <v/>
      </c>
      <c r="O1661" s="14" t="str">
        <f>IF(timingTable[[#This Row],['[TRACECODE']:.1]]=141,"afterRx","")</f>
        <v/>
      </c>
      <c r="P1661" s="14" t="str">
        <f t="shared" si="277"/>
        <v/>
      </c>
      <c r="Q1661" s="14" t="str">
        <f t="shared" si="278"/>
        <v/>
      </c>
      <c r="R1661" s="14" t="str">
        <f t="shared" si="279"/>
        <v/>
      </c>
      <c r="S1661" s="14" t="str">
        <f t="shared" si="280"/>
        <v>EMPTY</v>
      </c>
      <c r="T1661" s="14" t="str">
        <f t="shared" si="281"/>
        <v>EMPTY</v>
      </c>
      <c r="U1661" s="14" t="str">
        <f t="shared" si="282"/>
        <v>EMPTY</v>
      </c>
      <c r="V1661" s="14" t="str">
        <f t="shared" si="283"/>
        <v>EMPTY</v>
      </c>
      <c r="W1661" s="14" t="str">
        <f>IF(L1661="beforeTx",timingTable[[#This Row],[FRT32_val]]-timingTable[[#This Row],[FRT32_trace]],"EMPTY")</f>
        <v>EMPTY</v>
      </c>
      <c r="X1661" s="14" t="str">
        <f t="shared" si="284"/>
        <v>EMPTY</v>
      </c>
      <c r="Y1661" s="14" t="str">
        <f t="shared" si="285"/>
        <v>EMPTY</v>
      </c>
      <c r="Z1661" s="14" t="str">
        <f>IF(AND(P1661="beforeRx",O1662="afterRx"),J1662-timingTable[[#This Row],[FRT32_trace]],"EMPTY")</f>
        <v>EMPTY</v>
      </c>
      <c r="AA1661" s="14" t="str">
        <f>IF(AND(timingTable[[#This Row],[txEnd]]="txEnd",Q1665="rxStart"),I1665-timingTable[[#This Row],[FRT32_val]],"EMPTY")</f>
        <v>EMPTY</v>
      </c>
    </row>
    <row r="1662" spans="1:27" x14ac:dyDescent="0.25">
      <c r="A1662" s="14" t="s">
        <v>5991</v>
      </c>
      <c r="B1662">
        <v>335693612766</v>
      </c>
      <c r="C1662" s="14" t="s">
        <v>13933</v>
      </c>
      <c r="D1662">
        <v>151</v>
      </c>
      <c r="E1662" s="14" t="s">
        <v>7876</v>
      </c>
      <c r="F1662" s="14" t="s">
        <v>7936</v>
      </c>
      <c r="G1662" s="14">
        <f>timingTable[[#This Row],[FRT_DEC]]-B1661</f>
        <v>20000</v>
      </c>
      <c r="H16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INFO]]))),H1661)</f>
        <v>134</v>
      </c>
      <c r="I16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62" s="14">
        <f>HEX2DEC(RIGHT(timingTable[[#This Row],[FRT_HEX]],MIN(LEN(timingTable[[#This Row],[FRT_HEX]])-2,8)))</f>
        <v>686163678</v>
      </c>
      <c r="K1662" s="14" t="str">
        <f>IF(timingTable[[#This Row],['[TRACECODE']:.1]]=140,"afterTx","")</f>
        <v/>
      </c>
      <c r="L1662" s="14" t="str">
        <f t="shared" si="275"/>
        <v/>
      </c>
      <c r="M1662" s="14" t="str">
        <f>IF(AND(H1662=H1661,K1661="afterTx",timingTable[[#This Row],['[TRACECODE']:.1]]=6),"dc","")</f>
        <v/>
      </c>
      <c r="N1662" s="14" t="str">
        <f t="shared" si="276"/>
        <v/>
      </c>
      <c r="O1662" s="14" t="str">
        <f>IF(timingTable[[#This Row],['[TRACECODE']:.1]]=141,"afterRx","")</f>
        <v/>
      </c>
      <c r="P1662" s="14" t="str">
        <f t="shared" si="277"/>
        <v/>
      </c>
      <c r="Q1662" s="14" t="str">
        <f t="shared" si="278"/>
        <v/>
      </c>
      <c r="R1662" s="14" t="str">
        <f t="shared" si="279"/>
        <v/>
      </c>
      <c r="S1662" s="14" t="str">
        <f t="shared" si="280"/>
        <v>EMPTY</v>
      </c>
      <c r="T1662" s="14" t="str">
        <f t="shared" si="281"/>
        <v>EMPTY</v>
      </c>
      <c r="U1662" s="14" t="str">
        <f t="shared" si="282"/>
        <v>EMPTY</v>
      </c>
      <c r="V1662" s="14" t="str">
        <f t="shared" si="283"/>
        <v>EMPTY</v>
      </c>
      <c r="W1662" s="14" t="str">
        <f>IF(L1662="beforeTx",timingTable[[#This Row],[FRT32_val]]-timingTable[[#This Row],[FRT32_trace]],"EMPTY")</f>
        <v>EMPTY</v>
      </c>
      <c r="X1662" s="14" t="str">
        <f t="shared" si="284"/>
        <v>EMPTY</v>
      </c>
      <c r="Y1662" s="14" t="str">
        <f t="shared" si="285"/>
        <v>EMPTY</v>
      </c>
      <c r="Z1662" s="14" t="str">
        <f>IF(AND(P1662="beforeRx",O1663="afterRx"),J1663-timingTable[[#This Row],[FRT32_trace]],"EMPTY")</f>
        <v>EMPTY</v>
      </c>
      <c r="AA1662" s="14" t="str">
        <f>IF(AND(timingTable[[#This Row],[txEnd]]="txEnd",Q1666="rxStart"),I1666-timingTable[[#This Row],[FRT32_val]],"EMPTY")</f>
        <v>EMPTY</v>
      </c>
    </row>
    <row r="1663" spans="1:27" x14ac:dyDescent="0.25">
      <c r="A1663" s="14" t="s">
        <v>5993</v>
      </c>
      <c r="B1663">
        <v>335693632765</v>
      </c>
      <c r="C1663" s="14" t="s">
        <v>13935</v>
      </c>
      <c r="D1663">
        <v>151</v>
      </c>
      <c r="E1663" s="14" t="s">
        <v>7876</v>
      </c>
      <c r="F1663" s="14" t="s">
        <v>7936</v>
      </c>
      <c r="G1663" s="14">
        <f>timingTable[[#This Row],[FRT_DEC]]-B1662</f>
        <v>19999</v>
      </c>
      <c r="H16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INFO]]))),H1662)</f>
        <v>134</v>
      </c>
      <c r="I16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63" s="14">
        <f>HEX2DEC(RIGHT(timingTable[[#This Row],[FRT_HEX]],MIN(LEN(timingTable[[#This Row],[FRT_HEX]])-2,8)))</f>
        <v>686183677</v>
      </c>
      <c r="K1663" s="14" t="str">
        <f>IF(timingTable[[#This Row],['[TRACECODE']:.1]]=140,"afterTx","")</f>
        <v/>
      </c>
      <c r="L1663" s="14" t="str">
        <f t="shared" si="275"/>
        <v/>
      </c>
      <c r="M1663" s="14" t="str">
        <f>IF(AND(H1663=H1662,K1662="afterTx",timingTable[[#This Row],['[TRACECODE']:.1]]=6),"dc","")</f>
        <v/>
      </c>
      <c r="N1663" s="14" t="str">
        <f t="shared" si="276"/>
        <v/>
      </c>
      <c r="O1663" s="14" t="str">
        <f>IF(timingTable[[#This Row],['[TRACECODE']:.1]]=141,"afterRx","")</f>
        <v/>
      </c>
      <c r="P1663" s="14" t="str">
        <f t="shared" si="277"/>
        <v/>
      </c>
      <c r="Q1663" s="14" t="str">
        <f t="shared" si="278"/>
        <v/>
      </c>
      <c r="R1663" s="14" t="str">
        <f t="shared" si="279"/>
        <v/>
      </c>
      <c r="S1663" s="14" t="str">
        <f t="shared" si="280"/>
        <v>EMPTY</v>
      </c>
      <c r="T1663" s="14" t="str">
        <f t="shared" si="281"/>
        <v>EMPTY</v>
      </c>
      <c r="U1663" s="14" t="str">
        <f t="shared" si="282"/>
        <v>EMPTY</v>
      </c>
      <c r="V1663" s="14" t="str">
        <f t="shared" si="283"/>
        <v>EMPTY</v>
      </c>
      <c r="W1663" s="14" t="str">
        <f>IF(L1663="beforeTx",timingTable[[#This Row],[FRT32_val]]-timingTable[[#This Row],[FRT32_trace]],"EMPTY")</f>
        <v>EMPTY</v>
      </c>
      <c r="X1663" s="14" t="str">
        <f t="shared" si="284"/>
        <v>EMPTY</v>
      </c>
      <c r="Y1663" s="14" t="str">
        <f t="shared" si="285"/>
        <v>EMPTY</v>
      </c>
      <c r="Z1663" s="14" t="str">
        <f>IF(AND(P1663="beforeRx",O1664="afterRx"),J1664-timingTable[[#This Row],[FRT32_trace]],"EMPTY")</f>
        <v>EMPTY</v>
      </c>
      <c r="AA1663" s="14" t="str">
        <f>IF(AND(timingTable[[#This Row],[txEnd]]="txEnd",Q1667="rxStart"),I1667-timingTable[[#This Row],[FRT32_val]],"EMPTY")</f>
        <v>EMPTY</v>
      </c>
    </row>
    <row r="1664" spans="1:27" x14ac:dyDescent="0.25">
      <c r="A1664" s="14" t="s">
        <v>5995</v>
      </c>
      <c r="B1664">
        <v>335693652765</v>
      </c>
      <c r="C1664" s="14" t="s">
        <v>13937</v>
      </c>
      <c r="D1664">
        <v>151</v>
      </c>
      <c r="E1664" s="14" t="s">
        <v>7876</v>
      </c>
      <c r="F1664" s="14" t="s">
        <v>7936</v>
      </c>
      <c r="G1664" s="14">
        <f>timingTable[[#This Row],[FRT_DEC]]-B1663</f>
        <v>20000</v>
      </c>
      <c r="H16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INFO]]))),H1663)</f>
        <v>134</v>
      </c>
      <c r="I16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64" s="14">
        <f>HEX2DEC(RIGHT(timingTable[[#This Row],[FRT_HEX]],MIN(LEN(timingTable[[#This Row],[FRT_HEX]])-2,8)))</f>
        <v>686203677</v>
      </c>
      <c r="K1664" s="14" t="str">
        <f>IF(timingTable[[#This Row],['[TRACECODE']:.1]]=140,"afterTx","")</f>
        <v/>
      </c>
      <c r="L1664" s="14" t="str">
        <f t="shared" si="275"/>
        <v/>
      </c>
      <c r="M1664" s="14" t="str">
        <f>IF(AND(H1664=H1663,K1663="afterTx",timingTable[[#This Row],['[TRACECODE']:.1]]=6),"dc","")</f>
        <v/>
      </c>
      <c r="N1664" s="14" t="str">
        <f t="shared" si="276"/>
        <v/>
      </c>
      <c r="O1664" s="14" t="str">
        <f>IF(timingTable[[#This Row],['[TRACECODE']:.1]]=141,"afterRx","")</f>
        <v/>
      </c>
      <c r="P1664" s="14" t="str">
        <f t="shared" si="277"/>
        <v/>
      </c>
      <c r="Q1664" s="14" t="str">
        <f t="shared" si="278"/>
        <v/>
      </c>
      <c r="R1664" s="14" t="str">
        <f t="shared" si="279"/>
        <v/>
      </c>
      <c r="S1664" s="14" t="str">
        <f t="shared" si="280"/>
        <v>EMPTY</v>
      </c>
      <c r="T1664" s="14" t="str">
        <f t="shared" si="281"/>
        <v>EMPTY</v>
      </c>
      <c r="U1664" s="14" t="str">
        <f t="shared" si="282"/>
        <v>EMPTY</v>
      </c>
      <c r="V1664" s="14" t="str">
        <f t="shared" si="283"/>
        <v>EMPTY</v>
      </c>
      <c r="W1664" s="14" t="str">
        <f>IF(L1664="beforeTx",timingTable[[#This Row],[FRT32_val]]-timingTable[[#This Row],[FRT32_trace]],"EMPTY")</f>
        <v>EMPTY</v>
      </c>
      <c r="X1664" s="14" t="str">
        <f t="shared" si="284"/>
        <v>EMPTY</v>
      </c>
      <c r="Y1664" s="14" t="str">
        <f t="shared" si="285"/>
        <v>EMPTY</v>
      </c>
      <c r="Z1664" s="14" t="str">
        <f>IF(AND(P1664="beforeRx",O1665="afterRx"),J1665-timingTable[[#This Row],[FRT32_trace]],"EMPTY")</f>
        <v>EMPTY</v>
      </c>
      <c r="AA1664" s="14" t="str">
        <f>IF(AND(timingTable[[#This Row],[txEnd]]="txEnd",Q1668="rxStart"),I1668-timingTable[[#This Row],[FRT32_val]],"EMPTY")</f>
        <v>EMPTY</v>
      </c>
    </row>
    <row r="1665" spans="1:27" x14ac:dyDescent="0.25">
      <c r="A1665" s="14" t="s">
        <v>5997</v>
      </c>
      <c r="B1665">
        <v>335693665742</v>
      </c>
      <c r="C1665" s="14" t="s">
        <v>13939</v>
      </c>
      <c r="D1665">
        <v>151</v>
      </c>
      <c r="E1665" s="14" t="s">
        <v>7876</v>
      </c>
      <c r="F1665" s="14" t="s">
        <v>7989</v>
      </c>
      <c r="G1665" s="14">
        <f>timingTable[[#This Row],[FRT_DEC]]-B1664</f>
        <v>12977</v>
      </c>
      <c r="H16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INFO]]))),H1664)</f>
        <v>134</v>
      </c>
      <c r="I16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665" s="14">
        <f>HEX2DEC(RIGHT(timingTable[[#This Row],[FRT_HEX]],MIN(LEN(timingTable[[#This Row],[FRT_HEX]])-2,8)))</f>
        <v>686216654</v>
      </c>
      <c r="K1665" s="14" t="str">
        <f>IF(timingTable[[#This Row],['[TRACECODE']:.1]]=140,"afterTx","")</f>
        <v/>
      </c>
      <c r="L1665" s="14" t="str">
        <f t="shared" si="275"/>
        <v/>
      </c>
      <c r="M1665" s="14" t="str">
        <f>IF(AND(H1665=H1664,K1664="afterTx",timingTable[[#This Row],['[TRACECODE']:.1]]=6),"dc","")</f>
        <v/>
      </c>
      <c r="N1665" s="14" t="str">
        <f t="shared" si="276"/>
        <v/>
      </c>
      <c r="O1665" s="14" t="str">
        <f>IF(timingTable[[#This Row],['[TRACECODE']:.1]]=141,"afterRx","")</f>
        <v/>
      </c>
      <c r="P1665" s="14" t="str">
        <f t="shared" si="277"/>
        <v/>
      </c>
      <c r="Q1665" s="14" t="str">
        <f t="shared" si="278"/>
        <v/>
      </c>
      <c r="R1665" s="14" t="str">
        <f t="shared" si="279"/>
        <v/>
      </c>
      <c r="S1665" s="14" t="str">
        <f t="shared" si="280"/>
        <v>EMPTY</v>
      </c>
      <c r="T1665" s="14" t="str">
        <f t="shared" si="281"/>
        <v>EMPTY</v>
      </c>
      <c r="U1665" s="14" t="str">
        <f t="shared" si="282"/>
        <v>EMPTY</v>
      </c>
      <c r="V1665" s="14" t="str">
        <f t="shared" si="283"/>
        <v>EMPTY</v>
      </c>
      <c r="W1665" s="14" t="str">
        <f>IF(L1665="beforeTx",timingTable[[#This Row],[FRT32_val]]-timingTable[[#This Row],[FRT32_trace]],"EMPTY")</f>
        <v>EMPTY</v>
      </c>
      <c r="X1665" s="14" t="str">
        <f t="shared" si="284"/>
        <v>EMPTY</v>
      </c>
      <c r="Y1665" s="14" t="str">
        <f t="shared" si="285"/>
        <v>EMPTY</v>
      </c>
      <c r="Z1665" s="14" t="str">
        <f>IF(AND(P1665="beforeRx",O1666="afterRx"),J1666-timingTable[[#This Row],[FRT32_trace]],"EMPTY")</f>
        <v>EMPTY</v>
      </c>
      <c r="AA1665" s="14" t="str">
        <f>IF(AND(timingTable[[#This Row],[txEnd]]="txEnd",Q1669="rxStart"),I1669-timingTable[[#This Row],[FRT32_val]],"EMPTY")</f>
        <v>EMPTY</v>
      </c>
    </row>
    <row r="1666" spans="1:27" x14ac:dyDescent="0.25">
      <c r="A1666" s="14" t="s">
        <v>5999</v>
      </c>
      <c r="B1666">
        <v>335693665786</v>
      </c>
      <c r="C1666" s="14" t="s">
        <v>13941</v>
      </c>
      <c r="D1666">
        <v>151</v>
      </c>
      <c r="E1666" s="14" t="s">
        <v>7876</v>
      </c>
      <c r="F1666" s="14" t="s">
        <v>7993</v>
      </c>
      <c r="G1666" s="14">
        <f>timingTable[[#This Row],[FRT_DEC]]-B1665</f>
        <v>44</v>
      </c>
      <c r="H16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INFO]]))),H1665)</f>
        <v>134</v>
      </c>
      <c r="I16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666" s="14">
        <f>HEX2DEC(RIGHT(timingTable[[#This Row],[FRT_HEX]],MIN(LEN(timingTable[[#This Row],[FRT_HEX]])-2,8)))</f>
        <v>686216698</v>
      </c>
      <c r="K1666" s="14" t="str">
        <f>IF(timingTable[[#This Row],['[TRACECODE']:.1]]=140,"afterTx","")</f>
        <v/>
      </c>
      <c r="L1666" s="14" t="str">
        <f t="shared" si="275"/>
        <v/>
      </c>
      <c r="M1666" s="14" t="str">
        <f>IF(AND(H1666=H1665,K1665="afterTx",timingTable[[#This Row],['[TRACECODE']:.1]]=6),"dc","")</f>
        <v/>
      </c>
      <c r="N1666" s="14" t="str">
        <f t="shared" si="276"/>
        <v/>
      </c>
      <c r="O1666" s="14" t="str">
        <f>IF(timingTable[[#This Row],['[TRACECODE']:.1]]=141,"afterRx","")</f>
        <v/>
      </c>
      <c r="P1666" s="14" t="str">
        <f t="shared" si="277"/>
        <v/>
      </c>
      <c r="Q1666" s="14" t="str">
        <f t="shared" si="278"/>
        <v/>
      </c>
      <c r="R1666" s="14" t="str">
        <f t="shared" si="279"/>
        <v/>
      </c>
      <c r="S1666" s="14" t="str">
        <f t="shared" si="280"/>
        <v>EMPTY</v>
      </c>
      <c r="T1666" s="14" t="str">
        <f t="shared" si="281"/>
        <v>EMPTY</v>
      </c>
      <c r="U1666" s="14" t="str">
        <f t="shared" si="282"/>
        <v>EMPTY</v>
      </c>
      <c r="V1666" s="14" t="str">
        <f t="shared" si="283"/>
        <v>EMPTY</v>
      </c>
      <c r="W1666" s="14" t="str">
        <f>IF(L1666="beforeTx",timingTable[[#This Row],[FRT32_val]]-timingTable[[#This Row],[FRT32_trace]],"EMPTY")</f>
        <v>EMPTY</v>
      </c>
      <c r="X1666" s="14" t="str">
        <f t="shared" si="284"/>
        <v>EMPTY</v>
      </c>
      <c r="Y1666" s="14" t="str">
        <f t="shared" si="285"/>
        <v>EMPTY</v>
      </c>
      <c r="Z1666" s="14" t="str">
        <f>IF(AND(P1666="beforeRx",O1667="afterRx"),J1667-timingTable[[#This Row],[FRT32_trace]],"EMPTY")</f>
        <v>EMPTY</v>
      </c>
      <c r="AA1666" s="14" t="str">
        <f>IF(AND(timingTable[[#This Row],[txEnd]]="txEnd",Q1670="rxStart"),I1670-timingTable[[#This Row],[FRT32_val]],"EMPTY")</f>
        <v>EMPTY</v>
      </c>
    </row>
    <row r="1667" spans="1:27" x14ac:dyDescent="0.25">
      <c r="A1667" s="14" t="s">
        <v>6004</v>
      </c>
      <c r="B1667">
        <v>335693670899</v>
      </c>
      <c r="C1667" s="14" t="s">
        <v>13946</v>
      </c>
      <c r="D1667">
        <v>6</v>
      </c>
      <c r="E1667" s="14" t="s">
        <v>1077</v>
      </c>
      <c r="F1667" s="14" t="s">
        <v>13947</v>
      </c>
      <c r="G1667" s="14">
        <f>timingTable[[#This Row],[FRT_DEC]]-B1666</f>
        <v>5113</v>
      </c>
      <c r="H16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INFO]]))),H1666)</f>
        <v>134</v>
      </c>
      <c r="I16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686218464</v>
      </c>
      <c r="J1667" s="14">
        <f>HEX2DEC(RIGHT(timingTable[[#This Row],[FRT_HEX]],MIN(LEN(timingTable[[#This Row],[FRT_HEX]])-2,8)))</f>
        <v>686221811</v>
      </c>
      <c r="K1667" s="14" t="str">
        <f>IF(timingTable[[#This Row],['[TRACECODE']:.1]]=140,"afterTx","")</f>
        <v/>
      </c>
      <c r="L1667" s="14" t="str">
        <f t="shared" si="275"/>
        <v/>
      </c>
      <c r="M1667" s="14" t="str">
        <f>IF(AND(H1667=H1666,K1666="afterTx",timingTable[[#This Row],['[TRACECODE']:.1]]=6),"dc","")</f>
        <v/>
      </c>
      <c r="N1667" s="14" t="str">
        <f t="shared" si="276"/>
        <v/>
      </c>
      <c r="O1667" s="14" t="str">
        <f>IF(timingTable[[#This Row],['[TRACECODE']:.1]]=141,"afterRx","")</f>
        <v/>
      </c>
      <c r="P1667" s="14" t="str">
        <f t="shared" si="277"/>
        <v/>
      </c>
      <c r="Q1667" s="14" t="str">
        <f t="shared" si="278"/>
        <v/>
      </c>
      <c r="R1667" s="14" t="str">
        <f t="shared" si="279"/>
        <v/>
      </c>
      <c r="S1667" s="14" t="str">
        <f t="shared" si="280"/>
        <v>EMPTY</v>
      </c>
      <c r="T1667" s="14" t="str">
        <f t="shared" si="281"/>
        <v>EMPTY</v>
      </c>
      <c r="U1667" s="14" t="str">
        <f t="shared" si="282"/>
        <v>EMPTY</v>
      </c>
      <c r="V1667" s="14" t="str">
        <f t="shared" si="283"/>
        <v>EMPTY</v>
      </c>
      <c r="W1667" s="14" t="str">
        <f>IF(L1667="beforeTx",timingTable[[#This Row],[FRT32_val]]-timingTable[[#This Row],[FRT32_trace]],"EMPTY")</f>
        <v>EMPTY</v>
      </c>
      <c r="X1667" s="14" t="str">
        <f t="shared" si="284"/>
        <v>EMPTY</v>
      </c>
      <c r="Y1667" s="14" t="str">
        <f t="shared" si="285"/>
        <v>EMPTY</v>
      </c>
      <c r="Z1667" s="14" t="str">
        <f>IF(AND(P1667="beforeRx",O1668="afterRx"),J1668-timingTable[[#This Row],[FRT32_trace]],"EMPTY")</f>
        <v>EMPTY</v>
      </c>
      <c r="AA1667" s="14" t="str">
        <f>IF(AND(timingTable[[#This Row],[txEnd]]="txEnd",Q1671="rxStart"),I1671-timingTable[[#This Row],[FRT32_val]],"EMPTY")</f>
        <v>EMPTY</v>
      </c>
    </row>
    <row r="1668" spans="1:27" x14ac:dyDescent="0.25">
      <c r="A1668" s="14" t="s">
        <v>6005</v>
      </c>
      <c r="B1668">
        <v>335693670902</v>
      </c>
      <c r="C1668" s="14" t="s">
        <v>13948</v>
      </c>
      <c r="D1668">
        <v>6</v>
      </c>
      <c r="E1668" s="14" t="s">
        <v>1077</v>
      </c>
      <c r="F1668" s="14" t="s">
        <v>7877</v>
      </c>
      <c r="G1668" s="14">
        <f>timingTable[[#This Row],[FRT_DEC]]-B1667</f>
        <v>3</v>
      </c>
      <c r="H16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INFO]]))),H1667)</f>
        <v>134</v>
      </c>
      <c r="I16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68" s="14">
        <f>HEX2DEC(RIGHT(timingTable[[#This Row],[FRT_HEX]],MIN(LEN(timingTable[[#This Row],[FRT_HEX]])-2,8)))</f>
        <v>686221814</v>
      </c>
      <c r="K1668" s="14" t="str">
        <f>IF(timingTable[[#This Row],['[TRACECODE']:.1]]=140,"afterTx","")</f>
        <v/>
      </c>
      <c r="L1668" s="14" t="str">
        <f t="shared" si="275"/>
        <v/>
      </c>
      <c r="M1668" s="14" t="str">
        <f>IF(AND(H1668=H1667,K1667="afterTx",timingTable[[#This Row],['[TRACECODE']:.1]]=6),"dc","")</f>
        <v/>
      </c>
      <c r="N1668" s="14" t="str">
        <f t="shared" si="276"/>
        <v/>
      </c>
      <c r="O1668" s="14" t="str">
        <f>IF(timingTable[[#This Row],['[TRACECODE']:.1]]=141,"afterRx","")</f>
        <v/>
      </c>
      <c r="P1668" s="14" t="str">
        <f t="shared" si="277"/>
        <v/>
      </c>
      <c r="Q1668" s="14" t="str">
        <f t="shared" si="278"/>
        <v/>
      </c>
      <c r="R1668" s="14" t="str">
        <f t="shared" si="279"/>
        <v/>
      </c>
      <c r="S1668" s="14" t="str">
        <f t="shared" si="280"/>
        <v>EMPTY</v>
      </c>
      <c r="T1668" s="14" t="str">
        <f t="shared" si="281"/>
        <v>EMPTY</v>
      </c>
      <c r="U1668" s="14" t="str">
        <f t="shared" si="282"/>
        <v>EMPTY</v>
      </c>
      <c r="V1668" s="14" t="str">
        <f t="shared" si="283"/>
        <v>EMPTY</v>
      </c>
      <c r="W1668" s="14" t="str">
        <f>IF(L1668="beforeTx",timingTable[[#This Row],[FRT32_val]]-timingTable[[#This Row],[FRT32_trace]],"EMPTY")</f>
        <v>EMPTY</v>
      </c>
      <c r="X1668" s="14" t="str">
        <f t="shared" si="284"/>
        <v>EMPTY</v>
      </c>
      <c r="Y1668" s="14" t="str">
        <f t="shared" si="285"/>
        <v>EMPTY</v>
      </c>
      <c r="Z1668" s="14" t="str">
        <f>IF(AND(P1668="beforeRx",O1669="afterRx"),J1669-timingTable[[#This Row],[FRT32_trace]],"EMPTY")</f>
        <v>EMPTY</v>
      </c>
      <c r="AA1668" s="14" t="str">
        <f>IF(AND(timingTable[[#This Row],[txEnd]]="txEnd",Q1672="rxStart"),I1672-timingTable[[#This Row],[FRT32_val]],"EMPTY")</f>
        <v>EMPTY</v>
      </c>
    </row>
    <row r="1669" spans="1:27" x14ac:dyDescent="0.25">
      <c r="A1669" s="14" t="s">
        <v>6006</v>
      </c>
      <c r="B1669">
        <v>335693670904</v>
      </c>
      <c r="C1669" s="14" t="s">
        <v>13949</v>
      </c>
      <c r="D1669">
        <v>122</v>
      </c>
      <c r="E1669" s="14" t="s">
        <v>3921</v>
      </c>
      <c r="F1669" s="14" t="s">
        <v>13950</v>
      </c>
      <c r="G1669" s="14">
        <f>timingTable[[#This Row],[FRT_DEC]]-B1668</f>
        <v>2</v>
      </c>
      <c r="H16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INFO]]))),H1668)</f>
        <v>134</v>
      </c>
      <c r="I16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686221757</v>
      </c>
      <c r="J1669" s="14">
        <f>HEX2DEC(RIGHT(timingTable[[#This Row],[FRT_HEX]],MIN(LEN(timingTable[[#This Row],[FRT_HEX]])-2,8)))</f>
        <v>686221816</v>
      </c>
      <c r="K1669" s="14" t="str">
        <f>IF(timingTable[[#This Row],['[TRACECODE']:.1]]=140,"afterTx","")</f>
        <v/>
      </c>
      <c r="L1669" s="14" t="str">
        <f t="shared" ref="L1669:L1732" si="286">IF(AND(H1671=H1669,K1671="afterTx"),"beforeTx","")</f>
        <v/>
      </c>
      <c r="M1669" s="14" t="str">
        <f>IF(AND(H1669=H1668,K1668="afterTx",timingTable[[#This Row],['[TRACECODE']:.1]]=6),"dc","")</f>
        <v/>
      </c>
      <c r="N1669" s="14" t="str">
        <f t="shared" ref="N1669:N1732" si="287">IF(AND(H1669=H1667,M1667="dc"),"txEnd","")</f>
        <v/>
      </c>
      <c r="O1669" s="14" t="str">
        <f>IF(timingTable[[#This Row],['[TRACECODE']:.1]]=141,"afterRx","")</f>
        <v/>
      </c>
      <c r="P1669" s="14" t="str">
        <f t="shared" ref="P1669:P1732" si="288">IF(AND(H1669=H1670,O1670="afterRx"),"beforeRx","")</f>
        <v/>
      </c>
      <c r="Q1669" s="14" t="str">
        <f t="shared" ref="Q1669:Q1732" si="289">IF(AND(H1669=H1668,O1668="afterRx"),"rxStart","")</f>
        <v/>
      </c>
      <c r="R1669" s="14" t="str">
        <f t="shared" ref="R1669:R1732" si="290">IF(AND(H1669=H1667,Q1667="rxStart"),"rxEnd","")</f>
        <v/>
      </c>
      <c r="S1669" s="14" t="str">
        <f t="shared" ref="S1669:S1732" si="291">IF(AND(H1672=H1669,M1672="dc",L1669="beforeTx"),I1672-I1669,"EMPTY")</f>
        <v>EMPTY</v>
      </c>
      <c r="T1669" s="14" t="str">
        <f t="shared" ref="T1669:T1732" si="292">IF(AND(N1669="txEnd",P1671="beforeRx",O1672="afterRx"),J1671-I1669,"EMPTY")</f>
        <v>EMPTY</v>
      </c>
      <c r="U1669" s="14" t="str">
        <f t="shared" ref="U1669:U1732" si="293">IF(AND(L1671="beforeTx",R1669="rxEnd",H1671=H1669),I1671-I1669,"EMPTY")</f>
        <v>EMPTY</v>
      </c>
      <c r="V1669" s="14" t="str">
        <f t="shared" ref="V1669:V1732" si="294">IF(AND(R1669="rxEnd",M1674="dc",H1669=H1674),I1674-I1669,"EMPTY")</f>
        <v>EMPTY</v>
      </c>
      <c r="W1669" s="14" t="str">
        <f>IF(L1669="beforeTx",timingTable[[#This Row],[FRT32_val]]-timingTable[[#This Row],[FRT32_trace]],"EMPTY")</f>
        <v>EMPTY</v>
      </c>
      <c r="X1669" s="14" t="str">
        <f t="shared" ref="X1669:X1732" si="295">IF(AND(L1669="beforeTx",K1671="afterTx"),J1671-J1669,"EMPTY")</f>
        <v>EMPTY</v>
      </c>
      <c r="Y1669" s="14" t="str">
        <f t="shared" ref="Y1669:Y1732" si="296">IF(AND(R1669="rxEnd",L1671="beforeTx"),J1671-I1669,"EMPTY")</f>
        <v>EMPTY</v>
      </c>
      <c r="Z1669" s="14" t="str">
        <f>IF(AND(P1669="beforeRx",O1670="afterRx"),J1670-timingTable[[#This Row],[FRT32_trace]],"EMPTY")</f>
        <v>EMPTY</v>
      </c>
      <c r="AA1669" s="14" t="str">
        <f>IF(AND(timingTable[[#This Row],[txEnd]]="txEnd",Q1673="rxStart"),I1673-timingTable[[#This Row],[FRT32_val]],"EMPTY")</f>
        <v>EMPTY</v>
      </c>
    </row>
    <row r="1670" spans="1:27" x14ac:dyDescent="0.25">
      <c r="A1670" s="14" t="s">
        <v>6007</v>
      </c>
      <c r="B1670">
        <v>335693670907</v>
      </c>
      <c r="C1670" s="14" t="s">
        <v>13951</v>
      </c>
      <c r="D1670">
        <v>122</v>
      </c>
      <c r="E1670" s="14" t="s">
        <v>3921</v>
      </c>
      <c r="F1670" s="14" t="s">
        <v>7878</v>
      </c>
      <c r="G1670" s="14">
        <f>timingTable[[#This Row],[FRT_DEC]]-B1669</f>
        <v>3</v>
      </c>
      <c r="H16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INFO]]))),H1669)</f>
        <v>134</v>
      </c>
      <c r="I16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670" s="14">
        <f>HEX2DEC(RIGHT(timingTable[[#This Row],[FRT_HEX]],MIN(LEN(timingTable[[#This Row],[FRT_HEX]])-2,8)))</f>
        <v>686221819</v>
      </c>
      <c r="K1670" s="14" t="str">
        <f>IF(timingTable[[#This Row],['[TRACECODE']:.1]]=140,"afterTx","")</f>
        <v/>
      </c>
      <c r="L1670" s="14" t="str">
        <f t="shared" si="286"/>
        <v/>
      </c>
      <c r="M1670" s="14" t="str">
        <f>IF(AND(H1670=H1669,K1669="afterTx",timingTable[[#This Row],['[TRACECODE']:.1]]=6),"dc","")</f>
        <v/>
      </c>
      <c r="N1670" s="14" t="str">
        <f t="shared" si="287"/>
        <v/>
      </c>
      <c r="O1670" s="14" t="str">
        <f>IF(timingTable[[#This Row],['[TRACECODE']:.1]]=141,"afterRx","")</f>
        <v/>
      </c>
      <c r="P1670" s="14" t="str">
        <f t="shared" si="288"/>
        <v/>
      </c>
      <c r="Q1670" s="14" t="str">
        <f t="shared" si="289"/>
        <v/>
      </c>
      <c r="R1670" s="14" t="str">
        <f t="shared" si="290"/>
        <v/>
      </c>
      <c r="S1670" s="14" t="str">
        <f t="shared" si="291"/>
        <v>EMPTY</v>
      </c>
      <c r="T1670" s="14" t="str">
        <f t="shared" si="292"/>
        <v>EMPTY</v>
      </c>
      <c r="U1670" s="14" t="str">
        <f t="shared" si="293"/>
        <v>EMPTY</v>
      </c>
      <c r="V1670" s="14" t="str">
        <f t="shared" si="294"/>
        <v>EMPTY</v>
      </c>
      <c r="W1670" s="14" t="str">
        <f>IF(L1670="beforeTx",timingTable[[#This Row],[FRT32_val]]-timingTable[[#This Row],[FRT32_trace]],"EMPTY")</f>
        <v>EMPTY</v>
      </c>
      <c r="X1670" s="14" t="str">
        <f t="shared" si="295"/>
        <v>EMPTY</v>
      </c>
      <c r="Y1670" s="14" t="str">
        <f t="shared" si="296"/>
        <v>EMPTY</v>
      </c>
      <c r="Z1670" s="14" t="str">
        <f>IF(AND(P1670="beforeRx",O1671="afterRx"),J1671-timingTable[[#This Row],[FRT32_trace]],"EMPTY")</f>
        <v>EMPTY</v>
      </c>
      <c r="AA1670" s="14" t="str">
        <f>IF(AND(timingTable[[#This Row],[txEnd]]="txEnd",Q1674="rxStart"),I1674-timingTable[[#This Row],[FRT32_val]],"EMPTY")</f>
        <v>EMPTY</v>
      </c>
    </row>
    <row r="1671" spans="1:27" x14ac:dyDescent="0.25">
      <c r="A1671" s="14" t="s">
        <v>6008</v>
      </c>
      <c r="B1671">
        <v>335693670916</v>
      </c>
      <c r="C1671" s="14" t="s">
        <v>13952</v>
      </c>
      <c r="D1671">
        <v>151</v>
      </c>
      <c r="E1671" s="14" t="s">
        <v>7876</v>
      </c>
      <c r="F1671" s="14" t="s">
        <v>8006</v>
      </c>
      <c r="G1671" s="14">
        <f>timingTable[[#This Row],[FRT_DEC]]-B1670</f>
        <v>9</v>
      </c>
      <c r="H16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INFO]]))),H1670)</f>
        <v>134</v>
      </c>
      <c r="I16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671" s="14">
        <f>HEX2DEC(RIGHT(timingTable[[#This Row],[FRT_HEX]],MIN(LEN(timingTable[[#This Row],[FRT_HEX]])-2,8)))</f>
        <v>686221828</v>
      </c>
      <c r="K1671" s="14" t="str">
        <f>IF(timingTable[[#This Row],['[TRACECODE']:.1]]=140,"afterTx","")</f>
        <v/>
      </c>
      <c r="L1671" s="14" t="str">
        <f t="shared" si="286"/>
        <v/>
      </c>
      <c r="M1671" s="14" t="str">
        <f>IF(AND(H1671=H1670,K1670="afterTx",timingTable[[#This Row],['[TRACECODE']:.1]]=6),"dc","")</f>
        <v/>
      </c>
      <c r="N1671" s="14" t="str">
        <f t="shared" si="287"/>
        <v/>
      </c>
      <c r="O1671" s="14" t="str">
        <f>IF(timingTable[[#This Row],['[TRACECODE']:.1]]=141,"afterRx","")</f>
        <v/>
      </c>
      <c r="P1671" s="14" t="str">
        <f t="shared" si="288"/>
        <v/>
      </c>
      <c r="Q1671" s="14" t="str">
        <f t="shared" si="289"/>
        <v/>
      </c>
      <c r="R1671" s="14" t="str">
        <f t="shared" si="290"/>
        <v/>
      </c>
      <c r="S1671" s="14" t="str">
        <f t="shared" si="291"/>
        <v>EMPTY</v>
      </c>
      <c r="T1671" s="14" t="str">
        <f t="shared" si="292"/>
        <v>EMPTY</v>
      </c>
      <c r="U1671" s="14" t="str">
        <f t="shared" si="293"/>
        <v>EMPTY</v>
      </c>
      <c r="V1671" s="14" t="str">
        <f t="shared" si="294"/>
        <v>EMPTY</v>
      </c>
      <c r="W1671" s="14" t="str">
        <f>IF(L1671="beforeTx",timingTable[[#This Row],[FRT32_val]]-timingTable[[#This Row],[FRT32_trace]],"EMPTY")</f>
        <v>EMPTY</v>
      </c>
      <c r="X1671" s="14" t="str">
        <f t="shared" si="295"/>
        <v>EMPTY</v>
      </c>
      <c r="Y1671" s="14" t="str">
        <f t="shared" si="296"/>
        <v>EMPTY</v>
      </c>
      <c r="Z1671" s="14" t="str">
        <f>IF(AND(P1671="beforeRx",O1672="afterRx"),J1672-timingTable[[#This Row],[FRT32_trace]],"EMPTY")</f>
        <v>EMPTY</v>
      </c>
      <c r="AA1671" s="14" t="str">
        <f>IF(AND(timingTable[[#This Row],[txEnd]]="txEnd",Q1675="rxStart"),I1675-timingTable[[#This Row],[FRT32_val]],"EMPTY")</f>
        <v>EMPTY</v>
      </c>
    </row>
    <row r="1672" spans="1:27" x14ac:dyDescent="0.25">
      <c r="A1672" s="14" t="s">
        <v>6014</v>
      </c>
      <c r="B1672">
        <v>335693672765</v>
      </c>
      <c r="C1672" s="14" t="s">
        <v>13958</v>
      </c>
      <c r="D1672">
        <v>151</v>
      </c>
      <c r="E1672" s="14" t="s">
        <v>7876</v>
      </c>
      <c r="F1672" s="14" t="s">
        <v>7936</v>
      </c>
      <c r="G1672" s="14">
        <f>timingTable[[#This Row],[FRT_DEC]]-B1671</f>
        <v>1849</v>
      </c>
      <c r="H16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INFO]]))),H1671)</f>
        <v>134</v>
      </c>
      <c r="I16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2" s="14">
        <f>HEX2DEC(RIGHT(timingTable[[#This Row],[FRT_HEX]],MIN(LEN(timingTable[[#This Row],[FRT_HEX]])-2,8)))</f>
        <v>686223677</v>
      </c>
      <c r="K1672" s="14" t="str">
        <f>IF(timingTable[[#This Row],['[TRACECODE']:.1]]=140,"afterTx","")</f>
        <v/>
      </c>
      <c r="L1672" s="14" t="str">
        <f t="shared" si="286"/>
        <v/>
      </c>
      <c r="M1672" s="14" t="str">
        <f>IF(AND(H1672=H1671,K1671="afterTx",timingTable[[#This Row],['[TRACECODE']:.1]]=6),"dc","")</f>
        <v/>
      </c>
      <c r="N1672" s="14" t="str">
        <f t="shared" si="287"/>
        <v/>
      </c>
      <c r="O1672" s="14" t="str">
        <f>IF(timingTable[[#This Row],['[TRACECODE']:.1]]=141,"afterRx","")</f>
        <v/>
      </c>
      <c r="P1672" s="14" t="str">
        <f t="shared" si="288"/>
        <v/>
      </c>
      <c r="Q1672" s="14" t="str">
        <f t="shared" si="289"/>
        <v/>
      </c>
      <c r="R1672" s="14" t="str">
        <f t="shared" si="290"/>
        <v/>
      </c>
      <c r="S1672" s="14" t="str">
        <f t="shared" si="291"/>
        <v>EMPTY</v>
      </c>
      <c r="T1672" s="14" t="str">
        <f t="shared" si="292"/>
        <v>EMPTY</v>
      </c>
      <c r="U1672" s="14" t="str">
        <f t="shared" si="293"/>
        <v>EMPTY</v>
      </c>
      <c r="V1672" s="14" t="str">
        <f t="shared" si="294"/>
        <v>EMPTY</v>
      </c>
      <c r="W1672" s="14" t="str">
        <f>IF(L1672="beforeTx",timingTable[[#This Row],[FRT32_val]]-timingTable[[#This Row],[FRT32_trace]],"EMPTY")</f>
        <v>EMPTY</v>
      </c>
      <c r="X1672" s="14" t="str">
        <f t="shared" si="295"/>
        <v>EMPTY</v>
      </c>
      <c r="Y1672" s="14" t="str">
        <f t="shared" si="296"/>
        <v>EMPTY</v>
      </c>
      <c r="Z1672" s="14" t="str">
        <f>IF(AND(P1672="beforeRx",O1673="afterRx"),J1673-timingTable[[#This Row],[FRT32_trace]],"EMPTY")</f>
        <v>EMPTY</v>
      </c>
      <c r="AA1672" s="14" t="str">
        <f>IF(AND(timingTable[[#This Row],[txEnd]]="txEnd",Q1676="rxStart"),I1676-timingTable[[#This Row],[FRT32_val]],"EMPTY")</f>
        <v>EMPTY</v>
      </c>
    </row>
    <row r="1673" spans="1:27" x14ac:dyDescent="0.25">
      <c r="A1673" s="14" t="s">
        <v>6016</v>
      </c>
      <c r="B1673">
        <v>335693691697</v>
      </c>
      <c r="C1673" s="14" t="s">
        <v>13960</v>
      </c>
      <c r="D1673">
        <v>151</v>
      </c>
      <c r="E1673" s="14" t="s">
        <v>7876</v>
      </c>
      <c r="F1673" s="14" t="s">
        <v>7945</v>
      </c>
      <c r="G1673" s="14">
        <f>timingTable[[#This Row],[FRT_DEC]]-B1672</f>
        <v>18932</v>
      </c>
      <c r="H16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INFO]]))),H1672)</f>
        <v>134</v>
      </c>
      <c r="I16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73" s="14">
        <f>HEX2DEC(RIGHT(timingTable[[#This Row],[FRT_HEX]],MIN(LEN(timingTable[[#This Row],[FRT_HEX]])-2,8)))</f>
        <v>686242609</v>
      </c>
      <c r="K1673" s="14" t="str">
        <f>IF(timingTable[[#This Row],['[TRACECODE']:.1]]=140,"afterTx","")</f>
        <v/>
      </c>
      <c r="L1673" s="14" t="str">
        <f t="shared" si="286"/>
        <v/>
      </c>
      <c r="M1673" s="14" t="str">
        <f>IF(AND(H1673=H1672,K1672="afterTx",timingTable[[#This Row],['[TRACECODE']:.1]]=6),"dc","")</f>
        <v/>
      </c>
      <c r="N1673" s="14" t="str">
        <f t="shared" si="287"/>
        <v/>
      </c>
      <c r="O1673" s="14" t="str">
        <f>IF(timingTable[[#This Row],['[TRACECODE']:.1]]=141,"afterRx","")</f>
        <v/>
      </c>
      <c r="P1673" s="14" t="str">
        <f t="shared" si="288"/>
        <v/>
      </c>
      <c r="Q1673" s="14" t="str">
        <f t="shared" si="289"/>
        <v/>
      </c>
      <c r="R1673" s="14" t="str">
        <f t="shared" si="290"/>
        <v/>
      </c>
      <c r="S1673" s="14" t="str">
        <f t="shared" si="291"/>
        <v>EMPTY</v>
      </c>
      <c r="T1673" s="14" t="str">
        <f t="shared" si="292"/>
        <v>EMPTY</v>
      </c>
      <c r="U1673" s="14" t="str">
        <f t="shared" si="293"/>
        <v>EMPTY</v>
      </c>
      <c r="V1673" s="14" t="str">
        <f t="shared" si="294"/>
        <v>EMPTY</v>
      </c>
      <c r="W1673" s="14" t="str">
        <f>IF(L1673="beforeTx",timingTable[[#This Row],[FRT32_val]]-timingTable[[#This Row],[FRT32_trace]],"EMPTY")</f>
        <v>EMPTY</v>
      </c>
      <c r="X1673" s="14" t="str">
        <f t="shared" si="295"/>
        <v>EMPTY</v>
      </c>
      <c r="Y1673" s="14" t="str">
        <f t="shared" si="296"/>
        <v>EMPTY</v>
      </c>
      <c r="Z1673" s="14" t="str">
        <f>IF(AND(P1673="beforeRx",O1674="afterRx"),J1674-timingTable[[#This Row],[FRT32_trace]],"EMPTY")</f>
        <v>EMPTY</v>
      </c>
      <c r="AA1673" s="14" t="str">
        <f>IF(AND(timingTable[[#This Row],[txEnd]]="txEnd",Q1677="rxStart"),I1677-timingTable[[#This Row],[FRT32_val]],"EMPTY")</f>
        <v>EMPTY</v>
      </c>
    </row>
    <row r="1674" spans="1:27" x14ac:dyDescent="0.25">
      <c r="A1674" s="14" t="s">
        <v>6018</v>
      </c>
      <c r="B1674">
        <v>335693692765</v>
      </c>
      <c r="C1674" s="14" t="s">
        <v>13962</v>
      </c>
      <c r="D1674">
        <v>151</v>
      </c>
      <c r="E1674" s="14" t="s">
        <v>7876</v>
      </c>
      <c r="F1674" s="14" t="s">
        <v>7936</v>
      </c>
      <c r="G1674" s="14">
        <f>timingTable[[#This Row],[FRT_DEC]]-B1673</f>
        <v>1068</v>
      </c>
      <c r="H16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INFO]]))),H1673)</f>
        <v>134</v>
      </c>
      <c r="I16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4" s="14">
        <f>HEX2DEC(RIGHT(timingTable[[#This Row],[FRT_HEX]],MIN(LEN(timingTable[[#This Row],[FRT_HEX]])-2,8)))</f>
        <v>686243677</v>
      </c>
      <c r="K1674" s="14" t="str">
        <f>IF(timingTable[[#This Row],['[TRACECODE']:.1]]=140,"afterTx","")</f>
        <v/>
      </c>
      <c r="L1674" s="14" t="str">
        <f t="shared" si="286"/>
        <v/>
      </c>
      <c r="M1674" s="14" t="str">
        <f>IF(AND(H1674=H1673,K1673="afterTx",timingTable[[#This Row],['[TRACECODE']:.1]]=6),"dc","")</f>
        <v/>
      </c>
      <c r="N1674" s="14" t="str">
        <f t="shared" si="287"/>
        <v/>
      </c>
      <c r="O1674" s="14" t="str">
        <f>IF(timingTable[[#This Row],['[TRACECODE']:.1]]=141,"afterRx","")</f>
        <v/>
      </c>
      <c r="P1674" s="14" t="str">
        <f t="shared" si="288"/>
        <v/>
      </c>
      <c r="Q1674" s="14" t="str">
        <f t="shared" si="289"/>
        <v/>
      </c>
      <c r="R1674" s="14" t="str">
        <f t="shared" si="290"/>
        <v/>
      </c>
      <c r="S1674" s="14" t="str">
        <f t="shared" si="291"/>
        <v>EMPTY</v>
      </c>
      <c r="T1674" s="14" t="str">
        <f t="shared" si="292"/>
        <v>EMPTY</v>
      </c>
      <c r="U1674" s="14" t="str">
        <f t="shared" si="293"/>
        <v>EMPTY</v>
      </c>
      <c r="V1674" s="14" t="str">
        <f t="shared" si="294"/>
        <v>EMPTY</v>
      </c>
      <c r="W1674" s="14" t="str">
        <f>IF(L1674="beforeTx",timingTable[[#This Row],[FRT32_val]]-timingTable[[#This Row],[FRT32_trace]],"EMPTY")</f>
        <v>EMPTY</v>
      </c>
      <c r="X1674" s="14" t="str">
        <f t="shared" si="295"/>
        <v>EMPTY</v>
      </c>
      <c r="Y1674" s="14" t="str">
        <f t="shared" si="296"/>
        <v>EMPTY</v>
      </c>
      <c r="Z1674" s="14" t="str">
        <f>IF(AND(P1674="beforeRx",O1675="afterRx"),J1675-timingTable[[#This Row],[FRT32_trace]],"EMPTY")</f>
        <v>EMPTY</v>
      </c>
      <c r="AA1674" s="14" t="str">
        <f>IF(AND(timingTable[[#This Row],[txEnd]]="txEnd",Q1678="rxStart"),I1678-timingTable[[#This Row],[FRT32_val]],"EMPTY")</f>
        <v>EMPTY</v>
      </c>
    </row>
    <row r="1675" spans="1:27" x14ac:dyDescent="0.25">
      <c r="A1675" s="14" t="s">
        <v>6020</v>
      </c>
      <c r="B1675">
        <v>335693712765</v>
      </c>
      <c r="C1675" s="14" t="s">
        <v>13964</v>
      </c>
      <c r="D1675">
        <v>151</v>
      </c>
      <c r="E1675" s="14" t="s">
        <v>7876</v>
      </c>
      <c r="F1675" s="14" t="s">
        <v>7936</v>
      </c>
      <c r="G1675" s="14">
        <f>timingTable[[#This Row],[FRT_DEC]]-B1674</f>
        <v>20000</v>
      </c>
      <c r="H16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INFO]]))),H1674)</f>
        <v>134</v>
      </c>
      <c r="I16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5" s="14">
        <f>HEX2DEC(RIGHT(timingTable[[#This Row],[FRT_HEX]],MIN(LEN(timingTable[[#This Row],[FRT_HEX]])-2,8)))</f>
        <v>686263677</v>
      </c>
      <c r="K1675" s="14" t="str">
        <f>IF(timingTable[[#This Row],['[TRACECODE']:.1]]=140,"afterTx","")</f>
        <v/>
      </c>
      <c r="L1675" s="14" t="str">
        <f t="shared" si="286"/>
        <v/>
      </c>
      <c r="M1675" s="14" t="str">
        <f>IF(AND(H1675=H1674,K1674="afterTx",timingTable[[#This Row],['[TRACECODE']:.1]]=6),"dc","")</f>
        <v/>
      </c>
      <c r="N1675" s="14" t="str">
        <f t="shared" si="287"/>
        <v/>
      </c>
      <c r="O1675" s="14" t="str">
        <f>IF(timingTable[[#This Row],['[TRACECODE']:.1]]=141,"afterRx","")</f>
        <v/>
      </c>
      <c r="P1675" s="14" t="str">
        <f t="shared" si="288"/>
        <v/>
      </c>
      <c r="Q1675" s="14" t="str">
        <f t="shared" si="289"/>
        <v/>
      </c>
      <c r="R1675" s="14" t="str">
        <f t="shared" si="290"/>
        <v/>
      </c>
      <c r="S1675" s="14" t="str">
        <f t="shared" si="291"/>
        <v>EMPTY</v>
      </c>
      <c r="T1675" s="14" t="str">
        <f t="shared" si="292"/>
        <v>EMPTY</v>
      </c>
      <c r="U1675" s="14" t="str">
        <f t="shared" si="293"/>
        <v>EMPTY</v>
      </c>
      <c r="V1675" s="14" t="str">
        <f t="shared" si="294"/>
        <v>EMPTY</v>
      </c>
      <c r="W1675" s="14" t="str">
        <f>IF(L1675="beforeTx",timingTable[[#This Row],[FRT32_val]]-timingTable[[#This Row],[FRT32_trace]],"EMPTY")</f>
        <v>EMPTY</v>
      </c>
      <c r="X1675" s="14" t="str">
        <f t="shared" si="295"/>
        <v>EMPTY</v>
      </c>
      <c r="Y1675" s="14" t="str">
        <f t="shared" si="296"/>
        <v>EMPTY</v>
      </c>
      <c r="Z1675" s="14" t="str">
        <f>IF(AND(P1675="beforeRx",O1676="afterRx"),J1676-timingTable[[#This Row],[FRT32_trace]],"EMPTY")</f>
        <v>EMPTY</v>
      </c>
      <c r="AA1675" s="14" t="str">
        <f>IF(AND(timingTable[[#This Row],[txEnd]]="txEnd",Q1679="rxStart"),I1679-timingTable[[#This Row],[FRT32_val]],"EMPTY")</f>
        <v>EMPTY</v>
      </c>
    </row>
    <row r="1676" spans="1:27" x14ac:dyDescent="0.25">
      <c r="A1676" s="14" t="s">
        <v>6022</v>
      </c>
      <c r="B1676">
        <v>335693732766</v>
      </c>
      <c r="C1676" s="14" t="s">
        <v>13966</v>
      </c>
      <c r="D1676">
        <v>151</v>
      </c>
      <c r="E1676" s="14" t="s">
        <v>7876</v>
      </c>
      <c r="F1676" s="14" t="s">
        <v>7936</v>
      </c>
      <c r="G1676" s="14">
        <f>timingTable[[#This Row],[FRT_DEC]]-B1675</f>
        <v>20001</v>
      </c>
      <c r="H16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INFO]]))),H1675)</f>
        <v>134</v>
      </c>
      <c r="I16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6" s="14">
        <f>HEX2DEC(RIGHT(timingTable[[#This Row],[FRT_HEX]],MIN(LEN(timingTable[[#This Row],[FRT_HEX]])-2,8)))</f>
        <v>686283678</v>
      </c>
      <c r="K1676" s="14" t="str">
        <f>IF(timingTable[[#This Row],['[TRACECODE']:.1]]=140,"afterTx","")</f>
        <v/>
      </c>
      <c r="L1676" s="14" t="str">
        <f t="shared" si="286"/>
        <v/>
      </c>
      <c r="M1676" s="14" t="str">
        <f>IF(AND(H1676=H1675,K1675="afterTx",timingTable[[#This Row],['[TRACECODE']:.1]]=6),"dc","")</f>
        <v/>
      </c>
      <c r="N1676" s="14" t="str">
        <f t="shared" si="287"/>
        <v/>
      </c>
      <c r="O1676" s="14" t="str">
        <f>IF(timingTable[[#This Row],['[TRACECODE']:.1]]=141,"afterRx","")</f>
        <v/>
      </c>
      <c r="P1676" s="14" t="str">
        <f t="shared" si="288"/>
        <v/>
      </c>
      <c r="Q1676" s="14" t="str">
        <f t="shared" si="289"/>
        <v/>
      </c>
      <c r="R1676" s="14" t="str">
        <f t="shared" si="290"/>
        <v/>
      </c>
      <c r="S1676" s="14" t="str">
        <f t="shared" si="291"/>
        <v>EMPTY</v>
      </c>
      <c r="T1676" s="14" t="str">
        <f t="shared" si="292"/>
        <v>EMPTY</v>
      </c>
      <c r="U1676" s="14" t="str">
        <f t="shared" si="293"/>
        <v>EMPTY</v>
      </c>
      <c r="V1676" s="14" t="str">
        <f t="shared" si="294"/>
        <v>EMPTY</v>
      </c>
      <c r="W1676" s="14" t="str">
        <f>IF(L1676="beforeTx",timingTable[[#This Row],[FRT32_val]]-timingTable[[#This Row],[FRT32_trace]],"EMPTY")</f>
        <v>EMPTY</v>
      </c>
      <c r="X1676" s="14" t="str">
        <f t="shared" si="295"/>
        <v>EMPTY</v>
      </c>
      <c r="Y1676" s="14" t="str">
        <f t="shared" si="296"/>
        <v>EMPTY</v>
      </c>
      <c r="Z1676" s="14" t="str">
        <f>IF(AND(P1676="beforeRx",O1677="afterRx"),J1677-timingTable[[#This Row],[FRT32_trace]],"EMPTY")</f>
        <v>EMPTY</v>
      </c>
      <c r="AA1676" s="14" t="str">
        <f>IF(AND(timingTable[[#This Row],[txEnd]]="txEnd",Q1680="rxStart"),I1680-timingTable[[#This Row],[FRT32_val]],"EMPTY")</f>
        <v>EMPTY</v>
      </c>
    </row>
    <row r="1677" spans="1:27" x14ac:dyDescent="0.25">
      <c r="A1677" s="14" t="s">
        <v>6024</v>
      </c>
      <c r="B1677">
        <v>335693752766</v>
      </c>
      <c r="C1677" s="14" t="s">
        <v>13968</v>
      </c>
      <c r="D1677">
        <v>151</v>
      </c>
      <c r="E1677" s="14" t="s">
        <v>7876</v>
      </c>
      <c r="F1677" s="14" t="s">
        <v>7936</v>
      </c>
      <c r="G1677" s="14">
        <f>timingTable[[#This Row],[FRT_DEC]]-B1676</f>
        <v>20000</v>
      </c>
      <c r="H16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INFO]]))),H1676)</f>
        <v>134</v>
      </c>
      <c r="I16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7" s="14">
        <f>HEX2DEC(RIGHT(timingTable[[#This Row],[FRT_HEX]],MIN(LEN(timingTable[[#This Row],[FRT_HEX]])-2,8)))</f>
        <v>686303678</v>
      </c>
      <c r="K1677" s="14" t="str">
        <f>IF(timingTable[[#This Row],['[TRACECODE']:.1]]=140,"afterTx","")</f>
        <v/>
      </c>
      <c r="L1677" s="14" t="str">
        <f t="shared" si="286"/>
        <v/>
      </c>
      <c r="M1677" s="14" t="str">
        <f>IF(AND(H1677=H1676,K1676="afterTx",timingTable[[#This Row],['[TRACECODE']:.1]]=6),"dc","")</f>
        <v/>
      </c>
      <c r="N1677" s="14" t="str">
        <f t="shared" si="287"/>
        <v/>
      </c>
      <c r="O1677" s="14" t="str">
        <f>IF(timingTable[[#This Row],['[TRACECODE']:.1]]=141,"afterRx","")</f>
        <v/>
      </c>
      <c r="P1677" s="14" t="str">
        <f t="shared" si="288"/>
        <v/>
      </c>
      <c r="Q1677" s="14" t="str">
        <f t="shared" si="289"/>
        <v/>
      </c>
      <c r="R1677" s="14" t="str">
        <f t="shared" si="290"/>
        <v/>
      </c>
      <c r="S1677" s="14" t="str">
        <f t="shared" si="291"/>
        <v>EMPTY</v>
      </c>
      <c r="T1677" s="14" t="str">
        <f t="shared" si="292"/>
        <v>EMPTY</v>
      </c>
      <c r="U1677" s="14" t="str">
        <f t="shared" si="293"/>
        <v>EMPTY</v>
      </c>
      <c r="V1677" s="14" t="str">
        <f t="shared" si="294"/>
        <v>EMPTY</v>
      </c>
      <c r="W1677" s="14" t="str">
        <f>IF(L1677="beforeTx",timingTable[[#This Row],[FRT32_val]]-timingTable[[#This Row],[FRT32_trace]],"EMPTY")</f>
        <v>EMPTY</v>
      </c>
      <c r="X1677" s="14" t="str">
        <f t="shared" si="295"/>
        <v>EMPTY</v>
      </c>
      <c r="Y1677" s="14" t="str">
        <f t="shared" si="296"/>
        <v>EMPTY</v>
      </c>
      <c r="Z1677" s="14" t="str">
        <f>IF(AND(P1677="beforeRx",O1678="afterRx"),J1678-timingTable[[#This Row],[FRT32_trace]],"EMPTY")</f>
        <v>EMPTY</v>
      </c>
      <c r="AA1677" s="14" t="str">
        <f>IF(AND(timingTable[[#This Row],[txEnd]]="txEnd",Q1681="rxStart"),I1681-timingTable[[#This Row],[FRT32_val]],"EMPTY")</f>
        <v>EMPTY</v>
      </c>
    </row>
    <row r="1678" spans="1:27" x14ac:dyDescent="0.25">
      <c r="A1678" s="14" t="s">
        <v>6026</v>
      </c>
      <c r="B1678">
        <v>335693772765</v>
      </c>
      <c r="C1678" s="14" t="s">
        <v>13970</v>
      </c>
      <c r="D1678">
        <v>151</v>
      </c>
      <c r="E1678" s="14" t="s">
        <v>7876</v>
      </c>
      <c r="F1678" s="14" t="s">
        <v>7936</v>
      </c>
      <c r="G1678" s="14">
        <f>timingTable[[#This Row],[FRT_DEC]]-B1677</f>
        <v>19999</v>
      </c>
      <c r="H16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INFO]]))),H1677)</f>
        <v>134</v>
      </c>
      <c r="I16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78" s="14">
        <f>HEX2DEC(RIGHT(timingTable[[#This Row],[FRT_HEX]],MIN(LEN(timingTable[[#This Row],[FRT_HEX]])-2,8)))</f>
        <v>686323677</v>
      </c>
      <c r="K1678" s="14" t="str">
        <f>IF(timingTable[[#This Row],['[TRACECODE']:.1]]=140,"afterTx","")</f>
        <v/>
      </c>
      <c r="L1678" s="14" t="str">
        <f t="shared" si="286"/>
        <v/>
      </c>
      <c r="M1678" s="14" t="str">
        <f>IF(AND(H1678=H1677,K1677="afterTx",timingTable[[#This Row],['[TRACECODE']:.1]]=6),"dc","")</f>
        <v/>
      </c>
      <c r="N1678" s="14" t="str">
        <f t="shared" si="287"/>
        <v/>
      </c>
      <c r="O1678" s="14" t="str">
        <f>IF(timingTable[[#This Row],['[TRACECODE']:.1]]=141,"afterRx","")</f>
        <v/>
      </c>
      <c r="P1678" s="14" t="str">
        <f t="shared" si="288"/>
        <v/>
      </c>
      <c r="Q1678" s="14" t="str">
        <f t="shared" si="289"/>
        <v/>
      </c>
      <c r="R1678" s="14" t="str">
        <f t="shared" si="290"/>
        <v/>
      </c>
      <c r="S1678" s="14" t="str">
        <f t="shared" si="291"/>
        <v>EMPTY</v>
      </c>
      <c r="T1678" s="14" t="str">
        <f t="shared" si="292"/>
        <v>EMPTY</v>
      </c>
      <c r="U1678" s="14" t="str">
        <f t="shared" si="293"/>
        <v>EMPTY</v>
      </c>
      <c r="V1678" s="14" t="str">
        <f t="shared" si="294"/>
        <v>EMPTY</v>
      </c>
      <c r="W1678" s="14" t="str">
        <f>IF(L1678="beforeTx",timingTable[[#This Row],[FRT32_val]]-timingTable[[#This Row],[FRT32_trace]],"EMPTY")</f>
        <v>EMPTY</v>
      </c>
      <c r="X1678" s="14" t="str">
        <f t="shared" si="295"/>
        <v>EMPTY</v>
      </c>
      <c r="Y1678" s="14" t="str">
        <f t="shared" si="296"/>
        <v>EMPTY</v>
      </c>
      <c r="Z1678" s="14" t="str">
        <f>IF(AND(P1678="beforeRx",O1679="afterRx"),J1679-timingTable[[#This Row],[FRT32_trace]],"EMPTY")</f>
        <v>EMPTY</v>
      </c>
      <c r="AA1678" s="14" t="str">
        <f>IF(AND(timingTable[[#This Row],[txEnd]]="txEnd",Q1682="rxStart"),I1682-timingTable[[#This Row],[FRT32_val]],"EMPTY")</f>
        <v>EMPTY</v>
      </c>
    </row>
    <row r="1679" spans="1:27" x14ac:dyDescent="0.25">
      <c r="A1679" s="14" t="s">
        <v>6028</v>
      </c>
      <c r="B1679">
        <v>335693791697</v>
      </c>
      <c r="C1679" s="14" t="s">
        <v>13972</v>
      </c>
      <c r="D1679">
        <v>151</v>
      </c>
      <c r="E1679" s="14" t="s">
        <v>7876</v>
      </c>
      <c r="F1679" s="14" t="s">
        <v>7945</v>
      </c>
      <c r="G1679" s="14">
        <f>timingTable[[#This Row],[FRT_DEC]]-B1678</f>
        <v>18932</v>
      </c>
      <c r="H16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INFO]]))),H1678)</f>
        <v>134</v>
      </c>
      <c r="I16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79" s="14">
        <f>HEX2DEC(RIGHT(timingTable[[#This Row],[FRT_HEX]],MIN(LEN(timingTable[[#This Row],[FRT_HEX]])-2,8)))</f>
        <v>686342609</v>
      </c>
      <c r="K1679" s="14" t="str">
        <f>IF(timingTable[[#This Row],['[TRACECODE']:.1]]=140,"afterTx","")</f>
        <v/>
      </c>
      <c r="L1679" s="14" t="str">
        <f t="shared" si="286"/>
        <v/>
      </c>
      <c r="M1679" s="14" t="str">
        <f>IF(AND(H1679=H1678,K1678="afterTx",timingTable[[#This Row],['[TRACECODE']:.1]]=6),"dc","")</f>
        <v/>
      </c>
      <c r="N1679" s="14" t="str">
        <f t="shared" si="287"/>
        <v/>
      </c>
      <c r="O1679" s="14" t="str">
        <f>IF(timingTable[[#This Row],['[TRACECODE']:.1]]=141,"afterRx","")</f>
        <v/>
      </c>
      <c r="P1679" s="14" t="str">
        <f t="shared" si="288"/>
        <v/>
      </c>
      <c r="Q1679" s="14" t="str">
        <f t="shared" si="289"/>
        <v/>
      </c>
      <c r="R1679" s="14" t="str">
        <f t="shared" si="290"/>
        <v/>
      </c>
      <c r="S1679" s="14" t="str">
        <f t="shared" si="291"/>
        <v>EMPTY</v>
      </c>
      <c r="T1679" s="14" t="str">
        <f t="shared" si="292"/>
        <v>EMPTY</v>
      </c>
      <c r="U1679" s="14" t="str">
        <f t="shared" si="293"/>
        <v>EMPTY</v>
      </c>
      <c r="V1679" s="14" t="str">
        <f t="shared" si="294"/>
        <v>EMPTY</v>
      </c>
      <c r="W1679" s="14" t="str">
        <f>IF(L1679="beforeTx",timingTable[[#This Row],[FRT32_val]]-timingTable[[#This Row],[FRT32_trace]],"EMPTY")</f>
        <v>EMPTY</v>
      </c>
      <c r="X1679" s="14" t="str">
        <f t="shared" si="295"/>
        <v>EMPTY</v>
      </c>
      <c r="Y1679" s="14" t="str">
        <f t="shared" si="296"/>
        <v>EMPTY</v>
      </c>
      <c r="Z1679" s="14" t="str">
        <f>IF(AND(P1679="beforeRx",O1680="afterRx"),J1680-timingTable[[#This Row],[FRT32_trace]],"EMPTY")</f>
        <v>EMPTY</v>
      </c>
      <c r="AA1679" s="14" t="str">
        <f>IF(AND(timingTable[[#This Row],[txEnd]]="txEnd",Q1683="rxStart"),I1683-timingTable[[#This Row],[FRT32_val]],"EMPTY")</f>
        <v>EMPTY</v>
      </c>
    </row>
    <row r="1680" spans="1:27" x14ac:dyDescent="0.25">
      <c r="A1680" s="14" t="s">
        <v>6030</v>
      </c>
      <c r="B1680">
        <v>335693792765</v>
      </c>
      <c r="C1680" s="14" t="s">
        <v>13974</v>
      </c>
      <c r="D1680">
        <v>151</v>
      </c>
      <c r="E1680" s="14" t="s">
        <v>7876</v>
      </c>
      <c r="F1680" s="14" t="s">
        <v>7936</v>
      </c>
      <c r="G1680" s="14">
        <f>timingTable[[#This Row],[FRT_DEC]]-B1679</f>
        <v>1068</v>
      </c>
      <c r="H16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INFO]]))),H1679)</f>
        <v>134</v>
      </c>
      <c r="I16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0" s="14">
        <f>HEX2DEC(RIGHT(timingTable[[#This Row],[FRT_HEX]],MIN(LEN(timingTable[[#This Row],[FRT_HEX]])-2,8)))</f>
        <v>686343677</v>
      </c>
      <c r="K1680" s="14" t="str">
        <f>IF(timingTable[[#This Row],['[TRACECODE']:.1]]=140,"afterTx","")</f>
        <v/>
      </c>
      <c r="L1680" s="14" t="str">
        <f t="shared" si="286"/>
        <v/>
      </c>
      <c r="M1680" s="14" t="str">
        <f>IF(AND(H1680=H1679,K1679="afterTx",timingTable[[#This Row],['[TRACECODE']:.1]]=6),"dc","")</f>
        <v/>
      </c>
      <c r="N1680" s="14" t="str">
        <f t="shared" si="287"/>
        <v/>
      </c>
      <c r="O1680" s="14" t="str">
        <f>IF(timingTable[[#This Row],['[TRACECODE']:.1]]=141,"afterRx","")</f>
        <v/>
      </c>
      <c r="P1680" s="14" t="str">
        <f t="shared" si="288"/>
        <v/>
      </c>
      <c r="Q1680" s="14" t="str">
        <f t="shared" si="289"/>
        <v/>
      </c>
      <c r="R1680" s="14" t="str">
        <f t="shared" si="290"/>
        <v/>
      </c>
      <c r="S1680" s="14" t="str">
        <f t="shared" si="291"/>
        <v>EMPTY</v>
      </c>
      <c r="T1680" s="14" t="str">
        <f t="shared" si="292"/>
        <v>EMPTY</v>
      </c>
      <c r="U1680" s="14" t="str">
        <f t="shared" si="293"/>
        <v>EMPTY</v>
      </c>
      <c r="V1680" s="14" t="str">
        <f t="shared" si="294"/>
        <v>EMPTY</v>
      </c>
      <c r="W1680" s="14" t="str">
        <f>IF(L1680="beforeTx",timingTable[[#This Row],[FRT32_val]]-timingTable[[#This Row],[FRT32_trace]],"EMPTY")</f>
        <v>EMPTY</v>
      </c>
      <c r="X1680" s="14" t="str">
        <f t="shared" si="295"/>
        <v>EMPTY</v>
      </c>
      <c r="Y1680" s="14" t="str">
        <f t="shared" si="296"/>
        <v>EMPTY</v>
      </c>
      <c r="Z1680" s="14" t="str">
        <f>IF(AND(P1680="beforeRx",O1681="afterRx"),J1681-timingTable[[#This Row],[FRT32_trace]],"EMPTY")</f>
        <v>EMPTY</v>
      </c>
      <c r="AA1680" s="14" t="str">
        <f>IF(AND(timingTable[[#This Row],[txEnd]]="txEnd",Q1684="rxStart"),I1684-timingTable[[#This Row],[FRT32_val]],"EMPTY")</f>
        <v>EMPTY</v>
      </c>
    </row>
    <row r="1681" spans="1:27" x14ac:dyDescent="0.25">
      <c r="A1681" s="14" t="s">
        <v>6032</v>
      </c>
      <c r="B1681">
        <v>335693812765</v>
      </c>
      <c r="C1681" s="14" t="s">
        <v>13976</v>
      </c>
      <c r="D1681">
        <v>151</v>
      </c>
      <c r="E1681" s="14" t="s">
        <v>7876</v>
      </c>
      <c r="F1681" s="14" t="s">
        <v>7936</v>
      </c>
      <c r="G1681" s="14">
        <f>timingTable[[#This Row],[FRT_DEC]]-B1680</f>
        <v>20000</v>
      </c>
      <c r="H16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INFO]]))),H1680)</f>
        <v>134</v>
      </c>
      <c r="I16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1" s="14">
        <f>HEX2DEC(RIGHT(timingTable[[#This Row],[FRT_HEX]],MIN(LEN(timingTable[[#This Row],[FRT_HEX]])-2,8)))</f>
        <v>686363677</v>
      </c>
      <c r="K1681" s="14" t="str">
        <f>IF(timingTable[[#This Row],['[TRACECODE']:.1]]=140,"afterTx","")</f>
        <v/>
      </c>
      <c r="L1681" s="14" t="str">
        <f t="shared" si="286"/>
        <v/>
      </c>
      <c r="M1681" s="14" t="str">
        <f>IF(AND(H1681=H1680,K1680="afterTx",timingTable[[#This Row],['[TRACECODE']:.1]]=6),"dc","")</f>
        <v/>
      </c>
      <c r="N1681" s="14" t="str">
        <f t="shared" si="287"/>
        <v/>
      </c>
      <c r="O1681" s="14" t="str">
        <f>IF(timingTable[[#This Row],['[TRACECODE']:.1]]=141,"afterRx","")</f>
        <v/>
      </c>
      <c r="P1681" s="14" t="str">
        <f t="shared" si="288"/>
        <v/>
      </c>
      <c r="Q1681" s="14" t="str">
        <f t="shared" si="289"/>
        <v/>
      </c>
      <c r="R1681" s="14" t="str">
        <f t="shared" si="290"/>
        <v/>
      </c>
      <c r="S1681" s="14" t="str">
        <f t="shared" si="291"/>
        <v>EMPTY</v>
      </c>
      <c r="T1681" s="14" t="str">
        <f t="shared" si="292"/>
        <v>EMPTY</v>
      </c>
      <c r="U1681" s="14" t="str">
        <f t="shared" si="293"/>
        <v>EMPTY</v>
      </c>
      <c r="V1681" s="14" t="str">
        <f t="shared" si="294"/>
        <v>EMPTY</v>
      </c>
      <c r="W1681" s="14" t="str">
        <f>IF(L1681="beforeTx",timingTable[[#This Row],[FRT32_val]]-timingTable[[#This Row],[FRT32_trace]],"EMPTY")</f>
        <v>EMPTY</v>
      </c>
      <c r="X1681" s="14" t="str">
        <f t="shared" si="295"/>
        <v>EMPTY</v>
      </c>
      <c r="Y1681" s="14" t="str">
        <f t="shared" si="296"/>
        <v>EMPTY</v>
      </c>
      <c r="Z1681" s="14" t="str">
        <f>IF(AND(P1681="beforeRx",O1682="afterRx"),J1682-timingTable[[#This Row],[FRT32_trace]],"EMPTY")</f>
        <v>EMPTY</v>
      </c>
      <c r="AA1681" s="14" t="str">
        <f>IF(AND(timingTable[[#This Row],[txEnd]]="txEnd",Q1685="rxStart"),I1685-timingTable[[#This Row],[FRT32_val]],"EMPTY")</f>
        <v>EMPTY</v>
      </c>
    </row>
    <row r="1682" spans="1:27" x14ac:dyDescent="0.25">
      <c r="A1682" s="14" t="s">
        <v>6034</v>
      </c>
      <c r="B1682">
        <v>335693832766</v>
      </c>
      <c r="C1682" s="14" t="s">
        <v>13978</v>
      </c>
      <c r="D1682">
        <v>151</v>
      </c>
      <c r="E1682" s="14" t="s">
        <v>7876</v>
      </c>
      <c r="F1682" s="14" t="s">
        <v>7936</v>
      </c>
      <c r="G1682" s="14">
        <f>timingTable[[#This Row],[FRT_DEC]]-B1681</f>
        <v>20001</v>
      </c>
      <c r="H16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INFO]]))),H1681)</f>
        <v>134</v>
      </c>
      <c r="I16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2" s="14">
        <f>HEX2DEC(RIGHT(timingTable[[#This Row],[FRT_HEX]],MIN(LEN(timingTable[[#This Row],[FRT_HEX]])-2,8)))</f>
        <v>686383678</v>
      </c>
      <c r="K1682" s="14" t="str">
        <f>IF(timingTable[[#This Row],['[TRACECODE']:.1]]=140,"afterTx","")</f>
        <v/>
      </c>
      <c r="L1682" s="14" t="str">
        <f t="shared" si="286"/>
        <v/>
      </c>
      <c r="M1682" s="14" t="str">
        <f>IF(AND(H1682=H1681,K1681="afterTx",timingTable[[#This Row],['[TRACECODE']:.1]]=6),"dc","")</f>
        <v/>
      </c>
      <c r="N1682" s="14" t="str">
        <f t="shared" si="287"/>
        <v/>
      </c>
      <c r="O1682" s="14" t="str">
        <f>IF(timingTable[[#This Row],['[TRACECODE']:.1]]=141,"afterRx","")</f>
        <v/>
      </c>
      <c r="P1682" s="14" t="str">
        <f t="shared" si="288"/>
        <v/>
      </c>
      <c r="Q1682" s="14" t="str">
        <f t="shared" si="289"/>
        <v/>
      </c>
      <c r="R1682" s="14" t="str">
        <f t="shared" si="290"/>
        <v/>
      </c>
      <c r="S1682" s="14" t="str">
        <f t="shared" si="291"/>
        <v>EMPTY</v>
      </c>
      <c r="T1682" s="14" t="str">
        <f t="shared" si="292"/>
        <v>EMPTY</v>
      </c>
      <c r="U1682" s="14" t="str">
        <f t="shared" si="293"/>
        <v>EMPTY</v>
      </c>
      <c r="V1682" s="14" t="str">
        <f t="shared" si="294"/>
        <v>EMPTY</v>
      </c>
      <c r="W1682" s="14" t="str">
        <f>IF(L1682="beforeTx",timingTable[[#This Row],[FRT32_val]]-timingTable[[#This Row],[FRT32_trace]],"EMPTY")</f>
        <v>EMPTY</v>
      </c>
      <c r="X1682" s="14" t="str">
        <f t="shared" si="295"/>
        <v>EMPTY</v>
      </c>
      <c r="Y1682" s="14" t="str">
        <f t="shared" si="296"/>
        <v>EMPTY</v>
      </c>
      <c r="Z1682" s="14" t="str">
        <f>IF(AND(P1682="beforeRx",O1683="afterRx"),J1683-timingTable[[#This Row],[FRT32_trace]],"EMPTY")</f>
        <v>EMPTY</v>
      </c>
      <c r="AA1682" s="14" t="str">
        <f>IF(AND(timingTable[[#This Row],[txEnd]]="txEnd",Q1686="rxStart"),I1686-timingTable[[#This Row],[FRT32_val]],"EMPTY")</f>
        <v>EMPTY</v>
      </c>
    </row>
    <row r="1683" spans="1:27" x14ac:dyDescent="0.25">
      <c r="A1683" s="14" t="s">
        <v>6036</v>
      </c>
      <c r="B1683">
        <v>335693852765</v>
      </c>
      <c r="C1683" s="14" t="s">
        <v>13980</v>
      </c>
      <c r="D1683">
        <v>151</v>
      </c>
      <c r="E1683" s="14" t="s">
        <v>7876</v>
      </c>
      <c r="F1683" s="14" t="s">
        <v>7936</v>
      </c>
      <c r="G1683" s="14">
        <f>timingTable[[#This Row],[FRT_DEC]]-B1682</f>
        <v>19999</v>
      </c>
      <c r="H16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INFO]]))),H1682)</f>
        <v>134</v>
      </c>
      <c r="I16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3" s="14">
        <f>HEX2DEC(RIGHT(timingTable[[#This Row],[FRT_HEX]],MIN(LEN(timingTable[[#This Row],[FRT_HEX]])-2,8)))</f>
        <v>686403677</v>
      </c>
      <c r="K1683" s="14" t="str">
        <f>IF(timingTable[[#This Row],['[TRACECODE']:.1]]=140,"afterTx","")</f>
        <v/>
      </c>
      <c r="L1683" s="14" t="str">
        <f t="shared" si="286"/>
        <v/>
      </c>
      <c r="M1683" s="14" t="str">
        <f>IF(AND(H1683=H1682,K1682="afterTx",timingTable[[#This Row],['[TRACECODE']:.1]]=6),"dc","")</f>
        <v/>
      </c>
      <c r="N1683" s="14" t="str">
        <f t="shared" si="287"/>
        <v/>
      </c>
      <c r="O1683" s="14" t="str">
        <f>IF(timingTable[[#This Row],['[TRACECODE']:.1]]=141,"afterRx","")</f>
        <v/>
      </c>
      <c r="P1683" s="14" t="str">
        <f t="shared" si="288"/>
        <v/>
      </c>
      <c r="Q1683" s="14" t="str">
        <f t="shared" si="289"/>
        <v/>
      </c>
      <c r="R1683" s="14" t="str">
        <f t="shared" si="290"/>
        <v/>
      </c>
      <c r="S1683" s="14" t="str">
        <f t="shared" si="291"/>
        <v>EMPTY</v>
      </c>
      <c r="T1683" s="14" t="str">
        <f t="shared" si="292"/>
        <v>EMPTY</v>
      </c>
      <c r="U1683" s="14" t="str">
        <f t="shared" si="293"/>
        <v>EMPTY</v>
      </c>
      <c r="V1683" s="14" t="str">
        <f t="shared" si="294"/>
        <v>EMPTY</v>
      </c>
      <c r="W1683" s="14" t="str">
        <f>IF(L1683="beforeTx",timingTable[[#This Row],[FRT32_val]]-timingTable[[#This Row],[FRT32_trace]],"EMPTY")</f>
        <v>EMPTY</v>
      </c>
      <c r="X1683" s="14" t="str">
        <f t="shared" si="295"/>
        <v>EMPTY</v>
      </c>
      <c r="Y1683" s="14" t="str">
        <f t="shared" si="296"/>
        <v>EMPTY</v>
      </c>
      <c r="Z1683" s="14" t="str">
        <f>IF(AND(P1683="beforeRx",O1684="afterRx"),J1684-timingTable[[#This Row],[FRT32_trace]],"EMPTY")</f>
        <v>EMPTY</v>
      </c>
      <c r="AA1683" s="14" t="str">
        <f>IF(AND(timingTable[[#This Row],[txEnd]]="txEnd",Q1687="rxStart"),I1687-timingTable[[#This Row],[FRT32_val]],"EMPTY")</f>
        <v>EMPTY</v>
      </c>
    </row>
    <row r="1684" spans="1:27" x14ac:dyDescent="0.25">
      <c r="A1684" s="14" t="s">
        <v>6038</v>
      </c>
      <c r="B1684">
        <v>335693872765</v>
      </c>
      <c r="C1684" s="14" t="s">
        <v>13982</v>
      </c>
      <c r="D1684">
        <v>151</v>
      </c>
      <c r="E1684" s="14" t="s">
        <v>7876</v>
      </c>
      <c r="F1684" s="14" t="s">
        <v>7936</v>
      </c>
      <c r="G1684" s="14">
        <f>timingTable[[#This Row],[FRT_DEC]]-B1683</f>
        <v>20000</v>
      </c>
      <c r="H16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INFO]]))),H1683)</f>
        <v>134</v>
      </c>
      <c r="I16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4" s="14">
        <f>HEX2DEC(RIGHT(timingTable[[#This Row],[FRT_HEX]],MIN(LEN(timingTable[[#This Row],[FRT_HEX]])-2,8)))</f>
        <v>686423677</v>
      </c>
      <c r="K1684" s="14" t="str">
        <f>IF(timingTable[[#This Row],['[TRACECODE']:.1]]=140,"afterTx","")</f>
        <v/>
      </c>
      <c r="L1684" s="14" t="str">
        <f t="shared" si="286"/>
        <v/>
      </c>
      <c r="M1684" s="14" t="str">
        <f>IF(AND(H1684=H1683,K1683="afterTx",timingTable[[#This Row],['[TRACECODE']:.1]]=6),"dc","")</f>
        <v/>
      </c>
      <c r="N1684" s="14" t="str">
        <f t="shared" si="287"/>
        <v/>
      </c>
      <c r="O1684" s="14" t="str">
        <f>IF(timingTable[[#This Row],['[TRACECODE']:.1]]=141,"afterRx","")</f>
        <v/>
      </c>
      <c r="P1684" s="14" t="str">
        <f t="shared" si="288"/>
        <v/>
      </c>
      <c r="Q1684" s="14" t="str">
        <f t="shared" si="289"/>
        <v/>
      </c>
      <c r="R1684" s="14" t="str">
        <f t="shared" si="290"/>
        <v/>
      </c>
      <c r="S1684" s="14" t="str">
        <f t="shared" si="291"/>
        <v>EMPTY</v>
      </c>
      <c r="T1684" s="14" t="str">
        <f t="shared" si="292"/>
        <v>EMPTY</v>
      </c>
      <c r="U1684" s="14" t="str">
        <f t="shared" si="293"/>
        <v>EMPTY</v>
      </c>
      <c r="V1684" s="14" t="str">
        <f t="shared" si="294"/>
        <v>EMPTY</v>
      </c>
      <c r="W1684" s="14" t="str">
        <f>IF(L1684="beforeTx",timingTable[[#This Row],[FRT32_val]]-timingTable[[#This Row],[FRT32_trace]],"EMPTY")</f>
        <v>EMPTY</v>
      </c>
      <c r="X1684" s="14" t="str">
        <f t="shared" si="295"/>
        <v>EMPTY</v>
      </c>
      <c r="Y1684" s="14" t="str">
        <f t="shared" si="296"/>
        <v>EMPTY</v>
      </c>
      <c r="Z1684" s="14" t="str">
        <f>IF(AND(P1684="beforeRx",O1685="afterRx"),J1685-timingTable[[#This Row],[FRT32_trace]],"EMPTY")</f>
        <v>EMPTY</v>
      </c>
      <c r="AA1684" s="14" t="str">
        <f>IF(AND(timingTable[[#This Row],[txEnd]]="txEnd",Q1688="rxStart"),I1688-timingTable[[#This Row],[FRT32_val]],"EMPTY")</f>
        <v>EMPTY</v>
      </c>
    </row>
    <row r="1685" spans="1:27" x14ac:dyDescent="0.25">
      <c r="A1685" s="14" t="s">
        <v>6040</v>
      </c>
      <c r="B1685">
        <v>335693891711</v>
      </c>
      <c r="C1685" s="14" t="s">
        <v>13984</v>
      </c>
      <c r="D1685">
        <v>151</v>
      </c>
      <c r="E1685" s="14" t="s">
        <v>7876</v>
      </c>
      <c r="F1685" s="14" t="s">
        <v>7945</v>
      </c>
      <c r="G1685" s="14">
        <f>timingTable[[#This Row],[FRT_DEC]]-B1684</f>
        <v>18946</v>
      </c>
      <c r="H16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INFO]]))),H1684)</f>
        <v>134</v>
      </c>
      <c r="I16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85" s="14">
        <f>HEX2DEC(RIGHT(timingTable[[#This Row],[FRT_HEX]],MIN(LEN(timingTable[[#This Row],[FRT_HEX]])-2,8)))</f>
        <v>686442623</v>
      </c>
      <c r="K1685" s="14" t="str">
        <f>IF(timingTable[[#This Row],['[TRACECODE']:.1]]=140,"afterTx","")</f>
        <v/>
      </c>
      <c r="L1685" s="14" t="str">
        <f t="shared" si="286"/>
        <v/>
      </c>
      <c r="M1685" s="14" t="str">
        <f>IF(AND(H1685=H1684,K1684="afterTx",timingTable[[#This Row],['[TRACECODE']:.1]]=6),"dc","")</f>
        <v/>
      </c>
      <c r="N1685" s="14" t="str">
        <f t="shared" si="287"/>
        <v/>
      </c>
      <c r="O1685" s="14" t="str">
        <f>IF(timingTable[[#This Row],['[TRACECODE']:.1]]=141,"afterRx","")</f>
        <v/>
      </c>
      <c r="P1685" s="14" t="str">
        <f t="shared" si="288"/>
        <v/>
      </c>
      <c r="Q1685" s="14" t="str">
        <f t="shared" si="289"/>
        <v/>
      </c>
      <c r="R1685" s="14" t="str">
        <f t="shared" si="290"/>
        <v/>
      </c>
      <c r="S1685" s="14" t="str">
        <f t="shared" si="291"/>
        <v>EMPTY</v>
      </c>
      <c r="T1685" s="14" t="str">
        <f t="shared" si="292"/>
        <v>EMPTY</v>
      </c>
      <c r="U1685" s="14" t="str">
        <f t="shared" si="293"/>
        <v>EMPTY</v>
      </c>
      <c r="V1685" s="14" t="str">
        <f t="shared" si="294"/>
        <v>EMPTY</v>
      </c>
      <c r="W1685" s="14" t="str">
        <f>IF(L1685="beforeTx",timingTable[[#This Row],[FRT32_val]]-timingTable[[#This Row],[FRT32_trace]],"EMPTY")</f>
        <v>EMPTY</v>
      </c>
      <c r="X1685" s="14" t="str">
        <f t="shared" si="295"/>
        <v>EMPTY</v>
      </c>
      <c r="Y1685" s="14" t="str">
        <f t="shared" si="296"/>
        <v>EMPTY</v>
      </c>
      <c r="Z1685" s="14" t="str">
        <f>IF(AND(P1685="beforeRx",O1686="afterRx"),J1686-timingTable[[#This Row],[FRT32_trace]],"EMPTY")</f>
        <v>EMPTY</v>
      </c>
      <c r="AA1685" s="14" t="str">
        <f>IF(AND(timingTable[[#This Row],[txEnd]]="txEnd",Q1689="rxStart"),I1689-timingTable[[#This Row],[FRT32_val]],"EMPTY")</f>
        <v>EMPTY</v>
      </c>
    </row>
    <row r="1686" spans="1:27" x14ac:dyDescent="0.25">
      <c r="A1686" s="14" t="s">
        <v>6042</v>
      </c>
      <c r="B1686">
        <v>335693892765</v>
      </c>
      <c r="C1686" s="14" t="s">
        <v>13986</v>
      </c>
      <c r="D1686">
        <v>151</v>
      </c>
      <c r="E1686" s="14" t="s">
        <v>7876</v>
      </c>
      <c r="F1686" s="14" t="s">
        <v>7936</v>
      </c>
      <c r="G1686" s="14">
        <f>timingTable[[#This Row],[FRT_DEC]]-B1685</f>
        <v>1054</v>
      </c>
      <c r="H16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INFO]]))),H1685)</f>
        <v>134</v>
      </c>
      <c r="I16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6" s="14">
        <f>HEX2DEC(RIGHT(timingTable[[#This Row],[FRT_HEX]],MIN(LEN(timingTable[[#This Row],[FRT_HEX]])-2,8)))</f>
        <v>686443677</v>
      </c>
      <c r="K1686" s="14" t="str">
        <f>IF(timingTable[[#This Row],['[TRACECODE']:.1]]=140,"afterTx","")</f>
        <v/>
      </c>
      <c r="L1686" s="14" t="str">
        <f t="shared" si="286"/>
        <v/>
      </c>
      <c r="M1686" s="14" t="str">
        <f>IF(AND(H1686=H1685,K1685="afterTx",timingTable[[#This Row],['[TRACECODE']:.1]]=6),"dc","")</f>
        <v/>
      </c>
      <c r="N1686" s="14" t="str">
        <f t="shared" si="287"/>
        <v/>
      </c>
      <c r="O1686" s="14" t="str">
        <f>IF(timingTable[[#This Row],['[TRACECODE']:.1]]=141,"afterRx","")</f>
        <v/>
      </c>
      <c r="P1686" s="14" t="str">
        <f t="shared" si="288"/>
        <v/>
      </c>
      <c r="Q1686" s="14" t="str">
        <f t="shared" si="289"/>
        <v/>
      </c>
      <c r="R1686" s="14" t="str">
        <f t="shared" si="290"/>
        <v/>
      </c>
      <c r="S1686" s="14" t="str">
        <f t="shared" si="291"/>
        <v>EMPTY</v>
      </c>
      <c r="T1686" s="14" t="str">
        <f t="shared" si="292"/>
        <v>EMPTY</v>
      </c>
      <c r="U1686" s="14" t="str">
        <f t="shared" si="293"/>
        <v>EMPTY</v>
      </c>
      <c r="V1686" s="14" t="str">
        <f t="shared" si="294"/>
        <v>EMPTY</v>
      </c>
      <c r="W1686" s="14" t="str">
        <f>IF(L1686="beforeTx",timingTable[[#This Row],[FRT32_val]]-timingTable[[#This Row],[FRT32_trace]],"EMPTY")</f>
        <v>EMPTY</v>
      </c>
      <c r="X1686" s="14" t="str">
        <f t="shared" si="295"/>
        <v>EMPTY</v>
      </c>
      <c r="Y1686" s="14" t="str">
        <f t="shared" si="296"/>
        <v>EMPTY</v>
      </c>
      <c r="Z1686" s="14" t="str">
        <f>IF(AND(P1686="beforeRx",O1687="afterRx"),J1687-timingTable[[#This Row],[FRT32_trace]],"EMPTY")</f>
        <v>EMPTY</v>
      </c>
      <c r="AA1686" s="14" t="str">
        <f>IF(AND(timingTable[[#This Row],[txEnd]]="txEnd",Q1690="rxStart"),I1690-timingTable[[#This Row],[FRT32_val]],"EMPTY")</f>
        <v>EMPTY</v>
      </c>
    </row>
    <row r="1687" spans="1:27" x14ac:dyDescent="0.25">
      <c r="A1687" s="14" t="s">
        <v>6044</v>
      </c>
      <c r="B1687">
        <v>335693912767</v>
      </c>
      <c r="C1687" s="14" t="s">
        <v>13988</v>
      </c>
      <c r="D1687">
        <v>151</v>
      </c>
      <c r="E1687" s="14" t="s">
        <v>7876</v>
      </c>
      <c r="F1687" s="14" t="s">
        <v>7936</v>
      </c>
      <c r="G1687" s="14">
        <f>timingTable[[#This Row],[FRT_DEC]]-B1686</f>
        <v>20002</v>
      </c>
      <c r="H16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INFO]]))),H1686)</f>
        <v>134</v>
      </c>
      <c r="I16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7" s="14">
        <f>HEX2DEC(RIGHT(timingTable[[#This Row],[FRT_HEX]],MIN(LEN(timingTable[[#This Row],[FRT_HEX]])-2,8)))</f>
        <v>686463679</v>
      </c>
      <c r="K1687" s="14" t="str">
        <f>IF(timingTable[[#This Row],['[TRACECODE']:.1]]=140,"afterTx","")</f>
        <v/>
      </c>
      <c r="L1687" s="14" t="str">
        <f t="shared" si="286"/>
        <v/>
      </c>
      <c r="M1687" s="14" t="str">
        <f>IF(AND(H1687=H1686,K1686="afterTx",timingTable[[#This Row],['[TRACECODE']:.1]]=6),"dc","")</f>
        <v/>
      </c>
      <c r="N1687" s="14" t="str">
        <f t="shared" si="287"/>
        <v/>
      </c>
      <c r="O1687" s="14" t="str">
        <f>IF(timingTable[[#This Row],['[TRACECODE']:.1]]=141,"afterRx","")</f>
        <v/>
      </c>
      <c r="P1687" s="14" t="str">
        <f t="shared" si="288"/>
        <v/>
      </c>
      <c r="Q1687" s="14" t="str">
        <f t="shared" si="289"/>
        <v/>
      </c>
      <c r="R1687" s="14" t="str">
        <f t="shared" si="290"/>
        <v/>
      </c>
      <c r="S1687" s="14" t="str">
        <f t="shared" si="291"/>
        <v>EMPTY</v>
      </c>
      <c r="T1687" s="14" t="str">
        <f t="shared" si="292"/>
        <v>EMPTY</v>
      </c>
      <c r="U1687" s="14" t="str">
        <f t="shared" si="293"/>
        <v>EMPTY</v>
      </c>
      <c r="V1687" s="14" t="str">
        <f t="shared" si="294"/>
        <v>EMPTY</v>
      </c>
      <c r="W1687" s="14" t="str">
        <f>IF(L1687="beforeTx",timingTable[[#This Row],[FRT32_val]]-timingTable[[#This Row],[FRT32_trace]],"EMPTY")</f>
        <v>EMPTY</v>
      </c>
      <c r="X1687" s="14" t="str">
        <f t="shared" si="295"/>
        <v>EMPTY</v>
      </c>
      <c r="Y1687" s="14" t="str">
        <f t="shared" si="296"/>
        <v>EMPTY</v>
      </c>
      <c r="Z1687" s="14" t="str">
        <f>IF(AND(P1687="beforeRx",O1688="afterRx"),J1688-timingTable[[#This Row],[FRT32_trace]],"EMPTY")</f>
        <v>EMPTY</v>
      </c>
      <c r="AA1687" s="14" t="str">
        <f>IF(AND(timingTable[[#This Row],[txEnd]]="txEnd",Q1691="rxStart"),I1691-timingTable[[#This Row],[FRT32_val]],"EMPTY")</f>
        <v>EMPTY</v>
      </c>
    </row>
    <row r="1688" spans="1:27" x14ac:dyDescent="0.25">
      <c r="A1688" s="14" t="s">
        <v>6046</v>
      </c>
      <c r="B1688">
        <v>335693932766</v>
      </c>
      <c r="C1688" s="14" t="s">
        <v>13990</v>
      </c>
      <c r="D1688">
        <v>151</v>
      </c>
      <c r="E1688" s="14" t="s">
        <v>7876</v>
      </c>
      <c r="F1688" s="14" t="s">
        <v>7936</v>
      </c>
      <c r="G1688" s="14">
        <f>timingTable[[#This Row],[FRT_DEC]]-B1687</f>
        <v>19999</v>
      </c>
      <c r="H16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INFO]]))),H1687)</f>
        <v>134</v>
      </c>
      <c r="I16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8" s="14">
        <f>HEX2DEC(RIGHT(timingTable[[#This Row],[FRT_HEX]],MIN(LEN(timingTable[[#This Row],[FRT_HEX]])-2,8)))</f>
        <v>686483678</v>
      </c>
      <c r="K1688" s="14" t="str">
        <f>IF(timingTable[[#This Row],['[TRACECODE']:.1]]=140,"afterTx","")</f>
        <v/>
      </c>
      <c r="L1688" s="14" t="str">
        <f t="shared" si="286"/>
        <v/>
      </c>
      <c r="M1688" s="14" t="str">
        <f>IF(AND(H1688=H1687,K1687="afterTx",timingTable[[#This Row],['[TRACECODE']:.1]]=6),"dc","")</f>
        <v/>
      </c>
      <c r="N1688" s="14" t="str">
        <f t="shared" si="287"/>
        <v/>
      </c>
      <c r="O1688" s="14" t="str">
        <f>IF(timingTable[[#This Row],['[TRACECODE']:.1]]=141,"afterRx","")</f>
        <v/>
      </c>
      <c r="P1688" s="14" t="str">
        <f t="shared" si="288"/>
        <v/>
      </c>
      <c r="Q1688" s="14" t="str">
        <f t="shared" si="289"/>
        <v/>
      </c>
      <c r="R1688" s="14" t="str">
        <f t="shared" si="290"/>
        <v/>
      </c>
      <c r="S1688" s="14" t="str">
        <f t="shared" si="291"/>
        <v>EMPTY</v>
      </c>
      <c r="T1688" s="14" t="str">
        <f t="shared" si="292"/>
        <v>EMPTY</v>
      </c>
      <c r="U1688" s="14" t="str">
        <f t="shared" si="293"/>
        <v>EMPTY</v>
      </c>
      <c r="V1688" s="14" t="str">
        <f t="shared" si="294"/>
        <v>EMPTY</v>
      </c>
      <c r="W1688" s="14" t="str">
        <f>IF(L1688="beforeTx",timingTable[[#This Row],[FRT32_val]]-timingTable[[#This Row],[FRT32_trace]],"EMPTY")</f>
        <v>EMPTY</v>
      </c>
      <c r="X1688" s="14" t="str">
        <f t="shared" si="295"/>
        <v>EMPTY</v>
      </c>
      <c r="Y1688" s="14" t="str">
        <f t="shared" si="296"/>
        <v>EMPTY</v>
      </c>
      <c r="Z1688" s="14" t="str">
        <f>IF(AND(P1688="beforeRx",O1689="afterRx"),J1689-timingTable[[#This Row],[FRT32_trace]],"EMPTY")</f>
        <v>EMPTY</v>
      </c>
      <c r="AA1688" s="14" t="str">
        <f>IF(AND(timingTable[[#This Row],[txEnd]]="txEnd",Q1692="rxStart"),I1692-timingTable[[#This Row],[FRT32_val]],"EMPTY")</f>
        <v>EMPTY</v>
      </c>
    </row>
    <row r="1689" spans="1:27" x14ac:dyDescent="0.25">
      <c r="A1689" s="14" t="s">
        <v>6048</v>
      </c>
      <c r="B1689">
        <v>335693952767</v>
      </c>
      <c r="C1689" s="14" t="s">
        <v>13992</v>
      </c>
      <c r="D1689">
        <v>151</v>
      </c>
      <c r="E1689" s="14" t="s">
        <v>7876</v>
      </c>
      <c r="F1689" s="14" t="s">
        <v>7936</v>
      </c>
      <c r="G1689" s="14">
        <f>timingTable[[#This Row],[FRT_DEC]]-B1688</f>
        <v>20001</v>
      </c>
      <c r="H16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INFO]]))),H1688)</f>
        <v>134</v>
      </c>
      <c r="I16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89" s="14">
        <f>HEX2DEC(RIGHT(timingTable[[#This Row],[FRT_HEX]],MIN(LEN(timingTable[[#This Row],[FRT_HEX]])-2,8)))</f>
        <v>686503679</v>
      </c>
      <c r="K1689" s="14" t="str">
        <f>IF(timingTable[[#This Row],['[TRACECODE']:.1]]=140,"afterTx","")</f>
        <v/>
      </c>
      <c r="L1689" s="14" t="str">
        <f t="shared" si="286"/>
        <v/>
      </c>
      <c r="M1689" s="14" t="str">
        <f>IF(AND(H1689=H1688,K1688="afterTx",timingTable[[#This Row],['[TRACECODE']:.1]]=6),"dc","")</f>
        <v/>
      </c>
      <c r="N1689" s="14" t="str">
        <f t="shared" si="287"/>
        <v/>
      </c>
      <c r="O1689" s="14" t="str">
        <f>IF(timingTable[[#This Row],['[TRACECODE']:.1]]=141,"afterRx","")</f>
        <v/>
      </c>
      <c r="P1689" s="14" t="str">
        <f t="shared" si="288"/>
        <v/>
      </c>
      <c r="Q1689" s="14" t="str">
        <f t="shared" si="289"/>
        <v/>
      </c>
      <c r="R1689" s="14" t="str">
        <f t="shared" si="290"/>
        <v/>
      </c>
      <c r="S1689" s="14" t="str">
        <f t="shared" si="291"/>
        <v>EMPTY</v>
      </c>
      <c r="T1689" s="14" t="str">
        <f t="shared" si="292"/>
        <v>EMPTY</v>
      </c>
      <c r="U1689" s="14" t="str">
        <f t="shared" si="293"/>
        <v>EMPTY</v>
      </c>
      <c r="V1689" s="14" t="str">
        <f t="shared" si="294"/>
        <v>EMPTY</v>
      </c>
      <c r="W1689" s="14" t="str">
        <f>IF(L1689="beforeTx",timingTable[[#This Row],[FRT32_val]]-timingTable[[#This Row],[FRT32_trace]],"EMPTY")</f>
        <v>EMPTY</v>
      </c>
      <c r="X1689" s="14" t="str">
        <f t="shared" si="295"/>
        <v>EMPTY</v>
      </c>
      <c r="Y1689" s="14" t="str">
        <f t="shared" si="296"/>
        <v>EMPTY</v>
      </c>
      <c r="Z1689" s="14" t="str">
        <f>IF(AND(P1689="beforeRx",O1690="afterRx"),J1690-timingTable[[#This Row],[FRT32_trace]],"EMPTY")</f>
        <v>EMPTY</v>
      </c>
      <c r="AA1689" s="14" t="str">
        <f>IF(AND(timingTable[[#This Row],[txEnd]]="txEnd",Q1693="rxStart"),I1693-timingTable[[#This Row],[FRT32_val]],"EMPTY")</f>
        <v>EMPTY</v>
      </c>
    </row>
    <row r="1690" spans="1:27" x14ac:dyDescent="0.25">
      <c r="A1690" s="14" t="s">
        <v>6050</v>
      </c>
      <c r="B1690">
        <v>335693972765</v>
      </c>
      <c r="C1690" s="14" t="s">
        <v>13994</v>
      </c>
      <c r="D1690">
        <v>151</v>
      </c>
      <c r="E1690" s="14" t="s">
        <v>7876</v>
      </c>
      <c r="F1690" s="14" t="s">
        <v>7936</v>
      </c>
      <c r="G1690" s="14">
        <f>timingTable[[#This Row],[FRT_DEC]]-B1689</f>
        <v>19998</v>
      </c>
      <c r="H16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INFO]]))),H1689)</f>
        <v>134</v>
      </c>
      <c r="I16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0" s="14">
        <f>HEX2DEC(RIGHT(timingTable[[#This Row],[FRT_HEX]],MIN(LEN(timingTable[[#This Row],[FRT_HEX]])-2,8)))</f>
        <v>686523677</v>
      </c>
      <c r="K1690" s="14" t="str">
        <f>IF(timingTable[[#This Row],['[TRACECODE']:.1]]=140,"afterTx","")</f>
        <v/>
      </c>
      <c r="L1690" s="14" t="str">
        <f t="shared" si="286"/>
        <v/>
      </c>
      <c r="M1690" s="14" t="str">
        <f>IF(AND(H1690=H1689,K1689="afterTx",timingTable[[#This Row],['[TRACECODE']:.1]]=6),"dc","")</f>
        <v/>
      </c>
      <c r="N1690" s="14" t="str">
        <f t="shared" si="287"/>
        <v/>
      </c>
      <c r="O1690" s="14" t="str">
        <f>IF(timingTable[[#This Row],['[TRACECODE']:.1]]=141,"afterRx","")</f>
        <v/>
      </c>
      <c r="P1690" s="14" t="str">
        <f t="shared" si="288"/>
        <v/>
      </c>
      <c r="Q1690" s="14" t="str">
        <f t="shared" si="289"/>
        <v/>
      </c>
      <c r="R1690" s="14" t="str">
        <f t="shared" si="290"/>
        <v/>
      </c>
      <c r="S1690" s="14" t="str">
        <f t="shared" si="291"/>
        <v>EMPTY</v>
      </c>
      <c r="T1690" s="14" t="str">
        <f t="shared" si="292"/>
        <v>EMPTY</v>
      </c>
      <c r="U1690" s="14" t="str">
        <f t="shared" si="293"/>
        <v>EMPTY</v>
      </c>
      <c r="V1690" s="14" t="str">
        <f t="shared" si="294"/>
        <v>EMPTY</v>
      </c>
      <c r="W1690" s="14" t="str">
        <f>IF(L1690="beforeTx",timingTable[[#This Row],[FRT32_val]]-timingTable[[#This Row],[FRT32_trace]],"EMPTY")</f>
        <v>EMPTY</v>
      </c>
      <c r="X1690" s="14" t="str">
        <f t="shared" si="295"/>
        <v>EMPTY</v>
      </c>
      <c r="Y1690" s="14" t="str">
        <f t="shared" si="296"/>
        <v>EMPTY</v>
      </c>
      <c r="Z1690" s="14" t="str">
        <f>IF(AND(P1690="beforeRx",O1691="afterRx"),J1691-timingTable[[#This Row],[FRT32_trace]],"EMPTY")</f>
        <v>EMPTY</v>
      </c>
      <c r="AA1690" s="14" t="str">
        <f>IF(AND(timingTable[[#This Row],[txEnd]]="txEnd",Q1694="rxStart"),I1694-timingTable[[#This Row],[FRT32_val]],"EMPTY")</f>
        <v>EMPTY</v>
      </c>
    </row>
    <row r="1691" spans="1:27" x14ac:dyDescent="0.25">
      <c r="A1691" s="14" t="s">
        <v>6052</v>
      </c>
      <c r="B1691">
        <v>335693991698</v>
      </c>
      <c r="C1691" s="14" t="s">
        <v>13996</v>
      </c>
      <c r="D1691">
        <v>151</v>
      </c>
      <c r="E1691" s="14" t="s">
        <v>7876</v>
      </c>
      <c r="F1691" s="14" t="s">
        <v>7945</v>
      </c>
      <c r="G1691" s="14">
        <f>timingTable[[#This Row],[FRT_DEC]]-B1690</f>
        <v>18933</v>
      </c>
      <c r="H16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INFO]]))),H1690)</f>
        <v>134</v>
      </c>
      <c r="I16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91" s="14">
        <f>HEX2DEC(RIGHT(timingTable[[#This Row],[FRT_HEX]],MIN(LEN(timingTable[[#This Row],[FRT_HEX]])-2,8)))</f>
        <v>686542610</v>
      </c>
      <c r="K1691" s="14" t="str">
        <f>IF(timingTable[[#This Row],['[TRACECODE']:.1]]=140,"afterTx","")</f>
        <v/>
      </c>
      <c r="L1691" s="14" t="str">
        <f t="shared" si="286"/>
        <v/>
      </c>
      <c r="M1691" s="14" t="str">
        <f>IF(AND(H1691=H1690,K1690="afterTx",timingTable[[#This Row],['[TRACECODE']:.1]]=6),"dc","")</f>
        <v/>
      </c>
      <c r="N1691" s="14" t="str">
        <f t="shared" si="287"/>
        <v/>
      </c>
      <c r="O1691" s="14" t="str">
        <f>IF(timingTable[[#This Row],['[TRACECODE']:.1]]=141,"afterRx","")</f>
        <v/>
      </c>
      <c r="P1691" s="14" t="str">
        <f t="shared" si="288"/>
        <v/>
      </c>
      <c r="Q1691" s="14" t="str">
        <f t="shared" si="289"/>
        <v/>
      </c>
      <c r="R1691" s="14" t="str">
        <f t="shared" si="290"/>
        <v/>
      </c>
      <c r="S1691" s="14" t="str">
        <f t="shared" si="291"/>
        <v>EMPTY</v>
      </c>
      <c r="T1691" s="14" t="str">
        <f t="shared" si="292"/>
        <v>EMPTY</v>
      </c>
      <c r="U1691" s="14" t="str">
        <f t="shared" si="293"/>
        <v>EMPTY</v>
      </c>
      <c r="V1691" s="14" t="str">
        <f t="shared" si="294"/>
        <v>EMPTY</v>
      </c>
      <c r="W1691" s="14" t="str">
        <f>IF(L1691="beforeTx",timingTable[[#This Row],[FRT32_val]]-timingTable[[#This Row],[FRT32_trace]],"EMPTY")</f>
        <v>EMPTY</v>
      </c>
      <c r="X1691" s="14" t="str">
        <f t="shared" si="295"/>
        <v>EMPTY</v>
      </c>
      <c r="Y1691" s="14" t="str">
        <f t="shared" si="296"/>
        <v>EMPTY</v>
      </c>
      <c r="Z1691" s="14" t="str">
        <f>IF(AND(P1691="beforeRx",O1692="afterRx"),J1692-timingTable[[#This Row],[FRT32_trace]],"EMPTY")</f>
        <v>EMPTY</v>
      </c>
      <c r="AA1691" s="14" t="str">
        <f>IF(AND(timingTable[[#This Row],[txEnd]]="txEnd",Q1695="rxStart"),I1695-timingTable[[#This Row],[FRT32_val]],"EMPTY")</f>
        <v>EMPTY</v>
      </c>
    </row>
    <row r="1692" spans="1:27" x14ac:dyDescent="0.25">
      <c r="A1692" s="14" t="s">
        <v>6054</v>
      </c>
      <c r="B1692">
        <v>335693992766</v>
      </c>
      <c r="C1692" s="14" t="s">
        <v>13998</v>
      </c>
      <c r="D1692">
        <v>151</v>
      </c>
      <c r="E1692" s="14" t="s">
        <v>7876</v>
      </c>
      <c r="F1692" s="14" t="s">
        <v>7936</v>
      </c>
      <c r="G1692" s="14">
        <f>timingTable[[#This Row],[FRT_DEC]]-B1691</f>
        <v>1068</v>
      </c>
      <c r="H16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INFO]]))),H1691)</f>
        <v>134</v>
      </c>
      <c r="I16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2" s="14">
        <f>HEX2DEC(RIGHT(timingTable[[#This Row],[FRT_HEX]],MIN(LEN(timingTable[[#This Row],[FRT_HEX]])-2,8)))</f>
        <v>686543678</v>
      </c>
      <c r="K1692" s="14" t="str">
        <f>IF(timingTable[[#This Row],['[TRACECODE']:.1]]=140,"afterTx","")</f>
        <v/>
      </c>
      <c r="L1692" s="14" t="str">
        <f t="shared" si="286"/>
        <v/>
      </c>
      <c r="M1692" s="14" t="str">
        <f>IF(AND(H1692=H1691,K1691="afterTx",timingTable[[#This Row],['[TRACECODE']:.1]]=6),"dc","")</f>
        <v/>
      </c>
      <c r="N1692" s="14" t="str">
        <f t="shared" si="287"/>
        <v/>
      </c>
      <c r="O1692" s="14" t="str">
        <f>IF(timingTable[[#This Row],['[TRACECODE']:.1]]=141,"afterRx","")</f>
        <v/>
      </c>
      <c r="P1692" s="14" t="str">
        <f t="shared" si="288"/>
        <v/>
      </c>
      <c r="Q1692" s="14" t="str">
        <f t="shared" si="289"/>
        <v/>
      </c>
      <c r="R1692" s="14" t="str">
        <f t="shared" si="290"/>
        <v/>
      </c>
      <c r="S1692" s="14" t="str">
        <f t="shared" si="291"/>
        <v>EMPTY</v>
      </c>
      <c r="T1692" s="14" t="str">
        <f t="shared" si="292"/>
        <v>EMPTY</v>
      </c>
      <c r="U1692" s="14" t="str">
        <f t="shared" si="293"/>
        <v>EMPTY</v>
      </c>
      <c r="V1692" s="14" t="str">
        <f t="shared" si="294"/>
        <v>EMPTY</v>
      </c>
      <c r="W1692" s="14" t="str">
        <f>IF(L1692="beforeTx",timingTable[[#This Row],[FRT32_val]]-timingTable[[#This Row],[FRT32_trace]],"EMPTY")</f>
        <v>EMPTY</v>
      </c>
      <c r="X1692" s="14" t="str">
        <f t="shared" si="295"/>
        <v>EMPTY</v>
      </c>
      <c r="Y1692" s="14" t="str">
        <f t="shared" si="296"/>
        <v>EMPTY</v>
      </c>
      <c r="Z1692" s="14" t="str">
        <f>IF(AND(P1692="beforeRx",O1693="afterRx"),J1693-timingTable[[#This Row],[FRT32_trace]],"EMPTY")</f>
        <v>EMPTY</v>
      </c>
      <c r="AA1692" s="14" t="str">
        <f>IF(AND(timingTable[[#This Row],[txEnd]]="txEnd",Q1696="rxStart"),I1696-timingTable[[#This Row],[FRT32_val]],"EMPTY")</f>
        <v>EMPTY</v>
      </c>
    </row>
    <row r="1693" spans="1:27" x14ac:dyDescent="0.25">
      <c r="A1693" s="14" t="s">
        <v>6056</v>
      </c>
      <c r="B1693">
        <v>335694012766</v>
      </c>
      <c r="C1693" s="14" t="s">
        <v>14000</v>
      </c>
      <c r="D1693">
        <v>151</v>
      </c>
      <c r="E1693" s="14" t="s">
        <v>7876</v>
      </c>
      <c r="F1693" s="14" t="s">
        <v>7936</v>
      </c>
      <c r="G1693" s="14">
        <f>timingTable[[#This Row],[FRT_DEC]]-B1692</f>
        <v>20000</v>
      </c>
      <c r="H16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INFO]]))),H1692)</f>
        <v>134</v>
      </c>
      <c r="I16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3" s="14">
        <f>HEX2DEC(RIGHT(timingTable[[#This Row],[FRT_HEX]],MIN(LEN(timingTable[[#This Row],[FRT_HEX]])-2,8)))</f>
        <v>686563678</v>
      </c>
      <c r="K1693" s="14" t="str">
        <f>IF(timingTable[[#This Row],['[TRACECODE']:.1]]=140,"afterTx","")</f>
        <v/>
      </c>
      <c r="L1693" s="14" t="str">
        <f t="shared" si="286"/>
        <v/>
      </c>
      <c r="M1693" s="14" t="str">
        <f>IF(AND(H1693=H1692,K1692="afterTx",timingTable[[#This Row],['[TRACECODE']:.1]]=6),"dc","")</f>
        <v/>
      </c>
      <c r="N1693" s="14" t="str">
        <f t="shared" si="287"/>
        <v/>
      </c>
      <c r="O1693" s="14" t="str">
        <f>IF(timingTable[[#This Row],['[TRACECODE']:.1]]=141,"afterRx","")</f>
        <v/>
      </c>
      <c r="P1693" s="14" t="str">
        <f t="shared" si="288"/>
        <v/>
      </c>
      <c r="Q1693" s="14" t="str">
        <f t="shared" si="289"/>
        <v/>
      </c>
      <c r="R1693" s="14" t="str">
        <f t="shared" si="290"/>
        <v/>
      </c>
      <c r="S1693" s="14" t="str">
        <f t="shared" si="291"/>
        <v>EMPTY</v>
      </c>
      <c r="T1693" s="14" t="str">
        <f t="shared" si="292"/>
        <v>EMPTY</v>
      </c>
      <c r="U1693" s="14" t="str">
        <f t="shared" si="293"/>
        <v>EMPTY</v>
      </c>
      <c r="V1693" s="14" t="str">
        <f t="shared" si="294"/>
        <v>EMPTY</v>
      </c>
      <c r="W1693" s="14" t="str">
        <f>IF(L1693="beforeTx",timingTable[[#This Row],[FRT32_val]]-timingTable[[#This Row],[FRT32_trace]],"EMPTY")</f>
        <v>EMPTY</v>
      </c>
      <c r="X1693" s="14" t="str">
        <f t="shared" si="295"/>
        <v>EMPTY</v>
      </c>
      <c r="Y1693" s="14" t="str">
        <f t="shared" si="296"/>
        <v>EMPTY</v>
      </c>
      <c r="Z1693" s="14" t="str">
        <f>IF(AND(P1693="beforeRx",O1694="afterRx"),J1694-timingTable[[#This Row],[FRT32_trace]],"EMPTY")</f>
        <v>EMPTY</v>
      </c>
      <c r="AA1693" s="14" t="str">
        <f>IF(AND(timingTable[[#This Row],[txEnd]]="txEnd",Q1697="rxStart"),I1697-timingTable[[#This Row],[FRT32_val]],"EMPTY")</f>
        <v>EMPTY</v>
      </c>
    </row>
    <row r="1694" spans="1:27" x14ac:dyDescent="0.25">
      <c r="A1694" s="14" t="s">
        <v>6058</v>
      </c>
      <c r="B1694">
        <v>335694032765</v>
      </c>
      <c r="C1694" s="14" t="s">
        <v>14002</v>
      </c>
      <c r="D1694">
        <v>151</v>
      </c>
      <c r="E1694" s="14" t="s">
        <v>7876</v>
      </c>
      <c r="F1694" s="14" t="s">
        <v>7936</v>
      </c>
      <c r="G1694" s="14">
        <f>timingTable[[#This Row],[FRT_DEC]]-B1693</f>
        <v>19999</v>
      </c>
      <c r="H16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INFO]]))),H1693)</f>
        <v>134</v>
      </c>
      <c r="I16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4" s="14">
        <f>HEX2DEC(RIGHT(timingTable[[#This Row],[FRT_HEX]],MIN(LEN(timingTable[[#This Row],[FRT_HEX]])-2,8)))</f>
        <v>686583677</v>
      </c>
      <c r="K1694" s="14" t="str">
        <f>IF(timingTable[[#This Row],['[TRACECODE']:.1]]=140,"afterTx","")</f>
        <v/>
      </c>
      <c r="L1694" s="14" t="str">
        <f t="shared" si="286"/>
        <v/>
      </c>
      <c r="M1694" s="14" t="str">
        <f>IF(AND(H1694=H1693,K1693="afterTx",timingTable[[#This Row],['[TRACECODE']:.1]]=6),"dc","")</f>
        <v/>
      </c>
      <c r="N1694" s="14" t="str">
        <f t="shared" si="287"/>
        <v/>
      </c>
      <c r="O1694" s="14" t="str">
        <f>IF(timingTable[[#This Row],['[TRACECODE']:.1]]=141,"afterRx","")</f>
        <v/>
      </c>
      <c r="P1694" s="14" t="str">
        <f t="shared" si="288"/>
        <v/>
      </c>
      <c r="Q1694" s="14" t="str">
        <f t="shared" si="289"/>
        <v/>
      </c>
      <c r="R1694" s="14" t="str">
        <f t="shared" si="290"/>
        <v/>
      </c>
      <c r="S1694" s="14" t="str">
        <f t="shared" si="291"/>
        <v>EMPTY</v>
      </c>
      <c r="T1694" s="14" t="str">
        <f t="shared" si="292"/>
        <v>EMPTY</v>
      </c>
      <c r="U1694" s="14" t="str">
        <f t="shared" si="293"/>
        <v>EMPTY</v>
      </c>
      <c r="V1694" s="14" t="str">
        <f t="shared" si="294"/>
        <v>EMPTY</v>
      </c>
      <c r="W1694" s="14" t="str">
        <f>IF(L1694="beforeTx",timingTable[[#This Row],[FRT32_val]]-timingTable[[#This Row],[FRT32_trace]],"EMPTY")</f>
        <v>EMPTY</v>
      </c>
      <c r="X1694" s="14" t="str">
        <f t="shared" si="295"/>
        <v>EMPTY</v>
      </c>
      <c r="Y1694" s="14" t="str">
        <f t="shared" si="296"/>
        <v>EMPTY</v>
      </c>
      <c r="Z1694" s="14" t="str">
        <f>IF(AND(P1694="beforeRx",O1695="afterRx"),J1695-timingTable[[#This Row],[FRT32_trace]],"EMPTY")</f>
        <v>EMPTY</v>
      </c>
      <c r="AA1694" s="14" t="str">
        <f>IF(AND(timingTable[[#This Row],[txEnd]]="txEnd",Q1698="rxStart"),I1698-timingTable[[#This Row],[FRT32_val]],"EMPTY")</f>
        <v>EMPTY</v>
      </c>
    </row>
    <row r="1695" spans="1:27" x14ac:dyDescent="0.25">
      <c r="A1695" s="14" t="s">
        <v>6060</v>
      </c>
      <c r="B1695">
        <v>335694052780</v>
      </c>
      <c r="C1695" s="14" t="s">
        <v>14004</v>
      </c>
      <c r="D1695">
        <v>151</v>
      </c>
      <c r="E1695" s="14" t="s">
        <v>7876</v>
      </c>
      <c r="F1695" s="14" t="s">
        <v>7936</v>
      </c>
      <c r="G1695" s="14">
        <f>timingTable[[#This Row],[FRT_DEC]]-B1694</f>
        <v>20015</v>
      </c>
      <c r="H16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INFO]]))),H1694)</f>
        <v>134</v>
      </c>
      <c r="I16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5" s="14">
        <f>HEX2DEC(RIGHT(timingTable[[#This Row],[FRT_HEX]],MIN(LEN(timingTable[[#This Row],[FRT_HEX]])-2,8)))</f>
        <v>686603692</v>
      </c>
      <c r="K1695" s="14" t="str">
        <f>IF(timingTable[[#This Row],['[TRACECODE']:.1]]=140,"afterTx","")</f>
        <v/>
      </c>
      <c r="L1695" s="14" t="str">
        <f t="shared" si="286"/>
        <v/>
      </c>
      <c r="M1695" s="14" t="str">
        <f>IF(AND(H1695=H1694,K1694="afterTx",timingTable[[#This Row],['[TRACECODE']:.1]]=6),"dc","")</f>
        <v/>
      </c>
      <c r="N1695" s="14" t="str">
        <f t="shared" si="287"/>
        <v/>
      </c>
      <c r="O1695" s="14" t="str">
        <f>IF(timingTable[[#This Row],['[TRACECODE']:.1]]=141,"afterRx","")</f>
        <v/>
      </c>
      <c r="P1695" s="14" t="str">
        <f t="shared" si="288"/>
        <v/>
      </c>
      <c r="Q1695" s="14" t="str">
        <f t="shared" si="289"/>
        <v/>
      </c>
      <c r="R1695" s="14" t="str">
        <f t="shared" si="290"/>
        <v/>
      </c>
      <c r="S1695" s="14" t="str">
        <f t="shared" si="291"/>
        <v>EMPTY</v>
      </c>
      <c r="T1695" s="14" t="str">
        <f t="shared" si="292"/>
        <v>EMPTY</v>
      </c>
      <c r="U1695" s="14" t="str">
        <f t="shared" si="293"/>
        <v>EMPTY</v>
      </c>
      <c r="V1695" s="14" t="str">
        <f t="shared" si="294"/>
        <v>EMPTY</v>
      </c>
      <c r="W1695" s="14" t="str">
        <f>IF(L1695="beforeTx",timingTable[[#This Row],[FRT32_val]]-timingTable[[#This Row],[FRT32_trace]],"EMPTY")</f>
        <v>EMPTY</v>
      </c>
      <c r="X1695" s="14" t="str">
        <f t="shared" si="295"/>
        <v>EMPTY</v>
      </c>
      <c r="Y1695" s="14" t="str">
        <f t="shared" si="296"/>
        <v>EMPTY</v>
      </c>
      <c r="Z1695" s="14" t="str">
        <f>IF(AND(P1695="beforeRx",O1696="afterRx"),J1696-timingTable[[#This Row],[FRT32_trace]],"EMPTY")</f>
        <v>EMPTY</v>
      </c>
      <c r="AA1695" s="14" t="str">
        <f>IF(AND(timingTable[[#This Row],[txEnd]]="txEnd",Q1699="rxStart"),I1699-timingTable[[#This Row],[FRT32_val]],"EMPTY")</f>
        <v>EMPTY</v>
      </c>
    </row>
    <row r="1696" spans="1:27" x14ac:dyDescent="0.25">
      <c r="A1696" s="14" t="s">
        <v>6062</v>
      </c>
      <c r="B1696">
        <v>335694072766</v>
      </c>
      <c r="C1696" s="14" t="s">
        <v>14006</v>
      </c>
      <c r="D1696">
        <v>151</v>
      </c>
      <c r="E1696" s="14" t="s">
        <v>7876</v>
      </c>
      <c r="F1696" s="14" t="s">
        <v>7936</v>
      </c>
      <c r="G1696" s="14">
        <f>timingTable[[#This Row],[FRT_DEC]]-B1695</f>
        <v>19986</v>
      </c>
      <c r="H16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INFO]]))),H1695)</f>
        <v>134</v>
      </c>
      <c r="I16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6" s="14">
        <f>HEX2DEC(RIGHT(timingTable[[#This Row],[FRT_HEX]],MIN(LEN(timingTable[[#This Row],[FRT_HEX]])-2,8)))</f>
        <v>686623678</v>
      </c>
      <c r="K1696" s="14" t="str">
        <f>IF(timingTable[[#This Row],['[TRACECODE']:.1]]=140,"afterTx","")</f>
        <v/>
      </c>
      <c r="L1696" s="14" t="str">
        <f t="shared" si="286"/>
        <v/>
      </c>
      <c r="M1696" s="14" t="str">
        <f>IF(AND(H1696=H1695,K1695="afterTx",timingTable[[#This Row],['[TRACECODE']:.1]]=6),"dc","")</f>
        <v/>
      </c>
      <c r="N1696" s="14" t="str">
        <f t="shared" si="287"/>
        <v/>
      </c>
      <c r="O1696" s="14" t="str">
        <f>IF(timingTable[[#This Row],['[TRACECODE']:.1]]=141,"afterRx","")</f>
        <v/>
      </c>
      <c r="P1696" s="14" t="str">
        <f t="shared" si="288"/>
        <v/>
      </c>
      <c r="Q1696" s="14" t="str">
        <f t="shared" si="289"/>
        <v/>
      </c>
      <c r="R1696" s="14" t="str">
        <f t="shared" si="290"/>
        <v/>
      </c>
      <c r="S1696" s="14" t="str">
        <f t="shared" si="291"/>
        <v>EMPTY</v>
      </c>
      <c r="T1696" s="14" t="str">
        <f t="shared" si="292"/>
        <v>EMPTY</v>
      </c>
      <c r="U1696" s="14" t="str">
        <f t="shared" si="293"/>
        <v>EMPTY</v>
      </c>
      <c r="V1696" s="14" t="str">
        <f t="shared" si="294"/>
        <v>EMPTY</v>
      </c>
      <c r="W1696" s="14" t="str">
        <f>IF(L1696="beforeTx",timingTable[[#This Row],[FRT32_val]]-timingTable[[#This Row],[FRT32_trace]],"EMPTY")</f>
        <v>EMPTY</v>
      </c>
      <c r="X1696" s="14" t="str">
        <f t="shared" si="295"/>
        <v>EMPTY</v>
      </c>
      <c r="Y1696" s="14" t="str">
        <f t="shared" si="296"/>
        <v>EMPTY</v>
      </c>
      <c r="Z1696" s="14" t="str">
        <f>IF(AND(P1696="beforeRx",O1697="afterRx"),J1697-timingTable[[#This Row],[FRT32_trace]],"EMPTY")</f>
        <v>EMPTY</v>
      </c>
      <c r="AA1696" s="14" t="str">
        <f>IF(AND(timingTable[[#This Row],[txEnd]]="txEnd",Q1700="rxStart"),I1700-timingTable[[#This Row],[FRT32_val]],"EMPTY")</f>
        <v>EMPTY</v>
      </c>
    </row>
    <row r="1697" spans="1:27" x14ac:dyDescent="0.25">
      <c r="A1697" s="14" t="s">
        <v>6064</v>
      </c>
      <c r="B1697">
        <v>335694091697</v>
      </c>
      <c r="C1697" s="14" t="s">
        <v>14008</v>
      </c>
      <c r="D1697">
        <v>151</v>
      </c>
      <c r="E1697" s="14" t="s">
        <v>7876</v>
      </c>
      <c r="F1697" s="14" t="s">
        <v>7945</v>
      </c>
      <c r="G1697" s="14">
        <f>timingTable[[#This Row],[FRT_DEC]]-B1696</f>
        <v>18931</v>
      </c>
      <c r="H16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INFO]]))),H1696)</f>
        <v>134</v>
      </c>
      <c r="I16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697" s="14">
        <f>HEX2DEC(RIGHT(timingTable[[#This Row],[FRT_HEX]],MIN(LEN(timingTable[[#This Row],[FRT_HEX]])-2,8)))</f>
        <v>686642609</v>
      </c>
      <c r="K1697" s="14" t="str">
        <f>IF(timingTable[[#This Row],['[TRACECODE']:.1]]=140,"afterTx","")</f>
        <v/>
      </c>
      <c r="L1697" s="14" t="str">
        <f t="shared" si="286"/>
        <v/>
      </c>
      <c r="M1697" s="14" t="str">
        <f>IF(AND(H1697=H1696,K1696="afterTx",timingTable[[#This Row],['[TRACECODE']:.1]]=6),"dc","")</f>
        <v/>
      </c>
      <c r="N1697" s="14" t="str">
        <f t="shared" si="287"/>
        <v/>
      </c>
      <c r="O1697" s="14" t="str">
        <f>IF(timingTable[[#This Row],['[TRACECODE']:.1]]=141,"afterRx","")</f>
        <v/>
      </c>
      <c r="P1697" s="14" t="str">
        <f t="shared" si="288"/>
        <v/>
      </c>
      <c r="Q1697" s="14" t="str">
        <f t="shared" si="289"/>
        <v/>
      </c>
      <c r="R1697" s="14" t="str">
        <f t="shared" si="290"/>
        <v/>
      </c>
      <c r="S1697" s="14" t="str">
        <f t="shared" si="291"/>
        <v>EMPTY</v>
      </c>
      <c r="T1697" s="14" t="str">
        <f t="shared" si="292"/>
        <v>EMPTY</v>
      </c>
      <c r="U1697" s="14" t="str">
        <f t="shared" si="293"/>
        <v>EMPTY</v>
      </c>
      <c r="V1697" s="14" t="str">
        <f t="shared" si="294"/>
        <v>EMPTY</v>
      </c>
      <c r="W1697" s="14" t="str">
        <f>IF(L1697="beforeTx",timingTable[[#This Row],[FRT32_val]]-timingTable[[#This Row],[FRT32_trace]],"EMPTY")</f>
        <v>EMPTY</v>
      </c>
      <c r="X1697" s="14" t="str">
        <f t="shared" si="295"/>
        <v>EMPTY</v>
      </c>
      <c r="Y1697" s="14" t="str">
        <f t="shared" si="296"/>
        <v>EMPTY</v>
      </c>
      <c r="Z1697" s="14" t="str">
        <f>IF(AND(P1697="beforeRx",O1698="afterRx"),J1698-timingTable[[#This Row],[FRT32_trace]],"EMPTY")</f>
        <v>EMPTY</v>
      </c>
      <c r="AA1697" s="14" t="str">
        <f>IF(AND(timingTable[[#This Row],[txEnd]]="txEnd",Q1701="rxStart"),I1701-timingTable[[#This Row],[FRT32_val]],"EMPTY")</f>
        <v>EMPTY</v>
      </c>
    </row>
    <row r="1698" spans="1:27" x14ac:dyDescent="0.25">
      <c r="A1698" s="14" t="s">
        <v>6066</v>
      </c>
      <c r="B1698">
        <v>335694092766</v>
      </c>
      <c r="C1698" s="14" t="s">
        <v>14010</v>
      </c>
      <c r="D1698">
        <v>151</v>
      </c>
      <c r="E1698" s="14" t="s">
        <v>7876</v>
      </c>
      <c r="F1698" s="14" t="s">
        <v>7936</v>
      </c>
      <c r="G1698" s="14">
        <f>timingTable[[#This Row],[FRT_DEC]]-B1697</f>
        <v>1069</v>
      </c>
      <c r="H16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INFO]]))),H1697)</f>
        <v>134</v>
      </c>
      <c r="I16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8" s="14">
        <f>HEX2DEC(RIGHT(timingTable[[#This Row],[FRT_HEX]],MIN(LEN(timingTable[[#This Row],[FRT_HEX]])-2,8)))</f>
        <v>686643678</v>
      </c>
      <c r="K1698" s="14" t="str">
        <f>IF(timingTable[[#This Row],['[TRACECODE']:.1]]=140,"afterTx","")</f>
        <v/>
      </c>
      <c r="L1698" s="14" t="str">
        <f t="shared" si="286"/>
        <v/>
      </c>
      <c r="M1698" s="14" t="str">
        <f>IF(AND(H1698=H1697,K1697="afterTx",timingTable[[#This Row],['[TRACECODE']:.1]]=6),"dc","")</f>
        <v/>
      </c>
      <c r="N1698" s="14" t="str">
        <f t="shared" si="287"/>
        <v/>
      </c>
      <c r="O1698" s="14" t="str">
        <f>IF(timingTable[[#This Row],['[TRACECODE']:.1]]=141,"afterRx","")</f>
        <v/>
      </c>
      <c r="P1698" s="14" t="str">
        <f t="shared" si="288"/>
        <v/>
      </c>
      <c r="Q1698" s="14" t="str">
        <f t="shared" si="289"/>
        <v/>
      </c>
      <c r="R1698" s="14" t="str">
        <f t="shared" si="290"/>
        <v/>
      </c>
      <c r="S1698" s="14" t="str">
        <f t="shared" si="291"/>
        <v>EMPTY</v>
      </c>
      <c r="T1698" s="14" t="str">
        <f t="shared" si="292"/>
        <v>EMPTY</v>
      </c>
      <c r="U1698" s="14" t="str">
        <f t="shared" si="293"/>
        <v>EMPTY</v>
      </c>
      <c r="V1698" s="14" t="str">
        <f t="shared" si="294"/>
        <v>EMPTY</v>
      </c>
      <c r="W1698" s="14" t="str">
        <f>IF(L1698="beforeTx",timingTable[[#This Row],[FRT32_val]]-timingTable[[#This Row],[FRT32_trace]],"EMPTY")</f>
        <v>EMPTY</v>
      </c>
      <c r="X1698" s="14" t="str">
        <f t="shared" si="295"/>
        <v>EMPTY</v>
      </c>
      <c r="Y1698" s="14" t="str">
        <f t="shared" si="296"/>
        <v>EMPTY</v>
      </c>
      <c r="Z1698" s="14" t="str">
        <f>IF(AND(P1698="beforeRx",O1699="afterRx"),J1699-timingTable[[#This Row],[FRT32_trace]],"EMPTY")</f>
        <v>EMPTY</v>
      </c>
      <c r="AA1698" s="14" t="str">
        <f>IF(AND(timingTable[[#This Row],[txEnd]]="txEnd",Q1702="rxStart"),I1702-timingTable[[#This Row],[FRT32_val]],"EMPTY")</f>
        <v>EMPTY</v>
      </c>
    </row>
    <row r="1699" spans="1:27" x14ac:dyDescent="0.25">
      <c r="A1699" s="14" t="s">
        <v>6068</v>
      </c>
      <c r="B1699">
        <v>335694112765</v>
      </c>
      <c r="C1699" s="14" t="s">
        <v>14012</v>
      </c>
      <c r="D1699">
        <v>151</v>
      </c>
      <c r="E1699" s="14" t="s">
        <v>7876</v>
      </c>
      <c r="F1699" s="14" t="s">
        <v>7936</v>
      </c>
      <c r="G1699" s="14">
        <f>timingTable[[#This Row],[FRT_DEC]]-B1698</f>
        <v>19999</v>
      </c>
      <c r="H16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INFO]]))),H1698)</f>
        <v>134</v>
      </c>
      <c r="I16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699" s="14">
        <f>HEX2DEC(RIGHT(timingTable[[#This Row],[FRT_HEX]],MIN(LEN(timingTable[[#This Row],[FRT_HEX]])-2,8)))</f>
        <v>686663677</v>
      </c>
      <c r="K1699" s="14" t="str">
        <f>IF(timingTable[[#This Row],['[TRACECODE']:.1]]=140,"afterTx","")</f>
        <v/>
      </c>
      <c r="L1699" s="14" t="str">
        <f t="shared" si="286"/>
        <v/>
      </c>
      <c r="M1699" s="14" t="str">
        <f>IF(AND(H1699=H1698,K1698="afterTx",timingTable[[#This Row],['[TRACECODE']:.1]]=6),"dc","")</f>
        <v/>
      </c>
      <c r="N1699" s="14" t="str">
        <f t="shared" si="287"/>
        <v/>
      </c>
      <c r="O1699" s="14" t="str">
        <f>IF(timingTable[[#This Row],['[TRACECODE']:.1]]=141,"afterRx","")</f>
        <v/>
      </c>
      <c r="P1699" s="14" t="str">
        <f t="shared" si="288"/>
        <v/>
      </c>
      <c r="Q1699" s="14" t="str">
        <f t="shared" si="289"/>
        <v/>
      </c>
      <c r="R1699" s="14" t="str">
        <f t="shared" si="290"/>
        <v/>
      </c>
      <c r="S1699" s="14" t="str">
        <f t="shared" si="291"/>
        <v>EMPTY</v>
      </c>
      <c r="T1699" s="14" t="str">
        <f t="shared" si="292"/>
        <v>EMPTY</v>
      </c>
      <c r="U1699" s="14" t="str">
        <f t="shared" si="293"/>
        <v>EMPTY</v>
      </c>
      <c r="V1699" s="14" t="str">
        <f t="shared" si="294"/>
        <v>EMPTY</v>
      </c>
      <c r="W1699" s="14" t="str">
        <f>IF(L1699="beforeTx",timingTable[[#This Row],[FRT32_val]]-timingTable[[#This Row],[FRT32_trace]],"EMPTY")</f>
        <v>EMPTY</v>
      </c>
      <c r="X1699" s="14" t="str">
        <f t="shared" si="295"/>
        <v>EMPTY</v>
      </c>
      <c r="Y1699" s="14" t="str">
        <f t="shared" si="296"/>
        <v>EMPTY</v>
      </c>
      <c r="Z1699" s="14" t="str">
        <f>IF(AND(P1699="beforeRx",O1700="afterRx"),J1700-timingTable[[#This Row],[FRT32_trace]],"EMPTY")</f>
        <v>EMPTY</v>
      </c>
      <c r="AA1699" s="14" t="str">
        <f>IF(AND(timingTable[[#This Row],[txEnd]]="txEnd",Q1703="rxStart"),I1703-timingTable[[#This Row],[FRT32_val]],"EMPTY")</f>
        <v>EMPTY</v>
      </c>
    </row>
    <row r="1700" spans="1:27" x14ac:dyDescent="0.25">
      <c r="A1700" s="14" t="s">
        <v>6070</v>
      </c>
      <c r="B1700">
        <v>335694132766</v>
      </c>
      <c r="C1700" s="14" t="s">
        <v>14014</v>
      </c>
      <c r="D1700">
        <v>151</v>
      </c>
      <c r="E1700" s="14" t="s">
        <v>7876</v>
      </c>
      <c r="F1700" s="14" t="s">
        <v>7936</v>
      </c>
      <c r="G1700" s="14">
        <f>timingTable[[#This Row],[FRT_DEC]]-B1699</f>
        <v>20001</v>
      </c>
      <c r="H17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INFO]]))),H1699)</f>
        <v>134</v>
      </c>
      <c r="I17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0" s="14">
        <f>HEX2DEC(RIGHT(timingTable[[#This Row],[FRT_HEX]],MIN(LEN(timingTable[[#This Row],[FRT_HEX]])-2,8)))</f>
        <v>686683678</v>
      </c>
      <c r="K1700" s="14" t="str">
        <f>IF(timingTable[[#This Row],['[TRACECODE']:.1]]=140,"afterTx","")</f>
        <v/>
      </c>
      <c r="L1700" s="14" t="str">
        <f t="shared" si="286"/>
        <v/>
      </c>
      <c r="M1700" s="14" t="str">
        <f>IF(AND(H1700=H1699,K1699="afterTx",timingTable[[#This Row],['[TRACECODE']:.1]]=6),"dc","")</f>
        <v/>
      </c>
      <c r="N1700" s="14" t="str">
        <f t="shared" si="287"/>
        <v/>
      </c>
      <c r="O1700" s="14" t="str">
        <f>IF(timingTable[[#This Row],['[TRACECODE']:.1]]=141,"afterRx","")</f>
        <v/>
      </c>
      <c r="P1700" s="14" t="str">
        <f t="shared" si="288"/>
        <v/>
      </c>
      <c r="Q1700" s="14" t="str">
        <f t="shared" si="289"/>
        <v/>
      </c>
      <c r="R1700" s="14" t="str">
        <f t="shared" si="290"/>
        <v/>
      </c>
      <c r="S1700" s="14" t="str">
        <f t="shared" si="291"/>
        <v>EMPTY</v>
      </c>
      <c r="T1700" s="14" t="str">
        <f t="shared" si="292"/>
        <v>EMPTY</v>
      </c>
      <c r="U1700" s="14" t="str">
        <f t="shared" si="293"/>
        <v>EMPTY</v>
      </c>
      <c r="V1700" s="14" t="str">
        <f t="shared" si="294"/>
        <v>EMPTY</v>
      </c>
      <c r="W1700" s="14" t="str">
        <f>IF(L1700="beforeTx",timingTable[[#This Row],[FRT32_val]]-timingTable[[#This Row],[FRT32_trace]],"EMPTY")</f>
        <v>EMPTY</v>
      </c>
      <c r="X1700" s="14" t="str">
        <f t="shared" si="295"/>
        <v>EMPTY</v>
      </c>
      <c r="Y1700" s="14" t="str">
        <f t="shared" si="296"/>
        <v>EMPTY</v>
      </c>
      <c r="Z1700" s="14" t="str">
        <f>IF(AND(P1700="beforeRx",O1701="afterRx"),J1701-timingTable[[#This Row],[FRT32_trace]],"EMPTY")</f>
        <v>EMPTY</v>
      </c>
      <c r="AA1700" s="14" t="str">
        <f>IF(AND(timingTable[[#This Row],[txEnd]]="txEnd",Q1704="rxStart"),I1704-timingTable[[#This Row],[FRT32_val]],"EMPTY")</f>
        <v>EMPTY</v>
      </c>
    </row>
    <row r="1701" spans="1:27" x14ac:dyDescent="0.25">
      <c r="A1701" s="14" t="s">
        <v>6072</v>
      </c>
      <c r="B1701">
        <v>335694152765</v>
      </c>
      <c r="C1701" s="14" t="s">
        <v>14016</v>
      </c>
      <c r="D1701">
        <v>151</v>
      </c>
      <c r="E1701" s="14" t="s">
        <v>7876</v>
      </c>
      <c r="F1701" s="14" t="s">
        <v>7936</v>
      </c>
      <c r="G1701" s="14">
        <f>timingTable[[#This Row],[FRT_DEC]]-B1700</f>
        <v>19999</v>
      </c>
      <c r="H17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INFO]]))),H1700)</f>
        <v>134</v>
      </c>
      <c r="I17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1" s="14">
        <f>HEX2DEC(RIGHT(timingTable[[#This Row],[FRT_HEX]],MIN(LEN(timingTable[[#This Row],[FRT_HEX]])-2,8)))</f>
        <v>686703677</v>
      </c>
      <c r="K1701" s="14" t="str">
        <f>IF(timingTable[[#This Row],['[TRACECODE']:.1]]=140,"afterTx","")</f>
        <v/>
      </c>
      <c r="L1701" s="14" t="str">
        <f t="shared" si="286"/>
        <v/>
      </c>
      <c r="M1701" s="14" t="str">
        <f>IF(AND(H1701=H1700,K1700="afterTx",timingTable[[#This Row],['[TRACECODE']:.1]]=6),"dc","")</f>
        <v/>
      </c>
      <c r="N1701" s="14" t="str">
        <f t="shared" si="287"/>
        <v/>
      </c>
      <c r="O1701" s="14" t="str">
        <f>IF(timingTable[[#This Row],['[TRACECODE']:.1]]=141,"afterRx","")</f>
        <v/>
      </c>
      <c r="P1701" s="14" t="str">
        <f t="shared" si="288"/>
        <v/>
      </c>
      <c r="Q1701" s="14" t="str">
        <f t="shared" si="289"/>
        <v/>
      </c>
      <c r="R1701" s="14" t="str">
        <f t="shared" si="290"/>
        <v/>
      </c>
      <c r="S1701" s="14" t="str">
        <f t="shared" si="291"/>
        <v>EMPTY</v>
      </c>
      <c r="T1701" s="14" t="str">
        <f t="shared" si="292"/>
        <v>EMPTY</v>
      </c>
      <c r="U1701" s="14" t="str">
        <f t="shared" si="293"/>
        <v>EMPTY</v>
      </c>
      <c r="V1701" s="14" t="str">
        <f t="shared" si="294"/>
        <v>EMPTY</v>
      </c>
      <c r="W1701" s="14" t="str">
        <f>IF(L1701="beforeTx",timingTable[[#This Row],[FRT32_val]]-timingTable[[#This Row],[FRT32_trace]],"EMPTY")</f>
        <v>EMPTY</v>
      </c>
      <c r="X1701" s="14" t="str">
        <f t="shared" si="295"/>
        <v>EMPTY</v>
      </c>
      <c r="Y1701" s="14" t="str">
        <f t="shared" si="296"/>
        <v>EMPTY</v>
      </c>
      <c r="Z1701" s="14" t="str">
        <f>IF(AND(P1701="beforeRx",O1702="afterRx"),J1702-timingTable[[#This Row],[FRT32_trace]],"EMPTY")</f>
        <v>EMPTY</v>
      </c>
      <c r="AA1701" s="14" t="str">
        <f>IF(AND(timingTable[[#This Row],[txEnd]]="txEnd",Q1705="rxStart"),I1705-timingTable[[#This Row],[FRT32_val]],"EMPTY")</f>
        <v>EMPTY</v>
      </c>
    </row>
    <row r="1702" spans="1:27" x14ac:dyDescent="0.25">
      <c r="A1702" s="14" t="s">
        <v>6074</v>
      </c>
      <c r="B1702">
        <v>335694172765</v>
      </c>
      <c r="C1702" s="14" t="s">
        <v>14018</v>
      </c>
      <c r="D1702">
        <v>151</v>
      </c>
      <c r="E1702" s="14" t="s">
        <v>7876</v>
      </c>
      <c r="F1702" s="14" t="s">
        <v>7936</v>
      </c>
      <c r="G1702" s="14">
        <f>timingTable[[#This Row],[FRT_DEC]]-B1701</f>
        <v>20000</v>
      </c>
      <c r="H17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INFO]]))),H1701)</f>
        <v>134</v>
      </c>
      <c r="I17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2" s="14">
        <f>HEX2DEC(RIGHT(timingTable[[#This Row],[FRT_HEX]],MIN(LEN(timingTable[[#This Row],[FRT_HEX]])-2,8)))</f>
        <v>686723677</v>
      </c>
      <c r="K1702" s="14" t="str">
        <f>IF(timingTable[[#This Row],['[TRACECODE']:.1]]=140,"afterTx","")</f>
        <v/>
      </c>
      <c r="L1702" s="14" t="str">
        <f t="shared" si="286"/>
        <v/>
      </c>
      <c r="M1702" s="14" t="str">
        <f>IF(AND(H1702=H1701,K1701="afterTx",timingTable[[#This Row],['[TRACECODE']:.1]]=6),"dc","")</f>
        <v/>
      </c>
      <c r="N1702" s="14" t="str">
        <f t="shared" si="287"/>
        <v/>
      </c>
      <c r="O1702" s="14" t="str">
        <f>IF(timingTable[[#This Row],['[TRACECODE']:.1]]=141,"afterRx","")</f>
        <v/>
      </c>
      <c r="P1702" s="14" t="str">
        <f t="shared" si="288"/>
        <v/>
      </c>
      <c r="Q1702" s="14" t="str">
        <f t="shared" si="289"/>
        <v/>
      </c>
      <c r="R1702" s="14" t="str">
        <f t="shared" si="290"/>
        <v/>
      </c>
      <c r="S1702" s="14" t="str">
        <f t="shared" si="291"/>
        <v>EMPTY</v>
      </c>
      <c r="T1702" s="14" t="str">
        <f t="shared" si="292"/>
        <v>EMPTY</v>
      </c>
      <c r="U1702" s="14" t="str">
        <f t="shared" si="293"/>
        <v>EMPTY</v>
      </c>
      <c r="V1702" s="14" t="str">
        <f t="shared" si="294"/>
        <v>EMPTY</v>
      </c>
      <c r="W1702" s="14" t="str">
        <f>IF(L1702="beforeTx",timingTable[[#This Row],[FRT32_val]]-timingTable[[#This Row],[FRT32_trace]],"EMPTY")</f>
        <v>EMPTY</v>
      </c>
      <c r="X1702" s="14" t="str">
        <f t="shared" si="295"/>
        <v>EMPTY</v>
      </c>
      <c r="Y1702" s="14" t="str">
        <f t="shared" si="296"/>
        <v>EMPTY</v>
      </c>
      <c r="Z1702" s="14" t="str">
        <f>IF(AND(P1702="beforeRx",O1703="afterRx"),J1703-timingTable[[#This Row],[FRT32_trace]],"EMPTY")</f>
        <v>EMPTY</v>
      </c>
      <c r="AA1702" s="14" t="str">
        <f>IF(AND(timingTable[[#This Row],[txEnd]]="txEnd",Q1706="rxStart"),I1706-timingTable[[#This Row],[FRT32_val]],"EMPTY")</f>
        <v>EMPTY</v>
      </c>
    </row>
    <row r="1703" spans="1:27" x14ac:dyDescent="0.25">
      <c r="A1703" s="14" t="s">
        <v>6076</v>
      </c>
      <c r="B1703">
        <v>335694191697</v>
      </c>
      <c r="C1703" s="14" t="s">
        <v>14020</v>
      </c>
      <c r="D1703">
        <v>151</v>
      </c>
      <c r="E1703" s="14" t="s">
        <v>7876</v>
      </c>
      <c r="F1703" s="14" t="s">
        <v>7945</v>
      </c>
      <c r="G1703" s="14">
        <f>timingTable[[#This Row],[FRT_DEC]]-B1702</f>
        <v>18932</v>
      </c>
      <c r="H17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INFO]]))),H1702)</f>
        <v>134</v>
      </c>
      <c r="I17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703" s="14">
        <f>HEX2DEC(RIGHT(timingTable[[#This Row],[FRT_HEX]],MIN(LEN(timingTable[[#This Row],[FRT_HEX]])-2,8)))</f>
        <v>686742609</v>
      </c>
      <c r="K1703" s="14" t="str">
        <f>IF(timingTable[[#This Row],['[TRACECODE']:.1]]=140,"afterTx","")</f>
        <v/>
      </c>
      <c r="L1703" s="14" t="str">
        <f t="shared" si="286"/>
        <v/>
      </c>
      <c r="M1703" s="14" t="str">
        <f>IF(AND(H1703=H1702,K1702="afterTx",timingTable[[#This Row],['[TRACECODE']:.1]]=6),"dc","")</f>
        <v/>
      </c>
      <c r="N1703" s="14" t="str">
        <f t="shared" si="287"/>
        <v/>
      </c>
      <c r="O1703" s="14" t="str">
        <f>IF(timingTable[[#This Row],['[TRACECODE']:.1]]=141,"afterRx","")</f>
        <v/>
      </c>
      <c r="P1703" s="14" t="str">
        <f t="shared" si="288"/>
        <v/>
      </c>
      <c r="Q1703" s="14" t="str">
        <f t="shared" si="289"/>
        <v/>
      </c>
      <c r="R1703" s="14" t="str">
        <f t="shared" si="290"/>
        <v/>
      </c>
      <c r="S1703" s="14" t="str">
        <f t="shared" si="291"/>
        <v>EMPTY</v>
      </c>
      <c r="T1703" s="14" t="str">
        <f t="shared" si="292"/>
        <v>EMPTY</v>
      </c>
      <c r="U1703" s="14" t="str">
        <f t="shared" si="293"/>
        <v>EMPTY</v>
      </c>
      <c r="V1703" s="14" t="str">
        <f t="shared" si="294"/>
        <v>EMPTY</v>
      </c>
      <c r="W1703" s="14" t="str">
        <f>IF(L1703="beforeTx",timingTable[[#This Row],[FRT32_val]]-timingTable[[#This Row],[FRT32_trace]],"EMPTY")</f>
        <v>EMPTY</v>
      </c>
      <c r="X1703" s="14" t="str">
        <f t="shared" si="295"/>
        <v>EMPTY</v>
      </c>
      <c r="Y1703" s="14" t="str">
        <f t="shared" si="296"/>
        <v>EMPTY</v>
      </c>
      <c r="Z1703" s="14" t="str">
        <f>IF(AND(P1703="beforeRx",O1704="afterRx"),J1704-timingTable[[#This Row],[FRT32_trace]],"EMPTY")</f>
        <v>EMPTY</v>
      </c>
      <c r="AA1703" s="14" t="str">
        <f>IF(AND(timingTable[[#This Row],[txEnd]]="txEnd",Q1707="rxStart"),I1707-timingTable[[#This Row],[FRT32_val]],"EMPTY")</f>
        <v>EMPTY</v>
      </c>
    </row>
    <row r="1704" spans="1:27" x14ac:dyDescent="0.25">
      <c r="A1704" s="14" t="s">
        <v>6078</v>
      </c>
      <c r="B1704">
        <v>335694192765</v>
      </c>
      <c r="C1704" s="14" t="s">
        <v>14022</v>
      </c>
      <c r="D1704">
        <v>151</v>
      </c>
      <c r="E1704" s="14" t="s">
        <v>7876</v>
      </c>
      <c r="F1704" s="14" t="s">
        <v>7936</v>
      </c>
      <c r="G1704" s="14">
        <f>timingTable[[#This Row],[FRT_DEC]]-B1703</f>
        <v>1068</v>
      </c>
      <c r="H17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INFO]]))),H1703)</f>
        <v>134</v>
      </c>
      <c r="I17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4" s="14">
        <f>HEX2DEC(RIGHT(timingTable[[#This Row],[FRT_HEX]],MIN(LEN(timingTable[[#This Row],[FRT_HEX]])-2,8)))</f>
        <v>686743677</v>
      </c>
      <c r="K1704" s="14" t="str">
        <f>IF(timingTable[[#This Row],['[TRACECODE']:.1]]=140,"afterTx","")</f>
        <v/>
      </c>
      <c r="L1704" s="14" t="str">
        <f t="shared" si="286"/>
        <v/>
      </c>
      <c r="M1704" s="14" t="str">
        <f>IF(AND(H1704=H1703,K1703="afterTx",timingTable[[#This Row],['[TRACECODE']:.1]]=6),"dc","")</f>
        <v/>
      </c>
      <c r="N1704" s="14" t="str">
        <f t="shared" si="287"/>
        <v/>
      </c>
      <c r="O1704" s="14" t="str">
        <f>IF(timingTable[[#This Row],['[TRACECODE']:.1]]=141,"afterRx","")</f>
        <v/>
      </c>
      <c r="P1704" s="14" t="str">
        <f t="shared" si="288"/>
        <v/>
      </c>
      <c r="Q1704" s="14" t="str">
        <f t="shared" si="289"/>
        <v/>
      </c>
      <c r="R1704" s="14" t="str">
        <f t="shared" si="290"/>
        <v/>
      </c>
      <c r="S1704" s="14" t="str">
        <f t="shared" si="291"/>
        <v>EMPTY</v>
      </c>
      <c r="T1704" s="14" t="str">
        <f t="shared" si="292"/>
        <v>EMPTY</v>
      </c>
      <c r="U1704" s="14" t="str">
        <f t="shared" si="293"/>
        <v>EMPTY</v>
      </c>
      <c r="V1704" s="14" t="str">
        <f t="shared" si="294"/>
        <v>EMPTY</v>
      </c>
      <c r="W1704" s="14" t="str">
        <f>IF(L1704="beforeTx",timingTable[[#This Row],[FRT32_val]]-timingTable[[#This Row],[FRT32_trace]],"EMPTY")</f>
        <v>EMPTY</v>
      </c>
      <c r="X1704" s="14" t="str">
        <f t="shared" si="295"/>
        <v>EMPTY</v>
      </c>
      <c r="Y1704" s="14" t="str">
        <f t="shared" si="296"/>
        <v>EMPTY</v>
      </c>
      <c r="Z1704" s="14" t="str">
        <f>IF(AND(P1704="beforeRx",O1705="afterRx"),J1705-timingTable[[#This Row],[FRT32_trace]],"EMPTY")</f>
        <v>EMPTY</v>
      </c>
      <c r="AA1704" s="14" t="str">
        <f>IF(AND(timingTable[[#This Row],[txEnd]]="txEnd",Q1708="rxStart"),I1708-timingTable[[#This Row],[FRT32_val]],"EMPTY")</f>
        <v>EMPTY</v>
      </c>
    </row>
    <row r="1705" spans="1:27" x14ac:dyDescent="0.25">
      <c r="A1705" s="14" t="s">
        <v>6080</v>
      </c>
      <c r="B1705">
        <v>335694212765</v>
      </c>
      <c r="C1705" s="14" t="s">
        <v>14024</v>
      </c>
      <c r="D1705">
        <v>151</v>
      </c>
      <c r="E1705" s="14" t="s">
        <v>7876</v>
      </c>
      <c r="F1705" s="14" t="s">
        <v>7936</v>
      </c>
      <c r="G1705" s="14">
        <f>timingTable[[#This Row],[FRT_DEC]]-B1704</f>
        <v>20000</v>
      </c>
      <c r="H17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INFO]]))),H1704)</f>
        <v>134</v>
      </c>
      <c r="I17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5" s="14">
        <f>HEX2DEC(RIGHT(timingTable[[#This Row],[FRT_HEX]],MIN(LEN(timingTable[[#This Row],[FRT_HEX]])-2,8)))</f>
        <v>686763677</v>
      </c>
      <c r="K1705" s="14" t="str">
        <f>IF(timingTable[[#This Row],['[TRACECODE']:.1]]=140,"afterTx","")</f>
        <v/>
      </c>
      <c r="L1705" s="14" t="str">
        <f t="shared" si="286"/>
        <v/>
      </c>
      <c r="M1705" s="14" t="str">
        <f>IF(AND(H1705=H1704,K1704="afterTx",timingTable[[#This Row],['[TRACECODE']:.1]]=6),"dc","")</f>
        <v/>
      </c>
      <c r="N1705" s="14" t="str">
        <f t="shared" si="287"/>
        <v/>
      </c>
      <c r="O1705" s="14" t="str">
        <f>IF(timingTable[[#This Row],['[TRACECODE']:.1]]=141,"afterRx","")</f>
        <v/>
      </c>
      <c r="P1705" s="14" t="str">
        <f t="shared" si="288"/>
        <v/>
      </c>
      <c r="Q1705" s="14" t="str">
        <f t="shared" si="289"/>
        <v/>
      </c>
      <c r="R1705" s="14" t="str">
        <f t="shared" si="290"/>
        <v/>
      </c>
      <c r="S1705" s="14" t="str">
        <f t="shared" si="291"/>
        <v>EMPTY</v>
      </c>
      <c r="T1705" s="14" t="str">
        <f t="shared" si="292"/>
        <v>EMPTY</v>
      </c>
      <c r="U1705" s="14" t="str">
        <f t="shared" si="293"/>
        <v>EMPTY</v>
      </c>
      <c r="V1705" s="14" t="str">
        <f t="shared" si="294"/>
        <v>EMPTY</v>
      </c>
      <c r="W1705" s="14" t="str">
        <f>IF(L1705="beforeTx",timingTable[[#This Row],[FRT32_val]]-timingTable[[#This Row],[FRT32_trace]],"EMPTY")</f>
        <v>EMPTY</v>
      </c>
      <c r="X1705" s="14" t="str">
        <f t="shared" si="295"/>
        <v>EMPTY</v>
      </c>
      <c r="Y1705" s="14" t="str">
        <f t="shared" si="296"/>
        <v>EMPTY</v>
      </c>
      <c r="Z1705" s="14" t="str">
        <f>IF(AND(P1705="beforeRx",O1706="afterRx"),J1706-timingTable[[#This Row],[FRT32_trace]],"EMPTY")</f>
        <v>EMPTY</v>
      </c>
      <c r="AA1705" s="14" t="str">
        <f>IF(AND(timingTable[[#This Row],[txEnd]]="txEnd",Q1709="rxStart"),I1709-timingTable[[#This Row],[FRT32_val]],"EMPTY")</f>
        <v>EMPTY</v>
      </c>
    </row>
    <row r="1706" spans="1:27" x14ac:dyDescent="0.25">
      <c r="A1706" s="14" t="s">
        <v>6082</v>
      </c>
      <c r="B1706">
        <v>335694232765</v>
      </c>
      <c r="C1706" s="14" t="s">
        <v>14026</v>
      </c>
      <c r="D1706">
        <v>151</v>
      </c>
      <c r="E1706" s="14" t="s">
        <v>7876</v>
      </c>
      <c r="F1706" s="14" t="s">
        <v>7936</v>
      </c>
      <c r="G1706" s="14">
        <f>timingTable[[#This Row],[FRT_DEC]]-B1705</f>
        <v>20000</v>
      </c>
      <c r="H17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INFO]]))),H1705)</f>
        <v>134</v>
      </c>
      <c r="I17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6" s="14">
        <f>HEX2DEC(RIGHT(timingTable[[#This Row],[FRT_HEX]],MIN(LEN(timingTable[[#This Row],[FRT_HEX]])-2,8)))</f>
        <v>686783677</v>
      </c>
      <c r="K1706" s="14" t="str">
        <f>IF(timingTable[[#This Row],['[TRACECODE']:.1]]=140,"afterTx","")</f>
        <v/>
      </c>
      <c r="L1706" s="14" t="str">
        <f t="shared" si="286"/>
        <v/>
      </c>
      <c r="M1706" s="14" t="str">
        <f>IF(AND(H1706=H1705,K1705="afterTx",timingTable[[#This Row],['[TRACECODE']:.1]]=6),"dc","")</f>
        <v/>
      </c>
      <c r="N1706" s="14" t="str">
        <f t="shared" si="287"/>
        <v/>
      </c>
      <c r="O1706" s="14" t="str">
        <f>IF(timingTable[[#This Row],['[TRACECODE']:.1]]=141,"afterRx","")</f>
        <v/>
      </c>
      <c r="P1706" s="14" t="str">
        <f t="shared" si="288"/>
        <v/>
      </c>
      <c r="Q1706" s="14" t="str">
        <f t="shared" si="289"/>
        <v/>
      </c>
      <c r="R1706" s="14" t="str">
        <f t="shared" si="290"/>
        <v/>
      </c>
      <c r="S1706" s="14" t="str">
        <f t="shared" si="291"/>
        <v>EMPTY</v>
      </c>
      <c r="T1706" s="14" t="str">
        <f t="shared" si="292"/>
        <v>EMPTY</v>
      </c>
      <c r="U1706" s="14" t="str">
        <f t="shared" si="293"/>
        <v>EMPTY</v>
      </c>
      <c r="V1706" s="14" t="str">
        <f t="shared" si="294"/>
        <v>EMPTY</v>
      </c>
      <c r="W1706" s="14" t="str">
        <f>IF(L1706="beforeTx",timingTable[[#This Row],[FRT32_val]]-timingTable[[#This Row],[FRT32_trace]],"EMPTY")</f>
        <v>EMPTY</v>
      </c>
      <c r="X1706" s="14" t="str">
        <f t="shared" si="295"/>
        <v>EMPTY</v>
      </c>
      <c r="Y1706" s="14" t="str">
        <f t="shared" si="296"/>
        <v>EMPTY</v>
      </c>
      <c r="Z1706" s="14" t="str">
        <f>IF(AND(P1706="beforeRx",O1707="afterRx"),J1707-timingTable[[#This Row],[FRT32_trace]],"EMPTY")</f>
        <v>EMPTY</v>
      </c>
      <c r="AA1706" s="14" t="str">
        <f>IF(AND(timingTable[[#This Row],[txEnd]]="txEnd",Q1710="rxStart"),I1710-timingTable[[#This Row],[FRT32_val]],"EMPTY")</f>
        <v>EMPTY</v>
      </c>
    </row>
    <row r="1707" spans="1:27" x14ac:dyDescent="0.25">
      <c r="A1707" s="14" t="s">
        <v>6084</v>
      </c>
      <c r="B1707">
        <v>335694252765</v>
      </c>
      <c r="C1707" s="14" t="s">
        <v>14028</v>
      </c>
      <c r="D1707">
        <v>151</v>
      </c>
      <c r="E1707" s="14" t="s">
        <v>7876</v>
      </c>
      <c r="F1707" s="14" t="s">
        <v>7936</v>
      </c>
      <c r="G1707" s="14">
        <f>timingTable[[#This Row],[FRT_DEC]]-B1706</f>
        <v>20000</v>
      </c>
      <c r="H17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INFO]]))),H1706)</f>
        <v>134</v>
      </c>
      <c r="I17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7" s="14">
        <f>HEX2DEC(RIGHT(timingTable[[#This Row],[FRT_HEX]],MIN(LEN(timingTable[[#This Row],[FRT_HEX]])-2,8)))</f>
        <v>686803677</v>
      </c>
      <c r="K1707" s="14" t="str">
        <f>IF(timingTable[[#This Row],['[TRACECODE']:.1]]=140,"afterTx","")</f>
        <v/>
      </c>
      <c r="L1707" s="14" t="str">
        <f t="shared" si="286"/>
        <v/>
      </c>
      <c r="M1707" s="14" t="str">
        <f>IF(AND(H1707=H1706,K1706="afterTx",timingTable[[#This Row],['[TRACECODE']:.1]]=6),"dc","")</f>
        <v/>
      </c>
      <c r="N1707" s="14" t="str">
        <f t="shared" si="287"/>
        <v/>
      </c>
      <c r="O1707" s="14" t="str">
        <f>IF(timingTable[[#This Row],['[TRACECODE']:.1]]=141,"afterRx","")</f>
        <v/>
      </c>
      <c r="P1707" s="14" t="str">
        <f t="shared" si="288"/>
        <v/>
      </c>
      <c r="Q1707" s="14" t="str">
        <f t="shared" si="289"/>
        <v/>
      </c>
      <c r="R1707" s="14" t="str">
        <f t="shared" si="290"/>
        <v/>
      </c>
      <c r="S1707" s="14" t="str">
        <f t="shared" si="291"/>
        <v>EMPTY</v>
      </c>
      <c r="T1707" s="14" t="str">
        <f t="shared" si="292"/>
        <v>EMPTY</v>
      </c>
      <c r="U1707" s="14" t="str">
        <f t="shared" si="293"/>
        <v>EMPTY</v>
      </c>
      <c r="V1707" s="14" t="str">
        <f t="shared" si="294"/>
        <v>EMPTY</v>
      </c>
      <c r="W1707" s="14" t="str">
        <f>IF(L1707="beforeTx",timingTable[[#This Row],[FRT32_val]]-timingTable[[#This Row],[FRT32_trace]],"EMPTY")</f>
        <v>EMPTY</v>
      </c>
      <c r="X1707" s="14" t="str">
        <f t="shared" si="295"/>
        <v>EMPTY</v>
      </c>
      <c r="Y1707" s="14" t="str">
        <f t="shared" si="296"/>
        <v>EMPTY</v>
      </c>
      <c r="Z1707" s="14" t="str">
        <f>IF(AND(P1707="beforeRx",O1708="afterRx"),J1708-timingTable[[#This Row],[FRT32_trace]],"EMPTY")</f>
        <v>EMPTY</v>
      </c>
      <c r="AA1707" s="14" t="str">
        <f>IF(AND(timingTable[[#This Row],[txEnd]]="txEnd",Q1711="rxStart"),I1711-timingTable[[#This Row],[FRT32_val]],"EMPTY")</f>
        <v>EMPTY</v>
      </c>
    </row>
    <row r="1708" spans="1:27" x14ac:dyDescent="0.25">
      <c r="A1708" s="14" t="s">
        <v>6086</v>
      </c>
      <c r="B1708">
        <v>335694272765</v>
      </c>
      <c r="C1708" s="14" t="s">
        <v>14030</v>
      </c>
      <c r="D1708">
        <v>151</v>
      </c>
      <c r="E1708" s="14" t="s">
        <v>7876</v>
      </c>
      <c r="F1708" s="14" t="s">
        <v>7936</v>
      </c>
      <c r="G1708" s="14">
        <f>timingTable[[#This Row],[FRT_DEC]]-B1707</f>
        <v>20000</v>
      </c>
      <c r="H17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INFO]]))),H1707)</f>
        <v>134</v>
      </c>
      <c r="I17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08" s="14">
        <f>HEX2DEC(RIGHT(timingTable[[#This Row],[FRT_HEX]],MIN(LEN(timingTable[[#This Row],[FRT_HEX]])-2,8)))</f>
        <v>686823677</v>
      </c>
      <c r="K1708" s="14" t="str">
        <f>IF(timingTable[[#This Row],['[TRACECODE']:.1]]=140,"afterTx","")</f>
        <v/>
      </c>
      <c r="L1708" s="14" t="str">
        <f t="shared" si="286"/>
        <v/>
      </c>
      <c r="M1708" s="14" t="str">
        <f>IF(AND(H1708=H1707,K1707="afterTx",timingTable[[#This Row],['[TRACECODE']:.1]]=6),"dc","")</f>
        <v/>
      </c>
      <c r="N1708" s="14" t="str">
        <f t="shared" si="287"/>
        <v/>
      </c>
      <c r="O1708" s="14" t="str">
        <f>IF(timingTable[[#This Row],['[TRACECODE']:.1]]=141,"afterRx","")</f>
        <v/>
      </c>
      <c r="P1708" s="14" t="str">
        <f t="shared" si="288"/>
        <v/>
      </c>
      <c r="Q1708" s="14" t="str">
        <f t="shared" si="289"/>
        <v/>
      </c>
      <c r="R1708" s="14" t="str">
        <f t="shared" si="290"/>
        <v/>
      </c>
      <c r="S1708" s="14" t="str">
        <f t="shared" si="291"/>
        <v>EMPTY</v>
      </c>
      <c r="T1708" s="14" t="str">
        <f t="shared" si="292"/>
        <v>EMPTY</v>
      </c>
      <c r="U1708" s="14" t="str">
        <f t="shared" si="293"/>
        <v>EMPTY</v>
      </c>
      <c r="V1708" s="14" t="str">
        <f t="shared" si="294"/>
        <v>EMPTY</v>
      </c>
      <c r="W1708" s="14" t="str">
        <f>IF(L1708="beforeTx",timingTable[[#This Row],[FRT32_val]]-timingTable[[#This Row],[FRT32_trace]],"EMPTY")</f>
        <v>EMPTY</v>
      </c>
      <c r="X1708" s="14" t="str">
        <f t="shared" si="295"/>
        <v>EMPTY</v>
      </c>
      <c r="Y1708" s="14" t="str">
        <f t="shared" si="296"/>
        <v>EMPTY</v>
      </c>
      <c r="Z1708" s="14" t="str">
        <f>IF(AND(P1708="beforeRx",O1709="afterRx"),J1709-timingTable[[#This Row],[FRT32_trace]],"EMPTY")</f>
        <v>EMPTY</v>
      </c>
      <c r="AA1708" s="14" t="str">
        <f>IF(AND(timingTable[[#This Row],[txEnd]]="txEnd",Q1712="rxStart"),I1712-timingTable[[#This Row],[FRT32_val]],"EMPTY")</f>
        <v>EMPTY</v>
      </c>
    </row>
    <row r="1709" spans="1:27" x14ac:dyDescent="0.25">
      <c r="A1709" s="14" t="s">
        <v>6088</v>
      </c>
      <c r="B1709">
        <v>335694273559</v>
      </c>
      <c r="C1709" s="14" t="s">
        <v>14032</v>
      </c>
      <c r="D1709">
        <v>151</v>
      </c>
      <c r="E1709" s="14" t="s">
        <v>7876</v>
      </c>
      <c r="F1709" s="14" t="s">
        <v>7989</v>
      </c>
      <c r="G1709" s="14">
        <f>timingTable[[#This Row],[FRT_DEC]]-B1708</f>
        <v>794</v>
      </c>
      <c r="H17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INFO]]))),H1708)</f>
        <v>134</v>
      </c>
      <c r="I17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09" s="14">
        <f>HEX2DEC(RIGHT(timingTable[[#This Row],[FRT_HEX]],MIN(LEN(timingTable[[#This Row],[FRT_HEX]])-2,8)))</f>
        <v>686824471</v>
      </c>
      <c r="K1709" s="14" t="str">
        <f>IF(timingTable[[#This Row],['[TRACECODE']:.1]]=140,"afterTx","")</f>
        <v/>
      </c>
      <c r="L1709" s="14" t="str">
        <f t="shared" si="286"/>
        <v/>
      </c>
      <c r="M1709" s="14" t="str">
        <f>IF(AND(H1709=H1708,K1708="afterTx",timingTable[[#This Row],['[TRACECODE']:.1]]=6),"dc","")</f>
        <v/>
      </c>
      <c r="N1709" s="14" t="str">
        <f t="shared" si="287"/>
        <v/>
      </c>
      <c r="O1709" s="14" t="str">
        <f>IF(timingTable[[#This Row],['[TRACECODE']:.1]]=141,"afterRx","")</f>
        <v/>
      </c>
      <c r="P1709" s="14" t="str">
        <f t="shared" si="288"/>
        <v/>
      </c>
      <c r="Q1709" s="14" t="str">
        <f t="shared" si="289"/>
        <v/>
      </c>
      <c r="R1709" s="14" t="str">
        <f t="shared" si="290"/>
        <v/>
      </c>
      <c r="S1709" s="14" t="str">
        <f t="shared" si="291"/>
        <v>EMPTY</v>
      </c>
      <c r="T1709" s="14" t="str">
        <f t="shared" si="292"/>
        <v>EMPTY</v>
      </c>
      <c r="U1709" s="14" t="str">
        <f t="shared" si="293"/>
        <v>EMPTY</v>
      </c>
      <c r="V1709" s="14" t="str">
        <f t="shared" si="294"/>
        <v>EMPTY</v>
      </c>
      <c r="W1709" s="14" t="str">
        <f>IF(L1709="beforeTx",timingTable[[#This Row],[FRT32_val]]-timingTable[[#This Row],[FRT32_trace]],"EMPTY")</f>
        <v>EMPTY</v>
      </c>
      <c r="X1709" s="14" t="str">
        <f t="shared" si="295"/>
        <v>EMPTY</v>
      </c>
      <c r="Y1709" s="14" t="str">
        <f t="shared" si="296"/>
        <v>EMPTY</v>
      </c>
      <c r="Z1709" s="14" t="str">
        <f>IF(AND(P1709="beforeRx",O1710="afterRx"),J1710-timingTable[[#This Row],[FRT32_trace]],"EMPTY")</f>
        <v>EMPTY</v>
      </c>
      <c r="AA1709" s="14" t="str">
        <f>IF(AND(timingTable[[#This Row],[txEnd]]="txEnd",Q1713="rxStart"),I1713-timingTable[[#This Row],[FRT32_val]],"EMPTY")</f>
        <v>EMPTY</v>
      </c>
    </row>
    <row r="1710" spans="1:27" x14ac:dyDescent="0.25">
      <c r="A1710" s="14" t="s">
        <v>6096</v>
      </c>
      <c r="B1710">
        <v>335694274602</v>
      </c>
      <c r="C1710" s="14" t="s">
        <v>14042</v>
      </c>
      <c r="D1710">
        <v>151</v>
      </c>
      <c r="E1710" s="14" t="s">
        <v>7876</v>
      </c>
      <c r="F1710" s="14" t="s">
        <v>7993</v>
      </c>
      <c r="G1710" s="14">
        <f>timingTable[[#This Row],[FRT_DEC]]-B1709</f>
        <v>1043</v>
      </c>
      <c r="H17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INFO]]))),H1709)</f>
        <v>134</v>
      </c>
      <c r="I17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710" s="14">
        <f>HEX2DEC(RIGHT(timingTable[[#This Row],[FRT_HEX]],MIN(LEN(timingTable[[#This Row],[FRT_HEX]])-2,8)))</f>
        <v>686825514</v>
      </c>
      <c r="K1710" s="14" t="str">
        <f>IF(timingTable[[#This Row],['[TRACECODE']:.1]]=140,"afterTx","")</f>
        <v/>
      </c>
      <c r="L1710" s="14" t="str">
        <f t="shared" si="286"/>
        <v/>
      </c>
      <c r="M1710" s="14" t="str">
        <f>IF(AND(H1710=H1709,K1709="afterTx",timingTable[[#This Row],['[TRACECODE']:.1]]=6),"dc","")</f>
        <v/>
      </c>
      <c r="N1710" s="14" t="str">
        <f t="shared" si="287"/>
        <v/>
      </c>
      <c r="O1710" s="14" t="str">
        <f>IF(timingTable[[#This Row],['[TRACECODE']:.1]]=141,"afterRx","")</f>
        <v/>
      </c>
      <c r="P1710" s="14" t="str">
        <f t="shared" si="288"/>
        <v/>
      </c>
      <c r="Q1710" s="14" t="str">
        <f t="shared" si="289"/>
        <v/>
      </c>
      <c r="R1710" s="14" t="str">
        <f t="shared" si="290"/>
        <v/>
      </c>
      <c r="S1710" s="14" t="str">
        <f t="shared" si="291"/>
        <v>EMPTY</v>
      </c>
      <c r="T1710" s="14" t="str">
        <f t="shared" si="292"/>
        <v>EMPTY</v>
      </c>
      <c r="U1710" s="14" t="str">
        <f t="shared" si="293"/>
        <v>EMPTY</v>
      </c>
      <c r="V1710" s="14" t="str">
        <f t="shared" si="294"/>
        <v>EMPTY</v>
      </c>
      <c r="W1710" s="14" t="str">
        <f>IF(L1710="beforeTx",timingTable[[#This Row],[FRT32_val]]-timingTable[[#This Row],[FRT32_trace]],"EMPTY")</f>
        <v>EMPTY</v>
      </c>
      <c r="X1710" s="14" t="str">
        <f t="shared" si="295"/>
        <v>EMPTY</v>
      </c>
      <c r="Y1710" s="14" t="str">
        <f t="shared" si="296"/>
        <v>EMPTY</v>
      </c>
      <c r="Z1710" s="14" t="str">
        <f>IF(AND(P1710="beforeRx",O1711="afterRx"),J1711-timingTable[[#This Row],[FRT32_trace]],"EMPTY")</f>
        <v>EMPTY</v>
      </c>
      <c r="AA1710" s="14" t="str">
        <f>IF(AND(timingTable[[#This Row],[txEnd]]="txEnd",Q1714="rxStart"),I1714-timingTable[[#This Row],[FRT32_val]],"EMPTY")</f>
        <v>EMPTY</v>
      </c>
    </row>
    <row r="1711" spans="1:27" x14ac:dyDescent="0.25">
      <c r="A1711" s="14" t="s">
        <v>6100</v>
      </c>
      <c r="B1711">
        <v>335694274648</v>
      </c>
      <c r="C1711" s="14" t="s">
        <v>14046</v>
      </c>
      <c r="D1711">
        <v>131</v>
      </c>
      <c r="E1711" s="14" t="s">
        <v>3932</v>
      </c>
      <c r="F1711" s="14" t="s">
        <v>14047</v>
      </c>
      <c r="G1711" s="14">
        <f>timingTable[[#This Row],[FRT_DEC]]-B1710</f>
        <v>46</v>
      </c>
      <c r="H17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INFO]]))),H1710)</f>
        <v>135</v>
      </c>
      <c r="I171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11" s="14">
        <f>HEX2DEC(RIGHT(timingTable[[#This Row],[FRT_HEX]],MIN(LEN(timingTable[[#This Row],[FRT_HEX]])-2,8)))</f>
        <v>686825560</v>
      </c>
      <c r="K1711" s="14" t="str">
        <f>IF(timingTable[[#This Row],['[TRACECODE']:.1]]=140,"afterTx","")</f>
        <v/>
      </c>
      <c r="L1711" s="14" t="str">
        <f t="shared" si="286"/>
        <v/>
      </c>
      <c r="M1711" s="14" t="str">
        <f>IF(AND(H1711=H1710,K1710="afterTx",timingTable[[#This Row],['[TRACECODE']:.1]]=6),"dc","")</f>
        <v/>
      </c>
      <c r="N1711" s="14" t="str">
        <f t="shared" si="287"/>
        <v/>
      </c>
      <c r="O1711" s="14" t="str">
        <f>IF(timingTable[[#This Row],['[TRACECODE']:.1]]=141,"afterRx","")</f>
        <v/>
      </c>
      <c r="P1711" s="14" t="str">
        <f t="shared" si="288"/>
        <v/>
      </c>
      <c r="Q1711" s="14" t="str">
        <f t="shared" si="289"/>
        <v/>
      </c>
      <c r="R1711" s="14" t="str">
        <f t="shared" si="290"/>
        <v/>
      </c>
      <c r="S1711" s="14" t="str">
        <f t="shared" si="291"/>
        <v>EMPTY</v>
      </c>
      <c r="T1711" s="14" t="str">
        <f t="shared" si="292"/>
        <v>EMPTY</v>
      </c>
      <c r="U1711" s="14" t="str">
        <f t="shared" si="293"/>
        <v>EMPTY</v>
      </c>
      <c r="V1711" s="14" t="str">
        <f t="shared" si="294"/>
        <v>EMPTY</v>
      </c>
      <c r="W1711" s="14" t="str">
        <f>IF(L1711="beforeTx",timingTable[[#This Row],[FRT32_val]]-timingTable[[#This Row],[FRT32_trace]],"EMPTY")</f>
        <v>EMPTY</v>
      </c>
      <c r="X1711" s="14" t="str">
        <f t="shared" si="295"/>
        <v>EMPTY</v>
      </c>
      <c r="Y1711" s="14" t="str">
        <f t="shared" si="296"/>
        <v>EMPTY</v>
      </c>
      <c r="Z1711" s="14" t="str">
        <f>IF(AND(P1711="beforeRx",O1712="afterRx"),J1712-timingTable[[#This Row],[FRT32_trace]],"EMPTY")</f>
        <v>EMPTY</v>
      </c>
      <c r="AA1711" s="14" t="str">
        <f>IF(AND(timingTable[[#This Row],[txEnd]]="txEnd",Q1715="rxStart"),I1715-timingTable[[#This Row],[FRT32_val]],"EMPTY")</f>
        <v>EMPTY</v>
      </c>
    </row>
    <row r="1712" spans="1:27" x14ac:dyDescent="0.25">
      <c r="A1712" s="14" t="s">
        <v>6102</v>
      </c>
      <c r="B1712">
        <v>335694274695</v>
      </c>
      <c r="C1712" s="14" t="s">
        <v>14049</v>
      </c>
      <c r="D1712">
        <v>129</v>
      </c>
      <c r="E1712" s="14" t="s">
        <v>3677</v>
      </c>
      <c r="F1712" s="14" t="s">
        <v>14050</v>
      </c>
      <c r="G1712" s="14">
        <f>timingTable[[#This Row],[FRT_DEC]]-B1711</f>
        <v>47</v>
      </c>
      <c r="H17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INFO]]))),H1711)</f>
        <v>135</v>
      </c>
      <c r="I17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686826500</v>
      </c>
      <c r="J1712" s="14">
        <f>HEX2DEC(RIGHT(timingTable[[#This Row],[FRT_HEX]],MIN(LEN(timingTable[[#This Row],[FRT_HEX]])-2,8)))</f>
        <v>686825607</v>
      </c>
      <c r="K1712" s="14" t="str">
        <f>IF(timingTable[[#This Row],['[TRACECODE']:.1]]=140,"afterTx","")</f>
        <v/>
      </c>
      <c r="L1712" s="14" t="str">
        <f t="shared" si="286"/>
        <v>beforeTx</v>
      </c>
      <c r="M1712" s="14" t="str">
        <f>IF(AND(H1712=H1711,K1711="afterTx",timingTable[[#This Row],['[TRACECODE']:.1]]=6),"dc","")</f>
        <v/>
      </c>
      <c r="N1712" s="14" t="str">
        <f t="shared" si="287"/>
        <v/>
      </c>
      <c r="O1712" s="14" t="str">
        <f>IF(timingTable[[#This Row],['[TRACECODE']:.1]]=141,"afterRx","")</f>
        <v/>
      </c>
      <c r="P1712" s="14" t="str">
        <f t="shared" si="288"/>
        <v/>
      </c>
      <c r="Q1712" s="14" t="str">
        <f t="shared" si="289"/>
        <v/>
      </c>
      <c r="R1712" s="14" t="str">
        <f t="shared" si="290"/>
        <v/>
      </c>
      <c r="S1712" s="14">
        <f t="shared" si="291"/>
        <v>720</v>
      </c>
      <c r="T1712" s="14" t="str">
        <f t="shared" si="292"/>
        <v>EMPTY</v>
      </c>
      <c r="U1712" s="14" t="str">
        <f t="shared" si="293"/>
        <v>EMPTY</v>
      </c>
      <c r="V1712" s="14" t="str">
        <f t="shared" si="294"/>
        <v>EMPTY</v>
      </c>
      <c r="W1712" s="14">
        <f>IF(L1712="beforeTx",timingTable[[#This Row],[FRT32_val]]-timingTable[[#This Row],[FRT32_trace]],"EMPTY")</f>
        <v>893</v>
      </c>
      <c r="X1712" s="14">
        <f t="shared" si="295"/>
        <v>930</v>
      </c>
      <c r="Y1712" s="14" t="str">
        <f t="shared" si="296"/>
        <v>EMPTY</v>
      </c>
      <c r="Z1712" s="14" t="str">
        <f>IF(AND(P1712="beforeRx",O1713="afterRx"),J1713-timingTable[[#This Row],[FRT32_trace]],"EMPTY")</f>
        <v>EMPTY</v>
      </c>
      <c r="AA1712" s="14" t="str">
        <f>IF(AND(timingTable[[#This Row],[txEnd]]="txEnd",Q1716="rxStart"),I1716-timingTable[[#This Row],[FRT32_val]],"EMPTY")</f>
        <v>EMPTY</v>
      </c>
    </row>
    <row r="1713" spans="1:27" x14ac:dyDescent="0.25">
      <c r="A1713" s="14" t="s">
        <v>6103</v>
      </c>
      <c r="B1713">
        <v>335694274697</v>
      </c>
      <c r="C1713" s="14" t="s">
        <v>14051</v>
      </c>
      <c r="D1713">
        <v>129</v>
      </c>
      <c r="E1713" s="14" t="s">
        <v>3677</v>
      </c>
      <c r="F1713" s="14" t="s">
        <v>7881</v>
      </c>
      <c r="G1713" s="14">
        <f>timingTable[[#This Row],[FRT_DEC]]-B1712</f>
        <v>2</v>
      </c>
      <c r="H17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INFO]]))),H1712)</f>
        <v>135</v>
      </c>
      <c r="I17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13" s="14">
        <f>HEX2DEC(RIGHT(timingTable[[#This Row],[FRT_HEX]],MIN(LEN(timingTable[[#This Row],[FRT_HEX]])-2,8)))</f>
        <v>686825609</v>
      </c>
      <c r="K1713" s="14" t="str">
        <f>IF(timingTable[[#This Row],['[TRACECODE']:.1]]=140,"afterTx","")</f>
        <v/>
      </c>
      <c r="L1713" s="14" t="str">
        <f t="shared" si="286"/>
        <v/>
      </c>
      <c r="M1713" s="14" t="str">
        <f>IF(AND(H1713=H1712,K1712="afterTx",timingTable[[#This Row],['[TRACECODE']:.1]]=6),"dc","")</f>
        <v/>
      </c>
      <c r="N1713" s="14" t="str">
        <f t="shared" si="287"/>
        <v/>
      </c>
      <c r="O1713" s="14" t="str">
        <f>IF(timingTable[[#This Row],['[TRACECODE']:.1]]=141,"afterRx","")</f>
        <v/>
      </c>
      <c r="P1713" s="14" t="str">
        <f t="shared" si="288"/>
        <v/>
      </c>
      <c r="Q1713" s="14" t="str">
        <f t="shared" si="289"/>
        <v/>
      </c>
      <c r="R1713" s="14" t="str">
        <f t="shared" si="290"/>
        <v/>
      </c>
      <c r="S1713" s="14" t="str">
        <f t="shared" si="291"/>
        <v>EMPTY</v>
      </c>
      <c r="T1713" s="14" t="str">
        <f t="shared" si="292"/>
        <v>EMPTY</v>
      </c>
      <c r="U1713" s="14" t="str">
        <f t="shared" si="293"/>
        <v>EMPTY</v>
      </c>
      <c r="V1713" s="14" t="str">
        <f t="shared" si="294"/>
        <v>EMPTY</v>
      </c>
      <c r="W1713" s="14" t="str">
        <f>IF(L1713="beforeTx",timingTable[[#This Row],[FRT32_val]]-timingTable[[#This Row],[FRT32_trace]],"EMPTY")</f>
        <v>EMPTY</v>
      </c>
      <c r="X1713" s="14" t="str">
        <f t="shared" si="295"/>
        <v>EMPTY</v>
      </c>
      <c r="Y1713" s="14" t="str">
        <f t="shared" si="296"/>
        <v>EMPTY</v>
      </c>
      <c r="Z1713" s="14" t="str">
        <f>IF(AND(P1713="beforeRx",O1714="afterRx"),J1714-timingTable[[#This Row],[FRT32_trace]],"EMPTY")</f>
        <v>EMPTY</v>
      </c>
      <c r="AA1713" s="14" t="str">
        <f>IF(AND(timingTable[[#This Row],[txEnd]]="txEnd",Q1717="rxStart"),I1717-timingTable[[#This Row],[FRT32_val]],"EMPTY")</f>
        <v>EMPTY</v>
      </c>
    </row>
    <row r="1714" spans="1:27" x14ac:dyDescent="0.25">
      <c r="A1714" s="14" t="s">
        <v>6104</v>
      </c>
      <c r="B1714">
        <v>335694275625</v>
      </c>
      <c r="C1714" s="14" t="s">
        <v>14052</v>
      </c>
      <c r="D1714">
        <v>140</v>
      </c>
      <c r="E1714" s="14" t="s">
        <v>1076</v>
      </c>
      <c r="F1714" s="14" t="s">
        <v>4018</v>
      </c>
      <c r="G1714" s="14">
        <f>timingTable[[#This Row],[FRT_DEC]]-B1713</f>
        <v>928</v>
      </c>
      <c r="H17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INFO]]))),H1713)</f>
        <v>135</v>
      </c>
      <c r="I171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14" s="14">
        <f>HEX2DEC(RIGHT(timingTable[[#This Row],[FRT_HEX]],MIN(LEN(timingTable[[#This Row],[FRT_HEX]])-2,8)))</f>
        <v>686826537</v>
      </c>
      <c r="K1714" s="14" t="str">
        <f>IF(timingTable[[#This Row],['[TRACECODE']:.1]]=140,"afterTx","")</f>
        <v>afterTx</v>
      </c>
      <c r="L1714" s="14" t="str">
        <f t="shared" si="286"/>
        <v/>
      </c>
      <c r="M1714" s="14" t="str">
        <f>IF(AND(H1714=H1713,K1713="afterTx",timingTable[[#This Row],['[TRACECODE']:.1]]=6),"dc","")</f>
        <v/>
      </c>
      <c r="N1714" s="14" t="str">
        <f t="shared" si="287"/>
        <v/>
      </c>
      <c r="O1714" s="14" t="str">
        <f>IF(timingTable[[#This Row],['[TRACECODE']:.1]]=141,"afterRx","")</f>
        <v/>
      </c>
      <c r="P1714" s="14" t="str">
        <f t="shared" si="288"/>
        <v/>
      </c>
      <c r="Q1714" s="14" t="str">
        <f t="shared" si="289"/>
        <v/>
      </c>
      <c r="R1714" s="14" t="str">
        <f t="shared" si="290"/>
        <v/>
      </c>
      <c r="S1714" s="14" t="str">
        <f t="shared" si="291"/>
        <v>EMPTY</v>
      </c>
      <c r="T1714" s="14" t="str">
        <f t="shared" si="292"/>
        <v>EMPTY</v>
      </c>
      <c r="U1714" s="14" t="str">
        <f t="shared" si="293"/>
        <v>EMPTY</v>
      </c>
      <c r="V1714" s="14" t="str">
        <f t="shared" si="294"/>
        <v>EMPTY</v>
      </c>
      <c r="W1714" s="14" t="str">
        <f>IF(L1714="beforeTx",timingTable[[#This Row],[FRT32_val]]-timingTable[[#This Row],[FRT32_trace]],"EMPTY")</f>
        <v>EMPTY</v>
      </c>
      <c r="X1714" s="14" t="str">
        <f t="shared" si="295"/>
        <v>EMPTY</v>
      </c>
      <c r="Y1714" s="14" t="str">
        <f t="shared" si="296"/>
        <v>EMPTY</v>
      </c>
      <c r="Z1714" s="14" t="str">
        <f>IF(AND(P1714="beforeRx",O1715="afterRx"),J1715-timingTable[[#This Row],[FRT32_trace]],"EMPTY")</f>
        <v>EMPTY</v>
      </c>
      <c r="AA1714" s="14" t="str">
        <f>IF(AND(timingTable[[#This Row],[txEnd]]="txEnd",Q1718="rxStart"),I1718-timingTable[[#This Row],[FRT32_val]],"EMPTY")</f>
        <v>EMPTY</v>
      </c>
    </row>
    <row r="1715" spans="1:27" x14ac:dyDescent="0.25">
      <c r="A1715" s="14" t="s">
        <v>6106</v>
      </c>
      <c r="B1715">
        <v>335694279257</v>
      </c>
      <c r="C1715" s="14" t="s">
        <v>14054</v>
      </c>
      <c r="D1715">
        <v>6</v>
      </c>
      <c r="E1715" s="14" t="s">
        <v>1077</v>
      </c>
      <c r="F1715" s="14" t="s">
        <v>14055</v>
      </c>
      <c r="G1715" s="14">
        <f>timingTable[[#This Row],[FRT_DEC]]-B1714</f>
        <v>3632</v>
      </c>
      <c r="H17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INFO]]))),H1714)</f>
        <v>135</v>
      </c>
      <c r="I17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686827220</v>
      </c>
      <c r="J1715" s="14">
        <f>HEX2DEC(RIGHT(timingTable[[#This Row],[FRT_HEX]],MIN(LEN(timingTable[[#This Row],[FRT_HEX]])-2,8)))</f>
        <v>686830169</v>
      </c>
      <c r="K1715" s="14" t="str">
        <f>IF(timingTable[[#This Row],['[TRACECODE']:.1]]=140,"afterTx","")</f>
        <v/>
      </c>
      <c r="L1715" s="14" t="str">
        <f t="shared" si="286"/>
        <v/>
      </c>
      <c r="M1715" s="14" t="str">
        <f>IF(AND(H1715=H1714,K1714="afterTx",timingTable[[#This Row],['[TRACECODE']:.1]]=6),"dc","")</f>
        <v>dc</v>
      </c>
      <c r="N1715" s="14" t="str">
        <f t="shared" si="287"/>
        <v/>
      </c>
      <c r="O1715" s="14" t="str">
        <f>IF(timingTable[[#This Row],['[TRACECODE']:.1]]=141,"afterRx","")</f>
        <v/>
      </c>
      <c r="P1715" s="14" t="str">
        <f t="shared" si="288"/>
        <v/>
      </c>
      <c r="Q1715" s="14" t="str">
        <f t="shared" si="289"/>
        <v/>
      </c>
      <c r="R1715" s="14" t="str">
        <f t="shared" si="290"/>
        <v/>
      </c>
      <c r="S1715" s="14" t="str">
        <f t="shared" si="291"/>
        <v>EMPTY</v>
      </c>
      <c r="T1715" s="14" t="str">
        <f t="shared" si="292"/>
        <v>EMPTY</v>
      </c>
      <c r="U1715" s="14" t="str">
        <f t="shared" si="293"/>
        <v>EMPTY</v>
      </c>
      <c r="V1715" s="14" t="str">
        <f t="shared" si="294"/>
        <v>EMPTY</v>
      </c>
      <c r="W1715" s="14" t="str">
        <f>IF(L1715="beforeTx",timingTable[[#This Row],[FRT32_val]]-timingTable[[#This Row],[FRT32_trace]],"EMPTY")</f>
        <v>EMPTY</v>
      </c>
      <c r="X1715" s="14" t="str">
        <f t="shared" si="295"/>
        <v>EMPTY</v>
      </c>
      <c r="Y1715" s="14" t="str">
        <f t="shared" si="296"/>
        <v>EMPTY</v>
      </c>
      <c r="Z1715" s="14" t="str">
        <f>IF(AND(P1715="beforeRx",O1716="afterRx"),J1716-timingTable[[#This Row],[FRT32_trace]],"EMPTY")</f>
        <v>EMPTY</v>
      </c>
      <c r="AA1715" s="14" t="str">
        <f>IF(AND(timingTable[[#This Row],[txEnd]]="txEnd",Q1719="rxStart"),I1719-timingTable[[#This Row],[FRT32_val]],"EMPTY")</f>
        <v>EMPTY</v>
      </c>
    </row>
    <row r="1716" spans="1:27" x14ac:dyDescent="0.25">
      <c r="A1716" s="14" t="s">
        <v>6107</v>
      </c>
      <c r="B1716">
        <v>335694279260</v>
      </c>
      <c r="C1716" s="14" t="s">
        <v>14056</v>
      </c>
      <c r="D1716">
        <v>6</v>
      </c>
      <c r="E1716" s="14" t="s">
        <v>1077</v>
      </c>
      <c r="F1716" s="14" t="s">
        <v>7877</v>
      </c>
      <c r="G1716" s="14">
        <f>timingTable[[#This Row],[FRT_DEC]]-B1715</f>
        <v>3</v>
      </c>
      <c r="H17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INFO]]))),H1715)</f>
        <v>135</v>
      </c>
      <c r="I17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16" s="14">
        <f>HEX2DEC(RIGHT(timingTable[[#This Row],[FRT_HEX]],MIN(LEN(timingTable[[#This Row],[FRT_HEX]])-2,8)))</f>
        <v>686830172</v>
      </c>
      <c r="K1716" s="14" t="str">
        <f>IF(timingTable[[#This Row],['[TRACECODE']:.1]]=140,"afterTx","")</f>
        <v/>
      </c>
      <c r="L1716" s="14" t="str">
        <f t="shared" si="286"/>
        <v/>
      </c>
      <c r="M1716" s="14" t="str">
        <f>IF(AND(H1716=H1715,K1715="afterTx",timingTable[[#This Row],['[TRACECODE']:.1]]=6),"dc","")</f>
        <v/>
      </c>
      <c r="N1716" s="14" t="str">
        <f t="shared" si="287"/>
        <v/>
      </c>
      <c r="O1716" s="14" t="str">
        <f>IF(timingTable[[#This Row],['[TRACECODE']:.1]]=141,"afterRx","")</f>
        <v/>
      </c>
      <c r="P1716" s="14" t="str">
        <f t="shared" si="288"/>
        <v/>
      </c>
      <c r="Q1716" s="14" t="str">
        <f t="shared" si="289"/>
        <v/>
      </c>
      <c r="R1716" s="14" t="str">
        <f t="shared" si="290"/>
        <v/>
      </c>
      <c r="S1716" s="14" t="str">
        <f t="shared" si="291"/>
        <v>EMPTY</v>
      </c>
      <c r="T1716" s="14" t="str">
        <f t="shared" si="292"/>
        <v>EMPTY</v>
      </c>
      <c r="U1716" s="14" t="str">
        <f t="shared" si="293"/>
        <v>EMPTY</v>
      </c>
      <c r="V1716" s="14" t="str">
        <f t="shared" si="294"/>
        <v>EMPTY</v>
      </c>
      <c r="W1716" s="14" t="str">
        <f>IF(L1716="beforeTx",timingTable[[#This Row],[FRT32_val]]-timingTable[[#This Row],[FRT32_trace]],"EMPTY")</f>
        <v>EMPTY</v>
      </c>
      <c r="X1716" s="14" t="str">
        <f t="shared" si="295"/>
        <v>EMPTY</v>
      </c>
      <c r="Y1716" s="14" t="str">
        <f t="shared" si="296"/>
        <v>EMPTY</v>
      </c>
      <c r="Z1716" s="14" t="str">
        <f>IF(AND(P1716="beforeRx",O1717="afterRx"),J1717-timingTable[[#This Row],[FRT32_trace]],"EMPTY")</f>
        <v>EMPTY</v>
      </c>
      <c r="AA1716" s="14" t="str">
        <f>IF(AND(timingTable[[#This Row],[txEnd]]="txEnd",Q1720="rxStart"),I1720-timingTable[[#This Row],[FRT32_val]],"EMPTY")</f>
        <v>EMPTY</v>
      </c>
    </row>
    <row r="1717" spans="1:27" x14ac:dyDescent="0.25">
      <c r="A1717" s="14" t="s">
        <v>6108</v>
      </c>
      <c r="B1717">
        <v>335694279263</v>
      </c>
      <c r="C1717" s="14" t="s">
        <v>14057</v>
      </c>
      <c r="D1717">
        <v>122</v>
      </c>
      <c r="E1717" s="14" t="s">
        <v>3921</v>
      </c>
      <c r="F1717" s="14" t="s">
        <v>14058</v>
      </c>
      <c r="G1717" s="14">
        <f>timingTable[[#This Row],[FRT_DEC]]-B1716</f>
        <v>3</v>
      </c>
      <c r="H17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INFO]]))),H1716)</f>
        <v>135</v>
      </c>
      <c r="I17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686830111</v>
      </c>
      <c r="J1717" s="14">
        <f>HEX2DEC(RIGHT(timingTable[[#This Row],[FRT_HEX]],MIN(LEN(timingTable[[#This Row],[FRT_HEX]])-2,8)))</f>
        <v>686830175</v>
      </c>
      <c r="K1717" s="14" t="str">
        <f>IF(timingTable[[#This Row],['[TRACECODE']:.1]]=140,"afterTx","")</f>
        <v/>
      </c>
      <c r="L1717" s="14" t="str">
        <f t="shared" si="286"/>
        <v/>
      </c>
      <c r="M1717" s="14" t="str">
        <f>IF(AND(H1717=H1716,K1716="afterTx",timingTable[[#This Row],['[TRACECODE']:.1]]=6),"dc","")</f>
        <v/>
      </c>
      <c r="N1717" s="14" t="str">
        <f t="shared" si="287"/>
        <v>txEnd</v>
      </c>
      <c r="O1717" s="14" t="str">
        <f>IF(timingTable[[#This Row],['[TRACECODE']:.1]]=141,"afterRx","")</f>
        <v/>
      </c>
      <c r="P1717" s="14" t="str">
        <f t="shared" si="288"/>
        <v/>
      </c>
      <c r="Q1717" s="14" t="str">
        <f t="shared" si="289"/>
        <v/>
      </c>
      <c r="R1717" s="14" t="str">
        <f t="shared" si="290"/>
        <v/>
      </c>
      <c r="S1717" s="14" t="str">
        <f t="shared" si="291"/>
        <v>EMPTY</v>
      </c>
      <c r="T1717" s="14" t="str">
        <f t="shared" si="292"/>
        <v>EMPTY</v>
      </c>
      <c r="U1717" s="14" t="str">
        <f t="shared" si="293"/>
        <v>EMPTY</v>
      </c>
      <c r="V1717" s="14" t="str">
        <f t="shared" si="294"/>
        <v>EMPTY</v>
      </c>
      <c r="W1717" s="14" t="str">
        <f>IF(L1717="beforeTx",timingTable[[#This Row],[FRT32_val]]-timingTable[[#This Row],[FRT32_trace]],"EMPTY")</f>
        <v>EMPTY</v>
      </c>
      <c r="X1717" s="14" t="str">
        <f t="shared" si="295"/>
        <v>EMPTY</v>
      </c>
      <c r="Y1717" s="14" t="str">
        <f t="shared" si="296"/>
        <v>EMPTY</v>
      </c>
      <c r="Z1717" s="14" t="str">
        <f>IF(AND(P1717="beforeRx",O1718="afterRx"),J1718-timingTable[[#This Row],[FRT32_trace]],"EMPTY")</f>
        <v>EMPTY</v>
      </c>
      <c r="AA1717" s="14" t="str">
        <f>IF(AND(timingTable[[#This Row],[txEnd]]="txEnd",Q1721="rxStart"),I1721-timingTable[[#This Row],[FRT32_val]],"EMPTY")</f>
        <v>EMPTY</v>
      </c>
    </row>
    <row r="1718" spans="1:27" x14ac:dyDescent="0.25">
      <c r="A1718" s="14" t="s">
        <v>6109</v>
      </c>
      <c r="B1718">
        <v>335694279265</v>
      </c>
      <c r="C1718" s="14" t="s">
        <v>14059</v>
      </c>
      <c r="D1718">
        <v>122</v>
      </c>
      <c r="E1718" s="14" t="s">
        <v>3921</v>
      </c>
      <c r="F1718" s="14" t="s">
        <v>7878</v>
      </c>
      <c r="G1718" s="14">
        <f>timingTable[[#This Row],[FRT_DEC]]-B1717</f>
        <v>2</v>
      </c>
      <c r="H17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INFO]]))),H1717)</f>
        <v>135</v>
      </c>
      <c r="I17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18" s="14">
        <f>HEX2DEC(RIGHT(timingTable[[#This Row],[FRT_HEX]],MIN(LEN(timingTable[[#This Row],[FRT_HEX]])-2,8)))</f>
        <v>686830177</v>
      </c>
      <c r="K1718" s="14" t="str">
        <f>IF(timingTable[[#This Row],['[TRACECODE']:.1]]=140,"afterTx","")</f>
        <v/>
      </c>
      <c r="L1718" s="14" t="str">
        <f t="shared" si="286"/>
        <v/>
      </c>
      <c r="M1718" s="14" t="str">
        <f>IF(AND(H1718=H1717,K1717="afterTx",timingTable[[#This Row],['[TRACECODE']:.1]]=6),"dc","")</f>
        <v/>
      </c>
      <c r="N1718" s="14" t="str">
        <f t="shared" si="287"/>
        <v/>
      </c>
      <c r="O1718" s="14" t="str">
        <f>IF(timingTable[[#This Row],['[TRACECODE']:.1]]=141,"afterRx","")</f>
        <v/>
      </c>
      <c r="P1718" s="14" t="str">
        <f t="shared" si="288"/>
        <v/>
      </c>
      <c r="Q1718" s="14" t="str">
        <f t="shared" si="289"/>
        <v/>
      </c>
      <c r="R1718" s="14" t="str">
        <f t="shared" si="290"/>
        <v/>
      </c>
      <c r="S1718" s="14" t="str">
        <f t="shared" si="291"/>
        <v>EMPTY</v>
      </c>
      <c r="T1718" s="14" t="str">
        <f t="shared" si="292"/>
        <v>EMPTY</v>
      </c>
      <c r="U1718" s="14" t="str">
        <f t="shared" si="293"/>
        <v>EMPTY</v>
      </c>
      <c r="V1718" s="14" t="str">
        <f t="shared" si="294"/>
        <v>EMPTY</v>
      </c>
      <c r="W1718" s="14" t="str">
        <f>IF(L1718="beforeTx",timingTable[[#This Row],[FRT32_val]]-timingTable[[#This Row],[FRT32_trace]],"EMPTY")</f>
        <v>EMPTY</v>
      </c>
      <c r="X1718" s="14" t="str">
        <f t="shared" si="295"/>
        <v>EMPTY</v>
      </c>
      <c r="Y1718" s="14" t="str">
        <f t="shared" si="296"/>
        <v>EMPTY</v>
      </c>
      <c r="Z1718" s="14" t="str">
        <f>IF(AND(P1718="beforeRx",O1719="afterRx"),J1719-timingTable[[#This Row],[FRT32_trace]],"EMPTY")</f>
        <v>EMPTY</v>
      </c>
      <c r="AA1718" s="14" t="str">
        <f>IF(AND(timingTable[[#This Row],[txEnd]]="txEnd",Q1722="rxStart"),I1722-timingTable[[#This Row],[FRT32_val]],"EMPTY")</f>
        <v>EMPTY</v>
      </c>
    </row>
    <row r="1719" spans="1:27" x14ac:dyDescent="0.25">
      <c r="A1719" s="14" t="s">
        <v>6110</v>
      </c>
      <c r="B1719">
        <v>335694279273</v>
      </c>
      <c r="C1719" s="14" t="s">
        <v>14060</v>
      </c>
      <c r="D1719">
        <v>151</v>
      </c>
      <c r="E1719" s="14" t="s">
        <v>7876</v>
      </c>
      <c r="F1719" s="14" t="s">
        <v>8006</v>
      </c>
      <c r="G1719" s="14">
        <f>timingTable[[#This Row],[FRT_DEC]]-B1718</f>
        <v>8</v>
      </c>
      <c r="H17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INFO]]))),H1718)</f>
        <v>135</v>
      </c>
      <c r="I17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719" s="14">
        <f>HEX2DEC(RIGHT(timingTable[[#This Row],[FRT_HEX]],MIN(LEN(timingTable[[#This Row],[FRT_HEX]])-2,8)))</f>
        <v>686830185</v>
      </c>
      <c r="K1719" s="14" t="str">
        <f>IF(timingTable[[#This Row],['[TRACECODE']:.1]]=140,"afterTx","")</f>
        <v/>
      </c>
      <c r="L1719" s="14" t="str">
        <f t="shared" si="286"/>
        <v/>
      </c>
      <c r="M1719" s="14" t="str">
        <f>IF(AND(H1719=H1718,K1718="afterTx",timingTable[[#This Row],['[TRACECODE']:.1]]=6),"dc","")</f>
        <v/>
      </c>
      <c r="N1719" s="14" t="str">
        <f t="shared" si="287"/>
        <v/>
      </c>
      <c r="O1719" s="14" t="str">
        <f>IF(timingTable[[#This Row],['[TRACECODE']:.1]]=141,"afterRx","")</f>
        <v/>
      </c>
      <c r="P1719" s="14" t="str">
        <f t="shared" si="288"/>
        <v/>
      </c>
      <c r="Q1719" s="14" t="str">
        <f t="shared" si="289"/>
        <v/>
      </c>
      <c r="R1719" s="14" t="str">
        <f t="shared" si="290"/>
        <v/>
      </c>
      <c r="S1719" s="14" t="str">
        <f t="shared" si="291"/>
        <v>EMPTY</v>
      </c>
      <c r="T1719" s="14" t="str">
        <f t="shared" si="292"/>
        <v>EMPTY</v>
      </c>
      <c r="U1719" s="14" t="str">
        <f t="shared" si="293"/>
        <v>EMPTY</v>
      </c>
      <c r="V1719" s="14" t="str">
        <f t="shared" si="294"/>
        <v>EMPTY</v>
      </c>
      <c r="W1719" s="14" t="str">
        <f>IF(L1719="beforeTx",timingTable[[#This Row],[FRT32_val]]-timingTable[[#This Row],[FRT32_trace]],"EMPTY")</f>
        <v>EMPTY</v>
      </c>
      <c r="X1719" s="14" t="str">
        <f t="shared" si="295"/>
        <v>EMPTY</v>
      </c>
      <c r="Y1719" s="14" t="str">
        <f t="shared" si="296"/>
        <v>EMPTY</v>
      </c>
      <c r="Z1719" s="14" t="str">
        <f>IF(AND(P1719="beforeRx",O1720="afterRx"),J1720-timingTable[[#This Row],[FRT32_trace]],"EMPTY")</f>
        <v>EMPTY</v>
      </c>
      <c r="AA1719" s="14" t="str">
        <f>IF(AND(timingTable[[#This Row],[txEnd]]="txEnd",Q1723="rxStart"),I1723-timingTable[[#This Row],[FRT32_val]],"EMPTY")</f>
        <v>EMPTY</v>
      </c>
    </row>
    <row r="1720" spans="1:27" x14ac:dyDescent="0.25">
      <c r="A1720" s="14" t="s">
        <v>6118</v>
      </c>
      <c r="B1720">
        <v>335694279713</v>
      </c>
      <c r="C1720" s="14" t="s">
        <v>14069</v>
      </c>
      <c r="D1720">
        <v>151</v>
      </c>
      <c r="E1720" s="14" t="s">
        <v>7876</v>
      </c>
      <c r="F1720" s="14" t="s">
        <v>8130</v>
      </c>
      <c r="G1720" s="14">
        <f>timingTable[[#This Row],[FRT_DEC]]-B1719</f>
        <v>440</v>
      </c>
      <c r="H17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INFO]]))),H1719)</f>
        <v>135</v>
      </c>
      <c r="I17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720" s="14">
        <f>HEX2DEC(RIGHT(timingTable[[#This Row],[FRT_HEX]],MIN(LEN(timingTable[[#This Row],[FRT_HEX]])-2,8)))</f>
        <v>686830625</v>
      </c>
      <c r="K1720" s="14" t="str">
        <f>IF(timingTable[[#This Row],['[TRACECODE']:.1]]=140,"afterTx","")</f>
        <v/>
      </c>
      <c r="L1720" s="14" t="str">
        <f t="shared" si="286"/>
        <v/>
      </c>
      <c r="M1720" s="14" t="str">
        <f>IF(AND(H1720=H1719,K1719="afterTx",timingTable[[#This Row],['[TRACECODE']:.1]]=6),"dc","")</f>
        <v/>
      </c>
      <c r="N1720" s="14" t="str">
        <f t="shared" si="287"/>
        <v/>
      </c>
      <c r="O1720" s="14" t="str">
        <f>IF(timingTable[[#This Row],['[TRACECODE']:.1]]=141,"afterRx","")</f>
        <v/>
      </c>
      <c r="P1720" s="14" t="str">
        <f t="shared" si="288"/>
        <v/>
      </c>
      <c r="Q1720" s="14" t="str">
        <f t="shared" si="289"/>
        <v/>
      </c>
      <c r="R1720" s="14" t="str">
        <f t="shared" si="290"/>
        <v/>
      </c>
      <c r="S1720" s="14" t="str">
        <f t="shared" si="291"/>
        <v>EMPTY</v>
      </c>
      <c r="T1720" s="14" t="str">
        <f t="shared" si="292"/>
        <v>EMPTY</v>
      </c>
      <c r="U1720" s="14" t="str">
        <f t="shared" si="293"/>
        <v>EMPTY</v>
      </c>
      <c r="V1720" s="14" t="str">
        <f t="shared" si="294"/>
        <v>EMPTY</v>
      </c>
      <c r="W1720" s="14" t="str">
        <f>IF(L1720="beforeTx",timingTable[[#This Row],[FRT32_val]]-timingTable[[#This Row],[FRT32_trace]],"EMPTY")</f>
        <v>EMPTY</v>
      </c>
      <c r="X1720" s="14" t="str">
        <f t="shared" si="295"/>
        <v>EMPTY</v>
      </c>
      <c r="Y1720" s="14" t="str">
        <f t="shared" si="296"/>
        <v>EMPTY</v>
      </c>
      <c r="Z1720" s="14" t="str">
        <f>IF(AND(P1720="beforeRx",O1721="afterRx"),J1721-timingTable[[#This Row],[FRT32_trace]],"EMPTY")</f>
        <v>EMPTY</v>
      </c>
      <c r="AA1720" s="14" t="str">
        <f>IF(AND(timingTable[[#This Row],[txEnd]]="txEnd",Q1724="rxStart"),I1724-timingTable[[#This Row],[FRT32_val]],"EMPTY")</f>
        <v>EMPTY</v>
      </c>
    </row>
    <row r="1721" spans="1:27" x14ac:dyDescent="0.25">
      <c r="A1721" s="14" t="s">
        <v>6121</v>
      </c>
      <c r="B1721">
        <v>335694279738</v>
      </c>
      <c r="C1721" s="14" t="s">
        <v>14072</v>
      </c>
      <c r="D1721">
        <v>130</v>
      </c>
      <c r="E1721" s="14" t="s">
        <v>3933</v>
      </c>
      <c r="F1721" s="14" t="s">
        <v>3987</v>
      </c>
      <c r="G1721" s="14">
        <f>timingTable[[#This Row],[FRT_DEC]]-B1720</f>
        <v>25</v>
      </c>
      <c r="H17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INFO]]))),H1720)</f>
        <v>135</v>
      </c>
      <c r="I17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1441797</v>
      </c>
      <c r="J1721" s="14">
        <f>HEX2DEC(RIGHT(timingTable[[#This Row],[FRT_HEX]],MIN(LEN(timingTable[[#This Row],[FRT_HEX]])-2,8)))</f>
        <v>686830650</v>
      </c>
      <c r="K1721" s="14" t="str">
        <f>IF(timingTable[[#This Row],['[TRACECODE']:.1]]=140,"afterTx","")</f>
        <v/>
      </c>
      <c r="L1721" s="14" t="str">
        <f t="shared" si="286"/>
        <v/>
      </c>
      <c r="M1721" s="14" t="str">
        <f>IF(AND(H1721=H1720,K1720="afterTx",timingTable[[#This Row],['[TRACECODE']:.1]]=6),"dc","")</f>
        <v/>
      </c>
      <c r="N1721" s="14" t="str">
        <f t="shared" si="287"/>
        <v/>
      </c>
      <c r="O1721" s="14" t="str">
        <f>IF(timingTable[[#This Row],['[TRACECODE']:.1]]=141,"afterRx","")</f>
        <v/>
      </c>
      <c r="P1721" s="14" t="str">
        <f t="shared" si="288"/>
        <v>beforeRx</v>
      </c>
      <c r="Q1721" s="14" t="str">
        <f t="shared" si="289"/>
        <v/>
      </c>
      <c r="R1721" s="14" t="str">
        <f t="shared" si="290"/>
        <v/>
      </c>
      <c r="S1721" s="14" t="str">
        <f t="shared" si="291"/>
        <v>EMPTY</v>
      </c>
      <c r="T1721" s="14" t="str">
        <f t="shared" si="292"/>
        <v>EMPTY</v>
      </c>
      <c r="U1721" s="14" t="str">
        <f t="shared" si="293"/>
        <v>EMPTY</v>
      </c>
      <c r="V1721" s="14" t="str">
        <f t="shared" si="294"/>
        <v>EMPTY</v>
      </c>
      <c r="W1721" s="14" t="str">
        <f>IF(L1721="beforeTx",timingTable[[#This Row],[FRT32_val]]-timingTable[[#This Row],[FRT32_trace]],"EMPTY")</f>
        <v>EMPTY</v>
      </c>
      <c r="X1721" s="14" t="str">
        <f t="shared" si="295"/>
        <v>EMPTY</v>
      </c>
      <c r="Y1721" s="14" t="str">
        <f t="shared" si="296"/>
        <v>EMPTY</v>
      </c>
      <c r="Z1721" s="14">
        <f>IF(AND(P1721="beforeRx",O1722="afterRx"),J1722-timingTable[[#This Row],[FRT32_trace]],"EMPTY")</f>
        <v>740</v>
      </c>
      <c r="AA1721" s="14" t="str">
        <f>IF(AND(timingTable[[#This Row],[txEnd]]="txEnd",Q1725="rxStart"),I1725-timingTable[[#This Row],[FRT32_val]],"EMPTY")</f>
        <v>EMPTY</v>
      </c>
    </row>
    <row r="1722" spans="1:27" x14ac:dyDescent="0.25">
      <c r="A1722" s="14" t="s">
        <v>6122</v>
      </c>
      <c r="B1722">
        <v>335694280478</v>
      </c>
      <c r="C1722" s="14" t="s">
        <v>14073</v>
      </c>
      <c r="D1722">
        <v>141</v>
      </c>
      <c r="E1722" s="14" t="s">
        <v>3934</v>
      </c>
      <c r="F1722" s="14" t="s">
        <v>3988</v>
      </c>
      <c r="G1722" s="14">
        <f>timingTable[[#This Row],[FRT_DEC]]-B1721</f>
        <v>740</v>
      </c>
      <c r="H17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INFO]]))),H1721)</f>
        <v>135</v>
      </c>
      <c r="I172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22" s="14">
        <f>HEX2DEC(RIGHT(timingTable[[#This Row],[FRT_HEX]],MIN(LEN(timingTable[[#This Row],[FRT_HEX]])-2,8)))</f>
        <v>686831390</v>
      </c>
      <c r="K1722" s="14" t="str">
        <f>IF(timingTable[[#This Row],['[TRACECODE']:.1]]=140,"afterTx","")</f>
        <v/>
      </c>
      <c r="L1722" s="14" t="str">
        <f t="shared" si="286"/>
        <v/>
      </c>
      <c r="M1722" s="14" t="str">
        <f>IF(AND(H1722=H1721,K1721="afterTx",timingTable[[#This Row],['[TRACECODE']:.1]]=6),"dc","")</f>
        <v/>
      </c>
      <c r="N1722" s="14" t="str">
        <f t="shared" si="287"/>
        <v/>
      </c>
      <c r="O1722" s="14" t="str">
        <f>IF(timingTable[[#This Row],['[TRACECODE']:.1]]=141,"afterRx","")</f>
        <v>afterRx</v>
      </c>
      <c r="P1722" s="14" t="str">
        <f t="shared" si="288"/>
        <v/>
      </c>
      <c r="Q1722" s="14" t="str">
        <f t="shared" si="289"/>
        <v/>
      </c>
      <c r="R1722" s="14" t="str">
        <f t="shared" si="290"/>
        <v/>
      </c>
      <c r="S1722" s="14" t="str">
        <f t="shared" si="291"/>
        <v>EMPTY</v>
      </c>
      <c r="T1722" s="14" t="str">
        <f t="shared" si="292"/>
        <v>EMPTY</v>
      </c>
      <c r="U1722" s="14" t="str">
        <f t="shared" si="293"/>
        <v>EMPTY</v>
      </c>
      <c r="V1722" s="14" t="str">
        <f t="shared" si="294"/>
        <v>EMPTY</v>
      </c>
      <c r="W1722" s="14" t="str">
        <f>IF(L1722="beforeTx",timingTable[[#This Row],[FRT32_val]]-timingTable[[#This Row],[FRT32_trace]],"EMPTY")</f>
        <v>EMPTY</v>
      </c>
      <c r="X1722" s="14" t="str">
        <f t="shared" si="295"/>
        <v>EMPTY</v>
      </c>
      <c r="Y1722" s="14" t="str">
        <f t="shared" si="296"/>
        <v>EMPTY</v>
      </c>
      <c r="Z1722" s="14" t="str">
        <f>IF(AND(P1722="beforeRx",O1723="afterRx"),J1723-timingTable[[#This Row],[FRT32_trace]],"EMPTY")</f>
        <v>EMPTY</v>
      </c>
      <c r="AA1722" s="14" t="str">
        <f>IF(AND(timingTable[[#This Row],[txEnd]]="txEnd",Q1726="rxStart"),I1726-timingTable[[#This Row],[FRT32_val]],"EMPTY")</f>
        <v>EMPTY</v>
      </c>
    </row>
    <row r="1723" spans="1:27" x14ac:dyDescent="0.25">
      <c r="A1723" s="14" t="s">
        <v>6125</v>
      </c>
      <c r="B1723">
        <v>335694281834</v>
      </c>
      <c r="C1723" s="14" t="s">
        <v>14076</v>
      </c>
      <c r="D1723">
        <v>123</v>
      </c>
      <c r="E1723" s="14" t="s">
        <v>3922</v>
      </c>
      <c r="F1723" s="14" t="s">
        <v>14077</v>
      </c>
      <c r="G1723" s="14">
        <f>timingTable[[#This Row],[FRT_DEC]]-B1722</f>
        <v>1356</v>
      </c>
      <c r="H17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INFO]]))),H1722)</f>
        <v>135</v>
      </c>
      <c r="I17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686832323</v>
      </c>
      <c r="J1723" s="14">
        <f>HEX2DEC(RIGHT(timingTable[[#This Row],[FRT_HEX]],MIN(LEN(timingTable[[#This Row],[FRT_HEX]])-2,8)))</f>
        <v>686832746</v>
      </c>
      <c r="K1723" s="14" t="str">
        <f>IF(timingTable[[#This Row],['[TRACECODE']:.1]]=140,"afterTx","")</f>
        <v/>
      </c>
      <c r="L1723" s="14" t="str">
        <f t="shared" si="286"/>
        <v/>
      </c>
      <c r="M1723" s="14" t="str">
        <f>IF(AND(H1723=H1722,K1722="afterTx",timingTable[[#This Row],['[TRACECODE']:.1]]=6),"dc","")</f>
        <v/>
      </c>
      <c r="N1723" s="14" t="str">
        <f t="shared" si="287"/>
        <v/>
      </c>
      <c r="O1723" s="14" t="str">
        <f>IF(timingTable[[#This Row],['[TRACECODE']:.1]]=141,"afterRx","")</f>
        <v/>
      </c>
      <c r="P1723" s="14" t="str">
        <f t="shared" si="288"/>
        <v/>
      </c>
      <c r="Q1723" s="14" t="str">
        <f t="shared" si="289"/>
        <v>rxStart</v>
      </c>
      <c r="R1723" s="14" t="str">
        <f t="shared" si="290"/>
        <v/>
      </c>
      <c r="S1723" s="14" t="str">
        <f t="shared" si="291"/>
        <v>EMPTY</v>
      </c>
      <c r="T1723" s="14" t="str">
        <f t="shared" si="292"/>
        <v>EMPTY</v>
      </c>
      <c r="U1723" s="14" t="str">
        <f t="shared" si="293"/>
        <v>EMPTY</v>
      </c>
      <c r="V1723" s="14" t="str">
        <f t="shared" si="294"/>
        <v>EMPTY</v>
      </c>
      <c r="W1723" s="14" t="str">
        <f>IF(L1723="beforeTx",timingTable[[#This Row],[FRT32_val]]-timingTable[[#This Row],[FRT32_trace]],"EMPTY")</f>
        <v>EMPTY</v>
      </c>
      <c r="X1723" s="14" t="str">
        <f t="shared" si="295"/>
        <v>EMPTY</v>
      </c>
      <c r="Y1723" s="14" t="str">
        <f t="shared" si="296"/>
        <v>EMPTY</v>
      </c>
      <c r="Z1723" s="14" t="str">
        <f>IF(AND(P1723="beforeRx",O1724="afterRx"),J1724-timingTable[[#This Row],[FRT32_trace]],"EMPTY")</f>
        <v>EMPTY</v>
      </c>
      <c r="AA1723" s="14" t="str">
        <f>IF(AND(timingTable[[#This Row],[txEnd]]="txEnd",Q1727="rxStart"),I1727-timingTable[[#This Row],[FRT32_val]],"EMPTY")</f>
        <v>EMPTY</v>
      </c>
    </row>
    <row r="1724" spans="1:27" x14ac:dyDescent="0.25">
      <c r="A1724" s="14" t="s">
        <v>6126</v>
      </c>
      <c r="B1724">
        <v>335694281837</v>
      </c>
      <c r="C1724" s="14" t="s">
        <v>14078</v>
      </c>
      <c r="D1724">
        <v>123</v>
      </c>
      <c r="E1724" s="14" t="s">
        <v>3922</v>
      </c>
      <c r="F1724" s="14" t="s">
        <v>7879</v>
      </c>
      <c r="G1724" s="14">
        <f>timingTable[[#This Row],[FRT_DEC]]-B1723</f>
        <v>3</v>
      </c>
      <c r="H17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INFO]]))),H1723)</f>
        <v>135</v>
      </c>
      <c r="I17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24" s="14">
        <f>HEX2DEC(RIGHT(timingTable[[#This Row],[FRT_HEX]],MIN(LEN(timingTable[[#This Row],[FRT_HEX]])-2,8)))</f>
        <v>686832749</v>
      </c>
      <c r="K1724" s="14" t="str">
        <f>IF(timingTable[[#This Row],['[TRACECODE']:.1]]=140,"afterTx","")</f>
        <v/>
      </c>
      <c r="L1724" s="14" t="str">
        <f t="shared" si="286"/>
        <v/>
      </c>
      <c r="M1724" s="14" t="str">
        <f>IF(AND(H1724=H1723,K1723="afterTx",timingTable[[#This Row],['[TRACECODE']:.1]]=6),"dc","")</f>
        <v/>
      </c>
      <c r="N1724" s="14" t="str">
        <f t="shared" si="287"/>
        <v/>
      </c>
      <c r="O1724" s="14" t="str">
        <f>IF(timingTable[[#This Row],['[TRACECODE']:.1]]=141,"afterRx","")</f>
        <v/>
      </c>
      <c r="P1724" s="14" t="str">
        <f t="shared" si="288"/>
        <v/>
      </c>
      <c r="Q1724" s="14" t="str">
        <f t="shared" si="289"/>
        <v/>
      </c>
      <c r="R1724" s="14" t="str">
        <f t="shared" si="290"/>
        <v/>
      </c>
      <c r="S1724" s="14" t="str">
        <f t="shared" si="291"/>
        <v>EMPTY</v>
      </c>
      <c r="T1724" s="14" t="str">
        <f t="shared" si="292"/>
        <v>EMPTY</v>
      </c>
      <c r="U1724" s="14" t="str">
        <f t="shared" si="293"/>
        <v>EMPTY</v>
      </c>
      <c r="V1724" s="14" t="str">
        <f t="shared" si="294"/>
        <v>EMPTY</v>
      </c>
      <c r="W1724" s="14" t="str">
        <f>IF(L1724="beforeTx",timingTable[[#This Row],[FRT32_val]]-timingTable[[#This Row],[FRT32_trace]],"EMPTY")</f>
        <v>EMPTY</v>
      </c>
      <c r="X1724" s="14" t="str">
        <f t="shared" si="295"/>
        <v>EMPTY</v>
      </c>
      <c r="Y1724" s="14" t="str">
        <f t="shared" si="296"/>
        <v>EMPTY</v>
      </c>
      <c r="Z1724" s="14" t="str">
        <f>IF(AND(P1724="beforeRx",O1725="afterRx"),J1725-timingTable[[#This Row],[FRT32_trace]],"EMPTY")</f>
        <v>EMPTY</v>
      </c>
      <c r="AA1724" s="14" t="str">
        <f>IF(AND(timingTable[[#This Row],[txEnd]]="txEnd",Q1728="rxStart"),I1728-timingTable[[#This Row],[FRT32_val]],"EMPTY")</f>
        <v>EMPTY</v>
      </c>
    </row>
    <row r="1725" spans="1:27" x14ac:dyDescent="0.25">
      <c r="A1725" s="14" t="s">
        <v>6130</v>
      </c>
      <c r="B1725">
        <v>335694282171</v>
      </c>
      <c r="C1725" s="14" t="s">
        <v>14082</v>
      </c>
      <c r="D1725">
        <v>124</v>
      </c>
      <c r="E1725" s="14" t="s">
        <v>3923</v>
      </c>
      <c r="F1725" s="14" t="s">
        <v>14083</v>
      </c>
      <c r="G1725" s="14">
        <f>timingTable[[#This Row],[FRT_DEC]]-B1724</f>
        <v>334</v>
      </c>
      <c r="H17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INFO]]))),H1724)</f>
        <v>135</v>
      </c>
      <c r="I17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686832855</v>
      </c>
      <c r="J1725" s="14">
        <f>HEX2DEC(RIGHT(timingTable[[#This Row],[FRT_HEX]],MIN(LEN(timingTable[[#This Row],[FRT_HEX]])-2,8)))</f>
        <v>686833083</v>
      </c>
      <c r="K1725" s="14" t="str">
        <f>IF(timingTable[[#This Row],['[TRACECODE']:.1]]=140,"afterTx","")</f>
        <v/>
      </c>
      <c r="L1725" s="14" t="str">
        <f t="shared" si="286"/>
        <v/>
      </c>
      <c r="M1725" s="14" t="str">
        <f>IF(AND(H1725=H1724,K1724="afterTx",timingTable[[#This Row],['[TRACECODE']:.1]]=6),"dc","")</f>
        <v/>
      </c>
      <c r="N1725" s="14" t="str">
        <f t="shared" si="287"/>
        <v/>
      </c>
      <c r="O1725" s="14" t="str">
        <f>IF(timingTable[[#This Row],['[TRACECODE']:.1]]=141,"afterRx","")</f>
        <v/>
      </c>
      <c r="P1725" s="14" t="str">
        <f t="shared" si="288"/>
        <v/>
      </c>
      <c r="Q1725" s="14" t="str">
        <f t="shared" si="289"/>
        <v/>
      </c>
      <c r="R1725" s="14" t="str">
        <f t="shared" si="290"/>
        <v>rxEnd</v>
      </c>
      <c r="S1725" s="14" t="str">
        <f t="shared" si="291"/>
        <v>EMPTY</v>
      </c>
      <c r="T1725" s="14" t="str">
        <f t="shared" si="292"/>
        <v>EMPTY</v>
      </c>
      <c r="U1725" s="14">
        <f t="shared" si="293"/>
        <v>-686832853</v>
      </c>
      <c r="V1725" s="14" t="str">
        <f t="shared" si="294"/>
        <v>EMPTY</v>
      </c>
      <c r="W1725" s="14" t="str">
        <f>IF(L1725="beforeTx",timingTable[[#This Row],[FRT32_val]]-timingTable[[#This Row],[FRT32_trace]],"EMPTY")</f>
        <v>EMPTY</v>
      </c>
      <c r="X1725" s="14" t="str">
        <f t="shared" si="295"/>
        <v>EMPTY</v>
      </c>
      <c r="Y1725" s="14">
        <f t="shared" si="296"/>
        <v>245</v>
      </c>
      <c r="Z1725" s="14" t="str">
        <f>IF(AND(P1725="beforeRx",O1726="afterRx"),J1726-timingTable[[#This Row],[FRT32_trace]],"EMPTY")</f>
        <v>EMPTY</v>
      </c>
      <c r="AA1725" s="14" t="str">
        <f>IF(AND(timingTable[[#This Row],[txEnd]]="txEnd",Q1729="rxStart"),I1729-timingTable[[#This Row],[FRT32_val]],"EMPTY")</f>
        <v>EMPTY</v>
      </c>
    </row>
    <row r="1726" spans="1:27" x14ac:dyDescent="0.25">
      <c r="A1726" s="14" t="s">
        <v>6131</v>
      </c>
      <c r="B1726">
        <v>335694282174</v>
      </c>
      <c r="C1726" s="14" t="s">
        <v>14084</v>
      </c>
      <c r="D1726">
        <v>124</v>
      </c>
      <c r="E1726" s="14" t="s">
        <v>3923</v>
      </c>
      <c r="F1726" s="14" t="s">
        <v>7880</v>
      </c>
      <c r="G1726" s="14">
        <f>timingTable[[#This Row],[FRT_DEC]]-B1725</f>
        <v>3</v>
      </c>
      <c r="H17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INFO]]))),H1725)</f>
        <v>135</v>
      </c>
      <c r="I17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26" s="14">
        <f>HEX2DEC(RIGHT(timingTable[[#This Row],[FRT_HEX]],MIN(LEN(timingTable[[#This Row],[FRT_HEX]])-2,8)))</f>
        <v>686833086</v>
      </c>
      <c r="K1726" s="14" t="str">
        <f>IF(timingTable[[#This Row],['[TRACECODE']:.1]]=140,"afterTx","")</f>
        <v/>
      </c>
      <c r="L1726" s="14" t="str">
        <f t="shared" si="286"/>
        <v/>
      </c>
      <c r="M1726" s="14" t="str">
        <f>IF(AND(H1726=H1725,K1725="afterTx",timingTable[[#This Row],['[TRACECODE']:.1]]=6),"dc","")</f>
        <v/>
      </c>
      <c r="N1726" s="14" t="str">
        <f t="shared" si="287"/>
        <v/>
      </c>
      <c r="O1726" s="14" t="str">
        <f>IF(timingTable[[#This Row],['[TRACECODE']:.1]]=141,"afterRx","")</f>
        <v/>
      </c>
      <c r="P1726" s="14" t="str">
        <f t="shared" si="288"/>
        <v/>
      </c>
      <c r="Q1726" s="14" t="str">
        <f t="shared" si="289"/>
        <v/>
      </c>
      <c r="R1726" s="14" t="str">
        <f t="shared" si="290"/>
        <v/>
      </c>
      <c r="S1726" s="14" t="str">
        <f t="shared" si="291"/>
        <v>EMPTY</v>
      </c>
      <c r="T1726" s="14" t="str">
        <f t="shared" si="292"/>
        <v>EMPTY</v>
      </c>
      <c r="U1726" s="14" t="str">
        <f t="shared" si="293"/>
        <v>EMPTY</v>
      </c>
      <c r="V1726" s="14" t="str">
        <f t="shared" si="294"/>
        <v>EMPTY</v>
      </c>
      <c r="W1726" s="14" t="str">
        <f>IF(L1726="beforeTx",timingTable[[#This Row],[FRT32_val]]-timingTable[[#This Row],[FRT32_trace]],"EMPTY")</f>
        <v>EMPTY</v>
      </c>
      <c r="X1726" s="14" t="str">
        <f t="shared" si="295"/>
        <v>EMPTY</v>
      </c>
      <c r="Y1726" s="14" t="str">
        <f t="shared" si="296"/>
        <v>EMPTY</v>
      </c>
      <c r="Z1726" s="14" t="str">
        <f>IF(AND(P1726="beforeRx",O1727="afterRx"),J1727-timingTable[[#This Row],[FRT32_trace]],"EMPTY")</f>
        <v>EMPTY</v>
      </c>
      <c r="AA1726" s="14" t="str">
        <f>IF(AND(timingTable[[#This Row],[txEnd]]="txEnd",Q1730="rxStart"),I1730-timingTable[[#This Row],[FRT32_val]],"EMPTY")</f>
        <v>EMPTY</v>
      </c>
    </row>
    <row r="1727" spans="1:27" x14ac:dyDescent="0.25">
      <c r="A1727" s="14" t="s">
        <v>6132</v>
      </c>
      <c r="B1727">
        <v>335694282188</v>
      </c>
      <c r="C1727" s="14" t="s">
        <v>14085</v>
      </c>
      <c r="D1727">
        <v>151</v>
      </c>
      <c r="E1727" s="14" t="s">
        <v>7876</v>
      </c>
      <c r="F1727" s="14" t="s">
        <v>7845</v>
      </c>
      <c r="G1727" s="14">
        <f>timingTable[[#This Row],[FRT_DEC]]-B1726</f>
        <v>14</v>
      </c>
      <c r="H17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INFO]]))),H1726)</f>
        <v>135</v>
      </c>
      <c r="I17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727" s="14">
        <f>HEX2DEC(RIGHT(timingTable[[#This Row],[FRT_HEX]],MIN(LEN(timingTable[[#This Row],[FRT_HEX]])-2,8)))</f>
        <v>686833100</v>
      </c>
      <c r="K1727" s="14" t="str">
        <f>IF(timingTable[[#This Row],['[TRACECODE']:.1]]=140,"afterTx","")</f>
        <v/>
      </c>
      <c r="L1727" s="14" t="str">
        <f t="shared" si="286"/>
        <v>beforeTx</v>
      </c>
      <c r="M1727" s="14" t="str">
        <f>IF(AND(H1727=H1726,K1726="afterTx",timingTable[[#This Row],['[TRACECODE']:.1]]=6),"dc","")</f>
        <v/>
      </c>
      <c r="N1727" s="14" t="str">
        <f t="shared" si="287"/>
        <v/>
      </c>
      <c r="O1727" s="14" t="str">
        <f>IF(timingTable[[#This Row],['[TRACECODE']:.1]]=141,"afterRx","")</f>
        <v/>
      </c>
      <c r="P1727" s="14" t="str">
        <f t="shared" si="288"/>
        <v/>
      </c>
      <c r="Q1727" s="14" t="str">
        <f t="shared" si="289"/>
        <v/>
      </c>
      <c r="R1727" s="14" t="str">
        <f t="shared" si="290"/>
        <v/>
      </c>
      <c r="S1727" s="14" t="str">
        <f t="shared" si="291"/>
        <v>EMPTY</v>
      </c>
      <c r="T1727" s="14" t="str">
        <f t="shared" si="292"/>
        <v>EMPTY</v>
      </c>
      <c r="U1727" s="14" t="str">
        <f t="shared" si="293"/>
        <v>EMPTY</v>
      </c>
      <c r="V1727" s="14" t="str">
        <f t="shared" si="294"/>
        <v>EMPTY</v>
      </c>
      <c r="W1727" s="14">
        <f>IF(L1727="beforeTx",timingTable[[#This Row],[FRT32_val]]-timingTable[[#This Row],[FRT32_trace]],"EMPTY")</f>
        <v>-686833098</v>
      </c>
      <c r="X1727" s="14">
        <f t="shared" si="295"/>
        <v>726</v>
      </c>
      <c r="Y1727" s="14" t="str">
        <f t="shared" si="296"/>
        <v>EMPTY</v>
      </c>
      <c r="Z1727" s="14" t="str">
        <f>IF(AND(P1727="beforeRx",O1728="afterRx"),J1728-timingTable[[#This Row],[FRT32_trace]],"EMPTY")</f>
        <v>EMPTY</v>
      </c>
      <c r="AA1727" s="14" t="str">
        <f>IF(AND(timingTable[[#This Row],[txEnd]]="txEnd",Q1731="rxStart"),I1731-timingTable[[#This Row],[FRT32_val]],"EMPTY")</f>
        <v>EMPTY</v>
      </c>
    </row>
    <row r="1728" spans="1:27" x14ac:dyDescent="0.25">
      <c r="A1728" s="14" t="s">
        <v>6134</v>
      </c>
      <c r="B1728">
        <v>335694282201</v>
      </c>
      <c r="C1728" s="14" t="s">
        <v>14087</v>
      </c>
      <c r="D1728">
        <v>151</v>
      </c>
      <c r="E1728" s="14" t="s">
        <v>7876</v>
      </c>
      <c r="F1728" s="14" t="s">
        <v>8151</v>
      </c>
      <c r="G1728" s="14">
        <f>timingTable[[#This Row],[FRT_DEC]]-B1727</f>
        <v>13</v>
      </c>
      <c r="H17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INFO]]))),H1727)</f>
        <v>135</v>
      </c>
      <c r="I17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728" s="14">
        <f>HEX2DEC(RIGHT(timingTable[[#This Row],[FRT_HEX]],MIN(LEN(timingTable[[#This Row],[FRT_HEX]])-2,8)))</f>
        <v>686833113</v>
      </c>
      <c r="K1728" s="14" t="str">
        <f>IF(timingTable[[#This Row],['[TRACECODE']:.1]]=140,"afterTx","")</f>
        <v/>
      </c>
      <c r="L1728" s="14" t="str">
        <f t="shared" si="286"/>
        <v/>
      </c>
      <c r="M1728" s="14" t="str">
        <f>IF(AND(H1728=H1727,K1727="afterTx",timingTable[[#This Row],['[TRACECODE']:.1]]=6),"dc","")</f>
        <v/>
      </c>
      <c r="N1728" s="14" t="str">
        <f t="shared" si="287"/>
        <v/>
      </c>
      <c r="O1728" s="14" t="str">
        <f>IF(timingTable[[#This Row],['[TRACECODE']:.1]]=141,"afterRx","")</f>
        <v/>
      </c>
      <c r="P1728" s="14" t="str">
        <f t="shared" si="288"/>
        <v/>
      </c>
      <c r="Q1728" s="14" t="str">
        <f t="shared" si="289"/>
        <v/>
      </c>
      <c r="R1728" s="14" t="str">
        <f t="shared" si="290"/>
        <v/>
      </c>
      <c r="S1728" s="14" t="str">
        <f t="shared" si="291"/>
        <v>EMPTY</v>
      </c>
      <c r="T1728" s="14" t="str">
        <f t="shared" si="292"/>
        <v>EMPTY</v>
      </c>
      <c r="U1728" s="14" t="str">
        <f t="shared" si="293"/>
        <v>EMPTY</v>
      </c>
      <c r="V1728" s="14" t="str">
        <f t="shared" si="294"/>
        <v>EMPTY</v>
      </c>
      <c r="W1728" s="14" t="str">
        <f>IF(L1728="beforeTx",timingTable[[#This Row],[FRT32_val]]-timingTable[[#This Row],[FRT32_trace]],"EMPTY")</f>
        <v>EMPTY</v>
      </c>
      <c r="X1728" s="14" t="str">
        <f t="shared" si="295"/>
        <v>EMPTY</v>
      </c>
      <c r="Y1728" s="14" t="str">
        <f t="shared" si="296"/>
        <v>EMPTY</v>
      </c>
      <c r="Z1728" s="14" t="str">
        <f>IF(AND(P1728="beforeRx",O1729="afterRx"),J1729-timingTable[[#This Row],[FRT32_trace]],"EMPTY")</f>
        <v>EMPTY</v>
      </c>
      <c r="AA1728" s="14" t="str">
        <f>IF(AND(timingTable[[#This Row],[txEnd]]="txEnd",Q1732="rxStart"),I1732-timingTable[[#This Row],[FRT32_val]],"EMPTY")</f>
        <v>EMPTY</v>
      </c>
    </row>
    <row r="1729" spans="1:27" x14ac:dyDescent="0.25">
      <c r="A1729" s="14" t="s">
        <v>6151</v>
      </c>
      <c r="B1729">
        <v>335694282914</v>
      </c>
      <c r="C1729" s="14" t="s">
        <v>14106</v>
      </c>
      <c r="D1729">
        <v>140</v>
      </c>
      <c r="E1729" s="14" t="s">
        <v>1076</v>
      </c>
      <c r="F1729" s="14" t="s">
        <v>7798</v>
      </c>
      <c r="G1729" s="14">
        <f>timingTable[[#This Row],[FRT_DEC]]-B1728</f>
        <v>713</v>
      </c>
      <c r="H17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INFO]]))),H1728)</f>
        <v>135</v>
      </c>
      <c r="I172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29" s="14">
        <f>HEX2DEC(RIGHT(timingTable[[#This Row],[FRT_HEX]],MIN(LEN(timingTable[[#This Row],[FRT_HEX]])-2,8)))</f>
        <v>686833826</v>
      </c>
      <c r="K1729" s="14" t="str">
        <f>IF(timingTable[[#This Row],['[TRACECODE']:.1]]=140,"afterTx","")</f>
        <v>afterTx</v>
      </c>
      <c r="L1729" s="14" t="str">
        <f t="shared" si="286"/>
        <v/>
      </c>
      <c r="M1729" s="14" t="str">
        <f>IF(AND(H1729=H1728,K1728="afterTx",timingTable[[#This Row],['[TRACECODE']:.1]]=6),"dc","")</f>
        <v/>
      </c>
      <c r="N1729" s="14" t="str">
        <f t="shared" si="287"/>
        <v/>
      </c>
      <c r="O1729" s="14" t="str">
        <f>IF(timingTable[[#This Row],['[TRACECODE']:.1]]=141,"afterRx","")</f>
        <v/>
      </c>
      <c r="P1729" s="14" t="str">
        <f t="shared" si="288"/>
        <v/>
      </c>
      <c r="Q1729" s="14" t="str">
        <f t="shared" si="289"/>
        <v/>
      </c>
      <c r="R1729" s="14" t="str">
        <f t="shared" si="290"/>
        <v/>
      </c>
      <c r="S1729" s="14" t="str">
        <f t="shared" si="291"/>
        <v>EMPTY</v>
      </c>
      <c r="T1729" s="14" t="str">
        <f t="shared" si="292"/>
        <v>EMPTY</v>
      </c>
      <c r="U1729" s="14" t="str">
        <f t="shared" si="293"/>
        <v>EMPTY</v>
      </c>
      <c r="V1729" s="14" t="str">
        <f t="shared" si="294"/>
        <v>EMPTY</v>
      </c>
      <c r="W1729" s="14" t="str">
        <f>IF(L1729="beforeTx",timingTable[[#This Row],[FRT32_val]]-timingTable[[#This Row],[FRT32_trace]],"EMPTY")</f>
        <v>EMPTY</v>
      </c>
      <c r="X1729" s="14" t="str">
        <f t="shared" si="295"/>
        <v>EMPTY</v>
      </c>
      <c r="Y1729" s="14" t="str">
        <f t="shared" si="296"/>
        <v>EMPTY</v>
      </c>
      <c r="Z1729" s="14" t="str">
        <f>IF(AND(P1729="beforeRx",O1730="afterRx"),J1730-timingTable[[#This Row],[FRT32_trace]],"EMPTY")</f>
        <v>EMPTY</v>
      </c>
      <c r="AA1729" s="14" t="str">
        <f>IF(AND(timingTable[[#This Row],[txEnd]]="txEnd",Q1733="rxStart"),I1733-timingTable[[#This Row],[FRT32_val]],"EMPTY")</f>
        <v>EMPTY</v>
      </c>
    </row>
    <row r="1730" spans="1:27" x14ac:dyDescent="0.25">
      <c r="A1730" s="14" t="s">
        <v>6163</v>
      </c>
      <c r="B1730">
        <v>335694284273</v>
      </c>
      <c r="C1730" s="14" t="s">
        <v>14119</v>
      </c>
      <c r="D1730">
        <v>151</v>
      </c>
      <c r="E1730" s="14" t="s">
        <v>7876</v>
      </c>
      <c r="F1730" s="14" t="s">
        <v>7989</v>
      </c>
      <c r="G1730" s="14">
        <f>timingTable[[#This Row],[FRT_DEC]]-B1729</f>
        <v>1359</v>
      </c>
      <c r="H17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INFO]]))),H1729)</f>
        <v>135</v>
      </c>
      <c r="I17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30" s="14">
        <f>HEX2DEC(RIGHT(timingTable[[#This Row],[FRT_HEX]],MIN(LEN(timingTable[[#This Row],[FRT_HEX]])-2,8)))</f>
        <v>686835185</v>
      </c>
      <c r="K1730" s="14" t="str">
        <f>IF(timingTable[[#This Row],['[TRACECODE']:.1]]=140,"afterTx","")</f>
        <v/>
      </c>
      <c r="L1730" s="14" t="str">
        <f t="shared" si="286"/>
        <v/>
      </c>
      <c r="M1730" s="14" t="str">
        <f>IF(AND(H1730=H1729,K1729="afterTx",timingTable[[#This Row],['[TRACECODE']:.1]]=6),"dc","")</f>
        <v/>
      </c>
      <c r="N1730" s="14" t="str">
        <f t="shared" si="287"/>
        <v/>
      </c>
      <c r="O1730" s="14" t="str">
        <f>IF(timingTable[[#This Row],['[TRACECODE']:.1]]=141,"afterRx","")</f>
        <v/>
      </c>
      <c r="P1730" s="14" t="str">
        <f t="shared" si="288"/>
        <v/>
      </c>
      <c r="Q1730" s="14" t="str">
        <f t="shared" si="289"/>
        <v/>
      </c>
      <c r="R1730" s="14" t="str">
        <f t="shared" si="290"/>
        <v/>
      </c>
      <c r="S1730" s="14" t="str">
        <f t="shared" si="291"/>
        <v>EMPTY</v>
      </c>
      <c r="T1730" s="14" t="str">
        <f t="shared" si="292"/>
        <v>EMPTY</v>
      </c>
      <c r="U1730" s="14" t="str">
        <f t="shared" si="293"/>
        <v>EMPTY</v>
      </c>
      <c r="V1730" s="14" t="str">
        <f t="shared" si="294"/>
        <v>EMPTY</v>
      </c>
      <c r="W1730" s="14" t="str">
        <f>IF(L1730="beforeTx",timingTable[[#This Row],[FRT32_val]]-timingTable[[#This Row],[FRT32_trace]],"EMPTY")</f>
        <v>EMPTY</v>
      </c>
      <c r="X1730" s="14" t="str">
        <f t="shared" si="295"/>
        <v>EMPTY</v>
      </c>
      <c r="Y1730" s="14" t="str">
        <f t="shared" si="296"/>
        <v>EMPTY</v>
      </c>
      <c r="Z1730" s="14" t="str">
        <f>IF(AND(P1730="beforeRx",O1731="afterRx"),J1731-timingTable[[#This Row],[FRT32_trace]],"EMPTY")</f>
        <v>EMPTY</v>
      </c>
      <c r="AA1730" s="14" t="str">
        <f>IF(AND(timingTable[[#This Row],[txEnd]]="txEnd",Q1734="rxStart"),I1734-timingTable[[#This Row],[FRT32_val]],"EMPTY")</f>
        <v>EMPTY</v>
      </c>
    </row>
    <row r="1731" spans="1:27" x14ac:dyDescent="0.25">
      <c r="A1731" s="14" t="s">
        <v>6166</v>
      </c>
      <c r="B1731">
        <v>335694291697</v>
      </c>
      <c r="C1731" s="14" t="s">
        <v>14122</v>
      </c>
      <c r="D1731">
        <v>151</v>
      </c>
      <c r="E1731" s="14" t="s">
        <v>7876</v>
      </c>
      <c r="F1731" s="14" t="s">
        <v>7945</v>
      </c>
      <c r="G1731" s="14">
        <f>timingTable[[#This Row],[FRT_DEC]]-B1730</f>
        <v>7424</v>
      </c>
      <c r="H17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INFO]]))),H1730)</f>
        <v>135</v>
      </c>
      <c r="I17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731" s="14">
        <f>HEX2DEC(RIGHT(timingTable[[#This Row],[FRT_HEX]],MIN(LEN(timingTable[[#This Row],[FRT_HEX]])-2,8)))</f>
        <v>686842609</v>
      </c>
      <c r="K1731" s="14" t="str">
        <f>IF(timingTable[[#This Row],['[TRACECODE']:.1]]=140,"afterTx","")</f>
        <v/>
      </c>
      <c r="L1731" s="14" t="str">
        <f t="shared" si="286"/>
        <v/>
      </c>
      <c r="M1731" s="14" t="str">
        <f>IF(AND(H1731=H1730,K1730="afterTx",timingTable[[#This Row],['[TRACECODE']:.1]]=6),"dc","")</f>
        <v/>
      </c>
      <c r="N1731" s="14" t="str">
        <f t="shared" si="287"/>
        <v/>
      </c>
      <c r="O1731" s="14" t="str">
        <f>IF(timingTable[[#This Row],['[TRACECODE']:.1]]=141,"afterRx","")</f>
        <v/>
      </c>
      <c r="P1731" s="14" t="str">
        <f t="shared" si="288"/>
        <v/>
      </c>
      <c r="Q1731" s="14" t="str">
        <f t="shared" si="289"/>
        <v/>
      </c>
      <c r="R1731" s="14" t="str">
        <f t="shared" si="290"/>
        <v/>
      </c>
      <c r="S1731" s="14" t="str">
        <f t="shared" si="291"/>
        <v>EMPTY</v>
      </c>
      <c r="T1731" s="14" t="str">
        <f t="shared" si="292"/>
        <v>EMPTY</v>
      </c>
      <c r="U1731" s="14" t="str">
        <f t="shared" si="293"/>
        <v>EMPTY</v>
      </c>
      <c r="V1731" s="14" t="str">
        <f t="shared" si="294"/>
        <v>EMPTY</v>
      </c>
      <c r="W1731" s="14" t="str">
        <f>IF(L1731="beforeTx",timingTable[[#This Row],[FRT32_val]]-timingTable[[#This Row],[FRT32_trace]],"EMPTY")</f>
        <v>EMPTY</v>
      </c>
      <c r="X1731" s="14" t="str">
        <f t="shared" si="295"/>
        <v>EMPTY</v>
      </c>
      <c r="Y1731" s="14" t="str">
        <f t="shared" si="296"/>
        <v>EMPTY</v>
      </c>
      <c r="Z1731" s="14" t="str">
        <f>IF(AND(P1731="beforeRx",O1732="afterRx"),J1732-timingTable[[#This Row],[FRT32_trace]],"EMPTY")</f>
        <v>EMPTY</v>
      </c>
      <c r="AA1731" s="14" t="str">
        <f>IF(AND(timingTable[[#This Row],[txEnd]]="txEnd",Q1735="rxStart"),I1735-timingTable[[#This Row],[FRT32_val]],"EMPTY")</f>
        <v>EMPTY</v>
      </c>
    </row>
    <row r="1732" spans="1:27" x14ac:dyDescent="0.25">
      <c r="A1732" s="14" t="s">
        <v>6168</v>
      </c>
      <c r="B1732">
        <v>335694292766</v>
      </c>
      <c r="C1732" s="14" t="s">
        <v>14124</v>
      </c>
      <c r="D1732">
        <v>151</v>
      </c>
      <c r="E1732" s="14" t="s">
        <v>7876</v>
      </c>
      <c r="F1732" s="14" t="s">
        <v>7936</v>
      </c>
      <c r="G1732" s="14">
        <f>timingTable[[#This Row],[FRT_DEC]]-B1731</f>
        <v>1069</v>
      </c>
      <c r="H17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INFO]]))),H1731)</f>
        <v>135</v>
      </c>
      <c r="I17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32" s="14">
        <f>HEX2DEC(RIGHT(timingTable[[#This Row],[FRT_HEX]],MIN(LEN(timingTable[[#This Row],[FRT_HEX]])-2,8)))</f>
        <v>686843678</v>
      </c>
      <c r="K1732" s="14" t="str">
        <f>IF(timingTable[[#This Row],['[TRACECODE']:.1]]=140,"afterTx","")</f>
        <v/>
      </c>
      <c r="L1732" s="14" t="str">
        <f t="shared" si="286"/>
        <v/>
      </c>
      <c r="M1732" s="14" t="str">
        <f>IF(AND(H1732=H1731,K1731="afterTx",timingTable[[#This Row],['[TRACECODE']:.1]]=6),"dc","")</f>
        <v/>
      </c>
      <c r="N1732" s="14" t="str">
        <f t="shared" si="287"/>
        <v/>
      </c>
      <c r="O1732" s="14" t="str">
        <f>IF(timingTable[[#This Row],['[TRACECODE']:.1]]=141,"afterRx","")</f>
        <v/>
      </c>
      <c r="P1732" s="14" t="str">
        <f t="shared" si="288"/>
        <v/>
      </c>
      <c r="Q1732" s="14" t="str">
        <f t="shared" si="289"/>
        <v/>
      </c>
      <c r="R1732" s="14" t="str">
        <f t="shared" si="290"/>
        <v/>
      </c>
      <c r="S1732" s="14" t="str">
        <f t="shared" si="291"/>
        <v>EMPTY</v>
      </c>
      <c r="T1732" s="14" t="str">
        <f t="shared" si="292"/>
        <v>EMPTY</v>
      </c>
      <c r="U1732" s="14" t="str">
        <f t="shared" si="293"/>
        <v>EMPTY</v>
      </c>
      <c r="V1732" s="14" t="str">
        <f t="shared" si="294"/>
        <v>EMPTY</v>
      </c>
      <c r="W1732" s="14" t="str">
        <f>IF(L1732="beforeTx",timingTable[[#This Row],[FRT32_val]]-timingTable[[#This Row],[FRT32_trace]],"EMPTY")</f>
        <v>EMPTY</v>
      </c>
      <c r="X1732" s="14" t="str">
        <f t="shared" si="295"/>
        <v>EMPTY</v>
      </c>
      <c r="Y1732" s="14" t="str">
        <f t="shared" si="296"/>
        <v>EMPTY</v>
      </c>
      <c r="Z1732" s="14" t="str">
        <f>IF(AND(P1732="beforeRx",O1733="afterRx"),J1733-timingTable[[#This Row],[FRT32_trace]],"EMPTY")</f>
        <v>EMPTY</v>
      </c>
      <c r="AA1732" s="14" t="str">
        <f>IF(AND(timingTable[[#This Row],[txEnd]]="txEnd",Q1736="rxStart"),I1736-timingTable[[#This Row],[FRT32_val]],"EMPTY")</f>
        <v>EMPTY</v>
      </c>
    </row>
    <row r="1733" spans="1:27" x14ac:dyDescent="0.25">
      <c r="A1733" s="14" t="s">
        <v>6170</v>
      </c>
      <c r="B1733">
        <v>335694294722</v>
      </c>
      <c r="C1733" s="14" t="s">
        <v>14126</v>
      </c>
      <c r="D1733">
        <v>151</v>
      </c>
      <c r="E1733" s="14" t="s">
        <v>7876</v>
      </c>
      <c r="F1733" s="14" t="s">
        <v>7989</v>
      </c>
      <c r="G1733" s="14">
        <f>timingTable[[#This Row],[FRT_DEC]]-B1732</f>
        <v>1956</v>
      </c>
      <c r="H17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INFO]]))),H1732)</f>
        <v>135</v>
      </c>
      <c r="I17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33" s="14">
        <f>HEX2DEC(RIGHT(timingTable[[#This Row],[FRT_HEX]],MIN(LEN(timingTable[[#This Row],[FRT_HEX]])-2,8)))</f>
        <v>686845634</v>
      </c>
      <c r="K1733" s="14" t="str">
        <f>IF(timingTable[[#This Row],['[TRACECODE']:.1]]=140,"afterTx","")</f>
        <v/>
      </c>
      <c r="L1733" s="14" t="str">
        <f t="shared" ref="L1733:L1796" si="297">IF(AND(H1735=H1733,K1735="afterTx"),"beforeTx","")</f>
        <v/>
      </c>
      <c r="M1733" s="14" t="str">
        <f>IF(AND(H1733=H1732,K1732="afterTx",timingTable[[#This Row],['[TRACECODE']:.1]]=6),"dc","")</f>
        <v/>
      </c>
      <c r="N1733" s="14" t="str">
        <f t="shared" ref="N1733:N1796" si="298">IF(AND(H1733=H1731,M1731="dc"),"txEnd","")</f>
        <v/>
      </c>
      <c r="O1733" s="14" t="str">
        <f>IF(timingTable[[#This Row],['[TRACECODE']:.1]]=141,"afterRx","")</f>
        <v/>
      </c>
      <c r="P1733" s="14" t="str">
        <f t="shared" ref="P1733:P1796" si="299">IF(AND(H1733=H1734,O1734="afterRx"),"beforeRx","")</f>
        <v/>
      </c>
      <c r="Q1733" s="14" t="str">
        <f t="shared" ref="Q1733:Q1796" si="300">IF(AND(H1733=H1732,O1732="afterRx"),"rxStart","")</f>
        <v/>
      </c>
      <c r="R1733" s="14" t="str">
        <f t="shared" ref="R1733:R1796" si="301">IF(AND(H1733=H1731,Q1731="rxStart"),"rxEnd","")</f>
        <v/>
      </c>
      <c r="S1733" s="14" t="str">
        <f t="shared" ref="S1733:S1796" si="302">IF(AND(H1736=H1733,M1736="dc",L1733="beforeTx"),I1736-I1733,"EMPTY")</f>
        <v>EMPTY</v>
      </c>
      <c r="T1733" s="14" t="str">
        <f t="shared" ref="T1733:T1796" si="303">IF(AND(N1733="txEnd",P1735="beforeRx",O1736="afterRx"),J1735-I1733,"EMPTY")</f>
        <v>EMPTY</v>
      </c>
      <c r="U1733" s="14" t="str">
        <f t="shared" ref="U1733:U1796" si="304">IF(AND(L1735="beforeTx",R1733="rxEnd",H1735=H1733),I1735-I1733,"EMPTY")</f>
        <v>EMPTY</v>
      </c>
      <c r="V1733" s="14" t="str">
        <f t="shared" ref="V1733:V1796" si="305">IF(AND(R1733="rxEnd",M1738="dc",H1733=H1738),I1738-I1733,"EMPTY")</f>
        <v>EMPTY</v>
      </c>
      <c r="W1733" s="14" t="str">
        <f>IF(L1733="beforeTx",timingTable[[#This Row],[FRT32_val]]-timingTable[[#This Row],[FRT32_trace]],"EMPTY")</f>
        <v>EMPTY</v>
      </c>
      <c r="X1733" s="14" t="str">
        <f t="shared" ref="X1733:X1796" si="306">IF(AND(L1733="beforeTx",K1735="afterTx"),J1735-J1733,"EMPTY")</f>
        <v>EMPTY</v>
      </c>
      <c r="Y1733" s="14" t="str">
        <f t="shared" ref="Y1733:Y1796" si="307">IF(AND(R1733="rxEnd",L1735="beforeTx"),J1735-I1733,"EMPTY")</f>
        <v>EMPTY</v>
      </c>
      <c r="Z1733" s="14" t="str">
        <f>IF(AND(P1733="beforeRx",O1734="afterRx"),J1734-timingTable[[#This Row],[FRT32_trace]],"EMPTY")</f>
        <v>EMPTY</v>
      </c>
      <c r="AA1733" s="14" t="str">
        <f>IF(AND(timingTable[[#This Row],[txEnd]]="txEnd",Q1737="rxStart"),I1737-timingTable[[#This Row],[FRT32_val]],"EMPTY")</f>
        <v>EMPTY</v>
      </c>
    </row>
    <row r="1734" spans="1:27" x14ac:dyDescent="0.25">
      <c r="A1734" s="14" t="s">
        <v>6178</v>
      </c>
      <c r="B1734">
        <v>335694295766</v>
      </c>
      <c r="C1734" s="14" t="s">
        <v>14136</v>
      </c>
      <c r="D1734">
        <v>151</v>
      </c>
      <c r="E1734" s="14" t="s">
        <v>7876</v>
      </c>
      <c r="F1734" s="14" t="s">
        <v>7993</v>
      </c>
      <c r="G1734" s="14">
        <f>timingTable[[#This Row],[FRT_DEC]]-B1733</f>
        <v>1044</v>
      </c>
      <c r="H17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INFO]]))),H1733)</f>
        <v>135</v>
      </c>
      <c r="I17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734" s="14">
        <f>HEX2DEC(RIGHT(timingTable[[#This Row],[FRT_HEX]],MIN(LEN(timingTable[[#This Row],[FRT_HEX]])-2,8)))</f>
        <v>686846678</v>
      </c>
      <c r="K1734" s="14" t="str">
        <f>IF(timingTable[[#This Row],['[TRACECODE']:.1]]=140,"afterTx","")</f>
        <v/>
      </c>
      <c r="L1734" s="14" t="str">
        <f t="shared" si="297"/>
        <v/>
      </c>
      <c r="M1734" s="14" t="str">
        <f>IF(AND(H1734=H1733,K1733="afterTx",timingTable[[#This Row],['[TRACECODE']:.1]]=6),"dc","")</f>
        <v/>
      </c>
      <c r="N1734" s="14" t="str">
        <f t="shared" si="298"/>
        <v/>
      </c>
      <c r="O1734" s="14" t="str">
        <f>IF(timingTable[[#This Row],['[TRACECODE']:.1]]=141,"afterRx","")</f>
        <v/>
      </c>
      <c r="P1734" s="14" t="str">
        <f t="shared" si="299"/>
        <v/>
      </c>
      <c r="Q1734" s="14" t="str">
        <f t="shared" si="300"/>
        <v/>
      </c>
      <c r="R1734" s="14" t="str">
        <f t="shared" si="301"/>
        <v/>
      </c>
      <c r="S1734" s="14" t="str">
        <f t="shared" si="302"/>
        <v>EMPTY</v>
      </c>
      <c r="T1734" s="14" t="str">
        <f t="shared" si="303"/>
        <v>EMPTY</v>
      </c>
      <c r="U1734" s="14" t="str">
        <f t="shared" si="304"/>
        <v>EMPTY</v>
      </c>
      <c r="V1734" s="14" t="str">
        <f t="shared" si="305"/>
        <v>EMPTY</v>
      </c>
      <c r="W1734" s="14" t="str">
        <f>IF(L1734="beforeTx",timingTable[[#This Row],[FRT32_val]]-timingTable[[#This Row],[FRT32_trace]],"EMPTY")</f>
        <v>EMPTY</v>
      </c>
      <c r="X1734" s="14" t="str">
        <f t="shared" si="306"/>
        <v>EMPTY</v>
      </c>
      <c r="Y1734" s="14" t="str">
        <f t="shared" si="307"/>
        <v>EMPTY</v>
      </c>
      <c r="Z1734" s="14" t="str">
        <f>IF(AND(P1734="beforeRx",O1735="afterRx"),J1735-timingTable[[#This Row],[FRT32_trace]],"EMPTY")</f>
        <v>EMPTY</v>
      </c>
      <c r="AA1734" s="14" t="str">
        <f>IF(AND(timingTable[[#This Row],[txEnd]]="txEnd",Q1738="rxStart"),I1738-timingTable[[#This Row],[FRT32_val]],"EMPTY")</f>
        <v>EMPTY</v>
      </c>
    </row>
    <row r="1735" spans="1:27" x14ac:dyDescent="0.25">
      <c r="A1735" s="14" t="s">
        <v>6182</v>
      </c>
      <c r="B1735">
        <v>335694295812</v>
      </c>
      <c r="C1735" s="14" t="s">
        <v>14140</v>
      </c>
      <c r="D1735">
        <v>131</v>
      </c>
      <c r="E1735" s="14" t="s">
        <v>3932</v>
      </c>
      <c r="F1735" s="14" t="s">
        <v>14141</v>
      </c>
      <c r="G1735" s="14">
        <f>timingTable[[#This Row],[FRT_DEC]]-B1734</f>
        <v>46</v>
      </c>
      <c r="H17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INFO]]))),H1734)</f>
        <v>136</v>
      </c>
      <c r="I173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35" s="14">
        <f>HEX2DEC(RIGHT(timingTable[[#This Row],[FRT_HEX]],MIN(LEN(timingTable[[#This Row],[FRT_HEX]])-2,8)))</f>
        <v>686846724</v>
      </c>
      <c r="K1735" s="14" t="str">
        <f>IF(timingTable[[#This Row],['[TRACECODE']:.1]]=140,"afterTx","")</f>
        <v/>
      </c>
      <c r="L1735" s="14" t="str">
        <f t="shared" si="297"/>
        <v/>
      </c>
      <c r="M1735" s="14" t="str">
        <f>IF(AND(H1735=H1734,K1734="afterTx",timingTable[[#This Row],['[TRACECODE']:.1]]=6),"dc","")</f>
        <v/>
      </c>
      <c r="N1735" s="14" t="str">
        <f t="shared" si="298"/>
        <v/>
      </c>
      <c r="O1735" s="14" t="str">
        <f>IF(timingTable[[#This Row],['[TRACECODE']:.1]]=141,"afterRx","")</f>
        <v/>
      </c>
      <c r="P1735" s="14" t="str">
        <f t="shared" si="299"/>
        <v/>
      </c>
      <c r="Q1735" s="14" t="str">
        <f t="shared" si="300"/>
        <v/>
      </c>
      <c r="R1735" s="14" t="str">
        <f t="shared" si="301"/>
        <v/>
      </c>
      <c r="S1735" s="14" t="str">
        <f t="shared" si="302"/>
        <v>EMPTY</v>
      </c>
      <c r="T1735" s="14" t="str">
        <f t="shared" si="303"/>
        <v>EMPTY</v>
      </c>
      <c r="U1735" s="14" t="str">
        <f t="shared" si="304"/>
        <v>EMPTY</v>
      </c>
      <c r="V1735" s="14" t="str">
        <f t="shared" si="305"/>
        <v>EMPTY</v>
      </c>
      <c r="W1735" s="14" t="str">
        <f>IF(L1735="beforeTx",timingTable[[#This Row],[FRT32_val]]-timingTable[[#This Row],[FRT32_trace]],"EMPTY")</f>
        <v>EMPTY</v>
      </c>
      <c r="X1735" s="14" t="str">
        <f t="shared" si="306"/>
        <v>EMPTY</v>
      </c>
      <c r="Y1735" s="14" t="str">
        <f t="shared" si="307"/>
        <v>EMPTY</v>
      </c>
      <c r="Z1735" s="14" t="str">
        <f>IF(AND(P1735="beforeRx",O1736="afterRx"),J1736-timingTable[[#This Row],[FRT32_trace]],"EMPTY")</f>
        <v>EMPTY</v>
      </c>
      <c r="AA1735" s="14" t="str">
        <f>IF(AND(timingTable[[#This Row],[txEnd]]="txEnd",Q1739="rxStart"),I1739-timingTable[[#This Row],[FRT32_val]],"EMPTY")</f>
        <v>EMPTY</v>
      </c>
    </row>
    <row r="1736" spans="1:27" x14ac:dyDescent="0.25">
      <c r="A1736" s="14" t="s">
        <v>6184</v>
      </c>
      <c r="B1736">
        <v>335694295873</v>
      </c>
      <c r="C1736" s="14" t="s">
        <v>14143</v>
      </c>
      <c r="D1736">
        <v>129</v>
      </c>
      <c r="E1736" s="14" t="s">
        <v>3677</v>
      </c>
      <c r="F1736" s="14" t="s">
        <v>14144</v>
      </c>
      <c r="G1736" s="14">
        <f>timingTable[[#This Row],[FRT_DEC]]-B1735</f>
        <v>61</v>
      </c>
      <c r="H17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INFO]]))),H1735)</f>
        <v>136</v>
      </c>
      <c r="I17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686847663</v>
      </c>
      <c r="J1736" s="14">
        <f>HEX2DEC(RIGHT(timingTable[[#This Row],[FRT_HEX]],MIN(LEN(timingTable[[#This Row],[FRT_HEX]])-2,8)))</f>
        <v>686846785</v>
      </c>
      <c r="K1736" s="14" t="str">
        <f>IF(timingTable[[#This Row],['[TRACECODE']:.1]]=140,"afterTx","")</f>
        <v/>
      </c>
      <c r="L1736" s="14" t="str">
        <f t="shared" si="297"/>
        <v>beforeTx</v>
      </c>
      <c r="M1736" s="14" t="str">
        <f>IF(AND(H1736=H1735,K1735="afterTx",timingTable[[#This Row],['[TRACECODE']:.1]]=6),"dc","")</f>
        <v/>
      </c>
      <c r="N1736" s="14" t="str">
        <f t="shared" si="298"/>
        <v/>
      </c>
      <c r="O1736" s="14" t="str">
        <f>IF(timingTable[[#This Row],['[TRACECODE']:.1]]=141,"afterRx","")</f>
        <v/>
      </c>
      <c r="P1736" s="14" t="str">
        <f t="shared" si="299"/>
        <v/>
      </c>
      <c r="Q1736" s="14" t="str">
        <f t="shared" si="300"/>
        <v/>
      </c>
      <c r="R1736" s="14" t="str">
        <f t="shared" si="301"/>
        <v/>
      </c>
      <c r="S1736" s="14">
        <f t="shared" si="302"/>
        <v>719</v>
      </c>
      <c r="T1736" s="14" t="str">
        <f t="shared" si="303"/>
        <v>EMPTY</v>
      </c>
      <c r="U1736" s="14" t="str">
        <f t="shared" si="304"/>
        <v>EMPTY</v>
      </c>
      <c r="V1736" s="14" t="str">
        <f t="shared" si="305"/>
        <v>EMPTY</v>
      </c>
      <c r="W1736" s="14">
        <f>IF(L1736="beforeTx",timingTable[[#This Row],[FRT32_val]]-timingTable[[#This Row],[FRT32_trace]],"EMPTY")</f>
        <v>878</v>
      </c>
      <c r="X1736" s="14">
        <f t="shared" si="306"/>
        <v>914</v>
      </c>
      <c r="Y1736" s="14" t="str">
        <f t="shared" si="307"/>
        <v>EMPTY</v>
      </c>
      <c r="Z1736" s="14" t="str">
        <f>IF(AND(P1736="beforeRx",O1737="afterRx"),J1737-timingTable[[#This Row],[FRT32_trace]],"EMPTY")</f>
        <v>EMPTY</v>
      </c>
      <c r="AA1736" s="14" t="str">
        <f>IF(AND(timingTable[[#This Row],[txEnd]]="txEnd",Q1740="rxStart"),I1740-timingTable[[#This Row],[FRT32_val]],"EMPTY")</f>
        <v>EMPTY</v>
      </c>
    </row>
    <row r="1737" spans="1:27" x14ac:dyDescent="0.25">
      <c r="A1737" s="14" t="s">
        <v>6185</v>
      </c>
      <c r="B1737">
        <v>335694295876</v>
      </c>
      <c r="C1737" s="14" t="s">
        <v>14145</v>
      </c>
      <c r="D1737">
        <v>129</v>
      </c>
      <c r="E1737" s="14" t="s">
        <v>3677</v>
      </c>
      <c r="F1737" s="14" t="s">
        <v>7881</v>
      </c>
      <c r="G1737" s="14">
        <f>timingTable[[#This Row],[FRT_DEC]]-B1736</f>
        <v>3</v>
      </c>
      <c r="H17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INFO]]))),H1736)</f>
        <v>136</v>
      </c>
      <c r="I17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37" s="14">
        <f>HEX2DEC(RIGHT(timingTable[[#This Row],[FRT_HEX]],MIN(LEN(timingTable[[#This Row],[FRT_HEX]])-2,8)))</f>
        <v>686846788</v>
      </c>
      <c r="K1737" s="14" t="str">
        <f>IF(timingTable[[#This Row],['[TRACECODE']:.1]]=140,"afterTx","")</f>
        <v/>
      </c>
      <c r="L1737" s="14" t="str">
        <f t="shared" si="297"/>
        <v/>
      </c>
      <c r="M1737" s="14" t="str">
        <f>IF(AND(H1737=H1736,K1736="afterTx",timingTable[[#This Row],['[TRACECODE']:.1]]=6),"dc","")</f>
        <v/>
      </c>
      <c r="N1737" s="14" t="str">
        <f t="shared" si="298"/>
        <v/>
      </c>
      <c r="O1737" s="14" t="str">
        <f>IF(timingTable[[#This Row],['[TRACECODE']:.1]]=141,"afterRx","")</f>
        <v/>
      </c>
      <c r="P1737" s="14" t="str">
        <f t="shared" si="299"/>
        <v/>
      </c>
      <c r="Q1737" s="14" t="str">
        <f t="shared" si="300"/>
        <v/>
      </c>
      <c r="R1737" s="14" t="str">
        <f t="shared" si="301"/>
        <v/>
      </c>
      <c r="S1737" s="14" t="str">
        <f t="shared" si="302"/>
        <v>EMPTY</v>
      </c>
      <c r="T1737" s="14" t="str">
        <f t="shared" si="303"/>
        <v>EMPTY</v>
      </c>
      <c r="U1737" s="14" t="str">
        <f t="shared" si="304"/>
        <v>EMPTY</v>
      </c>
      <c r="V1737" s="14" t="str">
        <f t="shared" si="305"/>
        <v>EMPTY</v>
      </c>
      <c r="W1737" s="14" t="str">
        <f>IF(L1737="beforeTx",timingTable[[#This Row],[FRT32_val]]-timingTable[[#This Row],[FRT32_trace]],"EMPTY")</f>
        <v>EMPTY</v>
      </c>
      <c r="X1737" s="14" t="str">
        <f t="shared" si="306"/>
        <v>EMPTY</v>
      </c>
      <c r="Y1737" s="14" t="str">
        <f t="shared" si="307"/>
        <v>EMPTY</v>
      </c>
      <c r="Z1737" s="14" t="str">
        <f>IF(AND(P1737="beforeRx",O1738="afterRx"),J1738-timingTable[[#This Row],[FRT32_trace]],"EMPTY")</f>
        <v>EMPTY</v>
      </c>
      <c r="AA1737" s="14" t="str">
        <f>IF(AND(timingTable[[#This Row],[txEnd]]="txEnd",Q1741="rxStart"),I1741-timingTable[[#This Row],[FRT32_val]],"EMPTY")</f>
        <v>EMPTY</v>
      </c>
    </row>
    <row r="1738" spans="1:27" x14ac:dyDescent="0.25">
      <c r="A1738" s="14" t="s">
        <v>6186</v>
      </c>
      <c r="B1738">
        <v>335694296787</v>
      </c>
      <c r="C1738" s="14" t="s">
        <v>14146</v>
      </c>
      <c r="D1738">
        <v>140</v>
      </c>
      <c r="E1738" s="14" t="s">
        <v>1076</v>
      </c>
      <c r="F1738" s="14" t="s">
        <v>7871</v>
      </c>
      <c r="G1738" s="14">
        <f>timingTable[[#This Row],[FRT_DEC]]-B1737</f>
        <v>911</v>
      </c>
      <c r="H17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INFO]]))),H1737)</f>
        <v>136</v>
      </c>
      <c r="I173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38" s="14">
        <f>HEX2DEC(RIGHT(timingTable[[#This Row],[FRT_HEX]],MIN(LEN(timingTable[[#This Row],[FRT_HEX]])-2,8)))</f>
        <v>686847699</v>
      </c>
      <c r="K1738" s="14" t="str">
        <f>IF(timingTable[[#This Row],['[TRACECODE']:.1]]=140,"afterTx","")</f>
        <v>afterTx</v>
      </c>
      <c r="L1738" s="14" t="str">
        <f t="shared" si="297"/>
        <v/>
      </c>
      <c r="M1738" s="14" t="str">
        <f>IF(AND(H1738=H1737,K1737="afterTx",timingTable[[#This Row],['[TRACECODE']:.1]]=6),"dc","")</f>
        <v/>
      </c>
      <c r="N1738" s="14" t="str">
        <f t="shared" si="298"/>
        <v/>
      </c>
      <c r="O1738" s="14" t="str">
        <f>IF(timingTable[[#This Row],['[TRACECODE']:.1]]=141,"afterRx","")</f>
        <v/>
      </c>
      <c r="P1738" s="14" t="str">
        <f t="shared" si="299"/>
        <v/>
      </c>
      <c r="Q1738" s="14" t="str">
        <f t="shared" si="300"/>
        <v/>
      </c>
      <c r="R1738" s="14" t="str">
        <f t="shared" si="301"/>
        <v/>
      </c>
      <c r="S1738" s="14" t="str">
        <f t="shared" si="302"/>
        <v>EMPTY</v>
      </c>
      <c r="T1738" s="14" t="str">
        <f t="shared" si="303"/>
        <v>EMPTY</v>
      </c>
      <c r="U1738" s="14" t="str">
        <f t="shared" si="304"/>
        <v>EMPTY</v>
      </c>
      <c r="V1738" s="14" t="str">
        <f t="shared" si="305"/>
        <v>EMPTY</v>
      </c>
      <c r="W1738" s="14" t="str">
        <f>IF(L1738="beforeTx",timingTable[[#This Row],[FRT32_val]]-timingTable[[#This Row],[FRT32_trace]],"EMPTY")</f>
        <v>EMPTY</v>
      </c>
      <c r="X1738" s="14" t="str">
        <f t="shared" si="306"/>
        <v>EMPTY</v>
      </c>
      <c r="Y1738" s="14" t="str">
        <f t="shared" si="307"/>
        <v>EMPTY</v>
      </c>
      <c r="Z1738" s="14" t="str">
        <f>IF(AND(P1738="beforeRx",O1739="afterRx"),J1739-timingTable[[#This Row],[FRT32_trace]],"EMPTY")</f>
        <v>EMPTY</v>
      </c>
      <c r="AA1738" s="14" t="str">
        <f>IF(AND(timingTable[[#This Row],[txEnd]]="txEnd",Q1742="rxStart"),I1742-timingTable[[#This Row],[FRT32_val]],"EMPTY")</f>
        <v>EMPTY</v>
      </c>
    </row>
    <row r="1739" spans="1:27" x14ac:dyDescent="0.25">
      <c r="A1739" s="14" t="s">
        <v>6188</v>
      </c>
      <c r="B1739">
        <v>335694300419</v>
      </c>
      <c r="C1739" s="14" t="s">
        <v>14148</v>
      </c>
      <c r="D1739">
        <v>6</v>
      </c>
      <c r="E1739" s="14" t="s">
        <v>1077</v>
      </c>
      <c r="F1739" s="14" t="s">
        <v>14149</v>
      </c>
      <c r="G1739" s="14">
        <f>timingTable[[#This Row],[FRT_DEC]]-B1738</f>
        <v>3632</v>
      </c>
      <c r="H17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INFO]]))),H1738)</f>
        <v>136</v>
      </c>
      <c r="I17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686848382</v>
      </c>
      <c r="J1739" s="14">
        <f>HEX2DEC(RIGHT(timingTable[[#This Row],[FRT_HEX]],MIN(LEN(timingTable[[#This Row],[FRT_HEX]])-2,8)))</f>
        <v>686851331</v>
      </c>
      <c r="K1739" s="14" t="str">
        <f>IF(timingTable[[#This Row],['[TRACECODE']:.1]]=140,"afterTx","")</f>
        <v/>
      </c>
      <c r="L1739" s="14" t="str">
        <f t="shared" si="297"/>
        <v/>
      </c>
      <c r="M1739" s="14" t="str">
        <f>IF(AND(H1739=H1738,K1738="afterTx",timingTable[[#This Row],['[TRACECODE']:.1]]=6),"dc","")</f>
        <v>dc</v>
      </c>
      <c r="N1739" s="14" t="str">
        <f t="shared" si="298"/>
        <v/>
      </c>
      <c r="O1739" s="14" t="str">
        <f>IF(timingTable[[#This Row],['[TRACECODE']:.1]]=141,"afterRx","")</f>
        <v/>
      </c>
      <c r="P1739" s="14" t="str">
        <f t="shared" si="299"/>
        <v/>
      </c>
      <c r="Q1739" s="14" t="str">
        <f t="shared" si="300"/>
        <v/>
      </c>
      <c r="R1739" s="14" t="str">
        <f t="shared" si="301"/>
        <v/>
      </c>
      <c r="S1739" s="14" t="str">
        <f t="shared" si="302"/>
        <v>EMPTY</v>
      </c>
      <c r="T1739" s="14" t="str">
        <f t="shared" si="303"/>
        <v>EMPTY</v>
      </c>
      <c r="U1739" s="14" t="str">
        <f t="shared" si="304"/>
        <v>EMPTY</v>
      </c>
      <c r="V1739" s="14" t="str">
        <f t="shared" si="305"/>
        <v>EMPTY</v>
      </c>
      <c r="W1739" s="14" t="str">
        <f>IF(L1739="beforeTx",timingTable[[#This Row],[FRT32_val]]-timingTable[[#This Row],[FRT32_trace]],"EMPTY")</f>
        <v>EMPTY</v>
      </c>
      <c r="X1739" s="14" t="str">
        <f t="shared" si="306"/>
        <v>EMPTY</v>
      </c>
      <c r="Y1739" s="14" t="str">
        <f t="shared" si="307"/>
        <v>EMPTY</v>
      </c>
      <c r="Z1739" s="14" t="str">
        <f>IF(AND(P1739="beforeRx",O1740="afterRx"),J1740-timingTable[[#This Row],[FRT32_trace]],"EMPTY")</f>
        <v>EMPTY</v>
      </c>
      <c r="AA1739" s="14" t="str">
        <f>IF(AND(timingTable[[#This Row],[txEnd]]="txEnd",Q1743="rxStart"),I1743-timingTable[[#This Row],[FRT32_val]],"EMPTY")</f>
        <v>EMPTY</v>
      </c>
    </row>
    <row r="1740" spans="1:27" x14ac:dyDescent="0.25">
      <c r="A1740" s="14" t="s">
        <v>6189</v>
      </c>
      <c r="B1740">
        <v>335694300422</v>
      </c>
      <c r="C1740" s="14" t="s">
        <v>14150</v>
      </c>
      <c r="D1740">
        <v>6</v>
      </c>
      <c r="E1740" s="14" t="s">
        <v>1077</v>
      </c>
      <c r="F1740" s="14" t="s">
        <v>7877</v>
      </c>
      <c r="G1740" s="14">
        <f>timingTable[[#This Row],[FRT_DEC]]-B1739</f>
        <v>3</v>
      </c>
      <c r="H17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INFO]]))),H1739)</f>
        <v>136</v>
      </c>
      <c r="I17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40" s="14">
        <f>HEX2DEC(RIGHT(timingTable[[#This Row],[FRT_HEX]],MIN(LEN(timingTable[[#This Row],[FRT_HEX]])-2,8)))</f>
        <v>686851334</v>
      </c>
      <c r="K1740" s="14" t="str">
        <f>IF(timingTable[[#This Row],['[TRACECODE']:.1]]=140,"afterTx","")</f>
        <v/>
      </c>
      <c r="L1740" s="14" t="str">
        <f t="shared" si="297"/>
        <v/>
      </c>
      <c r="M1740" s="14" t="str">
        <f>IF(AND(H1740=H1739,K1739="afterTx",timingTable[[#This Row],['[TRACECODE']:.1]]=6),"dc","")</f>
        <v/>
      </c>
      <c r="N1740" s="14" t="str">
        <f t="shared" si="298"/>
        <v/>
      </c>
      <c r="O1740" s="14" t="str">
        <f>IF(timingTable[[#This Row],['[TRACECODE']:.1]]=141,"afterRx","")</f>
        <v/>
      </c>
      <c r="P1740" s="14" t="str">
        <f t="shared" si="299"/>
        <v/>
      </c>
      <c r="Q1740" s="14" t="str">
        <f t="shared" si="300"/>
        <v/>
      </c>
      <c r="R1740" s="14" t="str">
        <f t="shared" si="301"/>
        <v/>
      </c>
      <c r="S1740" s="14" t="str">
        <f t="shared" si="302"/>
        <v>EMPTY</v>
      </c>
      <c r="T1740" s="14" t="str">
        <f t="shared" si="303"/>
        <v>EMPTY</v>
      </c>
      <c r="U1740" s="14" t="str">
        <f t="shared" si="304"/>
        <v>EMPTY</v>
      </c>
      <c r="V1740" s="14" t="str">
        <f t="shared" si="305"/>
        <v>EMPTY</v>
      </c>
      <c r="W1740" s="14" t="str">
        <f>IF(L1740="beforeTx",timingTable[[#This Row],[FRT32_val]]-timingTable[[#This Row],[FRT32_trace]],"EMPTY")</f>
        <v>EMPTY</v>
      </c>
      <c r="X1740" s="14" t="str">
        <f t="shared" si="306"/>
        <v>EMPTY</v>
      </c>
      <c r="Y1740" s="14" t="str">
        <f t="shared" si="307"/>
        <v>EMPTY</v>
      </c>
      <c r="Z1740" s="14" t="str">
        <f>IF(AND(P1740="beforeRx",O1741="afterRx"),J1741-timingTable[[#This Row],[FRT32_trace]],"EMPTY")</f>
        <v>EMPTY</v>
      </c>
      <c r="AA1740" s="14" t="str">
        <f>IF(AND(timingTable[[#This Row],[txEnd]]="txEnd",Q1744="rxStart"),I1744-timingTable[[#This Row],[FRT32_val]],"EMPTY")</f>
        <v>EMPTY</v>
      </c>
    </row>
    <row r="1741" spans="1:27" x14ac:dyDescent="0.25">
      <c r="A1741" s="14" t="s">
        <v>6190</v>
      </c>
      <c r="B1741">
        <v>335694300424</v>
      </c>
      <c r="C1741" s="14" t="s">
        <v>14151</v>
      </c>
      <c r="D1741">
        <v>122</v>
      </c>
      <c r="E1741" s="14" t="s">
        <v>3921</v>
      </c>
      <c r="F1741" s="14" t="s">
        <v>14152</v>
      </c>
      <c r="G1741" s="14">
        <f>timingTable[[#This Row],[FRT_DEC]]-B1740</f>
        <v>2</v>
      </c>
      <c r="H17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INFO]]))),H1740)</f>
        <v>136</v>
      </c>
      <c r="I17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686851273</v>
      </c>
      <c r="J1741" s="14">
        <f>HEX2DEC(RIGHT(timingTable[[#This Row],[FRT_HEX]],MIN(LEN(timingTable[[#This Row],[FRT_HEX]])-2,8)))</f>
        <v>686851336</v>
      </c>
      <c r="K1741" s="14" t="str">
        <f>IF(timingTable[[#This Row],['[TRACECODE']:.1]]=140,"afterTx","")</f>
        <v/>
      </c>
      <c r="L1741" s="14" t="str">
        <f t="shared" si="297"/>
        <v/>
      </c>
      <c r="M1741" s="14" t="str">
        <f>IF(AND(H1741=H1740,K1740="afterTx",timingTable[[#This Row],['[TRACECODE']:.1]]=6),"dc","")</f>
        <v/>
      </c>
      <c r="N1741" s="14" t="str">
        <f t="shared" si="298"/>
        <v>txEnd</v>
      </c>
      <c r="O1741" s="14" t="str">
        <f>IF(timingTable[[#This Row],['[TRACECODE']:.1]]=141,"afterRx","")</f>
        <v/>
      </c>
      <c r="P1741" s="14" t="str">
        <f t="shared" si="299"/>
        <v/>
      </c>
      <c r="Q1741" s="14" t="str">
        <f t="shared" si="300"/>
        <v/>
      </c>
      <c r="R1741" s="14" t="str">
        <f t="shared" si="301"/>
        <v/>
      </c>
      <c r="S1741" s="14" t="str">
        <f t="shared" si="302"/>
        <v>EMPTY</v>
      </c>
      <c r="T1741" s="14" t="str">
        <f t="shared" si="303"/>
        <v>EMPTY</v>
      </c>
      <c r="U1741" s="14" t="str">
        <f t="shared" si="304"/>
        <v>EMPTY</v>
      </c>
      <c r="V1741" s="14" t="str">
        <f t="shared" si="305"/>
        <v>EMPTY</v>
      </c>
      <c r="W1741" s="14" t="str">
        <f>IF(L1741="beforeTx",timingTable[[#This Row],[FRT32_val]]-timingTable[[#This Row],[FRT32_trace]],"EMPTY")</f>
        <v>EMPTY</v>
      </c>
      <c r="X1741" s="14" t="str">
        <f t="shared" si="306"/>
        <v>EMPTY</v>
      </c>
      <c r="Y1741" s="14" t="str">
        <f t="shared" si="307"/>
        <v>EMPTY</v>
      </c>
      <c r="Z1741" s="14" t="str">
        <f>IF(AND(P1741="beforeRx",O1742="afterRx"),J1742-timingTable[[#This Row],[FRT32_trace]],"EMPTY")</f>
        <v>EMPTY</v>
      </c>
      <c r="AA1741" s="14" t="str">
        <f>IF(AND(timingTable[[#This Row],[txEnd]]="txEnd",Q1745="rxStart"),I1745-timingTable[[#This Row],[FRT32_val]],"EMPTY")</f>
        <v>EMPTY</v>
      </c>
    </row>
    <row r="1742" spans="1:27" x14ac:dyDescent="0.25">
      <c r="A1742" s="14" t="s">
        <v>6191</v>
      </c>
      <c r="B1742">
        <v>335694300427</v>
      </c>
      <c r="C1742" s="14" t="s">
        <v>14153</v>
      </c>
      <c r="D1742">
        <v>122</v>
      </c>
      <c r="E1742" s="14" t="s">
        <v>3921</v>
      </c>
      <c r="F1742" s="14" t="s">
        <v>7878</v>
      </c>
      <c r="G1742" s="14">
        <f>timingTable[[#This Row],[FRT_DEC]]-B1741</f>
        <v>3</v>
      </c>
      <c r="H17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INFO]]))),H1741)</f>
        <v>136</v>
      </c>
      <c r="I17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42" s="14">
        <f>HEX2DEC(RIGHT(timingTable[[#This Row],[FRT_HEX]],MIN(LEN(timingTable[[#This Row],[FRT_HEX]])-2,8)))</f>
        <v>686851339</v>
      </c>
      <c r="K1742" s="14" t="str">
        <f>IF(timingTable[[#This Row],['[TRACECODE']:.1]]=140,"afterTx","")</f>
        <v/>
      </c>
      <c r="L1742" s="14" t="str">
        <f t="shared" si="297"/>
        <v/>
      </c>
      <c r="M1742" s="14" t="str">
        <f>IF(AND(H1742=H1741,K1741="afterTx",timingTable[[#This Row],['[TRACECODE']:.1]]=6),"dc","")</f>
        <v/>
      </c>
      <c r="N1742" s="14" t="str">
        <f t="shared" si="298"/>
        <v/>
      </c>
      <c r="O1742" s="14" t="str">
        <f>IF(timingTable[[#This Row],['[TRACECODE']:.1]]=141,"afterRx","")</f>
        <v/>
      </c>
      <c r="P1742" s="14" t="str">
        <f t="shared" si="299"/>
        <v/>
      </c>
      <c r="Q1742" s="14" t="str">
        <f t="shared" si="300"/>
        <v/>
      </c>
      <c r="R1742" s="14" t="str">
        <f t="shared" si="301"/>
        <v/>
      </c>
      <c r="S1742" s="14" t="str">
        <f t="shared" si="302"/>
        <v>EMPTY</v>
      </c>
      <c r="T1742" s="14" t="str">
        <f t="shared" si="303"/>
        <v>EMPTY</v>
      </c>
      <c r="U1742" s="14" t="str">
        <f t="shared" si="304"/>
        <v>EMPTY</v>
      </c>
      <c r="V1742" s="14" t="str">
        <f t="shared" si="305"/>
        <v>EMPTY</v>
      </c>
      <c r="W1742" s="14" t="str">
        <f>IF(L1742="beforeTx",timingTable[[#This Row],[FRT32_val]]-timingTable[[#This Row],[FRT32_trace]],"EMPTY")</f>
        <v>EMPTY</v>
      </c>
      <c r="X1742" s="14" t="str">
        <f t="shared" si="306"/>
        <v>EMPTY</v>
      </c>
      <c r="Y1742" s="14" t="str">
        <f t="shared" si="307"/>
        <v>EMPTY</v>
      </c>
      <c r="Z1742" s="14" t="str">
        <f>IF(AND(P1742="beforeRx",O1743="afterRx"),J1743-timingTable[[#This Row],[FRT32_trace]],"EMPTY")</f>
        <v>EMPTY</v>
      </c>
      <c r="AA1742" s="14" t="str">
        <f>IF(AND(timingTable[[#This Row],[txEnd]]="txEnd",Q1746="rxStart"),I1746-timingTable[[#This Row],[FRT32_val]],"EMPTY")</f>
        <v>EMPTY</v>
      </c>
    </row>
    <row r="1743" spans="1:27" x14ac:dyDescent="0.25">
      <c r="A1743" s="14" t="s">
        <v>6192</v>
      </c>
      <c r="B1743">
        <v>335694300434</v>
      </c>
      <c r="C1743" s="14" t="s">
        <v>14154</v>
      </c>
      <c r="D1743">
        <v>151</v>
      </c>
      <c r="E1743" s="14" t="s">
        <v>7876</v>
      </c>
      <c r="F1743" s="14" t="s">
        <v>8006</v>
      </c>
      <c r="G1743" s="14">
        <f>timingTable[[#This Row],[FRT_DEC]]-B1742</f>
        <v>7</v>
      </c>
      <c r="H17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INFO]]))),H1742)</f>
        <v>136</v>
      </c>
      <c r="I17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743" s="14">
        <f>HEX2DEC(RIGHT(timingTable[[#This Row],[FRT_HEX]],MIN(LEN(timingTable[[#This Row],[FRT_HEX]])-2,8)))</f>
        <v>686851346</v>
      </c>
      <c r="K1743" s="14" t="str">
        <f>IF(timingTable[[#This Row],['[TRACECODE']:.1]]=140,"afterTx","")</f>
        <v/>
      </c>
      <c r="L1743" s="14" t="str">
        <f t="shared" si="297"/>
        <v/>
      </c>
      <c r="M1743" s="14" t="str">
        <f>IF(AND(H1743=H1742,K1742="afterTx",timingTable[[#This Row],['[TRACECODE']:.1]]=6),"dc","")</f>
        <v/>
      </c>
      <c r="N1743" s="14" t="str">
        <f t="shared" si="298"/>
        <v/>
      </c>
      <c r="O1743" s="14" t="str">
        <f>IF(timingTable[[#This Row],['[TRACECODE']:.1]]=141,"afterRx","")</f>
        <v/>
      </c>
      <c r="P1743" s="14" t="str">
        <f t="shared" si="299"/>
        <v/>
      </c>
      <c r="Q1743" s="14" t="str">
        <f t="shared" si="300"/>
        <v/>
      </c>
      <c r="R1743" s="14" t="str">
        <f t="shared" si="301"/>
        <v/>
      </c>
      <c r="S1743" s="14" t="str">
        <f t="shared" si="302"/>
        <v>EMPTY</v>
      </c>
      <c r="T1743" s="14" t="str">
        <f t="shared" si="303"/>
        <v>EMPTY</v>
      </c>
      <c r="U1743" s="14" t="str">
        <f t="shared" si="304"/>
        <v>EMPTY</v>
      </c>
      <c r="V1743" s="14" t="str">
        <f t="shared" si="305"/>
        <v>EMPTY</v>
      </c>
      <c r="W1743" s="14" t="str">
        <f>IF(L1743="beforeTx",timingTable[[#This Row],[FRT32_val]]-timingTable[[#This Row],[FRT32_trace]],"EMPTY")</f>
        <v>EMPTY</v>
      </c>
      <c r="X1743" s="14" t="str">
        <f t="shared" si="306"/>
        <v>EMPTY</v>
      </c>
      <c r="Y1743" s="14" t="str">
        <f t="shared" si="307"/>
        <v>EMPTY</v>
      </c>
      <c r="Z1743" s="14" t="str">
        <f>IF(AND(P1743="beforeRx",O1744="afterRx"),J1744-timingTable[[#This Row],[FRT32_trace]],"EMPTY")</f>
        <v>EMPTY</v>
      </c>
      <c r="AA1743" s="14" t="str">
        <f>IF(AND(timingTable[[#This Row],[txEnd]]="txEnd",Q1747="rxStart"),I1747-timingTable[[#This Row],[FRT32_val]],"EMPTY")</f>
        <v>EMPTY</v>
      </c>
    </row>
    <row r="1744" spans="1:27" x14ac:dyDescent="0.25">
      <c r="A1744" s="14" t="s">
        <v>6200</v>
      </c>
      <c r="B1744">
        <v>335694300875</v>
      </c>
      <c r="C1744" s="14" t="s">
        <v>14163</v>
      </c>
      <c r="D1744">
        <v>151</v>
      </c>
      <c r="E1744" s="14" t="s">
        <v>7876</v>
      </c>
      <c r="F1744" s="14" t="s">
        <v>8130</v>
      </c>
      <c r="G1744" s="14">
        <f>timingTable[[#This Row],[FRT_DEC]]-B1743</f>
        <v>441</v>
      </c>
      <c r="H17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INFO]]))),H1743)</f>
        <v>136</v>
      </c>
      <c r="I17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744" s="14">
        <f>HEX2DEC(RIGHT(timingTable[[#This Row],[FRT_HEX]],MIN(LEN(timingTable[[#This Row],[FRT_HEX]])-2,8)))</f>
        <v>686851787</v>
      </c>
      <c r="K1744" s="14" t="str">
        <f>IF(timingTable[[#This Row],['[TRACECODE']:.1]]=140,"afterTx","")</f>
        <v/>
      </c>
      <c r="L1744" s="14" t="str">
        <f t="shared" si="297"/>
        <v/>
      </c>
      <c r="M1744" s="14" t="str">
        <f>IF(AND(H1744=H1743,K1743="afterTx",timingTable[[#This Row],['[TRACECODE']:.1]]=6),"dc","")</f>
        <v/>
      </c>
      <c r="N1744" s="14" t="str">
        <f t="shared" si="298"/>
        <v/>
      </c>
      <c r="O1744" s="14" t="str">
        <f>IF(timingTable[[#This Row],['[TRACECODE']:.1]]=141,"afterRx","")</f>
        <v/>
      </c>
      <c r="P1744" s="14" t="str">
        <f t="shared" si="299"/>
        <v/>
      </c>
      <c r="Q1744" s="14" t="str">
        <f t="shared" si="300"/>
        <v/>
      </c>
      <c r="R1744" s="14" t="str">
        <f t="shared" si="301"/>
        <v/>
      </c>
      <c r="S1744" s="14" t="str">
        <f t="shared" si="302"/>
        <v>EMPTY</v>
      </c>
      <c r="T1744" s="14" t="str">
        <f t="shared" si="303"/>
        <v>EMPTY</v>
      </c>
      <c r="U1744" s="14" t="str">
        <f t="shared" si="304"/>
        <v>EMPTY</v>
      </c>
      <c r="V1744" s="14" t="str">
        <f t="shared" si="305"/>
        <v>EMPTY</v>
      </c>
      <c r="W1744" s="14" t="str">
        <f>IF(L1744="beforeTx",timingTable[[#This Row],[FRT32_val]]-timingTable[[#This Row],[FRT32_trace]],"EMPTY")</f>
        <v>EMPTY</v>
      </c>
      <c r="X1744" s="14" t="str">
        <f t="shared" si="306"/>
        <v>EMPTY</v>
      </c>
      <c r="Y1744" s="14" t="str">
        <f t="shared" si="307"/>
        <v>EMPTY</v>
      </c>
      <c r="Z1744" s="14" t="str">
        <f>IF(AND(P1744="beforeRx",O1745="afterRx"),J1745-timingTable[[#This Row],[FRT32_trace]],"EMPTY")</f>
        <v>EMPTY</v>
      </c>
      <c r="AA1744" s="14" t="str">
        <f>IF(AND(timingTable[[#This Row],[txEnd]]="txEnd",Q1748="rxStart"),I1748-timingTable[[#This Row],[FRT32_val]],"EMPTY")</f>
        <v>EMPTY</v>
      </c>
    </row>
    <row r="1745" spans="1:27" x14ac:dyDescent="0.25">
      <c r="A1745" s="14" t="s">
        <v>6203</v>
      </c>
      <c r="B1745">
        <v>335694300900</v>
      </c>
      <c r="C1745" s="14" t="s">
        <v>14166</v>
      </c>
      <c r="D1745">
        <v>130</v>
      </c>
      <c r="E1745" s="14" t="s">
        <v>3933</v>
      </c>
      <c r="F1745" s="14" t="s">
        <v>3995</v>
      </c>
      <c r="G1745" s="14">
        <f>timingTable[[#This Row],[FRT_DEC]]-B1744</f>
        <v>25</v>
      </c>
      <c r="H17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INFO]]))),H1744)</f>
        <v>136</v>
      </c>
      <c r="I17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983045</v>
      </c>
      <c r="J1745" s="14">
        <f>HEX2DEC(RIGHT(timingTable[[#This Row],[FRT_HEX]],MIN(LEN(timingTable[[#This Row],[FRT_HEX]])-2,8)))</f>
        <v>686851812</v>
      </c>
      <c r="K1745" s="14" t="str">
        <f>IF(timingTable[[#This Row],['[TRACECODE']:.1]]=140,"afterTx","")</f>
        <v/>
      </c>
      <c r="L1745" s="14" t="str">
        <f t="shared" si="297"/>
        <v/>
      </c>
      <c r="M1745" s="14" t="str">
        <f>IF(AND(H1745=H1744,K1744="afterTx",timingTable[[#This Row],['[TRACECODE']:.1]]=6),"dc","")</f>
        <v/>
      </c>
      <c r="N1745" s="14" t="str">
        <f t="shared" si="298"/>
        <v/>
      </c>
      <c r="O1745" s="14" t="str">
        <f>IF(timingTable[[#This Row],['[TRACECODE']:.1]]=141,"afterRx","")</f>
        <v/>
      </c>
      <c r="P1745" s="14" t="str">
        <f t="shared" si="299"/>
        <v>beforeRx</v>
      </c>
      <c r="Q1745" s="14" t="str">
        <f t="shared" si="300"/>
        <v/>
      </c>
      <c r="R1745" s="14" t="str">
        <f t="shared" si="301"/>
        <v/>
      </c>
      <c r="S1745" s="14" t="str">
        <f t="shared" si="302"/>
        <v>EMPTY</v>
      </c>
      <c r="T1745" s="14" t="str">
        <f t="shared" si="303"/>
        <v>EMPTY</v>
      </c>
      <c r="U1745" s="14" t="str">
        <f t="shared" si="304"/>
        <v>EMPTY</v>
      </c>
      <c r="V1745" s="14" t="str">
        <f t="shared" si="305"/>
        <v>EMPTY</v>
      </c>
      <c r="W1745" s="14" t="str">
        <f>IF(L1745="beforeTx",timingTable[[#This Row],[FRT32_val]]-timingTable[[#This Row],[FRT32_trace]],"EMPTY")</f>
        <v>EMPTY</v>
      </c>
      <c r="X1745" s="14" t="str">
        <f t="shared" si="306"/>
        <v>EMPTY</v>
      </c>
      <c r="Y1745" s="14" t="str">
        <f t="shared" si="307"/>
        <v>EMPTY</v>
      </c>
      <c r="Z1745" s="14">
        <f>IF(AND(P1745="beforeRx",O1746="afterRx"),J1746-timingTable[[#This Row],[FRT32_trace]],"EMPTY")</f>
        <v>738</v>
      </c>
      <c r="AA1745" s="14" t="str">
        <f>IF(AND(timingTable[[#This Row],[txEnd]]="txEnd",Q1749="rxStart"),I1749-timingTable[[#This Row],[FRT32_val]],"EMPTY")</f>
        <v>EMPTY</v>
      </c>
    </row>
    <row r="1746" spans="1:27" x14ac:dyDescent="0.25">
      <c r="A1746" s="14" t="s">
        <v>6204</v>
      </c>
      <c r="B1746">
        <v>335694301638</v>
      </c>
      <c r="C1746" s="14" t="s">
        <v>14167</v>
      </c>
      <c r="D1746">
        <v>141</v>
      </c>
      <c r="E1746" s="14" t="s">
        <v>3934</v>
      </c>
      <c r="F1746" s="14" t="s">
        <v>3996</v>
      </c>
      <c r="G1746" s="14">
        <f>timingTable[[#This Row],[FRT_DEC]]-B1745</f>
        <v>738</v>
      </c>
      <c r="H17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INFO]]))),H1745)</f>
        <v>136</v>
      </c>
      <c r="I174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46" s="14">
        <f>HEX2DEC(RIGHT(timingTable[[#This Row],[FRT_HEX]],MIN(LEN(timingTable[[#This Row],[FRT_HEX]])-2,8)))</f>
        <v>686852550</v>
      </c>
      <c r="K1746" s="14" t="str">
        <f>IF(timingTable[[#This Row],['[TRACECODE']:.1]]=140,"afterTx","")</f>
        <v/>
      </c>
      <c r="L1746" s="14" t="str">
        <f t="shared" si="297"/>
        <v/>
      </c>
      <c r="M1746" s="14" t="str">
        <f>IF(AND(H1746=H1745,K1745="afterTx",timingTable[[#This Row],['[TRACECODE']:.1]]=6),"dc","")</f>
        <v/>
      </c>
      <c r="N1746" s="14" t="str">
        <f t="shared" si="298"/>
        <v/>
      </c>
      <c r="O1746" s="14" t="str">
        <f>IF(timingTable[[#This Row],['[TRACECODE']:.1]]=141,"afterRx","")</f>
        <v>afterRx</v>
      </c>
      <c r="P1746" s="14" t="str">
        <f t="shared" si="299"/>
        <v/>
      </c>
      <c r="Q1746" s="14" t="str">
        <f t="shared" si="300"/>
        <v/>
      </c>
      <c r="R1746" s="14" t="str">
        <f t="shared" si="301"/>
        <v/>
      </c>
      <c r="S1746" s="14" t="str">
        <f t="shared" si="302"/>
        <v>EMPTY</v>
      </c>
      <c r="T1746" s="14" t="str">
        <f t="shared" si="303"/>
        <v>EMPTY</v>
      </c>
      <c r="U1746" s="14" t="str">
        <f t="shared" si="304"/>
        <v>EMPTY</v>
      </c>
      <c r="V1746" s="14" t="str">
        <f t="shared" si="305"/>
        <v>EMPTY</v>
      </c>
      <c r="W1746" s="14" t="str">
        <f>IF(L1746="beforeTx",timingTable[[#This Row],[FRT32_val]]-timingTable[[#This Row],[FRT32_trace]],"EMPTY")</f>
        <v>EMPTY</v>
      </c>
      <c r="X1746" s="14" t="str">
        <f t="shared" si="306"/>
        <v>EMPTY</v>
      </c>
      <c r="Y1746" s="14" t="str">
        <f t="shared" si="307"/>
        <v>EMPTY</v>
      </c>
      <c r="Z1746" s="14" t="str">
        <f>IF(AND(P1746="beforeRx",O1747="afterRx"),J1747-timingTable[[#This Row],[FRT32_trace]],"EMPTY")</f>
        <v>EMPTY</v>
      </c>
      <c r="AA1746" s="14" t="str">
        <f>IF(AND(timingTable[[#This Row],[txEnd]]="txEnd",Q1750="rxStart"),I1750-timingTable[[#This Row],[FRT32_val]],"EMPTY")</f>
        <v>EMPTY</v>
      </c>
    </row>
    <row r="1747" spans="1:27" x14ac:dyDescent="0.25">
      <c r="A1747" s="14" t="s">
        <v>6207</v>
      </c>
      <c r="B1747">
        <v>335694302979</v>
      </c>
      <c r="C1747" s="14" t="s">
        <v>14170</v>
      </c>
      <c r="D1747">
        <v>123</v>
      </c>
      <c r="E1747" s="14" t="s">
        <v>3922</v>
      </c>
      <c r="F1747" s="14" t="s">
        <v>14171</v>
      </c>
      <c r="G1747" s="14">
        <f>timingTable[[#This Row],[FRT_DEC]]-B1746</f>
        <v>1341</v>
      </c>
      <c r="H17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INFO]]))),H1746)</f>
        <v>136</v>
      </c>
      <c r="I17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686853486</v>
      </c>
      <c r="J1747" s="14">
        <f>HEX2DEC(RIGHT(timingTable[[#This Row],[FRT_HEX]],MIN(LEN(timingTable[[#This Row],[FRT_HEX]])-2,8)))</f>
        <v>686853891</v>
      </c>
      <c r="K1747" s="14" t="str">
        <f>IF(timingTable[[#This Row],['[TRACECODE']:.1]]=140,"afterTx","")</f>
        <v/>
      </c>
      <c r="L1747" s="14" t="str">
        <f t="shared" si="297"/>
        <v/>
      </c>
      <c r="M1747" s="14" t="str">
        <f>IF(AND(H1747=H1746,K1746="afterTx",timingTable[[#This Row],['[TRACECODE']:.1]]=6),"dc","")</f>
        <v/>
      </c>
      <c r="N1747" s="14" t="str">
        <f t="shared" si="298"/>
        <v/>
      </c>
      <c r="O1747" s="14" t="str">
        <f>IF(timingTable[[#This Row],['[TRACECODE']:.1]]=141,"afterRx","")</f>
        <v/>
      </c>
      <c r="P1747" s="14" t="str">
        <f t="shared" si="299"/>
        <v/>
      </c>
      <c r="Q1747" s="14" t="str">
        <f t="shared" si="300"/>
        <v>rxStart</v>
      </c>
      <c r="R1747" s="14" t="str">
        <f t="shared" si="301"/>
        <v/>
      </c>
      <c r="S1747" s="14" t="str">
        <f t="shared" si="302"/>
        <v>EMPTY</v>
      </c>
      <c r="T1747" s="14" t="str">
        <f t="shared" si="303"/>
        <v>EMPTY</v>
      </c>
      <c r="U1747" s="14" t="str">
        <f t="shared" si="304"/>
        <v>EMPTY</v>
      </c>
      <c r="V1747" s="14" t="str">
        <f t="shared" si="305"/>
        <v>EMPTY</v>
      </c>
      <c r="W1747" s="14" t="str">
        <f>IF(L1747="beforeTx",timingTable[[#This Row],[FRT32_val]]-timingTable[[#This Row],[FRT32_trace]],"EMPTY")</f>
        <v>EMPTY</v>
      </c>
      <c r="X1747" s="14" t="str">
        <f t="shared" si="306"/>
        <v>EMPTY</v>
      </c>
      <c r="Y1747" s="14" t="str">
        <f t="shared" si="307"/>
        <v>EMPTY</v>
      </c>
      <c r="Z1747" s="14" t="str">
        <f>IF(AND(P1747="beforeRx",O1748="afterRx"),J1748-timingTable[[#This Row],[FRT32_trace]],"EMPTY")</f>
        <v>EMPTY</v>
      </c>
      <c r="AA1747" s="14" t="str">
        <f>IF(AND(timingTable[[#This Row],[txEnd]]="txEnd",Q1751="rxStart"),I1751-timingTable[[#This Row],[FRT32_val]],"EMPTY")</f>
        <v>EMPTY</v>
      </c>
    </row>
    <row r="1748" spans="1:27" x14ac:dyDescent="0.25">
      <c r="A1748" s="14" t="s">
        <v>6208</v>
      </c>
      <c r="B1748">
        <v>335694302983</v>
      </c>
      <c r="C1748" s="14" t="s">
        <v>14172</v>
      </c>
      <c r="D1748">
        <v>123</v>
      </c>
      <c r="E1748" s="14" t="s">
        <v>3922</v>
      </c>
      <c r="F1748" s="14" t="s">
        <v>7879</v>
      </c>
      <c r="G1748" s="14">
        <f>timingTable[[#This Row],[FRT_DEC]]-B1747</f>
        <v>4</v>
      </c>
      <c r="H17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INFO]]))),H1747)</f>
        <v>136</v>
      </c>
      <c r="I17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48" s="14">
        <f>HEX2DEC(RIGHT(timingTable[[#This Row],[FRT_HEX]],MIN(LEN(timingTable[[#This Row],[FRT_HEX]])-2,8)))</f>
        <v>686853895</v>
      </c>
      <c r="K1748" s="14" t="str">
        <f>IF(timingTable[[#This Row],['[TRACECODE']:.1]]=140,"afterTx","")</f>
        <v/>
      </c>
      <c r="L1748" s="14" t="str">
        <f t="shared" si="297"/>
        <v/>
      </c>
      <c r="M1748" s="14" t="str">
        <f>IF(AND(H1748=H1747,K1747="afterTx",timingTable[[#This Row],['[TRACECODE']:.1]]=6),"dc","")</f>
        <v/>
      </c>
      <c r="N1748" s="14" t="str">
        <f t="shared" si="298"/>
        <v/>
      </c>
      <c r="O1748" s="14" t="str">
        <f>IF(timingTable[[#This Row],['[TRACECODE']:.1]]=141,"afterRx","")</f>
        <v/>
      </c>
      <c r="P1748" s="14" t="str">
        <f t="shared" si="299"/>
        <v/>
      </c>
      <c r="Q1748" s="14" t="str">
        <f t="shared" si="300"/>
        <v/>
      </c>
      <c r="R1748" s="14" t="str">
        <f t="shared" si="301"/>
        <v/>
      </c>
      <c r="S1748" s="14" t="str">
        <f t="shared" si="302"/>
        <v>EMPTY</v>
      </c>
      <c r="T1748" s="14" t="str">
        <f t="shared" si="303"/>
        <v>EMPTY</v>
      </c>
      <c r="U1748" s="14" t="str">
        <f t="shared" si="304"/>
        <v>EMPTY</v>
      </c>
      <c r="V1748" s="14" t="str">
        <f t="shared" si="305"/>
        <v>EMPTY</v>
      </c>
      <c r="W1748" s="14" t="str">
        <f>IF(L1748="beforeTx",timingTable[[#This Row],[FRT32_val]]-timingTable[[#This Row],[FRT32_trace]],"EMPTY")</f>
        <v>EMPTY</v>
      </c>
      <c r="X1748" s="14" t="str">
        <f t="shared" si="306"/>
        <v>EMPTY</v>
      </c>
      <c r="Y1748" s="14" t="str">
        <f t="shared" si="307"/>
        <v>EMPTY</v>
      </c>
      <c r="Z1748" s="14" t="str">
        <f>IF(AND(P1748="beforeRx",O1749="afterRx"),J1749-timingTable[[#This Row],[FRT32_trace]],"EMPTY")</f>
        <v>EMPTY</v>
      </c>
      <c r="AA1748" s="14" t="str">
        <f>IF(AND(timingTable[[#This Row],[txEnd]]="txEnd",Q1752="rxStart"),I1752-timingTable[[#This Row],[FRT32_val]],"EMPTY")</f>
        <v>EMPTY</v>
      </c>
    </row>
    <row r="1749" spans="1:27" x14ac:dyDescent="0.25">
      <c r="A1749" s="14" t="s">
        <v>6212</v>
      </c>
      <c r="B1749">
        <v>335694303316</v>
      </c>
      <c r="C1749" s="14" t="s">
        <v>14176</v>
      </c>
      <c r="D1749">
        <v>124</v>
      </c>
      <c r="E1749" s="14" t="s">
        <v>3923</v>
      </c>
      <c r="F1749" s="14" t="s">
        <v>14177</v>
      </c>
      <c r="G1749" s="14">
        <f>timingTable[[#This Row],[FRT_DEC]]-B1748</f>
        <v>333</v>
      </c>
      <c r="H17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INFO]]))),H1748)</f>
        <v>136</v>
      </c>
      <c r="I17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686854020</v>
      </c>
      <c r="J1749" s="14">
        <f>HEX2DEC(RIGHT(timingTable[[#This Row],[FRT_HEX]],MIN(LEN(timingTable[[#This Row],[FRT_HEX]])-2,8)))</f>
        <v>686854228</v>
      </c>
      <c r="K1749" s="14" t="str">
        <f>IF(timingTable[[#This Row],['[TRACECODE']:.1]]=140,"afterTx","")</f>
        <v/>
      </c>
      <c r="L1749" s="14" t="str">
        <f t="shared" si="297"/>
        <v/>
      </c>
      <c r="M1749" s="14" t="str">
        <f>IF(AND(H1749=H1748,K1748="afterTx",timingTable[[#This Row],['[TRACECODE']:.1]]=6),"dc","")</f>
        <v/>
      </c>
      <c r="N1749" s="14" t="str">
        <f t="shared" si="298"/>
        <v/>
      </c>
      <c r="O1749" s="14" t="str">
        <f>IF(timingTable[[#This Row],['[TRACECODE']:.1]]=141,"afterRx","")</f>
        <v/>
      </c>
      <c r="P1749" s="14" t="str">
        <f t="shared" si="299"/>
        <v/>
      </c>
      <c r="Q1749" s="14" t="str">
        <f t="shared" si="300"/>
        <v/>
      </c>
      <c r="R1749" s="14" t="str">
        <f t="shared" si="301"/>
        <v>rxEnd</v>
      </c>
      <c r="S1749" s="14" t="str">
        <f t="shared" si="302"/>
        <v>EMPTY</v>
      </c>
      <c r="T1749" s="14" t="str">
        <f t="shared" si="303"/>
        <v>EMPTY</v>
      </c>
      <c r="U1749" s="14">
        <f t="shared" si="304"/>
        <v>-686854018</v>
      </c>
      <c r="V1749" s="14" t="str">
        <f t="shared" si="305"/>
        <v>EMPTY</v>
      </c>
      <c r="W1749" s="14" t="str">
        <f>IF(L1749="beforeTx",timingTable[[#This Row],[FRT32_val]]-timingTable[[#This Row],[FRT32_trace]],"EMPTY")</f>
        <v>EMPTY</v>
      </c>
      <c r="X1749" s="14" t="str">
        <f t="shared" si="306"/>
        <v>EMPTY</v>
      </c>
      <c r="Y1749" s="14">
        <f t="shared" si="307"/>
        <v>225</v>
      </c>
      <c r="Z1749" s="14" t="str">
        <f>IF(AND(P1749="beforeRx",O1750="afterRx"),J1750-timingTable[[#This Row],[FRT32_trace]],"EMPTY")</f>
        <v>EMPTY</v>
      </c>
      <c r="AA1749" s="14" t="str">
        <f>IF(AND(timingTable[[#This Row],[txEnd]]="txEnd",Q1753="rxStart"),I1753-timingTable[[#This Row],[FRT32_val]],"EMPTY")</f>
        <v>EMPTY</v>
      </c>
    </row>
    <row r="1750" spans="1:27" x14ac:dyDescent="0.25">
      <c r="A1750" s="14" t="s">
        <v>6213</v>
      </c>
      <c r="B1750">
        <v>335694303318</v>
      </c>
      <c r="C1750" s="14" t="s">
        <v>14178</v>
      </c>
      <c r="D1750">
        <v>124</v>
      </c>
      <c r="E1750" s="14" t="s">
        <v>3923</v>
      </c>
      <c r="F1750" s="14" t="s">
        <v>7880</v>
      </c>
      <c r="G1750" s="14">
        <f>timingTable[[#This Row],[FRT_DEC]]-B1749</f>
        <v>2</v>
      </c>
      <c r="H17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INFO]]))),H1749)</f>
        <v>136</v>
      </c>
      <c r="I17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50" s="14">
        <f>HEX2DEC(RIGHT(timingTable[[#This Row],[FRT_HEX]],MIN(LEN(timingTable[[#This Row],[FRT_HEX]])-2,8)))</f>
        <v>686854230</v>
      </c>
      <c r="K1750" s="14" t="str">
        <f>IF(timingTable[[#This Row],['[TRACECODE']:.1]]=140,"afterTx","")</f>
        <v/>
      </c>
      <c r="L1750" s="14" t="str">
        <f t="shared" si="297"/>
        <v/>
      </c>
      <c r="M1750" s="14" t="str">
        <f>IF(AND(H1750=H1749,K1749="afterTx",timingTable[[#This Row],['[TRACECODE']:.1]]=6),"dc","")</f>
        <v/>
      </c>
      <c r="N1750" s="14" t="str">
        <f t="shared" si="298"/>
        <v/>
      </c>
      <c r="O1750" s="14" t="str">
        <f>IF(timingTable[[#This Row],['[TRACECODE']:.1]]=141,"afterRx","")</f>
        <v/>
      </c>
      <c r="P1750" s="14" t="str">
        <f t="shared" si="299"/>
        <v/>
      </c>
      <c r="Q1750" s="14" t="str">
        <f t="shared" si="300"/>
        <v/>
      </c>
      <c r="R1750" s="14" t="str">
        <f t="shared" si="301"/>
        <v/>
      </c>
      <c r="S1750" s="14" t="str">
        <f t="shared" si="302"/>
        <v>EMPTY</v>
      </c>
      <c r="T1750" s="14" t="str">
        <f t="shared" si="303"/>
        <v>EMPTY</v>
      </c>
      <c r="U1750" s="14" t="str">
        <f t="shared" si="304"/>
        <v>EMPTY</v>
      </c>
      <c r="V1750" s="14" t="str">
        <f t="shared" si="305"/>
        <v>EMPTY</v>
      </c>
      <c r="W1750" s="14" t="str">
        <f>IF(L1750="beforeTx",timingTable[[#This Row],[FRT32_val]]-timingTable[[#This Row],[FRT32_trace]],"EMPTY")</f>
        <v>EMPTY</v>
      </c>
      <c r="X1750" s="14" t="str">
        <f t="shared" si="306"/>
        <v>EMPTY</v>
      </c>
      <c r="Y1750" s="14" t="str">
        <f t="shared" si="307"/>
        <v>EMPTY</v>
      </c>
      <c r="Z1750" s="14" t="str">
        <f>IF(AND(P1750="beforeRx",O1751="afterRx"),J1751-timingTable[[#This Row],[FRT32_trace]],"EMPTY")</f>
        <v>EMPTY</v>
      </c>
      <c r="AA1750" s="14" t="str">
        <f>IF(AND(timingTable[[#This Row],[txEnd]]="txEnd",Q1754="rxStart"),I1754-timingTable[[#This Row],[FRT32_val]],"EMPTY")</f>
        <v>EMPTY</v>
      </c>
    </row>
    <row r="1751" spans="1:27" x14ac:dyDescent="0.25">
      <c r="A1751" s="14" t="s">
        <v>6214</v>
      </c>
      <c r="B1751">
        <v>335694303333</v>
      </c>
      <c r="C1751" s="14" t="s">
        <v>14179</v>
      </c>
      <c r="D1751">
        <v>151</v>
      </c>
      <c r="E1751" s="14" t="s">
        <v>7876</v>
      </c>
      <c r="F1751" s="14" t="s">
        <v>7845</v>
      </c>
      <c r="G1751" s="14">
        <f>timingTable[[#This Row],[FRT_DEC]]-B1750</f>
        <v>15</v>
      </c>
      <c r="H17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INFO]]))),H1750)</f>
        <v>136</v>
      </c>
      <c r="I17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751" s="14">
        <f>HEX2DEC(RIGHT(timingTable[[#This Row],[FRT_HEX]],MIN(LEN(timingTable[[#This Row],[FRT_HEX]])-2,8)))</f>
        <v>686854245</v>
      </c>
      <c r="K1751" s="14" t="str">
        <f>IF(timingTable[[#This Row],['[TRACECODE']:.1]]=140,"afterTx","")</f>
        <v/>
      </c>
      <c r="L1751" s="14" t="str">
        <f t="shared" si="297"/>
        <v>beforeTx</v>
      </c>
      <c r="M1751" s="14" t="str">
        <f>IF(AND(H1751=H1750,K1750="afterTx",timingTable[[#This Row],['[TRACECODE']:.1]]=6),"dc","")</f>
        <v/>
      </c>
      <c r="N1751" s="14" t="str">
        <f t="shared" si="298"/>
        <v/>
      </c>
      <c r="O1751" s="14" t="str">
        <f>IF(timingTable[[#This Row],['[TRACECODE']:.1]]=141,"afterRx","")</f>
        <v/>
      </c>
      <c r="P1751" s="14" t="str">
        <f t="shared" si="299"/>
        <v/>
      </c>
      <c r="Q1751" s="14" t="str">
        <f t="shared" si="300"/>
        <v/>
      </c>
      <c r="R1751" s="14" t="str">
        <f t="shared" si="301"/>
        <v/>
      </c>
      <c r="S1751" s="14" t="str">
        <f t="shared" si="302"/>
        <v>EMPTY</v>
      </c>
      <c r="T1751" s="14" t="str">
        <f t="shared" si="303"/>
        <v>EMPTY</v>
      </c>
      <c r="U1751" s="14" t="str">
        <f t="shared" si="304"/>
        <v>EMPTY</v>
      </c>
      <c r="V1751" s="14" t="str">
        <f t="shared" si="305"/>
        <v>EMPTY</v>
      </c>
      <c r="W1751" s="14">
        <f>IF(L1751="beforeTx",timingTable[[#This Row],[FRT32_val]]-timingTable[[#This Row],[FRT32_trace]],"EMPTY")</f>
        <v>-686854243</v>
      </c>
      <c r="X1751" s="14">
        <f t="shared" si="306"/>
        <v>718</v>
      </c>
      <c r="Y1751" s="14" t="str">
        <f t="shared" si="307"/>
        <v>EMPTY</v>
      </c>
      <c r="Z1751" s="14" t="str">
        <f>IF(AND(P1751="beforeRx",O1752="afterRx"),J1752-timingTable[[#This Row],[FRT32_trace]],"EMPTY")</f>
        <v>EMPTY</v>
      </c>
      <c r="AA1751" s="14" t="str">
        <f>IF(AND(timingTable[[#This Row],[txEnd]]="txEnd",Q1755="rxStart"),I1755-timingTable[[#This Row],[FRT32_val]],"EMPTY")</f>
        <v>EMPTY</v>
      </c>
    </row>
    <row r="1752" spans="1:27" x14ac:dyDescent="0.25">
      <c r="A1752" s="14" t="s">
        <v>6216</v>
      </c>
      <c r="B1752">
        <v>335694303346</v>
      </c>
      <c r="C1752" s="14" t="s">
        <v>14181</v>
      </c>
      <c r="D1752">
        <v>151</v>
      </c>
      <c r="E1752" s="14" t="s">
        <v>7876</v>
      </c>
      <c r="F1752" s="14" t="s">
        <v>8151</v>
      </c>
      <c r="G1752" s="14">
        <f>timingTable[[#This Row],[FRT_DEC]]-B1751</f>
        <v>13</v>
      </c>
      <c r="H17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INFO]]))),H1751)</f>
        <v>136</v>
      </c>
      <c r="I17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752" s="14">
        <f>HEX2DEC(RIGHT(timingTable[[#This Row],[FRT_HEX]],MIN(LEN(timingTable[[#This Row],[FRT_HEX]])-2,8)))</f>
        <v>686854258</v>
      </c>
      <c r="K1752" s="14" t="str">
        <f>IF(timingTable[[#This Row],['[TRACECODE']:.1]]=140,"afterTx","")</f>
        <v/>
      </c>
      <c r="L1752" s="14" t="str">
        <f t="shared" si="297"/>
        <v/>
      </c>
      <c r="M1752" s="14" t="str">
        <f>IF(AND(H1752=H1751,K1751="afterTx",timingTable[[#This Row],['[TRACECODE']:.1]]=6),"dc","")</f>
        <v/>
      </c>
      <c r="N1752" s="14" t="str">
        <f t="shared" si="298"/>
        <v/>
      </c>
      <c r="O1752" s="14" t="str">
        <f>IF(timingTable[[#This Row],['[TRACECODE']:.1]]=141,"afterRx","")</f>
        <v/>
      </c>
      <c r="P1752" s="14" t="str">
        <f t="shared" si="299"/>
        <v/>
      </c>
      <c r="Q1752" s="14" t="str">
        <f t="shared" si="300"/>
        <v/>
      </c>
      <c r="R1752" s="14" t="str">
        <f t="shared" si="301"/>
        <v/>
      </c>
      <c r="S1752" s="14" t="str">
        <f t="shared" si="302"/>
        <v>EMPTY</v>
      </c>
      <c r="T1752" s="14" t="str">
        <f t="shared" si="303"/>
        <v>EMPTY</v>
      </c>
      <c r="U1752" s="14" t="str">
        <f t="shared" si="304"/>
        <v>EMPTY</v>
      </c>
      <c r="V1752" s="14" t="str">
        <f t="shared" si="305"/>
        <v>EMPTY</v>
      </c>
      <c r="W1752" s="14" t="str">
        <f>IF(L1752="beforeTx",timingTable[[#This Row],[FRT32_val]]-timingTable[[#This Row],[FRT32_trace]],"EMPTY")</f>
        <v>EMPTY</v>
      </c>
      <c r="X1752" s="14" t="str">
        <f t="shared" si="306"/>
        <v>EMPTY</v>
      </c>
      <c r="Y1752" s="14" t="str">
        <f t="shared" si="307"/>
        <v>EMPTY</v>
      </c>
      <c r="Z1752" s="14" t="str">
        <f>IF(AND(P1752="beforeRx",O1753="afterRx"),J1753-timingTable[[#This Row],[FRT32_trace]],"EMPTY")</f>
        <v>EMPTY</v>
      </c>
      <c r="AA1752" s="14" t="str">
        <f>IF(AND(timingTable[[#This Row],[txEnd]]="txEnd",Q1756="rxStart"),I1756-timingTable[[#This Row],[FRT32_val]],"EMPTY")</f>
        <v>EMPTY</v>
      </c>
    </row>
    <row r="1753" spans="1:27" x14ac:dyDescent="0.25">
      <c r="A1753" s="14" t="s">
        <v>6233</v>
      </c>
      <c r="B1753">
        <v>335694304051</v>
      </c>
      <c r="C1753" s="14" t="s">
        <v>14200</v>
      </c>
      <c r="D1753">
        <v>140</v>
      </c>
      <c r="E1753" s="14" t="s">
        <v>1076</v>
      </c>
      <c r="F1753" s="14" t="s">
        <v>7857</v>
      </c>
      <c r="G1753" s="14">
        <f>timingTable[[#This Row],[FRT_DEC]]-B1752</f>
        <v>705</v>
      </c>
      <c r="H17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INFO]]))),H1752)</f>
        <v>136</v>
      </c>
      <c r="I1753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53" s="14">
        <f>HEX2DEC(RIGHT(timingTable[[#This Row],[FRT_HEX]],MIN(LEN(timingTable[[#This Row],[FRT_HEX]])-2,8)))</f>
        <v>686854963</v>
      </c>
      <c r="K1753" s="14" t="str">
        <f>IF(timingTable[[#This Row],['[TRACECODE']:.1]]=140,"afterTx","")</f>
        <v>afterTx</v>
      </c>
      <c r="L1753" s="14" t="str">
        <f t="shared" si="297"/>
        <v/>
      </c>
      <c r="M1753" s="14" t="str">
        <f>IF(AND(H1753=H1752,K1752="afterTx",timingTable[[#This Row],['[TRACECODE']:.1]]=6),"dc","")</f>
        <v/>
      </c>
      <c r="N1753" s="14" t="str">
        <f t="shared" si="298"/>
        <v/>
      </c>
      <c r="O1753" s="14" t="str">
        <f>IF(timingTable[[#This Row],['[TRACECODE']:.1]]=141,"afterRx","")</f>
        <v/>
      </c>
      <c r="P1753" s="14" t="str">
        <f t="shared" si="299"/>
        <v/>
      </c>
      <c r="Q1753" s="14" t="str">
        <f t="shared" si="300"/>
        <v/>
      </c>
      <c r="R1753" s="14" t="str">
        <f t="shared" si="301"/>
        <v/>
      </c>
      <c r="S1753" s="14" t="str">
        <f t="shared" si="302"/>
        <v>EMPTY</v>
      </c>
      <c r="T1753" s="14" t="str">
        <f t="shared" si="303"/>
        <v>EMPTY</v>
      </c>
      <c r="U1753" s="14" t="str">
        <f t="shared" si="304"/>
        <v>EMPTY</v>
      </c>
      <c r="V1753" s="14" t="str">
        <f t="shared" si="305"/>
        <v>EMPTY</v>
      </c>
      <c r="W1753" s="14" t="str">
        <f>IF(L1753="beforeTx",timingTable[[#This Row],[FRT32_val]]-timingTable[[#This Row],[FRT32_trace]],"EMPTY")</f>
        <v>EMPTY</v>
      </c>
      <c r="X1753" s="14" t="str">
        <f t="shared" si="306"/>
        <v>EMPTY</v>
      </c>
      <c r="Y1753" s="14" t="str">
        <f t="shared" si="307"/>
        <v>EMPTY</v>
      </c>
      <c r="Z1753" s="14" t="str">
        <f>IF(AND(P1753="beforeRx",O1754="afterRx"),J1754-timingTable[[#This Row],[FRT32_trace]],"EMPTY")</f>
        <v>EMPTY</v>
      </c>
      <c r="AA1753" s="14" t="str">
        <f>IF(AND(timingTable[[#This Row],[txEnd]]="txEnd",Q1757="rxStart"),I1757-timingTable[[#This Row],[FRT32_val]],"EMPTY")</f>
        <v>EMPTY</v>
      </c>
    </row>
    <row r="1754" spans="1:27" x14ac:dyDescent="0.25">
      <c r="A1754" s="14" t="s">
        <v>6245</v>
      </c>
      <c r="B1754">
        <v>335694305419</v>
      </c>
      <c r="C1754" s="14" t="s">
        <v>14213</v>
      </c>
      <c r="D1754">
        <v>151</v>
      </c>
      <c r="E1754" s="14" t="s">
        <v>7876</v>
      </c>
      <c r="F1754" s="14" t="s">
        <v>7989</v>
      </c>
      <c r="G1754" s="14">
        <f>timingTable[[#This Row],[FRT_DEC]]-B1753</f>
        <v>1368</v>
      </c>
      <c r="H17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INFO]]))),H1753)</f>
        <v>136</v>
      </c>
      <c r="I17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54" s="14">
        <f>HEX2DEC(RIGHT(timingTable[[#This Row],[FRT_HEX]],MIN(LEN(timingTable[[#This Row],[FRT_HEX]])-2,8)))</f>
        <v>686856331</v>
      </c>
      <c r="K1754" s="14" t="str">
        <f>IF(timingTable[[#This Row],['[TRACECODE']:.1]]=140,"afterTx","")</f>
        <v/>
      </c>
      <c r="L1754" s="14" t="str">
        <f t="shared" si="297"/>
        <v/>
      </c>
      <c r="M1754" s="14" t="str">
        <f>IF(AND(H1754=H1753,K1753="afterTx",timingTable[[#This Row],['[TRACECODE']:.1]]=6),"dc","")</f>
        <v/>
      </c>
      <c r="N1754" s="14" t="str">
        <f t="shared" si="298"/>
        <v/>
      </c>
      <c r="O1754" s="14" t="str">
        <f>IF(timingTable[[#This Row],['[TRACECODE']:.1]]=141,"afterRx","")</f>
        <v/>
      </c>
      <c r="P1754" s="14" t="str">
        <f t="shared" si="299"/>
        <v/>
      </c>
      <c r="Q1754" s="14" t="str">
        <f t="shared" si="300"/>
        <v/>
      </c>
      <c r="R1754" s="14" t="str">
        <f t="shared" si="301"/>
        <v/>
      </c>
      <c r="S1754" s="14" t="str">
        <f t="shared" si="302"/>
        <v>EMPTY</v>
      </c>
      <c r="T1754" s="14" t="str">
        <f t="shared" si="303"/>
        <v>EMPTY</v>
      </c>
      <c r="U1754" s="14" t="str">
        <f t="shared" si="304"/>
        <v>EMPTY</v>
      </c>
      <c r="V1754" s="14" t="str">
        <f t="shared" si="305"/>
        <v>EMPTY</v>
      </c>
      <c r="W1754" s="14" t="str">
        <f>IF(L1754="beforeTx",timingTable[[#This Row],[FRT32_val]]-timingTable[[#This Row],[FRT32_trace]],"EMPTY")</f>
        <v>EMPTY</v>
      </c>
      <c r="X1754" s="14" t="str">
        <f t="shared" si="306"/>
        <v>EMPTY</v>
      </c>
      <c r="Y1754" s="14" t="str">
        <f t="shared" si="307"/>
        <v>EMPTY</v>
      </c>
      <c r="Z1754" s="14" t="str">
        <f>IF(AND(P1754="beforeRx",O1755="afterRx"),J1755-timingTable[[#This Row],[FRT32_trace]],"EMPTY")</f>
        <v>EMPTY</v>
      </c>
      <c r="AA1754" s="14" t="str">
        <f>IF(AND(timingTable[[#This Row],[txEnd]]="txEnd",Q1758="rxStart"),I1758-timingTable[[#This Row],[FRT32_val]],"EMPTY")</f>
        <v>EMPTY</v>
      </c>
    </row>
    <row r="1755" spans="1:27" x14ac:dyDescent="0.25">
      <c r="A1755" s="14" t="s">
        <v>6248</v>
      </c>
      <c r="B1755">
        <v>335694312766</v>
      </c>
      <c r="C1755" s="14" t="s">
        <v>14216</v>
      </c>
      <c r="D1755">
        <v>151</v>
      </c>
      <c r="E1755" s="14" t="s">
        <v>7876</v>
      </c>
      <c r="F1755" s="14" t="s">
        <v>7936</v>
      </c>
      <c r="G1755" s="14">
        <f>timingTable[[#This Row],[FRT_DEC]]-B1754</f>
        <v>7347</v>
      </c>
      <c r="H17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INFO]]))),H1754)</f>
        <v>136</v>
      </c>
      <c r="I17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55" s="14">
        <f>HEX2DEC(RIGHT(timingTable[[#This Row],[FRT_HEX]],MIN(LEN(timingTable[[#This Row],[FRT_HEX]])-2,8)))</f>
        <v>686863678</v>
      </c>
      <c r="K1755" s="14" t="str">
        <f>IF(timingTable[[#This Row],['[TRACECODE']:.1]]=140,"afterTx","")</f>
        <v/>
      </c>
      <c r="L1755" s="14" t="str">
        <f t="shared" si="297"/>
        <v/>
      </c>
      <c r="M1755" s="14" t="str">
        <f>IF(AND(H1755=H1754,K1754="afterTx",timingTable[[#This Row],['[TRACECODE']:.1]]=6),"dc","")</f>
        <v/>
      </c>
      <c r="N1755" s="14" t="str">
        <f t="shared" si="298"/>
        <v/>
      </c>
      <c r="O1755" s="14" t="str">
        <f>IF(timingTable[[#This Row],['[TRACECODE']:.1]]=141,"afterRx","")</f>
        <v/>
      </c>
      <c r="P1755" s="14" t="str">
        <f t="shared" si="299"/>
        <v/>
      </c>
      <c r="Q1755" s="14" t="str">
        <f t="shared" si="300"/>
        <v/>
      </c>
      <c r="R1755" s="14" t="str">
        <f t="shared" si="301"/>
        <v/>
      </c>
      <c r="S1755" s="14" t="str">
        <f t="shared" si="302"/>
        <v>EMPTY</v>
      </c>
      <c r="T1755" s="14" t="str">
        <f t="shared" si="303"/>
        <v>EMPTY</v>
      </c>
      <c r="U1755" s="14" t="str">
        <f t="shared" si="304"/>
        <v>EMPTY</v>
      </c>
      <c r="V1755" s="14" t="str">
        <f t="shared" si="305"/>
        <v>EMPTY</v>
      </c>
      <c r="W1755" s="14" t="str">
        <f>IF(L1755="beforeTx",timingTable[[#This Row],[FRT32_val]]-timingTable[[#This Row],[FRT32_trace]],"EMPTY")</f>
        <v>EMPTY</v>
      </c>
      <c r="X1755" s="14" t="str">
        <f t="shared" si="306"/>
        <v>EMPTY</v>
      </c>
      <c r="Y1755" s="14" t="str">
        <f t="shared" si="307"/>
        <v>EMPTY</v>
      </c>
      <c r="Z1755" s="14" t="str">
        <f>IF(AND(P1755="beforeRx",O1756="afterRx"),J1756-timingTable[[#This Row],[FRT32_trace]],"EMPTY")</f>
        <v>EMPTY</v>
      </c>
      <c r="AA1755" s="14" t="str">
        <f>IF(AND(timingTable[[#This Row],[txEnd]]="txEnd",Q1759="rxStart"),I1759-timingTable[[#This Row],[FRT32_val]],"EMPTY")</f>
        <v>EMPTY</v>
      </c>
    </row>
    <row r="1756" spans="1:27" x14ac:dyDescent="0.25">
      <c r="A1756" s="14" t="s">
        <v>6250</v>
      </c>
      <c r="B1756">
        <v>335694316089</v>
      </c>
      <c r="C1756" s="14" t="s">
        <v>14218</v>
      </c>
      <c r="D1756">
        <v>151</v>
      </c>
      <c r="E1756" s="14" t="s">
        <v>7876</v>
      </c>
      <c r="F1756" s="14" t="s">
        <v>7989</v>
      </c>
      <c r="G1756" s="14">
        <f>timingTable[[#This Row],[FRT_DEC]]-B1755</f>
        <v>3323</v>
      </c>
      <c r="H17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INFO]]))),H1755)</f>
        <v>136</v>
      </c>
      <c r="I17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56" s="14">
        <f>HEX2DEC(RIGHT(timingTable[[#This Row],[FRT_HEX]],MIN(LEN(timingTable[[#This Row],[FRT_HEX]])-2,8)))</f>
        <v>686867001</v>
      </c>
      <c r="K1756" s="14" t="str">
        <f>IF(timingTable[[#This Row],['[TRACECODE']:.1]]=140,"afterTx","")</f>
        <v/>
      </c>
      <c r="L1756" s="14" t="str">
        <f t="shared" si="297"/>
        <v/>
      </c>
      <c r="M1756" s="14" t="str">
        <f>IF(AND(H1756=H1755,K1755="afterTx",timingTable[[#This Row],['[TRACECODE']:.1]]=6),"dc","")</f>
        <v/>
      </c>
      <c r="N1756" s="14" t="str">
        <f t="shared" si="298"/>
        <v/>
      </c>
      <c r="O1756" s="14" t="str">
        <f>IF(timingTable[[#This Row],['[TRACECODE']:.1]]=141,"afterRx","")</f>
        <v/>
      </c>
      <c r="P1756" s="14" t="str">
        <f t="shared" si="299"/>
        <v/>
      </c>
      <c r="Q1756" s="14" t="str">
        <f t="shared" si="300"/>
        <v/>
      </c>
      <c r="R1756" s="14" t="str">
        <f t="shared" si="301"/>
        <v/>
      </c>
      <c r="S1756" s="14" t="str">
        <f t="shared" si="302"/>
        <v>EMPTY</v>
      </c>
      <c r="T1756" s="14" t="str">
        <f t="shared" si="303"/>
        <v>EMPTY</v>
      </c>
      <c r="U1756" s="14" t="str">
        <f t="shared" si="304"/>
        <v>EMPTY</v>
      </c>
      <c r="V1756" s="14" t="str">
        <f t="shared" si="305"/>
        <v>EMPTY</v>
      </c>
      <c r="W1756" s="14" t="str">
        <f>IF(L1756="beforeTx",timingTable[[#This Row],[FRT32_val]]-timingTable[[#This Row],[FRT32_trace]],"EMPTY")</f>
        <v>EMPTY</v>
      </c>
      <c r="X1756" s="14" t="str">
        <f t="shared" si="306"/>
        <v>EMPTY</v>
      </c>
      <c r="Y1756" s="14" t="str">
        <f t="shared" si="307"/>
        <v>EMPTY</v>
      </c>
      <c r="Z1756" s="14" t="str">
        <f>IF(AND(P1756="beforeRx",O1757="afterRx"),J1757-timingTable[[#This Row],[FRT32_trace]],"EMPTY")</f>
        <v>EMPTY</v>
      </c>
      <c r="AA1756" s="14" t="str">
        <f>IF(AND(timingTable[[#This Row],[txEnd]]="txEnd",Q1760="rxStart"),I1760-timingTable[[#This Row],[FRT32_val]],"EMPTY")</f>
        <v>EMPTY</v>
      </c>
    </row>
    <row r="1757" spans="1:27" x14ac:dyDescent="0.25">
      <c r="A1757" s="14" t="s">
        <v>6258</v>
      </c>
      <c r="B1757">
        <v>335694317130</v>
      </c>
      <c r="C1757" s="14" t="s">
        <v>14228</v>
      </c>
      <c r="D1757">
        <v>151</v>
      </c>
      <c r="E1757" s="14" t="s">
        <v>7876</v>
      </c>
      <c r="F1757" s="14" t="s">
        <v>7993</v>
      </c>
      <c r="G1757" s="14">
        <f>timingTable[[#This Row],[FRT_DEC]]-B1756</f>
        <v>1041</v>
      </c>
      <c r="H17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INFO]]))),H1756)</f>
        <v>136</v>
      </c>
      <c r="I17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757" s="14">
        <f>HEX2DEC(RIGHT(timingTable[[#This Row],[FRT_HEX]],MIN(LEN(timingTable[[#This Row],[FRT_HEX]])-2,8)))</f>
        <v>686868042</v>
      </c>
      <c r="K1757" s="14" t="str">
        <f>IF(timingTable[[#This Row],['[TRACECODE']:.1]]=140,"afterTx","")</f>
        <v/>
      </c>
      <c r="L1757" s="14" t="str">
        <f t="shared" si="297"/>
        <v/>
      </c>
      <c r="M1757" s="14" t="str">
        <f>IF(AND(H1757=H1756,K1756="afterTx",timingTable[[#This Row],['[TRACECODE']:.1]]=6),"dc","")</f>
        <v/>
      </c>
      <c r="N1757" s="14" t="str">
        <f t="shared" si="298"/>
        <v/>
      </c>
      <c r="O1757" s="14" t="str">
        <f>IF(timingTable[[#This Row],['[TRACECODE']:.1]]=141,"afterRx","")</f>
        <v/>
      </c>
      <c r="P1757" s="14" t="str">
        <f t="shared" si="299"/>
        <v/>
      </c>
      <c r="Q1757" s="14" t="str">
        <f t="shared" si="300"/>
        <v/>
      </c>
      <c r="R1757" s="14" t="str">
        <f t="shared" si="301"/>
        <v/>
      </c>
      <c r="S1757" s="14" t="str">
        <f t="shared" si="302"/>
        <v>EMPTY</v>
      </c>
      <c r="T1757" s="14" t="str">
        <f t="shared" si="303"/>
        <v>EMPTY</v>
      </c>
      <c r="U1757" s="14" t="str">
        <f t="shared" si="304"/>
        <v>EMPTY</v>
      </c>
      <c r="V1757" s="14" t="str">
        <f t="shared" si="305"/>
        <v>EMPTY</v>
      </c>
      <c r="W1757" s="14" t="str">
        <f>IF(L1757="beforeTx",timingTable[[#This Row],[FRT32_val]]-timingTable[[#This Row],[FRT32_trace]],"EMPTY")</f>
        <v>EMPTY</v>
      </c>
      <c r="X1757" s="14" t="str">
        <f t="shared" si="306"/>
        <v>EMPTY</v>
      </c>
      <c r="Y1757" s="14" t="str">
        <f t="shared" si="307"/>
        <v>EMPTY</v>
      </c>
      <c r="Z1757" s="14" t="str">
        <f>IF(AND(P1757="beforeRx",O1758="afterRx"),J1758-timingTable[[#This Row],[FRT32_trace]],"EMPTY")</f>
        <v>EMPTY</v>
      </c>
      <c r="AA1757" s="14" t="str">
        <f>IF(AND(timingTable[[#This Row],[txEnd]]="txEnd",Q1761="rxStart"),I1761-timingTable[[#This Row],[FRT32_val]],"EMPTY")</f>
        <v>EMPTY</v>
      </c>
    </row>
    <row r="1758" spans="1:27" x14ac:dyDescent="0.25">
      <c r="A1758" s="14" t="s">
        <v>6262</v>
      </c>
      <c r="B1758">
        <v>335694317176</v>
      </c>
      <c r="C1758" s="14" t="s">
        <v>14232</v>
      </c>
      <c r="D1758">
        <v>131</v>
      </c>
      <c r="E1758" s="14" t="s">
        <v>3932</v>
      </c>
      <c r="F1758" s="14" t="s">
        <v>14233</v>
      </c>
      <c r="G1758" s="14">
        <f>timingTable[[#This Row],[FRT_DEC]]-B1757</f>
        <v>46</v>
      </c>
      <c r="H17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INFO]]))),H1757)</f>
        <v>137</v>
      </c>
      <c r="I175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58" s="14">
        <f>HEX2DEC(RIGHT(timingTable[[#This Row],[FRT_HEX]],MIN(LEN(timingTable[[#This Row],[FRT_HEX]])-2,8)))</f>
        <v>686868088</v>
      </c>
      <c r="K1758" s="14" t="str">
        <f>IF(timingTable[[#This Row],['[TRACECODE']:.1]]=140,"afterTx","")</f>
        <v/>
      </c>
      <c r="L1758" s="14" t="str">
        <f t="shared" si="297"/>
        <v/>
      </c>
      <c r="M1758" s="14" t="str">
        <f>IF(AND(H1758=H1757,K1757="afterTx",timingTable[[#This Row],['[TRACECODE']:.1]]=6),"dc","")</f>
        <v/>
      </c>
      <c r="N1758" s="14" t="str">
        <f t="shared" si="298"/>
        <v/>
      </c>
      <c r="O1758" s="14" t="str">
        <f>IF(timingTable[[#This Row],['[TRACECODE']:.1]]=141,"afterRx","")</f>
        <v/>
      </c>
      <c r="P1758" s="14" t="str">
        <f t="shared" si="299"/>
        <v/>
      </c>
      <c r="Q1758" s="14" t="str">
        <f t="shared" si="300"/>
        <v/>
      </c>
      <c r="R1758" s="14" t="str">
        <f t="shared" si="301"/>
        <v/>
      </c>
      <c r="S1758" s="14" t="str">
        <f t="shared" si="302"/>
        <v>EMPTY</v>
      </c>
      <c r="T1758" s="14" t="str">
        <f t="shared" si="303"/>
        <v>EMPTY</v>
      </c>
      <c r="U1758" s="14" t="str">
        <f t="shared" si="304"/>
        <v>EMPTY</v>
      </c>
      <c r="V1758" s="14" t="str">
        <f t="shared" si="305"/>
        <v>EMPTY</v>
      </c>
      <c r="W1758" s="14" t="str">
        <f>IF(L1758="beforeTx",timingTable[[#This Row],[FRT32_val]]-timingTable[[#This Row],[FRT32_trace]],"EMPTY")</f>
        <v>EMPTY</v>
      </c>
      <c r="X1758" s="14" t="str">
        <f t="shared" si="306"/>
        <v>EMPTY</v>
      </c>
      <c r="Y1758" s="14" t="str">
        <f t="shared" si="307"/>
        <v>EMPTY</v>
      </c>
      <c r="Z1758" s="14" t="str">
        <f>IF(AND(P1758="beforeRx",O1759="afterRx"),J1759-timingTable[[#This Row],[FRT32_trace]],"EMPTY")</f>
        <v>EMPTY</v>
      </c>
      <c r="AA1758" s="14" t="str">
        <f>IF(AND(timingTable[[#This Row],[txEnd]]="txEnd",Q1762="rxStart"),I1762-timingTable[[#This Row],[FRT32_val]],"EMPTY")</f>
        <v>EMPTY</v>
      </c>
    </row>
    <row r="1759" spans="1:27" x14ac:dyDescent="0.25">
      <c r="A1759" s="14" t="s">
        <v>6264</v>
      </c>
      <c r="B1759">
        <v>335694317223</v>
      </c>
      <c r="C1759" s="14" t="s">
        <v>14235</v>
      </c>
      <c r="D1759">
        <v>129</v>
      </c>
      <c r="E1759" s="14" t="s">
        <v>3677</v>
      </c>
      <c r="F1759" s="14" t="s">
        <v>14236</v>
      </c>
      <c r="G1759" s="14">
        <f>timingTable[[#This Row],[FRT_DEC]]-B1758</f>
        <v>47</v>
      </c>
      <c r="H17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INFO]]))),H1758)</f>
        <v>137</v>
      </c>
      <c r="I17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686869028</v>
      </c>
      <c r="J1759" s="14">
        <f>HEX2DEC(RIGHT(timingTable[[#This Row],[FRT_HEX]],MIN(LEN(timingTable[[#This Row],[FRT_HEX]])-2,8)))</f>
        <v>686868135</v>
      </c>
      <c r="K1759" s="14" t="str">
        <f>IF(timingTable[[#This Row],['[TRACECODE']:.1]]=140,"afterTx","")</f>
        <v/>
      </c>
      <c r="L1759" s="14" t="str">
        <f t="shared" si="297"/>
        <v>beforeTx</v>
      </c>
      <c r="M1759" s="14" t="str">
        <f>IF(AND(H1759=H1758,K1758="afterTx",timingTable[[#This Row],['[TRACECODE']:.1]]=6),"dc","")</f>
        <v/>
      </c>
      <c r="N1759" s="14" t="str">
        <f t="shared" si="298"/>
        <v/>
      </c>
      <c r="O1759" s="14" t="str">
        <f>IF(timingTable[[#This Row],['[TRACECODE']:.1]]=141,"afterRx","")</f>
        <v/>
      </c>
      <c r="P1759" s="14" t="str">
        <f t="shared" si="299"/>
        <v/>
      </c>
      <c r="Q1759" s="14" t="str">
        <f t="shared" si="300"/>
        <v/>
      </c>
      <c r="R1759" s="14" t="str">
        <f t="shared" si="301"/>
        <v/>
      </c>
      <c r="S1759" s="14">
        <f t="shared" si="302"/>
        <v>720</v>
      </c>
      <c r="T1759" s="14" t="str">
        <f t="shared" si="303"/>
        <v>EMPTY</v>
      </c>
      <c r="U1759" s="14" t="str">
        <f t="shared" si="304"/>
        <v>EMPTY</v>
      </c>
      <c r="V1759" s="14" t="str">
        <f t="shared" si="305"/>
        <v>EMPTY</v>
      </c>
      <c r="W1759" s="14">
        <f>IF(L1759="beforeTx",timingTable[[#This Row],[FRT32_val]]-timingTable[[#This Row],[FRT32_trace]],"EMPTY")</f>
        <v>893</v>
      </c>
      <c r="X1759" s="14">
        <f t="shared" si="306"/>
        <v>930</v>
      </c>
      <c r="Y1759" s="14" t="str">
        <f t="shared" si="307"/>
        <v>EMPTY</v>
      </c>
      <c r="Z1759" s="14" t="str">
        <f>IF(AND(P1759="beforeRx",O1760="afterRx"),J1760-timingTable[[#This Row],[FRT32_trace]],"EMPTY")</f>
        <v>EMPTY</v>
      </c>
      <c r="AA1759" s="14" t="str">
        <f>IF(AND(timingTable[[#This Row],[txEnd]]="txEnd",Q1763="rxStart"),I1763-timingTable[[#This Row],[FRT32_val]],"EMPTY")</f>
        <v>EMPTY</v>
      </c>
    </row>
    <row r="1760" spans="1:27" x14ac:dyDescent="0.25">
      <c r="A1760" s="14" t="s">
        <v>6265</v>
      </c>
      <c r="B1760">
        <v>335694317226</v>
      </c>
      <c r="C1760" s="14" t="s">
        <v>14237</v>
      </c>
      <c r="D1760">
        <v>129</v>
      </c>
      <c r="E1760" s="14" t="s">
        <v>3677</v>
      </c>
      <c r="F1760" s="14" t="s">
        <v>7881</v>
      </c>
      <c r="G1760" s="14">
        <f>timingTable[[#This Row],[FRT_DEC]]-B1759</f>
        <v>3</v>
      </c>
      <c r="H17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INFO]]))),H1759)</f>
        <v>137</v>
      </c>
      <c r="I17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60" s="14">
        <f>HEX2DEC(RIGHT(timingTable[[#This Row],[FRT_HEX]],MIN(LEN(timingTable[[#This Row],[FRT_HEX]])-2,8)))</f>
        <v>686868138</v>
      </c>
      <c r="K1760" s="14" t="str">
        <f>IF(timingTable[[#This Row],['[TRACECODE']:.1]]=140,"afterTx","")</f>
        <v/>
      </c>
      <c r="L1760" s="14" t="str">
        <f t="shared" si="297"/>
        <v/>
      </c>
      <c r="M1760" s="14" t="str">
        <f>IF(AND(H1760=H1759,K1759="afterTx",timingTable[[#This Row],['[TRACECODE']:.1]]=6),"dc","")</f>
        <v/>
      </c>
      <c r="N1760" s="14" t="str">
        <f t="shared" si="298"/>
        <v/>
      </c>
      <c r="O1760" s="14" t="str">
        <f>IF(timingTable[[#This Row],['[TRACECODE']:.1]]=141,"afterRx","")</f>
        <v/>
      </c>
      <c r="P1760" s="14" t="str">
        <f t="shared" si="299"/>
        <v/>
      </c>
      <c r="Q1760" s="14" t="str">
        <f t="shared" si="300"/>
        <v/>
      </c>
      <c r="R1760" s="14" t="str">
        <f t="shared" si="301"/>
        <v/>
      </c>
      <c r="S1760" s="14" t="str">
        <f t="shared" si="302"/>
        <v>EMPTY</v>
      </c>
      <c r="T1760" s="14" t="str">
        <f t="shared" si="303"/>
        <v>EMPTY</v>
      </c>
      <c r="U1760" s="14" t="str">
        <f t="shared" si="304"/>
        <v>EMPTY</v>
      </c>
      <c r="V1760" s="14" t="str">
        <f t="shared" si="305"/>
        <v>EMPTY</v>
      </c>
      <c r="W1760" s="14" t="str">
        <f>IF(L1760="beforeTx",timingTable[[#This Row],[FRT32_val]]-timingTable[[#This Row],[FRT32_trace]],"EMPTY")</f>
        <v>EMPTY</v>
      </c>
      <c r="X1760" s="14" t="str">
        <f t="shared" si="306"/>
        <v>EMPTY</v>
      </c>
      <c r="Y1760" s="14" t="str">
        <f t="shared" si="307"/>
        <v>EMPTY</v>
      </c>
      <c r="Z1760" s="14" t="str">
        <f>IF(AND(P1760="beforeRx",O1761="afterRx"),J1761-timingTable[[#This Row],[FRT32_trace]],"EMPTY")</f>
        <v>EMPTY</v>
      </c>
      <c r="AA1760" s="14" t="str">
        <f>IF(AND(timingTable[[#This Row],[txEnd]]="txEnd",Q1764="rxStart"),I1764-timingTable[[#This Row],[FRT32_val]],"EMPTY")</f>
        <v>EMPTY</v>
      </c>
    </row>
    <row r="1761" spans="1:27" x14ac:dyDescent="0.25">
      <c r="A1761" s="14" t="s">
        <v>6266</v>
      </c>
      <c r="B1761">
        <v>335694318153</v>
      </c>
      <c r="C1761" s="14" t="s">
        <v>14238</v>
      </c>
      <c r="D1761">
        <v>140</v>
      </c>
      <c r="E1761" s="14" t="s">
        <v>1076</v>
      </c>
      <c r="F1761" s="14" t="s">
        <v>7872</v>
      </c>
      <c r="G1761" s="14">
        <f>timingTable[[#This Row],[FRT_DEC]]-B1760</f>
        <v>927</v>
      </c>
      <c r="H17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INFO]]))),H1760)</f>
        <v>137</v>
      </c>
      <c r="I176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61" s="14">
        <f>HEX2DEC(RIGHT(timingTable[[#This Row],[FRT_HEX]],MIN(LEN(timingTable[[#This Row],[FRT_HEX]])-2,8)))</f>
        <v>686869065</v>
      </c>
      <c r="K1761" s="14" t="str">
        <f>IF(timingTable[[#This Row],['[TRACECODE']:.1]]=140,"afterTx","")</f>
        <v>afterTx</v>
      </c>
      <c r="L1761" s="14" t="str">
        <f t="shared" si="297"/>
        <v/>
      </c>
      <c r="M1761" s="14" t="str">
        <f>IF(AND(H1761=H1760,K1760="afterTx",timingTable[[#This Row],['[TRACECODE']:.1]]=6),"dc","")</f>
        <v/>
      </c>
      <c r="N1761" s="14" t="str">
        <f t="shared" si="298"/>
        <v/>
      </c>
      <c r="O1761" s="14" t="str">
        <f>IF(timingTable[[#This Row],['[TRACECODE']:.1]]=141,"afterRx","")</f>
        <v/>
      </c>
      <c r="P1761" s="14" t="str">
        <f t="shared" si="299"/>
        <v/>
      </c>
      <c r="Q1761" s="14" t="str">
        <f t="shared" si="300"/>
        <v/>
      </c>
      <c r="R1761" s="14" t="str">
        <f t="shared" si="301"/>
        <v/>
      </c>
      <c r="S1761" s="14" t="str">
        <f t="shared" si="302"/>
        <v>EMPTY</v>
      </c>
      <c r="T1761" s="14" t="str">
        <f t="shared" si="303"/>
        <v>EMPTY</v>
      </c>
      <c r="U1761" s="14" t="str">
        <f t="shared" si="304"/>
        <v>EMPTY</v>
      </c>
      <c r="V1761" s="14" t="str">
        <f t="shared" si="305"/>
        <v>EMPTY</v>
      </c>
      <c r="W1761" s="14" t="str">
        <f>IF(L1761="beforeTx",timingTable[[#This Row],[FRT32_val]]-timingTable[[#This Row],[FRT32_trace]],"EMPTY")</f>
        <v>EMPTY</v>
      </c>
      <c r="X1761" s="14" t="str">
        <f t="shared" si="306"/>
        <v>EMPTY</v>
      </c>
      <c r="Y1761" s="14" t="str">
        <f t="shared" si="307"/>
        <v>EMPTY</v>
      </c>
      <c r="Z1761" s="14" t="str">
        <f>IF(AND(P1761="beforeRx",O1762="afterRx"),J1762-timingTable[[#This Row],[FRT32_trace]],"EMPTY")</f>
        <v>EMPTY</v>
      </c>
      <c r="AA1761" s="14" t="str">
        <f>IF(AND(timingTable[[#This Row],[txEnd]]="txEnd",Q1765="rxStart"),I1765-timingTable[[#This Row],[FRT32_val]],"EMPTY")</f>
        <v>EMPTY</v>
      </c>
    </row>
    <row r="1762" spans="1:27" x14ac:dyDescent="0.25">
      <c r="A1762" s="14" t="s">
        <v>6268</v>
      </c>
      <c r="B1762">
        <v>335694321786</v>
      </c>
      <c r="C1762" s="14" t="s">
        <v>14240</v>
      </c>
      <c r="D1762">
        <v>6</v>
      </c>
      <c r="E1762" s="14" t="s">
        <v>1077</v>
      </c>
      <c r="F1762" s="14" t="s">
        <v>14241</v>
      </c>
      <c r="G1762" s="14">
        <f>timingTable[[#This Row],[FRT_DEC]]-B1761</f>
        <v>3633</v>
      </c>
      <c r="H17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INFO]]))),H1761)</f>
        <v>137</v>
      </c>
      <c r="I17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686869748</v>
      </c>
      <c r="J1762" s="14">
        <f>HEX2DEC(RIGHT(timingTable[[#This Row],[FRT_HEX]],MIN(LEN(timingTable[[#This Row],[FRT_HEX]])-2,8)))</f>
        <v>686872698</v>
      </c>
      <c r="K1762" s="14" t="str">
        <f>IF(timingTable[[#This Row],['[TRACECODE']:.1]]=140,"afterTx","")</f>
        <v/>
      </c>
      <c r="L1762" s="14" t="str">
        <f t="shared" si="297"/>
        <v/>
      </c>
      <c r="M1762" s="14" t="str">
        <f>IF(AND(H1762=H1761,K1761="afterTx",timingTable[[#This Row],['[TRACECODE']:.1]]=6),"dc","")</f>
        <v>dc</v>
      </c>
      <c r="N1762" s="14" t="str">
        <f t="shared" si="298"/>
        <v/>
      </c>
      <c r="O1762" s="14" t="str">
        <f>IF(timingTable[[#This Row],['[TRACECODE']:.1]]=141,"afterRx","")</f>
        <v/>
      </c>
      <c r="P1762" s="14" t="str">
        <f t="shared" si="299"/>
        <v/>
      </c>
      <c r="Q1762" s="14" t="str">
        <f t="shared" si="300"/>
        <v/>
      </c>
      <c r="R1762" s="14" t="str">
        <f t="shared" si="301"/>
        <v/>
      </c>
      <c r="S1762" s="14" t="str">
        <f t="shared" si="302"/>
        <v>EMPTY</v>
      </c>
      <c r="T1762" s="14" t="str">
        <f t="shared" si="303"/>
        <v>EMPTY</v>
      </c>
      <c r="U1762" s="14" t="str">
        <f t="shared" si="304"/>
        <v>EMPTY</v>
      </c>
      <c r="V1762" s="14" t="str">
        <f t="shared" si="305"/>
        <v>EMPTY</v>
      </c>
      <c r="W1762" s="14" t="str">
        <f>IF(L1762="beforeTx",timingTable[[#This Row],[FRT32_val]]-timingTable[[#This Row],[FRT32_trace]],"EMPTY")</f>
        <v>EMPTY</v>
      </c>
      <c r="X1762" s="14" t="str">
        <f t="shared" si="306"/>
        <v>EMPTY</v>
      </c>
      <c r="Y1762" s="14" t="str">
        <f t="shared" si="307"/>
        <v>EMPTY</v>
      </c>
      <c r="Z1762" s="14" t="str">
        <f>IF(AND(P1762="beforeRx",O1763="afterRx"),J1763-timingTable[[#This Row],[FRT32_trace]],"EMPTY")</f>
        <v>EMPTY</v>
      </c>
      <c r="AA1762" s="14" t="str">
        <f>IF(AND(timingTable[[#This Row],[txEnd]]="txEnd",Q1766="rxStart"),I1766-timingTable[[#This Row],[FRT32_val]],"EMPTY")</f>
        <v>EMPTY</v>
      </c>
    </row>
    <row r="1763" spans="1:27" x14ac:dyDescent="0.25">
      <c r="A1763" s="14" t="s">
        <v>6269</v>
      </c>
      <c r="B1763">
        <v>335694321788</v>
      </c>
      <c r="C1763" s="14" t="s">
        <v>14242</v>
      </c>
      <c r="D1763">
        <v>6</v>
      </c>
      <c r="E1763" s="14" t="s">
        <v>1077</v>
      </c>
      <c r="F1763" s="14" t="s">
        <v>7877</v>
      </c>
      <c r="G1763" s="14">
        <f>timingTable[[#This Row],[FRT_DEC]]-B1762</f>
        <v>2</v>
      </c>
      <c r="H17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INFO]]))),H1762)</f>
        <v>137</v>
      </c>
      <c r="I17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63" s="14">
        <f>HEX2DEC(RIGHT(timingTable[[#This Row],[FRT_HEX]],MIN(LEN(timingTable[[#This Row],[FRT_HEX]])-2,8)))</f>
        <v>686872700</v>
      </c>
      <c r="K1763" s="14" t="str">
        <f>IF(timingTable[[#This Row],['[TRACECODE']:.1]]=140,"afterTx","")</f>
        <v/>
      </c>
      <c r="L1763" s="14" t="str">
        <f t="shared" si="297"/>
        <v/>
      </c>
      <c r="M1763" s="14" t="str">
        <f>IF(AND(H1763=H1762,K1762="afterTx",timingTable[[#This Row],['[TRACECODE']:.1]]=6),"dc","")</f>
        <v/>
      </c>
      <c r="N1763" s="14" t="str">
        <f t="shared" si="298"/>
        <v/>
      </c>
      <c r="O1763" s="14" t="str">
        <f>IF(timingTable[[#This Row],['[TRACECODE']:.1]]=141,"afterRx","")</f>
        <v/>
      </c>
      <c r="P1763" s="14" t="str">
        <f t="shared" si="299"/>
        <v/>
      </c>
      <c r="Q1763" s="14" t="str">
        <f t="shared" si="300"/>
        <v/>
      </c>
      <c r="R1763" s="14" t="str">
        <f t="shared" si="301"/>
        <v/>
      </c>
      <c r="S1763" s="14" t="str">
        <f t="shared" si="302"/>
        <v>EMPTY</v>
      </c>
      <c r="T1763" s="14" t="str">
        <f t="shared" si="303"/>
        <v>EMPTY</v>
      </c>
      <c r="U1763" s="14" t="str">
        <f t="shared" si="304"/>
        <v>EMPTY</v>
      </c>
      <c r="V1763" s="14" t="str">
        <f t="shared" si="305"/>
        <v>EMPTY</v>
      </c>
      <c r="W1763" s="14" t="str">
        <f>IF(L1763="beforeTx",timingTable[[#This Row],[FRT32_val]]-timingTable[[#This Row],[FRT32_trace]],"EMPTY")</f>
        <v>EMPTY</v>
      </c>
      <c r="X1763" s="14" t="str">
        <f t="shared" si="306"/>
        <v>EMPTY</v>
      </c>
      <c r="Y1763" s="14" t="str">
        <f t="shared" si="307"/>
        <v>EMPTY</v>
      </c>
      <c r="Z1763" s="14" t="str">
        <f>IF(AND(P1763="beforeRx",O1764="afterRx"),J1764-timingTable[[#This Row],[FRT32_trace]],"EMPTY")</f>
        <v>EMPTY</v>
      </c>
      <c r="AA1763" s="14" t="str">
        <f>IF(AND(timingTable[[#This Row],[txEnd]]="txEnd",Q1767="rxStart"),I1767-timingTable[[#This Row],[FRT32_val]],"EMPTY")</f>
        <v>EMPTY</v>
      </c>
    </row>
    <row r="1764" spans="1:27" x14ac:dyDescent="0.25">
      <c r="A1764" s="14" t="s">
        <v>6270</v>
      </c>
      <c r="B1764">
        <v>335694321791</v>
      </c>
      <c r="C1764" s="14" t="s">
        <v>14243</v>
      </c>
      <c r="D1764">
        <v>122</v>
      </c>
      <c r="E1764" s="14" t="s">
        <v>3921</v>
      </c>
      <c r="F1764" s="14" t="s">
        <v>14244</v>
      </c>
      <c r="G1764" s="14">
        <f>timingTable[[#This Row],[FRT_DEC]]-B1763</f>
        <v>3</v>
      </c>
      <c r="H17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INFO]]))),H1763)</f>
        <v>137</v>
      </c>
      <c r="I17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686872639</v>
      </c>
      <c r="J1764" s="14">
        <f>HEX2DEC(RIGHT(timingTable[[#This Row],[FRT_HEX]],MIN(LEN(timingTable[[#This Row],[FRT_HEX]])-2,8)))</f>
        <v>686872703</v>
      </c>
      <c r="K1764" s="14" t="str">
        <f>IF(timingTable[[#This Row],['[TRACECODE']:.1]]=140,"afterTx","")</f>
        <v/>
      </c>
      <c r="L1764" s="14" t="str">
        <f t="shared" si="297"/>
        <v/>
      </c>
      <c r="M1764" s="14" t="str">
        <f>IF(AND(H1764=H1763,K1763="afterTx",timingTable[[#This Row],['[TRACECODE']:.1]]=6),"dc","")</f>
        <v/>
      </c>
      <c r="N1764" s="14" t="str">
        <f t="shared" si="298"/>
        <v>txEnd</v>
      </c>
      <c r="O1764" s="14" t="str">
        <f>IF(timingTable[[#This Row],['[TRACECODE']:.1]]=141,"afterRx","")</f>
        <v/>
      </c>
      <c r="P1764" s="14" t="str">
        <f t="shared" si="299"/>
        <v/>
      </c>
      <c r="Q1764" s="14" t="str">
        <f t="shared" si="300"/>
        <v/>
      </c>
      <c r="R1764" s="14" t="str">
        <f t="shared" si="301"/>
        <v/>
      </c>
      <c r="S1764" s="14" t="str">
        <f t="shared" si="302"/>
        <v>EMPTY</v>
      </c>
      <c r="T1764" s="14" t="str">
        <f t="shared" si="303"/>
        <v>EMPTY</v>
      </c>
      <c r="U1764" s="14" t="str">
        <f t="shared" si="304"/>
        <v>EMPTY</v>
      </c>
      <c r="V1764" s="14" t="str">
        <f t="shared" si="305"/>
        <v>EMPTY</v>
      </c>
      <c r="W1764" s="14" t="str">
        <f>IF(L1764="beforeTx",timingTable[[#This Row],[FRT32_val]]-timingTable[[#This Row],[FRT32_trace]],"EMPTY")</f>
        <v>EMPTY</v>
      </c>
      <c r="X1764" s="14" t="str">
        <f t="shared" si="306"/>
        <v>EMPTY</v>
      </c>
      <c r="Y1764" s="14" t="str">
        <f t="shared" si="307"/>
        <v>EMPTY</v>
      </c>
      <c r="Z1764" s="14" t="str">
        <f>IF(AND(P1764="beforeRx",O1765="afterRx"),J1765-timingTable[[#This Row],[FRT32_trace]],"EMPTY")</f>
        <v>EMPTY</v>
      </c>
      <c r="AA1764" s="14" t="str">
        <f>IF(AND(timingTable[[#This Row],[txEnd]]="txEnd",Q1768="rxStart"),I1768-timingTable[[#This Row],[FRT32_val]],"EMPTY")</f>
        <v>EMPTY</v>
      </c>
    </row>
    <row r="1765" spans="1:27" x14ac:dyDescent="0.25">
      <c r="A1765" s="14" t="s">
        <v>6271</v>
      </c>
      <c r="B1765">
        <v>335694321793</v>
      </c>
      <c r="C1765" s="14" t="s">
        <v>14245</v>
      </c>
      <c r="D1765">
        <v>122</v>
      </c>
      <c r="E1765" s="14" t="s">
        <v>3921</v>
      </c>
      <c r="F1765" s="14" t="s">
        <v>7878</v>
      </c>
      <c r="G1765" s="14">
        <f>timingTable[[#This Row],[FRT_DEC]]-B1764</f>
        <v>2</v>
      </c>
      <c r="H17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INFO]]))),H1764)</f>
        <v>137</v>
      </c>
      <c r="I17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65" s="14">
        <f>HEX2DEC(RIGHT(timingTable[[#This Row],[FRT_HEX]],MIN(LEN(timingTable[[#This Row],[FRT_HEX]])-2,8)))</f>
        <v>686872705</v>
      </c>
      <c r="K1765" s="14" t="str">
        <f>IF(timingTable[[#This Row],['[TRACECODE']:.1]]=140,"afterTx","")</f>
        <v/>
      </c>
      <c r="L1765" s="14" t="str">
        <f t="shared" si="297"/>
        <v/>
      </c>
      <c r="M1765" s="14" t="str">
        <f>IF(AND(H1765=H1764,K1764="afterTx",timingTable[[#This Row],['[TRACECODE']:.1]]=6),"dc","")</f>
        <v/>
      </c>
      <c r="N1765" s="14" t="str">
        <f t="shared" si="298"/>
        <v/>
      </c>
      <c r="O1765" s="14" t="str">
        <f>IF(timingTable[[#This Row],['[TRACECODE']:.1]]=141,"afterRx","")</f>
        <v/>
      </c>
      <c r="P1765" s="14" t="str">
        <f t="shared" si="299"/>
        <v/>
      </c>
      <c r="Q1765" s="14" t="str">
        <f t="shared" si="300"/>
        <v/>
      </c>
      <c r="R1765" s="14" t="str">
        <f t="shared" si="301"/>
        <v/>
      </c>
      <c r="S1765" s="14" t="str">
        <f t="shared" si="302"/>
        <v>EMPTY</v>
      </c>
      <c r="T1765" s="14" t="str">
        <f t="shared" si="303"/>
        <v>EMPTY</v>
      </c>
      <c r="U1765" s="14" t="str">
        <f t="shared" si="304"/>
        <v>EMPTY</v>
      </c>
      <c r="V1765" s="14" t="str">
        <f t="shared" si="305"/>
        <v>EMPTY</v>
      </c>
      <c r="W1765" s="14" t="str">
        <f>IF(L1765="beforeTx",timingTable[[#This Row],[FRT32_val]]-timingTable[[#This Row],[FRT32_trace]],"EMPTY")</f>
        <v>EMPTY</v>
      </c>
      <c r="X1765" s="14" t="str">
        <f t="shared" si="306"/>
        <v>EMPTY</v>
      </c>
      <c r="Y1765" s="14" t="str">
        <f t="shared" si="307"/>
        <v>EMPTY</v>
      </c>
      <c r="Z1765" s="14" t="str">
        <f>IF(AND(P1765="beforeRx",O1766="afterRx"),J1766-timingTable[[#This Row],[FRT32_trace]],"EMPTY")</f>
        <v>EMPTY</v>
      </c>
      <c r="AA1765" s="14" t="str">
        <f>IF(AND(timingTable[[#This Row],[txEnd]]="txEnd",Q1769="rxStart"),I1769-timingTable[[#This Row],[FRT32_val]],"EMPTY")</f>
        <v>EMPTY</v>
      </c>
    </row>
    <row r="1766" spans="1:27" x14ac:dyDescent="0.25">
      <c r="A1766" s="14" t="s">
        <v>6272</v>
      </c>
      <c r="B1766">
        <v>335694321801</v>
      </c>
      <c r="C1766" s="14" t="s">
        <v>14246</v>
      </c>
      <c r="D1766">
        <v>151</v>
      </c>
      <c r="E1766" s="14" t="s">
        <v>7876</v>
      </c>
      <c r="F1766" s="14" t="s">
        <v>8006</v>
      </c>
      <c r="G1766" s="14">
        <f>timingTable[[#This Row],[FRT_DEC]]-B1765</f>
        <v>8</v>
      </c>
      <c r="H17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INFO]]))),H1765)</f>
        <v>137</v>
      </c>
      <c r="I17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766" s="14">
        <f>HEX2DEC(RIGHT(timingTable[[#This Row],[FRT_HEX]],MIN(LEN(timingTable[[#This Row],[FRT_HEX]])-2,8)))</f>
        <v>686872713</v>
      </c>
      <c r="K1766" s="14" t="str">
        <f>IF(timingTable[[#This Row],['[TRACECODE']:.1]]=140,"afterTx","")</f>
        <v/>
      </c>
      <c r="L1766" s="14" t="str">
        <f t="shared" si="297"/>
        <v/>
      </c>
      <c r="M1766" s="14" t="str">
        <f>IF(AND(H1766=H1765,K1765="afterTx",timingTable[[#This Row],['[TRACECODE']:.1]]=6),"dc","")</f>
        <v/>
      </c>
      <c r="N1766" s="14" t="str">
        <f t="shared" si="298"/>
        <v/>
      </c>
      <c r="O1766" s="14" t="str">
        <f>IF(timingTable[[#This Row],['[TRACECODE']:.1]]=141,"afterRx","")</f>
        <v/>
      </c>
      <c r="P1766" s="14" t="str">
        <f t="shared" si="299"/>
        <v/>
      </c>
      <c r="Q1766" s="14" t="str">
        <f t="shared" si="300"/>
        <v/>
      </c>
      <c r="R1766" s="14" t="str">
        <f t="shared" si="301"/>
        <v/>
      </c>
      <c r="S1766" s="14" t="str">
        <f t="shared" si="302"/>
        <v>EMPTY</v>
      </c>
      <c r="T1766" s="14" t="str">
        <f t="shared" si="303"/>
        <v>EMPTY</v>
      </c>
      <c r="U1766" s="14" t="str">
        <f t="shared" si="304"/>
        <v>EMPTY</v>
      </c>
      <c r="V1766" s="14" t="str">
        <f t="shared" si="305"/>
        <v>EMPTY</v>
      </c>
      <c r="W1766" s="14" t="str">
        <f>IF(L1766="beforeTx",timingTable[[#This Row],[FRT32_val]]-timingTable[[#This Row],[FRT32_trace]],"EMPTY")</f>
        <v>EMPTY</v>
      </c>
      <c r="X1766" s="14" t="str">
        <f t="shared" si="306"/>
        <v>EMPTY</v>
      </c>
      <c r="Y1766" s="14" t="str">
        <f t="shared" si="307"/>
        <v>EMPTY</v>
      </c>
      <c r="Z1766" s="14" t="str">
        <f>IF(AND(P1766="beforeRx",O1767="afterRx"),J1767-timingTable[[#This Row],[FRT32_trace]],"EMPTY")</f>
        <v>EMPTY</v>
      </c>
      <c r="AA1766" s="14" t="str">
        <f>IF(AND(timingTable[[#This Row],[txEnd]]="txEnd",Q1770="rxStart"),I1770-timingTable[[#This Row],[FRT32_val]],"EMPTY")</f>
        <v>EMPTY</v>
      </c>
    </row>
    <row r="1767" spans="1:27" x14ac:dyDescent="0.25">
      <c r="A1767" s="14" t="s">
        <v>6280</v>
      </c>
      <c r="B1767">
        <v>335694322241</v>
      </c>
      <c r="C1767" s="14" t="s">
        <v>14255</v>
      </c>
      <c r="D1767">
        <v>151</v>
      </c>
      <c r="E1767" s="14" t="s">
        <v>7876</v>
      </c>
      <c r="F1767" s="14" t="s">
        <v>8130</v>
      </c>
      <c r="G1767" s="14">
        <f>timingTable[[#This Row],[FRT_DEC]]-B1766</f>
        <v>440</v>
      </c>
      <c r="H17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INFO]]))),H1766)</f>
        <v>137</v>
      </c>
      <c r="I17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767" s="14">
        <f>HEX2DEC(RIGHT(timingTable[[#This Row],[FRT_HEX]],MIN(LEN(timingTable[[#This Row],[FRT_HEX]])-2,8)))</f>
        <v>686873153</v>
      </c>
      <c r="K1767" s="14" t="str">
        <f>IF(timingTable[[#This Row],['[TRACECODE']:.1]]=140,"afterTx","")</f>
        <v/>
      </c>
      <c r="L1767" s="14" t="str">
        <f t="shared" si="297"/>
        <v/>
      </c>
      <c r="M1767" s="14" t="str">
        <f>IF(AND(H1767=H1766,K1766="afterTx",timingTable[[#This Row],['[TRACECODE']:.1]]=6),"dc","")</f>
        <v/>
      </c>
      <c r="N1767" s="14" t="str">
        <f t="shared" si="298"/>
        <v/>
      </c>
      <c r="O1767" s="14" t="str">
        <f>IF(timingTable[[#This Row],['[TRACECODE']:.1]]=141,"afterRx","")</f>
        <v/>
      </c>
      <c r="P1767" s="14" t="str">
        <f t="shared" si="299"/>
        <v/>
      </c>
      <c r="Q1767" s="14" t="str">
        <f t="shared" si="300"/>
        <v/>
      </c>
      <c r="R1767" s="14" t="str">
        <f t="shared" si="301"/>
        <v/>
      </c>
      <c r="S1767" s="14" t="str">
        <f t="shared" si="302"/>
        <v>EMPTY</v>
      </c>
      <c r="T1767" s="14" t="str">
        <f t="shared" si="303"/>
        <v>EMPTY</v>
      </c>
      <c r="U1767" s="14" t="str">
        <f t="shared" si="304"/>
        <v>EMPTY</v>
      </c>
      <c r="V1767" s="14" t="str">
        <f t="shared" si="305"/>
        <v>EMPTY</v>
      </c>
      <c r="W1767" s="14" t="str">
        <f>IF(L1767="beforeTx",timingTable[[#This Row],[FRT32_val]]-timingTable[[#This Row],[FRT32_trace]],"EMPTY")</f>
        <v>EMPTY</v>
      </c>
      <c r="X1767" s="14" t="str">
        <f t="shared" si="306"/>
        <v>EMPTY</v>
      </c>
      <c r="Y1767" s="14" t="str">
        <f t="shared" si="307"/>
        <v>EMPTY</v>
      </c>
      <c r="Z1767" s="14" t="str">
        <f>IF(AND(P1767="beforeRx",O1768="afterRx"),J1768-timingTable[[#This Row],[FRT32_trace]],"EMPTY")</f>
        <v>EMPTY</v>
      </c>
      <c r="AA1767" s="14" t="str">
        <f>IF(AND(timingTable[[#This Row],[txEnd]]="txEnd",Q1771="rxStart"),I1771-timingTable[[#This Row],[FRT32_val]],"EMPTY")</f>
        <v>EMPTY</v>
      </c>
    </row>
    <row r="1768" spans="1:27" x14ac:dyDescent="0.25">
      <c r="A1768" s="14" t="s">
        <v>6283</v>
      </c>
      <c r="B1768">
        <v>335694322267</v>
      </c>
      <c r="C1768" s="14" t="s">
        <v>14258</v>
      </c>
      <c r="D1768">
        <v>130</v>
      </c>
      <c r="E1768" s="14" t="s">
        <v>3933</v>
      </c>
      <c r="F1768" s="14" t="s">
        <v>4025</v>
      </c>
      <c r="G1768" s="14">
        <f>timingTable[[#This Row],[FRT_DEC]]-B1767</f>
        <v>26</v>
      </c>
      <c r="H17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INFO]]))),H1767)</f>
        <v>137</v>
      </c>
      <c r="I17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1703941</v>
      </c>
      <c r="J1768" s="14">
        <f>HEX2DEC(RIGHT(timingTable[[#This Row],[FRT_HEX]],MIN(LEN(timingTable[[#This Row],[FRT_HEX]])-2,8)))</f>
        <v>686873179</v>
      </c>
      <c r="K1768" s="14" t="str">
        <f>IF(timingTable[[#This Row],['[TRACECODE']:.1]]=140,"afterTx","")</f>
        <v/>
      </c>
      <c r="L1768" s="14" t="str">
        <f t="shared" si="297"/>
        <v/>
      </c>
      <c r="M1768" s="14" t="str">
        <f>IF(AND(H1768=H1767,K1767="afterTx",timingTable[[#This Row],['[TRACECODE']:.1]]=6),"dc","")</f>
        <v/>
      </c>
      <c r="N1768" s="14" t="str">
        <f t="shared" si="298"/>
        <v/>
      </c>
      <c r="O1768" s="14" t="str">
        <f>IF(timingTable[[#This Row],['[TRACECODE']:.1]]=141,"afterRx","")</f>
        <v/>
      </c>
      <c r="P1768" s="14" t="str">
        <f t="shared" si="299"/>
        <v>beforeRx</v>
      </c>
      <c r="Q1768" s="14" t="str">
        <f t="shared" si="300"/>
        <v/>
      </c>
      <c r="R1768" s="14" t="str">
        <f t="shared" si="301"/>
        <v/>
      </c>
      <c r="S1768" s="14" t="str">
        <f t="shared" si="302"/>
        <v>EMPTY</v>
      </c>
      <c r="T1768" s="14" t="str">
        <f t="shared" si="303"/>
        <v>EMPTY</v>
      </c>
      <c r="U1768" s="14" t="str">
        <f t="shared" si="304"/>
        <v>EMPTY</v>
      </c>
      <c r="V1768" s="14" t="str">
        <f t="shared" si="305"/>
        <v>EMPTY</v>
      </c>
      <c r="W1768" s="14" t="str">
        <f>IF(L1768="beforeTx",timingTable[[#This Row],[FRT32_val]]-timingTable[[#This Row],[FRT32_trace]],"EMPTY")</f>
        <v>EMPTY</v>
      </c>
      <c r="X1768" s="14" t="str">
        <f t="shared" si="306"/>
        <v>EMPTY</v>
      </c>
      <c r="Y1768" s="14" t="str">
        <f t="shared" si="307"/>
        <v>EMPTY</v>
      </c>
      <c r="Z1768" s="14">
        <f>IF(AND(P1768="beforeRx",O1769="afterRx"),J1769-timingTable[[#This Row],[FRT32_trace]],"EMPTY")</f>
        <v>726</v>
      </c>
      <c r="AA1768" s="14" t="str">
        <f>IF(AND(timingTable[[#This Row],[txEnd]]="txEnd",Q1772="rxStart"),I1772-timingTable[[#This Row],[FRT32_val]],"EMPTY")</f>
        <v>EMPTY</v>
      </c>
    </row>
    <row r="1769" spans="1:27" x14ac:dyDescent="0.25">
      <c r="A1769" s="14" t="s">
        <v>6285</v>
      </c>
      <c r="B1769">
        <v>335694322993</v>
      </c>
      <c r="C1769" s="14" t="s">
        <v>14259</v>
      </c>
      <c r="D1769">
        <v>141</v>
      </c>
      <c r="E1769" s="14" t="s">
        <v>3934</v>
      </c>
      <c r="F1769" s="14" t="s">
        <v>4026</v>
      </c>
      <c r="G1769" s="14">
        <f>timingTable[[#This Row],[FRT_DEC]]-B1768</f>
        <v>726</v>
      </c>
      <c r="H17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INFO]]))),H1768)</f>
        <v>137</v>
      </c>
      <c r="I176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69" s="14">
        <f>HEX2DEC(RIGHT(timingTable[[#This Row],[FRT_HEX]],MIN(LEN(timingTable[[#This Row],[FRT_HEX]])-2,8)))</f>
        <v>686873905</v>
      </c>
      <c r="K1769" s="14" t="str">
        <f>IF(timingTable[[#This Row],['[TRACECODE']:.1]]=140,"afterTx","")</f>
        <v/>
      </c>
      <c r="L1769" s="14" t="str">
        <f t="shared" si="297"/>
        <v/>
      </c>
      <c r="M1769" s="14" t="str">
        <f>IF(AND(H1769=H1768,K1768="afterTx",timingTable[[#This Row],['[TRACECODE']:.1]]=6),"dc","")</f>
        <v/>
      </c>
      <c r="N1769" s="14" t="str">
        <f t="shared" si="298"/>
        <v/>
      </c>
      <c r="O1769" s="14" t="str">
        <f>IF(timingTable[[#This Row],['[TRACECODE']:.1]]=141,"afterRx","")</f>
        <v>afterRx</v>
      </c>
      <c r="P1769" s="14" t="str">
        <f t="shared" si="299"/>
        <v/>
      </c>
      <c r="Q1769" s="14" t="str">
        <f t="shared" si="300"/>
        <v/>
      </c>
      <c r="R1769" s="14" t="str">
        <f t="shared" si="301"/>
        <v/>
      </c>
      <c r="S1769" s="14" t="str">
        <f t="shared" si="302"/>
        <v>EMPTY</v>
      </c>
      <c r="T1769" s="14" t="str">
        <f t="shared" si="303"/>
        <v>EMPTY</v>
      </c>
      <c r="U1769" s="14" t="str">
        <f t="shared" si="304"/>
        <v>EMPTY</v>
      </c>
      <c r="V1769" s="14" t="str">
        <f t="shared" si="305"/>
        <v>EMPTY</v>
      </c>
      <c r="W1769" s="14" t="str">
        <f>IF(L1769="beforeTx",timingTable[[#This Row],[FRT32_val]]-timingTable[[#This Row],[FRT32_trace]],"EMPTY")</f>
        <v>EMPTY</v>
      </c>
      <c r="X1769" s="14" t="str">
        <f t="shared" si="306"/>
        <v>EMPTY</v>
      </c>
      <c r="Y1769" s="14" t="str">
        <f t="shared" si="307"/>
        <v>EMPTY</v>
      </c>
      <c r="Z1769" s="14" t="str">
        <f>IF(AND(P1769="beforeRx",O1770="afterRx"),J1770-timingTable[[#This Row],[FRT32_trace]],"EMPTY")</f>
        <v>EMPTY</v>
      </c>
      <c r="AA1769" s="14" t="str">
        <f>IF(AND(timingTable[[#This Row],[txEnd]]="txEnd",Q1773="rxStart"),I1773-timingTable[[#This Row],[FRT32_val]],"EMPTY")</f>
        <v>EMPTY</v>
      </c>
    </row>
    <row r="1770" spans="1:27" x14ac:dyDescent="0.25">
      <c r="A1770" s="14" t="s">
        <v>6288</v>
      </c>
      <c r="B1770">
        <v>335694324370</v>
      </c>
      <c r="C1770" s="14" t="s">
        <v>14262</v>
      </c>
      <c r="D1770">
        <v>123</v>
      </c>
      <c r="E1770" s="14" t="s">
        <v>3922</v>
      </c>
      <c r="F1770" s="14" t="s">
        <v>14263</v>
      </c>
      <c r="G1770" s="14">
        <f>timingTable[[#This Row],[FRT_DEC]]-B1769</f>
        <v>1377</v>
      </c>
      <c r="H17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INFO]]))),H1769)</f>
        <v>137</v>
      </c>
      <c r="I17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686874851</v>
      </c>
      <c r="J1770" s="14">
        <f>HEX2DEC(RIGHT(timingTable[[#This Row],[FRT_HEX]],MIN(LEN(timingTable[[#This Row],[FRT_HEX]])-2,8)))</f>
        <v>686875282</v>
      </c>
      <c r="K1770" s="14" t="str">
        <f>IF(timingTable[[#This Row],['[TRACECODE']:.1]]=140,"afterTx","")</f>
        <v/>
      </c>
      <c r="L1770" s="14" t="str">
        <f t="shared" si="297"/>
        <v/>
      </c>
      <c r="M1770" s="14" t="str">
        <f>IF(AND(H1770=H1769,K1769="afterTx",timingTable[[#This Row],['[TRACECODE']:.1]]=6),"dc","")</f>
        <v/>
      </c>
      <c r="N1770" s="14" t="str">
        <f t="shared" si="298"/>
        <v/>
      </c>
      <c r="O1770" s="14" t="str">
        <f>IF(timingTable[[#This Row],['[TRACECODE']:.1]]=141,"afterRx","")</f>
        <v/>
      </c>
      <c r="P1770" s="14" t="str">
        <f t="shared" si="299"/>
        <v/>
      </c>
      <c r="Q1770" s="14" t="str">
        <f t="shared" si="300"/>
        <v>rxStart</v>
      </c>
      <c r="R1770" s="14" t="str">
        <f t="shared" si="301"/>
        <v/>
      </c>
      <c r="S1770" s="14" t="str">
        <f t="shared" si="302"/>
        <v>EMPTY</v>
      </c>
      <c r="T1770" s="14" t="str">
        <f t="shared" si="303"/>
        <v>EMPTY</v>
      </c>
      <c r="U1770" s="14" t="str">
        <f t="shared" si="304"/>
        <v>EMPTY</v>
      </c>
      <c r="V1770" s="14" t="str">
        <f t="shared" si="305"/>
        <v>EMPTY</v>
      </c>
      <c r="W1770" s="14" t="str">
        <f>IF(L1770="beforeTx",timingTable[[#This Row],[FRT32_val]]-timingTable[[#This Row],[FRT32_trace]],"EMPTY")</f>
        <v>EMPTY</v>
      </c>
      <c r="X1770" s="14" t="str">
        <f t="shared" si="306"/>
        <v>EMPTY</v>
      </c>
      <c r="Y1770" s="14" t="str">
        <f t="shared" si="307"/>
        <v>EMPTY</v>
      </c>
      <c r="Z1770" s="14" t="str">
        <f>IF(AND(P1770="beforeRx",O1771="afterRx"),J1771-timingTable[[#This Row],[FRT32_trace]],"EMPTY")</f>
        <v>EMPTY</v>
      </c>
      <c r="AA1770" s="14" t="str">
        <f>IF(AND(timingTable[[#This Row],[txEnd]]="txEnd",Q1774="rxStart"),I1774-timingTable[[#This Row],[FRT32_val]],"EMPTY")</f>
        <v>EMPTY</v>
      </c>
    </row>
    <row r="1771" spans="1:27" x14ac:dyDescent="0.25">
      <c r="A1771" s="14" t="s">
        <v>6289</v>
      </c>
      <c r="B1771">
        <v>335694324372</v>
      </c>
      <c r="C1771" s="14" t="s">
        <v>14264</v>
      </c>
      <c r="D1771">
        <v>123</v>
      </c>
      <c r="E1771" s="14" t="s">
        <v>3922</v>
      </c>
      <c r="F1771" s="14" t="s">
        <v>7879</v>
      </c>
      <c r="G1771" s="14">
        <f>timingTable[[#This Row],[FRT_DEC]]-B1770</f>
        <v>2</v>
      </c>
      <c r="H17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INFO]]))),H1770)</f>
        <v>137</v>
      </c>
      <c r="I17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71" s="14">
        <f>HEX2DEC(RIGHT(timingTable[[#This Row],[FRT_HEX]],MIN(LEN(timingTable[[#This Row],[FRT_HEX]])-2,8)))</f>
        <v>686875284</v>
      </c>
      <c r="K1771" s="14" t="str">
        <f>IF(timingTable[[#This Row],['[TRACECODE']:.1]]=140,"afterTx","")</f>
        <v/>
      </c>
      <c r="L1771" s="14" t="str">
        <f t="shared" si="297"/>
        <v/>
      </c>
      <c r="M1771" s="14" t="str">
        <f>IF(AND(H1771=H1770,K1770="afterTx",timingTable[[#This Row],['[TRACECODE']:.1]]=6),"dc","")</f>
        <v/>
      </c>
      <c r="N1771" s="14" t="str">
        <f t="shared" si="298"/>
        <v/>
      </c>
      <c r="O1771" s="14" t="str">
        <f>IF(timingTable[[#This Row],['[TRACECODE']:.1]]=141,"afterRx","")</f>
        <v/>
      </c>
      <c r="P1771" s="14" t="str">
        <f t="shared" si="299"/>
        <v/>
      </c>
      <c r="Q1771" s="14" t="str">
        <f t="shared" si="300"/>
        <v/>
      </c>
      <c r="R1771" s="14" t="str">
        <f t="shared" si="301"/>
        <v/>
      </c>
      <c r="S1771" s="14" t="str">
        <f t="shared" si="302"/>
        <v>EMPTY</v>
      </c>
      <c r="T1771" s="14" t="str">
        <f t="shared" si="303"/>
        <v>EMPTY</v>
      </c>
      <c r="U1771" s="14" t="str">
        <f t="shared" si="304"/>
        <v>EMPTY</v>
      </c>
      <c r="V1771" s="14" t="str">
        <f t="shared" si="305"/>
        <v>EMPTY</v>
      </c>
      <c r="W1771" s="14" t="str">
        <f>IF(L1771="beforeTx",timingTable[[#This Row],[FRT32_val]]-timingTable[[#This Row],[FRT32_trace]],"EMPTY")</f>
        <v>EMPTY</v>
      </c>
      <c r="X1771" s="14" t="str">
        <f t="shared" si="306"/>
        <v>EMPTY</v>
      </c>
      <c r="Y1771" s="14" t="str">
        <f t="shared" si="307"/>
        <v>EMPTY</v>
      </c>
      <c r="Z1771" s="14" t="str">
        <f>IF(AND(P1771="beforeRx",O1772="afterRx"),J1772-timingTable[[#This Row],[FRT32_trace]],"EMPTY")</f>
        <v>EMPTY</v>
      </c>
      <c r="AA1771" s="14" t="str">
        <f>IF(AND(timingTable[[#This Row],[txEnd]]="txEnd",Q1775="rxStart"),I1775-timingTable[[#This Row],[FRT32_val]],"EMPTY")</f>
        <v>EMPTY</v>
      </c>
    </row>
    <row r="1772" spans="1:27" x14ac:dyDescent="0.25">
      <c r="A1772" s="14" t="s">
        <v>6293</v>
      </c>
      <c r="B1772">
        <v>335694324703</v>
      </c>
      <c r="C1772" s="14" t="s">
        <v>14268</v>
      </c>
      <c r="D1772">
        <v>124</v>
      </c>
      <c r="E1772" s="14" t="s">
        <v>3923</v>
      </c>
      <c r="F1772" s="14" t="s">
        <v>14269</v>
      </c>
      <c r="G1772" s="14">
        <f>timingTable[[#This Row],[FRT_DEC]]-B1771</f>
        <v>331</v>
      </c>
      <c r="H17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INFO]]))),H1771)</f>
        <v>137</v>
      </c>
      <c r="I17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686875385</v>
      </c>
      <c r="J1772" s="14">
        <f>HEX2DEC(RIGHT(timingTable[[#This Row],[FRT_HEX]],MIN(LEN(timingTable[[#This Row],[FRT_HEX]])-2,8)))</f>
        <v>686875615</v>
      </c>
      <c r="K1772" s="14" t="str">
        <f>IF(timingTable[[#This Row],['[TRACECODE']:.1]]=140,"afterTx","")</f>
        <v/>
      </c>
      <c r="L1772" s="14" t="str">
        <f t="shared" si="297"/>
        <v/>
      </c>
      <c r="M1772" s="14" t="str">
        <f>IF(AND(H1772=H1771,K1771="afterTx",timingTable[[#This Row],['[TRACECODE']:.1]]=6),"dc","")</f>
        <v/>
      </c>
      <c r="N1772" s="14" t="str">
        <f t="shared" si="298"/>
        <v/>
      </c>
      <c r="O1772" s="14" t="str">
        <f>IF(timingTable[[#This Row],['[TRACECODE']:.1]]=141,"afterRx","")</f>
        <v/>
      </c>
      <c r="P1772" s="14" t="str">
        <f t="shared" si="299"/>
        <v/>
      </c>
      <c r="Q1772" s="14" t="str">
        <f t="shared" si="300"/>
        <v/>
      </c>
      <c r="R1772" s="14" t="str">
        <f t="shared" si="301"/>
        <v>rxEnd</v>
      </c>
      <c r="S1772" s="14" t="str">
        <f t="shared" si="302"/>
        <v>EMPTY</v>
      </c>
      <c r="T1772" s="14" t="str">
        <f t="shared" si="303"/>
        <v>EMPTY</v>
      </c>
      <c r="U1772" s="14">
        <f t="shared" si="304"/>
        <v>-686875383</v>
      </c>
      <c r="V1772" s="14" t="str">
        <f t="shared" si="305"/>
        <v>EMPTY</v>
      </c>
      <c r="W1772" s="14" t="str">
        <f>IF(L1772="beforeTx",timingTable[[#This Row],[FRT32_val]]-timingTable[[#This Row],[FRT32_trace]],"EMPTY")</f>
        <v>EMPTY</v>
      </c>
      <c r="X1772" s="14" t="str">
        <f t="shared" si="306"/>
        <v>EMPTY</v>
      </c>
      <c r="Y1772" s="14">
        <f t="shared" si="307"/>
        <v>247</v>
      </c>
      <c r="Z1772" s="14" t="str">
        <f>IF(AND(P1772="beforeRx",O1773="afterRx"),J1773-timingTable[[#This Row],[FRT32_trace]],"EMPTY")</f>
        <v>EMPTY</v>
      </c>
      <c r="AA1772" s="14" t="str">
        <f>IF(AND(timingTable[[#This Row],[txEnd]]="txEnd",Q1776="rxStart"),I1776-timingTable[[#This Row],[FRT32_val]],"EMPTY")</f>
        <v>EMPTY</v>
      </c>
    </row>
    <row r="1773" spans="1:27" x14ac:dyDescent="0.25">
      <c r="A1773" s="14" t="s">
        <v>6294</v>
      </c>
      <c r="B1773">
        <v>335694324706</v>
      </c>
      <c r="C1773" s="14" t="s">
        <v>14270</v>
      </c>
      <c r="D1773">
        <v>124</v>
      </c>
      <c r="E1773" s="14" t="s">
        <v>3923</v>
      </c>
      <c r="F1773" s="14" t="s">
        <v>7880</v>
      </c>
      <c r="G1773" s="14">
        <f>timingTable[[#This Row],[FRT_DEC]]-B1772</f>
        <v>3</v>
      </c>
      <c r="H17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INFO]]))),H1772)</f>
        <v>137</v>
      </c>
      <c r="I17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73" s="14">
        <f>HEX2DEC(RIGHT(timingTable[[#This Row],[FRT_HEX]],MIN(LEN(timingTable[[#This Row],[FRT_HEX]])-2,8)))</f>
        <v>686875618</v>
      </c>
      <c r="K1773" s="14" t="str">
        <f>IF(timingTable[[#This Row],['[TRACECODE']:.1]]=140,"afterTx","")</f>
        <v/>
      </c>
      <c r="L1773" s="14" t="str">
        <f t="shared" si="297"/>
        <v/>
      </c>
      <c r="M1773" s="14" t="str">
        <f>IF(AND(H1773=H1772,K1772="afterTx",timingTable[[#This Row],['[TRACECODE']:.1]]=6),"dc","")</f>
        <v/>
      </c>
      <c r="N1773" s="14" t="str">
        <f t="shared" si="298"/>
        <v/>
      </c>
      <c r="O1773" s="14" t="str">
        <f>IF(timingTable[[#This Row],['[TRACECODE']:.1]]=141,"afterRx","")</f>
        <v/>
      </c>
      <c r="P1773" s="14" t="str">
        <f t="shared" si="299"/>
        <v/>
      </c>
      <c r="Q1773" s="14" t="str">
        <f t="shared" si="300"/>
        <v/>
      </c>
      <c r="R1773" s="14" t="str">
        <f t="shared" si="301"/>
        <v/>
      </c>
      <c r="S1773" s="14" t="str">
        <f t="shared" si="302"/>
        <v>EMPTY</v>
      </c>
      <c r="T1773" s="14" t="str">
        <f t="shared" si="303"/>
        <v>EMPTY</v>
      </c>
      <c r="U1773" s="14" t="str">
        <f t="shared" si="304"/>
        <v>EMPTY</v>
      </c>
      <c r="V1773" s="14" t="str">
        <f t="shared" si="305"/>
        <v>EMPTY</v>
      </c>
      <c r="W1773" s="14" t="str">
        <f>IF(L1773="beforeTx",timingTable[[#This Row],[FRT32_val]]-timingTable[[#This Row],[FRT32_trace]],"EMPTY")</f>
        <v>EMPTY</v>
      </c>
      <c r="X1773" s="14" t="str">
        <f t="shared" si="306"/>
        <v>EMPTY</v>
      </c>
      <c r="Y1773" s="14" t="str">
        <f t="shared" si="307"/>
        <v>EMPTY</v>
      </c>
      <c r="Z1773" s="14" t="str">
        <f>IF(AND(P1773="beforeRx",O1774="afterRx"),J1774-timingTable[[#This Row],[FRT32_trace]],"EMPTY")</f>
        <v>EMPTY</v>
      </c>
      <c r="AA1773" s="14" t="str">
        <f>IF(AND(timingTable[[#This Row],[txEnd]]="txEnd",Q1777="rxStart"),I1777-timingTable[[#This Row],[FRT32_val]],"EMPTY")</f>
        <v>EMPTY</v>
      </c>
    </row>
    <row r="1774" spans="1:27" x14ac:dyDescent="0.25">
      <c r="A1774" s="14" t="s">
        <v>6295</v>
      </c>
      <c r="B1774">
        <v>335694324720</v>
      </c>
      <c r="C1774" s="14" t="s">
        <v>14271</v>
      </c>
      <c r="D1774">
        <v>151</v>
      </c>
      <c r="E1774" s="14" t="s">
        <v>7876</v>
      </c>
      <c r="F1774" s="14" t="s">
        <v>7845</v>
      </c>
      <c r="G1774" s="14">
        <f>timingTable[[#This Row],[FRT_DEC]]-B1773</f>
        <v>14</v>
      </c>
      <c r="H17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INFO]]))),H1773)</f>
        <v>137</v>
      </c>
      <c r="I17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774" s="14">
        <f>HEX2DEC(RIGHT(timingTable[[#This Row],[FRT_HEX]],MIN(LEN(timingTable[[#This Row],[FRT_HEX]])-2,8)))</f>
        <v>686875632</v>
      </c>
      <c r="K1774" s="14" t="str">
        <f>IF(timingTable[[#This Row],['[TRACECODE']:.1]]=140,"afterTx","")</f>
        <v/>
      </c>
      <c r="L1774" s="14" t="str">
        <f t="shared" si="297"/>
        <v>beforeTx</v>
      </c>
      <c r="M1774" s="14" t="str">
        <f>IF(AND(H1774=H1773,K1773="afterTx",timingTable[[#This Row],['[TRACECODE']:.1]]=6),"dc","")</f>
        <v/>
      </c>
      <c r="N1774" s="14" t="str">
        <f t="shared" si="298"/>
        <v/>
      </c>
      <c r="O1774" s="14" t="str">
        <f>IF(timingTable[[#This Row],['[TRACECODE']:.1]]=141,"afterRx","")</f>
        <v/>
      </c>
      <c r="P1774" s="14" t="str">
        <f t="shared" si="299"/>
        <v/>
      </c>
      <c r="Q1774" s="14" t="str">
        <f t="shared" si="300"/>
        <v/>
      </c>
      <c r="R1774" s="14" t="str">
        <f t="shared" si="301"/>
        <v/>
      </c>
      <c r="S1774" s="14" t="str">
        <f t="shared" si="302"/>
        <v>EMPTY</v>
      </c>
      <c r="T1774" s="14" t="str">
        <f t="shared" si="303"/>
        <v>EMPTY</v>
      </c>
      <c r="U1774" s="14" t="str">
        <f t="shared" si="304"/>
        <v>EMPTY</v>
      </c>
      <c r="V1774" s="14" t="str">
        <f t="shared" si="305"/>
        <v>EMPTY</v>
      </c>
      <c r="W1774" s="14">
        <f>IF(L1774="beforeTx",timingTable[[#This Row],[FRT32_val]]-timingTable[[#This Row],[FRT32_trace]],"EMPTY")</f>
        <v>-686875630</v>
      </c>
      <c r="X1774" s="14">
        <f t="shared" si="306"/>
        <v>727</v>
      </c>
      <c r="Y1774" s="14" t="str">
        <f t="shared" si="307"/>
        <v>EMPTY</v>
      </c>
      <c r="Z1774" s="14" t="str">
        <f>IF(AND(P1774="beforeRx",O1775="afterRx"),J1775-timingTable[[#This Row],[FRT32_trace]],"EMPTY")</f>
        <v>EMPTY</v>
      </c>
      <c r="AA1774" s="14" t="str">
        <f>IF(AND(timingTable[[#This Row],[txEnd]]="txEnd",Q1778="rxStart"),I1778-timingTable[[#This Row],[FRT32_val]],"EMPTY")</f>
        <v>EMPTY</v>
      </c>
    </row>
    <row r="1775" spans="1:27" x14ac:dyDescent="0.25">
      <c r="A1775" s="14" t="s">
        <v>6297</v>
      </c>
      <c r="B1775">
        <v>335694324732</v>
      </c>
      <c r="C1775" s="14" t="s">
        <v>14273</v>
      </c>
      <c r="D1775">
        <v>151</v>
      </c>
      <c r="E1775" s="14" t="s">
        <v>7876</v>
      </c>
      <c r="F1775" s="14" t="s">
        <v>8151</v>
      </c>
      <c r="G1775" s="14">
        <f>timingTable[[#This Row],[FRT_DEC]]-B1774</f>
        <v>12</v>
      </c>
      <c r="H17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INFO]]))),H1774)</f>
        <v>137</v>
      </c>
      <c r="I17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775" s="14">
        <f>HEX2DEC(RIGHT(timingTable[[#This Row],[FRT_HEX]],MIN(LEN(timingTable[[#This Row],[FRT_HEX]])-2,8)))</f>
        <v>686875644</v>
      </c>
      <c r="K1775" s="14" t="str">
        <f>IF(timingTable[[#This Row],['[TRACECODE']:.1]]=140,"afterTx","")</f>
        <v/>
      </c>
      <c r="L1775" s="14" t="str">
        <f t="shared" si="297"/>
        <v/>
      </c>
      <c r="M1775" s="14" t="str">
        <f>IF(AND(H1775=H1774,K1774="afterTx",timingTable[[#This Row],['[TRACECODE']:.1]]=6),"dc","")</f>
        <v/>
      </c>
      <c r="N1775" s="14" t="str">
        <f t="shared" si="298"/>
        <v/>
      </c>
      <c r="O1775" s="14" t="str">
        <f>IF(timingTable[[#This Row],['[TRACECODE']:.1]]=141,"afterRx","")</f>
        <v/>
      </c>
      <c r="P1775" s="14" t="str">
        <f t="shared" si="299"/>
        <v/>
      </c>
      <c r="Q1775" s="14" t="str">
        <f t="shared" si="300"/>
        <v/>
      </c>
      <c r="R1775" s="14" t="str">
        <f t="shared" si="301"/>
        <v/>
      </c>
      <c r="S1775" s="14" t="str">
        <f t="shared" si="302"/>
        <v>EMPTY</v>
      </c>
      <c r="T1775" s="14" t="str">
        <f t="shared" si="303"/>
        <v>EMPTY</v>
      </c>
      <c r="U1775" s="14" t="str">
        <f t="shared" si="304"/>
        <v>EMPTY</v>
      </c>
      <c r="V1775" s="14" t="str">
        <f t="shared" si="305"/>
        <v>EMPTY</v>
      </c>
      <c r="W1775" s="14" t="str">
        <f>IF(L1775="beforeTx",timingTable[[#This Row],[FRT32_val]]-timingTable[[#This Row],[FRT32_trace]],"EMPTY")</f>
        <v>EMPTY</v>
      </c>
      <c r="X1775" s="14" t="str">
        <f t="shared" si="306"/>
        <v>EMPTY</v>
      </c>
      <c r="Y1775" s="14" t="str">
        <f t="shared" si="307"/>
        <v>EMPTY</v>
      </c>
      <c r="Z1775" s="14" t="str">
        <f>IF(AND(P1775="beforeRx",O1776="afterRx"),J1776-timingTable[[#This Row],[FRT32_trace]],"EMPTY")</f>
        <v>EMPTY</v>
      </c>
      <c r="AA1775" s="14" t="str">
        <f>IF(AND(timingTable[[#This Row],[txEnd]]="txEnd",Q1779="rxStart"),I1779-timingTable[[#This Row],[FRT32_val]],"EMPTY")</f>
        <v>EMPTY</v>
      </c>
    </row>
    <row r="1776" spans="1:27" x14ac:dyDescent="0.25">
      <c r="A1776" s="14" t="s">
        <v>6314</v>
      </c>
      <c r="B1776">
        <v>335694325447</v>
      </c>
      <c r="C1776" s="14" t="s">
        <v>14292</v>
      </c>
      <c r="D1776">
        <v>140</v>
      </c>
      <c r="E1776" s="14" t="s">
        <v>1076</v>
      </c>
      <c r="F1776" s="14" t="s">
        <v>9727</v>
      </c>
      <c r="G1776" s="14">
        <f>timingTable[[#This Row],[FRT_DEC]]-B1775</f>
        <v>715</v>
      </c>
      <c r="H17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INFO]]))),H1775)</f>
        <v>137</v>
      </c>
      <c r="I177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76" s="14">
        <f>HEX2DEC(RIGHT(timingTable[[#This Row],[FRT_HEX]],MIN(LEN(timingTable[[#This Row],[FRT_HEX]])-2,8)))</f>
        <v>686876359</v>
      </c>
      <c r="K1776" s="14" t="str">
        <f>IF(timingTable[[#This Row],['[TRACECODE']:.1]]=140,"afterTx","")</f>
        <v>afterTx</v>
      </c>
      <c r="L1776" s="14" t="str">
        <f t="shared" si="297"/>
        <v/>
      </c>
      <c r="M1776" s="14" t="str">
        <f>IF(AND(H1776=H1775,K1775="afterTx",timingTable[[#This Row],['[TRACECODE']:.1]]=6),"dc","")</f>
        <v/>
      </c>
      <c r="N1776" s="14" t="str">
        <f t="shared" si="298"/>
        <v/>
      </c>
      <c r="O1776" s="14" t="str">
        <f>IF(timingTable[[#This Row],['[TRACECODE']:.1]]=141,"afterRx","")</f>
        <v/>
      </c>
      <c r="P1776" s="14" t="str">
        <f t="shared" si="299"/>
        <v/>
      </c>
      <c r="Q1776" s="14" t="str">
        <f t="shared" si="300"/>
        <v/>
      </c>
      <c r="R1776" s="14" t="str">
        <f t="shared" si="301"/>
        <v/>
      </c>
      <c r="S1776" s="14" t="str">
        <f t="shared" si="302"/>
        <v>EMPTY</v>
      </c>
      <c r="T1776" s="14" t="str">
        <f t="shared" si="303"/>
        <v>EMPTY</v>
      </c>
      <c r="U1776" s="14" t="str">
        <f t="shared" si="304"/>
        <v>EMPTY</v>
      </c>
      <c r="V1776" s="14" t="str">
        <f t="shared" si="305"/>
        <v>EMPTY</v>
      </c>
      <c r="W1776" s="14" t="str">
        <f>IF(L1776="beforeTx",timingTable[[#This Row],[FRT32_val]]-timingTable[[#This Row],[FRT32_trace]],"EMPTY")</f>
        <v>EMPTY</v>
      </c>
      <c r="X1776" s="14" t="str">
        <f t="shared" si="306"/>
        <v>EMPTY</v>
      </c>
      <c r="Y1776" s="14" t="str">
        <f t="shared" si="307"/>
        <v>EMPTY</v>
      </c>
      <c r="Z1776" s="14" t="str">
        <f>IF(AND(P1776="beforeRx",O1777="afterRx"),J1777-timingTable[[#This Row],[FRT32_trace]],"EMPTY")</f>
        <v>EMPTY</v>
      </c>
      <c r="AA1776" s="14" t="str">
        <f>IF(AND(timingTable[[#This Row],[txEnd]]="txEnd",Q1780="rxStart"),I1780-timingTable[[#This Row],[FRT32_val]],"EMPTY")</f>
        <v>EMPTY</v>
      </c>
    </row>
    <row r="1777" spans="1:27" x14ac:dyDescent="0.25">
      <c r="A1777" s="14" t="s">
        <v>6326</v>
      </c>
      <c r="B1777">
        <v>335694326799</v>
      </c>
      <c r="C1777" s="14" t="s">
        <v>14305</v>
      </c>
      <c r="D1777">
        <v>151</v>
      </c>
      <c r="E1777" s="14" t="s">
        <v>7876</v>
      </c>
      <c r="F1777" s="14" t="s">
        <v>7989</v>
      </c>
      <c r="G1777" s="14">
        <f>timingTable[[#This Row],[FRT_DEC]]-B1776</f>
        <v>1352</v>
      </c>
      <c r="H17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INFO]]))),H1776)</f>
        <v>137</v>
      </c>
      <c r="I17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77" s="14">
        <f>HEX2DEC(RIGHT(timingTable[[#This Row],[FRT_HEX]],MIN(LEN(timingTable[[#This Row],[FRT_HEX]])-2,8)))</f>
        <v>686877711</v>
      </c>
      <c r="K1777" s="14" t="str">
        <f>IF(timingTable[[#This Row],['[TRACECODE']:.1]]=140,"afterTx","")</f>
        <v/>
      </c>
      <c r="L1777" s="14" t="str">
        <f t="shared" si="297"/>
        <v/>
      </c>
      <c r="M1777" s="14" t="str">
        <f>IF(AND(H1777=H1776,K1776="afterTx",timingTable[[#This Row],['[TRACECODE']:.1]]=6),"dc","")</f>
        <v/>
      </c>
      <c r="N1777" s="14" t="str">
        <f t="shared" si="298"/>
        <v/>
      </c>
      <c r="O1777" s="14" t="str">
        <f>IF(timingTable[[#This Row],['[TRACECODE']:.1]]=141,"afterRx","")</f>
        <v/>
      </c>
      <c r="P1777" s="14" t="str">
        <f t="shared" si="299"/>
        <v/>
      </c>
      <c r="Q1777" s="14" t="str">
        <f t="shared" si="300"/>
        <v/>
      </c>
      <c r="R1777" s="14" t="str">
        <f t="shared" si="301"/>
        <v/>
      </c>
      <c r="S1777" s="14" t="str">
        <f t="shared" si="302"/>
        <v>EMPTY</v>
      </c>
      <c r="T1777" s="14" t="str">
        <f t="shared" si="303"/>
        <v>EMPTY</v>
      </c>
      <c r="U1777" s="14" t="str">
        <f t="shared" si="304"/>
        <v>EMPTY</v>
      </c>
      <c r="V1777" s="14" t="str">
        <f t="shared" si="305"/>
        <v>EMPTY</v>
      </c>
      <c r="W1777" s="14" t="str">
        <f>IF(L1777="beforeTx",timingTable[[#This Row],[FRT32_val]]-timingTable[[#This Row],[FRT32_trace]],"EMPTY")</f>
        <v>EMPTY</v>
      </c>
      <c r="X1777" s="14" t="str">
        <f t="shared" si="306"/>
        <v>EMPTY</v>
      </c>
      <c r="Y1777" s="14" t="str">
        <f t="shared" si="307"/>
        <v>EMPTY</v>
      </c>
      <c r="Z1777" s="14" t="str">
        <f>IF(AND(P1777="beforeRx",O1778="afterRx"),J1778-timingTable[[#This Row],[FRT32_trace]],"EMPTY")</f>
        <v>EMPTY</v>
      </c>
      <c r="AA1777" s="14" t="str">
        <f>IF(AND(timingTable[[#This Row],[txEnd]]="txEnd",Q1781="rxStart"),I1781-timingTable[[#This Row],[FRT32_val]],"EMPTY")</f>
        <v>EMPTY</v>
      </c>
    </row>
    <row r="1778" spans="1:27" x14ac:dyDescent="0.25">
      <c r="A1778" s="14" t="s">
        <v>6329</v>
      </c>
      <c r="B1778">
        <v>335694332765</v>
      </c>
      <c r="C1778" s="14" t="s">
        <v>14308</v>
      </c>
      <c r="D1778">
        <v>151</v>
      </c>
      <c r="E1778" s="14" t="s">
        <v>7876</v>
      </c>
      <c r="F1778" s="14" t="s">
        <v>7936</v>
      </c>
      <c r="G1778" s="14">
        <f>timingTable[[#This Row],[FRT_DEC]]-B1777</f>
        <v>5966</v>
      </c>
      <c r="H17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INFO]]))),H1777)</f>
        <v>137</v>
      </c>
      <c r="I17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778" s="14">
        <f>HEX2DEC(RIGHT(timingTable[[#This Row],[FRT_HEX]],MIN(LEN(timingTable[[#This Row],[FRT_HEX]])-2,8)))</f>
        <v>686883677</v>
      </c>
      <c r="K1778" s="14" t="str">
        <f>IF(timingTable[[#This Row],['[TRACECODE']:.1]]=140,"afterTx","")</f>
        <v/>
      </c>
      <c r="L1778" s="14" t="str">
        <f t="shared" si="297"/>
        <v/>
      </c>
      <c r="M1778" s="14" t="str">
        <f>IF(AND(H1778=H1777,K1777="afterTx",timingTable[[#This Row],['[TRACECODE']:.1]]=6),"dc","")</f>
        <v/>
      </c>
      <c r="N1778" s="14" t="str">
        <f t="shared" si="298"/>
        <v/>
      </c>
      <c r="O1778" s="14" t="str">
        <f>IF(timingTable[[#This Row],['[TRACECODE']:.1]]=141,"afterRx","")</f>
        <v/>
      </c>
      <c r="P1778" s="14" t="str">
        <f t="shared" si="299"/>
        <v/>
      </c>
      <c r="Q1778" s="14" t="str">
        <f t="shared" si="300"/>
        <v/>
      </c>
      <c r="R1778" s="14" t="str">
        <f t="shared" si="301"/>
        <v/>
      </c>
      <c r="S1778" s="14" t="str">
        <f t="shared" si="302"/>
        <v>EMPTY</v>
      </c>
      <c r="T1778" s="14" t="str">
        <f t="shared" si="303"/>
        <v>EMPTY</v>
      </c>
      <c r="U1778" s="14" t="str">
        <f t="shared" si="304"/>
        <v>EMPTY</v>
      </c>
      <c r="V1778" s="14" t="str">
        <f t="shared" si="305"/>
        <v>EMPTY</v>
      </c>
      <c r="W1778" s="14" t="str">
        <f>IF(L1778="beforeTx",timingTable[[#This Row],[FRT32_val]]-timingTable[[#This Row],[FRT32_trace]],"EMPTY")</f>
        <v>EMPTY</v>
      </c>
      <c r="X1778" s="14" t="str">
        <f t="shared" si="306"/>
        <v>EMPTY</v>
      </c>
      <c r="Y1778" s="14" t="str">
        <f t="shared" si="307"/>
        <v>EMPTY</v>
      </c>
      <c r="Z1778" s="14" t="str">
        <f>IF(AND(P1778="beforeRx",O1779="afterRx"),J1779-timingTable[[#This Row],[FRT32_trace]],"EMPTY")</f>
        <v>EMPTY</v>
      </c>
      <c r="AA1778" s="14" t="str">
        <f>IF(AND(timingTable[[#This Row],[txEnd]]="txEnd",Q1782="rxStart"),I1782-timingTable[[#This Row],[FRT32_val]],"EMPTY")</f>
        <v>EMPTY</v>
      </c>
    </row>
    <row r="1779" spans="1:27" x14ac:dyDescent="0.25">
      <c r="A1779" s="14" t="s">
        <v>6331</v>
      </c>
      <c r="B1779">
        <v>335694337553</v>
      </c>
      <c r="C1779" s="14" t="s">
        <v>14310</v>
      </c>
      <c r="D1779">
        <v>151</v>
      </c>
      <c r="E1779" s="14" t="s">
        <v>7876</v>
      </c>
      <c r="F1779" s="14" t="s">
        <v>7989</v>
      </c>
      <c r="G1779" s="14">
        <f>timingTable[[#This Row],[FRT_DEC]]-B1778</f>
        <v>4788</v>
      </c>
      <c r="H17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INFO]]))),H1778)</f>
        <v>137</v>
      </c>
      <c r="I17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779" s="14">
        <f>HEX2DEC(RIGHT(timingTable[[#This Row],[FRT_HEX]],MIN(LEN(timingTable[[#This Row],[FRT_HEX]])-2,8)))</f>
        <v>686888465</v>
      </c>
      <c r="K1779" s="14" t="str">
        <f>IF(timingTable[[#This Row],['[TRACECODE']:.1]]=140,"afterTx","")</f>
        <v/>
      </c>
      <c r="L1779" s="14" t="str">
        <f t="shared" si="297"/>
        <v/>
      </c>
      <c r="M1779" s="14" t="str">
        <f>IF(AND(H1779=H1778,K1778="afterTx",timingTable[[#This Row],['[TRACECODE']:.1]]=6),"dc","")</f>
        <v/>
      </c>
      <c r="N1779" s="14" t="str">
        <f t="shared" si="298"/>
        <v/>
      </c>
      <c r="O1779" s="14" t="str">
        <f>IF(timingTable[[#This Row],['[TRACECODE']:.1]]=141,"afterRx","")</f>
        <v/>
      </c>
      <c r="P1779" s="14" t="str">
        <f t="shared" si="299"/>
        <v/>
      </c>
      <c r="Q1779" s="14" t="str">
        <f t="shared" si="300"/>
        <v/>
      </c>
      <c r="R1779" s="14" t="str">
        <f t="shared" si="301"/>
        <v/>
      </c>
      <c r="S1779" s="14" t="str">
        <f t="shared" si="302"/>
        <v>EMPTY</v>
      </c>
      <c r="T1779" s="14" t="str">
        <f t="shared" si="303"/>
        <v>EMPTY</v>
      </c>
      <c r="U1779" s="14" t="str">
        <f t="shared" si="304"/>
        <v>EMPTY</v>
      </c>
      <c r="V1779" s="14" t="str">
        <f t="shared" si="305"/>
        <v>EMPTY</v>
      </c>
      <c r="W1779" s="14" t="str">
        <f>IF(L1779="beforeTx",timingTable[[#This Row],[FRT32_val]]-timingTable[[#This Row],[FRT32_trace]],"EMPTY")</f>
        <v>EMPTY</v>
      </c>
      <c r="X1779" s="14" t="str">
        <f t="shared" si="306"/>
        <v>EMPTY</v>
      </c>
      <c r="Y1779" s="14" t="str">
        <f t="shared" si="307"/>
        <v>EMPTY</v>
      </c>
      <c r="Z1779" s="14" t="str">
        <f>IF(AND(P1779="beforeRx",O1780="afterRx"),J1780-timingTable[[#This Row],[FRT32_trace]],"EMPTY")</f>
        <v>EMPTY</v>
      </c>
      <c r="AA1779" s="14" t="str">
        <f>IF(AND(timingTable[[#This Row],[txEnd]]="txEnd",Q1783="rxStart"),I1783-timingTable[[#This Row],[FRT32_val]],"EMPTY")</f>
        <v>EMPTY</v>
      </c>
    </row>
    <row r="1780" spans="1:27" x14ac:dyDescent="0.25">
      <c r="A1780" s="14" t="s">
        <v>6339</v>
      </c>
      <c r="B1780">
        <v>335694338594</v>
      </c>
      <c r="C1780" s="14" t="s">
        <v>14320</v>
      </c>
      <c r="D1780">
        <v>151</v>
      </c>
      <c r="E1780" s="14" t="s">
        <v>7876</v>
      </c>
      <c r="F1780" s="14" t="s">
        <v>7993</v>
      </c>
      <c r="G1780" s="14">
        <f>timingTable[[#This Row],[FRT_DEC]]-B1779</f>
        <v>1041</v>
      </c>
      <c r="H17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INFO]]))),H1779)</f>
        <v>137</v>
      </c>
      <c r="I17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780" s="14">
        <f>HEX2DEC(RIGHT(timingTable[[#This Row],[FRT_HEX]],MIN(LEN(timingTable[[#This Row],[FRT_HEX]])-2,8)))</f>
        <v>686889506</v>
      </c>
      <c r="K1780" s="14" t="str">
        <f>IF(timingTable[[#This Row],['[TRACECODE']:.1]]=140,"afterTx","")</f>
        <v/>
      </c>
      <c r="L1780" s="14" t="str">
        <f t="shared" si="297"/>
        <v/>
      </c>
      <c r="M1780" s="14" t="str">
        <f>IF(AND(H1780=H1779,K1779="afterTx",timingTable[[#This Row],['[TRACECODE']:.1]]=6),"dc","")</f>
        <v/>
      </c>
      <c r="N1780" s="14" t="str">
        <f t="shared" si="298"/>
        <v/>
      </c>
      <c r="O1780" s="14" t="str">
        <f>IF(timingTable[[#This Row],['[TRACECODE']:.1]]=141,"afterRx","")</f>
        <v/>
      </c>
      <c r="P1780" s="14" t="str">
        <f t="shared" si="299"/>
        <v/>
      </c>
      <c r="Q1780" s="14" t="str">
        <f t="shared" si="300"/>
        <v/>
      </c>
      <c r="R1780" s="14" t="str">
        <f t="shared" si="301"/>
        <v/>
      </c>
      <c r="S1780" s="14" t="str">
        <f t="shared" si="302"/>
        <v>EMPTY</v>
      </c>
      <c r="T1780" s="14" t="str">
        <f t="shared" si="303"/>
        <v>EMPTY</v>
      </c>
      <c r="U1780" s="14" t="str">
        <f t="shared" si="304"/>
        <v>EMPTY</v>
      </c>
      <c r="V1780" s="14" t="str">
        <f t="shared" si="305"/>
        <v>EMPTY</v>
      </c>
      <c r="W1780" s="14" t="str">
        <f>IF(L1780="beforeTx",timingTable[[#This Row],[FRT32_val]]-timingTable[[#This Row],[FRT32_trace]],"EMPTY")</f>
        <v>EMPTY</v>
      </c>
      <c r="X1780" s="14" t="str">
        <f t="shared" si="306"/>
        <v>EMPTY</v>
      </c>
      <c r="Y1780" s="14" t="str">
        <f t="shared" si="307"/>
        <v>EMPTY</v>
      </c>
      <c r="Z1780" s="14" t="str">
        <f>IF(AND(P1780="beforeRx",O1781="afterRx"),J1781-timingTable[[#This Row],[FRT32_trace]],"EMPTY")</f>
        <v>EMPTY</v>
      </c>
      <c r="AA1780" s="14" t="str">
        <f>IF(AND(timingTable[[#This Row],[txEnd]]="txEnd",Q1784="rxStart"),I1784-timingTable[[#This Row],[FRT32_val]],"EMPTY")</f>
        <v>EMPTY</v>
      </c>
    </row>
    <row r="1781" spans="1:27" x14ac:dyDescent="0.25">
      <c r="A1781" s="14" t="s">
        <v>6343</v>
      </c>
      <c r="B1781">
        <v>335694338641</v>
      </c>
      <c r="C1781" s="14" t="s">
        <v>14324</v>
      </c>
      <c r="D1781">
        <v>131</v>
      </c>
      <c r="E1781" s="14" t="s">
        <v>3932</v>
      </c>
      <c r="F1781" s="14" t="s">
        <v>14325</v>
      </c>
      <c r="G1781" s="14">
        <f>timingTable[[#This Row],[FRT_DEC]]-B1780</f>
        <v>47</v>
      </c>
      <c r="H17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INFO]]))),H1780)</f>
        <v>138</v>
      </c>
      <c r="I178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81" s="14">
        <f>HEX2DEC(RIGHT(timingTable[[#This Row],[FRT_HEX]],MIN(LEN(timingTable[[#This Row],[FRT_HEX]])-2,8)))</f>
        <v>686889553</v>
      </c>
      <c r="K1781" s="14" t="str">
        <f>IF(timingTable[[#This Row],['[TRACECODE']:.1]]=140,"afterTx","")</f>
        <v/>
      </c>
      <c r="L1781" s="14" t="str">
        <f t="shared" si="297"/>
        <v/>
      </c>
      <c r="M1781" s="14" t="str">
        <f>IF(AND(H1781=H1780,K1780="afterTx",timingTable[[#This Row],['[TRACECODE']:.1]]=6),"dc","")</f>
        <v/>
      </c>
      <c r="N1781" s="14" t="str">
        <f t="shared" si="298"/>
        <v/>
      </c>
      <c r="O1781" s="14" t="str">
        <f>IF(timingTable[[#This Row],['[TRACECODE']:.1]]=141,"afterRx","")</f>
        <v/>
      </c>
      <c r="P1781" s="14" t="str">
        <f t="shared" si="299"/>
        <v/>
      </c>
      <c r="Q1781" s="14" t="str">
        <f t="shared" si="300"/>
        <v/>
      </c>
      <c r="R1781" s="14" t="str">
        <f t="shared" si="301"/>
        <v/>
      </c>
      <c r="S1781" s="14" t="str">
        <f t="shared" si="302"/>
        <v>EMPTY</v>
      </c>
      <c r="T1781" s="14" t="str">
        <f t="shared" si="303"/>
        <v>EMPTY</v>
      </c>
      <c r="U1781" s="14" t="str">
        <f t="shared" si="304"/>
        <v>EMPTY</v>
      </c>
      <c r="V1781" s="14" t="str">
        <f t="shared" si="305"/>
        <v>EMPTY</v>
      </c>
      <c r="W1781" s="14" t="str">
        <f>IF(L1781="beforeTx",timingTable[[#This Row],[FRT32_val]]-timingTable[[#This Row],[FRT32_trace]],"EMPTY")</f>
        <v>EMPTY</v>
      </c>
      <c r="X1781" s="14" t="str">
        <f t="shared" si="306"/>
        <v>EMPTY</v>
      </c>
      <c r="Y1781" s="14" t="str">
        <f t="shared" si="307"/>
        <v>EMPTY</v>
      </c>
      <c r="Z1781" s="14" t="str">
        <f>IF(AND(P1781="beforeRx",O1782="afterRx"),J1782-timingTable[[#This Row],[FRT32_trace]],"EMPTY")</f>
        <v>EMPTY</v>
      </c>
      <c r="AA1781" s="14" t="str">
        <f>IF(AND(timingTable[[#This Row],[txEnd]]="txEnd",Q1785="rxStart"),I1785-timingTable[[#This Row],[FRT32_val]],"EMPTY")</f>
        <v>EMPTY</v>
      </c>
    </row>
    <row r="1782" spans="1:27" x14ac:dyDescent="0.25">
      <c r="A1782" s="14" t="s">
        <v>6345</v>
      </c>
      <c r="B1782">
        <v>335694338688</v>
      </c>
      <c r="C1782" s="14" t="s">
        <v>14327</v>
      </c>
      <c r="D1782">
        <v>129</v>
      </c>
      <c r="E1782" s="14" t="s">
        <v>3677</v>
      </c>
      <c r="F1782" s="14" t="s">
        <v>14328</v>
      </c>
      <c r="G1782" s="14">
        <f>timingTable[[#This Row],[FRT_DEC]]-B1781</f>
        <v>47</v>
      </c>
      <c r="H17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INFO]]))),H1781)</f>
        <v>138</v>
      </c>
      <c r="I17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686890492</v>
      </c>
      <c r="J1782" s="14">
        <f>HEX2DEC(RIGHT(timingTable[[#This Row],[FRT_HEX]],MIN(LEN(timingTable[[#This Row],[FRT_HEX]])-2,8)))</f>
        <v>686889600</v>
      </c>
      <c r="K1782" s="14" t="str">
        <f>IF(timingTable[[#This Row],['[TRACECODE']:.1]]=140,"afterTx","")</f>
        <v/>
      </c>
      <c r="L1782" s="14" t="str">
        <f t="shared" si="297"/>
        <v>beforeTx</v>
      </c>
      <c r="M1782" s="14" t="str">
        <f>IF(AND(H1782=H1781,K1781="afterTx",timingTable[[#This Row],['[TRACECODE']:.1]]=6),"dc","")</f>
        <v/>
      </c>
      <c r="N1782" s="14" t="str">
        <f t="shared" si="298"/>
        <v/>
      </c>
      <c r="O1782" s="14" t="str">
        <f>IF(timingTable[[#This Row],['[TRACECODE']:.1]]=141,"afterRx","")</f>
        <v/>
      </c>
      <c r="P1782" s="14" t="str">
        <f t="shared" si="299"/>
        <v/>
      </c>
      <c r="Q1782" s="14" t="str">
        <f t="shared" si="300"/>
        <v/>
      </c>
      <c r="R1782" s="14" t="str">
        <f t="shared" si="301"/>
        <v/>
      </c>
      <c r="S1782" s="14">
        <f t="shared" si="302"/>
        <v>720</v>
      </c>
      <c r="T1782" s="14" t="str">
        <f t="shared" si="303"/>
        <v>EMPTY</v>
      </c>
      <c r="U1782" s="14" t="str">
        <f t="shared" si="304"/>
        <v>EMPTY</v>
      </c>
      <c r="V1782" s="14" t="str">
        <f t="shared" si="305"/>
        <v>EMPTY</v>
      </c>
      <c r="W1782" s="14">
        <f>IF(L1782="beforeTx",timingTable[[#This Row],[FRT32_val]]-timingTable[[#This Row],[FRT32_trace]],"EMPTY")</f>
        <v>892</v>
      </c>
      <c r="X1782" s="14">
        <f t="shared" si="306"/>
        <v>929</v>
      </c>
      <c r="Y1782" s="14" t="str">
        <f t="shared" si="307"/>
        <v>EMPTY</v>
      </c>
      <c r="Z1782" s="14" t="str">
        <f>IF(AND(P1782="beforeRx",O1783="afterRx"),J1783-timingTable[[#This Row],[FRT32_trace]],"EMPTY")</f>
        <v>EMPTY</v>
      </c>
      <c r="AA1782" s="14" t="str">
        <f>IF(AND(timingTable[[#This Row],[txEnd]]="txEnd",Q1786="rxStart"),I1786-timingTable[[#This Row],[FRT32_val]],"EMPTY")</f>
        <v>EMPTY</v>
      </c>
    </row>
    <row r="1783" spans="1:27" x14ac:dyDescent="0.25">
      <c r="A1783" s="14" t="s">
        <v>6346</v>
      </c>
      <c r="B1783">
        <v>335694338690</v>
      </c>
      <c r="C1783" s="14" t="s">
        <v>14329</v>
      </c>
      <c r="D1783">
        <v>129</v>
      </c>
      <c r="E1783" s="14" t="s">
        <v>3677</v>
      </c>
      <c r="F1783" s="14" t="s">
        <v>7881</v>
      </c>
      <c r="G1783" s="14">
        <f>timingTable[[#This Row],[FRT_DEC]]-B1782</f>
        <v>2</v>
      </c>
      <c r="H17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INFO]]))),H1782)</f>
        <v>138</v>
      </c>
      <c r="I17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83" s="14">
        <f>HEX2DEC(RIGHT(timingTable[[#This Row],[FRT_HEX]],MIN(LEN(timingTable[[#This Row],[FRT_HEX]])-2,8)))</f>
        <v>686889602</v>
      </c>
      <c r="K1783" s="14" t="str">
        <f>IF(timingTable[[#This Row],['[TRACECODE']:.1]]=140,"afterTx","")</f>
        <v/>
      </c>
      <c r="L1783" s="14" t="str">
        <f t="shared" si="297"/>
        <v/>
      </c>
      <c r="M1783" s="14" t="str">
        <f>IF(AND(H1783=H1782,K1782="afterTx",timingTable[[#This Row],['[TRACECODE']:.1]]=6),"dc","")</f>
        <v/>
      </c>
      <c r="N1783" s="14" t="str">
        <f t="shared" si="298"/>
        <v/>
      </c>
      <c r="O1783" s="14" t="str">
        <f>IF(timingTable[[#This Row],['[TRACECODE']:.1]]=141,"afterRx","")</f>
        <v/>
      </c>
      <c r="P1783" s="14" t="str">
        <f t="shared" si="299"/>
        <v/>
      </c>
      <c r="Q1783" s="14" t="str">
        <f t="shared" si="300"/>
        <v/>
      </c>
      <c r="R1783" s="14" t="str">
        <f t="shared" si="301"/>
        <v/>
      </c>
      <c r="S1783" s="14" t="str">
        <f t="shared" si="302"/>
        <v>EMPTY</v>
      </c>
      <c r="T1783" s="14" t="str">
        <f t="shared" si="303"/>
        <v>EMPTY</v>
      </c>
      <c r="U1783" s="14" t="str">
        <f t="shared" si="304"/>
        <v>EMPTY</v>
      </c>
      <c r="V1783" s="14" t="str">
        <f t="shared" si="305"/>
        <v>EMPTY</v>
      </c>
      <c r="W1783" s="14" t="str">
        <f>IF(L1783="beforeTx",timingTable[[#This Row],[FRT32_val]]-timingTable[[#This Row],[FRT32_trace]],"EMPTY")</f>
        <v>EMPTY</v>
      </c>
      <c r="X1783" s="14" t="str">
        <f t="shared" si="306"/>
        <v>EMPTY</v>
      </c>
      <c r="Y1783" s="14" t="str">
        <f t="shared" si="307"/>
        <v>EMPTY</v>
      </c>
      <c r="Z1783" s="14" t="str">
        <f>IF(AND(P1783="beforeRx",O1784="afterRx"),J1784-timingTable[[#This Row],[FRT32_trace]],"EMPTY")</f>
        <v>EMPTY</v>
      </c>
      <c r="AA1783" s="14" t="str">
        <f>IF(AND(timingTable[[#This Row],[txEnd]]="txEnd",Q1787="rxStart"),I1787-timingTable[[#This Row],[FRT32_val]],"EMPTY")</f>
        <v>EMPTY</v>
      </c>
    </row>
    <row r="1784" spans="1:27" x14ac:dyDescent="0.25">
      <c r="A1784" s="14" t="s">
        <v>6347</v>
      </c>
      <c r="B1784">
        <v>335694339617</v>
      </c>
      <c r="C1784" s="14" t="s">
        <v>14330</v>
      </c>
      <c r="D1784">
        <v>140</v>
      </c>
      <c r="E1784" s="14" t="s">
        <v>1076</v>
      </c>
      <c r="F1784" s="14" t="s">
        <v>5316</v>
      </c>
      <c r="G1784" s="14">
        <f>timingTable[[#This Row],[FRT_DEC]]-B1783</f>
        <v>927</v>
      </c>
      <c r="H17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INFO]]))),H1783)</f>
        <v>138</v>
      </c>
      <c r="I178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84" s="14">
        <f>HEX2DEC(RIGHT(timingTable[[#This Row],[FRT_HEX]],MIN(LEN(timingTable[[#This Row],[FRT_HEX]])-2,8)))</f>
        <v>686890529</v>
      </c>
      <c r="K1784" s="14" t="str">
        <f>IF(timingTable[[#This Row],['[TRACECODE']:.1]]=140,"afterTx","")</f>
        <v>afterTx</v>
      </c>
      <c r="L1784" s="14" t="str">
        <f t="shared" si="297"/>
        <v/>
      </c>
      <c r="M1784" s="14" t="str">
        <f>IF(AND(H1784=H1783,K1783="afterTx",timingTable[[#This Row],['[TRACECODE']:.1]]=6),"dc","")</f>
        <v/>
      </c>
      <c r="N1784" s="14" t="str">
        <f t="shared" si="298"/>
        <v/>
      </c>
      <c r="O1784" s="14" t="str">
        <f>IF(timingTable[[#This Row],['[TRACECODE']:.1]]=141,"afterRx","")</f>
        <v/>
      </c>
      <c r="P1784" s="14" t="str">
        <f t="shared" si="299"/>
        <v/>
      </c>
      <c r="Q1784" s="14" t="str">
        <f t="shared" si="300"/>
        <v/>
      </c>
      <c r="R1784" s="14" t="str">
        <f t="shared" si="301"/>
        <v/>
      </c>
      <c r="S1784" s="14" t="str">
        <f t="shared" si="302"/>
        <v>EMPTY</v>
      </c>
      <c r="T1784" s="14" t="str">
        <f t="shared" si="303"/>
        <v>EMPTY</v>
      </c>
      <c r="U1784" s="14" t="str">
        <f t="shared" si="304"/>
        <v>EMPTY</v>
      </c>
      <c r="V1784" s="14" t="str">
        <f t="shared" si="305"/>
        <v>EMPTY</v>
      </c>
      <c r="W1784" s="14" t="str">
        <f>IF(L1784="beforeTx",timingTable[[#This Row],[FRT32_val]]-timingTable[[#This Row],[FRT32_trace]],"EMPTY")</f>
        <v>EMPTY</v>
      </c>
      <c r="X1784" s="14" t="str">
        <f t="shared" si="306"/>
        <v>EMPTY</v>
      </c>
      <c r="Y1784" s="14" t="str">
        <f t="shared" si="307"/>
        <v>EMPTY</v>
      </c>
      <c r="Z1784" s="14" t="str">
        <f>IF(AND(P1784="beforeRx",O1785="afterRx"),J1785-timingTable[[#This Row],[FRT32_trace]],"EMPTY")</f>
        <v>EMPTY</v>
      </c>
      <c r="AA1784" s="14" t="str">
        <f>IF(AND(timingTable[[#This Row],[txEnd]]="txEnd",Q1788="rxStart"),I1788-timingTable[[#This Row],[FRT32_val]],"EMPTY")</f>
        <v>EMPTY</v>
      </c>
    </row>
    <row r="1785" spans="1:27" x14ac:dyDescent="0.25">
      <c r="A1785" s="14" t="s">
        <v>6349</v>
      </c>
      <c r="B1785">
        <v>335694343249</v>
      </c>
      <c r="C1785" s="14" t="s">
        <v>14332</v>
      </c>
      <c r="D1785">
        <v>6</v>
      </c>
      <c r="E1785" s="14" t="s">
        <v>1077</v>
      </c>
      <c r="F1785" s="14" t="s">
        <v>14333</v>
      </c>
      <c r="G1785" s="14">
        <f>timingTable[[#This Row],[FRT_DEC]]-B1784</f>
        <v>3632</v>
      </c>
      <c r="H17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INFO]]))),H1784)</f>
        <v>138</v>
      </c>
      <c r="I17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686891212</v>
      </c>
      <c r="J1785" s="14">
        <f>HEX2DEC(RIGHT(timingTable[[#This Row],[FRT_HEX]],MIN(LEN(timingTable[[#This Row],[FRT_HEX]])-2,8)))</f>
        <v>686894161</v>
      </c>
      <c r="K1785" s="14" t="str">
        <f>IF(timingTable[[#This Row],['[TRACECODE']:.1]]=140,"afterTx","")</f>
        <v/>
      </c>
      <c r="L1785" s="14" t="str">
        <f t="shared" si="297"/>
        <v/>
      </c>
      <c r="M1785" s="14" t="str">
        <f>IF(AND(H1785=H1784,K1784="afterTx",timingTable[[#This Row],['[TRACECODE']:.1]]=6),"dc","")</f>
        <v>dc</v>
      </c>
      <c r="N1785" s="14" t="str">
        <f t="shared" si="298"/>
        <v/>
      </c>
      <c r="O1785" s="14" t="str">
        <f>IF(timingTable[[#This Row],['[TRACECODE']:.1]]=141,"afterRx","")</f>
        <v/>
      </c>
      <c r="P1785" s="14" t="str">
        <f t="shared" si="299"/>
        <v/>
      </c>
      <c r="Q1785" s="14" t="str">
        <f t="shared" si="300"/>
        <v/>
      </c>
      <c r="R1785" s="14" t="str">
        <f t="shared" si="301"/>
        <v/>
      </c>
      <c r="S1785" s="14" t="str">
        <f t="shared" si="302"/>
        <v>EMPTY</v>
      </c>
      <c r="T1785" s="14" t="str">
        <f t="shared" si="303"/>
        <v>EMPTY</v>
      </c>
      <c r="U1785" s="14" t="str">
        <f t="shared" si="304"/>
        <v>EMPTY</v>
      </c>
      <c r="V1785" s="14" t="str">
        <f t="shared" si="305"/>
        <v>EMPTY</v>
      </c>
      <c r="W1785" s="14" t="str">
        <f>IF(L1785="beforeTx",timingTable[[#This Row],[FRT32_val]]-timingTable[[#This Row],[FRT32_trace]],"EMPTY")</f>
        <v>EMPTY</v>
      </c>
      <c r="X1785" s="14" t="str">
        <f t="shared" si="306"/>
        <v>EMPTY</v>
      </c>
      <c r="Y1785" s="14" t="str">
        <f t="shared" si="307"/>
        <v>EMPTY</v>
      </c>
      <c r="Z1785" s="14" t="str">
        <f>IF(AND(P1785="beforeRx",O1786="afterRx"),J1786-timingTable[[#This Row],[FRT32_trace]],"EMPTY")</f>
        <v>EMPTY</v>
      </c>
      <c r="AA1785" s="14" t="str">
        <f>IF(AND(timingTable[[#This Row],[txEnd]]="txEnd",Q1789="rxStart"),I1789-timingTable[[#This Row],[FRT32_val]],"EMPTY")</f>
        <v>EMPTY</v>
      </c>
    </row>
    <row r="1786" spans="1:27" x14ac:dyDescent="0.25">
      <c r="A1786" s="14" t="s">
        <v>6350</v>
      </c>
      <c r="B1786">
        <v>335694343253</v>
      </c>
      <c r="C1786" s="14" t="s">
        <v>14334</v>
      </c>
      <c r="D1786">
        <v>6</v>
      </c>
      <c r="E1786" s="14" t="s">
        <v>1077</v>
      </c>
      <c r="F1786" s="14" t="s">
        <v>7877</v>
      </c>
      <c r="G1786" s="14">
        <f>timingTable[[#This Row],[FRT_DEC]]-B1785</f>
        <v>4</v>
      </c>
      <c r="H17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INFO]]))),H1785)</f>
        <v>138</v>
      </c>
      <c r="I17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86" s="14">
        <f>HEX2DEC(RIGHT(timingTable[[#This Row],[FRT_HEX]],MIN(LEN(timingTable[[#This Row],[FRT_HEX]])-2,8)))</f>
        <v>686894165</v>
      </c>
      <c r="K1786" s="14" t="str">
        <f>IF(timingTable[[#This Row],['[TRACECODE']:.1]]=140,"afterTx","")</f>
        <v/>
      </c>
      <c r="L1786" s="14" t="str">
        <f t="shared" si="297"/>
        <v/>
      </c>
      <c r="M1786" s="14" t="str">
        <f>IF(AND(H1786=H1785,K1785="afterTx",timingTable[[#This Row],['[TRACECODE']:.1]]=6),"dc","")</f>
        <v/>
      </c>
      <c r="N1786" s="14" t="str">
        <f t="shared" si="298"/>
        <v/>
      </c>
      <c r="O1786" s="14" t="str">
        <f>IF(timingTable[[#This Row],['[TRACECODE']:.1]]=141,"afterRx","")</f>
        <v/>
      </c>
      <c r="P1786" s="14" t="str">
        <f t="shared" si="299"/>
        <v/>
      </c>
      <c r="Q1786" s="14" t="str">
        <f t="shared" si="300"/>
        <v/>
      </c>
      <c r="R1786" s="14" t="str">
        <f t="shared" si="301"/>
        <v/>
      </c>
      <c r="S1786" s="14" t="str">
        <f t="shared" si="302"/>
        <v>EMPTY</v>
      </c>
      <c r="T1786" s="14" t="str">
        <f t="shared" si="303"/>
        <v>EMPTY</v>
      </c>
      <c r="U1786" s="14" t="str">
        <f t="shared" si="304"/>
        <v>EMPTY</v>
      </c>
      <c r="V1786" s="14" t="str">
        <f t="shared" si="305"/>
        <v>EMPTY</v>
      </c>
      <c r="W1786" s="14" t="str">
        <f>IF(L1786="beforeTx",timingTable[[#This Row],[FRT32_val]]-timingTable[[#This Row],[FRT32_trace]],"EMPTY")</f>
        <v>EMPTY</v>
      </c>
      <c r="X1786" s="14" t="str">
        <f t="shared" si="306"/>
        <v>EMPTY</v>
      </c>
      <c r="Y1786" s="14" t="str">
        <f t="shared" si="307"/>
        <v>EMPTY</v>
      </c>
      <c r="Z1786" s="14" t="str">
        <f>IF(AND(P1786="beforeRx",O1787="afterRx"),J1787-timingTable[[#This Row],[FRT32_trace]],"EMPTY")</f>
        <v>EMPTY</v>
      </c>
      <c r="AA1786" s="14" t="str">
        <f>IF(AND(timingTable[[#This Row],[txEnd]]="txEnd",Q1790="rxStart"),I1790-timingTable[[#This Row],[FRT32_val]],"EMPTY")</f>
        <v>EMPTY</v>
      </c>
    </row>
    <row r="1787" spans="1:27" x14ac:dyDescent="0.25">
      <c r="A1787" s="14" t="s">
        <v>6351</v>
      </c>
      <c r="B1787">
        <v>335694343256</v>
      </c>
      <c r="C1787" s="14" t="s">
        <v>14335</v>
      </c>
      <c r="D1787">
        <v>122</v>
      </c>
      <c r="E1787" s="14" t="s">
        <v>3921</v>
      </c>
      <c r="F1787" s="14" t="s">
        <v>14336</v>
      </c>
      <c r="G1787" s="14">
        <f>timingTable[[#This Row],[FRT_DEC]]-B1786</f>
        <v>3</v>
      </c>
      <c r="H17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INFO]]))),H1786)</f>
        <v>138</v>
      </c>
      <c r="I17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686894103</v>
      </c>
      <c r="J1787" s="14">
        <f>HEX2DEC(RIGHT(timingTable[[#This Row],[FRT_HEX]],MIN(LEN(timingTable[[#This Row],[FRT_HEX]])-2,8)))</f>
        <v>686894168</v>
      </c>
      <c r="K1787" s="14" t="str">
        <f>IF(timingTable[[#This Row],['[TRACECODE']:.1]]=140,"afterTx","")</f>
        <v/>
      </c>
      <c r="L1787" s="14" t="str">
        <f t="shared" si="297"/>
        <v/>
      </c>
      <c r="M1787" s="14" t="str">
        <f>IF(AND(H1787=H1786,K1786="afterTx",timingTable[[#This Row],['[TRACECODE']:.1]]=6),"dc","")</f>
        <v/>
      </c>
      <c r="N1787" s="14" t="str">
        <f t="shared" si="298"/>
        <v>txEnd</v>
      </c>
      <c r="O1787" s="14" t="str">
        <f>IF(timingTable[[#This Row],['[TRACECODE']:.1]]=141,"afterRx","")</f>
        <v/>
      </c>
      <c r="P1787" s="14" t="str">
        <f t="shared" si="299"/>
        <v/>
      </c>
      <c r="Q1787" s="14" t="str">
        <f t="shared" si="300"/>
        <v/>
      </c>
      <c r="R1787" s="14" t="str">
        <f t="shared" si="301"/>
        <v/>
      </c>
      <c r="S1787" s="14" t="str">
        <f t="shared" si="302"/>
        <v>EMPTY</v>
      </c>
      <c r="T1787" s="14" t="str">
        <f t="shared" si="303"/>
        <v>EMPTY</v>
      </c>
      <c r="U1787" s="14" t="str">
        <f t="shared" si="304"/>
        <v>EMPTY</v>
      </c>
      <c r="V1787" s="14" t="str">
        <f t="shared" si="305"/>
        <v>EMPTY</v>
      </c>
      <c r="W1787" s="14" t="str">
        <f>IF(L1787="beforeTx",timingTable[[#This Row],[FRT32_val]]-timingTable[[#This Row],[FRT32_trace]],"EMPTY")</f>
        <v>EMPTY</v>
      </c>
      <c r="X1787" s="14" t="str">
        <f t="shared" si="306"/>
        <v>EMPTY</v>
      </c>
      <c r="Y1787" s="14" t="str">
        <f t="shared" si="307"/>
        <v>EMPTY</v>
      </c>
      <c r="Z1787" s="14" t="str">
        <f>IF(AND(P1787="beforeRx",O1788="afterRx"),J1788-timingTable[[#This Row],[FRT32_trace]],"EMPTY")</f>
        <v>EMPTY</v>
      </c>
      <c r="AA1787" s="14" t="str">
        <f>IF(AND(timingTable[[#This Row],[txEnd]]="txEnd",Q1791="rxStart"),I1791-timingTable[[#This Row],[FRT32_val]],"EMPTY")</f>
        <v>EMPTY</v>
      </c>
    </row>
    <row r="1788" spans="1:27" x14ac:dyDescent="0.25">
      <c r="A1788" s="14" t="s">
        <v>6352</v>
      </c>
      <c r="B1788">
        <v>335694343258</v>
      </c>
      <c r="C1788" s="14" t="s">
        <v>14337</v>
      </c>
      <c r="D1788">
        <v>122</v>
      </c>
      <c r="E1788" s="14" t="s">
        <v>3921</v>
      </c>
      <c r="F1788" s="14" t="s">
        <v>7878</v>
      </c>
      <c r="G1788" s="14">
        <f>timingTable[[#This Row],[FRT_DEC]]-B1787</f>
        <v>2</v>
      </c>
      <c r="H17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INFO]]))),H1787)</f>
        <v>138</v>
      </c>
      <c r="I17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88" s="14">
        <f>HEX2DEC(RIGHT(timingTable[[#This Row],[FRT_HEX]],MIN(LEN(timingTable[[#This Row],[FRT_HEX]])-2,8)))</f>
        <v>686894170</v>
      </c>
      <c r="K1788" s="14" t="str">
        <f>IF(timingTable[[#This Row],['[TRACECODE']:.1]]=140,"afterTx","")</f>
        <v/>
      </c>
      <c r="L1788" s="14" t="str">
        <f t="shared" si="297"/>
        <v/>
      </c>
      <c r="M1788" s="14" t="str">
        <f>IF(AND(H1788=H1787,K1787="afterTx",timingTable[[#This Row],['[TRACECODE']:.1]]=6),"dc","")</f>
        <v/>
      </c>
      <c r="N1788" s="14" t="str">
        <f t="shared" si="298"/>
        <v/>
      </c>
      <c r="O1788" s="14" t="str">
        <f>IF(timingTable[[#This Row],['[TRACECODE']:.1]]=141,"afterRx","")</f>
        <v/>
      </c>
      <c r="P1788" s="14" t="str">
        <f t="shared" si="299"/>
        <v/>
      </c>
      <c r="Q1788" s="14" t="str">
        <f t="shared" si="300"/>
        <v/>
      </c>
      <c r="R1788" s="14" t="str">
        <f t="shared" si="301"/>
        <v/>
      </c>
      <c r="S1788" s="14" t="str">
        <f t="shared" si="302"/>
        <v>EMPTY</v>
      </c>
      <c r="T1788" s="14" t="str">
        <f t="shared" si="303"/>
        <v>EMPTY</v>
      </c>
      <c r="U1788" s="14" t="str">
        <f t="shared" si="304"/>
        <v>EMPTY</v>
      </c>
      <c r="V1788" s="14" t="str">
        <f t="shared" si="305"/>
        <v>EMPTY</v>
      </c>
      <c r="W1788" s="14" t="str">
        <f>IF(L1788="beforeTx",timingTable[[#This Row],[FRT32_val]]-timingTable[[#This Row],[FRT32_trace]],"EMPTY")</f>
        <v>EMPTY</v>
      </c>
      <c r="X1788" s="14" t="str">
        <f t="shared" si="306"/>
        <v>EMPTY</v>
      </c>
      <c r="Y1788" s="14" t="str">
        <f t="shared" si="307"/>
        <v>EMPTY</v>
      </c>
      <c r="Z1788" s="14" t="str">
        <f>IF(AND(P1788="beforeRx",O1789="afterRx"),J1789-timingTable[[#This Row],[FRT32_trace]],"EMPTY")</f>
        <v>EMPTY</v>
      </c>
      <c r="AA1788" s="14" t="str">
        <f>IF(AND(timingTable[[#This Row],[txEnd]]="txEnd",Q1792="rxStart"),I1792-timingTable[[#This Row],[FRT32_val]],"EMPTY")</f>
        <v>EMPTY</v>
      </c>
    </row>
    <row r="1789" spans="1:27" x14ac:dyDescent="0.25">
      <c r="A1789" s="14" t="s">
        <v>6353</v>
      </c>
      <c r="B1789">
        <v>335694343266</v>
      </c>
      <c r="C1789" s="14" t="s">
        <v>14338</v>
      </c>
      <c r="D1789">
        <v>151</v>
      </c>
      <c r="E1789" s="14" t="s">
        <v>7876</v>
      </c>
      <c r="F1789" s="14" t="s">
        <v>8006</v>
      </c>
      <c r="G1789" s="14">
        <f>timingTable[[#This Row],[FRT_DEC]]-B1788</f>
        <v>8</v>
      </c>
      <c r="H17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INFO]]))),H1788)</f>
        <v>138</v>
      </c>
      <c r="I17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789" s="14">
        <f>HEX2DEC(RIGHT(timingTable[[#This Row],[FRT_HEX]],MIN(LEN(timingTable[[#This Row],[FRT_HEX]])-2,8)))</f>
        <v>686894178</v>
      </c>
      <c r="K1789" s="14" t="str">
        <f>IF(timingTable[[#This Row],['[TRACECODE']:.1]]=140,"afterTx","")</f>
        <v/>
      </c>
      <c r="L1789" s="14" t="str">
        <f t="shared" si="297"/>
        <v/>
      </c>
      <c r="M1789" s="14" t="str">
        <f>IF(AND(H1789=H1788,K1788="afterTx",timingTable[[#This Row],['[TRACECODE']:.1]]=6),"dc","")</f>
        <v/>
      </c>
      <c r="N1789" s="14" t="str">
        <f t="shared" si="298"/>
        <v/>
      </c>
      <c r="O1789" s="14" t="str">
        <f>IF(timingTable[[#This Row],['[TRACECODE']:.1]]=141,"afterRx","")</f>
        <v/>
      </c>
      <c r="P1789" s="14" t="str">
        <f t="shared" si="299"/>
        <v/>
      </c>
      <c r="Q1789" s="14" t="str">
        <f t="shared" si="300"/>
        <v/>
      </c>
      <c r="R1789" s="14" t="str">
        <f t="shared" si="301"/>
        <v/>
      </c>
      <c r="S1789" s="14" t="str">
        <f t="shared" si="302"/>
        <v>EMPTY</v>
      </c>
      <c r="T1789" s="14" t="str">
        <f t="shared" si="303"/>
        <v>EMPTY</v>
      </c>
      <c r="U1789" s="14" t="str">
        <f t="shared" si="304"/>
        <v>EMPTY</v>
      </c>
      <c r="V1789" s="14" t="str">
        <f t="shared" si="305"/>
        <v>EMPTY</v>
      </c>
      <c r="W1789" s="14" t="str">
        <f>IF(L1789="beforeTx",timingTable[[#This Row],[FRT32_val]]-timingTable[[#This Row],[FRT32_trace]],"EMPTY")</f>
        <v>EMPTY</v>
      </c>
      <c r="X1789" s="14" t="str">
        <f t="shared" si="306"/>
        <v>EMPTY</v>
      </c>
      <c r="Y1789" s="14" t="str">
        <f t="shared" si="307"/>
        <v>EMPTY</v>
      </c>
      <c r="Z1789" s="14" t="str">
        <f>IF(AND(P1789="beforeRx",O1790="afterRx"),J1790-timingTable[[#This Row],[FRT32_trace]],"EMPTY")</f>
        <v>EMPTY</v>
      </c>
      <c r="AA1789" s="14" t="str">
        <f>IF(AND(timingTable[[#This Row],[txEnd]]="txEnd",Q1793="rxStart"),I1793-timingTable[[#This Row],[FRT32_val]],"EMPTY")</f>
        <v>EMPTY</v>
      </c>
    </row>
    <row r="1790" spans="1:27" x14ac:dyDescent="0.25">
      <c r="A1790" s="14" t="s">
        <v>6361</v>
      </c>
      <c r="B1790">
        <v>335694343705</v>
      </c>
      <c r="C1790" s="14" t="s">
        <v>14347</v>
      </c>
      <c r="D1790">
        <v>151</v>
      </c>
      <c r="E1790" s="14" t="s">
        <v>7876</v>
      </c>
      <c r="F1790" s="14" t="s">
        <v>8130</v>
      </c>
      <c r="G1790" s="14">
        <f>timingTable[[#This Row],[FRT_DEC]]-B1789</f>
        <v>439</v>
      </c>
      <c r="H17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INFO]]))),H1789)</f>
        <v>138</v>
      </c>
      <c r="I17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790" s="14">
        <f>HEX2DEC(RIGHT(timingTable[[#This Row],[FRT_HEX]],MIN(LEN(timingTable[[#This Row],[FRT_HEX]])-2,8)))</f>
        <v>686894617</v>
      </c>
      <c r="K1790" s="14" t="str">
        <f>IF(timingTable[[#This Row],['[TRACECODE']:.1]]=140,"afterTx","")</f>
        <v/>
      </c>
      <c r="L1790" s="14" t="str">
        <f t="shared" si="297"/>
        <v/>
      </c>
      <c r="M1790" s="14" t="str">
        <f>IF(AND(H1790=H1789,K1789="afterTx",timingTable[[#This Row],['[TRACECODE']:.1]]=6),"dc","")</f>
        <v/>
      </c>
      <c r="N1790" s="14" t="str">
        <f t="shared" si="298"/>
        <v/>
      </c>
      <c r="O1790" s="14" t="str">
        <f>IF(timingTable[[#This Row],['[TRACECODE']:.1]]=141,"afterRx","")</f>
        <v/>
      </c>
      <c r="P1790" s="14" t="str">
        <f t="shared" si="299"/>
        <v/>
      </c>
      <c r="Q1790" s="14" t="str">
        <f t="shared" si="300"/>
        <v/>
      </c>
      <c r="R1790" s="14" t="str">
        <f t="shared" si="301"/>
        <v/>
      </c>
      <c r="S1790" s="14" t="str">
        <f t="shared" si="302"/>
        <v>EMPTY</v>
      </c>
      <c r="T1790" s="14" t="str">
        <f t="shared" si="303"/>
        <v>EMPTY</v>
      </c>
      <c r="U1790" s="14" t="str">
        <f t="shared" si="304"/>
        <v>EMPTY</v>
      </c>
      <c r="V1790" s="14" t="str">
        <f t="shared" si="305"/>
        <v>EMPTY</v>
      </c>
      <c r="W1790" s="14" t="str">
        <f>IF(L1790="beforeTx",timingTable[[#This Row],[FRT32_val]]-timingTable[[#This Row],[FRT32_trace]],"EMPTY")</f>
        <v>EMPTY</v>
      </c>
      <c r="X1790" s="14" t="str">
        <f t="shared" si="306"/>
        <v>EMPTY</v>
      </c>
      <c r="Y1790" s="14" t="str">
        <f t="shared" si="307"/>
        <v>EMPTY</v>
      </c>
      <c r="Z1790" s="14" t="str">
        <f>IF(AND(P1790="beforeRx",O1791="afterRx"),J1791-timingTable[[#This Row],[FRT32_trace]],"EMPTY")</f>
        <v>EMPTY</v>
      </c>
      <c r="AA1790" s="14" t="str">
        <f>IF(AND(timingTable[[#This Row],[txEnd]]="txEnd",Q1794="rxStart"),I1794-timingTable[[#This Row],[FRT32_val]],"EMPTY")</f>
        <v>EMPTY</v>
      </c>
    </row>
    <row r="1791" spans="1:27" x14ac:dyDescent="0.25">
      <c r="A1791" s="14" t="s">
        <v>6364</v>
      </c>
      <c r="B1791">
        <v>335694343730</v>
      </c>
      <c r="C1791" s="14" t="s">
        <v>14350</v>
      </c>
      <c r="D1791">
        <v>130</v>
      </c>
      <c r="E1791" s="14" t="s">
        <v>3933</v>
      </c>
      <c r="F1791" s="14" t="s">
        <v>4021</v>
      </c>
      <c r="G1791" s="14">
        <f>timingTable[[#This Row],[FRT_DEC]]-B1790</f>
        <v>25</v>
      </c>
      <c r="H17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INFO]]))),H1790)</f>
        <v>138</v>
      </c>
      <c r="I17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3211269</v>
      </c>
      <c r="J1791" s="14">
        <f>HEX2DEC(RIGHT(timingTable[[#This Row],[FRT_HEX]],MIN(LEN(timingTable[[#This Row],[FRT_HEX]])-2,8)))</f>
        <v>686894642</v>
      </c>
      <c r="K1791" s="14" t="str">
        <f>IF(timingTable[[#This Row],['[TRACECODE']:.1]]=140,"afterTx","")</f>
        <v/>
      </c>
      <c r="L1791" s="14" t="str">
        <f t="shared" si="297"/>
        <v/>
      </c>
      <c r="M1791" s="14" t="str">
        <f>IF(AND(H1791=H1790,K1790="afterTx",timingTable[[#This Row],['[TRACECODE']:.1]]=6),"dc","")</f>
        <v/>
      </c>
      <c r="N1791" s="14" t="str">
        <f t="shared" si="298"/>
        <v/>
      </c>
      <c r="O1791" s="14" t="str">
        <f>IF(timingTable[[#This Row],['[TRACECODE']:.1]]=141,"afterRx","")</f>
        <v/>
      </c>
      <c r="P1791" s="14" t="str">
        <f t="shared" si="299"/>
        <v>beforeRx</v>
      </c>
      <c r="Q1791" s="14" t="str">
        <f t="shared" si="300"/>
        <v/>
      </c>
      <c r="R1791" s="14" t="str">
        <f t="shared" si="301"/>
        <v/>
      </c>
      <c r="S1791" s="14" t="str">
        <f t="shared" si="302"/>
        <v>EMPTY</v>
      </c>
      <c r="T1791" s="14" t="str">
        <f t="shared" si="303"/>
        <v>EMPTY</v>
      </c>
      <c r="U1791" s="14" t="str">
        <f t="shared" si="304"/>
        <v>EMPTY</v>
      </c>
      <c r="V1791" s="14" t="str">
        <f t="shared" si="305"/>
        <v>EMPTY</v>
      </c>
      <c r="W1791" s="14" t="str">
        <f>IF(L1791="beforeTx",timingTable[[#This Row],[FRT32_val]]-timingTable[[#This Row],[FRT32_trace]],"EMPTY")</f>
        <v>EMPTY</v>
      </c>
      <c r="X1791" s="14" t="str">
        <f t="shared" si="306"/>
        <v>EMPTY</v>
      </c>
      <c r="Y1791" s="14" t="str">
        <f t="shared" si="307"/>
        <v>EMPTY</v>
      </c>
      <c r="Z1791" s="14">
        <f>IF(AND(P1791="beforeRx",O1792="afterRx"),J1792-timingTable[[#This Row],[FRT32_trace]],"EMPTY")</f>
        <v>747</v>
      </c>
      <c r="AA1791" s="14" t="str">
        <f>IF(AND(timingTable[[#This Row],[txEnd]]="txEnd",Q1795="rxStart"),I1795-timingTable[[#This Row],[FRT32_val]],"EMPTY")</f>
        <v>EMPTY</v>
      </c>
    </row>
    <row r="1792" spans="1:27" x14ac:dyDescent="0.25">
      <c r="A1792" s="14" t="s">
        <v>6365</v>
      </c>
      <c r="B1792">
        <v>335694344477</v>
      </c>
      <c r="C1792" s="14" t="s">
        <v>14351</v>
      </c>
      <c r="D1792">
        <v>141</v>
      </c>
      <c r="E1792" s="14" t="s">
        <v>3934</v>
      </c>
      <c r="F1792" s="14" t="s">
        <v>4022</v>
      </c>
      <c r="G1792" s="14">
        <f>timingTable[[#This Row],[FRT_DEC]]-B1791</f>
        <v>747</v>
      </c>
      <c r="H17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INFO]]))),H1791)</f>
        <v>138</v>
      </c>
      <c r="I179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92" s="14">
        <f>HEX2DEC(RIGHT(timingTable[[#This Row],[FRT_HEX]],MIN(LEN(timingTable[[#This Row],[FRT_HEX]])-2,8)))</f>
        <v>686895389</v>
      </c>
      <c r="K1792" s="14" t="str">
        <f>IF(timingTable[[#This Row],['[TRACECODE']:.1]]=140,"afterTx","")</f>
        <v/>
      </c>
      <c r="L1792" s="14" t="str">
        <f t="shared" si="297"/>
        <v/>
      </c>
      <c r="M1792" s="14" t="str">
        <f>IF(AND(H1792=H1791,K1791="afterTx",timingTable[[#This Row],['[TRACECODE']:.1]]=6),"dc","")</f>
        <v/>
      </c>
      <c r="N1792" s="14" t="str">
        <f t="shared" si="298"/>
        <v/>
      </c>
      <c r="O1792" s="14" t="str">
        <f>IF(timingTable[[#This Row],['[TRACECODE']:.1]]=141,"afterRx","")</f>
        <v>afterRx</v>
      </c>
      <c r="P1792" s="14" t="str">
        <f t="shared" si="299"/>
        <v/>
      </c>
      <c r="Q1792" s="14" t="str">
        <f t="shared" si="300"/>
        <v/>
      </c>
      <c r="R1792" s="14" t="str">
        <f t="shared" si="301"/>
        <v/>
      </c>
      <c r="S1792" s="14" t="str">
        <f t="shared" si="302"/>
        <v>EMPTY</v>
      </c>
      <c r="T1792" s="14" t="str">
        <f t="shared" si="303"/>
        <v>EMPTY</v>
      </c>
      <c r="U1792" s="14" t="str">
        <f t="shared" si="304"/>
        <v>EMPTY</v>
      </c>
      <c r="V1792" s="14" t="str">
        <f t="shared" si="305"/>
        <v>EMPTY</v>
      </c>
      <c r="W1792" s="14" t="str">
        <f>IF(L1792="beforeTx",timingTable[[#This Row],[FRT32_val]]-timingTable[[#This Row],[FRT32_trace]],"EMPTY")</f>
        <v>EMPTY</v>
      </c>
      <c r="X1792" s="14" t="str">
        <f t="shared" si="306"/>
        <v>EMPTY</v>
      </c>
      <c r="Y1792" s="14" t="str">
        <f t="shared" si="307"/>
        <v>EMPTY</v>
      </c>
      <c r="Z1792" s="14" t="str">
        <f>IF(AND(P1792="beforeRx",O1793="afterRx"),J1793-timingTable[[#This Row],[FRT32_trace]],"EMPTY")</f>
        <v>EMPTY</v>
      </c>
      <c r="AA1792" s="14" t="str">
        <f>IF(AND(timingTable[[#This Row],[txEnd]]="txEnd",Q1796="rxStart"),I1796-timingTable[[#This Row],[FRT32_val]],"EMPTY")</f>
        <v>EMPTY</v>
      </c>
    </row>
    <row r="1793" spans="1:27" x14ac:dyDescent="0.25">
      <c r="A1793" s="14" t="s">
        <v>6368</v>
      </c>
      <c r="B1793">
        <v>335694345823</v>
      </c>
      <c r="C1793" s="14" t="s">
        <v>14354</v>
      </c>
      <c r="D1793">
        <v>123</v>
      </c>
      <c r="E1793" s="14" t="s">
        <v>3922</v>
      </c>
      <c r="F1793" s="14" t="s">
        <v>14355</v>
      </c>
      <c r="G1793" s="14">
        <f>timingTable[[#This Row],[FRT_DEC]]-B1792</f>
        <v>1346</v>
      </c>
      <c r="H17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INFO]]))),H1792)</f>
        <v>138</v>
      </c>
      <c r="I17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686896315</v>
      </c>
      <c r="J1793" s="14">
        <f>HEX2DEC(RIGHT(timingTable[[#This Row],[FRT_HEX]],MIN(LEN(timingTable[[#This Row],[FRT_HEX]])-2,8)))</f>
        <v>686896735</v>
      </c>
      <c r="K1793" s="14" t="str">
        <f>IF(timingTable[[#This Row],['[TRACECODE']:.1]]=140,"afterTx","")</f>
        <v/>
      </c>
      <c r="L1793" s="14" t="str">
        <f t="shared" si="297"/>
        <v/>
      </c>
      <c r="M1793" s="14" t="str">
        <f>IF(AND(H1793=H1792,K1792="afterTx",timingTable[[#This Row],['[TRACECODE']:.1]]=6),"dc","")</f>
        <v/>
      </c>
      <c r="N1793" s="14" t="str">
        <f t="shared" si="298"/>
        <v/>
      </c>
      <c r="O1793" s="14" t="str">
        <f>IF(timingTable[[#This Row],['[TRACECODE']:.1]]=141,"afterRx","")</f>
        <v/>
      </c>
      <c r="P1793" s="14" t="str">
        <f t="shared" si="299"/>
        <v/>
      </c>
      <c r="Q1793" s="14" t="str">
        <f t="shared" si="300"/>
        <v>rxStart</v>
      </c>
      <c r="R1793" s="14" t="str">
        <f t="shared" si="301"/>
        <v/>
      </c>
      <c r="S1793" s="14" t="str">
        <f t="shared" si="302"/>
        <v>EMPTY</v>
      </c>
      <c r="T1793" s="14" t="str">
        <f t="shared" si="303"/>
        <v>EMPTY</v>
      </c>
      <c r="U1793" s="14" t="str">
        <f t="shared" si="304"/>
        <v>EMPTY</v>
      </c>
      <c r="V1793" s="14" t="str">
        <f t="shared" si="305"/>
        <v>EMPTY</v>
      </c>
      <c r="W1793" s="14" t="str">
        <f>IF(L1793="beforeTx",timingTable[[#This Row],[FRT32_val]]-timingTable[[#This Row],[FRT32_trace]],"EMPTY")</f>
        <v>EMPTY</v>
      </c>
      <c r="X1793" s="14" t="str">
        <f t="shared" si="306"/>
        <v>EMPTY</v>
      </c>
      <c r="Y1793" s="14" t="str">
        <f t="shared" si="307"/>
        <v>EMPTY</v>
      </c>
      <c r="Z1793" s="14" t="str">
        <f>IF(AND(P1793="beforeRx",O1794="afterRx"),J1794-timingTable[[#This Row],[FRT32_trace]],"EMPTY")</f>
        <v>EMPTY</v>
      </c>
      <c r="AA1793" s="14" t="str">
        <f>IF(AND(timingTable[[#This Row],[txEnd]]="txEnd",Q1797="rxStart"),I1797-timingTable[[#This Row],[FRT32_val]],"EMPTY")</f>
        <v>EMPTY</v>
      </c>
    </row>
    <row r="1794" spans="1:27" x14ac:dyDescent="0.25">
      <c r="A1794" s="14" t="s">
        <v>6369</v>
      </c>
      <c r="B1794">
        <v>335694345825</v>
      </c>
      <c r="C1794" s="14" t="s">
        <v>14356</v>
      </c>
      <c r="D1794">
        <v>123</v>
      </c>
      <c r="E1794" s="14" t="s">
        <v>3922</v>
      </c>
      <c r="F1794" s="14" t="s">
        <v>7879</v>
      </c>
      <c r="G1794" s="14">
        <f>timingTable[[#This Row],[FRT_DEC]]-B1793</f>
        <v>2</v>
      </c>
      <c r="H17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INFO]]))),H1793)</f>
        <v>138</v>
      </c>
      <c r="I17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94" s="14">
        <f>HEX2DEC(RIGHT(timingTable[[#This Row],[FRT_HEX]],MIN(LEN(timingTable[[#This Row],[FRT_HEX]])-2,8)))</f>
        <v>686896737</v>
      </c>
      <c r="K1794" s="14" t="str">
        <f>IF(timingTable[[#This Row],['[TRACECODE']:.1]]=140,"afterTx","")</f>
        <v/>
      </c>
      <c r="L1794" s="14" t="str">
        <f t="shared" si="297"/>
        <v/>
      </c>
      <c r="M1794" s="14" t="str">
        <f>IF(AND(H1794=H1793,K1793="afterTx",timingTable[[#This Row],['[TRACECODE']:.1]]=6),"dc","")</f>
        <v/>
      </c>
      <c r="N1794" s="14" t="str">
        <f t="shared" si="298"/>
        <v/>
      </c>
      <c r="O1794" s="14" t="str">
        <f>IF(timingTable[[#This Row],['[TRACECODE']:.1]]=141,"afterRx","")</f>
        <v/>
      </c>
      <c r="P1794" s="14" t="str">
        <f t="shared" si="299"/>
        <v/>
      </c>
      <c r="Q1794" s="14" t="str">
        <f t="shared" si="300"/>
        <v/>
      </c>
      <c r="R1794" s="14" t="str">
        <f t="shared" si="301"/>
        <v/>
      </c>
      <c r="S1794" s="14" t="str">
        <f t="shared" si="302"/>
        <v>EMPTY</v>
      </c>
      <c r="T1794" s="14" t="str">
        <f t="shared" si="303"/>
        <v>EMPTY</v>
      </c>
      <c r="U1794" s="14" t="str">
        <f t="shared" si="304"/>
        <v>EMPTY</v>
      </c>
      <c r="V1794" s="14" t="str">
        <f t="shared" si="305"/>
        <v>EMPTY</v>
      </c>
      <c r="W1794" s="14" t="str">
        <f>IF(L1794="beforeTx",timingTable[[#This Row],[FRT32_val]]-timingTable[[#This Row],[FRT32_trace]],"EMPTY")</f>
        <v>EMPTY</v>
      </c>
      <c r="X1794" s="14" t="str">
        <f t="shared" si="306"/>
        <v>EMPTY</v>
      </c>
      <c r="Y1794" s="14" t="str">
        <f t="shared" si="307"/>
        <v>EMPTY</v>
      </c>
      <c r="Z1794" s="14" t="str">
        <f>IF(AND(P1794="beforeRx",O1795="afterRx"),J1795-timingTable[[#This Row],[FRT32_trace]],"EMPTY")</f>
        <v>EMPTY</v>
      </c>
      <c r="AA1794" s="14" t="str">
        <f>IF(AND(timingTable[[#This Row],[txEnd]]="txEnd",Q1798="rxStart"),I1798-timingTable[[#This Row],[FRT32_val]],"EMPTY")</f>
        <v>EMPTY</v>
      </c>
    </row>
    <row r="1795" spans="1:27" x14ac:dyDescent="0.25">
      <c r="A1795" s="14" t="s">
        <v>6373</v>
      </c>
      <c r="B1795">
        <v>335694346158</v>
      </c>
      <c r="C1795" s="14" t="s">
        <v>14360</v>
      </c>
      <c r="D1795">
        <v>124</v>
      </c>
      <c r="E1795" s="14" t="s">
        <v>3923</v>
      </c>
      <c r="F1795" s="14" t="s">
        <v>14361</v>
      </c>
      <c r="G1795" s="14">
        <f>timingTable[[#This Row],[FRT_DEC]]-B1794</f>
        <v>333</v>
      </c>
      <c r="H17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INFO]]))),H1794)</f>
        <v>138</v>
      </c>
      <c r="I17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686896847</v>
      </c>
      <c r="J1795" s="14">
        <f>HEX2DEC(RIGHT(timingTable[[#This Row],[FRT_HEX]],MIN(LEN(timingTable[[#This Row],[FRT_HEX]])-2,8)))</f>
        <v>686897070</v>
      </c>
      <c r="K1795" s="14" t="str">
        <f>IF(timingTable[[#This Row],['[TRACECODE']:.1]]=140,"afterTx","")</f>
        <v/>
      </c>
      <c r="L1795" s="14" t="str">
        <f t="shared" si="297"/>
        <v/>
      </c>
      <c r="M1795" s="14" t="str">
        <f>IF(AND(H1795=H1794,K1794="afterTx",timingTable[[#This Row],['[TRACECODE']:.1]]=6),"dc","")</f>
        <v/>
      </c>
      <c r="N1795" s="14" t="str">
        <f t="shared" si="298"/>
        <v/>
      </c>
      <c r="O1795" s="14" t="str">
        <f>IF(timingTable[[#This Row],['[TRACECODE']:.1]]=141,"afterRx","")</f>
        <v/>
      </c>
      <c r="P1795" s="14" t="str">
        <f t="shared" si="299"/>
        <v/>
      </c>
      <c r="Q1795" s="14" t="str">
        <f t="shared" si="300"/>
        <v/>
      </c>
      <c r="R1795" s="14" t="str">
        <f t="shared" si="301"/>
        <v>rxEnd</v>
      </c>
      <c r="S1795" s="14" t="str">
        <f t="shared" si="302"/>
        <v>EMPTY</v>
      </c>
      <c r="T1795" s="14" t="str">
        <f t="shared" si="303"/>
        <v>EMPTY</v>
      </c>
      <c r="U1795" s="14">
        <f t="shared" si="304"/>
        <v>-686896845</v>
      </c>
      <c r="V1795" s="14" t="str">
        <f t="shared" si="305"/>
        <v>EMPTY</v>
      </c>
      <c r="W1795" s="14" t="str">
        <f>IF(L1795="beforeTx",timingTable[[#This Row],[FRT32_val]]-timingTable[[#This Row],[FRT32_trace]],"EMPTY")</f>
        <v>EMPTY</v>
      </c>
      <c r="X1795" s="14" t="str">
        <f t="shared" si="306"/>
        <v>EMPTY</v>
      </c>
      <c r="Y1795" s="14">
        <f t="shared" si="307"/>
        <v>239</v>
      </c>
      <c r="Z1795" s="14" t="str">
        <f>IF(AND(P1795="beforeRx",O1796="afterRx"),J1796-timingTable[[#This Row],[FRT32_trace]],"EMPTY")</f>
        <v>EMPTY</v>
      </c>
      <c r="AA1795" s="14" t="str">
        <f>IF(AND(timingTable[[#This Row],[txEnd]]="txEnd",Q1799="rxStart"),I1799-timingTable[[#This Row],[FRT32_val]],"EMPTY")</f>
        <v>EMPTY</v>
      </c>
    </row>
    <row r="1796" spans="1:27" x14ac:dyDescent="0.25">
      <c r="A1796" s="14" t="s">
        <v>6374</v>
      </c>
      <c r="B1796">
        <v>335694346161</v>
      </c>
      <c r="C1796" s="14" t="s">
        <v>14362</v>
      </c>
      <c r="D1796">
        <v>124</v>
      </c>
      <c r="E1796" s="14" t="s">
        <v>3923</v>
      </c>
      <c r="F1796" s="14" t="s">
        <v>7880</v>
      </c>
      <c r="G1796" s="14">
        <f>timingTable[[#This Row],[FRT_DEC]]-B1795</f>
        <v>3</v>
      </c>
      <c r="H17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INFO]]))),H1795)</f>
        <v>138</v>
      </c>
      <c r="I17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796" s="14">
        <f>HEX2DEC(RIGHT(timingTable[[#This Row],[FRT_HEX]],MIN(LEN(timingTable[[#This Row],[FRT_HEX]])-2,8)))</f>
        <v>686897073</v>
      </c>
      <c r="K1796" s="14" t="str">
        <f>IF(timingTable[[#This Row],['[TRACECODE']:.1]]=140,"afterTx","")</f>
        <v/>
      </c>
      <c r="L1796" s="14" t="str">
        <f t="shared" si="297"/>
        <v/>
      </c>
      <c r="M1796" s="14" t="str">
        <f>IF(AND(H1796=H1795,K1795="afterTx",timingTable[[#This Row],['[TRACECODE']:.1]]=6),"dc","")</f>
        <v/>
      </c>
      <c r="N1796" s="14" t="str">
        <f t="shared" si="298"/>
        <v/>
      </c>
      <c r="O1796" s="14" t="str">
        <f>IF(timingTable[[#This Row],['[TRACECODE']:.1]]=141,"afterRx","")</f>
        <v/>
      </c>
      <c r="P1796" s="14" t="str">
        <f t="shared" si="299"/>
        <v/>
      </c>
      <c r="Q1796" s="14" t="str">
        <f t="shared" si="300"/>
        <v/>
      </c>
      <c r="R1796" s="14" t="str">
        <f t="shared" si="301"/>
        <v/>
      </c>
      <c r="S1796" s="14" t="str">
        <f t="shared" si="302"/>
        <v>EMPTY</v>
      </c>
      <c r="T1796" s="14" t="str">
        <f t="shared" si="303"/>
        <v>EMPTY</v>
      </c>
      <c r="U1796" s="14" t="str">
        <f t="shared" si="304"/>
        <v>EMPTY</v>
      </c>
      <c r="V1796" s="14" t="str">
        <f t="shared" si="305"/>
        <v>EMPTY</v>
      </c>
      <c r="W1796" s="14" t="str">
        <f>IF(L1796="beforeTx",timingTable[[#This Row],[FRT32_val]]-timingTable[[#This Row],[FRT32_trace]],"EMPTY")</f>
        <v>EMPTY</v>
      </c>
      <c r="X1796" s="14" t="str">
        <f t="shared" si="306"/>
        <v>EMPTY</v>
      </c>
      <c r="Y1796" s="14" t="str">
        <f t="shared" si="307"/>
        <v>EMPTY</v>
      </c>
      <c r="Z1796" s="14" t="str">
        <f>IF(AND(P1796="beforeRx",O1797="afterRx"),J1797-timingTable[[#This Row],[FRT32_trace]],"EMPTY")</f>
        <v>EMPTY</v>
      </c>
      <c r="AA1796" s="14" t="str">
        <f>IF(AND(timingTable[[#This Row],[txEnd]]="txEnd",Q1800="rxStart"),I1800-timingTable[[#This Row],[FRT32_val]],"EMPTY")</f>
        <v>EMPTY</v>
      </c>
    </row>
    <row r="1797" spans="1:27" x14ac:dyDescent="0.25">
      <c r="A1797" s="14" t="s">
        <v>6375</v>
      </c>
      <c r="B1797">
        <v>335694346174</v>
      </c>
      <c r="C1797" s="14" t="s">
        <v>14363</v>
      </c>
      <c r="D1797">
        <v>151</v>
      </c>
      <c r="E1797" s="14" t="s">
        <v>7876</v>
      </c>
      <c r="F1797" s="14" t="s">
        <v>7845</v>
      </c>
      <c r="G1797" s="14">
        <f>timingTable[[#This Row],[FRT_DEC]]-B1796</f>
        <v>13</v>
      </c>
      <c r="H17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INFO]]))),H1796)</f>
        <v>138</v>
      </c>
      <c r="I17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797" s="14">
        <f>HEX2DEC(RIGHT(timingTable[[#This Row],[FRT_HEX]],MIN(LEN(timingTable[[#This Row],[FRT_HEX]])-2,8)))</f>
        <v>686897086</v>
      </c>
      <c r="K1797" s="14" t="str">
        <f>IF(timingTable[[#This Row],['[TRACECODE']:.1]]=140,"afterTx","")</f>
        <v/>
      </c>
      <c r="L1797" s="14" t="str">
        <f t="shared" ref="L1797:L1860" si="308">IF(AND(H1799=H1797,K1799="afterTx"),"beforeTx","")</f>
        <v>beforeTx</v>
      </c>
      <c r="M1797" s="14" t="str">
        <f>IF(AND(H1797=H1796,K1796="afterTx",timingTable[[#This Row],['[TRACECODE']:.1]]=6),"dc","")</f>
        <v/>
      </c>
      <c r="N1797" s="14" t="str">
        <f t="shared" ref="N1797:N1860" si="309">IF(AND(H1797=H1795,M1795="dc"),"txEnd","")</f>
        <v/>
      </c>
      <c r="O1797" s="14" t="str">
        <f>IF(timingTable[[#This Row],['[TRACECODE']:.1]]=141,"afterRx","")</f>
        <v/>
      </c>
      <c r="P1797" s="14" t="str">
        <f t="shared" ref="P1797:P1860" si="310">IF(AND(H1797=H1798,O1798="afterRx"),"beforeRx","")</f>
        <v/>
      </c>
      <c r="Q1797" s="14" t="str">
        <f t="shared" ref="Q1797:Q1860" si="311">IF(AND(H1797=H1796,O1796="afterRx"),"rxStart","")</f>
        <v/>
      </c>
      <c r="R1797" s="14" t="str">
        <f t="shared" ref="R1797:R1860" si="312">IF(AND(H1797=H1795,Q1795="rxStart"),"rxEnd","")</f>
        <v/>
      </c>
      <c r="S1797" s="14" t="str">
        <f t="shared" ref="S1797:S1860" si="313">IF(AND(H1800=H1797,M1800="dc",L1797="beforeTx"),I1800-I1797,"EMPTY")</f>
        <v>EMPTY</v>
      </c>
      <c r="T1797" s="14" t="str">
        <f t="shared" ref="T1797:T1860" si="314">IF(AND(N1797="txEnd",P1799="beforeRx",O1800="afterRx"),J1799-I1797,"EMPTY")</f>
        <v>EMPTY</v>
      </c>
      <c r="U1797" s="14" t="str">
        <f t="shared" ref="U1797:U1860" si="315">IF(AND(L1799="beforeTx",R1797="rxEnd",H1799=H1797),I1799-I1797,"EMPTY")</f>
        <v>EMPTY</v>
      </c>
      <c r="V1797" s="14" t="str">
        <f t="shared" ref="V1797:V1860" si="316">IF(AND(R1797="rxEnd",M1802="dc",H1797=H1802),I1802-I1797,"EMPTY")</f>
        <v>EMPTY</v>
      </c>
      <c r="W1797" s="14">
        <f>IF(L1797="beforeTx",timingTable[[#This Row],[FRT32_val]]-timingTable[[#This Row],[FRT32_trace]],"EMPTY")</f>
        <v>-686897084</v>
      </c>
      <c r="X1797" s="14">
        <f t="shared" ref="X1797:X1860" si="317">IF(AND(L1797="beforeTx",K1799="afterTx"),J1799-J1797,"EMPTY")</f>
        <v>727</v>
      </c>
      <c r="Y1797" s="14" t="str">
        <f t="shared" ref="Y1797:Y1860" si="318">IF(AND(R1797="rxEnd",L1799="beforeTx"),J1799-I1797,"EMPTY")</f>
        <v>EMPTY</v>
      </c>
      <c r="Z1797" s="14" t="str">
        <f>IF(AND(P1797="beforeRx",O1798="afterRx"),J1798-timingTable[[#This Row],[FRT32_trace]],"EMPTY")</f>
        <v>EMPTY</v>
      </c>
      <c r="AA1797" s="14" t="str">
        <f>IF(AND(timingTable[[#This Row],[txEnd]]="txEnd",Q1801="rxStart"),I1801-timingTable[[#This Row],[FRT32_val]],"EMPTY")</f>
        <v>EMPTY</v>
      </c>
    </row>
    <row r="1798" spans="1:27" x14ac:dyDescent="0.25">
      <c r="A1798" s="14" t="s">
        <v>6377</v>
      </c>
      <c r="B1798">
        <v>335694346186</v>
      </c>
      <c r="C1798" s="14" t="s">
        <v>14365</v>
      </c>
      <c r="D1798">
        <v>151</v>
      </c>
      <c r="E1798" s="14" t="s">
        <v>7876</v>
      </c>
      <c r="F1798" s="14" t="s">
        <v>8151</v>
      </c>
      <c r="G1798" s="14">
        <f>timingTable[[#This Row],[FRT_DEC]]-B1797</f>
        <v>12</v>
      </c>
      <c r="H17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INFO]]))),H1797)</f>
        <v>138</v>
      </c>
      <c r="I17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798" s="14">
        <f>HEX2DEC(RIGHT(timingTable[[#This Row],[FRT_HEX]],MIN(LEN(timingTable[[#This Row],[FRT_HEX]])-2,8)))</f>
        <v>686897098</v>
      </c>
      <c r="K1798" s="14" t="str">
        <f>IF(timingTable[[#This Row],['[TRACECODE']:.1]]=140,"afterTx","")</f>
        <v/>
      </c>
      <c r="L1798" s="14" t="str">
        <f t="shared" si="308"/>
        <v/>
      </c>
      <c r="M1798" s="14" t="str">
        <f>IF(AND(H1798=H1797,K1797="afterTx",timingTable[[#This Row],['[TRACECODE']:.1]]=6),"dc","")</f>
        <v/>
      </c>
      <c r="N1798" s="14" t="str">
        <f t="shared" si="309"/>
        <v/>
      </c>
      <c r="O1798" s="14" t="str">
        <f>IF(timingTable[[#This Row],['[TRACECODE']:.1]]=141,"afterRx","")</f>
        <v/>
      </c>
      <c r="P1798" s="14" t="str">
        <f t="shared" si="310"/>
        <v/>
      </c>
      <c r="Q1798" s="14" t="str">
        <f t="shared" si="311"/>
        <v/>
      </c>
      <c r="R1798" s="14" t="str">
        <f t="shared" si="312"/>
        <v/>
      </c>
      <c r="S1798" s="14" t="str">
        <f t="shared" si="313"/>
        <v>EMPTY</v>
      </c>
      <c r="T1798" s="14" t="str">
        <f t="shared" si="314"/>
        <v>EMPTY</v>
      </c>
      <c r="U1798" s="14" t="str">
        <f t="shared" si="315"/>
        <v>EMPTY</v>
      </c>
      <c r="V1798" s="14" t="str">
        <f t="shared" si="316"/>
        <v>EMPTY</v>
      </c>
      <c r="W1798" s="14" t="str">
        <f>IF(L1798="beforeTx",timingTable[[#This Row],[FRT32_val]]-timingTable[[#This Row],[FRT32_trace]],"EMPTY")</f>
        <v>EMPTY</v>
      </c>
      <c r="X1798" s="14" t="str">
        <f t="shared" si="317"/>
        <v>EMPTY</v>
      </c>
      <c r="Y1798" s="14" t="str">
        <f t="shared" si="318"/>
        <v>EMPTY</v>
      </c>
      <c r="Z1798" s="14" t="str">
        <f>IF(AND(P1798="beforeRx",O1799="afterRx"),J1799-timingTable[[#This Row],[FRT32_trace]],"EMPTY")</f>
        <v>EMPTY</v>
      </c>
      <c r="AA1798" s="14" t="str">
        <f>IF(AND(timingTable[[#This Row],[txEnd]]="txEnd",Q1802="rxStart"),I1802-timingTable[[#This Row],[FRT32_val]],"EMPTY")</f>
        <v>EMPTY</v>
      </c>
    </row>
    <row r="1799" spans="1:27" x14ac:dyDescent="0.25">
      <c r="A1799" s="14" t="s">
        <v>6394</v>
      </c>
      <c r="B1799">
        <v>335694346901</v>
      </c>
      <c r="C1799" s="14" t="s">
        <v>14384</v>
      </c>
      <c r="D1799">
        <v>140</v>
      </c>
      <c r="E1799" s="14" t="s">
        <v>1076</v>
      </c>
      <c r="F1799" s="14" t="s">
        <v>7870</v>
      </c>
      <c r="G1799" s="14">
        <f>timingTable[[#This Row],[FRT_DEC]]-B1798</f>
        <v>715</v>
      </c>
      <c r="H17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INFO]]))),H1798)</f>
        <v>138</v>
      </c>
      <c r="I179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799" s="14">
        <f>HEX2DEC(RIGHT(timingTable[[#This Row],[FRT_HEX]],MIN(LEN(timingTable[[#This Row],[FRT_HEX]])-2,8)))</f>
        <v>686897813</v>
      </c>
      <c r="K1799" s="14" t="str">
        <f>IF(timingTable[[#This Row],['[TRACECODE']:.1]]=140,"afterTx","")</f>
        <v>afterTx</v>
      </c>
      <c r="L1799" s="14" t="str">
        <f t="shared" si="308"/>
        <v/>
      </c>
      <c r="M1799" s="14" t="str">
        <f>IF(AND(H1799=H1798,K1798="afterTx",timingTable[[#This Row],['[TRACECODE']:.1]]=6),"dc","")</f>
        <v/>
      </c>
      <c r="N1799" s="14" t="str">
        <f t="shared" si="309"/>
        <v/>
      </c>
      <c r="O1799" s="14" t="str">
        <f>IF(timingTable[[#This Row],['[TRACECODE']:.1]]=141,"afterRx","")</f>
        <v/>
      </c>
      <c r="P1799" s="14" t="str">
        <f t="shared" si="310"/>
        <v/>
      </c>
      <c r="Q1799" s="14" t="str">
        <f t="shared" si="311"/>
        <v/>
      </c>
      <c r="R1799" s="14" t="str">
        <f t="shared" si="312"/>
        <v/>
      </c>
      <c r="S1799" s="14" t="str">
        <f t="shared" si="313"/>
        <v>EMPTY</v>
      </c>
      <c r="T1799" s="14" t="str">
        <f t="shared" si="314"/>
        <v>EMPTY</v>
      </c>
      <c r="U1799" s="14" t="str">
        <f t="shared" si="315"/>
        <v>EMPTY</v>
      </c>
      <c r="V1799" s="14" t="str">
        <f t="shared" si="316"/>
        <v>EMPTY</v>
      </c>
      <c r="W1799" s="14" t="str">
        <f>IF(L1799="beforeTx",timingTable[[#This Row],[FRT32_val]]-timingTable[[#This Row],[FRT32_trace]],"EMPTY")</f>
        <v>EMPTY</v>
      </c>
      <c r="X1799" s="14" t="str">
        <f t="shared" si="317"/>
        <v>EMPTY</v>
      </c>
      <c r="Y1799" s="14" t="str">
        <f t="shared" si="318"/>
        <v>EMPTY</v>
      </c>
      <c r="Z1799" s="14" t="str">
        <f>IF(AND(P1799="beforeRx",O1800="afterRx"),J1800-timingTable[[#This Row],[FRT32_trace]],"EMPTY")</f>
        <v>EMPTY</v>
      </c>
      <c r="AA1799" s="14" t="str">
        <f>IF(AND(timingTable[[#This Row],[txEnd]]="txEnd",Q1803="rxStart"),I1803-timingTable[[#This Row],[FRT32_val]],"EMPTY")</f>
        <v>EMPTY</v>
      </c>
    </row>
    <row r="1800" spans="1:27" x14ac:dyDescent="0.25">
      <c r="A1800" s="14" t="s">
        <v>6406</v>
      </c>
      <c r="B1800">
        <v>335694348337</v>
      </c>
      <c r="C1800" s="14" t="s">
        <v>14397</v>
      </c>
      <c r="D1800">
        <v>151</v>
      </c>
      <c r="E1800" s="14" t="s">
        <v>7876</v>
      </c>
      <c r="F1800" s="14" t="s">
        <v>7989</v>
      </c>
      <c r="G1800" s="14">
        <f>timingTable[[#This Row],[FRT_DEC]]-B1799</f>
        <v>1436</v>
      </c>
      <c r="H18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INFO]]))),H1799)</f>
        <v>138</v>
      </c>
      <c r="I18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00" s="14">
        <f>HEX2DEC(RIGHT(timingTable[[#This Row],[FRT_HEX]],MIN(LEN(timingTable[[#This Row],[FRT_HEX]])-2,8)))</f>
        <v>686899249</v>
      </c>
      <c r="K1800" s="14" t="str">
        <f>IF(timingTable[[#This Row],['[TRACECODE']:.1]]=140,"afterTx","")</f>
        <v/>
      </c>
      <c r="L1800" s="14" t="str">
        <f t="shared" si="308"/>
        <v/>
      </c>
      <c r="M1800" s="14" t="str">
        <f>IF(AND(H1800=H1799,K1799="afterTx",timingTable[[#This Row],['[TRACECODE']:.1]]=6),"dc","")</f>
        <v/>
      </c>
      <c r="N1800" s="14" t="str">
        <f t="shared" si="309"/>
        <v/>
      </c>
      <c r="O1800" s="14" t="str">
        <f>IF(timingTable[[#This Row],['[TRACECODE']:.1]]=141,"afterRx","")</f>
        <v/>
      </c>
      <c r="P1800" s="14" t="str">
        <f t="shared" si="310"/>
        <v/>
      </c>
      <c r="Q1800" s="14" t="str">
        <f t="shared" si="311"/>
        <v/>
      </c>
      <c r="R1800" s="14" t="str">
        <f t="shared" si="312"/>
        <v/>
      </c>
      <c r="S1800" s="14" t="str">
        <f t="shared" si="313"/>
        <v>EMPTY</v>
      </c>
      <c r="T1800" s="14" t="str">
        <f t="shared" si="314"/>
        <v>EMPTY</v>
      </c>
      <c r="U1800" s="14" t="str">
        <f t="shared" si="315"/>
        <v>EMPTY</v>
      </c>
      <c r="V1800" s="14" t="str">
        <f t="shared" si="316"/>
        <v>EMPTY</v>
      </c>
      <c r="W1800" s="14" t="str">
        <f>IF(L1800="beforeTx",timingTable[[#This Row],[FRT32_val]]-timingTable[[#This Row],[FRT32_trace]],"EMPTY")</f>
        <v>EMPTY</v>
      </c>
      <c r="X1800" s="14" t="str">
        <f t="shared" si="317"/>
        <v>EMPTY</v>
      </c>
      <c r="Y1800" s="14" t="str">
        <f t="shared" si="318"/>
        <v>EMPTY</v>
      </c>
      <c r="Z1800" s="14" t="str">
        <f>IF(AND(P1800="beforeRx",O1801="afterRx"),J1801-timingTable[[#This Row],[FRT32_trace]],"EMPTY")</f>
        <v>EMPTY</v>
      </c>
      <c r="AA1800" s="14" t="str">
        <f>IF(AND(timingTable[[#This Row],[txEnd]]="txEnd",Q1804="rxStart"),I1804-timingTable[[#This Row],[FRT32_val]],"EMPTY")</f>
        <v>EMPTY</v>
      </c>
    </row>
    <row r="1801" spans="1:27" x14ac:dyDescent="0.25">
      <c r="A1801" s="14" t="s">
        <v>6409</v>
      </c>
      <c r="B1801">
        <v>335694352766</v>
      </c>
      <c r="C1801" s="14" t="s">
        <v>14400</v>
      </c>
      <c r="D1801">
        <v>151</v>
      </c>
      <c r="E1801" s="14" t="s">
        <v>7876</v>
      </c>
      <c r="F1801" s="14" t="s">
        <v>7936</v>
      </c>
      <c r="G1801" s="14">
        <f>timingTable[[#This Row],[FRT_DEC]]-B1800</f>
        <v>4429</v>
      </c>
      <c r="H18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INFO]]))),H1800)</f>
        <v>138</v>
      </c>
      <c r="I18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801" s="14">
        <f>HEX2DEC(RIGHT(timingTable[[#This Row],[FRT_HEX]],MIN(LEN(timingTable[[#This Row],[FRT_HEX]])-2,8)))</f>
        <v>686903678</v>
      </c>
      <c r="K1801" s="14" t="str">
        <f>IF(timingTable[[#This Row],['[TRACECODE']:.1]]=140,"afterTx","")</f>
        <v/>
      </c>
      <c r="L1801" s="14" t="str">
        <f t="shared" si="308"/>
        <v/>
      </c>
      <c r="M1801" s="14" t="str">
        <f>IF(AND(H1801=H1800,K1800="afterTx",timingTable[[#This Row],['[TRACECODE']:.1]]=6),"dc","")</f>
        <v/>
      </c>
      <c r="N1801" s="14" t="str">
        <f t="shared" si="309"/>
        <v/>
      </c>
      <c r="O1801" s="14" t="str">
        <f>IF(timingTable[[#This Row],['[TRACECODE']:.1]]=141,"afterRx","")</f>
        <v/>
      </c>
      <c r="P1801" s="14" t="str">
        <f t="shared" si="310"/>
        <v/>
      </c>
      <c r="Q1801" s="14" t="str">
        <f t="shared" si="311"/>
        <v/>
      </c>
      <c r="R1801" s="14" t="str">
        <f t="shared" si="312"/>
        <v/>
      </c>
      <c r="S1801" s="14" t="str">
        <f t="shared" si="313"/>
        <v>EMPTY</v>
      </c>
      <c r="T1801" s="14" t="str">
        <f t="shared" si="314"/>
        <v>EMPTY</v>
      </c>
      <c r="U1801" s="14" t="str">
        <f t="shared" si="315"/>
        <v>EMPTY</v>
      </c>
      <c r="V1801" s="14" t="str">
        <f t="shared" si="316"/>
        <v>EMPTY</v>
      </c>
      <c r="W1801" s="14" t="str">
        <f>IF(L1801="beforeTx",timingTable[[#This Row],[FRT32_val]]-timingTable[[#This Row],[FRT32_trace]],"EMPTY")</f>
        <v>EMPTY</v>
      </c>
      <c r="X1801" s="14" t="str">
        <f t="shared" si="317"/>
        <v>EMPTY</v>
      </c>
      <c r="Y1801" s="14" t="str">
        <f t="shared" si="318"/>
        <v>EMPTY</v>
      </c>
      <c r="Z1801" s="14" t="str">
        <f>IF(AND(P1801="beforeRx",O1802="afterRx"),J1802-timingTable[[#This Row],[FRT32_trace]],"EMPTY")</f>
        <v>EMPTY</v>
      </c>
      <c r="AA1801" s="14" t="str">
        <f>IF(AND(timingTable[[#This Row],[txEnd]]="txEnd",Q1805="rxStart"),I1805-timingTable[[#This Row],[FRT32_val]],"EMPTY")</f>
        <v>EMPTY</v>
      </c>
    </row>
    <row r="1802" spans="1:27" x14ac:dyDescent="0.25">
      <c r="A1802" s="14" t="s">
        <v>6411</v>
      </c>
      <c r="B1802">
        <v>335694358786</v>
      </c>
      <c r="C1802" s="14" t="s">
        <v>14402</v>
      </c>
      <c r="D1802">
        <v>151</v>
      </c>
      <c r="E1802" s="14" t="s">
        <v>7876</v>
      </c>
      <c r="F1802" s="14" t="s">
        <v>7989</v>
      </c>
      <c r="G1802" s="14">
        <f>timingTable[[#This Row],[FRT_DEC]]-B1801</f>
        <v>6020</v>
      </c>
      <c r="H18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INFO]]))),H1801)</f>
        <v>138</v>
      </c>
      <c r="I18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02" s="14">
        <f>HEX2DEC(RIGHT(timingTable[[#This Row],[FRT_HEX]],MIN(LEN(timingTable[[#This Row],[FRT_HEX]])-2,8)))</f>
        <v>686909698</v>
      </c>
      <c r="K1802" s="14" t="str">
        <f>IF(timingTable[[#This Row],['[TRACECODE']:.1]]=140,"afterTx","")</f>
        <v/>
      </c>
      <c r="L1802" s="14" t="str">
        <f t="shared" si="308"/>
        <v/>
      </c>
      <c r="M1802" s="14" t="str">
        <f>IF(AND(H1802=H1801,K1801="afterTx",timingTable[[#This Row],['[TRACECODE']:.1]]=6),"dc","")</f>
        <v/>
      </c>
      <c r="N1802" s="14" t="str">
        <f t="shared" si="309"/>
        <v/>
      </c>
      <c r="O1802" s="14" t="str">
        <f>IF(timingTable[[#This Row],['[TRACECODE']:.1]]=141,"afterRx","")</f>
        <v/>
      </c>
      <c r="P1802" s="14" t="str">
        <f t="shared" si="310"/>
        <v/>
      </c>
      <c r="Q1802" s="14" t="str">
        <f t="shared" si="311"/>
        <v/>
      </c>
      <c r="R1802" s="14" t="str">
        <f t="shared" si="312"/>
        <v/>
      </c>
      <c r="S1802" s="14" t="str">
        <f t="shared" si="313"/>
        <v>EMPTY</v>
      </c>
      <c r="T1802" s="14" t="str">
        <f t="shared" si="314"/>
        <v>EMPTY</v>
      </c>
      <c r="U1802" s="14" t="str">
        <f t="shared" si="315"/>
        <v>EMPTY</v>
      </c>
      <c r="V1802" s="14" t="str">
        <f t="shared" si="316"/>
        <v>EMPTY</v>
      </c>
      <c r="W1802" s="14" t="str">
        <f>IF(L1802="beforeTx",timingTable[[#This Row],[FRT32_val]]-timingTable[[#This Row],[FRT32_trace]],"EMPTY")</f>
        <v>EMPTY</v>
      </c>
      <c r="X1802" s="14" t="str">
        <f t="shared" si="317"/>
        <v>EMPTY</v>
      </c>
      <c r="Y1802" s="14" t="str">
        <f t="shared" si="318"/>
        <v>EMPTY</v>
      </c>
      <c r="Z1802" s="14" t="str">
        <f>IF(AND(P1802="beforeRx",O1803="afterRx"),J1803-timingTable[[#This Row],[FRT32_trace]],"EMPTY")</f>
        <v>EMPTY</v>
      </c>
      <c r="AA1802" s="14" t="str">
        <f>IF(AND(timingTable[[#This Row],[txEnd]]="txEnd",Q1806="rxStart"),I1806-timingTable[[#This Row],[FRT32_val]],"EMPTY")</f>
        <v>EMPTY</v>
      </c>
    </row>
    <row r="1803" spans="1:27" x14ac:dyDescent="0.25">
      <c r="A1803" s="14" t="s">
        <v>6419</v>
      </c>
      <c r="B1803">
        <v>335694360904</v>
      </c>
      <c r="C1803" s="14" t="s">
        <v>14412</v>
      </c>
      <c r="D1803">
        <v>151</v>
      </c>
      <c r="E1803" s="14" t="s">
        <v>7876</v>
      </c>
      <c r="F1803" s="14" t="s">
        <v>7993</v>
      </c>
      <c r="G1803" s="14">
        <f>timingTable[[#This Row],[FRT_DEC]]-B1802</f>
        <v>2118</v>
      </c>
      <c r="H18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INFO]]))),H1802)</f>
        <v>138</v>
      </c>
      <c r="I18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803" s="14">
        <f>HEX2DEC(RIGHT(timingTable[[#This Row],[FRT_HEX]],MIN(LEN(timingTable[[#This Row],[FRT_HEX]])-2,8)))</f>
        <v>686911816</v>
      </c>
      <c r="K1803" s="14" t="str">
        <f>IF(timingTable[[#This Row],['[TRACECODE']:.1]]=140,"afterTx","")</f>
        <v/>
      </c>
      <c r="L1803" s="14" t="str">
        <f t="shared" si="308"/>
        <v/>
      </c>
      <c r="M1803" s="14" t="str">
        <f>IF(AND(H1803=H1802,K1802="afterTx",timingTable[[#This Row],['[TRACECODE']:.1]]=6),"dc","")</f>
        <v/>
      </c>
      <c r="N1803" s="14" t="str">
        <f t="shared" si="309"/>
        <v/>
      </c>
      <c r="O1803" s="14" t="str">
        <f>IF(timingTable[[#This Row],['[TRACECODE']:.1]]=141,"afterRx","")</f>
        <v/>
      </c>
      <c r="P1803" s="14" t="str">
        <f t="shared" si="310"/>
        <v/>
      </c>
      <c r="Q1803" s="14" t="str">
        <f t="shared" si="311"/>
        <v/>
      </c>
      <c r="R1803" s="14" t="str">
        <f t="shared" si="312"/>
        <v/>
      </c>
      <c r="S1803" s="14" t="str">
        <f t="shared" si="313"/>
        <v>EMPTY</v>
      </c>
      <c r="T1803" s="14" t="str">
        <f t="shared" si="314"/>
        <v>EMPTY</v>
      </c>
      <c r="U1803" s="14" t="str">
        <f t="shared" si="315"/>
        <v>EMPTY</v>
      </c>
      <c r="V1803" s="14" t="str">
        <f t="shared" si="316"/>
        <v>EMPTY</v>
      </c>
      <c r="W1803" s="14" t="str">
        <f>IF(L1803="beforeTx",timingTable[[#This Row],[FRT32_val]]-timingTable[[#This Row],[FRT32_trace]],"EMPTY")</f>
        <v>EMPTY</v>
      </c>
      <c r="X1803" s="14" t="str">
        <f t="shared" si="317"/>
        <v>EMPTY</v>
      </c>
      <c r="Y1803" s="14" t="str">
        <f t="shared" si="318"/>
        <v>EMPTY</v>
      </c>
      <c r="Z1803" s="14" t="str">
        <f>IF(AND(P1803="beforeRx",O1804="afterRx"),J1804-timingTable[[#This Row],[FRT32_trace]],"EMPTY")</f>
        <v>EMPTY</v>
      </c>
      <c r="AA1803" s="14" t="str">
        <f>IF(AND(timingTable[[#This Row],[txEnd]]="txEnd",Q1807="rxStart"),I1807-timingTable[[#This Row],[FRT32_val]],"EMPTY")</f>
        <v>EMPTY</v>
      </c>
    </row>
    <row r="1804" spans="1:27" x14ac:dyDescent="0.25">
      <c r="A1804" s="14" t="s">
        <v>6423</v>
      </c>
      <c r="B1804">
        <v>335694360948</v>
      </c>
      <c r="C1804" s="14" t="s">
        <v>14416</v>
      </c>
      <c r="D1804">
        <v>131</v>
      </c>
      <c r="E1804" s="14" t="s">
        <v>3932</v>
      </c>
      <c r="F1804" s="14" t="s">
        <v>14417</v>
      </c>
      <c r="G1804" s="14">
        <f>timingTable[[#This Row],[FRT_DEC]]-B1803</f>
        <v>44</v>
      </c>
      <c r="H18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INFO]]))),H1803)</f>
        <v>139</v>
      </c>
      <c r="I180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04" s="14">
        <f>HEX2DEC(RIGHT(timingTable[[#This Row],[FRT_HEX]],MIN(LEN(timingTable[[#This Row],[FRT_HEX]])-2,8)))</f>
        <v>686911860</v>
      </c>
      <c r="K1804" s="14" t="str">
        <f>IF(timingTable[[#This Row],['[TRACECODE']:.1]]=140,"afterTx","")</f>
        <v/>
      </c>
      <c r="L1804" s="14" t="str">
        <f t="shared" si="308"/>
        <v/>
      </c>
      <c r="M1804" s="14" t="str">
        <f>IF(AND(H1804=H1803,K1803="afterTx",timingTable[[#This Row],['[TRACECODE']:.1]]=6),"dc","")</f>
        <v/>
      </c>
      <c r="N1804" s="14" t="str">
        <f t="shared" si="309"/>
        <v/>
      </c>
      <c r="O1804" s="14" t="str">
        <f>IF(timingTable[[#This Row],['[TRACECODE']:.1]]=141,"afterRx","")</f>
        <v/>
      </c>
      <c r="P1804" s="14" t="str">
        <f t="shared" si="310"/>
        <v/>
      </c>
      <c r="Q1804" s="14" t="str">
        <f t="shared" si="311"/>
        <v/>
      </c>
      <c r="R1804" s="14" t="str">
        <f t="shared" si="312"/>
        <v/>
      </c>
      <c r="S1804" s="14" t="str">
        <f t="shared" si="313"/>
        <v>EMPTY</v>
      </c>
      <c r="T1804" s="14" t="str">
        <f t="shared" si="314"/>
        <v>EMPTY</v>
      </c>
      <c r="U1804" s="14" t="str">
        <f t="shared" si="315"/>
        <v>EMPTY</v>
      </c>
      <c r="V1804" s="14" t="str">
        <f t="shared" si="316"/>
        <v>EMPTY</v>
      </c>
      <c r="W1804" s="14" t="str">
        <f>IF(L1804="beforeTx",timingTable[[#This Row],[FRT32_val]]-timingTable[[#This Row],[FRT32_trace]],"EMPTY")</f>
        <v>EMPTY</v>
      </c>
      <c r="X1804" s="14" t="str">
        <f t="shared" si="317"/>
        <v>EMPTY</v>
      </c>
      <c r="Y1804" s="14" t="str">
        <f t="shared" si="318"/>
        <v>EMPTY</v>
      </c>
      <c r="Z1804" s="14" t="str">
        <f>IF(AND(P1804="beforeRx",O1805="afterRx"),J1805-timingTable[[#This Row],[FRT32_trace]],"EMPTY")</f>
        <v>EMPTY</v>
      </c>
      <c r="AA1804" s="14" t="str">
        <f>IF(AND(timingTable[[#This Row],[txEnd]]="txEnd",Q1808="rxStart"),I1808-timingTable[[#This Row],[FRT32_val]],"EMPTY")</f>
        <v>EMPTY</v>
      </c>
    </row>
    <row r="1805" spans="1:27" x14ac:dyDescent="0.25">
      <c r="A1805" s="14" t="s">
        <v>6425</v>
      </c>
      <c r="B1805">
        <v>335694361011</v>
      </c>
      <c r="C1805" s="14" t="s">
        <v>14419</v>
      </c>
      <c r="D1805">
        <v>129</v>
      </c>
      <c r="E1805" s="14" t="s">
        <v>3677</v>
      </c>
      <c r="F1805" s="14" t="s">
        <v>14420</v>
      </c>
      <c r="G1805" s="14">
        <f>timingTable[[#This Row],[FRT_DEC]]-B1804</f>
        <v>63</v>
      </c>
      <c r="H18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INFO]]))),H1804)</f>
        <v>139</v>
      </c>
      <c r="I18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686912802</v>
      </c>
      <c r="J1805" s="14">
        <f>HEX2DEC(RIGHT(timingTable[[#This Row],[FRT_HEX]],MIN(LEN(timingTable[[#This Row],[FRT_HEX]])-2,8)))</f>
        <v>686911923</v>
      </c>
      <c r="K1805" s="14" t="str">
        <f>IF(timingTable[[#This Row],['[TRACECODE']:.1]]=140,"afterTx","")</f>
        <v/>
      </c>
      <c r="L1805" s="14" t="str">
        <f t="shared" si="308"/>
        <v>beforeTx</v>
      </c>
      <c r="M1805" s="14" t="str">
        <f>IF(AND(H1805=H1804,K1804="afterTx",timingTable[[#This Row],['[TRACECODE']:.1]]=6),"dc","")</f>
        <v/>
      </c>
      <c r="N1805" s="14" t="str">
        <f t="shared" si="309"/>
        <v/>
      </c>
      <c r="O1805" s="14" t="str">
        <f>IF(timingTable[[#This Row],['[TRACECODE']:.1]]=141,"afterRx","")</f>
        <v/>
      </c>
      <c r="P1805" s="14" t="str">
        <f t="shared" si="310"/>
        <v/>
      </c>
      <c r="Q1805" s="14" t="str">
        <f t="shared" si="311"/>
        <v/>
      </c>
      <c r="R1805" s="14" t="str">
        <f t="shared" si="312"/>
        <v/>
      </c>
      <c r="S1805" s="14">
        <f t="shared" si="313"/>
        <v>720</v>
      </c>
      <c r="T1805" s="14" t="str">
        <f t="shared" si="314"/>
        <v>EMPTY</v>
      </c>
      <c r="U1805" s="14" t="str">
        <f t="shared" si="315"/>
        <v>EMPTY</v>
      </c>
      <c r="V1805" s="14" t="str">
        <f t="shared" si="316"/>
        <v>EMPTY</v>
      </c>
      <c r="W1805" s="14">
        <f>IF(L1805="beforeTx",timingTable[[#This Row],[FRT32_val]]-timingTable[[#This Row],[FRT32_trace]],"EMPTY")</f>
        <v>879</v>
      </c>
      <c r="X1805" s="14">
        <f t="shared" si="317"/>
        <v>916</v>
      </c>
      <c r="Y1805" s="14" t="str">
        <f t="shared" si="318"/>
        <v>EMPTY</v>
      </c>
      <c r="Z1805" s="14" t="str">
        <f>IF(AND(P1805="beforeRx",O1806="afterRx"),J1806-timingTable[[#This Row],[FRT32_trace]],"EMPTY")</f>
        <v>EMPTY</v>
      </c>
      <c r="AA1805" s="14" t="str">
        <f>IF(AND(timingTable[[#This Row],[txEnd]]="txEnd",Q1809="rxStart"),I1809-timingTable[[#This Row],[FRT32_val]],"EMPTY")</f>
        <v>EMPTY</v>
      </c>
    </row>
    <row r="1806" spans="1:27" x14ac:dyDescent="0.25">
      <c r="A1806" s="14" t="s">
        <v>6426</v>
      </c>
      <c r="B1806">
        <v>335694361014</v>
      </c>
      <c r="C1806" s="14" t="s">
        <v>14421</v>
      </c>
      <c r="D1806">
        <v>129</v>
      </c>
      <c r="E1806" s="14" t="s">
        <v>3677</v>
      </c>
      <c r="F1806" s="14" t="s">
        <v>7881</v>
      </c>
      <c r="G1806" s="14">
        <f>timingTable[[#This Row],[FRT_DEC]]-B1805</f>
        <v>3</v>
      </c>
      <c r="H18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INFO]]))),H1805)</f>
        <v>139</v>
      </c>
      <c r="I18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06" s="14">
        <f>HEX2DEC(RIGHT(timingTable[[#This Row],[FRT_HEX]],MIN(LEN(timingTable[[#This Row],[FRT_HEX]])-2,8)))</f>
        <v>686911926</v>
      </c>
      <c r="K1806" s="14" t="str">
        <f>IF(timingTable[[#This Row],['[TRACECODE']:.1]]=140,"afterTx","")</f>
        <v/>
      </c>
      <c r="L1806" s="14" t="str">
        <f t="shared" si="308"/>
        <v/>
      </c>
      <c r="M1806" s="14" t="str">
        <f>IF(AND(H1806=H1805,K1805="afterTx",timingTable[[#This Row],['[TRACECODE']:.1]]=6),"dc","")</f>
        <v/>
      </c>
      <c r="N1806" s="14" t="str">
        <f t="shared" si="309"/>
        <v/>
      </c>
      <c r="O1806" s="14" t="str">
        <f>IF(timingTable[[#This Row],['[TRACECODE']:.1]]=141,"afterRx","")</f>
        <v/>
      </c>
      <c r="P1806" s="14" t="str">
        <f t="shared" si="310"/>
        <v/>
      </c>
      <c r="Q1806" s="14" t="str">
        <f t="shared" si="311"/>
        <v/>
      </c>
      <c r="R1806" s="14" t="str">
        <f t="shared" si="312"/>
        <v/>
      </c>
      <c r="S1806" s="14" t="str">
        <f t="shared" si="313"/>
        <v>EMPTY</v>
      </c>
      <c r="T1806" s="14" t="str">
        <f t="shared" si="314"/>
        <v>EMPTY</v>
      </c>
      <c r="U1806" s="14" t="str">
        <f t="shared" si="315"/>
        <v>EMPTY</v>
      </c>
      <c r="V1806" s="14" t="str">
        <f t="shared" si="316"/>
        <v>EMPTY</v>
      </c>
      <c r="W1806" s="14" t="str">
        <f>IF(L1806="beforeTx",timingTable[[#This Row],[FRT32_val]]-timingTable[[#This Row],[FRT32_trace]],"EMPTY")</f>
        <v>EMPTY</v>
      </c>
      <c r="X1806" s="14" t="str">
        <f t="shared" si="317"/>
        <v>EMPTY</v>
      </c>
      <c r="Y1806" s="14" t="str">
        <f t="shared" si="318"/>
        <v>EMPTY</v>
      </c>
      <c r="Z1806" s="14" t="str">
        <f>IF(AND(P1806="beforeRx",O1807="afterRx"),J1807-timingTable[[#This Row],[FRT32_trace]],"EMPTY")</f>
        <v>EMPTY</v>
      </c>
      <c r="AA1806" s="14" t="str">
        <f>IF(AND(timingTable[[#This Row],[txEnd]]="txEnd",Q1810="rxStart"),I1810-timingTable[[#This Row],[FRT32_val]],"EMPTY")</f>
        <v>EMPTY</v>
      </c>
    </row>
    <row r="1807" spans="1:27" x14ac:dyDescent="0.25">
      <c r="A1807" s="14" t="s">
        <v>6427</v>
      </c>
      <c r="B1807">
        <v>335694361927</v>
      </c>
      <c r="C1807" s="14" t="s">
        <v>14422</v>
      </c>
      <c r="D1807">
        <v>140</v>
      </c>
      <c r="E1807" s="14" t="s">
        <v>1076</v>
      </c>
      <c r="F1807" s="14" t="s">
        <v>7874</v>
      </c>
      <c r="G1807" s="14">
        <f>timingTable[[#This Row],[FRT_DEC]]-B1806</f>
        <v>913</v>
      </c>
      <c r="H18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INFO]]))),H1806)</f>
        <v>139</v>
      </c>
      <c r="I180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07" s="14">
        <f>HEX2DEC(RIGHT(timingTable[[#This Row],[FRT_HEX]],MIN(LEN(timingTable[[#This Row],[FRT_HEX]])-2,8)))</f>
        <v>686912839</v>
      </c>
      <c r="K1807" s="14" t="str">
        <f>IF(timingTable[[#This Row],['[TRACECODE']:.1]]=140,"afterTx","")</f>
        <v>afterTx</v>
      </c>
      <c r="L1807" s="14" t="str">
        <f t="shared" si="308"/>
        <v/>
      </c>
      <c r="M1807" s="14" t="str">
        <f>IF(AND(H1807=H1806,K1806="afterTx",timingTable[[#This Row],['[TRACECODE']:.1]]=6),"dc","")</f>
        <v/>
      </c>
      <c r="N1807" s="14" t="str">
        <f t="shared" si="309"/>
        <v/>
      </c>
      <c r="O1807" s="14" t="str">
        <f>IF(timingTable[[#This Row],['[TRACECODE']:.1]]=141,"afterRx","")</f>
        <v/>
      </c>
      <c r="P1807" s="14" t="str">
        <f t="shared" si="310"/>
        <v/>
      </c>
      <c r="Q1807" s="14" t="str">
        <f t="shared" si="311"/>
        <v/>
      </c>
      <c r="R1807" s="14" t="str">
        <f t="shared" si="312"/>
        <v/>
      </c>
      <c r="S1807" s="14" t="str">
        <f t="shared" si="313"/>
        <v>EMPTY</v>
      </c>
      <c r="T1807" s="14" t="str">
        <f t="shared" si="314"/>
        <v>EMPTY</v>
      </c>
      <c r="U1807" s="14" t="str">
        <f t="shared" si="315"/>
        <v>EMPTY</v>
      </c>
      <c r="V1807" s="14" t="str">
        <f t="shared" si="316"/>
        <v>EMPTY</v>
      </c>
      <c r="W1807" s="14" t="str">
        <f>IF(L1807="beforeTx",timingTable[[#This Row],[FRT32_val]]-timingTable[[#This Row],[FRT32_trace]],"EMPTY")</f>
        <v>EMPTY</v>
      </c>
      <c r="X1807" s="14" t="str">
        <f t="shared" si="317"/>
        <v>EMPTY</v>
      </c>
      <c r="Y1807" s="14" t="str">
        <f t="shared" si="318"/>
        <v>EMPTY</v>
      </c>
      <c r="Z1807" s="14" t="str">
        <f>IF(AND(P1807="beforeRx",O1808="afterRx"),J1808-timingTable[[#This Row],[FRT32_trace]],"EMPTY")</f>
        <v>EMPTY</v>
      </c>
      <c r="AA1807" s="14" t="str">
        <f>IF(AND(timingTable[[#This Row],[txEnd]]="txEnd",Q1811="rxStart"),I1811-timingTable[[#This Row],[FRT32_val]],"EMPTY")</f>
        <v>EMPTY</v>
      </c>
    </row>
    <row r="1808" spans="1:27" x14ac:dyDescent="0.25">
      <c r="A1808" s="14" t="s">
        <v>6429</v>
      </c>
      <c r="B1808">
        <v>335694365560</v>
      </c>
      <c r="C1808" s="14" t="s">
        <v>14424</v>
      </c>
      <c r="D1808">
        <v>6</v>
      </c>
      <c r="E1808" s="14" t="s">
        <v>1077</v>
      </c>
      <c r="F1808" s="14" t="s">
        <v>14425</v>
      </c>
      <c r="G1808" s="14">
        <f>timingTable[[#This Row],[FRT_DEC]]-B1807</f>
        <v>3633</v>
      </c>
      <c r="H18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INFO]]))),H1807)</f>
        <v>139</v>
      </c>
      <c r="I18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686913522</v>
      </c>
      <c r="J1808" s="14">
        <f>HEX2DEC(RIGHT(timingTable[[#This Row],[FRT_HEX]],MIN(LEN(timingTable[[#This Row],[FRT_HEX]])-2,8)))</f>
        <v>686916472</v>
      </c>
      <c r="K1808" s="14" t="str">
        <f>IF(timingTable[[#This Row],['[TRACECODE']:.1]]=140,"afterTx","")</f>
        <v/>
      </c>
      <c r="L1808" s="14" t="str">
        <f t="shared" si="308"/>
        <v/>
      </c>
      <c r="M1808" s="14" t="str">
        <f>IF(AND(H1808=H1807,K1807="afterTx",timingTable[[#This Row],['[TRACECODE']:.1]]=6),"dc","")</f>
        <v>dc</v>
      </c>
      <c r="N1808" s="14" t="str">
        <f t="shared" si="309"/>
        <v/>
      </c>
      <c r="O1808" s="14" t="str">
        <f>IF(timingTable[[#This Row],['[TRACECODE']:.1]]=141,"afterRx","")</f>
        <v/>
      </c>
      <c r="P1808" s="14" t="str">
        <f t="shared" si="310"/>
        <v/>
      </c>
      <c r="Q1808" s="14" t="str">
        <f t="shared" si="311"/>
        <v/>
      </c>
      <c r="R1808" s="14" t="str">
        <f t="shared" si="312"/>
        <v/>
      </c>
      <c r="S1808" s="14" t="str">
        <f t="shared" si="313"/>
        <v>EMPTY</v>
      </c>
      <c r="T1808" s="14" t="str">
        <f t="shared" si="314"/>
        <v>EMPTY</v>
      </c>
      <c r="U1808" s="14" t="str">
        <f t="shared" si="315"/>
        <v>EMPTY</v>
      </c>
      <c r="V1808" s="14" t="str">
        <f t="shared" si="316"/>
        <v>EMPTY</v>
      </c>
      <c r="W1808" s="14" t="str">
        <f>IF(L1808="beforeTx",timingTable[[#This Row],[FRT32_val]]-timingTable[[#This Row],[FRT32_trace]],"EMPTY")</f>
        <v>EMPTY</v>
      </c>
      <c r="X1808" s="14" t="str">
        <f t="shared" si="317"/>
        <v>EMPTY</v>
      </c>
      <c r="Y1808" s="14" t="str">
        <f t="shared" si="318"/>
        <v>EMPTY</v>
      </c>
      <c r="Z1808" s="14" t="str">
        <f>IF(AND(P1808="beforeRx",O1809="afterRx"),J1809-timingTable[[#This Row],[FRT32_trace]],"EMPTY")</f>
        <v>EMPTY</v>
      </c>
      <c r="AA1808" s="14" t="str">
        <f>IF(AND(timingTable[[#This Row],[txEnd]]="txEnd",Q1812="rxStart"),I1812-timingTable[[#This Row],[FRT32_val]],"EMPTY")</f>
        <v>EMPTY</v>
      </c>
    </row>
    <row r="1809" spans="1:27" x14ac:dyDescent="0.25">
      <c r="A1809" s="14" t="s">
        <v>6430</v>
      </c>
      <c r="B1809">
        <v>335694365562</v>
      </c>
      <c r="C1809" s="14" t="s">
        <v>14426</v>
      </c>
      <c r="D1809">
        <v>6</v>
      </c>
      <c r="E1809" s="14" t="s">
        <v>1077</v>
      </c>
      <c r="F1809" s="14" t="s">
        <v>7877</v>
      </c>
      <c r="G1809" s="14">
        <f>timingTable[[#This Row],[FRT_DEC]]-B1808</f>
        <v>2</v>
      </c>
      <c r="H18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INFO]]))),H1808)</f>
        <v>139</v>
      </c>
      <c r="I18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09" s="14">
        <f>HEX2DEC(RIGHT(timingTable[[#This Row],[FRT_HEX]],MIN(LEN(timingTable[[#This Row],[FRT_HEX]])-2,8)))</f>
        <v>686916474</v>
      </c>
      <c r="K1809" s="14" t="str">
        <f>IF(timingTable[[#This Row],['[TRACECODE']:.1]]=140,"afterTx","")</f>
        <v/>
      </c>
      <c r="L1809" s="14" t="str">
        <f t="shared" si="308"/>
        <v/>
      </c>
      <c r="M1809" s="14" t="str">
        <f>IF(AND(H1809=H1808,K1808="afterTx",timingTable[[#This Row],['[TRACECODE']:.1]]=6),"dc","")</f>
        <v/>
      </c>
      <c r="N1809" s="14" t="str">
        <f t="shared" si="309"/>
        <v/>
      </c>
      <c r="O1809" s="14" t="str">
        <f>IF(timingTable[[#This Row],['[TRACECODE']:.1]]=141,"afterRx","")</f>
        <v/>
      </c>
      <c r="P1809" s="14" t="str">
        <f t="shared" si="310"/>
        <v/>
      </c>
      <c r="Q1809" s="14" t="str">
        <f t="shared" si="311"/>
        <v/>
      </c>
      <c r="R1809" s="14" t="str">
        <f t="shared" si="312"/>
        <v/>
      </c>
      <c r="S1809" s="14" t="str">
        <f t="shared" si="313"/>
        <v>EMPTY</v>
      </c>
      <c r="T1809" s="14" t="str">
        <f t="shared" si="314"/>
        <v>EMPTY</v>
      </c>
      <c r="U1809" s="14" t="str">
        <f t="shared" si="315"/>
        <v>EMPTY</v>
      </c>
      <c r="V1809" s="14" t="str">
        <f t="shared" si="316"/>
        <v>EMPTY</v>
      </c>
      <c r="W1809" s="14" t="str">
        <f>IF(L1809="beforeTx",timingTable[[#This Row],[FRT32_val]]-timingTable[[#This Row],[FRT32_trace]],"EMPTY")</f>
        <v>EMPTY</v>
      </c>
      <c r="X1809" s="14" t="str">
        <f t="shared" si="317"/>
        <v>EMPTY</v>
      </c>
      <c r="Y1809" s="14" t="str">
        <f t="shared" si="318"/>
        <v>EMPTY</v>
      </c>
      <c r="Z1809" s="14" t="str">
        <f>IF(AND(P1809="beforeRx",O1810="afterRx"),J1810-timingTable[[#This Row],[FRT32_trace]],"EMPTY")</f>
        <v>EMPTY</v>
      </c>
      <c r="AA1809" s="14" t="str">
        <f>IF(AND(timingTable[[#This Row],[txEnd]]="txEnd",Q1813="rxStart"),I1813-timingTable[[#This Row],[FRT32_val]],"EMPTY")</f>
        <v>EMPTY</v>
      </c>
    </row>
    <row r="1810" spans="1:27" x14ac:dyDescent="0.25">
      <c r="A1810" s="14" t="s">
        <v>6432</v>
      </c>
      <c r="B1810">
        <v>335694365566</v>
      </c>
      <c r="C1810" s="14" t="s">
        <v>14427</v>
      </c>
      <c r="D1810">
        <v>122</v>
      </c>
      <c r="E1810" s="14" t="s">
        <v>3921</v>
      </c>
      <c r="F1810" s="14" t="s">
        <v>14428</v>
      </c>
      <c r="G1810" s="14">
        <f>timingTable[[#This Row],[FRT_DEC]]-B1809</f>
        <v>4</v>
      </c>
      <c r="H18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INFO]]))),H1809)</f>
        <v>139</v>
      </c>
      <c r="I18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686916413</v>
      </c>
      <c r="J1810" s="14">
        <f>HEX2DEC(RIGHT(timingTable[[#This Row],[FRT_HEX]],MIN(LEN(timingTable[[#This Row],[FRT_HEX]])-2,8)))</f>
        <v>686916478</v>
      </c>
      <c r="K1810" s="14" t="str">
        <f>IF(timingTable[[#This Row],['[TRACECODE']:.1]]=140,"afterTx","")</f>
        <v/>
      </c>
      <c r="L1810" s="14" t="str">
        <f t="shared" si="308"/>
        <v/>
      </c>
      <c r="M1810" s="14" t="str">
        <f>IF(AND(H1810=H1809,K1809="afterTx",timingTable[[#This Row],['[TRACECODE']:.1]]=6),"dc","")</f>
        <v/>
      </c>
      <c r="N1810" s="14" t="str">
        <f t="shared" si="309"/>
        <v>txEnd</v>
      </c>
      <c r="O1810" s="14" t="str">
        <f>IF(timingTable[[#This Row],['[TRACECODE']:.1]]=141,"afterRx","")</f>
        <v/>
      </c>
      <c r="P1810" s="14" t="str">
        <f t="shared" si="310"/>
        <v/>
      </c>
      <c r="Q1810" s="14" t="str">
        <f t="shared" si="311"/>
        <v/>
      </c>
      <c r="R1810" s="14" t="str">
        <f t="shared" si="312"/>
        <v/>
      </c>
      <c r="S1810" s="14" t="str">
        <f t="shared" si="313"/>
        <v>EMPTY</v>
      </c>
      <c r="T1810" s="14" t="str">
        <f t="shared" si="314"/>
        <v>EMPTY</v>
      </c>
      <c r="U1810" s="14" t="str">
        <f t="shared" si="315"/>
        <v>EMPTY</v>
      </c>
      <c r="V1810" s="14" t="str">
        <f t="shared" si="316"/>
        <v>EMPTY</v>
      </c>
      <c r="W1810" s="14" t="str">
        <f>IF(L1810="beforeTx",timingTable[[#This Row],[FRT32_val]]-timingTable[[#This Row],[FRT32_trace]],"EMPTY")</f>
        <v>EMPTY</v>
      </c>
      <c r="X1810" s="14" t="str">
        <f t="shared" si="317"/>
        <v>EMPTY</v>
      </c>
      <c r="Y1810" s="14" t="str">
        <f t="shared" si="318"/>
        <v>EMPTY</v>
      </c>
      <c r="Z1810" s="14" t="str">
        <f>IF(AND(P1810="beforeRx",O1811="afterRx"),J1811-timingTable[[#This Row],[FRT32_trace]],"EMPTY")</f>
        <v>EMPTY</v>
      </c>
      <c r="AA1810" s="14" t="str">
        <f>IF(AND(timingTable[[#This Row],[txEnd]]="txEnd",Q1814="rxStart"),I1814-timingTable[[#This Row],[FRT32_val]],"EMPTY")</f>
        <v>EMPTY</v>
      </c>
    </row>
    <row r="1811" spans="1:27" x14ac:dyDescent="0.25">
      <c r="A1811" s="14" t="s">
        <v>6434</v>
      </c>
      <c r="B1811">
        <v>335694365568</v>
      </c>
      <c r="C1811" s="14" t="s">
        <v>14429</v>
      </c>
      <c r="D1811">
        <v>122</v>
      </c>
      <c r="E1811" s="14" t="s">
        <v>3921</v>
      </c>
      <c r="F1811" s="14" t="s">
        <v>7878</v>
      </c>
      <c r="G1811" s="14">
        <f>timingTable[[#This Row],[FRT_DEC]]-B1810</f>
        <v>2</v>
      </c>
      <c r="H18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INFO]]))),H1810)</f>
        <v>139</v>
      </c>
      <c r="I18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11" s="14">
        <f>HEX2DEC(RIGHT(timingTable[[#This Row],[FRT_HEX]],MIN(LEN(timingTable[[#This Row],[FRT_HEX]])-2,8)))</f>
        <v>686916480</v>
      </c>
      <c r="K1811" s="14" t="str">
        <f>IF(timingTable[[#This Row],['[TRACECODE']:.1]]=140,"afterTx","")</f>
        <v/>
      </c>
      <c r="L1811" s="14" t="str">
        <f t="shared" si="308"/>
        <v/>
      </c>
      <c r="M1811" s="14" t="str">
        <f>IF(AND(H1811=H1810,K1810="afterTx",timingTable[[#This Row],['[TRACECODE']:.1]]=6),"dc","")</f>
        <v/>
      </c>
      <c r="N1811" s="14" t="str">
        <f t="shared" si="309"/>
        <v/>
      </c>
      <c r="O1811" s="14" t="str">
        <f>IF(timingTable[[#This Row],['[TRACECODE']:.1]]=141,"afterRx","")</f>
        <v/>
      </c>
      <c r="P1811" s="14" t="str">
        <f t="shared" si="310"/>
        <v/>
      </c>
      <c r="Q1811" s="14" t="str">
        <f t="shared" si="311"/>
        <v/>
      </c>
      <c r="R1811" s="14" t="str">
        <f t="shared" si="312"/>
        <v/>
      </c>
      <c r="S1811" s="14" t="str">
        <f t="shared" si="313"/>
        <v>EMPTY</v>
      </c>
      <c r="T1811" s="14" t="str">
        <f t="shared" si="314"/>
        <v>EMPTY</v>
      </c>
      <c r="U1811" s="14" t="str">
        <f t="shared" si="315"/>
        <v>EMPTY</v>
      </c>
      <c r="V1811" s="14" t="str">
        <f t="shared" si="316"/>
        <v>EMPTY</v>
      </c>
      <c r="W1811" s="14" t="str">
        <f>IF(L1811="beforeTx",timingTable[[#This Row],[FRT32_val]]-timingTable[[#This Row],[FRT32_trace]],"EMPTY")</f>
        <v>EMPTY</v>
      </c>
      <c r="X1811" s="14" t="str">
        <f t="shared" si="317"/>
        <v>EMPTY</v>
      </c>
      <c r="Y1811" s="14" t="str">
        <f t="shared" si="318"/>
        <v>EMPTY</v>
      </c>
      <c r="Z1811" s="14" t="str">
        <f>IF(AND(P1811="beforeRx",O1812="afterRx"),J1812-timingTable[[#This Row],[FRT32_trace]],"EMPTY")</f>
        <v>EMPTY</v>
      </c>
      <c r="AA1811" s="14" t="str">
        <f>IF(AND(timingTable[[#This Row],[txEnd]]="txEnd",Q1815="rxStart"),I1815-timingTable[[#This Row],[FRT32_val]],"EMPTY")</f>
        <v>EMPTY</v>
      </c>
    </row>
    <row r="1812" spans="1:27" x14ac:dyDescent="0.25">
      <c r="A1812" s="14" t="s">
        <v>6435</v>
      </c>
      <c r="B1812">
        <v>335694365577</v>
      </c>
      <c r="C1812" s="14" t="s">
        <v>14430</v>
      </c>
      <c r="D1812">
        <v>151</v>
      </c>
      <c r="E1812" s="14" t="s">
        <v>7876</v>
      </c>
      <c r="F1812" s="14" t="s">
        <v>8006</v>
      </c>
      <c r="G1812" s="14">
        <f>timingTable[[#This Row],[FRT_DEC]]-B1811</f>
        <v>9</v>
      </c>
      <c r="H18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INFO]]))),H1811)</f>
        <v>139</v>
      </c>
      <c r="I18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812" s="14">
        <f>HEX2DEC(RIGHT(timingTable[[#This Row],[FRT_HEX]],MIN(LEN(timingTable[[#This Row],[FRT_HEX]])-2,8)))</f>
        <v>686916489</v>
      </c>
      <c r="K1812" s="14" t="str">
        <f>IF(timingTable[[#This Row],['[TRACECODE']:.1]]=140,"afterTx","")</f>
        <v/>
      </c>
      <c r="L1812" s="14" t="str">
        <f t="shared" si="308"/>
        <v/>
      </c>
      <c r="M1812" s="14" t="str">
        <f>IF(AND(H1812=H1811,K1811="afterTx",timingTable[[#This Row],['[TRACECODE']:.1]]=6),"dc","")</f>
        <v/>
      </c>
      <c r="N1812" s="14" t="str">
        <f t="shared" si="309"/>
        <v/>
      </c>
      <c r="O1812" s="14" t="str">
        <f>IF(timingTable[[#This Row],['[TRACECODE']:.1]]=141,"afterRx","")</f>
        <v/>
      </c>
      <c r="P1812" s="14" t="str">
        <f t="shared" si="310"/>
        <v/>
      </c>
      <c r="Q1812" s="14" t="str">
        <f t="shared" si="311"/>
        <v/>
      </c>
      <c r="R1812" s="14" t="str">
        <f t="shared" si="312"/>
        <v/>
      </c>
      <c r="S1812" s="14" t="str">
        <f t="shared" si="313"/>
        <v>EMPTY</v>
      </c>
      <c r="T1812" s="14" t="str">
        <f t="shared" si="314"/>
        <v>EMPTY</v>
      </c>
      <c r="U1812" s="14" t="str">
        <f t="shared" si="315"/>
        <v>EMPTY</v>
      </c>
      <c r="V1812" s="14" t="str">
        <f t="shared" si="316"/>
        <v>EMPTY</v>
      </c>
      <c r="W1812" s="14" t="str">
        <f>IF(L1812="beforeTx",timingTable[[#This Row],[FRT32_val]]-timingTable[[#This Row],[FRT32_trace]],"EMPTY")</f>
        <v>EMPTY</v>
      </c>
      <c r="X1812" s="14" t="str">
        <f t="shared" si="317"/>
        <v>EMPTY</v>
      </c>
      <c r="Y1812" s="14" t="str">
        <f t="shared" si="318"/>
        <v>EMPTY</v>
      </c>
      <c r="Z1812" s="14" t="str">
        <f>IF(AND(P1812="beforeRx",O1813="afterRx"),J1813-timingTable[[#This Row],[FRT32_trace]],"EMPTY")</f>
        <v>EMPTY</v>
      </c>
      <c r="AA1812" s="14" t="str">
        <f>IF(AND(timingTable[[#This Row],[txEnd]]="txEnd",Q1816="rxStart"),I1816-timingTable[[#This Row],[FRT32_val]],"EMPTY")</f>
        <v>EMPTY</v>
      </c>
    </row>
    <row r="1813" spans="1:27" x14ac:dyDescent="0.25">
      <c r="A1813" s="14" t="s">
        <v>6443</v>
      </c>
      <c r="B1813">
        <v>335694366014</v>
      </c>
      <c r="C1813" s="14" t="s">
        <v>14439</v>
      </c>
      <c r="D1813">
        <v>151</v>
      </c>
      <c r="E1813" s="14" t="s">
        <v>7876</v>
      </c>
      <c r="F1813" s="14" t="s">
        <v>8130</v>
      </c>
      <c r="G1813" s="14">
        <f>timingTable[[#This Row],[FRT_DEC]]-B1812</f>
        <v>437</v>
      </c>
      <c r="H18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INFO]]))),H1812)</f>
        <v>139</v>
      </c>
      <c r="I18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813" s="14">
        <f>HEX2DEC(RIGHT(timingTable[[#This Row],[FRT_HEX]],MIN(LEN(timingTable[[#This Row],[FRT_HEX]])-2,8)))</f>
        <v>686916926</v>
      </c>
      <c r="K1813" s="14" t="str">
        <f>IF(timingTable[[#This Row],['[TRACECODE']:.1]]=140,"afterTx","")</f>
        <v/>
      </c>
      <c r="L1813" s="14" t="str">
        <f t="shared" si="308"/>
        <v/>
      </c>
      <c r="M1813" s="14" t="str">
        <f>IF(AND(H1813=H1812,K1812="afterTx",timingTable[[#This Row],['[TRACECODE']:.1]]=6),"dc","")</f>
        <v/>
      </c>
      <c r="N1813" s="14" t="str">
        <f t="shared" si="309"/>
        <v/>
      </c>
      <c r="O1813" s="14" t="str">
        <f>IF(timingTable[[#This Row],['[TRACECODE']:.1]]=141,"afterRx","")</f>
        <v/>
      </c>
      <c r="P1813" s="14" t="str">
        <f t="shared" si="310"/>
        <v/>
      </c>
      <c r="Q1813" s="14" t="str">
        <f t="shared" si="311"/>
        <v/>
      </c>
      <c r="R1813" s="14" t="str">
        <f t="shared" si="312"/>
        <v/>
      </c>
      <c r="S1813" s="14" t="str">
        <f t="shared" si="313"/>
        <v>EMPTY</v>
      </c>
      <c r="T1813" s="14" t="str">
        <f t="shared" si="314"/>
        <v>EMPTY</v>
      </c>
      <c r="U1813" s="14" t="str">
        <f t="shared" si="315"/>
        <v>EMPTY</v>
      </c>
      <c r="V1813" s="14" t="str">
        <f t="shared" si="316"/>
        <v>EMPTY</v>
      </c>
      <c r="W1813" s="14" t="str">
        <f>IF(L1813="beforeTx",timingTable[[#This Row],[FRT32_val]]-timingTable[[#This Row],[FRT32_trace]],"EMPTY")</f>
        <v>EMPTY</v>
      </c>
      <c r="X1813" s="14" t="str">
        <f t="shared" si="317"/>
        <v>EMPTY</v>
      </c>
      <c r="Y1813" s="14" t="str">
        <f t="shared" si="318"/>
        <v>EMPTY</v>
      </c>
      <c r="Z1813" s="14" t="str">
        <f>IF(AND(P1813="beforeRx",O1814="afterRx"),J1814-timingTable[[#This Row],[FRT32_trace]],"EMPTY")</f>
        <v>EMPTY</v>
      </c>
      <c r="AA1813" s="14" t="str">
        <f>IF(AND(timingTable[[#This Row],[txEnd]]="txEnd",Q1817="rxStart"),I1817-timingTable[[#This Row],[FRT32_val]],"EMPTY")</f>
        <v>EMPTY</v>
      </c>
    </row>
    <row r="1814" spans="1:27" x14ac:dyDescent="0.25">
      <c r="A1814" s="14" t="s">
        <v>6446</v>
      </c>
      <c r="B1814">
        <v>335694366039</v>
      </c>
      <c r="C1814" s="14" t="s">
        <v>14442</v>
      </c>
      <c r="D1814">
        <v>130</v>
      </c>
      <c r="E1814" s="14" t="s">
        <v>3933</v>
      </c>
      <c r="F1814" s="14" t="s">
        <v>4032</v>
      </c>
      <c r="G1814" s="14">
        <f>timingTable[[#This Row],[FRT_DEC]]-B1813</f>
        <v>25</v>
      </c>
      <c r="H18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INFO]]))),H1813)</f>
        <v>139</v>
      </c>
      <c r="I18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2228229</v>
      </c>
      <c r="J1814" s="14">
        <f>HEX2DEC(RIGHT(timingTable[[#This Row],[FRT_HEX]],MIN(LEN(timingTable[[#This Row],[FRT_HEX]])-2,8)))</f>
        <v>686916951</v>
      </c>
      <c r="K1814" s="14" t="str">
        <f>IF(timingTable[[#This Row],['[TRACECODE']:.1]]=140,"afterTx","")</f>
        <v/>
      </c>
      <c r="L1814" s="14" t="str">
        <f t="shared" si="308"/>
        <v/>
      </c>
      <c r="M1814" s="14" t="str">
        <f>IF(AND(H1814=H1813,K1813="afterTx",timingTable[[#This Row],['[TRACECODE']:.1]]=6),"dc","")</f>
        <v/>
      </c>
      <c r="N1814" s="14" t="str">
        <f t="shared" si="309"/>
        <v/>
      </c>
      <c r="O1814" s="14" t="str">
        <f>IF(timingTable[[#This Row],['[TRACECODE']:.1]]=141,"afterRx","")</f>
        <v/>
      </c>
      <c r="P1814" s="14" t="str">
        <f t="shared" si="310"/>
        <v>beforeRx</v>
      </c>
      <c r="Q1814" s="14" t="str">
        <f t="shared" si="311"/>
        <v/>
      </c>
      <c r="R1814" s="14" t="str">
        <f t="shared" si="312"/>
        <v/>
      </c>
      <c r="S1814" s="14" t="str">
        <f t="shared" si="313"/>
        <v>EMPTY</v>
      </c>
      <c r="T1814" s="14" t="str">
        <f t="shared" si="314"/>
        <v>EMPTY</v>
      </c>
      <c r="U1814" s="14" t="str">
        <f t="shared" si="315"/>
        <v>EMPTY</v>
      </c>
      <c r="V1814" s="14" t="str">
        <f t="shared" si="316"/>
        <v>EMPTY</v>
      </c>
      <c r="W1814" s="14" t="str">
        <f>IF(L1814="beforeTx",timingTable[[#This Row],[FRT32_val]]-timingTable[[#This Row],[FRT32_trace]],"EMPTY")</f>
        <v>EMPTY</v>
      </c>
      <c r="X1814" s="14" t="str">
        <f t="shared" si="317"/>
        <v>EMPTY</v>
      </c>
      <c r="Y1814" s="14" t="str">
        <f t="shared" si="318"/>
        <v>EMPTY</v>
      </c>
      <c r="Z1814" s="14">
        <f>IF(AND(P1814="beforeRx",O1815="afterRx"),J1815-timingTable[[#This Row],[FRT32_trace]],"EMPTY")</f>
        <v>739</v>
      </c>
      <c r="AA1814" s="14" t="str">
        <f>IF(AND(timingTable[[#This Row],[txEnd]]="txEnd",Q1818="rxStart"),I1818-timingTable[[#This Row],[FRT32_val]],"EMPTY")</f>
        <v>EMPTY</v>
      </c>
    </row>
    <row r="1815" spans="1:27" x14ac:dyDescent="0.25">
      <c r="A1815" s="14" t="s">
        <v>6447</v>
      </c>
      <c r="B1815">
        <v>335694366778</v>
      </c>
      <c r="C1815" s="14" t="s">
        <v>14443</v>
      </c>
      <c r="D1815">
        <v>141</v>
      </c>
      <c r="E1815" s="14" t="s">
        <v>3934</v>
      </c>
      <c r="F1815" s="14" t="s">
        <v>4033</v>
      </c>
      <c r="G1815" s="14">
        <f>timingTable[[#This Row],[FRT_DEC]]-B1814</f>
        <v>739</v>
      </c>
      <c r="H18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INFO]]))),H1814)</f>
        <v>139</v>
      </c>
      <c r="I181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15" s="14">
        <f>HEX2DEC(RIGHT(timingTable[[#This Row],[FRT_HEX]],MIN(LEN(timingTable[[#This Row],[FRT_HEX]])-2,8)))</f>
        <v>686917690</v>
      </c>
      <c r="K1815" s="14" t="str">
        <f>IF(timingTable[[#This Row],['[TRACECODE']:.1]]=140,"afterTx","")</f>
        <v/>
      </c>
      <c r="L1815" s="14" t="str">
        <f t="shared" si="308"/>
        <v/>
      </c>
      <c r="M1815" s="14" t="str">
        <f>IF(AND(H1815=H1814,K1814="afterTx",timingTable[[#This Row],['[TRACECODE']:.1]]=6),"dc","")</f>
        <v/>
      </c>
      <c r="N1815" s="14" t="str">
        <f t="shared" si="309"/>
        <v/>
      </c>
      <c r="O1815" s="14" t="str">
        <f>IF(timingTable[[#This Row],['[TRACECODE']:.1]]=141,"afterRx","")</f>
        <v>afterRx</v>
      </c>
      <c r="P1815" s="14" t="str">
        <f t="shared" si="310"/>
        <v/>
      </c>
      <c r="Q1815" s="14" t="str">
        <f t="shared" si="311"/>
        <v/>
      </c>
      <c r="R1815" s="14" t="str">
        <f t="shared" si="312"/>
        <v/>
      </c>
      <c r="S1815" s="14" t="str">
        <f t="shared" si="313"/>
        <v>EMPTY</v>
      </c>
      <c r="T1815" s="14" t="str">
        <f t="shared" si="314"/>
        <v>EMPTY</v>
      </c>
      <c r="U1815" s="14" t="str">
        <f t="shared" si="315"/>
        <v>EMPTY</v>
      </c>
      <c r="V1815" s="14" t="str">
        <f t="shared" si="316"/>
        <v>EMPTY</v>
      </c>
      <c r="W1815" s="14" t="str">
        <f>IF(L1815="beforeTx",timingTable[[#This Row],[FRT32_val]]-timingTable[[#This Row],[FRT32_trace]],"EMPTY")</f>
        <v>EMPTY</v>
      </c>
      <c r="X1815" s="14" t="str">
        <f t="shared" si="317"/>
        <v>EMPTY</v>
      </c>
      <c r="Y1815" s="14" t="str">
        <f t="shared" si="318"/>
        <v>EMPTY</v>
      </c>
      <c r="Z1815" s="14" t="str">
        <f>IF(AND(P1815="beforeRx",O1816="afterRx"),J1816-timingTable[[#This Row],[FRT32_trace]],"EMPTY")</f>
        <v>EMPTY</v>
      </c>
      <c r="AA1815" s="14" t="str">
        <f>IF(AND(timingTable[[#This Row],[txEnd]]="txEnd",Q1819="rxStart"),I1819-timingTable[[#This Row],[FRT32_val]],"EMPTY")</f>
        <v>EMPTY</v>
      </c>
    </row>
    <row r="1816" spans="1:27" x14ac:dyDescent="0.25">
      <c r="A1816" s="14" t="s">
        <v>6450</v>
      </c>
      <c r="B1816">
        <v>335694368127</v>
      </c>
      <c r="C1816" s="14" t="s">
        <v>14446</v>
      </c>
      <c r="D1816">
        <v>123</v>
      </c>
      <c r="E1816" s="14" t="s">
        <v>3922</v>
      </c>
      <c r="F1816" s="14" t="s">
        <v>14447</v>
      </c>
      <c r="G1816" s="14">
        <f>timingTable[[#This Row],[FRT_DEC]]-B1815</f>
        <v>1349</v>
      </c>
      <c r="H18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INFO]]))),H1815)</f>
        <v>139</v>
      </c>
      <c r="I18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686918626</v>
      </c>
      <c r="J1816" s="14">
        <f>HEX2DEC(RIGHT(timingTable[[#This Row],[FRT_HEX]],MIN(LEN(timingTable[[#This Row],[FRT_HEX]])-2,8)))</f>
        <v>686919039</v>
      </c>
      <c r="K1816" s="14" t="str">
        <f>IF(timingTable[[#This Row],['[TRACECODE']:.1]]=140,"afterTx","")</f>
        <v/>
      </c>
      <c r="L1816" s="14" t="str">
        <f t="shared" si="308"/>
        <v/>
      </c>
      <c r="M1816" s="14" t="str">
        <f>IF(AND(H1816=H1815,K1815="afterTx",timingTable[[#This Row],['[TRACECODE']:.1]]=6),"dc","")</f>
        <v/>
      </c>
      <c r="N1816" s="14" t="str">
        <f t="shared" si="309"/>
        <v/>
      </c>
      <c r="O1816" s="14" t="str">
        <f>IF(timingTable[[#This Row],['[TRACECODE']:.1]]=141,"afterRx","")</f>
        <v/>
      </c>
      <c r="P1816" s="14" t="str">
        <f t="shared" si="310"/>
        <v/>
      </c>
      <c r="Q1816" s="14" t="str">
        <f t="shared" si="311"/>
        <v>rxStart</v>
      </c>
      <c r="R1816" s="14" t="str">
        <f t="shared" si="312"/>
        <v/>
      </c>
      <c r="S1816" s="14" t="str">
        <f t="shared" si="313"/>
        <v>EMPTY</v>
      </c>
      <c r="T1816" s="14" t="str">
        <f t="shared" si="314"/>
        <v>EMPTY</v>
      </c>
      <c r="U1816" s="14" t="str">
        <f t="shared" si="315"/>
        <v>EMPTY</v>
      </c>
      <c r="V1816" s="14" t="str">
        <f t="shared" si="316"/>
        <v>EMPTY</v>
      </c>
      <c r="W1816" s="14" t="str">
        <f>IF(L1816="beforeTx",timingTable[[#This Row],[FRT32_val]]-timingTable[[#This Row],[FRT32_trace]],"EMPTY")</f>
        <v>EMPTY</v>
      </c>
      <c r="X1816" s="14" t="str">
        <f t="shared" si="317"/>
        <v>EMPTY</v>
      </c>
      <c r="Y1816" s="14" t="str">
        <f t="shared" si="318"/>
        <v>EMPTY</v>
      </c>
      <c r="Z1816" s="14" t="str">
        <f>IF(AND(P1816="beforeRx",O1817="afterRx"),J1817-timingTable[[#This Row],[FRT32_trace]],"EMPTY")</f>
        <v>EMPTY</v>
      </c>
      <c r="AA1816" s="14" t="str">
        <f>IF(AND(timingTable[[#This Row],[txEnd]]="txEnd",Q1820="rxStart"),I1820-timingTable[[#This Row],[FRT32_val]],"EMPTY")</f>
        <v>EMPTY</v>
      </c>
    </row>
    <row r="1817" spans="1:27" x14ac:dyDescent="0.25">
      <c r="A1817" s="14" t="s">
        <v>6451</v>
      </c>
      <c r="B1817">
        <v>335694368130</v>
      </c>
      <c r="C1817" s="14" t="s">
        <v>14448</v>
      </c>
      <c r="D1817">
        <v>123</v>
      </c>
      <c r="E1817" s="14" t="s">
        <v>3922</v>
      </c>
      <c r="F1817" s="14" t="s">
        <v>7879</v>
      </c>
      <c r="G1817" s="14">
        <f>timingTable[[#This Row],[FRT_DEC]]-B1816</f>
        <v>3</v>
      </c>
      <c r="H18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INFO]]))),H1816)</f>
        <v>139</v>
      </c>
      <c r="I18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17" s="14">
        <f>HEX2DEC(RIGHT(timingTable[[#This Row],[FRT_HEX]],MIN(LEN(timingTable[[#This Row],[FRT_HEX]])-2,8)))</f>
        <v>686919042</v>
      </c>
      <c r="K1817" s="14" t="str">
        <f>IF(timingTable[[#This Row],['[TRACECODE']:.1]]=140,"afterTx","")</f>
        <v/>
      </c>
      <c r="L1817" s="14" t="str">
        <f t="shared" si="308"/>
        <v/>
      </c>
      <c r="M1817" s="14" t="str">
        <f>IF(AND(H1817=H1816,K1816="afterTx",timingTable[[#This Row],['[TRACECODE']:.1]]=6),"dc","")</f>
        <v/>
      </c>
      <c r="N1817" s="14" t="str">
        <f t="shared" si="309"/>
        <v/>
      </c>
      <c r="O1817" s="14" t="str">
        <f>IF(timingTable[[#This Row],['[TRACECODE']:.1]]=141,"afterRx","")</f>
        <v/>
      </c>
      <c r="P1817" s="14" t="str">
        <f t="shared" si="310"/>
        <v/>
      </c>
      <c r="Q1817" s="14" t="str">
        <f t="shared" si="311"/>
        <v/>
      </c>
      <c r="R1817" s="14" t="str">
        <f t="shared" si="312"/>
        <v/>
      </c>
      <c r="S1817" s="14" t="str">
        <f t="shared" si="313"/>
        <v>EMPTY</v>
      </c>
      <c r="T1817" s="14" t="str">
        <f t="shared" si="314"/>
        <v>EMPTY</v>
      </c>
      <c r="U1817" s="14" t="str">
        <f t="shared" si="315"/>
        <v>EMPTY</v>
      </c>
      <c r="V1817" s="14" t="str">
        <f t="shared" si="316"/>
        <v>EMPTY</v>
      </c>
      <c r="W1817" s="14" t="str">
        <f>IF(L1817="beforeTx",timingTable[[#This Row],[FRT32_val]]-timingTable[[#This Row],[FRT32_trace]],"EMPTY")</f>
        <v>EMPTY</v>
      </c>
      <c r="X1817" s="14" t="str">
        <f t="shared" si="317"/>
        <v>EMPTY</v>
      </c>
      <c r="Y1817" s="14" t="str">
        <f t="shared" si="318"/>
        <v>EMPTY</v>
      </c>
      <c r="Z1817" s="14" t="str">
        <f>IF(AND(P1817="beforeRx",O1818="afterRx"),J1818-timingTable[[#This Row],[FRT32_trace]],"EMPTY")</f>
        <v>EMPTY</v>
      </c>
      <c r="AA1817" s="14" t="str">
        <f>IF(AND(timingTable[[#This Row],[txEnd]]="txEnd",Q1821="rxStart"),I1821-timingTable[[#This Row],[FRT32_val]],"EMPTY")</f>
        <v>EMPTY</v>
      </c>
    </row>
    <row r="1818" spans="1:27" x14ac:dyDescent="0.25">
      <c r="A1818" s="14" t="s">
        <v>6455</v>
      </c>
      <c r="B1818">
        <v>335694368460</v>
      </c>
      <c r="C1818" s="14" t="s">
        <v>14452</v>
      </c>
      <c r="D1818">
        <v>124</v>
      </c>
      <c r="E1818" s="14" t="s">
        <v>3923</v>
      </c>
      <c r="F1818" s="14" t="s">
        <v>14453</v>
      </c>
      <c r="G1818" s="14">
        <f>timingTable[[#This Row],[FRT_DEC]]-B1817</f>
        <v>330</v>
      </c>
      <c r="H18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INFO]]))),H1817)</f>
        <v>139</v>
      </c>
      <c r="I18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686919160</v>
      </c>
      <c r="J1818" s="14">
        <f>HEX2DEC(RIGHT(timingTable[[#This Row],[FRT_HEX]],MIN(LEN(timingTable[[#This Row],[FRT_HEX]])-2,8)))</f>
        <v>686919372</v>
      </c>
      <c r="K1818" s="14" t="str">
        <f>IF(timingTable[[#This Row],['[TRACECODE']:.1]]=140,"afterTx","")</f>
        <v/>
      </c>
      <c r="L1818" s="14" t="str">
        <f t="shared" si="308"/>
        <v/>
      </c>
      <c r="M1818" s="14" t="str">
        <f>IF(AND(H1818=H1817,K1817="afterTx",timingTable[[#This Row],['[TRACECODE']:.1]]=6),"dc","")</f>
        <v/>
      </c>
      <c r="N1818" s="14" t="str">
        <f t="shared" si="309"/>
        <v/>
      </c>
      <c r="O1818" s="14" t="str">
        <f>IF(timingTable[[#This Row],['[TRACECODE']:.1]]=141,"afterRx","")</f>
        <v/>
      </c>
      <c r="P1818" s="14" t="str">
        <f t="shared" si="310"/>
        <v/>
      </c>
      <c r="Q1818" s="14" t="str">
        <f t="shared" si="311"/>
        <v/>
      </c>
      <c r="R1818" s="14" t="str">
        <f t="shared" si="312"/>
        <v>rxEnd</v>
      </c>
      <c r="S1818" s="14" t="str">
        <f t="shared" si="313"/>
        <v>EMPTY</v>
      </c>
      <c r="T1818" s="14" t="str">
        <f t="shared" si="314"/>
        <v>EMPTY</v>
      </c>
      <c r="U1818" s="14">
        <f t="shared" si="315"/>
        <v>-686919158</v>
      </c>
      <c r="V1818" s="14" t="str">
        <f t="shared" si="316"/>
        <v>EMPTY</v>
      </c>
      <c r="W1818" s="14" t="str">
        <f>IF(L1818="beforeTx",timingTable[[#This Row],[FRT32_val]]-timingTable[[#This Row],[FRT32_trace]],"EMPTY")</f>
        <v>EMPTY</v>
      </c>
      <c r="X1818" s="14" t="str">
        <f t="shared" si="317"/>
        <v>EMPTY</v>
      </c>
      <c r="Y1818" s="14">
        <f t="shared" si="318"/>
        <v>229</v>
      </c>
      <c r="Z1818" s="14" t="str">
        <f>IF(AND(P1818="beforeRx",O1819="afterRx"),J1819-timingTable[[#This Row],[FRT32_trace]],"EMPTY")</f>
        <v>EMPTY</v>
      </c>
      <c r="AA1818" s="14" t="str">
        <f>IF(AND(timingTable[[#This Row],[txEnd]]="txEnd",Q1822="rxStart"),I1822-timingTable[[#This Row],[FRT32_val]],"EMPTY")</f>
        <v>EMPTY</v>
      </c>
    </row>
    <row r="1819" spans="1:27" x14ac:dyDescent="0.25">
      <c r="A1819" s="14" t="s">
        <v>6456</v>
      </c>
      <c r="B1819">
        <v>335694368463</v>
      </c>
      <c r="C1819" s="14" t="s">
        <v>14454</v>
      </c>
      <c r="D1819">
        <v>124</v>
      </c>
      <c r="E1819" s="14" t="s">
        <v>3923</v>
      </c>
      <c r="F1819" s="14" t="s">
        <v>7880</v>
      </c>
      <c r="G1819" s="14">
        <f>timingTable[[#This Row],[FRT_DEC]]-B1818</f>
        <v>3</v>
      </c>
      <c r="H18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INFO]]))),H1818)</f>
        <v>139</v>
      </c>
      <c r="I18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19" s="14">
        <f>HEX2DEC(RIGHT(timingTable[[#This Row],[FRT_HEX]],MIN(LEN(timingTable[[#This Row],[FRT_HEX]])-2,8)))</f>
        <v>686919375</v>
      </c>
      <c r="K1819" s="14" t="str">
        <f>IF(timingTable[[#This Row],['[TRACECODE']:.1]]=140,"afterTx","")</f>
        <v/>
      </c>
      <c r="L1819" s="14" t="str">
        <f t="shared" si="308"/>
        <v/>
      </c>
      <c r="M1819" s="14" t="str">
        <f>IF(AND(H1819=H1818,K1818="afterTx",timingTable[[#This Row],['[TRACECODE']:.1]]=6),"dc","")</f>
        <v/>
      </c>
      <c r="N1819" s="14" t="str">
        <f t="shared" si="309"/>
        <v/>
      </c>
      <c r="O1819" s="14" t="str">
        <f>IF(timingTable[[#This Row],['[TRACECODE']:.1]]=141,"afterRx","")</f>
        <v/>
      </c>
      <c r="P1819" s="14" t="str">
        <f t="shared" si="310"/>
        <v/>
      </c>
      <c r="Q1819" s="14" t="str">
        <f t="shared" si="311"/>
        <v/>
      </c>
      <c r="R1819" s="14" t="str">
        <f t="shared" si="312"/>
        <v/>
      </c>
      <c r="S1819" s="14" t="str">
        <f t="shared" si="313"/>
        <v>EMPTY</v>
      </c>
      <c r="T1819" s="14" t="str">
        <f t="shared" si="314"/>
        <v>EMPTY</v>
      </c>
      <c r="U1819" s="14" t="str">
        <f t="shared" si="315"/>
        <v>EMPTY</v>
      </c>
      <c r="V1819" s="14" t="str">
        <f t="shared" si="316"/>
        <v>EMPTY</v>
      </c>
      <c r="W1819" s="14" t="str">
        <f>IF(L1819="beforeTx",timingTable[[#This Row],[FRT32_val]]-timingTable[[#This Row],[FRT32_trace]],"EMPTY")</f>
        <v>EMPTY</v>
      </c>
      <c r="X1819" s="14" t="str">
        <f t="shared" si="317"/>
        <v>EMPTY</v>
      </c>
      <c r="Y1819" s="14" t="str">
        <f t="shared" si="318"/>
        <v>EMPTY</v>
      </c>
      <c r="Z1819" s="14" t="str">
        <f>IF(AND(P1819="beforeRx",O1820="afterRx"),J1820-timingTable[[#This Row],[FRT32_trace]],"EMPTY")</f>
        <v>EMPTY</v>
      </c>
      <c r="AA1819" s="14" t="str">
        <f>IF(AND(timingTable[[#This Row],[txEnd]]="txEnd",Q1823="rxStart"),I1823-timingTable[[#This Row],[FRT32_val]],"EMPTY")</f>
        <v>EMPTY</v>
      </c>
    </row>
    <row r="1820" spans="1:27" x14ac:dyDescent="0.25">
      <c r="A1820" s="14" t="s">
        <v>6457</v>
      </c>
      <c r="B1820">
        <v>335694368477</v>
      </c>
      <c r="C1820" s="14" t="s">
        <v>14455</v>
      </c>
      <c r="D1820">
        <v>151</v>
      </c>
      <c r="E1820" s="14" t="s">
        <v>7876</v>
      </c>
      <c r="F1820" s="14" t="s">
        <v>7845</v>
      </c>
      <c r="G1820" s="14">
        <f>timingTable[[#This Row],[FRT_DEC]]-B1819</f>
        <v>14</v>
      </c>
      <c r="H18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INFO]]))),H1819)</f>
        <v>139</v>
      </c>
      <c r="I18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820" s="14">
        <f>HEX2DEC(RIGHT(timingTable[[#This Row],[FRT_HEX]],MIN(LEN(timingTable[[#This Row],[FRT_HEX]])-2,8)))</f>
        <v>686919389</v>
      </c>
      <c r="K1820" s="14" t="str">
        <f>IF(timingTable[[#This Row],['[TRACECODE']:.1]]=140,"afterTx","")</f>
        <v/>
      </c>
      <c r="L1820" s="14" t="str">
        <f t="shared" si="308"/>
        <v>beforeTx</v>
      </c>
      <c r="M1820" s="14" t="str">
        <f>IF(AND(H1820=H1819,K1819="afterTx",timingTable[[#This Row],['[TRACECODE']:.1]]=6),"dc","")</f>
        <v/>
      </c>
      <c r="N1820" s="14" t="str">
        <f t="shared" si="309"/>
        <v/>
      </c>
      <c r="O1820" s="14" t="str">
        <f>IF(timingTable[[#This Row],['[TRACECODE']:.1]]=141,"afterRx","")</f>
        <v/>
      </c>
      <c r="P1820" s="14" t="str">
        <f t="shared" si="310"/>
        <v/>
      </c>
      <c r="Q1820" s="14" t="str">
        <f t="shared" si="311"/>
        <v/>
      </c>
      <c r="R1820" s="14" t="str">
        <f t="shared" si="312"/>
        <v/>
      </c>
      <c r="S1820" s="14" t="str">
        <f t="shared" si="313"/>
        <v>EMPTY</v>
      </c>
      <c r="T1820" s="14" t="str">
        <f t="shared" si="314"/>
        <v>EMPTY</v>
      </c>
      <c r="U1820" s="14" t="str">
        <f t="shared" si="315"/>
        <v>EMPTY</v>
      </c>
      <c r="V1820" s="14" t="str">
        <f t="shared" si="316"/>
        <v>EMPTY</v>
      </c>
      <c r="W1820" s="14">
        <f>IF(L1820="beforeTx",timingTable[[#This Row],[FRT32_val]]-timingTable[[#This Row],[FRT32_trace]],"EMPTY")</f>
        <v>-686919387</v>
      </c>
      <c r="X1820" s="14">
        <f t="shared" si="317"/>
        <v>726</v>
      </c>
      <c r="Y1820" s="14" t="str">
        <f t="shared" si="318"/>
        <v>EMPTY</v>
      </c>
      <c r="Z1820" s="14" t="str">
        <f>IF(AND(P1820="beforeRx",O1821="afterRx"),J1821-timingTable[[#This Row],[FRT32_trace]],"EMPTY")</f>
        <v>EMPTY</v>
      </c>
      <c r="AA1820" s="14" t="str">
        <f>IF(AND(timingTable[[#This Row],[txEnd]]="txEnd",Q1824="rxStart"),I1824-timingTable[[#This Row],[FRT32_val]],"EMPTY")</f>
        <v>EMPTY</v>
      </c>
    </row>
    <row r="1821" spans="1:27" x14ac:dyDescent="0.25">
      <c r="A1821" s="14" t="s">
        <v>6459</v>
      </c>
      <c r="B1821">
        <v>335694368488</v>
      </c>
      <c r="C1821" s="14" t="s">
        <v>14457</v>
      </c>
      <c r="D1821">
        <v>151</v>
      </c>
      <c r="E1821" s="14" t="s">
        <v>7876</v>
      </c>
      <c r="F1821" s="14" t="s">
        <v>8151</v>
      </c>
      <c r="G1821" s="14">
        <f>timingTable[[#This Row],[FRT_DEC]]-B1820</f>
        <v>11</v>
      </c>
      <c r="H18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INFO]]))),H1820)</f>
        <v>139</v>
      </c>
      <c r="I18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821" s="14">
        <f>HEX2DEC(RIGHT(timingTable[[#This Row],[FRT_HEX]],MIN(LEN(timingTable[[#This Row],[FRT_HEX]])-2,8)))</f>
        <v>686919400</v>
      </c>
      <c r="K1821" s="14" t="str">
        <f>IF(timingTable[[#This Row],['[TRACECODE']:.1]]=140,"afterTx","")</f>
        <v/>
      </c>
      <c r="L1821" s="14" t="str">
        <f t="shared" si="308"/>
        <v/>
      </c>
      <c r="M1821" s="14" t="str">
        <f>IF(AND(H1821=H1820,K1820="afterTx",timingTable[[#This Row],['[TRACECODE']:.1]]=6),"dc","")</f>
        <v/>
      </c>
      <c r="N1821" s="14" t="str">
        <f t="shared" si="309"/>
        <v/>
      </c>
      <c r="O1821" s="14" t="str">
        <f>IF(timingTable[[#This Row],['[TRACECODE']:.1]]=141,"afterRx","")</f>
        <v/>
      </c>
      <c r="P1821" s="14" t="str">
        <f t="shared" si="310"/>
        <v/>
      </c>
      <c r="Q1821" s="14" t="str">
        <f t="shared" si="311"/>
        <v/>
      </c>
      <c r="R1821" s="14" t="str">
        <f t="shared" si="312"/>
        <v/>
      </c>
      <c r="S1821" s="14" t="str">
        <f t="shared" si="313"/>
        <v>EMPTY</v>
      </c>
      <c r="T1821" s="14" t="str">
        <f t="shared" si="314"/>
        <v>EMPTY</v>
      </c>
      <c r="U1821" s="14" t="str">
        <f t="shared" si="315"/>
        <v>EMPTY</v>
      </c>
      <c r="V1821" s="14" t="str">
        <f t="shared" si="316"/>
        <v>EMPTY</v>
      </c>
      <c r="W1821" s="14" t="str">
        <f>IF(L1821="beforeTx",timingTable[[#This Row],[FRT32_val]]-timingTable[[#This Row],[FRT32_trace]],"EMPTY")</f>
        <v>EMPTY</v>
      </c>
      <c r="X1821" s="14" t="str">
        <f t="shared" si="317"/>
        <v>EMPTY</v>
      </c>
      <c r="Y1821" s="14" t="str">
        <f t="shared" si="318"/>
        <v>EMPTY</v>
      </c>
      <c r="Z1821" s="14" t="str">
        <f>IF(AND(P1821="beforeRx",O1822="afterRx"),J1822-timingTable[[#This Row],[FRT32_trace]],"EMPTY")</f>
        <v>EMPTY</v>
      </c>
      <c r="AA1821" s="14" t="str">
        <f>IF(AND(timingTable[[#This Row],[txEnd]]="txEnd",Q1825="rxStart"),I1825-timingTable[[#This Row],[FRT32_val]],"EMPTY")</f>
        <v>EMPTY</v>
      </c>
    </row>
    <row r="1822" spans="1:27" x14ac:dyDescent="0.25">
      <c r="A1822" s="14" t="s">
        <v>6476</v>
      </c>
      <c r="B1822">
        <v>335694369203</v>
      </c>
      <c r="C1822" s="14" t="s">
        <v>14476</v>
      </c>
      <c r="D1822">
        <v>140</v>
      </c>
      <c r="E1822" s="14" t="s">
        <v>1076</v>
      </c>
      <c r="F1822" s="14" t="s">
        <v>7859</v>
      </c>
      <c r="G1822" s="14">
        <f>timingTable[[#This Row],[FRT_DEC]]-B1821</f>
        <v>715</v>
      </c>
      <c r="H18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INFO]]))),H1821)</f>
        <v>139</v>
      </c>
      <c r="I182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22" s="14">
        <f>HEX2DEC(RIGHT(timingTable[[#This Row],[FRT_HEX]],MIN(LEN(timingTable[[#This Row],[FRT_HEX]])-2,8)))</f>
        <v>686920115</v>
      </c>
      <c r="K1822" s="14" t="str">
        <f>IF(timingTable[[#This Row],['[TRACECODE']:.1]]=140,"afterTx","")</f>
        <v>afterTx</v>
      </c>
      <c r="L1822" s="14" t="str">
        <f t="shared" si="308"/>
        <v/>
      </c>
      <c r="M1822" s="14" t="str">
        <f>IF(AND(H1822=H1821,K1821="afterTx",timingTable[[#This Row],['[TRACECODE']:.1]]=6),"dc","")</f>
        <v/>
      </c>
      <c r="N1822" s="14" t="str">
        <f t="shared" si="309"/>
        <v/>
      </c>
      <c r="O1822" s="14" t="str">
        <f>IF(timingTable[[#This Row],['[TRACECODE']:.1]]=141,"afterRx","")</f>
        <v/>
      </c>
      <c r="P1822" s="14" t="str">
        <f t="shared" si="310"/>
        <v/>
      </c>
      <c r="Q1822" s="14" t="str">
        <f t="shared" si="311"/>
        <v/>
      </c>
      <c r="R1822" s="14" t="str">
        <f t="shared" si="312"/>
        <v/>
      </c>
      <c r="S1822" s="14" t="str">
        <f t="shared" si="313"/>
        <v>EMPTY</v>
      </c>
      <c r="T1822" s="14" t="str">
        <f t="shared" si="314"/>
        <v>EMPTY</v>
      </c>
      <c r="U1822" s="14" t="str">
        <f t="shared" si="315"/>
        <v>EMPTY</v>
      </c>
      <c r="V1822" s="14" t="str">
        <f t="shared" si="316"/>
        <v>EMPTY</v>
      </c>
      <c r="W1822" s="14" t="str">
        <f>IF(L1822="beforeTx",timingTable[[#This Row],[FRT32_val]]-timingTable[[#This Row],[FRT32_trace]],"EMPTY")</f>
        <v>EMPTY</v>
      </c>
      <c r="X1822" s="14" t="str">
        <f t="shared" si="317"/>
        <v>EMPTY</v>
      </c>
      <c r="Y1822" s="14" t="str">
        <f t="shared" si="318"/>
        <v>EMPTY</v>
      </c>
      <c r="Z1822" s="14" t="str">
        <f>IF(AND(P1822="beforeRx",O1823="afterRx"),J1823-timingTable[[#This Row],[FRT32_trace]],"EMPTY")</f>
        <v>EMPTY</v>
      </c>
      <c r="AA1822" s="14" t="str">
        <f>IF(AND(timingTable[[#This Row],[txEnd]]="txEnd",Q1826="rxStart"),I1826-timingTable[[#This Row],[FRT32_val]],"EMPTY")</f>
        <v>EMPTY</v>
      </c>
    </row>
    <row r="1823" spans="1:27" x14ac:dyDescent="0.25">
      <c r="A1823" s="14" t="s">
        <v>6488</v>
      </c>
      <c r="B1823">
        <v>335694370645</v>
      </c>
      <c r="C1823" s="14" t="s">
        <v>14489</v>
      </c>
      <c r="D1823">
        <v>151</v>
      </c>
      <c r="E1823" s="14" t="s">
        <v>7876</v>
      </c>
      <c r="F1823" s="14" t="s">
        <v>7989</v>
      </c>
      <c r="G1823" s="14">
        <f>timingTable[[#This Row],[FRT_DEC]]-B1822</f>
        <v>1442</v>
      </c>
      <c r="H18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INFO]]))),H1822)</f>
        <v>139</v>
      </c>
      <c r="I18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23" s="14">
        <f>HEX2DEC(RIGHT(timingTable[[#This Row],[FRT_HEX]],MIN(LEN(timingTable[[#This Row],[FRT_HEX]])-2,8)))</f>
        <v>686921557</v>
      </c>
      <c r="K1823" s="14" t="str">
        <f>IF(timingTable[[#This Row],['[TRACECODE']:.1]]=140,"afterTx","")</f>
        <v/>
      </c>
      <c r="L1823" s="14" t="str">
        <f t="shared" si="308"/>
        <v/>
      </c>
      <c r="M1823" s="14" t="str">
        <f>IF(AND(H1823=H1822,K1822="afterTx",timingTable[[#This Row],['[TRACECODE']:.1]]=6),"dc","")</f>
        <v/>
      </c>
      <c r="N1823" s="14" t="str">
        <f t="shared" si="309"/>
        <v/>
      </c>
      <c r="O1823" s="14" t="str">
        <f>IF(timingTable[[#This Row],['[TRACECODE']:.1]]=141,"afterRx","")</f>
        <v/>
      </c>
      <c r="P1823" s="14" t="str">
        <f t="shared" si="310"/>
        <v/>
      </c>
      <c r="Q1823" s="14" t="str">
        <f t="shared" si="311"/>
        <v/>
      </c>
      <c r="R1823" s="14" t="str">
        <f t="shared" si="312"/>
        <v/>
      </c>
      <c r="S1823" s="14" t="str">
        <f t="shared" si="313"/>
        <v>EMPTY</v>
      </c>
      <c r="T1823" s="14" t="str">
        <f t="shared" si="314"/>
        <v>EMPTY</v>
      </c>
      <c r="U1823" s="14" t="str">
        <f t="shared" si="315"/>
        <v>EMPTY</v>
      </c>
      <c r="V1823" s="14" t="str">
        <f t="shared" si="316"/>
        <v>EMPTY</v>
      </c>
      <c r="W1823" s="14" t="str">
        <f>IF(L1823="beforeTx",timingTable[[#This Row],[FRT32_val]]-timingTable[[#This Row],[FRT32_trace]],"EMPTY")</f>
        <v>EMPTY</v>
      </c>
      <c r="X1823" s="14" t="str">
        <f t="shared" si="317"/>
        <v>EMPTY</v>
      </c>
      <c r="Y1823" s="14" t="str">
        <f t="shared" si="318"/>
        <v>EMPTY</v>
      </c>
      <c r="Z1823" s="14" t="str">
        <f>IF(AND(P1823="beforeRx",O1824="afterRx"),J1824-timingTable[[#This Row],[FRT32_trace]],"EMPTY")</f>
        <v>EMPTY</v>
      </c>
      <c r="AA1823" s="14" t="str">
        <f>IF(AND(timingTable[[#This Row],[txEnd]]="txEnd",Q1827="rxStart"),I1827-timingTable[[#This Row],[FRT32_val]],"EMPTY")</f>
        <v>EMPTY</v>
      </c>
    </row>
    <row r="1824" spans="1:27" x14ac:dyDescent="0.25">
      <c r="A1824" s="14" t="s">
        <v>6492</v>
      </c>
      <c r="B1824">
        <v>335694372766</v>
      </c>
      <c r="C1824" s="14" t="s">
        <v>14492</v>
      </c>
      <c r="D1824">
        <v>151</v>
      </c>
      <c r="E1824" s="14" t="s">
        <v>7876</v>
      </c>
      <c r="F1824" s="14" t="s">
        <v>7936</v>
      </c>
      <c r="G1824" s="14">
        <f>timingTable[[#This Row],[FRT_DEC]]-B1823</f>
        <v>2121</v>
      </c>
      <c r="H18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INFO]]))),H1823)</f>
        <v>139</v>
      </c>
      <c r="I18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824" s="14">
        <f>HEX2DEC(RIGHT(timingTable[[#This Row],[FRT_HEX]],MIN(LEN(timingTable[[#This Row],[FRT_HEX]])-2,8)))</f>
        <v>686923678</v>
      </c>
      <c r="K1824" s="14" t="str">
        <f>IF(timingTable[[#This Row],['[TRACECODE']:.1]]=140,"afterTx","")</f>
        <v/>
      </c>
      <c r="L1824" s="14" t="str">
        <f t="shared" si="308"/>
        <v/>
      </c>
      <c r="M1824" s="14" t="str">
        <f>IF(AND(H1824=H1823,K1823="afterTx",timingTable[[#This Row],['[TRACECODE']:.1]]=6),"dc","")</f>
        <v/>
      </c>
      <c r="N1824" s="14" t="str">
        <f t="shared" si="309"/>
        <v/>
      </c>
      <c r="O1824" s="14" t="str">
        <f>IF(timingTable[[#This Row],['[TRACECODE']:.1]]=141,"afterRx","")</f>
        <v/>
      </c>
      <c r="P1824" s="14" t="str">
        <f t="shared" si="310"/>
        <v/>
      </c>
      <c r="Q1824" s="14" t="str">
        <f t="shared" si="311"/>
        <v/>
      </c>
      <c r="R1824" s="14" t="str">
        <f t="shared" si="312"/>
        <v/>
      </c>
      <c r="S1824" s="14" t="str">
        <f t="shared" si="313"/>
        <v>EMPTY</v>
      </c>
      <c r="T1824" s="14" t="str">
        <f t="shared" si="314"/>
        <v>EMPTY</v>
      </c>
      <c r="U1824" s="14" t="str">
        <f t="shared" si="315"/>
        <v>EMPTY</v>
      </c>
      <c r="V1824" s="14" t="str">
        <f t="shared" si="316"/>
        <v>EMPTY</v>
      </c>
      <c r="W1824" s="14" t="str">
        <f>IF(L1824="beforeTx",timingTable[[#This Row],[FRT32_val]]-timingTable[[#This Row],[FRT32_trace]],"EMPTY")</f>
        <v>EMPTY</v>
      </c>
      <c r="X1824" s="14" t="str">
        <f t="shared" si="317"/>
        <v>EMPTY</v>
      </c>
      <c r="Y1824" s="14" t="str">
        <f t="shared" si="318"/>
        <v>EMPTY</v>
      </c>
      <c r="Z1824" s="14" t="str">
        <f>IF(AND(P1824="beforeRx",O1825="afterRx"),J1825-timingTable[[#This Row],[FRT32_trace]],"EMPTY")</f>
        <v>EMPTY</v>
      </c>
      <c r="AA1824" s="14" t="str">
        <f>IF(AND(timingTable[[#This Row],[txEnd]]="txEnd",Q1828="rxStart"),I1828-timingTable[[#This Row],[FRT32_val]],"EMPTY")</f>
        <v>EMPTY</v>
      </c>
    </row>
    <row r="1825" spans="1:27" x14ac:dyDescent="0.25">
      <c r="A1825" s="14" t="s">
        <v>6495</v>
      </c>
      <c r="B1825">
        <v>335694381092</v>
      </c>
      <c r="C1825" s="14" t="s">
        <v>14494</v>
      </c>
      <c r="D1825">
        <v>151</v>
      </c>
      <c r="E1825" s="14" t="s">
        <v>7876</v>
      </c>
      <c r="F1825" s="14" t="s">
        <v>7989</v>
      </c>
      <c r="G1825" s="14">
        <f>timingTable[[#This Row],[FRT_DEC]]-B1824</f>
        <v>8326</v>
      </c>
      <c r="H18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INFO]]))),H1824)</f>
        <v>139</v>
      </c>
      <c r="I18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25" s="14">
        <f>HEX2DEC(RIGHT(timingTable[[#This Row],[FRT_HEX]],MIN(LEN(timingTable[[#This Row],[FRT_HEX]])-2,8)))</f>
        <v>686932004</v>
      </c>
      <c r="K1825" s="14" t="str">
        <f>IF(timingTable[[#This Row],['[TRACECODE']:.1]]=140,"afterTx","")</f>
        <v/>
      </c>
      <c r="L1825" s="14" t="str">
        <f t="shared" si="308"/>
        <v/>
      </c>
      <c r="M1825" s="14" t="str">
        <f>IF(AND(H1825=H1824,K1824="afterTx",timingTable[[#This Row],['[TRACECODE']:.1]]=6),"dc","")</f>
        <v/>
      </c>
      <c r="N1825" s="14" t="str">
        <f t="shared" si="309"/>
        <v/>
      </c>
      <c r="O1825" s="14" t="str">
        <f>IF(timingTable[[#This Row],['[TRACECODE']:.1]]=141,"afterRx","")</f>
        <v/>
      </c>
      <c r="P1825" s="14" t="str">
        <f t="shared" si="310"/>
        <v/>
      </c>
      <c r="Q1825" s="14" t="str">
        <f t="shared" si="311"/>
        <v/>
      </c>
      <c r="R1825" s="14" t="str">
        <f t="shared" si="312"/>
        <v/>
      </c>
      <c r="S1825" s="14" t="str">
        <f t="shared" si="313"/>
        <v>EMPTY</v>
      </c>
      <c r="T1825" s="14" t="str">
        <f t="shared" si="314"/>
        <v>EMPTY</v>
      </c>
      <c r="U1825" s="14" t="str">
        <f t="shared" si="315"/>
        <v>EMPTY</v>
      </c>
      <c r="V1825" s="14" t="str">
        <f t="shared" si="316"/>
        <v>EMPTY</v>
      </c>
      <c r="W1825" s="14" t="str">
        <f>IF(L1825="beforeTx",timingTable[[#This Row],[FRT32_val]]-timingTable[[#This Row],[FRT32_trace]],"EMPTY")</f>
        <v>EMPTY</v>
      </c>
      <c r="X1825" s="14" t="str">
        <f t="shared" si="317"/>
        <v>EMPTY</v>
      </c>
      <c r="Y1825" s="14" t="str">
        <f t="shared" si="318"/>
        <v>EMPTY</v>
      </c>
      <c r="Z1825" s="14" t="str">
        <f>IF(AND(P1825="beforeRx",O1826="afterRx"),J1826-timingTable[[#This Row],[FRT32_trace]],"EMPTY")</f>
        <v>EMPTY</v>
      </c>
      <c r="AA1825" s="14" t="str">
        <f>IF(AND(timingTable[[#This Row],[txEnd]]="txEnd",Q1829="rxStart"),I1829-timingTable[[#This Row],[FRT32_val]],"EMPTY")</f>
        <v>EMPTY</v>
      </c>
    </row>
    <row r="1826" spans="1:27" x14ac:dyDescent="0.25">
      <c r="A1826" s="14" t="s">
        <v>6503</v>
      </c>
      <c r="B1826">
        <v>335694382135</v>
      </c>
      <c r="C1826" s="14" t="s">
        <v>14504</v>
      </c>
      <c r="D1826">
        <v>151</v>
      </c>
      <c r="E1826" s="14" t="s">
        <v>7876</v>
      </c>
      <c r="F1826" s="14" t="s">
        <v>7993</v>
      </c>
      <c r="G1826" s="14">
        <f>timingTable[[#This Row],[FRT_DEC]]-B1825</f>
        <v>1043</v>
      </c>
      <c r="H18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INFO]]))),H1825)</f>
        <v>139</v>
      </c>
      <c r="I18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826" s="14">
        <f>HEX2DEC(RIGHT(timingTable[[#This Row],[FRT_HEX]],MIN(LEN(timingTable[[#This Row],[FRT_HEX]])-2,8)))</f>
        <v>686933047</v>
      </c>
      <c r="K1826" s="14" t="str">
        <f>IF(timingTable[[#This Row],['[TRACECODE']:.1]]=140,"afterTx","")</f>
        <v/>
      </c>
      <c r="L1826" s="14" t="str">
        <f t="shared" si="308"/>
        <v/>
      </c>
      <c r="M1826" s="14" t="str">
        <f>IF(AND(H1826=H1825,K1825="afterTx",timingTable[[#This Row],['[TRACECODE']:.1]]=6),"dc","")</f>
        <v/>
      </c>
      <c r="N1826" s="14" t="str">
        <f t="shared" si="309"/>
        <v/>
      </c>
      <c r="O1826" s="14" t="str">
        <f>IF(timingTable[[#This Row],['[TRACECODE']:.1]]=141,"afterRx","")</f>
        <v/>
      </c>
      <c r="P1826" s="14" t="str">
        <f t="shared" si="310"/>
        <v/>
      </c>
      <c r="Q1826" s="14" t="str">
        <f t="shared" si="311"/>
        <v/>
      </c>
      <c r="R1826" s="14" t="str">
        <f t="shared" si="312"/>
        <v/>
      </c>
      <c r="S1826" s="14" t="str">
        <f t="shared" si="313"/>
        <v>EMPTY</v>
      </c>
      <c r="T1826" s="14" t="str">
        <f t="shared" si="314"/>
        <v>EMPTY</v>
      </c>
      <c r="U1826" s="14" t="str">
        <f t="shared" si="315"/>
        <v>EMPTY</v>
      </c>
      <c r="V1826" s="14" t="str">
        <f t="shared" si="316"/>
        <v>EMPTY</v>
      </c>
      <c r="W1826" s="14" t="str">
        <f>IF(L1826="beforeTx",timingTable[[#This Row],[FRT32_val]]-timingTable[[#This Row],[FRT32_trace]],"EMPTY")</f>
        <v>EMPTY</v>
      </c>
      <c r="X1826" s="14" t="str">
        <f t="shared" si="317"/>
        <v>EMPTY</v>
      </c>
      <c r="Y1826" s="14" t="str">
        <f t="shared" si="318"/>
        <v>EMPTY</v>
      </c>
      <c r="Z1826" s="14" t="str">
        <f>IF(AND(P1826="beforeRx",O1827="afterRx"),J1827-timingTable[[#This Row],[FRT32_trace]],"EMPTY")</f>
        <v>EMPTY</v>
      </c>
      <c r="AA1826" s="14" t="str">
        <f>IF(AND(timingTable[[#This Row],[txEnd]]="txEnd",Q1830="rxStart"),I1830-timingTable[[#This Row],[FRT32_val]],"EMPTY")</f>
        <v>EMPTY</v>
      </c>
    </row>
    <row r="1827" spans="1:27" x14ac:dyDescent="0.25">
      <c r="A1827" s="14" t="s">
        <v>6507</v>
      </c>
      <c r="B1827">
        <v>335694382179</v>
      </c>
      <c r="C1827" s="14" t="s">
        <v>14508</v>
      </c>
      <c r="D1827">
        <v>131</v>
      </c>
      <c r="E1827" s="14" t="s">
        <v>3932</v>
      </c>
      <c r="F1827" s="14" t="s">
        <v>14509</v>
      </c>
      <c r="G1827" s="14">
        <f>timingTable[[#This Row],[FRT_DEC]]-B1826</f>
        <v>44</v>
      </c>
      <c r="H18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INFO]]))),H1826)</f>
        <v>140</v>
      </c>
      <c r="I182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27" s="14">
        <f>HEX2DEC(RIGHT(timingTable[[#This Row],[FRT_HEX]],MIN(LEN(timingTable[[#This Row],[FRT_HEX]])-2,8)))</f>
        <v>686933091</v>
      </c>
      <c r="K1827" s="14" t="str">
        <f>IF(timingTable[[#This Row],['[TRACECODE']:.1]]=140,"afterTx","")</f>
        <v/>
      </c>
      <c r="L1827" s="14" t="str">
        <f t="shared" si="308"/>
        <v/>
      </c>
      <c r="M1827" s="14" t="str">
        <f>IF(AND(H1827=H1826,K1826="afterTx",timingTable[[#This Row],['[TRACECODE']:.1]]=6),"dc","")</f>
        <v/>
      </c>
      <c r="N1827" s="14" t="str">
        <f t="shared" si="309"/>
        <v/>
      </c>
      <c r="O1827" s="14" t="str">
        <f>IF(timingTable[[#This Row],['[TRACECODE']:.1]]=141,"afterRx","")</f>
        <v/>
      </c>
      <c r="P1827" s="14" t="str">
        <f t="shared" si="310"/>
        <v/>
      </c>
      <c r="Q1827" s="14" t="str">
        <f t="shared" si="311"/>
        <v/>
      </c>
      <c r="R1827" s="14" t="str">
        <f t="shared" si="312"/>
        <v/>
      </c>
      <c r="S1827" s="14" t="str">
        <f t="shared" si="313"/>
        <v>EMPTY</v>
      </c>
      <c r="T1827" s="14" t="str">
        <f t="shared" si="314"/>
        <v>EMPTY</v>
      </c>
      <c r="U1827" s="14" t="str">
        <f t="shared" si="315"/>
        <v>EMPTY</v>
      </c>
      <c r="V1827" s="14" t="str">
        <f t="shared" si="316"/>
        <v>EMPTY</v>
      </c>
      <c r="W1827" s="14" t="str">
        <f>IF(L1827="beforeTx",timingTable[[#This Row],[FRT32_val]]-timingTable[[#This Row],[FRT32_trace]],"EMPTY")</f>
        <v>EMPTY</v>
      </c>
      <c r="X1827" s="14" t="str">
        <f t="shared" si="317"/>
        <v>EMPTY</v>
      </c>
      <c r="Y1827" s="14" t="str">
        <f t="shared" si="318"/>
        <v>EMPTY</v>
      </c>
      <c r="Z1827" s="14" t="str">
        <f>IF(AND(P1827="beforeRx",O1828="afterRx"),J1828-timingTable[[#This Row],[FRT32_trace]],"EMPTY")</f>
        <v>EMPTY</v>
      </c>
      <c r="AA1827" s="14" t="str">
        <f>IF(AND(timingTable[[#This Row],[txEnd]]="txEnd",Q1831="rxStart"),I1831-timingTable[[#This Row],[FRT32_val]],"EMPTY")</f>
        <v>EMPTY</v>
      </c>
    </row>
    <row r="1828" spans="1:27" x14ac:dyDescent="0.25">
      <c r="A1828" s="14" t="s">
        <v>6509</v>
      </c>
      <c r="B1828">
        <v>335694382227</v>
      </c>
      <c r="C1828" s="14" t="s">
        <v>14511</v>
      </c>
      <c r="D1828">
        <v>129</v>
      </c>
      <c r="E1828" s="14" t="s">
        <v>3677</v>
      </c>
      <c r="F1828" s="14" t="s">
        <v>14512</v>
      </c>
      <c r="G1828" s="14">
        <f>timingTable[[#This Row],[FRT_DEC]]-B1827</f>
        <v>48</v>
      </c>
      <c r="H18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INFO]]))),H1827)</f>
        <v>140</v>
      </c>
      <c r="I18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686934032</v>
      </c>
      <c r="J1828" s="14">
        <f>HEX2DEC(RIGHT(timingTable[[#This Row],[FRT_HEX]],MIN(LEN(timingTable[[#This Row],[FRT_HEX]])-2,8)))</f>
        <v>686933139</v>
      </c>
      <c r="K1828" s="14" t="str">
        <f>IF(timingTable[[#This Row],['[TRACECODE']:.1]]=140,"afterTx","")</f>
        <v/>
      </c>
      <c r="L1828" s="14" t="str">
        <f t="shared" si="308"/>
        <v>beforeTx</v>
      </c>
      <c r="M1828" s="14" t="str">
        <f>IF(AND(H1828=H1827,K1827="afterTx",timingTable[[#This Row],['[TRACECODE']:.1]]=6),"dc","")</f>
        <v/>
      </c>
      <c r="N1828" s="14" t="str">
        <f t="shared" si="309"/>
        <v/>
      </c>
      <c r="O1828" s="14" t="str">
        <f>IF(timingTable[[#This Row],['[TRACECODE']:.1]]=141,"afterRx","")</f>
        <v/>
      </c>
      <c r="P1828" s="14" t="str">
        <f t="shared" si="310"/>
        <v/>
      </c>
      <c r="Q1828" s="14" t="str">
        <f t="shared" si="311"/>
        <v/>
      </c>
      <c r="R1828" s="14" t="str">
        <f t="shared" si="312"/>
        <v/>
      </c>
      <c r="S1828" s="14">
        <f t="shared" si="313"/>
        <v>720</v>
      </c>
      <c r="T1828" s="14" t="str">
        <f t="shared" si="314"/>
        <v>EMPTY</v>
      </c>
      <c r="U1828" s="14" t="str">
        <f t="shared" si="315"/>
        <v>EMPTY</v>
      </c>
      <c r="V1828" s="14" t="str">
        <f t="shared" si="316"/>
        <v>EMPTY</v>
      </c>
      <c r="W1828" s="14">
        <f>IF(L1828="beforeTx",timingTable[[#This Row],[FRT32_val]]-timingTable[[#This Row],[FRT32_trace]],"EMPTY")</f>
        <v>893</v>
      </c>
      <c r="X1828" s="14">
        <f t="shared" si="317"/>
        <v>930</v>
      </c>
      <c r="Y1828" s="14" t="str">
        <f t="shared" si="318"/>
        <v>EMPTY</v>
      </c>
      <c r="Z1828" s="14" t="str">
        <f>IF(AND(P1828="beforeRx",O1829="afterRx"),J1829-timingTable[[#This Row],[FRT32_trace]],"EMPTY")</f>
        <v>EMPTY</v>
      </c>
      <c r="AA1828" s="14" t="str">
        <f>IF(AND(timingTable[[#This Row],[txEnd]]="txEnd",Q1832="rxStart"),I1832-timingTable[[#This Row],[FRT32_val]],"EMPTY")</f>
        <v>EMPTY</v>
      </c>
    </row>
    <row r="1829" spans="1:27" x14ac:dyDescent="0.25">
      <c r="A1829" s="14" t="s">
        <v>6510</v>
      </c>
      <c r="B1829">
        <v>335694382231</v>
      </c>
      <c r="C1829" s="14" t="s">
        <v>14513</v>
      </c>
      <c r="D1829">
        <v>129</v>
      </c>
      <c r="E1829" s="14" t="s">
        <v>3677</v>
      </c>
      <c r="F1829" s="14" t="s">
        <v>7881</v>
      </c>
      <c r="G1829" s="14">
        <f>timingTable[[#This Row],[FRT_DEC]]-B1828</f>
        <v>4</v>
      </c>
      <c r="H18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INFO]]))),H1828)</f>
        <v>140</v>
      </c>
      <c r="I18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29" s="14">
        <f>HEX2DEC(RIGHT(timingTable[[#This Row],[FRT_HEX]],MIN(LEN(timingTable[[#This Row],[FRT_HEX]])-2,8)))</f>
        <v>686933143</v>
      </c>
      <c r="K1829" s="14" t="str">
        <f>IF(timingTable[[#This Row],['[TRACECODE']:.1]]=140,"afterTx","")</f>
        <v/>
      </c>
      <c r="L1829" s="14" t="str">
        <f t="shared" si="308"/>
        <v/>
      </c>
      <c r="M1829" s="14" t="str">
        <f>IF(AND(H1829=H1828,K1828="afterTx",timingTable[[#This Row],['[TRACECODE']:.1]]=6),"dc","")</f>
        <v/>
      </c>
      <c r="N1829" s="14" t="str">
        <f t="shared" si="309"/>
        <v/>
      </c>
      <c r="O1829" s="14" t="str">
        <f>IF(timingTable[[#This Row],['[TRACECODE']:.1]]=141,"afterRx","")</f>
        <v/>
      </c>
      <c r="P1829" s="14" t="str">
        <f t="shared" si="310"/>
        <v/>
      </c>
      <c r="Q1829" s="14" t="str">
        <f t="shared" si="311"/>
        <v/>
      </c>
      <c r="R1829" s="14" t="str">
        <f t="shared" si="312"/>
        <v/>
      </c>
      <c r="S1829" s="14" t="str">
        <f t="shared" si="313"/>
        <v>EMPTY</v>
      </c>
      <c r="T1829" s="14" t="str">
        <f t="shared" si="314"/>
        <v>EMPTY</v>
      </c>
      <c r="U1829" s="14" t="str">
        <f t="shared" si="315"/>
        <v>EMPTY</v>
      </c>
      <c r="V1829" s="14" t="str">
        <f t="shared" si="316"/>
        <v>EMPTY</v>
      </c>
      <c r="W1829" s="14" t="str">
        <f>IF(L1829="beforeTx",timingTable[[#This Row],[FRT32_val]]-timingTable[[#This Row],[FRT32_trace]],"EMPTY")</f>
        <v>EMPTY</v>
      </c>
      <c r="X1829" s="14" t="str">
        <f t="shared" si="317"/>
        <v>EMPTY</v>
      </c>
      <c r="Y1829" s="14" t="str">
        <f t="shared" si="318"/>
        <v>EMPTY</v>
      </c>
      <c r="Z1829" s="14" t="str">
        <f>IF(AND(P1829="beforeRx",O1830="afterRx"),J1830-timingTable[[#This Row],[FRT32_trace]],"EMPTY")</f>
        <v>EMPTY</v>
      </c>
      <c r="AA1829" s="14" t="str">
        <f>IF(AND(timingTable[[#This Row],[txEnd]]="txEnd",Q1833="rxStart"),I1833-timingTable[[#This Row],[FRT32_val]],"EMPTY")</f>
        <v>EMPTY</v>
      </c>
    </row>
    <row r="1830" spans="1:27" x14ac:dyDescent="0.25">
      <c r="A1830" s="14" t="s">
        <v>6511</v>
      </c>
      <c r="B1830">
        <v>335694383157</v>
      </c>
      <c r="C1830" s="14" t="s">
        <v>14514</v>
      </c>
      <c r="D1830">
        <v>140</v>
      </c>
      <c r="E1830" s="14" t="s">
        <v>1076</v>
      </c>
      <c r="F1830" s="14" t="s">
        <v>5302</v>
      </c>
      <c r="G1830" s="14">
        <f>timingTable[[#This Row],[FRT_DEC]]-B1829</f>
        <v>926</v>
      </c>
      <c r="H18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INFO]]))),H1829)</f>
        <v>140</v>
      </c>
      <c r="I183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30" s="14">
        <f>HEX2DEC(RIGHT(timingTable[[#This Row],[FRT_HEX]],MIN(LEN(timingTable[[#This Row],[FRT_HEX]])-2,8)))</f>
        <v>686934069</v>
      </c>
      <c r="K1830" s="14" t="str">
        <f>IF(timingTable[[#This Row],['[TRACECODE']:.1]]=140,"afterTx","")</f>
        <v>afterTx</v>
      </c>
      <c r="L1830" s="14" t="str">
        <f t="shared" si="308"/>
        <v/>
      </c>
      <c r="M1830" s="14" t="str">
        <f>IF(AND(H1830=H1829,K1829="afterTx",timingTable[[#This Row],['[TRACECODE']:.1]]=6),"dc","")</f>
        <v/>
      </c>
      <c r="N1830" s="14" t="str">
        <f t="shared" si="309"/>
        <v/>
      </c>
      <c r="O1830" s="14" t="str">
        <f>IF(timingTable[[#This Row],['[TRACECODE']:.1]]=141,"afterRx","")</f>
        <v/>
      </c>
      <c r="P1830" s="14" t="str">
        <f t="shared" si="310"/>
        <v/>
      </c>
      <c r="Q1830" s="14" t="str">
        <f t="shared" si="311"/>
        <v/>
      </c>
      <c r="R1830" s="14" t="str">
        <f t="shared" si="312"/>
        <v/>
      </c>
      <c r="S1830" s="14" t="str">
        <f t="shared" si="313"/>
        <v>EMPTY</v>
      </c>
      <c r="T1830" s="14" t="str">
        <f t="shared" si="314"/>
        <v>EMPTY</v>
      </c>
      <c r="U1830" s="14" t="str">
        <f t="shared" si="315"/>
        <v>EMPTY</v>
      </c>
      <c r="V1830" s="14" t="str">
        <f t="shared" si="316"/>
        <v>EMPTY</v>
      </c>
      <c r="W1830" s="14" t="str">
        <f>IF(L1830="beforeTx",timingTable[[#This Row],[FRT32_val]]-timingTable[[#This Row],[FRT32_trace]],"EMPTY")</f>
        <v>EMPTY</v>
      </c>
      <c r="X1830" s="14" t="str">
        <f t="shared" si="317"/>
        <v>EMPTY</v>
      </c>
      <c r="Y1830" s="14" t="str">
        <f t="shared" si="318"/>
        <v>EMPTY</v>
      </c>
      <c r="Z1830" s="14" t="str">
        <f>IF(AND(P1830="beforeRx",O1831="afterRx"),J1831-timingTable[[#This Row],[FRT32_trace]],"EMPTY")</f>
        <v>EMPTY</v>
      </c>
      <c r="AA1830" s="14" t="str">
        <f>IF(AND(timingTable[[#This Row],[txEnd]]="txEnd",Q1834="rxStart"),I1834-timingTable[[#This Row],[FRT32_val]],"EMPTY")</f>
        <v>EMPTY</v>
      </c>
    </row>
    <row r="1831" spans="1:27" x14ac:dyDescent="0.25">
      <c r="A1831" s="14" t="s">
        <v>6513</v>
      </c>
      <c r="B1831">
        <v>335694386789</v>
      </c>
      <c r="C1831" s="14" t="s">
        <v>14516</v>
      </c>
      <c r="D1831">
        <v>6</v>
      </c>
      <c r="E1831" s="14" t="s">
        <v>1077</v>
      </c>
      <c r="F1831" s="14" t="s">
        <v>14517</v>
      </c>
      <c r="G1831" s="14">
        <f>timingTable[[#This Row],[FRT_DEC]]-B1830</f>
        <v>3632</v>
      </c>
      <c r="H18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INFO]]))),H1830)</f>
        <v>140</v>
      </c>
      <c r="I18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686934752</v>
      </c>
      <c r="J1831" s="14">
        <f>HEX2DEC(RIGHT(timingTable[[#This Row],[FRT_HEX]],MIN(LEN(timingTable[[#This Row],[FRT_HEX]])-2,8)))</f>
        <v>686937701</v>
      </c>
      <c r="K1831" s="14" t="str">
        <f>IF(timingTable[[#This Row],['[TRACECODE']:.1]]=140,"afterTx","")</f>
        <v/>
      </c>
      <c r="L1831" s="14" t="str">
        <f t="shared" si="308"/>
        <v/>
      </c>
      <c r="M1831" s="14" t="str">
        <f>IF(AND(H1831=H1830,K1830="afterTx",timingTable[[#This Row],['[TRACECODE']:.1]]=6),"dc","")</f>
        <v>dc</v>
      </c>
      <c r="N1831" s="14" t="str">
        <f t="shared" si="309"/>
        <v/>
      </c>
      <c r="O1831" s="14" t="str">
        <f>IF(timingTable[[#This Row],['[TRACECODE']:.1]]=141,"afterRx","")</f>
        <v/>
      </c>
      <c r="P1831" s="14" t="str">
        <f t="shared" si="310"/>
        <v/>
      </c>
      <c r="Q1831" s="14" t="str">
        <f t="shared" si="311"/>
        <v/>
      </c>
      <c r="R1831" s="14" t="str">
        <f t="shared" si="312"/>
        <v/>
      </c>
      <c r="S1831" s="14" t="str">
        <f t="shared" si="313"/>
        <v>EMPTY</v>
      </c>
      <c r="T1831" s="14" t="str">
        <f t="shared" si="314"/>
        <v>EMPTY</v>
      </c>
      <c r="U1831" s="14" t="str">
        <f t="shared" si="315"/>
        <v>EMPTY</v>
      </c>
      <c r="V1831" s="14" t="str">
        <f t="shared" si="316"/>
        <v>EMPTY</v>
      </c>
      <c r="W1831" s="14" t="str">
        <f>IF(L1831="beforeTx",timingTable[[#This Row],[FRT32_val]]-timingTable[[#This Row],[FRT32_trace]],"EMPTY")</f>
        <v>EMPTY</v>
      </c>
      <c r="X1831" s="14" t="str">
        <f t="shared" si="317"/>
        <v>EMPTY</v>
      </c>
      <c r="Y1831" s="14" t="str">
        <f t="shared" si="318"/>
        <v>EMPTY</v>
      </c>
      <c r="Z1831" s="14" t="str">
        <f>IF(AND(P1831="beforeRx",O1832="afterRx"),J1832-timingTable[[#This Row],[FRT32_trace]],"EMPTY")</f>
        <v>EMPTY</v>
      </c>
      <c r="AA1831" s="14" t="str">
        <f>IF(AND(timingTable[[#This Row],[txEnd]]="txEnd",Q1835="rxStart"),I1835-timingTable[[#This Row],[FRT32_val]],"EMPTY")</f>
        <v>EMPTY</v>
      </c>
    </row>
    <row r="1832" spans="1:27" x14ac:dyDescent="0.25">
      <c r="A1832" s="14" t="s">
        <v>6514</v>
      </c>
      <c r="B1832">
        <v>335694386792</v>
      </c>
      <c r="C1832" s="14" t="s">
        <v>14518</v>
      </c>
      <c r="D1832">
        <v>6</v>
      </c>
      <c r="E1832" s="14" t="s">
        <v>1077</v>
      </c>
      <c r="F1832" s="14" t="s">
        <v>7877</v>
      </c>
      <c r="G1832" s="14">
        <f>timingTable[[#This Row],[FRT_DEC]]-B1831</f>
        <v>3</v>
      </c>
      <c r="H18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INFO]]))),H1831)</f>
        <v>140</v>
      </c>
      <c r="I18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32" s="14">
        <f>HEX2DEC(RIGHT(timingTable[[#This Row],[FRT_HEX]],MIN(LEN(timingTable[[#This Row],[FRT_HEX]])-2,8)))</f>
        <v>686937704</v>
      </c>
      <c r="K1832" s="14" t="str">
        <f>IF(timingTable[[#This Row],['[TRACECODE']:.1]]=140,"afterTx","")</f>
        <v/>
      </c>
      <c r="L1832" s="14" t="str">
        <f t="shared" si="308"/>
        <v/>
      </c>
      <c r="M1832" s="14" t="str">
        <f>IF(AND(H1832=H1831,K1831="afterTx",timingTable[[#This Row],['[TRACECODE']:.1]]=6),"dc","")</f>
        <v/>
      </c>
      <c r="N1832" s="14" t="str">
        <f t="shared" si="309"/>
        <v/>
      </c>
      <c r="O1832" s="14" t="str">
        <f>IF(timingTable[[#This Row],['[TRACECODE']:.1]]=141,"afterRx","")</f>
        <v/>
      </c>
      <c r="P1832" s="14" t="str">
        <f t="shared" si="310"/>
        <v/>
      </c>
      <c r="Q1832" s="14" t="str">
        <f t="shared" si="311"/>
        <v/>
      </c>
      <c r="R1832" s="14" t="str">
        <f t="shared" si="312"/>
        <v/>
      </c>
      <c r="S1832" s="14" t="str">
        <f t="shared" si="313"/>
        <v>EMPTY</v>
      </c>
      <c r="T1832" s="14" t="str">
        <f t="shared" si="314"/>
        <v>EMPTY</v>
      </c>
      <c r="U1832" s="14" t="str">
        <f t="shared" si="315"/>
        <v>EMPTY</v>
      </c>
      <c r="V1832" s="14" t="str">
        <f t="shared" si="316"/>
        <v>EMPTY</v>
      </c>
      <c r="W1832" s="14" t="str">
        <f>IF(L1832="beforeTx",timingTable[[#This Row],[FRT32_val]]-timingTable[[#This Row],[FRT32_trace]],"EMPTY")</f>
        <v>EMPTY</v>
      </c>
      <c r="X1832" s="14" t="str">
        <f t="shared" si="317"/>
        <v>EMPTY</v>
      </c>
      <c r="Y1832" s="14" t="str">
        <f t="shared" si="318"/>
        <v>EMPTY</v>
      </c>
      <c r="Z1832" s="14" t="str">
        <f>IF(AND(P1832="beforeRx",O1833="afterRx"),J1833-timingTable[[#This Row],[FRT32_trace]],"EMPTY")</f>
        <v>EMPTY</v>
      </c>
      <c r="AA1832" s="14" t="str">
        <f>IF(AND(timingTable[[#This Row],[txEnd]]="txEnd",Q1836="rxStart"),I1836-timingTable[[#This Row],[FRT32_val]],"EMPTY")</f>
        <v>EMPTY</v>
      </c>
    </row>
    <row r="1833" spans="1:27" x14ac:dyDescent="0.25">
      <c r="A1833" s="14" t="s">
        <v>6515</v>
      </c>
      <c r="B1833">
        <v>335694386794</v>
      </c>
      <c r="C1833" s="14" t="s">
        <v>14519</v>
      </c>
      <c r="D1833">
        <v>122</v>
      </c>
      <c r="E1833" s="14" t="s">
        <v>3921</v>
      </c>
      <c r="F1833" s="14" t="s">
        <v>14520</v>
      </c>
      <c r="G1833" s="14">
        <f>timingTable[[#This Row],[FRT_DEC]]-B1832</f>
        <v>2</v>
      </c>
      <c r="H18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INFO]]))),H1832)</f>
        <v>140</v>
      </c>
      <c r="I18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686937643</v>
      </c>
      <c r="J1833" s="14">
        <f>HEX2DEC(RIGHT(timingTable[[#This Row],[FRT_HEX]],MIN(LEN(timingTable[[#This Row],[FRT_HEX]])-2,8)))</f>
        <v>686937706</v>
      </c>
      <c r="K1833" s="14" t="str">
        <f>IF(timingTable[[#This Row],['[TRACECODE']:.1]]=140,"afterTx","")</f>
        <v/>
      </c>
      <c r="L1833" s="14" t="str">
        <f t="shared" si="308"/>
        <v/>
      </c>
      <c r="M1833" s="14" t="str">
        <f>IF(AND(H1833=H1832,K1832="afterTx",timingTable[[#This Row],['[TRACECODE']:.1]]=6),"dc","")</f>
        <v/>
      </c>
      <c r="N1833" s="14" t="str">
        <f t="shared" si="309"/>
        <v>txEnd</v>
      </c>
      <c r="O1833" s="14" t="str">
        <f>IF(timingTable[[#This Row],['[TRACECODE']:.1]]=141,"afterRx","")</f>
        <v/>
      </c>
      <c r="P1833" s="14" t="str">
        <f t="shared" si="310"/>
        <v/>
      </c>
      <c r="Q1833" s="14" t="str">
        <f t="shared" si="311"/>
        <v/>
      </c>
      <c r="R1833" s="14" t="str">
        <f t="shared" si="312"/>
        <v/>
      </c>
      <c r="S1833" s="14" t="str">
        <f t="shared" si="313"/>
        <v>EMPTY</v>
      </c>
      <c r="T1833" s="14" t="str">
        <f t="shared" si="314"/>
        <v>EMPTY</v>
      </c>
      <c r="U1833" s="14" t="str">
        <f t="shared" si="315"/>
        <v>EMPTY</v>
      </c>
      <c r="V1833" s="14" t="str">
        <f t="shared" si="316"/>
        <v>EMPTY</v>
      </c>
      <c r="W1833" s="14" t="str">
        <f>IF(L1833="beforeTx",timingTable[[#This Row],[FRT32_val]]-timingTable[[#This Row],[FRT32_trace]],"EMPTY")</f>
        <v>EMPTY</v>
      </c>
      <c r="X1833" s="14" t="str">
        <f t="shared" si="317"/>
        <v>EMPTY</v>
      </c>
      <c r="Y1833" s="14" t="str">
        <f t="shared" si="318"/>
        <v>EMPTY</v>
      </c>
      <c r="Z1833" s="14" t="str">
        <f>IF(AND(P1833="beforeRx",O1834="afterRx"),J1834-timingTable[[#This Row],[FRT32_trace]],"EMPTY")</f>
        <v>EMPTY</v>
      </c>
      <c r="AA1833" s="14" t="str">
        <f>IF(AND(timingTable[[#This Row],[txEnd]]="txEnd",Q1837="rxStart"),I1837-timingTable[[#This Row],[FRT32_val]],"EMPTY")</f>
        <v>EMPTY</v>
      </c>
    </row>
    <row r="1834" spans="1:27" x14ac:dyDescent="0.25">
      <c r="A1834" s="14" t="s">
        <v>6516</v>
      </c>
      <c r="B1834">
        <v>335694386798</v>
      </c>
      <c r="C1834" s="14" t="s">
        <v>14521</v>
      </c>
      <c r="D1834">
        <v>122</v>
      </c>
      <c r="E1834" s="14" t="s">
        <v>3921</v>
      </c>
      <c r="F1834" s="14" t="s">
        <v>7878</v>
      </c>
      <c r="G1834" s="14">
        <f>timingTable[[#This Row],[FRT_DEC]]-B1833</f>
        <v>4</v>
      </c>
      <c r="H18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INFO]]))),H1833)</f>
        <v>140</v>
      </c>
      <c r="I18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34" s="14">
        <f>HEX2DEC(RIGHT(timingTable[[#This Row],[FRT_HEX]],MIN(LEN(timingTable[[#This Row],[FRT_HEX]])-2,8)))</f>
        <v>686937710</v>
      </c>
      <c r="K1834" s="14" t="str">
        <f>IF(timingTable[[#This Row],['[TRACECODE']:.1]]=140,"afterTx","")</f>
        <v/>
      </c>
      <c r="L1834" s="14" t="str">
        <f t="shared" si="308"/>
        <v/>
      </c>
      <c r="M1834" s="14" t="str">
        <f>IF(AND(H1834=H1833,K1833="afterTx",timingTable[[#This Row],['[TRACECODE']:.1]]=6),"dc","")</f>
        <v/>
      </c>
      <c r="N1834" s="14" t="str">
        <f t="shared" si="309"/>
        <v/>
      </c>
      <c r="O1834" s="14" t="str">
        <f>IF(timingTable[[#This Row],['[TRACECODE']:.1]]=141,"afterRx","")</f>
        <v/>
      </c>
      <c r="P1834" s="14" t="str">
        <f t="shared" si="310"/>
        <v/>
      </c>
      <c r="Q1834" s="14" t="str">
        <f t="shared" si="311"/>
        <v/>
      </c>
      <c r="R1834" s="14" t="str">
        <f t="shared" si="312"/>
        <v/>
      </c>
      <c r="S1834" s="14" t="str">
        <f t="shared" si="313"/>
        <v>EMPTY</v>
      </c>
      <c r="T1834" s="14" t="str">
        <f t="shared" si="314"/>
        <v>EMPTY</v>
      </c>
      <c r="U1834" s="14" t="str">
        <f t="shared" si="315"/>
        <v>EMPTY</v>
      </c>
      <c r="V1834" s="14" t="str">
        <f t="shared" si="316"/>
        <v>EMPTY</v>
      </c>
      <c r="W1834" s="14" t="str">
        <f>IF(L1834="beforeTx",timingTable[[#This Row],[FRT32_val]]-timingTable[[#This Row],[FRT32_trace]],"EMPTY")</f>
        <v>EMPTY</v>
      </c>
      <c r="X1834" s="14" t="str">
        <f t="shared" si="317"/>
        <v>EMPTY</v>
      </c>
      <c r="Y1834" s="14" t="str">
        <f t="shared" si="318"/>
        <v>EMPTY</v>
      </c>
      <c r="Z1834" s="14" t="str">
        <f>IF(AND(P1834="beforeRx",O1835="afterRx"),J1835-timingTable[[#This Row],[FRT32_trace]],"EMPTY")</f>
        <v>EMPTY</v>
      </c>
      <c r="AA1834" s="14" t="str">
        <f>IF(AND(timingTable[[#This Row],[txEnd]]="txEnd",Q1838="rxStart"),I1838-timingTable[[#This Row],[FRT32_val]],"EMPTY")</f>
        <v>EMPTY</v>
      </c>
    </row>
    <row r="1835" spans="1:27" x14ac:dyDescent="0.25">
      <c r="A1835" s="14" t="s">
        <v>6517</v>
      </c>
      <c r="B1835">
        <v>335694386806</v>
      </c>
      <c r="C1835" s="14" t="s">
        <v>14522</v>
      </c>
      <c r="D1835">
        <v>151</v>
      </c>
      <c r="E1835" s="14" t="s">
        <v>7876</v>
      </c>
      <c r="F1835" s="14" t="s">
        <v>8006</v>
      </c>
      <c r="G1835" s="14">
        <f>timingTable[[#This Row],[FRT_DEC]]-B1834</f>
        <v>8</v>
      </c>
      <c r="H18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INFO]]))),H1834)</f>
        <v>140</v>
      </c>
      <c r="I18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835" s="14">
        <f>HEX2DEC(RIGHT(timingTable[[#This Row],[FRT_HEX]],MIN(LEN(timingTable[[#This Row],[FRT_HEX]])-2,8)))</f>
        <v>686937718</v>
      </c>
      <c r="K1835" s="14" t="str">
        <f>IF(timingTable[[#This Row],['[TRACECODE']:.1]]=140,"afterTx","")</f>
        <v/>
      </c>
      <c r="L1835" s="14" t="str">
        <f t="shared" si="308"/>
        <v/>
      </c>
      <c r="M1835" s="14" t="str">
        <f>IF(AND(H1835=H1834,K1834="afterTx",timingTable[[#This Row],['[TRACECODE']:.1]]=6),"dc","")</f>
        <v/>
      </c>
      <c r="N1835" s="14" t="str">
        <f t="shared" si="309"/>
        <v/>
      </c>
      <c r="O1835" s="14" t="str">
        <f>IF(timingTable[[#This Row],['[TRACECODE']:.1]]=141,"afterRx","")</f>
        <v/>
      </c>
      <c r="P1835" s="14" t="str">
        <f t="shared" si="310"/>
        <v/>
      </c>
      <c r="Q1835" s="14" t="str">
        <f t="shared" si="311"/>
        <v/>
      </c>
      <c r="R1835" s="14" t="str">
        <f t="shared" si="312"/>
        <v/>
      </c>
      <c r="S1835" s="14" t="str">
        <f t="shared" si="313"/>
        <v>EMPTY</v>
      </c>
      <c r="T1835" s="14" t="str">
        <f t="shared" si="314"/>
        <v>EMPTY</v>
      </c>
      <c r="U1835" s="14" t="str">
        <f t="shared" si="315"/>
        <v>EMPTY</v>
      </c>
      <c r="V1835" s="14" t="str">
        <f t="shared" si="316"/>
        <v>EMPTY</v>
      </c>
      <c r="W1835" s="14" t="str">
        <f>IF(L1835="beforeTx",timingTable[[#This Row],[FRT32_val]]-timingTable[[#This Row],[FRT32_trace]],"EMPTY")</f>
        <v>EMPTY</v>
      </c>
      <c r="X1835" s="14" t="str">
        <f t="shared" si="317"/>
        <v>EMPTY</v>
      </c>
      <c r="Y1835" s="14" t="str">
        <f t="shared" si="318"/>
        <v>EMPTY</v>
      </c>
      <c r="Z1835" s="14" t="str">
        <f>IF(AND(P1835="beforeRx",O1836="afterRx"),J1836-timingTable[[#This Row],[FRT32_trace]],"EMPTY")</f>
        <v>EMPTY</v>
      </c>
      <c r="AA1835" s="14" t="str">
        <f>IF(AND(timingTable[[#This Row],[txEnd]]="txEnd",Q1839="rxStart"),I1839-timingTable[[#This Row],[FRT32_val]],"EMPTY")</f>
        <v>EMPTY</v>
      </c>
    </row>
    <row r="1836" spans="1:27" x14ac:dyDescent="0.25">
      <c r="A1836" s="14" t="s">
        <v>6525</v>
      </c>
      <c r="B1836">
        <v>335694387245</v>
      </c>
      <c r="C1836" s="14" t="s">
        <v>14531</v>
      </c>
      <c r="D1836">
        <v>151</v>
      </c>
      <c r="E1836" s="14" t="s">
        <v>7876</v>
      </c>
      <c r="F1836" s="14" t="s">
        <v>8130</v>
      </c>
      <c r="G1836" s="14">
        <f>timingTable[[#This Row],[FRT_DEC]]-B1835</f>
        <v>439</v>
      </c>
      <c r="H18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INFO]]))),H1835)</f>
        <v>140</v>
      </c>
      <c r="I18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836" s="14">
        <f>HEX2DEC(RIGHT(timingTable[[#This Row],[FRT_HEX]],MIN(LEN(timingTable[[#This Row],[FRT_HEX]])-2,8)))</f>
        <v>686938157</v>
      </c>
      <c r="K1836" s="14" t="str">
        <f>IF(timingTable[[#This Row],['[TRACECODE']:.1]]=140,"afterTx","")</f>
        <v/>
      </c>
      <c r="L1836" s="14" t="str">
        <f t="shared" si="308"/>
        <v/>
      </c>
      <c r="M1836" s="14" t="str">
        <f>IF(AND(H1836=H1835,K1835="afterTx",timingTable[[#This Row],['[TRACECODE']:.1]]=6),"dc","")</f>
        <v/>
      </c>
      <c r="N1836" s="14" t="str">
        <f t="shared" si="309"/>
        <v/>
      </c>
      <c r="O1836" s="14" t="str">
        <f>IF(timingTable[[#This Row],['[TRACECODE']:.1]]=141,"afterRx","")</f>
        <v/>
      </c>
      <c r="P1836" s="14" t="str">
        <f t="shared" si="310"/>
        <v/>
      </c>
      <c r="Q1836" s="14" t="str">
        <f t="shared" si="311"/>
        <v/>
      </c>
      <c r="R1836" s="14" t="str">
        <f t="shared" si="312"/>
        <v/>
      </c>
      <c r="S1836" s="14" t="str">
        <f t="shared" si="313"/>
        <v>EMPTY</v>
      </c>
      <c r="T1836" s="14" t="str">
        <f t="shared" si="314"/>
        <v>EMPTY</v>
      </c>
      <c r="U1836" s="14" t="str">
        <f t="shared" si="315"/>
        <v>EMPTY</v>
      </c>
      <c r="V1836" s="14" t="str">
        <f t="shared" si="316"/>
        <v>EMPTY</v>
      </c>
      <c r="W1836" s="14" t="str">
        <f>IF(L1836="beforeTx",timingTable[[#This Row],[FRT32_val]]-timingTable[[#This Row],[FRT32_trace]],"EMPTY")</f>
        <v>EMPTY</v>
      </c>
      <c r="X1836" s="14" t="str">
        <f t="shared" si="317"/>
        <v>EMPTY</v>
      </c>
      <c r="Y1836" s="14" t="str">
        <f t="shared" si="318"/>
        <v>EMPTY</v>
      </c>
      <c r="Z1836" s="14" t="str">
        <f>IF(AND(P1836="beforeRx",O1837="afterRx"),J1837-timingTable[[#This Row],[FRT32_trace]],"EMPTY")</f>
        <v>EMPTY</v>
      </c>
      <c r="AA1836" s="14" t="str">
        <f>IF(AND(timingTable[[#This Row],[txEnd]]="txEnd",Q1840="rxStart"),I1840-timingTable[[#This Row],[FRT32_val]],"EMPTY")</f>
        <v>EMPTY</v>
      </c>
    </row>
    <row r="1837" spans="1:27" x14ac:dyDescent="0.25">
      <c r="A1837" s="14" t="s">
        <v>6528</v>
      </c>
      <c r="B1837">
        <v>335694387269</v>
      </c>
      <c r="C1837" s="14" t="s">
        <v>14534</v>
      </c>
      <c r="D1837">
        <v>130</v>
      </c>
      <c r="E1837" s="14" t="s">
        <v>3933</v>
      </c>
      <c r="F1837" s="14" t="s">
        <v>7885</v>
      </c>
      <c r="G1837" s="14">
        <f>timingTable[[#This Row],[FRT_DEC]]-B1836</f>
        <v>24</v>
      </c>
      <c r="H18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INFO]]))),H1836)</f>
        <v>140</v>
      </c>
      <c r="I18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3342341</v>
      </c>
      <c r="J1837" s="14">
        <f>HEX2DEC(RIGHT(timingTable[[#This Row],[FRT_HEX]],MIN(LEN(timingTable[[#This Row],[FRT_HEX]])-2,8)))</f>
        <v>686938181</v>
      </c>
      <c r="K1837" s="14" t="str">
        <f>IF(timingTable[[#This Row],['[TRACECODE']:.1]]=140,"afterTx","")</f>
        <v/>
      </c>
      <c r="L1837" s="14" t="str">
        <f t="shared" si="308"/>
        <v/>
      </c>
      <c r="M1837" s="14" t="str">
        <f>IF(AND(H1837=H1836,K1836="afterTx",timingTable[[#This Row],['[TRACECODE']:.1]]=6),"dc","")</f>
        <v/>
      </c>
      <c r="N1837" s="14" t="str">
        <f t="shared" si="309"/>
        <v/>
      </c>
      <c r="O1837" s="14" t="str">
        <f>IF(timingTable[[#This Row],['[TRACECODE']:.1]]=141,"afterRx","")</f>
        <v/>
      </c>
      <c r="P1837" s="14" t="str">
        <f t="shared" si="310"/>
        <v>beforeRx</v>
      </c>
      <c r="Q1837" s="14" t="str">
        <f t="shared" si="311"/>
        <v/>
      </c>
      <c r="R1837" s="14" t="str">
        <f t="shared" si="312"/>
        <v/>
      </c>
      <c r="S1837" s="14" t="str">
        <f t="shared" si="313"/>
        <v>EMPTY</v>
      </c>
      <c r="T1837" s="14" t="str">
        <f t="shared" si="314"/>
        <v>EMPTY</v>
      </c>
      <c r="U1837" s="14" t="str">
        <f t="shared" si="315"/>
        <v>EMPTY</v>
      </c>
      <c r="V1837" s="14" t="str">
        <f t="shared" si="316"/>
        <v>EMPTY</v>
      </c>
      <c r="W1837" s="14" t="str">
        <f>IF(L1837="beforeTx",timingTable[[#This Row],[FRT32_val]]-timingTable[[#This Row],[FRT32_trace]],"EMPTY")</f>
        <v>EMPTY</v>
      </c>
      <c r="X1837" s="14" t="str">
        <f t="shared" si="317"/>
        <v>EMPTY</v>
      </c>
      <c r="Y1837" s="14" t="str">
        <f t="shared" si="318"/>
        <v>EMPTY</v>
      </c>
      <c r="Z1837" s="14">
        <f>IF(AND(P1837="beforeRx",O1838="afterRx"),J1838-timingTable[[#This Row],[FRT32_trace]],"EMPTY")</f>
        <v>745</v>
      </c>
      <c r="AA1837" s="14" t="str">
        <f>IF(AND(timingTable[[#This Row],[txEnd]]="txEnd",Q1841="rxStart"),I1841-timingTable[[#This Row],[FRT32_val]],"EMPTY")</f>
        <v>EMPTY</v>
      </c>
    </row>
    <row r="1838" spans="1:27" x14ac:dyDescent="0.25">
      <c r="A1838" s="14" t="s">
        <v>6529</v>
      </c>
      <c r="B1838">
        <v>335694388014</v>
      </c>
      <c r="C1838" s="14" t="s">
        <v>14535</v>
      </c>
      <c r="D1838">
        <v>141</v>
      </c>
      <c r="E1838" s="14" t="s">
        <v>3934</v>
      </c>
      <c r="F1838" s="14" t="s">
        <v>7886</v>
      </c>
      <c r="G1838" s="14">
        <f>timingTable[[#This Row],[FRT_DEC]]-B1837</f>
        <v>745</v>
      </c>
      <c r="H18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INFO]]))),H1837)</f>
        <v>140</v>
      </c>
      <c r="I183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38" s="14">
        <f>HEX2DEC(RIGHT(timingTable[[#This Row],[FRT_HEX]],MIN(LEN(timingTable[[#This Row],[FRT_HEX]])-2,8)))</f>
        <v>686938926</v>
      </c>
      <c r="K1838" s="14" t="str">
        <f>IF(timingTable[[#This Row],['[TRACECODE']:.1]]=140,"afterTx","")</f>
        <v/>
      </c>
      <c r="L1838" s="14" t="str">
        <f t="shared" si="308"/>
        <v/>
      </c>
      <c r="M1838" s="14" t="str">
        <f>IF(AND(H1838=H1837,K1837="afterTx",timingTable[[#This Row],['[TRACECODE']:.1]]=6),"dc","")</f>
        <v/>
      </c>
      <c r="N1838" s="14" t="str">
        <f t="shared" si="309"/>
        <v/>
      </c>
      <c r="O1838" s="14" t="str">
        <f>IF(timingTable[[#This Row],['[TRACECODE']:.1]]=141,"afterRx","")</f>
        <v>afterRx</v>
      </c>
      <c r="P1838" s="14" t="str">
        <f t="shared" si="310"/>
        <v/>
      </c>
      <c r="Q1838" s="14" t="str">
        <f t="shared" si="311"/>
        <v/>
      </c>
      <c r="R1838" s="14" t="str">
        <f t="shared" si="312"/>
        <v/>
      </c>
      <c r="S1838" s="14" t="str">
        <f t="shared" si="313"/>
        <v>EMPTY</v>
      </c>
      <c r="T1838" s="14" t="str">
        <f t="shared" si="314"/>
        <v>EMPTY</v>
      </c>
      <c r="U1838" s="14" t="str">
        <f t="shared" si="315"/>
        <v>EMPTY</v>
      </c>
      <c r="V1838" s="14" t="str">
        <f t="shared" si="316"/>
        <v>EMPTY</v>
      </c>
      <c r="W1838" s="14" t="str">
        <f>IF(L1838="beforeTx",timingTable[[#This Row],[FRT32_val]]-timingTable[[#This Row],[FRT32_trace]],"EMPTY")</f>
        <v>EMPTY</v>
      </c>
      <c r="X1838" s="14" t="str">
        <f t="shared" si="317"/>
        <v>EMPTY</v>
      </c>
      <c r="Y1838" s="14" t="str">
        <f t="shared" si="318"/>
        <v>EMPTY</v>
      </c>
      <c r="Z1838" s="14" t="str">
        <f>IF(AND(P1838="beforeRx",O1839="afterRx"),J1839-timingTable[[#This Row],[FRT32_trace]],"EMPTY")</f>
        <v>EMPTY</v>
      </c>
      <c r="AA1838" s="14" t="str">
        <f>IF(AND(timingTable[[#This Row],[txEnd]]="txEnd",Q1842="rxStart"),I1842-timingTable[[#This Row],[FRT32_val]],"EMPTY")</f>
        <v>EMPTY</v>
      </c>
    </row>
    <row r="1839" spans="1:27" x14ac:dyDescent="0.25">
      <c r="A1839" s="14" t="s">
        <v>6532</v>
      </c>
      <c r="B1839">
        <v>335694389359</v>
      </c>
      <c r="C1839" s="14" t="s">
        <v>14538</v>
      </c>
      <c r="D1839">
        <v>123</v>
      </c>
      <c r="E1839" s="14" t="s">
        <v>3922</v>
      </c>
      <c r="F1839" s="14" t="s">
        <v>14539</v>
      </c>
      <c r="G1839" s="14">
        <f>timingTable[[#This Row],[FRT_DEC]]-B1838</f>
        <v>1345</v>
      </c>
      <c r="H18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INFO]]))),H1838)</f>
        <v>140</v>
      </c>
      <c r="I18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686939857</v>
      </c>
      <c r="J1839" s="14">
        <f>HEX2DEC(RIGHT(timingTable[[#This Row],[FRT_HEX]],MIN(LEN(timingTable[[#This Row],[FRT_HEX]])-2,8)))</f>
        <v>686940271</v>
      </c>
      <c r="K1839" s="14" t="str">
        <f>IF(timingTable[[#This Row],['[TRACECODE']:.1]]=140,"afterTx","")</f>
        <v/>
      </c>
      <c r="L1839" s="14" t="str">
        <f t="shared" si="308"/>
        <v/>
      </c>
      <c r="M1839" s="14" t="str">
        <f>IF(AND(H1839=H1838,K1838="afterTx",timingTable[[#This Row],['[TRACECODE']:.1]]=6),"dc","")</f>
        <v/>
      </c>
      <c r="N1839" s="14" t="str">
        <f t="shared" si="309"/>
        <v/>
      </c>
      <c r="O1839" s="14" t="str">
        <f>IF(timingTable[[#This Row],['[TRACECODE']:.1]]=141,"afterRx","")</f>
        <v/>
      </c>
      <c r="P1839" s="14" t="str">
        <f t="shared" si="310"/>
        <v/>
      </c>
      <c r="Q1839" s="14" t="str">
        <f t="shared" si="311"/>
        <v>rxStart</v>
      </c>
      <c r="R1839" s="14" t="str">
        <f t="shared" si="312"/>
        <v/>
      </c>
      <c r="S1839" s="14" t="str">
        <f t="shared" si="313"/>
        <v>EMPTY</v>
      </c>
      <c r="T1839" s="14" t="str">
        <f t="shared" si="314"/>
        <v>EMPTY</v>
      </c>
      <c r="U1839" s="14" t="str">
        <f t="shared" si="315"/>
        <v>EMPTY</v>
      </c>
      <c r="V1839" s="14" t="str">
        <f t="shared" si="316"/>
        <v>EMPTY</v>
      </c>
      <c r="W1839" s="14" t="str">
        <f>IF(L1839="beforeTx",timingTable[[#This Row],[FRT32_val]]-timingTable[[#This Row],[FRT32_trace]],"EMPTY")</f>
        <v>EMPTY</v>
      </c>
      <c r="X1839" s="14" t="str">
        <f t="shared" si="317"/>
        <v>EMPTY</v>
      </c>
      <c r="Y1839" s="14" t="str">
        <f t="shared" si="318"/>
        <v>EMPTY</v>
      </c>
      <c r="Z1839" s="14" t="str">
        <f>IF(AND(P1839="beforeRx",O1840="afterRx"),J1840-timingTable[[#This Row],[FRT32_trace]],"EMPTY")</f>
        <v>EMPTY</v>
      </c>
      <c r="AA1839" s="14" t="str">
        <f>IF(AND(timingTable[[#This Row],[txEnd]]="txEnd",Q1843="rxStart"),I1843-timingTable[[#This Row],[FRT32_val]],"EMPTY")</f>
        <v>EMPTY</v>
      </c>
    </row>
    <row r="1840" spans="1:27" x14ac:dyDescent="0.25">
      <c r="A1840" s="14" t="s">
        <v>6533</v>
      </c>
      <c r="B1840">
        <v>335694389362</v>
      </c>
      <c r="C1840" s="14" t="s">
        <v>14540</v>
      </c>
      <c r="D1840">
        <v>123</v>
      </c>
      <c r="E1840" s="14" t="s">
        <v>3922</v>
      </c>
      <c r="F1840" s="14" t="s">
        <v>7879</v>
      </c>
      <c r="G1840" s="14">
        <f>timingTable[[#This Row],[FRT_DEC]]-B1839</f>
        <v>3</v>
      </c>
      <c r="H18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INFO]]))),H1839)</f>
        <v>140</v>
      </c>
      <c r="I18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40" s="14">
        <f>HEX2DEC(RIGHT(timingTable[[#This Row],[FRT_HEX]],MIN(LEN(timingTable[[#This Row],[FRT_HEX]])-2,8)))</f>
        <v>686940274</v>
      </c>
      <c r="K1840" s="14" t="str">
        <f>IF(timingTable[[#This Row],['[TRACECODE']:.1]]=140,"afterTx","")</f>
        <v/>
      </c>
      <c r="L1840" s="14" t="str">
        <f t="shared" si="308"/>
        <v/>
      </c>
      <c r="M1840" s="14" t="str">
        <f>IF(AND(H1840=H1839,K1839="afterTx",timingTable[[#This Row],['[TRACECODE']:.1]]=6),"dc","")</f>
        <v/>
      </c>
      <c r="N1840" s="14" t="str">
        <f t="shared" si="309"/>
        <v/>
      </c>
      <c r="O1840" s="14" t="str">
        <f>IF(timingTable[[#This Row],['[TRACECODE']:.1]]=141,"afterRx","")</f>
        <v/>
      </c>
      <c r="P1840" s="14" t="str">
        <f t="shared" si="310"/>
        <v/>
      </c>
      <c r="Q1840" s="14" t="str">
        <f t="shared" si="311"/>
        <v/>
      </c>
      <c r="R1840" s="14" t="str">
        <f t="shared" si="312"/>
        <v/>
      </c>
      <c r="S1840" s="14" t="str">
        <f t="shared" si="313"/>
        <v>EMPTY</v>
      </c>
      <c r="T1840" s="14" t="str">
        <f t="shared" si="314"/>
        <v>EMPTY</v>
      </c>
      <c r="U1840" s="14" t="str">
        <f t="shared" si="315"/>
        <v>EMPTY</v>
      </c>
      <c r="V1840" s="14" t="str">
        <f t="shared" si="316"/>
        <v>EMPTY</v>
      </c>
      <c r="W1840" s="14" t="str">
        <f>IF(L1840="beforeTx",timingTable[[#This Row],[FRT32_val]]-timingTable[[#This Row],[FRT32_trace]],"EMPTY")</f>
        <v>EMPTY</v>
      </c>
      <c r="X1840" s="14" t="str">
        <f t="shared" si="317"/>
        <v>EMPTY</v>
      </c>
      <c r="Y1840" s="14" t="str">
        <f t="shared" si="318"/>
        <v>EMPTY</v>
      </c>
      <c r="Z1840" s="14" t="str">
        <f>IF(AND(P1840="beforeRx",O1841="afterRx"),J1841-timingTable[[#This Row],[FRT32_trace]],"EMPTY")</f>
        <v>EMPTY</v>
      </c>
      <c r="AA1840" s="14" t="str">
        <f>IF(AND(timingTable[[#This Row],[txEnd]]="txEnd",Q1844="rxStart"),I1844-timingTable[[#This Row],[FRT32_val]],"EMPTY")</f>
        <v>EMPTY</v>
      </c>
    </row>
    <row r="1841" spans="1:27" x14ac:dyDescent="0.25">
      <c r="A1841" s="14" t="s">
        <v>6537</v>
      </c>
      <c r="B1841">
        <v>335694389695</v>
      </c>
      <c r="C1841" s="14" t="s">
        <v>14544</v>
      </c>
      <c r="D1841">
        <v>124</v>
      </c>
      <c r="E1841" s="14" t="s">
        <v>3923</v>
      </c>
      <c r="F1841" s="14" t="s">
        <v>14545</v>
      </c>
      <c r="G1841" s="14">
        <f>timingTable[[#This Row],[FRT_DEC]]-B1840</f>
        <v>333</v>
      </c>
      <c r="H18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INFO]]))),H1840)</f>
        <v>140</v>
      </c>
      <c r="I18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686940390</v>
      </c>
      <c r="J1841" s="14">
        <f>HEX2DEC(RIGHT(timingTable[[#This Row],[FRT_HEX]],MIN(LEN(timingTable[[#This Row],[FRT_HEX]])-2,8)))</f>
        <v>686940607</v>
      </c>
      <c r="K1841" s="14" t="str">
        <f>IF(timingTable[[#This Row],['[TRACECODE']:.1]]=140,"afterTx","")</f>
        <v/>
      </c>
      <c r="L1841" s="14" t="str">
        <f t="shared" si="308"/>
        <v/>
      </c>
      <c r="M1841" s="14" t="str">
        <f>IF(AND(H1841=H1840,K1840="afterTx",timingTable[[#This Row],['[TRACECODE']:.1]]=6),"dc","")</f>
        <v/>
      </c>
      <c r="N1841" s="14" t="str">
        <f t="shared" si="309"/>
        <v/>
      </c>
      <c r="O1841" s="14" t="str">
        <f>IF(timingTable[[#This Row],['[TRACECODE']:.1]]=141,"afterRx","")</f>
        <v/>
      </c>
      <c r="P1841" s="14" t="str">
        <f t="shared" si="310"/>
        <v/>
      </c>
      <c r="Q1841" s="14" t="str">
        <f t="shared" si="311"/>
        <v/>
      </c>
      <c r="R1841" s="14" t="str">
        <f t="shared" si="312"/>
        <v>rxEnd</v>
      </c>
      <c r="S1841" s="14" t="str">
        <f t="shared" si="313"/>
        <v>EMPTY</v>
      </c>
      <c r="T1841" s="14" t="str">
        <f t="shared" si="314"/>
        <v>EMPTY</v>
      </c>
      <c r="U1841" s="14">
        <f t="shared" si="315"/>
        <v>-686940388</v>
      </c>
      <c r="V1841" s="14" t="str">
        <f t="shared" si="316"/>
        <v>EMPTY</v>
      </c>
      <c r="W1841" s="14" t="str">
        <f>IF(L1841="beforeTx",timingTable[[#This Row],[FRT32_val]]-timingTable[[#This Row],[FRT32_trace]],"EMPTY")</f>
        <v>EMPTY</v>
      </c>
      <c r="X1841" s="14" t="str">
        <f t="shared" si="317"/>
        <v>EMPTY</v>
      </c>
      <c r="Y1841" s="14">
        <f t="shared" si="318"/>
        <v>233</v>
      </c>
      <c r="Z1841" s="14" t="str">
        <f>IF(AND(P1841="beforeRx",O1842="afterRx"),J1842-timingTable[[#This Row],[FRT32_trace]],"EMPTY")</f>
        <v>EMPTY</v>
      </c>
      <c r="AA1841" s="14" t="str">
        <f>IF(AND(timingTable[[#This Row],[txEnd]]="txEnd",Q1845="rxStart"),I1845-timingTable[[#This Row],[FRT32_val]],"EMPTY")</f>
        <v>EMPTY</v>
      </c>
    </row>
    <row r="1842" spans="1:27" x14ac:dyDescent="0.25">
      <c r="A1842" s="14" t="s">
        <v>6538</v>
      </c>
      <c r="B1842">
        <v>335694389698</v>
      </c>
      <c r="C1842" s="14" t="s">
        <v>14546</v>
      </c>
      <c r="D1842">
        <v>124</v>
      </c>
      <c r="E1842" s="14" t="s">
        <v>3923</v>
      </c>
      <c r="F1842" s="14" t="s">
        <v>7880</v>
      </c>
      <c r="G1842" s="14">
        <f>timingTable[[#This Row],[FRT_DEC]]-B1841</f>
        <v>3</v>
      </c>
      <c r="H18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INFO]]))),H1841)</f>
        <v>140</v>
      </c>
      <c r="I18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42" s="14">
        <f>HEX2DEC(RIGHT(timingTable[[#This Row],[FRT_HEX]],MIN(LEN(timingTable[[#This Row],[FRT_HEX]])-2,8)))</f>
        <v>686940610</v>
      </c>
      <c r="K1842" s="14" t="str">
        <f>IF(timingTable[[#This Row],['[TRACECODE']:.1]]=140,"afterTx","")</f>
        <v/>
      </c>
      <c r="L1842" s="14" t="str">
        <f t="shared" si="308"/>
        <v/>
      </c>
      <c r="M1842" s="14" t="str">
        <f>IF(AND(H1842=H1841,K1841="afterTx",timingTable[[#This Row],['[TRACECODE']:.1]]=6),"dc","")</f>
        <v/>
      </c>
      <c r="N1842" s="14" t="str">
        <f t="shared" si="309"/>
        <v/>
      </c>
      <c r="O1842" s="14" t="str">
        <f>IF(timingTable[[#This Row],['[TRACECODE']:.1]]=141,"afterRx","")</f>
        <v/>
      </c>
      <c r="P1842" s="14" t="str">
        <f t="shared" si="310"/>
        <v/>
      </c>
      <c r="Q1842" s="14" t="str">
        <f t="shared" si="311"/>
        <v/>
      </c>
      <c r="R1842" s="14" t="str">
        <f t="shared" si="312"/>
        <v/>
      </c>
      <c r="S1842" s="14" t="str">
        <f t="shared" si="313"/>
        <v>EMPTY</v>
      </c>
      <c r="T1842" s="14" t="str">
        <f t="shared" si="314"/>
        <v>EMPTY</v>
      </c>
      <c r="U1842" s="14" t="str">
        <f t="shared" si="315"/>
        <v>EMPTY</v>
      </c>
      <c r="V1842" s="14" t="str">
        <f t="shared" si="316"/>
        <v>EMPTY</v>
      </c>
      <c r="W1842" s="14" t="str">
        <f>IF(L1842="beforeTx",timingTable[[#This Row],[FRT32_val]]-timingTable[[#This Row],[FRT32_trace]],"EMPTY")</f>
        <v>EMPTY</v>
      </c>
      <c r="X1842" s="14" t="str">
        <f t="shared" si="317"/>
        <v>EMPTY</v>
      </c>
      <c r="Y1842" s="14" t="str">
        <f t="shared" si="318"/>
        <v>EMPTY</v>
      </c>
      <c r="Z1842" s="14" t="str">
        <f>IF(AND(P1842="beforeRx",O1843="afterRx"),J1843-timingTable[[#This Row],[FRT32_trace]],"EMPTY")</f>
        <v>EMPTY</v>
      </c>
      <c r="AA1842" s="14" t="str">
        <f>IF(AND(timingTable[[#This Row],[txEnd]]="txEnd",Q1846="rxStart"),I1846-timingTable[[#This Row],[FRT32_val]],"EMPTY")</f>
        <v>EMPTY</v>
      </c>
    </row>
    <row r="1843" spans="1:27" x14ac:dyDescent="0.25">
      <c r="A1843" s="14" t="s">
        <v>6539</v>
      </c>
      <c r="B1843">
        <v>335694389711</v>
      </c>
      <c r="C1843" s="14" t="s">
        <v>14547</v>
      </c>
      <c r="D1843">
        <v>151</v>
      </c>
      <c r="E1843" s="14" t="s">
        <v>7876</v>
      </c>
      <c r="F1843" s="14" t="s">
        <v>7845</v>
      </c>
      <c r="G1843" s="14">
        <f>timingTable[[#This Row],[FRT_DEC]]-B1842</f>
        <v>13</v>
      </c>
      <c r="H18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INFO]]))),H1842)</f>
        <v>140</v>
      </c>
      <c r="I18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843" s="14">
        <f>HEX2DEC(RIGHT(timingTable[[#This Row],[FRT_HEX]],MIN(LEN(timingTable[[#This Row],[FRT_HEX]])-2,8)))</f>
        <v>686940623</v>
      </c>
      <c r="K1843" s="14" t="str">
        <f>IF(timingTable[[#This Row],['[TRACECODE']:.1]]=140,"afterTx","")</f>
        <v/>
      </c>
      <c r="L1843" s="14" t="str">
        <f t="shared" si="308"/>
        <v>beforeTx</v>
      </c>
      <c r="M1843" s="14" t="str">
        <f>IF(AND(H1843=H1842,K1842="afterTx",timingTable[[#This Row],['[TRACECODE']:.1]]=6),"dc","")</f>
        <v/>
      </c>
      <c r="N1843" s="14" t="str">
        <f t="shared" si="309"/>
        <v/>
      </c>
      <c r="O1843" s="14" t="str">
        <f>IF(timingTable[[#This Row],['[TRACECODE']:.1]]=141,"afterRx","")</f>
        <v/>
      </c>
      <c r="P1843" s="14" t="str">
        <f t="shared" si="310"/>
        <v/>
      </c>
      <c r="Q1843" s="14" t="str">
        <f t="shared" si="311"/>
        <v/>
      </c>
      <c r="R1843" s="14" t="str">
        <f t="shared" si="312"/>
        <v/>
      </c>
      <c r="S1843" s="14" t="str">
        <f t="shared" si="313"/>
        <v>EMPTY</v>
      </c>
      <c r="T1843" s="14" t="str">
        <f t="shared" si="314"/>
        <v>EMPTY</v>
      </c>
      <c r="U1843" s="14" t="str">
        <f t="shared" si="315"/>
        <v>EMPTY</v>
      </c>
      <c r="V1843" s="14" t="str">
        <f t="shared" si="316"/>
        <v>EMPTY</v>
      </c>
      <c r="W1843" s="14">
        <f>IF(L1843="beforeTx",timingTable[[#This Row],[FRT32_val]]-timingTable[[#This Row],[FRT32_trace]],"EMPTY")</f>
        <v>-686940621</v>
      </c>
      <c r="X1843" s="14">
        <f t="shared" si="317"/>
        <v>728</v>
      </c>
      <c r="Y1843" s="14" t="str">
        <f t="shared" si="318"/>
        <v>EMPTY</v>
      </c>
      <c r="Z1843" s="14" t="str">
        <f>IF(AND(P1843="beforeRx",O1844="afterRx"),J1844-timingTable[[#This Row],[FRT32_trace]],"EMPTY")</f>
        <v>EMPTY</v>
      </c>
      <c r="AA1843" s="14" t="str">
        <f>IF(AND(timingTable[[#This Row],[txEnd]]="txEnd",Q1847="rxStart"),I1847-timingTable[[#This Row],[FRT32_val]],"EMPTY")</f>
        <v>EMPTY</v>
      </c>
    </row>
    <row r="1844" spans="1:27" x14ac:dyDescent="0.25">
      <c r="A1844" s="14" t="s">
        <v>6541</v>
      </c>
      <c r="B1844">
        <v>335694389722</v>
      </c>
      <c r="C1844" s="14" t="s">
        <v>14549</v>
      </c>
      <c r="D1844">
        <v>151</v>
      </c>
      <c r="E1844" s="14" t="s">
        <v>7876</v>
      </c>
      <c r="F1844" s="14" t="s">
        <v>8151</v>
      </c>
      <c r="G1844" s="14">
        <f>timingTable[[#This Row],[FRT_DEC]]-B1843</f>
        <v>11</v>
      </c>
      <c r="H18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INFO]]))),H1843)</f>
        <v>140</v>
      </c>
      <c r="I18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844" s="14">
        <f>HEX2DEC(RIGHT(timingTable[[#This Row],[FRT_HEX]],MIN(LEN(timingTable[[#This Row],[FRT_HEX]])-2,8)))</f>
        <v>686940634</v>
      </c>
      <c r="K1844" s="14" t="str">
        <f>IF(timingTable[[#This Row],['[TRACECODE']:.1]]=140,"afterTx","")</f>
        <v/>
      </c>
      <c r="L1844" s="14" t="str">
        <f t="shared" si="308"/>
        <v/>
      </c>
      <c r="M1844" s="14" t="str">
        <f>IF(AND(H1844=H1843,K1843="afterTx",timingTable[[#This Row],['[TRACECODE']:.1]]=6),"dc","")</f>
        <v/>
      </c>
      <c r="N1844" s="14" t="str">
        <f t="shared" si="309"/>
        <v/>
      </c>
      <c r="O1844" s="14" t="str">
        <f>IF(timingTable[[#This Row],['[TRACECODE']:.1]]=141,"afterRx","")</f>
        <v/>
      </c>
      <c r="P1844" s="14" t="str">
        <f t="shared" si="310"/>
        <v/>
      </c>
      <c r="Q1844" s="14" t="str">
        <f t="shared" si="311"/>
        <v/>
      </c>
      <c r="R1844" s="14" t="str">
        <f t="shared" si="312"/>
        <v/>
      </c>
      <c r="S1844" s="14" t="str">
        <f t="shared" si="313"/>
        <v>EMPTY</v>
      </c>
      <c r="T1844" s="14" t="str">
        <f t="shared" si="314"/>
        <v>EMPTY</v>
      </c>
      <c r="U1844" s="14" t="str">
        <f t="shared" si="315"/>
        <v>EMPTY</v>
      </c>
      <c r="V1844" s="14" t="str">
        <f t="shared" si="316"/>
        <v>EMPTY</v>
      </c>
      <c r="W1844" s="14" t="str">
        <f>IF(L1844="beforeTx",timingTable[[#This Row],[FRT32_val]]-timingTable[[#This Row],[FRT32_trace]],"EMPTY")</f>
        <v>EMPTY</v>
      </c>
      <c r="X1844" s="14" t="str">
        <f t="shared" si="317"/>
        <v>EMPTY</v>
      </c>
      <c r="Y1844" s="14" t="str">
        <f t="shared" si="318"/>
        <v>EMPTY</v>
      </c>
      <c r="Z1844" s="14" t="str">
        <f>IF(AND(P1844="beforeRx",O1845="afterRx"),J1845-timingTable[[#This Row],[FRT32_trace]],"EMPTY")</f>
        <v>EMPTY</v>
      </c>
      <c r="AA1844" s="14" t="str">
        <f>IF(AND(timingTable[[#This Row],[txEnd]]="txEnd",Q1848="rxStart"),I1848-timingTable[[#This Row],[FRT32_val]],"EMPTY")</f>
        <v>EMPTY</v>
      </c>
    </row>
    <row r="1845" spans="1:27" x14ac:dyDescent="0.25">
      <c r="A1845" s="14" t="s">
        <v>6558</v>
      </c>
      <c r="B1845">
        <v>335694390439</v>
      </c>
      <c r="C1845" s="14" t="s">
        <v>14568</v>
      </c>
      <c r="D1845">
        <v>140</v>
      </c>
      <c r="E1845" s="14" t="s">
        <v>1076</v>
      </c>
      <c r="F1845" s="14" t="s">
        <v>9634</v>
      </c>
      <c r="G1845" s="14">
        <f>timingTable[[#This Row],[FRT_DEC]]-B1844</f>
        <v>717</v>
      </c>
      <c r="H18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INFO]]))),H1844)</f>
        <v>140</v>
      </c>
      <c r="I184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45" s="14">
        <f>HEX2DEC(RIGHT(timingTable[[#This Row],[FRT_HEX]],MIN(LEN(timingTable[[#This Row],[FRT_HEX]])-2,8)))</f>
        <v>686941351</v>
      </c>
      <c r="K1845" s="14" t="str">
        <f>IF(timingTable[[#This Row],['[TRACECODE']:.1]]=140,"afterTx","")</f>
        <v>afterTx</v>
      </c>
      <c r="L1845" s="14" t="str">
        <f t="shared" si="308"/>
        <v/>
      </c>
      <c r="M1845" s="14" t="str">
        <f>IF(AND(H1845=H1844,K1844="afterTx",timingTable[[#This Row],['[TRACECODE']:.1]]=6),"dc","")</f>
        <v/>
      </c>
      <c r="N1845" s="14" t="str">
        <f t="shared" si="309"/>
        <v/>
      </c>
      <c r="O1845" s="14" t="str">
        <f>IF(timingTable[[#This Row],['[TRACECODE']:.1]]=141,"afterRx","")</f>
        <v/>
      </c>
      <c r="P1845" s="14" t="str">
        <f t="shared" si="310"/>
        <v/>
      </c>
      <c r="Q1845" s="14" t="str">
        <f t="shared" si="311"/>
        <v/>
      </c>
      <c r="R1845" s="14" t="str">
        <f t="shared" si="312"/>
        <v/>
      </c>
      <c r="S1845" s="14" t="str">
        <f t="shared" si="313"/>
        <v>EMPTY</v>
      </c>
      <c r="T1845" s="14" t="str">
        <f t="shared" si="314"/>
        <v>EMPTY</v>
      </c>
      <c r="U1845" s="14" t="str">
        <f t="shared" si="315"/>
        <v>EMPTY</v>
      </c>
      <c r="V1845" s="14" t="str">
        <f t="shared" si="316"/>
        <v>EMPTY</v>
      </c>
      <c r="W1845" s="14" t="str">
        <f>IF(L1845="beforeTx",timingTable[[#This Row],[FRT32_val]]-timingTable[[#This Row],[FRT32_trace]],"EMPTY")</f>
        <v>EMPTY</v>
      </c>
      <c r="X1845" s="14" t="str">
        <f t="shared" si="317"/>
        <v>EMPTY</v>
      </c>
      <c r="Y1845" s="14" t="str">
        <f t="shared" si="318"/>
        <v>EMPTY</v>
      </c>
      <c r="Z1845" s="14" t="str">
        <f>IF(AND(P1845="beforeRx",O1846="afterRx"),J1846-timingTable[[#This Row],[FRT32_trace]],"EMPTY")</f>
        <v>EMPTY</v>
      </c>
      <c r="AA1845" s="14" t="str">
        <f>IF(AND(timingTable[[#This Row],[txEnd]]="txEnd",Q1849="rxStart"),I1849-timingTable[[#This Row],[FRT32_val]],"EMPTY")</f>
        <v>EMPTY</v>
      </c>
    </row>
    <row r="1846" spans="1:27" x14ac:dyDescent="0.25">
      <c r="A1846" s="14" t="s">
        <v>6571</v>
      </c>
      <c r="B1846">
        <v>335694391812</v>
      </c>
      <c r="C1846" s="14" t="s">
        <v>14581</v>
      </c>
      <c r="D1846">
        <v>151</v>
      </c>
      <c r="E1846" s="14" t="s">
        <v>7876</v>
      </c>
      <c r="F1846" s="14" t="s">
        <v>7989</v>
      </c>
      <c r="G1846" s="14">
        <f>timingTable[[#This Row],[FRT_DEC]]-B1845</f>
        <v>1373</v>
      </c>
      <c r="H18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INFO]]))),H1845)</f>
        <v>140</v>
      </c>
      <c r="I18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46" s="14">
        <f>HEX2DEC(RIGHT(timingTable[[#This Row],[FRT_HEX]],MIN(LEN(timingTable[[#This Row],[FRT_HEX]])-2,8)))</f>
        <v>686942724</v>
      </c>
      <c r="K1846" s="14" t="str">
        <f>IF(timingTable[[#This Row],['[TRACECODE']:.1]]=140,"afterTx","")</f>
        <v/>
      </c>
      <c r="L1846" s="14" t="str">
        <f t="shared" si="308"/>
        <v/>
      </c>
      <c r="M1846" s="14" t="str">
        <f>IF(AND(H1846=H1845,K1845="afterTx",timingTable[[#This Row],['[TRACECODE']:.1]]=6),"dc","")</f>
        <v/>
      </c>
      <c r="N1846" s="14" t="str">
        <f t="shared" si="309"/>
        <v/>
      </c>
      <c r="O1846" s="14" t="str">
        <f>IF(timingTable[[#This Row],['[TRACECODE']:.1]]=141,"afterRx","")</f>
        <v/>
      </c>
      <c r="P1846" s="14" t="str">
        <f t="shared" si="310"/>
        <v/>
      </c>
      <c r="Q1846" s="14" t="str">
        <f t="shared" si="311"/>
        <v/>
      </c>
      <c r="R1846" s="14" t="str">
        <f t="shared" si="312"/>
        <v/>
      </c>
      <c r="S1846" s="14" t="str">
        <f t="shared" si="313"/>
        <v>EMPTY</v>
      </c>
      <c r="T1846" s="14" t="str">
        <f t="shared" si="314"/>
        <v>EMPTY</v>
      </c>
      <c r="U1846" s="14" t="str">
        <f t="shared" si="315"/>
        <v>EMPTY</v>
      </c>
      <c r="V1846" s="14" t="str">
        <f t="shared" si="316"/>
        <v>EMPTY</v>
      </c>
      <c r="W1846" s="14" t="str">
        <f>IF(L1846="beforeTx",timingTable[[#This Row],[FRT32_val]]-timingTable[[#This Row],[FRT32_trace]],"EMPTY")</f>
        <v>EMPTY</v>
      </c>
      <c r="X1846" s="14" t="str">
        <f t="shared" si="317"/>
        <v>EMPTY</v>
      </c>
      <c r="Y1846" s="14" t="str">
        <f t="shared" si="318"/>
        <v>EMPTY</v>
      </c>
      <c r="Z1846" s="14" t="str">
        <f>IF(AND(P1846="beforeRx",O1847="afterRx"),J1847-timingTable[[#This Row],[FRT32_trace]],"EMPTY")</f>
        <v>EMPTY</v>
      </c>
      <c r="AA1846" s="14" t="str">
        <f>IF(AND(timingTable[[#This Row],[txEnd]]="txEnd",Q1850="rxStart"),I1850-timingTable[[#This Row],[FRT32_val]],"EMPTY")</f>
        <v>EMPTY</v>
      </c>
    </row>
    <row r="1847" spans="1:27" x14ac:dyDescent="0.25">
      <c r="A1847" s="14" t="s">
        <v>6574</v>
      </c>
      <c r="B1847">
        <v>335694391827</v>
      </c>
      <c r="C1847" s="14" t="s">
        <v>14584</v>
      </c>
      <c r="D1847">
        <v>151</v>
      </c>
      <c r="E1847" s="14" t="s">
        <v>7876</v>
      </c>
      <c r="F1847" s="14" t="s">
        <v>7945</v>
      </c>
      <c r="G1847" s="14">
        <f>timingTable[[#This Row],[FRT_DEC]]-B1846</f>
        <v>15</v>
      </c>
      <c r="H18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INFO]]))),H1846)</f>
        <v>140</v>
      </c>
      <c r="I18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847" s="14">
        <f>HEX2DEC(RIGHT(timingTable[[#This Row],[FRT_HEX]],MIN(LEN(timingTable[[#This Row],[FRT_HEX]])-2,8)))</f>
        <v>686942739</v>
      </c>
      <c r="K1847" s="14" t="str">
        <f>IF(timingTable[[#This Row],['[TRACECODE']:.1]]=140,"afterTx","")</f>
        <v/>
      </c>
      <c r="L1847" s="14" t="str">
        <f t="shared" si="308"/>
        <v/>
      </c>
      <c r="M1847" s="14" t="str">
        <f>IF(AND(H1847=H1846,K1846="afterTx",timingTable[[#This Row],['[TRACECODE']:.1]]=6),"dc","")</f>
        <v/>
      </c>
      <c r="N1847" s="14" t="str">
        <f t="shared" si="309"/>
        <v/>
      </c>
      <c r="O1847" s="14" t="str">
        <f>IF(timingTable[[#This Row],['[TRACECODE']:.1]]=141,"afterRx","")</f>
        <v/>
      </c>
      <c r="P1847" s="14" t="str">
        <f t="shared" si="310"/>
        <v/>
      </c>
      <c r="Q1847" s="14" t="str">
        <f t="shared" si="311"/>
        <v/>
      </c>
      <c r="R1847" s="14" t="str">
        <f t="shared" si="312"/>
        <v/>
      </c>
      <c r="S1847" s="14" t="str">
        <f t="shared" si="313"/>
        <v>EMPTY</v>
      </c>
      <c r="T1847" s="14" t="str">
        <f t="shared" si="314"/>
        <v>EMPTY</v>
      </c>
      <c r="U1847" s="14" t="str">
        <f t="shared" si="315"/>
        <v>EMPTY</v>
      </c>
      <c r="V1847" s="14" t="str">
        <f t="shared" si="316"/>
        <v>EMPTY</v>
      </c>
      <c r="W1847" s="14" t="str">
        <f>IF(L1847="beforeTx",timingTable[[#This Row],[FRT32_val]]-timingTable[[#This Row],[FRT32_trace]],"EMPTY")</f>
        <v>EMPTY</v>
      </c>
      <c r="X1847" s="14" t="str">
        <f t="shared" si="317"/>
        <v>EMPTY</v>
      </c>
      <c r="Y1847" s="14" t="str">
        <f t="shared" si="318"/>
        <v>EMPTY</v>
      </c>
      <c r="Z1847" s="14" t="str">
        <f>IF(AND(P1847="beforeRx",O1848="afterRx"),J1848-timingTable[[#This Row],[FRT32_trace]],"EMPTY")</f>
        <v>EMPTY</v>
      </c>
      <c r="AA1847" s="14" t="str">
        <f>IF(AND(timingTable[[#This Row],[txEnd]]="txEnd",Q1851="rxStart"),I1851-timingTable[[#This Row],[FRT32_val]],"EMPTY")</f>
        <v>EMPTY</v>
      </c>
    </row>
    <row r="1848" spans="1:27" x14ac:dyDescent="0.25">
      <c r="A1848" s="14" t="s">
        <v>6576</v>
      </c>
      <c r="B1848">
        <v>335694392766</v>
      </c>
      <c r="C1848" s="14" t="s">
        <v>14586</v>
      </c>
      <c r="D1848">
        <v>151</v>
      </c>
      <c r="E1848" s="14" t="s">
        <v>7876</v>
      </c>
      <c r="F1848" s="14" t="s">
        <v>7936</v>
      </c>
      <c r="G1848" s="14">
        <f>timingTable[[#This Row],[FRT_DEC]]-B1847</f>
        <v>939</v>
      </c>
      <c r="H18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INFO]]))),H1847)</f>
        <v>140</v>
      </c>
      <c r="I18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848" s="14">
        <f>HEX2DEC(RIGHT(timingTable[[#This Row],[FRT_HEX]],MIN(LEN(timingTable[[#This Row],[FRT_HEX]])-2,8)))</f>
        <v>686943678</v>
      </c>
      <c r="K1848" s="14" t="str">
        <f>IF(timingTable[[#This Row],['[TRACECODE']:.1]]=140,"afterTx","")</f>
        <v/>
      </c>
      <c r="L1848" s="14" t="str">
        <f t="shared" si="308"/>
        <v/>
      </c>
      <c r="M1848" s="14" t="str">
        <f>IF(AND(H1848=H1847,K1847="afterTx",timingTable[[#This Row],['[TRACECODE']:.1]]=6),"dc","")</f>
        <v/>
      </c>
      <c r="N1848" s="14" t="str">
        <f t="shared" si="309"/>
        <v/>
      </c>
      <c r="O1848" s="14" t="str">
        <f>IF(timingTable[[#This Row],['[TRACECODE']:.1]]=141,"afterRx","")</f>
        <v/>
      </c>
      <c r="P1848" s="14" t="str">
        <f t="shared" si="310"/>
        <v/>
      </c>
      <c r="Q1848" s="14" t="str">
        <f t="shared" si="311"/>
        <v/>
      </c>
      <c r="R1848" s="14" t="str">
        <f t="shared" si="312"/>
        <v/>
      </c>
      <c r="S1848" s="14" t="str">
        <f t="shared" si="313"/>
        <v>EMPTY</v>
      </c>
      <c r="T1848" s="14" t="str">
        <f t="shared" si="314"/>
        <v>EMPTY</v>
      </c>
      <c r="U1848" s="14" t="str">
        <f t="shared" si="315"/>
        <v>EMPTY</v>
      </c>
      <c r="V1848" s="14" t="str">
        <f t="shared" si="316"/>
        <v>EMPTY</v>
      </c>
      <c r="W1848" s="14" t="str">
        <f>IF(L1848="beforeTx",timingTable[[#This Row],[FRT32_val]]-timingTable[[#This Row],[FRT32_trace]],"EMPTY")</f>
        <v>EMPTY</v>
      </c>
      <c r="X1848" s="14" t="str">
        <f t="shared" si="317"/>
        <v>EMPTY</v>
      </c>
      <c r="Y1848" s="14" t="str">
        <f t="shared" si="318"/>
        <v>EMPTY</v>
      </c>
      <c r="Z1848" s="14" t="str">
        <f>IF(AND(P1848="beforeRx",O1849="afterRx"),J1849-timingTable[[#This Row],[FRT32_trace]],"EMPTY")</f>
        <v>EMPTY</v>
      </c>
      <c r="AA1848" s="14" t="str">
        <f>IF(AND(timingTable[[#This Row],[txEnd]]="txEnd",Q1852="rxStart"),I1852-timingTable[[#This Row],[FRT32_val]],"EMPTY")</f>
        <v>EMPTY</v>
      </c>
    </row>
    <row r="1849" spans="1:27" x14ac:dyDescent="0.25">
      <c r="A1849" s="14" t="s">
        <v>6578</v>
      </c>
      <c r="B1849">
        <v>335694402254</v>
      </c>
      <c r="C1849" s="14" t="s">
        <v>14588</v>
      </c>
      <c r="D1849">
        <v>151</v>
      </c>
      <c r="E1849" s="14" t="s">
        <v>7876</v>
      </c>
      <c r="F1849" s="14" t="s">
        <v>7989</v>
      </c>
      <c r="G1849" s="14">
        <f>timingTable[[#This Row],[FRT_DEC]]-B1848</f>
        <v>9488</v>
      </c>
      <c r="H18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INFO]]))),H1848)</f>
        <v>140</v>
      </c>
      <c r="I18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49" s="14">
        <f>HEX2DEC(RIGHT(timingTable[[#This Row],[FRT_HEX]],MIN(LEN(timingTable[[#This Row],[FRT_HEX]])-2,8)))</f>
        <v>686953166</v>
      </c>
      <c r="K1849" s="14" t="str">
        <f>IF(timingTable[[#This Row],['[TRACECODE']:.1]]=140,"afterTx","")</f>
        <v/>
      </c>
      <c r="L1849" s="14" t="str">
        <f t="shared" si="308"/>
        <v/>
      </c>
      <c r="M1849" s="14" t="str">
        <f>IF(AND(H1849=H1848,K1848="afterTx",timingTable[[#This Row],['[TRACECODE']:.1]]=6),"dc","")</f>
        <v/>
      </c>
      <c r="N1849" s="14" t="str">
        <f t="shared" si="309"/>
        <v/>
      </c>
      <c r="O1849" s="14" t="str">
        <f>IF(timingTable[[#This Row],['[TRACECODE']:.1]]=141,"afterRx","")</f>
        <v/>
      </c>
      <c r="P1849" s="14" t="str">
        <f t="shared" si="310"/>
        <v/>
      </c>
      <c r="Q1849" s="14" t="str">
        <f t="shared" si="311"/>
        <v/>
      </c>
      <c r="R1849" s="14" t="str">
        <f t="shared" si="312"/>
        <v/>
      </c>
      <c r="S1849" s="14" t="str">
        <f t="shared" si="313"/>
        <v>EMPTY</v>
      </c>
      <c r="T1849" s="14" t="str">
        <f t="shared" si="314"/>
        <v>EMPTY</v>
      </c>
      <c r="U1849" s="14" t="str">
        <f t="shared" si="315"/>
        <v>EMPTY</v>
      </c>
      <c r="V1849" s="14" t="str">
        <f t="shared" si="316"/>
        <v>EMPTY</v>
      </c>
      <c r="W1849" s="14" t="str">
        <f>IF(L1849="beforeTx",timingTable[[#This Row],[FRT32_val]]-timingTable[[#This Row],[FRT32_trace]],"EMPTY")</f>
        <v>EMPTY</v>
      </c>
      <c r="X1849" s="14" t="str">
        <f t="shared" si="317"/>
        <v>EMPTY</v>
      </c>
      <c r="Y1849" s="14" t="str">
        <f t="shared" si="318"/>
        <v>EMPTY</v>
      </c>
      <c r="Z1849" s="14" t="str">
        <f>IF(AND(P1849="beforeRx",O1850="afterRx"),J1850-timingTable[[#This Row],[FRT32_trace]],"EMPTY")</f>
        <v>EMPTY</v>
      </c>
      <c r="AA1849" s="14" t="str">
        <f>IF(AND(timingTable[[#This Row],[txEnd]]="txEnd",Q1853="rxStart"),I1853-timingTable[[#This Row],[FRT32_val]],"EMPTY")</f>
        <v>EMPTY</v>
      </c>
    </row>
    <row r="1850" spans="1:27" x14ac:dyDescent="0.25">
      <c r="A1850" s="14" t="s">
        <v>6587</v>
      </c>
      <c r="B1850">
        <v>335694403295</v>
      </c>
      <c r="C1850" s="14" t="s">
        <v>14598</v>
      </c>
      <c r="D1850">
        <v>151</v>
      </c>
      <c r="E1850" s="14" t="s">
        <v>7876</v>
      </c>
      <c r="F1850" s="14" t="s">
        <v>7993</v>
      </c>
      <c r="G1850" s="14">
        <f>timingTable[[#This Row],[FRT_DEC]]-B1849</f>
        <v>1041</v>
      </c>
      <c r="H18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INFO]]))),H1849)</f>
        <v>140</v>
      </c>
      <c r="I18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850" s="14">
        <f>HEX2DEC(RIGHT(timingTable[[#This Row],[FRT_HEX]],MIN(LEN(timingTable[[#This Row],[FRT_HEX]])-2,8)))</f>
        <v>686954207</v>
      </c>
      <c r="K1850" s="14" t="str">
        <f>IF(timingTable[[#This Row],['[TRACECODE']:.1]]=140,"afterTx","")</f>
        <v/>
      </c>
      <c r="L1850" s="14" t="str">
        <f t="shared" si="308"/>
        <v/>
      </c>
      <c r="M1850" s="14" t="str">
        <f>IF(AND(H1850=H1849,K1849="afterTx",timingTable[[#This Row],['[TRACECODE']:.1]]=6),"dc","")</f>
        <v/>
      </c>
      <c r="N1850" s="14" t="str">
        <f t="shared" si="309"/>
        <v/>
      </c>
      <c r="O1850" s="14" t="str">
        <f>IF(timingTable[[#This Row],['[TRACECODE']:.1]]=141,"afterRx","")</f>
        <v/>
      </c>
      <c r="P1850" s="14" t="str">
        <f t="shared" si="310"/>
        <v/>
      </c>
      <c r="Q1850" s="14" t="str">
        <f t="shared" si="311"/>
        <v/>
      </c>
      <c r="R1850" s="14" t="str">
        <f t="shared" si="312"/>
        <v/>
      </c>
      <c r="S1850" s="14" t="str">
        <f t="shared" si="313"/>
        <v>EMPTY</v>
      </c>
      <c r="T1850" s="14" t="str">
        <f t="shared" si="314"/>
        <v>EMPTY</v>
      </c>
      <c r="U1850" s="14" t="str">
        <f t="shared" si="315"/>
        <v>EMPTY</v>
      </c>
      <c r="V1850" s="14" t="str">
        <f t="shared" si="316"/>
        <v>EMPTY</v>
      </c>
      <c r="W1850" s="14" t="str">
        <f>IF(L1850="beforeTx",timingTable[[#This Row],[FRT32_val]]-timingTable[[#This Row],[FRT32_trace]],"EMPTY")</f>
        <v>EMPTY</v>
      </c>
      <c r="X1850" s="14" t="str">
        <f t="shared" si="317"/>
        <v>EMPTY</v>
      </c>
      <c r="Y1850" s="14" t="str">
        <f t="shared" si="318"/>
        <v>EMPTY</v>
      </c>
      <c r="Z1850" s="14" t="str">
        <f>IF(AND(P1850="beforeRx",O1851="afterRx"),J1851-timingTable[[#This Row],[FRT32_trace]],"EMPTY")</f>
        <v>EMPTY</v>
      </c>
      <c r="AA1850" s="14" t="str">
        <f>IF(AND(timingTable[[#This Row],[txEnd]]="txEnd",Q1854="rxStart"),I1854-timingTable[[#This Row],[FRT32_val]],"EMPTY")</f>
        <v>EMPTY</v>
      </c>
    </row>
    <row r="1851" spans="1:27" x14ac:dyDescent="0.25">
      <c r="A1851" s="14" t="s">
        <v>6591</v>
      </c>
      <c r="B1851">
        <v>335694403340</v>
      </c>
      <c r="C1851" s="14" t="s">
        <v>14602</v>
      </c>
      <c r="D1851">
        <v>131</v>
      </c>
      <c r="E1851" s="14" t="s">
        <v>3932</v>
      </c>
      <c r="F1851" s="14" t="s">
        <v>14603</v>
      </c>
      <c r="G1851" s="14">
        <f>timingTable[[#This Row],[FRT_DEC]]-B1850</f>
        <v>45</v>
      </c>
      <c r="H18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INFO]]))),H1850)</f>
        <v>141</v>
      </c>
      <c r="I185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51" s="14">
        <f>HEX2DEC(RIGHT(timingTable[[#This Row],[FRT_HEX]],MIN(LEN(timingTable[[#This Row],[FRT_HEX]])-2,8)))</f>
        <v>686954252</v>
      </c>
      <c r="K1851" s="14" t="str">
        <f>IF(timingTable[[#This Row],['[TRACECODE']:.1]]=140,"afterTx","")</f>
        <v/>
      </c>
      <c r="L1851" s="14" t="str">
        <f t="shared" si="308"/>
        <v/>
      </c>
      <c r="M1851" s="14" t="str">
        <f>IF(AND(H1851=H1850,K1850="afterTx",timingTable[[#This Row],['[TRACECODE']:.1]]=6),"dc","")</f>
        <v/>
      </c>
      <c r="N1851" s="14" t="str">
        <f t="shared" si="309"/>
        <v/>
      </c>
      <c r="O1851" s="14" t="str">
        <f>IF(timingTable[[#This Row],['[TRACECODE']:.1]]=141,"afterRx","")</f>
        <v/>
      </c>
      <c r="P1851" s="14" t="str">
        <f t="shared" si="310"/>
        <v/>
      </c>
      <c r="Q1851" s="14" t="str">
        <f t="shared" si="311"/>
        <v/>
      </c>
      <c r="R1851" s="14" t="str">
        <f t="shared" si="312"/>
        <v/>
      </c>
      <c r="S1851" s="14" t="str">
        <f t="shared" si="313"/>
        <v>EMPTY</v>
      </c>
      <c r="T1851" s="14" t="str">
        <f t="shared" si="314"/>
        <v>EMPTY</v>
      </c>
      <c r="U1851" s="14" t="str">
        <f t="shared" si="315"/>
        <v>EMPTY</v>
      </c>
      <c r="V1851" s="14" t="str">
        <f t="shared" si="316"/>
        <v>EMPTY</v>
      </c>
      <c r="W1851" s="14" t="str">
        <f>IF(L1851="beforeTx",timingTable[[#This Row],[FRT32_val]]-timingTable[[#This Row],[FRT32_trace]],"EMPTY")</f>
        <v>EMPTY</v>
      </c>
      <c r="X1851" s="14" t="str">
        <f t="shared" si="317"/>
        <v>EMPTY</v>
      </c>
      <c r="Y1851" s="14" t="str">
        <f t="shared" si="318"/>
        <v>EMPTY</v>
      </c>
      <c r="Z1851" s="14" t="str">
        <f>IF(AND(P1851="beforeRx",O1852="afterRx"),J1852-timingTable[[#This Row],[FRT32_trace]],"EMPTY")</f>
        <v>EMPTY</v>
      </c>
      <c r="AA1851" s="14" t="str">
        <f>IF(AND(timingTable[[#This Row],[txEnd]]="txEnd",Q1855="rxStart"),I1855-timingTable[[#This Row],[FRT32_val]],"EMPTY")</f>
        <v>EMPTY</v>
      </c>
    </row>
    <row r="1852" spans="1:27" x14ac:dyDescent="0.25">
      <c r="A1852" s="14" t="s">
        <v>6593</v>
      </c>
      <c r="B1852">
        <v>335694403402</v>
      </c>
      <c r="C1852" s="14" t="s">
        <v>14605</v>
      </c>
      <c r="D1852">
        <v>129</v>
      </c>
      <c r="E1852" s="14" t="s">
        <v>3677</v>
      </c>
      <c r="F1852" s="14" t="s">
        <v>14606</v>
      </c>
      <c r="G1852" s="14">
        <f>timingTable[[#This Row],[FRT_DEC]]-B1851</f>
        <v>62</v>
      </c>
      <c r="H18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INFO]]))),H1851)</f>
        <v>141</v>
      </c>
      <c r="I18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686955193</v>
      </c>
      <c r="J1852" s="14">
        <f>HEX2DEC(RIGHT(timingTable[[#This Row],[FRT_HEX]],MIN(LEN(timingTable[[#This Row],[FRT_HEX]])-2,8)))</f>
        <v>686954314</v>
      </c>
      <c r="K1852" s="14" t="str">
        <f>IF(timingTable[[#This Row],['[TRACECODE']:.1]]=140,"afterTx","")</f>
        <v/>
      </c>
      <c r="L1852" s="14" t="str">
        <f t="shared" si="308"/>
        <v>beforeTx</v>
      </c>
      <c r="M1852" s="14" t="str">
        <f>IF(AND(H1852=H1851,K1851="afterTx",timingTable[[#This Row],['[TRACECODE']:.1]]=6),"dc","")</f>
        <v/>
      </c>
      <c r="N1852" s="14" t="str">
        <f t="shared" si="309"/>
        <v/>
      </c>
      <c r="O1852" s="14" t="str">
        <f>IF(timingTable[[#This Row],['[TRACECODE']:.1]]=141,"afterRx","")</f>
        <v/>
      </c>
      <c r="P1852" s="14" t="str">
        <f t="shared" si="310"/>
        <v/>
      </c>
      <c r="Q1852" s="14" t="str">
        <f t="shared" si="311"/>
        <v/>
      </c>
      <c r="R1852" s="14" t="str">
        <f t="shared" si="312"/>
        <v/>
      </c>
      <c r="S1852" s="14">
        <f t="shared" si="313"/>
        <v>719</v>
      </c>
      <c r="T1852" s="14" t="str">
        <f t="shared" si="314"/>
        <v>EMPTY</v>
      </c>
      <c r="U1852" s="14" t="str">
        <f t="shared" si="315"/>
        <v>EMPTY</v>
      </c>
      <c r="V1852" s="14" t="str">
        <f t="shared" si="316"/>
        <v>EMPTY</v>
      </c>
      <c r="W1852" s="14">
        <f>IF(L1852="beforeTx",timingTable[[#This Row],[FRT32_val]]-timingTable[[#This Row],[FRT32_trace]],"EMPTY")</f>
        <v>879</v>
      </c>
      <c r="X1852" s="14">
        <f t="shared" si="317"/>
        <v>915</v>
      </c>
      <c r="Y1852" s="14" t="str">
        <f t="shared" si="318"/>
        <v>EMPTY</v>
      </c>
      <c r="Z1852" s="14" t="str">
        <f>IF(AND(P1852="beforeRx",O1853="afterRx"),J1853-timingTable[[#This Row],[FRT32_trace]],"EMPTY")</f>
        <v>EMPTY</v>
      </c>
      <c r="AA1852" s="14" t="str">
        <f>IF(AND(timingTable[[#This Row],[txEnd]]="txEnd",Q1856="rxStart"),I1856-timingTable[[#This Row],[FRT32_val]],"EMPTY")</f>
        <v>EMPTY</v>
      </c>
    </row>
    <row r="1853" spans="1:27" x14ac:dyDescent="0.25">
      <c r="A1853" s="14" t="s">
        <v>6594</v>
      </c>
      <c r="B1853">
        <v>335694403405</v>
      </c>
      <c r="C1853" s="14" t="s">
        <v>14607</v>
      </c>
      <c r="D1853">
        <v>129</v>
      </c>
      <c r="E1853" s="14" t="s">
        <v>3677</v>
      </c>
      <c r="F1853" s="14" t="s">
        <v>7881</v>
      </c>
      <c r="G1853" s="14">
        <f>timingTable[[#This Row],[FRT_DEC]]-B1852</f>
        <v>3</v>
      </c>
      <c r="H18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INFO]]))),H1852)</f>
        <v>141</v>
      </c>
      <c r="I18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53" s="14">
        <f>HEX2DEC(RIGHT(timingTable[[#This Row],[FRT_HEX]],MIN(LEN(timingTable[[#This Row],[FRT_HEX]])-2,8)))</f>
        <v>686954317</v>
      </c>
      <c r="K1853" s="14" t="str">
        <f>IF(timingTable[[#This Row],['[TRACECODE']:.1]]=140,"afterTx","")</f>
        <v/>
      </c>
      <c r="L1853" s="14" t="str">
        <f t="shared" si="308"/>
        <v/>
      </c>
      <c r="M1853" s="14" t="str">
        <f>IF(AND(H1853=H1852,K1852="afterTx",timingTable[[#This Row],['[TRACECODE']:.1]]=6),"dc","")</f>
        <v/>
      </c>
      <c r="N1853" s="14" t="str">
        <f t="shared" si="309"/>
        <v/>
      </c>
      <c r="O1853" s="14" t="str">
        <f>IF(timingTable[[#This Row],['[TRACECODE']:.1]]=141,"afterRx","")</f>
        <v/>
      </c>
      <c r="P1853" s="14" t="str">
        <f t="shared" si="310"/>
        <v/>
      </c>
      <c r="Q1853" s="14" t="str">
        <f t="shared" si="311"/>
        <v/>
      </c>
      <c r="R1853" s="14" t="str">
        <f t="shared" si="312"/>
        <v/>
      </c>
      <c r="S1853" s="14" t="str">
        <f t="shared" si="313"/>
        <v>EMPTY</v>
      </c>
      <c r="T1853" s="14" t="str">
        <f t="shared" si="314"/>
        <v>EMPTY</v>
      </c>
      <c r="U1853" s="14" t="str">
        <f t="shared" si="315"/>
        <v>EMPTY</v>
      </c>
      <c r="V1853" s="14" t="str">
        <f t="shared" si="316"/>
        <v>EMPTY</v>
      </c>
      <c r="W1853" s="14" t="str">
        <f>IF(L1853="beforeTx",timingTable[[#This Row],[FRT32_val]]-timingTable[[#This Row],[FRT32_trace]],"EMPTY")</f>
        <v>EMPTY</v>
      </c>
      <c r="X1853" s="14" t="str">
        <f t="shared" si="317"/>
        <v>EMPTY</v>
      </c>
      <c r="Y1853" s="14" t="str">
        <f t="shared" si="318"/>
        <v>EMPTY</v>
      </c>
      <c r="Z1853" s="14" t="str">
        <f>IF(AND(P1853="beforeRx",O1854="afterRx"),J1854-timingTable[[#This Row],[FRT32_trace]],"EMPTY")</f>
        <v>EMPTY</v>
      </c>
      <c r="AA1853" s="14" t="str">
        <f>IF(AND(timingTable[[#This Row],[txEnd]]="txEnd",Q1857="rxStart"),I1857-timingTable[[#This Row],[FRT32_val]],"EMPTY")</f>
        <v>EMPTY</v>
      </c>
    </row>
    <row r="1854" spans="1:27" x14ac:dyDescent="0.25">
      <c r="A1854" s="14" t="s">
        <v>6595</v>
      </c>
      <c r="B1854">
        <v>335694404317</v>
      </c>
      <c r="C1854" s="14" t="s">
        <v>14608</v>
      </c>
      <c r="D1854">
        <v>140</v>
      </c>
      <c r="E1854" s="14" t="s">
        <v>1076</v>
      </c>
      <c r="F1854" s="14" t="s">
        <v>6981</v>
      </c>
      <c r="G1854" s="14">
        <f>timingTable[[#This Row],[FRT_DEC]]-B1853</f>
        <v>912</v>
      </c>
      <c r="H18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INFO]]))),H1853)</f>
        <v>141</v>
      </c>
      <c r="I185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54" s="14">
        <f>HEX2DEC(RIGHT(timingTable[[#This Row],[FRT_HEX]],MIN(LEN(timingTable[[#This Row],[FRT_HEX]])-2,8)))</f>
        <v>686955229</v>
      </c>
      <c r="K1854" s="14" t="str">
        <f>IF(timingTable[[#This Row],['[TRACECODE']:.1]]=140,"afterTx","")</f>
        <v>afterTx</v>
      </c>
      <c r="L1854" s="14" t="str">
        <f t="shared" si="308"/>
        <v/>
      </c>
      <c r="M1854" s="14" t="str">
        <f>IF(AND(H1854=H1853,K1853="afterTx",timingTable[[#This Row],['[TRACECODE']:.1]]=6),"dc","")</f>
        <v/>
      </c>
      <c r="N1854" s="14" t="str">
        <f t="shared" si="309"/>
        <v/>
      </c>
      <c r="O1854" s="14" t="str">
        <f>IF(timingTable[[#This Row],['[TRACECODE']:.1]]=141,"afterRx","")</f>
        <v/>
      </c>
      <c r="P1854" s="14" t="str">
        <f t="shared" si="310"/>
        <v/>
      </c>
      <c r="Q1854" s="14" t="str">
        <f t="shared" si="311"/>
        <v/>
      </c>
      <c r="R1854" s="14" t="str">
        <f t="shared" si="312"/>
        <v/>
      </c>
      <c r="S1854" s="14" t="str">
        <f t="shared" si="313"/>
        <v>EMPTY</v>
      </c>
      <c r="T1854" s="14" t="str">
        <f t="shared" si="314"/>
        <v>EMPTY</v>
      </c>
      <c r="U1854" s="14" t="str">
        <f t="shared" si="315"/>
        <v>EMPTY</v>
      </c>
      <c r="V1854" s="14" t="str">
        <f t="shared" si="316"/>
        <v>EMPTY</v>
      </c>
      <c r="W1854" s="14" t="str">
        <f>IF(L1854="beforeTx",timingTable[[#This Row],[FRT32_val]]-timingTable[[#This Row],[FRT32_trace]],"EMPTY")</f>
        <v>EMPTY</v>
      </c>
      <c r="X1854" s="14" t="str">
        <f t="shared" si="317"/>
        <v>EMPTY</v>
      </c>
      <c r="Y1854" s="14" t="str">
        <f t="shared" si="318"/>
        <v>EMPTY</v>
      </c>
      <c r="Z1854" s="14" t="str">
        <f>IF(AND(P1854="beforeRx",O1855="afterRx"),J1855-timingTable[[#This Row],[FRT32_trace]],"EMPTY")</f>
        <v>EMPTY</v>
      </c>
      <c r="AA1854" s="14" t="str">
        <f>IF(AND(timingTable[[#This Row],[txEnd]]="txEnd",Q1858="rxStart"),I1858-timingTable[[#This Row],[FRT32_val]],"EMPTY")</f>
        <v>EMPTY</v>
      </c>
    </row>
    <row r="1855" spans="1:27" x14ac:dyDescent="0.25">
      <c r="A1855" s="14" t="s">
        <v>6597</v>
      </c>
      <c r="B1855">
        <v>335694407949</v>
      </c>
      <c r="C1855" s="14" t="s">
        <v>14610</v>
      </c>
      <c r="D1855">
        <v>6</v>
      </c>
      <c r="E1855" s="14" t="s">
        <v>1077</v>
      </c>
      <c r="F1855" s="14" t="s">
        <v>14611</v>
      </c>
      <c r="G1855" s="14">
        <f>timingTable[[#This Row],[FRT_DEC]]-B1854</f>
        <v>3632</v>
      </c>
      <c r="H18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INFO]]))),H1854)</f>
        <v>141</v>
      </c>
      <c r="I18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686955912</v>
      </c>
      <c r="J1855" s="14">
        <f>HEX2DEC(RIGHT(timingTable[[#This Row],[FRT_HEX]],MIN(LEN(timingTable[[#This Row],[FRT_HEX]])-2,8)))</f>
        <v>686958861</v>
      </c>
      <c r="K1855" s="14" t="str">
        <f>IF(timingTable[[#This Row],['[TRACECODE']:.1]]=140,"afterTx","")</f>
        <v/>
      </c>
      <c r="L1855" s="14" t="str">
        <f t="shared" si="308"/>
        <v/>
      </c>
      <c r="M1855" s="14" t="str">
        <f>IF(AND(H1855=H1854,K1854="afterTx",timingTable[[#This Row],['[TRACECODE']:.1]]=6),"dc","")</f>
        <v>dc</v>
      </c>
      <c r="N1855" s="14" t="str">
        <f t="shared" si="309"/>
        <v/>
      </c>
      <c r="O1855" s="14" t="str">
        <f>IF(timingTable[[#This Row],['[TRACECODE']:.1]]=141,"afterRx","")</f>
        <v/>
      </c>
      <c r="P1855" s="14" t="str">
        <f t="shared" si="310"/>
        <v/>
      </c>
      <c r="Q1855" s="14" t="str">
        <f t="shared" si="311"/>
        <v/>
      </c>
      <c r="R1855" s="14" t="str">
        <f t="shared" si="312"/>
        <v/>
      </c>
      <c r="S1855" s="14" t="str">
        <f t="shared" si="313"/>
        <v>EMPTY</v>
      </c>
      <c r="T1855" s="14" t="str">
        <f t="shared" si="314"/>
        <v>EMPTY</v>
      </c>
      <c r="U1855" s="14" t="str">
        <f t="shared" si="315"/>
        <v>EMPTY</v>
      </c>
      <c r="V1855" s="14" t="str">
        <f t="shared" si="316"/>
        <v>EMPTY</v>
      </c>
      <c r="W1855" s="14" t="str">
        <f>IF(L1855="beforeTx",timingTable[[#This Row],[FRT32_val]]-timingTable[[#This Row],[FRT32_trace]],"EMPTY")</f>
        <v>EMPTY</v>
      </c>
      <c r="X1855" s="14" t="str">
        <f t="shared" si="317"/>
        <v>EMPTY</v>
      </c>
      <c r="Y1855" s="14" t="str">
        <f t="shared" si="318"/>
        <v>EMPTY</v>
      </c>
      <c r="Z1855" s="14" t="str">
        <f>IF(AND(P1855="beforeRx",O1856="afterRx"),J1856-timingTable[[#This Row],[FRT32_trace]],"EMPTY")</f>
        <v>EMPTY</v>
      </c>
      <c r="AA1855" s="14" t="str">
        <f>IF(AND(timingTable[[#This Row],[txEnd]]="txEnd",Q1859="rxStart"),I1859-timingTable[[#This Row],[FRT32_val]],"EMPTY")</f>
        <v>EMPTY</v>
      </c>
    </row>
    <row r="1856" spans="1:27" x14ac:dyDescent="0.25">
      <c r="A1856" s="14" t="s">
        <v>6598</v>
      </c>
      <c r="B1856">
        <v>335694407952</v>
      </c>
      <c r="C1856" s="14" t="s">
        <v>14612</v>
      </c>
      <c r="D1856">
        <v>6</v>
      </c>
      <c r="E1856" s="14" t="s">
        <v>1077</v>
      </c>
      <c r="F1856" s="14" t="s">
        <v>7877</v>
      </c>
      <c r="G1856" s="14">
        <f>timingTable[[#This Row],[FRT_DEC]]-B1855</f>
        <v>3</v>
      </c>
      <c r="H18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INFO]]))),H1855)</f>
        <v>141</v>
      </c>
      <c r="I18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56" s="14">
        <f>HEX2DEC(RIGHT(timingTable[[#This Row],[FRT_HEX]],MIN(LEN(timingTable[[#This Row],[FRT_HEX]])-2,8)))</f>
        <v>686958864</v>
      </c>
      <c r="K1856" s="14" t="str">
        <f>IF(timingTable[[#This Row],['[TRACECODE']:.1]]=140,"afterTx","")</f>
        <v/>
      </c>
      <c r="L1856" s="14" t="str">
        <f t="shared" si="308"/>
        <v/>
      </c>
      <c r="M1856" s="14" t="str">
        <f>IF(AND(H1856=H1855,K1855="afterTx",timingTable[[#This Row],['[TRACECODE']:.1]]=6),"dc","")</f>
        <v/>
      </c>
      <c r="N1856" s="14" t="str">
        <f t="shared" si="309"/>
        <v/>
      </c>
      <c r="O1856" s="14" t="str">
        <f>IF(timingTable[[#This Row],['[TRACECODE']:.1]]=141,"afterRx","")</f>
        <v/>
      </c>
      <c r="P1856" s="14" t="str">
        <f t="shared" si="310"/>
        <v/>
      </c>
      <c r="Q1856" s="14" t="str">
        <f t="shared" si="311"/>
        <v/>
      </c>
      <c r="R1856" s="14" t="str">
        <f t="shared" si="312"/>
        <v/>
      </c>
      <c r="S1856" s="14" t="str">
        <f t="shared" si="313"/>
        <v>EMPTY</v>
      </c>
      <c r="T1856" s="14" t="str">
        <f t="shared" si="314"/>
        <v>EMPTY</v>
      </c>
      <c r="U1856" s="14" t="str">
        <f t="shared" si="315"/>
        <v>EMPTY</v>
      </c>
      <c r="V1856" s="14" t="str">
        <f t="shared" si="316"/>
        <v>EMPTY</v>
      </c>
      <c r="W1856" s="14" t="str">
        <f>IF(L1856="beforeTx",timingTable[[#This Row],[FRT32_val]]-timingTable[[#This Row],[FRT32_trace]],"EMPTY")</f>
        <v>EMPTY</v>
      </c>
      <c r="X1856" s="14" t="str">
        <f t="shared" si="317"/>
        <v>EMPTY</v>
      </c>
      <c r="Y1856" s="14" t="str">
        <f t="shared" si="318"/>
        <v>EMPTY</v>
      </c>
      <c r="Z1856" s="14" t="str">
        <f>IF(AND(P1856="beforeRx",O1857="afterRx"),J1857-timingTable[[#This Row],[FRT32_trace]],"EMPTY")</f>
        <v>EMPTY</v>
      </c>
      <c r="AA1856" s="14" t="str">
        <f>IF(AND(timingTable[[#This Row],[txEnd]]="txEnd",Q1860="rxStart"),I1860-timingTable[[#This Row],[FRT32_val]],"EMPTY")</f>
        <v>EMPTY</v>
      </c>
    </row>
    <row r="1857" spans="1:27" x14ac:dyDescent="0.25">
      <c r="A1857" s="14" t="s">
        <v>6599</v>
      </c>
      <c r="B1857">
        <v>335694407956</v>
      </c>
      <c r="C1857" s="14" t="s">
        <v>14613</v>
      </c>
      <c r="D1857">
        <v>122</v>
      </c>
      <c r="E1857" s="14" t="s">
        <v>3921</v>
      </c>
      <c r="F1857" s="14" t="s">
        <v>14614</v>
      </c>
      <c r="G1857" s="14">
        <f>timingTable[[#This Row],[FRT_DEC]]-B1856</f>
        <v>4</v>
      </c>
      <c r="H18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INFO]]))),H1856)</f>
        <v>141</v>
      </c>
      <c r="I18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686958803</v>
      </c>
      <c r="J1857" s="14">
        <f>HEX2DEC(RIGHT(timingTable[[#This Row],[FRT_HEX]],MIN(LEN(timingTable[[#This Row],[FRT_HEX]])-2,8)))</f>
        <v>686958868</v>
      </c>
      <c r="K1857" s="14" t="str">
        <f>IF(timingTable[[#This Row],['[TRACECODE']:.1]]=140,"afterTx","")</f>
        <v/>
      </c>
      <c r="L1857" s="14" t="str">
        <f t="shared" si="308"/>
        <v/>
      </c>
      <c r="M1857" s="14" t="str">
        <f>IF(AND(H1857=H1856,K1856="afterTx",timingTable[[#This Row],['[TRACECODE']:.1]]=6),"dc","")</f>
        <v/>
      </c>
      <c r="N1857" s="14" t="str">
        <f t="shared" si="309"/>
        <v>txEnd</v>
      </c>
      <c r="O1857" s="14" t="str">
        <f>IF(timingTable[[#This Row],['[TRACECODE']:.1]]=141,"afterRx","")</f>
        <v/>
      </c>
      <c r="P1857" s="14" t="str">
        <f t="shared" si="310"/>
        <v/>
      </c>
      <c r="Q1857" s="14" t="str">
        <f t="shared" si="311"/>
        <v/>
      </c>
      <c r="R1857" s="14" t="str">
        <f t="shared" si="312"/>
        <v/>
      </c>
      <c r="S1857" s="14" t="str">
        <f t="shared" si="313"/>
        <v>EMPTY</v>
      </c>
      <c r="T1857" s="14" t="str">
        <f t="shared" si="314"/>
        <v>EMPTY</v>
      </c>
      <c r="U1857" s="14" t="str">
        <f t="shared" si="315"/>
        <v>EMPTY</v>
      </c>
      <c r="V1857" s="14" t="str">
        <f t="shared" si="316"/>
        <v>EMPTY</v>
      </c>
      <c r="W1857" s="14" t="str">
        <f>IF(L1857="beforeTx",timingTable[[#This Row],[FRT32_val]]-timingTable[[#This Row],[FRT32_trace]],"EMPTY")</f>
        <v>EMPTY</v>
      </c>
      <c r="X1857" s="14" t="str">
        <f t="shared" si="317"/>
        <v>EMPTY</v>
      </c>
      <c r="Y1857" s="14" t="str">
        <f t="shared" si="318"/>
        <v>EMPTY</v>
      </c>
      <c r="Z1857" s="14" t="str">
        <f>IF(AND(P1857="beforeRx",O1858="afterRx"),J1858-timingTable[[#This Row],[FRT32_trace]],"EMPTY")</f>
        <v>EMPTY</v>
      </c>
      <c r="AA1857" s="14" t="str">
        <f>IF(AND(timingTable[[#This Row],[txEnd]]="txEnd",Q1861="rxStart"),I1861-timingTable[[#This Row],[FRT32_val]],"EMPTY")</f>
        <v>EMPTY</v>
      </c>
    </row>
    <row r="1858" spans="1:27" x14ac:dyDescent="0.25">
      <c r="A1858" s="14" t="s">
        <v>6600</v>
      </c>
      <c r="B1858">
        <v>335694407958</v>
      </c>
      <c r="C1858" s="14" t="s">
        <v>14615</v>
      </c>
      <c r="D1858">
        <v>122</v>
      </c>
      <c r="E1858" s="14" t="s">
        <v>3921</v>
      </c>
      <c r="F1858" s="14" t="s">
        <v>7878</v>
      </c>
      <c r="G1858" s="14">
        <f>timingTable[[#This Row],[FRT_DEC]]-B1857</f>
        <v>2</v>
      </c>
      <c r="H18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INFO]]))),H1857)</f>
        <v>141</v>
      </c>
      <c r="I18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58" s="14">
        <f>HEX2DEC(RIGHT(timingTable[[#This Row],[FRT_HEX]],MIN(LEN(timingTable[[#This Row],[FRT_HEX]])-2,8)))</f>
        <v>686958870</v>
      </c>
      <c r="K1858" s="14" t="str">
        <f>IF(timingTable[[#This Row],['[TRACECODE']:.1]]=140,"afterTx","")</f>
        <v/>
      </c>
      <c r="L1858" s="14" t="str">
        <f t="shared" si="308"/>
        <v/>
      </c>
      <c r="M1858" s="14" t="str">
        <f>IF(AND(H1858=H1857,K1857="afterTx",timingTable[[#This Row],['[TRACECODE']:.1]]=6),"dc","")</f>
        <v/>
      </c>
      <c r="N1858" s="14" t="str">
        <f t="shared" si="309"/>
        <v/>
      </c>
      <c r="O1858" s="14" t="str">
        <f>IF(timingTable[[#This Row],['[TRACECODE']:.1]]=141,"afterRx","")</f>
        <v/>
      </c>
      <c r="P1858" s="14" t="str">
        <f t="shared" si="310"/>
        <v/>
      </c>
      <c r="Q1858" s="14" t="str">
        <f t="shared" si="311"/>
        <v/>
      </c>
      <c r="R1858" s="14" t="str">
        <f t="shared" si="312"/>
        <v/>
      </c>
      <c r="S1858" s="14" t="str">
        <f t="shared" si="313"/>
        <v>EMPTY</v>
      </c>
      <c r="T1858" s="14" t="str">
        <f t="shared" si="314"/>
        <v>EMPTY</v>
      </c>
      <c r="U1858" s="14" t="str">
        <f t="shared" si="315"/>
        <v>EMPTY</v>
      </c>
      <c r="V1858" s="14" t="str">
        <f t="shared" si="316"/>
        <v>EMPTY</v>
      </c>
      <c r="W1858" s="14" t="str">
        <f>IF(L1858="beforeTx",timingTable[[#This Row],[FRT32_val]]-timingTable[[#This Row],[FRT32_trace]],"EMPTY")</f>
        <v>EMPTY</v>
      </c>
      <c r="X1858" s="14" t="str">
        <f t="shared" si="317"/>
        <v>EMPTY</v>
      </c>
      <c r="Y1858" s="14" t="str">
        <f t="shared" si="318"/>
        <v>EMPTY</v>
      </c>
      <c r="Z1858" s="14" t="str">
        <f>IF(AND(P1858="beforeRx",O1859="afterRx"),J1859-timingTable[[#This Row],[FRT32_trace]],"EMPTY")</f>
        <v>EMPTY</v>
      </c>
      <c r="AA1858" s="14" t="str">
        <f>IF(AND(timingTable[[#This Row],[txEnd]]="txEnd",Q1862="rxStart"),I1862-timingTable[[#This Row],[FRT32_val]],"EMPTY")</f>
        <v>EMPTY</v>
      </c>
    </row>
    <row r="1859" spans="1:27" x14ac:dyDescent="0.25">
      <c r="A1859" s="14" t="s">
        <v>6601</v>
      </c>
      <c r="B1859">
        <v>335694407966</v>
      </c>
      <c r="C1859" s="14" t="s">
        <v>14616</v>
      </c>
      <c r="D1859">
        <v>151</v>
      </c>
      <c r="E1859" s="14" t="s">
        <v>7876</v>
      </c>
      <c r="F1859" s="14" t="s">
        <v>8006</v>
      </c>
      <c r="G1859" s="14">
        <f>timingTable[[#This Row],[FRT_DEC]]-B1858</f>
        <v>8</v>
      </c>
      <c r="H18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INFO]]))),H1858)</f>
        <v>141</v>
      </c>
      <c r="I18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859" s="14">
        <f>HEX2DEC(RIGHT(timingTable[[#This Row],[FRT_HEX]],MIN(LEN(timingTable[[#This Row],[FRT_HEX]])-2,8)))</f>
        <v>686958878</v>
      </c>
      <c r="K1859" s="14" t="str">
        <f>IF(timingTable[[#This Row],['[TRACECODE']:.1]]=140,"afterTx","")</f>
        <v/>
      </c>
      <c r="L1859" s="14" t="str">
        <f t="shared" si="308"/>
        <v/>
      </c>
      <c r="M1859" s="14" t="str">
        <f>IF(AND(H1859=H1858,K1858="afterTx",timingTable[[#This Row],['[TRACECODE']:.1]]=6),"dc","")</f>
        <v/>
      </c>
      <c r="N1859" s="14" t="str">
        <f t="shared" si="309"/>
        <v/>
      </c>
      <c r="O1859" s="14" t="str">
        <f>IF(timingTable[[#This Row],['[TRACECODE']:.1]]=141,"afterRx","")</f>
        <v/>
      </c>
      <c r="P1859" s="14" t="str">
        <f t="shared" si="310"/>
        <v/>
      </c>
      <c r="Q1859" s="14" t="str">
        <f t="shared" si="311"/>
        <v/>
      </c>
      <c r="R1859" s="14" t="str">
        <f t="shared" si="312"/>
        <v/>
      </c>
      <c r="S1859" s="14" t="str">
        <f t="shared" si="313"/>
        <v>EMPTY</v>
      </c>
      <c r="T1859" s="14" t="str">
        <f t="shared" si="314"/>
        <v>EMPTY</v>
      </c>
      <c r="U1859" s="14" t="str">
        <f t="shared" si="315"/>
        <v>EMPTY</v>
      </c>
      <c r="V1859" s="14" t="str">
        <f t="shared" si="316"/>
        <v>EMPTY</v>
      </c>
      <c r="W1859" s="14" t="str">
        <f>IF(L1859="beforeTx",timingTable[[#This Row],[FRT32_val]]-timingTable[[#This Row],[FRT32_trace]],"EMPTY")</f>
        <v>EMPTY</v>
      </c>
      <c r="X1859" s="14" t="str">
        <f t="shared" si="317"/>
        <v>EMPTY</v>
      </c>
      <c r="Y1859" s="14" t="str">
        <f t="shared" si="318"/>
        <v>EMPTY</v>
      </c>
      <c r="Z1859" s="14" t="str">
        <f>IF(AND(P1859="beforeRx",O1860="afterRx"),J1860-timingTable[[#This Row],[FRT32_trace]],"EMPTY")</f>
        <v>EMPTY</v>
      </c>
      <c r="AA1859" s="14" t="str">
        <f>IF(AND(timingTable[[#This Row],[txEnd]]="txEnd",Q1863="rxStart"),I1863-timingTable[[#This Row],[FRT32_val]],"EMPTY")</f>
        <v>EMPTY</v>
      </c>
    </row>
    <row r="1860" spans="1:27" x14ac:dyDescent="0.25">
      <c r="A1860" s="14" t="s">
        <v>6609</v>
      </c>
      <c r="B1860">
        <v>335694408405</v>
      </c>
      <c r="C1860" s="14" t="s">
        <v>14625</v>
      </c>
      <c r="D1860">
        <v>151</v>
      </c>
      <c r="E1860" s="14" t="s">
        <v>7876</v>
      </c>
      <c r="F1860" s="14" t="s">
        <v>8130</v>
      </c>
      <c r="G1860" s="14">
        <f>timingTable[[#This Row],[FRT_DEC]]-B1859</f>
        <v>439</v>
      </c>
      <c r="H18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INFO]]))),H1859)</f>
        <v>141</v>
      </c>
      <c r="I18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860" s="14">
        <f>HEX2DEC(RIGHT(timingTable[[#This Row],[FRT_HEX]],MIN(LEN(timingTable[[#This Row],[FRT_HEX]])-2,8)))</f>
        <v>686959317</v>
      </c>
      <c r="K1860" s="14" t="str">
        <f>IF(timingTable[[#This Row],['[TRACECODE']:.1]]=140,"afterTx","")</f>
        <v/>
      </c>
      <c r="L1860" s="14" t="str">
        <f t="shared" si="308"/>
        <v/>
      </c>
      <c r="M1860" s="14" t="str">
        <f>IF(AND(H1860=H1859,K1859="afterTx",timingTable[[#This Row],['[TRACECODE']:.1]]=6),"dc","")</f>
        <v/>
      </c>
      <c r="N1860" s="14" t="str">
        <f t="shared" si="309"/>
        <v/>
      </c>
      <c r="O1860" s="14" t="str">
        <f>IF(timingTable[[#This Row],['[TRACECODE']:.1]]=141,"afterRx","")</f>
        <v/>
      </c>
      <c r="P1860" s="14" t="str">
        <f t="shared" si="310"/>
        <v/>
      </c>
      <c r="Q1860" s="14" t="str">
        <f t="shared" si="311"/>
        <v/>
      </c>
      <c r="R1860" s="14" t="str">
        <f t="shared" si="312"/>
        <v/>
      </c>
      <c r="S1860" s="14" t="str">
        <f t="shared" si="313"/>
        <v>EMPTY</v>
      </c>
      <c r="T1860" s="14" t="str">
        <f t="shared" si="314"/>
        <v>EMPTY</v>
      </c>
      <c r="U1860" s="14" t="str">
        <f t="shared" si="315"/>
        <v>EMPTY</v>
      </c>
      <c r="V1860" s="14" t="str">
        <f t="shared" si="316"/>
        <v>EMPTY</v>
      </c>
      <c r="W1860" s="14" t="str">
        <f>IF(L1860="beforeTx",timingTable[[#This Row],[FRT32_val]]-timingTable[[#This Row],[FRT32_trace]],"EMPTY")</f>
        <v>EMPTY</v>
      </c>
      <c r="X1860" s="14" t="str">
        <f t="shared" si="317"/>
        <v>EMPTY</v>
      </c>
      <c r="Y1860" s="14" t="str">
        <f t="shared" si="318"/>
        <v>EMPTY</v>
      </c>
      <c r="Z1860" s="14" t="str">
        <f>IF(AND(P1860="beforeRx",O1861="afterRx"),J1861-timingTable[[#This Row],[FRT32_trace]],"EMPTY")</f>
        <v>EMPTY</v>
      </c>
      <c r="AA1860" s="14" t="str">
        <f>IF(AND(timingTable[[#This Row],[txEnd]]="txEnd",Q1864="rxStart"),I1864-timingTable[[#This Row],[FRT32_val]],"EMPTY")</f>
        <v>EMPTY</v>
      </c>
    </row>
    <row r="1861" spans="1:27" x14ac:dyDescent="0.25">
      <c r="A1861" s="14" t="s">
        <v>6612</v>
      </c>
      <c r="B1861">
        <v>335694408429</v>
      </c>
      <c r="C1861" s="14" t="s">
        <v>14628</v>
      </c>
      <c r="D1861">
        <v>130</v>
      </c>
      <c r="E1861" s="14" t="s">
        <v>3933</v>
      </c>
      <c r="F1861" s="14" t="s">
        <v>4008</v>
      </c>
      <c r="G1861" s="14">
        <f>timingTable[[#This Row],[FRT_DEC]]-B1860</f>
        <v>24</v>
      </c>
      <c r="H18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INFO]]))),H1860)</f>
        <v>141</v>
      </c>
      <c r="I18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1048581</v>
      </c>
      <c r="J1861" s="14">
        <f>HEX2DEC(RIGHT(timingTable[[#This Row],[FRT_HEX]],MIN(LEN(timingTable[[#This Row],[FRT_HEX]])-2,8)))</f>
        <v>686959341</v>
      </c>
      <c r="K1861" s="14" t="str">
        <f>IF(timingTable[[#This Row],['[TRACECODE']:.1]]=140,"afterTx","")</f>
        <v/>
      </c>
      <c r="L1861" s="14" t="str">
        <f t="shared" ref="L1861:L1924" si="319">IF(AND(H1863=H1861,K1863="afterTx"),"beforeTx","")</f>
        <v/>
      </c>
      <c r="M1861" s="14" t="str">
        <f>IF(AND(H1861=H1860,K1860="afterTx",timingTable[[#This Row],['[TRACECODE']:.1]]=6),"dc","")</f>
        <v/>
      </c>
      <c r="N1861" s="14" t="str">
        <f t="shared" ref="N1861:N1924" si="320">IF(AND(H1861=H1859,M1859="dc"),"txEnd","")</f>
        <v/>
      </c>
      <c r="O1861" s="14" t="str">
        <f>IF(timingTable[[#This Row],['[TRACECODE']:.1]]=141,"afterRx","")</f>
        <v/>
      </c>
      <c r="P1861" s="14" t="str">
        <f t="shared" ref="P1861:P1924" si="321">IF(AND(H1861=H1862,O1862="afterRx"),"beforeRx","")</f>
        <v>beforeRx</v>
      </c>
      <c r="Q1861" s="14" t="str">
        <f t="shared" ref="Q1861:Q1924" si="322">IF(AND(H1861=H1860,O1860="afterRx"),"rxStart","")</f>
        <v/>
      </c>
      <c r="R1861" s="14" t="str">
        <f t="shared" ref="R1861:R1924" si="323">IF(AND(H1861=H1859,Q1859="rxStart"),"rxEnd","")</f>
        <v/>
      </c>
      <c r="S1861" s="14" t="str">
        <f t="shared" ref="S1861:S1924" si="324">IF(AND(H1864=H1861,M1864="dc",L1861="beforeTx"),I1864-I1861,"EMPTY")</f>
        <v>EMPTY</v>
      </c>
      <c r="T1861" s="14" t="str">
        <f t="shared" ref="T1861:T1924" si="325">IF(AND(N1861="txEnd",P1863="beforeRx",O1864="afterRx"),J1863-I1861,"EMPTY")</f>
        <v>EMPTY</v>
      </c>
      <c r="U1861" s="14" t="str">
        <f t="shared" ref="U1861:U1924" si="326">IF(AND(L1863="beforeTx",R1861="rxEnd",H1863=H1861),I1863-I1861,"EMPTY")</f>
        <v>EMPTY</v>
      </c>
      <c r="V1861" s="14" t="str">
        <f t="shared" ref="V1861:V1924" si="327">IF(AND(R1861="rxEnd",M1866="dc",H1861=H1866),I1866-I1861,"EMPTY")</f>
        <v>EMPTY</v>
      </c>
      <c r="W1861" s="14" t="str">
        <f>IF(L1861="beforeTx",timingTable[[#This Row],[FRT32_val]]-timingTable[[#This Row],[FRT32_trace]],"EMPTY")</f>
        <v>EMPTY</v>
      </c>
      <c r="X1861" s="14" t="str">
        <f t="shared" ref="X1861:X1924" si="328">IF(AND(L1861="beforeTx",K1863="afterTx"),J1863-J1861,"EMPTY")</f>
        <v>EMPTY</v>
      </c>
      <c r="Y1861" s="14" t="str">
        <f t="shared" ref="Y1861:Y1924" si="329">IF(AND(R1861="rxEnd",L1863="beforeTx"),J1863-I1861,"EMPTY")</f>
        <v>EMPTY</v>
      </c>
      <c r="Z1861" s="14">
        <f>IF(AND(P1861="beforeRx",O1862="afterRx"),J1862-timingTable[[#This Row],[FRT32_trace]],"EMPTY")</f>
        <v>740</v>
      </c>
      <c r="AA1861" s="14" t="str">
        <f>IF(AND(timingTable[[#This Row],[txEnd]]="txEnd",Q1865="rxStart"),I1865-timingTable[[#This Row],[FRT32_val]],"EMPTY")</f>
        <v>EMPTY</v>
      </c>
    </row>
    <row r="1862" spans="1:27" x14ac:dyDescent="0.25">
      <c r="A1862" s="14" t="s">
        <v>6613</v>
      </c>
      <c r="B1862">
        <v>335694409169</v>
      </c>
      <c r="C1862" s="14" t="s">
        <v>14629</v>
      </c>
      <c r="D1862">
        <v>141</v>
      </c>
      <c r="E1862" s="14" t="s">
        <v>3934</v>
      </c>
      <c r="F1862" s="14" t="s">
        <v>4009</v>
      </c>
      <c r="G1862" s="14">
        <f>timingTable[[#This Row],[FRT_DEC]]-B1861</f>
        <v>740</v>
      </c>
      <c r="H18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INFO]]))),H1861)</f>
        <v>141</v>
      </c>
      <c r="I186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62" s="14">
        <f>HEX2DEC(RIGHT(timingTable[[#This Row],[FRT_HEX]],MIN(LEN(timingTable[[#This Row],[FRT_HEX]])-2,8)))</f>
        <v>686960081</v>
      </c>
      <c r="K1862" s="14" t="str">
        <f>IF(timingTable[[#This Row],['[TRACECODE']:.1]]=140,"afterTx","")</f>
        <v/>
      </c>
      <c r="L1862" s="14" t="str">
        <f t="shared" si="319"/>
        <v/>
      </c>
      <c r="M1862" s="14" t="str">
        <f>IF(AND(H1862=H1861,K1861="afterTx",timingTable[[#This Row],['[TRACECODE']:.1]]=6),"dc","")</f>
        <v/>
      </c>
      <c r="N1862" s="14" t="str">
        <f t="shared" si="320"/>
        <v/>
      </c>
      <c r="O1862" s="14" t="str">
        <f>IF(timingTable[[#This Row],['[TRACECODE']:.1]]=141,"afterRx","")</f>
        <v>afterRx</v>
      </c>
      <c r="P1862" s="14" t="str">
        <f t="shared" si="321"/>
        <v/>
      </c>
      <c r="Q1862" s="14" t="str">
        <f t="shared" si="322"/>
        <v/>
      </c>
      <c r="R1862" s="14" t="str">
        <f t="shared" si="323"/>
        <v/>
      </c>
      <c r="S1862" s="14" t="str">
        <f t="shared" si="324"/>
        <v>EMPTY</v>
      </c>
      <c r="T1862" s="14" t="str">
        <f t="shared" si="325"/>
        <v>EMPTY</v>
      </c>
      <c r="U1862" s="14" t="str">
        <f t="shared" si="326"/>
        <v>EMPTY</v>
      </c>
      <c r="V1862" s="14" t="str">
        <f t="shared" si="327"/>
        <v>EMPTY</v>
      </c>
      <c r="W1862" s="14" t="str">
        <f>IF(L1862="beforeTx",timingTable[[#This Row],[FRT32_val]]-timingTable[[#This Row],[FRT32_trace]],"EMPTY")</f>
        <v>EMPTY</v>
      </c>
      <c r="X1862" s="14" t="str">
        <f t="shared" si="328"/>
        <v>EMPTY</v>
      </c>
      <c r="Y1862" s="14" t="str">
        <f t="shared" si="329"/>
        <v>EMPTY</v>
      </c>
      <c r="Z1862" s="14" t="str">
        <f>IF(AND(P1862="beforeRx",O1863="afterRx"),J1863-timingTable[[#This Row],[FRT32_trace]],"EMPTY")</f>
        <v>EMPTY</v>
      </c>
      <c r="AA1862" s="14" t="str">
        <f>IF(AND(timingTable[[#This Row],[txEnd]]="txEnd",Q1866="rxStart"),I1866-timingTable[[#This Row],[FRT32_val]],"EMPTY")</f>
        <v>EMPTY</v>
      </c>
    </row>
    <row r="1863" spans="1:27" x14ac:dyDescent="0.25">
      <c r="A1863" s="14" t="s">
        <v>6616</v>
      </c>
      <c r="B1863">
        <v>335694410517</v>
      </c>
      <c r="C1863" s="14" t="s">
        <v>14632</v>
      </c>
      <c r="D1863">
        <v>123</v>
      </c>
      <c r="E1863" s="14" t="s">
        <v>3922</v>
      </c>
      <c r="F1863" s="14" t="s">
        <v>14633</v>
      </c>
      <c r="G1863" s="14">
        <f>timingTable[[#This Row],[FRT_DEC]]-B1862</f>
        <v>1348</v>
      </c>
      <c r="H18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INFO]]))),H1862)</f>
        <v>141</v>
      </c>
      <c r="I18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686961015</v>
      </c>
      <c r="J1863" s="14">
        <f>HEX2DEC(RIGHT(timingTable[[#This Row],[FRT_HEX]],MIN(LEN(timingTable[[#This Row],[FRT_HEX]])-2,8)))</f>
        <v>686961429</v>
      </c>
      <c r="K1863" s="14" t="str">
        <f>IF(timingTable[[#This Row],['[TRACECODE']:.1]]=140,"afterTx","")</f>
        <v/>
      </c>
      <c r="L1863" s="14" t="str">
        <f t="shared" si="319"/>
        <v/>
      </c>
      <c r="M1863" s="14" t="str">
        <f>IF(AND(H1863=H1862,K1862="afterTx",timingTable[[#This Row],['[TRACECODE']:.1]]=6),"dc","")</f>
        <v/>
      </c>
      <c r="N1863" s="14" t="str">
        <f t="shared" si="320"/>
        <v/>
      </c>
      <c r="O1863" s="14" t="str">
        <f>IF(timingTable[[#This Row],['[TRACECODE']:.1]]=141,"afterRx","")</f>
        <v/>
      </c>
      <c r="P1863" s="14" t="str">
        <f t="shared" si="321"/>
        <v/>
      </c>
      <c r="Q1863" s="14" t="str">
        <f t="shared" si="322"/>
        <v>rxStart</v>
      </c>
      <c r="R1863" s="14" t="str">
        <f t="shared" si="323"/>
        <v/>
      </c>
      <c r="S1863" s="14" t="str">
        <f t="shared" si="324"/>
        <v>EMPTY</v>
      </c>
      <c r="T1863" s="14" t="str">
        <f t="shared" si="325"/>
        <v>EMPTY</v>
      </c>
      <c r="U1863" s="14" t="str">
        <f t="shared" si="326"/>
        <v>EMPTY</v>
      </c>
      <c r="V1863" s="14" t="str">
        <f t="shared" si="327"/>
        <v>EMPTY</v>
      </c>
      <c r="W1863" s="14" t="str">
        <f>IF(L1863="beforeTx",timingTable[[#This Row],[FRT32_val]]-timingTable[[#This Row],[FRT32_trace]],"EMPTY")</f>
        <v>EMPTY</v>
      </c>
      <c r="X1863" s="14" t="str">
        <f t="shared" si="328"/>
        <v>EMPTY</v>
      </c>
      <c r="Y1863" s="14" t="str">
        <f t="shared" si="329"/>
        <v>EMPTY</v>
      </c>
      <c r="Z1863" s="14" t="str">
        <f>IF(AND(P1863="beforeRx",O1864="afterRx"),J1864-timingTable[[#This Row],[FRT32_trace]],"EMPTY")</f>
        <v>EMPTY</v>
      </c>
      <c r="AA1863" s="14" t="str">
        <f>IF(AND(timingTable[[#This Row],[txEnd]]="txEnd",Q1867="rxStart"),I1867-timingTable[[#This Row],[FRT32_val]],"EMPTY")</f>
        <v>EMPTY</v>
      </c>
    </row>
    <row r="1864" spans="1:27" x14ac:dyDescent="0.25">
      <c r="A1864" s="14" t="s">
        <v>6617</v>
      </c>
      <c r="B1864">
        <v>335694410519</v>
      </c>
      <c r="C1864" s="14" t="s">
        <v>14634</v>
      </c>
      <c r="D1864">
        <v>123</v>
      </c>
      <c r="E1864" s="14" t="s">
        <v>3922</v>
      </c>
      <c r="F1864" s="14" t="s">
        <v>7879</v>
      </c>
      <c r="G1864" s="14">
        <f>timingTable[[#This Row],[FRT_DEC]]-B1863</f>
        <v>2</v>
      </c>
      <c r="H18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INFO]]))),H1863)</f>
        <v>141</v>
      </c>
      <c r="I18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64" s="14">
        <f>HEX2DEC(RIGHT(timingTable[[#This Row],[FRT_HEX]],MIN(LEN(timingTable[[#This Row],[FRT_HEX]])-2,8)))</f>
        <v>686961431</v>
      </c>
      <c r="K1864" s="14" t="str">
        <f>IF(timingTable[[#This Row],['[TRACECODE']:.1]]=140,"afterTx","")</f>
        <v/>
      </c>
      <c r="L1864" s="14" t="str">
        <f t="shared" si="319"/>
        <v/>
      </c>
      <c r="M1864" s="14" t="str">
        <f>IF(AND(H1864=H1863,K1863="afterTx",timingTable[[#This Row],['[TRACECODE']:.1]]=6),"dc","")</f>
        <v/>
      </c>
      <c r="N1864" s="14" t="str">
        <f t="shared" si="320"/>
        <v/>
      </c>
      <c r="O1864" s="14" t="str">
        <f>IF(timingTable[[#This Row],['[TRACECODE']:.1]]=141,"afterRx","")</f>
        <v/>
      </c>
      <c r="P1864" s="14" t="str">
        <f t="shared" si="321"/>
        <v/>
      </c>
      <c r="Q1864" s="14" t="str">
        <f t="shared" si="322"/>
        <v/>
      </c>
      <c r="R1864" s="14" t="str">
        <f t="shared" si="323"/>
        <v/>
      </c>
      <c r="S1864" s="14" t="str">
        <f t="shared" si="324"/>
        <v>EMPTY</v>
      </c>
      <c r="T1864" s="14" t="str">
        <f t="shared" si="325"/>
        <v>EMPTY</v>
      </c>
      <c r="U1864" s="14" t="str">
        <f t="shared" si="326"/>
        <v>EMPTY</v>
      </c>
      <c r="V1864" s="14" t="str">
        <f t="shared" si="327"/>
        <v>EMPTY</v>
      </c>
      <c r="W1864" s="14" t="str">
        <f>IF(L1864="beforeTx",timingTable[[#This Row],[FRT32_val]]-timingTable[[#This Row],[FRT32_trace]],"EMPTY")</f>
        <v>EMPTY</v>
      </c>
      <c r="X1864" s="14" t="str">
        <f t="shared" si="328"/>
        <v>EMPTY</v>
      </c>
      <c r="Y1864" s="14" t="str">
        <f t="shared" si="329"/>
        <v>EMPTY</v>
      </c>
      <c r="Z1864" s="14" t="str">
        <f>IF(AND(P1864="beforeRx",O1865="afterRx"),J1865-timingTable[[#This Row],[FRT32_trace]],"EMPTY")</f>
        <v>EMPTY</v>
      </c>
      <c r="AA1864" s="14" t="str">
        <f>IF(AND(timingTable[[#This Row],[txEnd]]="txEnd",Q1868="rxStart"),I1868-timingTable[[#This Row],[FRT32_val]],"EMPTY")</f>
        <v>EMPTY</v>
      </c>
    </row>
    <row r="1865" spans="1:27" x14ac:dyDescent="0.25">
      <c r="A1865" s="14" t="s">
        <v>6621</v>
      </c>
      <c r="B1865">
        <v>335694410850</v>
      </c>
      <c r="C1865" s="14" t="s">
        <v>14638</v>
      </c>
      <c r="D1865">
        <v>124</v>
      </c>
      <c r="E1865" s="14" t="s">
        <v>3923</v>
      </c>
      <c r="F1865" s="14" t="s">
        <v>14639</v>
      </c>
      <c r="G1865" s="14">
        <f>timingTable[[#This Row],[FRT_DEC]]-B1864</f>
        <v>331</v>
      </c>
      <c r="H18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INFO]]))),H1864)</f>
        <v>141</v>
      </c>
      <c r="I18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686961549</v>
      </c>
      <c r="J1865" s="14">
        <f>HEX2DEC(RIGHT(timingTable[[#This Row],[FRT_HEX]],MIN(LEN(timingTable[[#This Row],[FRT_HEX]])-2,8)))</f>
        <v>686961762</v>
      </c>
      <c r="K1865" s="14" t="str">
        <f>IF(timingTable[[#This Row],['[TRACECODE']:.1]]=140,"afterTx","")</f>
        <v/>
      </c>
      <c r="L1865" s="14" t="str">
        <f t="shared" si="319"/>
        <v/>
      </c>
      <c r="M1865" s="14" t="str">
        <f>IF(AND(H1865=H1864,K1864="afterTx",timingTable[[#This Row],['[TRACECODE']:.1]]=6),"dc","")</f>
        <v/>
      </c>
      <c r="N1865" s="14" t="str">
        <f t="shared" si="320"/>
        <v/>
      </c>
      <c r="O1865" s="14" t="str">
        <f>IF(timingTable[[#This Row],['[TRACECODE']:.1]]=141,"afterRx","")</f>
        <v/>
      </c>
      <c r="P1865" s="14" t="str">
        <f t="shared" si="321"/>
        <v/>
      </c>
      <c r="Q1865" s="14" t="str">
        <f t="shared" si="322"/>
        <v/>
      </c>
      <c r="R1865" s="14" t="str">
        <f t="shared" si="323"/>
        <v>rxEnd</v>
      </c>
      <c r="S1865" s="14" t="str">
        <f t="shared" si="324"/>
        <v>EMPTY</v>
      </c>
      <c r="T1865" s="14" t="str">
        <f t="shared" si="325"/>
        <v>EMPTY</v>
      </c>
      <c r="U1865" s="14">
        <f t="shared" si="326"/>
        <v>-686961547</v>
      </c>
      <c r="V1865" s="14" t="str">
        <f t="shared" si="327"/>
        <v>EMPTY</v>
      </c>
      <c r="W1865" s="14" t="str">
        <f>IF(L1865="beforeTx",timingTable[[#This Row],[FRT32_val]]-timingTable[[#This Row],[FRT32_trace]],"EMPTY")</f>
        <v>EMPTY</v>
      </c>
      <c r="X1865" s="14" t="str">
        <f t="shared" si="328"/>
        <v>EMPTY</v>
      </c>
      <c r="Y1865" s="14">
        <f t="shared" si="329"/>
        <v>229</v>
      </c>
      <c r="Z1865" s="14" t="str">
        <f>IF(AND(P1865="beforeRx",O1866="afterRx"),J1866-timingTable[[#This Row],[FRT32_trace]],"EMPTY")</f>
        <v>EMPTY</v>
      </c>
      <c r="AA1865" s="14" t="str">
        <f>IF(AND(timingTable[[#This Row],[txEnd]]="txEnd",Q1869="rxStart"),I1869-timingTable[[#This Row],[FRT32_val]],"EMPTY")</f>
        <v>EMPTY</v>
      </c>
    </row>
    <row r="1866" spans="1:27" x14ac:dyDescent="0.25">
      <c r="A1866" s="14" t="s">
        <v>6622</v>
      </c>
      <c r="B1866">
        <v>335694410852</v>
      </c>
      <c r="C1866" s="14" t="s">
        <v>14640</v>
      </c>
      <c r="D1866">
        <v>124</v>
      </c>
      <c r="E1866" s="14" t="s">
        <v>3923</v>
      </c>
      <c r="F1866" s="14" t="s">
        <v>7880</v>
      </c>
      <c r="G1866" s="14">
        <f>timingTable[[#This Row],[FRT_DEC]]-B1865</f>
        <v>2</v>
      </c>
      <c r="H18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INFO]]))),H1865)</f>
        <v>141</v>
      </c>
      <c r="I18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66" s="14">
        <f>HEX2DEC(RIGHT(timingTable[[#This Row],[FRT_HEX]],MIN(LEN(timingTable[[#This Row],[FRT_HEX]])-2,8)))</f>
        <v>686961764</v>
      </c>
      <c r="K1866" s="14" t="str">
        <f>IF(timingTable[[#This Row],['[TRACECODE']:.1]]=140,"afterTx","")</f>
        <v/>
      </c>
      <c r="L1866" s="14" t="str">
        <f t="shared" si="319"/>
        <v/>
      </c>
      <c r="M1866" s="14" t="str">
        <f>IF(AND(H1866=H1865,K1865="afterTx",timingTable[[#This Row],['[TRACECODE']:.1]]=6),"dc","")</f>
        <v/>
      </c>
      <c r="N1866" s="14" t="str">
        <f t="shared" si="320"/>
        <v/>
      </c>
      <c r="O1866" s="14" t="str">
        <f>IF(timingTable[[#This Row],['[TRACECODE']:.1]]=141,"afterRx","")</f>
        <v/>
      </c>
      <c r="P1866" s="14" t="str">
        <f t="shared" si="321"/>
        <v/>
      </c>
      <c r="Q1866" s="14" t="str">
        <f t="shared" si="322"/>
        <v/>
      </c>
      <c r="R1866" s="14" t="str">
        <f t="shared" si="323"/>
        <v/>
      </c>
      <c r="S1866" s="14" t="str">
        <f t="shared" si="324"/>
        <v>EMPTY</v>
      </c>
      <c r="T1866" s="14" t="str">
        <f t="shared" si="325"/>
        <v>EMPTY</v>
      </c>
      <c r="U1866" s="14" t="str">
        <f t="shared" si="326"/>
        <v>EMPTY</v>
      </c>
      <c r="V1866" s="14" t="str">
        <f t="shared" si="327"/>
        <v>EMPTY</v>
      </c>
      <c r="W1866" s="14" t="str">
        <f>IF(L1866="beforeTx",timingTable[[#This Row],[FRT32_val]]-timingTable[[#This Row],[FRT32_trace]],"EMPTY")</f>
        <v>EMPTY</v>
      </c>
      <c r="X1866" s="14" t="str">
        <f t="shared" si="328"/>
        <v>EMPTY</v>
      </c>
      <c r="Y1866" s="14" t="str">
        <f t="shared" si="329"/>
        <v>EMPTY</v>
      </c>
      <c r="Z1866" s="14" t="str">
        <f>IF(AND(P1866="beforeRx",O1867="afterRx"),J1867-timingTable[[#This Row],[FRT32_trace]],"EMPTY")</f>
        <v>EMPTY</v>
      </c>
      <c r="AA1866" s="14" t="str">
        <f>IF(AND(timingTable[[#This Row],[txEnd]]="txEnd",Q1870="rxStart"),I1870-timingTable[[#This Row],[FRT32_val]],"EMPTY")</f>
        <v>EMPTY</v>
      </c>
    </row>
    <row r="1867" spans="1:27" x14ac:dyDescent="0.25">
      <c r="A1867" s="14" t="s">
        <v>6623</v>
      </c>
      <c r="B1867">
        <v>335694410866</v>
      </c>
      <c r="C1867" s="14" t="s">
        <v>14641</v>
      </c>
      <c r="D1867">
        <v>151</v>
      </c>
      <c r="E1867" s="14" t="s">
        <v>7876</v>
      </c>
      <c r="F1867" s="14" t="s">
        <v>7845</v>
      </c>
      <c r="G1867" s="14">
        <f>timingTable[[#This Row],[FRT_DEC]]-B1866</f>
        <v>14</v>
      </c>
      <c r="H18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INFO]]))),H1866)</f>
        <v>141</v>
      </c>
      <c r="I18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867" s="14">
        <f>HEX2DEC(RIGHT(timingTable[[#This Row],[FRT_HEX]],MIN(LEN(timingTable[[#This Row],[FRT_HEX]])-2,8)))</f>
        <v>686961778</v>
      </c>
      <c r="K1867" s="14" t="str">
        <f>IF(timingTable[[#This Row],['[TRACECODE']:.1]]=140,"afterTx","")</f>
        <v/>
      </c>
      <c r="L1867" s="14" t="str">
        <f t="shared" si="319"/>
        <v>beforeTx</v>
      </c>
      <c r="M1867" s="14" t="str">
        <f>IF(AND(H1867=H1866,K1866="afterTx",timingTable[[#This Row],['[TRACECODE']:.1]]=6),"dc","")</f>
        <v/>
      </c>
      <c r="N1867" s="14" t="str">
        <f t="shared" si="320"/>
        <v/>
      </c>
      <c r="O1867" s="14" t="str">
        <f>IF(timingTable[[#This Row],['[TRACECODE']:.1]]=141,"afterRx","")</f>
        <v/>
      </c>
      <c r="P1867" s="14" t="str">
        <f t="shared" si="321"/>
        <v/>
      </c>
      <c r="Q1867" s="14" t="str">
        <f t="shared" si="322"/>
        <v/>
      </c>
      <c r="R1867" s="14" t="str">
        <f t="shared" si="323"/>
        <v/>
      </c>
      <c r="S1867" s="14" t="str">
        <f t="shared" si="324"/>
        <v>EMPTY</v>
      </c>
      <c r="T1867" s="14" t="str">
        <f t="shared" si="325"/>
        <v>EMPTY</v>
      </c>
      <c r="U1867" s="14" t="str">
        <f t="shared" si="326"/>
        <v>EMPTY</v>
      </c>
      <c r="V1867" s="14" t="str">
        <f t="shared" si="327"/>
        <v>EMPTY</v>
      </c>
      <c r="W1867" s="14">
        <f>IF(L1867="beforeTx",timingTable[[#This Row],[FRT32_val]]-timingTable[[#This Row],[FRT32_trace]],"EMPTY")</f>
        <v>-686961776</v>
      </c>
      <c r="X1867" s="14">
        <f t="shared" si="328"/>
        <v>718</v>
      </c>
      <c r="Y1867" s="14" t="str">
        <f t="shared" si="329"/>
        <v>EMPTY</v>
      </c>
      <c r="Z1867" s="14" t="str">
        <f>IF(AND(P1867="beforeRx",O1868="afterRx"),J1868-timingTable[[#This Row],[FRT32_trace]],"EMPTY")</f>
        <v>EMPTY</v>
      </c>
      <c r="AA1867" s="14" t="str">
        <f>IF(AND(timingTable[[#This Row],[txEnd]]="txEnd",Q1871="rxStart"),I1871-timingTable[[#This Row],[FRT32_val]],"EMPTY")</f>
        <v>EMPTY</v>
      </c>
    </row>
    <row r="1868" spans="1:27" x14ac:dyDescent="0.25">
      <c r="A1868" s="14" t="s">
        <v>6625</v>
      </c>
      <c r="B1868">
        <v>335694410877</v>
      </c>
      <c r="C1868" s="14" t="s">
        <v>14643</v>
      </c>
      <c r="D1868">
        <v>151</v>
      </c>
      <c r="E1868" s="14" t="s">
        <v>7876</v>
      </c>
      <c r="F1868" s="14" t="s">
        <v>8151</v>
      </c>
      <c r="G1868" s="14">
        <f>timingTable[[#This Row],[FRT_DEC]]-B1867</f>
        <v>11</v>
      </c>
      <c r="H18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INFO]]))),H1867)</f>
        <v>141</v>
      </c>
      <c r="I18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868" s="14">
        <f>HEX2DEC(RIGHT(timingTable[[#This Row],[FRT_HEX]],MIN(LEN(timingTable[[#This Row],[FRT_HEX]])-2,8)))</f>
        <v>686961789</v>
      </c>
      <c r="K1868" s="14" t="str">
        <f>IF(timingTable[[#This Row],['[TRACECODE']:.1]]=140,"afterTx","")</f>
        <v/>
      </c>
      <c r="L1868" s="14" t="str">
        <f t="shared" si="319"/>
        <v/>
      </c>
      <c r="M1868" s="14" t="str">
        <f>IF(AND(H1868=H1867,K1867="afterTx",timingTable[[#This Row],['[TRACECODE']:.1]]=6),"dc","")</f>
        <v/>
      </c>
      <c r="N1868" s="14" t="str">
        <f t="shared" si="320"/>
        <v/>
      </c>
      <c r="O1868" s="14" t="str">
        <f>IF(timingTable[[#This Row],['[TRACECODE']:.1]]=141,"afterRx","")</f>
        <v/>
      </c>
      <c r="P1868" s="14" t="str">
        <f t="shared" si="321"/>
        <v/>
      </c>
      <c r="Q1868" s="14" t="str">
        <f t="shared" si="322"/>
        <v/>
      </c>
      <c r="R1868" s="14" t="str">
        <f t="shared" si="323"/>
        <v/>
      </c>
      <c r="S1868" s="14" t="str">
        <f t="shared" si="324"/>
        <v>EMPTY</v>
      </c>
      <c r="T1868" s="14" t="str">
        <f t="shared" si="325"/>
        <v>EMPTY</v>
      </c>
      <c r="U1868" s="14" t="str">
        <f t="shared" si="326"/>
        <v>EMPTY</v>
      </c>
      <c r="V1868" s="14" t="str">
        <f t="shared" si="327"/>
        <v>EMPTY</v>
      </c>
      <c r="W1868" s="14" t="str">
        <f>IF(L1868="beforeTx",timingTable[[#This Row],[FRT32_val]]-timingTable[[#This Row],[FRT32_trace]],"EMPTY")</f>
        <v>EMPTY</v>
      </c>
      <c r="X1868" s="14" t="str">
        <f t="shared" si="328"/>
        <v>EMPTY</v>
      </c>
      <c r="Y1868" s="14" t="str">
        <f t="shared" si="329"/>
        <v>EMPTY</v>
      </c>
      <c r="Z1868" s="14" t="str">
        <f>IF(AND(P1868="beforeRx",O1869="afterRx"),J1869-timingTable[[#This Row],[FRT32_trace]],"EMPTY")</f>
        <v>EMPTY</v>
      </c>
      <c r="AA1868" s="14" t="str">
        <f>IF(AND(timingTable[[#This Row],[txEnd]]="txEnd",Q1872="rxStart"),I1872-timingTable[[#This Row],[FRT32_val]],"EMPTY")</f>
        <v>EMPTY</v>
      </c>
    </row>
    <row r="1869" spans="1:27" x14ac:dyDescent="0.25">
      <c r="A1869" s="14" t="s">
        <v>6642</v>
      </c>
      <c r="B1869">
        <v>335694411584</v>
      </c>
      <c r="C1869" s="14" t="s">
        <v>14662</v>
      </c>
      <c r="D1869">
        <v>140</v>
      </c>
      <c r="E1869" s="14" t="s">
        <v>1076</v>
      </c>
      <c r="F1869" s="14" t="s">
        <v>7829</v>
      </c>
      <c r="G1869" s="14">
        <f>timingTable[[#This Row],[FRT_DEC]]-B1868</f>
        <v>707</v>
      </c>
      <c r="H18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INFO]]))),H1868)</f>
        <v>141</v>
      </c>
      <c r="I186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69" s="14">
        <f>HEX2DEC(RIGHT(timingTable[[#This Row],[FRT_HEX]],MIN(LEN(timingTable[[#This Row],[FRT_HEX]])-2,8)))</f>
        <v>686962496</v>
      </c>
      <c r="K1869" s="14" t="str">
        <f>IF(timingTable[[#This Row],['[TRACECODE']:.1]]=140,"afterTx","")</f>
        <v>afterTx</v>
      </c>
      <c r="L1869" s="14" t="str">
        <f t="shared" si="319"/>
        <v/>
      </c>
      <c r="M1869" s="14" t="str">
        <f>IF(AND(H1869=H1868,K1868="afterTx",timingTable[[#This Row],['[TRACECODE']:.1]]=6),"dc","")</f>
        <v/>
      </c>
      <c r="N1869" s="14" t="str">
        <f t="shared" si="320"/>
        <v/>
      </c>
      <c r="O1869" s="14" t="str">
        <f>IF(timingTable[[#This Row],['[TRACECODE']:.1]]=141,"afterRx","")</f>
        <v/>
      </c>
      <c r="P1869" s="14" t="str">
        <f t="shared" si="321"/>
        <v/>
      </c>
      <c r="Q1869" s="14" t="str">
        <f t="shared" si="322"/>
        <v/>
      </c>
      <c r="R1869" s="14" t="str">
        <f t="shared" si="323"/>
        <v/>
      </c>
      <c r="S1869" s="14" t="str">
        <f t="shared" si="324"/>
        <v>EMPTY</v>
      </c>
      <c r="T1869" s="14" t="str">
        <f t="shared" si="325"/>
        <v>EMPTY</v>
      </c>
      <c r="U1869" s="14" t="str">
        <f t="shared" si="326"/>
        <v>EMPTY</v>
      </c>
      <c r="V1869" s="14" t="str">
        <f t="shared" si="327"/>
        <v>EMPTY</v>
      </c>
      <c r="W1869" s="14" t="str">
        <f>IF(L1869="beforeTx",timingTable[[#This Row],[FRT32_val]]-timingTable[[#This Row],[FRT32_trace]],"EMPTY")</f>
        <v>EMPTY</v>
      </c>
      <c r="X1869" s="14" t="str">
        <f t="shared" si="328"/>
        <v>EMPTY</v>
      </c>
      <c r="Y1869" s="14" t="str">
        <f t="shared" si="329"/>
        <v>EMPTY</v>
      </c>
      <c r="Z1869" s="14" t="str">
        <f>IF(AND(P1869="beforeRx",O1870="afterRx"),J1870-timingTable[[#This Row],[FRT32_trace]],"EMPTY")</f>
        <v>EMPTY</v>
      </c>
      <c r="AA1869" s="14" t="str">
        <f>IF(AND(timingTable[[#This Row],[txEnd]]="txEnd",Q1873="rxStart"),I1873-timingTable[[#This Row],[FRT32_val]],"EMPTY")</f>
        <v>EMPTY</v>
      </c>
    </row>
    <row r="1870" spans="1:27" x14ac:dyDescent="0.25">
      <c r="A1870" s="14" t="s">
        <v>6654</v>
      </c>
      <c r="B1870">
        <v>335694412808</v>
      </c>
      <c r="C1870" s="14" t="s">
        <v>14675</v>
      </c>
      <c r="D1870">
        <v>151</v>
      </c>
      <c r="E1870" s="14" t="s">
        <v>7876</v>
      </c>
      <c r="F1870" s="14" t="s">
        <v>7936</v>
      </c>
      <c r="G1870" s="14">
        <f>timingTable[[#This Row],[FRT_DEC]]-B1869</f>
        <v>1224</v>
      </c>
      <c r="H18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INFO]]))),H1869)</f>
        <v>141</v>
      </c>
      <c r="I18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870" s="14">
        <f>HEX2DEC(RIGHT(timingTable[[#This Row],[FRT_HEX]],MIN(LEN(timingTable[[#This Row],[FRT_HEX]])-2,8)))</f>
        <v>686963720</v>
      </c>
      <c r="K1870" s="14" t="str">
        <f>IF(timingTable[[#This Row],['[TRACECODE']:.1]]=140,"afterTx","")</f>
        <v/>
      </c>
      <c r="L1870" s="14" t="str">
        <f t="shared" si="319"/>
        <v/>
      </c>
      <c r="M1870" s="14" t="str">
        <f>IF(AND(H1870=H1869,K1869="afterTx",timingTable[[#This Row],['[TRACECODE']:.1]]=6),"dc","")</f>
        <v/>
      </c>
      <c r="N1870" s="14" t="str">
        <f t="shared" si="320"/>
        <v/>
      </c>
      <c r="O1870" s="14" t="str">
        <f>IF(timingTable[[#This Row],['[TRACECODE']:.1]]=141,"afterRx","")</f>
        <v/>
      </c>
      <c r="P1870" s="14" t="str">
        <f t="shared" si="321"/>
        <v/>
      </c>
      <c r="Q1870" s="14" t="str">
        <f t="shared" si="322"/>
        <v/>
      </c>
      <c r="R1870" s="14" t="str">
        <f t="shared" si="323"/>
        <v/>
      </c>
      <c r="S1870" s="14" t="str">
        <f t="shared" si="324"/>
        <v>EMPTY</v>
      </c>
      <c r="T1870" s="14" t="str">
        <f t="shared" si="325"/>
        <v>EMPTY</v>
      </c>
      <c r="U1870" s="14" t="str">
        <f t="shared" si="326"/>
        <v>EMPTY</v>
      </c>
      <c r="V1870" s="14" t="str">
        <f t="shared" si="327"/>
        <v>EMPTY</v>
      </c>
      <c r="W1870" s="14" t="str">
        <f>IF(L1870="beforeTx",timingTable[[#This Row],[FRT32_val]]-timingTable[[#This Row],[FRT32_trace]],"EMPTY")</f>
        <v>EMPTY</v>
      </c>
      <c r="X1870" s="14" t="str">
        <f t="shared" si="328"/>
        <v>EMPTY</v>
      </c>
      <c r="Y1870" s="14" t="str">
        <f t="shared" si="329"/>
        <v>EMPTY</v>
      </c>
      <c r="Z1870" s="14" t="str">
        <f>IF(AND(P1870="beforeRx",O1871="afterRx"),J1871-timingTable[[#This Row],[FRT32_trace]],"EMPTY")</f>
        <v>EMPTY</v>
      </c>
      <c r="AA1870" s="14" t="str">
        <f>IF(AND(timingTable[[#This Row],[txEnd]]="txEnd",Q1874="rxStart"),I1874-timingTable[[#This Row],[FRT32_val]],"EMPTY")</f>
        <v>EMPTY</v>
      </c>
    </row>
    <row r="1871" spans="1:27" x14ac:dyDescent="0.25">
      <c r="A1871" s="14" t="s">
        <v>6656</v>
      </c>
      <c r="B1871">
        <v>335694413585</v>
      </c>
      <c r="C1871" s="14" t="s">
        <v>14677</v>
      </c>
      <c r="D1871">
        <v>151</v>
      </c>
      <c r="E1871" s="14" t="s">
        <v>7876</v>
      </c>
      <c r="F1871" s="14" t="s">
        <v>7989</v>
      </c>
      <c r="G1871" s="14">
        <f>timingTable[[#This Row],[FRT_DEC]]-B1870</f>
        <v>777</v>
      </c>
      <c r="H18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INFO]]))),H1870)</f>
        <v>141</v>
      </c>
      <c r="I18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71" s="14">
        <f>HEX2DEC(RIGHT(timingTable[[#This Row],[FRT_HEX]],MIN(LEN(timingTable[[#This Row],[FRT_HEX]])-2,8)))</f>
        <v>686964497</v>
      </c>
      <c r="K1871" s="14" t="str">
        <f>IF(timingTable[[#This Row],['[TRACECODE']:.1]]=140,"afterTx","")</f>
        <v/>
      </c>
      <c r="L1871" s="14" t="str">
        <f t="shared" si="319"/>
        <v/>
      </c>
      <c r="M1871" s="14" t="str">
        <f>IF(AND(H1871=H1870,K1870="afterTx",timingTable[[#This Row],['[TRACECODE']:.1]]=6),"dc","")</f>
        <v/>
      </c>
      <c r="N1871" s="14" t="str">
        <f t="shared" si="320"/>
        <v/>
      </c>
      <c r="O1871" s="14" t="str">
        <f>IF(timingTable[[#This Row],['[TRACECODE']:.1]]=141,"afterRx","")</f>
        <v/>
      </c>
      <c r="P1871" s="14" t="str">
        <f t="shared" si="321"/>
        <v/>
      </c>
      <c r="Q1871" s="14" t="str">
        <f t="shared" si="322"/>
        <v/>
      </c>
      <c r="R1871" s="14" t="str">
        <f t="shared" si="323"/>
        <v/>
      </c>
      <c r="S1871" s="14" t="str">
        <f t="shared" si="324"/>
        <v>EMPTY</v>
      </c>
      <c r="T1871" s="14" t="str">
        <f t="shared" si="325"/>
        <v>EMPTY</v>
      </c>
      <c r="U1871" s="14" t="str">
        <f t="shared" si="326"/>
        <v>EMPTY</v>
      </c>
      <c r="V1871" s="14" t="str">
        <f t="shared" si="327"/>
        <v>EMPTY</v>
      </c>
      <c r="W1871" s="14" t="str">
        <f>IF(L1871="beforeTx",timingTable[[#This Row],[FRT32_val]]-timingTable[[#This Row],[FRT32_trace]],"EMPTY")</f>
        <v>EMPTY</v>
      </c>
      <c r="X1871" s="14" t="str">
        <f t="shared" si="328"/>
        <v>EMPTY</v>
      </c>
      <c r="Y1871" s="14" t="str">
        <f t="shared" si="329"/>
        <v>EMPTY</v>
      </c>
      <c r="Z1871" s="14" t="str">
        <f>IF(AND(P1871="beforeRx",O1872="afterRx"),J1872-timingTable[[#This Row],[FRT32_trace]],"EMPTY")</f>
        <v>EMPTY</v>
      </c>
      <c r="AA1871" s="14" t="str">
        <f>IF(AND(timingTable[[#This Row],[txEnd]]="txEnd",Q1875="rxStart"),I1875-timingTable[[#This Row],[FRT32_val]],"EMPTY")</f>
        <v>EMPTY</v>
      </c>
    </row>
    <row r="1872" spans="1:27" x14ac:dyDescent="0.25">
      <c r="A1872" s="14" t="s">
        <v>6659</v>
      </c>
      <c r="B1872">
        <v>335694424359</v>
      </c>
      <c r="C1872" s="14" t="s">
        <v>14680</v>
      </c>
      <c r="D1872">
        <v>151</v>
      </c>
      <c r="E1872" s="14" t="s">
        <v>7876</v>
      </c>
      <c r="F1872" s="14" t="s">
        <v>7989</v>
      </c>
      <c r="G1872" s="14">
        <f>timingTable[[#This Row],[FRT_DEC]]-B1871</f>
        <v>10774</v>
      </c>
      <c r="H18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INFO]]))),H1871)</f>
        <v>141</v>
      </c>
      <c r="I18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72" s="14">
        <f>HEX2DEC(RIGHT(timingTable[[#This Row],[FRT_HEX]],MIN(LEN(timingTable[[#This Row],[FRT_HEX]])-2,8)))</f>
        <v>686975271</v>
      </c>
      <c r="K1872" s="14" t="str">
        <f>IF(timingTable[[#This Row],['[TRACECODE']:.1]]=140,"afterTx","")</f>
        <v/>
      </c>
      <c r="L1872" s="14" t="str">
        <f t="shared" si="319"/>
        <v/>
      </c>
      <c r="M1872" s="14" t="str">
        <f>IF(AND(H1872=H1871,K1871="afterTx",timingTable[[#This Row],['[TRACECODE']:.1]]=6),"dc","")</f>
        <v/>
      </c>
      <c r="N1872" s="14" t="str">
        <f t="shared" si="320"/>
        <v/>
      </c>
      <c r="O1872" s="14" t="str">
        <f>IF(timingTable[[#This Row],['[TRACECODE']:.1]]=141,"afterRx","")</f>
        <v/>
      </c>
      <c r="P1872" s="14" t="str">
        <f t="shared" si="321"/>
        <v/>
      </c>
      <c r="Q1872" s="14" t="str">
        <f t="shared" si="322"/>
        <v/>
      </c>
      <c r="R1872" s="14" t="str">
        <f t="shared" si="323"/>
        <v/>
      </c>
      <c r="S1872" s="14" t="str">
        <f t="shared" si="324"/>
        <v>EMPTY</v>
      </c>
      <c r="T1872" s="14" t="str">
        <f t="shared" si="325"/>
        <v>EMPTY</v>
      </c>
      <c r="U1872" s="14" t="str">
        <f t="shared" si="326"/>
        <v>EMPTY</v>
      </c>
      <c r="V1872" s="14" t="str">
        <f t="shared" si="327"/>
        <v>EMPTY</v>
      </c>
      <c r="W1872" s="14" t="str">
        <f>IF(L1872="beforeTx",timingTable[[#This Row],[FRT32_val]]-timingTable[[#This Row],[FRT32_trace]],"EMPTY")</f>
        <v>EMPTY</v>
      </c>
      <c r="X1872" s="14" t="str">
        <f t="shared" si="328"/>
        <v>EMPTY</v>
      </c>
      <c r="Y1872" s="14" t="str">
        <f t="shared" si="329"/>
        <v>EMPTY</v>
      </c>
      <c r="Z1872" s="14" t="str">
        <f>IF(AND(P1872="beforeRx",O1873="afterRx"),J1873-timingTable[[#This Row],[FRT32_trace]],"EMPTY")</f>
        <v>EMPTY</v>
      </c>
      <c r="AA1872" s="14" t="str">
        <f>IF(AND(timingTable[[#This Row],[txEnd]]="txEnd",Q1876="rxStart"),I1876-timingTable[[#This Row],[FRT32_val]],"EMPTY")</f>
        <v>EMPTY</v>
      </c>
    </row>
    <row r="1873" spans="1:27" x14ac:dyDescent="0.25">
      <c r="A1873" s="14" t="s">
        <v>6667</v>
      </c>
      <c r="B1873">
        <v>335694425401</v>
      </c>
      <c r="C1873" s="14" t="s">
        <v>14690</v>
      </c>
      <c r="D1873">
        <v>151</v>
      </c>
      <c r="E1873" s="14" t="s">
        <v>7876</v>
      </c>
      <c r="F1873" s="14" t="s">
        <v>7993</v>
      </c>
      <c r="G1873" s="14">
        <f>timingTable[[#This Row],[FRT_DEC]]-B1872</f>
        <v>1042</v>
      </c>
      <c r="H18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INFO]]))),H1872)</f>
        <v>141</v>
      </c>
      <c r="I18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873" s="14">
        <f>HEX2DEC(RIGHT(timingTable[[#This Row],[FRT_HEX]],MIN(LEN(timingTable[[#This Row],[FRT_HEX]])-2,8)))</f>
        <v>686976313</v>
      </c>
      <c r="K1873" s="14" t="str">
        <f>IF(timingTable[[#This Row],['[TRACECODE']:.1]]=140,"afterTx","")</f>
        <v/>
      </c>
      <c r="L1873" s="14" t="str">
        <f t="shared" si="319"/>
        <v/>
      </c>
      <c r="M1873" s="14" t="str">
        <f>IF(AND(H1873=H1872,K1872="afterTx",timingTable[[#This Row],['[TRACECODE']:.1]]=6),"dc","")</f>
        <v/>
      </c>
      <c r="N1873" s="14" t="str">
        <f t="shared" si="320"/>
        <v/>
      </c>
      <c r="O1873" s="14" t="str">
        <f>IF(timingTable[[#This Row],['[TRACECODE']:.1]]=141,"afterRx","")</f>
        <v/>
      </c>
      <c r="P1873" s="14" t="str">
        <f t="shared" si="321"/>
        <v/>
      </c>
      <c r="Q1873" s="14" t="str">
        <f t="shared" si="322"/>
        <v/>
      </c>
      <c r="R1873" s="14" t="str">
        <f t="shared" si="323"/>
        <v/>
      </c>
      <c r="S1873" s="14" t="str">
        <f t="shared" si="324"/>
        <v>EMPTY</v>
      </c>
      <c r="T1873" s="14" t="str">
        <f t="shared" si="325"/>
        <v>EMPTY</v>
      </c>
      <c r="U1873" s="14" t="str">
        <f t="shared" si="326"/>
        <v>EMPTY</v>
      </c>
      <c r="V1873" s="14" t="str">
        <f t="shared" si="327"/>
        <v>EMPTY</v>
      </c>
      <c r="W1873" s="14" t="str">
        <f>IF(L1873="beforeTx",timingTable[[#This Row],[FRT32_val]]-timingTable[[#This Row],[FRT32_trace]],"EMPTY")</f>
        <v>EMPTY</v>
      </c>
      <c r="X1873" s="14" t="str">
        <f t="shared" si="328"/>
        <v>EMPTY</v>
      </c>
      <c r="Y1873" s="14" t="str">
        <f t="shared" si="329"/>
        <v>EMPTY</v>
      </c>
      <c r="Z1873" s="14" t="str">
        <f>IF(AND(P1873="beforeRx",O1874="afterRx"),J1874-timingTable[[#This Row],[FRT32_trace]],"EMPTY")</f>
        <v>EMPTY</v>
      </c>
      <c r="AA1873" s="14" t="str">
        <f>IF(AND(timingTable[[#This Row],[txEnd]]="txEnd",Q1877="rxStart"),I1877-timingTable[[#This Row],[FRT32_val]],"EMPTY")</f>
        <v>EMPTY</v>
      </c>
    </row>
    <row r="1874" spans="1:27" x14ac:dyDescent="0.25">
      <c r="A1874" s="14" t="s">
        <v>6671</v>
      </c>
      <c r="B1874">
        <v>335694425460</v>
      </c>
      <c r="C1874" s="14" t="s">
        <v>14694</v>
      </c>
      <c r="D1874">
        <v>131</v>
      </c>
      <c r="E1874" s="14" t="s">
        <v>3932</v>
      </c>
      <c r="F1874" s="14" t="s">
        <v>14695</v>
      </c>
      <c r="G1874" s="14">
        <f>timingTable[[#This Row],[FRT_DEC]]-B1873</f>
        <v>59</v>
      </c>
      <c r="H18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INFO]]))),H1873)</f>
        <v>142</v>
      </c>
      <c r="I1874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74" s="14">
        <f>HEX2DEC(RIGHT(timingTable[[#This Row],[FRT_HEX]],MIN(LEN(timingTable[[#This Row],[FRT_HEX]])-2,8)))</f>
        <v>686976372</v>
      </c>
      <c r="K1874" s="14" t="str">
        <f>IF(timingTable[[#This Row],['[TRACECODE']:.1]]=140,"afterTx","")</f>
        <v/>
      </c>
      <c r="L1874" s="14" t="str">
        <f t="shared" si="319"/>
        <v/>
      </c>
      <c r="M1874" s="14" t="str">
        <f>IF(AND(H1874=H1873,K1873="afterTx",timingTable[[#This Row],['[TRACECODE']:.1]]=6),"dc","")</f>
        <v/>
      </c>
      <c r="N1874" s="14" t="str">
        <f t="shared" si="320"/>
        <v/>
      </c>
      <c r="O1874" s="14" t="str">
        <f>IF(timingTable[[#This Row],['[TRACECODE']:.1]]=141,"afterRx","")</f>
        <v/>
      </c>
      <c r="P1874" s="14" t="str">
        <f t="shared" si="321"/>
        <v/>
      </c>
      <c r="Q1874" s="14" t="str">
        <f t="shared" si="322"/>
        <v/>
      </c>
      <c r="R1874" s="14" t="str">
        <f t="shared" si="323"/>
        <v/>
      </c>
      <c r="S1874" s="14" t="str">
        <f t="shared" si="324"/>
        <v>EMPTY</v>
      </c>
      <c r="T1874" s="14" t="str">
        <f t="shared" si="325"/>
        <v>EMPTY</v>
      </c>
      <c r="U1874" s="14" t="str">
        <f t="shared" si="326"/>
        <v>EMPTY</v>
      </c>
      <c r="V1874" s="14" t="str">
        <f t="shared" si="327"/>
        <v>EMPTY</v>
      </c>
      <c r="W1874" s="14" t="str">
        <f>IF(L1874="beforeTx",timingTable[[#This Row],[FRT32_val]]-timingTable[[#This Row],[FRT32_trace]],"EMPTY")</f>
        <v>EMPTY</v>
      </c>
      <c r="X1874" s="14" t="str">
        <f t="shared" si="328"/>
        <v>EMPTY</v>
      </c>
      <c r="Y1874" s="14" t="str">
        <f t="shared" si="329"/>
        <v>EMPTY</v>
      </c>
      <c r="Z1874" s="14" t="str">
        <f>IF(AND(P1874="beforeRx",O1875="afterRx"),J1875-timingTable[[#This Row],[FRT32_trace]],"EMPTY")</f>
        <v>EMPTY</v>
      </c>
      <c r="AA1874" s="14" t="str">
        <f>IF(AND(timingTable[[#This Row],[txEnd]]="txEnd",Q1878="rxStart"),I1878-timingTable[[#This Row],[FRT32_val]],"EMPTY")</f>
        <v>EMPTY</v>
      </c>
    </row>
    <row r="1875" spans="1:27" x14ac:dyDescent="0.25">
      <c r="A1875" s="14" t="s">
        <v>6673</v>
      </c>
      <c r="B1875">
        <v>335694425509</v>
      </c>
      <c r="C1875" s="14" t="s">
        <v>14697</v>
      </c>
      <c r="D1875">
        <v>129</v>
      </c>
      <c r="E1875" s="14" t="s">
        <v>3677</v>
      </c>
      <c r="F1875" s="14" t="s">
        <v>14698</v>
      </c>
      <c r="G1875" s="14">
        <f>timingTable[[#This Row],[FRT_DEC]]-B1874</f>
        <v>49</v>
      </c>
      <c r="H18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INFO]]))),H1874)</f>
        <v>142</v>
      </c>
      <c r="I18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686977299</v>
      </c>
      <c r="J1875" s="14">
        <f>HEX2DEC(RIGHT(timingTable[[#This Row],[FRT_HEX]],MIN(LEN(timingTable[[#This Row],[FRT_HEX]])-2,8)))</f>
        <v>686976421</v>
      </c>
      <c r="K1875" s="14" t="str">
        <f>IF(timingTable[[#This Row],['[TRACECODE']:.1]]=140,"afterTx","")</f>
        <v/>
      </c>
      <c r="L1875" s="14" t="str">
        <f t="shared" si="319"/>
        <v>beforeTx</v>
      </c>
      <c r="M1875" s="14" t="str">
        <f>IF(AND(H1875=H1874,K1874="afterTx",timingTable[[#This Row],['[TRACECODE']:.1]]=6),"dc","")</f>
        <v/>
      </c>
      <c r="N1875" s="14" t="str">
        <f t="shared" si="320"/>
        <v/>
      </c>
      <c r="O1875" s="14" t="str">
        <f>IF(timingTable[[#This Row],['[TRACECODE']:.1]]=141,"afterRx","")</f>
        <v/>
      </c>
      <c r="P1875" s="14" t="str">
        <f t="shared" si="321"/>
        <v/>
      </c>
      <c r="Q1875" s="14" t="str">
        <f t="shared" si="322"/>
        <v/>
      </c>
      <c r="R1875" s="14" t="str">
        <f t="shared" si="323"/>
        <v/>
      </c>
      <c r="S1875" s="14">
        <f t="shared" si="324"/>
        <v>719</v>
      </c>
      <c r="T1875" s="14" t="str">
        <f t="shared" si="325"/>
        <v>EMPTY</v>
      </c>
      <c r="U1875" s="14" t="str">
        <f t="shared" si="326"/>
        <v>EMPTY</v>
      </c>
      <c r="V1875" s="14" t="str">
        <f t="shared" si="327"/>
        <v>EMPTY</v>
      </c>
      <c r="W1875" s="14">
        <f>IF(L1875="beforeTx",timingTable[[#This Row],[FRT32_val]]-timingTable[[#This Row],[FRT32_trace]],"EMPTY")</f>
        <v>878</v>
      </c>
      <c r="X1875" s="14">
        <f t="shared" si="328"/>
        <v>914</v>
      </c>
      <c r="Y1875" s="14" t="str">
        <f t="shared" si="329"/>
        <v>EMPTY</v>
      </c>
      <c r="Z1875" s="14" t="str">
        <f>IF(AND(P1875="beforeRx",O1876="afterRx"),J1876-timingTable[[#This Row],[FRT32_trace]],"EMPTY")</f>
        <v>EMPTY</v>
      </c>
      <c r="AA1875" s="14" t="str">
        <f>IF(AND(timingTable[[#This Row],[txEnd]]="txEnd",Q1879="rxStart"),I1879-timingTable[[#This Row],[FRT32_val]],"EMPTY")</f>
        <v>EMPTY</v>
      </c>
    </row>
    <row r="1876" spans="1:27" x14ac:dyDescent="0.25">
      <c r="A1876" s="14" t="s">
        <v>6674</v>
      </c>
      <c r="B1876">
        <v>335694425511</v>
      </c>
      <c r="C1876" s="14" t="s">
        <v>14699</v>
      </c>
      <c r="D1876">
        <v>129</v>
      </c>
      <c r="E1876" s="14" t="s">
        <v>3677</v>
      </c>
      <c r="F1876" s="14" t="s">
        <v>7881</v>
      </c>
      <c r="G1876" s="14">
        <f>timingTable[[#This Row],[FRT_DEC]]-B1875</f>
        <v>2</v>
      </c>
      <c r="H18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INFO]]))),H1875)</f>
        <v>142</v>
      </c>
      <c r="I18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76" s="14">
        <f>HEX2DEC(RIGHT(timingTable[[#This Row],[FRT_HEX]],MIN(LEN(timingTable[[#This Row],[FRT_HEX]])-2,8)))</f>
        <v>686976423</v>
      </c>
      <c r="K1876" s="14" t="str">
        <f>IF(timingTable[[#This Row],['[TRACECODE']:.1]]=140,"afterTx","")</f>
        <v/>
      </c>
      <c r="L1876" s="14" t="str">
        <f t="shared" si="319"/>
        <v/>
      </c>
      <c r="M1876" s="14" t="str">
        <f>IF(AND(H1876=H1875,K1875="afterTx",timingTable[[#This Row],['[TRACECODE']:.1]]=6),"dc","")</f>
        <v/>
      </c>
      <c r="N1876" s="14" t="str">
        <f t="shared" si="320"/>
        <v/>
      </c>
      <c r="O1876" s="14" t="str">
        <f>IF(timingTable[[#This Row],['[TRACECODE']:.1]]=141,"afterRx","")</f>
        <v/>
      </c>
      <c r="P1876" s="14" t="str">
        <f t="shared" si="321"/>
        <v/>
      </c>
      <c r="Q1876" s="14" t="str">
        <f t="shared" si="322"/>
        <v/>
      </c>
      <c r="R1876" s="14" t="str">
        <f t="shared" si="323"/>
        <v/>
      </c>
      <c r="S1876" s="14" t="str">
        <f t="shared" si="324"/>
        <v>EMPTY</v>
      </c>
      <c r="T1876" s="14" t="str">
        <f t="shared" si="325"/>
        <v>EMPTY</v>
      </c>
      <c r="U1876" s="14" t="str">
        <f t="shared" si="326"/>
        <v>EMPTY</v>
      </c>
      <c r="V1876" s="14" t="str">
        <f t="shared" si="327"/>
        <v>EMPTY</v>
      </c>
      <c r="W1876" s="14" t="str">
        <f>IF(L1876="beforeTx",timingTable[[#This Row],[FRT32_val]]-timingTable[[#This Row],[FRT32_trace]],"EMPTY")</f>
        <v>EMPTY</v>
      </c>
      <c r="X1876" s="14" t="str">
        <f t="shared" si="328"/>
        <v>EMPTY</v>
      </c>
      <c r="Y1876" s="14" t="str">
        <f t="shared" si="329"/>
        <v>EMPTY</v>
      </c>
      <c r="Z1876" s="14" t="str">
        <f>IF(AND(P1876="beforeRx",O1877="afterRx"),J1877-timingTable[[#This Row],[FRT32_trace]],"EMPTY")</f>
        <v>EMPTY</v>
      </c>
      <c r="AA1876" s="14" t="str">
        <f>IF(AND(timingTable[[#This Row],[txEnd]]="txEnd",Q1880="rxStart"),I1880-timingTable[[#This Row],[FRT32_val]],"EMPTY")</f>
        <v>EMPTY</v>
      </c>
    </row>
    <row r="1877" spans="1:27" x14ac:dyDescent="0.25">
      <c r="A1877" s="14" t="s">
        <v>6675</v>
      </c>
      <c r="B1877">
        <v>335694426423</v>
      </c>
      <c r="C1877" s="14" t="s">
        <v>14700</v>
      </c>
      <c r="D1877">
        <v>140</v>
      </c>
      <c r="E1877" s="14" t="s">
        <v>1076</v>
      </c>
      <c r="F1877" s="14" t="s">
        <v>3956</v>
      </c>
      <c r="G1877" s="14">
        <f>timingTable[[#This Row],[FRT_DEC]]-B1876</f>
        <v>912</v>
      </c>
      <c r="H18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INFO]]))),H1876)</f>
        <v>142</v>
      </c>
      <c r="I187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77" s="14">
        <f>HEX2DEC(RIGHT(timingTable[[#This Row],[FRT_HEX]],MIN(LEN(timingTable[[#This Row],[FRT_HEX]])-2,8)))</f>
        <v>686977335</v>
      </c>
      <c r="K1877" s="14" t="str">
        <f>IF(timingTable[[#This Row],['[TRACECODE']:.1]]=140,"afterTx","")</f>
        <v>afterTx</v>
      </c>
      <c r="L1877" s="14" t="str">
        <f t="shared" si="319"/>
        <v/>
      </c>
      <c r="M1877" s="14" t="str">
        <f>IF(AND(H1877=H1876,K1876="afterTx",timingTable[[#This Row],['[TRACECODE']:.1]]=6),"dc","")</f>
        <v/>
      </c>
      <c r="N1877" s="14" t="str">
        <f t="shared" si="320"/>
        <v/>
      </c>
      <c r="O1877" s="14" t="str">
        <f>IF(timingTable[[#This Row],['[TRACECODE']:.1]]=141,"afterRx","")</f>
        <v/>
      </c>
      <c r="P1877" s="14" t="str">
        <f t="shared" si="321"/>
        <v/>
      </c>
      <c r="Q1877" s="14" t="str">
        <f t="shared" si="322"/>
        <v/>
      </c>
      <c r="R1877" s="14" t="str">
        <f t="shared" si="323"/>
        <v/>
      </c>
      <c r="S1877" s="14" t="str">
        <f t="shared" si="324"/>
        <v>EMPTY</v>
      </c>
      <c r="T1877" s="14" t="str">
        <f t="shared" si="325"/>
        <v>EMPTY</v>
      </c>
      <c r="U1877" s="14" t="str">
        <f t="shared" si="326"/>
        <v>EMPTY</v>
      </c>
      <c r="V1877" s="14" t="str">
        <f t="shared" si="327"/>
        <v>EMPTY</v>
      </c>
      <c r="W1877" s="14" t="str">
        <f>IF(L1877="beforeTx",timingTable[[#This Row],[FRT32_val]]-timingTable[[#This Row],[FRT32_trace]],"EMPTY")</f>
        <v>EMPTY</v>
      </c>
      <c r="X1877" s="14" t="str">
        <f t="shared" si="328"/>
        <v>EMPTY</v>
      </c>
      <c r="Y1877" s="14" t="str">
        <f t="shared" si="329"/>
        <v>EMPTY</v>
      </c>
      <c r="Z1877" s="14" t="str">
        <f>IF(AND(P1877="beforeRx",O1878="afterRx"),J1878-timingTable[[#This Row],[FRT32_trace]],"EMPTY")</f>
        <v>EMPTY</v>
      </c>
      <c r="AA1877" s="14" t="str">
        <f>IF(AND(timingTable[[#This Row],[txEnd]]="txEnd",Q1881="rxStart"),I1881-timingTable[[#This Row],[FRT32_val]],"EMPTY")</f>
        <v>EMPTY</v>
      </c>
    </row>
    <row r="1878" spans="1:27" x14ac:dyDescent="0.25">
      <c r="A1878" s="14" t="s">
        <v>6677</v>
      </c>
      <c r="B1878">
        <v>335694430056</v>
      </c>
      <c r="C1878" s="14" t="s">
        <v>14702</v>
      </c>
      <c r="D1878">
        <v>6</v>
      </c>
      <c r="E1878" s="14" t="s">
        <v>1077</v>
      </c>
      <c r="F1878" s="14" t="s">
        <v>14703</v>
      </c>
      <c r="G1878" s="14">
        <f>timingTable[[#This Row],[FRT_DEC]]-B1877</f>
        <v>3633</v>
      </c>
      <c r="H18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INFO]]))),H1877)</f>
        <v>142</v>
      </c>
      <c r="I18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686978018</v>
      </c>
      <c r="J1878" s="14">
        <f>HEX2DEC(RIGHT(timingTable[[#This Row],[FRT_HEX]],MIN(LEN(timingTable[[#This Row],[FRT_HEX]])-2,8)))</f>
        <v>686980968</v>
      </c>
      <c r="K1878" s="14" t="str">
        <f>IF(timingTable[[#This Row],['[TRACECODE']:.1]]=140,"afterTx","")</f>
        <v/>
      </c>
      <c r="L1878" s="14" t="str">
        <f t="shared" si="319"/>
        <v/>
      </c>
      <c r="M1878" s="14" t="str">
        <f>IF(AND(H1878=H1877,K1877="afterTx",timingTable[[#This Row],['[TRACECODE']:.1]]=6),"dc","")</f>
        <v>dc</v>
      </c>
      <c r="N1878" s="14" t="str">
        <f t="shared" si="320"/>
        <v/>
      </c>
      <c r="O1878" s="14" t="str">
        <f>IF(timingTable[[#This Row],['[TRACECODE']:.1]]=141,"afterRx","")</f>
        <v/>
      </c>
      <c r="P1878" s="14" t="str">
        <f t="shared" si="321"/>
        <v/>
      </c>
      <c r="Q1878" s="14" t="str">
        <f t="shared" si="322"/>
        <v/>
      </c>
      <c r="R1878" s="14" t="str">
        <f t="shared" si="323"/>
        <v/>
      </c>
      <c r="S1878" s="14" t="str">
        <f t="shared" si="324"/>
        <v>EMPTY</v>
      </c>
      <c r="T1878" s="14" t="str">
        <f t="shared" si="325"/>
        <v>EMPTY</v>
      </c>
      <c r="U1878" s="14" t="str">
        <f t="shared" si="326"/>
        <v>EMPTY</v>
      </c>
      <c r="V1878" s="14" t="str">
        <f t="shared" si="327"/>
        <v>EMPTY</v>
      </c>
      <c r="W1878" s="14" t="str">
        <f>IF(L1878="beforeTx",timingTable[[#This Row],[FRT32_val]]-timingTable[[#This Row],[FRT32_trace]],"EMPTY")</f>
        <v>EMPTY</v>
      </c>
      <c r="X1878" s="14" t="str">
        <f t="shared" si="328"/>
        <v>EMPTY</v>
      </c>
      <c r="Y1878" s="14" t="str">
        <f t="shared" si="329"/>
        <v>EMPTY</v>
      </c>
      <c r="Z1878" s="14" t="str">
        <f>IF(AND(P1878="beforeRx",O1879="afterRx"),J1879-timingTable[[#This Row],[FRT32_trace]],"EMPTY")</f>
        <v>EMPTY</v>
      </c>
      <c r="AA1878" s="14" t="str">
        <f>IF(AND(timingTable[[#This Row],[txEnd]]="txEnd",Q1882="rxStart"),I1882-timingTable[[#This Row],[FRT32_val]],"EMPTY")</f>
        <v>EMPTY</v>
      </c>
    </row>
    <row r="1879" spans="1:27" x14ac:dyDescent="0.25">
      <c r="A1879" s="14" t="s">
        <v>6678</v>
      </c>
      <c r="B1879">
        <v>335694430058</v>
      </c>
      <c r="C1879" s="14" t="s">
        <v>14704</v>
      </c>
      <c r="D1879">
        <v>6</v>
      </c>
      <c r="E1879" s="14" t="s">
        <v>1077</v>
      </c>
      <c r="F1879" s="14" t="s">
        <v>7877</v>
      </c>
      <c r="G1879" s="14">
        <f>timingTable[[#This Row],[FRT_DEC]]-B1878</f>
        <v>2</v>
      </c>
      <c r="H18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INFO]]))),H1878)</f>
        <v>142</v>
      </c>
      <c r="I18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79" s="14">
        <f>HEX2DEC(RIGHT(timingTable[[#This Row],[FRT_HEX]],MIN(LEN(timingTable[[#This Row],[FRT_HEX]])-2,8)))</f>
        <v>686980970</v>
      </c>
      <c r="K1879" s="14" t="str">
        <f>IF(timingTable[[#This Row],['[TRACECODE']:.1]]=140,"afterTx","")</f>
        <v/>
      </c>
      <c r="L1879" s="14" t="str">
        <f t="shared" si="319"/>
        <v/>
      </c>
      <c r="M1879" s="14" t="str">
        <f>IF(AND(H1879=H1878,K1878="afterTx",timingTable[[#This Row],['[TRACECODE']:.1]]=6),"dc","")</f>
        <v/>
      </c>
      <c r="N1879" s="14" t="str">
        <f t="shared" si="320"/>
        <v/>
      </c>
      <c r="O1879" s="14" t="str">
        <f>IF(timingTable[[#This Row],['[TRACECODE']:.1]]=141,"afterRx","")</f>
        <v/>
      </c>
      <c r="P1879" s="14" t="str">
        <f t="shared" si="321"/>
        <v/>
      </c>
      <c r="Q1879" s="14" t="str">
        <f t="shared" si="322"/>
        <v/>
      </c>
      <c r="R1879" s="14" t="str">
        <f t="shared" si="323"/>
        <v/>
      </c>
      <c r="S1879" s="14" t="str">
        <f t="shared" si="324"/>
        <v>EMPTY</v>
      </c>
      <c r="T1879" s="14" t="str">
        <f t="shared" si="325"/>
        <v>EMPTY</v>
      </c>
      <c r="U1879" s="14" t="str">
        <f t="shared" si="326"/>
        <v>EMPTY</v>
      </c>
      <c r="V1879" s="14" t="str">
        <f t="shared" si="327"/>
        <v>EMPTY</v>
      </c>
      <c r="W1879" s="14" t="str">
        <f>IF(L1879="beforeTx",timingTable[[#This Row],[FRT32_val]]-timingTable[[#This Row],[FRT32_trace]],"EMPTY")</f>
        <v>EMPTY</v>
      </c>
      <c r="X1879" s="14" t="str">
        <f t="shared" si="328"/>
        <v>EMPTY</v>
      </c>
      <c r="Y1879" s="14" t="str">
        <f t="shared" si="329"/>
        <v>EMPTY</v>
      </c>
      <c r="Z1879" s="14" t="str">
        <f>IF(AND(P1879="beforeRx",O1880="afterRx"),J1880-timingTable[[#This Row],[FRT32_trace]],"EMPTY")</f>
        <v>EMPTY</v>
      </c>
      <c r="AA1879" s="14" t="str">
        <f>IF(AND(timingTable[[#This Row],[txEnd]]="txEnd",Q1883="rxStart"),I1883-timingTable[[#This Row],[FRT32_val]],"EMPTY")</f>
        <v>EMPTY</v>
      </c>
    </row>
    <row r="1880" spans="1:27" x14ac:dyDescent="0.25">
      <c r="A1880" s="14" t="s">
        <v>6679</v>
      </c>
      <c r="B1880">
        <v>335694430060</v>
      </c>
      <c r="C1880" s="14" t="s">
        <v>14705</v>
      </c>
      <c r="D1880">
        <v>122</v>
      </c>
      <c r="E1880" s="14" t="s">
        <v>3921</v>
      </c>
      <c r="F1880" s="14" t="s">
        <v>14706</v>
      </c>
      <c r="G1880" s="14">
        <f>timingTable[[#This Row],[FRT_DEC]]-B1879</f>
        <v>2</v>
      </c>
      <c r="H18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INFO]]))),H1879)</f>
        <v>142</v>
      </c>
      <c r="I18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686980909</v>
      </c>
      <c r="J1880" s="14">
        <f>HEX2DEC(RIGHT(timingTable[[#This Row],[FRT_HEX]],MIN(LEN(timingTable[[#This Row],[FRT_HEX]])-2,8)))</f>
        <v>686980972</v>
      </c>
      <c r="K1880" s="14" t="str">
        <f>IF(timingTable[[#This Row],['[TRACECODE']:.1]]=140,"afterTx","")</f>
        <v/>
      </c>
      <c r="L1880" s="14" t="str">
        <f t="shared" si="319"/>
        <v/>
      </c>
      <c r="M1880" s="14" t="str">
        <f>IF(AND(H1880=H1879,K1879="afterTx",timingTable[[#This Row],['[TRACECODE']:.1]]=6),"dc","")</f>
        <v/>
      </c>
      <c r="N1880" s="14" t="str">
        <f t="shared" si="320"/>
        <v>txEnd</v>
      </c>
      <c r="O1880" s="14" t="str">
        <f>IF(timingTable[[#This Row],['[TRACECODE']:.1]]=141,"afterRx","")</f>
        <v/>
      </c>
      <c r="P1880" s="14" t="str">
        <f t="shared" si="321"/>
        <v/>
      </c>
      <c r="Q1880" s="14" t="str">
        <f t="shared" si="322"/>
        <v/>
      </c>
      <c r="R1880" s="14" t="str">
        <f t="shared" si="323"/>
        <v/>
      </c>
      <c r="S1880" s="14" t="str">
        <f t="shared" si="324"/>
        <v>EMPTY</v>
      </c>
      <c r="T1880" s="14" t="str">
        <f t="shared" si="325"/>
        <v>EMPTY</v>
      </c>
      <c r="U1880" s="14" t="str">
        <f t="shared" si="326"/>
        <v>EMPTY</v>
      </c>
      <c r="V1880" s="14" t="str">
        <f t="shared" si="327"/>
        <v>EMPTY</v>
      </c>
      <c r="W1880" s="14" t="str">
        <f>IF(L1880="beforeTx",timingTable[[#This Row],[FRT32_val]]-timingTable[[#This Row],[FRT32_trace]],"EMPTY")</f>
        <v>EMPTY</v>
      </c>
      <c r="X1880" s="14" t="str">
        <f t="shared" si="328"/>
        <v>EMPTY</v>
      </c>
      <c r="Y1880" s="14" t="str">
        <f t="shared" si="329"/>
        <v>EMPTY</v>
      </c>
      <c r="Z1880" s="14" t="str">
        <f>IF(AND(P1880="beforeRx",O1881="afterRx"),J1881-timingTable[[#This Row],[FRT32_trace]],"EMPTY")</f>
        <v>EMPTY</v>
      </c>
      <c r="AA1880" s="14" t="str">
        <f>IF(AND(timingTable[[#This Row],[txEnd]]="txEnd",Q1884="rxStart"),I1884-timingTable[[#This Row],[FRT32_val]],"EMPTY")</f>
        <v>EMPTY</v>
      </c>
    </row>
    <row r="1881" spans="1:27" x14ac:dyDescent="0.25">
      <c r="A1881" s="14" t="s">
        <v>6680</v>
      </c>
      <c r="B1881">
        <v>335694430064</v>
      </c>
      <c r="C1881" s="14" t="s">
        <v>14707</v>
      </c>
      <c r="D1881">
        <v>122</v>
      </c>
      <c r="E1881" s="14" t="s">
        <v>3921</v>
      </c>
      <c r="F1881" s="14" t="s">
        <v>7878</v>
      </c>
      <c r="G1881" s="14">
        <f>timingTable[[#This Row],[FRT_DEC]]-B1880</f>
        <v>4</v>
      </c>
      <c r="H18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INFO]]))),H1880)</f>
        <v>142</v>
      </c>
      <c r="I18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81" s="14">
        <f>HEX2DEC(RIGHT(timingTable[[#This Row],[FRT_HEX]],MIN(LEN(timingTable[[#This Row],[FRT_HEX]])-2,8)))</f>
        <v>686980976</v>
      </c>
      <c r="K1881" s="14" t="str">
        <f>IF(timingTable[[#This Row],['[TRACECODE']:.1]]=140,"afterTx","")</f>
        <v/>
      </c>
      <c r="L1881" s="14" t="str">
        <f t="shared" si="319"/>
        <v/>
      </c>
      <c r="M1881" s="14" t="str">
        <f>IF(AND(H1881=H1880,K1880="afterTx",timingTable[[#This Row],['[TRACECODE']:.1]]=6),"dc","")</f>
        <v/>
      </c>
      <c r="N1881" s="14" t="str">
        <f t="shared" si="320"/>
        <v/>
      </c>
      <c r="O1881" s="14" t="str">
        <f>IF(timingTable[[#This Row],['[TRACECODE']:.1]]=141,"afterRx","")</f>
        <v/>
      </c>
      <c r="P1881" s="14" t="str">
        <f t="shared" si="321"/>
        <v/>
      </c>
      <c r="Q1881" s="14" t="str">
        <f t="shared" si="322"/>
        <v/>
      </c>
      <c r="R1881" s="14" t="str">
        <f t="shared" si="323"/>
        <v/>
      </c>
      <c r="S1881" s="14" t="str">
        <f t="shared" si="324"/>
        <v>EMPTY</v>
      </c>
      <c r="T1881" s="14" t="str">
        <f t="shared" si="325"/>
        <v>EMPTY</v>
      </c>
      <c r="U1881" s="14" t="str">
        <f t="shared" si="326"/>
        <v>EMPTY</v>
      </c>
      <c r="V1881" s="14" t="str">
        <f t="shared" si="327"/>
        <v>EMPTY</v>
      </c>
      <c r="W1881" s="14" t="str">
        <f>IF(L1881="beforeTx",timingTable[[#This Row],[FRT32_val]]-timingTable[[#This Row],[FRT32_trace]],"EMPTY")</f>
        <v>EMPTY</v>
      </c>
      <c r="X1881" s="14" t="str">
        <f t="shared" si="328"/>
        <v>EMPTY</v>
      </c>
      <c r="Y1881" s="14" t="str">
        <f t="shared" si="329"/>
        <v>EMPTY</v>
      </c>
      <c r="Z1881" s="14" t="str">
        <f>IF(AND(P1881="beforeRx",O1882="afterRx"),J1882-timingTable[[#This Row],[FRT32_trace]],"EMPTY")</f>
        <v>EMPTY</v>
      </c>
      <c r="AA1881" s="14" t="str">
        <f>IF(AND(timingTable[[#This Row],[txEnd]]="txEnd",Q1885="rxStart"),I1885-timingTable[[#This Row],[FRT32_val]],"EMPTY")</f>
        <v>EMPTY</v>
      </c>
    </row>
    <row r="1882" spans="1:27" x14ac:dyDescent="0.25">
      <c r="A1882" s="14" t="s">
        <v>6681</v>
      </c>
      <c r="B1882">
        <v>335694430072</v>
      </c>
      <c r="C1882" s="14" t="s">
        <v>14708</v>
      </c>
      <c r="D1882">
        <v>151</v>
      </c>
      <c r="E1882" s="14" t="s">
        <v>7876</v>
      </c>
      <c r="F1882" s="14" t="s">
        <v>8006</v>
      </c>
      <c r="G1882" s="14">
        <f>timingTable[[#This Row],[FRT_DEC]]-B1881</f>
        <v>8</v>
      </c>
      <c r="H18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INFO]]))),H1881)</f>
        <v>142</v>
      </c>
      <c r="I18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882" s="14">
        <f>HEX2DEC(RIGHT(timingTable[[#This Row],[FRT_HEX]],MIN(LEN(timingTable[[#This Row],[FRT_HEX]])-2,8)))</f>
        <v>686980984</v>
      </c>
      <c r="K1882" s="14" t="str">
        <f>IF(timingTable[[#This Row],['[TRACECODE']:.1]]=140,"afterTx","")</f>
        <v/>
      </c>
      <c r="L1882" s="14" t="str">
        <f t="shared" si="319"/>
        <v/>
      </c>
      <c r="M1882" s="14" t="str">
        <f>IF(AND(H1882=H1881,K1881="afterTx",timingTable[[#This Row],['[TRACECODE']:.1]]=6),"dc","")</f>
        <v/>
      </c>
      <c r="N1882" s="14" t="str">
        <f t="shared" si="320"/>
        <v/>
      </c>
      <c r="O1882" s="14" t="str">
        <f>IF(timingTable[[#This Row],['[TRACECODE']:.1]]=141,"afterRx","")</f>
        <v/>
      </c>
      <c r="P1882" s="14" t="str">
        <f t="shared" si="321"/>
        <v/>
      </c>
      <c r="Q1882" s="14" t="str">
        <f t="shared" si="322"/>
        <v/>
      </c>
      <c r="R1882" s="14" t="str">
        <f t="shared" si="323"/>
        <v/>
      </c>
      <c r="S1882" s="14" t="str">
        <f t="shared" si="324"/>
        <v>EMPTY</v>
      </c>
      <c r="T1882" s="14" t="str">
        <f t="shared" si="325"/>
        <v>EMPTY</v>
      </c>
      <c r="U1882" s="14" t="str">
        <f t="shared" si="326"/>
        <v>EMPTY</v>
      </c>
      <c r="V1882" s="14" t="str">
        <f t="shared" si="327"/>
        <v>EMPTY</v>
      </c>
      <c r="W1882" s="14" t="str">
        <f>IF(L1882="beforeTx",timingTable[[#This Row],[FRT32_val]]-timingTable[[#This Row],[FRT32_trace]],"EMPTY")</f>
        <v>EMPTY</v>
      </c>
      <c r="X1882" s="14" t="str">
        <f t="shared" si="328"/>
        <v>EMPTY</v>
      </c>
      <c r="Y1882" s="14" t="str">
        <f t="shared" si="329"/>
        <v>EMPTY</v>
      </c>
      <c r="Z1882" s="14" t="str">
        <f>IF(AND(P1882="beforeRx",O1883="afterRx"),J1883-timingTable[[#This Row],[FRT32_trace]],"EMPTY")</f>
        <v>EMPTY</v>
      </c>
      <c r="AA1882" s="14" t="str">
        <f>IF(AND(timingTable[[#This Row],[txEnd]]="txEnd",Q1886="rxStart"),I1886-timingTable[[#This Row],[FRT32_val]],"EMPTY")</f>
        <v>EMPTY</v>
      </c>
    </row>
    <row r="1883" spans="1:27" x14ac:dyDescent="0.25">
      <c r="A1883" s="14" t="s">
        <v>6689</v>
      </c>
      <c r="B1883">
        <v>335694430511</v>
      </c>
      <c r="C1883" s="14" t="s">
        <v>14717</v>
      </c>
      <c r="D1883">
        <v>151</v>
      </c>
      <c r="E1883" s="14" t="s">
        <v>7876</v>
      </c>
      <c r="F1883" s="14" t="s">
        <v>8130</v>
      </c>
      <c r="G1883" s="14">
        <f>timingTable[[#This Row],[FRT_DEC]]-B1882</f>
        <v>439</v>
      </c>
      <c r="H18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INFO]]))),H1882)</f>
        <v>142</v>
      </c>
      <c r="I18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883" s="14">
        <f>HEX2DEC(RIGHT(timingTable[[#This Row],[FRT_HEX]],MIN(LEN(timingTable[[#This Row],[FRT_HEX]])-2,8)))</f>
        <v>686981423</v>
      </c>
      <c r="K1883" s="14" t="str">
        <f>IF(timingTable[[#This Row],['[TRACECODE']:.1]]=140,"afterTx","")</f>
        <v/>
      </c>
      <c r="L1883" s="14" t="str">
        <f t="shared" si="319"/>
        <v/>
      </c>
      <c r="M1883" s="14" t="str">
        <f>IF(AND(H1883=H1882,K1882="afterTx",timingTable[[#This Row],['[TRACECODE']:.1]]=6),"dc","")</f>
        <v/>
      </c>
      <c r="N1883" s="14" t="str">
        <f t="shared" si="320"/>
        <v/>
      </c>
      <c r="O1883" s="14" t="str">
        <f>IF(timingTable[[#This Row],['[TRACECODE']:.1]]=141,"afterRx","")</f>
        <v/>
      </c>
      <c r="P1883" s="14" t="str">
        <f t="shared" si="321"/>
        <v/>
      </c>
      <c r="Q1883" s="14" t="str">
        <f t="shared" si="322"/>
        <v/>
      </c>
      <c r="R1883" s="14" t="str">
        <f t="shared" si="323"/>
        <v/>
      </c>
      <c r="S1883" s="14" t="str">
        <f t="shared" si="324"/>
        <v>EMPTY</v>
      </c>
      <c r="T1883" s="14" t="str">
        <f t="shared" si="325"/>
        <v>EMPTY</v>
      </c>
      <c r="U1883" s="14" t="str">
        <f t="shared" si="326"/>
        <v>EMPTY</v>
      </c>
      <c r="V1883" s="14" t="str">
        <f t="shared" si="327"/>
        <v>EMPTY</v>
      </c>
      <c r="W1883" s="14" t="str">
        <f>IF(L1883="beforeTx",timingTable[[#This Row],[FRT32_val]]-timingTable[[#This Row],[FRT32_trace]],"EMPTY")</f>
        <v>EMPTY</v>
      </c>
      <c r="X1883" s="14" t="str">
        <f t="shared" si="328"/>
        <v>EMPTY</v>
      </c>
      <c r="Y1883" s="14" t="str">
        <f t="shared" si="329"/>
        <v>EMPTY</v>
      </c>
      <c r="Z1883" s="14" t="str">
        <f>IF(AND(P1883="beforeRx",O1884="afterRx"),J1884-timingTable[[#This Row],[FRT32_trace]],"EMPTY")</f>
        <v>EMPTY</v>
      </c>
      <c r="AA1883" s="14" t="str">
        <f>IF(AND(timingTable[[#This Row],[txEnd]]="txEnd",Q1887="rxStart"),I1887-timingTable[[#This Row],[FRT32_val]],"EMPTY")</f>
        <v>EMPTY</v>
      </c>
    </row>
    <row r="1884" spans="1:27" x14ac:dyDescent="0.25">
      <c r="A1884" s="14" t="s">
        <v>6692</v>
      </c>
      <c r="B1884">
        <v>335694430535</v>
      </c>
      <c r="C1884" s="14" t="s">
        <v>14720</v>
      </c>
      <c r="D1884">
        <v>130</v>
      </c>
      <c r="E1884" s="14" t="s">
        <v>3933</v>
      </c>
      <c r="F1884" s="14" t="s">
        <v>3993</v>
      </c>
      <c r="G1884" s="14">
        <f>timingTable[[#This Row],[FRT_DEC]]-B1883</f>
        <v>24</v>
      </c>
      <c r="H18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INFO]]))),H1883)</f>
        <v>142</v>
      </c>
      <c r="I18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1179653</v>
      </c>
      <c r="J1884" s="14">
        <f>HEX2DEC(RIGHT(timingTable[[#This Row],[FRT_HEX]],MIN(LEN(timingTable[[#This Row],[FRT_HEX]])-2,8)))</f>
        <v>686981447</v>
      </c>
      <c r="K1884" s="14" t="str">
        <f>IF(timingTable[[#This Row],['[TRACECODE']:.1]]=140,"afterTx","")</f>
        <v/>
      </c>
      <c r="L1884" s="14" t="str">
        <f t="shared" si="319"/>
        <v/>
      </c>
      <c r="M1884" s="14" t="str">
        <f>IF(AND(H1884=H1883,K1883="afterTx",timingTable[[#This Row],['[TRACECODE']:.1]]=6),"dc","")</f>
        <v/>
      </c>
      <c r="N1884" s="14" t="str">
        <f t="shared" si="320"/>
        <v/>
      </c>
      <c r="O1884" s="14" t="str">
        <f>IF(timingTable[[#This Row],['[TRACECODE']:.1]]=141,"afterRx","")</f>
        <v/>
      </c>
      <c r="P1884" s="14" t="str">
        <f t="shared" si="321"/>
        <v>beforeRx</v>
      </c>
      <c r="Q1884" s="14" t="str">
        <f t="shared" si="322"/>
        <v/>
      </c>
      <c r="R1884" s="14" t="str">
        <f t="shared" si="323"/>
        <v/>
      </c>
      <c r="S1884" s="14" t="str">
        <f t="shared" si="324"/>
        <v>EMPTY</v>
      </c>
      <c r="T1884" s="14" t="str">
        <f t="shared" si="325"/>
        <v>EMPTY</v>
      </c>
      <c r="U1884" s="14" t="str">
        <f t="shared" si="326"/>
        <v>EMPTY</v>
      </c>
      <c r="V1884" s="14" t="str">
        <f t="shared" si="327"/>
        <v>EMPTY</v>
      </c>
      <c r="W1884" s="14" t="str">
        <f>IF(L1884="beforeTx",timingTable[[#This Row],[FRT32_val]]-timingTable[[#This Row],[FRT32_trace]],"EMPTY")</f>
        <v>EMPTY</v>
      </c>
      <c r="X1884" s="14" t="str">
        <f t="shared" si="328"/>
        <v>EMPTY</v>
      </c>
      <c r="Y1884" s="14" t="str">
        <f t="shared" si="329"/>
        <v>EMPTY</v>
      </c>
      <c r="Z1884" s="14">
        <f>IF(AND(P1884="beforeRx",O1885="afterRx"),J1885-timingTable[[#This Row],[FRT32_trace]],"EMPTY")</f>
        <v>749</v>
      </c>
      <c r="AA1884" s="14" t="str">
        <f>IF(AND(timingTable[[#This Row],[txEnd]]="txEnd",Q1888="rxStart"),I1888-timingTable[[#This Row],[FRT32_val]],"EMPTY")</f>
        <v>EMPTY</v>
      </c>
    </row>
    <row r="1885" spans="1:27" x14ac:dyDescent="0.25">
      <c r="A1885" s="14" t="s">
        <v>6693</v>
      </c>
      <c r="B1885">
        <v>335694431284</v>
      </c>
      <c r="C1885" s="14" t="s">
        <v>14721</v>
      </c>
      <c r="D1885">
        <v>141</v>
      </c>
      <c r="E1885" s="14" t="s">
        <v>3934</v>
      </c>
      <c r="F1885" s="14" t="s">
        <v>3994</v>
      </c>
      <c r="G1885" s="14">
        <f>timingTable[[#This Row],[FRT_DEC]]-B1884</f>
        <v>749</v>
      </c>
      <c r="H18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INFO]]))),H1884)</f>
        <v>142</v>
      </c>
      <c r="I1885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85" s="14">
        <f>HEX2DEC(RIGHT(timingTable[[#This Row],[FRT_HEX]],MIN(LEN(timingTable[[#This Row],[FRT_HEX]])-2,8)))</f>
        <v>686982196</v>
      </c>
      <c r="K1885" s="14" t="str">
        <f>IF(timingTable[[#This Row],['[TRACECODE']:.1]]=140,"afterTx","")</f>
        <v/>
      </c>
      <c r="L1885" s="14" t="str">
        <f t="shared" si="319"/>
        <v/>
      </c>
      <c r="M1885" s="14" t="str">
        <f>IF(AND(H1885=H1884,K1884="afterTx",timingTable[[#This Row],['[TRACECODE']:.1]]=6),"dc","")</f>
        <v/>
      </c>
      <c r="N1885" s="14" t="str">
        <f t="shared" si="320"/>
        <v/>
      </c>
      <c r="O1885" s="14" t="str">
        <f>IF(timingTable[[#This Row],['[TRACECODE']:.1]]=141,"afterRx","")</f>
        <v>afterRx</v>
      </c>
      <c r="P1885" s="14" t="str">
        <f t="shared" si="321"/>
        <v/>
      </c>
      <c r="Q1885" s="14" t="str">
        <f t="shared" si="322"/>
        <v/>
      </c>
      <c r="R1885" s="14" t="str">
        <f t="shared" si="323"/>
        <v/>
      </c>
      <c r="S1885" s="14" t="str">
        <f t="shared" si="324"/>
        <v>EMPTY</v>
      </c>
      <c r="T1885" s="14" t="str">
        <f t="shared" si="325"/>
        <v>EMPTY</v>
      </c>
      <c r="U1885" s="14" t="str">
        <f t="shared" si="326"/>
        <v>EMPTY</v>
      </c>
      <c r="V1885" s="14" t="str">
        <f t="shared" si="327"/>
        <v>EMPTY</v>
      </c>
      <c r="W1885" s="14" t="str">
        <f>IF(L1885="beforeTx",timingTable[[#This Row],[FRT32_val]]-timingTable[[#This Row],[FRT32_trace]],"EMPTY")</f>
        <v>EMPTY</v>
      </c>
      <c r="X1885" s="14" t="str">
        <f t="shared" si="328"/>
        <v>EMPTY</v>
      </c>
      <c r="Y1885" s="14" t="str">
        <f t="shared" si="329"/>
        <v>EMPTY</v>
      </c>
      <c r="Z1885" s="14" t="str">
        <f>IF(AND(P1885="beforeRx",O1886="afterRx"),J1886-timingTable[[#This Row],[FRT32_trace]],"EMPTY")</f>
        <v>EMPTY</v>
      </c>
      <c r="AA1885" s="14" t="str">
        <f>IF(AND(timingTable[[#This Row],[txEnd]]="txEnd",Q1889="rxStart"),I1889-timingTable[[#This Row],[FRT32_val]],"EMPTY")</f>
        <v>EMPTY</v>
      </c>
    </row>
    <row r="1886" spans="1:27" x14ac:dyDescent="0.25">
      <c r="A1886" s="14" t="s">
        <v>6696</v>
      </c>
      <c r="B1886">
        <v>335694432638</v>
      </c>
      <c r="C1886" s="14" t="s">
        <v>14724</v>
      </c>
      <c r="D1886">
        <v>123</v>
      </c>
      <c r="E1886" s="14" t="s">
        <v>3922</v>
      </c>
      <c r="F1886" s="14" t="s">
        <v>14725</v>
      </c>
      <c r="G1886" s="14">
        <f>timingTable[[#This Row],[FRT_DEC]]-B1885</f>
        <v>1354</v>
      </c>
      <c r="H18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INFO]]))),H1885)</f>
        <v>142</v>
      </c>
      <c r="I18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686983122</v>
      </c>
      <c r="J1886" s="14">
        <f>HEX2DEC(RIGHT(timingTable[[#This Row],[FRT_HEX]],MIN(LEN(timingTable[[#This Row],[FRT_HEX]])-2,8)))</f>
        <v>686983550</v>
      </c>
      <c r="K1886" s="14" t="str">
        <f>IF(timingTable[[#This Row],['[TRACECODE']:.1]]=140,"afterTx","")</f>
        <v/>
      </c>
      <c r="L1886" s="14" t="str">
        <f t="shared" si="319"/>
        <v/>
      </c>
      <c r="M1886" s="14" t="str">
        <f>IF(AND(H1886=H1885,K1885="afterTx",timingTable[[#This Row],['[TRACECODE']:.1]]=6),"dc","")</f>
        <v/>
      </c>
      <c r="N1886" s="14" t="str">
        <f t="shared" si="320"/>
        <v/>
      </c>
      <c r="O1886" s="14" t="str">
        <f>IF(timingTable[[#This Row],['[TRACECODE']:.1]]=141,"afterRx","")</f>
        <v/>
      </c>
      <c r="P1886" s="14" t="str">
        <f t="shared" si="321"/>
        <v/>
      </c>
      <c r="Q1886" s="14" t="str">
        <f t="shared" si="322"/>
        <v>rxStart</v>
      </c>
      <c r="R1886" s="14" t="str">
        <f t="shared" si="323"/>
        <v/>
      </c>
      <c r="S1886" s="14" t="str">
        <f t="shared" si="324"/>
        <v>EMPTY</v>
      </c>
      <c r="T1886" s="14" t="str">
        <f t="shared" si="325"/>
        <v>EMPTY</v>
      </c>
      <c r="U1886" s="14" t="str">
        <f t="shared" si="326"/>
        <v>EMPTY</v>
      </c>
      <c r="V1886" s="14" t="str">
        <f t="shared" si="327"/>
        <v>EMPTY</v>
      </c>
      <c r="W1886" s="14" t="str">
        <f>IF(L1886="beforeTx",timingTable[[#This Row],[FRT32_val]]-timingTable[[#This Row],[FRT32_trace]],"EMPTY")</f>
        <v>EMPTY</v>
      </c>
      <c r="X1886" s="14" t="str">
        <f t="shared" si="328"/>
        <v>EMPTY</v>
      </c>
      <c r="Y1886" s="14" t="str">
        <f t="shared" si="329"/>
        <v>EMPTY</v>
      </c>
      <c r="Z1886" s="14" t="str">
        <f>IF(AND(P1886="beforeRx",O1887="afterRx"),J1887-timingTable[[#This Row],[FRT32_trace]],"EMPTY")</f>
        <v>EMPTY</v>
      </c>
      <c r="AA1886" s="14" t="str">
        <f>IF(AND(timingTable[[#This Row],[txEnd]]="txEnd",Q1890="rxStart"),I1890-timingTable[[#This Row],[FRT32_val]],"EMPTY")</f>
        <v>EMPTY</v>
      </c>
    </row>
    <row r="1887" spans="1:27" x14ac:dyDescent="0.25">
      <c r="A1887" s="14" t="s">
        <v>6697</v>
      </c>
      <c r="B1887">
        <v>335694432644</v>
      </c>
      <c r="C1887" s="14" t="s">
        <v>14726</v>
      </c>
      <c r="D1887">
        <v>123</v>
      </c>
      <c r="E1887" s="14" t="s">
        <v>3922</v>
      </c>
      <c r="F1887" s="14" t="s">
        <v>7879</v>
      </c>
      <c r="G1887" s="14">
        <f>timingTable[[#This Row],[FRT_DEC]]-B1886</f>
        <v>6</v>
      </c>
      <c r="H18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INFO]]))),H1886)</f>
        <v>142</v>
      </c>
      <c r="I18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87" s="14">
        <f>HEX2DEC(RIGHT(timingTable[[#This Row],[FRT_HEX]],MIN(LEN(timingTable[[#This Row],[FRT_HEX]])-2,8)))</f>
        <v>686983556</v>
      </c>
      <c r="K1887" s="14" t="str">
        <f>IF(timingTable[[#This Row],['[TRACECODE']:.1]]=140,"afterTx","")</f>
        <v/>
      </c>
      <c r="L1887" s="14" t="str">
        <f t="shared" si="319"/>
        <v/>
      </c>
      <c r="M1887" s="14" t="str">
        <f>IF(AND(H1887=H1886,K1886="afterTx",timingTable[[#This Row],['[TRACECODE']:.1]]=6),"dc","")</f>
        <v/>
      </c>
      <c r="N1887" s="14" t="str">
        <f t="shared" si="320"/>
        <v/>
      </c>
      <c r="O1887" s="14" t="str">
        <f>IF(timingTable[[#This Row],['[TRACECODE']:.1]]=141,"afterRx","")</f>
        <v/>
      </c>
      <c r="P1887" s="14" t="str">
        <f t="shared" si="321"/>
        <v/>
      </c>
      <c r="Q1887" s="14" t="str">
        <f t="shared" si="322"/>
        <v/>
      </c>
      <c r="R1887" s="14" t="str">
        <f t="shared" si="323"/>
        <v/>
      </c>
      <c r="S1887" s="14" t="str">
        <f t="shared" si="324"/>
        <v>EMPTY</v>
      </c>
      <c r="T1887" s="14" t="str">
        <f t="shared" si="325"/>
        <v>EMPTY</v>
      </c>
      <c r="U1887" s="14" t="str">
        <f t="shared" si="326"/>
        <v>EMPTY</v>
      </c>
      <c r="V1887" s="14" t="str">
        <f t="shared" si="327"/>
        <v>EMPTY</v>
      </c>
      <c r="W1887" s="14" t="str">
        <f>IF(L1887="beforeTx",timingTable[[#This Row],[FRT32_val]]-timingTable[[#This Row],[FRT32_trace]],"EMPTY")</f>
        <v>EMPTY</v>
      </c>
      <c r="X1887" s="14" t="str">
        <f t="shared" si="328"/>
        <v>EMPTY</v>
      </c>
      <c r="Y1887" s="14" t="str">
        <f t="shared" si="329"/>
        <v>EMPTY</v>
      </c>
      <c r="Z1887" s="14" t="str">
        <f>IF(AND(P1887="beforeRx",O1888="afterRx"),J1888-timingTable[[#This Row],[FRT32_trace]],"EMPTY")</f>
        <v>EMPTY</v>
      </c>
      <c r="AA1887" s="14" t="str">
        <f>IF(AND(timingTable[[#This Row],[txEnd]]="txEnd",Q1891="rxStart"),I1891-timingTable[[#This Row],[FRT32_val]],"EMPTY")</f>
        <v>EMPTY</v>
      </c>
    </row>
    <row r="1888" spans="1:27" x14ac:dyDescent="0.25">
      <c r="A1888" s="14" t="s">
        <v>6701</v>
      </c>
      <c r="B1888">
        <v>335694432974</v>
      </c>
      <c r="C1888" s="14" t="s">
        <v>14730</v>
      </c>
      <c r="D1888">
        <v>124</v>
      </c>
      <c r="E1888" s="14" t="s">
        <v>3923</v>
      </c>
      <c r="F1888" s="14" t="s">
        <v>14731</v>
      </c>
      <c r="G1888" s="14">
        <f>timingTable[[#This Row],[FRT_DEC]]-B1887</f>
        <v>330</v>
      </c>
      <c r="H18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INFO]]))),H1887)</f>
        <v>142</v>
      </c>
      <c r="I18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686983655</v>
      </c>
      <c r="J1888" s="14">
        <f>HEX2DEC(RIGHT(timingTable[[#This Row],[FRT_HEX]],MIN(LEN(timingTable[[#This Row],[FRT_HEX]])-2,8)))</f>
        <v>686983886</v>
      </c>
      <c r="K1888" s="14" t="str">
        <f>IF(timingTable[[#This Row],['[TRACECODE']:.1]]=140,"afterTx","")</f>
        <v/>
      </c>
      <c r="L1888" s="14" t="str">
        <f t="shared" si="319"/>
        <v/>
      </c>
      <c r="M1888" s="14" t="str">
        <f>IF(AND(H1888=H1887,K1887="afterTx",timingTable[[#This Row],['[TRACECODE']:.1]]=6),"dc","")</f>
        <v/>
      </c>
      <c r="N1888" s="14" t="str">
        <f t="shared" si="320"/>
        <v/>
      </c>
      <c r="O1888" s="14" t="str">
        <f>IF(timingTable[[#This Row],['[TRACECODE']:.1]]=141,"afterRx","")</f>
        <v/>
      </c>
      <c r="P1888" s="14" t="str">
        <f t="shared" si="321"/>
        <v/>
      </c>
      <c r="Q1888" s="14" t="str">
        <f t="shared" si="322"/>
        <v/>
      </c>
      <c r="R1888" s="14" t="str">
        <f t="shared" si="323"/>
        <v>rxEnd</v>
      </c>
      <c r="S1888" s="14" t="str">
        <f t="shared" si="324"/>
        <v>EMPTY</v>
      </c>
      <c r="T1888" s="14" t="str">
        <f t="shared" si="325"/>
        <v>EMPTY</v>
      </c>
      <c r="U1888" s="14">
        <f t="shared" si="326"/>
        <v>-686983653</v>
      </c>
      <c r="V1888" s="14" t="str">
        <f t="shared" si="327"/>
        <v>EMPTY</v>
      </c>
      <c r="W1888" s="14" t="str">
        <f>IF(L1888="beforeTx",timingTable[[#This Row],[FRT32_val]]-timingTable[[#This Row],[FRT32_trace]],"EMPTY")</f>
        <v>EMPTY</v>
      </c>
      <c r="X1888" s="14" t="str">
        <f t="shared" si="328"/>
        <v>EMPTY</v>
      </c>
      <c r="Y1888" s="14">
        <f t="shared" si="329"/>
        <v>248</v>
      </c>
      <c r="Z1888" s="14" t="str">
        <f>IF(AND(P1888="beforeRx",O1889="afterRx"),J1889-timingTable[[#This Row],[FRT32_trace]],"EMPTY")</f>
        <v>EMPTY</v>
      </c>
      <c r="AA1888" s="14" t="str">
        <f>IF(AND(timingTable[[#This Row],[txEnd]]="txEnd",Q1892="rxStart"),I1892-timingTable[[#This Row],[FRT32_val]],"EMPTY")</f>
        <v>EMPTY</v>
      </c>
    </row>
    <row r="1889" spans="1:27" x14ac:dyDescent="0.25">
      <c r="A1889" s="14" t="s">
        <v>6702</v>
      </c>
      <c r="B1889">
        <v>335694432976</v>
      </c>
      <c r="C1889" s="14" t="s">
        <v>14732</v>
      </c>
      <c r="D1889">
        <v>124</v>
      </c>
      <c r="E1889" s="14" t="s">
        <v>3923</v>
      </c>
      <c r="F1889" s="14" t="s">
        <v>7880</v>
      </c>
      <c r="G1889" s="14">
        <f>timingTable[[#This Row],[FRT_DEC]]-B1888</f>
        <v>2</v>
      </c>
      <c r="H18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INFO]]))),H1888)</f>
        <v>142</v>
      </c>
      <c r="I18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89" s="14">
        <f>HEX2DEC(RIGHT(timingTable[[#This Row],[FRT_HEX]],MIN(LEN(timingTable[[#This Row],[FRT_HEX]])-2,8)))</f>
        <v>686983888</v>
      </c>
      <c r="K1889" s="14" t="str">
        <f>IF(timingTable[[#This Row],['[TRACECODE']:.1]]=140,"afterTx","")</f>
        <v/>
      </c>
      <c r="L1889" s="14" t="str">
        <f t="shared" si="319"/>
        <v/>
      </c>
      <c r="M1889" s="14" t="str">
        <f>IF(AND(H1889=H1888,K1888="afterTx",timingTable[[#This Row],['[TRACECODE']:.1]]=6),"dc","")</f>
        <v/>
      </c>
      <c r="N1889" s="14" t="str">
        <f t="shared" si="320"/>
        <v/>
      </c>
      <c r="O1889" s="14" t="str">
        <f>IF(timingTable[[#This Row],['[TRACECODE']:.1]]=141,"afterRx","")</f>
        <v/>
      </c>
      <c r="P1889" s="14" t="str">
        <f t="shared" si="321"/>
        <v/>
      </c>
      <c r="Q1889" s="14" t="str">
        <f t="shared" si="322"/>
        <v/>
      </c>
      <c r="R1889" s="14" t="str">
        <f t="shared" si="323"/>
        <v/>
      </c>
      <c r="S1889" s="14" t="str">
        <f t="shared" si="324"/>
        <v>EMPTY</v>
      </c>
      <c r="T1889" s="14" t="str">
        <f t="shared" si="325"/>
        <v>EMPTY</v>
      </c>
      <c r="U1889" s="14" t="str">
        <f t="shared" si="326"/>
        <v>EMPTY</v>
      </c>
      <c r="V1889" s="14" t="str">
        <f t="shared" si="327"/>
        <v>EMPTY</v>
      </c>
      <c r="W1889" s="14" t="str">
        <f>IF(L1889="beforeTx",timingTable[[#This Row],[FRT32_val]]-timingTable[[#This Row],[FRT32_trace]],"EMPTY")</f>
        <v>EMPTY</v>
      </c>
      <c r="X1889" s="14" t="str">
        <f t="shared" si="328"/>
        <v>EMPTY</v>
      </c>
      <c r="Y1889" s="14" t="str">
        <f t="shared" si="329"/>
        <v>EMPTY</v>
      </c>
      <c r="Z1889" s="14" t="str">
        <f>IF(AND(P1889="beforeRx",O1890="afterRx"),J1890-timingTable[[#This Row],[FRT32_trace]],"EMPTY")</f>
        <v>EMPTY</v>
      </c>
      <c r="AA1889" s="14" t="str">
        <f>IF(AND(timingTable[[#This Row],[txEnd]]="txEnd",Q1893="rxStart"),I1893-timingTable[[#This Row],[FRT32_val]],"EMPTY")</f>
        <v>EMPTY</v>
      </c>
    </row>
    <row r="1890" spans="1:27" x14ac:dyDescent="0.25">
      <c r="A1890" s="14" t="s">
        <v>6703</v>
      </c>
      <c r="B1890">
        <v>335694432991</v>
      </c>
      <c r="C1890" s="14" t="s">
        <v>14733</v>
      </c>
      <c r="D1890">
        <v>151</v>
      </c>
      <c r="E1890" s="14" t="s">
        <v>7876</v>
      </c>
      <c r="F1890" s="14" t="s">
        <v>7845</v>
      </c>
      <c r="G1890" s="14">
        <f>timingTable[[#This Row],[FRT_DEC]]-B1889</f>
        <v>15</v>
      </c>
      <c r="H18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INFO]]))),H1889)</f>
        <v>142</v>
      </c>
      <c r="I18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890" s="14">
        <f>HEX2DEC(RIGHT(timingTable[[#This Row],[FRT_HEX]],MIN(LEN(timingTable[[#This Row],[FRT_HEX]])-2,8)))</f>
        <v>686983903</v>
      </c>
      <c r="K1890" s="14" t="str">
        <f>IF(timingTable[[#This Row],['[TRACECODE']:.1]]=140,"afterTx","")</f>
        <v/>
      </c>
      <c r="L1890" s="14" t="str">
        <f t="shared" si="319"/>
        <v>beforeTx</v>
      </c>
      <c r="M1890" s="14" t="str">
        <f>IF(AND(H1890=H1889,K1889="afterTx",timingTable[[#This Row],['[TRACECODE']:.1]]=6),"dc","")</f>
        <v/>
      </c>
      <c r="N1890" s="14" t="str">
        <f t="shared" si="320"/>
        <v/>
      </c>
      <c r="O1890" s="14" t="str">
        <f>IF(timingTable[[#This Row],['[TRACECODE']:.1]]=141,"afterRx","")</f>
        <v/>
      </c>
      <c r="P1890" s="14" t="str">
        <f t="shared" si="321"/>
        <v/>
      </c>
      <c r="Q1890" s="14" t="str">
        <f t="shared" si="322"/>
        <v/>
      </c>
      <c r="R1890" s="14" t="str">
        <f t="shared" si="323"/>
        <v/>
      </c>
      <c r="S1890" s="14" t="str">
        <f t="shared" si="324"/>
        <v>EMPTY</v>
      </c>
      <c r="T1890" s="14" t="str">
        <f t="shared" si="325"/>
        <v>EMPTY</v>
      </c>
      <c r="U1890" s="14" t="str">
        <f t="shared" si="326"/>
        <v>EMPTY</v>
      </c>
      <c r="V1890" s="14" t="str">
        <f t="shared" si="327"/>
        <v>EMPTY</v>
      </c>
      <c r="W1890" s="14">
        <f>IF(L1890="beforeTx",timingTable[[#This Row],[FRT32_val]]-timingTable[[#This Row],[FRT32_trace]],"EMPTY")</f>
        <v>-686983901</v>
      </c>
      <c r="X1890" s="14">
        <f t="shared" si="328"/>
        <v>726</v>
      </c>
      <c r="Y1890" s="14" t="str">
        <f t="shared" si="329"/>
        <v>EMPTY</v>
      </c>
      <c r="Z1890" s="14" t="str">
        <f>IF(AND(P1890="beforeRx",O1891="afterRx"),J1891-timingTable[[#This Row],[FRT32_trace]],"EMPTY")</f>
        <v>EMPTY</v>
      </c>
      <c r="AA1890" s="14" t="str">
        <f>IF(AND(timingTable[[#This Row],[txEnd]]="txEnd",Q1894="rxStart"),I1894-timingTable[[#This Row],[FRT32_val]],"EMPTY")</f>
        <v>EMPTY</v>
      </c>
    </row>
    <row r="1891" spans="1:27" x14ac:dyDescent="0.25">
      <c r="A1891" s="14" t="s">
        <v>6705</v>
      </c>
      <c r="B1891">
        <v>335694433002</v>
      </c>
      <c r="C1891" s="14" t="s">
        <v>14735</v>
      </c>
      <c r="D1891">
        <v>151</v>
      </c>
      <c r="E1891" s="14" t="s">
        <v>7876</v>
      </c>
      <c r="F1891" s="14" t="s">
        <v>8151</v>
      </c>
      <c r="G1891" s="14">
        <f>timingTable[[#This Row],[FRT_DEC]]-B1890</f>
        <v>11</v>
      </c>
      <c r="H18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INFO]]))),H1890)</f>
        <v>142</v>
      </c>
      <c r="I18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1891" s="14">
        <f>HEX2DEC(RIGHT(timingTable[[#This Row],[FRT_HEX]],MIN(LEN(timingTable[[#This Row],[FRT_HEX]])-2,8)))</f>
        <v>686983914</v>
      </c>
      <c r="K1891" s="14" t="str">
        <f>IF(timingTable[[#This Row],['[TRACECODE']:.1]]=140,"afterTx","")</f>
        <v/>
      </c>
      <c r="L1891" s="14" t="str">
        <f t="shared" si="319"/>
        <v/>
      </c>
      <c r="M1891" s="14" t="str">
        <f>IF(AND(H1891=H1890,K1890="afterTx",timingTable[[#This Row],['[TRACECODE']:.1]]=6),"dc","")</f>
        <v/>
      </c>
      <c r="N1891" s="14" t="str">
        <f t="shared" si="320"/>
        <v/>
      </c>
      <c r="O1891" s="14" t="str">
        <f>IF(timingTable[[#This Row],['[TRACECODE']:.1]]=141,"afterRx","")</f>
        <v/>
      </c>
      <c r="P1891" s="14" t="str">
        <f t="shared" si="321"/>
        <v/>
      </c>
      <c r="Q1891" s="14" t="str">
        <f t="shared" si="322"/>
        <v/>
      </c>
      <c r="R1891" s="14" t="str">
        <f t="shared" si="323"/>
        <v/>
      </c>
      <c r="S1891" s="14" t="str">
        <f t="shared" si="324"/>
        <v>EMPTY</v>
      </c>
      <c r="T1891" s="14" t="str">
        <f t="shared" si="325"/>
        <v>EMPTY</v>
      </c>
      <c r="U1891" s="14" t="str">
        <f t="shared" si="326"/>
        <v>EMPTY</v>
      </c>
      <c r="V1891" s="14" t="str">
        <f t="shared" si="327"/>
        <v>EMPTY</v>
      </c>
      <c r="W1891" s="14" t="str">
        <f>IF(L1891="beforeTx",timingTable[[#This Row],[FRT32_val]]-timingTable[[#This Row],[FRT32_trace]],"EMPTY")</f>
        <v>EMPTY</v>
      </c>
      <c r="X1891" s="14" t="str">
        <f t="shared" si="328"/>
        <v>EMPTY</v>
      </c>
      <c r="Y1891" s="14" t="str">
        <f t="shared" si="329"/>
        <v>EMPTY</v>
      </c>
      <c r="Z1891" s="14" t="str">
        <f>IF(AND(P1891="beforeRx",O1892="afterRx"),J1892-timingTable[[#This Row],[FRT32_trace]],"EMPTY")</f>
        <v>EMPTY</v>
      </c>
      <c r="AA1891" s="14" t="str">
        <f>IF(AND(timingTable[[#This Row],[txEnd]]="txEnd",Q1895="rxStart"),I1895-timingTable[[#This Row],[FRT32_val]],"EMPTY")</f>
        <v>EMPTY</v>
      </c>
    </row>
    <row r="1892" spans="1:27" x14ac:dyDescent="0.25">
      <c r="A1892" s="14" t="s">
        <v>6722</v>
      </c>
      <c r="B1892">
        <v>335694433717</v>
      </c>
      <c r="C1892" s="14" t="s">
        <v>14754</v>
      </c>
      <c r="D1892">
        <v>140</v>
      </c>
      <c r="E1892" s="14" t="s">
        <v>1076</v>
      </c>
      <c r="F1892" s="14" t="s">
        <v>7867</v>
      </c>
      <c r="G1892" s="14">
        <f>timingTable[[#This Row],[FRT_DEC]]-B1891</f>
        <v>715</v>
      </c>
      <c r="H18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INFO]]))),H1891)</f>
        <v>142</v>
      </c>
      <c r="I189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892" s="14">
        <f>HEX2DEC(RIGHT(timingTable[[#This Row],[FRT_HEX]],MIN(LEN(timingTable[[#This Row],[FRT_HEX]])-2,8)))</f>
        <v>686984629</v>
      </c>
      <c r="K1892" s="14" t="str">
        <f>IF(timingTable[[#This Row],['[TRACECODE']:.1]]=140,"afterTx","")</f>
        <v>afterTx</v>
      </c>
      <c r="L1892" s="14" t="str">
        <f t="shared" si="319"/>
        <v/>
      </c>
      <c r="M1892" s="14" t="str">
        <f>IF(AND(H1892=H1891,K1891="afterTx",timingTable[[#This Row],['[TRACECODE']:.1]]=6),"dc","")</f>
        <v/>
      </c>
      <c r="N1892" s="14" t="str">
        <f t="shared" si="320"/>
        <v/>
      </c>
      <c r="O1892" s="14" t="str">
        <f>IF(timingTable[[#This Row],['[TRACECODE']:.1]]=141,"afterRx","")</f>
        <v/>
      </c>
      <c r="P1892" s="14" t="str">
        <f t="shared" si="321"/>
        <v/>
      </c>
      <c r="Q1892" s="14" t="str">
        <f t="shared" si="322"/>
        <v/>
      </c>
      <c r="R1892" s="14" t="str">
        <f t="shared" si="323"/>
        <v/>
      </c>
      <c r="S1892" s="14" t="str">
        <f t="shared" si="324"/>
        <v>EMPTY</v>
      </c>
      <c r="T1892" s="14" t="str">
        <f t="shared" si="325"/>
        <v>EMPTY</v>
      </c>
      <c r="U1892" s="14" t="str">
        <f t="shared" si="326"/>
        <v>EMPTY</v>
      </c>
      <c r="V1892" s="14" t="str">
        <f t="shared" si="327"/>
        <v>EMPTY</v>
      </c>
      <c r="W1892" s="14" t="str">
        <f>IF(L1892="beforeTx",timingTable[[#This Row],[FRT32_val]]-timingTable[[#This Row],[FRT32_trace]],"EMPTY")</f>
        <v>EMPTY</v>
      </c>
      <c r="X1892" s="14" t="str">
        <f t="shared" si="328"/>
        <v>EMPTY</v>
      </c>
      <c r="Y1892" s="14" t="str">
        <f t="shared" si="329"/>
        <v>EMPTY</v>
      </c>
      <c r="Z1892" s="14" t="str">
        <f>IF(AND(P1892="beforeRx",O1893="afterRx"),J1893-timingTable[[#This Row],[FRT32_trace]],"EMPTY")</f>
        <v>EMPTY</v>
      </c>
      <c r="AA1892" s="14" t="str">
        <f>IF(AND(timingTable[[#This Row],[txEnd]]="txEnd",Q1896="rxStart"),I1896-timingTable[[#This Row],[FRT32_val]],"EMPTY")</f>
        <v>EMPTY</v>
      </c>
    </row>
    <row r="1893" spans="1:27" x14ac:dyDescent="0.25">
      <c r="A1893" s="14" t="s">
        <v>6734</v>
      </c>
      <c r="B1893">
        <v>335694435078</v>
      </c>
      <c r="C1893" s="14" t="s">
        <v>14767</v>
      </c>
      <c r="D1893">
        <v>151</v>
      </c>
      <c r="E1893" s="14" t="s">
        <v>7876</v>
      </c>
      <c r="F1893" s="14" t="s">
        <v>7989</v>
      </c>
      <c r="G1893" s="14">
        <f>timingTable[[#This Row],[FRT_DEC]]-B1892</f>
        <v>1361</v>
      </c>
      <c r="H18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INFO]]))),H1892)</f>
        <v>142</v>
      </c>
      <c r="I18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893" s="14">
        <f>HEX2DEC(RIGHT(timingTable[[#This Row],[FRT_HEX]],MIN(LEN(timingTable[[#This Row],[FRT_HEX]])-2,8)))</f>
        <v>686985990</v>
      </c>
      <c r="K1893" s="14" t="str">
        <f>IF(timingTable[[#This Row],['[TRACECODE']:.1]]=140,"afterTx","")</f>
        <v/>
      </c>
      <c r="L1893" s="14" t="str">
        <f t="shared" si="319"/>
        <v/>
      </c>
      <c r="M1893" s="14" t="str">
        <f>IF(AND(H1893=H1892,K1892="afterTx",timingTable[[#This Row],['[TRACECODE']:.1]]=6),"dc","")</f>
        <v/>
      </c>
      <c r="N1893" s="14" t="str">
        <f t="shared" si="320"/>
        <v/>
      </c>
      <c r="O1893" s="14" t="str">
        <f>IF(timingTable[[#This Row],['[TRACECODE']:.1]]=141,"afterRx","")</f>
        <v/>
      </c>
      <c r="P1893" s="14" t="str">
        <f t="shared" si="321"/>
        <v/>
      </c>
      <c r="Q1893" s="14" t="str">
        <f t="shared" si="322"/>
        <v/>
      </c>
      <c r="R1893" s="14" t="str">
        <f t="shared" si="323"/>
        <v/>
      </c>
      <c r="S1893" s="14" t="str">
        <f t="shared" si="324"/>
        <v>EMPTY</v>
      </c>
      <c r="T1893" s="14" t="str">
        <f t="shared" si="325"/>
        <v>EMPTY</v>
      </c>
      <c r="U1893" s="14" t="str">
        <f t="shared" si="326"/>
        <v>EMPTY</v>
      </c>
      <c r="V1893" s="14" t="str">
        <f t="shared" si="327"/>
        <v>EMPTY</v>
      </c>
      <c r="W1893" s="14" t="str">
        <f>IF(L1893="beforeTx",timingTable[[#This Row],[FRT32_val]]-timingTable[[#This Row],[FRT32_trace]],"EMPTY")</f>
        <v>EMPTY</v>
      </c>
      <c r="X1893" s="14" t="str">
        <f t="shared" si="328"/>
        <v>EMPTY</v>
      </c>
      <c r="Y1893" s="14" t="str">
        <f t="shared" si="329"/>
        <v>EMPTY</v>
      </c>
      <c r="Z1893" s="14" t="str">
        <f>IF(AND(P1893="beforeRx",O1894="afterRx"),J1894-timingTable[[#This Row],[FRT32_trace]],"EMPTY")</f>
        <v>EMPTY</v>
      </c>
      <c r="AA1893" s="14" t="str">
        <f>IF(AND(timingTable[[#This Row],[txEnd]]="txEnd",Q1897="rxStart"),I1897-timingTable[[#This Row],[FRT32_val]],"EMPTY")</f>
        <v>EMPTY</v>
      </c>
    </row>
    <row r="1894" spans="1:27" x14ac:dyDescent="0.25">
      <c r="A1894" s="14" t="s">
        <v>6737</v>
      </c>
      <c r="B1894">
        <v>335694440919</v>
      </c>
      <c r="C1894" s="14" t="s">
        <v>14770</v>
      </c>
      <c r="D1894">
        <v>151</v>
      </c>
      <c r="E1894" s="14" t="s">
        <v>7876</v>
      </c>
      <c r="F1894" s="14" t="s">
        <v>7845</v>
      </c>
      <c r="G1894" s="14">
        <f>timingTable[[#This Row],[FRT_DEC]]-B1893</f>
        <v>5841</v>
      </c>
      <c r="H18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INFO]]))),H1893)</f>
        <v>142</v>
      </c>
      <c r="I18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894" s="14">
        <f>HEX2DEC(RIGHT(timingTable[[#This Row],[FRT_HEX]],MIN(LEN(timingTable[[#This Row],[FRT_HEX]])-2,8)))</f>
        <v>686991831</v>
      </c>
      <c r="K1894" s="14" t="str">
        <f>IF(timingTable[[#This Row],['[TRACECODE']:.1]]=140,"afterTx","")</f>
        <v/>
      </c>
      <c r="L1894" s="14" t="str">
        <f t="shared" si="319"/>
        <v/>
      </c>
      <c r="M1894" s="14" t="str">
        <f>IF(AND(H1894=H1893,K1893="afterTx",timingTable[[#This Row],['[TRACECODE']:.1]]=6),"dc","")</f>
        <v/>
      </c>
      <c r="N1894" s="14" t="str">
        <f t="shared" si="320"/>
        <v/>
      </c>
      <c r="O1894" s="14" t="str">
        <f>IF(timingTable[[#This Row],['[TRACECODE']:.1]]=141,"afterRx","")</f>
        <v/>
      </c>
      <c r="P1894" s="14" t="str">
        <f t="shared" si="321"/>
        <v/>
      </c>
      <c r="Q1894" s="14" t="str">
        <f t="shared" si="322"/>
        <v/>
      </c>
      <c r="R1894" s="14" t="str">
        <f t="shared" si="323"/>
        <v/>
      </c>
      <c r="S1894" s="14" t="str">
        <f t="shared" si="324"/>
        <v>EMPTY</v>
      </c>
      <c r="T1894" s="14" t="str">
        <f t="shared" si="325"/>
        <v>EMPTY</v>
      </c>
      <c r="U1894" s="14" t="str">
        <f t="shared" si="326"/>
        <v>EMPTY</v>
      </c>
      <c r="V1894" s="14" t="str">
        <f t="shared" si="327"/>
        <v>EMPTY</v>
      </c>
      <c r="W1894" s="14" t="str">
        <f>IF(L1894="beforeTx",timingTable[[#This Row],[FRT32_val]]-timingTable[[#This Row],[FRT32_trace]],"EMPTY")</f>
        <v>EMPTY</v>
      </c>
      <c r="X1894" s="14" t="str">
        <f t="shared" si="328"/>
        <v>EMPTY</v>
      </c>
      <c r="Y1894" s="14" t="str">
        <f t="shared" si="329"/>
        <v>EMPTY</v>
      </c>
      <c r="Z1894" s="14" t="str">
        <f>IF(AND(P1894="beforeRx",O1895="afterRx"),J1895-timingTable[[#This Row],[FRT32_trace]],"EMPTY")</f>
        <v>EMPTY</v>
      </c>
      <c r="AA1894" s="14" t="str">
        <f>IF(AND(timingTable[[#This Row],[txEnd]]="txEnd",Q1898="rxStart"),I1898-timingTable[[#This Row],[FRT32_val]],"EMPTY")</f>
        <v>EMPTY</v>
      </c>
    </row>
    <row r="1895" spans="1:27" x14ac:dyDescent="0.25">
      <c r="A1895" s="14" t="s">
        <v>6742</v>
      </c>
      <c r="B1895">
        <v>335694441021</v>
      </c>
      <c r="C1895" s="14" t="s">
        <v>14775</v>
      </c>
      <c r="D1895">
        <v>123</v>
      </c>
      <c r="E1895" s="14" t="s">
        <v>3922</v>
      </c>
      <c r="F1895" s="14" t="s">
        <v>14776</v>
      </c>
      <c r="G1895" s="14">
        <f>timingTable[[#This Row],[FRT_DEC]]-B1894</f>
        <v>102</v>
      </c>
      <c r="H18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INFO]]))),H1894)</f>
        <v>142</v>
      </c>
      <c r="I18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686991711</v>
      </c>
      <c r="J1895" s="14">
        <f>HEX2DEC(RIGHT(timingTable[[#This Row],[FRT_HEX]],MIN(LEN(timingTable[[#This Row],[FRT_HEX]])-2,8)))</f>
        <v>686991933</v>
      </c>
      <c r="K1895" s="14" t="str">
        <f>IF(timingTable[[#This Row],['[TRACECODE']:.1]]=140,"afterTx","")</f>
        <v/>
      </c>
      <c r="L1895" s="14" t="str">
        <f t="shared" si="319"/>
        <v/>
      </c>
      <c r="M1895" s="14" t="str">
        <f>IF(AND(H1895=H1894,K1894="afterTx",timingTable[[#This Row],['[TRACECODE']:.1]]=6),"dc","")</f>
        <v/>
      </c>
      <c r="N1895" s="14" t="str">
        <f t="shared" si="320"/>
        <v/>
      </c>
      <c r="O1895" s="14" t="str">
        <f>IF(timingTable[[#This Row],['[TRACECODE']:.1]]=141,"afterRx","")</f>
        <v/>
      </c>
      <c r="P1895" s="14" t="str">
        <f t="shared" si="321"/>
        <v/>
      </c>
      <c r="Q1895" s="14" t="str">
        <f t="shared" si="322"/>
        <v/>
      </c>
      <c r="R1895" s="14" t="str">
        <f t="shared" si="323"/>
        <v/>
      </c>
      <c r="S1895" s="14" t="str">
        <f t="shared" si="324"/>
        <v>EMPTY</v>
      </c>
      <c r="T1895" s="14" t="str">
        <f t="shared" si="325"/>
        <v>EMPTY</v>
      </c>
      <c r="U1895" s="14" t="str">
        <f t="shared" si="326"/>
        <v>EMPTY</v>
      </c>
      <c r="V1895" s="14" t="str">
        <f t="shared" si="327"/>
        <v>EMPTY</v>
      </c>
      <c r="W1895" s="14" t="str">
        <f>IF(L1895="beforeTx",timingTable[[#This Row],[FRT32_val]]-timingTable[[#This Row],[FRT32_trace]],"EMPTY")</f>
        <v>EMPTY</v>
      </c>
      <c r="X1895" s="14" t="str">
        <f t="shared" si="328"/>
        <v>EMPTY</v>
      </c>
      <c r="Y1895" s="14" t="str">
        <f t="shared" si="329"/>
        <v>EMPTY</v>
      </c>
      <c r="Z1895" s="14" t="str">
        <f>IF(AND(P1895="beforeRx",O1896="afterRx"),J1896-timingTable[[#This Row],[FRT32_trace]],"EMPTY")</f>
        <v>EMPTY</v>
      </c>
      <c r="AA1895" s="14" t="str">
        <f>IF(AND(timingTable[[#This Row],[txEnd]]="txEnd",Q1899="rxStart"),I1899-timingTable[[#This Row],[FRT32_val]],"EMPTY")</f>
        <v>EMPTY</v>
      </c>
    </row>
    <row r="1896" spans="1:27" x14ac:dyDescent="0.25">
      <c r="A1896" s="14" t="s">
        <v>6743</v>
      </c>
      <c r="B1896">
        <v>335694441023</v>
      </c>
      <c r="C1896" s="14" t="s">
        <v>14777</v>
      </c>
      <c r="D1896">
        <v>123</v>
      </c>
      <c r="E1896" s="14" t="s">
        <v>3922</v>
      </c>
      <c r="F1896" s="14" t="s">
        <v>7879</v>
      </c>
      <c r="G1896" s="14">
        <f>timingTable[[#This Row],[FRT_DEC]]-B1895</f>
        <v>2</v>
      </c>
      <c r="H18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INFO]]))),H1895)</f>
        <v>142</v>
      </c>
      <c r="I18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896" s="14">
        <f>HEX2DEC(RIGHT(timingTable[[#This Row],[FRT_HEX]],MIN(LEN(timingTable[[#This Row],[FRT_HEX]])-2,8)))</f>
        <v>686991935</v>
      </c>
      <c r="K1896" s="14" t="str">
        <f>IF(timingTable[[#This Row],['[TRACECODE']:.1]]=140,"afterTx","")</f>
        <v/>
      </c>
      <c r="L1896" s="14" t="str">
        <f t="shared" si="319"/>
        <v/>
      </c>
      <c r="M1896" s="14" t="str">
        <f>IF(AND(H1896=H1895,K1895="afterTx",timingTable[[#This Row],['[TRACECODE']:.1]]=6),"dc","")</f>
        <v/>
      </c>
      <c r="N1896" s="14" t="str">
        <f t="shared" si="320"/>
        <v/>
      </c>
      <c r="O1896" s="14" t="str">
        <f>IF(timingTable[[#This Row],['[TRACECODE']:.1]]=141,"afterRx","")</f>
        <v/>
      </c>
      <c r="P1896" s="14" t="str">
        <f t="shared" si="321"/>
        <v/>
      </c>
      <c r="Q1896" s="14" t="str">
        <f t="shared" si="322"/>
        <v/>
      </c>
      <c r="R1896" s="14" t="str">
        <f t="shared" si="323"/>
        <v/>
      </c>
      <c r="S1896" s="14" t="str">
        <f t="shared" si="324"/>
        <v>EMPTY</v>
      </c>
      <c r="T1896" s="14" t="str">
        <f t="shared" si="325"/>
        <v>EMPTY</v>
      </c>
      <c r="U1896" s="14" t="str">
        <f t="shared" si="326"/>
        <v>EMPTY</v>
      </c>
      <c r="V1896" s="14" t="str">
        <f t="shared" si="327"/>
        <v>EMPTY</v>
      </c>
      <c r="W1896" s="14" t="str">
        <f>IF(L1896="beforeTx",timingTable[[#This Row],[FRT32_val]]-timingTable[[#This Row],[FRT32_trace]],"EMPTY")</f>
        <v>EMPTY</v>
      </c>
      <c r="X1896" s="14" t="str">
        <f t="shared" si="328"/>
        <v>EMPTY</v>
      </c>
      <c r="Y1896" s="14" t="str">
        <f t="shared" si="329"/>
        <v>EMPTY</v>
      </c>
      <c r="Z1896" s="14" t="str">
        <f>IF(AND(P1896="beforeRx",O1897="afterRx"),J1897-timingTable[[#This Row],[FRT32_trace]],"EMPTY")</f>
        <v>EMPTY</v>
      </c>
      <c r="AA1896" s="14" t="str">
        <f>IF(AND(timingTable[[#This Row],[txEnd]]="txEnd",Q1900="rxStart"),I1900-timingTable[[#This Row],[FRT32_val]],"EMPTY")</f>
        <v>EMPTY</v>
      </c>
    </row>
    <row r="1897" spans="1:27" x14ac:dyDescent="0.25">
      <c r="A1897" s="14" t="s">
        <v>6744</v>
      </c>
      <c r="B1897">
        <v>335694441030</v>
      </c>
      <c r="C1897" s="14" t="s">
        <v>14778</v>
      </c>
      <c r="D1897">
        <v>151</v>
      </c>
      <c r="E1897" s="14" t="s">
        <v>7876</v>
      </c>
      <c r="F1897" s="14" t="s">
        <v>7843</v>
      </c>
      <c r="G1897" s="14">
        <f>timingTable[[#This Row],[FRT_DEC]]-B1896</f>
        <v>7</v>
      </c>
      <c r="H18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INFO]]))),H1896)</f>
        <v>142</v>
      </c>
      <c r="I18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1897" s="14">
        <f>HEX2DEC(RIGHT(timingTable[[#This Row],[FRT_HEX]],MIN(LEN(timingTable[[#This Row],[FRT_HEX]])-2,8)))</f>
        <v>686991942</v>
      </c>
      <c r="K1897" s="14" t="str">
        <f>IF(timingTable[[#This Row],['[TRACECODE']:.1]]=140,"afterTx","")</f>
        <v/>
      </c>
      <c r="L1897" s="14" t="str">
        <f t="shared" si="319"/>
        <v/>
      </c>
      <c r="M1897" s="14" t="str">
        <f>IF(AND(H1897=H1896,K1896="afterTx",timingTable[[#This Row],['[TRACECODE']:.1]]=6),"dc","")</f>
        <v/>
      </c>
      <c r="N1897" s="14" t="str">
        <f t="shared" si="320"/>
        <v/>
      </c>
      <c r="O1897" s="14" t="str">
        <f>IF(timingTable[[#This Row],['[TRACECODE']:.1]]=141,"afterRx","")</f>
        <v/>
      </c>
      <c r="P1897" s="14" t="str">
        <f t="shared" si="321"/>
        <v/>
      </c>
      <c r="Q1897" s="14" t="str">
        <f t="shared" si="322"/>
        <v/>
      </c>
      <c r="R1897" s="14" t="str">
        <f t="shared" si="323"/>
        <v/>
      </c>
      <c r="S1897" s="14" t="str">
        <f t="shared" si="324"/>
        <v>EMPTY</v>
      </c>
      <c r="T1897" s="14" t="str">
        <f t="shared" si="325"/>
        <v>EMPTY</v>
      </c>
      <c r="U1897" s="14" t="str">
        <f t="shared" si="326"/>
        <v>EMPTY</v>
      </c>
      <c r="V1897" s="14" t="str">
        <f t="shared" si="327"/>
        <v>EMPTY</v>
      </c>
      <c r="W1897" s="14" t="str">
        <f>IF(L1897="beforeTx",timingTable[[#This Row],[FRT32_val]]-timingTable[[#This Row],[FRT32_trace]],"EMPTY")</f>
        <v>EMPTY</v>
      </c>
      <c r="X1897" s="14" t="str">
        <f t="shared" si="328"/>
        <v>EMPTY</v>
      </c>
      <c r="Y1897" s="14" t="str">
        <f t="shared" si="329"/>
        <v>EMPTY</v>
      </c>
      <c r="Z1897" s="14" t="str">
        <f>IF(AND(P1897="beforeRx",O1898="afterRx"),J1898-timingTable[[#This Row],[FRT32_trace]],"EMPTY")</f>
        <v>EMPTY</v>
      </c>
      <c r="AA1897" s="14" t="str">
        <f>IF(AND(timingTable[[#This Row],[txEnd]]="txEnd",Q1901="rxStart"),I1901-timingTable[[#This Row],[FRT32_val]],"EMPTY")</f>
        <v>EMPTY</v>
      </c>
    </row>
    <row r="1898" spans="1:27" x14ac:dyDescent="0.25">
      <c r="A1898" s="14" t="s">
        <v>6749</v>
      </c>
      <c r="B1898">
        <v>335694441118</v>
      </c>
      <c r="C1898" s="14" t="s">
        <v>14783</v>
      </c>
      <c r="D1898">
        <v>151</v>
      </c>
      <c r="E1898" s="14" t="s">
        <v>7876</v>
      </c>
      <c r="F1898" s="14" t="s">
        <v>8851</v>
      </c>
      <c r="G1898" s="14">
        <f>timingTable[[#This Row],[FRT_DEC]]-B1897</f>
        <v>88</v>
      </c>
      <c r="H18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INFO]]))),H1897)</f>
        <v>142</v>
      </c>
      <c r="I18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1898" s="14">
        <f>HEX2DEC(RIGHT(timingTable[[#This Row],[FRT_HEX]],MIN(LEN(timingTable[[#This Row],[FRT_HEX]])-2,8)))</f>
        <v>686992030</v>
      </c>
      <c r="K1898" s="14" t="str">
        <f>IF(timingTable[[#This Row],['[TRACECODE']:.1]]=140,"afterTx","")</f>
        <v/>
      </c>
      <c r="L1898" s="14" t="str">
        <f t="shared" si="319"/>
        <v/>
      </c>
      <c r="M1898" s="14" t="str">
        <f>IF(AND(H1898=H1897,K1897="afterTx",timingTable[[#This Row],['[TRACECODE']:.1]]=6),"dc","")</f>
        <v/>
      </c>
      <c r="N1898" s="14" t="str">
        <f t="shared" si="320"/>
        <v/>
      </c>
      <c r="O1898" s="14" t="str">
        <f>IF(timingTable[[#This Row],['[TRACECODE']:.1]]=141,"afterRx","")</f>
        <v/>
      </c>
      <c r="P1898" s="14" t="str">
        <f t="shared" si="321"/>
        <v/>
      </c>
      <c r="Q1898" s="14" t="str">
        <f t="shared" si="322"/>
        <v/>
      </c>
      <c r="R1898" s="14" t="str">
        <f t="shared" si="323"/>
        <v/>
      </c>
      <c r="S1898" s="14" t="str">
        <f t="shared" si="324"/>
        <v>EMPTY</v>
      </c>
      <c r="T1898" s="14" t="str">
        <f t="shared" si="325"/>
        <v>EMPTY</v>
      </c>
      <c r="U1898" s="14" t="str">
        <f t="shared" si="326"/>
        <v>EMPTY</v>
      </c>
      <c r="V1898" s="14" t="str">
        <f t="shared" si="327"/>
        <v>EMPTY</v>
      </c>
      <c r="W1898" s="14" t="str">
        <f>IF(L1898="beforeTx",timingTable[[#This Row],[FRT32_val]]-timingTable[[#This Row],[FRT32_trace]],"EMPTY")</f>
        <v>EMPTY</v>
      </c>
      <c r="X1898" s="14" t="str">
        <f t="shared" si="328"/>
        <v>EMPTY</v>
      </c>
      <c r="Y1898" s="14" t="str">
        <f t="shared" si="329"/>
        <v>EMPTY</v>
      </c>
      <c r="Z1898" s="14" t="str">
        <f>IF(AND(P1898="beforeRx",O1899="afterRx"),J1899-timingTable[[#This Row],[FRT32_trace]],"EMPTY")</f>
        <v>EMPTY</v>
      </c>
      <c r="AA1898" s="14" t="str">
        <f>IF(AND(timingTable[[#This Row],[txEnd]]="txEnd",Q1902="rxStart"),I1902-timingTable[[#This Row],[FRT32_val]],"EMPTY")</f>
        <v>EMPTY</v>
      </c>
    </row>
    <row r="1899" spans="1:27" x14ac:dyDescent="0.25">
      <c r="A1899" s="14" t="s">
        <v>6754</v>
      </c>
      <c r="B1899">
        <v>335694442432</v>
      </c>
      <c r="C1899" s="14" t="s">
        <v>14788</v>
      </c>
      <c r="D1899">
        <v>151</v>
      </c>
      <c r="E1899" s="14" t="s">
        <v>7876</v>
      </c>
      <c r="F1899" s="14" t="s">
        <v>8858</v>
      </c>
      <c r="G1899" s="14">
        <f>timingTable[[#This Row],[FRT_DEC]]-B1898</f>
        <v>1314</v>
      </c>
      <c r="H18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INFO]]))),H1898)</f>
        <v>142</v>
      </c>
      <c r="I18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1899" s="14">
        <f>HEX2DEC(RIGHT(timingTable[[#This Row],[FRT_HEX]],MIN(LEN(timingTable[[#This Row],[FRT_HEX]])-2,8)))</f>
        <v>686993344</v>
      </c>
      <c r="K1899" s="14" t="str">
        <f>IF(timingTable[[#This Row],['[TRACECODE']:.1]]=140,"afterTx","")</f>
        <v/>
      </c>
      <c r="L1899" s="14" t="str">
        <f t="shared" si="319"/>
        <v/>
      </c>
      <c r="M1899" s="14" t="str">
        <f>IF(AND(H1899=H1898,K1898="afterTx",timingTable[[#This Row],['[TRACECODE']:.1]]=6),"dc","")</f>
        <v/>
      </c>
      <c r="N1899" s="14" t="str">
        <f t="shared" si="320"/>
        <v/>
      </c>
      <c r="O1899" s="14" t="str">
        <f>IF(timingTable[[#This Row],['[TRACECODE']:.1]]=141,"afterRx","")</f>
        <v/>
      </c>
      <c r="P1899" s="14" t="str">
        <f t="shared" si="321"/>
        <v/>
      </c>
      <c r="Q1899" s="14" t="str">
        <f t="shared" si="322"/>
        <v/>
      </c>
      <c r="R1899" s="14" t="str">
        <f t="shared" si="323"/>
        <v/>
      </c>
      <c r="S1899" s="14" t="str">
        <f t="shared" si="324"/>
        <v>EMPTY</v>
      </c>
      <c r="T1899" s="14" t="str">
        <f t="shared" si="325"/>
        <v>EMPTY</v>
      </c>
      <c r="U1899" s="14" t="str">
        <f t="shared" si="326"/>
        <v>EMPTY</v>
      </c>
      <c r="V1899" s="14" t="str">
        <f t="shared" si="327"/>
        <v>EMPTY</v>
      </c>
      <c r="W1899" s="14" t="str">
        <f>IF(L1899="beforeTx",timingTable[[#This Row],[FRT32_val]]-timingTable[[#This Row],[FRT32_trace]],"EMPTY")</f>
        <v>EMPTY</v>
      </c>
      <c r="X1899" s="14" t="str">
        <f t="shared" si="328"/>
        <v>EMPTY</v>
      </c>
      <c r="Y1899" s="14" t="str">
        <f t="shared" si="329"/>
        <v>EMPTY</v>
      </c>
      <c r="Z1899" s="14" t="str">
        <f>IF(AND(P1899="beforeRx",O1900="afterRx"),J1900-timingTable[[#This Row],[FRT32_trace]],"EMPTY")</f>
        <v>EMPTY</v>
      </c>
      <c r="AA1899" s="14" t="str">
        <f>IF(AND(timingTable[[#This Row],[txEnd]]="txEnd",Q1903="rxStart"),I1903-timingTable[[#This Row],[FRT32_val]],"EMPTY")</f>
        <v>EMPTY</v>
      </c>
    </row>
    <row r="1900" spans="1:27" x14ac:dyDescent="0.25">
      <c r="A1900" s="14" t="s">
        <v>6763</v>
      </c>
      <c r="B1900">
        <v>335694442520</v>
      </c>
      <c r="C1900" s="14" t="s">
        <v>14798</v>
      </c>
      <c r="D1900">
        <v>151</v>
      </c>
      <c r="E1900" s="14" t="s">
        <v>7876</v>
      </c>
      <c r="F1900" s="14" t="s">
        <v>7993</v>
      </c>
      <c r="G1900" s="14">
        <f>timingTable[[#This Row],[FRT_DEC]]-B1899</f>
        <v>88</v>
      </c>
      <c r="H19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INFO]]))),H1899)</f>
        <v>142</v>
      </c>
      <c r="I19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900" s="14">
        <f>HEX2DEC(RIGHT(timingTable[[#This Row],[FRT_HEX]],MIN(LEN(timingTable[[#This Row],[FRT_HEX]])-2,8)))</f>
        <v>686993432</v>
      </c>
      <c r="K1900" s="14" t="str">
        <f>IF(timingTable[[#This Row],['[TRACECODE']:.1]]=140,"afterTx","")</f>
        <v/>
      </c>
      <c r="L1900" s="14" t="str">
        <f t="shared" si="319"/>
        <v/>
      </c>
      <c r="M1900" s="14" t="str">
        <f>IF(AND(H1900=H1899,K1899="afterTx",timingTable[[#This Row],['[TRACECODE']:.1]]=6),"dc","")</f>
        <v/>
      </c>
      <c r="N1900" s="14" t="str">
        <f t="shared" si="320"/>
        <v/>
      </c>
      <c r="O1900" s="14" t="str">
        <f>IF(timingTable[[#This Row],['[TRACECODE']:.1]]=141,"afterRx","")</f>
        <v/>
      </c>
      <c r="P1900" s="14" t="str">
        <f t="shared" si="321"/>
        <v/>
      </c>
      <c r="Q1900" s="14" t="str">
        <f t="shared" si="322"/>
        <v/>
      </c>
      <c r="R1900" s="14" t="str">
        <f t="shared" si="323"/>
        <v/>
      </c>
      <c r="S1900" s="14" t="str">
        <f t="shared" si="324"/>
        <v>EMPTY</v>
      </c>
      <c r="T1900" s="14" t="str">
        <f t="shared" si="325"/>
        <v>EMPTY</v>
      </c>
      <c r="U1900" s="14" t="str">
        <f t="shared" si="326"/>
        <v>EMPTY</v>
      </c>
      <c r="V1900" s="14" t="str">
        <f t="shared" si="327"/>
        <v>EMPTY</v>
      </c>
      <c r="W1900" s="14" t="str">
        <f>IF(L1900="beforeTx",timingTable[[#This Row],[FRT32_val]]-timingTable[[#This Row],[FRT32_trace]],"EMPTY")</f>
        <v>EMPTY</v>
      </c>
      <c r="X1900" s="14" t="str">
        <f t="shared" si="328"/>
        <v>EMPTY</v>
      </c>
      <c r="Y1900" s="14" t="str">
        <f t="shared" si="329"/>
        <v>EMPTY</v>
      </c>
      <c r="Z1900" s="14" t="str">
        <f>IF(AND(P1900="beforeRx",O1901="afterRx"),J1901-timingTable[[#This Row],[FRT32_trace]],"EMPTY")</f>
        <v>EMPTY</v>
      </c>
      <c r="AA1900" s="14" t="str">
        <f>IF(AND(timingTable[[#This Row],[txEnd]]="txEnd",Q1904="rxStart"),I1904-timingTable[[#This Row],[FRT32_val]],"EMPTY")</f>
        <v>EMPTY</v>
      </c>
    </row>
    <row r="1901" spans="1:27" x14ac:dyDescent="0.25">
      <c r="A1901" s="14" t="s">
        <v>6767</v>
      </c>
      <c r="B1901">
        <v>335694442547</v>
      </c>
      <c r="C1901" s="14" t="s">
        <v>14802</v>
      </c>
      <c r="D1901">
        <v>131</v>
      </c>
      <c r="E1901" s="14" t="s">
        <v>3932</v>
      </c>
      <c r="F1901" s="14" t="s">
        <v>14803</v>
      </c>
      <c r="G1901" s="14">
        <f>timingTable[[#This Row],[FRT_DEC]]-B1900</f>
        <v>27</v>
      </c>
      <c r="H19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INFO]]))),H1900)</f>
        <v>143</v>
      </c>
      <c r="I1901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01" s="14">
        <f>HEX2DEC(RIGHT(timingTable[[#This Row],[FRT_HEX]],MIN(LEN(timingTable[[#This Row],[FRT_HEX]])-2,8)))</f>
        <v>686993459</v>
      </c>
      <c r="K1901" s="14" t="str">
        <f>IF(timingTable[[#This Row],['[TRACECODE']:.1]]=140,"afterTx","")</f>
        <v/>
      </c>
      <c r="L1901" s="14" t="str">
        <f t="shared" si="319"/>
        <v/>
      </c>
      <c r="M1901" s="14" t="str">
        <f>IF(AND(H1901=H1900,K1900="afterTx",timingTable[[#This Row],['[TRACECODE']:.1]]=6),"dc","")</f>
        <v/>
      </c>
      <c r="N1901" s="14" t="str">
        <f t="shared" si="320"/>
        <v/>
      </c>
      <c r="O1901" s="14" t="str">
        <f>IF(timingTable[[#This Row],['[TRACECODE']:.1]]=141,"afterRx","")</f>
        <v/>
      </c>
      <c r="P1901" s="14" t="str">
        <f t="shared" si="321"/>
        <v/>
      </c>
      <c r="Q1901" s="14" t="str">
        <f t="shared" si="322"/>
        <v/>
      </c>
      <c r="R1901" s="14" t="str">
        <f t="shared" si="323"/>
        <v/>
      </c>
      <c r="S1901" s="14" t="str">
        <f t="shared" si="324"/>
        <v>EMPTY</v>
      </c>
      <c r="T1901" s="14" t="str">
        <f t="shared" si="325"/>
        <v>EMPTY</v>
      </c>
      <c r="U1901" s="14" t="str">
        <f t="shared" si="326"/>
        <v>EMPTY</v>
      </c>
      <c r="V1901" s="14" t="str">
        <f t="shared" si="327"/>
        <v>EMPTY</v>
      </c>
      <c r="W1901" s="14" t="str">
        <f>IF(L1901="beforeTx",timingTable[[#This Row],[FRT32_val]]-timingTable[[#This Row],[FRT32_trace]],"EMPTY")</f>
        <v>EMPTY</v>
      </c>
      <c r="X1901" s="14" t="str">
        <f t="shared" si="328"/>
        <v>EMPTY</v>
      </c>
      <c r="Y1901" s="14" t="str">
        <f t="shared" si="329"/>
        <v>EMPTY</v>
      </c>
      <c r="Z1901" s="14" t="str">
        <f>IF(AND(P1901="beforeRx",O1902="afterRx"),J1902-timingTable[[#This Row],[FRT32_trace]],"EMPTY")</f>
        <v>EMPTY</v>
      </c>
      <c r="AA1901" s="14" t="str">
        <f>IF(AND(timingTable[[#This Row],[txEnd]]="txEnd",Q1905="rxStart"),I1905-timingTable[[#This Row],[FRT32_val]],"EMPTY")</f>
        <v>EMPTY</v>
      </c>
    </row>
    <row r="1902" spans="1:27" x14ac:dyDescent="0.25">
      <c r="A1902" s="14" t="s">
        <v>6772</v>
      </c>
      <c r="B1902">
        <v>335694443209</v>
      </c>
      <c r="C1902" s="14" t="s">
        <v>14809</v>
      </c>
      <c r="D1902">
        <v>151</v>
      </c>
      <c r="E1902" s="14" t="s">
        <v>7876</v>
      </c>
      <c r="F1902" s="14" t="s">
        <v>7989</v>
      </c>
      <c r="G1902" s="14">
        <f>timingTable[[#This Row],[FRT_DEC]]-B1901</f>
        <v>662</v>
      </c>
      <c r="H19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INFO]]))),H1901)</f>
        <v>143</v>
      </c>
      <c r="I19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02" s="14">
        <f>HEX2DEC(RIGHT(timingTable[[#This Row],[FRT_HEX]],MIN(LEN(timingTable[[#This Row],[FRT_HEX]])-2,8)))</f>
        <v>686994121</v>
      </c>
      <c r="K1902" s="14" t="str">
        <f>IF(timingTable[[#This Row],['[TRACECODE']:.1]]=140,"afterTx","")</f>
        <v/>
      </c>
      <c r="L1902" s="14" t="str">
        <f t="shared" si="319"/>
        <v/>
      </c>
      <c r="M1902" s="14" t="str">
        <f>IF(AND(H1902=H1901,K1901="afterTx",timingTable[[#This Row],['[TRACECODE']:.1]]=6),"dc","")</f>
        <v/>
      </c>
      <c r="N1902" s="14" t="str">
        <f t="shared" si="320"/>
        <v/>
      </c>
      <c r="O1902" s="14" t="str">
        <f>IF(timingTable[[#This Row],['[TRACECODE']:.1]]=141,"afterRx","")</f>
        <v/>
      </c>
      <c r="P1902" s="14" t="str">
        <f t="shared" si="321"/>
        <v/>
      </c>
      <c r="Q1902" s="14" t="str">
        <f t="shared" si="322"/>
        <v/>
      </c>
      <c r="R1902" s="14" t="str">
        <f t="shared" si="323"/>
        <v/>
      </c>
      <c r="S1902" s="14" t="str">
        <f t="shared" si="324"/>
        <v>EMPTY</v>
      </c>
      <c r="T1902" s="14" t="str">
        <f t="shared" si="325"/>
        <v>EMPTY</v>
      </c>
      <c r="U1902" s="14" t="str">
        <f t="shared" si="326"/>
        <v>EMPTY</v>
      </c>
      <c r="V1902" s="14" t="str">
        <f t="shared" si="327"/>
        <v>EMPTY</v>
      </c>
      <c r="W1902" s="14" t="str">
        <f>IF(L1902="beforeTx",timingTable[[#This Row],[FRT32_val]]-timingTable[[#This Row],[FRT32_trace]],"EMPTY")</f>
        <v>EMPTY</v>
      </c>
      <c r="X1902" s="14" t="str">
        <f t="shared" si="328"/>
        <v>EMPTY</v>
      </c>
      <c r="Y1902" s="14" t="str">
        <f t="shared" si="329"/>
        <v>EMPTY</v>
      </c>
      <c r="Z1902" s="14" t="str">
        <f>IF(AND(P1902="beforeRx",O1903="afterRx"),J1903-timingTable[[#This Row],[FRT32_trace]],"EMPTY")</f>
        <v>EMPTY</v>
      </c>
      <c r="AA1902" s="14" t="str">
        <f>IF(AND(timingTable[[#This Row],[txEnd]]="txEnd",Q1906="rxStart"),I1906-timingTable[[#This Row],[FRT32_val]],"EMPTY")</f>
        <v>EMPTY</v>
      </c>
    </row>
    <row r="1903" spans="1:27" x14ac:dyDescent="0.25">
      <c r="A1903" s="14" t="s">
        <v>6776</v>
      </c>
      <c r="B1903">
        <v>335694443672</v>
      </c>
      <c r="C1903" s="14" t="s">
        <v>14813</v>
      </c>
      <c r="D1903">
        <v>124</v>
      </c>
      <c r="E1903" s="14" t="s">
        <v>3923</v>
      </c>
      <c r="F1903" s="14" t="s">
        <v>14814</v>
      </c>
      <c r="G1903" s="14">
        <f>timingTable[[#This Row],[FRT_DEC]]-B1902</f>
        <v>463</v>
      </c>
      <c r="H19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INFO]]))),H1902)</f>
        <v>143</v>
      </c>
      <c r="I19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686994510</v>
      </c>
      <c r="J1903" s="14">
        <f>HEX2DEC(RIGHT(timingTable[[#This Row],[FRT_HEX]],MIN(LEN(timingTable[[#This Row],[FRT_HEX]])-2,8)))</f>
        <v>686994584</v>
      </c>
      <c r="K1903" s="14" t="str">
        <f>IF(timingTable[[#This Row],['[TRACECODE']:.1]]=140,"afterTx","")</f>
        <v/>
      </c>
      <c r="L1903" s="14" t="str">
        <f t="shared" si="319"/>
        <v/>
      </c>
      <c r="M1903" s="14" t="str">
        <f>IF(AND(H1903=H1902,K1902="afterTx",timingTable[[#This Row],['[TRACECODE']:.1]]=6),"dc","")</f>
        <v/>
      </c>
      <c r="N1903" s="14" t="str">
        <f t="shared" si="320"/>
        <v/>
      </c>
      <c r="O1903" s="14" t="str">
        <f>IF(timingTable[[#This Row],['[TRACECODE']:.1]]=141,"afterRx","")</f>
        <v/>
      </c>
      <c r="P1903" s="14" t="str">
        <f t="shared" si="321"/>
        <v/>
      </c>
      <c r="Q1903" s="14" t="str">
        <f t="shared" si="322"/>
        <v/>
      </c>
      <c r="R1903" s="14" t="str">
        <f t="shared" si="323"/>
        <v/>
      </c>
      <c r="S1903" s="14" t="str">
        <f t="shared" si="324"/>
        <v>EMPTY</v>
      </c>
      <c r="T1903" s="14" t="str">
        <f t="shared" si="325"/>
        <v>EMPTY</v>
      </c>
      <c r="U1903" s="14" t="str">
        <f t="shared" si="326"/>
        <v>EMPTY</v>
      </c>
      <c r="V1903" s="14" t="str">
        <f t="shared" si="327"/>
        <v>EMPTY</v>
      </c>
      <c r="W1903" s="14" t="str">
        <f>IF(L1903="beforeTx",timingTable[[#This Row],[FRT32_val]]-timingTable[[#This Row],[FRT32_trace]],"EMPTY")</f>
        <v>EMPTY</v>
      </c>
      <c r="X1903" s="14" t="str">
        <f t="shared" si="328"/>
        <v>EMPTY</v>
      </c>
      <c r="Y1903" s="14" t="str">
        <f t="shared" si="329"/>
        <v>EMPTY</v>
      </c>
      <c r="Z1903" s="14" t="str">
        <f>IF(AND(P1903="beforeRx",O1904="afterRx"),J1904-timingTable[[#This Row],[FRT32_trace]],"EMPTY")</f>
        <v>EMPTY</v>
      </c>
      <c r="AA1903" s="14" t="str">
        <f>IF(AND(timingTable[[#This Row],[txEnd]]="txEnd",Q1907="rxStart"),I1907-timingTable[[#This Row],[FRT32_val]],"EMPTY")</f>
        <v>EMPTY</v>
      </c>
    </row>
    <row r="1904" spans="1:27" x14ac:dyDescent="0.25">
      <c r="A1904" s="14" t="s">
        <v>6777</v>
      </c>
      <c r="B1904">
        <v>335694443674</v>
      </c>
      <c r="C1904" s="14" t="s">
        <v>14815</v>
      </c>
      <c r="D1904">
        <v>124</v>
      </c>
      <c r="E1904" s="14" t="s">
        <v>3923</v>
      </c>
      <c r="F1904" s="14" t="s">
        <v>7880</v>
      </c>
      <c r="G1904" s="14">
        <f>timingTable[[#This Row],[FRT_DEC]]-B1903</f>
        <v>2</v>
      </c>
      <c r="H19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INFO]]))),H1903)</f>
        <v>143</v>
      </c>
      <c r="I19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04" s="14">
        <f>HEX2DEC(RIGHT(timingTable[[#This Row],[FRT_HEX]],MIN(LEN(timingTable[[#This Row],[FRT_HEX]])-2,8)))</f>
        <v>686994586</v>
      </c>
      <c r="K1904" s="14" t="str">
        <f>IF(timingTable[[#This Row],['[TRACECODE']:.1]]=140,"afterTx","")</f>
        <v/>
      </c>
      <c r="L1904" s="14" t="str">
        <f t="shared" si="319"/>
        <v/>
      </c>
      <c r="M1904" s="14" t="str">
        <f>IF(AND(H1904=H1903,K1903="afterTx",timingTable[[#This Row],['[TRACECODE']:.1]]=6),"dc","")</f>
        <v/>
      </c>
      <c r="N1904" s="14" t="str">
        <f t="shared" si="320"/>
        <v/>
      </c>
      <c r="O1904" s="14" t="str">
        <f>IF(timingTable[[#This Row],['[TRACECODE']:.1]]=141,"afterRx","")</f>
        <v/>
      </c>
      <c r="P1904" s="14" t="str">
        <f t="shared" si="321"/>
        <v/>
      </c>
      <c r="Q1904" s="14" t="str">
        <f t="shared" si="322"/>
        <v/>
      </c>
      <c r="R1904" s="14" t="str">
        <f t="shared" si="323"/>
        <v/>
      </c>
      <c r="S1904" s="14" t="str">
        <f t="shared" si="324"/>
        <v>EMPTY</v>
      </c>
      <c r="T1904" s="14" t="str">
        <f t="shared" si="325"/>
        <v>EMPTY</v>
      </c>
      <c r="U1904" s="14" t="str">
        <f t="shared" si="326"/>
        <v>EMPTY</v>
      </c>
      <c r="V1904" s="14" t="str">
        <f t="shared" si="327"/>
        <v>EMPTY</v>
      </c>
      <c r="W1904" s="14" t="str">
        <f>IF(L1904="beforeTx",timingTable[[#This Row],[FRT32_val]]-timingTable[[#This Row],[FRT32_trace]],"EMPTY")</f>
        <v>EMPTY</v>
      </c>
      <c r="X1904" s="14" t="str">
        <f t="shared" si="328"/>
        <v>EMPTY</v>
      </c>
      <c r="Y1904" s="14" t="str">
        <f t="shared" si="329"/>
        <v>EMPTY</v>
      </c>
      <c r="Z1904" s="14" t="str">
        <f>IF(AND(P1904="beforeRx",O1905="afterRx"),J1905-timingTable[[#This Row],[FRT32_trace]],"EMPTY")</f>
        <v>EMPTY</v>
      </c>
      <c r="AA1904" s="14" t="str">
        <f>IF(AND(timingTable[[#This Row],[txEnd]]="txEnd",Q1908="rxStart"),I1908-timingTable[[#This Row],[FRT32_val]],"EMPTY")</f>
        <v>EMPTY</v>
      </c>
    </row>
    <row r="1905" spans="1:27" x14ac:dyDescent="0.25">
      <c r="A1905" s="14" t="s">
        <v>6778</v>
      </c>
      <c r="B1905">
        <v>335694443689</v>
      </c>
      <c r="C1905" s="14" t="s">
        <v>14816</v>
      </c>
      <c r="D1905">
        <v>151</v>
      </c>
      <c r="E1905" s="14" t="s">
        <v>7876</v>
      </c>
      <c r="F1905" s="14" t="s">
        <v>8889</v>
      </c>
      <c r="G1905" s="14">
        <f>timingTable[[#This Row],[FRT_DEC]]-B1904</f>
        <v>15</v>
      </c>
      <c r="H19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INFO]]))),H1904)</f>
        <v>143</v>
      </c>
      <c r="I19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905" s="14">
        <f>HEX2DEC(RIGHT(timingTable[[#This Row],[FRT_HEX]],MIN(LEN(timingTable[[#This Row],[FRT_HEX]])-2,8)))</f>
        <v>686994601</v>
      </c>
      <c r="K1905" s="14" t="str">
        <f>IF(timingTable[[#This Row],['[TRACECODE']:.1]]=140,"afterTx","")</f>
        <v/>
      </c>
      <c r="L1905" s="14" t="str">
        <f t="shared" si="319"/>
        <v/>
      </c>
      <c r="M1905" s="14" t="str">
        <f>IF(AND(H1905=H1904,K1904="afterTx",timingTable[[#This Row],['[TRACECODE']:.1]]=6),"dc","")</f>
        <v/>
      </c>
      <c r="N1905" s="14" t="str">
        <f t="shared" si="320"/>
        <v/>
      </c>
      <c r="O1905" s="14" t="str">
        <f>IF(timingTable[[#This Row],['[TRACECODE']:.1]]=141,"afterRx","")</f>
        <v/>
      </c>
      <c r="P1905" s="14" t="str">
        <f t="shared" si="321"/>
        <v/>
      </c>
      <c r="Q1905" s="14" t="str">
        <f t="shared" si="322"/>
        <v/>
      </c>
      <c r="R1905" s="14" t="str">
        <f t="shared" si="323"/>
        <v/>
      </c>
      <c r="S1905" s="14" t="str">
        <f t="shared" si="324"/>
        <v>EMPTY</v>
      </c>
      <c r="T1905" s="14" t="str">
        <f t="shared" si="325"/>
        <v>EMPTY</v>
      </c>
      <c r="U1905" s="14" t="str">
        <f t="shared" si="326"/>
        <v>EMPTY</v>
      </c>
      <c r="V1905" s="14" t="str">
        <f t="shared" si="327"/>
        <v>EMPTY</v>
      </c>
      <c r="W1905" s="14" t="str">
        <f>IF(L1905="beforeTx",timingTable[[#This Row],[FRT32_val]]-timingTable[[#This Row],[FRT32_trace]],"EMPTY")</f>
        <v>EMPTY</v>
      </c>
      <c r="X1905" s="14" t="str">
        <f t="shared" si="328"/>
        <v>EMPTY</v>
      </c>
      <c r="Y1905" s="14" t="str">
        <f t="shared" si="329"/>
        <v>EMPTY</v>
      </c>
      <c r="Z1905" s="14" t="str">
        <f>IF(AND(P1905="beforeRx",O1906="afterRx"),J1906-timingTable[[#This Row],[FRT32_trace]],"EMPTY")</f>
        <v>EMPTY</v>
      </c>
      <c r="AA1905" s="14" t="str">
        <f>IF(AND(timingTable[[#This Row],[txEnd]]="txEnd",Q1909="rxStart"),I1909-timingTable[[#This Row],[FRT32_val]],"EMPTY")</f>
        <v>EMPTY</v>
      </c>
    </row>
    <row r="1906" spans="1:27" x14ac:dyDescent="0.25">
      <c r="A1906" s="14" t="s">
        <v>6788</v>
      </c>
      <c r="B1906">
        <v>335694444140</v>
      </c>
      <c r="C1906" s="14" t="s">
        <v>14827</v>
      </c>
      <c r="D1906">
        <v>129</v>
      </c>
      <c r="E1906" s="14" t="s">
        <v>3677</v>
      </c>
      <c r="F1906" s="14" t="s">
        <v>14828</v>
      </c>
      <c r="G1906" s="14">
        <f>timingTable[[#This Row],[FRT_DEC]]-B1905</f>
        <v>451</v>
      </c>
      <c r="H19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INFO]]))),H1905)</f>
        <v>143</v>
      </c>
      <c r="I19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686995910</v>
      </c>
      <c r="J1906" s="14">
        <f>HEX2DEC(RIGHT(timingTable[[#This Row],[FRT_HEX]],MIN(LEN(timingTable[[#This Row],[FRT_HEX]])-2,8)))</f>
        <v>686995052</v>
      </c>
      <c r="K1906" s="14" t="str">
        <f>IF(timingTable[[#This Row],['[TRACECODE']:.1]]=140,"afterTx","")</f>
        <v/>
      </c>
      <c r="L1906" s="14" t="str">
        <f t="shared" si="319"/>
        <v>beforeTx</v>
      </c>
      <c r="M1906" s="14" t="str">
        <f>IF(AND(H1906=H1905,K1905="afterTx",timingTable[[#This Row],['[TRACECODE']:.1]]=6),"dc","")</f>
        <v/>
      </c>
      <c r="N1906" s="14" t="str">
        <f t="shared" si="320"/>
        <v/>
      </c>
      <c r="O1906" s="14" t="str">
        <f>IF(timingTable[[#This Row],['[TRACECODE']:.1]]=141,"afterRx","")</f>
        <v/>
      </c>
      <c r="P1906" s="14" t="str">
        <f t="shared" si="321"/>
        <v/>
      </c>
      <c r="Q1906" s="14" t="str">
        <f t="shared" si="322"/>
        <v/>
      </c>
      <c r="R1906" s="14" t="str">
        <f t="shared" si="323"/>
        <v/>
      </c>
      <c r="S1906" s="14">
        <f t="shared" si="324"/>
        <v>950</v>
      </c>
      <c r="T1906" s="14" t="str">
        <f t="shared" si="325"/>
        <v>EMPTY</v>
      </c>
      <c r="U1906" s="14" t="str">
        <f t="shared" si="326"/>
        <v>EMPTY</v>
      </c>
      <c r="V1906" s="14" t="str">
        <f t="shared" si="327"/>
        <v>EMPTY</v>
      </c>
      <c r="W1906" s="14">
        <f>IF(L1906="beforeTx",timingTable[[#This Row],[FRT32_val]]-timingTable[[#This Row],[FRT32_trace]],"EMPTY")</f>
        <v>858</v>
      </c>
      <c r="X1906" s="14">
        <f t="shared" si="328"/>
        <v>1083</v>
      </c>
      <c r="Y1906" s="14" t="str">
        <f t="shared" si="329"/>
        <v>EMPTY</v>
      </c>
      <c r="Z1906" s="14" t="str">
        <f>IF(AND(P1906="beforeRx",O1907="afterRx"),J1907-timingTable[[#This Row],[FRT32_trace]],"EMPTY")</f>
        <v>EMPTY</v>
      </c>
      <c r="AA1906" s="14" t="str">
        <f>IF(AND(timingTable[[#This Row],[txEnd]]="txEnd",Q1910="rxStart"),I1910-timingTable[[#This Row],[FRT32_val]],"EMPTY")</f>
        <v>EMPTY</v>
      </c>
    </row>
    <row r="1907" spans="1:27" x14ac:dyDescent="0.25">
      <c r="A1907" s="14" t="s">
        <v>6789</v>
      </c>
      <c r="B1907">
        <v>335694444145</v>
      </c>
      <c r="C1907" s="14" t="s">
        <v>14829</v>
      </c>
      <c r="D1907">
        <v>129</v>
      </c>
      <c r="E1907" s="14" t="s">
        <v>3677</v>
      </c>
      <c r="F1907" s="14" t="s">
        <v>7881</v>
      </c>
      <c r="G1907" s="14">
        <f>timingTable[[#This Row],[FRT_DEC]]-B1906</f>
        <v>5</v>
      </c>
      <c r="H19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INFO]]))),H1906)</f>
        <v>143</v>
      </c>
      <c r="I19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07" s="14">
        <f>HEX2DEC(RIGHT(timingTable[[#This Row],[FRT_HEX]],MIN(LEN(timingTable[[#This Row],[FRT_HEX]])-2,8)))</f>
        <v>686995057</v>
      </c>
      <c r="K1907" s="14" t="str">
        <f>IF(timingTable[[#This Row],['[TRACECODE']:.1]]=140,"afterTx","")</f>
        <v/>
      </c>
      <c r="L1907" s="14" t="str">
        <f t="shared" si="319"/>
        <v/>
      </c>
      <c r="M1907" s="14" t="str">
        <f>IF(AND(H1907=H1906,K1906="afterTx",timingTable[[#This Row],['[TRACECODE']:.1]]=6),"dc","")</f>
        <v/>
      </c>
      <c r="N1907" s="14" t="str">
        <f t="shared" si="320"/>
        <v/>
      </c>
      <c r="O1907" s="14" t="str">
        <f>IF(timingTable[[#This Row],['[TRACECODE']:.1]]=141,"afterRx","")</f>
        <v/>
      </c>
      <c r="P1907" s="14" t="str">
        <f t="shared" si="321"/>
        <v/>
      </c>
      <c r="Q1907" s="14" t="str">
        <f t="shared" si="322"/>
        <v/>
      </c>
      <c r="R1907" s="14" t="str">
        <f t="shared" si="323"/>
        <v/>
      </c>
      <c r="S1907" s="14" t="str">
        <f t="shared" si="324"/>
        <v>EMPTY</v>
      </c>
      <c r="T1907" s="14" t="str">
        <f t="shared" si="325"/>
        <v>EMPTY</v>
      </c>
      <c r="U1907" s="14" t="str">
        <f t="shared" si="326"/>
        <v>EMPTY</v>
      </c>
      <c r="V1907" s="14" t="str">
        <f t="shared" si="327"/>
        <v>EMPTY</v>
      </c>
      <c r="W1907" s="14" t="str">
        <f>IF(L1907="beforeTx",timingTable[[#This Row],[FRT32_val]]-timingTable[[#This Row],[FRT32_trace]],"EMPTY")</f>
        <v>EMPTY</v>
      </c>
      <c r="X1907" s="14" t="str">
        <f t="shared" si="328"/>
        <v>EMPTY</v>
      </c>
      <c r="Y1907" s="14" t="str">
        <f t="shared" si="329"/>
        <v>EMPTY</v>
      </c>
      <c r="Z1907" s="14" t="str">
        <f>IF(AND(P1907="beforeRx",O1908="afterRx"),J1908-timingTable[[#This Row],[FRT32_trace]],"EMPTY")</f>
        <v>EMPTY</v>
      </c>
      <c r="AA1907" s="14" t="str">
        <f>IF(AND(timingTable[[#This Row],[txEnd]]="txEnd",Q1911="rxStart"),I1911-timingTable[[#This Row],[FRT32_val]],"EMPTY")</f>
        <v>EMPTY</v>
      </c>
    </row>
    <row r="1908" spans="1:27" x14ac:dyDescent="0.25">
      <c r="A1908" s="14" t="s">
        <v>6790</v>
      </c>
      <c r="B1908">
        <v>335694445223</v>
      </c>
      <c r="C1908" s="14" t="s">
        <v>14830</v>
      </c>
      <c r="D1908">
        <v>140</v>
      </c>
      <c r="E1908" s="14" t="s">
        <v>1076</v>
      </c>
      <c r="F1908" s="14" t="s">
        <v>7892</v>
      </c>
      <c r="G1908" s="14">
        <f>timingTable[[#This Row],[FRT_DEC]]-B1907</f>
        <v>1078</v>
      </c>
      <c r="H19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INFO]]))),H1907)</f>
        <v>143</v>
      </c>
      <c r="I190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08" s="14">
        <f>HEX2DEC(RIGHT(timingTable[[#This Row],[FRT_HEX]],MIN(LEN(timingTable[[#This Row],[FRT_HEX]])-2,8)))</f>
        <v>686996135</v>
      </c>
      <c r="K1908" s="14" t="str">
        <f>IF(timingTable[[#This Row],['[TRACECODE']:.1]]=140,"afterTx","")</f>
        <v>afterTx</v>
      </c>
      <c r="L1908" s="14" t="str">
        <f t="shared" si="319"/>
        <v/>
      </c>
      <c r="M1908" s="14" t="str">
        <f>IF(AND(H1908=H1907,K1907="afterTx",timingTable[[#This Row],['[TRACECODE']:.1]]=6),"dc","")</f>
        <v/>
      </c>
      <c r="N1908" s="14" t="str">
        <f t="shared" si="320"/>
        <v/>
      </c>
      <c r="O1908" s="14" t="str">
        <f>IF(timingTable[[#This Row],['[TRACECODE']:.1]]=141,"afterRx","")</f>
        <v/>
      </c>
      <c r="P1908" s="14" t="str">
        <f t="shared" si="321"/>
        <v/>
      </c>
      <c r="Q1908" s="14" t="str">
        <f t="shared" si="322"/>
        <v/>
      </c>
      <c r="R1908" s="14" t="str">
        <f t="shared" si="323"/>
        <v/>
      </c>
      <c r="S1908" s="14" t="str">
        <f t="shared" si="324"/>
        <v>EMPTY</v>
      </c>
      <c r="T1908" s="14" t="str">
        <f t="shared" si="325"/>
        <v>EMPTY</v>
      </c>
      <c r="U1908" s="14" t="str">
        <f t="shared" si="326"/>
        <v>EMPTY</v>
      </c>
      <c r="V1908" s="14" t="str">
        <f t="shared" si="327"/>
        <v>EMPTY</v>
      </c>
      <c r="W1908" s="14" t="str">
        <f>IF(L1908="beforeTx",timingTable[[#This Row],[FRT32_val]]-timingTable[[#This Row],[FRT32_trace]],"EMPTY")</f>
        <v>EMPTY</v>
      </c>
      <c r="X1908" s="14" t="str">
        <f t="shared" si="328"/>
        <v>EMPTY</v>
      </c>
      <c r="Y1908" s="14" t="str">
        <f t="shared" si="329"/>
        <v>EMPTY</v>
      </c>
      <c r="Z1908" s="14" t="str">
        <f>IF(AND(P1908="beforeRx",O1909="afterRx"),J1909-timingTable[[#This Row],[FRT32_trace]],"EMPTY")</f>
        <v>EMPTY</v>
      </c>
      <c r="AA1908" s="14" t="str">
        <f>IF(AND(timingTable[[#This Row],[txEnd]]="txEnd",Q1912="rxStart"),I1912-timingTable[[#This Row],[FRT32_val]],"EMPTY")</f>
        <v>EMPTY</v>
      </c>
    </row>
    <row r="1909" spans="1:27" x14ac:dyDescent="0.25">
      <c r="A1909" s="14" t="s">
        <v>6792</v>
      </c>
      <c r="B1909">
        <v>335694486436</v>
      </c>
      <c r="C1909" s="14" t="s">
        <v>14832</v>
      </c>
      <c r="D1909">
        <v>6</v>
      </c>
      <c r="E1909" s="14" t="s">
        <v>1077</v>
      </c>
      <c r="F1909" s="14" t="s">
        <v>14833</v>
      </c>
      <c r="G1909" s="14">
        <f>timingTable[[#This Row],[FRT_DEC]]-B1908</f>
        <v>41213</v>
      </c>
      <c r="H19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INFO]]))),H1908)</f>
        <v>143</v>
      </c>
      <c r="I19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686996860</v>
      </c>
      <c r="J1909" s="14">
        <f>HEX2DEC(RIGHT(timingTable[[#This Row],[FRT_HEX]],MIN(LEN(timingTable[[#This Row],[FRT_HEX]])-2,8)))</f>
        <v>687037348</v>
      </c>
      <c r="K1909" s="14" t="str">
        <f>IF(timingTable[[#This Row],['[TRACECODE']:.1]]=140,"afterTx","")</f>
        <v/>
      </c>
      <c r="L1909" s="14" t="str">
        <f t="shared" si="319"/>
        <v/>
      </c>
      <c r="M1909" s="14" t="str">
        <f>IF(AND(H1909=H1908,K1908="afterTx",timingTable[[#This Row],['[TRACECODE']:.1]]=6),"dc","")</f>
        <v>dc</v>
      </c>
      <c r="N1909" s="14" t="str">
        <f t="shared" si="320"/>
        <v/>
      </c>
      <c r="O1909" s="14" t="str">
        <f>IF(timingTable[[#This Row],['[TRACECODE']:.1]]=141,"afterRx","")</f>
        <v/>
      </c>
      <c r="P1909" s="14" t="str">
        <f t="shared" si="321"/>
        <v/>
      </c>
      <c r="Q1909" s="14" t="str">
        <f t="shared" si="322"/>
        <v/>
      </c>
      <c r="R1909" s="14" t="str">
        <f t="shared" si="323"/>
        <v/>
      </c>
      <c r="S1909" s="14" t="str">
        <f t="shared" si="324"/>
        <v>EMPTY</v>
      </c>
      <c r="T1909" s="14" t="str">
        <f t="shared" si="325"/>
        <v>EMPTY</v>
      </c>
      <c r="U1909" s="14" t="str">
        <f t="shared" si="326"/>
        <v>EMPTY</v>
      </c>
      <c r="V1909" s="14" t="str">
        <f t="shared" si="327"/>
        <v>EMPTY</v>
      </c>
      <c r="W1909" s="14" t="str">
        <f>IF(L1909="beforeTx",timingTable[[#This Row],[FRT32_val]]-timingTable[[#This Row],[FRT32_trace]],"EMPTY")</f>
        <v>EMPTY</v>
      </c>
      <c r="X1909" s="14" t="str">
        <f t="shared" si="328"/>
        <v>EMPTY</v>
      </c>
      <c r="Y1909" s="14" t="str">
        <f t="shared" si="329"/>
        <v>EMPTY</v>
      </c>
      <c r="Z1909" s="14" t="str">
        <f>IF(AND(P1909="beforeRx",O1910="afterRx"),J1910-timingTable[[#This Row],[FRT32_trace]],"EMPTY")</f>
        <v>EMPTY</v>
      </c>
      <c r="AA1909" s="14" t="str">
        <f>IF(AND(timingTable[[#This Row],[txEnd]]="txEnd",Q1913="rxStart"),I1913-timingTable[[#This Row],[FRT32_val]],"EMPTY")</f>
        <v>EMPTY</v>
      </c>
    </row>
    <row r="1910" spans="1:27" x14ac:dyDescent="0.25">
      <c r="A1910" s="14" t="s">
        <v>6793</v>
      </c>
      <c r="B1910">
        <v>335694486439</v>
      </c>
      <c r="C1910" s="14" t="s">
        <v>14834</v>
      </c>
      <c r="D1910">
        <v>6</v>
      </c>
      <c r="E1910" s="14" t="s">
        <v>1077</v>
      </c>
      <c r="F1910" s="14" t="s">
        <v>7877</v>
      </c>
      <c r="G1910" s="14">
        <f>timingTable[[#This Row],[FRT_DEC]]-B1909</f>
        <v>3</v>
      </c>
      <c r="H19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INFO]]))),H1909)</f>
        <v>143</v>
      </c>
      <c r="I19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10" s="14">
        <f>HEX2DEC(RIGHT(timingTable[[#This Row],[FRT_HEX]],MIN(LEN(timingTable[[#This Row],[FRT_HEX]])-2,8)))</f>
        <v>687037351</v>
      </c>
      <c r="K1910" s="14" t="str">
        <f>IF(timingTable[[#This Row],['[TRACECODE']:.1]]=140,"afterTx","")</f>
        <v/>
      </c>
      <c r="L1910" s="14" t="str">
        <f t="shared" si="319"/>
        <v/>
      </c>
      <c r="M1910" s="14" t="str">
        <f>IF(AND(H1910=H1909,K1909="afterTx",timingTable[[#This Row],['[TRACECODE']:.1]]=6),"dc","")</f>
        <v/>
      </c>
      <c r="N1910" s="14" t="str">
        <f t="shared" si="320"/>
        <v/>
      </c>
      <c r="O1910" s="14" t="str">
        <f>IF(timingTable[[#This Row],['[TRACECODE']:.1]]=141,"afterRx","")</f>
        <v/>
      </c>
      <c r="P1910" s="14" t="str">
        <f t="shared" si="321"/>
        <v/>
      </c>
      <c r="Q1910" s="14" t="str">
        <f t="shared" si="322"/>
        <v/>
      </c>
      <c r="R1910" s="14" t="str">
        <f t="shared" si="323"/>
        <v/>
      </c>
      <c r="S1910" s="14" t="str">
        <f t="shared" si="324"/>
        <v>EMPTY</v>
      </c>
      <c r="T1910" s="14" t="str">
        <f t="shared" si="325"/>
        <v>EMPTY</v>
      </c>
      <c r="U1910" s="14" t="str">
        <f t="shared" si="326"/>
        <v>EMPTY</v>
      </c>
      <c r="V1910" s="14" t="str">
        <f t="shared" si="327"/>
        <v>EMPTY</v>
      </c>
      <c r="W1910" s="14" t="str">
        <f>IF(L1910="beforeTx",timingTable[[#This Row],[FRT32_val]]-timingTable[[#This Row],[FRT32_trace]],"EMPTY")</f>
        <v>EMPTY</v>
      </c>
      <c r="X1910" s="14" t="str">
        <f t="shared" si="328"/>
        <v>EMPTY</v>
      </c>
      <c r="Y1910" s="14" t="str">
        <f t="shared" si="329"/>
        <v>EMPTY</v>
      </c>
      <c r="Z1910" s="14" t="str">
        <f>IF(AND(P1910="beforeRx",O1911="afterRx"),J1911-timingTable[[#This Row],[FRT32_trace]],"EMPTY")</f>
        <v>EMPTY</v>
      </c>
      <c r="AA1910" s="14" t="str">
        <f>IF(AND(timingTable[[#This Row],[txEnd]]="txEnd",Q1914="rxStart"),I1914-timingTable[[#This Row],[FRT32_val]],"EMPTY")</f>
        <v>EMPTY</v>
      </c>
    </row>
    <row r="1911" spans="1:27" x14ac:dyDescent="0.25">
      <c r="A1911" s="14" t="s">
        <v>6794</v>
      </c>
      <c r="B1911">
        <v>335694486441</v>
      </c>
      <c r="C1911" s="14" t="s">
        <v>14835</v>
      </c>
      <c r="D1911">
        <v>122</v>
      </c>
      <c r="E1911" s="14" t="s">
        <v>3921</v>
      </c>
      <c r="F1911" s="14" t="s">
        <v>14836</v>
      </c>
      <c r="G1911" s="14">
        <f>timingTable[[#This Row],[FRT_DEC]]-B1910</f>
        <v>2</v>
      </c>
      <c r="H19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INFO]]))),H1910)</f>
        <v>143</v>
      </c>
      <c r="I19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687037321</v>
      </c>
      <c r="J1911" s="14">
        <f>HEX2DEC(RIGHT(timingTable[[#This Row],[FRT_HEX]],MIN(LEN(timingTable[[#This Row],[FRT_HEX]])-2,8)))</f>
        <v>687037353</v>
      </c>
      <c r="K1911" s="14" t="str">
        <f>IF(timingTable[[#This Row],['[TRACECODE']:.1]]=140,"afterTx","")</f>
        <v/>
      </c>
      <c r="L1911" s="14" t="str">
        <f t="shared" si="319"/>
        <v/>
      </c>
      <c r="M1911" s="14" t="str">
        <f>IF(AND(H1911=H1910,K1910="afterTx",timingTable[[#This Row],['[TRACECODE']:.1]]=6),"dc","")</f>
        <v/>
      </c>
      <c r="N1911" s="14" t="str">
        <f t="shared" si="320"/>
        <v>txEnd</v>
      </c>
      <c r="O1911" s="14" t="str">
        <f>IF(timingTable[[#This Row],['[TRACECODE']:.1]]=141,"afterRx","")</f>
        <v/>
      </c>
      <c r="P1911" s="14" t="str">
        <f t="shared" si="321"/>
        <v/>
      </c>
      <c r="Q1911" s="14" t="str">
        <f t="shared" si="322"/>
        <v/>
      </c>
      <c r="R1911" s="14" t="str">
        <f t="shared" si="323"/>
        <v/>
      </c>
      <c r="S1911" s="14" t="str">
        <f t="shared" si="324"/>
        <v>EMPTY</v>
      </c>
      <c r="T1911" s="14" t="str">
        <f t="shared" si="325"/>
        <v>EMPTY</v>
      </c>
      <c r="U1911" s="14" t="str">
        <f t="shared" si="326"/>
        <v>EMPTY</v>
      </c>
      <c r="V1911" s="14" t="str">
        <f t="shared" si="327"/>
        <v>EMPTY</v>
      </c>
      <c r="W1911" s="14" t="str">
        <f>IF(L1911="beforeTx",timingTable[[#This Row],[FRT32_val]]-timingTable[[#This Row],[FRT32_trace]],"EMPTY")</f>
        <v>EMPTY</v>
      </c>
      <c r="X1911" s="14" t="str">
        <f t="shared" si="328"/>
        <v>EMPTY</v>
      </c>
      <c r="Y1911" s="14" t="str">
        <f t="shared" si="329"/>
        <v>EMPTY</v>
      </c>
      <c r="Z1911" s="14" t="str">
        <f>IF(AND(P1911="beforeRx",O1912="afterRx"),J1912-timingTable[[#This Row],[FRT32_trace]],"EMPTY")</f>
        <v>EMPTY</v>
      </c>
      <c r="AA1911" s="14" t="str">
        <f>IF(AND(timingTable[[#This Row],[txEnd]]="txEnd",Q1915="rxStart"),I1915-timingTable[[#This Row],[FRT32_val]],"EMPTY")</f>
        <v>EMPTY</v>
      </c>
    </row>
    <row r="1912" spans="1:27" x14ac:dyDescent="0.25">
      <c r="A1912" s="14" t="s">
        <v>6795</v>
      </c>
      <c r="B1912">
        <v>335694486444</v>
      </c>
      <c r="C1912" s="14" t="s">
        <v>14837</v>
      </c>
      <c r="D1912">
        <v>122</v>
      </c>
      <c r="E1912" s="14" t="s">
        <v>3921</v>
      </c>
      <c r="F1912" s="14" t="s">
        <v>7878</v>
      </c>
      <c r="G1912" s="14">
        <f>timingTable[[#This Row],[FRT_DEC]]-B1911</f>
        <v>3</v>
      </c>
      <c r="H19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INFO]]))),H1911)</f>
        <v>143</v>
      </c>
      <c r="I19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12" s="14">
        <f>HEX2DEC(RIGHT(timingTable[[#This Row],[FRT_HEX]],MIN(LEN(timingTable[[#This Row],[FRT_HEX]])-2,8)))</f>
        <v>687037356</v>
      </c>
      <c r="K1912" s="14" t="str">
        <f>IF(timingTable[[#This Row],['[TRACECODE']:.1]]=140,"afterTx","")</f>
        <v/>
      </c>
      <c r="L1912" s="14" t="str">
        <f t="shared" si="319"/>
        <v/>
      </c>
      <c r="M1912" s="14" t="str">
        <f>IF(AND(H1912=H1911,K1911="afterTx",timingTable[[#This Row],['[TRACECODE']:.1]]=6),"dc","")</f>
        <v/>
      </c>
      <c r="N1912" s="14" t="str">
        <f t="shared" si="320"/>
        <v/>
      </c>
      <c r="O1912" s="14" t="str">
        <f>IF(timingTable[[#This Row],['[TRACECODE']:.1]]=141,"afterRx","")</f>
        <v/>
      </c>
      <c r="P1912" s="14" t="str">
        <f t="shared" si="321"/>
        <v/>
      </c>
      <c r="Q1912" s="14" t="str">
        <f t="shared" si="322"/>
        <v/>
      </c>
      <c r="R1912" s="14" t="str">
        <f t="shared" si="323"/>
        <v/>
      </c>
      <c r="S1912" s="14" t="str">
        <f t="shared" si="324"/>
        <v>EMPTY</v>
      </c>
      <c r="T1912" s="14" t="str">
        <f t="shared" si="325"/>
        <v>EMPTY</v>
      </c>
      <c r="U1912" s="14" t="str">
        <f t="shared" si="326"/>
        <v>EMPTY</v>
      </c>
      <c r="V1912" s="14" t="str">
        <f t="shared" si="327"/>
        <v>EMPTY</v>
      </c>
      <c r="W1912" s="14" t="str">
        <f>IF(L1912="beforeTx",timingTable[[#This Row],[FRT32_val]]-timingTable[[#This Row],[FRT32_trace]],"EMPTY")</f>
        <v>EMPTY</v>
      </c>
      <c r="X1912" s="14" t="str">
        <f t="shared" si="328"/>
        <v>EMPTY</v>
      </c>
      <c r="Y1912" s="14" t="str">
        <f t="shared" si="329"/>
        <v>EMPTY</v>
      </c>
      <c r="Z1912" s="14" t="str">
        <f>IF(AND(P1912="beforeRx",O1913="afterRx"),J1913-timingTable[[#This Row],[FRT32_trace]],"EMPTY")</f>
        <v>EMPTY</v>
      </c>
      <c r="AA1912" s="14" t="str">
        <f>IF(AND(timingTable[[#This Row],[txEnd]]="txEnd",Q1916="rxStart"),I1916-timingTable[[#This Row],[FRT32_val]],"EMPTY")</f>
        <v>EMPTY</v>
      </c>
    </row>
    <row r="1913" spans="1:27" x14ac:dyDescent="0.25">
      <c r="A1913" s="14" t="s">
        <v>6796</v>
      </c>
      <c r="B1913">
        <v>335694486453</v>
      </c>
      <c r="C1913" s="14" t="s">
        <v>14838</v>
      </c>
      <c r="D1913">
        <v>151</v>
      </c>
      <c r="E1913" s="14" t="s">
        <v>7876</v>
      </c>
      <c r="F1913" s="14" t="s">
        <v>8006</v>
      </c>
      <c r="G1913" s="14">
        <f>timingTable[[#This Row],[FRT_DEC]]-B1912</f>
        <v>9</v>
      </c>
      <c r="H19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INFO]]))),H1912)</f>
        <v>143</v>
      </c>
      <c r="I19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913" s="14">
        <f>HEX2DEC(RIGHT(timingTable[[#This Row],[FRT_HEX]],MIN(LEN(timingTable[[#This Row],[FRT_HEX]])-2,8)))</f>
        <v>687037365</v>
      </c>
      <c r="K1913" s="14" t="str">
        <f>IF(timingTable[[#This Row],['[TRACECODE']:.1]]=140,"afterTx","")</f>
        <v/>
      </c>
      <c r="L1913" s="14" t="str">
        <f t="shared" si="319"/>
        <v/>
      </c>
      <c r="M1913" s="14" t="str">
        <f>IF(AND(H1913=H1912,K1912="afterTx",timingTable[[#This Row],['[TRACECODE']:.1]]=6),"dc","")</f>
        <v/>
      </c>
      <c r="N1913" s="14" t="str">
        <f t="shared" si="320"/>
        <v/>
      </c>
      <c r="O1913" s="14" t="str">
        <f>IF(timingTable[[#This Row],['[TRACECODE']:.1]]=141,"afterRx","")</f>
        <v/>
      </c>
      <c r="P1913" s="14" t="str">
        <f t="shared" si="321"/>
        <v/>
      </c>
      <c r="Q1913" s="14" t="str">
        <f t="shared" si="322"/>
        <v/>
      </c>
      <c r="R1913" s="14" t="str">
        <f t="shared" si="323"/>
        <v/>
      </c>
      <c r="S1913" s="14" t="str">
        <f t="shared" si="324"/>
        <v>EMPTY</v>
      </c>
      <c r="T1913" s="14" t="str">
        <f t="shared" si="325"/>
        <v>EMPTY</v>
      </c>
      <c r="U1913" s="14" t="str">
        <f t="shared" si="326"/>
        <v>EMPTY</v>
      </c>
      <c r="V1913" s="14" t="str">
        <f t="shared" si="327"/>
        <v>EMPTY</v>
      </c>
      <c r="W1913" s="14" t="str">
        <f>IF(L1913="beforeTx",timingTable[[#This Row],[FRT32_val]]-timingTable[[#This Row],[FRT32_trace]],"EMPTY")</f>
        <v>EMPTY</v>
      </c>
      <c r="X1913" s="14" t="str">
        <f t="shared" si="328"/>
        <v>EMPTY</v>
      </c>
      <c r="Y1913" s="14" t="str">
        <f t="shared" si="329"/>
        <v>EMPTY</v>
      </c>
      <c r="Z1913" s="14" t="str">
        <f>IF(AND(P1913="beforeRx",O1914="afterRx"),J1914-timingTable[[#This Row],[FRT32_trace]],"EMPTY")</f>
        <v>EMPTY</v>
      </c>
      <c r="AA1913" s="14" t="str">
        <f>IF(AND(timingTable[[#This Row],[txEnd]]="txEnd",Q1917="rxStart"),I1917-timingTable[[#This Row],[FRT32_val]],"EMPTY")</f>
        <v>EMPTY</v>
      </c>
    </row>
    <row r="1914" spans="1:27" x14ac:dyDescent="0.25">
      <c r="A1914" s="14" t="s">
        <v>6804</v>
      </c>
      <c r="B1914">
        <v>335694486923</v>
      </c>
      <c r="C1914" s="14" t="s">
        <v>14847</v>
      </c>
      <c r="D1914">
        <v>151</v>
      </c>
      <c r="E1914" s="14" t="s">
        <v>7876</v>
      </c>
      <c r="F1914" s="14" t="s">
        <v>8130</v>
      </c>
      <c r="G1914" s="14">
        <f>timingTable[[#This Row],[FRT_DEC]]-B1913</f>
        <v>470</v>
      </c>
      <c r="H19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INFO]]))),H1913)</f>
        <v>143</v>
      </c>
      <c r="I19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914" s="14">
        <f>HEX2DEC(RIGHT(timingTable[[#This Row],[FRT_HEX]],MIN(LEN(timingTable[[#This Row],[FRT_HEX]])-2,8)))</f>
        <v>687037835</v>
      </c>
      <c r="K1914" s="14" t="str">
        <f>IF(timingTable[[#This Row],['[TRACECODE']:.1]]=140,"afterTx","")</f>
        <v/>
      </c>
      <c r="L1914" s="14" t="str">
        <f t="shared" si="319"/>
        <v/>
      </c>
      <c r="M1914" s="14" t="str">
        <f>IF(AND(H1914=H1913,K1913="afterTx",timingTable[[#This Row],['[TRACECODE']:.1]]=6),"dc","")</f>
        <v/>
      </c>
      <c r="N1914" s="14" t="str">
        <f t="shared" si="320"/>
        <v/>
      </c>
      <c r="O1914" s="14" t="str">
        <f>IF(timingTable[[#This Row],['[TRACECODE']:.1]]=141,"afterRx","")</f>
        <v/>
      </c>
      <c r="P1914" s="14" t="str">
        <f t="shared" si="321"/>
        <v/>
      </c>
      <c r="Q1914" s="14" t="str">
        <f t="shared" si="322"/>
        <v/>
      </c>
      <c r="R1914" s="14" t="str">
        <f t="shared" si="323"/>
        <v/>
      </c>
      <c r="S1914" s="14" t="str">
        <f t="shared" si="324"/>
        <v>EMPTY</v>
      </c>
      <c r="T1914" s="14" t="str">
        <f t="shared" si="325"/>
        <v>EMPTY</v>
      </c>
      <c r="U1914" s="14" t="str">
        <f t="shared" si="326"/>
        <v>EMPTY</v>
      </c>
      <c r="V1914" s="14" t="str">
        <f t="shared" si="327"/>
        <v>EMPTY</v>
      </c>
      <c r="W1914" s="14" t="str">
        <f>IF(L1914="beforeTx",timingTable[[#This Row],[FRT32_val]]-timingTable[[#This Row],[FRT32_trace]],"EMPTY")</f>
        <v>EMPTY</v>
      </c>
      <c r="X1914" s="14" t="str">
        <f t="shared" si="328"/>
        <v>EMPTY</v>
      </c>
      <c r="Y1914" s="14" t="str">
        <f t="shared" si="329"/>
        <v>EMPTY</v>
      </c>
      <c r="Z1914" s="14" t="str">
        <f>IF(AND(P1914="beforeRx",O1915="afterRx"),J1915-timingTable[[#This Row],[FRT32_trace]],"EMPTY")</f>
        <v>EMPTY</v>
      </c>
      <c r="AA1914" s="14" t="str">
        <f>IF(AND(timingTable[[#This Row],[txEnd]]="txEnd",Q1918="rxStart"),I1918-timingTable[[#This Row],[FRT32_val]],"EMPTY")</f>
        <v>EMPTY</v>
      </c>
    </row>
    <row r="1915" spans="1:27" x14ac:dyDescent="0.25">
      <c r="A1915" s="14" t="s">
        <v>6807</v>
      </c>
      <c r="B1915">
        <v>335694486947</v>
      </c>
      <c r="C1915" s="14" t="s">
        <v>14850</v>
      </c>
      <c r="D1915">
        <v>130</v>
      </c>
      <c r="E1915" s="14" t="s">
        <v>3933</v>
      </c>
      <c r="F1915" s="14" t="s">
        <v>5571</v>
      </c>
      <c r="G1915" s="14">
        <f>timingTable[[#This Row],[FRT_DEC]]-B1914</f>
        <v>24</v>
      </c>
      <c r="H19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INFO]]))),H1914)</f>
        <v>143</v>
      </c>
      <c r="I19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1638405</v>
      </c>
      <c r="J1915" s="14">
        <f>HEX2DEC(RIGHT(timingTable[[#This Row],[FRT_HEX]],MIN(LEN(timingTable[[#This Row],[FRT_HEX]])-2,8)))</f>
        <v>687037859</v>
      </c>
      <c r="K1915" s="14" t="str">
        <f>IF(timingTable[[#This Row],['[TRACECODE']:.1]]=140,"afterTx","")</f>
        <v/>
      </c>
      <c r="L1915" s="14" t="str">
        <f t="shared" si="319"/>
        <v/>
      </c>
      <c r="M1915" s="14" t="str">
        <f>IF(AND(H1915=H1914,K1914="afterTx",timingTable[[#This Row],['[TRACECODE']:.1]]=6),"dc","")</f>
        <v/>
      </c>
      <c r="N1915" s="14" t="str">
        <f t="shared" si="320"/>
        <v/>
      </c>
      <c r="O1915" s="14" t="str">
        <f>IF(timingTable[[#This Row],['[TRACECODE']:.1]]=141,"afterRx","")</f>
        <v/>
      </c>
      <c r="P1915" s="14" t="str">
        <f t="shared" si="321"/>
        <v>beforeRx</v>
      </c>
      <c r="Q1915" s="14" t="str">
        <f t="shared" si="322"/>
        <v/>
      </c>
      <c r="R1915" s="14" t="str">
        <f t="shared" si="323"/>
        <v/>
      </c>
      <c r="S1915" s="14" t="str">
        <f t="shared" si="324"/>
        <v>EMPTY</v>
      </c>
      <c r="T1915" s="14" t="str">
        <f t="shared" si="325"/>
        <v>EMPTY</v>
      </c>
      <c r="U1915" s="14" t="str">
        <f t="shared" si="326"/>
        <v>EMPTY</v>
      </c>
      <c r="V1915" s="14" t="str">
        <f t="shared" si="327"/>
        <v>EMPTY</v>
      </c>
      <c r="W1915" s="14" t="str">
        <f>IF(L1915="beforeTx",timingTable[[#This Row],[FRT32_val]]-timingTable[[#This Row],[FRT32_trace]],"EMPTY")</f>
        <v>EMPTY</v>
      </c>
      <c r="X1915" s="14" t="str">
        <f t="shared" si="328"/>
        <v>EMPTY</v>
      </c>
      <c r="Y1915" s="14" t="str">
        <f t="shared" si="329"/>
        <v>EMPTY</v>
      </c>
      <c r="Z1915" s="14">
        <f>IF(AND(P1915="beforeRx",O1916="afterRx"),J1916-timingTable[[#This Row],[FRT32_trace]],"EMPTY")</f>
        <v>168</v>
      </c>
      <c r="AA1915" s="14" t="str">
        <f>IF(AND(timingTable[[#This Row],[txEnd]]="txEnd",Q1919="rxStart"),I1919-timingTable[[#This Row],[FRT32_val]],"EMPTY")</f>
        <v>EMPTY</v>
      </c>
    </row>
    <row r="1916" spans="1:27" x14ac:dyDescent="0.25">
      <c r="A1916" s="14" t="s">
        <v>6808</v>
      </c>
      <c r="B1916">
        <v>335694487115</v>
      </c>
      <c r="C1916" s="14" t="s">
        <v>14851</v>
      </c>
      <c r="D1916">
        <v>141</v>
      </c>
      <c r="E1916" s="14" t="s">
        <v>3934</v>
      </c>
      <c r="F1916" s="14" t="s">
        <v>5573</v>
      </c>
      <c r="G1916" s="14">
        <f>timingTable[[#This Row],[FRT_DEC]]-B1915</f>
        <v>168</v>
      </c>
      <c r="H19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INFO]]))),H1915)</f>
        <v>143</v>
      </c>
      <c r="I191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16" s="14">
        <f>HEX2DEC(RIGHT(timingTable[[#This Row],[FRT_HEX]],MIN(LEN(timingTable[[#This Row],[FRT_HEX]])-2,8)))</f>
        <v>687038027</v>
      </c>
      <c r="K1916" s="14" t="str">
        <f>IF(timingTable[[#This Row],['[TRACECODE']:.1]]=140,"afterTx","")</f>
        <v/>
      </c>
      <c r="L1916" s="14" t="str">
        <f t="shared" si="319"/>
        <v/>
      </c>
      <c r="M1916" s="14" t="str">
        <f>IF(AND(H1916=H1915,K1915="afterTx",timingTable[[#This Row],['[TRACECODE']:.1]]=6),"dc","")</f>
        <v/>
      </c>
      <c r="N1916" s="14" t="str">
        <f t="shared" si="320"/>
        <v/>
      </c>
      <c r="O1916" s="14" t="str">
        <f>IF(timingTable[[#This Row],['[TRACECODE']:.1]]=141,"afterRx","")</f>
        <v>afterRx</v>
      </c>
      <c r="P1916" s="14" t="str">
        <f t="shared" si="321"/>
        <v/>
      </c>
      <c r="Q1916" s="14" t="str">
        <f t="shared" si="322"/>
        <v/>
      </c>
      <c r="R1916" s="14" t="str">
        <f t="shared" si="323"/>
        <v/>
      </c>
      <c r="S1916" s="14" t="str">
        <f t="shared" si="324"/>
        <v>EMPTY</v>
      </c>
      <c r="T1916" s="14" t="str">
        <f t="shared" si="325"/>
        <v>EMPTY</v>
      </c>
      <c r="U1916" s="14" t="str">
        <f t="shared" si="326"/>
        <v>EMPTY</v>
      </c>
      <c r="V1916" s="14" t="str">
        <f t="shared" si="327"/>
        <v>EMPTY</v>
      </c>
      <c r="W1916" s="14" t="str">
        <f>IF(L1916="beforeTx",timingTable[[#This Row],[FRT32_val]]-timingTable[[#This Row],[FRT32_trace]],"EMPTY")</f>
        <v>EMPTY</v>
      </c>
      <c r="X1916" s="14" t="str">
        <f t="shared" si="328"/>
        <v>EMPTY</v>
      </c>
      <c r="Y1916" s="14" t="str">
        <f t="shared" si="329"/>
        <v>EMPTY</v>
      </c>
      <c r="Z1916" s="14" t="str">
        <f>IF(AND(P1916="beforeRx",O1917="afterRx"),J1917-timingTable[[#This Row],[FRT32_trace]],"EMPTY")</f>
        <v>EMPTY</v>
      </c>
      <c r="AA1916" s="14" t="str">
        <f>IF(AND(timingTable[[#This Row],[txEnd]]="txEnd",Q1920="rxStart"),I1920-timingTable[[#This Row],[FRT32_val]],"EMPTY")</f>
        <v>EMPTY</v>
      </c>
    </row>
    <row r="1917" spans="1:27" x14ac:dyDescent="0.25">
      <c r="A1917" s="14" t="s">
        <v>6811</v>
      </c>
      <c r="B1917">
        <v>335694488669</v>
      </c>
      <c r="C1917" s="14" t="s">
        <v>14854</v>
      </c>
      <c r="D1917">
        <v>123</v>
      </c>
      <c r="E1917" s="14" t="s">
        <v>3922</v>
      </c>
      <c r="F1917" s="14" t="s">
        <v>14855</v>
      </c>
      <c r="G1917" s="14">
        <f>timingTable[[#This Row],[FRT_DEC]]-B1916</f>
        <v>1554</v>
      </c>
      <c r="H19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INFO]]))),H1916)</f>
        <v>143</v>
      </c>
      <c r="I19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687039159</v>
      </c>
      <c r="J1917" s="14">
        <f>HEX2DEC(RIGHT(timingTable[[#This Row],[FRT_HEX]],MIN(LEN(timingTable[[#This Row],[FRT_HEX]])-2,8)))</f>
        <v>687039581</v>
      </c>
      <c r="K1917" s="14" t="str">
        <f>IF(timingTable[[#This Row],['[TRACECODE']:.1]]=140,"afterTx","")</f>
        <v/>
      </c>
      <c r="L1917" s="14" t="str">
        <f t="shared" si="319"/>
        <v/>
      </c>
      <c r="M1917" s="14" t="str">
        <f>IF(AND(H1917=H1916,K1916="afterTx",timingTable[[#This Row],['[TRACECODE']:.1]]=6),"dc","")</f>
        <v/>
      </c>
      <c r="N1917" s="14" t="str">
        <f t="shared" si="320"/>
        <v/>
      </c>
      <c r="O1917" s="14" t="str">
        <f>IF(timingTable[[#This Row],['[TRACECODE']:.1]]=141,"afterRx","")</f>
        <v/>
      </c>
      <c r="P1917" s="14" t="str">
        <f t="shared" si="321"/>
        <v/>
      </c>
      <c r="Q1917" s="14" t="str">
        <f t="shared" si="322"/>
        <v>rxStart</v>
      </c>
      <c r="R1917" s="14" t="str">
        <f t="shared" si="323"/>
        <v/>
      </c>
      <c r="S1917" s="14" t="str">
        <f t="shared" si="324"/>
        <v>EMPTY</v>
      </c>
      <c r="T1917" s="14" t="str">
        <f t="shared" si="325"/>
        <v>EMPTY</v>
      </c>
      <c r="U1917" s="14" t="str">
        <f t="shared" si="326"/>
        <v>EMPTY</v>
      </c>
      <c r="V1917" s="14" t="str">
        <f t="shared" si="327"/>
        <v>EMPTY</v>
      </c>
      <c r="W1917" s="14" t="str">
        <f>IF(L1917="beforeTx",timingTable[[#This Row],[FRT32_val]]-timingTable[[#This Row],[FRT32_trace]],"EMPTY")</f>
        <v>EMPTY</v>
      </c>
      <c r="X1917" s="14" t="str">
        <f t="shared" si="328"/>
        <v>EMPTY</v>
      </c>
      <c r="Y1917" s="14" t="str">
        <f t="shared" si="329"/>
        <v>EMPTY</v>
      </c>
      <c r="Z1917" s="14" t="str">
        <f>IF(AND(P1917="beforeRx",O1918="afterRx"),J1918-timingTable[[#This Row],[FRT32_trace]],"EMPTY")</f>
        <v>EMPTY</v>
      </c>
      <c r="AA1917" s="14" t="str">
        <f>IF(AND(timingTable[[#This Row],[txEnd]]="txEnd",Q1921="rxStart"),I1921-timingTable[[#This Row],[FRT32_val]],"EMPTY")</f>
        <v>EMPTY</v>
      </c>
    </row>
    <row r="1918" spans="1:27" x14ac:dyDescent="0.25">
      <c r="A1918" s="14" t="s">
        <v>6812</v>
      </c>
      <c r="B1918">
        <v>335694488676</v>
      </c>
      <c r="C1918" s="14" t="s">
        <v>14856</v>
      </c>
      <c r="D1918">
        <v>123</v>
      </c>
      <c r="E1918" s="14" t="s">
        <v>3922</v>
      </c>
      <c r="F1918" s="14" t="s">
        <v>7879</v>
      </c>
      <c r="G1918" s="14">
        <f>timingTable[[#This Row],[FRT_DEC]]-B1917</f>
        <v>7</v>
      </c>
      <c r="H19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INFO]]))),H1917)</f>
        <v>143</v>
      </c>
      <c r="I19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18" s="14">
        <f>HEX2DEC(RIGHT(timingTable[[#This Row],[FRT_HEX]],MIN(LEN(timingTable[[#This Row],[FRT_HEX]])-2,8)))</f>
        <v>687039588</v>
      </c>
      <c r="K1918" s="14" t="str">
        <f>IF(timingTable[[#This Row],['[TRACECODE']:.1]]=140,"afterTx","")</f>
        <v/>
      </c>
      <c r="L1918" s="14" t="str">
        <f t="shared" si="319"/>
        <v/>
      </c>
      <c r="M1918" s="14" t="str">
        <f>IF(AND(H1918=H1917,K1917="afterTx",timingTable[[#This Row],['[TRACECODE']:.1]]=6),"dc","")</f>
        <v/>
      </c>
      <c r="N1918" s="14" t="str">
        <f t="shared" si="320"/>
        <v/>
      </c>
      <c r="O1918" s="14" t="str">
        <f>IF(timingTable[[#This Row],['[TRACECODE']:.1]]=141,"afterRx","")</f>
        <v/>
      </c>
      <c r="P1918" s="14" t="str">
        <f t="shared" si="321"/>
        <v/>
      </c>
      <c r="Q1918" s="14" t="str">
        <f t="shared" si="322"/>
        <v/>
      </c>
      <c r="R1918" s="14" t="str">
        <f t="shared" si="323"/>
        <v/>
      </c>
      <c r="S1918" s="14" t="str">
        <f t="shared" si="324"/>
        <v>EMPTY</v>
      </c>
      <c r="T1918" s="14" t="str">
        <f t="shared" si="325"/>
        <v>EMPTY</v>
      </c>
      <c r="U1918" s="14" t="str">
        <f t="shared" si="326"/>
        <v>EMPTY</v>
      </c>
      <c r="V1918" s="14" t="str">
        <f t="shared" si="327"/>
        <v>EMPTY</v>
      </c>
      <c r="W1918" s="14" t="str">
        <f>IF(L1918="beforeTx",timingTable[[#This Row],[FRT32_val]]-timingTable[[#This Row],[FRT32_trace]],"EMPTY")</f>
        <v>EMPTY</v>
      </c>
      <c r="X1918" s="14" t="str">
        <f t="shared" si="328"/>
        <v>EMPTY</v>
      </c>
      <c r="Y1918" s="14" t="str">
        <f t="shared" si="329"/>
        <v>EMPTY</v>
      </c>
      <c r="Z1918" s="14" t="str">
        <f>IF(AND(P1918="beforeRx",O1919="afterRx"),J1919-timingTable[[#This Row],[FRT32_trace]],"EMPTY")</f>
        <v>EMPTY</v>
      </c>
      <c r="AA1918" s="14" t="str">
        <f>IF(AND(timingTable[[#This Row],[txEnd]]="txEnd",Q1922="rxStart"),I1922-timingTable[[#This Row],[FRT32_val]],"EMPTY")</f>
        <v>EMPTY</v>
      </c>
    </row>
    <row r="1919" spans="1:27" x14ac:dyDescent="0.25">
      <c r="A1919" s="14" t="s">
        <v>6815</v>
      </c>
      <c r="B1919">
        <v>335694489214</v>
      </c>
      <c r="C1919" s="14" t="s">
        <v>14859</v>
      </c>
      <c r="D1919">
        <v>151</v>
      </c>
      <c r="E1919" s="14" t="s">
        <v>7876</v>
      </c>
      <c r="F1919" s="14" t="s">
        <v>7845</v>
      </c>
      <c r="G1919" s="14">
        <f>timingTable[[#This Row],[FRT_DEC]]-B1918</f>
        <v>538</v>
      </c>
      <c r="H19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INFO]]))),H1918)</f>
        <v>143</v>
      </c>
      <c r="I19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919" s="14">
        <f>HEX2DEC(RIGHT(timingTable[[#This Row],[FRT_HEX]],MIN(LEN(timingTable[[#This Row],[FRT_HEX]])-2,8)))</f>
        <v>687040126</v>
      </c>
      <c r="K1919" s="14" t="str">
        <f>IF(timingTable[[#This Row],['[TRACECODE']:.1]]=140,"afterTx","")</f>
        <v/>
      </c>
      <c r="L1919" s="14" t="str">
        <f t="shared" si="319"/>
        <v/>
      </c>
      <c r="M1919" s="14" t="str">
        <f>IF(AND(H1919=H1918,K1918="afterTx",timingTable[[#This Row],['[TRACECODE']:.1]]=6),"dc","")</f>
        <v/>
      </c>
      <c r="N1919" s="14" t="str">
        <f t="shared" si="320"/>
        <v/>
      </c>
      <c r="O1919" s="14" t="str">
        <f>IF(timingTable[[#This Row],['[TRACECODE']:.1]]=141,"afterRx","")</f>
        <v/>
      </c>
      <c r="P1919" s="14" t="str">
        <f t="shared" si="321"/>
        <v/>
      </c>
      <c r="Q1919" s="14" t="str">
        <f t="shared" si="322"/>
        <v/>
      </c>
      <c r="R1919" s="14" t="str">
        <f t="shared" si="323"/>
        <v>rxEnd</v>
      </c>
      <c r="S1919" s="14" t="str">
        <f t="shared" si="324"/>
        <v>EMPTY</v>
      </c>
      <c r="T1919" s="14" t="str">
        <f t="shared" si="325"/>
        <v>EMPTY</v>
      </c>
      <c r="U1919" s="14" t="str">
        <f t="shared" si="326"/>
        <v>EMPTY</v>
      </c>
      <c r="V1919" s="14" t="str">
        <f t="shared" si="327"/>
        <v>EMPTY</v>
      </c>
      <c r="W1919" s="14" t="str">
        <f>IF(L1919="beforeTx",timingTable[[#This Row],[FRT32_val]]-timingTable[[#This Row],[FRT32_trace]],"EMPTY")</f>
        <v>EMPTY</v>
      </c>
      <c r="X1919" s="14" t="str">
        <f t="shared" si="328"/>
        <v>EMPTY</v>
      </c>
      <c r="Y1919" s="14" t="str">
        <f t="shared" si="329"/>
        <v>EMPTY</v>
      </c>
      <c r="Z1919" s="14" t="str">
        <f>IF(AND(P1919="beforeRx",O1920="afterRx"),J1920-timingTable[[#This Row],[FRT32_trace]],"EMPTY")</f>
        <v>EMPTY</v>
      </c>
      <c r="AA1919" s="14" t="str">
        <f>IF(AND(timingTable[[#This Row],[txEnd]]="txEnd",Q1923="rxStart"),I1923-timingTable[[#This Row],[FRT32_val]],"EMPTY")</f>
        <v>EMPTY</v>
      </c>
    </row>
    <row r="1920" spans="1:27" x14ac:dyDescent="0.25">
      <c r="A1920" s="14" t="s">
        <v>6817</v>
      </c>
      <c r="B1920">
        <v>335694489260</v>
      </c>
      <c r="C1920" s="14" t="s">
        <v>14861</v>
      </c>
      <c r="D1920">
        <v>151</v>
      </c>
      <c r="E1920" s="14" t="s">
        <v>7876</v>
      </c>
      <c r="F1920" s="14" t="s">
        <v>9929</v>
      </c>
      <c r="G1920" s="14">
        <f>timingTable[[#This Row],[FRT_DEC]]-B1919</f>
        <v>46</v>
      </c>
      <c r="H19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INFO]]))),H1919)</f>
        <v>143</v>
      </c>
      <c r="I19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1920" s="14">
        <f>HEX2DEC(RIGHT(timingTable[[#This Row],[FRT_HEX]],MIN(LEN(timingTable[[#This Row],[FRT_HEX]])-2,8)))</f>
        <v>687040172</v>
      </c>
      <c r="K1920" s="14" t="str">
        <f>IF(timingTable[[#This Row],['[TRACECODE']:.1]]=140,"afterTx","")</f>
        <v/>
      </c>
      <c r="L1920" s="14" t="str">
        <f t="shared" si="319"/>
        <v/>
      </c>
      <c r="M1920" s="14" t="str">
        <f>IF(AND(H1920=H1919,K1919="afterTx",timingTable[[#This Row],['[TRACECODE']:.1]]=6),"dc","")</f>
        <v/>
      </c>
      <c r="N1920" s="14" t="str">
        <f t="shared" si="320"/>
        <v/>
      </c>
      <c r="O1920" s="14" t="str">
        <f>IF(timingTable[[#This Row],['[TRACECODE']:.1]]=141,"afterRx","")</f>
        <v/>
      </c>
      <c r="P1920" s="14" t="str">
        <f t="shared" si="321"/>
        <v/>
      </c>
      <c r="Q1920" s="14" t="str">
        <f t="shared" si="322"/>
        <v/>
      </c>
      <c r="R1920" s="14" t="str">
        <f t="shared" si="323"/>
        <v/>
      </c>
      <c r="S1920" s="14" t="str">
        <f t="shared" si="324"/>
        <v>EMPTY</v>
      </c>
      <c r="T1920" s="14" t="str">
        <f t="shared" si="325"/>
        <v>EMPTY</v>
      </c>
      <c r="U1920" s="14" t="str">
        <f t="shared" si="326"/>
        <v>EMPTY</v>
      </c>
      <c r="V1920" s="14" t="str">
        <f t="shared" si="327"/>
        <v>EMPTY</v>
      </c>
      <c r="W1920" s="14" t="str">
        <f>IF(L1920="beforeTx",timingTable[[#This Row],[FRT32_val]]-timingTable[[#This Row],[FRT32_trace]],"EMPTY")</f>
        <v>EMPTY</v>
      </c>
      <c r="X1920" s="14" t="str">
        <f t="shared" si="328"/>
        <v>EMPTY</v>
      </c>
      <c r="Y1920" s="14" t="str">
        <f t="shared" si="329"/>
        <v>EMPTY</v>
      </c>
      <c r="Z1920" s="14" t="str">
        <f>IF(AND(P1920="beforeRx",O1921="afterRx"),J1921-timingTable[[#This Row],[FRT32_trace]],"EMPTY")</f>
        <v>EMPTY</v>
      </c>
      <c r="AA1920" s="14" t="str">
        <f>IF(AND(timingTable[[#This Row],[txEnd]]="txEnd",Q1924="rxStart"),I1924-timingTable[[#This Row],[FRT32_val]],"EMPTY")</f>
        <v>EMPTY</v>
      </c>
    </row>
    <row r="1921" spans="1:27" x14ac:dyDescent="0.25">
      <c r="A1921" s="14" t="s">
        <v>6830</v>
      </c>
      <c r="B1921">
        <v>335694490431</v>
      </c>
      <c r="C1921" s="14" t="s">
        <v>14876</v>
      </c>
      <c r="D1921">
        <v>151</v>
      </c>
      <c r="E1921" s="14" t="s">
        <v>7876</v>
      </c>
      <c r="F1921" s="14" t="s">
        <v>7989</v>
      </c>
      <c r="G1921" s="14">
        <f>timingTable[[#This Row],[FRT_DEC]]-B1920</f>
        <v>1171</v>
      </c>
      <c r="H19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INFO]]))),H1920)</f>
        <v>143</v>
      </c>
      <c r="I19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21" s="14">
        <f>HEX2DEC(RIGHT(timingTable[[#This Row],[FRT_HEX]],MIN(LEN(timingTable[[#This Row],[FRT_HEX]])-2,8)))</f>
        <v>687041343</v>
      </c>
      <c r="K1921" s="14" t="str">
        <f>IF(timingTable[[#This Row],['[TRACECODE']:.1]]=140,"afterTx","")</f>
        <v/>
      </c>
      <c r="L1921" s="14" t="str">
        <f t="shared" si="319"/>
        <v/>
      </c>
      <c r="M1921" s="14" t="str">
        <f>IF(AND(H1921=H1920,K1920="afterTx",timingTable[[#This Row],['[TRACECODE']:.1]]=6),"dc","")</f>
        <v/>
      </c>
      <c r="N1921" s="14" t="str">
        <f t="shared" si="320"/>
        <v/>
      </c>
      <c r="O1921" s="14" t="str">
        <f>IF(timingTable[[#This Row],['[TRACECODE']:.1]]=141,"afterRx","")</f>
        <v/>
      </c>
      <c r="P1921" s="14" t="str">
        <f t="shared" si="321"/>
        <v/>
      </c>
      <c r="Q1921" s="14" t="str">
        <f t="shared" si="322"/>
        <v/>
      </c>
      <c r="R1921" s="14" t="str">
        <f t="shared" si="323"/>
        <v/>
      </c>
      <c r="S1921" s="14" t="str">
        <f t="shared" si="324"/>
        <v>EMPTY</v>
      </c>
      <c r="T1921" s="14" t="str">
        <f t="shared" si="325"/>
        <v>EMPTY</v>
      </c>
      <c r="U1921" s="14" t="str">
        <f t="shared" si="326"/>
        <v>EMPTY</v>
      </c>
      <c r="V1921" s="14" t="str">
        <f t="shared" si="327"/>
        <v>EMPTY</v>
      </c>
      <c r="W1921" s="14" t="str">
        <f>IF(L1921="beforeTx",timingTable[[#This Row],[FRT32_val]]-timingTable[[#This Row],[FRT32_trace]],"EMPTY")</f>
        <v>EMPTY</v>
      </c>
      <c r="X1921" s="14" t="str">
        <f t="shared" si="328"/>
        <v>EMPTY</v>
      </c>
      <c r="Y1921" s="14" t="str">
        <f t="shared" si="329"/>
        <v>EMPTY</v>
      </c>
      <c r="Z1921" s="14" t="str">
        <f>IF(AND(P1921="beforeRx",O1922="afterRx"),J1922-timingTable[[#This Row],[FRT32_trace]],"EMPTY")</f>
        <v>EMPTY</v>
      </c>
      <c r="AA1921" s="14" t="str">
        <f>IF(AND(timingTable[[#This Row],[txEnd]]="txEnd",Q1925="rxStart"),I1925-timingTable[[#This Row],[FRT32_val]],"EMPTY")</f>
        <v>EMPTY</v>
      </c>
    </row>
    <row r="1922" spans="1:27" x14ac:dyDescent="0.25">
      <c r="A1922" s="14" t="s">
        <v>6833</v>
      </c>
      <c r="B1922">
        <v>335694491690</v>
      </c>
      <c r="C1922" s="14" t="s">
        <v>14879</v>
      </c>
      <c r="D1922">
        <v>151</v>
      </c>
      <c r="E1922" s="14" t="s">
        <v>7876</v>
      </c>
      <c r="F1922" s="14" t="s">
        <v>7945</v>
      </c>
      <c r="G1922" s="14">
        <f>timingTable[[#This Row],[FRT_DEC]]-B1921</f>
        <v>1259</v>
      </c>
      <c r="H19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INFO]]))),H1921)</f>
        <v>143</v>
      </c>
      <c r="I19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922" s="14">
        <f>HEX2DEC(RIGHT(timingTable[[#This Row],[FRT_HEX]],MIN(LEN(timingTable[[#This Row],[FRT_HEX]])-2,8)))</f>
        <v>687042602</v>
      </c>
      <c r="K1922" s="14" t="str">
        <f>IF(timingTable[[#This Row],['[TRACECODE']:.1]]=140,"afterTx","")</f>
        <v/>
      </c>
      <c r="L1922" s="14" t="str">
        <f t="shared" si="319"/>
        <v/>
      </c>
      <c r="M1922" s="14" t="str">
        <f>IF(AND(H1922=H1921,K1921="afterTx",timingTable[[#This Row],['[TRACECODE']:.1]]=6),"dc","")</f>
        <v/>
      </c>
      <c r="N1922" s="14" t="str">
        <f t="shared" si="320"/>
        <v/>
      </c>
      <c r="O1922" s="14" t="str">
        <f>IF(timingTable[[#This Row],['[TRACECODE']:.1]]=141,"afterRx","")</f>
        <v/>
      </c>
      <c r="P1922" s="14" t="str">
        <f t="shared" si="321"/>
        <v/>
      </c>
      <c r="Q1922" s="14" t="str">
        <f t="shared" si="322"/>
        <v/>
      </c>
      <c r="R1922" s="14" t="str">
        <f t="shared" si="323"/>
        <v/>
      </c>
      <c r="S1922" s="14" t="str">
        <f t="shared" si="324"/>
        <v>EMPTY</v>
      </c>
      <c r="T1922" s="14" t="str">
        <f t="shared" si="325"/>
        <v>EMPTY</v>
      </c>
      <c r="U1922" s="14" t="str">
        <f t="shared" si="326"/>
        <v>EMPTY</v>
      </c>
      <c r="V1922" s="14" t="str">
        <f t="shared" si="327"/>
        <v>EMPTY</v>
      </c>
      <c r="W1922" s="14" t="str">
        <f>IF(L1922="beforeTx",timingTable[[#This Row],[FRT32_val]]-timingTable[[#This Row],[FRT32_trace]],"EMPTY")</f>
        <v>EMPTY</v>
      </c>
      <c r="X1922" s="14" t="str">
        <f t="shared" si="328"/>
        <v>EMPTY</v>
      </c>
      <c r="Y1922" s="14" t="str">
        <f t="shared" si="329"/>
        <v>EMPTY</v>
      </c>
      <c r="Z1922" s="14" t="str">
        <f>IF(AND(P1922="beforeRx",O1923="afterRx"),J1923-timingTable[[#This Row],[FRT32_trace]],"EMPTY")</f>
        <v>EMPTY</v>
      </c>
      <c r="AA1922" s="14" t="str">
        <f>IF(AND(timingTable[[#This Row],[txEnd]]="txEnd",Q1926="rxStart"),I1926-timingTable[[#This Row],[FRT32_val]],"EMPTY")</f>
        <v>EMPTY</v>
      </c>
    </row>
    <row r="1923" spans="1:27" x14ac:dyDescent="0.25">
      <c r="A1923" s="14" t="s">
        <v>6836</v>
      </c>
      <c r="B1923">
        <v>335694528749</v>
      </c>
      <c r="C1923" s="14" t="s">
        <v>14882</v>
      </c>
      <c r="D1923">
        <v>124</v>
      </c>
      <c r="E1923" s="14" t="s">
        <v>3923</v>
      </c>
      <c r="F1923" s="14" t="s">
        <v>14883</v>
      </c>
      <c r="G1923" s="14">
        <f>timingTable[[#This Row],[FRT_DEC]]-B1922</f>
        <v>37059</v>
      </c>
      <c r="H19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INFO]]))),H1922)</f>
        <v>143</v>
      </c>
      <c r="I19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687079585</v>
      </c>
      <c r="J1923" s="14">
        <f>HEX2DEC(RIGHT(timingTable[[#This Row],[FRT_HEX]],MIN(LEN(timingTable[[#This Row],[FRT_HEX]])-2,8)))</f>
        <v>687079661</v>
      </c>
      <c r="K1923" s="14" t="str">
        <f>IF(timingTable[[#This Row],['[TRACECODE']:.1]]=140,"afterTx","")</f>
        <v/>
      </c>
      <c r="L1923" s="14" t="str">
        <f t="shared" si="319"/>
        <v/>
      </c>
      <c r="M1923" s="14" t="str">
        <f>IF(AND(H1923=H1922,K1922="afterTx",timingTable[[#This Row],['[TRACECODE']:.1]]=6),"dc","")</f>
        <v/>
      </c>
      <c r="N1923" s="14" t="str">
        <f t="shared" si="320"/>
        <v/>
      </c>
      <c r="O1923" s="14" t="str">
        <f>IF(timingTable[[#This Row],['[TRACECODE']:.1]]=141,"afterRx","")</f>
        <v/>
      </c>
      <c r="P1923" s="14" t="str">
        <f t="shared" si="321"/>
        <v/>
      </c>
      <c r="Q1923" s="14" t="str">
        <f t="shared" si="322"/>
        <v/>
      </c>
      <c r="R1923" s="14" t="str">
        <f t="shared" si="323"/>
        <v/>
      </c>
      <c r="S1923" s="14" t="str">
        <f t="shared" si="324"/>
        <v>EMPTY</v>
      </c>
      <c r="T1923" s="14" t="str">
        <f t="shared" si="325"/>
        <v>EMPTY</v>
      </c>
      <c r="U1923" s="14" t="str">
        <f t="shared" si="326"/>
        <v>EMPTY</v>
      </c>
      <c r="V1923" s="14" t="str">
        <f t="shared" si="327"/>
        <v>EMPTY</v>
      </c>
      <c r="W1923" s="14" t="str">
        <f>IF(L1923="beforeTx",timingTable[[#This Row],[FRT32_val]]-timingTable[[#This Row],[FRT32_trace]],"EMPTY")</f>
        <v>EMPTY</v>
      </c>
      <c r="X1923" s="14" t="str">
        <f t="shared" si="328"/>
        <v>EMPTY</v>
      </c>
      <c r="Y1923" s="14" t="str">
        <f t="shared" si="329"/>
        <v>EMPTY</v>
      </c>
      <c r="Z1923" s="14" t="str">
        <f>IF(AND(P1923="beforeRx",O1924="afterRx"),J1924-timingTable[[#This Row],[FRT32_trace]],"EMPTY")</f>
        <v>EMPTY</v>
      </c>
      <c r="AA1923" s="14" t="str">
        <f>IF(AND(timingTable[[#This Row],[txEnd]]="txEnd",Q1927="rxStart"),I1927-timingTable[[#This Row],[FRT32_val]],"EMPTY")</f>
        <v>EMPTY</v>
      </c>
    </row>
    <row r="1924" spans="1:27" x14ac:dyDescent="0.25">
      <c r="A1924" s="14" t="s">
        <v>6837</v>
      </c>
      <c r="B1924">
        <v>335694528751</v>
      </c>
      <c r="C1924" s="14" t="s">
        <v>14884</v>
      </c>
      <c r="D1924">
        <v>124</v>
      </c>
      <c r="E1924" s="14" t="s">
        <v>3923</v>
      </c>
      <c r="F1924" s="14" t="s">
        <v>7880</v>
      </c>
      <c r="G1924" s="14">
        <f>timingTable[[#This Row],[FRT_DEC]]-B1923</f>
        <v>2</v>
      </c>
      <c r="H19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INFO]]))),H1923)</f>
        <v>143</v>
      </c>
      <c r="I19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24" s="14">
        <f>HEX2DEC(RIGHT(timingTable[[#This Row],[FRT_HEX]],MIN(LEN(timingTable[[#This Row],[FRT_HEX]])-2,8)))</f>
        <v>687079663</v>
      </c>
      <c r="K1924" s="14" t="str">
        <f>IF(timingTable[[#This Row],['[TRACECODE']:.1]]=140,"afterTx","")</f>
        <v/>
      </c>
      <c r="L1924" s="14" t="str">
        <f t="shared" si="319"/>
        <v/>
      </c>
      <c r="M1924" s="14" t="str">
        <f>IF(AND(H1924=H1923,K1923="afterTx",timingTable[[#This Row],['[TRACECODE']:.1]]=6),"dc","")</f>
        <v/>
      </c>
      <c r="N1924" s="14" t="str">
        <f t="shared" si="320"/>
        <v/>
      </c>
      <c r="O1924" s="14" t="str">
        <f>IF(timingTable[[#This Row],['[TRACECODE']:.1]]=141,"afterRx","")</f>
        <v/>
      </c>
      <c r="P1924" s="14" t="str">
        <f t="shared" si="321"/>
        <v/>
      </c>
      <c r="Q1924" s="14" t="str">
        <f t="shared" si="322"/>
        <v/>
      </c>
      <c r="R1924" s="14" t="str">
        <f t="shared" si="323"/>
        <v/>
      </c>
      <c r="S1924" s="14" t="str">
        <f t="shared" si="324"/>
        <v>EMPTY</v>
      </c>
      <c r="T1924" s="14" t="str">
        <f t="shared" si="325"/>
        <v>EMPTY</v>
      </c>
      <c r="U1924" s="14" t="str">
        <f t="shared" si="326"/>
        <v>EMPTY</v>
      </c>
      <c r="V1924" s="14" t="str">
        <f t="shared" si="327"/>
        <v>EMPTY</v>
      </c>
      <c r="W1924" s="14" t="str">
        <f>IF(L1924="beforeTx",timingTable[[#This Row],[FRT32_val]]-timingTable[[#This Row],[FRT32_trace]],"EMPTY")</f>
        <v>EMPTY</v>
      </c>
      <c r="X1924" s="14" t="str">
        <f t="shared" si="328"/>
        <v>EMPTY</v>
      </c>
      <c r="Y1924" s="14" t="str">
        <f t="shared" si="329"/>
        <v>EMPTY</v>
      </c>
      <c r="Z1924" s="14" t="str">
        <f>IF(AND(P1924="beforeRx",O1925="afterRx"),J1925-timingTable[[#This Row],[FRT32_trace]],"EMPTY")</f>
        <v>EMPTY</v>
      </c>
      <c r="AA1924" s="14" t="str">
        <f>IF(AND(timingTable[[#This Row],[txEnd]]="txEnd",Q1928="rxStart"),I1928-timingTable[[#This Row],[FRT32_val]],"EMPTY")</f>
        <v>EMPTY</v>
      </c>
    </row>
    <row r="1925" spans="1:27" x14ac:dyDescent="0.25">
      <c r="A1925" s="14" t="s">
        <v>6838</v>
      </c>
      <c r="B1925">
        <v>335694528767</v>
      </c>
      <c r="C1925" s="14" t="s">
        <v>14885</v>
      </c>
      <c r="D1925">
        <v>151</v>
      </c>
      <c r="E1925" s="14" t="s">
        <v>7876</v>
      </c>
      <c r="F1925" s="14" t="s">
        <v>8889</v>
      </c>
      <c r="G1925" s="14">
        <f>timingTable[[#This Row],[FRT_DEC]]-B1924</f>
        <v>16</v>
      </c>
      <c r="H19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INFO]]))),H1924)</f>
        <v>143</v>
      </c>
      <c r="I19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925" s="14">
        <f>HEX2DEC(RIGHT(timingTable[[#This Row],[FRT_HEX]],MIN(LEN(timingTable[[#This Row],[FRT_HEX]])-2,8)))</f>
        <v>687079679</v>
      </c>
      <c r="K1925" s="14" t="str">
        <f>IF(timingTable[[#This Row],['[TRACECODE']:.1]]=140,"afterTx","")</f>
        <v/>
      </c>
      <c r="L1925" s="14" t="str">
        <f t="shared" ref="L1925:L1988" si="330">IF(AND(H1927=H1925,K1927="afterTx"),"beforeTx","")</f>
        <v/>
      </c>
      <c r="M1925" s="14" t="str">
        <f>IF(AND(H1925=H1924,K1924="afterTx",timingTable[[#This Row],['[TRACECODE']:.1]]=6),"dc","")</f>
        <v/>
      </c>
      <c r="N1925" s="14" t="str">
        <f t="shared" ref="N1925:N1988" si="331">IF(AND(H1925=H1923,M1923="dc"),"txEnd","")</f>
        <v/>
      </c>
      <c r="O1925" s="14" t="str">
        <f>IF(timingTable[[#This Row],['[TRACECODE']:.1]]=141,"afterRx","")</f>
        <v/>
      </c>
      <c r="P1925" s="14" t="str">
        <f t="shared" ref="P1925:P1988" si="332">IF(AND(H1925=H1926,O1926="afterRx"),"beforeRx","")</f>
        <v/>
      </c>
      <c r="Q1925" s="14" t="str">
        <f t="shared" ref="Q1925:Q1988" si="333">IF(AND(H1925=H1924,O1924="afterRx"),"rxStart","")</f>
        <v/>
      </c>
      <c r="R1925" s="14" t="str">
        <f t="shared" ref="R1925:R1988" si="334">IF(AND(H1925=H1923,Q1923="rxStart"),"rxEnd","")</f>
        <v/>
      </c>
      <c r="S1925" s="14" t="str">
        <f t="shared" ref="S1925:S1988" si="335">IF(AND(H1928=H1925,M1928="dc",L1925="beforeTx"),I1928-I1925,"EMPTY")</f>
        <v>EMPTY</v>
      </c>
      <c r="T1925" s="14" t="str">
        <f t="shared" ref="T1925:T1988" si="336">IF(AND(N1925="txEnd",P1927="beforeRx",O1928="afterRx"),J1927-I1925,"EMPTY")</f>
        <v>EMPTY</v>
      </c>
      <c r="U1925" s="14" t="str">
        <f t="shared" ref="U1925:U1988" si="337">IF(AND(L1927="beforeTx",R1925="rxEnd",H1927=H1925),I1927-I1925,"EMPTY")</f>
        <v>EMPTY</v>
      </c>
      <c r="V1925" s="14" t="str">
        <f t="shared" ref="V1925:V1988" si="338">IF(AND(R1925="rxEnd",M1930="dc",H1925=H1930),I1930-I1925,"EMPTY")</f>
        <v>EMPTY</v>
      </c>
      <c r="W1925" s="14" t="str">
        <f>IF(L1925="beforeTx",timingTable[[#This Row],[FRT32_val]]-timingTable[[#This Row],[FRT32_trace]],"EMPTY")</f>
        <v>EMPTY</v>
      </c>
      <c r="X1925" s="14" t="str">
        <f t="shared" ref="X1925:X1988" si="339">IF(AND(L1925="beforeTx",K1927="afterTx"),J1927-J1925,"EMPTY")</f>
        <v>EMPTY</v>
      </c>
      <c r="Y1925" s="14" t="str">
        <f t="shared" ref="Y1925:Y1988" si="340">IF(AND(R1925="rxEnd",L1927="beforeTx"),J1927-I1925,"EMPTY")</f>
        <v>EMPTY</v>
      </c>
      <c r="Z1925" s="14" t="str">
        <f>IF(AND(P1925="beforeRx",O1926="afterRx"),J1926-timingTable[[#This Row],[FRT32_trace]],"EMPTY")</f>
        <v>EMPTY</v>
      </c>
      <c r="AA1925" s="14" t="str">
        <f>IF(AND(timingTable[[#This Row],[txEnd]]="txEnd",Q1929="rxStart"),I1929-timingTable[[#This Row],[FRT32_val]],"EMPTY")</f>
        <v>EMPTY</v>
      </c>
    </row>
    <row r="1926" spans="1:27" x14ac:dyDescent="0.25">
      <c r="A1926" s="14" t="s">
        <v>6847</v>
      </c>
      <c r="B1926">
        <v>335694528907</v>
      </c>
      <c r="C1926" s="14" t="s">
        <v>14896</v>
      </c>
      <c r="D1926">
        <v>129</v>
      </c>
      <c r="E1926" s="14" t="s">
        <v>3677</v>
      </c>
      <c r="F1926" s="14" t="s">
        <v>14897</v>
      </c>
      <c r="G1926" s="14">
        <f>timingTable[[#This Row],[FRT_DEC]]-B1925</f>
        <v>140</v>
      </c>
      <c r="H19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INFO]]))),H1925)</f>
        <v>143</v>
      </c>
      <c r="I19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687080585</v>
      </c>
      <c r="J1926" s="14">
        <f>HEX2DEC(RIGHT(timingTable[[#This Row],[FRT_HEX]],MIN(LEN(timingTable[[#This Row],[FRT_HEX]])-2,8)))</f>
        <v>687079819</v>
      </c>
      <c r="K1926" s="14" t="str">
        <f>IF(timingTable[[#This Row],['[TRACECODE']:.1]]=140,"afterTx","")</f>
        <v/>
      </c>
      <c r="L1926" s="14" t="str">
        <f t="shared" si="330"/>
        <v>beforeTx</v>
      </c>
      <c r="M1926" s="14" t="str">
        <f>IF(AND(H1926=H1925,K1925="afterTx",timingTable[[#This Row],['[TRACECODE']:.1]]=6),"dc","")</f>
        <v/>
      </c>
      <c r="N1926" s="14" t="str">
        <f t="shared" si="331"/>
        <v/>
      </c>
      <c r="O1926" s="14" t="str">
        <f>IF(timingTable[[#This Row],['[TRACECODE']:.1]]=141,"afterRx","")</f>
        <v/>
      </c>
      <c r="P1926" s="14" t="str">
        <f t="shared" si="332"/>
        <v/>
      </c>
      <c r="Q1926" s="14" t="str">
        <f t="shared" si="333"/>
        <v/>
      </c>
      <c r="R1926" s="14" t="str">
        <f t="shared" si="334"/>
        <v/>
      </c>
      <c r="S1926" s="14">
        <f t="shared" si="335"/>
        <v>801</v>
      </c>
      <c r="T1926" s="14" t="str">
        <f t="shared" si="336"/>
        <v>EMPTY</v>
      </c>
      <c r="U1926" s="14" t="str">
        <f t="shared" si="337"/>
        <v>EMPTY</v>
      </c>
      <c r="V1926" s="14" t="str">
        <f t="shared" si="338"/>
        <v>EMPTY</v>
      </c>
      <c r="W1926" s="14">
        <f>IF(L1926="beforeTx",timingTable[[#This Row],[FRT32_val]]-timingTable[[#This Row],[FRT32_trace]],"EMPTY")</f>
        <v>766</v>
      </c>
      <c r="X1926" s="14">
        <f t="shared" si="339"/>
        <v>842</v>
      </c>
      <c r="Y1926" s="14" t="str">
        <f t="shared" si="340"/>
        <v>EMPTY</v>
      </c>
      <c r="Z1926" s="14" t="str">
        <f>IF(AND(P1926="beforeRx",O1927="afterRx"),J1927-timingTable[[#This Row],[FRT32_trace]],"EMPTY")</f>
        <v>EMPTY</v>
      </c>
      <c r="AA1926" s="14" t="str">
        <f>IF(AND(timingTable[[#This Row],[txEnd]]="txEnd",Q1930="rxStart"),I1930-timingTable[[#This Row],[FRT32_val]],"EMPTY")</f>
        <v>EMPTY</v>
      </c>
    </row>
    <row r="1927" spans="1:27" x14ac:dyDescent="0.25">
      <c r="A1927" s="14" t="s">
        <v>6848</v>
      </c>
      <c r="B1927">
        <v>335694528909</v>
      </c>
      <c r="C1927" s="14" t="s">
        <v>14898</v>
      </c>
      <c r="D1927">
        <v>129</v>
      </c>
      <c r="E1927" s="14" t="s">
        <v>3677</v>
      </c>
      <c r="F1927" s="14" t="s">
        <v>7881</v>
      </c>
      <c r="G1927" s="14">
        <f>timingTable[[#This Row],[FRT_DEC]]-B1926</f>
        <v>2</v>
      </c>
      <c r="H19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INFO]]))),H1926)</f>
        <v>143</v>
      </c>
      <c r="I19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27" s="14">
        <f>HEX2DEC(RIGHT(timingTable[[#This Row],[FRT_HEX]],MIN(LEN(timingTable[[#This Row],[FRT_HEX]])-2,8)))</f>
        <v>687079821</v>
      </c>
      <c r="K1927" s="14" t="str">
        <f>IF(timingTable[[#This Row],['[TRACECODE']:.1]]=140,"afterTx","")</f>
        <v/>
      </c>
      <c r="L1927" s="14" t="str">
        <f t="shared" si="330"/>
        <v/>
      </c>
      <c r="M1927" s="14" t="str">
        <f>IF(AND(H1927=H1926,K1926="afterTx",timingTable[[#This Row],['[TRACECODE']:.1]]=6),"dc","")</f>
        <v/>
      </c>
      <c r="N1927" s="14" t="str">
        <f t="shared" si="331"/>
        <v/>
      </c>
      <c r="O1927" s="14" t="str">
        <f>IF(timingTable[[#This Row],['[TRACECODE']:.1]]=141,"afterRx","")</f>
        <v/>
      </c>
      <c r="P1927" s="14" t="str">
        <f t="shared" si="332"/>
        <v/>
      </c>
      <c r="Q1927" s="14" t="str">
        <f t="shared" si="333"/>
        <v/>
      </c>
      <c r="R1927" s="14" t="str">
        <f t="shared" si="334"/>
        <v/>
      </c>
      <c r="S1927" s="14" t="str">
        <f t="shared" si="335"/>
        <v>EMPTY</v>
      </c>
      <c r="T1927" s="14" t="str">
        <f t="shared" si="336"/>
        <v>EMPTY</v>
      </c>
      <c r="U1927" s="14" t="str">
        <f t="shared" si="337"/>
        <v>EMPTY</v>
      </c>
      <c r="V1927" s="14" t="str">
        <f t="shared" si="338"/>
        <v>EMPTY</v>
      </c>
      <c r="W1927" s="14" t="str">
        <f>IF(L1927="beforeTx",timingTable[[#This Row],[FRT32_val]]-timingTable[[#This Row],[FRT32_trace]],"EMPTY")</f>
        <v>EMPTY</v>
      </c>
      <c r="X1927" s="14" t="str">
        <f t="shared" si="339"/>
        <v>EMPTY</v>
      </c>
      <c r="Y1927" s="14" t="str">
        <f t="shared" si="340"/>
        <v>EMPTY</v>
      </c>
      <c r="Z1927" s="14" t="str">
        <f>IF(AND(P1927="beforeRx",O1928="afterRx"),J1928-timingTable[[#This Row],[FRT32_trace]],"EMPTY")</f>
        <v>EMPTY</v>
      </c>
      <c r="AA1927" s="14" t="str">
        <f>IF(AND(timingTable[[#This Row],[txEnd]]="txEnd",Q1931="rxStart"),I1931-timingTable[[#This Row],[FRT32_val]],"EMPTY")</f>
        <v>EMPTY</v>
      </c>
    </row>
    <row r="1928" spans="1:27" x14ac:dyDescent="0.25">
      <c r="A1928" s="14" t="s">
        <v>6849</v>
      </c>
      <c r="B1928">
        <v>335694529749</v>
      </c>
      <c r="C1928" s="14" t="s">
        <v>14899</v>
      </c>
      <c r="D1928">
        <v>140</v>
      </c>
      <c r="E1928" s="14" t="s">
        <v>1076</v>
      </c>
      <c r="F1928" s="14" t="s">
        <v>7892</v>
      </c>
      <c r="G1928" s="14">
        <f>timingTable[[#This Row],[FRT_DEC]]-B1927</f>
        <v>840</v>
      </c>
      <c r="H19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INFO]]))),H1927)</f>
        <v>143</v>
      </c>
      <c r="I192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28" s="14">
        <f>HEX2DEC(RIGHT(timingTable[[#This Row],[FRT_HEX]],MIN(LEN(timingTable[[#This Row],[FRT_HEX]])-2,8)))</f>
        <v>687080661</v>
      </c>
      <c r="K1928" s="14" t="str">
        <f>IF(timingTable[[#This Row],['[TRACECODE']:.1]]=140,"afterTx","")</f>
        <v>afterTx</v>
      </c>
      <c r="L1928" s="14" t="str">
        <f t="shared" si="330"/>
        <v/>
      </c>
      <c r="M1928" s="14" t="str">
        <f>IF(AND(H1928=H1927,K1927="afterTx",timingTable[[#This Row],['[TRACECODE']:.1]]=6),"dc","")</f>
        <v/>
      </c>
      <c r="N1928" s="14" t="str">
        <f t="shared" si="331"/>
        <v/>
      </c>
      <c r="O1928" s="14" t="str">
        <f>IF(timingTable[[#This Row],['[TRACECODE']:.1]]=141,"afterRx","")</f>
        <v/>
      </c>
      <c r="P1928" s="14" t="str">
        <f t="shared" si="332"/>
        <v/>
      </c>
      <c r="Q1928" s="14" t="str">
        <f t="shared" si="333"/>
        <v/>
      </c>
      <c r="R1928" s="14" t="str">
        <f t="shared" si="334"/>
        <v/>
      </c>
      <c r="S1928" s="14" t="str">
        <f t="shared" si="335"/>
        <v>EMPTY</v>
      </c>
      <c r="T1928" s="14" t="str">
        <f t="shared" si="336"/>
        <v>EMPTY</v>
      </c>
      <c r="U1928" s="14" t="str">
        <f t="shared" si="337"/>
        <v>EMPTY</v>
      </c>
      <c r="V1928" s="14" t="str">
        <f t="shared" si="338"/>
        <v>EMPTY</v>
      </c>
      <c r="W1928" s="14" t="str">
        <f>IF(L1928="beforeTx",timingTable[[#This Row],[FRT32_val]]-timingTable[[#This Row],[FRT32_trace]],"EMPTY")</f>
        <v>EMPTY</v>
      </c>
      <c r="X1928" s="14" t="str">
        <f t="shared" si="339"/>
        <v>EMPTY</v>
      </c>
      <c r="Y1928" s="14" t="str">
        <f t="shared" si="340"/>
        <v>EMPTY</v>
      </c>
      <c r="Z1928" s="14" t="str">
        <f>IF(AND(P1928="beforeRx",O1929="afterRx"),J1929-timingTable[[#This Row],[FRT32_trace]],"EMPTY")</f>
        <v>EMPTY</v>
      </c>
      <c r="AA1928" s="14" t="str">
        <f>IF(AND(timingTable[[#This Row],[txEnd]]="txEnd",Q1932="rxStart"),I1932-timingTable[[#This Row],[FRT32_val]],"EMPTY")</f>
        <v>EMPTY</v>
      </c>
    </row>
    <row r="1929" spans="1:27" x14ac:dyDescent="0.25">
      <c r="A1929" s="14" t="s">
        <v>6851</v>
      </c>
      <c r="B1929">
        <v>335694530935</v>
      </c>
      <c r="C1929" s="14" t="s">
        <v>14901</v>
      </c>
      <c r="D1929">
        <v>6</v>
      </c>
      <c r="E1929" s="14" t="s">
        <v>1077</v>
      </c>
      <c r="F1929" s="14" t="s">
        <v>14902</v>
      </c>
      <c r="G1929" s="14">
        <f>timingTable[[#This Row],[FRT_DEC]]-B1928</f>
        <v>1186</v>
      </c>
      <c r="H19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INFO]]))),H1928)</f>
        <v>143</v>
      </c>
      <c r="I19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687081386</v>
      </c>
      <c r="J1929" s="14">
        <f>HEX2DEC(RIGHT(timingTable[[#This Row],[FRT_HEX]],MIN(LEN(timingTable[[#This Row],[FRT_HEX]])-2,8)))</f>
        <v>687081847</v>
      </c>
      <c r="K1929" s="14" t="str">
        <f>IF(timingTable[[#This Row],['[TRACECODE']:.1]]=140,"afterTx","")</f>
        <v/>
      </c>
      <c r="L1929" s="14" t="str">
        <f t="shared" si="330"/>
        <v/>
      </c>
      <c r="M1929" s="14" t="str">
        <f>IF(AND(H1929=H1928,K1928="afterTx",timingTable[[#This Row],['[TRACECODE']:.1]]=6),"dc","")</f>
        <v>dc</v>
      </c>
      <c r="N1929" s="14" t="str">
        <f t="shared" si="331"/>
        <v/>
      </c>
      <c r="O1929" s="14" t="str">
        <f>IF(timingTable[[#This Row],['[TRACECODE']:.1]]=141,"afterRx","")</f>
        <v/>
      </c>
      <c r="P1929" s="14" t="str">
        <f t="shared" si="332"/>
        <v/>
      </c>
      <c r="Q1929" s="14" t="str">
        <f t="shared" si="333"/>
        <v/>
      </c>
      <c r="R1929" s="14" t="str">
        <f t="shared" si="334"/>
        <v/>
      </c>
      <c r="S1929" s="14" t="str">
        <f t="shared" si="335"/>
        <v>EMPTY</v>
      </c>
      <c r="T1929" s="14" t="str">
        <f t="shared" si="336"/>
        <v>EMPTY</v>
      </c>
      <c r="U1929" s="14" t="str">
        <f t="shared" si="337"/>
        <v>EMPTY</v>
      </c>
      <c r="V1929" s="14" t="str">
        <f t="shared" si="338"/>
        <v>EMPTY</v>
      </c>
      <c r="W1929" s="14" t="str">
        <f>IF(L1929="beforeTx",timingTable[[#This Row],[FRT32_val]]-timingTable[[#This Row],[FRT32_trace]],"EMPTY")</f>
        <v>EMPTY</v>
      </c>
      <c r="X1929" s="14" t="str">
        <f t="shared" si="339"/>
        <v>EMPTY</v>
      </c>
      <c r="Y1929" s="14" t="str">
        <f t="shared" si="340"/>
        <v>EMPTY</v>
      </c>
      <c r="Z1929" s="14" t="str">
        <f>IF(AND(P1929="beforeRx",O1930="afterRx"),J1930-timingTable[[#This Row],[FRT32_trace]],"EMPTY")</f>
        <v>EMPTY</v>
      </c>
      <c r="AA1929" s="14" t="str">
        <f>IF(AND(timingTable[[#This Row],[txEnd]]="txEnd",Q1933="rxStart"),I1933-timingTable[[#This Row],[FRT32_val]],"EMPTY")</f>
        <v>EMPTY</v>
      </c>
    </row>
    <row r="1930" spans="1:27" x14ac:dyDescent="0.25">
      <c r="A1930" s="14" t="s">
        <v>6852</v>
      </c>
      <c r="B1930">
        <v>335694530938</v>
      </c>
      <c r="C1930" s="14" t="s">
        <v>14903</v>
      </c>
      <c r="D1930">
        <v>6</v>
      </c>
      <c r="E1930" s="14" t="s">
        <v>1077</v>
      </c>
      <c r="F1930" s="14" t="s">
        <v>7877</v>
      </c>
      <c r="G1930" s="14">
        <f>timingTable[[#This Row],[FRT_DEC]]-B1929</f>
        <v>3</v>
      </c>
      <c r="H19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INFO]]))),H1929)</f>
        <v>143</v>
      </c>
      <c r="I19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30" s="14">
        <f>HEX2DEC(RIGHT(timingTable[[#This Row],[FRT_HEX]],MIN(LEN(timingTable[[#This Row],[FRT_HEX]])-2,8)))</f>
        <v>687081850</v>
      </c>
      <c r="K1930" s="14" t="str">
        <f>IF(timingTable[[#This Row],['[TRACECODE']:.1]]=140,"afterTx","")</f>
        <v/>
      </c>
      <c r="L1930" s="14" t="str">
        <f t="shared" si="330"/>
        <v/>
      </c>
      <c r="M1930" s="14" t="str">
        <f>IF(AND(H1930=H1929,K1929="afterTx",timingTable[[#This Row],['[TRACECODE']:.1]]=6),"dc","")</f>
        <v/>
      </c>
      <c r="N1930" s="14" t="str">
        <f t="shared" si="331"/>
        <v/>
      </c>
      <c r="O1930" s="14" t="str">
        <f>IF(timingTable[[#This Row],['[TRACECODE']:.1]]=141,"afterRx","")</f>
        <v/>
      </c>
      <c r="P1930" s="14" t="str">
        <f t="shared" si="332"/>
        <v/>
      </c>
      <c r="Q1930" s="14" t="str">
        <f t="shared" si="333"/>
        <v/>
      </c>
      <c r="R1930" s="14" t="str">
        <f t="shared" si="334"/>
        <v/>
      </c>
      <c r="S1930" s="14" t="str">
        <f t="shared" si="335"/>
        <v>EMPTY</v>
      </c>
      <c r="T1930" s="14" t="str">
        <f t="shared" si="336"/>
        <v>EMPTY</v>
      </c>
      <c r="U1930" s="14" t="str">
        <f t="shared" si="337"/>
        <v>EMPTY</v>
      </c>
      <c r="V1930" s="14" t="str">
        <f t="shared" si="338"/>
        <v>EMPTY</v>
      </c>
      <c r="W1930" s="14" t="str">
        <f>IF(L1930="beforeTx",timingTable[[#This Row],[FRT32_val]]-timingTable[[#This Row],[FRT32_trace]],"EMPTY")</f>
        <v>EMPTY</v>
      </c>
      <c r="X1930" s="14" t="str">
        <f t="shared" si="339"/>
        <v>EMPTY</v>
      </c>
      <c r="Y1930" s="14" t="str">
        <f t="shared" si="340"/>
        <v>EMPTY</v>
      </c>
      <c r="Z1930" s="14" t="str">
        <f>IF(AND(P1930="beforeRx",O1931="afterRx"),J1931-timingTable[[#This Row],[FRT32_trace]],"EMPTY")</f>
        <v>EMPTY</v>
      </c>
      <c r="AA1930" s="14" t="str">
        <f>IF(AND(timingTable[[#This Row],[txEnd]]="txEnd",Q1934="rxStart"),I1934-timingTable[[#This Row],[FRT32_val]],"EMPTY")</f>
        <v>EMPTY</v>
      </c>
    </row>
    <row r="1931" spans="1:27" x14ac:dyDescent="0.25">
      <c r="A1931" s="14" t="s">
        <v>6853</v>
      </c>
      <c r="B1931">
        <v>335694530941</v>
      </c>
      <c r="C1931" s="14" t="s">
        <v>14904</v>
      </c>
      <c r="D1931">
        <v>122</v>
      </c>
      <c r="E1931" s="14" t="s">
        <v>3921</v>
      </c>
      <c r="F1931" s="14" t="s">
        <v>14905</v>
      </c>
      <c r="G1931" s="14">
        <f>timingTable[[#This Row],[FRT_DEC]]-B1930</f>
        <v>3</v>
      </c>
      <c r="H19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INFO]]))),H1930)</f>
        <v>143</v>
      </c>
      <c r="I19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687081818</v>
      </c>
      <c r="J1931" s="14">
        <f>HEX2DEC(RIGHT(timingTable[[#This Row],[FRT_HEX]],MIN(LEN(timingTable[[#This Row],[FRT_HEX]])-2,8)))</f>
        <v>687081853</v>
      </c>
      <c r="K1931" s="14" t="str">
        <f>IF(timingTable[[#This Row],['[TRACECODE']:.1]]=140,"afterTx","")</f>
        <v/>
      </c>
      <c r="L1931" s="14" t="str">
        <f t="shared" si="330"/>
        <v/>
      </c>
      <c r="M1931" s="14" t="str">
        <f>IF(AND(H1931=H1930,K1930="afterTx",timingTable[[#This Row],['[TRACECODE']:.1]]=6),"dc","")</f>
        <v/>
      </c>
      <c r="N1931" s="14" t="str">
        <f t="shared" si="331"/>
        <v>txEnd</v>
      </c>
      <c r="O1931" s="14" t="str">
        <f>IF(timingTable[[#This Row],['[TRACECODE']:.1]]=141,"afterRx","")</f>
        <v/>
      </c>
      <c r="P1931" s="14" t="str">
        <f t="shared" si="332"/>
        <v/>
      </c>
      <c r="Q1931" s="14" t="str">
        <f t="shared" si="333"/>
        <v/>
      </c>
      <c r="R1931" s="14" t="str">
        <f t="shared" si="334"/>
        <v/>
      </c>
      <c r="S1931" s="14" t="str">
        <f t="shared" si="335"/>
        <v>EMPTY</v>
      </c>
      <c r="T1931" s="14" t="str">
        <f t="shared" si="336"/>
        <v>EMPTY</v>
      </c>
      <c r="U1931" s="14" t="str">
        <f t="shared" si="337"/>
        <v>EMPTY</v>
      </c>
      <c r="V1931" s="14" t="str">
        <f t="shared" si="338"/>
        <v>EMPTY</v>
      </c>
      <c r="W1931" s="14" t="str">
        <f>IF(L1931="beforeTx",timingTable[[#This Row],[FRT32_val]]-timingTable[[#This Row],[FRT32_trace]],"EMPTY")</f>
        <v>EMPTY</v>
      </c>
      <c r="X1931" s="14" t="str">
        <f t="shared" si="339"/>
        <v>EMPTY</v>
      </c>
      <c r="Y1931" s="14" t="str">
        <f t="shared" si="340"/>
        <v>EMPTY</v>
      </c>
      <c r="Z1931" s="14" t="str">
        <f>IF(AND(P1931="beforeRx",O1932="afterRx"),J1932-timingTable[[#This Row],[FRT32_trace]],"EMPTY")</f>
        <v>EMPTY</v>
      </c>
      <c r="AA1931" s="14" t="str">
        <f>IF(AND(timingTable[[#This Row],[txEnd]]="txEnd",Q1935="rxStart"),I1935-timingTable[[#This Row],[FRT32_val]],"EMPTY")</f>
        <v>EMPTY</v>
      </c>
    </row>
    <row r="1932" spans="1:27" x14ac:dyDescent="0.25">
      <c r="A1932" s="14" t="s">
        <v>6854</v>
      </c>
      <c r="B1932">
        <v>335694530944</v>
      </c>
      <c r="C1932" s="14" t="s">
        <v>14906</v>
      </c>
      <c r="D1932">
        <v>122</v>
      </c>
      <c r="E1932" s="14" t="s">
        <v>3921</v>
      </c>
      <c r="F1932" s="14" t="s">
        <v>7878</v>
      </c>
      <c r="G1932" s="14">
        <f>timingTable[[#This Row],[FRT_DEC]]-B1931</f>
        <v>3</v>
      </c>
      <c r="H19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INFO]]))),H1931)</f>
        <v>143</v>
      </c>
      <c r="I19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32" s="14">
        <f>HEX2DEC(RIGHT(timingTable[[#This Row],[FRT_HEX]],MIN(LEN(timingTable[[#This Row],[FRT_HEX]])-2,8)))</f>
        <v>687081856</v>
      </c>
      <c r="K1932" s="14" t="str">
        <f>IF(timingTable[[#This Row],['[TRACECODE']:.1]]=140,"afterTx","")</f>
        <v/>
      </c>
      <c r="L1932" s="14" t="str">
        <f t="shared" si="330"/>
        <v/>
      </c>
      <c r="M1932" s="14" t="str">
        <f>IF(AND(H1932=H1931,K1931="afterTx",timingTable[[#This Row],['[TRACECODE']:.1]]=6),"dc","")</f>
        <v/>
      </c>
      <c r="N1932" s="14" t="str">
        <f t="shared" si="331"/>
        <v/>
      </c>
      <c r="O1932" s="14" t="str">
        <f>IF(timingTable[[#This Row],['[TRACECODE']:.1]]=141,"afterRx","")</f>
        <v/>
      </c>
      <c r="P1932" s="14" t="str">
        <f t="shared" si="332"/>
        <v/>
      </c>
      <c r="Q1932" s="14" t="str">
        <f t="shared" si="333"/>
        <v/>
      </c>
      <c r="R1932" s="14" t="str">
        <f t="shared" si="334"/>
        <v/>
      </c>
      <c r="S1932" s="14" t="str">
        <f t="shared" si="335"/>
        <v>EMPTY</v>
      </c>
      <c r="T1932" s="14" t="str">
        <f t="shared" si="336"/>
        <v>EMPTY</v>
      </c>
      <c r="U1932" s="14" t="str">
        <f t="shared" si="337"/>
        <v>EMPTY</v>
      </c>
      <c r="V1932" s="14" t="str">
        <f t="shared" si="338"/>
        <v>EMPTY</v>
      </c>
      <c r="W1932" s="14" t="str">
        <f>IF(L1932="beforeTx",timingTable[[#This Row],[FRT32_val]]-timingTable[[#This Row],[FRT32_trace]],"EMPTY")</f>
        <v>EMPTY</v>
      </c>
      <c r="X1932" s="14" t="str">
        <f t="shared" si="339"/>
        <v>EMPTY</v>
      </c>
      <c r="Y1932" s="14" t="str">
        <f t="shared" si="340"/>
        <v>EMPTY</v>
      </c>
      <c r="Z1932" s="14" t="str">
        <f>IF(AND(P1932="beforeRx",O1933="afterRx"),J1933-timingTable[[#This Row],[FRT32_trace]],"EMPTY")</f>
        <v>EMPTY</v>
      </c>
      <c r="AA1932" s="14" t="str">
        <f>IF(AND(timingTable[[#This Row],[txEnd]]="txEnd",Q1936="rxStart"),I1936-timingTable[[#This Row],[FRT32_val]],"EMPTY")</f>
        <v>EMPTY</v>
      </c>
    </row>
    <row r="1933" spans="1:27" x14ac:dyDescent="0.25">
      <c r="A1933" s="14" t="s">
        <v>6855</v>
      </c>
      <c r="B1933">
        <v>335694530951</v>
      </c>
      <c r="C1933" s="14" t="s">
        <v>14907</v>
      </c>
      <c r="D1933">
        <v>151</v>
      </c>
      <c r="E1933" s="14" t="s">
        <v>7876</v>
      </c>
      <c r="F1933" s="14" t="s">
        <v>8006</v>
      </c>
      <c r="G1933" s="14">
        <f>timingTable[[#This Row],[FRT_DEC]]-B1932</f>
        <v>7</v>
      </c>
      <c r="H19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INFO]]))),H1932)</f>
        <v>143</v>
      </c>
      <c r="I19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933" s="14">
        <f>HEX2DEC(RIGHT(timingTable[[#This Row],[FRT_HEX]],MIN(LEN(timingTable[[#This Row],[FRT_HEX]])-2,8)))</f>
        <v>687081863</v>
      </c>
      <c r="K1933" s="14" t="str">
        <f>IF(timingTable[[#This Row],['[TRACECODE']:.1]]=140,"afterTx","")</f>
        <v/>
      </c>
      <c r="L1933" s="14" t="str">
        <f t="shared" si="330"/>
        <v/>
      </c>
      <c r="M1933" s="14" t="str">
        <f>IF(AND(H1933=H1932,K1932="afterTx",timingTable[[#This Row],['[TRACECODE']:.1]]=6),"dc","")</f>
        <v/>
      </c>
      <c r="N1933" s="14" t="str">
        <f t="shared" si="331"/>
        <v/>
      </c>
      <c r="O1933" s="14" t="str">
        <f>IF(timingTable[[#This Row],['[TRACECODE']:.1]]=141,"afterRx","")</f>
        <v/>
      </c>
      <c r="P1933" s="14" t="str">
        <f t="shared" si="332"/>
        <v/>
      </c>
      <c r="Q1933" s="14" t="str">
        <f t="shared" si="333"/>
        <v/>
      </c>
      <c r="R1933" s="14" t="str">
        <f t="shared" si="334"/>
        <v/>
      </c>
      <c r="S1933" s="14" t="str">
        <f t="shared" si="335"/>
        <v>EMPTY</v>
      </c>
      <c r="T1933" s="14" t="str">
        <f t="shared" si="336"/>
        <v>EMPTY</v>
      </c>
      <c r="U1933" s="14" t="str">
        <f t="shared" si="337"/>
        <v>EMPTY</v>
      </c>
      <c r="V1933" s="14" t="str">
        <f t="shared" si="338"/>
        <v>EMPTY</v>
      </c>
      <c r="W1933" s="14" t="str">
        <f>IF(L1933="beforeTx",timingTable[[#This Row],[FRT32_val]]-timingTable[[#This Row],[FRT32_trace]],"EMPTY")</f>
        <v>EMPTY</v>
      </c>
      <c r="X1933" s="14" t="str">
        <f t="shared" si="339"/>
        <v>EMPTY</v>
      </c>
      <c r="Y1933" s="14" t="str">
        <f t="shared" si="340"/>
        <v>EMPTY</v>
      </c>
      <c r="Z1933" s="14" t="str">
        <f>IF(AND(P1933="beforeRx",O1934="afterRx"),J1934-timingTable[[#This Row],[FRT32_trace]],"EMPTY")</f>
        <v>EMPTY</v>
      </c>
      <c r="AA1933" s="14" t="str">
        <f>IF(AND(timingTable[[#This Row],[txEnd]]="txEnd",Q1937="rxStart"),I1937-timingTable[[#This Row],[FRT32_val]],"EMPTY")</f>
        <v>EMPTY</v>
      </c>
    </row>
    <row r="1934" spans="1:27" x14ac:dyDescent="0.25">
      <c r="A1934" s="14" t="s">
        <v>6867</v>
      </c>
      <c r="B1934">
        <v>335694532333</v>
      </c>
      <c r="C1934" s="14" t="s">
        <v>14919</v>
      </c>
      <c r="D1934">
        <v>151</v>
      </c>
      <c r="E1934" s="14" t="s">
        <v>7876</v>
      </c>
      <c r="F1934" s="14" t="s">
        <v>7989</v>
      </c>
      <c r="G1934" s="14">
        <f>timingTable[[#This Row],[FRT_DEC]]-B1933</f>
        <v>1382</v>
      </c>
      <c r="H19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INFO]]))),H1933)</f>
        <v>143</v>
      </c>
      <c r="I19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34" s="14">
        <f>HEX2DEC(RIGHT(timingTable[[#This Row],[FRT_HEX]],MIN(LEN(timingTable[[#This Row],[FRT_HEX]])-2,8)))</f>
        <v>687083245</v>
      </c>
      <c r="K1934" s="14" t="str">
        <f>IF(timingTable[[#This Row],['[TRACECODE']:.1]]=140,"afterTx","")</f>
        <v/>
      </c>
      <c r="L1934" s="14" t="str">
        <f t="shared" si="330"/>
        <v/>
      </c>
      <c r="M1934" s="14" t="str">
        <f>IF(AND(H1934=H1933,K1933="afterTx",timingTable[[#This Row],['[TRACECODE']:.1]]=6),"dc","")</f>
        <v/>
      </c>
      <c r="N1934" s="14" t="str">
        <f t="shared" si="331"/>
        <v/>
      </c>
      <c r="O1934" s="14" t="str">
        <f>IF(timingTable[[#This Row],['[TRACECODE']:.1]]=141,"afterRx","")</f>
        <v/>
      </c>
      <c r="P1934" s="14" t="str">
        <f t="shared" si="332"/>
        <v/>
      </c>
      <c r="Q1934" s="14" t="str">
        <f t="shared" si="333"/>
        <v/>
      </c>
      <c r="R1934" s="14" t="str">
        <f t="shared" si="334"/>
        <v/>
      </c>
      <c r="S1934" s="14" t="str">
        <f t="shared" si="335"/>
        <v>EMPTY</v>
      </c>
      <c r="T1934" s="14" t="str">
        <f t="shared" si="336"/>
        <v>EMPTY</v>
      </c>
      <c r="U1934" s="14" t="str">
        <f t="shared" si="337"/>
        <v>EMPTY</v>
      </c>
      <c r="V1934" s="14" t="str">
        <f t="shared" si="338"/>
        <v>EMPTY</v>
      </c>
      <c r="W1934" s="14" t="str">
        <f>IF(L1934="beforeTx",timingTable[[#This Row],[FRT32_val]]-timingTable[[#This Row],[FRT32_trace]],"EMPTY")</f>
        <v>EMPTY</v>
      </c>
      <c r="X1934" s="14" t="str">
        <f t="shared" si="339"/>
        <v>EMPTY</v>
      </c>
      <c r="Y1934" s="14" t="str">
        <f t="shared" si="340"/>
        <v>EMPTY</v>
      </c>
      <c r="Z1934" s="14" t="str">
        <f>IF(AND(P1934="beforeRx",O1935="afterRx"),J1935-timingTable[[#This Row],[FRT32_trace]],"EMPTY")</f>
        <v>EMPTY</v>
      </c>
      <c r="AA1934" s="14" t="str">
        <f>IF(AND(timingTable[[#This Row],[txEnd]]="txEnd",Q1938="rxStart"),I1938-timingTable[[#This Row],[FRT32_val]],"EMPTY")</f>
        <v>EMPTY</v>
      </c>
    </row>
    <row r="1935" spans="1:27" x14ac:dyDescent="0.25">
      <c r="A1935" s="14" t="s">
        <v>6875</v>
      </c>
      <c r="B1935">
        <v>335694532765</v>
      </c>
      <c r="C1935" s="14" t="s">
        <v>14929</v>
      </c>
      <c r="D1935">
        <v>151</v>
      </c>
      <c r="E1935" s="14" t="s">
        <v>7876</v>
      </c>
      <c r="F1935" s="14" t="s">
        <v>7936</v>
      </c>
      <c r="G1935" s="14">
        <f>timingTable[[#This Row],[FRT_DEC]]-B1934</f>
        <v>432</v>
      </c>
      <c r="H19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INFO]]))),H1934)</f>
        <v>143</v>
      </c>
      <c r="I19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1935" s="14">
        <f>HEX2DEC(RIGHT(timingTable[[#This Row],[FRT_HEX]],MIN(LEN(timingTable[[#This Row],[FRT_HEX]])-2,8)))</f>
        <v>687083677</v>
      </c>
      <c r="K1935" s="14" t="str">
        <f>IF(timingTable[[#This Row],['[TRACECODE']:.1]]=140,"afterTx","")</f>
        <v/>
      </c>
      <c r="L1935" s="14" t="str">
        <f t="shared" si="330"/>
        <v/>
      </c>
      <c r="M1935" s="14" t="str">
        <f>IF(AND(H1935=H1934,K1934="afterTx",timingTable[[#This Row],['[TRACECODE']:.1]]=6),"dc","")</f>
        <v/>
      </c>
      <c r="N1935" s="14" t="str">
        <f t="shared" si="331"/>
        <v/>
      </c>
      <c r="O1935" s="14" t="str">
        <f>IF(timingTable[[#This Row],['[TRACECODE']:.1]]=141,"afterRx","")</f>
        <v/>
      </c>
      <c r="P1935" s="14" t="str">
        <f t="shared" si="332"/>
        <v/>
      </c>
      <c r="Q1935" s="14" t="str">
        <f t="shared" si="333"/>
        <v/>
      </c>
      <c r="R1935" s="14" t="str">
        <f t="shared" si="334"/>
        <v/>
      </c>
      <c r="S1935" s="14" t="str">
        <f t="shared" si="335"/>
        <v>EMPTY</v>
      </c>
      <c r="T1935" s="14" t="str">
        <f t="shared" si="336"/>
        <v>EMPTY</v>
      </c>
      <c r="U1935" s="14" t="str">
        <f t="shared" si="337"/>
        <v>EMPTY</v>
      </c>
      <c r="V1935" s="14" t="str">
        <f t="shared" si="338"/>
        <v>EMPTY</v>
      </c>
      <c r="W1935" s="14" t="str">
        <f>IF(L1935="beforeTx",timingTable[[#This Row],[FRT32_val]]-timingTable[[#This Row],[FRT32_trace]],"EMPTY")</f>
        <v>EMPTY</v>
      </c>
      <c r="X1935" s="14" t="str">
        <f t="shared" si="339"/>
        <v>EMPTY</v>
      </c>
      <c r="Y1935" s="14" t="str">
        <f t="shared" si="340"/>
        <v>EMPTY</v>
      </c>
      <c r="Z1935" s="14" t="str">
        <f>IF(AND(P1935="beforeRx",O1936="afterRx"),J1936-timingTable[[#This Row],[FRT32_trace]],"EMPTY")</f>
        <v>EMPTY</v>
      </c>
      <c r="AA1935" s="14" t="str">
        <f>IF(AND(timingTable[[#This Row],[txEnd]]="txEnd",Q1939="rxStart"),I1939-timingTable[[#This Row],[FRT32_val]],"EMPTY")</f>
        <v>EMPTY</v>
      </c>
    </row>
    <row r="1936" spans="1:27" x14ac:dyDescent="0.25">
      <c r="A1936" s="14" t="s">
        <v>6877</v>
      </c>
      <c r="B1936">
        <v>335694533375</v>
      </c>
      <c r="C1936" s="14" t="s">
        <v>14931</v>
      </c>
      <c r="D1936">
        <v>151</v>
      </c>
      <c r="E1936" s="14" t="s">
        <v>7876</v>
      </c>
      <c r="F1936" s="14" t="s">
        <v>7993</v>
      </c>
      <c r="G1936" s="14">
        <f>timingTable[[#This Row],[FRT_DEC]]-B1935</f>
        <v>610</v>
      </c>
      <c r="H19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INFO]]))),H1935)</f>
        <v>143</v>
      </c>
      <c r="I19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1936" s="14">
        <f>HEX2DEC(RIGHT(timingTable[[#This Row],[FRT_HEX]],MIN(LEN(timingTable[[#This Row],[FRT_HEX]])-2,8)))</f>
        <v>687084287</v>
      </c>
      <c r="K1936" s="14" t="str">
        <f>IF(timingTable[[#This Row],['[TRACECODE']:.1]]=140,"afterTx","")</f>
        <v/>
      </c>
      <c r="L1936" s="14" t="str">
        <f t="shared" si="330"/>
        <v/>
      </c>
      <c r="M1936" s="14" t="str">
        <f>IF(AND(H1936=H1935,K1935="afterTx",timingTable[[#This Row],['[TRACECODE']:.1]]=6),"dc","")</f>
        <v/>
      </c>
      <c r="N1936" s="14" t="str">
        <f t="shared" si="331"/>
        <v/>
      </c>
      <c r="O1936" s="14" t="str">
        <f>IF(timingTable[[#This Row],['[TRACECODE']:.1]]=141,"afterRx","")</f>
        <v/>
      </c>
      <c r="P1936" s="14" t="str">
        <f t="shared" si="332"/>
        <v/>
      </c>
      <c r="Q1936" s="14" t="str">
        <f t="shared" si="333"/>
        <v/>
      </c>
      <c r="R1936" s="14" t="str">
        <f t="shared" si="334"/>
        <v/>
      </c>
      <c r="S1936" s="14" t="str">
        <f t="shared" si="335"/>
        <v>EMPTY</v>
      </c>
      <c r="T1936" s="14" t="str">
        <f t="shared" si="336"/>
        <v>EMPTY</v>
      </c>
      <c r="U1936" s="14" t="str">
        <f t="shared" si="337"/>
        <v>EMPTY</v>
      </c>
      <c r="V1936" s="14" t="str">
        <f t="shared" si="338"/>
        <v>EMPTY</v>
      </c>
      <c r="W1936" s="14" t="str">
        <f>IF(L1936="beforeTx",timingTable[[#This Row],[FRT32_val]]-timingTable[[#This Row],[FRT32_trace]],"EMPTY")</f>
        <v>EMPTY</v>
      </c>
      <c r="X1936" s="14" t="str">
        <f t="shared" si="339"/>
        <v>EMPTY</v>
      </c>
      <c r="Y1936" s="14" t="str">
        <f t="shared" si="340"/>
        <v>EMPTY</v>
      </c>
      <c r="Z1936" s="14" t="str">
        <f>IF(AND(P1936="beforeRx",O1937="afterRx"),J1937-timingTable[[#This Row],[FRT32_trace]],"EMPTY")</f>
        <v>EMPTY</v>
      </c>
      <c r="AA1936" s="14" t="str">
        <f>IF(AND(timingTable[[#This Row],[txEnd]]="txEnd",Q1940="rxStart"),I1940-timingTable[[#This Row],[FRT32_val]],"EMPTY")</f>
        <v>EMPTY</v>
      </c>
    </row>
    <row r="1937" spans="1:27" x14ac:dyDescent="0.25">
      <c r="A1937" s="14" t="s">
        <v>6881</v>
      </c>
      <c r="B1937">
        <v>335694533422</v>
      </c>
      <c r="C1937" s="14" t="s">
        <v>14935</v>
      </c>
      <c r="D1937">
        <v>131</v>
      </c>
      <c r="E1937" s="14" t="s">
        <v>3932</v>
      </c>
      <c r="F1937" s="14" t="s">
        <v>14936</v>
      </c>
      <c r="G1937" s="14">
        <f>timingTable[[#This Row],[FRT_DEC]]-B1936</f>
        <v>47</v>
      </c>
      <c r="H19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INFO]]))),H1936)</f>
        <v>144</v>
      </c>
      <c r="I193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37" s="14">
        <f>HEX2DEC(RIGHT(timingTable[[#This Row],[FRT_HEX]],MIN(LEN(timingTable[[#This Row],[FRT_HEX]])-2,8)))</f>
        <v>687084334</v>
      </c>
      <c r="K1937" s="14" t="str">
        <f>IF(timingTable[[#This Row],['[TRACECODE']:.1]]=140,"afterTx","")</f>
        <v/>
      </c>
      <c r="L1937" s="14" t="str">
        <f t="shared" si="330"/>
        <v/>
      </c>
      <c r="M1937" s="14" t="str">
        <f>IF(AND(H1937=H1936,K1936="afterTx",timingTable[[#This Row],['[TRACECODE']:.1]]=6),"dc","")</f>
        <v/>
      </c>
      <c r="N1937" s="14" t="str">
        <f t="shared" si="331"/>
        <v/>
      </c>
      <c r="O1937" s="14" t="str">
        <f>IF(timingTable[[#This Row],['[TRACECODE']:.1]]=141,"afterRx","")</f>
        <v/>
      </c>
      <c r="P1937" s="14" t="str">
        <f t="shared" si="332"/>
        <v/>
      </c>
      <c r="Q1937" s="14" t="str">
        <f t="shared" si="333"/>
        <v/>
      </c>
      <c r="R1937" s="14" t="str">
        <f t="shared" si="334"/>
        <v/>
      </c>
      <c r="S1937" s="14" t="str">
        <f t="shared" si="335"/>
        <v>EMPTY</v>
      </c>
      <c r="T1937" s="14" t="str">
        <f t="shared" si="336"/>
        <v>EMPTY</v>
      </c>
      <c r="U1937" s="14" t="str">
        <f t="shared" si="337"/>
        <v>EMPTY</v>
      </c>
      <c r="V1937" s="14" t="str">
        <f t="shared" si="338"/>
        <v>EMPTY</v>
      </c>
      <c r="W1937" s="14" t="str">
        <f>IF(L1937="beforeTx",timingTable[[#This Row],[FRT32_val]]-timingTable[[#This Row],[FRT32_trace]],"EMPTY")</f>
        <v>EMPTY</v>
      </c>
      <c r="X1937" s="14" t="str">
        <f t="shared" si="339"/>
        <v>EMPTY</v>
      </c>
      <c r="Y1937" s="14" t="str">
        <f t="shared" si="340"/>
        <v>EMPTY</v>
      </c>
      <c r="Z1937" s="14" t="str">
        <f>IF(AND(P1937="beforeRx",O1938="afterRx"),J1938-timingTable[[#This Row],[FRT32_trace]],"EMPTY")</f>
        <v>EMPTY</v>
      </c>
      <c r="AA1937" s="14" t="str">
        <f>IF(AND(timingTable[[#This Row],[txEnd]]="txEnd",Q1941="rxStart"),I1941-timingTable[[#This Row],[FRT32_val]],"EMPTY")</f>
        <v>EMPTY</v>
      </c>
    </row>
    <row r="1938" spans="1:27" x14ac:dyDescent="0.25">
      <c r="A1938" s="14" t="s">
        <v>6883</v>
      </c>
      <c r="B1938">
        <v>335694533469</v>
      </c>
      <c r="C1938" s="14" t="s">
        <v>14938</v>
      </c>
      <c r="D1938">
        <v>129</v>
      </c>
      <c r="E1938" s="14" t="s">
        <v>3677</v>
      </c>
      <c r="F1938" s="14" t="s">
        <v>14939</v>
      </c>
      <c r="G1938" s="14">
        <f>timingTable[[#This Row],[FRT_DEC]]-B1937</f>
        <v>47</v>
      </c>
      <c r="H19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INFO]]))),H1937)</f>
        <v>144</v>
      </c>
      <c r="I19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687085273</v>
      </c>
      <c r="J1938" s="14">
        <f>HEX2DEC(RIGHT(timingTable[[#This Row],[FRT_HEX]],MIN(LEN(timingTable[[#This Row],[FRT_HEX]])-2,8)))</f>
        <v>687084381</v>
      </c>
      <c r="K1938" s="14" t="str">
        <f>IF(timingTable[[#This Row],['[TRACECODE']:.1]]=140,"afterTx","")</f>
        <v/>
      </c>
      <c r="L1938" s="14" t="str">
        <f t="shared" si="330"/>
        <v>beforeTx</v>
      </c>
      <c r="M1938" s="14" t="str">
        <f>IF(AND(H1938=H1937,K1937="afterTx",timingTable[[#This Row],['[TRACECODE']:.1]]=6),"dc","")</f>
        <v/>
      </c>
      <c r="N1938" s="14" t="str">
        <f t="shared" si="331"/>
        <v/>
      </c>
      <c r="O1938" s="14" t="str">
        <f>IF(timingTable[[#This Row],['[TRACECODE']:.1]]=141,"afterRx","")</f>
        <v/>
      </c>
      <c r="P1938" s="14" t="str">
        <f t="shared" si="332"/>
        <v/>
      </c>
      <c r="Q1938" s="14" t="str">
        <f t="shared" si="333"/>
        <v/>
      </c>
      <c r="R1938" s="14" t="str">
        <f t="shared" si="334"/>
        <v/>
      </c>
      <c r="S1938" s="14">
        <f t="shared" si="335"/>
        <v>719</v>
      </c>
      <c r="T1938" s="14" t="str">
        <f t="shared" si="336"/>
        <v>EMPTY</v>
      </c>
      <c r="U1938" s="14" t="str">
        <f t="shared" si="337"/>
        <v>EMPTY</v>
      </c>
      <c r="V1938" s="14" t="str">
        <f t="shared" si="338"/>
        <v>EMPTY</v>
      </c>
      <c r="W1938" s="14">
        <f>IF(L1938="beforeTx",timingTable[[#This Row],[FRT32_val]]-timingTable[[#This Row],[FRT32_trace]],"EMPTY")</f>
        <v>892</v>
      </c>
      <c r="X1938" s="14">
        <f t="shared" si="339"/>
        <v>928</v>
      </c>
      <c r="Y1938" s="14" t="str">
        <f t="shared" si="340"/>
        <v>EMPTY</v>
      </c>
      <c r="Z1938" s="14" t="str">
        <f>IF(AND(P1938="beforeRx",O1939="afterRx"),J1939-timingTable[[#This Row],[FRT32_trace]],"EMPTY")</f>
        <v>EMPTY</v>
      </c>
      <c r="AA1938" s="14" t="str">
        <f>IF(AND(timingTable[[#This Row],[txEnd]]="txEnd",Q1942="rxStart"),I1942-timingTable[[#This Row],[FRT32_val]],"EMPTY")</f>
        <v>EMPTY</v>
      </c>
    </row>
    <row r="1939" spans="1:27" x14ac:dyDescent="0.25">
      <c r="A1939" s="14" t="s">
        <v>6884</v>
      </c>
      <c r="B1939">
        <v>335694533471</v>
      </c>
      <c r="C1939" s="14" t="s">
        <v>14940</v>
      </c>
      <c r="D1939">
        <v>129</v>
      </c>
      <c r="E1939" s="14" t="s">
        <v>3677</v>
      </c>
      <c r="F1939" s="14" t="s">
        <v>7881</v>
      </c>
      <c r="G1939" s="14">
        <f>timingTable[[#This Row],[FRT_DEC]]-B1938</f>
        <v>2</v>
      </c>
      <c r="H19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INFO]]))),H1938)</f>
        <v>144</v>
      </c>
      <c r="I19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39" s="14">
        <f>HEX2DEC(RIGHT(timingTable[[#This Row],[FRT_HEX]],MIN(LEN(timingTable[[#This Row],[FRT_HEX]])-2,8)))</f>
        <v>687084383</v>
      </c>
      <c r="K1939" s="14" t="str">
        <f>IF(timingTable[[#This Row],['[TRACECODE']:.1]]=140,"afterTx","")</f>
        <v/>
      </c>
      <c r="L1939" s="14" t="str">
        <f t="shared" si="330"/>
        <v/>
      </c>
      <c r="M1939" s="14" t="str">
        <f>IF(AND(H1939=H1938,K1938="afterTx",timingTable[[#This Row],['[TRACECODE']:.1]]=6),"dc","")</f>
        <v/>
      </c>
      <c r="N1939" s="14" t="str">
        <f t="shared" si="331"/>
        <v/>
      </c>
      <c r="O1939" s="14" t="str">
        <f>IF(timingTable[[#This Row],['[TRACECODE']:.1]]=141,"afterRx","")</f>
        <v/>
      </c>
      <c r="P1939" s="14" t="str">
        <f t="shared" si="332"/>
        <v/>
      </c>
      <c r="Q1939" s="14" t="str">
        <f t="shared" si="333"/>
        <v/>
      </c>
      <c r="R1939" s="14" t="str">
        <f t="shared" si="334"/>
        <v/>
      </c>
      <c r="S1939" s="14" t="str">
        <f t="shared" si="335"/>
        <v>EMPTY</v>
      </c>
      <c r="T1939" s="14" t="str">
        <f t="shared" si="336"/>
        <v>EMPTY</v>
      </c>
      <c r="U1939" s="14" t="str">
        <f t="shared" si="337"/>
        <v>EMPTY</v>
      </c>
      <c r="V1939" s="14" t="str">
        <f t="shared" si="338"/>
        <v>EMPTY</v>
      </c>
      <c r="W1939" s="14" t="str">
        <f>IF(L1939="beforeTx",timingTable[[#This Row],[FRT32_val]]-timingTable[[#This Row],[FRT32_trace]],"EMPTY")</f>
        <v>EMPTY</v>
      </c>
      <c r="X1939" s="14" t="str">
        <f t="shared" si="339"/>
        <v>EMPTY</v>
      </c>
      <c r="Y1939" s="14" t="str">
        <f t="shared" si="340"/>
        <v>EMPTY</v>
      </c>
      <c r="Z1939" s="14" t="str">
        <f>IF(AND(P1939="beforeRx",O1940="afterRx"),J1940-timingTable[[#This Row],[FRT32_trace]],"EMPTY")</f>
        <v>EMPTY</v>
      </c>
      <c r="AA1939" s="14" t="str">
        <f>IF(AND(timingTable[[#This Row],[txEnd]]="txEnd",Q1943="rxStart"),I1943-timingTable[[#This Row],[FRT32_val]],"EMPTY")</f>
        <v>EMPTY</v>
      </c>
    </row>
    <row r="1940" spans="1:27" x14ac:dyDescent="0.25">
      <c r="A1940" s="14" t="s">
        <v>6885</v>
      </c>
      <c r="B1940">
        <v>335694534397</v>
      </c>
      <c r="C1940" s="14" t="s">
        <v>14941</v>
      </c>
      <c r="D1940">
        <v>140</v>
      </c>
      <c r="E1940" s="14" t="s">
        <v>1076</v>
      </c>
      <c r="F1940" s="14" t="s">
        <v>3965</v>
      </c>
      <c r="G1940" s="14">
        <f>timingTable[[#This Row],[FRT_DEC]]-B1939</f>
        <v>926</v>
      </c>
      <c r="H19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INFO]]))),H1939)</f>
        <v>144</v>
      </c>
      <c r="I1940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40" s="14">
        <f>HEX2DEC(RIGHT(timingTable[[#This Row],[FRT_HEX]],MIN(LEN(timingTable[[#This Row],[FRT_HEX]])-2,8)))</f>
        <v>687085309</v>
      </c>
      <c r="K1940" s="14" t="str">
        <f>IF(timingTable[[#This Row],['[TRACECODE']:.1]]=140,"afterTx","")</f>
        <v>afterTx</v>
      </c>
      <c r="L1940" s="14" t="str">
        <f t="shared" si="330"/>
        <v/>
      </c>
      <c r="M1940" s="14" t="str">
        <f>IF(AND(H1940=H1939,K1939="afterTx",timingTable[[#This Row],['[TRACECODE']:.1]]=6),"dc","")</f>
        <v/>
      </c>
      <c r="N1940" s="14" t="str">
        <f t="shared" si="331"/>
        <v/>
      </c>
      <c r="O1940" s="14" t="str">
        <f>IF(timingTable[[#This Row],['[TRACECODE']:.1]]=141,"afterRx","")</f>
        <v/>
      </c>
      <c r="P1940" s="14" t="str">
        <f t="shared" si="332"/>
        <v/>
      </c>
      <c r="Q1940" s="14" t="str">
        <f t="shared" si="333"/>
        <v/>
      </c>
      <c r="R1940" s="14" t="str">
        <f t="shared" si="334"/>
        <v/>
      </c>
      <c r="S1940" s="14" t="str">
        <f t="shared" si="335"/>
        <v>EMPTY</v>
      </c>
      <c r="T1940" s="14" t="str">
        <f t="shared" si="336"/>
        <v>EMPTY</v>
      </c>
      <c r="U1940" s="14" t="str">
        <f t="shared" si="337"/>
        <v>EMPTY</v>
      </c>
      <c r="V1940" s="14" t="str">
        <f t="shared" si="338"/>
        <v>EMPTY</v>
      </c>
      <c r="W1940" s="14" t="str">
        <f>IF(L1940="beforeTx",timingTable[[#This Row],[FRT32_val]]-timingTable[[#This Row],[FRT32_trace]],"EMPTY")</f>
        <v>EMPTY</v>
      </c>
      <c r="X1940" s="14" t="str">
        <f t="shared" si="339"/>
        <v>EMPTY</v>
      </c>
      <c r="Y1940" s="14" t="str">
        <f t="shared" si="340"/>
        <v>EMPTY</v>
      </c>
      <c r="Z1940" s="14" t="str">
        <f>IF(AND(P1940="beforeRx",O1941="afterRx"),J1941-timingTable[[#This Row],[FRT32_trace]],"EMPTY")</f>
        <v>EMPTY</v>
      </c>
      <c r="AA1940" s="14" t="str">
        <f>IF(AND(timingTable[[#This Row],[txEnd]]="txEnd",Q1944="rxStart"),I1944-timingTable[[#This Row],[FRT32_val]],"EMPTY")</f>
        <v>EMPTY</v>
      </c>
    </row>
    <row r="1941" spans="1:27" x14ac:dyDescent="0.25">
      <c r="A1941" s="14" t="s">
        <v>6887</v>
      </c>
      <c r="B1941">
        <v>335694538029</v>
      </c>
      <c r="C1941" s="14" t="s">
        <v>14943</v>
      </c>
      <c r="D1941">
        <v>6</v>
      </c>
      <c r="E1941" s="14" t="s">
        <v>1077</v>
      </c>
      <c r="F1941" s="14" t="s">
        <v>14944</v>
      </c>
      <c r="G1941" s="14">
        <f>timingTable[[#This Row],[FRT_DEC]]-B1940</f>
        <v>3632</v>
      </c>
      <c r="H19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INFO]]))),H1940)</f>
        <v>144</v>
      </c>
      <c r="I19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687085992</v>
      </c>
      <c r="J1941" s="14">
        <f>HEX2DEC(RIGHT(timingTable[[#This Row],[FRT_HEX]],MIN(LEN(timingTable[[#This Row],[FRT_HEX]])-2,8)))</f>
        <v>687088941</v>
      </c>
      <c r="K1941" s="14" t="str">
        <f>IF(timingTable[[#This Row],['[TRACECODE']:.1]]=140,"afterTx","")</f>
        <v/>
      </c>
      <c r="L1941" s="14" t="str">
        <f t="shared" si="330"/>
        <v/>
      </c>
      <c r="M1941" s="14" t="str">
        <f>IF(AND(H1941=H1940,K1940="afterTx",timingTable[[#This Row],['[TRACECODE']:.1]]=6),"dc","")</f>
        <v>dc</v>
      </c>
      <c r="N1941" s="14" t="str">
        <f t="shared" si="331"/>
        <v/>
      </c>
      <c r="O1941" s="14" t="str">
        <f>IF(timingTable[[#This Row],['[TRACECODE']:.1]]=141,"afterRx","")</f>
        <v/>
      </c>
      <c r="P1941" s="14" t="str">
        <f t="shared" si="332"/>
        <v/>
      </c>
      <c r="Q1941" s="14" t="str">
        <f t="shared" si="333"/>
        <v/>
      </c>
      <c r="R1941" s="14" t="str">
        <f t="shared" si="334"/>
        <v/>
      </c>
      <c r="S1941" s="14" t="str">
        <f t="shared" si="335"/>
        <v>EMPTY</v>
      </c>
      <c r="T1941" s="14" t="str">
        <f t="shared" si="336"/>
        <v>EMPTY</v>
      </c>
      <c r="U1941" s="14" t="str">
        <f t="shared" si="337"/>
        <v>EMPTY</v>
      </c>
      <c r="V1941" s="14" t="str">
        <f t="shared" si="338"/>
        <v>EMPTY</v>
      </c>
      <c r="W1941" s="14" t="str">
        <f>IF(L1941="beforeTx",timingTable[[#This Row],[FRT32_val]]-timingTable[[#This Row],[FRT32_trace]],"EMPTY")</f>
        <v>EMPTY</v>
      </c>
      <c r="X1941" s="14" t="str">
        <f t="shared" si="339"/>
        <v>EMPTY</v>
      </c>
      <c r="Y1941" s="14" t="str">
        <f t="shared" si="340"/>
        <v>EMPTY</v>
      </c>
      <c r="Z1941" s="14" t="str">
        <f>IF(AND(P1941="beforeRx",O1942="afterRx"),J1942-timingTable[[#This Row],[FRT32_trace]],"EMPTY")</f>
        <v>EMPTY</v>
      </c>
      <c r="AA1941" s="14" t="str">
        <f>IF(AND(timingTable[[#This Row],[txEnd]]="txEnd",Q1945="rxStart"),I1945-timingTable[[#This Row],[FRT32_val]],"EMPTY")</f>
        <v>EMPTY</v>
      </c>
    </row>
    <row r="1942" spans="1:27" x14ac:dyDescent="0.25">
      <c r="A1942" s="14" t="s">
        <v>6888</v>
      </c>
      <c r="B1942">
        <v>335694538032</v>
      </c>
      <c r="C1942" s="14" t="s">
        <v>14945</v>
      </c>
      <c r="D1942">
        <v>6</v>
      </c>
      <c r="E1942" s="14" t="s">
        <v>1077</v>
      </c>
      <c r="F1942" s="14" t="s">
        <v>7877</v>
      </c>
      <c r="G1942" s="14">
        <f>timingTable[[#This Row],[FRT_DEC]]-B1941</f>
        <v>3</v>
      </c>
      <c r="H19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INFO]]))),H1941)</f>
        <v>144</v>
      </c>
      <c r="I19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42" s="14">
        <f>HEX2DEC(RIGHT(timingTable[[#This Row],[FRT_HEX]],MIN(LEN(timingTable[[#This Row],[FRT_HEX]])-2,8)))</f>
        <v>687088944</v>
      </c>
      <c r="K1942" s="14" t="str">
        <f>IF(timingTable[[#This Row],['[TRACECODE']:.1]]=140,"afterTx","")</f>
        <v/>
      </c>
      <c r="L1942" s="14" t="str">
        <f t="shared" si="330"/>
        <v/>
      </c>
      <c r="M1942" s="14" t="str">
        <f>IF(AND(H1942=H1941,K1941="afterTx",timingTable[[#This Row],['[TRACECODE']:.1]]=6),"dc","")</f>
        <v/>
      </c>
      <c r="N1942" s="14" t="str">
        <f t="shared" si="331"/>
        <v/>
      </c>
      <c r="O1942" s="14" t="str">
        <f>IF(timingTable[[#This Row],['[TRACECODE']:.1]]=141,"afterRx","")</f>
        <v/>
      </c>
      <c r="P1942" s="14" t="str">
        <f t="shared" si="332"/>
        <v/>
      </c>
      <c r="Q1942" s="14" t="str">
        <f t="shared" si="333"/>
        <v/>
      </c>
      <c r="R1942" s="14" t="str">
        <f t="shared" si="334"/>
        <v/>
      </c>
      <c r="S1942" s="14" t="str">
        <f t="shared" si="335"/>
        <v>EMPTY</v>
      </c>
      <c r="T1942" s="14" t="str">
        <f t="shared" si="336"/>
        <v>EMPTY</v>
      </c>
      <c r="U1942" s="14" t="str">
        <f t="shared" si="337"/>
        <v>EMPTY</v>
      </c>
      <c r="V1942" s="14" t="str">
        <f t="shared" si="338"/>
        <v>EMPTY</v>
      </c>
      <c r="W1942" s="14" t="str">
        <f>IF(L1942="beforeTx",timingTable[[#This Row],[FRT32_val]]-timingTable[[#This Row],[FRT32_trace]],"EMPTY")</f>
        <v>EMPTY</v>
      </c>
      <c r="X1942" s="14" t="str">
        <f t="shared" si="339"/>
        <v>EMPTY</v>
      </c>
      <c r="Y1942" s="14" t="str">
        <f t="shared" si="340"/>
        <v>EMPTY</v>
      </c>
      <c r="Z1942" s="14" t="str">
        <f>IF(AND(P1942="beforeRx",O1943="afterRx"),J1943-timingTable[[#This Row],[FRT32_trace]],"EMPTY")</f>
        <v>EMPTY</v>
      </c>
      <c r="AA1942" s="14" t="str">
        <f>IF(AND(timingTable[[#This Row],[txEnd]]="txEnd",Q1946="rxStart"),I1946-timingTable[[#This Row],[FRT32_val]],"EMPTY")</f>
        <v>EMPTY</v>
      </c>
    </row>
    <row r="1943" spans="1:27" x14ac:dyDescent="0.25">
      <c r="A1943" s="14" t="s">
        <v>6889</v>
      </c>
      <c r="B1943">
        <v>335694538034</v>
      </c>
      <c r="C1943" s="14" t="s">
        <v>14946</v>
      </c>
      <c r="D1943">
        <v>122</v>
      </c>
      <c r="E1943" s="14" t="s">
        <v>3921</v>
      </c>
      <c r="F1943" s="14" t="s">
        <v>14947</v>
      </c>
      <c r="G1943" s="14">
        <f>timingTable[[#This Row],[FRT_DEC]]-B1942</f>
        <v>2</v>
      </c>
      <c r="H19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INFO]]))),H1942)</f>
        <v>144</v>
      </c>
      <c r="I19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687088883</v>
      </c>
      <c r="J1943" s="14">
        <f>HEX2DEC(RIGHT(timingTable[[#This Row],[FRT_HEX]],MIN(LEN(timingTable[[#This Row],[FRT_HEX]])-2,8)))</f>
        <v>687088946</v>
      </c>
      <c r="K1943" s="14" t="str">
        <f>IF(timingTable[[#This Row],['[TRACECODE']:.1]]=140,"afterTx","")</f>
        <v/>
      </c>
      <c r="L1943" s="14" t="str">
        <f t="shared" si="330"/>
        <v/>
      </c>
      <c r="M1943" s="14" t="str">
        <f>IF(AND(H1943=H1942,K1942="afterTx",timingTable[[#This Row],['[TRACECODE']:.1]]=6),"dc","")</f>
        <v/>
      </c>
      <c r="N1943" s="14" t="str">
        <f t="shared" si="331"/>
        <v>txEnd</v>
      </c>
      <c r="O1943" s="14" t="str">
        <f>IF(timingTable[[#This Row],['[TRACECODE']:.1]]=141,"afterRx","")</f>
        <v/>
      </c>
      <c r="P1943" s="14" t="str">
        <f t="shared" si="332"/>
        <v/>
      </c>
      <c r="Q1943" s="14" t="str">
        <f t="shared" si="333"/>
        <v/>
      </c>
      <c r="R1943" s="14" t="str">
        <f t="shared" si="334"/>
        <v/>
      </c>
      <c r="S1943" s="14" t="str">
        <f t="shared" si="335"/>
        <v>EMPTY</v>
      </c>
      <c r="T1943" s="14" t="str">
        <f t="shared" si="336"/>
        <v>EMPTY</v>
      </c>
      <c r="U1943" s="14" t="str">
        <f t="shared" si="337"/>
        <v>EMPTY</v>
      </c>
      <c r="V1943" s="14" t="str">
        <f t="shared" si="338"/>
        <v>EMPTY</v>
      </c>
      <c r="W1943" s="14" t="str">
        <f>IF(L1943="beforeTx",timingTable[[#This Row],[FRT32_val]]-timingTable[[#This Row],[FRT32_trace]],"EMPTY")</f>
        <v>EMPTY</v>
      </c>
      <c r="X1943" s="14" t="str">
        <f t="shared" si="339"/>
        <v>EMPTY</v>
      </c>
      <c r="Y1943" s="14" t="str">
        <f t="shared" si="340"/>
        <v>EMPTY</v>
      </c>
      <c r="Z1943" s="14" t="str">
        <f>IF(AND(P1943="beforeRx",O1944="afterRx"),J1944-timingTable[[#This Row],[FRT32_trace]],"EMPTY")</f>
        <v>EMPTY</v>
      </c>
      <c r="AA1943" s="14" t="str">
        <f>IF(AND(timingTable[[#This Row],[txEnd]]="txEnd",Q1947="rxStart"),I1947-timingTable[[#This Row],[FRT32_val]],"EMPTY")</f>
        <v>EMPTY</v>
      </c>
    </row>
    <row r="1944" spans="1:27" x14ac:dyDescent="0.25">
      <c r="A1944" s="14" t="s">
        <v>6890</v>
      </c>
      <c r="B1944">
        <v>335694538037</v>
      </c>
      <c r="C1944" s="14" t="s">
        <v>14948</v>
      </c>
      <c r="D1944">
        <v>122</v>
      </c>
      <c r="E1944" s="14" t="s">
        <v>3921</v>
      </c>
      <c r="F1944" s="14" t="s">
        <v>7878</v>
      </c>
      <c r="G1944" s="14">
        <f>timingTable[[#This Row],[FRT_DEC]]-B1943</f>
        <v>3</v>
      </c>
      <c r="H19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INFO]]))),H1943)</f>
        <v>144</v>
      </c>
      <c r="I19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44" s="14">
        <f>HEX2DEC(RIGHT(timingTable[[#This Row],[FRT_HEX]],MIN(LEN(timingTable[[#This Row],[FRT_HEX]])-2,8)))</f>
        <v>687088949</v>
      </c>
      <c r="K1944" s="14" t="str">
        <f>IF(timingTable[[#This Row],['[TRACECODE']:.1]]=140,"afterTx","")</f>
        <v/>
      </c>
      <c r="L1944" s="14" t="str">
        <f t="shared" si="330"/>
        <v/>
      </c>
      <c r="M1944" s="14" t="str">
        <f>IF(AND(H1944=H1943,K1943="afterTx",timingTable[[#This Row],['[TRACECODE']:.1]]=6),"dc","")</f>
        <v/>
      </c>
      <c r="N1944" s="14" t="str">
        <f t="shared" si="331"/>
        <v/>
      </c>
      <c r="O1944" s="14" t="str">
        <f>IF(timingTable[[#This Row],['[TRACECODE']:.1]]=141,"afterRx","")</f>
        <v/>
      </c>
      <c r="P1944" s="14" t="str">
        <f t="shared" si="332"/>
        <v/>
      </c>
      <c r="Q1944" s="14" t="str">
        <f t="shared" si="333"/>
        <v/>
      </c>
      <c r="R1944" s="14" t="str">
        <f t="shared" si="334"/>
        <v/>
      </c>
      <c r="S1944" s="14" t="str">
        <f t="shared" si="335"/>
        <v>EMPTY</v>
      </c>
      <c r="T1944" s="14" t="str">
        <f t="shared" si="336"/>
        <v>EMPTY</v>
      </c>
      <c r="U1944" s="14" t="str">
        <f t="shared" si="337"/>
        <v>EMPTY</v>
      </c>
      <c r="V1944" s="14" t="str">
        <f t="shared" si="338"/>
        <v>EMPTY</v>
      </c>
      <c r="W1944" s="14" t="str">
        <f>IF(L1944="beforeTx",timingTable[[#This Row],[FRT32_val]]-timingTable[[#This Row],[FRT32_trace]],"EMPTY")</f>
        <v>EMPTY</v>
      </c>
      <c r="X1944" s="14" t="str">
        <f t="shared" si="339"/>
        <v>EMPTY</v>
      </c>
      <c r="Y1944" s="14" t="str">
        <f t="shared" si="340"/>
        <v>EMPTY</v>
      </c>
      <c r="Z1944" s="14" t="str">
        <f>IF(AND(P1944="beforeRx",O1945="afterRx"),J1945-timingTable[[#This Row],[FRT32_trace]],"EMPTY")</f>
        <v>EMPTY</v>
      </c>
      <c r="AA1944" s="14" t="str">
        <f>IF(AND(timingTable[[#This Row],[txEnd]]="txEnd",Q1948="rxStart"),I1948-timingTable[[#This Row],[FRT32_val]],"EMPTY")</f>
        <v>EMPTY</v>
      </c>
    </row>
    <row r="1945" spans="1:27" x14ac:dyDescent="0.25">
      <c r="A1945" s="14" t="s">
        <v>6891</v>
      </c>
      <c r="B1945">
        <v>335694538044</v>
      </c>
      <c r="C1945" s="14" t="s">
        <v>14949</v>
      </c>
      <c r="D1945">
        <v>151</v>
      </c>
      <c r="E1945" s="14" t="s">
        <v>7876</v>
      </c>
      <c r="F1945" s="14" t="s">
        <v>8006</v>
      </c>
      <c r="G1945" s="14">
        <f>timingTable[[#This Row],[FRT_DEC]]-B1944</f>
        <v>7</v>
      </c>
      <c r="H19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INFO]]))),H1944)</f>
        <v>144</v>
      </c>
      <c r="I19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945" s="14">
        <f>HEX2DEC(RIGHT(timingTable[[#This Row],[FRT_HEX]],MIN(LEN(timingTable[[#This Row],[FRT_HEX]])-2,8)))</f>
        <v>687088956</v>
      </c>
      <c r="K1945" s="14" t="str">
        <f>IF(timingTable[[#This Row],['[TRACECODE']:.1]]=140,"afterTx","")</f>
        <v/>
      </c>
      <c r="L1945" s="14" t="str">
        <f t="shared" si="330"/>
        <v/>
      </c>
      <c r="M1945" s="14" t="str">
        <f>IF(AND(H1945=H1944,K1944="afterTx",timingTable[[#This Row],['[TRACECODE']:.1]]=6),"dc","")</f>
        <v/>
      </c>
      <c r="N1945" s="14" t="str">
        <f t="shared" si="331"/>
        <v/>
      </c>
      <c r="O1945" s="14" t="str">
        <f>IF(timingTable[[#This Row],['[TRACECODE']:.1]]=141,"afterRx","")</f>
        <v/>
      </c>
      <c r="P1945" s="14" t="str">
        <f t="shared" si="332"/>
        <v/>
      </c>
      <c r="Q1945" s="14" t="str">
        <f t="shared" si="333"/>
        <v/>
      </c>
      <c r="R1945" s="14" t="str">
        <f t="shared" si="334"/>
        <v/>
      </c>
      <c r="S1945" s="14" t="str">
        <f t="shared" si="335"/>
        <v>EMPTY</v>
      </c>
      <c r="T1945" s="14" t="str">
        <f t="shared" si="336"/>
        <v>EMPTY</v>
      </c>
      <c r="U1945" s="14" t="str">
        <f t="shared" si="337"/>
        <v>EMPTY</v>
      </c>
      <c r="V1945" s="14" t="str">
        <f t="shared" si="338"/>
        <v>EMPTY</v>
      </c>
      <c r="W1945" s="14" t="str">
        <f>IF(L1945="beforeTx",timingTable[[#This Row],[FRT32_val]]-timingTable[[#This Row],[FRT32_trace]],"EMPTY")</f>
        <v>EMPTY</v>
      </c>
      <c r="X1945" s="14" t="str">
        <f t="shared" si="339"/>
        <v>EMPTY</v>
      </c>
      <c r="Y1945" s="14" t="str">
        <f t="shared" si="340"/>
        <v>EMPTY</v>
      </c>
      <c r="Z1945" s="14" t="str">
        <f>IF(AND(P1945="beforeRx",O1946="afterRx"),J1946-timingTable[[#This Row],[FRT32_trace]],"EMPTY")</f>
        <v>EMPTY</v>
      </c>
      <c r="AA1945" s="14" t="str">
        <f>IF(AND(timingTable[[#This Row],[txEnd]]="txEnd",Q1949="rxStart"),I1949-timingTable[[#This Row],[FRT32_val]],"EMPTY")</f>
        <v>EMPTY</v>
      </c>
    </row>
    <row r="1946" spans="1:27" x14ac:dyDescent="0.25">
      <c r="A1946" s="14" t="s">
        <v>6899</v>
      </c>
      <c r="B1946">
        <v>335694538485</v>
      </c>
      <c r="C1946" s="14" t="s">
        <v>14958</v>
      </c>
      <c r="D1946">
        <v>151</v>
      </c>
      <c r="E1946" s="14" t="s">
        <v>7876</v>
      </c>
      <c r="F1946" s="14" t="s">
        <v>8130</v>
      </c>
      <c r="G1946" s="14">
        <f>timingTable[[#This Row],[FRT_DEC]]-B1945</f>
        <v>441</v>
      </c>
      <c r="H19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INFO]]))),H1945)</f>
        <v>144</v>
      </c>
      <c r="I19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946" s="14">
        <f>HEX2DEC(RIGHT(timingTable[[#This Row],[FRT_HEX]],MIN(LEN(timingTable[[#This Row],[FRT_HEX]])-2,8)))</f>
        <v>687089397</v>
      </c>
      <c r="K1946" s="14" t="str">
        <f>IF(timingTable[[#This Row],['[TRACECODE']:.1]]=140,"afterTx","")</f>
        <v/>
      </c>
      <c r="L1946" s="14" t="str">
        <f t="shared" si="330"/>
        <v/>
      </c>
      <c r="M1946" s="14" t="str">
        <f>IF(AND(H1946=H1945,K1945="afterTx",timingTable[[#This Row],['[TRACECODE']:.1]]=6),"dc","")</f>
        <v/>
      </c>
      <c r="N1946" s="14" t="str">
        <f t="shared" si="331"/>
        <v/>
      </c>
      <c r="O1946" s="14" t="str">
        <f>IF(timingTable[[#This Row],['[TRACECODE']:.1]]=141,"afterRx","")</f>
        <v/>
      </c>
      <c r="P1946" s="14" t="str">
        <f t="shared" si="332"/>
        <v/>
      </c>
      <c r="Q1946" s="14" t="str">
        <f t="shared" si="333"/>
        <v/>
      </c>
      <c r="R1946" s="14" t="str">
        <f t="shared" si="334"/>
        <v/>
      </c>
      <c r="S1946" s="14" t="str">
        <f t="shared" si="335"/>
        <v>EMPTY</v>
      </c>
      <c r="T1946" s="14" t="str">
        <f t="shared" si="336"/>
        <v>EMPTY</v>
      </c>
      <c r="U1946" s="14" t="str">
        <f t="shared" si="337"/>
        <v>EMPTY</v>
      </c>
      <c r="V1946" s="14" t="str">
        <f t="shared" si="338"/>
        <v>EMPTY</v>
      </c>
      <c r="W1946" s="14" t="str">
        <f>IF(L1946="beforeTx",timingTable[[#This Row],[FRT32_val]]-timingTable[[#This Row],[FRT32_trace]],"EMPTY")</f>
        <v>EMPTY</v>
      </c>
      <c r="X1946" s="14" t="str">
        <f t="shared" si="339"/>
        <v>EMPTY</v>
      </c>
      <c r="Y1946" s="14" t="str">
        <f t="shared" si="340"/>
        <v>EMPTY</v>
      </c>
      <c r="Z1946" s="14" t="str">
        <f>IF(AND(P1946="beforeRx",O1947="afterRx"),J1947-timingTable[[#This Row],[FRT32_trace]],"EMPTY")</f>
        <v>EMPTY</v>
      </c>
      <c r="AA1946" s="14" t="str">
        <f>IF(AND(timingTable[[#This Row],[txEnd]]="txEnd",Q1950="rxStart"),I1950-timingTable[[#This Row],[FRT32_val]],"EMPTY")</f>
        <v>EMPTY</v>
      </c>
    </row>
    <row r="1947" spans="1:27" x14ac:dyDescent="0.25">
      <c r="A1947" s="14" t="s">
        <v>6902</v>
      </c>
      <c r="B1947">
        <v>335694538510</v>
      </c>
      <c r="C1947" s="14" t="s">
        <v>14961</v>
      </c>
      <c r="D1947">
        <v>130</v>
      </c>
      <c r="E1947" s="14" t="s">
        <v>3933</v>
      </c>
      <c r="F1947" s="14" t="s">
        <v>4029</v>
      </c>
      <c r="G1947" s="14">
        <f>timingTable[[#This Row],[FRT_DEC]]-B1946</f>
        <v>25</v>
      </c>
      <c r="H19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INFO]]))),H1946)</f>
        <v>144</v>
      </c>
      <c r="I19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131077</v>
      </c>
      <c r="J1947" s="14">
        <f>HEX2DEC(RIGHT(timingTable[[#This Row],[FRT_HEX]],MIN(LEN(timingTable[[#This Row],[FRT_HEX]])-2,8)))</f>
        <v>687089422</v>
      </c>
      <c r="K1947" s="14" t="str">
        <f>IF(timingTable[[#This Row],['[TRACECODE']:.1]]=140,"afterTx","")</f>
        <v/>
      </c>
      <c r="L1947" s="14" t="str">
        <f t="shared" si="330"/>
        <v/>
      </c>
      <c r="M1947" s="14" t="str">
        <f>IF(AND(H1947=H1946,K1946="afterTx",timingTable[[#This Row],['[TRACECODE']:.1]]=6),"dc","")</f>
        <v/>
      </c>
      <c r="N1947" s="14" t="str">
        <f t="shared" si="331"/>
        <v/>
      </c>
      <c r="O1947" s="14" t="str">
        <f>IF(timingTable[[#This Row],['[TRACECODE']:.1]]=141,"afterRx","")</f>
        <v/>
      </c>
      <c r="P1947" s="14" t="str">
        <f t="shared" si="332"/>
        <v>beforeRx</v>
      </c>
      <c r="Q1947" s="14" t="str">
        <f t="shared" si="333"/>
        <v/>
      </c>
      <c r="R1947" s="14" t="str">
        <f t="shared" si="334"/>
        <v/>
      </c>
      <c r="S1947" s="14" t="str">
        <f t="shared" si="335"/>
        <v>EMPTY</v>
      </c>
      <c r="T1947" s="14" t="str">
        <f t="shared" si="336"/>
        <v>EMPTY</v>
      </c>
      <c r="U1947" s="14" t="str">
        <f t="shared" si="337"/>
        <v>EMPTY</v>
      </c>
      <c r="V1947" s="14" t="str">
        <f t="shared" si="338"/>
        <v>EMPTY</v>
      </c>
      <c r="W1947" s="14" t="str">
        <f>IF(L1947="beforeTx",timingTable[[#This Row],[FRT32_val]]-timingTable[[#This Row],[FRT32_trace]],"EMPTY")</f>
        <v>EMPTY</v>
      </c>
      <c r="X1947" s="14" t="str">
        <f t="shared" si="339"/>
        <v>EMPTY</v>
      </c>
      <c r="Y1947" s="14" t="str">
        <f t="shared" si="340"/>
        <v>EMPTY</v>
      </c>
      <c r="Z1947" s="14">
        <f>IF(AND(P1947="beforeRx",O1948="afterRx"),J1948-timingTable[[#This Row],[FRT32_trace]],"EMPTY")</f>
        <v>740</v>
      </c>
      <c r="AA1947" s="14" t="str">
        <f>IF(AND(timingTable[[#This Row],[txEnd]]="txEnd",Q1951="rxStart"),I1951-timingTable[[#This Row],[FRT32_val]],"EMPTY")</f>
        <v>EMPTY</v>
      </c>
    </row>
    <row r="1948" spans="1:27" x14ac:dyDescent="0.25">
      <c r="A1948" s="14" t="s">
        <v>6903</v>
      </c>
      <c r="B1948">
        <v>335694539250</v>
      </c>
      <c r="C1948" s="14" t="s">
        <v>14962</v>
      </c>
      <c r="D1948">
        <v>141</v>
      </c>
      <c r="E1948" s="14" t="s">
        <v>3934</v>
      </c>
      <c r="F1948" s="14" t="s">
        <v>4030</v>
      </c>
      <c r="G1948" s="14">
        <f>timingTable[[#This Row],[FRT_DEC]]-B1947</f>
        <v>740</v>
      </c>
      <c r="H19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INFO]]))),H1947)</f>
        <v>144</v>
      </c>
      <c r="I194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48" s="14">
        <f>HEX2DEC(RIGHT(timingTable[[#This Row],[FRT_HEX]],MIN(LEN(timingTable[[#This Row],[FRT_HEX]])-2,8)))</f>
        <v>687090162</v>
      </c>
      <c r="K1948" s="14" t="str">
        <f>IF(timingTable[[#This Row],['[TRACECODE']:.1]]=140,"afterTx","")</f>
        <v/>
      </c>
      <c r="L1948" s="14" t="str">
        <f t="shared" si="330"/>
        <v/>
      </c>
      <c r="M1948" s="14" t="str">
        <f>IF(AND(H1948=H1947,K1947="afterTx",timingTable[[#This Row],['[TRACECODE']:.1]]=6),"dc","")</f>
        <v/>
      </c>
      <c r="N1948" s="14" t="str">
        <f t="shared" si="331"/>
        <v/>
      </c>
      <c r="O1948" s="14" t="str">
        <f>IF(timingTable[[#This Row],['[TRACECODE']:.1]]=141,"afterRx","")</f>
        <v>afterRx</v>
      </c>
      <c r="P1948" s="14" t="str">
        <f t="shared" si="332"/>
        <v/>
      </c>
      <c r="Q1948" s="14" t="str">
        <f t="shared" si="333"/>
        <v/>
      </c>
      <c r="R1948" s="14" t="str">
        <f t="shared" si="334"/>
        <v/>
      </c>
      <c r="S1948" s="14" t="str">
        <f t="shared" si="335"/>
        <v>EMPTY</v>
      </c>
      <c r="T1948" s="14" t="str">
        <f t="shared" si="336"/>
        <v>EMPTY</v>
      </c>
      <c r="U1948" s="14" t="str">
        <f t="shared" si="337"/>
        <v>EMPTY</v>
      </c>
      <c r="V1948" s="14" t="str">
        <f t="shared" si="338"/>
        <v>EMPTY</v>
      </c>
      <c r="W1948" s="14" t="str">
        <f>IF(L1948="beforeTx",timingTable[[#This Row],[FRT32_val]]-timingTable[[#This Row],[FRT32_trace]],"EMPTY")</f>
        <v>EMPTY</v>
      </c>
      <c r="X1948" s="14" t="str">
        <f t="shared" si="339"/>
        <v>EMPTY</v>
      </c>
      <c r="Y1948" s="14" t="str">
        <f t="shared" si="340"/>
        <v>EMPTY</v>
      </c>
      <c r="Z1948" s="14" t="str">
        <f>IF(AND(P1948="beforeRx",O1949="afterRx"),J1949-timingTable[[#This Row],[FRT32_trace]],"EMPTY")</f>
        <v>EMPTY</v>
      </c>
      <c r="AA1948" s="14" t="str">
        <f>IF(AND(timingTable[[#This Row],[txEnd]]="txEnd",Q1952="rxStart"),I1952-timingTable[[#This Row],[FRT32_val]],"EMPTY")</f>
        <v>EMPTY</v>
      </c>
    </row>
    <row r="1949" spans="1:27" x14ac:dyDescent="0.25">
      <c r="A1949" s="14" t="s">
        <v>6906</v>
      </c>
      <c r="B1949">
        <v>335694540750</v>
      </c>
      <c r="C1949" s="14" t="s">
        <v>14965</v>
      </c>
      <c r="D1949">
        <v>123</v>
      </c>
      <c r="E1949" s="14" t="s">
        <v>3922</v>
      </c>
      <c r="F1949" s="14" t="s">
        <v>14966</v>
      </c>
      <c r="G1949" s="14">
        <f>timingTable[[#This Row],[FRT_DEC]]-B1948</f>
        <v>1500</v>
      </c>
      <c r="H19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INFO]]))),H1948)</f>
        <v>144</v>
      </c>
      <c r="I19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687091259</v>
      </c>
      <c r="J1949" s="14">
        <f>HEX2DEC(RIGHT(timingTable[[#This Row],[FRT_HEX]],MIN(LEN(timingTable[[#This Row],[FRT_HEX]])-2,8)))</f>
        <v>687091662</v>
      </c>
      <c r="K1949" s="14" t="str">
        <f>IF(timingTable[[#This Row],['[TRACECODE']:.1]]=140,"afterTx","")</f>
        <v/>
      </c>
      <c r="L1949" s="14" t="str">
        <f t="shared" si="330"/>
        <v/>
      </c>
      <c r="M1949" s="14" t="str">
        <f>IF(AND(H1949=H1948,K1948="afterTx",timingTable[[#This Row],['[TRACECODE']:.1]]=6),"dc","")</f>
        <v/>
      </c>
      <c r="N1949" s="14" t="str">
        <f t="shared" si="331"/>
        <v/>
      </c>
      <c r="O1949" s="14" t="str">
        <f>IF(timingTable[[#This Row],['[TRACECODE']:.1]]=141,"afterRx","")</f>
        <v/>
      </c>
      <c r="P1949" s="14" t="str">
        <f t="shared" si="332"/>
        <v/>
      </c>
      <c r="Q1949" s="14" t="str">
        <f t="shared" si="333"/>
        <v>rxStart</v>
      </c>
      <c r="R1949" s="14" t="str">
        <f t="shared" si="334"/>
        <v/>
      </c>
      <c r="S1949" s="14" t="str">
        <f t="shared" si="335"/>
        <v>EMPTY</v>
      </c>
      <c r="T1949" s="14" t="str">
        <f t="shared" si="336"/>
        <v>EMPTY</v>
      </c>
      <c r="U1949" s="14" t="str">
        <f t="shared" si="337"/>
        <v>EMPTY</v>
      </c>
      <c r="V1949" s="14" t="str">
        <f t="shared" si="338"/>
        <v>EMPTY</v>
      </c>
      <c r="W1949" s="14" t="str">
        <f>IF(L1949="beforeTx",timingTable[[#This Row],[FRT32_val]]-timingTable[[#This Row],[FRT32_trace]],"EMPTY")</f>
        <v>EMPTY</v>
      </c>
      <c r="X1949" s="14" t="str">
        <f t="shared" si="339"/>
        <v>EMPTY</v>
      </c>
      <c r="Y1949" s="14" t="str">
        <f t="shared" si="340"/>
        <v>EMPTY</v>
      </c>
      <c r="Z1949" s="14" t="str">
        <f>IF(AND(P1949="beforeRx",O1950="afterRx"),J1950-timingTable[[#This Row],[FRT32_trace]],"EMPTY")</f>
        <v>EMPTY</v>
      </c>
      <c r="AA1949" s="14" t="str">
        <f>IF(AND(timingTable[[#This Row],[txEnd]]="txEnd",Q1953="rxStart"),I1953-timingTable[[#This Row],[FRT32_val]],"EMPTY")</f>
        <v>EMPTY</v>
      </c>
    </row>
    <row r="1950" spans="1:27" x14ac:dyDescent="0.25">
      <c r="A1950" s="14" t="s">
        <v>6907</v>
      </c>
      <c r="B1950">
        <v>335694540752</v>
      </c>
      <c r="C1950" s="14" t="s">
        <v>14967</v>
      </c>
      <c r="D1950">
        <v>123</v>
      </c>
      <c r="E1950" s="14" t="s">
        <v>3922</v>
      </c>
      <c r="F1950" s="14" t="s">
        <v>7879</v>
      </c>
      <c r="G1950" s="14">
        <f>timingTable[[#This Row],[FRT_DEC]]-B1949</f>
        <v>2</v>
      </c>
      <c r="H19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INFO]]))),H1949)</f>
        <v>144</v>
      </c>
      <c r="I19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50" s="14">
        <f>HEX2DEC(RIGHT(timingTable[[#This Row],[FRT_HEX]],MIN(LEN(timingTable[[#This Row],[FRT_HEX]])-2,8)))</f>
        <v>687091664</v>
      </c>
      <c r="K1950" s="14" t="str">
        <f>IF(timingTable[[#This Row],['[TRACECODE']:.1]]=140,"afterTx","")</f>
        <v/>
      </c>
      <c r="L1950" s="14" t="str">
        <f t="shared" si="330"/>
        <v/>
      </c>
      <c r="M1950" s="14" t="str">
        <f>IF(AND(H1950=H1949,K1949="afterTx",timingTable[[#This Row],['[TRACECODE']:.1]]=6),"dc","")</f>
        <v/>
      </c>
      <c r="N1950" s="14" t="str">
        <f t="shared" si="331"/>
        <v/>
      </c>
      <c r="O1950" s="14" t="str">
        <f>IF(timingTable[[#This Row],['[TRACECODE']:.1]]=141,"afterRx","")</f>
        <v/>
      </c>
      <c r="P1950" s="14" t="str">
        <f t="shared" si="332"/>
        <v/>
      </c>
      <c r="Q1950" s="14" t="str">
        <f t="shared" si="333"/>
        <v/>
      </c>
      <c r="R1950" s="14" t="str">
        <f t="shared" si="334"/>
        <v/>
      </c>
      <c r="S1950" s="14" t="str">
        <f t="shared" si="335"/>
        <v>EMPTY</v>
      </c>
      <c r="T1950" s="14" t="str">
        <f t="shared" si="336"/>
        <v>EMPTY</v>
      </c>
      <c r="U1950" s="14" t="str">
        <f t="shared" si="337"/>
        <v>EMPTY</v>
      </c>
      <c r="V1950" s="14" t="str">
        <f t="shared" si="338"/>
        <v>EMPTY</v>
      </c>
      <c r="W1950" s="14" t="str">
        <f>IF(L1950="beforeTx",timingTable[[#This Row],[FRT32_val]]-timingTable[[#This Row],[FRT32_trace]],"EMPTY")</f>
        <v>EMPTY</v>
      </c>
      <c r="X1950" s="14" t="str">
        <f t="shared" si="339"/>
        <v>EMPTY</v>
      </c>
      <c r="Y1950" s="14" t="str">
        <f t="shared" si="340"/>
        <v>EMPTY</v>
      </c>
      <c r="Z1950" s="14" t="str">
        <f>IF(AND(P1950="beforeRx",O1951="afterRx"),J1951-timingTable[[#This Row],[FRT32_trace]],"EMPTY")</f>
        <v>EMPTY</v>
      </c>
      <c r="AA1950" s="14" t="str">
        <f>IF(AND(timingTable[[#This Row],[txEnd]]="txEnd",Q1954="rxStart"),I1954-timingTable[[#This Row],[FRT32_val]],"EMPTY")</f>
        <v>EMPTY</v>
      </c>
    </row>
    <row r="1951" spans="1:27" x14ac:dyDescent="0.25">
      <c r="A1951" s="14" t="s">
        <v>6910</v>
      </c>
      <c r="B1951">
        <v>335694541306</v>
      </c>
      <c r="C1951" s="14" t="s">
        <v>14970</v>
      </c>
      <c r="D1951">
        <v>151</v>
      </c>
      <c r="E1951" s="14" t="s">
        <v>7876</v>
      </c>
      <c r="F1951" s="14" t="s">
        <v>7845</v>
      </c>
      <c r="G1951" s="14">
        <f>timingTable[[#This Row],[FRT_DEC]]-B1950</f>
        <v>554</v>
      </c>
      <c r="H19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INFO]]))),H1950)</f>
        <v>144</v>
      </c>
      <c r="I19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951" s="14">
        <f>HEX2DEC(RIGHT(timingTable[[#This Row],[FRT_HEX]],MIN(LEN(timingTable[[#This Row],[FRT_HEX]])-2,8)))</f>
        <v>687092218</v>
      </c>
      <c r="K1951" s="14" t="str">
        <f>IF(timingTable[[#This Row],['[TRACECODE']:.1]]=140,"afterTx","")</f>
        <v/>
      </c>
      <c r="L1951" s="14" t="str">
        <f t="shared" si="330"/>
        <v/>
      </c>
      <c r="M1951" s="14" t="str">
        <f>IF(AND(H1951=H1950,K1950="afterTx",timingTable[[#This Row],['[TRACECODE']:.1]]=6),"dc","")</f>
        <v/>
      </c>
      <c r="N1951" s="14" t="str">
        <f t="shared" si="331"/>
        <v/>
      </c>
      <c r="O1951" s="14" t="str">
        <f>IF(timingTable[[#This Row],['[TRACECODE']:.1]]=141,"afterRx","")</f>
        <v/>
      </c>
      <c r="P1951" s="14" t="str">
        <f t="shared" si="332"/>
        <v/>
      </c>
      <c r="Q1951" s="14" t="str">
        <f t="shared" si="333"/>
        <v/>
      </c>
      <c r="R1951" s="14" t="str">
        <f t="shared" si="334"/>
        <v>rxEnd</v>
      </c>
      <c r="S1951" s="14" t="str">
        <f t="shared" si="335"/>
        <v>EMPTY</v>
      </c>
      <c r="T1951" s="14" t="str">
        <f t="shared" si="336"/>
        <v>EMPTY</v>
      </c>
      <c r="U1951" s="14" t="str">
        <f t="shared" si="337"/>
        <v>EMPTY</v>
      </c>
      <c r="V1951" s="14" t="str">
        <f t="shared" si="338"/>
        <v>EMPTY</v>
      </c>
      <c r="W1951" s="14" t="str">
        <f>IF(L1951="beforeTx",timingTable[[#This Row],[FRT32_val]]-timingTable[[#This Row],[FRT32_trace]],"EMPTY")</f>
        <v>EMPTY</v>
      </c>
      <c r="X1951" s="14" t="str">
        <f t="shared" si="339"/>
        <v>EMPTY</v>
      </c>
      <c r="Y1951" s="14" t="str">
        <f t="shared" si="340"/>
        <v>EMPTY</v>
      </c>
      <c r="Z1951" s="14" t="str">
        <f>IF(AND(P1951="beforeRx",O1952="afterRx"),J1952-timingTable[[#This Row],[FRT32_trace]],"EMPTY")</f>
        <v>EMPTY</v>
      </c>
      <c r="AA1951" s="14" t="str">
        <f>IF(AND(timingTable[[#This Row],[txEnd]]="txEnd",Q1955="rxStart"),I1955-timingTable[[#This Row],[FRT32_val]],"EMPTY")</f>
        <v>EMPTY</v>
      </c>
    </row>
    <row r="1952" spans="1:27" x14ac:dyDescent="0.25">
      <c r="A1952" s="14" t="s">
        <v>6912</v>
      </c>
      <c r="B1952">
        <v>335694541316</v>
      </c>
      <c r="C1952" s="14" t="s">
        <v>14972</v>
      </c>
      <c r="D1952">
        <v>151</v>
      </c>
      <c r="E1952" s="14" t="s">
        <v>7876</v>
      </c>
      <c r="F1952" s="14" t="s">
        <v>8937</v>
      </c>
      <c r="G1952" s="14">
        <f>timingTable[[#This Row],[FRT_DEC]]-B1951</f>
        <v>10</v>
      </c>
      <c r="H19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INFO]]))),H1951)</f>
        <v>144</v>
      </c>
      <c r="I19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284</v>
      </c>
      <c r="J1952" s="14">
        <f>HEX2DEC(RIGHT(timingTable[[#This Row],[FRT_HEX]],MIN(LEN(timingTable[[#This Row],[FRT_HEX]])-2,8)))</f>
        <v>687092228</v>
      </c>
      <c r="K1952" s="14" t="str">
        <f>IF(timingTable[[#This Row],['[TRACECODE']:.1]]=140,"afterTx","")</f>
        <v/>
      </c>
      <c r="L1952" s="14" t="str">
        <f t="shared" si="330"/>
        <v/>
      </c>
      <c r="M1952" s="14" t="str">
        <f>IF(AND(H1952=H1951,K1951="afterTx",timingTable[[#This Row],['[TRACECODE']:.1]]=6),"dc","")</f>
        <v/>
      </c>
      <c r="N1952" s="14" t="str">
        <f t="shared" si="331"/>
        <v/>
      </c>
      <c r="O1952" s="14" t="str">
        <f>IF(timingTable[[#This Row],['[TRACECODE']:.1]]=141,"afterRx","")</f>
        <v/>
      </c>
      <c r="P1952" s="14" t="str">
        <f t="shared" si="332"/>
        <v/>
      </c>
      <c r="Q1952" s="14" t="str">
        <f t="shared" si="333"/>
        <v/>
      </c>
      <c r="R1952" s="14" t="str">
        <f t="shared" si="334"/>
        <v/>
      </c>
      <c r="S1952" s="14" t="str">
        <f t="shared" si="335"/>
        <v>EMPTY</v>
      </c>
      <c r="T1952" s="14" t="str">
        <f t="shared" si="336"/>
        <v>EMPTY</v>
      </c>
      <c r="U1952" s="14" t="str">
        <f t="shared" si="337"/>
        <v>EMPTY</v>
      </c>
      <c r="V1952" s="14" t="str">
        <f t="shared" si="338"/>
        <v>EMPTY</v>
      </c>
      <c r="W1952" s="14" t="str">
        <f>IF(L1952="beforeTx",timingTable[[#This Row],[FRT32_val]]-timingTable[[#This Row],[FRT32_trace]],"EMPTY")</f>
        <v>EMPTY</v>
      </c>
      <c r="X1952" s="14" t="str">
        <f t="shared" si="339"/>
        <v>EMPTY</v>
      </c>
      <c r="Y1952" s="14" t="str">
        <f t="shared" si="340"/>
        <v>EMPTY</v>
      </c>
      <c r="Z1952" s="14" t="str">
        <f>IF(AND(P1952="beforeRx",O1953="afterRx"),J1953-timingTable[[#This Row],[FRT32_trace]],"EMPTY")</f>
        <v>EMPTY</v>
      </c>
      <c r="AA1952" s="14" t="str">
        <f>IF(AND(timingTable[[#This Row],[txEnd]]="txEnd",Q1956="rxStart"),I1956-timingTable[[#This Row],[FRT32_val]],"EMPTY")</f>
        <v>EMPTY</v>
      </c>
    </row>
    <row r="1953" spans="1:27" x14ac:dyDescent="0.25">
      <c r="A1953" s="14" t="s">
        <v>6922</v>
      </c>
      <c r="B1953">
        <v>335694542155</v>
      </c>
      <c r="C1953" s="14" t="s">
        <v>14983</v>
      </c>
      <c r="D1953">
        <v>151</v>
      </c>
      <c r="E1953" s="14" t="s">
        <v>7876</v>
      </c>
      <c r="F1953" s="14" t="s">
        <v>7989</v>
      </c>
      <c r="G1953" s="14">
        <f>timingTable[[#This Row],[FRT_DEC]]-B1952</f>
        <v>839</v>
      </c>
      <c r="H19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INFO]]))),H1952)</f>
        <v>144</v>
      </c>
      <c r="I19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53" s="14">
        <f>HEX2DEC(RIGHT(timingTable[[#This Row],[FRT_HEX]],MIN(LEN(timingTable[[#This Row],[FRT_HEX]])-2,8)))</f>
        <v>687093067</v>
      </c>
      <c r="K1953" s="14" t="str">
        <f>IF(timingTable[[#This Row],['[TRACECODE']:.1]]=140,"afterTx","")</f>
        <v/>
      </c>
      <c r="L1953" s="14" t="str">
        <f t="shared" si="330"/>
        <v/>
      </c>
      <c r="M1953" s="14" t="str">
        <f>IF(AND(H1953=H1952,K1952="afterTx",timingTable[[#This Row],['[TRACECODE']:.1]]=6),"dc","")</f>
        <v/>
      </c>
      <c r="N1953" s="14" t="str">
        <f t="shared" si="331"/>
        <v/>
      </c>
      <c r="O1953" s="14" t="str">
        <f>IF(timingTable[[#This Row],['[TRACECODE']:.1]]=141,"afterRx","")</f>
        <v/>
      </c>
      <c r="P1953" s="14" t="str">
        <f t="shared" si="332"/>
        <v/>
      </c>
      <c r="Q1953" s="14" t="str">
        <f t="shared" si="333"/>
        <v/>
      </c>
      <c r="R1953" s="14" t="str">
        <f t="shared" si="334"/>
        <v/>
      </c>
      <c r="S1953" s="14" t="str">
        <f t="shared" si="335"/>
        <v>EMPTY</v>
      </c>
      <c r="T1953" s="14" t="str">
        <f t="shared" si="336"/>
        <v>EMPTY</v>
      </c>
      <c r="U1953" s="14" t="str">
        <f t="shared" si="337"/>
        <v>EMPTY</v>
      </c>
      <c r="V1953" s="14" t="str">
        <f t="shared" si="338"/>
        <v>EMPTY</v>
      </c>
      <c r="W1953" s="14" t="str">
        <f>IF(L1953="beforeTx",timingTable[[#This Row],[FRT32_val]]-timingTable[[#This Row],[FRT32_trace]],"EMPTY")</f>
        <v>EMPTY</v>
      </c>
      <c r="X1953" s="14" t="str">
        <f t="shared" si="339"/>
        <v>EMPTY</v>
      </c>
      <c r="Y1953" s="14" t="str">
        <f t="shared" si="340"/>
        <v>EMPTY</v>
      </c>
      <c r="Z1953" s="14" t="str">
        <f>IF(AND(P1953="beforeRx",O1954="afterRx"),J1954-timingTable[[#This Row],[FRT32_trace]],"EMPTY")</f>
        <v>EMPTY</v>
      </c>
      <c r="AA1953" s="14" t="str">
        <f>IF(AND(timingTable[[#This Row],[txEnd]]="txEnd",Q1957="rxStart"),I1957-timingTable[[#This Row],[FRT32_val]],"EMPTY")</f>
        <v>EMPTY</v>
      </c>
    </row>
    <row r="1954" spans="1:27" x14ac:dyDescent="0.25">
      <c r="A1954" s="14" t="s">
        <v>6926</v>
      </c>
      <c r="B1954">
        <v>335694582141</v>
      </c>
      <c r="C1954" s="14" t="s">
        <v>14988</v>
      </c>
      <c r="D1954">
        <v>124</v>
      </c>
      <c r="E1954" s="14" t="s">
        <v>3923</v>
      </c>
      <c r="F1954" s="14" t="s">
        <v>14989</v>
      </c>
      <c r="G1954" s="14">
        <f>timingTable[[#This Row],[FRT_DEC]]-B1953</f>
        <v>39986</v>
      </c>
      <c r="H19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INFO]]))),H1953)</f>
        <v>144</v>
      </c>
      <c r="I19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687132965</v>
      </c>
      <c r="J1954" s="14">
        <f>HEX2DEC(RIGHT(timingTable[[#This Row],[FRT_HEX]],MIN(LEN(timingTable[[#This Row],[FRT_HEX]])-2,8)))</f>
        <v>687133053</v>
      </c>
      <c r="K1954" s="14" t="str">
        <f>IF(timingTable[[#This Row],['[TRACECODE']:.1]]=140,"afterTx","")</f>
        <v/>
      </c>
      <c r="L1954" s="14" t="str">
        <f t="shared" si="330"/>
        <v/>
      </c>
      <c r="M1954" s="14" t="str">
        <f>IF(AND(H1954=H1953,K1953="afterTx",timingTable[[#This Row],['[TRACECODE']:.1]]=6),"dc","")</f>
        <v/>
      </c>
      <c r="N1954" s="14" t="str">
        <f t="shared" si="331"/>
        <v/>
      </c>
      <c r="O1954" s="14" t="str">
        <f>IF(timingTable[[#This Row],['[TRACECODE']:.1]]=141,"afterRx","")</f>
        <v/>
      </c>
      <c r="P1954" s="14" t="str">
        <f t="shared" si="332"/>
        <v/>
      </c>
      <c r="Q1954" s="14" t="str">
        <f t="shared" si="333"/>
        <v/>
      </c>
      <c r="R1954" s="14" t="str">
        <f t="shared" si="334"/>
        <v/>
      </c>
      <c r="S1954" s="14" t="str">
        <f t="shared" si="335"/>
        <v>EMPTY</v>
      </c>
      <c r="T1954" s="14" t="str">
        <f t="shared" si="336"/>
        <v>EMPTY</v>
      </c>
      <c r="U1954" s="14" t="str">
        <f t="shared" si="337"/>
        <v>EMPTY</v>
      </c>
      <c r="V1954" s="14" t="str">
        <f t="shared" si="338"/>
        <v>EMPTY</v>
      </c>
      <c r="W1954" s="14" t="str">
        <f>IF(L1954="beforeTx",timingTable[[#This Row],[FRT32_val]]-timingTable[[#This Row],[FRT32_trace]],"EMPTY")</f>
        <v>EMPTY</v>
      </c>
      <c r="X1954" s="14" t="str">
        <f t="shared" si="339"/>
        <v>EMPTY</v>
      </c>
      <c r="Y1954" s="14" t="str">
        <f t="shared" si="340"/>
        <v>EMPTY</v>
      </c>
      <c r="Z1954" s="14" t="str">
        <f>IF(AND(P1954="beforeRx",O1955="afterRx"),J1955-timingTable[[#This Row],[FRT32_trace]],"EMPTY")</f>
        <v>EMPTY</v>
      </c>
      <c r="AA1954" s="14" t="str">
        <f>IF(AND(timingTable[[#This Row],[txEnd]]="txEnd",Q1958="rxStart"),I1958-timingTable[[#This Row],[FRT32_val]],"EMPTY")</f>
        <v>EMPTY</v>
      </c>
    </row>
    <row r="1955" spans="1:27" x14ac:dyDescent="0.25">
      <c r="A1955" s="14" t="s">
        <v>6927</v>
      </c>
      <c r="B1955">
        <v>335694582144</v>
      </c>
      <c r="C1955" s="14" t="s">
        <v>14990</v>
      </c>
      <c r="D1955">
        <v>124</v>
      </c>
      <c r="E1955" s="14" t="s">
        <v>3923</v>
      </c>
      <c r="F1955" s="14" t="s">
        <v>7880</v>
      </c>
      <c r="G1955" s="14">
        <f>timingTable[[#This Row],[FRT_DEC]]-B1954</f>
        <v>3</v>
      </c>
      <c r="H19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INFO]]))),H1954)</f>
        <v>144</v>
      </c>
      <c r="I19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55" s="14">
        <f>HEX2DEC(RIGHT(timingTable[[#This Row],[FRT_HEX]],MIN(LEN(timingTable[[#This Row],[FRT_HEX]])-2,8)))</f>
        <v>687133056</v>
      </c>
      <c r="K1955" s="14" t="str">
        <f>IF(timingTable[[#This Row],['[TRACECODE']:.1]]=140,"afterTx","")</f>
        <v/>
      </c>
      <c r="L1955" s="14" t="str">
        <f t="shared" si="330"/>
        <v/>
      </c>
      <c r="M1955" s="14" t="str">
        <f>IF(AND(H1955=H1954,K1954="afterTx",timingTable[[#This Row],['[TRACECODE']:.1]]=6),"dc","")</f>
        <v/>
      </c>
      <c r="N1955" s="14" t="str">
        <f t="shared" si="331"/>
        <v/>
      </c>
      <c r="O1955" s="14" t="str">
        <f>IF(timingTable[[#This Row],['[TRACECODE']:.1]]=141,"afterRx","")</f>
        <v/>
      </c>
      <c r="P1955" s="14" t="str">
        <f t="shared" si="332"/>
        <v/>
      </c>
      <c r="Q1955" s="14" t="str">
        <f t="shared" si="333"/>
        <v/>
      </c>
      <c r="R1955" s="14" t="str">
        <f t="shared" si="334"/>
        <v/>
      </c>
      <c r="S1955" s="14" t="str">
        <f t="shared" si="335"/>
        <v>EMPTY</v>
      </c>
      <c r="T1955" s="14" t="str">
        <f t="shared" si="336"/>
        <v>EMPTY</v>
      </c>
      <c r="U1955" s="14" t="str">
        <f t="shared" si="337"/>
        <v>EMPTY</v>
      </c>
      <c r="V1955" s="14" t="str">
        <f t="shared" si="338"/>
        <v>EMPTY</v>
      </c>
      <c r="W1955" s="14" t="str">
        <f>IF(L1955="beforeTx",timingTable[[#This Row],[FRT32_val]]-timingTable[[#This Row],[FRT32_trace]],"EMPTY")</f>
        <v>EMPTY</v>
      </c>
      <c r="X1955" s="14" t="str">
        <f t="shared" si="339"/>
        <v>EMPTY</v>
      </c>
      <c r="Y1955" s="14" t="str">
        <f t="shared" si="340"/>
        <v>EMPTY</v>
      </c>
      <c r="Z1955" s="14" t="str">
        <f>IF(AND(P1955="beforeRx",O1956="afterRx"),J1956-timingTable[[#This Row],[FRT32_trace]],"EMPTY")</f>
        <v>EMPTY</v>
      </c>
      <c r="AA1955" s="14" t="str">
        <f>IF(AND(timingTable[[#This Row],[txEnd]]="txEnd",Q1959="rxStart"),I1959-timingTable[[#This Row],[FRT32_val]],"EMPTY")</f>
        <v>EMPTY</v>
      </c>
    </row>
    <row r="1956" spans="1:27" x14ac:dyDescent="0.25">
      <c r="A1956" s="14" t="s">
        <v>6928</v>
      </c>
      <c r="B1956">
        <v>335694582159</v>
      </c>
      <c r="C1956" s="14" t="s">
        <v>14991</v>
      </c>
      <c r="D1956">
        <v>151</v>
      </c>
      <c r="E1956" s="14" t="s">
        <v>7876</v>
      </c>
      <c r="F1956" s="14" t="s">
        <v>8889</v>
      </c>
      <c r="G1956" s="14">
        <f>timingTable[[#This Row],[FRT_DEC]]-B1955</f>
        <v>15</v>
      </c>
      <c r="H19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INFO]]))),H1955)</f>
        <v>144</v>
      </c>
      <c r="I19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956" s="14">
        <f>HEX2DEC(RIGHT(timingTable[[#This Row],[FRT_HEX]],MIN(LEN(timingTable[[#This Row],[FRT_HEX]])-2,8)))</f>
        <v>687133071</v>
      </c>
      <c r="K1956" s="14" t="str">
        <f>IF(timingTable[[#This Row],['[TRACECODE']:.1]]=140,"afterTx","")</f>
        <v/>
      </c>
      <c r="L1956" s="14" t="str">
        <f t="shared" si="330"/>
        <v/>
      </c>
      <c r="M1956" s="14" t="str">
        <f>IF(AND(H1956=H1955,K1955="afterTx",timingTable[[#This Row],['[TRACECODE']:.1]]=6),"dc","")</f>
        <v/>
      </c>
      <c r="N1956" s="14" t="str">
        <f t="shared" si="331"/>
        <v/>
      </c>
      <c r="O1956" s="14" t="str">
        <f>IF(timingTable[[#This Row],['[TRACECODE']:.1]]=141,"afterRx","")</f>
        <v/>
      </c>
      <c r="P1956" s="14" t="str">
        <f t="shared" si="332"/>
        <v/>
      </c>
      <c r="Q1956" s="14" t="str">
        <f t="shared" si="333"/>
        <v/>
      </c>
      <c r="R1956" s="14" t="str">
        <f t="shared" si="334"/>
        <v/>
      </c>
      <c r="S1956" s="14" t="str">
        <f t="shared" si="335"/>
        <v>EMPTY</v>
      </c>
      <c r="T1956" s="14" t="str">
        <f t="shared" si="336"/>
        <v>EMPTY</v>
      </c>
      <c r="U1956" s="14" t="str">
        <f t="shared" si="337"/>
        <v>EMPTY</v>
      </c>
      <c r="V1956" s="14" t="str">
        <f t="shared" si="338"/>
        <v>EMPTY</v>
      </c>
      <c r="W1956" s="14" t="str">
        <f>IF(L1956="beforeTx",timingTable[[#This Row],[FRT32_val]]-timingTable[[#This Row],[FRT32_trace]],"EMPTY")</f>
        <v>EMPTY</v>
      </c>
      <c r="X1956" s="14" t="str">
        <f t="shared" si="339"/>
        <v>EMPTY</v>
      </c>
      <c r="Y1956" s="14" t="str">
        <f t="shared" si="340"/>
        <v>EMPTY</v>
      </c>
      <c r="Z1956" s="14" t="str">
        <f>IF(AND(P1956="beforeRx",O1957="afterRx"),J1957-timingTable[[#This Row],[FRT32_trace]],"EMPTY")</f>
        <v>EMPTY</v>
      </c>
      <c r="AA1956" s="14" t="str">
        <f>IF(AND(timingTable[[#This Row],[txEnd]]="txEnd",Q1960="rxStart"),I1960-timingTable[[#This Row],[FRT32_val]],"EMPTY")</f>
        <v>EMPTY</v>
      </c>
    </row>
    <row r="1957" spans="1:27" x14ac:dyDescent="0.25">
      <c r="A1957" s="14" t="s">
        <v>6938</v>
      </c>
      <c r="B1957">
        <v>335694582646</v>
      </c>
      <c r="C1957" s="14" t="s">
        <v>15003</v>
      </c>
      <c r="D1957">
        <v>129</v>
      </c>
      <c r="E1957" s="14" t="s">
        <v>3677</v>
      </c>
      <c r="F1957" s="14" t="s">
        <v>15004</v>
      </c>
      <c r="G1957" s="14">
        <f>timingTable[[#This Row],[FRT_DEC]]-B1956</f>
        <v>487</v>
      </c>
      <c r="H19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INFO]]))),H1956)</f>
        <v>144</v>
      </c>
      <c r="I19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687133965</v>
      </c>
      <c r="J1957" s="14">
        <f>HEX2DEC(RIGHT(timingTable[[#This Row],[FRT_HEX]],MIN(LEN(timingTable[[#This Row],[FRT_HEX]])-2,8)))</f>
        <v>687133558</v>
      </c>
      <c r="K1957" s="14" t="str">
        <f>IF(timingTable[[#This Row],['[TRACECODE']:.1]]=140,"afterTx","")</f>
        <v/>
      </c>
      <c r="L1957" s="14" t="str">
        <f t="shared" si="330"/>
        <v>beforeTx</v>
      </c>
      <c r="M1957" s="14" t="str">
        <f>IF(AND(H1957=H1956,K1956="afterTx",timingTable[[#This Row],['[TRACECODE']:.1]]=6),"dc","")</f>
        <v/>
      </c>
      <c r="N1957" s="14" t="str">
        <f t="shared" si="331"/>
        <v/>
      </c>
      <c r="O1957" s="14" t="str">
        <f>IF(timingTable[[#This Row],['[TRACECODE']:.1]]=141,"afterRx","")</f>
        <v/>
      </c>
      <c r="P1957" s="14" t="str">
        <f t="shared" si="332"/>
        <v/>
      </c>
      <c r="Q1957" s="14" t="str">
        <f t="shared" si="333"/>
        <v/>
      </c>
      <c r="R1957" s="14" t="str">
        <f t="shared" si="334"/>
        <v/>
      </c>
      <c r="S1957" s="14" t="str">
        <f t="shared" si="335"/>
        <v>EMPTY</v>
      </c>
      <c r="T1957" s="14" t="str">
        <f t="shared" si="336"/>
        <v>EMPTY</v>
      </c>
      <c r="U1957" s="14" t="str">
        <f t="shared" si="337"/>
        <v>EMPTY</v>
      </c>
      <c r="V1957" s="14" t="str">
        <f t="shared" si="338"/>
        <v>EMPTY</v>
      </c>
      <c r="W1957" s="14">
        <f>IF(L1957="beforeTx",timingTable[[#This Row],[FRT32_val]]-timingTable[[#This Row],[FRT32_trace]],"EMPTY")</f>
        <v>407</v>
      </c>
      <c r="X1957" s="14">
        <f t="shared" si="339"/>
        <v>509</v>
      </c>
      <c r="Y1957" s="14" t="str">
        <f t="shared" si="340"/>
        <v>EMPTY</v>
      </c>
      <c r="Z1957" s="14" t="str">
        <f>IF(AND(P1957="beforeRx",O1958="afterRx"),J1958-timingTable[[#This Row],[FRT32_trace]],"EMPTY")</f>
        <v>EMPTY</v>
      </c>
      <c r="AA1957" s="14" t="str">
        <f>IF(AND(timingTable[[#This Row],[txEnd]]="txEnd",Q1961="rxStart"),I1961-timingTable[[#This Row],[FRT32_val]],"EMPTY")</f>
        <v>EMPTY</v>
      </c>
    </row>
    <row r="1958" spans="1:27" x14ac:dyDescent="0.25">
      <c r="A1958" s="14" t="s">
        <v>6939</v>
      </c>
      <c r="B1958">
        <v>335694582648</v>
      </c>
      <c r="C1958" s="14" t="s">
        <v>15005</v>
      </c>
      <c r="D1958">
        <v>129</v>
      </c>
      <c r="E1958" s="14" t="s">
        <v>3677</v>
      </c>
      <c r="F1958" s="14" t="s">
        <v>7881</v>
      </c>
      <c r="G1958" s="14">
        <f>timingTable[[#This Row],[FRT_DEC]]-B1957</f>
        <v>2</v>
      </c>
      <c r="H19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INFO]]))),H1957)</f>
        <v>144</v>
      </c>
      <c r="I19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58" s="14">
        <f>HEX2DEC(RIGHT(timingTable[[#This Row],[FRT_HEX]],MIN(LEN(timingTable[[#This Row],[FRT_HEX]])-2,8)))</f>
        <v>687133560</v>
      </c>
      <c r="K1958" s="14" t="str">
        <f>IF(timingTable[[#This Row],['[TRACECODE']:.1]]=140,"afterTx","")</f>
        <v/>
      </c>
      <c r="L1958" s="14" t="str">
        <f t="shared" si="330"/>
        <v/>
      </c>
      <c r="M1958" s="14" t="str">
        <f>IF(AND(H1958=H1957,K1957="afterTx",timingTable[[#This Row],['[TRACECODE']:.1]]=6),"dc","")</f>
        <v/>
      </c>
      <c r="N1958" s="14" t="str">
        <f t="shared" si="331"/>
        <v/>
      </c>
      <c r="O1958" s="14" t="str">
        <f>IF(timingTable[[#This Row],['[TRACECODE']:.1]]=141,"afterRx","")</f>
        <v/>
      </c>
      <c r="P1958" s="14" t="str">
        <f t="shared" si="332"/>
        <v/>
      </c>
      <c r="Q1958" s="14" t="str">
        <f t="shared" si="333"/>
        <v/>
      </c>
      <c r="R1958" s="14" t="str">
        <f t="shared" si="334"/>
        <v/>
      </c>
      <c r="S1958" s="14" t="str">
        <f t="shared" si="335"/>
        <v>EMPTY</v>
      </c>
      <c r="T1958" s="14" t="str">
        <f t="shared" si="336"/>
        <v>EMPTY</v>
      </c>
      <c r="U1958" s="14" t="str">
        <f t="shared" si="337"/>
        <v>EMPTY</v>
      </c>
      <c r="V1958" s="14" t="str">
        <f t="shared" si="338"/>
        <v>EMPTY</v>
      </c>
      <c r="W1958" s="14" t="str">
        <f>IF(L1958="beforeTx",timingTable[[#This Row],[FRT32_val]]-timingTable[[#This Row],[FRT32_trace]],"EMPTY")</f>
        <v>EMPTY</v>
      </c>
      <c r="X1958" s="14" t="str">
        <f t="shared" si="339"/>
        <v>EMPTY</v>
      </c>
      <c r="Y1958" s="14" t="str">
        <f t="shared" si="340"/>
        <v>EMPTY</v>
      </c>
      <c r="Z1958" s="14" t="str">
        <f>IF(AND(P1958="beforeRx",O1959="afterRx"),J1959-timingTable[[#This Row],[FRT32_trace]],"EMPTY")</f>
        <v>EMPTY</v>
      </c>
      <c r="AA1958" s="14" t="str">
        <f>IF(AND(timingTable[[#This Row],[txEnd]]="txEnd",Q1962="rxStart"),I1962-timingTable[[#This Row],[FRT32_val]],"EMPTY")</f>
        <v>EMPTY</v>
      </c>
    </row>
    <row r="1959" spans="1:27" x14ac:dyDescent="0.25">
      <c r="A1959" s="14" t="s">
        <v>6940</v>
      </c>
      <c r="B1959">
        <v>335694583155</v>
      </c>
      <c r="C1959" s="14" t="s">
        <v>15006</v>
      </c>
      <c r="D1959">
        <v>140</v>
      </c>
      <c r="E1959" s="14" t="s">
        <v>1076</v>
      </c>
      <c r="F1959" s="14" t="s">
        <v>4028</v>
      </c>
      <c r="G1959" s="14">
        <f>timingTable[[#This Row],[FRT_DEC]]-B1958</f>
        <v>507</v>
      </c>
      <c r="H19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INFO]]))),H1958)</f>
        <v>144</v>
      </c>
      <c r="I195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59" s="14">
        <f>HEX2DEC(RIGHT(timingTable[[#This Row],[FRT_HEX]],MIN(LEN(timingTable[[#This Row],[FRT_HEX]])-2,8)))</f>
        <v>687134067</v>
      </c>
      <c r="K1959" s="14" t="str">
        <f>IF(timingTable[[#This Row],['[TRACECODE']:.1]]=140,"afterTx","")</f>
        <v>afterTx</v>
      </c>
      <c r="L1959" s="14" t="str">
        <f t="shared" si="330"/>
        <v/>
      </c>
      <c r="M1959" s="14" t="str">
        <f>IF(AND(H1959=H1958,K1958="afterTx",timingTable[[#This Row],['[TRACECODE']:.1]]=6),"dc","")</f>
        <v/>
      </c>
      <c r="N1959" s="14" t="str">
        <f t="shared" si="331"/>
        <v/>
      </c>
      <c r="O1959" s="14" t="str">
        <f>IF(timingTable[[#This Row],['[TRACECODE']:.1]]=141,"afterRx","")</f>
        <v/>
      </c>
      <c r="P1959" s="14" t="str">
        <f t="shared" si="332"/>
        <v/>
      </c>
      <c r="Q1959" s="14" t="str">
        <f t="shared" si="333"/>
        <v/>
      </c>
      <c r="R1959" s="14" t="str">
        <f t="shared" si="334"/>
        <v/>
      </c>
      <c r="S1959" s="14" t="str">
        <f t="shared" si="335"/>
        <v>EMPTY</v>
      </c>
      <c r="T1959" s="14" t="str">
        <f t="shared" si="336"/>
        <v>EMPTY</v>
      </c>
      <c r="U1959" s="14" t="str">
        <f t="shared" si="337"/>
        <v>EMPTY</v>
      </c>
      <c r="V1959" s="14" t="str">
        <f t="shared" si="338"/>
        <v>EMPTY</v>
      </c>
      <c r="W1959" s="14" t="str">
        <f>IF(L1959="beforeTx",timingTable[[#This Row],[FRT32_val]]-timingTable[[#This Row],[FRT32_trace]],"EMPTY")</f>
        <v>EMPTY</v>
      </c>
      <c r="X1959" s="14" t="str">
        <f t="shared" si="339"/>
        <v>EMPTY</v>
      </c>
      <c r="Y1959" s="14" t="str">
        <f t="shared" si="340"/>
        <v>EMPTY</v>
      </c>
      <c r="Z1959" s="14" t="str">
        <f>IF(AND(P1959="beforeRx",O1960="afterRx"),J1960-timingTable[[#This Row],[FRT32_trace]],"EMPTY")</f>
        <v>EMPTY</v>
      </c>
      <c r="AA1959" s="14" t="str">
        <f>IF(AND(timingTable[[#This Row],[txEnd]]="txEnd",Q1963="rxStart"),I1963-timingTable[[#This Row],[FRT32_val]],"EMPTY")</f>
        <v>EMPTY</v>
      </c>
    </row>
    <row r="1960" spans="1:27" x14ac:dyDescent="0.25">
      <c r="A1960" s="14" t="s">
        <v>6942</v>
      </c>
      <c r="B1960">
        <v>335694591715</v>
      </c>
      <c r="C1960" s="14" t="s">
        <v>15008</v>
      </c>
      <c r="D1960">
        <v>151</v>
      </c>
      <c r="E1960" s="14" t="s">
        <v>7876</v>
      </c>
      <c r="F1960" s="14" t="s">
        <v>7945</v>
      </c>
      <c r="G1960" s="14">
        <f>timingTable[[#This Row],[FRT_DEC]]-B1959</f>
        <v>8560</v>
      </c>
      <c r="H19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INFO]]))),H1959)</f>
        <v>144</v>
      </c>
      <c r="I19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960" s="14">
        <f>HEX2DEC(RIGHT(timingTable[[#This Row],[FRT_HEX]],MIN(LEN(timingTable[[#This Row],[FRT_HEX]])-2,8)))</f>
        <v>687142627</v>
      </c>
      <c r="K1960" s="14" t="str">
        <f>IF(timingTable[[#This Row],['[TRACECODE']:.1]]=140,"afterTx","")</f>
        <v/>
      </c>
      <c r="L1960" s="14" t="str">
        <f t="shared" si="330"/>
        <v/>
      </c>
      <c r="M1960" s="14" t="str">
        <f>IF(AND(H1960=H1959,K1959="afterTx",timingTable[[#This Row],['[TRACECODE']:.1]]=6),"dc","")</f>
        <v/>
      </c>
      <c r="N1960" s="14" t="str">
        <f t="shared" si="331"/>
        <v/>
      </c>
      <c r="O1960" s="14" t="str">
        <f>IF(timingTable[[#This Row],['[TRACECODE']:.1]]=141,"afterRx","")</f>
        <v/>
      </c>
      <c r="P1960" s="14" t="str">
        <f t="shared" si="332"/>
        <v/>
      </c>
      <c r="Q1960" s="14" t="str">
        <f t="shared" si="333"/>
        <v/>
      </c>
      <c r="R1960" s="14" t="str">
        <f t="shared" si="334"/>
        <v/>
      </c>
      <c r="S1960" s="14" t="str">
        <f t="shared" si="335"/>
        <v>EMPTY</v>
      </c>
      <c r="T1960" s="14" t="str">
        <f t="shared" si="336"/>
        <v>EMPTY</v>
      </c>
      <c r="U1960" s="14" t="str">
        <f t="shared" si="337"/>
        <v>EMPTY</v>
      </c>
      <c r="V1960" s="14" t="str">
        <f t="shared" si="338"/>
        <v>EMPTY</v>
      </c>
      <c r="W1960" s="14" t="str">
        <f>IF(L1960="beforeTx",timingTable[[#This Row],[FRT32_val]]-timingTable[[#This Row],[FRT32_trace]],"EMPTY")</f>
        <v>EMPTY</v>
      </c>
      <c r="X1960" s="14" t="str">
        <f t="shared" si="339"/>
        <v>EMPTY</v>
      </c>
      <c r="Y1960" s="14" t="str">
        <f t="shared" si="340"/>
        <v>EMPTY</v>
      </c>
      <c r="Z1960" s="14" t="str">
        <f>IF(AND(P1960="beforeRx",O1961="afterRx"),J1961-timingTable[[#This Row],[FRT32_trace]],"EMPTY")</f>
        <v>EMPTY</v>
      </c>
      <c r="AA1960" s="14" t="str">
        <f>IF(AND(timingTable[[#This Row],[txEnd]]="txEnd",Q1964="rxStart"),I1964-timingTable[[#This Row],[FRT32_val]],"EMPTY")</f>
        <v>EMPTY</v>
      </c>
    </row>
    <row r="1961" spans="1:27" x14ac:dyDescent="0.25">
      <c r="A1961" s="14" t="s">
        <v>6944</v>
      </c>
      <c r="B1961">
        <v>335694624367</v>
      </c>
      <c r="C1961" s="14" t="s">
        <v>15010</v>
      </c>
      <c r="D1961">
        <v>6</v>
      </c>
      <c r="E1961" s="14" t="s">
        <v>1077</v>
      </c>
      <c r="F1961" s="14" t="s">
        <v>15011</v>
      </c>
      <c r="G1961" s="14">
        <f>timingTable[[#This Row],[FRT_DEC]]-B1960</f>
        <v>32652</v>
      </c>
      <c r="H19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INFO]]))),H1960)</f>
        <v>144</v>
      </c>
      <c r="I19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687134792</v>
      </c>
      <c r="J1961" s="14">
        <f>HEX2DEC(RIGHT(timingTable[[#This Row],[FRT_HEX]],MIN(LEN(timingTable[[#This Row],[FRT_HEX]])-2,8)))</f>
        <v>687175279</v>
      </c>
      <c r="K1961" s="14" t="str">
        <f>IF(timingTable[[#This Row],['[TRACECODE']:.1]]=140,"afterTx","")</f>
        <v/>
      </c>
      <c r="L1961" s="14" t="str">
        <f t="shared" si="330"/>
        <v/>
      </c>
      <c r="M1961" s="14" t="str">
        <f>IF(AND(H1961=H1960,K1960="afterTx",timingTable[[#This Row],['[TRACECODE']:.1]]=6),"dc","")</f>
        <v/>
      </c>
      <c r="N1961" s="14" t="str">
        <f t="shared" si="331"/>
        <v/>
      </c>
      <c r="O1961" s="14" t="str">
        <f>IF(timingTable[[#This Row],['[TRACECODE']:.1]]=141,"afterRx","")</f>
        <v/>
      </c>
      <c r="P1961" s="14" t="str">
        <f t="shared" si="332"/>
        <v/>
      </c>
      <c r="Q1961" s="14" t="str">
        <f t="shared" si="333"/>
        <v/>
      </c>
      <c r="R1961" s="14" t="str">
        <f t="shared" si="334"/>
        <v/>
      </c>
      <c r="S1961" s="14" t="str">
        <f t="shared" si="335"/>
        <v>EMPTY</v>
      </c>
      <c r="T1961" s="14" t="str">
        <f t="shared" si="336"/>
        <v>EMPTY</v>
      </c>
      <c r="U1961" s="14" t="str">
        <f t="shared" si="337"/>
        <v>EMPTY</v>
      </c>
      <c r="V1961" s="14" t="str">
        <f t="shared" si="338"/>
        <v>EMPTY</v>
      </c>
      <c r="W1961" s="14" t="str">
        <f>IF(L1961="beforeTx",timingTable[[#This Row],[FRT32_val]]-timingTable[[#This Row],[FRT32_trace]],"EMPTY")</f>
        <v>EMPTY</v>
      </c>
      <c r="X1961" s="14" t="str">
        <f t="shared" si="339"/>
        <v>EMPTY</v>
      </c>
      <c r="Y1961" s="14" t="str">
        <f t="shared" si="340"/>
        <v>EMPTY</v>
      </c>
      <c r="Z1961" s="14" t="str">
        <f>IF(AND(P1961="beforeRx",O1962="afterRx"),J1962-timingTable[[#This Row],[FRT32_trace]],"EMPTY")</f>
        <v>EMPTY</v>
      </c>
      <c r="AA1961" s="14" t="str">
        <f>IF(AND(timingTable[[#This Row],[txEnd]]="txEnd",Q1965="rxStart"),I1965-timingTable[[#This Row],[FRT32_val]],"EMPTY")</f>
        <v>EMPTY</v>
      </c>
    </row>
    <row r="1962" spans="1:27" x14ac:dyDescent="0.25">
      <c r="A1962" s="14" t="s">
        <v>6945</v>
      </c>
      <c r="B1962">
        <v>335694624370</v>
      </c>
      <c r="C1962" s="14" t="s">
        <v>15012</v>
      </c>
      <c r="D1962">
        <v>6</v>
      </c>
      <c r="E1962" s="14" t="s">
        <v>1077</v>
      </c>
      <c r="F1962" s="14" t="s">
        <v>7877</v>
      </c>
      <c r="G1962" s="14">
        <f>timingTable[[#This Row],[FRT_DEC]]-B1961</f>
        <v>3</v>
      </c>
      <c r="H19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INFO]]))),H1961)</f>
        <v>144</v>
      </c>
      <c r="I19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62" s="14">
        <f>HEX2DEC(RIGHT(timingTable[[#This Row],[FRT_HEX]],MIN(LEN(timingTable[[#This Row],[FRT_HEX]])-2,8)))</f>
        <v>687175282</v>
      </c>
      <c r="K1962" s="14" t="str">
        <f>IF(timingTable[[#This Row],['[TRACECODE']:.1]]=140,"afterTx","")</f>
        <v/>
      </c>
      <c r="L1962" s="14" t="str">
        <f t="shared" si="330"/>
        <v/>
      </c>
      <c r="M1962" s="14" t="str">
        <f>IF(AND(H1962=H1961,K1961="afterTx",timingTable[[#This Row],['[TRACECODE']:.1]]=6),"dc","")</f>
        <v/>
      </c>
      <c r="N1962" s="14" t="str">
        <f t="shared" si="331"/>
        <v/>
      </c>
      <c r="O1962" s="14" t="str">
        <f>IF(timingTable[[#This Row],['[TRACECODE']:.1]]=141,"afterRx","")</f>
        <v/>
      </c>
      <c r="P1962" s="14" t="str">
        <f t="shared" si="332"/>
        <v/>
      </c>
      <c r="Q1962" s="14" t="str">
        <f t="shared" si="333"/>
        <v/>
      </c>
      <c r="R1962" s="14" t="str">
        <f t="shared" si="334"/>
        <v/>
      </c>
      <c r="S1962" s="14" t="str">
        <f t="shared" si="335"/>
        <v>EMPTY</v>
      </c>
      <c r="T1962" s="14" t="str">
        <f t="shared" si="336"/>
        <v>EMPTY</v>
      </c>
      <c r="U1962" s="14" t="str">
        <f t="shared" si="337"/>
        <v>EMPTY</v>
      </c>
      <c r="V1962" s="14" t="str">
        <f t="shared" si="338"/>
        <v>EMPTY</v>
      </c>
      <c r="W1962" s="14" t="str">
        <f>IF(L1962="beforeTx",timingTable[[#This Row],[FRT32_val]]-timingTable[[#This Row],[FRT32_trace]],"EMPTY")</f>
        <v>EMPTY</v>
      </c>
      <c r="X1962" s="14" t="str">
        <f t="shared" si="339"/>
        <v>EMPTY</v>
      </c>
      <c r="Y1962" s="14" t="str">
        <f t="shared" si="340"/>
        <v>EMPTY</v>
      </c>
      <c r="Z1962" s="14" t="str">
        <f>IF(AND(P1962="beforeRx",O1963="afterRx"),J1963-timingTable[[#This Row],[FRT32_trace]],"EMPTY")</f>
        <v>EMPTY</v>
      </c>
      <c r="AA1962" s="14" t="str">
        <f>IF(AND(timingTable[[#This Row],[txEnd]]="txEnd",Q1966="rxStart"),I1966-timingTable[[#This Row],[FRT32_val]],"EMPTY")</f>
        <v>EMPTY</v>
      </c>
    </row>
    <row r="1963" spans="1:27" x14ac:dyDescent="0.25">
      <c r="A1963" s="14" t="s">
        <v>6946</v>
      </c>
      <c r="B1963">
        <v>335694624372</v>
      </c>
      <c r="C1963" s="14" t="s">
        <v>15013</v>
      </c>
      <c r="D1963">
        <v>122</v>
      </c>
      <c r="E1963" s="14" t="s">
        <v>3921</v>
      </c>
      <c r="F1963" s="14" t="s">
        <v>15014</v>
      </c>
      <c r="G1963" s="14">
        <f>timingTable[[#This Row],[FRT_DEC]]-B1962</f>
        <v>2</v>
      </c>
      <c r="H19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INFO]]))),H1962)</f>
        <v>144</v>
      </c>
      <c r="I19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687175252</v>
      </c>
      <c r="J1963" s="14">
        <f>HEX2DEC(RIGHT(timingTable[[#This Row],[FRT_HEX]],MIN(LEN(timingTable[[#This Row],[FRT_HEX]])-2,8)))</f>
        <v>687175284</v>
      </c>
      <c r="K1963" s="14" t="str">
        <f>IF(timingTable[[#This Row],['[TRACECODE']:.1]]=140,"afterTx","")</f>
        <v/>
      </c>
      <c r="L1963" s="14" t="str">
        <f t="shared" si="330"/>
        <v/>
      </c>
      <c r="M1963" s="14" t="str">
        <f>IF(AND(H1963=H1962,K1962="afterTx",timingTable[[#This Row],['[TRACECODE']:.1]]=6),"dc","")</f>
        <v/>
      </c>
      <c r="N1963" s="14" t="str">
        <f t="shared" si="331"/>
        <v/>
      </c>
      <c r="O1963" s="14" t="str">
        <f>IF(timingTable[[#This Row],['[TRACECODE']:.1]]=141,"afterRx","")</f>
        <v/>
      </c>
      <c r="P1963" s="14" t="str">
        <f t="shared" si="332"/>
        <v/>
      </c>
      <c r="Q1963" s="14" t="str">
        <f t="shared" si="333"/>
        <v/>
      </c>
      <c r="R1963" s="14" t="str">
        <f t="shared" si="334"/>
        <v/>
      </c>
      <c r="S1963" s="14" t="str">
        <f t="shared" si="335"/>
        <v>EMPTY</v>
      </c>
      <c r="T1963" s="14" t="str">
        <f t="shared" si="336"/>
        <v>EMPTY</v>
      </c>
      <c r="U1963" s="14" t="str">
        <f t="shared" si="337"/>
        <v>EMPTY</v>
      </c>
      <c r="V1963" s="14" t="str">
        <f t="shared" si="338"/>
        <v>EMPTY</v>
      </c>
      <c r="W1963" s="14" t="str">
        <f>IF(L1963="beforeTx",timingTable[[#This Row],[FRT32_val]]-timingTable[[#This Row],[FRT32_trace]],"EMPTY")</f>
        <v>EMPTY</v>
      </c>
      <c r="X1963" s="14" t="str">
        <f t="shared" si="339"/>
        <v>EMPTY</v>
      </c>
      <c r="Y1963" s="14" t="str">
        <f t="shared" si="340"/>
        <v>EMPTY</v>
      </c>
      <c r="Z1963" s="14" t="str">
        <f>IF(AND(P1963="beforeRx",O1964="afterRx"),J1964-timingTable[[#This Row],[FRT32_trace]],"EMPTY")</f>
        <v>EMPTY</v>
      </c>
      <c r="AA1963" s="14" t="str">
        <f>IF(AND(timingTable[[#This Row],[txEnd]]="txEnd",Q1967="rxStart"),I1967-timingTable[[#This Row],[FRT32_val]],"EMPTY")</f>
        <v>EMPTY</v>
      </c>
    </row>
    <row r="1964" spans="1:27" x14ac:dyDescent="0.25">
      <c r="A1964" s="14" t="s">
        <v>6947</v>
      </c>
      <c r="B1964">
        <v>335694624374</v>
      </c>
      <c r="C1964" s="14" t="s">
        <v>15015</v>
      </c>
      <c r="D1964">
        <v>122</v>
      </c>
      <c r="E1964" s="14" t="s">
        <v>3921</v>
      </c>
      <c r="F1964" s="14" t="s">
        <v>7878</v>
      </c>
      <c r="G1964" s="14">
        <f>timingTable[[#This Row],[FRT_DEC]]-B1963</f>
        <v>2</v>
      </c>
      <c r="H19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INFO]]))),H1963)</f>
        <v>144</v>
      </c>
      <c r="I19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64" s="14">
        <f>HEX2DEC(RIGHT(timingTable[[#This Row],[FRT_HEX]],MIN(LEN(timingTable[[#This Row],[FRT_HEX]])-2,8)))</f>
        <v>687175286</v>
      </c>
      <c r="K1964" s="14" t="str">
        <f>IF(timingTable[[#This Row],['[TRACECODE']:.1]]=140,"afterTx","")</f>
        <v/>
      </c>
      <c r="L1964" s="14" t="str">
        <f t="shared" si="330"/>
        <v/>
      </c>
      <c r="M1964" s="14" t="str">
        <f>IF(AND(H1964=H1963,K1963="afterTx",timingTable[[#This Row],['[TRACECODE']:.1]]=6),"dc","")</f>
        <v/>
      </c>
      <c r="N1964" s="14" t="str">
        <f t="shared" si="331"/>
        <v/>
      </c>
      <c r="O1964" s="14" t="str">
        <f>IF(timingTable[[#This Row],['[TRACECODE']:.1]]=141,"afterRx","")</f>
        <v/>
      </c>
      <c r="P1964" s="14" t="str">
        <f t="shared" si="332"/>
        <v/>
      </c>
      <c r="Q1964" s="14" t="str">
        <f t="shared" si="333"/>
        <v/>
      </c>
      <c r="R1964" s="14" t="str">
        <f t="shared" si="334"/>
        <v/>
      </c>
      <c r="S1964" s="14" t="str">
        <f t="shared" si="335"/>
        <v>EMPTY</v>
      </c>
      <c r="T1964" s="14" t="str">
        <f t="shared" si="336"/>
        <v>EMPTY</v>
      </c>
      <c r="U1964" s="14" t="str">
        <f t="shared" si="337"/>
        <v>EMPTY</v>
      </c>
      <c r="V1964" s="14" t="str">
        <f t="shared" si="338"/>
        <v>EMPTY</v>
      </c>
      <c r="W1964" s="14" t="str">
        <f>IF(L1964="beforeTx",timingTable[[#This Row],[FRT32_val]]-timingTable[[#This Row],[FRT32_trace]],"EMPTY")</f>
        <v>EMPTY</v>
      </c>
      <c r="X1964" s="14" t="str">
        <f t="shared" si="339"/>
        <v>EMPTY</v>
      </c>
      <c r="Y1964" s="14" t="str">
        <f t="shared" si="340"/>
        <v>EMPTY</v>
      </c>
      <c r="Z1964" s="14" t="str">
        <f>IF(AND(P1964="beforeRx",O1965="afterRx"),J1965-timingTable[[#This Row],[FRT32_trace]],"EMPTY")</f>
        <v>EMPTY</v>
      </c>
      <c r="AA1964" s="14" t="str">
        <f>IF(AND(timingTable[[#This Row],[txEnd]]="txEnd",Q1968="rxStart"),I1968-timingTable[[#This Row],[FRT32_val]],"EMPTY")</f>
        <v>EMPTY</v>
      </c>
    </row>
    <row r="1965" spans="1:27" x14ac:dyDescent="0.25">
      <c r="A1965" s="14" t="s">
        <v>6948</v>
      </c>
      <c r="B1965">
        <v>335694624383</v>
      </c>
      <c r="C1965" s="14" t="s">
        <v>15016</v>
      </c>
      <c r="D1965">
        <v>151</v>
      </c>
      <c r="E1965" s="14" t="s">
        <v>7876</v>
      </c>
      <c r="F1965" s="14" t="s">
        <v>8006</v>
      </c>
      <c r="G1965" s="14">
        <f>timingTable[[#This Row],[FRT_DEC]]-B1964</f>
        <v>9</v>
      </c>
      <c r="H19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INFO]]))),H1964)</f>
        <v>144</v>
      </c>
      <c r="I19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965" s="14">
        <f>HEX2DEC(RIGHT(timingTable[[#This Row],[FRT_HEX]],MIN(LEN(timingTable[[#This Row],[FRT_HEX]])-2,8)))</f>
        <v>687175295</v>
      </c>
      <c r="K1965" s="14" t="str">
        <f>IF(timingTable[[#This Row],['[TRACECODE']:.1]]=140,"afterTx","")</f>
        <v/>
      </c>
      <c r="L1965" s="14" t="str">
        <f t="shared" si="330"/>
        <v/>
      </c>
      <c r="M1965" s="14" t="str">
        <f>IF(AND(H1965=H1964,K1964="afterTx",timingTable[[#This Row],['[TRACECODE']:.1]]=6),"dc","")</f>
        <v/>
      </c>
      <c r="N1965" s="14" t="str">
        <f t="shared" si="331"/>
        <v/>
      </c>
      <c r="O1965" s="14" t="str">
        <f>IF(timingTable[[#This Row],['[TRACECODE']:.1]]=141,"afterRx","")</f>
        <v/>
      </c>
      <c r="P1965" s="14" t="str">
        <f t="shared" si="332"/>
        <v/>
      </c>
      <c r="Q1965" s="14" t="str">
        <f t="shared" si="333"/>
        <v/>
      </c>
      <c r="R1965" s="14" t="str">
        <f t="shared" si="334"/>
        <v/>
      </c>
      <c r="S1965" s="14" t="str">
        <f t="shared" si="335"/>
        <v>EMPTY</v>
      </c>
      <c r="T1965" s="14" t="str">
        <f t="shared" si="336"/>
        <v>EMPTY</v>
      </c>
      <c r="U1965" s="14" t="str">
        <f t="shared" si="337"/>
        <v>EMPTY</v>
      </c>
      <c r="V1965" s="14" t="str">
        <f t="shared" si="338"/>
        <v>EMPTY</v>
      </c>
      <c r="W1965" s="14" t="str">
        <f>IF(L1965="beforeTx",timingTable[[#This Row],[FRT32_val]]-timingTable[[#This Row],[FRT32_trace]],"EMPTY")</f>
        <v>EMPTY</v>
      </c>
      <c r="X1965" s="14" t="str">
        <f t="shared" si="339"/>
        <v>EMPTY</v>
      </c>
      <c r="Y1965" s="14" t="str">
        <f t="shared" si="340"/>
        <v>EMPTY</v>
      </c>
      <c r="Z1965" s="14" t="str">
        <f>IF(AND(P1965="beforeRx",O1966="afterRx"),J1966-timingTable[[#This Row],[FRT32_trace]],"EMPTY")</f>
        <v>EMPTY</v>
      </c>
      <c r="AA1965" s="14" t="str">
        <f>IF(AND(timingTable[[#This Row],[txEnd]]="txEnd",Q1969="rxStart"),I1969-timingTable[[#This Row],[FRT32_val]],"EMPTY")</f>
        <v>EMPTY</v>
      </c>
    </row>
    <row r="1966" spans="1:27" x14ac:dyDescent="0.25">
      <c r="A1966" s="14" t="s">
        <v>6957</v>
      </c>
      <c r="B1966">
        <v>335694624854</v>
      </c>
      <c r="C1966" s="14" t="s">
        <v>15025</v>
      </c>
      <c r="D1966">
        <v>151</v>
      </c>
      <c r="E1966" s="14" t="s">
        <v>7876</v>
      </c>
      <c r="F1966" s="14" t="s">
        <v>8130</v>
      </c>
      <c r="G1966" s="14">
        <f>timingTable[[#This Row],[FRT_DEC]]-B1965</f>
        <v>471</v>
      </c>
      <c r="H19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INFO]]))),H1965)</f>
        <v>144</v>
      </c>
      <c r="I19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966" s="14">
        <f>HEX2DEC(RIGHT(timingTable[[#This Row],[FRT_HEX]],MIN(LEN(timingTable[[#This Row],[FRT_HEX]])-2,8)))</f>
        <v>687175766</v>
      </c>
      <c r="K1966" s="14" t="str">
        <f>IF(timingTable[[#This Row],['[TRACECODE']:.1]]=140,"afterTx","")</f>
        <v/>
      </c>
      <c r="L1966" s="14" t="str">
        <f t="shared" si="330"/>
        <v/>
      </c>
      <c r="M1966" s="14" t="str">
        <f>IF(AND(H1966=H1965,K1965="afterTx",timingTable[[#This Row],['[TRACECODE']:.1]]=6),"dc","")</f>
        <v/>
      </c>
      <c r="N1966" s="14" t="str">
        <f t="shared" si="331"/>
        <v/>
      </c>
      <c r="O1966" s="14" t="str">
        <f>IF(timingTable[[#This Row],['[TRACECODE']:.1]]=141,"afterRx","")</f>
        <v/>
      </c>
      <c r="P1966" s="14" t="str">
        <f t="shared" si="332"/>
        <v/>
      </c>
      <c r="Q1966" s="14" t="str">
        <f t="shared" si="333"/>
        <v/>
      </c>
      <c r="R1966" s="14" t="str">
        <f t="shared" si="334"/>
        <v/>
      </c>
      <c r="S1966" s="14" t="str">
        <f t="shared" si="335"/>
        <v>EMPTY</v>
      </c>
      <c r="T1966" s="14" t="str">
        <f t="shared" si="336"/>
        <v>EMPTY</v>
      </c>
      <c r="U1966" s="14" t="str">
        <f t="shared" si="337"/>
        <v>EMPTY</v>
      </c>
      <c r="V1966" s="14" t="str">
        <f t="shared" si="338"/>
        <v>EMPTY</v>
      </c>
      <c r="W1966" s="14" t="str">
        <f>IF(L1966="beforeTx",timingTable[[#This Row],[FRT32_val]]-timingTable[[#This Row],[FRT32_trace]],"EMPTY")</f>
        <v>EMPTY</v>
      </c>
      <c r="X1966" s="14" t="str">
        <f t="shared" si="339"/>
        <v>EMPTY</v>
      </c>
      <c r="Y1966" s="14" t="str">
        <f t="shared" si="340"/>
        <v>EMPTY</v>
      </c>
      <c r="Z1966" s="14" t="str">
        <f>IF(AND(P1966="beforeRx",O1967="afterRx"),J1967-timingTable[[#This Row],[FRT32_trace]],"EMPTY")</f>
        <v>EMPTY</v>
      </c>
      <c r="AA1966" s="14" t="str">
        <f>IF(AND(timingTable[[#This Row],[txEnd]]="txEnd",Q1970="rxStart"),I1970-timingTable[[#This Row],[FRT32_val]],"EMPTY")</f>
        <v>EMPTY</v>
      </c>
    </row>
    <row r="1967" spans="1:27" x14ac:dyDescent="0.25">
      <c r="A1967" s="14" t="s">
        <v>6960</v>
      </c>
      <c r="B1967">
        <v>335694624879</v>
      </c>
      <c r="C1967" s="14" t="s">
        <v>15028</v>
      </c>
      <c r="D1967">
        <v>130</v>
      </c>
      <c r="E1967" s="14" t="s">
        <v>3933</v>
      </c>
      <c r="F1967" s="14" t="s">
        <v>4029</v>
      </c>
      <c r="G1967" s="14">
        <f>timingTable[[#This Row],[FRT_DEC]]-B1966</f>
        <v>25</v>
      </c>
      <c r="H19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INFO]]))),H1966)</f>
        <v>144</v>
      </c>
      <c r="I19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131077</v>
      </c>
      <c r="J1967" s="14">
        <f>HEX2DEC(RIGHT(timingTable[[#This Row],[FRT_HEX]],MIN(LEN(timingTable[[#This Row],[FRT_HEX]])-2,8)))</f>
        <v>687175791</v>
      </c>
      <c r="K1967" s="14" t="str">
        <f>IF(timingTable[[#This Row],['[TRACECODE']:.1]]=140,"afterTx","")</f>
        <v/>
      </c>
      <c r="L1967" s="14" t="str">
        <f t="shared" si="330"/>
        <v/>
      </c>
      <c r="M1967" s="14" t="str">
        <f>IF(AND(H1967=H1966,K1966="afterTx",timingTable[[#This Row],['[TRACECODE']:.1]]=6),"dc","")</f>
        <v/>
      </c>
      <c r="N1967" s="14" t="str">
        <f t="shared" si="331"/>
        <v/>
      </c>
      <c r="O1967" s="14" t="str">
        <f>IF(timingTable[[#This Row],['[TRACECODE']:.1]]=141,"afterRx","")</f>
        <v/>
      </c>
      <c r="P1967" s="14" t="str">
        <f t="shared" si="332"/>
        <v>beforeRx</v>
      </c>
      <c r="Q1967" s="14" t="str">
        <f t="shared" si="333"/>
        <v/>
      </c>
      <c r="R1967" s="14" t="str">
        <f t="shared" si="334"/>
        <v/>
      </c>
      <c r="S1967" s="14" t="str">
        <f t="shared" si="335"/>
        <v>EMPTY</v>
      </c>
      <c r="T1967" s="14" t="str">
        <f t="shared" si="336"/>
        <v>EMPTY</v>
      </c>
      <c r="U1967" s="14" t="str">
        <f t="shared" si="337"/>
        <v>EMPTY</v>
      </c>
      <c r="V1967" s="14" t="str">
        <f t="shared" si="338"/>
        <v>EMPTY</v>
      </c>
      <c r="W1967" s="14" t="str">
        <f>IF(L1967="beforeTx",timingTable[[#This Row],[FRT32_val]]-timingTable[[#This Row],[FRT32_trace]],"EMPTY")</f>
        <v>EMPTY</v>
      </c>
      <c r="X1967" s="14" t="str">
        <f t="shared" si="339"/>
        <v>EMPTY</v>
      </c>
      <c r="Y1967" s="14" t="str">
        <f t="shared" si="340"/>
        <v>EMPTY</v>
      </c>
      <c r="Z1967" s="14">
        <f>IF(AND(P1967="beforeRx",O1968="afterRx"),J1968-timingTable[[#This Row],[FRT32_trace]],"EMPTY")</f>
        <v>158</v>
      </c>
      <c r="AA1967" s="14" t="str">
        <f>IF(AND(timingTable[[#This Row],[txEnd]]="txEnd",Q1971="rxStart"),I1971-timingTable[[#This Row],[FRT32_val]],"EMPTY")</f>
        <v>EMPTY</v>
      </c>
    </row>
    <row r="1968" spans="1:27" x14ac:dyDescent="0.25">
      <c r="A1968" s="14" t="s">
        <v>6962</v>
      </c>
      <c r="B1968">
        <v>335694625037</v>
      </c>
      <c r="C1968" s="14" t="s">
        <v>15029</v>
      </c>
      <c r="D1968">
        <v>141</v>
      </c>
      <c r="E1968" s="14" t="s">
        <v>3934</v>
      </c>
      <c r="F1968" s="14" t="s">
        <v>4030</v>
      </c>
      <c r="G1968" s="14">
        <f>timingTable[[#This Row],[FRT_DEC]]-B1967</f>
        <v>158</v>
      </c>
      <c r="H19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INFO]]))),H1967)</f>
        <v>144</v>
      </c>
      <c r="I196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68" s="14">
        <f>HEX2DEC(RIGHT(timingTable[[#This Row],[FRT_HEX]],MIN(LEN(timingTable[[#This Row],[FRT_HEX]])-2,8)))</f>
        <v>687175949</v>
      </c>
      <c r="K1968" s="14" t="str">
        <f>IF(timingTable[[#This Row],['[TRACECODE']:.1]]=140,"afterTx","")</f>
        <v/>
      </c>
      <c r="L1968" s="14" t="str">
        <f t="shared" si="330"/>
        <v/>
      </c>
      <c r="M1968" s="14" t="str">
        <f>IF(AND(H1968=H1967,K1967="afterTx",timingTable[[#This Row],['[TRACECODE']:.1]]=6),"dc","")</f>
        <v/>
      </c>
      <c r="N1968" s="14" t="str">
        <f t="shared" si="331"/>
        <v/>
      </c>
      <c r="O1968" s="14" t="str">
        <f>IF(timingTable[[#This Row],['[TRACECODE']:.1]]=141,"afterRx","")</f>
        <v>afterRx</v>
      </c>
      <c r="P1968" s="14" t="str">
        <f t="shared" si="332"/>
        <v/>
      </c>
      <c r="Q1968" s="14" t="str">
        <f t="shared" si="333"/>
        <v/>
      </c>
      <c r="R1968" s="14" t="str">
        <f t="shared" si="334"/>
        <v/>
      </c>
      <c r="S1968" s="14" t="str">
        <f t="shared" si="335"/>
        <v>EMPTY</v>
      </c>
      <c r="T1968" s="14" t="str">
        <f t="shared" si="336"/>
        <v>EMPTY</v>
      </c>
      <c r="U1968" s="14" t="str">
        <f t="shared" si="337"/>
        <v>EMPTY</v>
      </c>
      <c r="V1968" s="14" t="str">
        <f t="shared" si="338"/>
        <v>EMPTY</v>
      </c>
      <c r="W1968" s="14" t="str">
        <f>IF(L1968="beforeTx",timingTable[[#This Row],[FRT32_val]]-timingTable[[#This Row],[FRT32_trace]],"EMPTY")</f>
        <v>EMPTY</v>
      </c>
      <c r="X1968" s="14" t="str">
        <f t="shared" si="339"/>
        <v>EMPTY</v>
      </c>
      <c r="Y1968" s="14" t="str">
        <f t="shared" si="340"/>
        <v>EMPTY</v>
      </c>
      <c r="Z1968" s="14" t="str">
        <f>IF(AND(P1968="beforeRx",O1969="afterRx"),J1969-timingTable[[#This Row],[FRT32_trace]],"EMPTY")</f>
        <v>EMPTY</v>
      </c>
      <c r="AA1968" s="14" t="str">
        <f>IF(AND(timingTable[[#This Row],[txEnd]]="txEnd",Q1972="rxStart"),I1972-timingTable[[#This Row],[FRT32_val]],"EMPTY")</f>
        <v>EMPTY</v>
      </c>
    </row>
    <row r="1969" spans="1:27" x14ac:dyDescent="0.25">
      <c r="A1969" s="14" t="s">
        <v>6965</v>
      </c>
      <c r="B1969">
        <v>335694626574</v>
      </c>
      <c r="C1969" s="14" t="s">
        <v>15032</v>
      </c>
      <c r="D1969">
        <v>123</v>
      </c>
      <c r="E1969" s="14" t="s">
        <v>3922</v>
      </c>
      <c r="F1969" s="14" t="s">
        <v>15033</v>
      </c>
      <c r="G1969" s="14">
        <f>timingTable[[#This Row],[FRT_DEC]]-B1968</f>
        <v>1537</v>
      </c>
      <c r="H19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INFO]]))),H1968)</f>
        <v>144</v>
      </c>
      <c r="I19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687177068</v>
      </c>
      <c r="J1969" s="14">
        <f>HEX2DEC(RIGHT(timingTable[[#This Row],[FRT_HEX]],MIN(LEN(timingTable[[#This Row],[FRT_HEX]])-2,8)))</f>
        <v>687177486</v>
      </c>
      <c r="K1969" s="14" t="str">
        <f>IF(timingTable[[#This Row],['[TRACECODE']:.1]]=140,"afterTx","")</f>
        <v/>
      </c>
      <c r="L1969" s="14" t="str">
        <f t="shared" si="330"/>
        <v/>
      </c>
      <c r="M1969" s="14" t="str">
        <f>IF(AND(H1969=H1968,K1968="afterTx",timingTable[[#This Row],['[TRACECODE']:.1]]=6),"dc","")</f>
        <v/>
      </c>
      <c r="N1969" s="14" t="str">
        <f t="shared" si="331"/>
        <v/>
      </c>
      <c r="O1969" s="14" t="str">
        <f>IF(timingTable[[#This Row],['[TRACECODE']:.1]]=141,"afterRx","")</f>
        <v/>
      </c>
      <c r="P1969" s="14" t="str">
        <f t="shared" si="332"/>
        <v/>
      </c>
      <c r="Q1969" s="14" t="str">
        <f t="shared" si="333"/>
        <v>rxStart</v>
      </c>
      <c r="R1969" s="14" t="str">
        <f t="shared" si="334"/>
        <v/>
      </c>
      <c r="S1969" s="14" t="str">
        <f t="shared" si="335"/>
        <v>EMPTY</v>
      </c>
      <c r="T1969" s="14" t="str">
        <f t="shared" si="336"/>
        <v>EMPTY</v>
      </c>
      <c r="U1969" s="14" t="str">
        <f t="shared" si="337"/>
        <v>EMPTY</v>
      </c>
      <c r="V1969" s="14" t="str">
        <f t="shared" si="338"/>
        <v>EMPTY</v>
      </c>
      <c r="W1969" s="14" t="str">
        <f>IF(L1969="beforeTx",timingTable[[#This Row],[FRT32_val]]-timingTable[[#This Row],[FRT32_trace]],"EMPTY")</f>
        <v>EMPTY</v>
      </c>
      <c r="X1969" s="14" t="str">
        <f t="shared" si="339"/>
        <v>EMPTY</v>
      </c>
      <c r="Y1969" s="14" t="str">
        <f t="shared" si="340"/>
        <v>EMPTY</v>
      </c>
      <c r="Z1969" s="14" t="str">
        <f>IF(AND(P1969="beforeRx",O1970="afterRx"),J1970-timingTable[[#This Row],[FRT32_trace]],"EMPTY")</f>
        <v>EMPTY</v>
      </c>
      <c r="AA1969" s="14" t="str">
        <f>IF(AND(timingTable[[#This Row],[txEnd]]="txEnd",Q1973="rxStart"),I1973-timingTable[[#This Row],[FRT32_val]],"EMPTY")</f>
        <v>EMPTY</v>
      </c>
    </row>
    <row r="1970" spans="1:27" x14ac:dyDescent="0.25">
      <c r="A1970" s="14" t="s">
        <v>6966</v>
      </c>
      <c r="B1970">
        <v>335694626577</v>
      </c>
      <c r="C1970" s="14" t="s">
        <v>15034</v>
      </c>
      <c r="D1970">
        <v>123</v>
      </c>
      <c r="E1970" s="14" t="s">
        <v>3922</v>
      </c>
      <c r="F1970" s="14" t="s">
        <v>7879</v>
      </c>
      <c r="G1970" s="14">
        <f>timingTable[[#This Row],[FRT_DEC]]-B1969</f>
        <v>3</v>
      </c>
      <c r="H19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INFO]]))),H1969)</f>
        <v>144</v>
      </c>
      <c r="I19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70" s="14">
        <f>HEX2DEC(RIGHT(timingTable[[#This Row],[FRT_HEX]],MIN(LEN(timingTable[[#This Row],[FRT_HEX]])-2,8)))</f>
        <v>687177489</v>
      </c>
      <c r="K1970" s="14" t="str">
        <f>IF(timingTable[[#This Row],['[TRACECODE']:.1]]=140,"afterTx","")</f>
        <v/>
      </c>
      <c r="L1970" s="14" t="str">
        <f t="shared" si="330"/>
        <v/>
      </c>
      <c r="M1970" s="14" t="str">
        <f>IF(AND(H1970=H1969,K1969="afterTx",timingTable[[#This Row],['[TRACECODE']:.1]]=6),"dc","")</f>
        <v/>
      </c>
      <c r="N1970" s="14" t="str">
        <f t="shared" si="331"/>
        <v/>
      </c>
      <c r="O1970" s="14" t="str">
        <f>IF(timingTable[[#This Row],['[TRACECODE']:.1]]=141,"afterRx","")</f>
        <v/>
      </c>
      <c r="P1970" s="14" t="str">
        <f t="shared" si="332"/>
        <v/>
      </c>
      <c r="Q1970" s="14" t="str">
        <f t="shared" si="333"/>
        <v/>
      </c>
      <c r="R1970" s="14" t="str">
        <f t="shared" si="334"/>
        <v/>
      </c>
      <c r="S1970" s="14" t="str">
        <f t="shared" si="335"/>
        <v>EMPTY</v>
      </c>
      <c r="T1970" s="14" t="str">
        <f t="shared" si="336"/>
        <v>EMPTY</v>
      </c>
      <c r="U1970" s="14" t="str">
        <f t="shared" si="337"/>
        <v>EMPTY</v>
      </c>
      <c r="V1970" s="14" t="str">
        <f t="shared" si="338"/>
        <v>EMPTY</v>
      </c>
      <c r="W1970" s="14" t="str">
        <f>IF(L1970="beforeTx",timingTable[[#This Row],[FRT32_val]]-timingTable[[#This Row],[FRT32_trace]],"EMPTY")</f>
        <v>EMPTY</v>
      </c>
      <c r="X1970" s="14" t="str">
        <f t="shared" si="339"/>
        <v>EMPTY</v>
      </c>
      <c r="Y1970" s="14" t="str">
        <f t="shared" si="340"/>
        <v>EMPTY</v>
      </c>
      <c r="Z1970" s="14" t="str">
        <f>IF(AND(P1970="beforeRx",O1971="afterRx"),J1971-timingTable[[#This Row],[FRT32_trace]],"EMPTY")</f>
        <v>EMPTY</v>
      </c>
      <c r="AA1970" s="14" t="str">
        <f>IF(AND(timingTable[[#This Row],[txEnd]]="txEnd",Q1974="rxStart"),I1974-timingTable[[#This Row],[FRT32_val]],"EMPTY")</f>
        <v>EMPTY</v>
      </c>
    </row>
    <row r="1971" spans="1:27" x14ac:dyDescent="0.25">
      <c r="A1971" s="14" t="s">
        <v>6969</v>
      </c>
      <c r="B1971">
        <v>335694627136</v>
      </c>
      <c r="C1971" s="14" t="s">
        <v>15037</v>
      </c>
      <c r="D1971">
        <v>151</v>
      </c>
      <c r="E1971" s="14" t="s">
        <v>7876</v>
      </c>
      <c r="F1971" s="14" t="s">
        <v>7845</v>
      </c>
      <c r="G1971" s="14">
        <f>timingTable[[#This Row],[FRT_DEC]]-B1970</f>
        <v>559</v>
      </c>
      <c r="H19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INFO]]))),H1970)</f>
        <v>144</v>
      </c>
      <c r="I19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971" s="14">
        <f>HEX2DEC(RIGHT(timingTable[[#This Row],[FRT_HEX]],MIN(LEN(timingTable[[#This Row],[FRT_HEX]])-2,8)))</f>
        <v>687178048</v>
      </c>
      <c r="K1971" s="14" t="str">
        <f>IF(timingTable[[#This Row],['[TRACECODE']:.1]]=140,"afterTx","")</f>
        <v/>
      </c>
      <c r="L1971" s="14" t="str">
        <f t="shared" si="330"/>
        <v/>
      </c>
      <c r="M1971" s="14" t="str">
        <f>IF(AND(H1971=H1970,K1970="afterTx",timingTable[[#This Row],['[TRACECODE']:.1]]=6),"dc","")</f>
        <v/>
      </c>
      <c r="N1971" s="14" t="str">
        <f t="shared" si="331"/>
        <v/>
      </c>
      <c r="O1971" s="14" t="str">
        <f>IF(timingTable[[#This Row],['[TRACECODE']:.1]]=141,"afterRx","")</f>
        <v/>
      </c>
      <c r="P1971" s="14" t="str">
        <f t="shared" si="332"/>
        <v/>
      </c>
      <c r="Q1971" s="14" t="str">
        <f t="shared" si="333"/>
        <v/>
      </c>
      <c r="R1971" s="14" t="str">
        <f t="shared" si="334"/>
        <v>rxEnd</v>
      </c>
      <c r="S1971" s="14" t="str">
        <f t="shared" si="335"/>
        <v>EMPTY</v>
      </c>
      <c r="T1971" s="14" t="str">
        <f t="shared" si="336"/>
        <v>EMPTY</v>
      </c>
      <c r="U1971" s="14" t="str">
        <f t="shared" si="337"/>
        <v>EMPTY</v>
      </c>
      <c r="V1971" s="14" t="str">
        <f t="shared" si="338"/>
        <v>EMPTY</v>
      </c>
      <c r="W1971" s="14" t="str">
        <f>IF(L1971="beforeTx",timingTable[[#This Row],[FRT32_val]]-timingTable[[#This Row],[FRT32_trace]],"EMPTY")</f>
        <v>EMPTY</v>
      </c>
      <c r="X1971" s="14" t="str">
        <f t="shared" si="339"/>
        <v>EMPTY</v>
      </c>
      <c r="Y1971" s="14" t="str">
        <f t="shared" si="340"/>
        <v>EMPTY</v>
      </c>
      <c r="Z1971" s="14" t="str">
        <f>IF(AND(P1971="beforeRx",O1972="afterRx"),J1972-timingTable[[#This Row],[FRT32_trace]],"EMPTY")</f>
        <v>EMPTY</v>
      </c>
      <c r="AA1971" s="14" t="str">
        <f>IF(AND(timingTable[[#This Row],[txEnd]]="txEnd",Q1975="rxStart"),I1975-timingTable[[#This Row],[FRT32_val]],"EMPTY")</f>
        <v>EMPTY</v>
      </c>
    </row>
    <row r="1972" spans="1:27" x14ac:dyDescent="0.25">
      <c r="A1972" s="14" t="s">
        <v>6971</v>
      </c>
      <c r="B1972">
        <v>335694627172</v>
      </c>
      <c r="C1972" s="14" t="s">
        <v>15039</v>
      </c>
      <c r="D1972">
        <v>151</v>
      </c>
      <c r="E1972" s="14" t="s">
        <v>7876</v>
      </c>
      <c r="F1972" s="14" t="s">
        <v>9929</v>
      </c>
      <c r="G1972" s="14">
        <f>timingTable[[#This Row],[FRT_DEC]]-B1971</f>
        <v>36</v>
      </c>
      <c r="H19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INFO]]))),H1971)</f>
        <v>144</v>
      </c>
      <c r="I19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1972" s="14">
        <f>HEX2DEC(RIGHT(timingTable[[#This Row],[FRT_HEX]],MIN(LEN(timingTable[[#This Row],[FRT_HEX]])-2,8)))</f>
        <v>687178084</v>
      </c>
      <c r="K1972" s="14" t="str">
        <f>IF(timingTable[[#This Row],['[TRACECODE']:.1]]=140,"afterTx","")</f>
        <v/>
      </c>
      <c r="L1972" s="14" t="str">
        <f t="shared" si="330"/>
        <v/>
      </c>
      <c r="M1972" s="14" t="str">
        <f>IF(AND(H1972=H1971,K1971="afterTx",timingTable[[#This Row],['[TRACECODE']:.1]]=6),"dc","")</f>
        <v/>
      </c>
      <c r="N1972" s="14" t="str">
        <f t="shared" si="331"/>
        <v/>
      </c>
      <c r="O1972" s="14" t="str">
        <f>IF(timingTable[[#This Row],['[TRACECODE']:.1]]=141,"afterRx","")</f>
        <v/>
      </c>
      <c r="P1972" s="14" t="str">
        <f t="shared" si="332"/>
        <v/>
      </c>
      <c r="Q1972" s="14" t="str">
        <f t="shared" si="333"/>
        <v/>
      </c>
      <c r="R1972" s="14" t="str">
        <f t="shared" si="334"/>
        <v/>
      </c>
      <c r="S1972" s="14" t="str">
        <f t="shared" si="335"/>
        <v>EMPTY</v>
      </c>
      <c r="T1972" s="14" t="str">
        <f t="shared" si="336"/>
        <v>EMPTY</v>
      </c>
      <c r="U1972" s="14" t="str">
        <f t="shared" si="337"/>
        <v>EMPTY</v>
      </c>
      <c r="V1972" s="14" t="str">
        <f t="shared" si="338"/>
        <v>EMPTY</v>
      </c>
      <c r="W1972" s="14" t="str">
        <f>IF(L1972="beforeTx",timingTable[[#This Row],[FRT32_val]]-timingTable[[#This Row],[FRT32_trace]],"EMPTY")</f>
        <v>EMPTY</v>
      </c>
      <c r="X1972" s="14" t="str">
        <f t="shared" si="339"/>
        <v>EMPTY</v>
      </c>
      <c r="Y1972" s="14" t="str">
        <f t="shared" si="340"/>
        <v>EMPTY</v>
      </c>
      <c r="Z1972" s="14" t="str">
        <f>IF(AND(P1972="beforeRx",O1973="afterRx"),J1973-timingTable[[#This Row],[FRT32_trace]],"EMPTY")</f>
        <v>EMPTY</v>
      </c>
      <c r="AA1972" s="14" t="str">
        <f>IF(AND(timingTable[[#This Row],[txEnd]]="txEnd",Q1976="rxStart"),I1976-timingTable[[#This Row],[FRT32_val]],"EMPTY")</f>
        <v>EMPTY</v>
      </c>
    </row>
    <row r="1973" spans="1:27" x14ac:dyDescent="0.25">
      <c r="A1973" s="14" t="s">
        <v>6987</v>
      </c>
      <c r="B1973">
        <v>335694628386</v>
      </c>
      <c r="C1973" s="14" t="s">
        <v>15057</v>
      </c>
      <c r="D1973">
        <v>151</v>
      </c>
      <c r="E1973" s="14" t="s">
        <v>7876</v>
      </c>
      <c r="F1973" s="14" t="s">
        <v>7989</v>
      </c>
      <c r="G1973" s="14">
        <f>timingTable[[#This Row],[FRT_DEC]]-B1972</f>
        <v>1214</v>
      </c>
      <c r="H19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INFO]]))),H1972)</f>
        <v>144</v>
      </c>
      <c r="I19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73" s="14">
        <f>HEX2DEC(RIGHT(timingTable[[#This Row],[FRT_HEX]],MIN(LEN(timingTable[[#This Row],[FRT_HEX]])-2,8)))</f>
        <v>687179298</v>
      </c>
      <c r="K1973" s="14" t="str">
        <f>IF(timingTable[[#This Row],['[TRACECODE']:.1]]=140,"afterTx","")</f>
        <v/>
      </c>
      <c r="L1973" s="14" t="str">
        <f t="shared" si="330"/>
        <v/>
      </c>
      <c r="M1973" s="14" t="str">
        <f>IF(AND(H1973=H1972,K1972="afterTx",timingTable[[#This Row],['[TRACECODE']:.1]]=6),"dc","")</f>
        <v/>
      </c>
      <c r="N1973" s="14" t="str">
        <f t="shared" si="331"/>
        <v/>
      </c>
      <c r="O1973" s="14" t="str">
        <f>IF(timingTable[[#This Row],['[TRACECODE']:.1]]=141,"afterRx","")</f>
        <v/>
      </c>
      <c r="P1973" s="14" t="str">
        <f t="shared" si="332"/>
        <v/>
      </c>
      <c r="Q1973" s="14" t="str">
        <f t="shared" si="333"/>
        <v/>
      </c>
      <c r="R1973" s="14" t="str">
        <f t="shared" si="334"/>
        <v/>
      </c>
      <c r="S1973" s="14" t="str">
        <f t="shared" si="335"/>
        <v>EMPTY</v>
      </c>
      <c r="T1973" s="14" t="str">
        <f t="shared" si="336"/>
        <v>EMPTY</v>
      </c>
      <c r="U1973" s="14" t="str">
        <f t="shared" si="337"/>
        <v>EMPTY</v>
      </c>
      <c r="V1973" s="14" t="str">
        <f t="shared" si="338"/>
        <v>EMPTY</v>
      </c>
      <c r="W1973" s="14" t="str">
        <f>IF(L1973="beforeTx",timingTable[[#This Row],[FRT32_val]]-timingTable[[#This Row],[FRT32_trace]],"EMPTY")</f>
        <v>EMPTY</v>
      </c>
      <c r="X1973" s="14" t="str">
        <f t="shared" si="339"/>
        <v>EMPTY</v>
      </c>
      <c r="Y1973" s="14" t="str">
        <f t="shared" si="340"/>
        <v>EMPTY</v>
      </c>
      <c r="Z1973" s="14" t="str">
        <f>IF(AND(P1973="beforeRx",O1974="afterRx"),J1974-timingTable[[#This Row],[FRT32_trace]],"EMPTY")</f>
        <v>EMPTY</v>
      </c>
      <c r="AA1973" s="14" t="str">
        <f>IF(AND(timingTable[[#This Row],[txEnd]]="txEnd",Q1977="rxStart"),I1977-timingTable[[#This Row],[FRT32_val]],"EMPTY")</f>
        <v>EMPTY</v>
      </c>
    </row>
    <row r="1974" spans="1:27" x14ac:dyDescent="0.25">
      <c r="A1974" s="14" t="s">
        <v>6991</v>
      </c>
      <c r="B1974">
        <v>335694629933</v>
      </c>
      <c r="C1974" s="14" t="s">
        <v>15061</v>
      </c>
      <c r="D1974">
        <v>124</v>
      </c>
      <c r="E1974" s="14" t="s">
        <v>3923</v>
      </c>
      <c r="F1974" s="14" t="s">
        <v>15062</v>
      </c>
      <c r="G1974" s="14">
        <f>timingTable[[#This Row],[FRT_DEC]]-B1973</f>
        <v>1547</v>
      </c>
      <c r="H19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INFO]]))),H1973)</f>
        <v>144</v>
      </c>
      <c r="I19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687180774</v>
      </c>
      <c r="J1974" s="14">
        <f>HEX2DEC(RIGHT(timingTable[[#This Row],[FRT_HEX]],MIN(LEN(timingTable[[#This Row],[FRT_HEX]])-2,8)))</f>
        <v>687180845</v>
      </c>
      <c r="K1974" s="14" t="str">
        <f>IF(timingTable[[#This Row],['[TRACECODE']:.1]]=140,"afterTx","")</f>
        <v/>
      </c>
      <c r="L1974" s="14" t="str">
        <f t="shared" si="330"/>
        <v/>
      </c>
      <c r="M1974" s="14" t="str">
        <f>IF(AND(H1974=H1973,K1973="afterTx",timingTable[[#This Row],['[TRACECODE']:.1]]=6),"dc","")</f>
        <v/>
      </c>
      <c r="N1974" s="14" t="str">
        <f t="shared" si="331"/>
        <v/>
      </c>
      <c r="O1974" s="14" t="str">
        <f>IF(timingTable[[#This Row],['[TRACECODE']:.1]]=141,"afterRx","")</f>
        <v/>
      </c>
      <c r="P1974" s="14" t="str">
        <f t="shared" si="332"/>
        <v/>
      </c>
      <c r="Q1974" s="14" t="str">
        <f t="shared" si="333"/>
        <v/>
      </c>
      <c r="R1974" s="14" t="str">
        <f t="shared" si="334"/>
        <v/>
      </c>
      <c r="S1974" s="14" t="str">
        <f t="shared" si="335"/>
        <v>EMPTY</v>
      </c>
      <c r="T1974" s="14" t="str">
        <f t="shared" si="336"/>
        <v>EMPTY</v>
      </c>
      <c r="U1974" s="14" t="str">
        <f t="shared" si="337"/>
        <v>EMPTY</v>
      </c>
      <c r="V1974" s="14" t="str">
        <f t="shared" si="338"/>
        <v>EMPTY</v>
      </c>
      <c r="W1974" s="14" t="str">
        <f>IF(L1974="beforeTx",timingTable[[#This Row],[FRT32_val]]-timingTable[[#This Row],[FRT32_trace]],"EMPTY")</f>
        <v>EMPTY</v>
      </c>
      <c r="X1974" s="14" t="str">
        <f t="shared" si="339"/>
        <v>EMPTY</v>
      </c>
      <c r="Y1974" s="14" t="str">
        <f t="shared" si="340"/>
        <v>EMPTY</v>
      </c>
      <c r="Z1974" s="14" t="str">
        <f>IF(AND(P1974="beforeRx",O1975="afterRx"),J1975-timingTable[[#This Row],[FRT32_trace]],"EMPTY")</f>
        <v>EMPTY</v>
      </c>
      <c r="AA1974" s="14" t="str">
        <f>IF(AND(timingTable[[#This Row],[txEnd]]="txEnd",Q1978="rxStart"),I1978-timingTable[[#This Row],[FRT32_val]],"EMPTY")</f>
        <v>EMPTY</v>
      </c>
    </row>
    <row r="1975" spans="1:27" x14ac:dyDescent="0.25">
      <c r="A1975" s="14" t="s">
        <v>6992</v>
      </c>
      <c r="B1975">
        <v>335694629935</v>
      </c>
      <c r="C1975" s="14" t="s">
        <v>15063</v>
      </c>
      <c r="D1975">
        <v>124</v>
      </c>
      <c r="E1975" s="14" t="s">
        <v>3923</v>
      </c>
      <c r="F1975" s="14" t="s">
        <v>7880</v>
      </c>
      <c r="G1975" s="14">
        <f>timingTable[[#This Row],[FRT_DEC]]-B1974</f>
        <v>2</v>
      </c>
      <c r="H19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INFO]]))),H1974)</f>
        <v>144</v>
      </c>
      <c r="I19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75" s="14">
        <f>HEX2DEC(RIGHT(timingTable[[#This Row],[FRT_HEX]],MIN(LEN(timingTable[[#This Row],[FRT_HEX]])-2,8)))</f>
        <v>687180847</v>
      </c>
      <c r="K1975" s="14" t="str">
        <f>IF(timingTable[[#This Row],['[TRACECODE']:.1]]=140,"afterTx","")</f>
        <v/>
      </c>
      <c r="L1975" s="14" t="str">
        <f t="shared" si="330"/>
        <v/>
      </c>
      <c r="M1975" s="14" t="str">
        <f>IF(AND(H1975=H1974,K1974="afterTx",timingTable[[#This Row],['[TRACECODE']:.1]]=6),"dc","")</f>
        <v/>
      </c>
      <c r="N1975" s="14" t="str">
        <f t="shared" si="331"/>
        <v/>
      </c>
      <c r="O1975" s="14" t="str">
        <f>IF(timingTable[[#This Row],['[TRACECODE']:.1]]=141,"afterRx","")</f>
        <v/>
      </c>
      <c r="P1975" s="14" t="str">
        <f t="shared" si="332"/>
        <v/>
      </c>
      <c r="Q1975" s="14" t="str">
        <f t="shared" si="333"/>
        <v/>
      </c>
      <c r="R1975" s="14" t="str">
        <f t="shared" si="334"/>
        <v/>
      </c>
      <c r="S1975" s="14" t="str">
        <f t="shared" si="335"/>
        <v>EMPTY</v>
      </c>
      <c r="T1975" s="14" t="str">
        <f t="shared" si="336"/>
        <v>EMPTY</v>
      </c>
      <c r="U1975" s="14" t="str">
        <f t="shared" si="337"/>
        <v>EMPTY</v>
      </c>
      <c r="V1975" s="14" t="str">
        <f t="shared" si="338"/>
        <v>EMPTY</v>
      </c>
      <c r="W1975" s="14" t="str">
        <f>IF(L1975="beforeTx",timingTable[[#This Row],[FRT32_val]]-timingTable[[#This Row],[FRT32_trace]],"EMPTY")</f>
        <v>EMPTY</v>
      </c>
      <c r="X1975" s="14" t="str">
        <f t="shared" si="339"/>
        <v>EMPTY</v>
      </c>
      <c r="Y1975" s="14" t="str">
        <f t="shared" si="340"/>
        <v>EMPTY</v>
      </c>
      <c r="Z1975" s="14" t="str">
        <f>IF(AND(P1975="beforeRx",O1976="afterRx"),J1976-timingTable[[#This Row],[FRT32_trace]],"EMPTY")</f>
        <v>EMPTY</v>
      </c>
      <c r="AA1975" s="14" t="str">
        <f>IF(AND(timingTable[[#This Row],[txEnd]]="txEnd",Q1979="rxStart"),I1979-timingTable[[#This Row],[FRT32_val]],"EMPTY")</f>
        <v>EMPTY</v>
      </c>
    </row>
    <row r="1976" spans="1:27" x14ac:dyDescent="0.25">
      <c r="A1976" s="14" t="s">
        <v>6993</v>
      </c>
      <c r="B1976">
        <v>335694629951</v>
      </c>
      <c r="C1976" s="14" t="s">
        <v>15064</v>
      </c>
      <c r="D1976">
        <v>151</v>
      </c>
      <c r="E1976" s="14" t="s">
        <v>7876</v>
      </c>
      <c r="F1976" s="14" t="s">
        <v>8889</v>
      </c>
      <c r="G1976" s="14">
        <f>timingTable[[#This Row],[FRT_DEC]]-B1975</f>
        <v>16</v>
      </c>
      <c r="H19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INFO]]))),H1975)</f>
        <v>144</v>
      </c>
      <c r="I19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976" s="14">
        <f>HEX2DEC(RIGHT(timingTable[[#This Row],[FRT_HEX]],MIN(LEN(timingTable[[#This Row],[FRT_HEX]])-2,8)))</f>
        <v>687180863</v>
      </c>
      <c r="K1976" s="14" t="str">
        <f>IF(timingTable[[#This Row],['[TRACECODE']:.1]]=140,"afterTx","")</f>
        <v/>
      </c>
      <c r="L1976" s="14" t="str">
        <f t="shared" si="330"/>
        <v/>
      </c>
      <c r="M1976" s="14" t="str">
        <f>IF(AND(H1976=H1975,K1975="afterTx",timingTable[[#This Row],['[TRACECODE']:.1]]=6),"dc","")</f>
        <v/>
      </c>
      <c r="N1976" s="14" t="str">
        <f t="shared" si="331"/>
        <v/>
      </c>
      <c r="O1976" s="14" t="str">
        <f>IF(timingTable[[#This Row],['[TRACECODE']:.1]]=141,"afterRx","")</f>
        <v/>
      </c>
      <c r="P1976" s="14" t="str">
        <f t="shared" si="332"/>
        <v/>
      </c>
      <c r="Q1976" s="14" t="str">
        <f t="shared" si="333"/>
        <v/>
      </c>
      <c r="R1976" s="14" t="str">
        <f t="shared" si="334"/>
        <v/>
      </c>
      <c r="S1976" s="14" t="str">
        <f t="shared" si="335"/>
        <v>EMPTY</v>
      </c>
      <c r="T1976" s="14" t="str">
        <f t="shared" si="336"/>
        <v>EMPTY</v>
      </c>
      <c r="U1976" s="14" t="str">
        <f t="shared" si="337"/>
        <v>EMPTY</v>
      </c>
      <c r="V1976" s="14" t="str">
        <f t="shared" si="338"/>
        <v>EMPTY</v>
      </c>
      <c r="W1976" s="14" t="str">
        <f>IF(L1976="beforeTx",timingTable[[#This Row],[FRT32_val]]-timingTable[[#This Row],[FRT32_trace]],"EMPTY")</f>
        <v>EMPTY</v>
      </c>
      <c r="X1976" s="14" t="str">
        <f t="shared" si="339"/>
        <v>EMPTY</v>
      </c>
      <c r="Y1976" s="14" t="str">
        <f t="shared" si="340"/>
        <v>EMPTY</v>
      </c>
      <c r="Z1976" s="14" t="str">
        <f>IF(AND(P1976="beforeRx",O1977="afterRx"),J1977-timingTable[[#This Row],[FRT32_trace]],"EMPTY")</f>
        <v>EMPTY</v>
      </c>
      <c r="AA1976" s="14" t="str">
        <f>IF(AND(timingTable[[#This Row],[txEnd]]="txEnd",Q1980="rxStart"),I1980-timingTable[[#This Row],[FRT32_val]],"EMPTY")</f>
        <v>EMPTY</v>
      </c>
    </row>
    <row r="1977" spans="1:27" x14ac:dyDescent="0.25">
      <c r="A1977" s="14" t="s">
        <v>7003</v>
      </c>
      <c r="B1977">
        <v>335694630408</v>
      </c>
      <c r="C1977" s="14" t="s">
        <v>15076</v>
      </c>
      <c r="D1977">
        <v>129</v>
      </c>
      <c r="E1977" s="14" t="s">
        <v>3677</v>
      </c>
      <c r="F1977" s="14" t="s">
        <v>15077</v>
      </c>
      <c r="G1977" s="14">
        <f>timingTable[[#This Row],[FRT_DEC]]-B1976</f>
        <v>457</v>
      </c>
      <c r="H19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INFO]]))),H1976)</f>
        <v>144</v>
      </c>
      <c r="I19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687181774</v>
      </c>
      <c r="J1977" s="14">
        <f>HEX2DEC(RIGHT(timingTable[[#This Row],[FRT_HEX]],MIN(LEN(timingTable[[#This Row],[FRT_HEX]])-2,8)))</f>
        <v>687181320</v>
      </c>
      <c r="K1977" s="14" t="str">
        <f>IF(timingTable[[#This Row],['[TRACECODE']:.1]]=140,"afterTx","")</f>
        <v/>
      </c>
      <c r="L1977" s="14" t="str">
        <f t="shared" si="330"/>
        <v>beforeTx</v>
      </c>
      <c r="M1977" s="14" t="str">
        <f>IF(AND(H1977=H1976,K1976="afterTx",timingTable[[#This Row],['[TRACECODE']:.1]]=6),"dc","")</f>
        <v/>
      </c>
      <c r="N1977" s="14" t="str">
        <f t="shared" si="331"/>
        <v/>
      </c>
      <c r="O1977" s="14" t="str">
        <f>IF(timingTable[[#This Row],['[TRACECODE']:.1]]=141,"afterRx","")</f>
        <v/>
      </c>
      <c r="P1977" s="14" t="str">
        <f t="shared" si="332"/>
        <v/>
      </c>
      <c r="Q1977" s="14" t="str">
        <f t="shared" si="333"/>
        <v/>
      </c>
      <c r="R1977" s="14" t="str">
        <f t="shared" si="334"/>
        <v/>
      </c>
      <c r="S1977" s="14">
        <f t="shared" si="335"/>
        <v>800</v>
      </c>
      <c r="T1977" s="14" t="str">
        <f t="shared" si="336"/>
        <v>EMPTY</v>
      </c>
      <c r="U1977" s="14" t="str">
        <f t="shared" si="337"/>
        <v>EMPTY</v>
      </c>
      <c r="V1977" s="14" t="str">
        <f t="shared" si="338"/>
        <v>EMPTY</v>
      </c>
      <c r="W1977" s="14">
        <f>IF(L1977="beforeTx",timingTable[[#This Row],[FRT32_val]]-timingTable[[#This Row],[FRT32_trace]],"EMPTY")</f>
        <v>454</v>
      </c>
      <c r="X1977" s="14">
        <f t="shared" si="339"/>
        <v>529</v>
      </c>
      <c r="Y1977" s="14" t="str">
        <f t="shared" si="340"/>
        <v>EMPTY</v>
      </c>
      <c r="Z1977" s="14" t="str">
        <f>IF(AND(P1977="beforeRx",O1978="afterRx"),J1978-timingTable[[#This Row],[FRT32_trace]],"EMPTY")</f>
        <v>EMPTY</v>
      </c>
      <c r="AA1977" s="14" t="str">
        <f>IF(AND(timingTable[[#This Row],[txEnd]]="txEnd",Q1981="rxStart"),I1981-timingTable[[#This Row],[FRT32_val]],"EMPTY")</f>
        <v>EMPTY</v>
      </c>
    </row>
    <row r="1978" spans="1:27" x14ac:dyDescent="0.25">
      <c r="A1978" s="14" t="s">
        <v>7004</v>
      </c>
      <c r="B1978">
        <v>335694630411</v>
      </c>
      <c r="C1978" s="14" t="s">
        <v>15078</v>
      </c>
      <c r="D1978">
        <v>129</v>
      </c>
      <c r="E1978" s="14" t="s">
        <v>3677</v>
      </c>
      <c r="F1978" s="14" t="s">
        <v>7881</v>
      </c>
      <c r="G1978" s="14">
        <f>timingTable[[#This Row],[FRT_DEC]]-B1977</f>
        <v>3</v>
      </c>
      <c r="H19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INFO]]))),H1977)</f>
        <v>144</v>
      </c>
      <c r="I19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78" s="14">
        <f>HEX2DEC(RIGHT(timingTable[[#This Row],[FRT_HEX]],MIN(LEN(timingTable[[#This Row],[FRT_HEX]])-2,8)))</f>
        <v>687181323</v>
      </c>
      <c r="K1978" s="14" t="str">
        <f>IF(timingTable[[#This Row],['[TRACECODE']:.1]]=140,"afterTx","")</f>
        <v/>
      </c>
      <c r="L1978" s="14" t="str">
        <f t="shared" si="330"/>
        <v/>
      </c>
      <c r="M1978" s="14" t="str">
        <f>IF(AND(H1978=H1977,K1977="afterTx",timingTable[[#This Row],['[TRACECODE']:.1]]=6),"dc","")</f>
        <v/>
      </c>
      <c r="N1978" s="14" t="str">
        <f t="shared" si="331"/>
        <v/>
      </c>
      <c r="O1978" s="14" t="str">
        <f>IF(timingTable[[#This Row],['[TRACECODE']:.1]]=141,"afterRx","")</f>
        <v/>
      </c>
      <c r="P1978" s="14" t="str">
        <f t="shared" si="332"/>
        <v/>
      </c>
      <c r="Q1978" s="14" t="str">
        <f t="shared" si="333"/>
        <v/>
      </c>
      <c r="R1978" s="14" t="str">
        <f t="shared" si="334"/>
        <v/>
      </c>
      <c r="S1978" s="14" t="str">
        <f t="shared" si="335"/>
        <v>EMPTY</v>
      </c>
      <c r="T1978" s="14" t="str">
        <f t="shared" si="336"/>
        <v>EMPTY</v>
      </c>
      <c r="U1978" s="14" t="str">
        <f t="shared" si="337"/>
        <v>EMPTY</v>
      </c>
      <c r="V1978" s="14" t="str">
        <f t="shared" si="338"/>
        <v>EMPTY</v>
      </c>
      <c r="W1978" s="14" t="str">
        <f>IF(L1978="beforeTx",timingTable[[#This Row],[FRT32_val]]-timingTable[[#This Row],[FRT32_trace]],"EMPTY")</f>
        <v>EMPTY</v>
      </c>
      <c r="X1978" s="14" t="str">
        <f t="shared" si="339"/>
        <v>EMPTY</v>
      </c>
      <c r="Y1978" s="14" t="str">
        <f t="shared" si="340"/>
        <v>EMPTY</v>
      </c>
      <c r="Z1978" s="14" t="str">
        <f>IF(AND(P1978="beforeRx",O1979="afterRx"),J1979-timingTable[[#This Row],[FRT32_trace]],"EMPTY")</f>
        <v>EMPTY</v>
      </c>
      <c r="AA1978" s="14" t="str">
        <f>IF(AND(timingTable[[#This Row],[txEnd]]="txEnd",Q1982="rxStart"),I1982-timingTable[[#This Row],[FRT32_val]],"EMPTY")</f>
        <v>EMPTY</v>
      </c>
    </row>
    <row r="1979" spans="1:27" x14ac:dyDescent="0.25">
      <c r="A1979" s="14" t="s">
        <v>7005</v>
      </c>
      <c r="B1979">
        <v>335694630937</v>
      </c>
      <c r="C1979" s="14" t="s">
        <v>15079</v>
      </c>
      <c r="D1979">
        <v>140</v>
      </c>
      <c r="E1979" s="14" t="s">
        <v>1076</v>
      </c>
      <c r="F1979" s="14" t="s">
        <v>4028</v>
      </c>
      <c r="G1979" s="14">
        <f>timingTable[[#This Row],[FRT_DEC]]-B1978</f>
        <v>526</v>
      </c>
      <c r="H19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INFO]]))),H1978)</f>
        <v>144</v>
      </c>
      <c r="I197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79" s="14">
        <f>HEX2DEC(RIGHT(timingTable[[#This Row],[FRT_HEX]],MIN(LEN(timingTable[[#This Row],[FRT_HEX]])-2,8)))</f>
        <v>687181849</v>
      </c>
      <c r="K1979" s="14" t="str">
        <f>IF(timingTable[[#This Row],['[TRACECODE']:.1]]=140,"afterTx","")</f>
        <v>afterTx</v>
      </c>
      <c r="L1979" s="14" t="str">
        <f t="shared" si="330"/>
        <v/>
      </c>
      <c r="M1979" s="14" t="str">
        <f>IF(AND(H1979=H1978,K1978="afterTx",timingTable[[#This Row],['[TRACECODE']:.1]]=6),"dc","")</f>
        <v/>
      </c>
      <c r="N1979" s="14" t="str">
        <f t="shared" si="331"/>
        <v/>
      </c>
      <c r="O1979" s="14" t="str">
        <f>IF(timingTable[[#This Row],['[TRACECODE']:.1]]=141,"afterRx","")</f>
        <v/>
      </c>
      <c r="P1979" s="14" t="str">
        <f t="shared" si="332"/>
        <v/>
      </c>
      <c r="Q1979" s="14" t="str">
        <f t="shared" si="333"/>
        <v/>
      </c>
      <c r="R1979" s="14" t="str">
        <f t="shared" si="334"/>
        <v/>
      </c>
      <c r="S1979" s="14" t="str">
        <f t="shared" si="335"/>
        <v>EMPTY</v>
      </c>
      <c r="T1979" s="14" t="str">
        <f t="shared" si="336"/>
        <v>EMPTY</v>
      </c>
      <c r="U1979" s="14" t="str">
        <f t="shared" si="337"/>
        <v>EMPTY</v>
      </c>
      <c r="V1979" s="14" t="str">
        <f t="shared" si="338"/>
        <v>EMPTY</v>
      </c>
      <c r="W1979" s="14" t="str">
        <f>IF(L1979="beforeTx",timingTable[[#This Row],[FRT32_val]]-timingTable[[#This Row],[FRT32_trace]],"EMPTY")</f>
        <v>EMPTY</v>
      </c>
      <c r="X1979" s="14" t="str">
        <f t="shared" si="339"/>
        <v>EMPTY</v>
      </c>
      <c r="Y1979" s="14" t="str">
        <f t="shared" si="340"/>
        <v>EMPTY</v>
      </c>
      <c r="Z1979" s="14" t="str">
        <f>IF(AND(P1979="beforeRx",O1980="afterRx"),J1980-timingTable[[#This Row],[FRT32_trace]],"EMPTY")</f>
        <v>EMPTY</v>
      </c>
      <c r="AA1979" s="14" t="str">
        <f>IF(AND(timingTable[[#This Row],[txEnd]]="txEnd",Q1983="rxStart"),I1983-timingTable[[#This Row],[FRT32_val]],"EMPTY")</f>
        <v>EMPTY</v>
      </c>
    </row>
    <row r="1980" spans="1:27" x14ac:dyDescent="0.25">
      <c r="A1980" s="14" t="s">
        <v>7007</v>
      </c>
      <c r="B1980">
        <v>335694673243</v>
      </c>
      <c r="C1980" s="14" t="s">
        <v>15081</v>
      </c>
      <c r="D1980">
        <v>6</v>
      </c>
      <c r="E1980" s="14" t="s">
        <v>1077</v>
      </c>
      <c r="F1980" s="14" t="s">
        <v>15082</v>
      </c>
      <c r="G1980" s="14">
        <f>timingTable[[#This Row],[FRT_DEC]]-B1979</f>
        <v>42306</v>
      </c>
      <c r="H19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INFO]]))),H1979)</f>
        <v>144</v>
      </c>
      <c r="I19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687182574</v>
      </c>
      <c r="J1980" s="14">
        <f>HEX2DEC(RIGHT(timingTable[[#This Row],[FRT_HEX]],MIN(LEN(timingTable[[#This Row],[FRT_HEX]])-2,8)))</f>
        <v>687224155</v>
      </c>
      <c r="K1980" s="14" t="str">
        <f>IF(timingTable[[#This Row],['[TRACECODE']:.1]]=140,"afterTx","")</f>
        <v/>
      </c>
      <c r="L1980" s="14" t="str">
        <f t="shared" si="330"/>
        <v/>
      </c>
      <c r="M1980" s="14" t="str">
        <f>IF(AND(H1980=H1979,K1979="afterTx",timingTable[[#This Row],['[TRACECODE']:.1]]=6),"dc","")</f>
        <v>dc</v>
      </c>
      <c r="N1980" s="14" t="str">
        <f t="shared" si="331"/>
        <v/>
      </c>
      <c r="O1980" s="14" t="str">
        <f>IF(timingTable[[#This Row],['[TRACECODE']:.1]]=141,"afterRx","")</f>
        <v/>
      </c>
      <c r="P1980" s="14" t="str">
        <f t="shared" si="332"/>
        <v/>
      </c>
      <c r="Q1980" s="14" t="str">
        <f t="shared" si="333"/>
        <v/>
      </c>
      <c r="R1980" s="14" t="str">
        <f t="shared" si="334"/>
        <v/>
      </c>
      <c r="S1980" s="14" t="str">
        <f t="shared" si="335"/>
        <v>EMPTY</v>
      </c>
      <c r="T1980" s="14" t="str">
        <f t="shared" si="336"/>
        <v>EMPTY</v>
      </c>
      <c r="U1980" s="14" t="str">
        <f t="shared" si="337"/>
        <v>EMPTY</v>
      </c>
      <c r="V1980" s="14" t="str">
        <f t="shared" si="338"/>
        <v>EMPTY</v>
      </c>
      <c r="W1980" s="14" t="str">
        <f>IF(L1980="beforeTx",timingTable[[#This Row],[FRT32_val]]-timingTable[[#This Row],[FRT32_trace]],"EMPTY")</f>
        <v>EMPTY</v>
      </c>
      <c r="X1980" s="14" t="str">
        <f t="shared" si="339"/>
        <v>EMPTY</v>
      </c>
      <c r="Y1980" s="14" t="str">
        <f t="shared" si="340"/>
        <v>EMPTY</v>
      </c>
      <c r="Z1980" s="14" t="str">
        <f>IF(AND(P1980="beforeRx",O1981="afterRx"),J1981-timingTable[[#This Row],[FRT32_trace]],"EMPTY")</f>
        <v>EMPTY</v>
      </c>
      <c r="AA1980" s="14" t="str">
        <f>IF(AND(timingTable[[#This Row],[txEnd]]="txEnd",Q1984="rxStart"),I1984-timingTable[[#This Row],[FRT32_val]],"EMPTY")</f>
        <v>EMPTY</v>
      </c>
    </row>
    <row r="1981" spans="1:27" x14ac:dyDescent="0.25">
      <c r="A1981" s="14" t="s">
        <v>7008</v>
      </c>
      <c r="B1981">
        <v>335694673245</v>
      </c>
      <c r="C1981" s="14" t="s">
        <v>15083</v>
      </c>
      <c r="D1981">
        <v>6</v>
      </c>
      <c r="E1981" s="14" t="s">
        <v>1077</v>
      </c>
      <c r="F1981" s="14" t="s">
        <v>7877</v>
      </c>
      <c r="G1981" s="14">
        <f>timingTable[[#This Row],[FRT_DEC]]-B1980</f>
        <v>2</v>
      </c>
      <c r="H19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INFO]]))),H1980)</f>
        <v>144</v>
      </c>
      <c r="I19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81" s="14">
        <f>HEX2DEC(RIGHT(timingTable[[#This Row],[FRT_HEX]],MIN(LEN(timingTable[[#This Row],[FRT_HEX]])-2,8)))</f>
        <v>687224157</v>
      </c>
      <c r="K1981" s="14" t="str">
        <f>IF(timingTable[[#This Row],['[TRACECODE']:.1]]=140,"afterTx","")</f>
        <v/>
      </c>
      <c r="L1981" s="14" t="str">
        <f t="shared" si="330"/>
        <v/>
      </c>
      <c r="M1981" s="14" t="str">
        <f>IF(AND(H1981=H1980,K1980="afterTx",timingTable[[#This Row],['[TRACECODE']:.1]]=6),"dc","")</f>
        <v/>
      </c>
      <c r="N1981" s="14" t="str">
        <f t="shared" si="331"/>
        <v/>
      </c>
      <c r="O1981" s="14" t="str">
        <f>IF(timingTable[[#This Row],['[TRACECODE']:.1]]=141,"afterRx","")</f>
        <v/>
      </c>
      <c r="P1981" s="14" t="str">
        <f t="shared" si="332"/>
        <v/>
      </c>
      <c r="Q1981" s="14" t="str">
        <f t="shared" si="333"/>
        <v/>
      </c>
      <c r="R1981" s="14" t="str">
        <f t="shared" si="334"/>
        <v/>
      </c>
      <c r="S1981" s="14" t="str">
        <f t="shared" si="335"/>
        <v>EMPTY</v>
      </c>
      <c r="T1981" s="14" t="str">
        <f t="shared" si="336"/>
        <v>EMPTY</v>
      </c>
      <c r="U1981" s="14" t="str">
        <f t="shared" si="337"/>
        <v>EMPTY</v>
      </c>
      <c r="V1981" s="14" t="str">
        <f t="shared" si="338"/>
        <v>EMPTY</v>
      </c>
      <c r="W1981" s="14" t="str">
        <f>IF(L1981="beforeTx",timingTable[[#This Row],[FRT32_val]]-timingTable[[#This Row],[FRT32_trace]],"EMPTY")</f>
        <v>EMPTY</v>
      </c>
      <c r="X1981" s="14" t="str">
        <f t="shared" si="339"/>
        <v>EMPTY</v>
      </c>
      <c r="Y1981" s="14" t="str">
        <f t="shared" si="340"/>
        <v>EMPTY</v>
      </c>
      <c r="Z1981" s="14" t="str">
        <f>IF(AND(P1981="beforeRx",O1982="afterRx"),J1982-timingTable[[#This Row],[FRT32_trace]],"EMPTY")</f>
        <v>EMPTY</v>
      </c>
      <c r="AA1981" s="14" t="str">
        <f>IF(AND(timingTable[[#This Row],[txEnd]]="txEnd",Q1985="rxStart"),I1985-timingTable[[#This Row],[FRT32_val]],"EMPTY")</f>
        <v>EMPTY</v>
      </c>
    </row>
    <row r="1982" spans="1:27" x14ac:dyDescent="0.25">
      <c r="A1982" s="14" t="s">
        <v>7009</v>
      </c>
      <c r="B1982">
        <v>335694673249</v>
      </c>
      <c r="C1982" s="14" t="s">
        <v>15084</v>
      </c>
      <c r="D1982">
        <v>122</v>
      </c>
      <c r="E1982" s="14" t="s">
        <v>3921</v>
      </c>
      <c r="F1982" s="14" t="s">
        <v>15085</v>
      </c>
      <c r="G1982" s="14">
        <f>timingTable[[#This Row],[FRT_DEC]]-B1981</f>
        <v>4</v>
      </c>
      <c r="H19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INFO]]))),H1981)</f>
        <v>144</v>
      </c>
      <c r="I19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687224127</v>
      </c>
      <c r="J1982" s="14">
        <f>HEX2DEC(RIGHT(timingTable[[#This Row],[FRT_HEX]],MIN(LEN(timingTable[[#This Row],[FRT_HEX]])-2,8)))</f>
        <v>687224161</v>
      </c>
      <c r="K1982" s="14" t="str">
        <f>IF(timingTable[[#This Row],['[TRACECODE']:.1]]=140,"afterTx","")</f>
        <v/>
      </c>
      <c r="L1982" s="14" t="str">
        <f t="shared" si="330"/>
        <v/>
      </c>
      <c r="M1982" s="14" t="str">
        <f>IF(AND(H1982=H1981,K1981="afterTx",timingTable[[#This Row],['[TRACECODE']:.1]]=6),"dc","")</f>
        <v/>
      </c>
      <c r="N1982" s="14" t="str">
        <f t="shared" si="331"/>
        <v>txEnd</v>
      </c>
      <c r="O1982" s="14" t="str">
        <f>IF(timingTable[[#This Row],['[TRACECODE']:.1]]=141,"afterRx","")</f>
        <v/>
      </c>
      <c r="P1982" s="14" t="str">
        <f t="shared" si="332"/>
        <v/>
      </c>
      <c r="Q1982" s="14" t="str">
        <f t="shared" si="333"/>
        <v/>
      </c>
      <c r="R1982" s="14" t="str">
        <f t="shared" si="334"/>
        <v/>
      </c>
      <c r="S1982" s="14" t="str">
        <f t="shared" si="335"/>
        <v>EMPTY</v>
      </c>
      <c r="T1982" s="14" t="str">
        <f t="shared" si="336"/>
        <v>EMPTY</v>
      </c>
      <c r="U1982" s="14" t="str">
        <f t="shared" si="337"/>
        <v>EMPTY</v>
      </c>
      <c r="V1982" s="14" t="str">
        <f t="shared" si="338"/>
        <v>EMPTY</v>
      </c>
      <c r="W1982" s="14" t="str">
        <f>IF(L1982="beforeTx",timingTable[[#This Row],[FRT32_val]]-timingTable[[#This Row],[FRT32_trace]],"EMPTY")</f>
        <v>EMPTY</v>
      </c>
      <c r="X1982" s="14" t="str">
        <f t="shared" si="339"/>
        <v>EMPTY</v>
      </c>
      <c r="Y1982" s="14" t="str">
        <f t="shared" si="340"/>
        <v>EMPTY</v>
      </c>
      <c r="Z1982" s="14" t="str">
        <f>IF(AND(P1982="beforeRx",O1983="afterRx"),J1983-timingTable[[#This Row],[FRT32_trace]],"EMPTY")</f>
        <v>EMPTY</v>
      </c>
      <c r="AA1982" s="14" t="str">
        <f>IF(AND(timingTable[[#This Row],[txEnd]]="txEnd",Q1986="rxStart"),I1986-timingTable[[#This Row],[FRT32_val]],"EMPTY")</f>
        <v>EMPTY</v>
      </c>
    </row>
    <row r="1983" spans="1:27" x14ac:dyDescent="0.25">
      <c r="A1983" s="14" t="s">
        <v>7010</v>
      </c>
      <c r="B1983">
        <v>335694673252</v>
      </c>
      <c r="C1983" s="14" t="s">
        <v>15086</v>
      </c>
      <c r="D1983">
        <v>122</v>
      </c>
      <c r="E1983" s="14" t="s">
        <v>3921</v>
      </c>
      <c r="F1983" s="14" t="s">
        <v>7878</v>
      </c>
      <c r="G1983" s="14">
        <f>timingTable[[#This Row],[FRT_DEC]]-B1982</f>
        <v>3</v>
      </c>
      <c r="H19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INFO]]))),H1982)</f>
        <v>144</v>
      </c>
      <c r="I19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83" s="14">
        <f>HEX2DEC(RIGHT(timingTable[[#This Row],[FRT_HEX]],MIN(LEN(timingTable[[#This Row],[FRT_HEX]])-2,8)))</f>
        <v>687224164</v>
      </c>
      <c r="K1983" s="14" t="str">
        <f>IF(timingTable[[#This Row],['[TRACECODE']:.1]]=140,"afterTx","")</f>
        <v/>
      </c>
      <c r="L1983" s="14" t="str">
        <f t="shared" si="330"/>
        <v/>
      </c>
      <c r="M1983" s="14" t="str">
        <f>IF(AND(H1983=H1982,K1982="afterTx",timingTable[[#This Row],['[TRACECODE']:.1]]=6),"dc","")</f>
        <v/>
      </c>
      <c r="N1983" s="14" t="str">
        <f t="shared" si="331"/>
        <v/>
      </c>
      <c r="O1983" s="14" t="str">
        <f>IF(timingTable[[#This Row],['[TRACECODE']:.1]]=141,"afterRx","")</f>
        <v/>
      </c>
      <c r="P1983" s="14" t="str">
        <f t="shared" si="332"/>
        <v/>
      </c>
      <c r="Q1983" s="14" t="str">
        <f t="shared" si="333"/>
        <v/>
      </c>
      <c r="R1983" s="14" t="str">
        <f t="shared" si="334"/>
        <v/>
      </c>
      <c r="S1983" s="14" t="str">
        <f t="shared" si="335"/>
        <v>EMPTY</v>
      </c>
      <c r="T1983" s="14" t="str">
        <f t="shared" si="336"/>
        <v>EMPTY</v>
      </c>
      <c r="U1983" s="14" t="str">
        <f t="shared" si="337"/>
        <v>EMPTY</v>
      </c>
      <c r="V1983" s="14" t="str">
        <f t="shared" si="338"/>
        <v>EMPTY</v>
      </c>
      <c r="W1983" s="14" t="str">
        <f>IF(L1983="beforeTx",timingTable[[#This Row],[FRT32_val]]-timingTable[[#This Row],[FRT32_trace]],"EMPTY")</f>
        <v>EMPTY</v>
      </c>
      <c r="X1983" s="14" t="str">
        <f t="shared" si="339"/>
        <v>EMPTY</v>
      </c>
      <c r="Y1983" s="14" t="str">
        <f t="shared" si="340"/>
        <v>EMPTY</v>
      </c>
      <c r="Z1983" s="14" t="str">
        <f>IF(AND(P1983="beforeRx",O1984="afterRx"),J1984-timingTable[[#This Row],[FRT32_trace]],"EMPTY")</f>
        <v>EMPTY</v>
      </c>
      <c r="AA1983" s="14" t="str">
        <f>IF(AND(timingTable[[#This Row],[txEnd]]="txEnd",Q1987="rxStart"),I1987-timingTable[[#This Row],[FRT32_val]],"EMPTY")</f>
        <v>EMPTY</v>
      </c>
    </row>
    <row r="1984" spans="1:27" x14ac:dyDescent="0.25">
      <c r="A1984" s="14" t="s">
        <v>7011</v>
      </c>
      <c r="B1984">
        <v>335694673260</v>
      </c>
      <c r="C1984" s="14" t="s">
        <v>15087</v>
      </c>
      <c r="D1984">
        <v>151</v>
      </c>
      <c r="E1984" s="14" t="s">
        <v>7876</v>
      </c>
      <c r="F1984" s="14" t="s">
        <v>8006</v>
      </c>
      <c r="G1984" s="14">
        <f>timingTable[[#This Row],[FRT_DEC]]-B1983</f>
        <v>8</v>
      </c>
      <c r="H19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INFO]]))),H1983)</f>
        <v>144</v>
      </c>
      <c r="I19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1984" s="14">
        <f>HEX2DEC(RIGHT(timingTable[[#This Row],[FRT_HEX]],MIN(LEN(timingTable[[#This Row],[FRT_HEX]])-2,8)))</f>
        <v>687224172</v>
      </c>
      <c r="K1984" s="14" t="str">
        <f>IF(timingTable[[#This Row],['[TRACECODE']:.1]]=140,"afterTx","")</f>
        <v/>
      </c>
      <c r="L1984" s="14" t="str">
        <f t="shared" si="330"/>
        <v/>
      </c>
      <c r="M1984" s="14" t="str">
        <f>IF(AND(H1984=H1983,K1983="afterTx",timingTable[[#This Row],['[TRACECODE']:.1]]=6),"dc","")</f>
        <v/>
      </c>
      <c r="N1984" s="14" t="str">
        <f t="shared" si="331"/>
        <v/>
      </c>
      <c r="O1984" s="14" t="str">
        <f>IF(timingTable[[#This Row],['[TRACECODE']:.1]]=141,"afterRx","")</f>
        <v/>
      </c>
      <c r="P1984" s="14" t="str">
        <f t="shared" si="332"/>
        <v/>
      </c>
      <c r="Q1984" s="14" t="str">
        <f t="shared" si="333"/>
        <v/>
      </c>
      <c r="R1984" s="14" t="str">
        <f t="shared" si="334"/>
        <v/>
      </c>
      <c r="S1984" s="14" t="str">
        <f t="shared" si="335"/>
        <v>EMPTY</v>
      </c>
      <c r="T1984" s="14" t="str">
        <f t="shared" si="336"/>
        <v>EMPTY</v>
      </c>
      <c r="U1984" s="14" t="str">
        <f t="shared" si="337"/>
        <v>EMPTY</v>
      </c>
      <c r="V1984" s="14" t="str">
        <f t="shared" si="338"/>
        <v>EMPTY</v>
      </c>
      <c r="W1984" s="14" t="str">
        <f>IF(L1984="beforeTx",timingTable[[#This Row],[FRT32_val]]-timingTable[[#This Row],[FRT32_trace]],"EMPTY")</f>
        <v>EMPTY</v>
      </c>
      <c r="X1984" s="14" t="str">
        <f t="shared" si="339"/>
        <v>EMPTY</v>
      </c>
      <c r="Y1984" s="14" t="str">
        <f t="shared" si="340"/>
        <v>EMPTY</v>
      </c>
      <c r="Z1984" s="14" t="str">
        <f>IF(AND(P1984="beforeRx",O1985="afterRx"),J1985-timingTable[[#This Row],[FRT32_trace]],"EMPTY")</f>
        <v>EMPTY</v>
      </c>
      <c r="AA1984" s="14" t="str">
        <f>IF(AND(timingTable[[#This Row],[txEnd]]="txEnd",Q1988="rxStart"),I1988-timingTable[[#This Row],[FRT32_val]],"EMPTY")</f>
        <v>EMPTY</v>
      </c>
    </row>
    <row r="1985" spans="1:27" x14ac:dyDescent="0.25">
      <c r="A1985" s="14" t="s">
        <v>7019</v>
      </c>
      <c r="B1985">
        <v>335694673729</v>
      </c>
      <c r="C1985" s="14" t="s">
        <v>15096</v>
      </c>
      <c r="D1985">
        <v>151</v>
      </c>
      <c r="E1985" s="14" t="s">
        <v>7876</v>
      </c>
      <c r="F1985" s="14" t="s">
        <v>8130</v>
      </c>
      <c r="G1985" s="14">
        <f>timingTable[[#This Row],[FRT_DEC]]-B1984</f>
        <v>469</v>
      </c>
      <c r="H19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INFO]]))),H1984)</f>
        <v>144</v>
      </c>
      <c r="I19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1985" s="14">
        <f>HEX2DEC(RIGHT(timingTable[[#This Row],[FRT_HEX]],MIN(LEN(timingTable[[#This Row],[FRT_HEX]])-2,8)))</f>
        <v>687224641</v>
      </c>
      <c r="K1985" s="14" t="str">
        <f>IF(timingTable[[#This Row],['[TRACECODE']:.1]]=140,"afterTx","")</f>
        <v/>
      </c>
      <c r="L1985" s="14" t="str">
        <f t="shared" si="330"/>
        <v/>
      </c>
      <c r="M1985" s="14" t="str">
        <f>IF(AND(H1985=H1984,K1984="afterTx",timingTable[[#This Row],['[TRACECODE']:.1]]=6),"dc","")</f>
        <v/>
      </c>
      <c r="N1985" s="14" t="str">
        <f t="shared" si="331"/>
        <v/>
      </c>
      <c r="O1985" s="14" t="str">
        <f>IF(timingTable[[#This Row],['[TRACECODE']:.1]]=141,"afterRx","")</f>
        <v/>
      </c>
      <c r="P1985" s="14" t="str">
        <f t="shared" si="332"/>
        <v/>
      </c>
      <c r="Q1985" s="14" t="str">
        <f t="shared" si="333"/>
        <v/>
      </c>
      <c r="R1985" s="14" t="str">
        <f t="shared" si="334"/>
        <v/>
      </c>
      <c r="S1985" s="14" t="str">
        <f t="shared" si="335"/>
        <v>EMPTY</v>
      </c>
      <c r="T1985" s="14" t="str">
        <f t="shared" si="336"/>
        <v>EMPTY</v>
      </c>
      <c r="U1985" s="14" t="str">
        <f t="shared" si="337"/>
        <v>EMPTY</v>
      </c>
      <c r="V1985" s="14" t="str">
        <f t="shared" si="338"/>
        <v>EMPTY</v>
      </c>
      <c r="W1985" s="14" t="str">
        <f>IF(L1985="beforeTx",timingTable[[#This Row],[FRT32_val]]-timingTable[[#This Row],[FRT32_trace]],"EMPTY")</f>
        <v>EMPTY</v>
      </c>
      <c r="X1985" s="14" t="str">
        <f t="shared" si="339"/>
        <v>EMPTY</v>
      </c>
      <c r="Y1985" s="14" t="str">
        <f t="shared" si="340"/>
        <v>EMPTY</v>
      </c>
      <c r="Z1985" s="14" t="str">
        <f>IF(AND(P1985="beforeRx",O1986="afterRx"),J1986-timingTable[[#This Row],[FRT32_trace]],"EMPTY")</f>
        <v>EMPTY</v>
      </c>
      <c r="AA1985" s="14" t="str">
        <f>IF(AND(timingTable[[#This Row],[txEnd]]="txEnd",Q1989="rxStart"),I1989-timingTable[[#This Row],[FRT32_val]],"EMPTY")</f>
        <v>EMPTY</v>
      </c>
    </row>
    <row r="1986" spans="1:27" x14ac:dyDescent="0.25">
      <c r="A1986" s="14" t="s">
        <v>7022</v>
      </c>
      <c r="B1986">
        <v>335694673753</v>
      </c>
      <c r="C1986" s="14" t="s">
        <v>15099</v>
      </c>
      <c r="D1986">
        <v>130</v>
      </c>
      <c r="E1986" s="14" t="s">
        <v>3933</v>
      </c>
      <c r="F1986" s="14" t="s">
        <v>4029</v>
      </c>
      <c r="G1986" s="14">
        <f>timingTable[[#This Row],[FRT_DEC]]-B1985</f>
        <v>24</v>
      </c>
      <c r="H19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INFO]]))),H1985)</f>
        <v>144</v>
      </c>
      <c r="I19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131077</v>
      </c>
      <c r="J1986" s="14">
        <f>HEX2DEC(RIGHT(timingTable[[#This Row],[FRT_HEX]],MIN(LEN(timingTable[[#This Row],[FRT_HEX]])-2,8)))</f>
        <v>687224665</v>
      </c>
      <c r="K1986" s="14" t="str">
        <f>IF(timingTable[[#This Row],['[TRACECODE']:.1]]=140,"afterTx","")</f>
        <v/>
      </c>
      <c r="L1986" s="14" t="str">
        <f t="shared" si="330"/>
        <v/>
      </c>
      <c r="M1986" s="14" t="str">
        <f>IF(AND(H1986=H1985,K1985="afterTx",timingTable[[#This Row],['[TRACECODE']:.1]]=6),"dc","")</f>
        <v/>
      </c>
      <c r="N1986" s="14" t="str">
        <f t="shared" si="331"/>
        <v/>
      </c>
      <c r="O1986" s="14" t="str">
        <f>IF(timingTable[[#This Row],['[TRACECODE']:.1]]=141,"afterRx","")</f>
        <v/>
      </c>
      <c r="P1986" s="14" t="str">
        <f t="shared" si="332"/>
        <v>beforeRx</v>
      </c>
      <c r="Q1986" s="14" t="str">
        <f t="shared" si="333"/>
        <v/>
      </c>
      <c r="R1986" s="14" t="str">
        <f t="shared" si="334"/>
        <v/>
      </c>
      <c r="S1986" s="14" t="str">
        <f t="shared" si="335"/>
        <v>EMPTY</v>
      </c>
      <c r="T1986" s="14" t="str">
        <f t="shared" si="336"/>
        <v>EMPTY</v>
      </c>
      <c r="U1986" s="14" t="str">
        <f t="shared" si="337"/>
        <v>EMPTY</v>
      </c>
      <c r="V1986" s="14" t="str">
        <f t="shared" si="338"/>
        <v>EMPTY</v>
      </c>
      <c r="W1986" s="14" t="str">
        <f>IF(L1986="beforeTx",timingTable[[#This Row],[FRT32_val]]-timingTable[[#This Row],[FRT32_trace]],"EMPTY")</f>
        <v>EMPTY</v>
      </c>
      <c r="X1986" s="14" t="str">
        <f t="shared" si="339"/>
        <v>EMPTY</v>
      </c>
      <c r="Y1986" s="14" t="str">
        <f t="shared" si="340"/>
        <v>EMPTY</v>
      </c>
      <c r="Z1986" s="14">
        <f>IF(AND(P1986="beforeRx",O1987="afterRx"),J1987-timingTable[[#This Row],[FRT32_trace]],"EMPTY")</f>
        <v>149</v>
      </c>
      <c r="AA1986" s="14" t="str">
        <f>IF(AND(timingTable[[#This Row],[txEnd]]="txEnd",Q1990="rxStart"),I1990-timingTable[[#This Row],[FRT32_val]],"EMPTY")</f>
        <v>EMPTY</v>
      </c>
    </row>
    <row r="1987" spans="1:27" x14ac:dyDescent="0.25">
      <c r="A1987" s="14" t="s">
        <v>7023</v>
      </c>
      <c r="B1987">
        <v>335694673902</v>
      </c>
      <c r="C1987" s="14" t="s">
        <v>15100</v>
      </c>
      <c r="D1987">
        <v>141</v>
      </c>
      <c r="E1987" s="14" t="s">
        <v>3934</v>
      </c>
      <c r="F1987" s="14" t="s">
        <v>4030</v>
      </c>
      <c r="G1987" s="14">
        <f>timingTable[[#This Row],[FRT_DEC]]-B1986</f>
        <v>149</v>
      </c>
      <c r="H19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INFO]]))),H1986)</f>
        <v>144</v>
      </c>
      <c r="I198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87" s="14">
        <f>HEX2DEC(RIGHT(timingTable[[#This Row],[FRT_HEX]],MIN(LEN(timingTable[[#This Row],[FRT_HEX]])-2,8)))</f>
        <v>687224814</v>
      </c>
      <c r="K1987" s="14" t="str">
        <f>IF(timingTable[[#This Row],['[TRACECODE']:.1]]=140,"afterTx","")</f>
        <v/>
      </c>
      <c r="L1987" s="14" t="str">
        <f t="shared" si="330"/>
        <v/>
      </c>
      <c r="M1987" s="14" t="str">
        <f>IF(AND(H1987=H1986,K1986="afterTx",timingTable[[#This Row],['[TRACECODE']:.1]]=6),"dc","")</f>
        <v/>
      </c>
      <c r="N1987" s="14" t="str">
        <f t="shared" si="331"/>
        <v/>
      </c>
      <c r="O1987" s="14" t="str">
        <f>IF(timingTable[[#This Row],['[TRACECODE']:.1]]=141,"afterRx","")</f>
        <v>afterRx</v>
      </c>
      <c r="P1987" s="14" t="str">
        <f t="shared" si="332"/>
        <v/>
      </c>
      <c r="Q1987" s="14" t="str">
        <f t="shared" si="333"/>
        <v/>
      </c>
      <c r="R1987" s="14" t="str">
        <f t="shared" si="334"/>
        <v/>
      </c>
      <c r="S1987" s="14" t="str">
        <f t="shared" si="335"/>
        <v>EMPTY</v>
      </c>
      <c r="T1987" s="14" t="str">
        <f t="shared" si="336"/>
        <v>EMPTY</v>
      </c>
      <c r="U1987" s="14" t="str">
        <f t="shared" si="337"/>
        <v>EMPTY</v>
      </c>
      <c r="V1987" s="14" t="str">
        <f t="shared" si="338"/>
        <v>EMPTY</v>
      </c>
      <c r="W1987" s="14" t="str">
        <f>IF(L1987="beforeTx",timingTable[[#This Row],[FRT32_val]]-timingTable[[#This Row],[FRT32_trace]],"EMPTY")</f>
        <v>EMPTY</v>
      </c>
      <c r="X1987" s="14" t="str">
        <f t="shared" si="339"/>
        <v>EMPTY</v>
      </c>
      <c r="Y1987" s="14" t="str">
        <f t="shared" si="340"/>
        <v>EMPTY</v>
      </c>
      <c r="Z1987" s="14" t="str">
        <f>IF(AND(P1987="beforeRx",O1988="afterRx"),J1988-timingTable[[#This Row],[FRT32_trace]],"EMPTY")</f>
        <v>EMPTY</v>
      </c>
      <c r="AA1987" s="14" t="str">
        <f>IF(AND(timingTable[[#This Row],[txEnd]]="txEnd",Q1991="rxStart"),I1991-timingTable[[#This Row],[FRT32_val]],"EMPTY")</f>
        <v>EMPTY</v>
      </c>
    </row>
    <row r="1988" spans="1:27" x14ac:dyDescent="0.25">
      <c r="A1988" s="14" t="s">
        <v>7026</v>
      </c>
      <c r="B1988">
        <v>335694675464</v>
      </c>
      <c r="C1988" s="14" t="s">
        <v>15103</v>
      </c>
      <c r="D1988">
        <v>123</v>
      </c>
      <c r="E1988" s="14" t="s">
        <v>3922</v>
      </c>
      <c r="F1988" s="14" t="s">
        <v>15104</v>
      </c>
      <c r="G1988" s="14">
        <f>timingTable[[#This Row],[FRT_DEC]]-B1987</f>
        <v>1562</v>
      </c>
      <c r="H19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INFO]]))),H1987)</f>
        <v>144</v>
      </c>
      <c r="I19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687225942</v>
      </c>
      <c r="J1988" s="14">
        <f>HEX2DEC(RIGHT(timingTable[[#This Row],[FRT_HEX]],MIN(LEN(timingTable[[#This Row],[FRT_HEX]])-2,8)))</f>
        <v>687226376</v>
      </c>
      <c r="K1988" s="14" t="str">
        <f>IF(timingTable[[#This Row],['[TRACECODE']:.1]]=140,"afterTx","")</f>
        <v/>
      </c>
      <c r="L1988" s="14" t="str">
        <f t="shared" si="330"/>
        <v/>
      </c>
      <c r="M1988" s="14" t="str">
        <f>IF(AND(H1988=H1987,K1987="afterTx",timingTable[[#This Row],['[TRACECODE']:.1]]=6),"dc","")</f>
        <v/>
      </c>
      <c r="N1988" s="14" t="str">
        <f t="shared" si="331"/>
        <v/>
      </c>
      <c r="O1988" s="14" t="str">
        <f>IF(timingTable[[#This Row],['[TRACECODE']:.1]]=141,"afterRx","")</f>
        <v/>
      </c>
      <c r="P1988" s="14" t="str">
        <f t="shared" si="332"/>
        <v/>
      </c>
      <c r="Q1988" s="14" t="str">
        <f t="shared" si="333"/>
        <v>rxStart</v>
      </c>
      <c r="R1988" s="14" t="str">
        <f t="shared" si="334"/>
        <v/>
      </c>
      <c r="S1988" s="14" t="str">
        <f t="shared" si="335"/>
        <v>EMPTY</v>
      </c>
      <c r="T1988" s="14" t="str">
        <f t="shared" si="336"/>
        <v>EMPTY</v>
      </c>
      <c r="U1988" s="14" t="str">
        <f t="shared" si="337"/>
        <v>EMPTY</v>
      </c>
      <c r="V1988" s="14" t="str">
        <f t="shared" si="338"/>
        <v>EMPTY</v>
      </c>
      <c r="W1988" s="14" t="str">
        <f>IF(L1988="beforeTx",timingTable[[#This Row],[FRT32_val]]-timingTable[[#This Row],[FRT32_trace]],"EMPTY")</f>
        <v>EMPTY</v>
      </c>
      <c r="X1988" s="14" t="str">
        <f t="shared" si="339"/>
        <v>EMPTY</v>
      </c>
      <c r="Y1988" s="14" t="str">
        <f t="shared" si="340"/>
        <v>EMPTY</v>
      </c>
      <c r="Z1988" s="14" t="str">
        <f>IF(AND(P1988="beforeRx",O1989="afterRx"),J1989-timingTable[[#This Row],[FRT32_trace]],"EMPTY")</f>
        <v>EMPTY</v>
      </c>
      <c r="AA1988" s="14" t="str">
        <f>IF(AND(timingTable[[#This Row],[txEnd]]="txEnd",Q1992="rxStart"),I1992-timingTable[[#This Row],[FRT32_val]],"EMPTY")</f>
        <v>EMPTY</v>
      </c>
    </row>
    <row r="1989" spans="1:27" x14ac:dyDescent="0.25">
      <c r="A1989" s="14" t="s">
        <v>7027</v>
      </c>
      <c r="B1989">
        <v>335694675466</v>
      </c>
      <c r="C1989" s="14" t="s">
        <v>15105</v>
      </c>
      <c r="D1989">
        <v>123</v>
      </c>
      <c r="E1989" s="14" t="s">
        <v>3922</v>
      </c>
      <c r="F1989" s="14" t="s">
        <v>7879</v>
      </c>
      <c r="G1989" s="14">
        <f>timingTable[[#This Row],[FRT_DEC]]-B1988</f>
        <v>2</v>
      </c>
      <c r="H19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INFO]]))),H1988)</f>
        <v>144</v>
      </c>
      <c r="I19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89" s="14">
        <f>HEX2DEC(RIGHT(timingTable[[#This Row],[FRT_HEX]],MIN(LEN(timingTable[[#This Row],[FRT_HEX]])-2,8)))</f>
        <v>687226378</v>
      </c>
      <c r="K1989" s="14" t="str">
        <f>IF(timingTable[[#This Row],['[TRACECODE']:.1]]=140,"afterTx","")</f>
        <v/>
      </c>
      <c r="L1989" s="14" t="str">
        <f t="shared" ref="L1989:L2052" si="341">IF(AND(H1991=H1989,K1991="afterTx"),"beforeTx","")</f>
        <v/>
      </c>
      <c r="M1989" s="14" t="str">
        <f>IF(AND(H1989=H1988,K1988="afterTx",timingTable[[#This Row],['[TRACECODE']:.1]]=6),"dc","")</f>
        <v/>
      </c>
      <c r="N1989" s="14" t="str">
        <f t="shared" ref="N1989:N2052" si="342">IF(AND(H1989=H1987,M1987="dc"),"txEnd","")</f>
        <v/>
      </c>
      <c r="O1989" s="14" t="str">
        <f>IF(timingTable[[#This Row],['[TRACECODE']:.1]]=141,"afterRx","")</f>
        <v/>
      </c>
      <c r="P1989" s="14" t="str">
        <f t="shared" ref="P1989:P2052" si="343">IF(AND(H1989=H1990,O1990="afterRx"),"beforeRx","")</f>
        <v/>
      </c>
      <c r="Q1989" s="14" t="str">
        <f t="shared" ref="Q1989:Q2052" si="344">IF(AND(H1989=H1988,O1988="afterRx"),"rxStart","")</f>
        <v/>
      </c>
      <c r="R1989" s="14" t="str">
        <f t="shared" ref="R1989:R2052" si="345">IF(AND(H1989=H1987,Q1987="rxStart"),"rxEnd","")</f>
        <v/>
      </c>
      <c r="S1989" s="14" t="str">
        <f t="shared" ref="S1989:S2052" si="346">IF(AND(H1992=H1989,M1992="dc",L1989="beforeTx"),I1992-I1989,"EMPTY")</f>
        <v>EMPTY</v>
      </c>
      <c r="T1989" s="14" t="str">
        <f t="shared" ref="T1989:T2052" si="347">IF(AND(N1989="txEnd",P1991="beforeRx",O1992="afterRx"),J1991-I1989,"EMPTY")</f>
        <v>EMPTY</v>
      </c>
      <c r="U1989" s="14" t="str">
        <f t="shared" ref="U1989:U2052" si="348">IF(AND(L1991="beforeTx",R1989="rxEnd",H1991=H1989),I1991-I1989,"EMPTY")</f>
        <v>EMPTY</v>
      </c>
      <c r="V1989" s="14" t="str">
        <f t="shared" ref="V1989:V2052" si="349">IF(AND(R1989="rxEnd",M1994="dc",H1989=H1994),I1994-I1989,"EMPTY")</f>
        <v>EMPTY</v>
      </c>
      <c r="W1989" s="14" t="str">
        <f>IF(L1989="beforeTx",timingTable[[#This Row],[FRT32_val]]-timingTable[[#This Row],[FRT32_trace]],"EMPTY")</f>
        <v>EMPTY</v>
      </c>
      <c r="X1989" s="14" t="str">
        <f t="shared" ref="X1989:X2052" si="350">IF(AND(L1989="beforeTx",K1991="afterTx"),J1991-J1989,"EMPTY")</f>
        <v>EMPTY</v>
      </c>
      <c r="Y1989" s="14" t="str">
        <f t="shared" ref="Y1989:Y2052" si="351">IF(AND(R1989="rxEnd",L1991="beforeTx"),J1991-I1989,"EMPTY")</f>
        <v>EMPTY</v>
      </c>
      <c r="Z1989" s="14" t="str">
        <f>IF(AND(P1989="beforeRx",O1990="afterRx"),J1990-timingTable[[#This Row],[FRT32_trace]],"EMPTY")</f>
        <v>EMPTY</v>
      </c>
      <c r="AA1989" s="14" t="str">
        <f>IF(AND(timingTable[[#This Row],[txEnd]]="txEnd",Q1993="rxStart"),I1993-timingTable[[#This Row],[FRT32_val]],"EMPTY")</f>
        <v>EMPTY</v>
      </c>
    </row>
    <row r="1990" spans="1:27" x14ac:dyDescent="0.25">
      <c r="A1990" s="14" t="s">
        <v>7030</v>
      </c>
      <c r="B1990">
        <v>335694676028</v>
      </c>
      <c r="C1990" s="14" t="s">
        <v>15108</v>
      </c>
      <c r="D1990">
        <v>151</v>
      </c>
      <c r="E1990" s="14" t="s">
        <v>7876</v>
      </c>
      <c r="F1990" s="14" t="s">
        <v>7845</v>
      </c>
      <c r="G1990" s="14">
        <f>timingTable[[#This Row],[FRT_DEC]]-B1989</f>
        <v>562</v>
      </c>
      <c r="H19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INFO]]))),H1989)</f>
        <v>144</v>
      </c>
      <c r="I19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1990" s="14">
        <f>HEX2DEC(RIGHT(timingTable[[#This Row],[FRT_HEX]],MIN(LEN(timingTable[[#This Row],[FRT_HEX]])-2,8)))</f>
        <v>687226940</v>
      </c>
      <c r="K1990" s="14" t="str">
        <f>IF(timingTable[[#This Row],['[TRACECODE']:.1]]=140,"afterTx","")</f>
        <v/>
      </c>
      <c r="L1990" s="14" t="str">
        <f t="shared" si="341"/>
        <v/>
      </c>
      <c r="M1990" s="14" t="str">
        <f>IF(AND(H1990=H1989,K1989="afterTx",timingTable[[#This Row],['[TRACECODE']:.1]]=6),"dc","")</f>
        <v/>
      </c>
      <c r="N1990" s="14" t="str">
        <f t="shared" si="342"/>
        <v/>
      </c>
      <c r="O1990" s="14" t="str">
        <f>IF(timingTable[[#This Row],['[TRACECODE']:.1]]=141,"afterRx","")</f>
        <v/>
      </c>
      <c r="P1990" s="14" t="str">
        <f t="shared" si="343"/>
        <v/>
      </c>
      <c r="Q1990" s="14" t="str">
        <f t="shared" si="344"/>
        <v/>
      </c>
      <c r="R1990" s="14" t="str">
        <f t="shared" si="345"/>
        <v>rxEnd</v>
      </c>
      <c r="S1990" s="14" t="str">
        <f t="shared" si="346"/>
        <v>EMPTY</v>
      </c>
      <c r="T1990" s="14" t="str">
        <f t="shared" si="347"/>
        <v>EMPTY</v>
      </c>
      <c r="U1990" s="14" t="str">
        <f t="shared" si="348"/>
        <v>EMPTY</v>
      </c>
      <c r="V1990" s="14" t="str">
        <f t="shared" si="349"/>
        <v>EMPTY</v>
      </c>
      <c r="W1990" s="14" t="str">
        <f>IF(L1990="beforeTx",timingTable[[#This Row],[FRT32_val]]-timingTable[[#This Row],[FRT32_trace]],"EMPTY")</f>
        <v>EMPTY</v>
      </c>
      <c r="X1990" s="14" t="str">
        <f t="shared" si="350"/>
        <v>EMPTY</v>
      </c>
      <c r="Y1990" s="14" t="str">
        <f t="shared" si="351"/>
        <v>EMPTY</v>
      </c>
      <c r="Z1990" s="14" t="str">
        <f>IF(AND(P1990="beforeRx",O1991="afterRx"),J1991-timingTable[[#This Row],[FRT32_trace]],"EMPTY")</f>
        <v>EMPTY</v>
      </c>
      <c r="AA1990" s="14" t="str">
        <f>IF(AND(timingTable[[#This Row],[txEnd]]="txEnd",Q1994="rxStart"),I1994-timingTable[[#This Row],[FRT32_val]],"EMPTY")</f>
        <v>EMPTY</v>
      </c>
    </row>
    <row r="1991" spans="1:27" x14ac:dyDescent="0.25">
      <c r="A1991" s="14" t="s">
        <v>7032</v>
      </c>
      <c r="B1991">
        <v>335694676071</v>
      </c>
      <c r="C1991" s="14" t="s">
        <v>15110</v>
      </c>
      <c r="D1991">
        <v>151</v>
      </c>
      <c r="E1991" s="14" t="s">
        <v>7876</v>
      </c>
      <c r="F1991" s="14" t="s">
        <v>9929</v>
      </c>
      <c r="G1991" s="14">
        <f>timingTable[[#This Row],[FRT_DEC]]-B1990</f>
        <v>43</v>
      </c>
      <c r="H19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INFO]]))),H1990)</f>
        <v>144</v>
      </c>
      <c r="I19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1991" s="14">
        <f>HEX2DEC(RIGHT(timingTable[[#This Row],[FRT_HEX]],MIN(LEN(timingTable[[#This Row],[FRT_HEX]])-2,8)))</f>
        <v>687226983</v>
      </c>
      <c r="K1991" s="14" t="str">
        <f>IF(timingTable[[#This Row],['[TRACECODE']:.1]]=140,"afterTx","")</f>
        <v/>
      </c>
      <c r="L1991" s="14" t="str">
        <f t="shared" si="341"/>
        <v/>
      </c>
      <c r="M1991" s="14" t="str">
        <f>IF(AND(H1991=H1990,K1990="afterTx",timingTable[[#This Row],['[TRACECODE']:.1]]=6),"dc","")</f>
        <v/>
      </c>
      <c r="N1991" s="14" t="str">
        <f t="shared" si="342"/>
        <v/>
      </c>
      <c r="O1991" s="14" t="str">
        <f>IF(timingTable[[#This Row],['[TRACECODE']:.1]]=141,"afterRx","")</f>
        <v/>
      </c>
      <c r="P1991" s="14" t="str">
        <f t="shared" si="343"/>
        <v/>
      </c>
      <c r="Q1991" s="14" t="str">
        <f t="shared" si="344"/>
        <v/>
      </c>
      <c r="R1991" s="14" t="str">
        <f t="shared" si="345"/>
        <v/>
      </c>
      <c r="S1991" s="14" t="str">
        <f t="shared" si="346"/>
        <v>EMPTY</v>
      </c>
      <c r="T1991" s="14" t="str">
        <f t="shared" si="347"/>
        <v>EMPTY</v>
      </c>
      <c r="U1991" s="14" t="str">
        <f t="shared" si="348"/>
        <v>EMPTY</v>
      </c>
      <c r="V1991" s="14" t="str">
        <f t="shared" si="349"/>
        <v>EMPTY</v>
      </c>
      <c r="W1991" s="14" t="str">
        <f>IF(L1991="beforeTx",timingTable[[#This Row],[FRT32_val]]-timingTable[[#This Row],[FRT32_trace]],"EMPTY")</f>
        <v>EMPTY</v>
      </c>
      <c r="X1991" s="14" t="str">
        <f t="shared" si="350"/>
        <v>EMPTY</v>
      </c>
      <c r="Y1991" s="14" t="str">
        <f t="shared" si="351"/>
        <v>EMPTY</v>
      </c>
      <c r="Z1991" s="14" t="str">
        <f>IF(AND(P1991="beforeRx",O1992="afterRx"),J1992-timingTable[[#This Row],[FRT32_trace]],"EMPTY")</f>
        <v>EMPTY</v>
      </c>
      <c r="AA1991" s="14" t="str">
        <f>IF(AND(timingTable[[#This Row],[txEnd]]="txEnd",Q1995="rxStart"),I1995-timingTable[[#This Row],[FRT32_val]],"EMPTY")</f>
        <v>EMPTY</v>
      </c>
    </row>
    <row r="1992" spans="1:27" x14ac:dyDescent="0.25">
      <c r="A1992" s="14" t="s">
        <v>7047</v>
      </c>
      <c r="B1992">
        <v>335694677335</v>
      </c>
      <c r="C1992" s="14" t="s">
        <v>15126</v>
      </c>
      <c r="D1992">
        <v>151</v>
      </c>
      <c r="E1992" s="14" t="s">
        <v>7876</v>
      </c>
      <c r="F1992" s="14" t="s">
        <v>7989</v>
      </c>
      <c r="G1992" s="14">
        <f>timingTable[[#This Row],[FRT_DEC]]-B1991</f>
        <v>1264</v>
      </c>
      <c r="H19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INFO]]))),H1991)</f>
        <v>144</v>
      </c>
      <c r="I19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1992" s="14">
        <f>HEX2DEC(RIGHT(timingTable[[#This Row],[FRT_HEX]],MIN(LEN(timingTable[[#This Row],[FRT_HEX]])-2,8)))</f>
        <v>687228247</v>
      </c>
      <c r="K1992" s="14" t="str">
        <f>IF(timingTable[[#This Row],['[TRACECODE']:.1]]=140,"afterTx","")</f>
        <v/>
      </c>
      <c r="L1992" s="14" t="str">
        <f t="shared" si="341"/>
        <v/>
      </c>
      <c r="M1992" s="14" t="str">
        <f>IF(AND(H1992=H1991,K1991="afterTx",timingTable[[#This Row],['[TRACECODE']:.1]]=6),"dc","")</f>
        <v/>
      </c>
      <c r="N1992" s="14" t="str">
        <f t="shared" si="342"/>
        <v/>
      </c>
      <c r="O1992" s="14" t="str">
        <f>IF(timingTable[[#This Row],['[TRACECODE']:.1]]=141,"afterRx","")</f>
        <v/>
      </c>
      <c r="P1992" s="14" t="str">
        <f t="shared" si="343"/>
        <v/>
      </c>
      <c r="Q1992" s="14" t="str">
        <f t="shared" si="344"/>
        <v/>
      </c>
      <c r="R1992" s="14" t="str">
        <f t="shared" si="345"/>
        <v/>
      </c>
      <c r="S1992" s="14" t="str">
        <f t="shared" si="346"/>
        <v>EMPTY</v>
      </c>
      <c r="T1992" s="14" t="str">
        <f t="shared" si="347"/>
        <v>EMPTY</v>
      </c>
      <c r="U1992" s="14" t="str">
        <f t="shared" si="348"/>
        <v>EMPTY</v>
      </c>
      <c r="V1992" s="14" t="str">
        <f t="shared" si="349"/>
        <v>EMPTY</v>
      </c>
      <c r="W1992" s="14" t="str">
        <f>IF(L1992="beforeTx",timingTable[[#This Row],[FRT32_val]]-timingTable[[#This Row],[FRT32_trace]],"EMPTY")</f>
        <v>EMPTY</v>
      </c>
      <c r="X1992" s="14" t="str">
        <f t="shared" si="350"/>
        <v>EMPTY</v>
      </c>
      <c r="Y1992" s="14" t="str">
        <f t="shared" si="351"/>
        <v>EMPTY</v>
      </c>
      <c r="Z1992" s="14" t="str">
        <f>IF(AND(P1992="beforeRx",O1993="afterRx"),J1993-timingTable[[#This Row],[FRT32_trace]],"EMPTY")</f>
        <v>EMPTY</v>
      </c>
      <c r="AA1992" s="14" t="str">
        <f>IF(AND(timingTable[[#This Row],[txEnd]]="txEnd",Q1996="rxStart"),I1996-timingTable[[#This Row],[FRT32_val]],"EMPTY")</f>
        <v>EMPTY</v>
      </c>
    </row>
    <row r="1993" spans="1:27" x14ac:dyDescent="0.25">
      <c r="A1993" s="14" t="s">
        <v>7050</v>
      </c>
      <c r="B1993">
        <v>335694691695</v>
      </c>
      <c r="C1993" s="14" t="s">
        <v>15129</v>
      </c>
      <c r="D1993">
        <v>151</v>
      </c>
      <c r="E1993" s="14" t="s">
        <v>7876</v>
      </c>
      <c r="F1993" s="14" t="s">
        <v>7945</v>
      </c>
      <c r="G1993" s="14">
        <f>timingTable[[#This Row],[FRT_DEC]]-B1992</f>
        <v>14360</v>
      </c>
      <c r="H19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INFO]]))),H1992)</f>
        <v>144</v>
      </c>
      <c r="I19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1993" s="14">
        <f>HEX2DEC(RIGHT(timingTable[[#This Row],[FRT_HEX]],MIN(LEN(timingTable[[#This Row],[FRT_HEX]])-2,8)))</f>
        <v>687242607</v>
      </c>
      <c r="K1993" s="14" t="str">
        <f>IF(timingTable[[#This Row],['[TRACECODE']:.1]]=140,"afterTx","")</f>
        <v/>
      </c>
      <c r="L1993" s="14" t="str">
        <f t="shared" si="341"/>
        <v/>
      </c>
      <c r="M1993" s="14" t="str">
        <f>IF(AND(H1993=H1992,K1992="afterTx",timingTable[[#This Row],['[TRACECODE']:.1]]=6),"dc","")</f>
        <v/>
      </c>
      <c r="N1993" s="14" t="str">
        <f t="shared" si="342"/>
        <v/>
      </c>
      <c r="O1993" s="14" t="str">
        <f>IF(timingTable[[#This Row],['[TRACECODE']:.1]]=141,"afterRx","")</f>
        <v/>
      </c>
      <c r="P1993" s="14" t="str">
        <f t="shared" si="343"/>
        <v/>
      </c>
      <c r="Q1993" s="14" t="str">
        <f t="shared" si="344"/>
        <v/>
      </c>
      <c r="R1993" s="14" t="str">
        <f t="shared" si="345"/>
        <v/>
      </c>
      <c r="S1993" s="14" t="str">
        <f t="shared" si="346"/>
        <v>EMPTY</v>
      </c>
      <c r="T1993" s="14" t="str">
        <f t="shared" si="347"/>
        <v>EMPTY</v>
      </c>
      <c r="U1993" s="14" t="str">
        <f t="shared" si="348"/>
        <v>EMPTY</v>
      </c>
      <c r="V1993" s="14" t="str">
        <f t="shared" si="349"/>
        <v>EMPTY</v>
      </c>
      <c r="W1993" s="14" t="str">
        <f>IF(L1993="beforeTx",timingTable[[#This Row],[FRT32_val]]-timingTable[[#This Row],[FRT32_trace]],"EMPTY")</f>
        <v>EMPTY</v>
      </c>
      <c r="X1993" s="14" t="str">
        <f t="shared" si="350"/>
        <v>EMPTY</v>
      </c>
      <c r="Y1993" s="14" t="str">
        <f t="shared" si="351"/>
        <v>EMPTY</v>
      </c>
      <c r="Z1993" s="14" t="str">
        <f>IF(AND(P1993="beforeRx",O1994="afterRx"),J1994-timingTable[[#This Row],[FRT32_trace]],"EMPTY")</f>
        <v>EMPTY</v>
      </c>
      <c r="AA1993" s="14" t="str">
        <f>IF(AND(timingTable[[#This Row],[txEnd]]="txEnd",Q1997="rxStart"),I1997-timingTable[[#This Row],[FRT32_val]],"EMPTY")</f>
        <v>EMPTY</v>
      </c>
    </row>
    <row r="1994" spans="1:27" x14ac:dyDescent="0.25">
      <c r="A1994" s="14" t="s">
        <v>7053</v>
      </c>
      <c r="B1994">
        <v>335694716619</v>
      </c>
      <c r="C1994" s="14" t="s">
        <v>15132</v>
      </c>
      <c r="D1994">
        <v>124</v>
      </c>
      <c r="E1994" s="14" t="s">
        <v>3923</v>
      </c>
      <c r="F1994" s="14" t="s">
        <v>15133</v>
      </c>
      <c r="G1994" s="14">
        <f>timingTable[[#This Row],[FRT_DEC]]-B1993</f>
        <v>24924</v>
      </c>
      <c r="H19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INFO]]))),H1993)</f>
        <v>144</v>
      </c>
      <c r="I19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687267461</v>
      </c>
      <c r="J1994" s="14">
        <f>HEX2DEC(RIGHT(timingTable[[#This Row],[FRT_HEX]],MIN(LEN(timingTable[[#This Row],[FRT_HEX]])-2,8)))</f>
        <v>687267531</v>
      </c>
      <c r="K1994" s="14" t="str">
        <f>IF(timingTable[[#This Row],['[TRACECODE']:.1]]=140,"afterTx","")</f>
        <v/>
      </c>
      <c r="L1994" s="14" t="str">
        <f t="shared" si="341"/>
        <v/>
      </c>
      <c r="M1994" s="14" t="str">
        <f>IF(AND(H1994=H1993,K1993="afterTx",timingTable[[#This Row],['[TRACECODE']:.1]]=6),"dc","")</f>
        <v/>
      </c>
      <c r="N1994" s="14" t="str">
        <f t="shared" si="342"/>
        <v/>
      </c>
      <c r="O1994" s="14" t="str">
        <f>IF(timingTable[[#This Row],['[TRACECODE']:.1]]=141,"afterRx","")</f>
        <v/>
      </c>
      <c r="P1994" s="14" t="str">
        <f t="shared" si="343"/>
        <v/>
      </c>
      <c r="Q1994" s="14" t="str">
        <f t="shared" si="344"/>
        <v/>
      </c>
      <c r="R1994" s="14" t="str">
        <f t="shared" si="345"/>
        <v/>
      </c>
      <c r="S1994" s="14" t="str">
        <f t="shared" si="346"/>
        <v>EMPTY</v>
      </c>
      <c r="T1994" s="14" t="str">
        <f t="shared" si="347"/>
        <v>EMPTY</v>
      </c>
      <c r="U1994" s="14" t="str">
        <f t="shared" si="348"/>
        <v>EMPTY</v>
      </c>
      <c r="V1994" s="14" t="str">
        <f t="shared" si="349"/>
        <v>EMPTY</v>
      </c>
      <c r="W1994" s="14" t="str">
        <f>IF(L1994="beforeTx",timingTable[[#This Row],[FRT32_val]]-timingTable[[#This Row],[FRT32_trace]],"EMPTY")</f>
        <v>EMPTY</v>
      </c>
      <c r="X1994" s="14" t="str">
        <f t="shared" si="350"/>
        <v>EMPTY</v>
      </c>
      <c r="Y1994" s="14" t="str">
        <f t="shared" si="351"/>
        <v>EMPTY</v>
      </c>
      <c r="Z1994" s="14" t="str">
        <f>IF(AND(P1994="beforeRx",O1995="afterRx"),J1995-timingTable[[#This Row],[FRT32_trace]],"EMPTY")</f>
        <v>EMPTY</v>
      </c>
      <c r="AA1994" s="14" t="str">
        <f>IF(AND(timingTable[[#This Row],[txEnd]]="txEnd",Q1998="rxStart"),I1998-timingTable[[#This Row],[FRT32_val]],"EMPTY")</f>
        <v>EMPTY</v>
      </c>
    </row>
    <row r="1995" spans="1:27" x14ac:dyDescent="0.25">
      <c r="A1995" s="14" t="s">
        <v>7054</v>
      </c>
      <c r="B1995">
        <v>335694716621</v>
      </c>
      <c r="C1995" s="14" t="s">
        <v>15134</v>
      </c>
      <c r="D1995">
        <v>124</v>
      </c>
      <c r="E1995" s="14" t="s">
        <v>3923</v>
      </c>
      <c r="F1995" s="14" t="s">
        <v>7880</v>
      </c>
      <c r="G1995" s="14">
        <f>timingTable[[#This Row],[FRT_DEC]]-B1994</f>
        <v>2</v>
      </c>
      <c r="H19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INFO]]))),H1994)</f>
        <v>144</v>
      </c>
      <c r="I19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95" s="14">
        <f>HEX2DEC(RIGHT(timingTable[[#This Row],[FRT_HEX]],MIN(LEN(timingTable[[#This Row],[FRT_HEX]])-2,8)))</f>
        <v>687267533</v>
      </c>
      <c r="K1995" s="14" t="str">
        <f>IF(timingTable[[#This Row],['[TRACECODE']:.1]]=140,"afterTx","")</f>
        <v/>
      </c>
      <c r="L1995" s="14" t="str">
        <f t="shared" si="341"/>
        <v/>
      </c>
      <c r="M1995" s="14" t="str">
        <f>IF(AND(H1995=H1994,K1994="afterTx",timingTable[[#This Row],['[TRACECODE']:.1]]=6),"dc","")</f>
        <v/>
      </c>
      <c r="N1995" s="14" t="str">
        <f t="shared" si="342"/>
        <v/>
      </c>
      <c r="O1995" s="14" t="str">
        <f>IF(timingTable[[#This Row],['[TRACECODE']:.1]]=141,"afterRx","")</f>
        <v/>
      </c>
      <c r="P1995" s="14" t="str">
        <f t="shared" si="343"/>
        <v/>
      </c>
      <c r="Q1995" s="14" t="str">
        <f t="shared" si="344"/>
        <v/>
      </c>
      <c r="R1995" s="14" t="str">
        <f t="shared" si="345"/>
        <v/>
      </c>
      <c r="S1995" s="14" t="str">
        <f t="shared" si="346"/>
        <v>EMPTY</v>
      </c>
      <c r="T1995" s="14" t="str">
        <f t="shared" si="347"/>
        <v>EMPTY</v>
      </c>
      <c r="U1995" s="14" t="str">
        <f t="shared" si="348"/>
        <v>EMPTY</v>
      </c>
      <c r="V1995" s="14" t="str">
        <f t="shared" si="349"/>
        <v>EMPTY</v>
      </c>
      <c r="W1995" s="14" t="str">
        <f>IF(L1995="beforeTx",timingTable[[#This Row],[FRT32_val]]-timingTable[[#This Row],[FRT32_trace]],"EMPTY")</f>
        <v>EMPTY</v>
      </c>
      <c r="X1995" s="14" t="str">
        <f t="shared" si="350"/>
        <v>EMPTY</v>
      </c>
      <c r="Y1995" s="14" t="str">
        <f t="shared" si="351"/>
        <v>EMPTY</v>
      </c>
      <c r="Z1995" s="14" t="str">
        <f>IF(AND(P1995="beforeRx",O1996="afterRx"),J1996-timingTable[[#This Row],[FRT32_trace]],"EMPTY")</f>
        <v>EMPTY</v>
      </c>
      <c r="AA1995" s="14" t="str">
        <f>IF(AND(timingTable[[#This Row],[txEnd]]="txEnd",Q1999="rxStart"),I1999-timingTable[[#This Row],[FRT32_val]],"EMPTY")</f>
        <v>EMPTY</v>
      </c>
    </row>
    <row r="1996" spans="1:27" x14ac:dyDescent="0.25">
      <c r="A1996" s="14" t="s">
        <v>7055</v>
      </c>
      <c r="B1996">
        <v>335694716637</v>
      </c>
      <c r="C1996" s="14" t="s">
        <v>15135</v>
      </c>
      <c r="D1996">
        <v>151</v>
      </c>
      <c r="E1996" s="14" t="s">
        <v>7876</v>
      </c>
      <c r="F1996" s="14" t="s">
        <v>8889</v>
      </c>
      <c r="G1996" s="14">
        <f>timingTable[[#This Row],[FRT_DEC]]-B1995</f>
        <v>16</v>
      </c>
      <c r="H19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INFO]]))),H1995)</f>
        <v>144</v>
      </c>
      <c r="I19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1996" s="14">
        <f>HEX2DEC(RIGHT(timingTable[[#This Row],[FRT_HEX]],MIN(LEN(timingTable[[#This Row],[FRT_HEX]])-2,8)))</f>
        <v>687267549</v>
      </c>
      <c r="K1996" s="14" t="str">
        <f>IF(timingTable[[#This Row],['[TRACECODE']:.1]]=140,"afterTx","")</f>
        <v/>
      </c>
      <c r="L1996" s="14" t="str">
        <f t="shared" si="341"/>
        <v/>
      </c>
      <c r="M1996" s="14" t="str">
        <f>IF(AND(H1996=H1995,K1995="afterTx",timingTable[[#This Row],['[TRACECODE']:.1]]=6),"dc","")</f>
        <v/>
      </c>
      <c r="N1996" s="14" t="str">
        <f t="shared" si="342"/>
        <v/>
      </c>
      <c r="O1996" s="14" t="str">
        <f>IF(timingTable[[#This Row],['[TRACECODE']:.1]]=141,"afterRx","")</f>
        <v/>
      </c>
      <c r="P1996" s="14" t="str">
        <f t="shared" si="343"/>
        <v/>
      </c>
      <c r="Q1996" s="14" t="str">
        <f t="shared" si="344"/>
        <v/>
      </c>
      <c r="R1996" s="14" t="str">
        <f t="shared" si="345"/>
        <v/>
      </c>
      <c r="S1996" s="14" t="str">
        <f t="shared" si="346"/>
        <v>EMPTY</v>
      </c>
      <c r="T1996" s="14" t="str">
        <f t="shared" si="347"/>
        <v>EMPTY</v>
      </c>
      <c r="U1996" s="14" t="str">
        <f t="shared" si="348"/>
        <v>EMPTY</v>
      </c>
      <c r="V1996" s="14" t="str">
        <f t="shared" si="349"/>
        <v>EMPTY</v>
      </c>
      <c r="W1996" s="14" t="str">
        <f>IF(L1996="beforeTx",timingTable[[#This Row],[FRT32_val]]-timingTable[[#This Row],[FRT32_trace]],"EMPTY")</f>
        <v>EMPTY</v>
      </c>
      <c r="X1996" s="14" t="str">
        <f t="shared" si="350"/>
        <v>EMPTY</v>
      </c>
      <c r="Y1996" s="14" t="str">
        <f t="shared" si="351"/>
        <v>EMPTY</v>
      </c>
      <c r="Z1996" s="14" t="str">
        <f>IF(AND(P1996="beforeRx",O1997="afterRx"),J1997-timingTable[[#This Row],[FRT32_trace]],"EMPTY")</f>
        <v>EMPTY</v>
      </c>
      <c r="AA1996" s="14" t="str">
        <f>IF(AND(timingTable[[#This Row],[txEnd]]="txEnd",Q2000="rxStart"),I2000-timingTable[[#This Row],[FRT32_val]],"EMPTY")</f>
        <v>EMPTY</v>
      </c>
    </row>
    <row r="1997" spans="1:27" x14ac:dyDescent="0.25">
      <c r="A1997" s="14" t="s">
        <v>7065</v>
      </c>
      <c r="B1997">
        <v>335694716866</v>
      </c>
      <c r="C1997" s="14" t="s">
        <v>15148</v>
      </c>
      <c r="D1997">
        <v>129</v>
      </c>
      <c r="E1997" s="14" t="s">
        <v>3677</v>
      </c>
      <c r="F1997" s="14" t="s">
        <v>15149</v>
      </c>
      <c r="G1997" s="14">
        <f>timingTable[[#This Row],[FRT_DEC]]-B1996</f>
        <v>229</v>
      </c>
      <c r="H19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INFO]]))),H1996)</f>
        <v>144</v>
      </c>
      <c r="I19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687268461</v>
      </c>
      <c r="J1997" s="14">
        <f>HEX2DEC(RIGHT(timingTable[[#This Row],[FRT_HEX]],MIN(LEN(timingTable[[#This Row],[FRT_HEX]])-2,8)))</f>
        <v>687267778</v>
      </c>
      <c r="K1997" s="14" t="str">
        <f>IF(timingTable[[#This Row],['[TRACECODE']:.1]]=140,"afterTx","")</f>
        <v/>
      </c>
      <c r="L1997" s="14" t="str">
        <f t="shared" si="341"/>
        <v>beforeTx</v>
      </c>
      <c r="M1997" s="14" t="str">
        <f>IF(AND(H1997=H1996,K1996="afterTx",timingTable[[#This Row],['[TRACECODE']:.1]]=6),"dc","")</f>
        <v/>
      </c>
      <c r="N1997" s="14" t="str">
        <f t="shared" si="342"/>
        <v/>
      </c>
      <c r="O1997" s="14" t="str">
        <f>IF(timingTable[[#This Row],['[TRACECODE']:.1]]=141,"afterRx","")</f>
        <v/>
      </c>
      <c r="P1997" s="14" t="str">
        <f t="shared" si="343"/>
        <v/>
      </c>
      <c r="Q1997" s="14" t="str">
        <f t="shared" si="344"/>
        <v/>
      </c>
      <c r="R1997" s="14" t="str">
        <f t="shared" si="345"/>
        <v/>
      </c>
      <c r="S1997" s="14">
        <f t="shared" si="346"/>
        <v>801</v>
      </c>
      <c r="T1997" s="14" t="str">
        <f t="shared" si="347"/>
        <v>EMPTY</v>
      </c>
      <c r="U1997" s="14" t="str">
        <f t="shared" si="348"/>
        <v>EMPTY</v>
      </c>
      <c r="V1997" s="14" t="str">
        <f t="shared" si="349"/>
        <v>EMPTY</v>
      </c>
      <c r="W1997" s="14">
        <f>IF(L1997="beforeTx",timingTable[[#This Row],[FRT32_val]]-timingTable[[#This Row],[FRT32_trace]],"EMPTY")</f>
        <v>683</v>
      </c>
      <c r="X1997" s="14">
        <f t="shared" si="350"/>
        <v>759</v>
      </c>
      <c r="Y1997" s="14" t="str">
        <f t="shared" si="351"/>
        <v>EMPTY</v>
      </c>
      <c r="Z1997" s="14" t="str">
        <f>IF(AND(P1997="beforeRx",O1998="afterRx"),J1998-timingTable[[#This Row],[FRT32_trace]],"EMPTY")</f>
        <v>EMPTY</v>
      </c>
      <c r="AA1997" s="14" t="str">
        <f>IF(AND(timingTable[[#This Row],[txEnd]]="txEnd",Q2001="rxStart"),I2001-timingTable[[#This Row],[FRT32_val]],"EMPTY")</f>
        <v>EMPTY</v>
      </c>
    </row>
    <row r="1998" spans="1:27" x14ac:dyDescent="0.25">
      <c r="A1998" s="14" t="s">
        <v>7066</v>
      </c>
      <c r="B1998">
        <v>335694716869</v>
      </c>
      <c r="C1998" s="14" t="s">
        <v>15150</v>
      </c>
      <c r="D1998">
        <v>129</v>
      </c>
      <c r="E1998" s="14" t="s">
        <v>3677</v>
      </c>
      <c r="F1998" s="14" t="s">
        <v>7881</v>
      </c>
      <c r="G1998" s="14">
        <f>timingTable[[#This Row],[FRT_DEC]]-B1997</f>
        <v>3</v>
      </c>
      <c r="H19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INFO]]))),H1997)</f>
        <v>144</v>
      </c>
      <c r="I19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1998" s="14">
        <f>HEX2DEC(RIGHT(timingTable[[#This Row],[FRT_HEX]],MIN(LEN(timingTable[[#This Row],[FRT_HEX]])-2,8)))</f>
        <v>687267781</v>
      </c>
      <c r="K1998" s="14" t="str">
        <f>IF(timingTable[[#This Row],['[TRACECODE']:.1]]=140,"afterTx","")</f>
        <v/>
      </c>
      <c r="L1998" s="14" t="str">
        <f t="shared" si="341"/>
        <v/>
      </c>
      <c r="M1998" s="14" t="str">
        <f>IF(AND(H1998=H1997,K1997="afterTx",timingTable[[#This Row],['[TRACECODE']:.1]]=6),"dc","")</f>
        <v/>
      </c>
      <c r="N1998" s="14" t="str">
        <f t="shared" si="342"/>
        <v/>
      </c>
      <c r="O1998" s="14" t="str">
        <f>IF(timingTable[[#This Row],['[TRACECODE']:.1]]=141,"afterRx","")</f>
        <v/>
      </c>
      <c r="P1998" s="14" t="str">
        <f t="shared" si="343"/>
        <v/>
      </c>
      <c r="Q1998" s="14" t="str">
        <f t="shared" si="344"/>
        <v/>
      </c>
      <c r="R1998" s="14" t="str">
        <f t="shared" si="345"/>
        <v/>
      </c>
      <c r="S1998" s="14" t="str">
        <f t="shared" si="346"/>
        <v>EMPTY</v>
      </c>
      <c r="T1998" s="14" t="str">
        <f t="shared" si="347"/>
        <v>EMPTY</v>
      </c>
      <c r="U1998" s="14" t="str">
        <f t="shared" si="348"/>
        <v>EMPTY</v>
      </c>
      <c r="V1998" s="14" t="str">
        <f t="shared" si="349"/>
        <v>EMPTY</v>
      </c>
      <c r="W1998" s="14" t="str">
        <f>IF(L1998="beforeTx",timingTable[[#This Row],[FRT32_val]]-timingTable[[#This Row],[FRT32_trace]],"EMPTY")</f>
        <v>EMPTY</v>
      </c>
      <c r="X1998" s="14" t="str">
        <f t="shared" si="350"/>
        <v>EMPTY</v>
      </c>
      <c r="Y1998" s="14" t="str">
        <f t="shared" si="351"/>
        <v>EMPTY</v>
      </c>
      <c r="Z1998" s="14" t="str">
        <f>IF(AND(P1998="beforeRx",O1999="afterRx"),J1999-timingTable[[#This Row],[FRT32_trace]],"EMPTY")</f>
        <v>EMPTY</v>
      </c>
      <c r="AA1998" s="14" t="str">
        <f>IF(AND(timingTable[[#This Row],[txEnd]]="txEnd",Q2002="rxStart"),I2002-timingTable[[#This Row],[FRT32_val]],"EMPTY")</f>
        <v>EMPTY</v>
      </c>
    </row>
    <row r="1999" spans="1:27" x14ac:dyDescent="0.25">
      <c r="A1999" s="14" t="s">
        <v>7067</v>
      </c>
      <c r="B1999">
        <v>335694717625</v>
      </c>
      <c r="C1999" s="14" t="s">
        <v>15151</v>
      </c>
      <c r="D1999">
        <v>140</v>
      </c>
      <c r="E1999" s="14" t="s">
        <v>1076</v>
      </c>
      <c r="F1999" s="14" t="s">
        <v>4028</v>
      </c>
      <c r="G1999" s="14">
        <f>timingTable[[#This Row],[FRT_DEC]]-B1998</f>
        <v>756</v>
      </c>
      <c r="H19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INFO]]))),H1998)</f>
        <v>144</v>
      </c>
      <c r="I199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1999" s="14">
        <f>HEX2DEC(RIGHT(timingTable[[#This Row],[FRT_HEX]],MIN(LEN(timingTable[[#This Row],[FRT_HEX]])-2,8)))</f>
        <v>687268537</v>
      </c>
      <c r="K1999" s="14" t="str">
        <f>IF(timingTable[[#This Row],['[TRACECODE']:.1]]=140,"afterTx","")</f>
        <v>afterTx</v>
      </c>
      <c r="L1999" s="14" t="str">
        <f t="shared" si="341"/>
        <v/>
      </c>
      <c r="M1999" s="14" t="str">
        <f>IF(AND(H1999=H1998,K1998="afterTx",timingTable[[#This Row],['[TRACECODE']:.1]]=6),"dc","")</f>
        <v/>
      </c>
      <c r="N1999" s="14" t="str">
        <f t="shared" si="342"/>
        <v/>
      </c>
      <c r="O1999" s="14" t="str">
        <f>IF(timingTable[[#This Row],['[TRACECODE']:.1]]=141,"afterRx","")</f>
        <v/>
      </c>
      <c r="P1999" s="14" t="str">
        <f t="shared" si="343"/>
        <v/>
      </c>
      <c r="Q1999" s="14" t="str">
        <f t="shared" si="344"/>
        <v/>
      </c>
      <c r="R1999" s="14" t="str">
        <f t="shared" si="345"/>
        <v/>
      </c>
      <c r="S1999" s="14" t="str">
        <f t="shared" si="346"/>
        <v>EMPTY</v>
      </c>
      <c r="T1999" s="14" t="str">
        <f t="shared" si="347"/>
        <v>EMPTY</v>
      </c>
      <c r="U1999" s="14" t="str">
        <f t="shared" si="348"/>
        <v>EMPTY</v>
      </c>
      <c r="V1999" s="14" t="str">
        <f t="shared" si="349"/>
        <v>EMPTY</v>
      </c>
      <c r="W1999" s="14" t="str">
        <f>IF(L1999="beforeTx",timingTable[[#This Row],[FRT32_val]]-timingTable[[#This Row],[FRT32_trace]],"EMPTY")</f>
        <v>EMPTY</v>
      </c>
      <c r="X1999" s="14" t="str">
        <f t="shared" si="350"/>
        <v>EMPTY</v>
      </c>
      <c r="Y1999" s="14" t="str">
        <f t="shared" si="351"/>
        <v>EMPTY</v>
      </c>
      <c r="Z1999" s="14" t="str">
        <f>IF(AND(P1999="beforeRx",O2000="afterRx"),J2000-timingTable[[#This Row],[FRT32_trace]],"EMPTY")</f>
        <v>EMPTY</v>
      </c>
      <c r="AA1999" s="14" t="str">
        <f>IF(AND(timingTable[[#This Row],[txEnd]]="txEnd",Q2003="rxStart"),I2003-timingTable[[#This Row],[FRT32_val]],"EMPTY")</f>
        <v>EMPTY</v>
      </c>
    </row>
    <row r="2000" spans="1:27" x14ac:dyDescent="0.25">
      <c r="A2000" s="14" t="s">
        <v>7069</v>
      </c>
      <c r="B2000">
        <v>335694722118</v>
      </c>
      <c r="C2000" s="14" t="s">
        <v>15153</v>
      </c>
      <c r="D2000">
        <v>6</v>
      </c>
      <c r="E2000" s="14" t="s">
        <v>1077</v>
      </c>
      <c r="F2000" s="14" t="s">
        <v>15154</v>
      </c>
      <c r="G2000" s="14">
        <f>timingTable[[#This Row],[FRT_DEC]]-B1999</f>
        <v>4493</v>
      </c>
      <c r="H20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INFO]]))),H1999)</f>
        <v>144</v>
      </c>
      <c r="I20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687269262</v>
      </c>
      <c r="J2000" s="14">
        <f>HEX2DEC(RIGHT(timingTable[[#This Row],[FRT_HEX]],MIN(LEN(timingTable[[#This Row],[FRT_HEX]])-2,8)))</f>
        <v>687273030</v>
      </c>
      <c r="K2000" s="14" t="str">
        <f>IF(timingTable[[#This Row],['[TRACECODE']:.1]]=140,"afterTx","")</f>
        <v/>
      </c>
      <c r="L2000" s="14" t="str">
        <f t="shared" si="341"/>
        <v/>
      </c>
      <c r="M2000" s="14" t="str">
        <f>IF(AND(H2000=H1999,K1999="afterTx",timingTable[[#This Row],['[TRACECODE']:.1]]=6),"dc","")</f>
        <v>dc</v>
      </c>
      <c r="N2000" s="14" t="str">
        <f t="shared" si="342"/>
        <v/>
      </c>
      <c r="O2000" s="14" t="str">
        <f>IF(timingTable[[#This Row],['[TRACECODE']:.1]]=141,"afterRx","")</f>
        <v/>
      </c>
      <c r="P2000" s="14" t="str">
        <f t="shared" si="343"/>
        <v/>
      </c>
      <c r="Q2000" s="14" t="str">
        <f t="shared" si="344"/>
        <v/>
      </c>
      <c r="R2000" s="14" t="str">
        <f t="shared" si="345"/>
        <v/>
      </c>
      <c r="S2000" s="14" t="str">
        <f t="shared" si="346"/>
        <v>EMPTY</v>
      </c>
      <c r="T2000" s="14" t="str">
        <f t="shared" si="347"/>
        <v>EMPTY</v>
      </c>
      <c r="U2000" s="14" t="str">
        <f t="shared" si="348"/>
        <v>EMPTY</v>
      </c>
      <c r="V2000" s="14" t="str">
        <f t="shared" si="349"/>
        <v>EMPTY</v>
      </c>
      <c r="W2000" s="14" t="str">
        <f>IF(L2000="beforeTx",timingTable[[#This Row],[FRT32_val]]-timingTable[[#This Row],[FRT32_trace]],"EMPTY")</f>
        <v>EMPTY</v>
      </c>
      <c r="X2000" s="14" t="str">
        <f t="shared" si="350"/>
        <v>EMPTY</v>
      </c>
      <c r="Y2000" s="14" t="str">
        <f t="shared" si="351"/>
        <v>EMPTY</v>
      </c>
      <c r="Z2000" s="14" t="str">
        <f>IF(AND(P2000="beforeRx",O2001="afterRx"),J2001-timingTable[[#This Row],[FRT32_trace]],"EMPTY")</f>
        <v>EMPTY</v>
      </c>
      <c r="AA2000" s="14" t="str">
        <f>IF(AND(timingTable[[#This Row],[txEnd]]="txEnd",Q2004="rxStart"),I2004-timingTable[[#This Row],[FRT32_val]],"EMPTY")</f>
        <v>EMPTY</v>
      </c>
    </row>
    <row r="2001" spans="1:27" x14ac:dyDescent="0.25">
      <c r="A2001" s="14" t="s">
        <v>7070</v>
      </c>
      <c r="B2001">
        <v>335694722120</v>
      </c>
      <c r="C2001" s="14" t="s">
        <v>15155</v>
      </c>
      <c r="D2001">
        <v>6</v>
      </c>
      <c r="E2001" s="14" t="s">
        <v>1077</v>
      </c>
      <c r="F2001" s="14" t="s">
        <v>7877</v>
      </c>
      <c r="G2001" s="14">
        <f>timingTable[[#This Row],[FRT_DEC]]-B2000</f>
        <v>2</v>
      </c>
      <c r="H20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INFO]]))),H2000)</f>
        <v>144</v>
      </c>
      <c r="I20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01" s="14">
        <f>HEX2DEC(RIGHT(timingTable[[#This Row],[FRT_HEX]],MIN(LEN(timingTable[[#This Row],[FRT_HEX]])-2,8)))</f>
        <v>687273032</v>
      </c>
      <c r="K2001" s="14" t="str">
        <f>IF(timingTable[[#This Row],['[TRACECODE']:.1]]=140,"afterTx","")</f>
        <v/>
      </c>
      <c r="L2001" s="14" t="str">
        <f t="shared" si="341"/>
        <v/>
      </c>
      <c r="M2001" s="14" t="str">
        <f>IF(AND(H2001=H2000,K2000="afterTx",timingTable[[#This Row],['[TRACECODE']:.1]]=6),"dc","")</f>
        <v/>
      </c>
      <c r="N2001" s="14" t="str">
        <f t="shared" si="342"/>
        <v/>
      </c>
      <c r="O2001" s="14" t="str">
        <f>IF(timingTable[[#This Row],['[TRACECODE']:.1]]=141,"afterRx","")</f>
        <v/>
      </c>
      <c r="P2001" s="14" t="str">
        <f t="shared" si="343"/>
        <v/>
      </c>
      <c r="Q2001" s="14" t="str">
        <f t="shared" si="344"/>
        <v/>
      </c>
      <c r="R2001" s="14" t="str">
        <f t="shared" si="345"/>
        <v/>
      </c>
      <c r="S2001" s="14" t="str">
        <f t="shared" si="346"/>
        <v>EMPTY</v>
      </c>
      <c r="T2001" s="14" t="str">
        <f t="shared" si="347"/>
        <v>EMPTY</v>
      </c>
      <c r="U2001" s="14" t="str">
        <f t="shared" si="348"/>
        <v>EMPTY</v>
      </c>
      <c r="V2001" s="14" t="str">
        <f t="shared" si="349"/>
        <v>EMPTY</v>
      </c>
      <c r="W2001" s="14" t="str">
        <f>IF(L2001="beforeTx",timingTable[[#This Row],[FRT32_val]]-timingTable[[#This Row],[FRT32_trace]],"EMPTY")</f>
        <v>EMPTY</v>
      </c>
      <c r="X2001" s="14" t="str">
        <f t="shared" si="350"/>
        <v>EMPTY</v>
      </c>
      <c r="Y2001" s="14" t="str">
        <f t="shared" si="351"/>
        <v>EMPTY</v>
      </c>
      <c r="Z2001" s="14" t="str">
        <f>IF(AND(P2001="beforeRx",O2002="afterRx"),J2002-timingTable[[#This Row],[FRT32_trace]],"EMPTY")</f>
        <v>EMPTY</v>
      </c>
      <c r="AA2001" s="14" t="str">
        <f>IF(AND(timingTable[[#This Row],[txEnd]]="txEnd",Q2005="rxStart"),I2005-timingTable[[#This Row],[FRT32_val]],"EMPTY")</f>
        <v>EMPTY</v>
      </c>
    </row>
    <row r="2002" spans="1:27" x14ac:dyDescent="0.25">
      <c r="A2002" s="14" t="s">
        <v>7071</v>
      </c>
      <c r="B2002">
        <v>335694722122</v>
      </c>
      <c r="C2002" s="14" t="s">
        <v>15156</v>
      </c>
      <c r="D2002">
        <v>122</v>
      </c>
      <c r="E2002" s="14" t="s">
        <v>3921</v>
      </c>
      <c r="F2002" s="14" t="s">
        <v>15157</v>
      </c>
      <c r="G2002" s="14">
        <f>timingTable[[#This Row],[FRT_DEC]]-B2001</f>
        <v>2</v>
      </c>
      <c r="H20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INFO]]))),H2001)</f>
        <v>144</v>
      </c>
      <c r="I20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687273002</v>
      </c>
      <c r="J2002" s="14">
        <f>HEX2DEC(RIGHT(timingTable[[#This Row],[FRT_HEX]],MIN(LEN(timingTable[[#This Row],[FRT_HEX]])-2,8)))</f>
        <v>687273034</v>
      </c>
      <c r="K2002" s="14" t="str">
        <f>IF(timingTable[[#This Row],['[TRACECODE']:.1]]=140,"afterTx","")</f>
        <v/>
      </c>
      <c r="L2002" s="14" t="str">
        <f t="shared" si="341"/>
        <v/>
      </c>
      <c r="M2002" s="14" t="str">
        <f>IF(AND(H2002=H2001,K2001="afterTx",timingTable[[#This Row],['[TRACECODE']:.1]]=6),"dc","")</f>
        <v/>
      </c>
      <c r="N2002" s="14" t="str">
        <f t="shared" si="342"/>
        <v>txEnd</v>
      </c>
      <c r="O2002" s="14" t="str">
        <f>IF(timingTable[[#This Row],['[TRACECODE']:.1]]=141,"afterRx","")</f>
        <v/>
      </c>
      <c r="P2002" s="14" t="str">
        <f t="shared" si="343"/>
        <v/>
      </c>
      <c r="Q2002" s="14" t="str">
        <f t="shared" si="344"/>
        <v/>
      </c>
      <c r="R2002" s="14" t="str">
        <f t="shared" si="345"/>
        <v/>
      </c>
      <c r="S2002" s="14" t="str">
        <f t="shared" si="346"/>
        <v>EMPTY</v>
      </c>
      <c r="T2002" s="14" t="str">
        <f t="shared" si="347"/>
        <v>EMPTY</v>
      </c>
      <c r="U2002" s="14" t="str">
        <f t="shared" si="348"/>
        <v>EMPTY</v>
      </c>
      <c r="V2002" s="14" t="str">
        <f t="shared" si="349"/>
        <v>EMPTY</v>
      </c>
      <c r="W2002" s="14" t="str">
        <f>IF(L2002="beforeTx",timingTable[[#This Row],[FRT32_val]]-timingTable[[#This Row],[FRT32_trace]],"EMPTY")</f>
        <v>EMPTY</v>
      </c>
      <c r="X2002" s="14" t="str">
        <f t="shared" si="350"/>
        <v>EMPTY</v>
      </c>
      <c r="Y2002" s="14" t="str">
        <f t="shared" si="351"/>
        <v>EMPTY</v>
      </c>
      <c r="Z2002" s="14" t="str">
        <f>IF(AND(P2002="beforeRx",O2003="afterRx"),J2003-timingTable[[#This Row],[FRT32_trace]],"EMPTY")</f>
        <v>EMPTY</v>
      </c>
      <c r="AA2002" s="14" t="str">
        <f>IF(AND(timingTable[[#This Row],[txEnd]]="txEnd",Q2006="rxStart"),I2006-timingTable[[#This Row],[FRT32_val]],"EMPTY")</f>
        <v>EMPTY</v>
      </c>
    </row>
    <row r="2003" spans="1:27" x14ac:dyDescent="0.25">
      <c r="A2003" s="14" t="s">
        <v>7072</v>
      </c>
      <c r="B2003">
        <v>335694722126</v>
      </c>
      <c r="C2003" s="14" t="s">
        <v>15158</v>
      </c>
      <c r="D2003">
        <v>122</v>
      </c>
      <c r="E2003" s="14" t="s">
        <v>3921</v>
      </c>
      <c r="F2003" s="14" t="s">
        <v>7878</v>
      </c>
      <c r="G2003" s="14">
        <f>timingTable[[#This Row],[FRT_DEC]]-B2002</f>
        <v>4</v>
      </c>
      <c r="H20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INFO]]))),H2002)</f>
        <v>144</v>
      </c>
      <c r="I20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03" s="14">
        <f>HEX2DEC(RIGHT(timingTable[[#This Row],[FRT_HEX]],MIN(LEN(timingTable[[#This Row],[FRT_HEX]])-2,8)))</f>
        <v>687273038</v>
      </c>
      <c r="K2003" s="14" t="str">
        <f>IF(timingTable[[#This Row],['[TRACECODE']:.1]]=140,"afterTx","")</f>
        <v/>
      </c>
      <c r="L2003" s="14" t="str">
        <f t="shared" si="341"/>
        <v/>
      </c>
      <c r="M2003" s="14" t="str">
        <f>IF(AND(H2003=H2002,K2002="afterTx",timingTable[[#This Row],['[TRACECODE']:.1]]=6),"dc","")</f>
        <v/>
      </c>
      <c r="N2003" s="14" t="str">
        <f t="shared" si="342"/>
        <v/>
      </c>
      <c r="O2003" s="14" t="str">
        <f>IF(timingTable[[#This Row],['[TRACECODE']:.1]]=141,"afterRx","")</f>
        <v/>
      </c>
      <c r="P2003" s="14" t="str">
        <f t="shared" si="343"/>
        <v/>
      </c>
      <c r="Q2003" s="14" t="str">
        <f t="shared" si="344"/>
        <v/>
      </c>
      <c r="R2003" s="14" t="str">
        <f t="shared" si="345"/>
        <v/>
      </c>
      <c r="S2003" s="14" t="str">
        <f t="shared" si="346"/>
        <v>EMPTY</v>
      </c>
      <c r="T2003" s="14" t="str">
        <f t="shared" si="347"/>
        <v>EMPTY</v>
      </c>
      <c r="U2003" s="14" t="str">
        <f t="shared" si="348"/>
        <v>EMPTY</v>
      </c>
      <c r="V2003" s="14" t="str">
        <f t="shared" si="349"/>
        <v>EMPTY</v>
      </c>
      <c r="W2003" s="14" t="str">
        <f>IF(L2003="beforeTx",timingTable[[#This Row],[FRT32_val]]-timingTable[[#This Row],[FRT32_trace]],"EMPTY")</f>
        <v>EMPTY</v>
      </c>
      <c r="X2003" s="14" t="str">
        <f t="shared" si="350"/>
        <v>EMPTY</v>
      </c>
      <c r="Y2003" s="14" t="str">
        <f t="shared" si="351"/>
        <v>EMPTY</v>
      </c>
      <c r="Z2003" s="14" t="str">
        <f>IF(AND(P2003="beforeRx",O2004="afterRx"),J2004-timingTable[[#This Row],[FRT32_trace]],"EMPTY")</f>
        <v>EMPTY</v>
      </c>
      <c r="AA2003" s="14" t="str">
        <f>IF(AND(timingTable[[#This Row],[txEnd]]="txEnd",Q2007="rxStart"),I2007-timingTable[[#This Row],[FRT32_val]],"EMPTY")</f>
        <v>EMPTY</v>
      </c>
    </row>
    <row r="2004" spans="1:27" x14ac:dyDescent="0.25">
      <c r="A2004" s="14" t="s">
        <v>7073</v>
      </c>
      <c r="B2004">
        <v>335694722135</v>
      </c>
      <c r="C2004" s="14" t="s">
        <v>15159</v>
      </c>
      <c r="D2004">
        <v>151</v>
      </c>
      <c r="E2004" s="14" t="s">
        <v>7876</v>
      </c>
      <c r="F2004" s="14" t="s">
        <v>8006</v>
      </c>
      <c r="G2004" s="14">
        <f>timingTable[[#This Row],[FRT_DEC]]-B2003</f>
        <v>9</v>
      </c>
      <c r="H20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INFO]]))),H2003)</f>
        <v>144</v>
      </c>
      <c r="I20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004" s="14">
        <f>HEX2DEC(RIGHT(timingTable[[#This Row],[FRT_HEX]],MIN(LEN(timingTable[[#This Row],[FRT_HEX]])-2,8)))</f>
        <v>687273047</v>
      </c>
      <c r="K2004" s="14" t="str">
        <f>IF(timingTable[[#This Row],['[TRACECODE']:.1]]=140,"afterTx","")</f>
        <v/>
      </c>
      <c r="L2004" s="14" t="str">
        <f t="shared" si="341"/>
        <v/>
      </c>
      <c r="M2004" s="14" t="str">
        <f>IF(AND(H2004=H2003,K2003="afterTx",timingTable[[#This Row],['[TRACECODE']:.1]]=6),"dc","")</f>
        <v/>
      </c>
      <c r="N2004" s="14" t="str">
        <f t="shared" si="342"/>
        <v/>
      </c>
      <c r="O2004" s="14" t="str">
        <f>IF(timingTable[[#This Row],['[TRACECODE']:.1]]=141,"afterRx","")</f>
        <v/>
      </c>
      <c r="P2004" s="14" t="str">
        <f t="shared" si="343"/>
        <v/>
      </c>
      <c r="Q2004" s="14" t="str">
        <f t="shared" si="344"/>
        <v/>
      </c>
      <c r="R2004" s="14" t="str">
        <f t="shared" si="345"/>
        <v/>
      </c>
      <c r="S2004" s="14" t="str">
        <f t="shared" si="346"/>
        <v>EMPTY</v>
      </c>
      <c r="T2004" s="14" t="str">
        <f t="shared" si="347"/>
        <v>EMPTY</v>
      </c>
      <c r="U2004" s="14" t="str">
        <f t="shared" si="348"/>
        <v>EMPTY</v>
      </c>
      <c r="V2004" s="14" t="str">
        <f t="shared" si="349"/>
        <v>EMPTY</v>
      </c>
      <c r="W2004" s="14" t="str">
        <f>IF(L2004="beforeTx",timingTable[[#This Row],[FRT32_val]]-timingTable[[#This Row],[FRT32_trace]],"EMPTY")</f>
        <v>EMPTY</v>
      </c>
      <c r="X2004" s="14" t="str">
        <f t="shared" si="350"/>
        <v>EMPTY</v>
      </c>
      <c r="Y2004" s="14" t="str">
        <f t="shared" si="351"/>
        <v>EMPTY</v>
      </c>
      <c r="Z2004" s="14" t="str">
        <f>IF(AND(P2004="beforeRx",O2005="afterRx"),J2005-timingTable[[#This Row],[FRT32_trace]],"EMPTY")</f>
        <v>EMPTY</v>
      </c>
      <c r="AA2004" s="14" t="str">
        <f>IF(AND(timingTable[[#This Row],[txEnd]]="txEnd",Q2008="rxStart"),I2008-timingTable[[#This Row],[FRT32_val]],"EMPTY")</f>
        <v>EMPTY</v>
      </c>
    </row>
    <row r="2005" spans="1:27" x14ac:dyDescent="0.25">
      <c r="A2005" s="14" t="s">
        <v>7081</v>
      </c>
      <c r="B2005">
        <v>335694722604</v>
      </c>
      <c r="C2005" s="14" t="s">
        <v>15169</v>
      </c>
      <c r="D2005">
        <v>151</v>
      </c>
      <c r="E2005" s="14" t="s">
        <v>7876</v>
      </c>
      <c r="F2005" s="14" t="s">
        <v>8130</v>
      </c>
      <c r="G2005" s="14">
        <f>timingTable[[#This Row],[FRT_DEC]]-B2004</f>
        <v>469</v>
      </c>
      <c r="H20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INFO]]))),H2004)</f>
        <v>144</v>
      </c>
      <c r="I20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005" s="14">
        <f>HEX2DEC(RIGHT(timingTable[[#This Row],[FRT_HEX]],MIN(LEN(timingTable[[#This Row],[FRT_HEX]])-2,8)))</f>
        <v>687273516</v>
      </c>
      <c r="K2005" s="14" t="str">
        <f>IF(timingTable[[#This Row],['[TRACECODE']:.1]]=140,"afterTx","")</f>
        <v/>
      </c>
      <c r="L2005" s="14" t="str">
        <f t="shared" si="341"/>
        <v/>
      </c>
      <c r="M2005" s="14" t="str">
        <f>IF(AND(H2005=H2004,K2004="afterTx",timingTable[[#This Row],['[TRACECODE']:.1]]=6),"dc","")</f>
        <v/>
      </c>
      <c r="N2005" s="14" t="str">
        <f t="shared" si="342"/>
        <v/>
      </c>
      <c r="O2005" s="14" t="str">
        <f>IF(timingTable[[#This Row],['[TRACECODE']:.1]]=141,"afterRx","")</f>
        <v/>
      </c>
      <c r="P2005" s="14" t="str">
        <f t="shared" si="343"/>
        <v/>
      </c>
      <c r="Q2005" s="14" t="str">
        <f t="shared" si="344"/>
        <v/>
      </c>
      <c r="R2005" s="14" t="str">
        <f t="shared" si="345"/>
        <v/>
      </c>
      <c r="S2005" s="14" t="str">
        <f t="shared" si="346"/>
        <v>EMPTY</v>
      </c>
      <c r="T2005" s="14" t="str">
        <f t="shared" si="347"/>
        <v>EMPTY</v>
      </c>
      <c r="U2005" s="14" t="str">
        <f t="shared" si="348"/>
        <v>EMPTY</v>
      </c>
      <c r="V2005" s="14" t="str">
        <f t="shared" si="349"/>
        <v>EMPTY</v>
      </c>
      <c r="W2005" s="14" t="str">
        <f>IF(L2005="beforeTx",timingTable[[#This Row],[FRT32_val]]-timingTable[[#This Row],[FRT32_trace]],"EMPTY")</f>
        <v>EMPTY</v>
      </c>
      <c r="X2005" s="14" t="str">
        <f t="shared" si="350"/>
        <v>EMPTY</v>
      </c>
      <c r="Y2005" s="14" t="str">
        <f t="shared" si="351"/>
        <v>EMPTY</v>
      </c>
      <c r="Z2005" s="14" t="str">
        <f>IF(AND(P2005="beforeRx",O2006="afterRx"),J2006-timingTable[[#This Row],[FRT32_trace]],"EMPTY")</f>
        <v>EMPTY</v>
      </c>
      <c r="AA2005" s="14" t="str">
        <f>IF(AND(timingTable[[#This Row],[txEnd]]="txEnd",Q2009="rxStart"),I2009-timingTable[[#This Row],[FRT32_val]],"EMPTY")</f>
        <v>EMPTY</v>
      </c>
    </row>
    <row r="2006" spans="1:27" x14ac:dyDescent="0.25">
      <c r="A2006" s="14" t="s">
        <v>7085</v>
      </c>
      <c r="B2006">
        <v>335694722628</v>
      </c>
      <c r="C2006" s="14" t="s">
        <v>15172</v>
      </c>
      <c r="D2006">
        <v>130</v>
      </c>
      <c r="E2006" s="14" t="s">
        <v>3933</v>
      </c>
      <c r="F2006" s="14" t="s">
        <v>4029</v>
      </c>
      <c r="G2006" s="14">
        <f>timingTable[[#This Row],[FRT_DEC]]-B2005</f>
        <v>24</v>
      </c>
      <c r="H20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INFO]]))),H2005)</f>
        <v>144</v>
      </c>
      <c r="I20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131077</v>
      </c>
      <c r="J2006" s="14">
        <f>HEX2DEC(RIGHT(timingTable[[#This Row],[FRT_HEX]],MIN(LEN(timingTable[[#This Row],[FRT_HEX]])-2,8)))</f>
        <v>687273540</v>
      </c>
      <c r="K2006" s="14" t="str">
        <f>IF(timingTable[[#This Row],['[TRACECODE']:.1]]=140,"afterTx","")</f>
        <v/>
      </c>
      <c r="L2006" s="14" t="str">
        <f t="shared" si="341"/>
        <v/>
      </c>
      <c r="M2006" s="14" t="str">
        <f>IF(AND(H2006=H2005,K2005="afterTx",timingTable[[#This Row],['[TRACECODE']:.1]]=6),"dc","")</f>
        <v/>
      </c>
      <c r="N2006" s="14" t="str">
        <f t="shared" si="342"/>
        <v/>
      </c>
      <c r="O2006" s="14" t="str">
        <f>IF(timingTable[[#This Row],['[TRACECODE']:.1]]=141,"afterRx","")</f>
        <v/>
      </c>
      <c r="P2006" s="14" t="str">
        <f t="shared" si="343"/>
        <v>beforeRx</v>
      </c>
      <c r="Q2006" s="14" t="str">
        <f t="shared" si="344"/>
        <v/>
      </c>
      <c r="R2006" s="14" t="str">
        <f t="shared" si="345"/>
        <v/>
      </c>
      <c r="S2006" s="14" t="str">
        <f t="shared" si="346"/>
        <v>EMPTY</v>
      </c>
      <c r="T2006" s="14" t="str">
        <f t="shared" si="347"/>
        <v>EMPTY</v>
      </c>
      <c r="U2006" s="14" t="str">
        <f t="shared" si="348"/>
        <v>EMPTY</v>
      </c>
      <c r="V2006" s="14" t="str">
        <f t="shared" si="349"/>
        <v>EMPTY</v>
      </c>
      <c r="W2006" s="14" t="str">
        <f>IF(L2006="beforeTx",timingTable[[#This Row],[FRT32_val]]-timingTable[[#This Row],[FRT32_trace]],"EMPTY")</f>
        <v>EMPTY</v>
      </c>
      <c r="X2006" s="14" t="str">
        <f t="shared" si="350"/>
        <v>EMPTY</v>
      </c>
      <c r="Y2006" s="14" t="str">
        <f t="shared" si="351"/>
        <v>EMPTY</v>
      </c>
      <c r="Z2006" s="14">
        <f>IF(AND(P2006="beforeRx",O2007="afterRx"),J2007-timingTable[[#This Row],[FRT32_trace]],"EMPTY")</f>
        <v>157</v>
      </c>
      <c r="AA2006" s="14" t="str">
        <f>IF(AND(timingTable[[#This Row],[txEnd]]="txEnd",Q2010="rxStart"),I2010-timingTable[[#This Row],[FRT32_val]],"EMPTY")</f>
        <v>EMPTY</v>
      </c>
    </row>
    <row r="2007" spans="1:27" x14ac:dyDescent="0.25">
      <c r="A2007" s="14" t="s">
        <v>7086</v>
      </c>
      <c r="B2007">
        <v>335694722785</v>
      </c>
      <c r="C2007" s="14" t="s">
        <v>15173</v>
      </c>
      <c r="D2007">
        <v>141</v>
      </c>
      <c r="E2007" s="14" t="s">
        <v>3934</v>
      </c>
      <c r="F2007" s="14" t="s">
        <v>4030</v>
      </c>
      <c r="G2007" s="14">
        <f>timingTable[[#This Row],[FRT_DEC]]-B2006</f>
        <v>157</v>
      </c>
      <c r="H20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INFO]]))),H2006)</f>
        <v>144</v>
      </c>
      <c r="I200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07" s="14">
        <f>HEX2DEC(RIGHT(timingTable[[#This Row],[FRT_HEX]],MIN(LEN(timingTable[[#This Row],[FRT_HEX]])-2,8)))</f>
        <v>687273697</v>
      </c>
      <c r="K2007" s="14" t="str">
        <f>IF(timingTable[[#This Row],['[TRACECODE']:.1]]=140,"afterTx","")</f>
        <v/>
      </c>
      <c r="L2007" s="14" t="str">
        <f t="shared" si="341"/>
        <v/>
      </c>
      <c r="M2007" s="14" t="str">
        <f>IF(AND(H2007=H2006,K2006="afterTx",timingTable[[#This Row],['[TRACECODE']:.1]]=6),"dc","")</f>
        <v/>
      </c>
      <c r="N2007" s="14" t="str">
        <f t="shared" si="342"/>
        <v/>
      </c>
      <c r="O2007" s="14" t="str">
        <f>IF(timingTable[[#This Row],['[TRACECODE']:.1]]=141,"afterRx","")</f>
        <v>afterRx</v>
      </c>
      <c r="P2007" s="14" t="str">
        <f t="shared" si="343"/>
        <v/>
      </c>
      <c r="Q2007" s="14" t="str">
        <f t="shared" si="344"/>
        <v/>
      </c>
      <c r="R2007" s="14" t="str">
        <f t="shared" si="345"/>
        <v/>
      </c>
      <c r="S2007" s="14" t="str">
        <f t="shared" si="346"/>
        <v>EMPTY</v>
      </c>
      <c r="T2007" s="14" t="str">
        <f t="shared" si="347"/>
        <v>EMPTY</v>
      </c>
      <c r="U2007" s="14" t="str">
        <f t="shared" si="348"/>
        <v>EMPTY</v>
      </c>
      <c r="V2007" s="14" t="str">
        <f t="shared" si="349"/>
        <v>EMPTY</v>
      </c>
      <c r="W2007" s="14" t="str">
        <f>IF(L2007="beforeTx",timingTable[[#This Row],[FRT32_val]]-timingTable[[#This Row],[FRT32_trace]],"EMPTY")</f>
        <v>EMPTY</v>
      </c>
      <c r="X2007" s="14" t="str">
        <f t="shared" si="350"/>
        <v>EMPTY</v>
      </c>
      <c r="Y2007" s="14" t="str">
        <f t="shared" si="351"/>
        <v>EMPTY</v>
      </c>
      <c r="Z2007" s="14" t="str">
        <f>IF(AND(P2007="beforeRx",O2008="afterRx"),J2008-timingTable[[#This Row],[FRT32_trace]],"EMPTY")</f>
        <v>EMPTY</v>
      </c>
      <c r="AA2007" s="14" t="str">
        <f>IF(AND(timingTable[[#This Row],[txEnd]]="txEnd",Q2011="rxStart"),I2011-timingTable[[#This Row],[FRT32_val]],"EMPTY")</f>
        <v>EMPTY</v>
      </c>
    </row>
    <row r="2008" spans="1:27" x14ac:dyDescent="0.25">
      <c r="A2008" s="14" t="s">
        <v>7089</v>
      </c>
      <c r="B2008">
        <v>335694724310</v>
      </c>
      <c r="C2008" s="14" t="s">
        <v>15177</v>
      </c>
      <c r="D2008">
        <v>123</v>
      </c>
      <c r="E2008" s="14" t="s">
        <v>3922</v>
      </c>
      <c r="F2008" s="14" t="s">
        <v>15178</v>
      </c>
      <c r="G2008" s="14">
        <f>timingTable[[#This Row],[FRT_DEC]]-B2007</f>
        <v>1525</v>
      </c>
      <c r="H20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INFO]]))),H2007)</f>
        <v>144</v>
      </c>
      <c r="I20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687274819</v>
      </c>
      <c r="J2008" s="14">
        <f>HEX2DEC(RIGHT(timingTable[[#This Row],[FRT_HEX]],MIN(LEN(timingTable[[#This Row],[FRT_HEX]])-2,8)))</f>
        <v>687275222</v>
      </c>
      <c r="K2008" s="14" t="str">
        <f>IF(timingTable[[#This Row],['[TRACECODE']:.1]]=140,"afterTx","")</f>
        <v/>
      </c>
      <c r="L2008" s="14" t="str">
        <f t="shared" si="341"/>
        <v/>
      </c>
      <c r="M2008" s="14" t="str">
        <f>IF(AND(H2008=H2007,K2007="afterTx",timingTable[[#This Row],['[TRACECODE']:.1]]=6),"dc","")</f>
        <v/>
      </c>
      <c r="N2008" s="14" t="str">
        <f t="shared" si="342"/>
        <v/>
      </c>
      <c r="O2008" s="14" t="str">
        <f>IF(timingTable[[#This Row],['[TRACECODE']:.1]]=141,"afterRx","")</f>
        <v/>
      </c>
      <c r="P2008" s="14" t="str">
        <f t="shared" si="343"/>
        <v/>
      </c>
      <c r="Q2008" s="14" t="str">
        <f t="shared" si="344"/>
        <v>rxStart</v>
      </c>
      <c r="R2008" s="14" t="str">
        <f t="shared" si="345"/>
        <v/>
      </c>
      <c r="S2008" s="14" t="str">
        <f t="shared" si="346"/>
        <v>EMPTY</v>
      </c>
      <c r="T2008" s="14" t="str">
        <f t="shared" si="347"/>
        <v>EMPTY</v>
      </c>
      <c r="U2008" s="14" t="str">
        <f t="shared" si="348"/>
        <v>EMPTY</v>
      </c>
      <c r="V2008" s="14" t="str">
        <f t="shared" si="349"/>
        <v>EMPTY</v>
      </c>
      <c r="W2008" s="14" t="str">
        <f>IF(L2008="beforeTx",timingTable[[#This Row],[FRT32_val]]-timingTable[[#This Row],[FRT32_trace]],"EMPTY")</f>
        <v>EMPTY</v>
      </c>
      <c r="X2008" s="14" t="str">
        <f t="shared" si="350"/>
        <v>EMPTY</v>
      </c>
      <c r="Y2008" s="14" t="str">
        <f t="shared" si="351"/>
        <v>EMPTY</v>
      </c>
      <c r="Z2008" s="14" t="str">
        <f>IF(AND(P2008="beforeRx",O2009="afterRx"),J2009-timingTable[[#This Row],[FRT32_trace]],"EMPTY")</f>
        <v>EMPTY</v>
      </c>
      <c r="AA2008" s="14" t="str">
        <f>IF(AND(timingTable[[#This Row],[txEnd]]="txEnd",Q2012="rxStart"),I2012-timingTable[[#This Row],[FRT32_val]],"EMPTY")</f>
        <v>EMPTY</v>
      </c>
    </row>
    <row r="2009" spans="1:27" x14ac:dyDescent="0.25">
      <c r="A2009" s="14" t="s">
        <v>7090</v>
      </c>
      <c r="B2009">
        <v>335694724312</v>
      </c>
      <c r="C2009" s="14" t="s">
        <v>15179</v>
      </c>
      <c r="D2009">
        <v>123</v>
      </c>
      <c r="E2009" s="14" t="s">
        <v>3922</v>
      </c>
      <c r="F2009" s="14" t="s">
        <v>7879</v>
      </c>
      <c r="G2009" s="14">
        <f>timingTable[[#This Row],[FRT_DEC]]-B2008</f>
        <v>2</v>
      </c>
      <c r="H20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INFO]]))),H2008)</f>
        <v>144</v>
      </c>
      <c r="I20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09" s="14">
        <f>HEX2DEC(RIGHT(timingTable[[#This Row],[FRT_HEX]],MIN(LEN(timingTable[[#This Row],[FRT_HEX]])-2,8)))</f>
        <v>687275224</v>
      </c>
      <c r="K2009" s="14" t="str">
        <f>IF(timingTable[[#This Row],['[TRACECODE']:.1]]=140,"afterTx","")</f>
        <v/>
      </c>
      <c r="L2009" s="14" t="str">
        <f t="shared" si="341"/>
        <v/>
      </c>
      <c r="M2009" s="14" t="str">
        <f>IF(AND(H2009=H2008,K2008="afterTx",timingTable[[#This Row],['[TRACECODE']:.1]]=6),"dc","")</f>
        <v/>
      </c>
      <c r="N2009" s="14" t="str">
        <f t="shared" si="342"/>
        <v/>
      </c>
      <c r="O2009" s="14" t="str">
        <f>IF(timingTable[[#This Row],['[TRACECODE']:.1]]=141,"afterRx","")</f>
        <v/>
      </c>
      <c r="P2009" s="14" t="str">
        <f t="shared" si="343"/>
        <v/>
      </c>
      <c r="Q2009" s="14" t="str">
        <f t="shared" si="344"/>
        <v/>
      </c>
      <c r="R2009" s="14" t="str">
        <f t="shared" si="345"/>
        <v/>
      </c>
      <c r="S2009" s="14" t="str">
        <f t="shared" si="346"/>
        <v>EMPTY</v>
      </c>
      <c r="T2009" s="14" t="str">
        <f t="shared" si="347"/>
        <v>EMPTY</v>
      </c>
      <c r="U2009" s="14" t="str">
        <f t="shared" si="348"/>
        <v>EMPTY</v>
      </c>
      <c r="V2009" s="14" t="str">
        <f t="shared" si="349"/>
        <v>EMPTY</v>
      </c>
      <c r="W2009" s="14" t="str">
        <f>IF(L2009="beforeTx",timingTable[[#This Row],[FRT32_val]]-timingTable[[#This Row],[FRT32_trace]],"EMPTY")</f>
        <v>EMPTY</v>
      </c>
      <c r="X2009" s="14" t="str">
        <f t="shared" si="350"/>
        <v>EMPTY</v>
      </c>
      <c r="Y2009" s="14" t="str">
        <f t="shared" si="351"/>
        <v>EMPTY</v>
      </c>
      <c r="Z2009" s="14" t="str">
        <f>IF(AND(P2009="beforeRx",O2010="afterRx"),J2010-timingTable[[#This Row],[FRT32_trace]],"EMPTY")</f>
        <v>EMPTY</v>
      </c>
      <c r="AA2009" s="14" t="str">
        <f>IF(AND(timingTable[[#This Row],[txEnd]]="txEnd",Q2013="rxStart"),I2013-timingTable[[#This Row],[FRT32_val]],"EMPTY")</f>
        <v>EMPTY</v>
      </c>
    </row>
    <row r="2010" spans="1:27" x14ac:dyDescent="0.25">
      <c r="A2010" s="14" t="s">
        <v>7093</v>
      </c>
      <c r="B2010">
        <v>335694724852</v>
      </c>
      <c r="C2010" s="14" t="s">
        <v>15182</v>
      </c>
      <c r="D2010">
        <v>151</v>
      </c>
      <c r="E2010" s="14" t="s">
        <v>7876</v>
      </c>
      <c r="F2010" s="14" t="s">
        <v>7845</v>
      </c>
      <c r="G2010" s="14">
        <f>timingTable[[#This Row],[FRT_DEC]]-B2009</f>
        <v>540</v>
      </c>
      <c r="H20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INFO]]))),H2009)</f>
        <v>144</v>
      </c>
      <c r="I20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010" s="14">
        <f>HEX2DEC(RIGHT(timingTable[[#This Row],[FRT_HEX]],MIN(LEN(timingTable[[#This Row],[FRT_HEX]])-2,8)))</f>
        <v>687275764</v>
      </c>
      <c r="K2010" s="14" t="str">
        <f>IF(timingTable[[#This Row],['[TRACECODE']:.1]]=140,"afterTx","")</f>
        <v/>
      </c>
      <c r="L2010" s="14" t="str">
        <f t="shared" si="341"/>
        <v/>
      </c>
      <c r="M2010" s="14" t="str">
        <f>IF(AND(H2010=H2009,K2009="afterTx",timingTable[[#This Row],['[TRACECODE']:.1]]=6),"dc","")</f>
        <v/>
      </c>
      <c r="N2010" s="14" t="str">
        <f t="shared" si="342"/>
        <v/>
      </c>
      <c r="O2010" s="14" t="str">
        <f>IF(timingTable[[#This Row],['[TRACECODE']:.1]]=141,"afterRx","")</f>
        <v/>
      </c>
      <c r="P2010" s="14" t="str">
        <f t="shared" si="343"/>
        <v/>
      </c>
      <c r="Q2010" s="14" t="str">
        <f t="shared" si="344"/>
        <v/>
      </c>
      <c r="R2010" s="14" t="str">
        <f t="shared" si="345"/>
        <v>rxEnd</v>
      </c>
      <c r="S2010" s="14" t="str">
        <f t="shared" si="346"/>
        <v>EMPTY</v>
      </c>
      <c r="T2010" s="14" t="str">
        <f t="shared" si="347"/>
        <v>EMPTY</v>
      </c>
      <c r="U2010" s="14" t="str">
        <f t="shared" si="348"/>
        <v>EMPTY</v>
      </c>
      <c r="V2010" s="14" t="str">
        <f t="shared" si="349"/>
        <v>EMPTY</v>
      </c>
      <c r="W2010" s="14" t="str">
        <f>IF(L2010="beforeTx",timingTable[[#This Row],[FRT32_val]]-timingTable[[#This Row],[FRT32_trace]],"EMPTY")</f>
        <v>EMPTY</v>
      </c>
      <c r="X2010" s="14" t="str">
        <f t="shared" si="350"/>
        <v>EMPTY</v>
      </c>
      <c r="Y2010" s="14" t="str">
        <f t="shared" si="351"/>
        <v>EMPTY</v>
      </c>
      <c r="Z2010" s="14" t="str">
        <f>IF(AND(P2010="beforeRx",O2011="afterRx"),J2011-timingTable[[#This Row],[FRT32_trace]],"EMPTY")</f>
        <v>EMPTY</v>
      </c>
      <c r="AA2010" s="14" t="str">
        <f>IF(AND(timingTable[[#This Row],[txEnd]]="txEnd",Q2014="rxStart"),I2014-timingTable[[#This Row],[FRT32_val]],"EMPTY")</f>
        <v>EMPTY</v>
      </c>
    </row>
    <row r="2011" spans="1:27" x14ac:dyDescent="0.25">
      <c r="A2011" s="14" t="s">
        <v>7095</v>
      </c>
      <c r="B2011">
        <v>335694724863</v>
      </c>
      <c r="C2011" s="14" t="s">
        <v>15184</v>
      </c>
      <c r="D2011">
        <v>151</v>
      </c>
      <c r="E2011" s="14" t="s">
        <v>7876</v>
      </c>
      <c r="F2011" s="14" t="s">
        <v>9929</v>
      </c>
      <c r="G2011" s="14">
        <f>timingTable[[#This Row],[FRT_DEC]]-B2010</f>
        <v>11</v>
      </c>
      <c r="H20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INFO]]))),H2010)</f>
        <v>144</v>
      </c>
      <c r="I20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2011" s="14">
        <f>HEX2DEC(RIGHT(timingTable[[#This Row],[FRT_HEX]],MIN(LEN(timingTable[[#This Row],[FRT_HEX]])-2,8)))</f>
        <v>687275775</v>
      </c>
      <c r="K2011" s="14" t="str">
        <f>IF(timingTable[[#This Row],['[TRACECODE']:.1]]=140,"afterTx","")</f>
        <v/>
      </c>
      <c r="L2011" s="14" t="str">
        <f t="shared" si="341"/>
        <v/>
      </c>
      <c r="M2011" s="14" t="str">
        <f>IF(AND(H2011=H2010,K2010="afterTx",timingTable[[#This Row],['[TRACECODE']:.1]]=6),"dc","")</f>
        <v/>
      </c>
      <c r="N2011" s="14" t="str">
        <f t="shared" si="342"/>
        <v/>
      </c>
      <c r="O2011" s="14" t="str">
        <f>IF(timingTable[[#This Row],['[TRACECODE']:.1]]=141,"afterRx","")</f>
        <v/>
      </c>
      <c r="P2011" s="14" t="str">
        <f t="shared" si="343"/>
        <v/>
      </c>
      <c r="Q2011" s="14" t="str">
        <f t="shared" si="344"/>
        <v/>
      </c>
      <c r="R2011" s="14" t="str">
        <f t="shared" si="345"/>
        <v/>
      </c>
      <c r="S2011" s="14" t="str">
        <f t="shared" si="346"/>
        <v>EMPTY</v>
      </c>
      <c r="T2011" s="14" t="str">
        <f t="shared" si="347"/>
        <v>EMPTY</v>
      </c>
      <c r="U2011" s="14" t="str">
        <f t="shared" si="348"/>
        <v>EMPTY</v>
      </c>
      <c r="V2011" s="14" t="str">
        <f t="shared" si="349"/>
        <v>EMPTY</v>
      </c>
      <c r="W2011" s="14" t="str">
        <f>IF(L2011="beforeTx",timingTable[[#This Row],[FRT32_val]]-timingTable[[#This Row],[FRT32_trace]],"EMPTY")</f>
        <v>EMPTY</v>
      </c>
      <c r="X2011" s="14" t="str">
        <f t="shared" si="350"/>
        <v>EMPTY</v>
      </c>
      <c r="Y2011" s="14" t="str">
        <f t="shared" si="351"/>
        <v>EMPTY</v>
      </c>
      <c r="Z2011" s="14" t="str">
        <f>IF(AND(P2011="beforeRx",O2012="afterRx"),J2012-timingTable[[#This Row],[FRT32_trace]],"EMPTY")</f>
        <v>EMPTY</v>
      </c>
      <c r="AA2011" s="14" t="str">
        <f>IF(AND(timingTable[[#This Row],[txEnd]]="txEnd",Q2015="rxStart"),I2015-timingTable[[#This Row],[FRT32_val]],"EMPTY")</f>
        <v>EMPTY</v>
      </c>
    </row>
    <row r="2012" spans="1:27" x14ac:dyDescent="0.25">
      <c r="A2012" s="14" t="s">
        <v>7108</v>
      </c>
      <c r="B2012">
        <v>335694726039</v>
      </c>
      <c r="C2012" s="14" t="s">
        <v>15198</v>
      </c>
      <c r="D2012">
        <v>151</v>
      </c>
      <c r="E2012" s="14" t="s">
        <v>7876</v>
      </c>
      <c r="F2012" s="14" t="s">
        <v>7989</v>
      </c>
      <c r="G2012" s="14">
        <f>timingTable[[#This Row],[FRT_DEC]]-B2011</f>
        <v>1176</v>
      </c>
      <c r="H20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INFO]]))),H2011)</f>
        <v>144</v>
      </c>
      <c r="I20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012" s="14">
        <f>HEX2DEC(RIGHT(timingTable[[#This Row],[FRT_HEX]],MIN(LEN(timingTable[[#This Row],[FRT_HEX]])-2,8)))</f>
        <v>687276951</v>
      </c>
      <c r="K2012" s="14" t="str">
        <f>IF(timingTable[[#This Row],['[TRACECODE']:.1]]=140,"afterTx","")</f>
        <v/>
      </c>
      <c r="L2012" s="14" t="str">
        <f t="shared" si="341"/>
        <v/>
      </c>
      <c r="M2012" s="14" t="str">
        <f>IF(AND(H2012=H2011,K2011="afterTx",timingTable[[#This Row],['[TRACECODE']:.1]]=6),"dc","")</f>
        <v/>
      </c>
      <c r="N2012" s="14" t="str">
        <f t="shared" si="342"/>
        <v/>
      </c>
      <c r="O2012" s="14" t="str">
        <f>IF(timingTable[[#This Row],['[TRACECODE']:.1]]=141,"afterRx","")</f>
        <v/>
      </c>
      <c r="P2012" s="14" t="str">
        <f t="shared" si="343"/>
        <v/>
      </c>
      <c r="Q2012" s="14" t="str">
        <f t="shared" si="344"/>
        <v/>
      </c>
      <c r="R2012" s="14" t="str">
        <f t="shared" si="345"/>
        <v/>
      </c>
      <c r="S2012" s="14" t="str">
        <f t="shared" si="346"/>
        <v>EMPTY</v>
      </c>
      <c r="T2012" s="14" t="str">
        <f t="shared" si="347"/>
        <v>EMPTY</v>
      </c>
      <c r="U2012" s="14" t="str">
        <f t="shared" si="348"/>
        <v>EMPTY</v>
      </c>
      <c r="V2012" s="14" t="str">
        <f t="shared" si="349"/>
        <v>EMPTY</v>
      </c>
      <c r="W2012" s="14" t="str">
        <f>IF(L2012="beforeTx",timingTable[[#This Row],[FRT32_val]]-timingTable[[#This Row],[FRT32_trace]],"EMPTY")</f>
        <v>EMPTY</v>
      </c>
      <c r="X2012" s="14" t="str">
        <f t="shared" si="350"/>
        <v>EMPTY</v>
      </c>
      <c r="Y2012" s="14" t="str">
        <f t="shared" si="351"/>
        <v>EMPTY</v>
      </c>
      <c r="Z2012" s="14" t="str">
        <f>IF(AND(P2012="beforeRx",O2013="afterRx"),J2013-timingTable[[#This Row],[FRT32_trace]],"EMPTY")</f>
        <v>EMPTY</v>
      </c>
      <c r="AA2012" s="14" t="str">
        <f>IF(AND(timingTable[[#This Row],[txEnd]]="txEnd",Q2016="rxStart"),I2016-timingTable[[#This Row],[FRT32_val]],"EMPTY")</f>
        <v>EMPTY</v>
      </c>
    </row>
    <row r="2013" spans="1:27" x14ac:dyDescent="0.25">
      <c r="A2013" s="14" t="s">
        <v>7112</v>
      </c>
      <c r="B2013">
        <v>335694764220</v>
      </c>
      <c r="C2013" s="14" t="s">
        <v>15202</v>
      </c>
      <c r="D2013">
        <v>124</v>
      </c>
      <c r="E2013" s="14" t="s">
        <v>3923</v>
      </c>
      <c r="F2013" s="14" t="s">
        <v>15203</v>
      </c>
      <c r="G2013" s="14">
        <f>timingTable[[#This Row],[FRT_DEC]]-B2012</f>
        <v>38181</v>
      </c>
      <c r="H20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INFO]]))),H2012)</f>
        <v>144</v>
      </c>
      <c r="I20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687315059</v>
      </c>
      <c r="J2013" s="14">
        <f>HEX2DEC(RIGHT(timingTable[[#This Row],[FRT_HEX]],MIN(LEN(timingTable[[#This Row],[FRT_HEX]])-2,8)))</f>
        <v>687315132</v>
      </c>
      <c r="K2013" s="14" t="str">
        <f>IF(timingTable[[#This Row],['[TRACECODE']:.1]]=140,"afterTx","")</f>
        <v/>
      </c>
      <c r="L2013" s="14" t="str">
        <f t="shared" si="341"/>
        <v/>
      </c>
      <c r="M2013" s="14" t="str">
        <f>IF(AND(H2013=H2012,K2012="afterTx",timingTable[[#This Row],['[TRACECODE']:.1]]=6),"dc","")</f>
        <v/>
      </c>
      <c r="N2013" s="14" t="str">
        <f t="shared" si="342"/>
        <v/>
      </c>
      <c r="O2013" s="14" t="str">
        <f>IF(timingTable[[#This Row],['[TRACECODE']:.1]]=141,"afterRx","")</f>
        <v/>
      </c>
      <c r="P2013" s="14" t="str">
        <f t="shared" si="343"/>
        <v/>
      </c>
      <c r="Q2013" s="14" t="str">
        <f t="shared" si="344"/>
        <v/>
      </c>
      <c r="R2013" s="14" t="str">
        <f t="shared" si="345"/>
        <v/>
      </c>
      <c r="S2013" s="14" t="str">
        <f t="shared" si="346"/>
        <v>EMPTY</v>
      </c>
      <c r="T2013" s="14" t="str">
        <f t="shared" si="347"/>
        <v>EMPTY</v>
      </c>
      <c r="U2013" s="14" t="str">
        <f t="shared" si="348"/>
        <v>EMPTY</v>
      </c>
      <c r="V2013" s="14" t="str">
        <f t="shared" si="349"/>
        <v>EMPTY</v>
      </c>
      <c r="W2013" s="14" t="str">
        <f>IF(L2013="beforeTx",timingTable[[#This Row],[FRT32_val]]-timingTable[[#This Row],[FRT32_trace]],"EMPTY")</f>
        <v>EMPTY</v>
      </c>
      <c r="X2013" s="14" t="str">
        <f t="shared" si="350"/>
        <v>EMPTY</v>
      </c>
      <c r="Y2013" s="14" t="str">
        <f t="shared" si="351"/>
        <v>EMPTY</v>
      </c>
      <c r="Z2013" s="14" t="str">
        <f>IF(AND(P2013="beforeRx",O2014="afterRx"),J2014-timingTable[[#This Row],[FRT32_trace]],"EMPTY")</f>
        <v>EMPTY</v>
      </c>
      <c r="AA2013" s="14" t="str">
        <f>IF(AND(timingTable[[#This Row],[txEnd]]="txEnd",Q2017="rxStart"),I2017-timingTable[[#This Row],[FRT32_val]],"EMPTY")</f>
        <v>EMPTY</v>
      </c>
    </row>
    <row r="2014" spans="1:27" x14ac:dyDescent="0.25">
      <c r="A2014" s="14" t="s">
        <v>7113</v>
      </c>
      <c r="B2014">
        <v>335694764222</v>
      </c>
      <c r="C2014" s="14" t="s">
        <v>15204</v>
      </c>
      <c r="D2014">
        <v>124</v>
      </c>
      <c r="E2014" s="14" t="s">
        <v>3923</v>
      </c>
      <c r="F2014" s="14" t="s">
        <v>7880</v>
      </c>
      <c r="G2014" s="14">
        <f>timingTable[[#This Row],[FRT_DEC]]-B2013</f>
        <v>2</v>
      </c>
      <c r="H20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INFO]]))),H2013)</f>
        <v>144</v>
      </c>
      <c r="I20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14" s="14">
        <f>HEX2DEC(RIGHT(timingTable[[#This Row],[FRT_HEX]],MIN(LEN(timingTable[[#This Row],[FRT_HEX]])-2,8)))</f>
        <v>687315134</v>
      </c>
      <c r="K2014" s="14" t="str">
        <f>IF(timingTable[[#This Row],['[TRACECODE']:.1]]=140,"afterTx","")</f>
        <v/>
      </c>
      <c r="L2014" s="14" t="str">
        <f t="shared" si="341"/>
        <v/>
      </c>
      <c r="M2014" s="14" t="str">
        <f>IF(AND(H2014=H2013,K2013="afterTx",timingTable[[#This Row],['[TRACECODE']:.1]]=6),"dc","")</f>
        <v/>
      </c>
      <c r="N2014" s="14" t="str">
        <f t="shared" si="342"/>
        <v/>
      </c>
      <c r="O2014" s="14" t="str">
        <f>IF(timingTable[[#This Row],['[TRACECODE']:.1]]=141,"afterRx","")</f>
        <v/>
      </c>
      <c r="P2014" s="14" t="str">
        <f t="shared" si="343"/>
        <v/>
      </c>
      <c r="Q2014" s="14" t="str">
        <f t="shared" si="344"/>
        <v/>
      </c>
      <c r="R2014" s="14" t="str">
        <f t="shared" si="345"/>
        <v/>
      </c>
      <c r="S2014" s="14" t="str">
        <f t="shared" si="346"/>
        <v>EMPTY</v>
      </c>
      <c r="T2014" s="14" t="str">
        <f t="shared" si="347"/>
        <v>EMPTY</v>
      </c>
      <c r="U2014" s="14" t="str">
        <f t="shared" si="348"/>
        <v>EMPTY</v>
      </c>
      <c r="V2014" s="14" t="str">
        <f t="shared" si="349"/>
        <v>EMPTY</v>
      </c>
      <c r="W2014" s="14" t="str">
        <f>IF(L2014="beforeTx",timingTable[[#This Row],[FRT32_val]]-timingTable[[#This Row],[FRT32_trace]],"EMPTY")</f>
        <v>EMPTY</v>
      </c>
      <c r="X2014" s="14" t="str">
        <f t="shared" si="350"/>
        <v>EMPTY</v>
      </c>
      <c r="Y2014" s="14" t="str">
        <f t="shared" si="351"/>
        <v>EMPTY</v>
      </c>
      <c r="Z2014" s="14" t="str">
        <f>IF(AND(P2014="beforeRx",O2015="afterRx"),J2015-timingTable[[#This Row],[FRT32_trace]],"EMPTY")</f>
        <v>EMPTY</v>
      </c>
      <c r="AA2014" s="14" t="str">
        <f>IF(AND(timingTable[[#This Row],[txEnd]]="txEnd",Q2018="rxStart"),I2018-timingTable[[#This Row],[FRT32_val]],"EMPTY")</f>
        <v>EMPTY</v>
      </c>
    </row>
    <row r="2015" spans="1:27" x14ac:dyDescent="0.25">
      <c r="A2015" s="14" t="s">
        <v>7114</v>
      </c>
      <c r="B2015">
        <v>335694764237</v>
      </c>
      <c r="C2015" s="14" t="s">
        <v>15205</v>
      </c>
      <c r="D2015">
        <v>151</v>
      </c>
      <c r="E2015" s="14" t="s">
        <v>7876</v>
      </c>
      <c r="F2015" s="14" t="s">
        <v>8889</v>
      </c>
      <c r="G2015" s="14">
        <f>timingTable[[#This Row],[FRT_DEC]]-B2014</f>
        <v>15</v>
      </c>
      <c r="H20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INFO]]))),H2014)</f>
        <v>144</v>
      </c>
      <c r="I20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2015" s="14">
        <f>HEX2DEC(RIGHT(timingTable[[#This Row],[FRT_HEX]],MIN(LEN(timingTable[[#This Row],[FRT_HEX]])-2,8)))</f>
        <v>687315149</v>
      </c>
      <c r="K2015" s="14" t="str">
        <f>IF(timingTable[[#This Row],['[TRACECODE']:.1]]=140,"afterTx","")</f>
        <v/>
      </c>
      <c r="L2015" s="14" t="str">
        <f t="shared" si="341"/>
        <v/>
      </c>
      <c r="M2015" s="14" t="str">
        <f>IF(AND(H2015=H2014,K2014="afterTx",timingTable[[#This Row],['[TRACECODE']:.1]]=6),"dc","")</f>
        <v/>
      </c>
      <c r="N2015" s="14" t="str">
        <f t="shared" si="342"/>
        <v/>
      </c>
      <c r="O2015" s="14" t="str">
        <f>IF(timingTable[[#This Row],['[TRACECODE']:.1]]=141,"afterRx","")</f>
        <v/>
      </c>
      <c r="P2015" s="14" t="str">
        <f t="shared" si="343"/>
        <v/>
      </c>
      <c r="Q2015" s="14" t="str">
        <f t="shared" si="344"/>
        <v/>
      </c>
      <c r="R2015" s="14" t="str">
        <f t="shared" si="345"/>
        <v/>
      </c>
      <c r="S2015" s="14" t="str">
        <f t="shared" si="346"/>
        <v>EMPTY</v>
      </c>
      <c r="T2015" s="14" t="str">
        <f t="shared" si="347"/>
        <v>EMPTY</v>
      </c>
      <c r="U2015" s="14" t="str">
        <f t="shared" si="348"/>
        <v>EMPTY</v>
      </c>
      <c r="V2015" s="14" t="str">
        <f t="shared" si="349"/>
        <v>EMPTY</v>
      </c>
      <c r="W2015" s="14" t="str">
        <f>IF(L2015="beforeTx",timingTable[[#This Row],[FRT32_val]]-timingTable[[#This Row],[FRT32_trace]],"EMPTY")</f>
        <v>EMPTY</v>
      </c>
      <c r="X2015" s="14" t="str">
        <f t="shared" si="350"/>
        <v>EMPTY</v>
      </c>
      <c r="Y2015" s="14" t="str">
        <f t="shared" si="351"/>
        <v>EMPTY</v>
      </c>
      <c r="Z2015" s="14" t="str">
        <f>IF(AND(P2015="beforeRx",O2016="afterRx"),J2016-timingTable[[#This Row],[FRT32_trace]],"EMPTY")</f>
        <v>EMPTY</v>
      </c>
      <c r="AA2015" s="14" t="str">
        <f>IF(AND(timingTable[[#This Row],[txEnd]]="txEnd",Q2019="rxStart"),I2019-timingTable[[#This Row],[FRT32_val]],"EMPTY")</f>
        <v>EMPTY</v>
      </c>
    </row>
    <row r="2016" spans="1:27" x14ac:dyDescent="0.25">
      <c r="A2016" s="14" t="s">
        <v>7123</v>
      </c>
      <c r="B2016">
        <v>335694764379</v>
      </c>
      <c r="C2016" s="14" t="s">
        <v>15217</v>
      </c>
      <c r="D2016">
        <v>129</v>
      </c>
      <c r="E2016" s="14" t="s">
        <v>3677</v>
      </c>
      <c r="F2016" s="14" t="s">
        <v>15218</v>
      </c>
      <c r="G2016" s="14">
        <f>timingTable[[#This Row],[FRT_DEC]]-B2015</f>
        <v>142</v>
      </c>
      <c r="H20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INFO]]))),H2015)</f>
        <v>144</v>
      </c>
      <c r="I20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687316059</v>
      </c>
      <c r="J2016" s="14">
        <f>HEX2DEC(RIGHT(timingTable[[#This Row],[FRT_HEX]],MIN(LEN(timingTable[[#This Row],[FRT_HEX]])-2,8)))</f>
        <v>687315291</v>
      </c>
      <c r="K2016" s="14" t="str">
        <f>IF(timingTable[[#This Row],['[TRACECODE']:.1]]=140,"afterTx","")</f>
        <v/>
      </c>
      <c r="L2016" s="14" t="str">
        <f t="shared" si="341"/>
        <v>beforeTx</v>
      </c>
      <c r="M2016" s="14" t="str">
        <f>IF(AND(H2016=H2015,K2015="afterTx",timingTable[[#This Row],['[TRACECODE']:.1]]=6),"dc","")</f>
        <v/>
      </c>
      <c r="N2016" s="14" t="str">
        <f t="shared" si="342"/>
        <v/>
      </c>
      <c r="O2016" s="14" t="str">
        <f>IF(timingTable[[#This Row],['[TRACECODE']:.1]]=141,"afterRx","")</f>
        <v/>
      </c>
      <c r="P2016" s="14" t="str">
        <f t="shared" si="343"/>
        <v/>
      </c>
      <c r="Q2016" s="14" t="str">
        <f t="shared" si="344"/>
        <v/>
      </c>
      <c r="R2016" s="14" t="str">
        <f t="shared" si="345"/>
        <v/>
      </c>
      <c r="S2016" s="14">
        <f t="shared" si="346"/>
        <v>801</v>
      </c>
      <c r="T2016" s="14" t="str">
        <f t="shared" si="347"/>
        <v>EMPTY</v>
      </c>
      <c r="U2016" s="14" t="str">
        <f t="shared" si="348"/>
        <v>EMPTY</v>
      </c>
      <c r="V2016" s="14" t="str">
        <f t="shared" si="349"/>
        <v>EMPTY</v>
      </c>
      <c r="W2016" s="14">
        <f>IF(L2016="beforeTx",timingTable[[#This Row],[FRT32_val]]-timingTable[[#This Row],[FRT32_trace]],"EMPTY")</f>
        <v>768</v>
      </c>
      <c r="X2016" s="14">
        <f t="shared" si="350"/>
        <v>844</v>
      </c>
      <c r="Y2016" s="14" t="str">
        <f t="shared" si="351"/>
        <v>EMPTY</v>
      </c>
      <c r="Z2016" s="14" t="str">
        <f>IF(AND(P2016="beforeRx",O2017="afterRx"),J2017-timingTable[[#This Row],[FRT32_trace]],"EMPTY")</f>
        <v>EMPTY</v>
      </c>
      <c r="AA2016" s="14" t="str">
        <f>IF(AND(timingTable[[#This Row],[txEnd]]="txEnd",Q2020="rxStart"),I2020-timingTable[[#This Row],[FRT32_val]],"EMPTY")</f>
        <v>EMPTY</v>
      </c>
    </row>
    <row r="2017" spans="1:27" x14ac:dyDescent="0.25">
      <c r="A2017" s="14" t="s">
        <v>7124</v>
      </c>
      <c r="B2017">
        <v>335694764382</v>
      </c>
      <c r="C2017" s="14" t="s">
        <v>15219</v>
      </c>
      <c r="D2017">
        <v>129</v>
      </c>
      <c r="E2017" s="14" t="s">
        <v>3677</v>
      </c>
      <c r="F2017" s="14" t="s">
        <v>7881</v>
      </c>
      <c r="G2017" s="14">
        <f>timingTable[[#This Row],[FRT_DEC]]-B2016</f>
        <v>3</v>
      </c>
      <c r="H20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INFO]]))),H2016)</f>
        <v>144</v>
      </c>
      <c r="I20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17" s="14">
        <f>HEX2DEC(RIGHT(timingTable[[#This Row],[FRT_HEX]],MIN(LEN(timingTable[[#This Row],[FRT_HEX]])-2,8)))</f>
        <v>687315294</v>
      </c>
      <c r="K2017" s="14" t="str">
        <f>IF(timingTable[[#This Row],['[TRACECODE']:.1]]=140,"afterTx","")</f>
        <v/>
      </c>
      <c r="L2017" s="14" t="str">
        <f t="shared" si="341"/>
        <v/>
      </c>
      <c r="M2017" s="14" t="str">
        <f>IF(AND(H2017=H2016,K2016="afterTx",timingTable[[#This Row],['[TRACECODE']:.1]]=6),"dc","")</f>
        <v/>
      </c>
      <c r="N2017" s="14" t="str">
        <f t="shared" si="342"/>
        <v/>
      </c>
      <c r="O2017" s="14" t="str">
        <f>IF(timingTable[[#This Row],['[TRACECODE']:.1]]=141,"afterRx","")</f>
        <v/>
      </c>
      <c r="P2017" s="14" t="str">
        <f t="shared" si="343"/>
        <v/>
      </c>
      <c r="Q2017" s="14" t="str">
        <f t="shared" si="344"/>
        <v/>
      </c>
      <c r="R2017" s="14" t="str">
        <f t="shared" si="345"/>
        <v/>
      </c>
      <c r="S2017" s="14" t="str">
        <f t="shared" si="346"/>
        <v>EMPTY</v>
      </c>
      <c r="T2017" s="14" t="str">
        <f t="shared" si="347"/>
        <v>EMPTY</v>
      </c>
      <c r="U2017" s="14" t="str">
        <f t="shared" si="348"/>
        <v>EMPTY</v>
      </c>
      <c r="V2017" s="14" t="str">
        <f t="shared" si="349"/>
        <v>EMPTY</v>
      </c>
      <c r="W2017" s="14" t="str">
        <f>IF(L2017="beforeTx",timingTable[[#This Row],[FRT32_val]]-timingTable[[#This Row],[FRT32_trace]],"EMPTY")</f>
        <v>EMPTY</v>
      </c>
      <c r="X2017" s="14" t="str">
        <f t="shared" si="350"/>
        <v>EMPTY</v>
      </c>
      <c r="Y2017" s="14" t="str">
        <f t="shared" si="351"/>
        <v>EMPTY</v>
      </c>
      <c r="Z2017" s="14" t="str">
        <f>IF(AND(P2017="beforeRx",O2018="afterRx"),J2018-timingTable[[#This Row],[FRT32_trace]],"EMPTY")</f>
        <v>EMPTY</v>
      </c>
      <c r="AA2017" s="14" t="str">
        <f>IF(AND(timingTable[[#This Row],[txEnd]]="txEnd",Q2021="rxStart"),I2021-timingTable[[#This Row],[FRT32_val]],"EMPTY")</f>
        <v>EMPTY</v>
      </c>
    </row>
    <row r="2018" spans="1:27" x14ac:dyDescent="0.25">
      <c r="A2018" s="14" t="s">
        <v>7125</v>
      </c>
      <c r="B2018">
        <v>335694765223</v>
      </c>
      <c r="C2018" s="14" t="s">
        <v>15220</v>
      </c>
      <c r="D2018">
        <v>140</v>
      </c>
      <c r="E2018" s="14" t="s">
        <v>1076</v>
      </c>
      <c r="F2018" s="14" t="s">
        <v>4028</v>
      </c>
      <c r="G2018" s="14">
        <f>timingTable[[#This Row],[FRT_DEC]]-B2017</f>
        <v>841</v>
      </c>
      <c r="H20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INFO]]))),H2017)</f>
        <v>144</v>
      </c>
      <c r="I201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18" s="14">
        <f>HEX2DEC(RIGHT(timingTable[[#This Row],[FRT_HEX]],MIN(LEN(timingTable[[#This Row],[FRT_HEX]])-2,8)))</f>
        <v>687316135</v>
      </c>
      <c r="K2018" s="14" t="str">
        <f>IF(timingTable[[#This Row],['[TRACECODE']:.1]]=140,"afterTx","")</f>
        <v>afterTx</v>
      </c>
      <c r="L2018" s="14" t="str">
        <f t="shared" si="341"/>
        <v/>
      </c>
      <c r="M2018" s="14" t="str">
        <f>IF(AND(H2018=H2017,K2017="afterTx",timingTable[[#This Row],['[TRACECODE']:.1]]=6),"dc","")</f>
        <v/>
      </c>
      <c r="N2018" s="14" t="str">
        <f t="shared" si="342"/>
        <v/>
      </c>
      <c r="O2018" s="14" t="str">
        <f>IF(timingTable[[#This Row],['[TRACECODE']:.1]]=141,"afterRx","")</f>
        <v/>
      </c>
      <c r="P2018" s="14" t="str">
        <f t="shared" si="343"/>
        <v/>
      </c>
      <c r="Q2018" s="14" t="str">
        <f t="shared" si="344"/>
        <v/>
      </c>
      <c r="R2018" s="14" t="str">
        <f t="shared" si="345"/>
        <v/>
      </c>
      <c r="S2018" s="14" t="str">
        <f t="shared" si="346"/>
        <v>EMPTY</v>
      </c>
      <c r="T2018" s="14" t="str">
        <f t="shared" si="347"/>
        <v>EMPTY</v>
      </c>
      <c r="U2018" s="14" t="str">
        <f t="shared" si="348"/>
        <v>EMPTY</v>
      </c>
      <c r="V2018" s="14" t="str">
        <f t="shared" si="349"/>
        <v>EMPTY</v>
      </c>
      <c r="W2018" s="14" t="str">
        <f>IF(L2018="beforeTx",timingTable[[#This Row],[FRT32_val]]-timingTable[[#This Row],[FRT32_trace]],"EMPTY")</f>
        <v>EMPTY</v>
      </c>
      <c r="X2018" s="14" t="str">
        <f t="shared" si="350"/>
        <v>EMPTY</v>
      </c>
      <c r="Y2018" s="14" t="str">
        <f t="shared" si="351"/>
        <v>EMPTY</v>
      </c>
      <c r="Z2018" s="14" t="str">
        <f>IF(AND(P2018="beforeRx",O2019="afterRx"),J2019-timingTable[[#This Row],[FRT32_trace]],"EMPTY")</f>
        <v>EMPTY</v>
      </c>
      <c r="AA2018" s="14" t="str">
        <f>IF(AND(timingTable[[#This Row],[txEnd]]="txEnd",Q2022="rxStart"),I2022-timingTable[[#This Row],[FRT32_val]],"EMPTY")</f>
        <v>EMPTY</v>
      </c>
    </row>
    <row r="2019" spans="1:27" x14ac:dyDescent="0.25">
      <c r="A2019" s="14" t="s">
        <v>7127</v>
      </c>
      <c r="B2019">
        <v>335694766542</v>
      </c>
      <c r="C2019" s="14" t="s">
        <v>15222</v>
      </c>
      <c r="D2019">
        <v>6</v>
      </c>
      <c r="E2019" s="14" t="s">
        <v>1077</v>
      </c>
      <c r="F2019" s="14" t="s">
        <v>15223</v>
      </c>
      <c r="G2019" s="14">
        <f>timingTable[[#This Row],[FRT_DEC]]-B2018</f>
        <v>1319</v>
      </c>
      <c r="H20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INFO]]))),H2018)</f>
        <v>144</v>
      </c>
      <c r="I20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687316860</v>
      </c>
      <c r="J2019" s="14">
        <f>HEX2DEC(RIGHT(timingTable[[#This Row],[FRT_HEX]],MIN(LEN(timingTable[[#This Row],[FRT_HEX]])-2,8)))</f>
        <v>687317454</v>
      </c>
      <c r="K2019" s="14" t="str">
        <f>IF(timingTable[[#This Row],['[TRACECODE']:.1]]=140,"afterTx","")</f>
        <v/>
      </c>
      <c r="L2019" s="14" t="str">
        <f t="shared" si="341"/>
        <v/>
      </c>
      <c r="M2019" s="14" t="str">
        <f>IF(AND(H2019=H2018,K2018="afterTx",timingTable[[#This Row],['[TRACECODE']:.1]]=6),"dc","")</f>
        <v>dc</v>
      </c>
      <c r="N2019" s="14" t="str">
        <f t="shared" si="342"/>
        <v/>
      </c>
      <c r="O2019" s="14" t="str">
        <f>IF(timingTable[[#This Row],['[TRACECODE']:.1]]=141,"afterRx","")</f>
        <v/>
      </c>
      <c r="P2019" s="14" t="str">
        <f t="shared" si="343"/>
        <v/>
      </c>
      <c r="Q2019" s="14" t="str">
        <f t="shared" si="344"/>
        <v/>
      </c>
      <c r="R2019" s="14" t="str">
        <f t="shared" si="345"/>
        <v/>
      </c>
      <c r="S2019" s="14" t="str">
        <f t="shared" si="346"/>
        <v>EMPTY</v>
      </c>
      <c r="T2019" s="14" t="str">
        <f t="shared" si="347"/>
        <v>EMPTY</v>
      </c>
      <c r="U2019" s="14" t="str">
        <f t="shared" si="348"/>
        <v>EMPTY</v>
      </c>
      <c r="V2019" s="14" t="str">
        <f t="shared" si="349"/>
        <v>EMPTY</v>
      </c>
      <c r="W2019" s="14" t="str">
        <f>IF(L2019="beforeTx",timingTable[[#This Row],[FRT32_val]]-timingTable[[#This Row],[FRT32_trace]],"EMPTY")</f>
        <v>EMPTY</v>
      </c>
      <c r="X2019" s="14" t="str">
        <f t="shared" si="350"/>
        <v>EMPTY</v>
      </c>
      <c r="Y2019" s="14" t="str">
        <f t="shared" si="351"/>
        <v>EMPTY</v>
      </c>
      <c r="Z2019" s="14" t="str">
        <f>IF(AND(P2019="beforeRx",O2020="afterRx"),J2020-timingTable[[#This Row],[FRT32_trace]],"EMPTY")</f>
        <v>EMPTY</v>
      </c>
      <c r="AA2019" s="14" t="str">
        <f>IF(AND(timingTable[[#This Row],[txEnd]]="txEnd",Q2023="rxStart"),I2023-timingTable[[#This Row],[FRT32_val]],"EMPTY")</f>
        <v>EMPTY</v>
      </c>
    </row>
    <row r="2020" spans="1:27" x14ac:dyDescent="0.25">
      <c r="A2020" s="14" t="s">
        <v>7128</v>
      </c>
      <c r="B2020">
        <v>335694766544</v>
      </c>
      <c r="C2020" s="14" t="s">
        <v>15224</v>
      </c>
      <c r="D2020">
        <v>6</v>
      </c>
      <c r="E2020" s="14" t="s">
        <v>1077</v>
      </c>
      <c r="F2020" s="14" t="s">
        <v>7877</v>
      </c>
      <c r="G2020" s="14">
        <f>timingTable[[#This Row],[FRT_DEC]]-B2019</f>
        <v>2</v>
      </c>
      <c r="H20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INFO]]))),H2019)</f>
        <v>144</v>
      </c>
      <c r="I20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20" s="14">
        <f>HEX2DEC(RIGHT(timingTable[[#This Row],[FRT_HEX]],MIN(LEN(timingTable[[#This Row],[FRT_HEX]])-2,8)))</f>
        <v>687317456</v>
      </c>
      <c r="K2020" s="14" t="str">
        <f>IF(timingTable[[#This Row],['[TRACECODE']:.1]]=140,"afterTx","")</f>
        <v/>
      </c>
      <c r="L2020" s="14" t="str">
        <f t="shared" si="341"/>
        <v/>
      </c>
      <c r="M2020" s="14" t="str">
        <f>IF(AND(H2020=H2019,K2019="afterTx",timingTable[[#This Row],['[TRACECODE']:.1]]=6),"dc","")</f>
        <v/>
      </c>
      <c r="N2020" s="14" t="str">
        <f t="shared" si="342"/>
        <v/>
      </c>
      <c r="O2020" s="14" t="str">
        <f>IF(timingTable[[#This Row],['[TRACECODE']:.1]]=141,"afterRx","")</f>
        <v/>
      </c>
      <c r="P2020" s="14" t="str">
        <f t="shared" si="343"/>
        <v/>
      </c>
      <c r="Q2020" s="14" t="str">
        <f t="shared" si="344"/>
        <v/>
      </c>
      <c r="R2020" s="14" t="str">
        <f t="shared" si="345"/>
        <v/>
      </c>
      <c r="S2020" s="14" t="str">
        <f t="shared" si="346"/>
        <v>EMPTY</v>
      </c>
      <c r="T2020" s="14" t="str">
        <f t="shared" si="347"/>
        <v>EMPTY</v>
      </c>
      <c r="U2020" s="14" t="str">
        <f t="shared" si="348"/>
        <v>EMPTY</v>
      </c>
      <c r="V2020" s="14" t="str">
        <f t="shared" si="349"/>
        <v>EMPTY</v>
      </c>
      <c r="W2020" s="14" t="str">
        <f>IF(L2020="beforeTx",timingTable[[#This Row],[FRT32_val]]-timingTable[[#This Row],[FRT32_trace]],"EMPTY")</f>
        <v>EMPTY</v>
      </c>
      <c r="X2020" s="14" t="str">
        <f t="shared" si="350"/>
        <v>EMPTY</v>
      </c>
      <c r="Y2020" s="14" t="str">
        <f t="shared" si="351"/>
        <v>EMPTY</v>
      </c>
      <c r="Z2020" s="14" t="str">
        <f>IF(AND(P2020="beforeRx",O2021="afterRx"),J2021-timingTable[[#This Row],[FRT32_trace]],"EMPTY")</f>
        <v>EMPTY</v>
      </c>
      <c r="AA2020" s="14" t="str">
        <f>IF(AND(timingTable[[#This Row],[txEnd]]="txEnd",Q2024="rxStart"),I2024-timingTable[[#This Row],[FRT32_val]],"EMPTY")</f>
        <v>EMPTY</v>
      </c>
    </row>
    <row r="2021" spans="1:27" x14ac:dyDescent="0.25">
      <c r="A2021" s="14" t="s">
        <v>7129</v>
      </c>
      <c r="B2021">
        <v>335694766548</v>
      </c>
      <c r="C2021" s="14" t="s">
        <v>15225</v>
      </c>
      <c r="D2021">
        <v>122</v>
      </c>
      <c r="E2021" s="14" t="s">
        <v>3921</v>
      </c>
      <c r="F2021" s="14" t="s">
        <v>15226</v>
      </c>
      <c r="G2021" s="14">
        <f>timingTable[[#This Row],[FRT_DEC]]-B2020</f>
        <v>4</v>
      </c>
      <c r="H20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INFO]]))),H2020)</f>
        <v>144</v>
      </c>
      <c r="I20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687317427</v>
      </c>
      <c r="J2021" s="14">
        <f>HEX2DEC(RIGHT(timingTable[[#This Row],[FRT_HEX]],MIN(LEN(timingTable[[#This Row],[FRT_HEX]])-2,8)))</f>
        <v>687317460</v>
      </c>
      <c r="K2021" s="14" t="str">
        <f>IF(timingTable[[#This Row],['[TRACECODE']:.1]]=140,"afterTx","")</f>
        <v/>
      </c>
      <c r="L2021" s="14" t="str">
        <f t="shared" si="341"/>
        <v/>
      </c>
      <c r="M2021" s="14" t="str">
        <f>IF(AND(H2021=H2020,K2020="afterTx",timingTable[[#This Row],['[TRACECODE']:.1]]=6),"dc","")</f>
        <v/>
      </c>
      <c r="N2021" s="14" t="str">
        <f t="shared" si="342"/>
        <v>txEnd</v>
      </c>
      <c r="O2021" s="14" t="str">
        <f>IF(timingTable[[#This Row],['[TRACECODE']:.1]]=141,"afterRx","")</f>
        <v/>
      </c>
      <c r="P2021" s="14" t="str">
        <f t="shared" si="343"/>
        <v/>
      </c>
      <c r="Q2021" s="14" t="str">
        <f t="shared" si="344"/>
        <v/>
      </c>
      <c r="R2021" s="14" t="str">
        <f t="shared" si="345"/>
        <v/>
      </c>
      <c r="S2021" s="14" t="str">
        <f t="shared" si="346"/>
        <v>EMPTY</v>
      </c>
      <c r="T2021" s="14" t="str">
        <f t="shared" si="347"/>
        <v>EMPTY</v>
      </c>
      <c r="U2021" s="14" t="str">
        <f t="shared" si="348"/>
        <v>EMPTY</v>
      </c>
      <c r="V2021" s="14" t="str">
        <f t="shared" si="349"/>
        <v>EMPTY</v>
      </c>
      <c r="W2021" s="14" t="str">
        <f>IF(L2021="beforeTx",timingTable[[#This Row],[FRT32_val]]-timingTable[[#This Row],[FRT32_trace]],"EMPTY")</f>
        <v>EMPTY</v>
      </c>
      <c r="X2021" s="14" t="str">
        <f t="shared" si="350"/>
        <v>EMPTY</v>
      </c>
      <c r="Y2021" s="14" t="str">
        <f t="shared" si="351"/>
        <v>EMPTY</v>
      </c>
      <c r="Z2021" s="14" t="str">
        <f>IF(AND(P2021="beforeRx",O2022="afterRx"),J2022-timingTable[[#This Row],[FRT32_trace]],"EMPTY")</f>
        <v>EMPTY</v>
      </c>
      <c r="AA2021" s="14" t="str">
        <f>IF(AND(timingTable[[#This Row],[txEnd]]="txEnd",Q2025="rxStart"),I2025-timingTable[[#This Row],[FRT32_val]],"EMPTY")</f>
        <v>EMPTY</v>
      </c>
    </row>
    <row r="2022" spans="1:27" x14ac:dyDescent="0.25">
      <c r="A2022" s="14" t="s">
        <v>7130</v>
      </c>
      <c r="B2022">
        <v>335694766551</v>
      </c>
      <c r="C2022" s="14" t="s">
        <v>15227</v>
      </c>
      <c r="D2022">
        <v>122</v>
      </c>
      <c r="E2022" s="14" t="s">
        <v>3921</v>
      </c>
      <c r="F2022" s="14" t="s">
        <v>7878</v>
      </c>
      <c r="G2022" s="14">
        <f>timingTable[[#This Row],[FRT_DEC]]-B2021</f>
        <v>3</v>
      </c>
      <c r="H20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INFO]]))),H2021)</f>
        <v>144</v>
      </c>
      <c r="I20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22" s="14">
        <f>HEX2DEC(RIGHT(timingTable[[#This Row],[FRT_HEX]],MIN(LEN(timingTable[[#This Row],[FRT_HEX]])-2,8)))</f>
        <v>687317463</v>
      </c>
      <c r="K2022" s="14" t="str">
        <f>IF(timingTable[[#This Row],['[TRACECODE']:.1]]=140,"afterTx","")</f>
        <v/>
      </c>
      <c r="L2022" s="14" t="str">
        <f t="shared" si="341"/>
        <v/>
      </c>
      <c r="M2022" s="14" t="str">
        <f>IF(AND(H2022=H2021,K2021="afterTx",timingTable[[#This Row],['[TRACECODE']:.1]]=6),"dc","")</f>
        <v/>
      </c>
      <c r="N2022" s="14" t="str">
        <f t="shared" si="342"/>
        <v/>
      </c>
      <c r="O2022" s="14" t="str">
        <f>IF(timingTable[[#This Row],['[TRACECODE']:.1]]=141,"afterRx","")</f>
        <v/>
      </c>
      <c r="P2022" s="14" t="str">
        <f t="shared" si="343"/>
        <v/>
      </c>
      <c r="Q2022" s="14" t="str">
        <f t="shared" si="344"/>
        <v/>
      </c>
      <c r="R2022" s="14" t="str">
        <f t="shared" si="345"/>
        <v/>
      </c>
      <c r="S2022" s="14" t="str">
        <f t="shared" si="346"/>
        <v>EMPTY</v>
      </c>
      <c r="T2022" s="14" t="str">
        <f t="shared" si="347"/>
        <v>EMPTY</v>
      </c>
      <c r="U2022" s="14" t="str">
        <f t="shared" si="348"/>
        <v>EMPTY</v>
      </c>
      <c r="V2022" s="14" t="str">
        <f t="shared" si="349"/>
        <v>EMPTY</v>
      </c>
      <c r="W2022" s="14" t="str">
        <f>IF(L2022="beforeTx",timingTable[[#This Row],[FRT32_val]]-timingTable[[#This Row],[FRT32_trace]],"EMPTY")</f>
        <v>EMPTY</v>
      </c>
      <c r="X2022" s="14" t="str">
        <f t="shared" si="350"/>
        <v>EMPTY</v>
      </c>
      <c r="Y2022" s="14" t="str">
        <f t="shared" si="351"/>
        <v>EMPTY</v>
      </c>
      <c r="Z2022" s="14" t="str">
        <f>IF(AND(P2022="beforeRx",O2023="afterRx"),J2023-timingTable[[#This Row],[FRT32_trace]],"EMPTY")</f>
        <v>EMPTY</v>
      </c>
      <c r="AA2022" s="14" t="str">
        <f>IF(AND(timingTable[[#This Row],[txEnd]]="txEnd",Q2026="rxStart"),I2026-timingTable[[#This Row],[FRT32_val]],"EMPTY")</f>
        <v>EMPTY</v>
      </c>
    </row>
    <row r="2023" spans="1:27" x14ac:dyDescent="0.25">
      <c r="A2023" s="14" t="s">
        <v>7131</v>
      </c>
      <c r="B2023">
        <v>335694766558</v>
      </c>
      <c r="C2023" s="14" t="s">
        <v>15228</v>
      </c>
      <c r="D2023">
        <v>151</v>
      </c>
      <c r="E2023" s="14" t="s">
        <v>7876</v>
      </c>
      <c r="F2023" s="14" t="s">
        <v>8006</v>
      </c>
      <c r="G2023" s="14">
        <f>timingTable[[#This Row],[FRT_DEC]]-B2022</f>
        <v>7</v>
      </c>
      <c r="H20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INFO]]))),H2022)</f>
        <v>144</v>
      </c>
      <c r="I20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023" s="14">
        <f>HEX2DEC(RIGHT(timingTable[[#This Row],[FRT_HEX]],MIN(LEN(timingTable[[#This Row],[FRT_HEX]])-2,8)))</f>
        <v>687317470</v>
      </c>
      <c r="K2023" s="14" t="str">
        <f>IF(timingTable[[#This Row],['[TRACECODE']:.1]]=140,"afterTx","")</f>
        <v/>
      </c>
      <c r="L2023" s="14" t="str">
        <f t="shared" si="341"/>
        <v/>
      </c>
      <c r="M2023" s="14" t="str">
        <f>IF(AND(H2023=H2022,K2022="afterTx",timingTable[[#This Row],['[TRACECODE']:.1]]=6),"dc","")</f>
        <v/>
      </c>
      <c r="N2023" s="14" t="str">
        <f t="shared" si="342"/>
        <v/>
      </c>
      <c r="O2023" s="14" t="str">
        <f>IF(timingTable[[#This Row],['[TRACECODE']:.1]]=141,"afterRx","")</f>
        <v/>
      </c>
      <c r="P2023" s="14" t="str">
        <f t="shared" si="343"/>
        <v/>
      </c>
      <c r="Q2023" s="14" t="str">
        <f t="shared" si="344"/>
        <v/>
      </c>
      <c r="R2023" s="14" t="str">
        <f t="shared" si="345"/>
        <v/>
      </c>
      <c r="S2023" s="14" t="str">
        <f t="shared" si="346"/>
        <v>EMPTY</v>
      </c>
      <c r="T2023" s="14" t="str">
        <f t="shared" si="347"/>
        <v>EMPTY</v>
      </c>
      <c r="U2023" s="14" t="str">
        <f t="shared" si="348"/>
        <v>EMPTY</v>
      </c>
      <c r="V2023" s="14" t="str">
        <f t="shared" si="349"/>
        <v>EMPTY</v>
      </c>
      <c r="W2023" s="14" t="str">
        <f>IF(L2023="beforeTx",timingTable[[#This Row],[FRT32_val]]-timingTable[[#This Row],[FRT32_trace]],"EMPTY")</f>
        <v>EMPTY</v>
      </c>
      <c r="X2023" s="14" t="str">
        <f t="shared" si="350"/>
        <v>EMPTY</v>
      </c>
      <c r="Y2023" s="14" t="str">
        <f t="shared" si="351"/>
        <v>EMPTY</v>
      </c>
      <c r="Z2023" s="14" t="str">
        <f>IF(AND(P2023="beforeRx",O2024="afterRx"),J2024-timingTable[[#This Row],[FRT32_trace]],"EMPTY")</f>
        <v>EMPTY</v>
      </c>
      <c r="AA2023" s="14" t="str">
        <f>IF(AND(timingTable[[#This Row],[txEnd]]="txEnd",Q2027="rxStart"),I2027-timingTable[[#This Row],[FRT32_val]],"EMPTY")</f>
        <v>EMPTY</v>
      </c>
    </row>
    <row r="2024" spans="1:27" x14ac:dyDescent="0.25">
      <c r="A2024" s="14" t="s">
        <v>7139</v>
      </c>
      <c r="B2024">
        <v>335694767029</v>
      </c>
      <c r="C2024" s="14" t="s">
        <v>15238</v>
      </c>
      <c r="D2024">
        <v>151</v>
      </c>
      <c r="E2024" s="14" t="s">
        <v>7876</v>
      </c>
      <c r="F2024" s="14" t="s">
        <v>8130</v>
      </c>
      <c r="G2024" s="14">
        <f>timingTable[[#This Row],[FRT_DEC]]-B2023</f>
        <v>471</v>
      </c>
      <c r="H20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INFO]]))),H2023)</f>
        <v>144</v>
      </c>
      <c r="I20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024" s="14">
        <f>HEX2DEC(RIGHT(timingTable[[#This Row],[FRT_HEX]],MIN(LEN(timingTable[[#This Row],[FRT_HEX]])-2,8)))</f>
        <v>687317941</v>
      </c>
      <c r="K2024" s="14" t="str">
        <f>IF(timingTable[[#This Row],['[TRACECODE']:.1]]=140,"afterTx","")</f>
        <v/>
      </c>
      <c r="L2024" s="14" t="str">
        <f t="shared" si="341"/>
        <v/>
      </c>
      <c r="M2024" s="14" t="str">
        <f>IF(AND(H2024=H2023,K2023="afterTx",timingTable[[#This Row],['[TRACECODE']:.1]]=6),"dc","")</f>
        <v/>
      </c>
      <c r="N2024" s="14" t="str">
        <f t="shared" si="342"/>
        <v/>
      </c>
      <c r="O2024" s="14" t="str">
        <f>IF(timingTable[[#This Row],['[TRACECODE']:.1]]=141,"afterRx","")</f>
        <v/>
      </c>
      <c r="P2024" s="14" t="str">
        <f t="shared" si="343"/>
        <v/>
      </c>
      <c r="Q2024" s="14" t="str">
        <f t="shared" si="344"/>
        <v/>
      </c>
      <c r="R2024" s="14" t="str">
        <f t="shared" si="345"/>
        <v/>
      </c>
      <c r="S2024" s="14" t="str">
        <f t="shared" si="346"/>
        <v>EMPTY</v>
      </c>
      <c r="T2024" s="14" t="str">
        <f t="shared" si="347"/>
        <v>EMPTY</v>
      </c>
      <c r="U2024" s="14" t="str">
        <f t="shared" si="348"/>
        <v>EMPTY</v>
      </c>
      <c r="V2024" s="14" t="str">
        <f t="shared" si="349"/>
        <v>EMPTY</v>
      </c>
      <c r="W2024" s="14" t="str">
        <f>IF(L2024="beforeTx",timingTable[[#This Row],[FRT32_val]]-timingTable[[#This Row],[FRT32_trace]],"EMPTY")</f>
        <v>EMPTY</v>
      </c>
      <c r="X2024" s="14" t="str">
        <f t="shared" si="350"/>
        <v>EMPTY</v>
      </c>
      <c r="Y2024" s="14" t="str">
        <f t="shared" si="351"/>
        <v>EMPTY</v>
      </c>
      <c r="Z2024" s="14" t="str">
        <f>IF(AND(P2024="beforeRx",O2025="afterRx"),J2025-timingTable[[#This Row],[FRT32_trace]],"EMPTY")</f>
        <v>EMPTY</v>
      </c>
      <c r="AA2024" s="14" t="str">
        <f>IF(AND(timingTable[[#This Row],[txEnd]]="txEnd",Q2028="rxStart"),I2028-timingTable[[#This Row],[FRT32_val]],"EMPTY")</f>
        <v>EMPTY</v>
      </c>
    </row>
    <row r="2025" spans="1:27" x14ac:dyDescent="0.25">
      <c r="A2025" s="14" t="s">
        <v>7142</v>
      </c>
      <c r="B2025">
        <v>335694767053</v>
      </c>
      <c r="C2025" s="14" t="s">
        <v>15241</v>
      </c>
      <c r="D2025">
        <v>130</v>
      </c>
      <c r="E2025" s="14" t="s">
        <v>3933</v>
      </c>
      <c r="F2025" s="14" t="s">
        <v>4029</v>
      </c>
      <c r="G2025" s="14">
        <f>timingTable[[#This Row],[FRT_DEC]]-B2024</f>
        <v>24</v>
      </c>
      <c r="H20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INFO]]))),H2024)</f>
        <v>144</v>
      </c>
      <c r="I20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131077</v>
      </c>
      <c r="J2025" s="14">
        <f>HEX2DEC(RIGHT(timingTable[[#This Row],[FRT_HEX]],MIN(LEN(timingTable[[#This Row],[FRT_HEX]])-2,8)))</f>
        <v>687317965</v>
      </c>
      <c r="K2025" s="14" t="str">
        <f>IF(timingTable[[#This Row],['[TRACECODE']:.1]]=140,"afterTx","")</f>
        <v/>
      </c>
      <c r="L2025" s="14" t="str">
        <f t="shared" si="341"/>
        <v/>
      </c>
      <c r="M2025" s="14" t="str">
        <f>IF(AND(H2025=H2024,K2024="afterTx",timingTable[[#This Row],['[TRACECODE']:.1]]=6),"dc","")</f>
        <v/>
      </c>
      <c r="N2025" s="14" t="str">
        <f t="shared" si="342"/>
        <v/>
      </c>
      <c r="O2025" s="14" t="str">
        <f>IF(timingTable[[#This Row],['[TRACECODE']:.1]]=141,"afterRx","")</f>
        <v/>
      </c>
      <c r="P2025" s="14" t="str">
        <f t="shared" si="343"/>
        <v>beforeRx</v>
      </c>
      <c r="Q2025" s="14" t="str">
        <f t="shared" si="344"/>
        <v/>
      </c>
      <c r="R2025" s="14" t="str">
        <f t="shared" si="345"/>
        <v/>
      </c>
      <c r="S2025" s="14" t="str">
        <f t="shared" si="346"/>
        <v>EMPTY</v>
      </c>
      <c r="T2025" s="14" t="str">
        <f t="shared" si="347"/>
        <v>EMPTY</v>
      </c>
      <c r="U2025" s="14" t="str">
        <f t="shared" si="348"/>
        <v>EMPTY</v>
      </c>
      <c r="V2025" s="14" t="str">
        <f t="shared" si="349"/>
        <v>EMPTY</v>
      </c>
      <c r="W2025" s="14" t="str">
        <f>IF(L2025="beforeTx",timingTable[[#This Row],[FRT32_val]]-timingTable[[#This Row],[FRT32_trace]],"EMPTY")</f>
        <v>EMPTY</v>
      </c>
      <c r="X2025" s="14" t="str">
        <f t="shared" si="350"/>
        <v>EMPTY</v>
      </c>
      <c r="Y2025" s="14" t="str">
        <f t="shared" si="351"/>
        <v>EMPTY</v>
      </c>
      <c r="Z2025" s="14">
        <f>IF(AND(P2025="beforeRx",O2026="afterRx"),J2026-timingTable[[#This Row],[FRT32_trace]],"EMPTY")</f>
        <v>149</v>
      </c>
      <c r="AA2025" s="14" t="str">
        <f>IF(AND(timingTable[[#This Row],[txEnd]]="txEnd",Q2029="rxStart"),I2029-timingTable[[#This Row],[FRT32_val]],"EMPTY")</f>
        <v>EMPTY</v>
      </c>
    </row>
    <row r="2026" spans="1:27" x14ac:dyDescent="0.25">
      <c r="A2026" s="14" t="s">
        <v>7143</v>
      </c>
      <c r="B2026">
        <v>335694767202</v>
      </c>
      <c r="C2026" s="14" t="s">
        <v>15242</v>
      </c>
      <c r="D2026">
        <v>141</v>
      </c>
      <c r="E2026" s="14" t="s">
        <v>3934</v>
      </c>
      <c r="F2026" s="14" t="s">
        <v>4030</v>
      </c>
      <c r="G2026" s="14">
        <f>timingTable[[#This Row],[FRT_DEC]]-B2025</f>
        <v>149</v>
      </c>
      <c r="H20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INFO]]))),H2025)</f>
        <v>144</v>
      </c>
      <c r="I2026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26" s="14">
        <f>HEX2DEC(RIGHT(timingTable[[#This Row],[FRT_HEX]],MIN(LEN(timingTable[[#This Row],[FRT_HEX]])-2,8)))</f>
        <v>687318114</v>
      </c>
      <c r="K2026" s="14" t="str">
        <f>IF(timingTable[[#This Row],['[TRACECODE']:.1]]=140,"afterTx","")</f>
        <v/>
      </c>
      <c r="L2026" s="14" t="str">
        <f t="shared" si="341"/>
        <v/>
      </c>
      <c r="M2026" s="14" t="str">
        <f>IF(AND(H2026=H2025,K2025="afterTx",timingTable[[#This Row],['[TRACECODE']:.1]]=6),"dc","")</f>
        <v/>
      </c>
      <c r="N2026" s="14" t="str">
        <f t="shared" si="342"/>
        <v/>
      </c>
      <c r="O2026" s="14" t="str">
        <f>IF(timingTable[[#This Row],['[TRACECODE']:.1]]=141,"afterRx","")</f>
        <v>afterRx</v>
      </c>
      <c r="P2026" s="14" t="str">
        <f t="shared" si="343"/>
        <v/>
      </c>
      <c r="Q2026" s="14" t="str">
        <f t="shared" si="344"/>
        <v/>
      </c>
      <c r="R2026" s="14" t="str">
        <f t="shared" si="345"/>
        <v/>
      </c>
      <c r="S2026" s="14" t="str">
        <f t="shared" si="346"/>
        <v>EMPTY</v>
      </c>
      <c r="T2026" s="14" t="str">
        <f t="shared" si="347"/>
        <v>EMPTY</v>
      </c>
      <c r="U2026" s="14" t="str">
        <f t="shared" si="348"/>
        <v>EMPTY</v>
      </c>
      <c r="V2026" s="14" t="str">
        <f t="shared" si="349"/>
        <v>EMPTY</v>
      </c>
      <c r="W2026" s="14" t="str">
        <f>IF(L2026="beforeTx",timingTable[[#This Row],[FRT32_val]]-timingTable[[#This Row],[FRT32_trace]],"EMPTY")</f>
        <v>EMPTY</v>
      </c>
      <c r="X2026" s="14" t="str">
        <f t="shared" si="350"/>
        <v>EMPTY</v>
      </c>
      <c r="Y2026" s="14" t="str">
        <f t="shared" si="351"/>
        <v>EMPTY</v>
      </c>
      <c r="Z2026" s="14" t="str">
        <f>IF(AND(P2026="beforeRx",O2027="afterRx"),J2027-timingTable[[#This Row],[FRT32_trace]],"EMPTY")</f>
        <v>EMPTY</v>
      </c>
      <c r="AA2026" s="14" t="str">
        <f>IF(AND(timingTable[[#This Row],[txEnd]]="txEnd",Q2030="rxStart"),I2030-timingTable[[#This Row],[FRT32_val]],"EMPTY")</f>
        <v>EMPTY</v>
      </c>
    </row>
    <row r="2027" spans="1:27" x14ac:dyDescent="0.25">
      <c r="A2027" s="14" t="s">
        <v>7146</v>
      </c>
      <c r="B2027">
        <v>335694768736</v>
      </c>
      <c r="C2027" s="14" t="s">
        <v>15245</v>
      </c>
      <c r="D2027">
        <v>123</v>
      </c>
      <c r="E2027" s="14" t="s">
        <v>3922</v>
      </c>
      <c r="F2027" s="14" t="s">
        <v>15246</v>
      </c>
      <c r="G2027" s="14">
        <f>timingTable[[#This Row],[FRT_DEC]]-B2026</f>
        <v>1534</v>
      </c>
      <c r="H20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INFO]]))),H2026)</f>
        <v>144</v>
      </c>
      <c r="I20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687319242</v>
      </c>
      <c r="J2027" s="14">
        <f>HEX2DEC(RIGHT(timingTable[[#This Row],[FRT_HEX]],MIN(LEN(timingTable[[#This Row],[FRT_HEX]])-2,8)))</f>
        <v>687319648</v>
      </c>
      <c r="K2027" s="14" t="str">
        <f>IF(timingTable[[#This Row],['[TRACECODE']:.1]]=140,"afterTx","")</f>
        <v/>
      </c>
      <c r="L2027" s="14" t="str">
        <f t="shared" si="341"/>
        <v/>
      </c>
      <c r="M2027" s="14" t="str">
        <f>IF(AND(H2027=H2026,K2026="afterTx",timingTable[[#This Row],['[TRACECODE']:.1]]=6),"dc","")</f>
        <v/>
      </c>
      <c r="N2027" s="14" t="str">
        <f t="shared" si="342"/>
        <v/>
      </c>
      <c r="O2027" s="14" t="str">
        <f>IF(timingTable[[#This Row],['[TRACECODE']:.1]]=141,"afterRx","")</f>
        <v/>
      </c>
      <c r="P2027" s="14" t="str">
        <f t="shared" si="343"/>
        <v/>
      </c>
      <c r="Q2027" s="14" t="str">
        <f t="shared" si="344"/>
        <v>rxStart</v>
      </c>
      <c r="R2027" s="14" t="str">
        <f t="shared" si="345"/>
        <v/>
      </c>
      <c r="S2027" s="14" t="str">
        <f t="shared" si="346"/>
        <v>EMPTY</v>
      </c>
      <c r="T2027" s="14" t="str">
        <f t="shared" si="347"/>
        <v>EMPTY</v>
      </c>
      <c r="U2027" s="14" t="str">
        <f t="shared" si="348"/>
        <v>EMPTY</v>
      </c>
      <c r="V2027" s="14" t="str">
        <f t="shared" si="349"/>
        <v>EMPTY</v>
      </c>
      <c r="W2027" s="14" t="str">
        <f>IF(L2027="beforeTx",timingTable[[#This Row],[FRT32_val]]-timingTable[[#This Row],[FRT32_trace]],"EMPTY")</f>
        <v>EMPTY</v>
      </c>
      <c r="X2027" s="14" t="str">
        <f t="shared" si="350"/>
        <v>EMPTY</v>
      </c>
      <c r="Y2027" s="14" t="str">
        <f t="shared" si="351"/>
        <v>EMPTY</v>
      </c>
      <c r="Z2027" s="14" t="str">
        <f>IF(AND(P2027="beforeRx",O2028="afterRx"),J2028-timingTable[[#This Row],[FRT32_trace]],"EMPTY")</f>
        <v>EMPTY</v>
      </c>
      <c r="AA2027" s="14" t="str">
        <f>IF(AND(timingTable[[#This Row],[txEnd]]="txEnd",Q2031="rxStart"),I2031-timingTable[[#This Row],[FRT32_val]],"EMPTY")</f>
        <v>EMPTY</v>
      </c>
    </row>
    <row r="2028" spans="1:27" x14ac:dyDescent="0.25">
      <c r="A2028" s="14" t="s">
        <v>7147</v>
      </c>
      <c r="B2028">
        <v>335694768739</v>
      </c>
      <c r="C2028" s="14" t="s">
        <v>15247</v>
      </c>
      <c r="D2028">
        <v>123</v>
      </c>
      <c r="E2028" s="14" t="s">
        <v>3922</v>
      </c>
      <c r="F2028" s="14" t="s">
        <v>7879</v>
      </c>
      <c r="G2028" s="14">
        <f>timingTable[[#This Row],[FRT_DEC]]-B2027</f>
        <v>3</v>
      </c>
      <c r="H20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INFO]]))),H2027)</f>
        <v>144</v>
      </c>
      <c r="I20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28" s="14">
        <f>HEX2DEC(RIGHT(timingTable[[#This Row],[FRT_HEX]],MIN(LEN(timingTable[[#This Row],[FRT_HEX]])-2,8)))</f>
        <v>687319651</v>
      </c>
      <c r="K2028" s="14" t="str">
        <f>IF(timingTable[[#This Row],['[TRACECODE']:.1]]=140,"afterTx","")</f>
        <v/>
      </c>
      <c r="L2028" s="14" t="str">
        <f t="shared" si="341"/>
        <v/>
      </c>
      <c r="M2028" s="14" t="str">
        <f>IF(AND(H2028=H2027,K2027="afterTx",timingTable[[#This Row],['[TRACECODE']:.1]]=6),"dc","")</f>
        <v/>
      </c>
      <c r="N2028" s="14" t="str">
        <f t="shared" si="342"/>
        <v/>
      </c>
      <c r="O2028" s="14" t="str">
        <f>IF(timingTable[[#This Row],['[TRACECODE']:.1]]=141,"afterRx","")</f>
        <v/>
      </c>
      <c r="P2028" s="14" t="str">
        <f t="shared" si="343"/>
        <v/>
      </c>
      <c r="Q2028" s="14" t="str">
        <f t="shared" si="344"/>
        <v/>
      </c>
      <c r="R2028" s="14" t="str">
        <f t="shared" si="345"/>
        <v/>
      </c>
      <c r="S2028" s="14" t="str">
        <f t="shared" si="346"/>
        <v>EMPTY</v>
      </c>
      <c r="T2028" s="14" t="str">
        <f t="shared" si="347"/>
        <v>EMPTY</v>
      </c>
      <c r="U2028" s="14" t="str">
        <f t="shared" si="348"/>
        <v>EMPTY</v>
      </c>
      <c r="V2028" s="14" t="str">
        <f t="shared" si="349"/>
        <v>EMPTY</v>
      </c>
      <c r="W2028" s="14" t="str">
        <f>IF(L2028="beforeTx",timingTable[[#This Row],[FRT32_val]]-timingTable[[#This Row],[FRT32_trace]],"EMPTY")</f>
        <v>EMPTY</v>
      </c>
      <c r="X2028" s="14" t="str">
        <f t="shared" si="350"/>
        <v>EMPTY</v>
      </c>
      <c r="Y2028" s="14" t="str">
        <f t="shared" si="351"/>
        <v>EMPTY</v>
      </c>
      <c r="Z2028" s="14" t="str">
        <f>IF(AND(P2028="beforeRx",O2029="afterRx"),J2029-timingTable[[#This Row],[FRT32_trace]],"EMPTY")</f>
        <v>EMPTY</v>
      </c>
      <c r="AA2028" s="14" t="str">
        <f>IF(AND(timingTable[[#This Row],[txEnd]]="txEnd",Q2032="rxStart"),I2032-timingTable[[#This Row],[FRT32_val]],"EMPTY")</f>
        <v>EMPTY</v>
      </c>
    </row>
    <row r="2029" spans="1:27" x14ac:dyDescent="0.25">
      <c r="A2029" s="14" t="s">
        <v>7152</v>
      </c>
      <c r="B2029">
        <v>335694768987</v>
      </c>
      <c r="C2029" s="14" t="s">
        <v>15251</v>
      </c>
      <c r="D2029">
        <v>124</v>
      </c>
      <c r="E2029" s="14" t="s">
        <v>3923</v>
      </c>
      <c r="F2029" s="14" t="s">
        <v>15252</v>
      </c>
      <c r="G2029" s="14">
        <f>timingTable[[#This Row],[FRT_DEC]]-B2028</f>
        <v>248</v>
      </c>
      <c r="H20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INFO]]))),H2028)</f>
        <v>144</v>
      </c>
      <c r="I20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687319641</v>
      </c>
      <c r="J2029" s="14">
        <f>HEX2DEC(RIGHT(timingTable[[#This Row],[FRT_HEX]],MIN(LEN(timingTable[[#This Row],[FRT_HEX]])-2,8)))</f>
        <v>687319899</v>
      </c>
      <c r="K2029" s="14" t="str">
        <f>IF(timingTable[[#This Row],['[TRACECODE']:.1]]=140,"afterTx","")</f>
        <v/>
      </c>
      <c r="L2029" s="14" t="str">
        <f t="shared" si="341"/>
        <v/>
      </c>
      <c r="M2029" s="14" t="str">
        <f>IF(AND(H2029=H2028,K2028="afterTx",timingTable[[#This Row],['[TRACECODE']:.1]]=6),"dc","")</f>
        <v/>
      </c>
      <c r="N2029" s="14" t="str">
        <f t="shared" si="342"/>
        <v/>
      </c>
      <c r="O2029" s="14" t="str">
        <f>IF(timingTable[[#This Row],['[TRACECODE']:.1]]=141,"afterRx","")</f>
        <v/>
      </c>
      <c r="P2029" s="14" t="str">
        <f t="shared" si="343"/>
        <v/>
      </c>
      <c r="Q2029" s="14" t="str">
        <f t="shared" si="344"/>
        <v/>
      </c>
      <c r="R2029" s="14" t="str">
        <f t="shared" si="345"/>
        <v>rxEnd</v>
      </c>
      <c r="S2029" s="14" t="str">
        <f t="shared" si="346"/>
        <v>EMPTY</v>
      </c>
      <c r="T2029" s="14" t="str">
        <f t="shared" si="347"/>
        <v>EMPTY</v>
      </c>
      <c r="U2029" s="14" t="str">
        <f t="shared" si="348"/>
        <v>EMPTY</v>
      </c>
      <c r="V2029" s="14" t="str">
        <f t="shared" si="349"/>
        <v>EMPTY</v>
      </c>
      <c r="W2029" s="14" t="str">
        <f>IF(L2029="beforeTx",timingTable[[#This Row],[FRT32_val]]-timingTable[[#This Row],[FRT32_trace]],"EMPTY")</f>
        <v>EMPTY</v>
      </c>
      <c r="X2029" s="14" t="str">
        <f t="shared" si="350"/>
        <v>EMPTY</v>
      </c>
      <c r="Y2029" s="14" t="str">
        <f t="shared" si="351"/>
        <v>EMPTY</v>
      </c>
      <c r="Z2029" s="14" t="str">
        <f>IF(AND(P2029="beforeRx",O2030="afterRx"),J2030-timingTable[[#This Row],[FRT32_trace]],"EMPTY")</f>
        <v>EMPTY</v>
      </c>
      <c r="AA2029" s="14" t="str">
        <f>IF(AND(timingTable[[#This Row],[txEnd]]="txEnd",Q2033="rxStart"),I2033-timingTable[[#This Row],[FRT32_val]],"EMPTY")</f>
        <v>EMPTY</v>
      </c>
    </row>
    <row r="2030" spans="1:27" x14ac:dyDescent="0.25">
      <c r="A2030" s="14" t="s">
        <v>7153</v>
      </c>
      <c r="B2030">
        <v>335694768990</v>
      </c>
      <c r="C2030" s="14" t="s">
        <v>15253</v>
      </c>
      <c r="D2030">
        <v>124</v>
      </c>
      <c r="E2030" s="14" t="s">
        <v>3923</v>
      </c>
      <c r="F2030" s="14" t="s">
        <v>7880</v>
      </c>
      <c r="G2030" s="14">
        <f>timingTable[[#This Row],[FRT_DEC]]-B2029</f>
        <v>3</v>
      </c>
      <c r="H20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INFO]]))),H2029)</f>
        <v>144</v>
      </c>
      <c r="I20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30" s="14">
        <f>HEX2DEC(RIGHT(timingTable[[#This Row],[FRT_HEX]],MIN(LEN(timingTable[[#This Row],[FRT_HEX]])-2,8)))</f>
        <v>687319902</v>
      </c>
      <c r="K2030" s="14" t="str">
        <f>IF(timingTable[[#This Row],['[TRACECODE']:.1]]=140,"afterTx","")</f>
        <v/>
      </c>
      <c r="L2030" s="14" t="str">
        <f t="shared" si="341"/>
        <v/>
      </c>
      <c r="M2030" s="14" t="str">
        <f>IF(AND(H2030=H2029,K2029="afterTx",timingTable[[#This Row],['[TRACECODE']:.1]]=6),"dc","")</f>
        <v/>
      </c>
      <c r="N2030" s="14" t="str">
        <f t="shared" si="342"/>
        <v/>
      </c>
      <c r="O2030" s="14" t="str">
        <f>IF(timingTable[[#This Row],['[TRACECODE']:.1]]=141,"afterRx","")</f>
        <v/>
      </c>
      <c r="P2030" s="14" t="str">
        <f t="shared" si="343"/>
        <v/>
      </c>
      <c r="Q2030" s="14" t="str">
        <f t="shared" si="344"/>
        <v/>
      </c>
      <c r="R2030" s="14" t="str">
        <f t="shared" si="345"/>
        <v/>
      </c>
      <c r="S2030" s="14" t="str">
        <f t="shared" si="346"/>
        <v>EMPTY</v>
      </c>
      <c r="T2030" s="14" t="str">
        <f t="shared" si="347"/>
        <v>EMPTY</v>
      </c>
      <c r="U2030" s="14" t="str">
        <f t="shared" si="348"/>
        <v>EMPTY</v>
      </c>
      <c r="V2030" s="14" t="str">
        <f t="shared" si="349"/>
        <v>EMPTY</v>
      </c>
      <c r="W2030" s="14" t="str">
        <f>IF(L2030="beforeTx",timingTable[[#This Row],[FRT32_val]]-timingTable[[#This Row],[FRT32_trace]],"EMPTY")</f>
        <v>EMPTY</v>
      </c>
      <c r="X2030" s="14" t="str">
        <f t="shared" si="350"/>
        <v>EMPTY</v>
      </c>
      <c r="Y2030" s="14" t="str">
        <f t="shared" si="351"/>
        <v>EMPTY</v>
      </c>
      <c r="Z2030" s="14" t="str">
        <f>IF(AND(P2030="beforeRx",O2031="afterRx"),J2031-timingTable[[#This Row],[FRT32_trace]],"EMPTY")</f>
        <v>EMPTY</v>
      </c>
      <c r="AA2030" s="14" t="str">
        <f>IF(AND(timingTable[[#This Row],[txEnd]]="txEnd",Q2034="rxStart"),I2034-timingTable[[#This Row],[FRT32_val]],"EMPTY")</f>
        <v>EMPTY</v>
      </c>
    </row>
    <row r="2031" spans="1:27" x14ac:dyDescent="0.25">
      <c r="A2031" s="14" t="s">
        <v>7154</v>
      </c>
      <c r="B2031">
        <v>335694769004</v>
      </c>
      <c r="C2031" s="14" t="s">
        <v>15254</v>
      </c>
      <c r="D2031">
        <v>151</v>
      </c>
      <c r="E2031" s="14" t="s">
        <v>7876</v>
      </c>
      <c r="F2031" s="14" t="s">
        <v>7845</v>
      </c>
      <c r="G2031" s="14">
        <f>timingTable[[#This Row],[FRT_DEC]]-B2030</f>
        <v>14</v>
      </c>
      <c r="H20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INFO]]))),H2030)</f>
        <v>144</v>
      </c>
      <c r="I20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031" s="14">
        <f>HEX2DEC(RIGHT(timingTable[[#This Row],[FRT_HEX]],MIN(LEN(timingTable[[#This Row],[FRT_HEX]])-2,8)))</f>
        <v>687319916</v>
      </c>
      <c r="K2031" s="14" t="str">
        <f>IF(timingTable[[#This Row],['[TRACECODE']:.1]]=140,"afterTx","")</f>
        <v/>
      </c>
      <c r="L2031" s="14" t="str">
        <f t="shared" si="341"/>
        <v/>
      </c>
      <c r="M2031" s="14" t="str">
        <f>IF(AND(H2031=H2030,K2030="afterTx",timingTable[[#This Row],['[TRACECODE']:.1]]=6),"dc","")</f>
        <v/>
      </c>
      <c r="N2031" s="14" t="str">
        <f t="shared" si="342"/>
        <v/>
      </c>
      <c r="O2031" s="14" t="str">
        <f>IF(timingTable[[#This Row],['[TRACECODE']:.1]]=141,"afterRx","")</f>
        <v/>
      </c>
      <c r="P2031" s="14" t="str">
        <f t="shared" si="343"/>
        <v/>
      </c>
      <c r="Q2031" s="14" t="str">
        <f t="shared" si="344"/>
        <v/>
      </c>
      <c r="R2031" s="14" t="str">
        <f t="shared" si="345"/>
        <v/>
      </c>
      <c r="S2031" s="14" t="str">
        <f t="shared" si="346"/>
        <v>EMPTY</v>
      </c>
      <c r="T2031" s="14" t="str">
        <f t="shared" si="347"/>
        <v>EMPTY</v>
      </c>
      <c r="U2031" s="14" t="str">
        <f t="shared" si="348"/>
        <v>EMPTY</v>
      </c>
      <c r="V2031" s="14" t="str">
        <f t="shared" si="349"/>
        <v>EMPTY</v>
      </c>
      <c r="W2031" s="14" t="str">
        <f>IF(L2031="beforeTx",timingTable[[#This Row],[FRT32_val]]-timingTable[[#This Row],[FRT32_trace]],"EMPTY")</f>
        <v>EMPTY</v>
      </c>
      <c r="X2031" s="14" t="str">
        <f t="shared" si="350"/>
        <v>EMPTY</v>
      </c>
      <c r="Y2031" s="14" t="str">
        <f t="shared" si="351"/>
        <v>EMPTY</v>
      </c>
      <c r="Z2031" s="14" t="str">
        <f>IF(AND(P2031="beforeRx",O2032="afterRx"),J2032-timingTable[[#This Row],[FRT32_trace]],"EMPTY")</f>
        <v>EMPTY</v>
      </c>
      <c r="AA2031" s="14" t="str">
        <f>IF(AND(timingTable[[#This Row],[txEnd]]="txEnd",Q2035="rxStart"),I2035-timingTable[[#This Row],[FRT32_val]],"EMPTY")</f>
        <v>EMPTY</v>
      </c>
    </row>
    <row r="2032" spans="1:27" x14ac:dyDescent="0.25">
      <c r="A2032" s="14" t="s">
        <v>7156</v>
      </c>
      <c r="B2032">
        <v>335694769023</v>
      </c>
      <c r="C2032" s="14" t="s">
        <v>15256</v>
      </c>
      <c r="D2032">
        <v>151</v>
      </c>
      <c r="E2032" s="14" t="s">
        <v>7876</v>
      </c>
      <c r="F2032" s="14" t="s">
        <v>8151</v>
      </c>
      <c r="G2032" s="14">
        <f>timingTable[[#This Row],[FRT_DEC]]-B2031</f>
        <v>19</v>
      </c>
      <c r="H20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INFO]]))),H2031)</f>
        <v>144</v>
      </c>
      <c r="I20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2032" s="14">
        <f>HEX2DEC(RIGHT(timingTable[[#This Row],[FRT_HEX]],MIN(LEN(timingTable[[#This Row],[FRT_HEX]])-2,8)))</f>
        <v>687319935</v>
      </c>
      <c r="K2032" s="14" t="str">
        <f>IF(timingTable[[#This Row],['[TRACECODE']:.1]]=140,"afterTx","")</f>
        <v/>
      </c>
      <c r="L2032" s="14" t="str">
        <f t="shared" si="341"/>
        <v/>
      </c>
      <c r="M2032" s="14" t="str">
        <f>IF(AND(H2032=H2031,K2031="afterTx",timingTable[[#This Row],['[TRACECODE']:.1]]=6),"dc","")</f>
        <v/>
      </c>
      <c r="N2032" s="14" t="str">
        <f t="shared" si="342"/>
        <v/>
      </c>
      <c r="O2032" s="14" t="str">
        <f>IF(timingTable[[#This Row],['[TRACECODE']:.1]]=141,"afterRx","")</f>
        <v/>
      </c>
      <c r="P2032" s="14" t="str">
        <f t="shared" si="343"/>
        <v/>
      </c>
      <c r="Q2032" s="14" t="str">
        <f t="shared" si="344"/>
        <v/>
      </c>
      <c r="R2032" s="14" t="str">
        <f t="shared" si="345"/>
        <v/>
      </c>
      <c r="S2032" s="14" t="str">
        <f t="shared" si="346"/>
        <v>EMPTY</v>
      </c>
      <c r="T2032" s="14" t="str">
        <f t="shared" si="347"/>
        <v>EMPTY</v>
      </c>
      <c r="U2032" s="14" t="str">
        <f t="shared" si="348"/>
        <v>EMPTY</v>
      </c>
      <c r="V2032" s="14" t="str">
        <f t="shared" si="349"/>
        <v>EMPTY</v>
      </c>
      <c r="W2032" s="14" t="str">
        <f>IF(L2032="beforeTx",timingTable[[#This Row],[FRT32_val]]-timingTable[[#This Row],[FRT32_trace]],"EMPTY")</f>
        <v>EMPTY</v>
      </c>
      <c r="X2032" s="14" t="str">
        <f t="shared" si="350"/>
        <v>EMPTY</v>
      </c>
      <c r="Y2032" s="14" t="str">
        <f t="shared" si="351"/>
        <v>EMPTY</v>
      </c>
      <c r="Z2032" s="14" t="str">
        <f>IF(AND(P2032="beforeRx",O2033="afterRx"),J2033-timingTable[[#This Row],[FRT32_trace]],"EMPTY")</f>
        <v>EMPTY</v>
      </c>
      <c r="AA2032" s="14" t="str">
        <f>IF(AND(timingTable[[#This Row],[txEnd]]="txEnd",Q2036="rxStart"),I2036-timingTable[[#This Row],[FRT32_val]],"EMPTY")</f>
        <v>EMPTY</v>
      </c>
    </row>
    <row r="2033" spans="1:27" x14ac:dyDescent="0.25">
      <c r="A2033" s="14" t="s">
        <v>7179</v>
      </c>
      <c r="B2033">
        <v>335694770550</v>
      </c>
      <c r="C2033" s="14" t="s">
        <v>15282</v>
      </c>
      <c r="D2033">
        <v>151</v>
      </c>
      <c r="E2033" s="14" t="s">
        <v>7876</v>
      </c>
      <c r="F2033" s="14" t="s">
        <v>7989</v>
      </c>
      <c r="G2033" s="14">
        <f>timingTable[[#This Row],[FRT_DEC]]-B2032</f>
        <v>1527</v>
      </c>
      <c r="H20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INFO]]))),H2032)</f>
        <v>144</v>
      </c>
      <c r="I20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033" s="14">
        <f>HEX2DEC(RIGHT(timingTable[[#This Row],[FRT_HEX]],MIN(LEN(timingTable[[#This Row],[FRT_HEX]])-2,8)))</f>
        <v>687321462</v>
      </c>
      <c r="K2033" s="14" t="str">
        <f>IF(timingTable[[#This Row],['[TRACECODE']:.1]]=140,"afterTx","")</f>
        <v/>
      </c>
      <c r="L2033" s="14" t="str">
        <f t="shared" si="341"/>
        <v/>
      </c>
      <c r="M2033" s="14" t="str">
        <f>IF(AND(H2033=H2032,K2032="afterTx",timingTable[[#This Row],['[TRACECODE']:.1]]=6),"dc","")</f>
        <v/>
      </c>
      <c r="N2033" s="14" t="str">
        <f t="shared" si="342"/>
        <v/>
      </c>
      <c r="O2033" s="14" t="str">
        <f>IF(timingTable[[#This Row],['[TRACECODE']:.1]]=141,"afterRx","")</f>
        <v/>
      </c>
      <c r="P2033" s="14" t="str">
        <f t="shared" si="343"/>
        <v/>
      </c>
      <c r="Q2033" s="14" t="str">
        <f t="shared" si="344"/>
        <v/>
      </c>
      <c r="R2033" s="14" t="str">
        <f t="shared" si="345"/>
        <v/>
      </c>
      <c r="S2033" s="14" t="str">
        <f t="shared" si="346"/>
        <v>EMPTY</v>
      </c>
      <c r="T2033" s="14" t="str">
        <f t="shared" si="347"/>
        <v>EMPTY</v>
      </c>
      <c r="U2033" s="14" t="str">
        <f t="shared" si="348"/>
        <v>EMPTY</v>
      </c>
      <c r="V2033" s="14" t="str">
        <f t="shared" si="349"/>
        <v>EMPTY</v>
      </c>
      <c r="W2033" s="14" t="str">
        <f>IF(L2033="beforeTx",timingTable[[#This Row],[FRT32_val]]-timingTable[[#This Row],[FRT32_trace]],"EMPTY")</f>
        <v>EMPTY</v>
      </c>
      <c r="X2033" s="14" t="str">
        <f t="shared" si="350"/>
        <v>EMPTY</v>
      </c>
      <c r="Y2033" s="14" t="str">
        <f t="shared" si="351"/>
        <v>EMPTY</v>
      </c>
      <c r="Z2033" s="14" t="str">
        <f>IF(AND(P2033="beforeRx",O2034="afterRx"),J2034-timingTable[[#This Row],[FRT32_trace]],"EMPTY")</f>
        <v>EMPTY</v>
      </c>
      <c r="AA2033" s="14" t="str">
        <f>IF(AND(timingTable[[#This Row],[txEnd]]="txEnd",Q2037="rxStart"),I2037-timingTable[[#This Row],[FRT32_val]],"EMPTY")</f>
        <v>EMPTY</v>
      </c>
    </row>
    <row r="2034" spans="1:27" x14ac:dyDescent="0.25">
      <c r="A2034" s="14" t="s">
        <v>7182</v>
      </c>
      <c r="B2034">
        <v>335694772766</v>
      </c>
      <c r="C2034" s="14" t="s">
        <v>15285</v>
      </c>
      <c r="D2034">
        <v>151</v>
      </c>
      <c r="E2034" s="14" t="s">
        <v>7876</v>
      </c>
      <c r="F2034" s="14" t="s">
        <v>7936</v>
      </c>
      <c r="G2034" s="14">
        <f>timingTable[[#This Row],[FRT_DEC]]-B2033</f>
        <v>2216</v>
      </c>
      <c r="H20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INFO]]))),H2033)</f>
        <v>144</v>
      </c>
      <c r="I20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34" s="14">
        <f>HEX2DEC(RIGHT(timingTable[[#This Row],[FRT_HEX]],MIN(LEN(timingTable[[#This Row],[FRT_HEX]])-2,8)))</f>
        <v>687323678</v>
      </c>
      <c r="K2034" s="14" t="str">
        <f>IF(timingTable[[#This Row],['[TRACECODE']:.1]]=140,"afterTx","")</f>
        <v/>
      </c>
      <c r="L2034" s="14" t="str">
        <f t="shared" si="341"/>
        <v/>
      </c>
      <c r="M2034" s="14" t="str">
        <f>IF(AND(H2034=H2033,K2033="afterTx",timingTable[[#This Row],['[TRACECODE']:.1]]=6),"dc","")</f>
        <v/>
      </c>
      <c r="N2034" s="14" t="str">
        <f t="shared" si="342"/>
        <v/>
      </c>
      <c r="O2034" s="14" t="str">
        <f>IF(timingTable[[#This Row],['[TRACECODE']:.1]]=141,"afterRx","")</f>
        <v/>
      </c>
      <c r="P2034" s="14" t="str">
        <f t="shared" si="343"/>
        <v/>
      </c>
      <c r="Q2034" s="14" t="str">
        <f t="shared" si="344"/>
        <v/>
      </c>
      <c r="R2034" s="14" t="str">
        <f t="shared" si="345"/>
        <v/>
      </c>
      <c r="S2034" s="14" t="str">
        <f t="shared" si="346"/>
        <v>EMPTY</v>
      </c>
      <c r="T2034" s="14" t="str">
        <f t="shared" si="347"/>
        <v>EMPTY</v>
      </c>
      <c r="U2034" s="14" t="str">
        <f t="shared" si="348"/>
        <v>EMPTY</v>
      </c>
      <c r="V2034" s="14" t="str">
        <f t="shared" si="349"/>
        <v>EMPTY</v>
      </c>
      <c r="W2034" s="14" t="str">
        <f>IF(L2034="beforeTx",timingTable[[#This Row],[FRT32_val]]-timingTable[[#This Row],[FRT32_trace]],"EMPTY")</f>
        <v>EMPTY</v>
      </c>
      <c r="X2034" s="14" t="str">
        <f t="shared" si="350"/>
        <v>EMPTY</v>
      </c>
      <c r="Y2034" s="14" t="str">
        <f t="shared" si="351"/>
        <v>EMPTY</v>
      </c>
      <c r="Z2034" s="14" t="str">
        <f>IF(AND(P2034="beforeRx",O2035="afterRx"),J2035-timingTable[[#This Row],[FRT32_trace]],"EMPTY")</f>
        <v>EMPTY</v>
      </c>
      <c r="AA2034" s="14" t="str">
        <f>IF(AND(timingTable[[#This Row],[txEnd]]="txEnd",Q2038="rxStart"),I2038-timingTable[[#This Row],[FRT32_val]],"EMPTY")</f>
        <v>EMPTY</v>
      </c>
    </row>
    <row r="2035" spans="1:27" x14ac:dyDescent="0.25">
      <c r="A2035" s="14" t="s">
        <v>7184</v>
      </c>
      <c r="B2035">
        <v>335694775061</v>
      </c>
      <c r="C2035" s="14" t="s">
        <v>15287</v>
      </c>
      <c r="D2035">
        <v>151</v>
      </c>
      <c r="E2035" s="14" t="s">
        <v>7876</v>
      </c>
      <c r="F2035" s="14" t="s">
        <v>7845</v>
      </c>
      <c r="G2035" s="14">
        <f>timingTable[[#This Row],[FRT_DEC]]-B2034</f>
        <v>2295</v>
      </c>
      <c r="H20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INFO]]))),H2034)</f>
        <v>144</v>
      </c>
      <c r="I20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035" s="14">
        <f>HEX2DEC(RIGHT(timingTable[[#This Row],[FRT_HEX]],MIN(LEN(timingTable[[#This Row],[FRT_HEX]])-2,8)))</f>
        <v>687325973</v>
      </c>
      <c r="K2035" s="14" t="str">
        <f>IF(timingTable[[#This Row],['[TRACECODE']:.1]]=140,"afterTx","")</f>
        <v/>
      </c>
      <c r="L2035" s="14" t="str">
        <f t="shared" si="341"/>
        <v/>
      </c>
      <c r="M2035" s="14" t="str">
        <f>IF(AND(H2035=H2034,K2034="afterTx",timingTable[[#This Row],['[TRACECODE']:.1]]=6),"dc","")</f>
        <v/>
      </c>
      <c r="N2035" s="14" t="str">
        <f t="shared" si="342"/>
        <v/>
      </c>
      <c r="O2035" s="14" t="str">
        <f>IF(timingTable[[#This Row],['[TRACECODE']:.1]]=141,"afterRx","")</f>
        <v/>
      </c>
      <c r="P2035" s="14" t="str">
        <f t="shared" si="343"/>
        <v/>
      </c>
      <c r="Q2035" s="14" t="str">
        <f t="shared" si="344"/>
        <v/>
      </c>
      <c r="R2035" s="14" t="str">
        <f t="shared" si="345"/>
        <v/>
      </c>
      <c r="S2035" s="14" t="str">
        <f t="shared" si="346"/>
        <v>EMPTY</v>
      </c>
      <c r="T2035" s="14" t="str">
        <f t="shared" si="347"/>
        <v>EMPTY</v>
      </c>
      <c r="U2035" s="14" t="str">
        <f t="shared" si="348"/>
        <v>EMPTY</v>
      </c>
      <c r="V2035" s="14" t="str">
        <f t="shared" si="349"/>
        <v>EMPTY</v>
      </c>
      <c r="W2035" s="14" t="str">
        <f>IF(L2035="beforeTx",timingTable[[#This Row],[FRT32_val]]-timingTable[[#This Row],[FRT32_trace]],"EMPTY")</f>
        <v>EMPTY</v>
      </c>
      <c r="X2035" s="14" t="str">
        <f t="shared" si="350"/>
        <v>EMPTY</v>
      </c>
      <c r="Y2035" s="14" t="str">
        <f t="shared" si="351"/>
        <v>EMPTY</v>
      </c>
      <c r="Z2035" s="14" t="str">
        <f>IF(AND(P2035="beforeRx",O2036="afterRx"),J2036-timingTable[[#This Row],[FRT32_trace]],"EMPTY")</f>
        <v>EMPTY</v>
      </c>
      <c r="AA2035" s="14" t="str">
        <f>IF(AND(timingTable[[#This Row],[txEnd]]="txEnd",Q2039="rxStart"),I2039-timingTable[[#This Row],[FRT32_val]],"EMPTY")</f>
        <v>EMPTY</v>
      </c>
    </row>
    <row r="2036" spans="1:27" x14ac:dyDescent="0.25">
      <c r="A2036" s="14" t="s">
        <v>7189</v>
      </c>
      <c r="B2036">
        <v>335694775145</v>
      </c>
      <c r="C2036" s="14" t="s">
        <v>15292</v>
      </c>
      <c r="D2036">
        <v>123</v>
      </c>
      <c r="E2036" s="14" t="s">
        <v>3922</v>
      </c>
      <c r="F2036" s="14" t="s">
        <v>15293</v>
      </c>
      <c r="G2036" s="14">
        <f>timingTable[[#This Row],[FRT_DEC]]-B2035</f>
        <v>84</v>
      </c>
      <c r="H20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INFO]]))),H2035)</f>
        <v>144</v>
      </c>
      <c r="I20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687325823</v>
      </c>
      <c r="J2036" s="14">
        <f>HEX2DEC(RIGHT(timingTable[[#This Row],[FRT_HEX]],MIN(LEN(timingTable[[#This Row],[FRT_HEX]])-2,8)))</f>
        <v>687326057</v>
      </c>
      <c r="K2036" s="14" t="str">
        <f>IF(timingTable[[#This Row],['[TRACECODE']:.1]]=140,"afterTx","")</f>
        <v/>
      </c>
      <c r="L2036" s="14" t="str">
        <f t="shared" si="341"/>
        <v/>
      </c>
      <c r="M2036" s="14" t="str">
        <f>IF(AND(H2036=H2035,K2035="afterTx",timingTable[[#This Row],['[TRACECODE']:.1]]=6),"dc","")</f>
        <v/>
      </c>
      <c r="N2036" s="14" t="str">
        <f t="shared" si="342"/>
        <v/>
      </c>
      <c r="O2036" s="14" t="str">
        <f>IF(timingTable[[#This Row],['[TRACECODE']:.1]]=141,"afterRx","")</f>
        <v/>
      </c>
      <c r="P2036" s="14" t="str">
        <f t="shared" si="343"/>
        <v/>
      </c>
      <c r="Q2036" s="14" t="str">
        <f t="shared" si="344"/>
        <v/>
      </c>
      <c r="R2036" s="14" t="str">
        <f t="shared" si="345"/>
        <v/>
      </c>
      <c r="S2036" s="14" t="str">
        <f t="shared" si="346"/>
        <v>EMPTY</v>
      </c>
      <c r="T2036" s="14" t="str">
        <f t="shared" si="347"/>
        <v>EMPTY</v>
      </c>
      <c r="U2036" s="14" t="str">
        <f t="shared" si="348"/>
        <v>EMPTY</v>
      </c>
      <c r="V2036" s="14" t="str">
        <f t="shared" si="349"/>
        <v>EMPTY</v>
      </c>
      <c r="W2036" s="14" t="str">
        <f>IF(L2036="beforeTx",timingTable[[#This Row],[FRT32_val]]-timingTable[[#This Row],[FRT32_trace]],"EMPTY")</f>
        <v>EMPTY</v>
      </c>
      <c r="X2036" s="14" t="str">
        <f t="shared" si="350"/>
        <v>EMPTY</v>
      </c>
      <c r="Y2036" s="14" t="str">
        <f t="shared" si="351"/>
        <v>EMPTY</v>
      </c>
      <c r="Z2036" s="14" t="str">
        <f>IF(AND(P2036="beforeRx",O2037="afterRx"),J2037-timingTable[[#This Row],[FRT32_trace]],"EMPTY")</f>
        <v>EMPTY</v>
      </c>
      <c r="AA2036" s="14" t="str">
        <f>IF(AND(timingTable[[#This Row],[txEnd]]="txEnd",Q2040="rxStart"),I2040-timingTable[[#This Row],[FRT32_val]],"EMPTY")</f>
        <v>EMPTY</v>
      </c>
    </row>
    <row r="2037" spans="1:27" x14ac:dyDescent="0.25">
      <c r="A2037" s="14" t="s">
        <v>7190</v>
      </c>
      <c r="B2037">
        <v>335694775147</v>
      </c>
      <c r="C2037" s="14" t="s">
        <v>15294</v>
      </c>
      <c r="D2037">
        <v>123</v>
      </c>
      <c r="E2037" s="14" t="s">
        <v>3922</v>
      </c>
      <c r="F2037" s="14" t="s">
        <v>7879</v>
      </c>
      <c r="G2037" s="14">
        <f>timingTable[[#This Row],[FRT_DEC]]-B2036</f>
        <v>2</v>
      </c>
      <c r="H20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INFO]]))),H2036)</f>
        <v>144</v>
      </c>
      <c r="I20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37" s="14">
        <f>HEX2DEC(RIGHT(timingTable[[#This Row],[FRT_HEX]],MIN(LEN(timingTable[[#This Row],[FRT_HEX]])-2,8)))</f>
        <v>687326059</v>
      </c>
      <c r="K2037" s="14" t="str">
        <f>IF(timingTable[[#This Row],['[TRACECODE']:.1]]=140,"afterTx","")</f>
        <v/>
      </c>
      <c r="L2037" s="14" t="str">
        <f t="shared" si="341"/>
        <v/>
      </c>
      <c r="M2037" s="14" t="str">
        <f>IF(AND(H2037=H2036,K2036="afterTx",timingTable[[#This Row],['[TRACECODE']:.1]]=6),"dc","")</f>
        <v/>
      </c>
      <c r="N2037" s="14" t="str">
        <f t="shared" si="342"/>
        <v/>
      </c>
      <c r="O2037" s="14" t="str">
        <f>IF(timingTable[[#This Row],['[TRACECODE']:.1]]=141,"afterRx","")</f>
        <v/>
      </c>
      <c r="P2037" s="14" t="str">
        <f t="shared" si="343"/>
        <v/>
      </c>
      <c r="Q2037" s="14" t="str">
        <f t="shared" si="344"/>
        <v/>
      </c>
      <c r="R2037" s="14" t="str">
        <f t="shared" si="345"/>
        <v/>
      </c>
      <c r="S2037" s="14" t="str">
        <f t="shared" si="346"/>
        <v>EMPTY</v>
      </c>
      <c r="T2037" s="14" t="str">
        <f t="shared" si="347"/>
        <v>EMPTY</v>
      </c>
      <c r="U2037" s="14" t="str">
        <f t="shared" si="348"/>
        <v>EMPTY</v>
      </c>
      <c r="V2037" s="14" t="str">
        <f t="shared" si="349"/>
        <v>EMPTY</v>
      </c>
      <c r="W2037" s="14" t="str">
        <f>IF(L2037="beforeTx",timingTable[[#This Row],[FRT32_val]]-timingTable[[#This Row],[FRT32_trace]],"EMPTY")</f>
        <v>EMPTY</v>
      </c>
      <c r="X2037" s="14" t="str">
        <f t="shared" si="350"/>
        <v>EMPTY</v>
      </c>
      <c r="Y2037" s="14" t="str">
        <f t="shared" si="351"/>
        <v>EMPTY</v>
      </c>
      <c r="Z2037" s="14" t="str">
        <f>IF(AND(P2037="beforeRx",O2038="afterRx"),J2038-timingTable[[#This Row],[FRT32_trace]],"EMPTY")</f>
        <v>EMPTY</v>
      </c>
      <c r="AA2037" s="14" t="str">
        <f>IF(AND(timingTable[[#This Row],[txEnd]]="txEnd",Q2041="rxStart"),I2041-timingTable[[#This Row],[FRT32_val]],"EMPTY")</f>
        <v>EMPTY</v>
      </c>
    </row>
    <row r="2038" spans="1:27" x14ac:dyDescent="0.25">
      <c r="A2038" s="14" t="s">
        <v>7191</v>
      </c>
      <c r="B2038">
        <v>335694775155</v>
      </c>
      <c r="C2038" s="14" t="s">
        <v>15295</v>
      </c>
      <c r="D2038">
        <v>151</v>
      </c>
      <c r="E2038" s="14" t="s">
        <v>7876</v>
      </c>
      <c r="F2038" s="14" t="s">
        <v>7843</v>
      </c>
      <c r="G2038" s="14">
        <f>timingTable[[#This Row],[FRT_DEC]]-B2037</f>
        <v>8</v>
      </c>
      <c r="H20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INFO]]))),H2037)</f>
        <v>144</v>
      </c>
      <c r="I20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</v>
      </c>
      <c r="J2038" s="14">
        <f>HEX2DEC(RIGHT(timingTable[[#This Row],[FRT_HEX]],MIN(LEN(timingTable[[#This Row],[FRT_HEX]])-2,8)))</f>
        <v>687326067</v>
      </c>
      <c r="K2038" s="14" t="str">
        <f>IF(timingTable[[#This Row],['[TRACECODE']:.1]]=140,"afterTx","")</f>
        <v/>
      </c>
      <c r="L2038" s="14" t="str">
        <f t="shared" si="341"/>
        <v/>
      </c>
      <c r="M2038" s="14" t="str">
        <f>IF(AND(H2038=H2037,K2037="afterTx",timingTable[[#This Row],['[TRACECODE']:.1]]=6),"dc","")</f>
        <v/>
      </c>
      <c r="N2038" s="14" t="str">
        <f t="shared" si="342"/>
        <v/>
      </c>
      <c r="O2038" s="14" t="str">
        <f>IF(timingTable[[#This Row],['[TRACECODE']:.1]]=141,"afterRx","")</f>
        <v/>
      </c>
      <c r="P2038" s="14" t="str">
        <f t="shared" si="343"/>
        <v/>
      </c>
      <c r="Q2038" s="14" t="str">
        <f t="shared" si="344"/>
        <v/>
      </c>
      <c r="R2038" s="14" t="str">
        <f t="shared" si="345"/>
        <v/>
      </c>
      <c r="S2038" s="14" t="str">
        <f t="shared" si="346"/>
        <v>EMPTY</v>
      </c>
      <c r="T2038" s="14" t="str">
        <f t="shared" si="347"/>
        <v>EMPTY</v>
      </c>
      <c r="U2038" s="14" t="str">
        <f t="shared" si="348"/>
        <v>EMPTY</v>
      </c>
      <c r="V2038" s="14" t="str">
        <f t="shared" si="349"/>
        <v>EMPTY</v>
      </c>
      <c r="W2038" s="14" t="str">
        <f>IF(L2038="beforeTx",timingTable[[#This Row],[FRT32_val]]-timingTable[[#This Row],[FRT32_trace]],"EMPTY")</f>
        <v>EMPTY</v>
      </c>
      <c r="X2038" s="14" t="str">
        <f t="shared" si="350"/>
        <v>EMPTY</v>
      </c>
      <c r="Y2038" s="14" t="str">
        <f t="shared" si="351"/>
        <v>EMPTY</v>
      </c>
      <c r="Z2038" s="14" t="str">
        <f>IF(AND(P2038="beforeRx",O2039="afterRx"),J2039-timingTable[[#This Row],[FRT32_trace]],"EMPTY")</f>
        <v>EMPTY</v>
      </c>
      <c r="AA2038" s="14" t="str">
        <f>IF(AND(timingTable[[#This Row],[txEnd]]="txEnd",Q2042="rxStart"),I2042-timingTable[[#This Row],[FRT32_val]],"EMPTY")</f>
        <v>EMPTY</v>
      </c>
    </row>
    <row r="2039" spans="1:27" x14ac:dyDescent="0.25">
      <c r="A2039" s="14" t="s">
        <v>7196</v>
      </c>
      <c r="B2039">
        <v>335694775229</v>
      </c>
      <c r="C2039" s="14" t="s">
        <v>15300</v>
      </c>
      <c r="D2039">
        <v>151</v>
      </c>
      <c r="E2039" s="14" t="s">
        <v>7876</v>
      </c>
      <c r="F2039" s="14" t="s">
        <v>8851</v>
      </c>
      <c r="G2039" s="14">
        <f>timingTable[[#This Row],[FRT_DEC]]-B2038</f>
        <v>74</v>
      </c>
      <c r="H20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INFO]]))),H2038)</f>
        <v>144</v>
      </c>
      <c r="I20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</v>
      </c>
      <c r="J2039" s="14">
        <f>HEX2DEC(RIGHT(timingTable[[#This Row],[FRT_HEX]],MIN(LEN(timingTable[[#This Row],[FRT_HEX]])-2,8)))</f>
        <v>687326141</v>
      </c>
      <c r="K2039" s="14" t="str">
        <f>IF(timingTable[[#This Row],['[TRACECODE']:.1]]=140,"afterTx","")</f>
        <v/>
      </c>
      <c r="L2039" s="14" t="str">
        <f t="shared" si="341"/>
        <v/>
      </c>
      <c r="M2039" s="14" t="str">
        <f>IF(AND(H2039=H2038,K2038="afterTx",timingTable[[#This Row],['[TRACECODE']:.1]]=6),"dc","")</f>
        <v/>
      </c>
      <c r="N2039" s="14" t="str">
        <f t="shared" si="342"/>
        <v/>
      </c>
      <c r="O2039" s="14" t="str">
        <f>IF(timingTable[[#This Row],['[TRACECODE']:.1]]=141,"afterRx","")</f>
        <v/>
      </c>
      <c r="P2039" s="14" t="str">
        <f t="shared" si="343"/>
        <v/>
      </c>
      <c r="Q2039" s="14" t="str">
        <f t="shared" si="344"/>
        <v/>
      </c>
      <c r="R2039" s="14" t="str">
        <f t="shared" si="345"/>
        <v/>
      </c>
      <c r="S2039" s="14" t="str">
        <f t="shared" si="346"/>
        <v>EMPTY</v>
      </c>
      <c r="T2039" s="14" t="str">
        <f t="shared" si="347"/>
        <v>EMPTY</v>
      </c>
      <c r="U2039" s="14" t="str">
        <f t="shared" si="348"/>
        <v>EMPTY</v>
      </c>
      <c r="V2039" s="14" t="str">
        <f t="shared" si="349"/>
        <v>EMPTY</v>
      </c>
      <c r="W2039" s="14" t="str">
        <f>IF(L2039="beforeTx",timingTable[[#This Row],[FRT32_val]]-timingTable[[#This Row],[FRT32_trace]],"EMPTY")</f>
        <v>EMPTY</v>
      </c>
      <c r="X2039" s="14" t="str">
        <f t="shared" si="350"/>
        <v>EMPTY</v>
      </c>
      <c r="Y2039" s="14" t="str">
        <f t="shared" si="351"/>
        <v>EMPTY</v>
      </c>
      <c r="Z2039" s="14" t="str">
        <f>IF(AND(P2039="beforeRx",O2040="afterRx"),J2040-timingTable[[#This Row],[FRT32_trace]],"EMPTY")</f>
        <v>EMPTY</v>
      </c>
      <c r="AA2039" s="14" t="str">
        <f>IF(AND(timingTable[[#This Row],[txEnd]]="txEnd",Q2043="rxStart"),I2043-timingTable[[#This Row],[FRT32_val]],"EMPTY")</f>
        <v>EMPTY</v>
      </c>
    </row>
    <row r="2040" spans="1:27" x14ac:dyDescent="0.25">
      <c r="A2040" s="14" t="s">
        <v>7201</v>
      </c>
      <c r="B2040">
        <v>335694776543</v>
      </c>
      <c r="C2040" s="14" t="s">
        <v>15305</v>
      </c>
      <c r="D2040">
        <v>151</v>
      </c>
      <c r="E2040" s="14" t="s">
        <v>7876</v>
      </c>
      <c r="F2040" s="14" t="s">
        <v>8858</v>
      </c>
      <c r="G2040" s="14">
        <f>timingTable[[#This Row],[FRT_DEC]]-B2039</f>
        <v>1314</v>
      </c>
      <c r="H20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INFO]]))),H2039)</f>
        <v>144</v>
      </c>
      <c r="I20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16</v>
      </c>
      <c r="J2040" s="14">
        <f>HEX2DEC(RIGHT(timingTable[[#This Row],[FRT_HEX]],MIN(LEN(timingTable[[#This Row],[FRT_HEX]])-2,8)))</f>
        <v>687327455</v>
      </c>
      <c r="K2040" s="14" t="str">
        <f>IF(timingTable[[#This Row],['[TRACECODE']:.1]]=140,"afterTx","")</f>
        <v/>
      </c>
      <c r="L2040" s="14" t="str">
        <f t="shared" si="341"/>
        <v/>
      </c>
      <c r="M2040" s="14" t="str">
        <f>IF(AND(H2040=H2039,K2039="afterTx",timingTable[[#This Row],['[TRACECODE']:.1]]=6),"dc","")</f>
        <v/>
      </c>
      <c r="N2040" s="14" t="str">
        <f t="shared" si="342"/>
        <v/>
      </c>
      <c r="O2040" s="14" t="str">
        <f>IF(timingTable[[#This Row],['[TRACECODE']:.1]]=141,"afterRx","")</f>
        <v/>
      </c>
      <c r="P2040" s="14" t="str">
        <f t="shared" si="343"/>
        <v/>
      </c>
      <c r="Q2040" s="14" t="str">
        <f t="shared" si="344"/>
        <v/>
      </c>
      <c r="R2040" s="14" t="str">
        <f t="shared" si="345"/>
        <v/>
      </c>
      <c r="S2040" s="14" t="str">
        <f t="shared" si="346"/>
        <v>EMPTY</v>
      </c>
      <c r="T2040" s="14" t="str">
        <f t="shared" si="347"/>
        <v>EMPTY</v>
      </c>
      <c r="U2040" s="14" t="str">
        <f t="shared" si="348"/>
        <v>EMPTY</v>
      </c>
      <c r="V2040" s="14" t="str">
        <f t="shared" si="349"/>
        <v>EMPTY</v>
      </c>
      <c r="W2040" s="14" t="str">
        <f>IF(L2040="beforeTx",timingTable[[#This Row],[FRT32_val]]-timingTable[[#This Row],[FRT32_trace]],"EMPTY")</f>
        <v>EMPTY</v>
      </c>
      <c r="X2040" s="14" t="str">
        <f t="shared" si="350"/>
        <v>EMPTY</v>
      </c>
      <c r="Y2040" s="14" t="str">
        <f t="shared" si="351"/>
        <v>EMPTY</v>
      </c>
      <c r="Z2040" s="14" t="str">
        <f>IF(AND(P2040="beforeRx",O2041="afterRx"),J2041-timingTable[[#This Row],[FRT32_trace]],"EMPTY")</f>
        <v>EMPTY</v>
      </c>
      <c r="AA2040" s="14" t="str">
        <f>IF(AND(timingTable[[#This Row],[txEnd]]="txEnd",Q2044="rxStart"),I2044-timingTable[[#This Row],[FRT32_val]],"EMPTY")</f>
        <v>EMPTY</v>
      </c>
    </row>
    <row r="2041" spans="1:27" x14ac:dyDescent="0.25">
      <c r="A2041" s="14" t="s">
        <v>7210</v>
      </c>
      <c r="B2041">
        <v>335694776630</v>
      </c>
      <c r="C2041" s="14" t="s">
        <v>15315</v>
      </c>
      <c r="D2041">
        <v>151</v>
      </c>
      <c r="E2041" s="14" t="s">
        <v>7876</v>
      </c>
      <c r="F2041" s="14" t="s">
        <v>7993</v>
      </c>
      <c r="G2041" s="14">
        <f>timingTable[[#This Row],[FRT_DEC]]-B2040</f>
        <v>87</v>
      </c>
      <c r="H20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INFO]]))),H2040)</f>
        <v>144</v>
      </c>
      <c r="I20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2041" s="14">
        <f>HEX2DEC(RIGHT(timingTable[[#This Row],[FRT_HEX]],MIN(LEN(timingTable[[#This Row],[FRT_HEX]])-2,8)))</f>
        <v>687327542</v>
      </c>
      <c r="K2041" s="14" t="str">
        <f>IF(timingTable[[#This Row],['[TRACECODE']:.1]]=140,"afterTx","")</f>
        <v/>
      </c>
      <c r="L2041" s="14" t="str">
        <f t="shared" si="341"/>
        <v/>
      </c>
      <c r="M2041" s="14" t="str">
        <f>IF(AND(H2041=H2040,K2040="afterTx",timingTable[[#This Row],['[TRACECODE']:.1]]=6),"dc","")</f>
        <v/>
      </c>
      <c r="N2041" s="14" t="str">
        <f t="shared" si="342"/>
        <v/>
      </c>
      <c r="O2041" s="14" t="str">
        <f>IF(timingTable[[#This Row],['[TRACECODE']:.1]]=141,"afterRx","")</f>
        <v/>
      </c>
      <c r="P2041" s="14" t="str">
        <f t="shared" si="343"/>
        <v/>
      </c>
      <c r="Q2041" s="14" t="str">
        <f t="shared" si="344"/>
        <v/>
      </c>
      <c r="R2041" s="14" t="str">
        <f t="shared" si="345"/>
        <v/>
      </c>
      <c r="S2041" s="14" t="str">
        <f t="shared" si="346"/>
        <v>EMPTY</v>
      </c>
      <c r="T2041" s="14" t="str">
        <f t="shared" si="347"/>
        <v>EMPTY</v>
      </c>
      <c r="U2041" s="14" t="str">
        <f t="shared" si="348"/>
        <v>EMPTY</v>
      </c>
      <c r="V2041" s="14" t="str">
        <f t="shared" si="349"/>
        <v>EMPTY</v>
      </c>
      <c r="W2041" s="14" t="str">
        <f>IF(L2041="beforeTx",timingTable[[#This Row],[FRT32_val]]-timingTable[[#This Row],[FRT32_trace]],"EMPTY")</f>
        <v>EMPTY</v>
      </c>
      <c r="X2041" s="14" t="str">
        <f t="shared" si="350"/>
        <v>EMPTY</v>
      </c>
      <c r="Y2041" s="14" t="str">
        <f t="shared" si="351"/>
        <v>EMPTY</v>
      </c>
      <c r="Z2041" s="14" t="str">
        <f>IF(AND(P2041="beforeRx",O2042="afterRx"),J2042-timingTable[[#This Row],[FRT32_trace]],"EMPTY")</f>
        <v>EMPTY</v>
      </c>
      <c r="AA2041" s="14" t="str">
        <f>IF(AND(timingTable[[#This Row],[txEnd]]="txEnd",Q2045="rxStart"),I2045-timingTable[[#This Row],[FRT32_val]],"EMPTY")</f>
        <v>EMPTY</v>
      </c>
    </row>
    <row r="2042" spans="1:27" x14ac:dyDescent="0.25">
      <c r="A2042" s="14" t="s">
        <v>7214</v>
      </c>
      <c r="B2042">
        <v>335694776659</v>
      </c>
      <c r="C2042" s="14" t="s">
        <v>15319</v>
      </c>
      <c r="D2042">
        <v>131</v>
      </c>
      <c r="E2042" s="14" t="s">
        <v>3932</v>
      </c>
      <c r="F2042" s="14" t="s">
        <v>15320</v>
      </c>
      <c r="G2042" s="14">
        <f>timingTable[[#This Row],[FRT_DEC]]-B2041</f>
        <v>29</v>
      </c>
      <c r="H20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INFO]]))),H2041)</f>
        <v>145</v>
      </c>
      <c r="I2042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42" s="14">
        <f>HEX2DEC(RIGHT(timingTable[[#This Row],[FRT_HEX]],MIN(LEN(timingTable[[#This Row],[FRT_HEX]])-2,8)))</f>
        <v>687327571</v>
      </c>
      <c r="K2042" s="14" t="str">
        <f>IF(timingTable[[#This Row],['[TRACECODE']:.1]]=140,"afterTx","")</f>
        <v/>
      </c>
      <c r="L2042" s="14" t="str">
        <f t="shared" si="341"/>
        <v/>
      </c>
      <c r="M2042" s="14" t="str">
        <f>IF(AND(H2042=H2041,K2041="afterTx",timingTable[[#This Row],['[TRACECODE']:.1]]=6),"dc","")</f>
        <v/>
      </c>
      <c r="N2042" s="14" t="str">
        <f t="shared" si="342"/>
        <v/>
      </c>
      <c r="O2042" s="14" t="str">
        <f>IF(timingTable[[#This Row],['[TRACECODE']:.1]]=141,"afterRx","")</f>
        <v/>
      </c>
      <c r="P2042" s="14" t="str">
        <f t="shared" si="343"/>
        <v/>
      </c>
      <c r="Q2042" s="14" t="str">
        <f t="shared" si="344"/>
        <v/>
      </c>
      <c r="R2042" s="14" t="str">
        <f t="shared" si="345"/>
        <v/>
      </c>
      <c r="S2042" s="14" t="str">
        <f t="shared" si="346"/>
        <v>EMPTY</v>
      </c>
      <c r="T2042" s="14" t="str">
        <f t="shared" si="347"/>
        <v>EMPTY</v>
      </c>
      <c r="U2042" s="14" t="str">
        <f t="shared" si="348"/>
        <v>EMPTY</v>
      </c>
      <c r="V2042" s="14" t="str">
        <f t="shared" si="349"/>
        <v>EMPTY</v>
      </c>
      <c r="W2042" s="14" t="str">
        <f>IF(L2042="beforeTx",timingTable[[#This Row],[FRT32_val]]-timingTable[[#This Row],[FRT32_trace]],"EMPTY")</f>
        <v>EMPTY</v>
      </c>
      <c r="X2042" s="14" t="str">
        <f t="shared" si="350"/>
        <v>EMPTY</v>
      </c>
      <c r="Y2042" s="14" t="str">
        <f t="shared" si="351"/>
        <v>EMPTY</v>
      </c>
      <c r="Z2042" s="14" t="str">
        <f>IF(AND(P2042="beforeRx",O2043="afterRx"),J2043-timingTable[[#This Row],[FRT32_trace]],"EMPTY")</f>
        <v>EMPTY</v>
      </c>
      <c r="AA2042" s="14" t="str">
        <f>IF(AND(timingTable[[#This Row],[txEnd]]="txEnd",Q2046="rxStart"),I2046-timingTable[[#This Row],[FRT32_val]],"EMPTY")</f>
        <v>EMPTY</v>
      </c>
    </row>
    <row r="2043" spans="1:27" x14ac:dyDescent="0.25">
      <c r="A2043" s="14" t="s">
        <v>7219</v>
      </c>
      <c r="B2043">
        <v>335694777309</v>
      </c>
      <c r="C2043" s="14" t="s">
        <v>15326</v>
      </c>
      <c r="D2043">
        <v>151</v>
      </c>
      <c r="E2043" s="14" t="s">
        <v>7876</v>
      </c>
      <c r="F2043" s="14" t="s">
        <v>7989</v>
      </c>
      <c r="G2043" s="14">
        <f>timingTable[[#This Row],[FRT_DEC]]-B2042</f>
        <v>650</v>
      </c>
      <c r="H20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INFO]]))),H2042)</f>
        <v>145</v>
      </c>
      <c r="I20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043" s="14">
        <f>HEX2DEC(RIGHT(timingTable[[#This Row],[FRT_HEX]],MIN(LEN(timingTable[[#This Row],[FRT_HEX]])-2,8)))</f>
        <v>687328221</v>
      </c>
      <c r="K2043" s="14" t="str">
        <f>IF(timingTable[[#This Row],['[TRACECODE']:.1]]=140,"afterTx","")</f>
        <v/>
      </c>
      <c r="L2043" s="14" t="str">
        <f t="shared" si="341"/>
        <v/>
      </c>
      <c r="M2043" s="14" t="str">
        <f>IF(AND(H2043=H2042,K2042="afterTx",timingTable[[#This Row],['[TRACECODE']:.1]]=6),"dc","")</f>
        <v/>
      </c>
      <c r="N2043" s="14" t="str">
        <f t="shared" si="342"/>
        <v/>
      </c>
      <c r="O2043" s="14" t="str">
        <f>IF(timingTable[[#This Row],['[TRACECODE']:.1]]=141,"afterRx","")</f>
        <v/>
      </c>
      <c r="P2043" s="14" t="str">
        <f t="shared" si="343"/>
        <v/>
      </c>
      <c r="Q2043" s="14" t="str">
        <f t="shared" si="344"/>
        <v/>
      </c>
      <c r="R2043" s="14" t="str">
        <f t="shared" si="345"/>
        <v/>
      </c>
      <c r="S2043" s="14" t="str">
        <f t="shared" si="346"/>
        <v>EMPTY</v>
      </c>
      <c r="T2043" s="14" t="str">
        <f t="shared" si="347"/>
        <v>EMPTY</v>
      </c>
      <c r="U2043" s="14" t="str">
        <f t="shared" si="348"/>
        <v>EMPTY</v>
      </c>
      <c r="V2043" s="14" t="str">
        <f t="shared" si="349"/>
        <v>EMPTY</v>
      </c>
      <c r="W2043" s="14" t="str">
        <f>IF(L2043="beforeTx",timingTable[[#This Row],[FRT32_val]]-timingTable[[#This Row],[FRT32_trace]],"EMPTY")</f>
        <v>EMPTY</v>
      </c>
      <c r="X2043" s="14" t="str">
        <f t="shared" si="350"/>
        <v>EMPTY</v>
      </c>
      <c r="Y2043" s="14" t="str">
        <f t="shared" si="351"/>
        <v>EMPTY</v>
      </c>
      <c r="Z2043" s="14" t="str">
        <f>IF(AND(P2043="beforeRx",O2044="afterRx"),J2044-timingTable[[#This Row],[FRT32_trace]],"EMPTY")</f>
        <v>EMPTY</v>
      </c>
      <c r="AA2043" s="14" t="str">
        <f>IF(AND(timingTable[[#This Row],[txEnd]]="txEnd",Q2047="rxStart"),I2047-timingTable[[#This Row],[FRT32_val]],"EMPTY")</f>
        <v>EMPTY</v>
      </c>
    </row>
    <row r="2044" spans="1:27" x14ac:dyDescent="0.25">
      <c r="A2044" s="14" t="s">
        <v>7223</v>
      </c>
      <c r="B2044">
        <v>335694777783</v>
      </c>
      <c r="C2044" s="14" t="s">
        <v>15330</v>
      </c>
      <c r="D2044">
        <v>124</v>
      </c>
      <c r="E2044" s="14" t="s">
        <v>3923</v>
      </c>
      <c r="F2044" s="14" t="s">
        <v>15331</v>
      </c>
      <c r="G2044" s="14">
        <f>timingTable[[#This Row],[FRT_DEC]]-B2043</f>
        <v>474</v>
      </c>
      <c r="H20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INFO]]))),H2043)</f>
        <v>145</v>
      </c>
      <c r="I20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687328622</v>
      </c>
      <c r="J2044" s="14">
        <f>HEX2DEC(RIGHT(timingTable[[#This Row],[FRT_HEX]],MIN(LEN(timingTable[[#This Row],[FRT_HEX]])-2,8)))</f>
        <v>687328695</v>
      </c>
      <c r="K2044" s="14" t="str">
        <f>IF(timingTable[[#This Row],['[TRACECODE']:.1]]=140,"afterTx","")</f>
        <v/>
      </c>
      <c r="L2044" s="14" t="str">
        <f t="shared" si="341"/>
        <v/>
      </c>
      <c r="M2044" s="14" t="str">
        <f>IF(AND(H2044=H2043,K2043="afterTx",timingTable[[#This Row],['[TRACECODE']:.1]]=6),"dc","")</f>
        <v/>
      </c>
      <c r="N2044" s="14" t="str">
        <f t="shared" si="342"/>
        <v/>
      </c>
      <c r="O2044" s="14" t="str">
        <f>IF(timingTable[[#This Row],['[TRACECODE']:.1]]=141,"afterRx","")</f>
        <v/>
      </c>
      <c r="P2044" s="14" t="str">
        <f t="shared" si="343"/>
        <v/>
      </c>
      <c r="Q2044" s="14" t="str">
        <f t="shared" si="344"/>
        <v/>
      </c>
      <c r="R2044" s="14" t="str">
        <f t="shared" si="345"/>
        <v/>
      </c>
      <c r="S2044" s="14" t="str">
        <f t="shared" si="346"/>
        <v>EMPTY</v>
      </c>
      <c r="T2044" s="14" t="str">
        <f t="shared" si="347"/>
        <v>EMPTY</v>
      </c>
      <c r="U2044" s="14" t="str">
        <f t="shared" si="348"/>
        <v>EMPTY</v>
      </c>
      <c r="V2044" s="14" t="str">
        <f t="shared" si="349"/>
        <v>EMPTY</v>
      </c>
      <c r="W2044" s="14" t="str">
        <f>IF(L2044="beforeTx",timingTable[[#This Row],[FRT32_val]]-timingTable[[#This Row],[FRT32_trace]],"EMPTY")</f>
        <v>EMPTY</v>
      </c>
      <c r="X2044" s="14" t="str">
        <f t="shared" si="350"/>
        <v>EMPTY</v>
      </c>
      <c r="Y2044" s="14" t="str">
        <f t="shared" si="351"/>
        <v>EMPTY</v>
      </c>
      <c r="Z2044" s="14" t="str">
        <f>IF(AND(P2044="beforeRx",O2045="afterRx"),J2045-timingTable[[#This Row],[FRT32_trace]],"EMPTY")</f>
        <v>EMPTY</v>
      </c>
      <c r="AA2044" s="14" t="str">
        <f>IF(AND(timingTable[[#This Row],[txEnd]]="txEnd",Q2048="rxStart"),I2048-timingTable[[#This Row],[FRT32_val]],"EMPTY")</f>
        <v>EMPTY</v>
      </c>
    </row>
    <row r="2045" spans="1:27" x14ac:dyDescent="0.25">
      <c r="A2045" s="14" t="s">
        <v>7224</v>
      </c>
      <c r="B2045">
        <v>335694777786</v>
      </c>
      <c r="C2045" s="14" t="s">
        <v>15332</v>
      </c>
      <c r="D2045">
        <v>124</v>
      </c>
      <c r="E2045" s="14" t="s">
        <v>3923</v>
      </c>
      <c r="F2045" s="14" t="s">
        <v>7880</v>
      </c>
      <c r="G2045" s="14">
        <f>timingTable[[#This Row],[FRT_DEC]]-B2044</f>
        <v>3</v>
      </c>
      <c r="H20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INFO]]))),H2044)</f>
        <v>145</v>
      </c>
      <c r="I20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45" s="14">
        <f>HEX2DEC(RIGHT(timingTable[[#This Row],[FRT_HEX]],MIN(LEN(timingTable[[#This Row],[FRT_HEX]])-2,8)))</f>
        <v>687328698</v>
      </c>
      <c r="K2045" s="14" t="str">
        <f>IF(timingTable[[#This Row],['[TRACECODE']:.1]]=140,"afterTx","")</f>
        <v/>
      </c>
      <c r="L2045" s="14" t="str">
        <f t="shared" si="341"/>
        <v/>
      </c>
      <c r="M2045" s="14" t="str">
        <f>IF(AND(H2045=H2044,K2044="afterTx",timingTable[[#This Row],['[TRACECODE']:.1]]=6),"dc","")</f>
        <v/>
      </c>
      <c r="N2045" s="14" t="str">
        <f t="shared" si="342"/>
        <v/>
      </c>
      <c r="O2045" s="14" t="str">
        <f>IF(timingTable[[#This Row],['[TRACECODE']:.1]]=141,"afterRx","")</f>
        <v/>
      </c>
      <c r="P2045" s="14" t="str">
        <f t="shared" si="343"/>
        <v/>
      </c>
      <c r="Q2045" s="14" t="str">
        <f t="shared" si="344"/>
        <v/>
      </c>
      <c r="R2045" s="14" t="str">
        <f t="shared" si="345"/>
        <v/>
      </c>
      <c r="S2045" s="14" t="str">
        <f t="shared" si="346"/>
        <v>EMPTY</v>
      </c>
      <c r="T2045" s="14" t="str">
        <f t="shared" si="347"/>
        <v>EMPTY</v>
      </c>
      <c r="U2045" s="14" t="str">
        <f t="shared" si="348"/>
        <v>EMPTY</v>
      </c>
      <c r="V2045" s="14" t="str">
        <f t="shared" si="349"/>
        <v>EMPTY</v>
      </c>
      <c r="W2045" s="14" t="str">
        <f>IF(L2045="beforeTx",timingTable[[#This Row],[FRT32_val]]-timingTable[[#This Row],[FRT32_trace]],"EMPTY")</f>
        <v>EMPTY</v>
      </c>
      <c r="X2045" s="14" t="str">
        <f t="shared" si="350"/>
        <v>EMPTY</v>
      </c>
      <c r="Y2045" s="14" t="str">
        <f t="shared" si="351"/>
        <v>EMPTY</v>
      </c>
      <c r="Z2045" s="14" t="str">
        <f>IF(AND(P2045="beforeRx",O2046="afterRx"),J2046-timingTable[[#This Row],[FRT32_trace]],"EMPTY")</f>
        <v>EMPTY</v>
      </c>
      <c r="AA2045" s="14" t="str">
        <f>IF(AND(timingTable[[#This Row],[txEnd]]="txEnd",Q2049="rxStart"),I2049-timingTable[[#This Row],[FRT32_val]],"EMPTY")</f>
        <v>EMPTY</v>
      </c>
    </row>
    <row r="2046" spans="1:27" x14ac:dyDescent="0.25">
      <c r="A2046" s="14" t="s">
        <v>7225</v>
      </c>
      <c r="B2046">
        <v>335694777814</v>
      </c>
      <c r="C2046" s="14" t="s">
        <v>15333</v>
      </c>
      <c r="D2046">
        <v>151</v>
      </c>
      <c r="E2046" s="14" t="s">
        <v>7876</v>
      </c>
      <c r="F2046" s="14" t="s">
        <v>8889</v>
      </c>
      <c r="G2046" s="14">
        <f>timingTable[[#This Row],[FRT_DEC]]-B2045</f>
        <v>28</v>
      </c>
      <c r="H20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INFO]]))),H2045)</f>
        <v>145</v>
      </c>
      <c r="I20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2046" s="14">
        <f>HEX2DEC(RIGHT(timingTable[[#This Row],[FRT_HEX]],MIN(LEN(timingTable[[#This Row],[FRT_HEX]])-2,8)))</f>
        <v>687328726</v>
      </c>
      <c r="K2046" s="14" t="str">
        <f>IF(timingTable[[#This Row],['[TRACECODE']:.1]]=140,"afterTx","")</f>
        <v/>
      </c>
      <c r="L2046" s="14" t="str">
        <f t="shared" si="341"/>
        <v/>
      </c>
      <c r="M2046" s="14" t="str">
        <f>IF(AND(H2046=H2045,K2045="afterTx",timingTable[[#This Row],['[TRACECODE']:.1]]=6),"dc","")</f>
        <v/>
      </c>
      <c r="N2046" s="14" t="str">
        <f t="shared" si="342"/>
        <v/>
      </c>
      <c r="O2046" s="14" t="str">
        <f>IF(timingTable[[#This Row],['[TRACECODE']:.1]]=141,"afterRx","")</f>
        <v/>
      </c>
      <c r="P2046" s="14" t="str">
        <f t="shared" si="343"/>
        <v/>
      </c>
      <c r="Q2046" s="14" t="str">
        <f t="shared" si="344"/>
        <v/>
      </c>
      <c r="R2046" s="14" t="str">
        <f t="shared" si="345"/>
        <v/>
      </c>
      <c r="S2046" s="14" t="str">
        <f t="shared" si="346"/>
        <v>EMPTY</v>
      </c>
      <c r="T2046" s="14" t="str">
        <f t="shared" si="347"/>
        <v>EMPTY</v>
      </c>
      <c r="U2046" s="14" t="str">
        <f t="shared" si="348"/>
        <v>EMPTY</v>
      </c>
      <c r="V2046" s="14" t="str">
        <f t="shared" si="349"/>
        <v>EMPTY</v>
      </c>
      <c r="W2046" s="14" t="str">
        <f>IF(L2046="beforeTx",timingTable[[#This Row],[FRT32_val]]-timingTable[[#This Row],[FRT32_trace]],"EMPTY")</f>
        <v>EMPTY</v>
      </c>
      <c r="X2046" s="14" t="str">
        <f t="shared" si="350"/>
        <v>EMPTY</v>
      </c>
      <c r="Y2046" s="14" t="str">
        <f t="shared" si="351"/>
        <v>EMPTY</v>
      </c>
      <c r="Z2046" s="14" t="str">
        <f>IF(AND(P2046="beforeRx",O2047="afterRx"),J2047-timingTable[[#This Row],[FRT32_trace]],"EMPTY")</f>
        <v>EMPTY</v>
      </c>
      <c r="AA2046" s="14" t="str">
        <f>IF(AND(timingTable[[#This Row],[txEnd]]="txEnd",Q2050="rxStart"),I2050-timingTable[[#This Row],[FRT32_val]],"EMPTY")</f>
        <v>EMPTY</v>
      </c>
    </row>
    <row r="2047" spans="1:27" x14ac:dyDescent="0.25">
      <c r="A2047" s="14" t="s">
        <v>7235</v>
      </c>
      <c r="B2047">
        <v>335694778266</v>
      </c>
      <c r="C2047" s="14" t="s">
        <v>15344</v>
      </c>
      <c r="D2047">
        <v>129</v>
      </c>
      <c r="E2047" s="14" t="s">
        <v>3677</v>
      </c>
      <c r="F2047" s="14" t="s">
        <v>15345</v>
      </c>
      <c r="G2047" s="14">
        <f>timingTable[[#This Row],[FRT_DEC]]-B2046</f>
        <v>452</v>
      </c>
      <c r="H20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INFO]]))),H2046)</f>
        <v>145</v>
      </c>
      <c r="I20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687330022</v>
      </c>
      <c r="J2047" s="14">
        <f>HEX2DEC(RIGHT(timingTable[[#This Row],[FRT_HEX]],MIN(LEN(timingTable[[#This Row],[FRT_HEX]])-2,8)))</f>
        <v>687329178</v>
      </c>
      <c r="K2047" s="14" t="str">
        <f>IF(timingTable[[#This Row],['[TRACECODE']:.1]]=140,"afterTx","")</f>
        <v/>
      </c>
      <c r="L2047" s="14" t="str">
        <f t="shared" si="341"/>
        <v>beforeTx</v>
      </c>
      <c r="M2047" s="14" t="str">
        <f>IF(AND(H2047=H2046,K2046="afterTx",timingTable[[#This Row],['[TRACECODE']:.1]]=6),"dc","")</f>
        <v/>
      </c>
      <c r="N2047" s="14" t="str">
        <f t="shared" si="342"/>
        <v/>
      </c>
      <c r="O2047" s="14" t="str">
        <f>IF(timingTable[[#This Row],['[TRACECODE']:.1]]=141,"afterRx","")</f>
        <v/>
      </c>
      <c r="P2047" s="14" t="str">
        <f t="shared" si="343"/>
        <v/>
      </c>
      <c r="Q2047" s="14" t="str">
        <f t="shared" si="344"/>
        <v/>
      </c>
      <c r="R2047" s="14" t="str">
        <f t="shared" si="345"/>
        <v/>
      </c>
      <c r="S2047" s="14" t="str">
        <f t="shared" si="346"/>
        <v>EMPTY</v>
      </c>
      <c r="T2047" s="14" t="str">
        <f t="shared" si="347"/>
        <v>EMPTY</v>
      </c>
      <c r="U2047" s="14" t="str">
        <f t="shared" si="348"/>
        <v>EMPTY</v>
      </c>
      <c r="V2047" s="14" t="str">
        <f t="shared" si="349"/>
        <v>EMPTY</v>
      </c>
      <c r="W2047" s="14">
        <f>IF(L2047="beforeTx",timingTable[[#This Row],[FRT32_val]]-timingTable[[#This Row],[FRT32_trace]],"EMPTY")</f>
        <v>844</v>
      </c>
      <c r="X2047" s="14">
        <f t="shared" si="350"/>
        <v>1106</v>
      </c>
      <c r="Y2047" s="14" t="str">
        <f t="shared" si="351"/>
        <v>EMPTY</v>
      </c>
      <c r="Z2047" s="14" t="str">
        <f>IF(AND(P2047="beforeRx",O2048="afterRx"),J2048-timingTable[[#This Row],[FRT32_trace]],"EMPTY")</f>
        <v>EMPTY</v>
      </c>
      <c r="AA2047" s="14" t="str">
        <f>IF(AND(timingTable[[#This Row],[txEnd]]="txEnd",Q2051="rxStart"),I2051-timingTable[[#This Row],[FRT32_val]],"EMPTY")</f>
        <v>EMPTY</v>
      </c>
    </row>
    <row r="2048" spans="1:27" x14ac:dyDescent="0.25">
      <c r="A2048" s="14" t="s">
        <v>7236</v>
      </c>
      <c r="B2048">
        <v>335694778269</v>
      </c>
      <c r="C2048" s="14" t="s">
        <v>15346</v>
      </c>
      <c r="D2048">
        <v>129</v>
      </c>
      <c r="E2048" s="14" t="s">
        <v>3677</v>
      </c>
      <c r="F2048" s="14" t="s">
        <v>7881</v>
      </c>
      <c r="G2048" s="14">
        <f>timingTable[[#This Row],[FRT_DEC]]-B2047</f>
        <v>3</v>
      </c>
      <c r="H20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INFO]]))),H2047)</f>
        <v>145</v>
      </c>
      <c r="I20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48" s="14">
        <f>HEX2DEC(RIGHT(timingTable[[#This Row],[FRT_HEX]],MIN(LEN(timingTable[[#This Row],[FRT_HEX]])-2,8)))</f>
        <v>687329181</v>
      </c>
      <c r="K2048" s="14" t="str">
        <f>IF(timingTable[[#This Row],['[TRACECODE']:.1]]=140,"afterTx","")</f>
        <v/>
      </c>
      <c r="L2048" s="14" t="str">
        <f t="shared" si="341"/>
        <v/>
      </c>
      <c r="M2048" s="14" t="str">
        <f>IF(AND(H2048=H2047,K2047="afterTx",timingTable[[#This Row],['[TRACECODE']:.1]]=6),"dc","")</f>
        <v/>
      </c>
      <c r="N2048" s="14" t="str">
        <f t="shared" si="342"/>
        <v/>
      </c>
      <c r="O2048" s="14" t="str">
        <f>IF(timingTable[[#This Row],['[TRACECODE']:.1]]=141,"afterRx","")</f>
        <v/>
      </c>
      <c r="P2048" s="14" t="str">
        <f t="shared" si="343"/>
        <v/>
      </c>
      <c r="Q2048" s="14" t="str">
        <f t="shared" si="344"/>
        <v/>
      </c>
      <c r="R2048" s="14" t="str">
        <f t="shared" si="345"/>
        <v/>
      </c>
      <c r="S2048" s="14" t="str">
        <f t="shared" si="346"/>
        <v>EMPTY</v>
      </c>
      <c r="T2048" s="14" t="str">
        <f t="shared" si="347"/>
        <v>EMPTY</v>
      </c>
      <c r="U2048" s="14" t="str">
        <f t="shared" si="348"/>
        <v>EMPTY</v>
      </c>
      <c r="V2048" s="14" t="str">
        <f t="shared" si="349"/>
        <v>EMPTY</v>
      </c>
      <c r="W2048" s="14" t="str">
        <f>IF(L2048="beforeTx",timingTable[[#This Row],[FRT32_val]]-timingTable[[#This Row],[FRT32_trace]],"EMPTY")</f>
        <v>EMPTY</v>
      </c>
      <c r="X2048" s="14" t="str">
        <f t="shared" si="350"/>
        <v>EMPTY</v>
      </c>
      <c r="Y2048" s="14" t="str">
        <f t="shared" si="351"/>
        <v>EMPTY</v>
      </c>
      <c r="Z2048" s="14" t="str">
        <f>IF(AND(P2048="beforeRx",O2049="afterRx"),J2049-timingTable[[#This Row],[FRT32_trace]],"EMPTY")</f>
        <v>EMPTY</v>
      </c>
      <c r="AA2048" s="14" t="str">
        <f>IF(AND(timingTable[[#This Row],[txEnd]]="txEnd",Q2052="rxStart"),I2052-timingTable[[#This Row],[FRT32_val]],"EMPTY")</f>
        <v>EMPTY</v>
      </c>
    </row>
    <row r="2049" spans="1:27" x14ac:dyDescent="0.25">
      <c r="A2049" s="14" t="s">
        <v>7237</v>
      </c>
      <c r="B2049">
        <v>335694779372</v>
      </c>
      <c r="C2049" s="14" t="s">
        <v>15347</v>
      </c>
      <c r="D2049">
        <v>140</v>
      </c>
      <c r="E2049" s="14" t="s">
        <v>1076</v>
      </c>
      <c r="F2049" s="14" t="s">
        <v>3986</v>
      </c>
      <c r="G2049" s="14">
        <f>timingTable[[#This Row],[FRT_DEC]]-B2048</f>
        <v>1103</v>
      </c>
      <c r="H20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INFO]]))),H2048)</f>
        <v>145</v>
      </c>
      <c r="I204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49" s="14">
        <f>HEX2DEC(RIGHT(timingTable[[#This Row],[FRT_HEX]],MIN(LEN(timingTable[[#This Row],[FRT_HEX]])-2,8)))</f>
        <v>687330284</v>
      </c>
      <c r="K2049" s="14" t="str">
        <f>IF(timingTable[[#This Row],['[TRACECODE']:.1]]=140,"afterTx","")</f>
        <v>afterTx</v>
      </c>
      <c r="L2049" s="14" t="str">
        <f t="shared" si="341"/>
        <v/>
      </c>
      <c r="M2049" s="14" t="str">
        <f>IF(AND(H2049=H2048,K2048="afterTx",timingTable[[#This Row],['[TRACECODE']:.1]]=6),"dc","")</f>
        <v/>
      </c>
      <c r="N2049" s="14" t="str">
        <f t="shared" si="342"/>
        <v/>
      </c>
      <c r="O2049" s="14" t="str">
        <f>IF(timingTable[[#This Row],['[TRACECODE']:.1]]=141,"afterRx","")</f>
        <v/>
      </c>
      <c r="P2049" s="14" t="str">
        <f t="shared" si="343"/>
        <v/>
      </c>
      <c r="Q2049" s="14" t="str">
        <f t="shared" si="344"/>
        <v/>
      </c>
      <c r="R2049" s="14" t="str">
        <f t="shared" si="345"/>
        <v/>
      </c>
      <c r="S2049" s="14" t="str">
        <f t="shared" si="346"/>
        <v>EMPTY</v>
      </c>
      <c r="T2049" s="14" t="str">
        <f t="shared" si="347"/>
        <v>EMPTY</v>
      </c>
      <c r="U2049" s="14" t="str">
        <f t="shared" si="348"/>
        <v>EMPTY</v>
      </c>
      <c r="V2049" s="14" t="str">
        <f t="shared" si="349"/>
        <v>EMPTY</v>
      </c>
      <c r="W2049" s="14" t="str">
        <f>IF(L2049="beforeTx",timingTable[[#This Row],[FRT32_val]]-timingTable[[#This Row],[FRT32_trace]],"EMPTY")</f>
        <v>EMPTY</v>
      </c>
      <c r="X2049" s="14" t="str">
        <f t="shared" si="350"/>
        <v>EMPTY</v>
      </c>
      <c r="Y2049" s="14" t="str">
        <f t="shared" si="351"/>
        <v>EMPTY</v>
      </c>
      <c r="Z2049" s="14" t="str">
        <f>IF(AND(P2049="beforeRx",O2050="afterRx"),J2050-timingTable[[#This Row],[FRT32_trace]],"EMPTY")</f>
        <v>EMPTY</v>
      </c>
      <c r="AA2049" s="14" t="str">
        <f>IF(AND(timingTable[[#This Row],[txEnd]]="txEnd",Q2053="rxStart"),I2053-timingTable[[#This Row],[FRT32_val]],"EMPTY")</f>
        <v>EMPTY</v>
      </c>
    </row>
    <row r="2050" spans="1:27" x14ac:dyDescent="0.25">
      <c r="A2050" s="14" t="s">
        <v>7239</v>
      </c>
      <c r="B2050">
        <v>335694791688</v>
      </c>
      <c r="C2050" s="14" t="s">
        <v>15349</v>
      </c>
      <c r="D2050">
        <v>151</v>
      </c>
      <c r="E2050" s="14" t="s">
        <v>7876</v>
      </c>
      <c r="F2050" s="14" t="s">
        <v>7945</v>
      </c>
      <c r="G2050" s="14">
        <f>timingTable[[#This Row],[FRT_DEC]]-B2049</f>
        <v>12316</v>
      </c>
      <c r="H20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INFO]]))),H2049)</f>
        <v>145</v>
      </c>
      <c r="I20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050" s="14">
        <f>HEX2DEC(RIGHT(timingTable[[#This Row],[FRT_HEX]],MIN(LEN(timingTable[[#This Row],[FRT_HEX]])-2,8)))</f>
        <v>687342600</v>
      </c>
      <c r="K2050" s="14" t="str">
        <f>IF(timingTable[[#This Row],['[TRACECODE']:.1]]=140,"afterTx","")</f>
        <v/>
      </c>
      <c r="L2050" s="14" t="str">
        <f t="shared" si="341"/>
        <v/>
      </c>
      <c r="M2050" s="14" t="str">
        <f>IF(AND(H2050=H2049,K2049="afterTx",timingTable[[#This Row],['[TRACECODE']:.1]]=6),"dc","")</f>
        <v/>
      </c>
      <c r="N2050" s="14" t="str">
        <f t="shared" si="342"/>
        <v/>
      </c>
      <c r="O2050" s="14" t="str">
        <f>IF(timingTable[[#This Row],['[TRACECODE']:.1]]=141,"afterRx","")</f>
        <v/>
      </c>
      <c r="P2050" s="14" t="str">
        <f t="shared" si="343"/>
        <v/>
      </c>
      <c r="Q2050" s="14" t="str">
        <f t="shared" si="344"/>
        <v/>
      </c>
      <c r="R2050" s="14" t="str">
        <f t="shared" si="345"/>
        <v/>
      </c>
      <c r="S2050" s="14" t="str">
        <f t="shared" si="346"/>
        <v>EMPTY</v>
      </c>
      <c r="T2050" s="14" t="str">
        <f t="shared" si="347"/>
        <v>EMPTY</v>
      </c>
      <c r="U2050" s="14" t="str">
        <f t="shared" si="348"/>
        <v>EMPTY</v>
      </c>
      <c r="V2050" s="14" t="str">
        <f t="shared" si="349"/>
        <v>EMPTY</v>
      </c>
      <c r="W2050" s="14" t="str">
        <f>IF(L2050="beforeTx",timingTable[[#This Row],[FRT32_val]]-timingTable[[#This Row],[FRT32_trace]],"EMPTY")</f>
        <v>EMPTY</v>
      </c>
      <c r="X2050" s="14" t="str">
        <f t="shared" si="350"/>
        <v>EMPTY</v>
      </c>
      <c r="Y2050" s="14" t="str">
        <f t="shared" si="351"/>
        <v>EMPTY</v>
      </c>
      <c r="Z2050" s="14" t="str">
        <f>IF(AND(P2050="beforeRx",O2051="afterRx"),J2051-timingTable[[#This Row],[FRT32_trace]],"EMPTY")</f>
        <v>EMPTY</v>
      </c>
      <c r="AA2050" s="14" t="str">
        <f>IF(AND(timingTable[[#This Row],[txEnd]]="txEnd",Q2054="rxStart"),I2054-timingTable[[#This Row],[FRT32_val]],"EMPTY")</f>
        <v>EMPTY</v>
      </c>
    </row>
    <row r="2051" spans="1:27" x14ac:dyDescent="0.25">
      <c r="A2051" s="14" t="s">
        <v>7241</v>
      </c>
      <c r="B2051">
        <v>335694821864</v>
      </c>
      <c r="C2051" s="14" t="s">
        <v>15351</v>
      </c>
      <c r="D2051">
        <v>6</v>
      </c>
      <c r="E2051" s="14" t="s">
        <v>1077</v>
      </c>
      <c r="F2051" s="14" t="s">
        <v>15352</v>
      </c>
      <c r="G2051" s="14">
        <f>timingTable[[#This Row],[FRT_DEC]]-B2050</f>
        <v>30176</v>
      </c>
      <c r="H20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INFO]]))),H2050)</f>
        <v>145</v>
      </c>
      <c r="I20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687331009</v>
      </c>
      <c r="J2051" s="14">
        <f>HEX2DEC(RIGHT(timingTable[[#This Row],[FRT_HEX]],MIN(LEN(timingTable[[#This Row],[FRT_HEX]])-2,8)))</f>
        <v>687372776</v>
      </c>
      <c r="K2051" s="14" t="str">
        <f>IF(timingTable[[#This Row],['[TRACECODE']:.1]]=140,"afterTx","")</f>
        <v/>
      </c>
      <c r="L2051" s="14" t="str">
        <f t="shared" si="341"/>
        <v/>
      </c>
      <c r="M2051" s="14" t="str">
        <f>IF(AND(H2051=H2050,K2050="afterTx",timingTable[[#This Row],['[TRACECODE']:.1]]=6),"dc","")</f>
        <v/>
      </c>
      <c r="N2051" s="14" t="str">
        <f t="shared" si="342"/>
        <v/>
      </c>
      <c r="O2051" s="14" t="str">
        <f>IF(timingTable[[#This Row],['[TRACECODE']:.1]]=141,"afterRx","")</f>
        <v/>
      </c>
      <c r="P2051" s="14" t="str">
        <f t="shared" si="343"/>
        <v/>
      </c>
      <c r="Q2051" s="14" t="str">
        <f t="shared" si="344"/>
        <v/>
      </c>
      <c r="R2051" s="14" t="str">
        <f t="shared" si="345"/>
        <v/>
      </c>
      <c r="S2051" s="14" t="str">
        <f t="shared" si="346"/>
        <v>EMPTY</v>
      </c>
      <c r="T2051" s="14" t="str">
        <f t="shared" si="347"/>
        <v>EMPTY</v>
      </c>
      <c r="U2051" s="14" t="str">
        <f t="shared" si="348"/>
        <v>EMPTY</v>
      </c>
      <c r="V2051" s="14" t="str">
        <f t="shared" si="349"/>
        <v>EMPTY</v>
      </c>
      <c r="W2051" s="14" t="str">
        <f>IF(L2051="beforeTx",timingTable[[#This Row],[FRT32_val]]-timingTable[[#This Row],[FRT32_trace]],"EMPTY")</f>
        <v>EMPTY</v>
      </c>
      <c r="X2051" s="14" t="str">
        <f t="shared" si="350"/>
        <v>EMPTY</v>
      </c>
      <c r="Y2051" s="14" t="str">
        <f t="shared" si="351"/>
        <v>EMPTY</v>
      </c>
      <c r="Z2051" s="14" t="str">
        <f>IF(AND(P2051="beforeRx",O2052="afterRx"),J2052-timingTable[[#This Row],[FRT32_trace]],"EMPTY")</f>
        <v>EMPTY</v>
      </c>
      <c r="AA2051" s="14" t="str">
        <f>IF(AND(timingTable[[#This Row],[txEnd]]="txEnd",Q2055="rxStart"),I2055-timingTable[[#This Row],[FRT32_val]],"EMPTY")</f>
        <v>EMPTY</v>
      </c>
    </row>
    <row r="2052" spans="1:27" x14ac:dyDescent="0.25">
      <c r="A2052" s="14" t="s">
        <v>7242</v>
      </c>
      <c r="B2052">
        <v>335694821868</v>
      </c>
      <c r="C2052" s="14" t="s">
        <v>15353</v>
      </c>
      <c r="D2052">
        <v>6</v>
      </c>
      <c r="E2052" s="14" t="s">
        <v>1077</v>
      </c>
      <c r="F2052" s="14" t="s">
        <v>7877</v>
      </c>
      <c r="G2052" s="14">
        <f>timingTable[[#This Row],[FRT_DEC]]-B2051</f>
        <v>4</v>
      </c>
      <c r="H20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INFO]]))),H2051)</f>
        <v>145</v>
      </c>
      <c r="I20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52" s="14">
        <f>HEX2DEC(RIGHT(timingTable[[#This Row],[FRT_HEX]],MIN(LEN(timingTable[[#This Row],[FRT_HEX]])-2,8)))</f>
        <v>687372780</v>
      </c>
      <c r="K2052" s="14" t="str">
        <f>IF(timingTable[[#This Row],['[TRACECODE']:.1]]=140,"afterTx","")</f>
        <v/>
      </c>
      <c r="L2052" s="14" t="str">
        <f t="shared" si="341"/>
        <v/>
      </c>
      <c r="M2052" s="14" t="str">
        <f>IF(AND(H2052=H2051,K2051="afterTx",timingTable[[#This Row],['[TRACECODE']:.1]]=6),"dc","")</f>
        <v/>
      </c>
      <c r="N2052" s="14" t="str">
        <f t="shared" si="342"/>
        <v/>
      </c>
      <c r="O2052" s="14" t="str">
        <f>IF(timingTable[[#This Row],['[TRACECODE']:.1]]=141,"afterRx","")</f>
        <v/>
      </c>
      <c r="P2052" s="14" t="str">
        <f t="shared" si="343"/>
        <v/>
      </c>
      <c r="Q2052" s="14" t="str">
        <f t="shared" si="344"/>
        <v/>
      </c>
      <c r="R2052" s="14" t="str">
        <f t="shared" si="345"/>
        <v/>
      </c>
      <c r="S2052" s="14" t="str">
        <f t="shared" si="346"/>
        <v>EMPTY</v>
      </c>
      <c r="T2052" s="14" t="str">
        <f t="shared" si="347"/>
        <v>EMPTY</v>
      </c>
      <c r="U2052" s="14" t="str">
        <f t="shared" si="348"/>
        <v>EMPTY</v>
      </c>
      <c r="V2052" s="14" t="str">
        <f t="shared" si="349"/>
        <v>EMPTY</v>
      </c>
      <c r="W2052" s="14" t="str">
        <f>IF(L2052="beforeTx",timingTable[[#This Row],[FRT32_val]]-timingTable[[#This Row],[FRT32_trace]],"EMPTY")</f>
        <v>EMPTY</v>
      </c>
      <c r="X2052" s="14" t="str">
        <f t="shared" si="350"/>
        <v>EMPTY</v>
      </c>
      <c r="Y2052" s="14" t="str">
        <f t="shared" si="351"/>
        <v>EMPTY</v>
      </c>
      <c r="Z2052" s="14" t="str">
        <f>IF(AND(P2052="beforeRx",O2053="afterRx"),J2053-timingTable[[#This Row],[FRT32_trace]],"EMPTY")</f>
        <v>EMPTY</v>
      </c>
      <c r="AA2052" s="14" t="str">
        <f>IF(AND(timingTable[[#This Row],[txEnd]]="txEnd",Q2056="rxStart"),I2056-timingTable[[#This Row],[FRT32_val]],"EMPTY")</f>
        <v>EMPTY</v>
      </c>
    </row>
    <row r="2053" spans="1:27" x14ac:dyDescent="0.25">
      <c r="A2053" s="14" t="s">
        <v>7243</v>
      </c>
      <c r="B2053">
        <v>335694821871</v>
      </c>
      <c r="C2053" s="14" t="s">
        <v>15354</v>
      </c>
      <c r="D2053">
        <v>122</v>
      </c>
      <c r="E2053" s="14" t="s">
        <v>3921</v>
      </c>
      <c r="F2053" s="14" t="s">
        <v>15355</v>
      </c>
      <c r="G2053" s="14">
        <f>timingTable[[#This Row],[FRT_DEC]]-B2052</f>
        <v>3</v>
      </c>
      <c r="H20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INFO]]))),H2052)</f>
        <v>145</v>
      </c>
      <c r="I20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687372748</v>
      </c>
      <c r="J2053" s="14">
        <f>HEX2DEC(RIGHT(timingTable[[#This Row],[FRT_HEX]],MIN(LEN(timingTable[[#This Row],[FRT_HEX]])-2,8)))</f>
        <v>687372783</v>
      </c>
      <c r="K2053" s="14" t="str">
        <f>IF(timingTable[[#This Row],['[TRACECODE']:.1]]=140,"afterTx","")</f>
        <v/>
      </c>
      <c r="L2053" s="14" t="str">
        <f t="shared" ref="L2053:L2116" si="352">IF(AND(H2055=H2053,K2055="afterTx"),"beforeTx","")</f>
        <v/>
      </c>
      <c r="M2053" s="14" t="str">
        <f>IF(AND(H2053=H2052,K2052="afterTx",timingTable[[#This Row],['[TRACECODE']:.1]]=6),"dc","")</f>
        <v/>
      </c>
      <c r="N2053" s="14" t="str">
        <f t="shared" ref="N2053:N2116" si="353">IF(AND(H2053=H2051,M2051="dc"),"txEnd","")</f>
        <v/>
      </c>
      <c r="O2053" s="14" t="str">
        <f>IF(timingTable[[#This Row],['[TRACECODE']:.1]]=141,"afterRx","")</f>
        <v/>
      </c>
      <c r="P2053" s="14" t="str">
        <f t="shared" ref="P2053:P2116" si="354">IF(AND(H2053=H2054,O2054="afterRx"),"beforeRx","")</f>
        <v/>
      </c>
      <c r="Q2053" s="14" t="str">
        <f t="shared" ref="Q2053:Q2116" si="355">IF(AND(H2053=H2052,O2052="afterRx"),"rxStart","")</f>
        <v/>
      </c>
      <c r="R2053" s="14" t="str">
        <f t="shared" ref="R2053:R2116" si="356">IF(AND(H2053=H2051,Q2051="rxStart"),"rxEnd","")</f>
        <v/>
      </c>
      <c r="S2053" s="14" t="str">
        <f t="shared" ref="S2053:S2116" si="357">IF(AND(H2056=H2053,M2056="dc",L2053="beforeTx"),I2056-I2053,"EMPTY")</f>
        <v>EMPTY</v>
      </c>
      <c r="T2053" s="14" t="str">
        <f t="shared" ref="T2053:T2116" si="358">IF(AND(N2053="txEnd",P2055="beforeRx",O2056="afterRx"),J2055-I2053,"EMPTY")</f>
        <v>EMPTY</v>
      </c>
      <c r="U2053" s="14" t="str">
        <f t="shared" ref="U2053:U2116" si="359">IF(AND(L2055="beforeTx",R2053="rxEnd",H2055=H2053),I2055-I2053,"EMPTY")</f>
        <v>EMPTY</v>
      </c>
      <c r="V2053" s="14" t="str">
        <f t="shared" ref="V2053:V2116" si="360">IF(AND(R2053="rxEnd",M2058="dc",H2053=H2058),I2058-I2053,"EMPTY")</f>
        <v>EMPTY</v>
      </c>
      <c r="W2053" s="14" t="str">
        <f>IF(L2053="beforeTx",timingTable[[#This Row],[FRT32_val]]-timingTable[[#This Row],[FRT32_trace]],"EMPTY")</f>
        <v>EMPTY</v>
      </c>
      <c r="X2053" s="14" t="str">
        <f t="shared" ref="X2053:X2116" si="361">IF(AND(L2053="beforeTx",K2055="afterTx"),J2055-J2053,"EMPTY")</f>
        <v>EMPTY</v>
      </c>
      <c r="Y2053" s="14" t="str">
        <f t="shared" ref="Y2053:Y2116" si="362">IF(AND(R2053="rxEnd",L2055="beforeTx"),J2055-I2053,"EMPTY")</f>
        <v>EMPTY</v>
      </c>
      <c r="Z2053" s="14" t="str">
        <f>IF(AND(P2053="beforeRx",O2054="afterRx"),J2054-timingTable[[#This Row],[FRT32_trace]],"EMPTY")</f>
        <v>EMPTY</v>
      </c>
      <c r="AA2053" s="14" t="str">
        <f>IF(AND(timingTable[[#This Row],[txEnd]]="txEnd",Q2057="rxStart"),I2057-timingTable[[#This Row],[FRT32_val]],"EMPTY")</f>
        <v>EMPTY</v>
      </c>
    </row>
    <row r="2054" spans="1:27" x14ac:dyDescent="0.25">
      <c r="A2054" s="14" t="s">
        <v>7244</v>
      </c>
      <c r="B2054">
        <v>335694821873</v>
      </c>
      <c r="C2054" s="14" t="s">
        <v>15356</v>
      </c>
      <c r="D2054">
        <v>122</v>
      </c>
      <c r="E2054" s="14" t="s">
        <v>3921</v>
      </c>
      <c r="F2054" s="14" t="s">
        <v>7878</v>
      </c>
      <c r="G2054" s="14">
        <f>timingTable[[#This Row],[FRT_DEC]]-B2053</f>
        <v>2</v>
      </c>
      <c r="H20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INFO]]))),H2053)</f>
        <v>145</v>
      </c>
      <c r="I20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54" s="14">
        <f>HEX2DEC(RIGHT(timingTable[[#This Row],[FRT_HEX]],MIN(LEN(timingTable[[#This Row],[FRT_HEX]])-2,8)))</f>
        <v>687372785</v>
      </c>
      <c r="K2054" s="14" t="str">
        <f>IF(timingTable[[#This Row],['[TRACECODE']:.1]]=140,"afterTx","")</f>
        <v/>
      </c>
      <c r="L2054" s="14" t="str">
        <f t="shared" si="352"/>
        <v/>
      </c>
      <c r="M2054" s="14" t="str">
        <f>IF(AND(H2054=H2053,K2053="afterTx",timingTable[[#This Row],['[TRACECODE']:.1]]=6),"dc","")</f>
        <v/>
      </c>
      <c r="N2054" s="14" t="str">
        <f t="shared" si="353"/>
        <v/>
      </c>
      <c r="O2054" s="14" t="str">
        <f>IF(timingTable[[#This Row],['[TRACECODE']:.1]]=141,"afterRx","")</f>
        <v/>
      </c>
      <c r="P2054" s="14" t="str">
        <f t="shared" si="354"/>
        <v/>
      </c>
      <c r="Q2054" s="14" t="str">
        <f t="shared" si="355"/>
        <v/>
      </c>
      <c r="R2054" s="14" t="str">
        <f t="shared" si="356"/>
        <v/>
      </c>
      <c r="S2054" s="14" t="str">
        <f t="shared" si="357"/>
        <v>EMPTY</v>
      </c>
      <c r="T2054" s="14" t="str">
        <f t="shared" si="358"/>
        <v>EMPTY</v>
      </c>
      <c r="U2054" s="14" t="str">
        <f t="shared" si="359"/>
        <v>EMPTY</v>
      </c>
      <c r="V2054" s="14" t="str">
        <f t="shared" si="360"/>
        <v>EMPTY</v>
      </c>
      <c r="W2054" s="14" t="str">
        <f>IF(L2054="beforeTx",timingTable[[#This Row],[FRT32_val]]-timingTable[[#This Row],[FRT32_trace]],"EMPTY")</f>
        <v>EMPTY</v>
      </c>
      <c r="X2054" s="14" t="str">
        <f t="shared" si="361"/>
        <v>EMPTY</v>
      </c>
      <c r="Y2054" s="14" t="str">
        <f t="shared" si="362"/>
        <v>EMPTY</v>
      </c>
      <c r="Z2054" s="14" t="str">
        <f>IF(AND(P2054="beforeRx",O2055="afterRx"),J2055-timingTable[[#This Row],[FRT32_trace]],"EMPTY")</f>
        <v>EMPTY</v>
      </c>
      <c r="AA2054" s="14" t="str">
        <f>IF(AND(timingTable[[#This Row],[txEnd]]="txEnd",Q2058="rxStart"),I2058-timingTable[[#This Row],[FRT32_val]],"EMPTY")</f>
        <v>EMPTY</v>
      </c>
    </row>
    <row r="2055" spans="1:27" x14ac:dyDescent="0.25">
      <c r="A2055" s="14" t="s">
        <v>7245</v>
      </c>
      <c r="B2055">
        <v>335694821882</v>
      </c>
      <c r="C2055" s="14" t="s">
        <v>15357</v>
      </c>
      <c r="D2055">
        <v>151</v>
      </c>
      <c r="E2055" s="14" t="s">
        <v>7876</v>
      </c>
      <c r="F2055" s="14" t="s">
        <v>8006</v>
      </c>
      <c r="G2055" s="14">
        <f>timingTable[[#This Row],[FRT_DEC]]-B2054</f>
        <v>9</v>
      </c>
      <c r="H20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INFO]]))),H2054)</f>
        <v>145</v>
      </c>
      <c r="I20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055" s="14">
        <f>HEX2DEC(RIGHT(timingTable[[#This Row],[FRT_HEX]],MIN(LEN(timingTable[[#This Row],[FRT_HEX]])-2,8)))</f>
        <v>687372794</v>
      </c>
      <c r="K2055" s="14" t="str">
        <f>IF(timingTable[[#This Row],['[TRACECODE']:.1]]=140,"afterTx","")</f>
        <v/>
      </c>
      <c r="L2055" s="14" t="str">
        <f t="shared" si="352"/>
        <v/>
      </c>
      <c r="M2055" s="14" t="str">
        <f>IF(AND(H2055=H2054,K2054="afterTx",timingTable[[#This Row],['[TRACECODE']:.1]]=6),"dc","")</f>
        <v/>
      </c>
      <c r="N2055" s="14" t="str">
        <f t="shared" si="353"/>
        <v/>
      </c>
      <c r="O2055" s="14" t="str">
        <f>IF(timingTable[[#This Row],['[TRACECODE']:.1]]=141,"afterRx","")</f>
        <v/>
      </c>
      <c r="P2055" s="14" t="str">
        <f t="shared" si="354"/>
        <v/>
      </c>
      <c r="Q2055" s="14" t="str">
        <f t="shared" si="355"/>
        <v/>
      </c>
      <c r="R2055" s="14" t="str">
        <f t="shared" si="356"/>
        <v/>
      </c>
      <c r="S2055" s="14" t="str">
        <f t="shared" si="357"/>
        <v>EMPTY</v>
      </c>
      <c r="T2055" s="14" t="str">
        <f t="shared" si="358"/>
        <v>EMPTY</v>
      </c>
      <c r="U2055" s="14" t="str">
        <f t="shared" si="359"/>
        <v>EMPTY</v>
      </c>
      <c r="V2055" s="14" t="str">
        <f t="shared" si="360"/>
        <v>EMPTY</v>
      </c>
      <c r="W2055" s="14" t="str">
        <f>IF(L2055="beforeTx",timingTable[[#This Row],[FRT32_val]]-timingTable[[#This Row],[FRT32_trace]],"EMPTY")</f>
        <v>EMPTY</v>
      </c>
      <c r="X2055" s="14" t="str">
        <f t="shared" si="361"/>
        <v>EMPTY</v>
      </c>
      <c r="Y2055" s="14" t="str">
        <f t="shared" si="362"/>
        <v>EMPTY</v>
      </c>
      <c r="Z2055" s="14" t="str">
        <f>IF(AND(P2055="beforeRx",O2056="afterRx"),J2056-timingTable[[#This Row],[FRT32_trace]],"EMPTY")</f>
        <v>EMPTY</v>
      </c>
      <c r="AA2055" s="14" t="str">
        <f>IF(AND(timingTable[[#This Row],[txEnd]]="txEnd",Q2059="rxStart"),I2059-timingTable[[#This Row],[FRT32_val]],"EMPTY")</f>
        <v>EMPTY</v>
      </c>
    </row>
    <row r="2056" spans="1:27" x14ac:dyDescent="0.25">
      <c r="A2056" s="14" t="s">
        <v>7253</v>
      </c>
      <c r="B2056">
        <v>335694822350</v>
      </c>
      <c r="C2056" s="14" t="s">
        <v>15366</v>
      </c>
      <c r="D2056">
        <v>151</v>
      </c>
      <c r="E2056" s="14" t="s">
        <v>7876</v>
      </c>
      <c r="F2056" s="14" t="s">
        <v>8130</v>
      </c>
      <c r="G2056" s="14">
        <f>timingTable[[#This Row],[FRT_DEC]]-B2055</f>
        <v>468</v>
      </c>
      <c r="H20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INFO]]))),H2055)</f>
        <v>145</v>
      </c>
      <c r="I20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056" s="14">
        <f>HEX2DEC(RIGHT(timingTable[[#This Row],[FRT_HEX]],MIN(LEN(timingTable[[#This Row],[FRT_HEX]])-2,8)))</f>
        <v>687373262</v>
      </c>
      <c r="K2056" s="14" t="str">
        <f>IF(timingTable[[#This Row],['[TRACECODE']:.1]]=140,"afterTx","")</f>
        <v/>
      </c>
      <c r="L2056" s="14" t="str">
        <f t="shared" si="352"/>
        <v/>
      </c>
      <c r="M2056" s="14" t="str">
        <f>IF(AND(H2056=H2055,K2055="afterTx",timingTable[[#This Row],['[TRACECODE']:.1]]=6),"dc","")</f>
        <v/>
      </c>
      <c r="N2056" s="14" t="str">
        <f t="shared" si="353"/>
        <v/>
      </c>
      <c r="O2056" s="14" t="str">
        <f>IF(timingTable[[#This Row],['[TRACECODE']:.1]]=141,"afterRx","")</f>
        <v/>
      </c>
      <c r="P2056" s="14" t="str">
        <f t="shared" si="354"/>
        <v/>
      </c>
      <c r="Q2056" s="14" t="str">
        <f t="shared" si="355"/>
        <v/>
      </c>
      <c r="R2056" s="14" t="str">
        <f t="shared" si="356"/>
        <v/>
      </c>
      <c r="S2056" s="14" t="str">
        <f t="shared" si="357"/>
        <v>EMPTY</v>
      </c>
      <c r="T2056" s="14" t="str">
        <f t="shared" si="358"/>
        <v>EMPTY</v>
      </c>
      <c r="U2056" s="14" t="str">
        <f t="shared" si="359"/>
        <v>EMPTY</v>
      </c>
      <c r="V2056" s="14" t="str">
        <f t="shared" si="360"/>
        <v>EMPTY</v>
      </c>
      <c r="W2056" s="14" t="str">
        <f>IF(L2056="beforeTx",timingTable[[#This Row],[FRT32_val]]-timingTable[[#This Row],[FRT32_trace]],"EMPTY")</f>
        <v>EMPTY</v>
      </c>
      <c r="X2056" s="14" t="str">
        <f t="shared" si="361"/>
        <v>EMPTY</v>
      </c>
      <c r="Y2056" s="14" t="str">
        <f t="shared" si="362"/>
        <v>EMPTY</v>
      </c>
      <c r="Z2056" s="14" t="str">
        <f>IF(AND(P2056="beforeRx",O2057="afterRx"),J2057-timingTable[[#This Row],[FRT32_trace]],"EMPTY")</f>
        <v>EMPTY</v>
      </c>
      <c r="AA2056" s="14" t="str">
        <f>IF(AND(timingTable[[#This Row],[txEnd]]="txEnd",Q2060="rxStart"),I2060-timingTable[[#This Row],[FRT32_val]],"EMPTY")</f>
        <v>EMPTY</v>
      </c>
    </row>
    <row r="2057" spans="1:27" x14ac:dyDescent="0.25">
      <c r="A2057" s="14" t="s">
        <v>7256</v>
      </c>
      <c r="B2057">
        <v>335694822375</v>
      </c>
      <c r="C2057" s="14" t="s">
        <v>15369</v>
      </c>
      <c r="D2057">
        <v>130</v>
      </c>
      <c r="E2057" s="14" t="s">
        <v>3933</v>
      </c>
      <c r="F2057" s="14" t="s">
        <v>3987</v>
      </c>
      <c r="G2057" s="14">
        <f>timingTable[[#This Row],[FRT_DEC]]-B2056</f>
        <v>25</v>
      </c>
      <c r="H20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INFO]]))),H2056)</f>
        <v>145</v>
      </c>
      <c r="I20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1441797</v>
      </c>
      <c r="J2057" s="14">
        <f>HEX2DEC(RIGHT(timingTable[[#This Row],[FRT_HEX]],MIN(LEN(timingTable[[#This Row],[FRT_HEX]])-2,8)))</f>
        <v>687373287</v>
      </c>
      <c r="K2057" s="14" t="str">
        <f>IF(timingTable[[#This Row],['[TRACECODE']:.1]]=140,"afterTx","")</f>
        <v/>
      </c>
      <c r="L2057" s="14" t="str">
        <f t="shared" si="352"/>
        <v/>
      </c>
      <c r="M2057" s="14" t="str">
        <f>IF(AND(H2057=H2056,K2056="afterTx",timingTable[[#This Row],['[TRACECODE']:.1]]=6),"dc","")</f>
        <v/>
      </c>
      <c r="N2057" s="14" t="str">
        <f t="shared" si="353"/>
        <v/>
      </c>
      <c r="O2057" s="14" t="str">
        <f>IF(timingTable[[#This Row],['[TRACECODE']:.1]]=141,"afterRx","")</f>
        <v/>
      </c>
      <c r="P2057" s="14" t="str">
        <f t="shared" si="354"/>
        <v>beforeRx</v>
      </c>
      <c r="Q2057" s="14" t="str">
        <f t="shared" si="355"/>
        <v/>
      </c>
      <c r="R2057" s="14" t="str">
        <f t="shared" si="356"/>
        <v/>
      </c>
      <c r="S2057" s="14" t="str">
        <f t="shared" si="357"/>
        <v>EMPTY</v>
      </c>
      <c r="T2057" s="14" t="str">
        <f t="shared" si="358"/>
        <v>EMPTY</v>
      </c>
      <c r="U2057" s="14" t="str">
        <f t="shared" si="359"/>
        <v>EMPTY</v>
      </c>
      <c r="V2057" s="14" t="str">
        <f t="shared" si="360"/>
        <v>EMPTY</v>
      </c>
      <c r="W2057" s="14" t="str">
        <f>IF(L2057="beforeTx",timingTable[[#This Row],[FRT32_val]]-timingTable[[#This Row],[FRT32_trace]],"EMPTY")</f>
        <v>EMPTY</v>
      </c>
      <c r="X2057" s="14" t="str">
        <f t="shared" si="361"/>
        <v>EMPTY</v>
      </c>
      <c r="Y2057" s="14" t="str">
        <f t="shared" si="362"/>
        <v>EMPTY</v>
      </c>
      <c r="Z2057" s="14">
        <f>IF(AND(P2057="beforeRx",O2058="afterRx"),J2058-timingTable[[#This Row],[FRT32_trace]],"EMPTY")</f>
        <v>153</v>
      </c>
      <c r="AA2057" s="14" t="str">
        <f>IF(AND(timingTable[[#This Row],[txEnd]]="txEnd",Q2061="rxStart"),I2061-timingTable[[#This Row],[FRT32_val]],"EMPTY")</f>
        <v>EMPTY</v>
      </c>
    </row>
    <row r="2058" spans="1:27" x14ac:dyDescent="0.25">
      <c r="A2058" s="14" t="s">
        <v>7257</v>
      </c>
      <c r="B2058">
        <v>335694822528</v>
      </c>
      <c r="C2058" s="14" t="s">
        <v>15370</v>
      </c>
      <c r="D2058">
        <v>141</v>
      </c>
      <c r="E2058" s="14" t="s">
        <v>3934</v>
      </c>
      <c r="F2058" s="14" t="s">
        <v>3988</v>
      </c>
      <c r="G2058" s="14">
        <f>timingTable[[#This Row],[FRT_DEC]]-B2057</f>
        <v>153</v>
      </c>
      <c r="H20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INFO]]))),H2057)</f>
        <v>145</v>
      </c>
      <c r="I2058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58" s="14">
        <f>HEX2DEC(RIGHT(timingTable[[#This Row],[FRT_HEX]],MIN(LEN(timingTable[[#This Row],[FRT_HEX]])-2,8)))</f>
        <v>687373440</v>
      </c>
      <c r="K2058" s="14" t="str">
        <f>IF(timingTable[[#This Row],['[TRACECODE']:.1]]=140,"afterTx","")</f>
        <v/>
      </c>
      <c r="L2058" s="14" t="str">
        <f t="shared" si="352"/>
        <v/>
      </c>
      <c r="M2058" s="14" t="str">
        <f>IF(AND(H2058=H2057,K2057="afterTx",timingTable[[#This Row],['[TRACECODE']:.1]]=6),"dc","")</f>
        <v/>
      </c>
      <c r="N2058" s="14" t="str">
        <f t="shared" si="353"/>
        <v/>
      </c>
      <c r="O2058" s="14" t="str">
        <f>IF(timingTable[[#This Row],['[TRACECODE']:.1]]=141,"afterRx","")</f>
        <v>afterRx</v>
      </c>
      <c r="P2058" s="14" t="str">
        <f t="shared" si="354"/>
        <v/>
      </c>
      <c r="Q2058" s="14" t="str">
        <f t="shared" si="355"/>
        <v/>
      </c>
      <c r="R2058" s="14" t="str">
        <f t="shared" si="356"/>
        <v/>
      </c>
      <c r="S2058" s="14" t="str">
        <f t="shared" si="357"/>
        <v>EMPTY</v>
      </c>
      <c r="T2058" s="14" t="str">
        <f t="shared" si="358"/>
        <v>EMPTY</v>
      </c>
      <c r="U2058" s="14" t="str">
        <f t="shared" si="359"/>
        <v>EMPTY</v>
      </c>
      <c r="V2058" s="14" t="str">
        <f t="shared" si="360"/>
        <v>EMPTY</v>
      </c>
      <c r="W2058" s="14" t="str">
        <f>IF(L2058="beforeTx",timingTable[[#This Row],[FRT32_val]]-timingTable[[#This Row],[FRT32_trace]],"EMPTY")</f>
        <v>EMPTY</v>
      </c>
      <c r="X2058" s="14" t="str">
        <f t="shared" si="361"/>
        <v>EMPTY</v>
      </c>
      <c r="Y2058" s="14" t="str">
        <f t="shared" si="362"/>
        <v>EMPTY</v>
      </c>
      <c r="Z2058" s="14" t="str">
        <f>IF(AND(P2058="beforeRx",O2059="afterRx"),J2059-timingTable[[#This Row],[FRT32_trace]],"EMPTY")</f>
        <v>EMPTY</v>
      </c>
      <c r="AA2058" s="14" t="str">
        <f>IF(AND(timingTable[[#This Row],[txEnd]]="txEnd",Q2062="rxStart"),I2062-timingTable[[#This Row],[FRT32_val]],"EMPTY")</f>
        <v>EMPTY</v>
      </c>
    </row>
    <row r="2059" spans="1:27" x14ac:dyDescent="0.25">
      <c r="A2059" s="14" t="s">
        <v>7260</v>
      </c>
      <c r="B2059">
        <v>335694824059</v>
      </c>
      <c r="C2059" s="14" t="s">
        <v>15373</v>
      </c>
      <c r="D2059">
        <v>123</v>
      </c>
      <c r="E2059" s="14" t="s">
        <v>3922</v>
      </c>
      <c r="F2059" s="14" t="s">
        <v>15374</v>
      </c>
      <c r="G2059" s="14">
        <f>timingTable[[#This Row],[FRT_DEC]]-B2058</f>
        <v>1531</v>
      </c>
      <c r="H20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INFO]]))),H2058)</f>
        <v>145</v>
      </c>
      <c r="I20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687374564</v>
      </c>
      <c r="J2059" s="14">
        <f>HEX2DEC(RIGHT(timingTable[[#This Row],[FRT_HEX]],MIN(LEN(timingTable[[#This Row],[FRT_HEX]])-2,8)))</f>
        <v>687374971</v>
      </c>
      <c r="K2059" s="14" t="str">
        <f>IF(timingTable[[#This Row],['[TRACECODE']:.1]]=140,"afterTx","")</f>
        <v/>
      </c>
      <c r="L2059" s="14" t="str">
        <f t="shared" si="352"/>
        <v/>
      </c>
      <c r="M2059" s="14" t="str">
        <f>IF(AND(H2059=H2058,K2058="afterTx",timingTable[[#This Row],['[TRACECODE']:.1]]=6),"dc","")</f>
        <v/>
      </c>
      <c r="N2059" s="14" t="str">
        <f t="shared" si="353"/>
        <v/>
      </c>
      <c r="O2059" s="14" t="str">
        <f>IF(timingTable[[#This Row],['[TRACECODE']:.1]]=141,"afterRx","")</f>
        <v/>
      </c>
      <c r="P2059" s="14" t="str">
        <f t="shared" si="354"/>
        <v/>
      </c>
      <c r="Q2059" s="14" t="str">
        <f t="shared" si="355"/>
        <v>rxStart</v>
      </c>
      <c r="R2059" s="14" t="str">
        <f t="shared" si="356"/>
        <v/>
      </c>
      <c r="S2059" s="14" t="str">
        <f t="shared" si="357"/>
        <v>EMPTY</v>
      </c>
      <c r="T2059" s="14" t="str">
        <f t="shared" si="358"/>
        <v>EMPTY</v>
      </c>
      <c r="U2059" s="14" t="str">
        <f t="shared" si="359"/>
        <v>EMPTY</v>
      </c>
      <c r="V2059" s="14" t="str">
        <f t="shared" si="360"/>
        <v>EMPTY</v>
      </c>
      <c r="W2059" s="14" t="str">
        <f>IF(L2059="beforeTx",timingTable[[#This Row],[FRT32_val]]-timingTable[[#This Row],[FRT32_trace]],"EMPTY")</f>
        <v>EMPTY</v>
      </c>
      <c r="X2059" s="14" t="str">
        <f t="shared" si="361"/>
        <v>EMPTY</v>
      </c>
      <c r="Y2059" s="14" t="str">
        <f t="shared" si="362"/>
        <v>EMPTY</v>
      </c>
      <c r="Z2059" s="14" t="str">
        <f>IF(AND(P2059="beforeRx",O2060="afterRx"),J2060-timingTable[[#This Row],[FRT32_trace]],"EMPTY")</f>
        <v>EMPTY</v>
      </c>
      <c r="AA2059" s="14" t="str">
        <f>IF(AND(timingTable[[#This Row],[txEnd]]="txEnd",Q2063="rxStart"),I2063-timingTable[[#This Row],[FRT32_val]],"EMPTY")</f>
        <v>EMPTY</v>
      </c>
    </row>
    <row r="2060" spans="1:27" x14ac:dyDescent="0.25">
      <c r="A2060" s="14" t="s">
        <v>7261</v>
      </c>
      <c r="B2060">
        <v>335694824066</v>
      </c>
      <c r="C2060" s="14" t="s">
        <v>15375</v>
      </c>
      <c r="D2060">
        <v>123</v>
      </c>
      <c r="E2060" s="14" t="s">
        <v>3922</v>
      </c>
      <c r="F2060" s="14" t="s">
        <v>7879</v>
      </c>
      <c r="G2060" s="14">
        <f>timingTable[[#This Row],[FRT_DEC]]-B2059</f>
        <v>7</v>
      </c>
      <c r="H20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INFO]]))),H2059)</f>
        <v>145</v>
      </c>
      <c r="I20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60" s="14">
        <f>HEX2DEC(RIGHT(timingTable[[#This Row],[FRT_HEX]],MIN(LEN(timingTable[[#This Row],[FRT_HEX]])-2,8)))</f>
        <v>687374978</v>
      </c>
      <c r="K2060" s="14" t="str">
        <f>IF(timingTable[[#This Row],['[TRACECODE']:.1]]=140,"afterTx","")</f>
        <v/>
      </c>
      <c r="L2060" s="14" t="str">
        <f t="shared" si="352"/>
        <v/>
      </c>
      <c r="M2060" s="14" t="str">
        <f>IF(AND(H2060=H2059,K2059="afterTx",timingTable[[#This Row],['[TRACECODE']:.1]]=6),"dc","")</f>
        <v/>
      </c>
      <c r="N2060" s="14" t="str">
        <f t="shared" si="353"/>
        <v/>
      </c>
      <c r="O2060" s="14" t="str">
        <f>IF(timingTable[[#This Row],['[TRACECODE']:.1]]=141,"afterRx","")</f>
        <v/>
      </c>
      <c r="P2060" s="14" t="str">
        <f t="shared" si="354"/>
        <v/>
      </c>
      <c r="Q2060" s="14" t="str">
        <f t="shared" si="355"/>
        <v/>
      </c>
      <c r="R2060" s="14" t="str">
        <f t="shared" si="356"/>
        <v/>
      </c>
      <c r="S2060" s="14" t="str">
        <f t="shared" si="357"/>
        <v>EMPTY</v>
      </c>
      <c r="T2060" s="14" t="str">
        <f t="shared" si="358"/>
        <v>EMPTY</v>
      </c>
      <c r="U2060" s="14" t="str">
        <f t="shared" si="359"/>
        <v>EMPTY</v>
      </c>
      <c r="V2060" s="14" t="str">
        <f t="shared" si="360"/>
        <v>EMPTY</v>
      </c>
      <c r="W2060" s="14" t="str">
        <f>IF(L2060="beforeTx",timingTable[[#This Row],[FRT32_val]]-timingTable[[#This Row],[FRT32_trace]],"EMPTY")</f>
        <v>EMPTY</v>
      </c>
      <c r="X2060" s="14" t="str">
        <f t="shared" si="361"/>
        <v>EMPTY</v>
      </c>
      <c r="Y2060" s="14" t="str">
        <f t="shared" si="362"/>
        <v>EMPTY</v>
      </c>
      <c r="Z2060" s="14" t="str">
        <f>IF(AND(P2060="beforeRx",O2061="afterRx"),J2061-timingTable[[#This Row],[FRT32_trace]],"EMPTY")</f>
        <v>EMPTY</v>
      </c>
      <c r="AA2060" s="14" t="str">
        <f>IF(AND(timingTable[[#This Row],[txEnd]]="txEnd",Q2064="rxStart"),I2064-timingTable[[#This Row],[FRT32_val]],"EMPTY")</f>
        <v>EMPTY</v>
      </c>
    </row>
    <row r="2061" spans="1:27" x14ac:dyDescent="0.25">
      <c r="A2061" s="14" t="s">
        <v>7264</v>
      </c>
      <c r="B2061">
        <v>335694824607</v>
      </c>
      <c r="C2061" s="14" t="s">
        <v>15378</v>
      </c>
      <c r="D2061">
        <v>151</v>
      </c>
      <c r="E2061" s="14" t="s">
        <v>7876</v>
      </c>
      <c r="F2061" s="14" t="s">
        <v>7845</v>
      </c>
      <c r="G2061" s="14">
        <f>timingTable[[#This Row],[FRT_DEC]]-B2060</f>
        <v>541</v>
      </c>
      <c r="H20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INFO]]))),H2060)</f>
        <v>145</v>
      </c>
      <c r="I20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061" s="14">
        <f>HEX2DEC(RIGHT(timingTable[[#This Row],[FRT_HEX]],MIN(LEN(timingTable[[#This Row],[FRT_HEX]])-2,8)))</f>
        <v>687375519</v>
      </c>
      <c r="K2061" s="14" t="str">
        <f>IF(timingTable[[#This Row],['[TRACECODE']:.1]]=140,"afterTx","")</f>
        <v/>
      </c>
      <c r="L2061" s="14" t="str">
        <f t="shared" si="352"/>
        <v/>
      </c>
      <c r="M2061" s="14" t="str">
        <f>IF(AND(H2061=H2060,K2060="afterTx",timingTable[[#This Row],['[TRACECODE']:.1]]=6),"dc","")</f>
        <v/>
      </c>
      <c r="N2061" s="14" t="str">
        <f t="shared" si="353"/>
        <v/>
      </c>
      <c r="O2061" s="14" t="str">
        <f>IF(timingTable[[#This Row],['[TRACECODE']:.1]]=141,"afterRx","")</f>
        <v/>
      </c>
      <c r="P2061" s="14" t="str">
        <f t="shared" si="354"/>
        <v/>
      </c>
      <c r="Q2061" s="14" t="str">
        <f t="shared" si="355"/>
        <v/>
      </c>
      <c r="R2061" s="14" t="str">
        <f t="shared" si="356"/>
        <v>rxEnd</v>
      </c>
      <c r="S2061" s="14" t="str">
        <f t="shared" si="357"/>
        <v>EMPTY</v>
      </c>
      <c r="T2061" s="14" t="str">
        <f t="shared" si="358"/>
        <v>EMPTY</v>
      </c>
      <c r="U2061" s="14" t="str">
        <f t="shared" si="359"/>
        <v>EMPTY</v>
      </c>
      <c r="V2061" s="14" t="str">
        <f t="shared" si="360"/>
        <v>EMPTY</v>
      </c>
      <c r="W2061" s="14" t="str">
        <f>IF(L2061="beforeTx",timingTable[[#This Row],[FRT32_val]]-timingTable[[#This Row],[FRT32_trace]],"EMPTY")</f>
        <v>EMPTY</v>
      </c>
      <c r="X2061" s="14" t="str">
        <f t="shared" si="361"/>
        <v>EMPTY</v>
      </c>
      <c r="Y2061" s="14" t="str">
        <f t="shared" si="362"/>
        <v>EMPTY</v>
      </c>
      <c r="Z2061" s="14" t="str">
        <f>IF(AND(P2061="beforeRx",O2062="afterRx"),J2062-timingTable[[#This Row],[FRT32_trace]],"EMPTY")</f>
        <v>EMPTY</v>
      </c>
      <c r="AA2061" s="14" t="str">
        <f>IF(AND(timingTable[[#This Row],[txEnd]]="txEnd",Q2065="rxStart"),I2065-timingTable[[#This Row],[FRT32_val]],"EMPTY")</f>
        <v>EMPTY</v>
      </c>
    </row>
    <row r="2062" spans="1:27" x14ac:dyDescent="0.25">
      <c r="A2062" s="14" t="s">
        <v>7266</v>
      </c>
      <c r="B2062">
        <v>335694824680</v>
      </c>
      <c r="C2062" s="14" t="s">
        <v>15380</v>
      </c>
      <c r="D2062">
        <v>151</v>
      </c>
      <c r="E2062" s="14" t="s">
        <v>7876</v>
      </c>
      <c r="F2062" s="14" t="s">
        <v>9929</v>
      </c>
      <c r="G2062" s="14">
        <f>timingTable[[#This Row],[FRT_DEC]]-B2061</f>
        <v>73</v>
      </c>
      <c r="H20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INFO]]))),H2061)</f>
        <v>145</v>
      </c>
      <c r="I20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28</v>
      </c>
      <c r="J2062" s="14">
        <f>HEX2DEC(RIGHT(timingTable[[#This Row],[FRT_HEX]],MIN(LEN(timingTable[[#This Row],[FRT_HEX]])-2,8)))</f>
        <v>687375592</v>
      </c>
      <c r="K2062" s="14" t="str">
        <f>IF(timingTable[[#This Row],['[TRACECODE']:.1]]=140,"afterTx","")</f>
        <v/>
      </c>
      <c r="L2062" s="14" t="str">
        <f t="shared" si="352"/>
        <v/>
      </c>
      <c r="M2062" s="14" t="str">
        <f>IF(AND(H2062=H2061,K2061="afterTx",timingTable[[#This Row],['[TRACECODE']:.1]]=6),"dc","")</f>
        <v/>
      </c>
      <c r="N2062" s="14" t="str">
        <f t="shared" si="353"/>
        <v/>
      </c>
      <c r="O2062" s="14" t="str">
        <f>IF(timingTable[[#This Row],['[TRACECODE']:.1]]=141,"afterRx","")</f>
        <v/>
      </c>
      <c r="P2062" s="14" t="str">
        <f t="shared" si="354"/>
        <v/>
      </c>
      <c r="Q2062" s="14" t="str">
        <f t="shared" si="355"/>
        <v/>
      </c>
      <c r="R2062" s="14" t="str">
        <f t="shared" si="356"/>
        <v/>
      </c>
      <c r="S2062" s="14" t="str">
        <f t="shared" si="357"/>
        <v>EMPTY</v>
      </c>
      <c r="T2062" s="14" t="str">
        <f t="shared" si="358"/>
        <v>EMPTY</v>
      </c>
      <c r="U2062" s="14" t="str">
        <f t="shared" si="359"/>
        <v>EMPTY</v>
      </c>
      <c r="V2062" s="14" t="str">
        <f t="shared" si="360"/>
        <v>EMPTY</v>
      </c>
      <c r="W2062" s="14" t="str">
        <f>IF(L2062="beforeTx",timingTable[[#This Row],[FRT32_val]]-timingTable[[#This Row],[FRT32_trace]],"EMPTY")</f>
        <v>EMPTY</v>
      </c>
      <c r="X2062" s="14" t="str">
        <f t="shared" si="361"/>
        <v>EMPTY</v>
      </c>
      <c r="Y2062" s="14" t="str">
        <f t="shared" si="362"/>
        <v>EMPTY</v>
      </c>
      <c r="Z2062" s="14" t="str">
        <f>IF(AND(P2062="beforeRx",O2063="afterRx"),J2063-timingTable[[#This Row],[FRT32_trace]],"EMPTY")</f>
        <v>EMPTY</v>
      </c>
      <c r="AA2062" s="14" t="str">
        <f>IF(AND(timingTable[[#This Row],[txEnd]]="txEnd",Q2066="rxStart"),I2066-timingTable[[#This Row],[FRT32_val]],"EMPTY")</f>
        <v>EMPTY</v>
      </c>
    </row>
    <row r="2063" spans="1:27" x14ac:dyDescent="0.25">
      <c r="A2063" s="14" t="s">
        <v>7279</v>
      </c>
      <c r="B2063">
        <v>335694825785</v>
      </c>
      <c r="C2063" s="14" t="s">
        <v>15395</v>
      </c>
      <c r="D2063">
        <v>151</v>
      </c>
      <c r="E2063" s="14" t="s">
        <v>7876</v>
      </c>
      <c r="F2063" s="14" t="s">
        <v>7989</v>
      </c>
      <c r="G2063" s="14">
        <f>timingTable[[#This Row],[FRT_DEC]]-B2062</f>
        <v>1105</v>
      </c>
      <c r="H20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INFO]]))),H2062)</f>
        <v>145</v>
      </c>
      <c r="I20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063" s="14">
        <f>HEX2DEC(RIGHT(timingTable[[#This Row],[FRT_HEX]],MIN(LEN(timingTable[[#This Row],[FRT_HEX]])-2,8)))</f>
        <v>687376697</v>
      </c>
      <c r="K2063" s="14" t="str">
        <f>IF(timingTable[[#This Row],['[TRACECODE']:.1]]=140,"afterTx","")</f>
        <v/>
      </c>
      <c r="L2063" s="14" t="str">
        <f t="shared" si="352"/>
        <v/>
      </c>
      <c r="M2063" s="14" t="str">
        <f>IF(AND(H2063=H2062,K2062="afterTx",timingTable[[#This Row],['[TRACECODE']:.1]]=6),"dc","")</f>
        <v/>
      </c>
      <c r="N2063" s="14" t="str">
        <f t="shared" si="353"/>
        <v/>
      </c>
      <c r="O2063" s="14" t="str">
        <f>IF(timingTable[[#This Row],['[TRACECODE']:.1]]=141,"afterRx","")</f>
        <v/>
      </c>
      <c r="P2063" s="14" t="str">
        <f t="shared" si="354"/>
        <v/>
      </c>
      <c r="Q2063" s="14" t="str">
        <f t="shared" si="355"/>
        <v/>
      </c>
      <c r="R2063" s="14" t="str">
        <f t="shared" si="356"/>
        <v/>
      </c>
      <c r="S2063" s="14" t="str">
        <f t="shared" si="357"/>
        <v>EMPTY</v>
      </c>
      <c r="T2063" s="14" t="str">
        <f t="shared" si="358"/>
        <v>EMPTY</v>
      </c>
      <c r="U2063" s="14" t="str">
        <f t="shared" si="359"/>
        <v>EMPTY</v>
      </c>
      <c r="V2063" s="14" t="str">
        <f t="shared" si="360"/>
        <v>EMPTY</v>
      </c>
      <c r="W2063" s="14" t="str">
        <f>IF(L2063="beforeTx",timingTable[[#This Row],[FRT32_val]]-timingTable[[#This Row],[FRT32_trace]],"EMPTY")</f>
        <v>EMPTY</v>
      </c>
      <c r="X2063" s="14" t="str">
        <f t="shared" si="361"/>
        <v>EMPTY</v>
      </c>
      <c r="Y2063" s="14" t="str">
        <f t="shared" si="362"/>
        <v>EMPTY</v>
      </c>
      <c r="Z2063" s="14" t="str">
        <f>IF(AND(P2063="beforeRx",O2064="afterRx"),J2064-timingTable[[#This Row],[FRT32_trace]],"EMPTY")</f>
        <v>EMPTY</v>
      </c>
      <c r="AA2063" s="14" t="str">
        <f>IF(AND(timingTable[[#This Row],[txEnd]]="txEnd",Q2067="rxStart"),I2067-timingTable[[#This Row],[FRT32_val]],"EMPTY")</f>
        <v>EMPTY</v>
      </c>
    </row>
    <row r="2064" spans="1:27" x14ac:dyDescent="0.25">
      <c r="A2064" s="14" t="s">
        <v>7283</v>
      </c>
      <c r="B2064">
        <v>335694827617</v>
      </c>
      <c r="C2064" s="14" t="s">
        <v>15399</v>
      </c>
      <c r="D2064">
        <v>124</v>
      </c>
      <c r="E2064" s="14" t="s">
        <v>3923</v>
      </c>
      <c r="F2064" s="14" t="s">
        <v>15400</v>
      </c>
      <c r="G2064" s="14">
        <f>timingTable[[#This Row],[FRT_DEC]]-B2063</f>
        <v>1832</v>
      </c>
      <c r="H20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INFO]]))),H2063)</f>
        <v>145</v>
      </c>
      <c r="I20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687378456</v>
      </c>
      <c r="J2064" s="14">
        <f>HEX2DEC(RIGHT(timingTable[[#This Row],[FRT_HEX]],MIN(LEN(timingTable[[#This Row],[FRT_HEX]])-2,8)))</f>
        <v>687378529</v>
      </c>
      <c r="K2064" s="14" t="str">
        <f>IF(timingTable[[#This Row],['[TRACECODE']:.1]]=140,"afterTx","")</f>
        <v/>
      </c>
      <c r="L2064" s="14" t="str">
        <f t="shared" si="352"/>
        <v/>
      </c>
      <c r="M2064" s="14" t="str">
        <f>IF(AND(H2064=H2063,K2063="afterTx",timingTable[[#This Row],['[TRACECODE']:.1]]=6),"dc","")</f>
        <v/>
      </c>
      <c r="N2064" s="14" t="str">
        <f t="shared" si="353"/>
        <v/>
      </c>
      <c r="O2064" s="14" t="str">
        <f>IF(timingTable[[#This Row],['[TRACECODE']:.1]]=141,"afterRx","")</f>
        <v/>
      </c>
      <c r="P2064" s="14" t="str">
        <f t="shared" si="354"/>
        <v/>
      </c>
      <c r="Q2064" s="14" t="str">
        <f t="shared" si="355"/>
        <v/>
      </c>
      <c r="R2064" s="14" t="str">
        <f t="shared" si="356"/>
        <v/>
      </c>
      <c r="S2064" s="14" t="str">
        <f t="shared" si="357"/>
        <v>EMPTY</v>
      </c>
      <c r="T2064" s="14" t="str">
        <f t="shared" si="358"/>
        <v>EMPTY</v>
      </c>
      <c r="U2064" s="14" t="str">
        <f t="shared" si="359"/>
        <v>EMPTY</v>
      </c>
      <c r="V2064" s="14" t="str">
        <f t="shared" si="360"/>
        <v>EMPTY</v>
      </c>
      <c r="W2064" s="14" t="str">
        <f>IF(L2064="beforeTx",timingTable[[#This Row],[FRT32_val]]-timingTable[[#This Row],[FRT32_trace]],"EMPTY")</f>
        <v>EMPTY</v>
      </c>
      <c r="X2064" s="14" t="str">
        <f t="shared" si="361"/>
        <v>EMPTY</v>
      </c>
      <c r="Y2064" s="14" t="str">
        <f t="shared" si="362"/>
        <v>EMPTY</v>
      </c>
      <c r="Z2064" s="14" t="str">
        <f>IF(AND(P2064="beforeRx",O2065="afterRx"),J2065-timingTable[[#This Row],[FRT32_trace]],"EMPTY")</f>
        <v>EMPTY</v>
      </c>
      <c r="AA2064" s="14" t="str">
        <f>IF(AND(timingTable[[#This Row],[txEnd]]="txEnd",Q2068="rxStart"),I2068-timingTable[[#This Row],[FRT32_val]],"EMPTY")</f>
        <v>EMPTY</v>
      </c>
    </row>
    <row r="2065" spans="1:27" x14ac:dyDescent="0.25">
      <c r="A2065" s="14" t="s">
        <v>7284</v>
      </c>
      <c r="B2065">
        <v>335694827621</v>
      </c>
      <c r="C2065" s="14" t="s">
        <v>15401</v>
      </c>
      <c r="D2065">
        <v>124</v>
      </c>
      <c r="E2065" s="14" t="s">
        <v>3923</v>
      </c>
      <c r="F2065" s="14" t="s">
        <v>7880</v>
      </c>
      <c r="G2065" s="14">
        <f>timingTable[[#This Row],[FRT_DEC]]-B2064</f>
        <v>4</v>
      </c>
      <c r="H20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INFO]]))),H2064)</f>
        <v>145</v>
      </c>
      <c r="I20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65" s="14">
        <f>HEX2DEC(RIGHT(timingTable[[#This Row],[FRT_HEX]],MIN(LEN(timingTable[[#This Row],[FRT_HEX]])-2,8)))</f>
        <v>687378533</v>
      </c>
      <c r="K2065" s="14" t="str">
        <f>IF(timingTable[[#This Row],['[TRACECODE']:.1]]=140,"afterTx","")</f>
        <v/>
      </c>
      <c r="L2065" s="14" t="str">
        <f t="shared" si="352"/>
        <v/>
      </c>
      <c r="M2065" s="14" t="str">
        <f>IF(AND(H2065=H2064,K2064="afterTx",timingTable[[#This Row],['[TRACECODE']:.1]]=6),"dc","")</f>
        <v/>
      </c>
      <c r="N2065" s="14" t="str">
        <f t="shared" si="353"/>
        <v/>
      </c>
      <c r="O2065" s="14" t="str">
        <f>IF(timingTable[[#This Row],['[TRACECODE']:.1]]=141,"afterRx","")</f>
        <v/>
      </c>
      <c r="P2065" s="14" t="str">
        <f t="shared" si="354"/>
        <v/>
      </c>
      <c r="Q2065" s="14" t="str">
        <f t="shared" si="355"/>
        <v/>
      </c>
      <c r="R2065" s="14" t="str">
        <f t="shared" si="356"/>
        <v/>
      </c>
      <c r="S2065" s="14" t="str">
        <f t="shared" si="357"/>
        <v>EMPTY</v>
      </c>
      <c r="T2065" s="14" t="str">
        <f t="shared" si="358"/>
        <v>EMPTY</v>
      </c>
      <c r="U2065" s="14" t="str">
        <f t="shared" si="359"/>
        <v>EMPTY</v>
      </c>
      <c r="V2065" s="14" t="str">
        <f t="shared" si="360"/>
        <v>EMPTY</v>
      </c>
      <c r="W2065" s="14" t="str">
        <f>IF(L2065="beforeTx",timingTable[[#This Row],[FRT32_val]]-timingTable[[#This Row],[FRT32_trace]],"EMPTY")</f>
        <v>EMPTY</v>
      </c>
      <c r="X2065" s="14" t="str">
        <f t="shared" si="361"/>
        <v>EMPTY</v>
      </c>
      <c r="Y2065" s="14" t="str">
        <f t="shared" si="362"/>
        <v>EMPTY</v>
      </c>
      <c r="Z2065" s="14" t="str">
        <f>IF(AND(P2065="beforeRx",O2066="afterRx"),J2066-timingTable[[#This Row],[FRT32_trace]],"EMPTY")</f>
        <v>EMPTY</v>
      </c>
      <c r="AA2065" s="14" t="str">
        <f>IF(AND(timingTable[[#This Row],[txEnd]]="txEnd",Q2069="rxStart"),I2069-timingTable[[#This Row],[FRT32_val]],"EMPTY")</f>
        <v>EMPTY</v>
      </c>
    </row>
    <row r="2066" spans="1:27" x14ac:dyDescent="0.25">
      <c r="A2066" s="14" t="s">
        <v>7285</v>
      </c>
      <c r="B2066">
        <v>335694827645</v>
      </c>
      <c r="C2066" s="14" t="s">
        <v>15402</v>
      </c>
      <c r="D2066">
        <v>151</v>
      </c>
      <c r="E2066" s="14" t="s">
        <v>7876</v>
      </c>
      <c r="F2066" s="14" t="s">
        <v>8889</v>
      </c>
      <c r="G2066" s="14">
        <f>timingTable[[#This Row],[FRT_DEC]]-B2065</f>
        <v>24</v>
      </c>
      <c r="H20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INFO]]))),H2065)</f>
        <v>145</v>
      </c>
      <c r="I20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32</v>
      </c>
      <c r="J2066" s="14">
        <f>HEX2DEC(RIGHT(timingTable[[#This Row],[FRT_HEX]],MIN(LEN(timingTable[[#This Row],[FRT_HEX]])-2,8)))</f>
        <v>687378557</v>
      </c>
      <c r="K2066" s="14" t="str">
        <f>IF(timingTable[[#This Row],['[TRACECODE']:.1]]=140,"afterTx","")</f>
        <v/>
      </c>
      <c r="L2066" s="14" t="str">
        <f t="shared" si="352"/>
        <v/>
      </c>
      <c r="M2066" s="14" t="str">
        <f>IF(AND(H2066=H2065,K2065="afterTx",timingTable[[#This Row],['[TRACECODE']:.1]]=6),"dc","")</f>
        <v/>
      </c>
      <c r="N2066" s="14" t="str">
        <f t="shared" si="353"/>
        <v/>
      </c>
      <c r="O2066" s="14" t="str">
        <f>IF(timingTable[[#This Row],['[TRACECODE']:.1]]=141,"afterRx","")</f>
        <v/>
      </c>
      <c r="P2066" s="14" t="str">
        <f t="shared" si="354"/>
        <v/>
      </c>
      <c r="Q2066" s="14" t="str">
        <f t="shared" si="355"/>
        <v/>
      </c>
      <c r="R2066" s="14" t="str">
        <f t="shared" si="356"/>
        <v/>
      </c>
      <c r="S2066" s="14" t="str">
        <f t="shared" si="357"/>
        <v>EMPTY</v>
      </c>
      <c r="T2066" s="14" t="str">
        <f t="shared" si="358"/>
        <v>EMPTY</v>
      </c>
      <c r="U2066" s="14" t="str">
        <f t="shared" si="359"/>
        <v>EMPTY</v>
      </c>
      <c r="V2066" s="14" t="str">
        <f t="shared" si="360"/>
        <v>EMPTY</v>
      </c>
      <c r="W2066" s="14" t="str">
        <f>IF(L2066="beforeTx",timingTable[[#This Row],[FRT32_val]]-timingTable[[#This Row],[FRT32_trace]],"EMPTY")</f>
        <v>EMPTY</v>
      </c>
      <c r="X2066" s="14" t="str">
        <f t="shared" si="361"/>
        <v>EMPTY</v>
      </c>
      <c r="Y2066" s="14" t="str">
        <f t="shared" si="362"/>
        <v>EMPTY</v>
      </c>
      <c r="Z2066" s="14" t="str">
        <f>IF(AND(P2066="beforeRx",O2067="afterRx"),J2067-timingTable[[#This Row],[FRT32_trace]],"EMPTY")</f>
        <v>EMPTY</v>
      </c>
      <c r="AA2066" s="14" t="str">
        <f>IF(AND(timingTable[[#This Row],[txEnd]]="txEnd",Q2070="rxStart"),I2070-timingTable[[#This Row],[FRT32_val]],"EMPTY")</f>
        <v>EMPTY</v>
      </c>
    </row>
    <row r="2067" spans="1:27" x14ac:dyDescent="0.25">
      <c r="A2067" s="14" t="s">
        <v>7297</v>
      </c>
      <c r="B2067">
        <v>335694827850</v>
      </c>
      <c r="C2067" s="14" t="s">
        <v>15416</v>
      </c>
      <c r="D2067">
        <v>129</v>
      </c>
      <c r="E2067" s="14" t="s">
        <v>3677</v>
      </c>
      <c r="F2067" s="14" t="s">
        <v>15417</v>
      </c>
      <c r="G2067" s="14">
        <f>timingTable[[#This Row],[FRT_DEC]]-B2066</f>
        <v>205</v>
      </c>
      <c r="H20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INFO]]))),H2066)</f>
        <v>145</v>
      </c>
      <c r="I20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687379456</v>
      </c>
      <c r="J2067" s="14">
        <f>HEX2DEC(RIGHT(timingTable[[#This Row],[FRT_HEX]],MIN(LEN(timingTable[[#This Row],[FRT_HEX]])-2,8)))</f>
        <v>687378762</v>
      </c>
      <c r="K2067" s="14" t="str">
        <f>IF(timingTable[[#This Row],['[TRACECODE']:.1]]=140,"afterTx","")</f>
        <v/>
      </c>
      <c r="L2067" s="14" t="str">
        <f t="shared" si="352"/>
        <v>beforeTx</v>
      </c>
      <c r="M2067" s="14" t="str">
        <f>IF(AND(H2067=H2066,K2066="afterTx",timingTable[[#This Row],['[TRACECODE']:.1]]=6),"dc","")</f>
        <v/>
      </c>
      <c r="N2067" s="14" t="str">
        <f t="shared" si="353"/>
        <v/>
      </c>
      <c r="O2067" s="14" t="str">
        <f>IF(timingTable[[#This Row],['[TRACECODE']:.1]]=141,"afterRx","")</f>
        <v/>
      </c>
      <c r="P2067" s="14" t="str">
        <f t="shared" si="354"/>
        <v/>
      </c>
      <c r="Q2067" s="14" t="str">
        <f t="shared" si="355"/>
        <v/>
      </c>
      <c r="R2067" s="14" t="str">
        <f t="shared" si="356"/>
        <v/>
      </c>
      <c r="S2067" s="14">
        <f t="shared" si="357"/>
        <v>800</v>
      </c>
      <c r="T2067" s="14" t="str">
        <f t="shared" si="358"/>
        <v>EMPTY</v>
      </c>
      <c r="U2067" s="14" t="str">
        <f t="shared" si="359"/>
        <v>EMPTY</v>
      </c>
      <c r="V2067" s="14" t="str">
        <f t="shared" si="360"/>
        <v>EMPTY</v>
      </c>
      <c r="W2067" s="14">
        <f>IF(L2067="beforeTx",timingTable[[#This Row],[FRT32_val]]-timingTable[[#This Row],[FRT32_trace]],"EMPTY")</f>
        <v>694</v>
      </c>
      <c r="X2067" s="14">
        <f t="shared" si="361"/>
        <v>769</v>
      </c>
      <c r="Y2067" s="14" t="str">
        <f t="shared" si="362"/>
        <v>EMPTY</v>
      </c>
      <c r="Z2067" s="14" t="str">
        <f>IF(AND(P2067="beforeRx",O2068="afterRx"),J2068-timingTable[[#This Row],[FRT32_trace]],"EMPTY")</f>
        <v>EMPTY</v>
      </c>
      <c r="AA2067" s="14" t="str">
        <f>IF(AND(timingTable[[#This Row],[txEnd]]="txEnd",Q2071="rxStart"),I2071-timingTable[[#This Row],[FRT32_val]],"EMPTY")</f>
        <v>EMPTY</v>
      </c>
    </row>
    <row r="2068" spans="1:27" x14ac:dyDescent="0.25">
      <c r="A2068" s="14" t="s">
        <v>7298</v>
      </c>
      <c r="B2068">
        <v>335694827854</v>
      </c>
      <c r="C2068" s="14" t="s">
        <v>15418</v>
      </c>
      <c r="D2068">
        <v>129</v>
      </c>
      <c r="E2068" s="14" t="s">
        <v>3677</v>
      </c>
      <c r="F2068" s="14" t="s">
        <v>7881</v>
      </c>
      <c r="G2068" s="14">
        <f>timingTable[[#This Row],[FRT_DEC]]-B2067</f>
        <v>4</v>
      </c>
      <c r="H20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INFO]]))),H2067)</f>
        <v>145</v>
      </c>
      <c r="I20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68" s="14">
        <f>HEX2DEC(RIGHT(timingTable[[#This Row],[FRT_HEX]],MIN(LEN(timingTable[[#This Row],[FRT_HEX]])-2,8)))</f>
        <v>687378766</v>
      </c>
      <c r="K2068" s="14" t="str">
        <f>IF(timingTable[[#This Row],['[TRACECODE']:.1]]=140,"afterTx","")</f>
        <v/>
      </c>
      <c r="L2068" s="14" t="str">
        <f t="shared" si="352"/>
        <v/>
      </c>
      <c r="M2068" s="14" t="str">
        <f>IF(AND(H2068=H2067,K2067="afterTx",timingTable[[#This Row],['[TRACECODE']:.1]]=6),"dc","")</f>
        <v/>
      </c>
      <c r="N2068" s="14" t="str">
        <f t="shared" si="353"/>
        <v/>
      </c>
      <c r="O2068" s="14" t="str">
        <f>IF(timingTable[[#This Row],['[TRACECODE']:.1]]=141,"afterRx","")</f>
        <v/>
      </c>
      <c r="P2068" s="14" t="str">
        <f t="shared" si="354"/>
        <v/>
      </c>
      <c r="Q2068" s="14" t="str">
        <f t="shared" si="355"/>
        <v/>
      </c>
      <c r="R2068" s="14" t="str">
        <f t="shared" si="356"/>
        <v/>
      </c>
      <c r="S2068" s="14" t="str">
        <f t="shared" si="357"/>
        <v>EMPTY</v>
      </c>
      <c r="T2068" s="14" t="str">
        <f t="shared" si="358"/>
        <v>EMPTY</v>
      </c>
      <c r="U2068" s="14" t="str">
        <f t="shared" si="359"/>
        <v>EMPTY</v>
      </c>
      <c r="V2068" s="14" t="str">
        <f t="shared" si="360"/>
        <v>EMPTY</v>
      </c>
      <c r="W2068" s="14" t="str">
        <f>IF(L2068="beforeTx",timingTable[[#This Row],[FRT32_val]]-timingTable[[#This Row],[FRT32_trace]],"EMPTY")</f>
        <v>EMPTY</v>
      </c>
      <c r="X2068" s="14" t="str">
        <f t="shared" si="361"/>
        <v>EMPTY</v>
      </c>
      <c r="Y2068" s="14" t="str">
        <f t="shared" si="362"/>
        <v>EMPTY</v>
      </c>
      <c r="Z2068" s="14" t="str">
        <f>IF(AND(P2068="beforeRx",O2069="afterRx"),J2069-timingTable[[#This Row],[FRT32_trace]],"EMPTY")</f>
        <v>EMPTY</v>
      </c>
      <c r="AA2068" s="14" t="str">
        <f>IF(AND(timingTable[[#This Row],[txEnd]]="txEnd",Q2072="rxStart"),I2072-timingTable[[#This Row],[FRT32_val]],"EMPTY")</f>
        <v>EMPTY</v>
      </c>
    </row>
    <row r="2069" spans="1:27" x14ac:dyDescent="0.25">
      <c r="A2069" s="14" t="s">
        <v>7299</v>
      </c>
      <c r="B2069">
        <v>335694828619</v>
      </c>
      <c r="C2069" s="14" t="s">
        <v>15419</v>
      </c>
      <c r="D2069">
        <v>140</v>
      </c>
      <c r="E2069" s="14" t="s">
        <v>1076</v>
      </c>
      <c r="F2069" s="14" t="s">
        <v>3986</v>
      </c>
      <c r="G2069" s="14">
        <f>timingTable[[#This Row],[FRT_DEC]]-B2068</f>
        <v>765</v>
      </c>
      <c r="H20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INFO]]))),H2068)</f>
        <v>145</v>
      </c>
      <c r="I2069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69" s="14">
        <f>HEX2DEC(RIGHT(timingTable[[#This Row],[FRT_HEX]],MIN(LEN(timingTable[[#This Row],[FRT_HEX]])-2,8)))</f>
        <v>687379531</v>
      </c>
      <c r="K2069" s="14" t="str">
        <f>IF(timingTable[[#This Row],['[TRACECODE']:.1]]=140,"afterTx","")</f>
        <v>afterTx</v>
      </c>
      <c r="L2069" s="14" t="str">
        <f t="shared" si="352"/>
        <v/>
      </c>
      <c r="M2069" s="14" t="str">
        <f>IF(AND(H2069=H2068,K2068="afterTx",timingTable[[#This Row],['[TRACECODE']:.1]]=6),"dc","")</f>
        <v/>
      </c>
      <c r="N2069" s="14" t="str">
        <f t="shared" si="353"/>
        <v/>
      </c>
      <c r="O2069" s="14" t="str">
        <f>IF(timingTable[[#This Row],['[TRACECODE']:.1]]=141,"afterRx","")</f>
        <v/>
      </c>
      <c r="P2069" s="14" t="str">
        <f t="shared" si="354"/>
        <v/>
      </c>
      <c r="Q2069" s="14" t="str">
        <f t="shared" si="355"/>
        <v/>
      </c>
      <c r="R2069" s="14" t="str">
        <f t="shared" si="356"/>
        <v/>
      </c>
      <c r="S2069" s="14" t="str">
        <f t="shared" si="357"/>
        <v>EMPTY</v>
      </c>
      <c r="T2069" s="14" t="str">
        <f t="shared" si="358"/>
        <v>EMPTY</v>
      </c>
      <c r="U2069" s="14" t="str">
        <f t="shared" si="359"/>
        <v>EMPTY</v>
      </c>
      <c r="V2069" s="14" t="str">
        <f t="shared" si="360"/>
        <v>EMPTY</v>
      </c>
      <c r="W2069" s="14" t="str">
        <f>IF(L2069="beforeTx",timingTable[[#This Row],[FRT32_val]]-timingTable[[#This Row],[FRT32_trace]],"EMPTY")</f>
        <v>EMPTY</v>
      </c>
      <c r="X2069" s="14" t="str">
        <f t="shared" si="361"/>
        <v>EMPTY</v>
      </c>
      <c r="Y2069" s="14" t="str">
        <f t="shared" si="362"/>
        <v>EMPTY</v>
      </c>
      <c r="Z2069" s="14" t="str">
        <f>IF(AND(P2069="beforeRx",O2070="afterRx"),J2070-timingTable[[#This Row],[FRT32_trace]],"EMPTY")</f>
        <v>EMPTY</v>
      </c>
      <c r="AA2069" s="14" t="str">
        <f>IF(AND(timingTable[[#This Row],[txEnd]]="txEnd",Q2073="rxStart"),I2073-timingTable[[#This Row],[FRT32_val]],"EMPTY")</f>
        <v>EMPTY</v>
      </c>
    </row>
    <row r="2070" spans="1:27" x14ac:dyDescent="0.25">
      <c r="A2070" s="14" t="s">
        <v>7301</v>
      </c>
      <c r="B2070">
        <v>335694833112</v>
      </c>
      <c r="C2070" s="14" t="s">
        <v>15421</v>
      </c>
      <c r="D2070">
        <v>6</v>
      </c>
      <c r="E2070" s="14" t="s">
        <v>1077</v>
      </c>
      <c r="F2070" s="14" t="s">
        <v>15422</v>
      </c>
      <c r="G2070" s="14">
        <f>timingTable[[#This Row],[FRT_DEC]]-B2069</f>
        <v>4493</v>
      </c>
      <c r="H20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INFO]]))),H2069)</f>
        <v>145</v>
      </c>
      <c r="I20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687380256</v>
      </c>
      <c r="J2070" s="14">
        <f>HEX2DEC(RIGHT(timingTable[[#This Row],[FRT_HEX]],MIN(LEN(timingTable[[#This Row],[FRT_HEX]])-2,8)))</f>
        <v>687384024</v>
      </c>
      <c r="K2070" s="14" t="str">
        <f>IF(timingTable[[#This Row],['[TRACECODE']:.1]]=140,"afterTx","")</f>
        <v/>
      </c>
      <c r="L2070" s="14" t="str">
        <f t="shared" si="352"/>
        <v/>
      </c>
      <c r="M2070" s="14" t="str">
        <f>IF(AND(H2070=H2069,K2069="afterTx",timingTable[[#This Row],['[TRACECODE']:.1]]=6),"dc","")</f>
        <v>dc</v>
      </c>
      <c r="N2070" s="14" t="str">
        <f t="shared" si="353"/>
        <v/>
      </c>
      <c r="O2070" s="14" t="str">
        <f>IF(timingTable[[#This Row],['[TRACECODE']:.1]]=141,"afterRx","")</f>
        <v/>
      </c>
      <c r="P2070" s="14" t="str">
        <f t="shared" si="354"/>
        <v/>
      </c>
      <c r="Q2070" s="14" t="str">
        <f t="shared" si="355"/>
        <v/>
      </c>
      <c r="R2070" s="14" t="str">
        <f t="shared" si="356"/>
        <v/>
      </c>
      <c r="S2070" s="14" t="str">
        <f t="shared" si="357"/>
        <v>EMPTY</v>
      </c>
      <c r="T2070" s="14" t="str">
        <f t="shared" si="358"/>
        <v>EMPTY</v>
      </c>
      <c r="U2070" s="14" t="str">
        <f t="shared" si="359"/>
        <v>EMPTY</v>
      </c>
      <c r="V2070" s="14" t="str">
        <f t="shared" si="360"/>
        <v>EMPTY</v>
      </c>
      <c r="W2070" s="14" t="str">
        <f>IF(L2070="beforeTx",timingTable[[#This Row],[FRT32_val]]-timingTable[[#This Row],[FRT32_trace]],"EMPTY")</f>
        <v>EMPTY</v>
      </c>
      <c r="X2070" s="14" t="str">
        <f t="shared" si="361"/>
        <v>EMPTY</v>
      </c>
      <c r="Y2070" s="14" t="str">
        <f t="shared" si="362"/>
        <v>EMPTY</v>
      </c>
      <c r="Z2070" s="14" t="str">
        <f>IF(AND(P2070="beforeRx",O2071="afterRx"),J2071-timingTable[[#This Row],[FRT32_trace]],"EMPTY")</f>
        <v>EMPTY</v>
      </c>
      <c r="AA2070" s="14" t="str">
        <f>IF(AND(timingTable[[#This Row],[txEnd]]="txEnd",Q2074="rxStart"),I2074-timingTable[[#This Row],[FRT32_val]],"EMPTY")</f>
        <v>EMPTY</v>
      </c>
    </row>
    <row r="2071" spans="1:27" x14ac:dyDescent="0.25">
      <c r="A2071" s="14" t="s">
        <v>7302</v>
      </c>
      <c r="B2071">
        <v>335694833114</v>
      </c>
      <c r="C2071" s="14" t="s">
        <v>15423</v>
      </c>
      <c r="D2071">
        <v>6</v>
      </c>
      <c r="E2071" s="14" t="s">
        <v>1077</v>
      </c>
      <c r="F2071" s="14" t="s">
        <v>7877</v>
      </c>
      <c r="G2071" s="14">
        <f>timingTable[[#This Row],[FRT_DEC]]-B2070</f>
        <v>2</v>
      </c>
      <c r="H20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INFO]]))),H2070)</f>
        <v>145</v>
      </c>
      <c r="I20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71" s="14">
        <f>HEX2DEC(RIGHT(timingTable[[#This Row],[FRT_HEX]],MIN(LEN(timingTable[[#This Row],[FRT_HEX]])-2,8)))</f>
        <v>687384026</v>
      </c>
      <c r="K2071" s="14" t="str">
        <f>IF(timingTable[[#This Row],['[TRACECODE']:.1]]=140,"afterTx","")</f>
        <v/>
      </c>
      <c r="L2071" s="14" t="str">
        <f t="shared" si="352"/>
        <v/>
      </c>
      <c r="M2071" s="14" t="str">
        <f>IF(AND(H2071=H2070,K2070="afterTx",timingTable[[#This Row],['[TRACECODE']:.1]]=6),"dc","")</f>
        <v/>
      </c>
      <c r="N2071" s="14" t="str">
        <f t="shared" si="353"/>
        <v/>
      </c>
      <c r="O2071" s="14" t="str">
        <f>IF(timingTable[[#This Row],['[TRACECODE']:.1]]=141,"afterRx","")</f>
        <v/>
      </c>
      <c r="P2071" s="14" t="str">
        <f t="shared" si="354"/>
        <v/>
      </c>
      <c r="Q2071" s="14" t="str">
        <f t="shared" si="355"/>
        <v/>
      </c>
      <c r="R2071" s="14" t="str">
        <f t="shared" si="356"/>
        <v/>
      </c>
      <c r="S2071" s="14" t="str">
        <f t="shared" si="357"/>
        <v>EMPTY</v>
      </c>
      <c r="T2071" s="14" t="str">
        <f t="shared" si="358"/>
        <v>EMPTY</v>
      </c>
      <c r="U2071" s="14" t="str">
        <f t="shared" si="359"/>
        <v>EMPTY</v>
      </c>
      <c r="V2071" s="14" t="str">
        <f t="shared" si="360"/>
        <v>EMPTY</v>
      </c>
      <c r="W2071" s="14" t="str">
        <f>IF(L2071="beforeTx",timingTable[[#This Row],[FRT32_val]]-timingTable[[#This Row],[FRT32_trace]],"EMPTY")</f>
        <v>EMPTY</v>
      </c>
      <c r="X2071" s="14" t="str">
        <f t="shared" si="361"/>
        <v>EMPTY</v>
      </c>
      <c r="Y2071" s="14" t="str">
        <f t="shared" si="362"/>
        <v>EMPTY</v>
      </c>
      <c r="Z2071" s="14" t="str">
        <f>IF(AND(P2071="beforeRx",O2072="afterRx"),J2072-timingTable[[#This Row],[FRT32_trace]],"EMPTY")</f>
        <v>EMPTY</v>
      </c>
      <c r="AA2071" s="14" t="str">
        <f>IF(AND(timingTable[[#This Row],[txEnd]]="txEnd",Q2075="rxStart"),I2075-timingTable[[#This Row],[FRT32_val]],"EMPTY")</f>
        <v>EMPTY</v>
      </c>
    </row>
    <row r="2072" spans="1:27" x14ac:dyDescent="0.25">
      <c r="A2072" s="14" t="s">
        <v>7303</v>
      </c>
      <c r="B2072">
        <v>335694833116</v>
      </c>
      <c r="C2072" s="14" t="s">
        <v>15424</v>
      </c>
      <c r="D2072">
        <v>122</v>
      </c>
      <c r="E2072" s="14" t="s">
        <v>3921</v>
      </c>
      <c r="F2072" s="14" t="s">
        <v>15425</v>
      </c>
      <c r="G2072" s="14">
        <f>timingTable[[#This Row],[FRT_DEC]]-B2071</f>
        <v>2</v>
      </c>
      <c r="H20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INFO]]))),H2071)</f>
        <v>145</v>
      </c>
      <c r="I20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687383996</v>
      </c>
      <c r="J2072" s="14">
        <f>HEX2DEC(RIGHT(timingTable[[#This Row],[FRT_HEX]],MIN(LEN(timingTable[[#This Row],[FRT_HEX]])-2,8)))</f>
        <v>687384028</v>
      </c>
      <c r="K2072" s="14" t="str">
        <f>IF(timingTable[[#This Row],['[TRACECODE']:.1]]=140,"afterTx","")</f>
        <v/>
      </c>
      <c r="L2072" s="14" t="str">
        <f t="shared" si="352"/>
        <v/>
      </c>
      <c r="M2072" s="14" t="str">
        <f>IF(AND(H2072=H2071,K2071="afterTx",timingTable[[#This Row],['[TRACECODE']:.1]]=6),"dc","")</f>
        <v/>
      </c>
      <c r="N2072" s="14" t="str">
        <f t="shared" si="353"/>
        <v>txEnd</v>
      </c>
      <c r="O2072" s="14" t="str">
        <f>IF(timingTable[[#This Row],['[TRACECODE']:.1]]=141,"afterRx","")</f>
        <v/>
      </c>
      <c r="P2072" s="14" t="str">
        <f t="shared" si="354"/>
        <v/>
      </c>
      <c r="Q2072" s="14" t="str">
        <f t="shared" si="355"/>
        <v/>
      </c>
      <c r="R2072" s="14" t="str">
        <f t="shared" si="356"/>
        <v/>
      </c>
      <c r="S2072" s="14" t="str">
        <f t="shared" si="357"/>
        <v>EMPTY</v>
      </c>
      <c r="T2072" s="14" t="str">
        <f t="shared" si="358"/>
        <v>EMPTY</v>
      </c>
      <c r="U2072" s="14" t="str">
        <f t="shared" si="359"/>
        <v>EMPTY</v>
      </c>
      <c r="V2072" s="14" t="str">
        <f t="shared" si="360"/>
        <v>EMPTY</v>
      </c>
      <c r="W2072" s="14" t="str">
        <f>IF(L2072="beforeTx",timingTable[[#This Row],[FRT32_val]]-timingTable[[#This Row],[FRT32_trace]],"EMPTY")</f>
        <v>EMPTY</v>
      </c>
      <c r="X2072" s="14" t="str">
        <f t="shared" si="361"/>
        <v>EMPTY</v>
      </c>
      <c r="Y2072" s="14" t="str">
        <f t="shared" si="362"/>
        <v>EMPTY</v>
      </c>
      <c r="Z2072" s="14" t="str">
        <f>IF(AND(P2072="beforeRx",O2073="afterRx"),J2073-timingTable[[#This Row],[FRT32_trace]],"EMPTY")</f>
        <v>EMPTY</v>
      </c>
      <c r="AA2072" s="14" t="str">
        <f>IF(AND(timingTable[[#This Row],[txEnd]]="txEnd",Q2076="rxStart"),I2076-timingTable[[#This Row],[FRT32_val]],"EMPTY")</f>
        <v>EMPTY</v>
      </c>
    </row>
    <row r="2073" spans="1:27" x14ac:dyDescent="0.25">
      <c r="A2073" s="14" t="s">
        <v>7304</v>
      </c>
      <c r="B2073">
        <v>335694833119</v>
      </c>
      <c r="C2073" s="14" t="s">
        <v>15426</v>
      </c>
      <c r="D2073">
        <v>122</v>
      </c>
      <c r="E2073" s="14" t="s">
        <v>3921</v>
      </c>
      <c r="F2073" s="14" t="s">
        <v>7878</v>
      </c>
      <c r="G2073" s="14">
        <f>timingTable[[#This Row],[FRT_DEC]]-B2072</f>
        <v>3</v>
      </c>
      <c r="H20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INFO]]))),H2072)</f>
        <v>145</v>
      </c>
      <c r="I20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73" s="14">
        <f>HEX2DEC(RIGHT(timingTable[[#This Row],[FRT_HEX]],MIN(LEN(timingTable[[#This Row],[FRT_HEX]])-2,8)))</f>
        <v>687384031</v>
      </c>
      <c r="K2073" s="14" t="str">
        <f>IF(timingTable[[#This Row],['[TRACECODE']:.1]]=140,"afterTx","")</f>
        <v/>
      </c>
      <c r="L2073" s="14" t="str">
        <f t="shared" si="352"/>
        <v/>
      </c>
      <c r="M2073" s="14" t="str">
        <f>IF(AND(H2073=H2072,K2072="afterTx",timingTable[[#This Row],['[TRACECODE']:.1]]=6),"dc","")</f>
        <v/>
      </c>
      <c r="N2073" s="14" t="str">
        <f t="shared" si="353"/>
        <v/>
      </c>
      <c r="O2073" s="14" t="str">
        <f>IF(timingTable[[#This Row],['[TRACECODE']:.1]]=141,"afterRx","")</f>
        <v/>
      </c>
      <c r="P2073" s="14" t="str">
        <f t="shared" si="354"/>
        <v/>
      </c>
      <c r="Q2073" s="14" t="str">
        <f t="shared" si="355"/>
        <v/>
      </c>
      <c r="R2073" s="14" t="str">
        <f t="shared" si="356"/>
        <v/>
      </c>
      <c r="S2073" s="14" t="str">
        <f t="shared" si="357"/>
        <v>EMPTY</v>
      </c>
      <c r="T2073" s="14" t="str">
        <f t="shared" si="358"/>
        <v>EMPTY</v>
      </c>
      <c r="U2073" s="14" t="str">
        <f t="shared" si="359"/>
        <v>EMPTY</v>
      </c>
      <c r="V2073" s="14" t="str">
        <f t="shared" si="360"/>
        <v>EMPTY</v>
      </c>
      <c r="W2073" s="14" t="str">
        <f>IF(L2073="beforeTx",timingTable[[#This Row],[FRT32_val]]-timingTable[[#This Row],[FRT32_trace]],"EMPTY")</f>
        <v>EMPTY</v>
      </c>
      <c r="X2073" s="14" t="str">
        <f t="shared" si="361"/>
        <v>EMPTY</v>
      </c>
      <c r="Y2073" s="14" t="str">
        <f t="shared" si="362"/>
        <v>EMPTY</v>
      </c>
      <c r="Z2073" s="14" t="str">
        <f>IF(AND(P2073="beforeRx",O2074="afterRx"),J2074-timingTable[[#This Row],[FRT32_trace]],"EMPTY")</f>
        <v>EMPTY</v>
      </c>
      <c r="AA2073" s="14" t="str">
        <f>IF(AND(timingTable[[#This Row],[txEnd]]="txEnd",Q2077="rxStart"),I2077-timingTable[[#This Row],[FRT32_val]],"EMPTY")</f>
        <v>EMPTY</v>
      </c>
    </row>
    <row r="2074" spans="1:27" x14ac:dyDescent="0.25">
      <c r="A2074" s="14" t="s">
        <v>7305</v>
      </c>
      <c r="B2074">
        <v>335694833129</v>
      </c>
      <c r="C2074" s="14" t="s">
        <v>15427</v>
      </c>
      <c r="D2074">
        <v>151</v>
      </c>
      <c r="E2074" s="14" t="s">
        <v>7876</v>
      </c>
      <c r="F2074" s="14" t="s">
        <v>8006</v>
      </c>
      <c r="G2074" s="14">
        <f>timingTable[[#This Row],[FRT_DEC]]-B2073</f>
        <v>10</v>
      </c>
      <c r="H20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INFO]]))),H2073)</f>
        <v>145</v>
      </c>
      <c r="I20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074" s="14">
        <f>HEX2DEC(RIGHT(timingTable[[#This Row],[FRT_HEX]],MIN(LEN(timingTable[[#This Row],[FRT_HEX]])-2,8)))</f>
        <v>687384041</v>
      </c>
      <c r="K2074" s="14" t="str">
        <f>IF(timingTable[[#This Row],['[TRACECODE']:.1]]=140,"afterTx","")</f>
        <v/>
      </c>
      <c r="L2074" s="14" t="str">
        <f t="shared" si="352"/>
        <v/>
      </c>
      <c r="M2074" s="14" t="str">
        <f>IF(AND(H2074=H2073,K2073="afterTx",timingTable[[#This Row],['[TRACECODE']:.1]]=6),"dc","")</f>
        <v/>
      </c>
      <c r="N2074" s="14" t="str">
        <f t="shared" si="353"/>
        <v/>
      </c>
      <c r="O2074" s="14" t="str">
        <f>IF(timingTable[[#This Row],['[TRACECODE']:.1]]=141,"afterRx","")</f>
        <v/>
      </c>
      <c r="P2074" s="14" t="str">
        <f t="shared" si="354"/>
        <v/>
      </c>
      <c r="Q2074" s="14" t="str">
        <f t="shared" si="355"/>
        <v/>
      </c>
      <c r="R2074" s="14" t="str">
        <f t="shared" si="356"/>
        <v/>
      </c>
      <c r="S2074" s="14" t="str">
        <f t="shared" si="357"/>
        <v>EMPTY</v>
      </c>
      <c r="T2074" s="14" t="str">
        <f t="shared" si="358"/>
        <v>EMPTY</v>
      </c>
      <c r="U2074" s="14" t="str">
        <f t="shared" si="359"/>
        <v>EMPTY</v>
      </c>
      <c r="V2074" s="14" t="str">
        <f t="shared" si="360"/>
        <v>EMPTY</v>
      </c>
      <c r="W2074" s="14" t="str">
        <f>IF(L2074="beforeTx",timingTable[[#This Row],[FRT32_val]]-timingTable[[#This Row],[FRT32_trace]],"EMPTY")</f>
        <v>EMPTY</v>
      </c>
      <c r="X2074" s="14" t="str">
        <f t="shared" si="361"/>
        <v>EMPTY</v>
      </c>
      <c r="Y2074" s="14" t="str">
        <f t="shared" si="362"/>
        <v>EMPTY</v>
      </c>
      <c r="Z2074" s="14" t="str">
        <f>IF(AND(P2074="beforeRx",O2075="afterRx"),J2075-timingTable[[#This Row],[FRT32_trace]],"EMPTY")</f>
        <v>EMPTY</v>
      </c>
      <c r="AA2074" s="14" t="str">
        <f>IF(AND(timingTable[[#This Row],[txEnd]]="txEnd",Q2078="rxStart"),I2078-timingTable[[#This Row],[FRT32_val]],"EMPTY")</f>
        <v>EMPTY</v>
      </c>
    </row>
    <row r="2075" spans="1:27" x14ac:dyDescent="0.25">
      <c r="A2075" s="14" t="s">
        <v>7313</v>
      </c>
      <c r="B2075">
        <v>335694833598</v>
      </c>
      <c r="C2075" s="14" t="s">
        <v>15436</v>
      </c>
      <c r="D2075">
        <v>151</v>
      </c>
      <c r="E2075" s="14" t="s">
        <v>7876</v>
      </c>
      <c r="F2075" s="14" t="s">
        <v>8130</v>
      </c>
      <c r="G2075" s="14">
        <f>timingTable[[#This Row],[FRT_DEC]]-B2074</f>
        <v>469</v>
      </c>
      <c r="H20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INFO]]))),H2074)</f>
        <v>145</v>
      </c>
      <c r="I20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256</v>
      </c>
      <c r="J2075" s="14">
        <f>HEX2DEC(RIGHT(timingTable[[#This Row],[FRT_HEX]],MIN(LEN(timingTable[[#This Row],[FRT_HEX]])-2,8)))</f>
        <v>687384510</v>
      </c>
      <c r="K2075" s="14" t="str">
        <f>IF(timingTable[[#This Row],['[TRACECODE']:.1]]=140,"afterTx","")</f>
        <v/>
      </c>
      <c r="L2075" s="14" t="str">
        <f t="shared" si="352"/>
        <v/>
      </c>
      <c r="M2075" s="14" t="str">
        <f>IF(AND(H2075=H2074,K2074="afterTx",timingTable[[#This Row],['[TRACECODE']:.1]]=6),"dc","")</f>
        <v/>
      </c>
      <c r="N2075" s="14" t="str">
        <f t="shared" si="353"/>
        <v/>
      </c>
      <c r="O2075" s="14" t="str">
        <f>IF(timingTable[[#This Row],['[TRACECODE']:.1]]=141,"afterRx","")</f>
        <v/>
      </c>
      <c r="P2075" s="14" t="str">
        <f t="shared" si="354"/>
        <v/>
      </c>
      <c r="Q2075" s="14" t="str">
        <f t="shared" si="355"/>
        <v/>
      </c>
      <c r="R2075" s="14" t="str">
        <f t="shared" si="356"/>
        <v/>
      </c>
      <c r="S2075" s="14" t="str">
        <f t="shared" si="357"/>
        <v>EMPTY</v>
      </c>
      <c r="T2075" s="14" t="str">
        <f t="shared" si="358"/>
        <v>EMPTY</v>
      </c>
      <c r="U2075" s="14" t="str">
        <f t="shared" si="359"/>
        <v>EMPTY</v>
      </c>
      <c r="V2075" s="14" t="str">
        <f t="shared" si="360"/>
        <v>EMPTY</v>
      </c>
      <c r="W2075" s="14" t="str">
        <f>IF(L2075="beforeTx",timingTable[[#This Row],[FRT32_val]]-timingTable[[#This Row],[FRT32_trace]],"EMPTY")</f>
        <v>EMPTY</v>
      </c>
      <c r="X2075" s="14" t="str">
        <f t="shared" si="361"/>
        <v>EMPTY</v>
      </c>
      <c r="Y2075" s="14" t="str">
        <f t="shared" si="362"/>
        <v>EMPTY</v>
      </c>
      <c r="Z2075" s="14" t="str">
        <f>IF(AND(P2075="beforeRx",O2076="afterRx"),J2076-timingTable[[#This Row],[FRT32_trace]],"EMPTY")</f>
        <v>EMPTY</v>
      </c>
      <c r="AA2075" s="14" t="str">
        <f>IF(AND(timingTable[[#This Row],[txEnd]]="txEnd",Q2079="rxStart"),I2079-timingTable[[#This Row],[FRT32_val]],"EMPTY")</f>
        <v>EMPTY</v>
      </c>
    </row>
    <row r="2076" spans="1:27" x14ac:dyDescent="0.25">
      <c r="A2076" s="14" t="s">
        <v>7316</v>
      </c>
      <c r="B2076">
        <v>335694833622</v>
      </c>
      <c r="C2076" s="14" t="s">
        <v>15439</v>
      </c>
      <c r="D2076">
        <v>130</v>
      </c>
      <c r="E2076" s="14" t="s">
        <v>3933</v>
      </c>
      <c r="F2076" s="14" t="s">
        <v>3987</v>
      </c>
      <c r="G2076" s="14">
        <f>timingTable[[#This Row],[FRT_DEC]]-B2075</f>
        <v>24</v>
      </c>
      <c r="H20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INFO]]))),H2075)</f>
        <v>145</v>
      </c>
      <c r="I20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1441797</v>
      </c>
      <c r="J2076" s="14">
        <f>HEX2DEC(RIGHT(timingTable[[#This Row],[FRT_HEX]],MIN(LEN(timingTable[[#This Row],[FRT_HEX]])-2,8)))</f>
        <v>687384534</v>
      </c>
      <c r="K2076" s="14" t="str">
        <f>IF(timingTable[[#This Row],['[TRACECODE']:.1]]=140,"afterTx","")</f>
        <v/>
      </c>
      <c r="L2076" s="14" t="str">
        <f t="shared" si="352"/>
        <v/>
      </c>
      <c r="M2076" s="14" t="str">
        <f>IF(AND(H2076=H2075,K2075="afterTx",timingTable[[#This Row],['[TRACECODE']:.1]]=6),"dc","")</f>
        <v/>
      </c>
      <c r="N2076" s="14" t="str">
        <f t="shared" si="353"/>
        <v/>
      </c>
      <c r="O2076" s="14" t="str">
        <f>IF(timingTable[[#This Row],['[TRACECODE']:.1]]=141,"afterRx","")</f>
        <v/>
      </c>
      <c r="P2076" s="14" t="str">
        <f t="shared" si="354"/>
        <v>beforeRx</v>
      </c>
      <c r="Q2076" s="14" t="str">
        <f t="shared" si="355"/>
        <v/>
      </c>
      <c r="R2076" s="14" t="str">
        <f t="shared" si="356"/>
        <v/>
      </c>
      <c r="S2076" s="14" t="str">
        <f t="shared" si="357"/>
        <v>EMPTY</v>
      </c>
      <c r="T2076" s="14" t="str">
        <f t="shared" si="358"/>
        <v>EMPTY</v>
      </c>
      <c r="U2076" s="14" t="str">
        <f t="shared" si="359"/>
        <v>EMPTY</v>
      </c>
      <c r="V2076" s="14" t="str">
        <f t="shared" si="360"/>
        <v>EMPTY</v>
      </c>
      <c r="W2076" s="14" t="str">
        <f>IF(L2076="beforeTx",timingTable[[#This Row],[FRT32_val]]-timingTable[[#This Row],[FRT32_trace]],"EMPTY")</f>
        <v>EMPTY</v>
      </c>
      <c r="X2076" s="14" t="str">
        <f t="shared" si="361"/>
        <v>EMPTY</v>
      </c>
      <c r="Y2076" s="14" t="str">
        <f t="shared" si="362"/>
        <v>EMPTY</v>
      </c>
      <c r="Z2076" s="14">
        <f>IF(AND(P2076="beforeRx",O2077="afterRx"),J2077-timingTable[[#This Row],[FRT32_trace]],"EMPTY")</f>
        <v>157</v>
      </c>
      <c r="AA2076" s="14" t="str">
        <f>IF(AND(timingTable[[#This Row],[txEnd]]="txEnd",Q2080="rxStart"),I2080-timingTable[[#This Row],[FRT32_val]],"EMPTY")</f>
        <v>EMPTY</v>
      </c>
    </row>
    <row r="2077" spans="1:27" x14ac:dyDescent="0.25">
      <c r="A2077" s="14" t="s">
        <v>7317</v>
      </c>
      <c r="B2077">
        <v>335694833779</v>
      </c>
      <c r="C2077" s="14" t="s">
        <v>15440</v>
      </c>
      <c r="D2077">
        <v>141</v>
      </c>
      <c r="E2077" s="14" t="s">
        <v>3934</v>
      </c>
      <c r="F2077" s="14" t="s">
        <v>3988</v>
      </c>
      <c r="G2077" s="14">
        <f>timingTable[[#This Row],[FRT_DEC]]-B2076</f>
        <v>157</v>
      </c>
      <c r="H20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INFO]]))),H2076)</f>
        <v>145</v>
      </c>
      <c r="I2077" s="14" t="b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0</v>
      </c>
      <c r="J2077" s="14">
        <f>HEX2DEC(RIGHT(timingTable[[#This Row],[FRT_HEX]],MIN(LEN(timingTable[[#This Row],[FRT_HEX]])-2,8)))</f>
        <v>687384691</v>
      </c>
      <c r="K2077" s="14" t="str">
        <f>IF(timingTable[[#This Row],['[TRACECODE']:.1]]=140,"afterTx","")</f>
        <v/>
      </c>
      <c r="L2077" s="14" t="str">
        <f t="shared" si="352"/>
        <v/>
      </c>
      <c r="M2077" s="14" t="str">
        <f>IF(AND(H2077=H2076,K2076="afterTx",timingTable[[#This Row],['[TRACECODE']:.1]]=6),"dc","")</f>
        <v/>
      </c>
      <c r="N2077" s="14" t="str">
        <f t="shared" si="353"/>
        <v/>
      </c>
      <c r="O2077" s="14" t="str">
        <f>IF(timingTable[[#This Row],['[TRACECODE']:.1]]=141,"afterRx","")</f>
        <v>afterRx</v>
      </c>
      <c r="P2077" s="14" t="str">
        <f t="shared" si="354"/>
        <v/>
      </c>
      <c r="Q2077" s="14" t="str">
        <f t="shared" si="355"/>
        <v/>
      </c>
      <c r="R2077" s="14" t="str">
        <f t="shared" si="356"/>
        <v/>
      </c>
      <c r="S2077" s="14" t="str">
        <f t="shared" si="357"/>
        <v>EMPTY</v>
      </c>
      <c r="T2077" s="14" t="str">
        <f t="shared" si="358"/>
        <v>EMPTY</v>
      </c>
      <c r="U2077" s="14" t="str">
        <f t="shared" si="359"/>
        <v>EMPTY</v>
      </c>
      <c r="V2077" s="14" t="str">
        <f t="shared" si="360"/>
        <v>EMPTY</v>
      </c>
      <c r="W2077" s="14" t="str">
        <f>IF(L2077="beforeTx",timingTable[[#This Row],[FRT32_val]]-timingTable[[#This Row],[FRT32_trace]],"EMPTY")</f>
        <v>EMPTY</v>
      </c>
      <c r="X2077" s="14" t="str">
        <f t="shared" si="361"/>
        <v>EMPTY</v>
      </c>
      <c r="Y2077" s="14" t="str">
        <f t="shared" si="362"/>
        <v>EMPTY</v>
      </c>
      <c r="Z2077" s="14" t="str">
        <f>IF(AND(P2077="beforeRx",O2078="afterRx"),J2078-timingTable[[#This Row],[FRT32_trace]],"EMPTY")</f>
        <v>EMPTY</v>
      </c>
      <c r="AA2077" s="14" t="str">
        <f>IF(AND(timingTable[[#This Row],[txEnd]]="txEnd",Q2081="rxStart"),I2081-timingTable[[#This Row],[FRT32_val]],"EMPTY")</f>
        <v>EMPTY</v>
      </c>
    </row>
    <row r="2078" spans="1:27" x14ac:dyDescent="0.25">
      <c r="A2078" s="14" t="s">
        <v>7320</v>
      </c>
      <c r="B2078">
        <v>335694835315</v>
      </c>
      <c r="C2078" s="14" t="s">
        <v>15443</v>
      </c>
      <c r="D2078">
        <v>123</v>
      </c>
      <c r="E2078" s="14" t="s">
        <v>3922</v>
      </c>
      <c r="F2078" s="14" t="s">
        <v>15444</v>
      </c>
      <c r="G2078" s="14">
        <f>timingTable[[#This Row],[FRT_DEC]]-B2077</f>
        <v>1536</v>
      </c>
      <c r="H20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INFO]]))),H2077)</f>
        <v>145</v>
      </c>
      <c r="I20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687385812</v>
      </c>
      <c r="J2078" s="14">
        <f>HEX2DEC(RIGHT(timingTable[[#This Row],[FRT_HEX]],MIN(LEN(timingTable[[#This Row],[FRT_HEX]])-2,8)))</f>
        <v>687386227</v>
      </c>
      <c r="K2078" s="14" t="str">
        <f>IF(timingTable[[#This Row],['[TRACECODE']:.1]]=140,"afterTx","")</f>
        <v/>
      </c>
      <c r="L2078" s="14" t="str">
        <f t="shared" si="352"/>
        <v/>
      </c>
      <c r="M2078" s="14" t="str">
        <f>IF(AND(H2078=H2077,K2077="afterTx",timingTable[[#This Row],['[TRACECODE']:.1]]=6),"dc","")</f>
        <v/>
      </c>
      <c r="N2078" s="14" t="str">
        <f t="shared" si="353"/>
        <v/>
      </c>
      <c r="O2078" s="14" t="str">
        <f>IF(timingTable[[#This Row],['[TRACECODE']:.1]]=141,"afterRx","")</f>
        <v/>
      </c>
      <c r="P2078" s="14" t="str">
        <f t="shared" si="354"/>
        <v/>
      </c>
      <c r="Q2078" s="14" t="str">
        <f t="shared" si="355"/>
        <v>rxStart</v>
      </c>
      <c r="R2078" s="14" t="str">
        <f t="shared" si="356"/>
        <v/>
      </c>
      <c r="S2078" s="14" t="str">
        <f t="shared" si="357"/>
        <v>EMPTY</v>
      </c>
      <c r="T2078" s="14" t="str">
        <f t="shared" si="358"/>
        <v>EMPTY</v>
      </c>
      <c r="U2078" s="14" t="str">
        <f t="shared" si="359"/>
        <v>EMPTY</v>
      </c>
      <c r="V2078" s="14" t="str">
        <f t="shared" si="360"/>
        <v>EMPTY</v>
      </c>
      <c r="W2078" s="14" t="str">
        <f>IF(L2078="beforeTx",timingTable[[#This Row],[FRT32_val]]-timingTable[[#This Row],[FRT32_trace]],"EMPTY")</f>
        <v>EMPTY</v>
      </c>
      <c r="X2078" s="14" t="str">
        <f t="shared" si="361"/>
        <v>EMPTY</v>
      </c>
      <c r="Y2078" s="14" t="str">
        <f t="shared" si="362"/>
        <v>EMPTY</v>
      </c>
      <c r="Z2078" s="14" t="str">
        <f>IF(AND(P2078="beforeRx",O2079="afterRx"),J2079-timingTable[[#This Row],[FRT32_trace]],"EMPTY")</f>
        <v>EMPTY</v>
      </c>
      <c r="AA2078" s="14" t="str">
        <f>IF(AND(timingTable[[#This Row],[txEnd]]="txEnd",Q2082="rxStart"),I2082-timingTable[[#This Row],[FRT32_val]],"EMPTY")</f>
        <v>EMPTY</v>
      </c>
    </row>
    <row r="2079" spans="1:27" x14ac:dyDescent="0.25">
      <c r="A2079" s="14" t="s">
        <v>7321</v>
      </c>
      <c r="B2079">
        <v>335694835318</v>
      </c>
      <c r="C2079" s="14" t="s">
        <v>15445</v>
      </c>
      <c r="D2079">
        <v>123</v>
      </c>
      <c r="E2079" s="14" t="s">
        <v>3922</v>
      </c>
      <c r="F2079" s="14" t="s">
        <v>7879</v>
      </c>
      <c r="G2079" s="14">
        <f>timingTable[[#This Row],[FRT_DEC]]-B2078</f>
        <v>3</v>
      </c>
      <c r="H20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INFO]]))),H2078)</f>
        <v>145</v>
      </c>
      <c r="I20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79" s="14">
        <f>HEX2DEC(RIGHT(timingTable[[#This Row],[FRT_HEX]],MIN(LEN(timingTable[[#This Row],[FRT_HEX]])-2,8)))</f>
        <v>687386230</v>
      </c>
      <c r="K2079" s="14" t="str">
        <f>IF(timingTable[[#This Row],['[TRACECODE']:.1]]=140,"afterTx","")</f>
        <v/>
      </c>
      <c r="L2079" s="14" t="str">
        <f t="shared" si="352"/>
        <v/>
      </c>
      <c r="M2079" s="14" t="str">
        <f>IF(AND(H2079=H2078,K2078="afterTx",timingTable[[#This Row],['[TRACECODE']:.1]]=6),"dc","")</f>
        <v/>
      </c>
      <c r="N2079" s="14" t="str">
        <f t="shared" si="353"/>
        <v/>
      </c>
      <c r="O2079" s="14" t="str">
        <f>IF(timingTable[[#This Row],['[TRACECODE']:.1]]=141,"afterRx","")</f>
        <v/>
      </c>
      <c r="P2079" s="14" t="str">
        <f t="shared" si="354"/>
        <v/>
      </c>
      <c r="Q2079" s="14" t="str">
        <f t="shared" si="355"/>
        <v/>
      </c>
      <c r="R2079" s="14" t="str">
        <f t="shared" si="356"/>
        <v/>
      </c>
      <c r="S2079" s="14" t="str">
        <f t="shared" si="357"/>
        <v>EMPTY</v>
      </c>
      <c r="T2079" s="14" t="str">
        <f t="shared" si="358"/>
        <v>EMPTY</v>
      </c>
      <c r="U2079" s="14" t="str">
        <f t="shared" si="359"/>
        <v>EMPTY</v>
      </c>
      <c r="V2079" s="14" t="str">
        <f t="shared" si="360"/>
        <v>EMPTY</v>
      </c>
      <c r="W2079" s="14" t="str">
        <f>IF(L2079="beforeTx",timingTable[[#This Row],[FRT32_val]]-timingTable[[#This Row],[FRT32_trace]],"EMPTY")</f>
        <v>EMPTY</v>
      </c>
      <c r="X2079" s="14" t="str">
        <f t="shared" si="361"/>
        <v>EMPTY</v>
      </c>
      <c r="Y2079" s="14" t="str">
        <f t="shared" si="362"/>
        <v>EMPTY</v>
      </c>
      <c r="Z2079" s="14" t="str">
        <f>IF(AND(P2079="beforeRx",O2080="afterRx"),J2080-timingTable[[#This Row],[FRT32_trace]],"EMPTY")</f>
        <v>EMPTY</v>
      </c>
      <c r="AA2079" s="14" t="str">
        <f>IF(AND(timingTable[[#This Row],[txEnd]]="txEnd",Q2083="rxStart"),I2083-timingTable[[#This Row],[FRT32_val]],"EMPTY")</f>
        <v>EMPTY</v>
      </c>
    </row>
    <row r="2080" spans="1:27" x14ac:dyDescent="0.25">
      <c r="A2080" s="14" t="s">
        <v>7325</v>
      </c>
      <c r="B2080">
        <v>335694835564</v>
      </c>
      <c r="C2080" s="14" t="s">
        <v>15449</v>
      </c>
      <c r="D2080">
        <v>124</v>
      </c>
      <c r="E2080" s="14" t="s">
        <v>3923</v>
      </c>
      <c r="F2080" s="14" t="s">
        <v>15450</v>
      </c>
      <c r="G2080" s="14">
        <f>timingTable[[#This Row],[FRT_DEC]]-B2079</f>
        <v>246</v>
      </c>
      <c r="H20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INFO]]))),H2079)</f>
        <v>145</v>
      </c>
      <c r="I20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687386211</v>
      </c>
      <c r="J2080" s="14">
        <f>HEX2DEC(RIGHT(timingTable[[#This Row],[FRT_HEX]],MIN(LEN(timingTable[[#This Row],[FRT_HEX]])-2,8)))</f>
        <v>687386476</v>
      </c>
      <c r="K2080" s="14" t="str">
        <f>IF(timingTable[[#This Row],['[TRACECODE']:.1]]=140,"afterTx","")</f>
        <v/>
      </c>
      <c r="L2080" s="14" t="str">
        <f t="shared" si="352"/>
        <v/>
      </c>
      <c r="M2080" s="14" t="str">
        <f>IF(AND(H2080=H2079,K2079="afterTx",timingTable[[#This Row],['[TRACECODE']:.1]]=6),"dc","")</f>
        <v/>
      </c>
      <c r="N2080" s="14" t="str">
        <f t="shared" si="353"/>
        <v/>
      </c>
      <c r="O2080" s="14" t="str">
        <f>IF(timingTable[[#This Row],['[TRACECODE']:.1]]=141,"afterRx","")</f>
        <v/>
      </c>
      <c r="P2080" s="14" t="str">
        <f t="shared" si="354"/>
        <v/>
      </c>
      <c r="Q2080" s="14" t="str">
        <f t="shared" si="355"/>
        <v/>
      </c>
      <c r="R2080" s="14" t="str">
        <f t="shared" si="356"/>
        <v>rxEnd</v>
      </c>
      <c r="S2080" s="14" t="str">
        <f t="shared" si="357"/>
        <v>EMPTY</v>
      </c>
      <c r="T2080" s="14" t="str">
        <f t="shared" si="358"/>
        <v>EMPTY</v>
      </c>
      <c r="U2080" s="14" t="str">
        <f t="shared" si="359"/>
        <v>EMPTY</v>
      </c>
      <c r="V2080" s="14" t="str">
        <f t="shared" si="360"/>
        <v>EMPTY</v>
      </c>
      <c r="W2080" s="14" t="str">
        <f>IF(L2080="beforeTx",timingTable[[#This Row],[FRT32_val]]-timingTable[[#This Row],[FRT32_trace]],"EMPTY")</f>
        <v>EMPTY</v>
      </c>
      <c r="X2080" s="14" t="str">
        <f t="shared" si="361"/>
        <v>EMPTY</v>
      </c>
      <c r="Y2080" s="14" t="str">
        <f t="shared" si="362"/>
        <v>EMPTY</v>
      </c>
      <c r="Z2080" s="14" t="str">
        <f>IF(AND(P2080="beforeRx",O2081="afterRx"),J2081-timingTable[[#This Row],[FRT32_trace]],"EMPTY")</f>
        <v>EMPTY</v>
      </c>
      <c r="AA2080" s="14" t="str">
        <f>IF(AND(timingTable[[#This Row],[txEnd]]="txEnd",Q2084="rxStart"),I2084-timingTable[[#This Row],[FRT32_val]],"EMPTY")</f>
        <v>EMPTY</v>
      </c>
    </row>
    <row r="2081" spans="1:27" x14ac:dyDescent="0.25">
      <c r="A2081" s="14" t="s">
        <v>7326</v>
      </c>
      <c r="B2081">
        <v>335694835568</v>
      </c>
      <c r="C2081" s="14" t="s">
        <v>15451</v>
      </c>
      <c r="D2081">
        <v>124</v>
      </c>
      <c r="E2081" s="14" t="s">
        <v>3923</v>
      </c>
      <c r="F2081" s="14" t="s">
        <v>7880</v>
      </c>
      <c r="G2081" s="14">
        <f>timingTable[[#This Row],[FRT_DEC]]-B2080</f>
        <v>4</v>
      </c>
      <c r="H20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INFO]]))),H2080)</f>
        <v>145</v>
      </c>
      <c r="I20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81" s="14">
        <f>HEX2DEC(RIGHT(timingTable[[#This Row],[FRT_HEX]],MIN(LEN(timingTable[[#This Row],[FRT_HEX]])-2,8)))</f>
        <v>687386480</v>
      </c>
      <c r="K2081" s="14" t="str">
        <f>IF(timingTable[[#This Row],['[TRACECODE']:.1]]=140,"afterTx","")</f>
        <v/>
      </c>
      <c r="L2081" s="14" t="str">
        <f t="shared" si="352"/>
        <v/>
      </c>
      <c r="M2081" s="14" t="str">
        <f>IF(AND(H2081=H2080,K2080="afterTx",timingTable[[#This Row],['[TRACECODE']:.1]]=6),"dc","")</f>
        <v/>
      </c>
      <c r="N2081" s="14" t="str">
        <f t="shared" si="353"/>
        <v/>
      </c>
      <c r="O2081" s="14" t="str">
        <f>IF(timingTable[[#This Row],['[TRACECODE']:.1]]=141,"afterRx","")</f>
        <v/>
      </c>
      <c r="P2081" s="14" t="str">
        <f t="shared" si="354"/>
        <v/>
      </c>
      <c r="Q2081" s="14" t="str">
        <f t="shared" si="355"/>
        <v/>
      </c>
      <c r="R2081" s="14" t="str">
        <f t="shared" si="356"/>
        <v/>
      </c>
      <c r="S2081" s="14" t="str">
        <f t="shared" si="357"/>
        <v>EMPTY</v>
      </c>
      <c r="T2081" s="14" t="str">
        <f t="shared" si="358"/>
        <v>EMPTY</v>
      </c>
      <c r="U2081" s="14" t="str">
        <f t="shared" si="359"/>
        <v>EMPTY</v>
      </c>
      <c r="V2081" s="14" t="str">
        <f t="shared" si="360"/>
        <v>EMPTY</v>
      </c>
      <c r="W2081" s="14" t="str">
        <f>IF(L2081="beforeTx",timingTable[[#This Row],[FRT32_val]]-timingTable[[#This Row],[FRT32_trace]],"EMPTY")</f>
        <v>EMPTY</v>
      </c>
      <c r="X2081" s="14" t="str">
        <f t="shared" si="361"/>
        <v>EMPTY</v>
      </c>
      <c r="Y2081" s="14" t="str">
        <f t="shared" si="362"/>
        <v>EMPTY</v>
      </c>
      <c r="Z2081" s="14" t="str">
        <f>IF(AND(P2081="beforeRx",O2082="afterRx"),J2082-timingTable[[#This Row],[FRT32_trace]],"EMPTY")</f>
        <v>EMPTY</v>
      </c>
      <c r="AA2081" s="14" t="str">
        <f>IF(AND(timingTable[[#This Row],[txEnd]]="txEnd",Q2085="rxStart"),I2085-timingTable[[#This Row],[FRT32_val]],"EMPTY")</f>
        <v>EMPTY</v>
      </c>
    </row>
    <row r="2082" spans="1:27" x14ac:dyDescent="0.25">
      <c r="A2082" s="14" t="s">
        <v>7327</v>
      </c>
      <c r="B2082">
        <v>335694835582</v>
      </c>
      <c r="C2082" s="14" t="s">
        <v>15452</v>
      </c>
      <c r="D2082">
        <v>151</v>
      </c>
      <c r="E2082" s="14" t="s">
        <v>7876</v>
      </c>
      <c r="F2082" s="14" t="s">
        <v>7845</v>
      </c>
      <c r="G2082" s="14">
        <f>timingTable[[#This Row],[FRT_DEC]]-B2081</f>
        <v>14</v>
      </c>
      <c r="H20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INFO]]))),H2081)</f>
        <v>145</v>
      </c>
      <c r="I20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</v>
      </c>
      <c r="J2082" s="14">
        <f>HEX2DEC(RIGHT(timingTable[[#This Row],[FRT_HEX]],MIN(LEN(timingTable[[#This Row],[FRT_HEX]])-2,8)))</f>
        <v>687386494</v>
      </c>
      <c r="K2082" s="14" t="str">
        <f>IF(timingTable[[#This Row],['[TRACECODE']:.1]]=140,"afterTx","")</f>
        <v/>
      </c>
      <c r="L2082" s="14" t="str">
        <f t="shared" si="352"/>
        <v/>
      </c>
      <c r="M2082" s="14" t="str">
        <f>IF(AND(H2082=H2081,K2081="afterTx",timingTable[[#This Row],['[TRACECODE']:.1]]=6),"dc","")</f>
        <v/>
      </c>
      <c r="N2082" s="14" t="str">
        <f t="shared" si="353"/>
        <v/>
      </c>
      <c r="O2082" s="14" t="str">
        <f>IF(timingTable[[#This Row],['[TRACECODE']:.1]]=141,"afterRx","")</f>
        <v/>
      </c>
      <c r="P2082" s="14" t="str">
        <f t="shared" si="354"/>
        <v/>
      </c>
      <c r="Q2082" s="14" t="str">
        <f t="shared" si="355"/>
        <v/>
      </c>
      <c r="R2082" s="14" t="str">
        <f t="shared" si="356"/>
        <v/>
      </c>
      <c r="S2082" s="14" t="str">
        <f t="shared" si="357"/>
        <v>EMPTY</v>
      </c>
      <c r="T2082" s="14" t="str">
        <f t="shared" si="358"/>
        <v>EMPTY</v>
      </c>
      <c r="U2082" s="14" t="str">
        <f t="shared" si="359"/>
        <v>EMPTY</v>
      </c>
      <c r="V2082" s="14" t="str">
        <f t="shared" si="360"/>
        <v>EMPTY</v>
      </c>
      <c r="W2082" s="14" t="str">
        <f>IF(L2082="beforeTx",timingTable[[#This Row],[FRT32_val]]-timingTable[[#This Row],[FRT32_trace]],"EMPTY")</f>
        <v>EMPTY</v>
      </c>
      <c r="X2082" s="14" t="str">
        <f t="shared" si="361"/>
        <v>EMPTY</v>
      </c>
      <c r="Y2082" s="14" t="str">
        <f t="shared" si="362"/>
        <v>EMPTY</v>
      </c>
      <c r="Z2082" s="14" t="str">
        <f>IF(AND(P2082="beforeRx",O2083="afterRx"),J2083-timingTable[[#This Row],[FRT32_trace]],"EMPTY")</f>
        <v>EMPTY</v>
      </c>
      <c r="AA2082" s="14" t="str">
        <f>IF(AND(timingTable[[#This Row],[txEnd]]="txEnd",Q2086="rxStart"),I2086-timingTable[[#This Row],[FRT32_val]],"EMPTY")</f>
        <v>EMPTY</v>
      </c>
    </row>
    <row r="2083" spans="1:27" x14ac:dyDescent="0.25">
      <c r="A2083" s="14" t="s">
        <v>7329</v>
      </c>
      <c r="B2083">
        <v>335694835593</v>
      </c>
      <c r="C2083" s="14" t="s">
        <v>15454</v>
      </c>
      <c r="D2083">
        <v>151</v>
      </c>
      <c r="E2083" s="14" t="s">
        <v>7876</v>
      </c>
      <c r="F2083" s="14" t="s">
        <v>8151</v>
      </c>
      <c r="G2083" s="14">
        <f>timingTable[[#This Row],[FRT_DEC]]-B2082</f>
        <v>11</v>
      </c>
      <c r="H20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INFO]]))),H2082)</f>
        <v>145</v>
      </c>
      <c r="I20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60</v>
      </c>
      <c r="J2083" s="14">
        <f>HEX2DEC(RIGHT(timingTable[[#This Row],[FRT_HEX]],MIN(LEN(timingTable[[#This Row],[FRT_HEX]])-2,8)))</f>
        <v>687386505</v>
      </c>
      <c r="K2083" s="14" t="str">
        <f>IF(timingTable[[#This Row],['[TRACECODE']:.1]]=140,"afterTx","")</f>
        <v/>
      </c>
      <c r="L2083" s="14" t="str">
        <f t="shared" si="352"/>
        <v/>
      </c>
      <c r="M2083" s="14" t="str">
        <f>IF(AND(H2083=H2082,K2082="afterTx",timingTable[[#This Row],['[TRACECODE']:.1]]=6),"dc","")</f>
        <v/>
      </c>
      <c r="N2083" s="14" t="str">
        <f t="shared" si="353"/>
        <v/>
      </c>
      <c r="O2083" s="14" t="str">
        <f>IF(timingTable[[#This Row],['[TRACECODE']:.1]]=141,"afterRx","")</f>
        <v/>
      </c>
      <c r="P2083" s="14" t="str">
        <f t="shared" si="354"/>
        <v/>
      </c>
      <c r="Q2083" s="14" t="str">
        <f t="shared" si="355"/>
        <v/>
      </c>
      <c r="R2083" s="14" t="str">
        <f t="shared" si="356"/>
        <v/>
      </c>
      <c r="S2083" s="14" t="str">
        <f t="shared" si="357"/>
        <v>EMPTY</v>
      </c>
      <c r="T2083" s="14" t="str">
        <f t="shared" si="358"/>
        <v>EMPTY</v>
      </c>
      <c r="U2083" s="14" t="str">
        <f t="shared" si="359"/>
        <v>EMPTY</v>
      </c>
      <c r="V2083" s="14" t="str">
        <f t="shared" si="360"/>
        <v>EMPTY</v>
      </c>
      <c r="W2083" s="14" t="str">
        <f>IF(L2083="beforeTx",timingTable[[#This Row],[FRT32_val]]-timingTable[[#This Row],[FRT32_trace]],"EMPTY")</f>
        <v>EMPTY</v>
      </c>
      <c r="X2083" s="14" t="str">
        <f t="shared" si="361"/>
        <v>EMPTY</v>
      </c>
      <c r="Y2083" s="14" t="str">
        <f t="shared" si="362"/>
        <v>EMPTY</v>
      </c>
      <c r="Z2083" s="14" t="str">
        <f>IF(AND(P2083="beforeRx",O2084="afterRx"),J2084-timingTable[[#This Row],[FRT32_trace]],"EMPTY")</f>
        <v>EMPTY</v>
      </c>
      <c r="AA2083" s="14" t="str">
        <f>IF(AND(timingTable[[#This Row],[txEnd]]="txEnd",Q2087="rxStart"),I2087-timingTable[[#This Row],[FRT32_val]],"EMPTY")</f>
        <v>EMPTY</v>
      </c>
    </row>
    <row r="2084" spans="1:27" x14ac:dyDescent="0.25">
      <c r="A2084" s="14" t="s">
        <v>7355</v>
      </c>
      <c r="B2084">
        <v>335694837287</v>
      </c>
      <c r="C2084" s="14" t="s">
        <v>15483</v>
      </c>
      <c r="D2084">
        <v>151</v>
      </c>
      <c r="E2084" s="14" t="s">
        <v>7876</v>
      </c>
      <c r="F2084" s="14" t="s">
        <v>7989</v>
      </c>
      <c r="G2084" s="14">
        <f>timingTable[[#This Row],[FRT_DEC]]-B2083</f>
        <v>1694</v>
      </c>
      <c r="H20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INFO]]))),H2083)</f>
        <v>145</v>
      </c>
      <c r="I20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084" s="14">
        <f>HEX2DEC(RIGHT(timingTable[[#This Row],[FRT_HEX]],MIN(LEN(timingTable[[#This Row],[FRT_HEX]])-2,8)))</f>
        <v>687388199</v>
      </c>
      <c r="K2084" s="14" t="str">
        <f>IF(timingTable[[#This Row],['[TRACECODE']:.1]]=140,"afterTx","")</f>
        <v/>
      </c>
      <c r="L2084" s="14" t="str">
        <f t="shared" si="352"/>
        <v/>
      </c>
      <c r="M2084" s="14" t="str">
        <f>IF(AND(H2084=H2083,K2083="afterTx",timingTable[[#This Row],['[TRACECODE']:.1]]=6),"dc","")</f>
        <v/>
      </c>
      <c r="N2084" s="14" t="str">
        <f t="shared" si="353"/>
        <v/>
      </c>
      <c r="O2084" s="14" t="str">
        <f>IF(timingTable[[#This Row],['[TRACECODE']:.1]]=141,"afterRx","")</f>
        <v/>
      </c>
      <c r="P2084" s="14" t="str">
        <f t="shared" si="354"/>
        <v/>
      </c>
      <c r="Q2084" s="14" t="str">
        <f t="shared" si="355"/>
        <v/>
      </c>
      <c r="R2084" s="14" t="str">
        <f t="shared" si="356"/>
        <v/>
      </c>
      <c r="S2084" s="14" t="str">
        <f t="shared" si="357"/>
        <v>EMPTY</v>
      </c>
      <c r="T2084" s="14" t="str">
        <f t="shared" si="358"/>
        <v>EMPTY</v>
      </c>
      <c r="U2084" s="14" t="str">
        <f t="shared" si="359"/>
        <v>EMPTY</v>
      </c>
      <c r="V2084" s="14" t="str">
        <f t="shared" si="360"/>
        <v>EMPTY</v>
      </c>
      <c r="W2084" s="14" t="str">
        <f>IF(L2084="beforeTx",timingTable[[#This Row],[FRT32_val]]-timingTable[[#This Row],[FRT32_trace]],"EMPTY")</f>
        <v>EMPTY</v>
      </c>
      <c r="X2084" s="14" t="str">
        <f t="shared" si="361"/>
        <v>EMPTY</v>
      </c>
      <c r="Y2084" s="14" t="str">
        <f t="shared" si="362"/>
        <v>EMPTY</v>
      </c>
      <c r="Z2084" s="14" t="str">
        <f>IF(AND(P2084="beforeRx",O2085="afterRx"),J2085-timingTable[[#This Row],[FRT32_trace]],"EMPTY")</f>
        <v>EMPTY</v>
      </c>
      <c r="AA2084" s="14" t="str">
        <f>IF(AND(timingTable[[#This Row],[txEnd]]="txEnd",Q2088="rxStart"),I2088-timingTable[[#This Row],[FRT32_val]],"EMPTY")</f>
        <v>EMPTY</v>
      </c>
    </row>
    <row r="2085" spans="1:27" x14ac:dyDescent="0.25">
      <c r="A2085" s="14" t="s">
        <v>7358</v>
      </c>
      <c r="B2085">
        <v>335694852766</v>
      </c>
      <c r="C2085" s="14" t="s">
        <v>15486</v>
      </c>
      <c r="D2085">
        <v>151</v>
      </c>
      <c r="E2085" s="14" t="s">
        <v>7876</v>
      </c>
      <c r="F2085" s="14" t="s">
        <v>7936</v>
      </c>
      <c r="G2085" s="14">
        <f>timingTable[[#This Row],[FRT_DEC]]-B2084</f>
        <v>15479</v>
      </c>
      <c r="H20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INFO]]))),H2084)</f>
        <v>145</v>
      </c>
      <c r="I20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85" s="14">
        <f>HEX2DEC(RIGHT(timingTable[[#This Row],[FRT_HEX]],MIN(LEN(timingTable[[#This Row],[FRT_HEX]])-2,8)))</f>
        <v>687403678</v>
      </c>
      <c r="K2085" s="14" t="str">
        <f>IF(timingTable[[#This Row],['[TRACECODE']:.1]]=140,"afterTx","")</f>
        <v/>
      </c>
      <c r="L2085" s="14" t="str">
        <f t="shared" si="352"/>
        <v/>
      </c>
      <c r="M2085" s="14" t="str">
        <f>IF(AND(H2085=H2084,K2084="afterTx",timingTable[[#This Row],['[TRACECODE']:.1]]=6),"dc","")</f>
        <v/>
      </c>
      <c r="N2085" s="14" t="str">
        <f t="shared" si="353"/>
        <v/>
      </c>
      <c r="O2085" s="14" t="str">
        <f>IF(timingTable[[#This Row],['[TRACECODE']:.1]]=141,"afterRx","")</f>
        <v/>
      </c>
      <c r="P2085" s="14" t="str">
        <f t="shared" si="354"/>
        <v/>
      </c>
      <c r="Q2085" s="14" t="str">
        <f t="shared" si="355"/>
        <v/>
      </c>
      <c r="R2085" s="14" t="str">
        <f t="shared" si="356"/>
        <v/>
      </c>
      <c r="S2085" s="14" t="str">
        <f t="shared" si="357"/>
        <v>EMPTY</v>
      </c>
      <c r="T2085" s="14" t="str">
        <f t="shared" si="358"/>
        <v>EMPTY</v>
      </c>
      <c r="U2085" s="14" t="str">
        <f t="shared" si="359"/>
        <v>EMPTY</v>
      </c>
      <c r="V2085" s="14" t="str">
        <f t="shared" si="360"/>
        <v>EMPTY</v>
      </c>
      <c r="W2085" s="14" t="str">
        <f>IF(L2085="beforeTx",timingTable[[#This Row],[FRT32_val]]-timingTable[[#This Row],[FRT32_trace]],"EMPTY")</f>
        <v>EMPTY</v>
      </c>
      <c r="X2085" s="14" t="str">
        <f t="shared" si="361"/>
        <v>EMPTY</v>
      </c>
      <c r="Y2085" s="14" t="str">
        <f t="shared" si="362"/>
        <v>EMPTY</v>
      </c>
      <c r="Z2085" s="14" t="str">
        <f>IF(AND(P2085="beforeRx",O2086="afterRx"),J2086-timingTable[[#This Row],[FRT32_trace]],"EMPTY")</f>
        <v>EMPTY</v>
      </c>
      <c r="AA2085" s="14" t="str">
        <f>IF(AND(timingTable[[#This Row],[txEnd]]="txEnd",Q2089="rxStart"),I2089-timingTable[[#This Row],[FRT32_val]],"EMPTY")</f>
        <v>EMPTY</v>
      </c>
    </row>
    <row r="2086" spans="1:27" x14ac:dyDescent="0.25">
      <c r="A2086" s="14" t="s">
        <v>7360</v>
      </c>
      <c r="B2086">
        <v>335694872766</v>
      </c>
      <c r="C2086" s="14" t="s">
        <v>15488</v>
      </c>
      <c r="D2086">
        <v>151</v>
      </c>
      <c r="E2086" s="14" t="s">
        <v>7876</v>
      </c>
      <c r="F2086" s="14" t="s">
        <v>7936</v>
      </c>
      <c r="G2086" s="14">
        <f>timingTable[[#This Row],[FRT_DEC]]-B2085</f>
        <v>20000</v>
      </c>
      <c r="H20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INFO]]))),H2085)</f>
        <v>145</v>
      </c>
      <c r="I20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86" s="14">
        <f>HEX2DEC(RIGHT(timingTable[[#This Row],[FRT_HEX]],MIN(LEN(timingTable[[#This Row],[FRT_HEX]])-2,8)))</f>
        <v>687423678</v>
      </c>
      <c r="K2086" s="14" t="str">
        <f>IF(timingTable[[#This Row],['[TRACECODE']:.1]]=140,"afterTx","")</f>
        <v/>
      </c>
      <c r="L2086" s="14" t="str">
        <f t="shared" si="352"/>
        <v/>
      </c>
      <c r="M2086" s="14" t="str">
        <f>IF(AND(H2086=H2085,K2085="afterTx",timingTable[[#This Row],['[TRACECODE']:.1]]=6),"dc","")</f>
        <v/>
      </c>
      <c r="N2086" s="14" t="str">
        <f t="shared" si="353"/>
        <v/>
      </c>
      <c r="O2086" s="14" t="str">
        <f>IF(timingTable[[#This Row],['[TRACECODE']:.1]]=141,"afterRx","")</f>
        <v/>
      </c>
      <c r="P2086" s="14" t="str">
        <f t="shared" si="354"/>
        <v/>
      </c>
      <c r="Q2086" s="14" t="str">
        <f t="shared" si="355"/>
        <v/>
      </c>
      <c r="R2086" s="14" t="str">
        <f t="shared" si="356"/>
        <v/>
      </c>
      <c r="S2086" s="14" t="str">
        <f t="shared" si="357"/>
        <v>EMPTY</v>
      </c>
      <c r="T2086" s="14" t="str">
        <f t="shared" si="358"/>
        <v>EMPTY</v>
      </c>
      <c r="U2086" s="14" t="str">
        <f t="shared" si="359"/>
        <v>EMPTY</v>
      </c>
      <c r="V2086" s="14" t="str">
        <f t="shared" si="360"/>
        <v>EMPTY</v>
      </c>
      <c r="W2086" s="14" t="str">
        <f>IF(L2086="beforeTx",timingTable[[#This Row],[FRT32_val]]-timingTable[[#This Row],[FRT32_trace]],"EMPTY")</f>
        <v>EMPTY</v>
      </c>
      <c r="X2086" s="14" t="str">
        <f t="shared" si="361"/>
        <v>EMPTY</v>
      </c>
      <c r="Y2086" s="14" t="str">
        <f t="shared" si="362"/>
        <v>EMPTY</v>
      </c>
      <c r="Z2086" s="14" t="str">
        <f>IF(AND(P2086="beforeRx",O2087="afterRx"),J2087-timingTable[[#This Row],[FRT32_trace]],"EMPTY")</f>
        <v>EMPTY</v>
      </c>
      <c r="AA2086" s="14" t="str">
        <f>IF(AND(timingTable[[#This Row],[txEnd]]="txEnd",Q2090="rxStart"),I2090-timingTable[[#This Row],[FRT32_val]],"EMPTY")</f>
        <v>EMPTY</v>
      </c>
    </row>
    <row r="2087" spans="1:27" x14ac:dyDescent="0.25">
      <c r="A2087" s="14" t="s">
        <v>7362</v>
      </c>
      <c r="B2087">
        <v>335694891697</v>
      </c>
      <c r="C2087" s="14" t="s">
        <v>15490</v>
      </c>
      <c r="D2087">
        <v>151</v>
      </c>
      <c r="E2087" s="14" t="s">
        <v>7876</v>
      </c>
      <c r="F2087" s="14" t="s">
        <v>7945</v>
      </c>
      <c r="G2087" s="14">
        <f>timingTable[[#This Row],[FRT_DEC]]-B2086</f>
        <v>18931</v>
      </c>
      <c r="H20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INFO]]))),H2086)</f>
        <v>145</v>
      </c>
      <c r="I20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087" s="14">
        <f>HEX2DEC(RIGHT(timingTable[[#This Row],[FRT_HEX]],MIN(LEN(timingTable[[#This Row],[FRT_HEX]])-2,8)))</f>
        <v>687442609</v>
      </c>
      <c r="K2087" s="14" t="str">
        <f>IF(timingTable[[#This Row],['[TRACECODE']:.1]]=140,"afterTx","")</f>
        <v/>
      </c>
      <c r="L2087" s="14" t="str">
        <f t="shared" si="352"/>
        <v/>
      </c>
      <c r="M2087" s="14" t="str">
        <f>IF(AND(H2087=H2086,K2086="afterTx",timingTable[[#This Row],['[TRACECODE']:.1]]=6),"dc","")</f>
        <v/>
      </c>
      <c r="N2087" s="14" t="str">
        <f t="shared" si="353"/>
        <v/>
      </c>
      <c r="O2087" s="14" t="str">
        <f>IF(timingTable[[#This Row],['[TRACECODE']:.1]]=141,"afterRx","")</f>
        <v/>
      </c>
      <c r="P2087" s="14" t="str">
        <f t="shared" si="354"/>
        <v/>
      </c>
      <c r="Q2087" s="14" t="str">
        <f t="shared" si="355"/>
        <v/>
      </c>
      <c r="R2087" s="14" t="str">
        <f t="shared" si="356"/>
        <v/>
      </c>
      <c r="S2087" s="14" t="str">
        <f t="shared" si="357"/>
        <v>EMPTY</v>
      </c>
      <c r="T2087" s="14" t="str">
        <f t="shared" si="358"/>
        <v>EMPTY</v>
      </c>
      <c r="U2087" s="14" t="str">
        <f t="shared" si="359"/>
        <v>EMPTY</v>
      </c>
      <c r="V2087" s="14" t="str">
        <f t="shared" si="360"/>
        <v>EMPTY</v>
      </c>
      <c r="W2087" s="14" t="str">
        <f>IF(L2087="beforeTx",timingTable[[#This Row],[FRT32_val]]-timingTable[[#This Row],[FRT32_trace]],"EMPTY")</f>
        <v>EMPTY</v>
      </c>
      <c r="X2087" s="14" t="str">
        <f t="shared" si="361"/>
        <v>EMPTY</v>
      </c>
      <c r="Y2087" s="14" t="str">
        <f t="shared" si="362"/>
        <v>EMPTY</v>
      </c>
      <c r="Z2087" s="14" t="str">
        <f>IF(AND(P2087="beforeRx",O2088="afterRx"),J2088-timingTable[[#This Row],[FRT32_trace]],"EMPTY")</f>
        <v>EMPTY</v>
      </c>
      <c r="AA2087" s="14" t="str">
        <f>IF(AND(timingTable[[#This Row],[txEnd]]="txEnd",Q2091="rxStart"),I2091-timingTable[[#This Row],[FRT32_val]],"EMPTY")</f>
        <v>EMPTY</v>
      </c>
    </row>
    <row r="2088" spans="1:27" x14ac:dyDescent="0.25">
      <c r="A2088" s="14" t="s">
        <v>7364</v>
      </c>
      <c r="B2088">
        <v>335694892765</v>
      </c>
      <c r="C2088" s="14" t="s">
        <v>15492</v>
      </c>
      <c r="D2088">
        <v>151</v>
      </c>
      <c r="E2088" s="14" t="s">
        <v>7876</v>
      </c>
      <c r="F2088" s="14" t="s">
        <v>7936</v>
      </c>
      <c r="G2088" s="14">
        <f>timingTable[[#This Row],[FRT_DEC]]-B2087</f>
        <v>1068</v>
      </c>
      <c r="H20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INFO]]))),H2087)</f>
        <v>145</v>
      </c>
      <c r="I20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88" s="14">
        <f>HEX2DEC(RIGHT(timingTable[[#This Row],[FRT_HEX]],MIN(LEN(timingTable[[#This Row],[FRT_HEX]])-2,8)))</f>
        <v>687443677</v>
      </c>
      <c r="K2088" s="14" t="str">
        <f>IF(timingTable[[#This Row],['[TRACECODE']:.1]]=140,"afterTx","")</f>
        <v/>
      </c>
      <c r="L2088" s="14" t="str">
        <f t="shared" si="352"/>
        <v/>
      </c>
      <c r="M2088" s="14" t="str">
        <f>IF(AND(H2088=H2087,K2087="afterTx",timingTable[[#This Row],['[TRACECODE']:.1]]=6),"dc","")</f>
        <v/>
      </c>
      <c r="N2088" s="14" t="str">
        <f t="shared" si="353"/>
        <v/>
      </c>
      <c r="O2088" s="14" t="str">
        <f>IF(timingTable[[#This Row],['[TRACECODE']:.1]]=141,"afterRx","")</f>
        <v/>
      </c>
      <c r="P2088" s="14" t="str">
        <f t="shared" si="354"/>
        <v/>
      </c>
      <c r="Q2088" s="14" t="str">
        <f t="shared" si="355"/>
        <v/>
      </c>
      <c r="R2088" s="14" t="str">
        <f t="shared" si="356"/>
        <v/>
      </c>
      <c r="S2088" s="14" t="str">
        <f t="shared" si="357"/>
        <v>EMPTY</v>
      </c>
      <c r="T2088" s="14" t="str">
        <f t="shared" si="358"/>
        <v>EMPTY</v>
      </c>
      <c r="U2088" s="14" t="str">
        <f t="shared" si="359"/>
        <v>EMPTY</v>
      </c>
      <c r="V2088" s="14" t="str">
        <f t="shared" si="360"/>
        <v>EMPTY</v>
      </c>
      <c r="W2088" s="14" t="str">
        <f>IF(L2088="beforeTx",timingTable[[#This Row],[FRT32_val]]-timingTable[[#This Row],[FRT32_trace]],"EMPTY")</f>
        <v>EMPTY</v>
      </c>
      <c r="X2088" s="14" t="str">
        <f t="shared" si="361"/>
        <v>EMPTY</v>
      </c>
      <c r="Y2088" s="14" t="str">
        <f t="shared" si="362"/>
        <v>EMPTY</v>
      </c>
      <c r="Z2088" s="14" t="str">
        <f>IF(AND(P2088="beforeRx",O2089="afterRx"),J2089-timingTable[[#This Row],[FRT32_trace]],"EMPTY")</f>
        <v>EMPTY</v>
      </c>
      <c r="AA2088" s="14" t="str">
        <f>IF(AND(timingTable[[#This Row],[txEnd]]="txEnd",Q2092="rxStart"),I2092-timingTable[[#This Row],[FRT32_val]],"EMPTY")</f>
        <v>EMPTY</v>
      </c>
    </row>
    <row r="2089" spans="1:27" x14ac:dyDescent="0.25">
      <c r="A2089" s="14" t="s">
        <v>7366</v>
      </c>
      <c r="B2089">
        <v>335694912772</v>
      </c>
      <c r="C2089" s="14" t="s">
        <v>15494</v>
      </c>
      <c r="D2089">
        <v>151</v>
      </c>
      <c r="E2089" s="14" t="s">
        <v>7876</v>
      </c>
      <c r="F2089" s="14" t="s">
        <v>7936</v>
      </c>
      <c r="G2089" s="14">
        <f>timingTable[[#This Row],[FRT_DEC]]-B2088</f>
        <v>20007</v>
      </c>
      <c r="H20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INFO]]))),H2088)</f>
        <v>145</v>
      </c>
      <c r="I20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89" s="14">
        <f>HEX2DEC(RIGHT(timingTable[[#This Row],[FRT_HEX]],MIN(LEN(timingTable[[#This Row],[FRT_HEX]])-2,8)))</f>
        <v>687463684</v>
      </c>
      <c r="K2089" s="14" t="str">
        <f>IF(timingTable[[#This Row],['[TRACECODE']:.1]]=140,"afterTx","")</f>
        <v/>
      </c>
      <c r="L2089" s="14" t="str">
        <f t="shared" si="352"/>
        <v/>
      </c>
      <c r="M2089" s="14" t="str">
        <f>IF(AND(H2089=H2088,K2088="afterTx",timingTable[[#This Row],['[TRACECODE']:.1]]=6),"dc","")</f>
        <v/>
      </c>
      <c r="N2089" s="14" t="str">
        <f t="shared" si="353"/>
        <v/>
      </c>
      <c r="O2089" s="14" t="str">
        <f>IF(timingTable[[#This Row],['[TRACECODE']:.1]]=141,"afterRx","")</f>
        <v/>
      </c>
      <c r="P2089" s="14" t="str">
        <f t="shared" si="354"/>
        <v/>
      </c>
      <c r="Q2089" s="14" t="str">
        <f t="shared" si="355"/>
        <v/>
      </c>
      <c r="R2089" s="14" t="str">
        <f t="shared" si="356"/>
        <v/>
      </c>
      <c r="S2089" s="14" t="str">
        <f t="shared" si="357"/>
        <v>EMPTY</v>
      </c>
      <c r="T2089" s="14" t="str">
        <f t="shared" si="358"/>
        <v>EMPTY</v>
      </c>
      <c r="U2089" s="14" t="str">
        <f t="shared" si="359"/>
        <v>EMPTY</v>
      </c>
      <c r="V2089" s="14" t="str">
        <f t="shared" si="360"/>
        <v>EMPTY</v>
      </c>
      <c r="W2089" s="14" t="str">
        <f>IF(L2089="beforeTx",timingTable[[#This Row],[FRT32_val]]-timingTable[[#This Row],[FRT32_trace]],"EMPTY")</f>
        <v>EMPTY</v>
      </c>
      <c r="X2089" s="14" t="str">
        <f t="shared" si="361"/>
        <v>EMPTY</v>
      </c>
      <c r="Y2089" s="14" t="str">
        <f t="shared" si="362"/>
        <v>EMPTY</v>
      </c>
      <c r="Z2089" s="14" t="str">
        <f>IF(AND(P2089="beforeRx",O2090="afterRx"),J2090-timingTable[[#This Row],[FRT32_trace]],"EMPTY")</f>
        <v>EMPTY</v>
      </c>
      <c r="AA2089" s="14" t="str">
        <f>IF(AND(timingTable[[#This Row],[txEnd]]="txEnd",Q2093="rxStart"),I2093-timingTable[[#This Row],[FRT32_val]],"EMPTY")</f>
        <v>EMPTY</v>
      </c>
    </row>
    <row r="2090" spans="1:27" x14ac:dyDescent="0.25">
      <c r="A2090" s="14" t="s">
        <v>7368</v>
      </c>
      <c r="B2090">
        <v>335694932766</v>
      </c>
      <c r="C2090" s="14" t="s">
        <v>15496</v>
      </c>
      <c r="D2090">
        <v>151</v>
      </c>
      <c r="E2090" s="14" t="s">
        <v>7876</v>
      </c>
      <c r="F2090" s="14" t="s">
        <v>7936</v>
      </c>
      <c r="G2090" s="14">
        <f>timingTable[[#This Row],[FRT_DEC]]-B2089</f>
        <v>19994</v>
      </c>
      <c r="H20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INFO]]))),H2089)</f>
        <v>145</v>
      </c>
      <c r="I20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90" s="14">
        <f>HEX2DEC(RIGHT(timingTable[[#This Row],[FRT_HEX]],MIN(LEN(timingTable[[#This Row],[FRT_HEX]])-2,8)))</f>
        <v>687483678</v>
      </c>
      <c r="K2090" s="14" t="str">
        <f>IF(timingTable[[#This Row],['[TRACECODE']:.1]]=140,"afterTx","")</f>
        <v/>
      </c>
      <c r="L2090" s="14" t="str">
        <f t="shared" si="352"/>
        <v/>
      </c>
      <c r="M2090" s="14" t="str">
        <f>IF(AND(H2090=H2089,K2089="afterTx",timingTable[[#This Row],['[TRACECODE']:.1]]=6),"dc","")</f>
        <v/>
      </c>
      <c r="N2090" s="14" t="str">
        <f t="shared" si="353"/>
        <v/>
      </c>
      <c r="O2090" s="14" t="str">
        <f>IF(timingTable[[#This Row],['[TRACECODE']:.1]]=141,"afterRx","")</f>
        <v/>
      </c>
      <c r="P2090" s="14" t="str">
        <f t="shared" si="354"/>
        <v/>
      </c>
      <c r="Q2090" s="14" t="str">
        <f t="shared" si="355"/>
        <v/>
      </c>
      <c r="R2090" s="14" t="str">
        <f t="shared" si="356"/>
        <v/>
      </c>
      <c r="S2090" s="14" t="str">
        <f t="shared" si="357"/>
        <v>EMPTY</v>
      </c>
      <c r="T2090" s="14" t="str">
        <f t="shared" si="358"/>
        <v>EMPTY</v>
      </c>
      <c r="U2090" s="14" t="str">
        <f t="shared" si="359"/>
        <v>EMPTY</v>
      </c>
      <c r="V2090" s="14" t="str">
        <f t="shared" si="360"/>
        <v>EMPTY</v>
      </c>
      <c r="W2090" s="14" t="str">
        <f>IF(L2090="beforeTx",timingTable[[#This Row],[FRT32_val]]-timingTable[[#This Row],[FRT32_trace]],"EMPTY")</f>
        <v>EMPTY</v>
      </c>
      <c r="X2090" s="14" t="str">
        <f t="shared" si="361"/>
        <v>EMPTY</v>
      </c>
      <c r="Y2090" s="14" t="str">
        <f t="shared" si="362"/>
        <v>EMPTY</v>
      </c>
      <c r="Z2090" s="14" t="str">
        <f>IF(AND(P2090="beforeRx",O2091="afterRx"),J2091-timingTable[[#This Row],[FRT32_trace]],"EMPTY")</f>
        <v>EMPTY</v>
      </c>
      <c r="AA2090" s="14" t="str">
        <f>IF(AND(timingTable[[#This Row],[txEnd]]="txEnd",Q2094="rxStart"),I2094-timingTable[[#This Row],[FRT32_val]],"EMPTY")</f>
        <v>EMPTY</v>
      </c>
    </row>
    <row r="2091" spans="1:27" x14ac:dyDescent="0.25">
      <c r="A2091" s="14" t="s">
        <v>7370</v>
      </c>
      <c r="B2091">
        <v>335694936086</v>
      </c>
      <c r="C2091" s="14" t="s">
        <v>15498</v>
      </c>
      <c r="D2091">
        <v>151</v>
      </c>
      <c r="E2091" s="14" t="s">
        <v>7876</v>
      </c>
      <c r="F2091" s="14" t="s">
        <v>7989</v>
      </c>
      <c r="G2091" s="14">
        <f>timingTable[[#This Row],[FRT_DEC]]-B2090</f>
        <v>3320</v>
      </c>
      <c r="H20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INFO]]))),H2090)</f>
        <v>145</v>
      </c>
      <c r="I20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091" s="14">
        <f>HEX2DEC(RIGHT(timingTable[[#This Row],[FRT_HEX]],MIN(LEN(timingTable[[#This Row],[FRT_HEX]])-2,8)))</f>
        <v>687486998</v>
      </c>
      <c r="K2091" s="14" t="str">
        <f>IF(timingTable[[#This Row],['[TRACECODE']:.1]]=140,"afterTx","")</f>
        <v/>
      </c>
      <c r="L2091" s="14" t="str">
        <f t="shared" si="352"/>
        <v/>
      </c>
      <c r="M2091" s="14" t="str">
        <f>IF(AND(H2091=H2090,K2090="afterTx",timingTable[[#This Row],['[TRACECODE']:.1]]=6),"dc","")</f>
        <v/>
      </c>
      <c r="N2091" s="14" t="str">
        <f t="shared" si="353"/>
        <v/>
      </c>
      <c r="O2091" s="14" t="str">
        <f>IF(timingTable[[#This Row],['[TRACECODE']:.1]]=141,"afterRx","")</f>
        <v/>
      </c>
      <c r="P2091" s="14" t="str">
        <f t="shared" si="354"/>
        <v/>
      </c>
      <c r="Q2091" s="14" t="str">
        <f t="shared" si="355"/>
        <v/>
      </c>
      <c r="R2091" s="14" t="str">
        <f t="shared" si="356"/>
        <v/>
      </c>
      <c r="S2091" s="14" t="str">
        <f t="shared" si="357"/>
        <v>EMPTY</v>
      </c>
      <c r="T2091" s="14" t="str">
        <f t="shared" si="358"/>
        <v>EMPTY</v>
      </c>
      <c r="U2091" s="14" t="str">
        <f t="shared" si="359"/>
        <v>EMPTY</v>
      </c>
      <c r="V2091" s="14" t="str">
        <f t="shared" si="360"/>
        <v>EMPTY</v>
      </c>
      <c r="W2091" s="14" t="str">
        <f>IF(L2091="beforeTx",timingTable[[#This Row],[FRT32_val]]-timingTable[[#This Row],[FRT32_trace]],"EMPTY")</f>
        <v>EMPTY</v>
      </c>
      <c r="X2091" s="14" t="str">
        <f t="shared" si="361"/>
        <v>EMPTY</v>
      </c>
      <c r="Y2091" s="14" t="str">
        <f t="shared" si="362"/>
        <v>EMPTY</v>
      </c>
      <c r="Z2091" s="14" t="str">
        <f>IF(AND(P2091="beforeRx",O2092="afterRx"),J2092-timingTable[[#This Row],[FRT32_trace]],"EMPTY")</f>
        <v>EMPTY</v>
      </c>
      <c r="AA2091" s="14" t="str">
        <f>IF(AND(timingTable[[#This Row],[txEnd]]="txEnd",Q2095="rxStart"),I2095-timingTable[[#This Row],[FRT32_val]],"EMPTY")</f>
        <v>EMPTY</v>
      </c>
    </row>
    <row r="2092" spans="1:27" x14ac:dyDescent="0.25">
      <c r="A2092" s="14" t="s">
        <v>7372</v>
      </c>
      <c r="B2092">
        <v>335694936145</v>
      </c>
      <c r="C2092" s="14" t="s">
        <v>15500</v>
      </c>
      <c r="D2092">
        <v>151</v>
      </c>
      <c r="E2092" s="14" t="s">
        <v>7876</v>
      </c>
      <c r="F2092" s="14" t="s">
        <v>7993</v>
      </c>
      <c r="G2092" s="14">
        <f>timingTable[[#This Row],[FRT_DEC]]-B2091</f>
        <v>59</v>
      </c>
      <c r="H20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INFO]]))),H2091)</f>
        <v>145</v>
      </c>
      <c r="I20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2092" s="14">
        <f>HEX2DEC(RIGHT(timingTable[[#This Row],[FRT_HEX]],MIN(LEN(timingTable[[#This Row],[FRT_HEX]])-2,8)))</f>
        <v>687487057</v>
      </c>
      <c r="K2092" s="14" t="str">
        <f>IF(timingTable[[#This Row],['[TRACECODE']:.1]]=140,"afterTx","")</f>
        <v/>
      </c>
      <c r="L2092" s="14" t="str">
        <f t="shared" si="352"/>
        <v/>
      </c>
      <c r="M2092" s="14" t="str">
        <f>IF(AND(H2092=H2091,K2091="afterTx",timingTable[[#This Row],['[TRACECODE']:.1]]=6),"dc","")</f>
        <v/>
      </c>
      <c r="N2092" s="14" t="str">
        <f t="shared" si="353"/>
        <v/>
      </c>
      <c r="O2092" s="14" t="str">
        <f>IF(timingTable[[#This Row],['[TRACECODE']:.1]]=141,"afterRx","")</f>
        <v/>
      </c>
      <c r="P2092" s="14" t="str">
        <f t="shared" si="354"/>
        <v/>
      </c>
      <c r="Q2092" s="14" t="str">
        <f t="shared" si="355"/>
        <v/>
      </c>
      <c r="R2092" s="14" t="str">
        <f t="shared" si="356"/>
        <v/>
      </c>
      <c r="S2092" s="14" t="str">
        <f t="shared" si="357"/>
        <v>EMPTY</v>
      </c>
      <c r="T2092" s="14" t="str">
        <f t="shared" si="358"/>
        <v>EMPTY</v>
      </c>
      <c r="U2092" s="14" t="str">
        <f t="shared" si="359"/>
        <v>EMPTY</v>
      </c>
      <c r="V2092" s="14" t="str">
        <f t="shared" si="360"/>
        <v>EMPTY</v>
      </c>
      <c r="W2092" s="14" t="str">
        <f>IF(L2092="beforeTx",timingTable[[#This Row],[FRT32_val]]-timingTable[[#This Row],[FRT32_trace]],"EMPTY")</f>
        <v>EMPTY</v>
      </c>
      <c r="X2092" s="14" t="str">
        <f t="shared" si="361"/>
        <v>EMPTY</v>
      </c>
      <c r="Y2092" s="14" t="str">
        <f t="shared" si="362"/>
        <v>EMPTY</v>
      </c>
      <c r="Z2092" s="14" t="str">
        <f>IF(AND(P2092="beforeRx",O2093="afterRx"),J2093-timingTable[[#This Row],[FRT32_trace]],"EMPTY")</f>
        <v>EMPTY</v>
      </c>
      <c r="AA2092" s="14" t="str">
        <f>IF(AND(timingTable[[#This Row],[txEnd]]="txEnd",Q2096="rxStart"),I2096-timingTable[[#This Row],[FRT32_val]],"EMPTY")</f>
        <v>EMPTY</v>
      </c>
    </row>
    <row r="2093" spans="1:27" x14ac:dyDescent="0.25">
      <c r="A2093" s="14" t="s">
        <v>7377</v>
      </c>
      <c r="B2093">
        <v>335694941258</v>
      </c>
      <c r="C2093" s="14" t="s">
        <v>15505</v>
      </c>
      <c r="D2093">
        <v>6</v>
      </c>
      <c r="E2093" s="14" t="s">
        <v>1077</v>
      </c>
      <c r="F2093" s="14" t="s">
        <v>15506</v>
      </c>
      <c r="G2093" s="14">
        <f>timingTable[[#This Row],[FRT_DEC]]-B2092</f>
        <v>5113</v>
      </c>
      <c r="H20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INFO]]))),H2092)</f>
        <v>145</v>
      </c>
      <c r="I20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687488822</v>
      </c>
      <c r="J2093" s="14">
        <f>HEX2DEC(RIGHT(timingTable[[#This Row],[FRT_HEX]],MIN(LEN(timingTable[[#This Row],[FRT_HEX]])-2,8)))</f>
        <v>687492170</v>
      </c>
      <c r="K2093" s="14" t="str">
        <f>IF(timingTable[[#This Row],['[TRACECODE']:.1]]=140,"afterTx","")</f>
        <v/>
      </c>
      <c r="L2093" s="14" t="str">
        <f t="shared" si="352"/>
        <v/>
      </c>
      <c r="M2093" s="14" t="str">
        <f>IF(AND(H2093=H2092,K2092="afterTx",timingTable[[#This Row],['[TRACECODE']:.1]]=6),"dc","")</f>
        <v/>
      </c>
      <c r="N2093" s="14" t="str">
        <f t="shared" si="353"/>
        <v/>
      </c>
      <c r="O2093" s="14" t="str">
        <f>IF(timingTable[[#This Row],['[TRACECODE']:.1]]=141,"afterRx","")</f>
        <v/>
      </c>
      <c r="P2093" s="14" t="str">
        <f t="shared" si="354"/>
        <v/>
      </c>
      <c r="Q2093" s="14" t="str">
        <f t="shared" si="355"/>
        <v/>
      </c>
      <c r="R2093" s="14" t="str">
        <f t="shared" si="356"/>
        <v/>
      </c>
      <c r="S2093" s="14" t="str">
        <f t="shared" si="357"/>
        <v>EMPTY</v>
      </c>
      <c r="T2093" s="14" t="str">
        <f t="shared" si="358"/>
        <v>EMPTY</v>
      </c>
      <c r="U2093" s="14" t="str">
        <f t="shared" si="359"/>
        <v>EMPTY</v>
      </c>
      <c r="V2093" s="14" t="str">
        <f t="shared" si="360"/>
        <v>EMPTY</v>
      </c>
      <c r="W2093" s="14" t="str">
        <f>IF(L2093="beforeTx",timingTable[[#This Row],[FRT32_val]]-timingTable[[#This Row],[FRT32_trace]],"EMPTY")</f>
        <v>EMPTY</v>
      </c>
      <c r="X2093" s="14" t="str">
        <f t="shared" si="361"/>
        <v>EMPTY</v>
      </c>
      <c r="Y2093" s="14" t="str">
        <f t="shared" si="362"/>
        <v>EMPTY</v>
      </c>
      <c r="Z2093" s="14" t="str">
        <f>IF(AND(P2093="beforeRx",O2094="afterRx"),J2094-timingTable[[#This Row],[FRT32_trace]],"EMPTY")</f>
        <v>EMPTY</v>
      </c>
      <c r="AA2093" s="14" t="str">
        <f>IF(AND(timingTable[[#This Row],[txEnd]]="txEnd",Q2097="rxStart"),I2097-timingTable[[#This Row],[FRT32_val]],"EMPTY")</f>
        <v>EMPTY</v>
      </c>
    </row>
    <row r="2094" spans="1:27" x14ac:dyDescent="0.25">
      <c r="A2094" s="14" t="s">
        <v>7378</v>
      </c>
      <c r="B2094">
        <v>335694941260</v>
      </c>
      <c r="C2094" s="14" t="s">
        <v>15507</v>
      </c>
      <c r="D2094">
        <v>6</v>
      </c>
      <c r="E2094" s="14" t="s">
        <v>1077</v>
      </c>
      <c r="F2094" s="14" t="s">
        <v>7877</v>
      </c>
      <c r="G2094" s="14">
        <f>timingTable[[#This Row],[FRT_DEC]]-B2093</f>
        <v>2</v>
      </c>
      <c r="H20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INFO]]))),H2093)</f>
        <v>145</v>
      </c>
      <c r="I20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94" s="14">
        <f>HEX2DEC(RIGHT(timingTable[[#This Row],[FRT_HEX]],MIN(LEN(timingTable[[#This Row],[FRT_HEX]])-2,8)))</f>
        <v>687492172</v>
      </c>
      <c r="K2094" s="14" t="str">
        <f>IF(timingTable[[#This Row],['[TRACECODE']:.1]]=140,"afterTx","")</f>
        <v/>
      </c>
      <c r="L2094" s="14" t="str">
        <f t="shared" si="352"/>
        <v/>
      </c>
      <c r="M2094" s="14" t="str">
        <f>IF(AND(H2094=H2093,K2093="afterTx",timingTable[[#This Row],['[TRACECODE']:.1]]=6),"dc","")</f>
        <v/>
      </c>
      <c r="N2094" s="14" t="str">
        <f t="shared" si="353"/>
        <v/>
      </c>
      <c r="O2094" s="14" t="str">
        <f>IF(timingTable[[#This Row],['[TRACECODE']:.1]]=141,"afterRx","")</f>
        <v/>
      </c>
      <c r="P2094" s="14" t="str">
        <f t="shared" si="354"/>
        <v/>
      </c>
      <c r="Q2094" s="14" t="str">
        <f t="shared" si="355"/>
        <v/>
      </c>
      <c r="R2094" s="14" t="str">
        <f t="shared" si="356"/>
        <v/>
      </c>
      <c r="S2094" s="14" t="str">
        <f t="shared" si="357"/>
        <v>EMPTY</v>
      </c>
      <c r="T2094" s="14" t="str">
        <f t="shared" si="358"/>
        <v>EMPTY</v>
      </c>
      <c r="U2094" s="14" t="str">
        <f t="shared" si="359"/>
        <v>EMPTY</v>
      </c>
      <c r="V2094" s="14" t="str">
        <f t="shared" si="360"/>
        <v>EMPTY</v>
      </c>
      <c r="W2094" s="14" t="str">
        <f>IF(L2094="beforeTx",timingTable[[#This Row],[FRT32_val]]-timingTable[[#This Row],[FRT32_trace]],"EMPTY")</f>
        <v>EMPTY</v>
      </c>
      <c r="X2094" s="14" t="str">
        <f t="shared" si="361"/>
        <v>EMPTY</v>
      </c>
      <c r="Y2094" s="14" t="str">
        <f t="shared" si="362"/>
        <v>EMPTY</v>
      </c>
      <c r="Z2094" s="14" t="str">
        <f>IF(AND(P2094="beforeRx",O2095="afterRx"),J2095-timingTable[[#This Row],[FRT32_trace]],"EMPTY")</f>
        <v>EMPTY</v>
      </c>
      <c r="AA2094" s="14" t="str">
        <f>IF(AND(timingTable[[#This Row],[txEnd]]="txEnd",Q2098="rxStart"),I2098-timingTable[[#This Row],[FRT32_val]],"EMPTY")</f>
        <v>EMPTY</v>
      </c>
    </row>
    <row r="2095" spans="1:27" x14ac:dyDescent="0.25">
      <c r="A2095" s="14" t="s">
        <v>7379</v>
      </c>
      <c r="B2095">
        <v>335694941262</v>
      </c>
      <c r="C2095" s="14" t="s">
        <v>15508</v>
      </c>
      <c r="D2095">
        <v>122</v>
      </c>
      <c r="E2095" s="14" t="s">
        <v>3921</v>
      </c>
      <c r="F2095" s="14" t="s">
        <v>15509</v>
      </c>
      <c r="G2095" s="14">
        <f>timingTable[[#This Row],[FRT_DEC]]-B2094</f>
        <v>2</v>
      </c>
      <c r="H20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INFO]]))),H2094)</f>
        <v>145</v>
      </c>
      <c r="I20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687492115</v>
      </c>
      <c r="J2095" s="14">
        <f>HEX2DEC(RIGHT(timingTable[[#This Row],[FRT_HEX]],MIN(LEN(timingTable[[#This Row],[FRT_HEX]])-2,8)))</f>
        <v>687492174</v>
      </c>
      <c r="K2095" s="14" t="str">
        <f>IF(timingTable[[#This Row],['[TRACECODE']:.1]]=140,"afterTx","")</f>
        <v/>
      </c>
      <c r="L2095" s="14" t="str">
        <f t="shared" si="352"/>
        <v/>
      </c>
      <c r="M2095" s="14" t="str">
        <f>IF(AND(H2095=H2094,K2094="afterTx",timingTable[[#This Row],['[TRACECODE']:.1]]=6),"dc","")</f>
        <v/>
      </c>
      <c r="N2095" s="14" t="str">
        <f t="shared" si="353"/>
        <v/>
      </c>
      <c r="O2095" s="14" t="str">
        <f>IF(timingTable[[#This Row],['[TRACECODE']:.1]]=141,"afterRx","")</f>
        <v/>
      </c>
      <c r="P2095" s="14" t="str">
        <f t="shared" si="354"/>
        <v/>
      </c>
      <c r="Q2095" s="14" t="str">
        <f t="shared" si="355"/>
        <v/>
      </c>
      <c r="R2095" s="14" t="str">
        <f t="shared" si="356"/>
        <v/>
      </c>
      <c r="S2095" s="14" t="str">
        <f t="shared" si="357"/>
        <v>EMPTY</v>
      </c>
      <c r="T2095" s="14" t="str">
        <f t="shared" si="358"/>
        <v>EMPTY</v>
      </c>
      <c r="U2095" s="14" t="str">
        <f t="shared" si="359"/>
        <v>EMPTY</v>
      </c>
      <c r="V2095" s="14" t="str">
        <f t="shared" si="360"/>
        <v>EMPTY</v>
      </c>
      <c r="W2095" s="14" t="str">
        <f>IF(L2095="beforeTx",timingTable[[#This Row],[FRT32_val]]-timingTable[[#This Row],[FRT32_trace]],"EMPTY")</f>
        <v>EMPTY</v>
      </c>
      <c r="X2095" s="14" t="str">
        <f t="shared" si="361"/>
        <v>EMPTY</v>
      </c>
      <c r="Y2095" s="14" t="str">
        <f t="shared" si="362"/>
        <v>EMPTY</v>
      </c>
      <c r="Z2095" s="14" t="str">
        <f>IF(AND(P2095="beforeRx",O2096="afterRx"),J2096-timingTable[[#This Row],[FRT32_trace]],"EMPTY")</f>
        <v>EMPTY</v>
      </c>
      <c r="AA2095" s="14" t="str">
        <f>IF(AND(timingTable[[#This Row],[txEnd]]="txEnd",Q2099="rxStart"),I2099-timingTable[[#This Row],[FRT32_val]],"EMPTY")</f>
        <v>EMPTY</v>
      </c>
    </row>
    <row r="2096" spans="1:27" x14ac:dyDescent="0.25">
      <c r="A2096" s="14" t="s">
        <v>7380</v>
      </c>
      <c r="B2096">
        <v>335694941265</v>
      </c>
      <c r="C2096" s="14" t="s">
        <v>15510</v>
      </c>
      <c r="D2096">
        <v>122</v>
      </c>
      <c r="E2096" s="14" t="s">
        <v>3921</v>
      </c>
      <c r="F2096" s="14" t="s">
        <v>7878</v>
      </c>
      <c r="G2096" s="14">
        <f>timingTable[[#This Row],[FRT_DEC]]-B2095</f>
        <v>3</v>
      </c>
      <c r="H20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INFO]]))),H2095)</f>
        <v>145</v>
      </c>
      <c r="I20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096" s="14">
        <f>HEX2DEC(RIGHT(timingTable[[#This Row],[FRT_HEX]],MIN(LEN(timingTable[[#This Row],[FRT_HEX]])-2,8)))</f>
        <v>687492177</v>
      </c>
      <c r="K2096" s="14" t="str">
        <f>IF(timingTable[[#This Row],['[TRACECODE']:.1]]=140,"afterTx","")</f>
        <v/>
      </c>
      <c r="L2096" s="14" t="str">
        <f t="shared" si="352"/>
        <v/>
      </c>
      <c r="M2096" s="14" t="str">
        <f>IF(AND(H2096=H2095,K2095="afterTx",timingTable[[#This Row],['[TRACECODE']:.1]]=6),"dc","")</f>
        <v/>
      </c>
      <c r="N2096" s="14" t="str">
        <f t="shared" si="353"/>
        <v/>
      </c>
      <c r="O2096" s="14" t="str">
        <f>IF(timingTable[[#This Row],['[TRACECODE']:.1]]=141,"afterRx","")</f>
        <v/>
      </c>
      <c r="P2096" s="14" t="str">
        <f t="shared" si="354"/>
        <v/>
      </c>
      <c r="Q2096" s="14" t="str">
        <f t="shared" si="355"/>
        <v/>
      </c>
      <c r="R2096" s="14" t="str">
        <f t="shared" si="356"/>
        <v/>
      </c>
      <c r="S2096" s="14" t="str">
        <f t="shared" si="357"/>
        <v>EMPTY</v>
      </c>
      <c r="T2096" s="14" t="str">
        <f t="shared" si="358"/>
        <v>EMPTY</v>
      </c>
      <c r="U2096" s="14" t="str">
        <f t="shared" si="359"/>
        <v>EMPTY</v>
      </c>
      <c r="V2096" s="14" t="str">
        <f t="shared" si="360"/>
        <v>EMPTY</v>
      </c>
      <c r="W2096" s="14" t="str">
        <f>IF(L2096="beforeTx",timingTable[[#This Row],[FRT32_val]]-timingTable[[#This Row],[FRT32_trace]],"EMPTY")</f>
        <v>EMPTY</v>
      </c>
      <c r="X2096" s="14" t="str">
        <f t="shared" si="361"/>
        <v>EMPTY</v>
      </c>
      <c r="Y2096" s="14" t="str">
        <f t="shared" si="362"/>
        <v>EMPTY</v>
      </c>
      <c r="Z2096" s="14" t="str">
        <f>IF(AND(P2096="beforeRx",O2097="afterRx"),J2097-timingTable[[#This Row],[FRT32_trace]],"EMPTY")</f>
        <v>EMPTY</v>
      </c>
      <c r="AA2096" s="14" t="str">
        <f>IF(AND(timingTable[[#This Row],[txEnd]]="txEnd",Q2100="rxStart"),I2100-timingTable[[#This Row],[FRT32_val]],"EMPTY")</f>
        <v>EMPTY</v>
      </c>
    </row>
    <row r="2097" spans="1:27" x14ac:dyDescent="0.25">
      <c r="A2097" s="14" t="s">
        <v>7381</v>
      </c>
      <c r="B2097">
        <v>335694941272</v>
      </c>
      <c r="C2097" s="14" t="s">
        <v>15511</v>
      </c>
      <c r="D2097">
        <v>151</v>
      </c>
      <c r="E2097" s="14" t="s">
        <v>7876</v>
      </c>
      <c r="F2097" s="14" t="s">
        <v>8006</v>
      </c>
      <c r="G2097" s="14">
        <f>timingTable[[#This Row],[FRT_DEC]]-B2096</f>
        <v>7</v>
      </c>
      <c r="H20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INFO]]))),H2096)</f>
        <v>145</v>
      </c>
      <c r="I20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097" s="14">
        <f>HEX2DEC(RIGHT(timingTable[[#This Row],[FRT_HEX]],MIN(LEN(timingTable[[#This Row],[FRT_HEX]])-2,8)))</f>
        <v>687492184</v>
      </c>
      <c r="K2097" s="14" t="str">
        <f>IF(timingTable[[#This Row],['[TRACECODE']:.1]]=140,"afterTx","")</f>
        <v/>
      </c>
      <c r="L2097" s="14" t="str">
        <f t="shared" si="352"/>
        <v/>
      </c>
      <c r="M2097" s="14" t="str">
        <f>IF(AND(H2097=H2096,K2096="afterTx",timingTable[[#This Row],['[TRACECODE']:.1]]=6),"dc","")</f>
        <v/>
      </c>
      <c r="N2097" s="14" t="str">
        <f t="shared" si="353"/>
        <v/>
      </c>
      <c r="O2097" s="14" t="str">
        <f>IF(timingTable[[#This Row],['[TRACECODE']:.1]]=141,"afterRx","")</f>
        <v/>
      </c>
      <c r="P2097" s="14" t="str">
        <f t="shared" si="354"/>
        <v/>
      </c>
      <c r="Q2097" s="14" t="str">
        <f t="shared" si="355"/>
        <v/>
      </c>
      <c r="R2097" s="14" t="str">
        <f t="shared" si="356"/>
        <v/>
      </c>
      <c r="S2097" s="14" t="str">
        <f t="shared" si="357"/>
        <v>EMPTY</v>
      </c>
      <c r="T2097" s="14" t="str">
        <f t="shared" si="358"/>
        <v>EMPTY</v>
      </c>
      <c r="U2097" s="14" t="str">
        <f t="shared" si="359"/>
        <v>EMPTY</v>
      </c>
      <c r="V2097" s="14" t="str">
        <f t="shared" si="360"/>
        <v>EMPTY</v>
      </c>
      <c r="W2097" s="14" t="str">
        <f>IF(L2097="beforeTx",timingTable[[#This Row],[FRT32_val]]-timingTable[[#This Row],[FRT32_trace]],"EMPTY")</f>
        <v>EMPTY</v>
      </c>
      <c r="X2097" s="14" t="str">
        <f t="shared" si="361"/>
        <v>EMPTY</v>
      </c>
      <c r="Y2097" s="14" t="str">
        <f t="shared" si="362"/>
        <v>EMPTY</v>
      </c>
      <c r="Z2097" s="14" t="str">
        <f>IF(AND(P2097="beforeRx",O2098="afterRx"),J2098-timingTable[[#This Row],[FRT32_trace]],"EMPTY")</f>
        <v>EMPTY</v>
      </c>
      <c r="AA2097" s="14" t="str">
        <f>IF(AND(timingTable[[#This Row],[txEnd]]="txEnd",Q2101="rxStart"),I2101-timingTable[[#This Row],[FRT32_val]],"EMPTY")</f>
        <v>EMPTY</v>
      </c>
    </row>
    <row r="2098" spans="1:27" x14ac:dyDescent="0.25">
      <c r="A2098" s="14" t="s">
        <v>7387</v>
      </c>
      <c r="B2098">
        <v>335694952765</v>
      </c>
      <c r="C2098" s="14" t="s">
        <v>15517</v>
      </c>
      <c r="D2098">
        <v>151</v>
      </c>
      <c r="E2098" s="14" t="s">
        <v>7876</v>
      </c>
      <c r="F2098" s="14" t="s">
        <v>7936</v>
      </c>
      <c r="G2098" s="14">
        <f>timingTable[[#This Row],[FRT_DEC]]-B2097</f>
        <v>11493</v>
      </c>
      <c r="H20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INFO]]))),H2097)</f>
        <v>145</v>
      </c>
      <c r="I20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98" s="14">
        <f>HEX2DEC(RIGHT(timingTable[[#This Row],[FRT_HEX]],MIN(LEN(timingTable[[#This Row],[FRT_HEX]])-2,8)))</f>
        <v>687503677</v>
      </c>
      <c r="K2098" s="14" t="str">
        <f>IF(timingTable[[#This Row],['[TRACECODE']:.1]]=140,"afterTx","")</f>
        <v/>
      </c>
      <c r="L2098" s="14" t="str">
        <f t="shared" si="352"/>
        <v/>
      </c>
      <c r="M2098" s="14" t="str">
        <f>IF(AND(H2098=H2097,K2097="afterTx",timingTable[[#This Row],['[TRACECODE']:.1]]=6),"dc","")</f>
        <v/>
      </c>
      <c r="N2098" s="14" t="str">
        <f t="shared" si="353"/>
        <v/>
      </c>
      <c r="O2098" s="14" t="str">
        <f>IF(timingTable[[#This Row],['[TRACECODE']:.1]]=141,"afterRx","")</f>
        <v/>
      </c>
      <c r="P2098" s="14" t="str">
        <f t="shared" si="354"/>
        <v/>
      </c>
      <c r="Q2098" s="14" t="str">
        <f t="shared" si="355"/>
        <v/>
      </c>
      <c r="R2098" s="14" t="str">
        <f t="shared" si="356"/>
        <v/>
      </c>
      <c r="S2098" s="14" t="str">
        <f t="shared" si="357"/>
        <v>EMPTY</v>
      </c>
      <c r="T2098" s="14" t="str">
        <f t="shared" si="358"/>
        <v>EMPTY</v>
      </c>
      <c r="U2098" s="14" t="str">
        <f t="shared" si="359"/>
        <v>EMPTY</v>
      </c>
      <c r="V2098" s="14" t="str">
        <f t="shared" si="360"/>
        <v>EMPTY</v>
      </c>
      <c r="W2098" s="14" t="str">
        <f>IF(L2098="beforeTx",timingTable[[#This Row],[FRT32_val]]-timingTable[[#This Row],[FRT32_trace]],"EMPTY")</f>
        <v>EMPTY</v>
      </c>
      <c r="X2098" s="14" t="str">
        <f t="shared" si="361"/>
        <v>EMPTY</v>
      </c>
      <c r="Y2098" s="14" t="str">
        <f t="shared" si="362"/>
        <v>EMPTY</v>
      </c>
      <c r="Z2098" s="14" t="str">
        <f>IF(AND(P2098="beforeRx",O2099="afterRx"),J2099-timingTable[[#This Row],[FRT32_trace]],"EMPTY")</f>
        <v>EMPTY</v>
      </c>
      <c r="AA2098" s="14" t="str">
        <f>IF(AND(timingTable[[#This Row],[txEnd]]="txEnd",Q2102="rxStart"),I2102-timingTable[[#This Row],[FRT32_val]],"EMPTY")</f>
        <v>EMPTY</v>
      </c>
    </row>
    <row r="2099" spans="1:27" x14ac:dyDescent="0.25">
      <c r="A2099" s="14" t="s">
        <v>7389</v>
      </c>
      <c r="B2099">
        <v>335694972765</v>
      </c>
      <c r="C2099" s="14" t="s">
        <v>15519</v>
      </c>
      <c r="D2099">
        <v>151</v>
      </c>
      <c r="E2099" s="14" t="s">
        <v>7876</v>
      </c>
      <c r="F2099" s="14" t="s">
        <v>7936</v>
      </c>
      <c r="G2099" s="14">
        <f>timingTable[[#This Row],[FRT_DEC]]-B2098</f>
        <v>20000</v>
      </c>
      <c r="H20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INFO]]))),H2098)</f>
        <v>145</v>
      </c>
      <c r="I20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099" s="14">
        <f>HEX2DEC(RIGHT(timingTable[[#This Row],[FRT_HEX]],MIN(LEN(timingTable[[#This Row],[FRT_HEX]])-2,8)))</f>
        <v>687523677</v>
      </c>
      <c r="K2099" s="14" t="str">
        <f>IF(timingTable[[#This Row],['[TRACECODE']:.1]]=140,"afterTx","")</f>
        <v/>
      </c>
      <c r="L2099" s="14" t="str">
        <f t="shared" si="352"/>
        <v/>
      </c>
      <c r="M2099" s="14" t="str">
        <f>IF(AND(H2099=H2098,K2098="afterTx",timingTable[[#This Row],['[TRACECODE']:.1]]=6),"dc","")</f>
        <v/>
      </c>
      <c r="N2099" s="14" t="str">
        <f t="shared" si="353"/>
        <v/>
      </c>
      <c r="O2099" s="14" t="str">
        <f>IF(timingTable[[#This Row],['[TRACECODE']:.1]]=141,"afterRx","")</f>
        <v/>
      </c>
      <c r="P2099" s="14" t="str">
        <f t="shared" si="354"/>
        <v/>
      </c>
      <c r="Q2099" s="14" t="str">
        <f t="shared" si="355"/>
        <v/>
      </c>
      <c r="R2099" s="14" t="str">
        <f t="shared" si="356"/>
        <v/>
      </c>
      <c r="S2099" s="14" t="str">
        <f t="shared" si="357"/>
        <v>EMPTY</v>
      </c>
      <c r="T2099" s="14" t="str">
        <f t="shared" si="358"/>
        <v>EMPTY</v>
      </c>
      <c r="U2099" s="14" t="str">
        <f t="shared" si="359"/>
        <v>EMPTY</v>
      </c>
      <c r="V2099" s="14" t="str">
        <f t="shared" si="360"/>
        <v>EMPTY</v>
      </c>
      <c r="W2099" s="14" t="str">
        <f>IF(L2099="beforeTx",timingTable[[#This Row],[FRT32_val]]-timingTable[[#This Row],[FRT32_trace]],"EMPTY")</f>
        <v>EMPTY</v>
      </c>
      <c r="X2099" s="14" t="str">
        <f t="shared" si="361"/>
        <v>EMPTY</v>
      </c>
      <c r="Y2099" s="14" t="str">
        <f t="shared" si="362"/>
        <v>EMPTY</v>
      </c>
      <c r="Z2099" s="14" t="str">
        <f>IF(AND(P2099="beforeRx",O2100="afterRx"),J2100-timingTable[[#This Row],[FRT32_trace]],"EMPTY")</f>
        <v>EMPTY</v>
      </c>
      <c r="AA2099" s="14" t="str">
        <f>IF(AND(timingTable[[#This Row],[txEnd]]="txEnd",Q2103="rxStart"),I2103-timingTable[[#This Row],[FRT32_val]],"EMPTY")</f>
        <v>EMPTY</v>
      </c>
    </row>
    <row r="2100" spans="1:27" x14ac:dyDescent="0.25">
      <c r="A2100" s="14" t="s">
        <v>7391</v>
      </c>
      <c r="B2100">
        <v>335694991697</v>
      </c>
      <c r="C2100" s="14" t="s">
        <v>15521</v>
      </c>
      <c r="D2100">
        <v>151</v>
      </c>
      <c r="E2100" s="14" t="s">
        <v>7876</v>
      </c>
      <c r="F2100" s="14" t="s">
        <v>7945</v>
      </c>
      <c r="G2100" s="14">
        <f>timingTable[[#This Row],[FRT_DEC]]-B2099</f>
        <v>18932</v>
      </c>
      <c r="H21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INFO]]))),H2099)</f>
        <v>145</v>
      </c>
      <c r="I21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00" s="14">
        <f>HEX2DEC(RIGHT(timingTable[[#This Row],[FRT_HEX]],MIN(LEN(timingTable[[#This Row],[FRT_HEX]])-2,8)))</f>
        <v>687542609</v>
      </c>
      <c r="K2100" s="14" t="str">
        <f>IF(timingTable[[#This Row],['[TRACECODE']:.1]]=140,"afterTx","")</f>
        <v/>
      </c>
      <c r="L2100" s="14" t="str">
        <f t="shared" si="352"/>
        <v/>
      </c>
      <c r="M2100" s="14" t="str">
        <f>IF(AND(H2100=H2099,K2099="afterTx",timingTable[[#This Row],['[TRACECODE']:.1]]=6),"dc","")</f>
        <v/>
      </c>
      <c r="N2100" s="14" t="str">
        <f t="shared" si="353"/>
        <v/>
      </c>
      <c r="O2100" s="14" t="str">
        <f>IF(timingTable[[#This Row],['[TRACECODE']:.1]]=141,"afterRx","")</f>
        <v/>
      </c>
      <c r="P2100" s="14" t="str">
        <f t="shared" si="354"/>
        <v/>
      </c>
      <c r="Q2100" s="14" t="str">
        <f t="shared" si="355"/>
        <v/>
      </c>
      <c r="R2100" s="14" t="str">
        <f t="shared" si="356"/>
        <v/>
      </c>
      <c r="S2100" s="14" t="str">
        <f t="shared" si="357"/>
        <v>EMPTY</v>
      </c>
      <c r="T2100" s="14" t="str">
        <f t="shared" si="358"/>
        <v>EMPTY</v>
      </c>
      <c r="U2100" s="14" t="str">
        <f t="shared" si="359"/>
        <v>EMPTY</v>
      </c>
      <c r="V2100" s="14" t="str">
        <f t="shared" si="360"/>
        <v>EMPTY</v>
      </c>
      <c r="W2100" s="14" t="str">
        <f>IF(L2100="beforeTx",timingTable[[#This Row],[FRT32_val]]-timingTable[[#This Row],[FRT32_trace]],"EMPTY")</f>
        <v>EMPTY</v>
      </c>
      <c r="X2100" s="14" t="str">
        <f t="shared" si="361"/>
        <v>EMPTY</v>
      </c>
      <c r="Y2100" s="14" t="str">
        <f t="shared" si="362"/>
        <v>EMPTY</v>
      </c>
      <c r="Z2100" s="14" t="str">
        <f>IF(AND(P2100="beforeRx",O2101="afterRx"),J2101-timingTable[[#This Row],[FRT32_trace]],"EMPTY")</f>
        <v>EMPTY</v>
      </c>
      <c r="AA2100" s="14" t="str">
        <f>IF(AND(timingTable[[#This Row],[txEnd]]="txEnd",Q2104="rxStart"),I2104-timingTable[[#This Row],[FRT32_val]],"EMPTY")</f>
        <v>EMPTY</v>
      </c>
    </row>
    <row r="2101" spans="1:27" x14ac:dyDescent="0.25">
      <c r="A2101" s="14" t="s">
        <v>7393</v>
      </c>
      <c r="B2101">
        <v>335694992765</v>
      </c>
      <c r="C2101" s="14" t="s">
        <v>15523</v>
      </c>
      <c r="D2101">
        <v>151</v>
      </c>
      <c r="E2101" s="14" t="s">
        <v>7876</v>
      </c>
      <c r="F2101" s="14" t="s">
        <v>7936</v>
      </c>
      <c r="G2101" s="14">
        <f>timingTable[[#This Row],[FRT_DEC]]-B2100</f>
        <v>1068</v>
      </c>
      <c r="H21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INFO]]))),H2100)</f>
        <v>145</v>
      </c>
      <c r="I21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1" s="14">
        <f>HEX2DEC(RIGHT(timingTable[[#This Row],[FRT_HEX]],MIN(LEN(timingTable[[#This Row],[FRT_HEX]])-2,8)))</f>
        <v>687543677</v>
      </c>
      <c r="K2101" s="14" t="str">
        <f>IF(timingTable[[#This Row],['[TRACECODE']:.1]]=140,"afterTx","")</f>
        <v/>
      </c>
      <c r="L2101" s="14" t="str">
        <f t="shared" si="352"/>
        <v/>
      </c>
      <c r="M2101" s="14" t="str">
        <f>IF(AND(H2101=H2100,K2100="afterTx",timingTable[[#This Row],['[TRACECODE']:.1]]=6),"dc","")</f>
        <v/>
      </c>
      <c r="N2101" s="14" t="str">
        <f t="shared" si="353"/>
        <v/>
      </c>
      <c r="O2101" s="14" t="str">
        <f>IF(timingTable[[#This Row],['[TRACECODE']:.1]]=141,"afterRx","")</f>
        <v/>
      </c>
      <c r="P2101" s="14" t="str">
        <f t="shared" si="354"/>
        <v/>
      </c>
      <c r="Q2101" s="14" t="str">
        <f t="shared" si="355"/>
        <v/>
      </c>
      <c r="R2101" s="14" t="str">
        <f t="shared" si="356"/>
        <v/>
      </c>
      <c r="S2101" s="14" t="str">
        <f t="shared" si="357"/>
        <v>EMPTY</v>
      </c>
      <c r="T2101" s="14" t="str">
        <f t="shared" si="358"/>
        <v>EMPTY</v>
      </c>
      <c r="U2101" s="14" t="str">
        <f t="shared" si="359"/>
        <v>EMPTY</v>
      </c>
      <c r="V2101" s="14" t="str">
        <f t="shared" si="360"/>
        <v>EMPTY</v>
      </c>
      <c r="W2101" s="14" t="str">
        <f>IF(L2101="beforeTx",timingTable[[#This Row],[FRT32_val]]-timingTable[[#This Row],[FRT32_trace]],"EMPTY")</f>
        <v>EMPTY</v>
      </c>
      <c r="X2101" s="14" t="str">
        <f t="shared" si="361"/>
        <v>EMPTY</v>
      </c>
      <c r="Y2101" s="14" t="str">
        <f t="shared" si="362"/>
        <v>EMPTY</v>
      </c>
      <c r="Z2101" s="14" t="str">
        <f>IF(AND(P2101="beforeRx",O2102="afterRx"),J2102-timingTable[[#This Row],[FRT32_trace]],"EMPTY")</f>
        <v>EMPTY</v>
      </c>
      <c r="AA2101" s="14" t="str">
        <f>IF(AND(timingTable[[#This Row],[txEnd]]="txEnd",Q2105="rxStart"),I2105-timingTable[[#This Row],[FRT32_val]],"EMPTY")</f>
        <v>EMPTY</v>
      </c>
    </row>
    <row r="2102" spans="1:27" x14ac:dyDescent="0.25">
      <c r="A2102" s="14" t="s">
        <v>7395</v>
      </c>
      <c r="B2102">
        <v>335695012765</v>
      </c>
      <c r="C2102" s="14" t="s">
        <v>15525</v>
      </c>
      <c r="D2102">
        <v>151</v>
      </c>
      <c r="E2102" s="14" t="s">
        <v>7876</v>
      </c>
      <c r="F2102" s="14" t="s">
        <v>7936</v>
      </c>
      <c r="G2102" s="14">
        <f>timingTable[[#This Row],[FRT_DEC]]-B2101</f>
        <v>20000</v>
      </c>
      <c r="H21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INFO]]))),H2101)</f>
        <v>145</v>
      </c>
      <c r="I21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2" s="14">
        <f>HEX2DEC(RIGHT(timingTable[[#This Row],[FRT_HEX]],MIN(LEN(timingTable[[#This Row],[FRT_HEX]])-2,8)))</f>
        <v>687563677</v>
      </c>
      <c r="K2102" s="14" t="str">
        <f>IF(timingTable[[#This Row],['[TRACECODE']:.1]]=140,"afterTx","")</f>
        <v/>
      </c>
      <c r="L2102" s="14" t="str">
        <f t="shared" si="352"/>
        <v/>
      </c>
      <c r="M2102" s="14" t="str">
        <f>IF(AND(H2102=H2101,K2101="afterTx",timingTable[[#This Row],['[TRACECODE']:.1]]=6),"dc","")</f>
        <v/>
      </c>
      <c r="N2102" s="14" t="str">
        <f t="shared" si="353"/>
        <v/>
      </c>
      <c r="O2102" s="14" t="str">
        <f>IF(timingTable[[#This Row],['[TRACECODE']:.1]]=141,"afterRx","")</f>
        <v/>
      </c>
      <c r="P2102" s="14" t="str">
        <f t="shared" si="354"/>
        <v/>
      </c>
      <c r="Q2102" s="14" t="str">
        <f t="shared" si="355"/>
        <v/>
      </c>
      <c r="R2102" s="14" t="str">
        <f t="shared" si="356"/>
        <v/>
      </c>
      <c r="S2102" s="14" t="str">
        <f t="shared" si="357"/>
        <v>EMPTY</v>
      </c>
      <c r="T2102" s="14" t="str">
        <f t="shared" si="358"/>
        <v>EMPTY</v>
      </c>
      <c r="U2102" s="14" t="str">
        <f t="shared" si="359"/>
        <v>EMPTY</v>
      </c>
      <c r="V2102" s="14" t="str">
        <f t="shared" si="360"/>
        <v>EMPTY</v>
      </c>
      <c r="W2102" s="14" t="str">
        <f>IF(L2102="beforeTx",timingTable[[#This Row],[FRT32_val]]-timingTable[[#This Row],[FRT32_trace]],"EMPTY")</f>
        <v>EMPTY</v>
      </c>
      <c r="X2102" s="14" t="str">
        <f t="shared" si="361"/>
        <v>EMPTY</v>
      </c>
      <c r="Y2102" s="14" t="str">
        <f t="shared" si="362"/>
        <v>EMPTY</v>
      </c>
      <c r="Z2102" s="14" t="str">
        <f>IF(AND(P2102="beforeRx",O2103="afterRx"),J2103-timingTable[[#This Row],[FRT32_trace]],"EMPTY")</f>
        <v>EMPTY</v>
      </c>
      <c r="AA2102" s="14" t="str">
        <f>IF(AND(timingTable[[#This Row],[txEnd]]="txEnd",Q2106="rxStart"),I2106-timingTable[[#This Row],[FRT32_val]],"EMPTY")</f>
        <v>EMPTY</v>
      </c>
    </row>
    <row r="2103" spans="1:27" x14ac:dyDescent="0.25">
      <c r="A2103" s="14" t="s">
        <v>7397</v>
      </c>
      <c r="B2103">
        <v>335695032765</v>
      </c>
      <c r="C2103" s="14" t="s">
        <v>15527</v>
      </c>
      <c r="D2103">
        <v>151</v>
      </c>
      <c r="E2103" s="14" t="s">
        <v>7876</v>
      </c>
      <c r="F2103" s="14" t="s">
        <v>7936</v>
      </c>
      <c r="G2103" s="14">
        <f>timingTable[[#This Row],[FRT_DEC]]-B2102</f>
        <v>20000</v>
      </c>
      <c r="H21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INFO]]))),H2102)</f>
        <v>145</v>
      </c>
      <c r="I21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3" s="14">
        <f>HEX2DEC(RIGHT(timingTable[[#This Row],[FRT_HEX]],MIN(LEN(timingTable[[#This Row],[FRT_HEX]])-2,8)))</f>
        <v>687583677</v>
      </c>
      <c r="K2103" s="14" t="str">
        <f>IF(timingTable[[#This Row],['[TRACECODE']:.1]]=140,"afterTx","")</f>
        <v/>
      </c>
      <c r="L2103" s="14" t="str">
        <f t="shared" si="352"/>
        <v/>
      </c>
      <c r="M2103" s="14" t="str">
        <f>IF(AND(H2103=H2102,K2102="afterTx",timingTable[[#This Row],['[TRACECODE']:.1]]=6),"dc","")</f>
        <v/>
      </c>
      <c r="N2103" s="14" t="str">
        <f t="shared" si="353"/>
        <v/>
      </c>
      <c r="O2103" s="14" t="str">
        <f>IF(timingTable[[#This Row],['[TRACECODE']:.1]]=141,"afterRx","")</f>
        <v/>
      </c>
      <c r="P2103" s="14" t="str">
        <f t="shared" si="354"/>
        <v/>
      </c>
      <c r="Q2103" s="14" t="str">
        <f t="shared" si="355"/>
        <v/>
      </c>
      <c r="R2103" s="14" t="str">
        <f t="shared" si="356"/>
        <v/>
      </c>
      <c r="S2103" s="14" t="str">
        <f t="shared" si="357"/>
        <v>EMPTY</v>
      </c>
      <c r="T2103" s="14" t="str">
        <f t="shared" si="358"/>
        <v>EMPTY</v>
      </c>
      <c r="U2103" s="14" t="str">
        <f t="shared" si="359"/>
        <v>EMPTY</v>
      </c>
      <c r="V2103" s="14" t="str">
        <f t="shared" si="360"/>
        <v>EMPTY</v>
      </c>
      <c r="W2103" s="14" t="str">
        <f>IF(L2103="beforeTx",timingTable[[#This Row],[FRT32_val]]-timingTable[[#This Row],[FRT32_trace]],"EMPTY")</f>
        <v>EMPTY</v>
      </c>
      <c r="X2103" s="14" t="str">
        <f t="shared" si="361"/>
        <v>EMPTY</v>
      </c>
      <c r="Y2103" s="14" t="str">
        <f t="shared" si="362"/>
        <v>EMPTY</v>
      </c>
      <c r="Z2103" s="14" t="str">
        <f>IF(AND(P2103="beforeRx",O2104="afterRx"),J2104-timingTable[[#This Row],[FRT32_trace]],"EMPTY")</f>
        <v>EMPTY</v>
      </c>
      <c r="AA2103" s="14" t="str">
        <f>IF(AND(timingTable[[#This Row],[txEnd]]="txEnd",Q2107="rxStart"),I2107-timingTable[[#This Row],[FRT32_val]],"EMPTY")</f>
        <v>EMPTY</v>
      </c>
    </row>
    <row r="2104" spans="1:27" x14ac:dyDescent="0.25">
      <c r="A2104" s="14" t="s">
        <v>7399</v>
      </c>
      <c r="B2104">
        <v>335695052781</v>
      </c>
      <c r="C2104" s="14" t="s">
        <v>15529</v>
      </c>
      <c r="D2104">
        <v>151</v>
      </c>
      <c r="E2104" s="14" t="s">
        <v>7876</v>
      </c>
      <c r="F2104" s="14" t="s">
        <v>7936</v>
      </c>
      <c r="G2104" s="14">
        <f>timingTable[[#This Row],[FRT_DEC]]-B2103</f>
        <v>20016</v>
      </c>
      <c r="H21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INFO]]))),H2103)</f>
        <v>145</v>
      </c>
      <c r="I21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4" s="14">
        <f>HEX2DEC(RIGHT(timingTable[[#This Row],[FRT_HEX]],MIN(LEN(timingTable[[#This Row],[FRT_HEX]])-2,8)))</f>
        <v>687603693</v>
      </c>
      <c r="K2104" s="14" t="str">
        <f>IF(timingTable[[#This Row],['[TRACECODE']:.1]]=140,"afterTx","")</f>
        <v/>
      </c>
      <c r="L2104" s="14" t="str">
        <f t="shared" si="352"/>
        <v/>
      </c>
      <c r="M2104" s="14" t="str">
        <f>IF(AND(H2104=H2103,K2103="afterTx",timingTable[[#This Row],['[TRACECODE']:.1]]=6),"dc","")</f>
        <v/>
      </c>
      <c r="N2104" s="14" t="str">
        <f t="shared" si="353"/>
        <v/>
      </c>
      <c r="O2104" s="14" t="str">
        <f>IF(timingTable[[#This Row],['[TRACECODE']:.1]]=141,"afterRx","")</f>
        <v/>
      </c>
      <c r="P2104" s="14" t="str">
        <f t="shared" si="354"/>
        <v/>
      </c>
      <c r="Q2104" s="14" t="str">
        <f t="shared" si="355"/>
        <v/>
      </c>
      <c r="R2104" s="14" t="str">
        <f t="shared" si="356"/>
        <v/>
      </c>
      <c r="S2104" s="14" t="str">
        <f t="shared" si="357"/>
        <v>EMPTY</v>
      </c>
      <c r="T2104" s="14" t="str">
        <f t="shared" si="358"/>
        <v>EMPTY</v>
      </c>
      <c r="U2104" s="14" t="str">
        <f t="shared" si="359"/>
        <v>EMPTY</v>
      </c>
      <c r="V2104" s="14" t="str">
        <f t="shared" si="360"/>
        <v>EMPTY</v>
      </c>
      <c r="W2104" s="14" t="str">
        <f>IF(L2104="beforeTx",timingTable[[#This Row],[FRT32_val]]-timingTable[[#This Row],[FRT32_trace]],"EMPTY")</f>
        <v>EMPTY</v>
      </c>
      <c r="X2104" s="14" t="str">
        <f t="shared" si="361"/>
        <v>EMPTY</v>
      </c>
      <c r="Y2104" s="14" t="str">
        <f t="shared" si="362"/>
        <v>EMPTY</v>
      </c>
      <c r="Z2104" s="14" t="str">
        <f>IF(AND(P2104="beforeRx",O2105="afterRx"),J2105-timingTable[[#This Row],[FRT32_trace]],"EMPTY")</f>
        <v>EMPTY</v>
      </c>
      <c r="AA2104" s="14" t="str">
        <f>IF(AND(timingTable[[#This Row],[txEnd]]="txEnd",Q2108="rxStart"),I2108-timingTable[[#This Row],[FRT32_val]],"EMPTY")</f>
        <v>EMPTY</v>
      </c>
    </row>
    <row r="2105" spans="1:27" x14ac:dyDescent="0.25">
      <c r="A2105" s="14" t="s">
        <v>7401</v>
      </c>
      <c r="B2105">
        <v>335695072765</v>
      </c>
      <c r="C2105" s="14" t="s">
        <v>15531</v>
      </c>
      <c r="D2105">
        <v>151</v>
      </c>
      <c r="E2105" s="14" t="s">
        <v>7876</v>
      </c>
      <c r="F2105" s="14" t="s">
        <v>7936</v>
      </c>
      <c r="G2105" s="14">
        <f>timingTable[[#This Row],[FRT_DEC]]-B2104</f>
        <v>19984</v>
      </c>
      <c r="H21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INFO]]))),H2104)</f>
        <v>145</v>
      </c>
      <c r="I21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5" s="14">
        <f>HEX2DEC(RIGHT(timingTable[[#This Row],[FRT_HEX]],MIN(LEN(timingTable[[#This Row],[FRT_HEX]])-2,8)))</f>
        <v>687623677</v>
      </c>
      <c r="K2105" s="14" t="str">
        <f>IF(timingTable[[#This Row],['[TRACECODE']:.1]]=140,"afterTx","")</f>
        <v/>
      </c>
      <c r="L2105" s="14" t="str">
        <f t="shared" si="352"/>
        <v/>
      </c>
      <c r="M2105" s="14" t="str">
        <f>IF(AND(H2105=H2104,K2104="afterTx",timingTable[[#This Row],['[TRACECODE']:.1]]=6),"dc","")</f>
        <v/>
      </c>
      <c r="N2105" s="14" t="str">
        <f t="shared" si="353"/>
        <v/>
      </c>
      <c r="O2105" s="14" t="str">
        <f>IF(timingTable[[#This Row],['[TRACECODE']:.1]]=141,"afterRx","")</f>
        <v/>
      </c>
      <c r="P2105" s="14" t="str">
        <f t="shared" si="354"/>
        <v/>
      </c>
      <c r="Q2105" s="14" t="str">
        <f t="shared" si="355"/>
        <v/>
      </c>
      <c r="R2105" s="14" t="str">
        <f t="shared" si="356"/>
        <v/>
      </c>
      <c r="S2105" s="14" t="str">
        <f t="shared" si="357"/>
        <v>EMPTY</v>
      </c>
      <c r="T2105" s="14" t="str">
        <f t="shared" si="358"/>
        <v>EMPTY</v>
      </c>
      <c r="U2105" s="14" t="str">
        <f t="shared" si="359"/>
        <v>EMPTY</v>
      </c>
      <c r="V2105" s="14" t="str">
        <f t="shared" si="360"/>
        <v>EMPTY</v>
      </c>
      <c r="W2105" s="14" t="str">
        <f>IF(L2105="beforeTx",timingTable[[#This Row],[FRT32_val]]-timingTable[[#This Row],[FRT32_trace]],"EMPTY")</f>
        <v>EMPTY</v>
      </c>
      <c r="X2105" s="14" t="str">
        <f t="shared" si="361"/>
        <v>EMPTY</v>
      </c>
      <c r="Y2105" s="14" t="str">
        <f t="shared" si="362"/>
        <v>EMPTY</v>
      </c>
      <c r="Z2105" s="14" t="str">
        <f>IF(AND(P2105="beforeRx",O2106="afterRx"),J2106-timingTable[[#This Row],[FRT32_trace]],"EMPTY")</f>
        <v>EMPTY</v>
      </c>
      <c r="AA2105" s="14" t="str">
        <f>IF(AND(timingTable[[#This Row],[txEnd]]="txEnd",Q2109="rxStart"),I2109-timingTable[[#This Row],[FRT32_val]],"EMPTY")</f>
        <v>EMPTY</v>
      </c>
    </row>
    <row r="2106" spans="1:27" x14ac:dyDescent="0.25">
      <c r="A2106" s="14" t="s">
        <v>7403</v>
      </c>
      <c r="B2106">
        <v>335695091697</v>
      </c>
      <c r="C2106" s="14" t="s">
        <v>15533</v>
      </c>
      <c r="D2106">
        <v>151</v>
      </c>
      <c r="E2106" s="14" t="s">
        <v>7876</v>
      </c>
      <c r="F2106" s="14" t="s">
        <v>7945</v>
      </c>
      <c r="G2106" s="14">
        <f>timingTable[[#This Row],[FRT_DEC]]-B2105</f>
        <v>18932</v>
      </c>
      <c r="H21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INFO]]))),H2105)</f>
        <v>145</v>
      </c>
      <c r="I21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06" s="14">
        <f>HEX2DEC(RIGHT(timingTable[[#This Row],[FRT_HEX]],MIN(LEN(timingTable[[#This Row],[FRT_HEX]])-2,8)))</f>
        <v>687642609</v>
      </c>
      <c r="K2106" s="14" t="str">
        <f>IF(timingTable[[#This Row],['[TRACECODE']:.1]]=140,"afterTx","")</f>
        <v/>
      </c>
      <c r="L2106" s="14" t="str">
        <f t="shared" si="352"/>
        <v/>
      </c>
      <c r="M2106" s="14" t="str">
        <f>IF(AND(H2106=H2105,K2105="afterTx",timingTable[[#This Row],['[TRACECODE']:.1]]=6),"dc","")</f>
        <v/>
      </c>
      <c r="N2106" s="14" t="str">
        <f t="shared" si="353"/>
        <v/>
      </c>
      <c r="O2106" s="14" t="str">
        <f>IF(timingTable[[#This Row],['[TRACECODE']:.1]]=141,"afterRx","")</f>
        <v/>
      </c>
      <c r="P2106" s="14" t="str">
        <f t="shared" si="354"/>
        <v/>
      </c>
      <c r="Q2106" s="14" t="str">
        <f t="shared" si="355"/>
        <v/>
      </c>
      <c r="R2106" s="14" t="str">
        <f t="shared" si="356"/>
        <v/>
      </c>
      <c r="S2106" s="14" t="str">
        <f t="shared" si="357"/>
        <v>EMPTY</v>
      </c>
      <c r="T2106" s="14" t="str">
        <f t="shared" si="358"/>
        <v>EMPTY</v>
      </c>
      <c r="U2106" s="14" t="str">
        <f t="shared" si="359"/>
        <v>EMPTY</v>
      </c>
      <c r="V2106" s="14" t="str">
        <f t="shared" si="360"/>
        <v>EMPTY</v>
      </c>
      <c r="W2106" s="14" t="str">
        <f>IF(L2106="beforeTx",timingTable[[#This Row],[FRT32_val]]-timingTable[[#This Row],[FRT32_trace]],"EMPTY")</f>
        <v>EMPTY</v>
      </c>
      <c r="X2106" s="14" t="str">
        <f t="shared" si="361"/>
        <v>EMPTY</v>
      </c>
      <c r="Y2106" s="14" t="str">
        <f t="shared" si="362"/>
        <v>EMPTY</v>
      </c>
      <c r="Z2106" s="14" t="str">
        <f>IF(AND(P2106="beforeRx",O2107="afterRx"),J2107-timingTable[[#This Row],[FRT32_trace]],"EMPTY")</f>
        <v>EMPTY</v>
      </c>
      <c r="AA2106" s="14" t="str">
        <f>IF(AND(timingTable[[#This Row],[txEnd]]="txEnd",Q2110="rxStart"),I2110-timingTable[[#This Row],[FRT32_val]],"EMPTY")</f>
        <v>EMPTY</v>
      </c>
    </row>
    <row r="2107" spans="1:27" x14ac:dyDescent="0.25">
      <c r="A2107" s="14" t="s">
        <v>7405</v>
      </c>
      <c r="B2107">
        <v>335695092766</v>
      </c>
      <c r="C2107" s="14" t="s">
        <v>15535</v>
      </c>
      <c r="D2107">
        <v>151</v>
      </c>
      <c r="E2107" s="14" t="s">
        <v>7876</v>
      </c>
      <c r="F2107" s="14" t="s">
        <v>7936</v>
      </c>
      <c r="G2107" s="14">
        <f>timingTable[[#This Row],[FRT_DEC]]-B2106</f>
        <v>1069</v>
      </c>
      <c r="H21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INFO]]))),H2106)</f>
        <v>145</v>
      </c>
      <c r="I21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7" s="14">
        <f>HEX2DEC(RIGHT(timingTable[[#This Row],[FRT_HEX]],MIN(LEN(timingTable[[#This Row],[FRT_HEX]])-2,8)))</f>
        <v>687643678</v>
      </c>
      <c r="K2107" s="14" t="str">
        <f>IF(timingTable[[#This Row],['[TRACECODE']:.1]]=140,"afterTx","")</f>
        <v/>
      </c>
      <c r="L2107" s="14" t="str">
        <f t="shared" si="352"/>
        <v/>
      </c>
      <c r="M2107" s="14" t="str">
        <f>IF(AND(H2107=H2106,K2106="afterTx",timingTable[[#This Row],['[TRACECODE']:.1]]=6),"dc","")</f>
        <v/>
      </c>
      <c r="N2107" s="14" t="str">
        <f t="shared" si="353"/>
        <v/>
      </c>
      <c r="O2107" s="14" t="str">
        <f>IF(timingTable[[#This Row],['[TRACECODE']:.1]]=141,"afterRx","")</f>
        <v/>
      </c>
      <c r="P2107" s="14" t="str">
        <f t="shared" si="354"/>
        <v/>
      </c>
      <c r="Q2107" s="14" t="str">
        <f t="shared" si="355"/>
        <v/>
      </c>
      <c r="R2107" s="14" t="str">
        <f t="shared" si="356"/>
        <v/>
      </c>
      <c r="S2107" s="14" t="str">
        <f t="shared" si="357"/>
        <v>EMPTY</v>
      </c>
      <c r="T2107" s="14" t="str">
        <f t="shared" si="358"/>
        <v>EMPTY</v>
      </c>
      <c r="U2107" s="14" t="str">
        <f t="shared" si="359"/>
        <v>EMPTY</v>
      </c>
      <c r="V2107" s="14" t="str">
        <f t="shared" si="360"/>
        <v>EMPTY</v>
      </c>
      <c r="W2107" s="14" t="str">
        <f>IF(L2107="beforeTx",timingTable[[#This Row],[FRT32_val]]-timingTable[[#This Row],[FRT32_trace]],"EMPTY")</f>
        <v>EMPTY</v>
      </c>
      <c r="X2107" s="14" t="str">
        <f t="shared" si="361"/>
        <v>EMPTY</v>
      </c>
      <c r="Y2107" s="14" t="str">
        <f t="shared" si="362"/>
        <v>EMPTY</v>
      </c>
      <c r="Z2107" s="14" t="str">
        <f>IF(AND(P2107="beforeRx",O2108="afterRx"),J2108-timingTable[[#This Row],[FRT32_trace]],"EMPTY")</f>
        <v>EMPTY</v>
      </c>
      <c r="AA2107" s="14" t="str">
        <f>IF(AND(timingTable[[#This Row],[txEnd]]="txEnd",Q2111="rxStart"),I2111-timingTable[[#This Row],[FRT32_val]],"EMPTY")</f>
        <v>EMPTY</v>
      </c>
    </row>
    <row r="2108" spans="1:27" x14ac:dyDescent="0.25">
      <c r="A2108" s="14" t="s">
        <v>7407</v>
      </c>
      <c r="B2108">
        <v>335695112766</v>
      </c>
      <c r="C2108" s="14" t="s">
        <v>15537</v>
      </c>
      <c r="D2108">
        <v>151</v>
      </c>
      <c r="E2108" s="14" t="s">
        <v>7876</v>
      </c>
      <c r="F2108" s="14" t="s">
        <v>7936</v>
      </c>
      <c r="G2108" s="14">
        <f>timingTable[[#This Row],[FRT_DEC]]-B2107</f>
        <v>20000</v>
      </c>
      <c r="H21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INFO]]))),H2107)</f>
        <v>145</v>
      </c>
      <c r="I21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8" s="14">
        <f>HEX2DEC(RIGHT(timingTable[[#This Row],[FRT_HEX]],MIN(LEN(timingTable[[#This Row],[FRT_HEX]])-2,8)))</f>
        <v>687663678</v>
      </c>
      <c r="K2108" s="14" t="str">
        <f>IF(timingTable[[#This Row],['[TRACECODE']:.1]]=140,"afterTx","")</f>
        <v/>
      </c>
      <c r="L2108" s="14" t="str">
        <f t="shared" si="352"/>
        <v/>
      </c>
      <c r="M2108" s="14" t="str">
        <f>IF(AND(H2108=H2107,K2107="afterTx",timingTable[[#This Row],['[TRACECODE']:.1]]=6),"dc","")</f>
        <v/>
      </c>
      <c r="N2108" s="14" t="str">
        <f t="shared" si="353"/>
        <v/>
      </c>
      <c r="O2108" s="14" t="str">
        <f>IF(timingTable[[#This Row],['[TRACECODE']:.1]]=141,"afterRx","")</f>
        <v/>
      </c>
      <c r="P2108" s="14" t="str">
        <f t="shared" si="354"/>
        <v/>
      </c>
      <c r="Q2108" s="14" t="str">
        <f t="shared" si="355"/>
        <v/>
      </c>
      <c r="R2108" s="14" t="str">
        <f t="shared" si="356"/>
        <v/>
      </c>
      <c r="S2108" s="14" t="str">
        <f t="shared" si="357"/>
        <v>EMPTY</v>
      </c>
      <c r="T2108" s="14" t="str">
        <f t="shared" si="358"/>
        <v>EMPTY</v>
      </c>
      <c r="U2108" s="14" t="str">
        <f t="shared" si="359"/>
        <v>EMPTY</v>
      </c>
      <c r="V2108" s="14" t="str">
        <f t="shared" si="360"/>
        <v>EMPTY</v>
      </c>
      <c r="W2108" s="14" t="str">
        <f>IF(L2108="beforeTx",timingTable[[#This Row],[FRT32_val]]-timingTable[[#This Row],[FRT32_trace]],"EMPTY")</f>
        <v>EMPTY</v>
      </c>
      <c r="X2108" s="14" t="str">
        <f t="shared" si="361"/>
        <v>EMPTY</v>
      </c>
      <c r="Y2108" s="14" t="str">
        <f t="shared" si="362"/>
        <v>EMPTY</v>
      </c>
      <c r="Z2108" s="14" t="str">
        <f>IF(AND(P2108="beforeRx",O2109="afterRx"),J2109-timingTable[[#This Row],[FRT32_trace]],"EMPTY")</f>
        <v>EMPTY</v>
      </c>
      <c r="AA2108" s="14" t="str">
        <f>IF(AND(timingTable[[#This Row],[txEnd]]="txEnd",Q2112="rxStart"),I2112-timingTable[[#This Row],[FRT32_val]],"EMPTY")</f>
        <v>EMPTY</v>
      </c>
    </row>
    <row r="2109" spans="1:27" x14ac:dyDescent="0.25">
      <c r="A2109" s="14" t="s">
        <v>7409</v>
      </c>
      <c r="B2109">
        <v>335695132766</v>
      </c>
      <c r="C2109" s="14" t="s">
        <v>15539</v>
      </c>
      <c r="D2109">
        <v>151</v>
      </c>
      <c r="E2109" s="14" t="s">
        <v>7876</v>
      </c>
      <c r="F2109" s="14" t="s">
        <v>7936</v>
      </c>
      <c r="G2109" s="14">
        <f>timingTable[[#This Row],[FRT_DEC]]-B2108</f>
        <v>20000</v>
      </c>
      <c r="H21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INFO]]))),H2108)</f>
        <v>145</v>
      </c>
      <c r="I21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09" s="14">
        <f>HEX2DEC(RIGHT(timingTable[[#This Row],[FRT_HEX]],MIN(LEN(timingTable[[#This Row],[FRT_HEX]])-2,8)))</f>
        <v>687683678</v>
      </c>
      <c r="K2109" s="14" t="str">
        <f>IF(timingTable[[#This Row],['[TRACECODE']:.1]]=140,"afterTx","")</f>
        <v/>
      </c>
      <c r="L2109" s="14" t="str">
        <f t="shared" si="352"/>
        <v/>
      </c>
      <c r="M2109" s="14" t="str">
        <f>IF(AND(H2109=H2108,K2108="afterTx",timingTable[[#This Row],['[TRACECODE']:.1]]=6),"dc","")</f>
        <v/>
      </c>
      <c r="N2109" s="14" t="str">
        <f t="shared" si="353"/>
        <v/>
      </c>
      <c r="O2109" s="14" t="str">
        <f>IF(timingTable[[#This Row],['[TRACECODE']:.1]]=141,"afterRx","")</f>
        <v/>
      </c>
      <c r="P2109" s="14" t="str">
        <f t="shared" si="354"/>
        <v/>
      </c>
      <c r="Q2109" s="14" t="str">
        <f t="shared" si="355"/>
        <v/>
      </c>
      <c r="R2109" s="14" t="str">
        <f t="shared" si="356"/>
        <v/>
      </c>
      <c r="S2109" s="14" t="str">
        <f t="shared" si="357"/>
        <v>EMPTY</v>
      </c>
      <c r="T2109" s="14" t="str">
        <f t="shared" si="358"/>
        <v>EMPTY</v>
      </c>
      <c r="U2109" s="14" t="str">
        <f t="shared" si="359"/>
        <v>EMPTY</v>
      </c>
      <c r="V2109" s="14" t="str">
        <f t="shared" si="360"/>
        <v>EMPTY</v>
      </c>
      <c r="W2109" s="14" t="str">
        <f>IF(L2109="beforeTx",timingTable[[#This Row],[FRT32_val]]-timingTable[[#This Row],[FRT32_trace]],"EMPTY")</f>
        <v>EMPTY</v>
      </c>
      <c r="X2109" s="14" t="str">
        <f t="shared" si="361"/>
        <v>EMPTY</v>
      </c>
      <c r="Y2109" s="14" t="str">
        <f t="shared" si="362"/>
        <v>EMPTY</v>
      </c>
      <c r="Z2109" s="14" t="str">
        <f>IF(AND(P2109="beforeRx",O2110="afterRx"),J2110-timingTable[[#This Row],[FRT32_trace]],"EMPTY")</f>
        <v>EMPTY</v>
      </c>
      <c r="AA2109" s="14" t="str">
        <f>IF(AND(timingTable[[#This Row],[txEnd]]="txEnd",Q2113="rxStart"),I2113-timingTable[[#This Row],[FRT32_val]],"EMPTY")</f>
        <v>EMPTY</v>
      </c>
    </row>
    <row r="2110" spans="1:27" x14ac:dyDescent="0.25">
      <c r="A2110" s="14" t="s">
        <v>7411</v>
      </c>
      <c r="B2110">
        <v>335695152765</v>
      </c>
      <c r="C2110" s="14" t="s">
        <v>15541</v>
      </c>
      <c r="D2110">
        <v>151</v>
      </c>
      <c r="E2110" s="14" t="s">
        <v>7876</v>
      </c>
      <c r="F2110" s="14" t="s">
        <v>7936</v>
      </c>
      <c r="G2110" s="14">
        <f>timingTable[[#This Row],[FRT_DEC]]-B2109</f>
        <v>19999</v>
      </c>
      <c r="H21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INFO]]))),H2109)</f>
        <v>145</v>
      </c>
      <c r="I21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0" s="14">
        <f>HEX2DEC(RIGHT(timingTable[[#This Row],[FRT_HEX]],MIN(LEN(timingTable[[#This Row],[FRT_HEX]])-2,8)))</f>
        <v>687703677</v>
      </c>
      <c r="K2110" s="14" t="str">
        <f>IF(timingTable[[#This Row],['[TRACECODE']:.1]]=140,"afterTx","")</f>
        <v/>
      </c>
      <c r="L2110" s="14" t="str">
        <f t="shared" si="352"/>
        <v/>
      </c>
      <c r="M2110" s="14" t="str">
        <f>IF(AND(H2110=H2109,K2109="afterTx",timingTable[[#This Row],['[TRACECODE']:.1]]=6),"dc","")</f>
        <v/>
      </c>
      <c r="N2110" s="14" t="str">
        <f t="shared" si="353"/>
        <v/>
      </c>
      <c r="O2110" s="14" t="str">
        <f>IF(timingTable[[#This Row],['[TRACECODE']:.1]]=141,"afterRx","")</f>
        <v/>
      </c>
      <c r="P2110" s="14" t="str">
        <f t="shared" si="354"/>
        <v/>
      </c>
      <c r="Q2110" s="14" t="str">
        <f t="shared" si="355"/>
        <v/>
      </c>
      <c r="R2110" s="14" t="str">
        <f t="shared" si="356"/>
        <v/>
      </c>
      <c r="S2110" s="14" t="str">
        <f t="shared" si="357"/>
        <v>EMPTY</v>
      </c>
      <c r="T2110" s="14" t="str">
        <f t="shared" si="358"/>
        <v>EMPTY</v>
      </c>
      <c r="U2110" s="14" t="str">
        <f t="shared" si="359"/>
        <v>EMPTY</v>
      </c>
      <c r="V2110" s="14" t="str">
        <f t="shared" si="360"/>
        <v>EMPTY</v>
      </c>
      <c r="W2110" s="14" t="str">
        <f>IF(L2110="beforeTx",timingTable[[#This Row],[FRT32_val]]-timingTable[[#This Row],[FRT32_trace]],"EMPTY")</f>
        <v>EMPTY</v>
      </c>
      <c r="X2110" s="14" t="str">
        <f t="shared" si="361"/>
        <v>EMPTY</v>
      </c>
      <c r="Y2110" s="14" t="str">
        <f t="shared" si="362"/>
        <v>EMPTY</v>
      </c>
      <c r="Z2110" s="14" t="str">
        <f>IF(AND(P2110="beforeRx",O2111="afterRx"),J2111-timingTable[[#This Row],[FRT32_trace]],"EMPTY")</f>
        <v>EMPTY</v>
      </c>
      <c r="AA2110" s="14" t="str">
        <f>IF(AND(timingTable[[#This Row],[txEnd]]="txEnd",Q2114="rxStart"),I2114-timingTable[[#This Row],[FRT32_val]],"EMPTY")</f>
        <v>EMPTY</v>
      </c>
    </row>
    <row r="2111" spans="1:27" x14ac:dyDescent="0.25">
      <c r="A2111" s="14" t="s">
        <v>7413</v>
      </c>
      <c r="B2111">
        <v>335695172765</v>
      </c>
      <c r="C2111" s="14" t="s">
        <v>15543</v>
      </c>
      <c r="D2111">
        <v>151</v>
      </c>
      <c r="E2111" s="14" t="s">
        <v>7876</v>
      </c>
      <c r="F2111" s="14" t="s">
        <v>7936</v>
      </c>
      <c r="G2111" s="14">
        <f>timingTable[[#This Row],[FRT_DEC]]-B2110</f>
        <v>20000</v>
      </c>
      <c r="H21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INFO]]))),H2110)</f>
        <v>145</v>
      </c>
      <c r="I21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1" s="14">
        <f>HEX2DEC(RIGHT(timingTable[[#This Row],[FRT_HEX]],MIN(LEN(timingTable[[#This Row],[FRT_HEX]])-2,8)))</f>
        <v>687723677</v>
      </c>
      <c r="K2111" s="14" t="str">
        <f>IF(timingTable[[#This Row],['[TRACECODE']:.1]]=140,"afterTx","")</f>
        <v/>
      </c>
      <c r="L2111" s="14" t="str">
        <f t="shared" si="352"/>
        <v/>
      </c>
      <c r="M2111" s="14" t="str">
        <f>IF(AND(H2111=H2110,K2110="afterTx",timingTable[[#This Row],['[TRACECODE']:.1]]=6),"dc","")</f>
        <v/>
      </c>
      <c r="N2111" s="14" t="str">
        <f t="shared" si="353"/>
        <v/>
      </c>
      <c r="O2111" s="14" t="str">
        <f>IF(timingTable[[#This Row],['[TRACECODE']:.1]]=141,"afterRx","")</f>
        <v/>
      </c>
      <c r="P2111" s="14" t="str">
        <f t="shared" si="354"/>
        <v/>
      </c>
      <c r="Q2111" s="14" t="str">
        <f t="shared" si="355"/>
        <v/>
      </c>
      <c r="R2111" s="14" t="str">
        <f t="shared" si="356"/>
        <v/>
      </c>
      <c r="S2111" s="14" t="str">
        <f t="shared" si="357"/>
        <v>EMPTY</v>
      </c>
      <c r="T2111" s="14" t="str">
        <f t="shared" si="358"/>
        <v>EMPTY</v>
      </c>
      <c r="U2111" s="14" t="str">
        <f t="shared" si="359"/>
        <v>EMPTY</v>
      </c>
      <c r="V2111" s="14" t="str">
        <f t="shared" si="360"/>
        <v>EMPTY</v>
      </c>
      <c r="W2111" s="14" t="str">
        <f>IF(L2111="beforeTx",timingTable[[#This Row],[FRT32_val]]-timingTable[[#This Row],[FRT32_trace]],"EMPTY")</f>
        <v>EMPTY</v>
      </c>
      <c r="X2111" s="14" t="str">
        <f t="shared" si="361"/>
        <v>EMPTY</v>
      </c>
      <c r="Y2111" s="14" t="str">
        <f t="shared" si="362"/>
        <v>EMPTY</v>
      </c>
      <c r="Z2111" s="14" t="str">
        <f>IF(AND(P2111="beforeRx",O2112="afterRx"),J2112-timingTable[[#This Row],[FRT32_trace]],"EMPTY")</f>
        <v>EMPTY</v>
      </c>
      <c r="AA2111" s="14" t="str">
        <f>IF(AND(timingTable[[#This Row],[txEnd]]="txEnd",Q2115="rxStart"),I2115-timingTable[[#This Row],[FRT32_val]],"EMPTY")</f>
        <v>EMPTY</v>
      </c>
    </row>
    <row r="2112" spans="1:27" x14ac:dyDescent="0.25">
      <c r="A2112" s="14" t="s">
        <v>7415</v>
      </c>
      <c r="B2112">
        <v>335695191697</v>
      </c>
      <c r="C2112" s="14" t="s">
        <v>15545</v>
      </c>
      <c r="D2112">
        <v>151</v>
      </c>
      <c r="E2112" s="14" t="s">
        <v>7876</v>
      </c>
      <c r="F2112" s="14" t="s">
        <v>7945</v>
      </c>
      <c r="G2112" s="14">
        <f>timingTable[[#This Row],[FRT_DEC]]-B2111</f>
        <v>18932</v>
      </c>
      <c r="H21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INFO]]))),H2111)</f>
        <v>145</v>
      </c>
      <c r="I21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12" s="14">
        <f>HEX2DEC(RIGHT(timingTable[[#This Row],[FRT_HEX]],MIN(LEN(timingTable[[#This Row],[FRT_HEX]])-2,8)))</f>
        <v>687742609</v>
      </c>
      <c r="K2112" s="14" t="str">
        <f>IF(timingTable[[#This Row],['[TRACECODE']:.1]]=140,"afterTx","")</f>
        <v/>
      </c>
      <c r="L2112" s="14" t="str">
        <f t="shared" si="352"/>
        <v/>
      </c>
      <c r="M2112" s="14" t="str">
        <f>IF(AND(H2112=H2111,K2111="afterTx",timingTable[[#This Row],['[TRACECODE']:.1]]=6),"dc","")</f>
        <v/>
      </c>
      <c r="N2112" s="14" t="str">
        <f t="shared" si="353"/>
        <v/>
      </c>
      <c r="O2112" s="14" t="str">
        <f>IF(timingTable[[#This Row],['[TRACECODE']:.1]]=141,"afterRx","")</f>
        <v/>
      </c>
      <c r="P2112" s="14" t="str">
        <f t="shared" si="354"/>
        <v/>
      </c>
      <c r="Q2112" s="14" t="str">
        <f t="shared" si="355"/>
        <v/>
      </c>
      <c r="R2112" s="14" t="str">
        <f t="shared" si="356"/>
        <v/>
      </c>
      <c r="S2112" s="14" t="str">
        <f t="shared" si="357"/>
        <v>EMPTY</v>
      </c>
      <c r="T2112" s="14" t="str">
        <f t="shared" si="358"/>
        <v>EMPTY</v>
      </c>
      <c r="U2112" s="14" t="str">
        <f t="shared" si="359"/>
        <v>EMPTY</v>
      </c>
      <c r="V2112" s="14" t="str">
        <f t="shared" si="360"/>
        <v>EMPTY</v>
      </c>
      <c r="W2112" s="14" t="str">
        <f>IF(L2112="beforeTx",timingTable[[#This Row],[FRT32_val]]-timingTable[[#This Row],[FRT32_trace]],"EMPTY")</f>
        <v>EMPTY</v>
      </c>
      <c r="X2112" s="14" t="str">
        <f t="shared" si="361"/>
        <v>EMPTY</v>
      </c>
      <c r="Y2112" s="14" t="str">
        <f t="shared" si="362"/>
        <v>EMPTY</v>
      </c>
      <c r="Z2112" s="14" t="str">
        <f>IF(AND(P2112="beforeRx",O2113="afterRx"),J2113-timingTable[[#This Row],[FRT32_trace]],"EMPTY")</f>
        <v>EMPTY</v>
      </c>
      <c r="AA2112" s="14" t="str">
        <f>IF(AND(timingTable[[#This Row],[txEnd]]="txEnd",Q2116="rxStart"),I2116-timingTable[[#This Row],[FRT32_val]],"EMPTY")</f>
        <v>EMPTY</v>
      </c>
    </row>
    <row r="2113" spans="1:27" x14ac:dyDescent="0.25">
      <c r="A2113" s="14" t="s">
        <v>7417</v>
      </c>
      <c r="B2113">
        <v>335695192765</v>
      </c>
      <c r="C2113" s="14" t="s">
        <v>15547</v>
      </c>
      <c r="D2113">
        <v>151</v>
      </c>
      <c r="E2113" s="14" t="s">
        <v>7876</v>
      </c>
      <c r="F2113" s="14" t="s">
        <v>7936</v>
      </c>
      <c r="G2113" s="14">
        <f>timingTable[[#This Row],[FRT_DEC]]-B2112</f>
        <v>1068</v>
      </c>
      <c r="H21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INFO]]))),H2112)</f>
        <v>145</v>
      </c>
      <c r="I21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3" s="14">
        <f>HEX2DEC(RIGHT(timingTable[[#This Row],[FRT_HEX]],MIN(LEN(timingTable[[#This Row],[FRT_HEX]])-2,8)))</f>
        <v>687743677</v>
      </c>
      <c r="K2113" s="14" t="str">
        <f>IF(timingTable[[#This Row],['[TRACECODE']:.1]]=140,"afterTx","")</f>
        <v/>
      </c>
      <c r="L2113" s="14" t="str">
        <f t="shared" si="352"/>
        <v/>
      </c>
      <c r="M2113" s="14" t="str">
        <f>IF(AND(H2113=H2112,K2112="afterTx",timingTable[[#This Row],['[TRACECODE']:.1]]=6),"dc","")</f>
        <v/>
      </c>
      <c r="N2113" s="14" t="str">
        <f t="shared" si="353"/>
        <v/>
      </c>
      <c r="O2113" s="14" t="str">
        <f>IF(timingTable[[#This Row],['[TRACECODE']:.1]]=141,"afterRx","")</f>
        <v/>
      </c>
      <c r="P2113" s="14" t="str">
        <f t="shared" si="354"/>
        <v/>
      </c>
      <c r="Q2113" s="14" t="str">
        <f t="shared" si="355"/>
        <v/>
      </c>
      <c r="R2113" s="14" t="str">
        <f t="shared" si="356"/>
        <v/>
      </c>
      <c r="S2113" s="14" t="str">
        <f t="shared" si="357"/>
        <v>EMPTY</v>
      </c>
      <c r="T2113" s="14" t="str">
        <f t="shared" si="358"/>
        <v>EMPTY</v>
      </c>
      <c r="U2113" s="14" t="str">
        <f t="shared" si="359"/>
        <v>EMPTY</v>
      </c>
      <c r="V2113" s="14" t="str">
        <f t="shared" si="360"/>
        <v>EMPTY</v>
      </c>
      <c r="W2113" s="14" t="str">
        <f>IF(L2113="beforeTx",timingTable[[#This Row],[FRT32_val]]-timingTable[[#This Row],[FRT32_trace]],"EMPTY")</f>
        <v>EMPTY</v>
      </c>
      <c r="X2113" s="14" t="str">
        <f t="shared" si="361"/>
        <v>EMPTY</v>
      </c>
      <c r="Y2113" s="14" t="str">
        <f t="shared" si="362"/>
        <v>EMPTY</v>
      </c>
      <c r="Z2113" s="14" t="str">
        <f>IF(AND(P2113="beforeRx",O2114="afterRx"),J2114-timingTable[[#This Row],[FRT32_trace]],"EMPTY")</f>
        <v>EMPTY</v>
      </c>
      <c r="AA2113" s="14" t="str">
        <f>IF(AND(timingTable[[#This Row],[txEnd]]="txEnd",Q2117="rxStart"),I2117-timingTable[[#This Row],[FRT32_val]],"EMPTY")</f>
        <v>EMPTY</v>
      </c>
    </row>
    <row r="2114" spans="1:27" x14ac:dyDescent="0.25">
      <c r="A2114" s="14" t="s">
        <v>7419</v>
      </c>
      <c r="B2114">
        <v>335695212765</v>
      </c>
      <c r="C2114" s="14" t="s">
        <v>15549</v>
      </c>
      <c r="D2114">
        <v>151</v>
      </c>
      <c r="E2114" s="14" t="s">
        <v>7876</v>
      </c>
      <c r="F2114" s="14" t="s">
        <v>7936</v>
      </c>
      <c r="G2114" s="14">
        <f>timingTable[[#This Row],[FRT_DEC]]-B2113</f>
        <v>20000</v>
      </c>
      <c r="H21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INFO]]))),H2113)</f>
        <v>145</v>
      </c>
      <c r="I21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4" s="14">
        <f>HEX2DEC(RIGHT(timingTable[[#This Row],[FRT_HEX]],MIN(LEN(timingTable[[#This Row],[FRT_HEX]])-2,8)))</f>
        <v>687763677</v>
      </c>
      <c r="K2114" s="14" t="str">
        <f>IF(timingTable[[#This Row],['[TRACECODE']:.1]]=140,"afterTx","")</f>
        <v/>
      </c>
      <c r="L2114" s="14" t="str">
        <f t="shared" si="352"/>
        <v/>
      </c>
      <c r="M2114" s="14" t="str">
        <f>IF(AND(H2114=H2113,K2113="afterTx",timingTable[[#This Row],['[TRACECODE']:.1]]=6),"dc","")</f>
        <v/>
      </c>
      <c r="N2114" s="14" t="str">
        <f t="shared" si="353"/>
        <v/>
      </c>
      <c r="O2114" s="14" t="str">
        <f>IF(timingTable[[#This Row],['[TRACECODE']:.1]]=141,"afterRx","")</f>
        <v/>
      </c>
      <c r="P2114" s="14" t="str">
        <f t="shared" si="354"/>
        <v/>
      </c>
      <c r="Q2114" s="14" t="str">
        <f t="shared" si="355"/>
        <v/>
      </c>
      <c r="R2114" s="14" t="str">
        <f t="shared" si="356"/>
        <v/>
      </c>
      <c r="S2114" s="14" t="str">
        <f t="shared" si="357"/>
        <v>EMPTY</v>
      </c>
      <c r="T2114" s="14" t="str">
        <f t="shared" si="358"/>
        <v>EMPTY</v>
      </c>
      <c r="U2114" s="14" t="str">
        <f t="shared" si="359"/>
        <v>EMPTY</v>
      </c>
      <c r="V2114" s="14" t="str">
        <f t="shared" si="360"/>
        <v>EMPTY</v>
      </c>
      <c r="W2114" s="14" t="str">
        <f>IF(L2114="beforeTx",timingTable[[#This Row],[FRT32_val]]-timingTable[[#This Row],[FRT32_trace]],"EMPTY")</f>
        <v>EMPTY</v>
      </c>
      <c r="X2114" s="14" t="str">
        <f t="shared" si="361"/>
        <v>EMPTY</v>
      </c>
      <c r="Y2114" s="14" t="str">
        <f t="shared" si="362"/>
        <v>EMPTY</v>
      </c>
      <c r="Z2114" s="14" t="str">
        <f>IF(AND(P2114="beforeRx",O2115="afterRx"),J2115-timingTable[[#This Row],[FRT32_trace]],"EMPTY")</f>
        <v>EMPTY</v>
      </c>
      <c r="AA2114" s="14" t="str">
        <f>IF(AND(timingTable[[#This Row],[txEnd]]="txEnd",Q2118="rxStart"),I2118-timingTable[[#This Row],[FRT32_val]],"EMPTY")</f>
        <v>EMPTY</v>
      </c>
    </row>
    <row r="2115" spans="1:27" x14ac:dyDescent="0.25">
      <c r="A2115" s="14" t="s">
        <v>7421</v>
      </c>
      <c r="B2115">
        <v>335695232765</v>
      </c>
      <c r="C2115" s="14" t="s">
        <v>15551</v>
      </c>
      <c r="D2115">
        <v>151</v>
      </c>
      <c r="E2115" s="14" t="s">
        <v>7876</v>
      </c>
      <c r="F2115" s="14" t="s">
        <v>7936</v>
      </c>
      <c r="G2115" s="14">
        <f>timingTable[[#This Row],[FRT_DEC]]-B2114</f>
        <v>20000</v>
      </c>
      <c r="H21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INFO]]))),H2114)</f>
        <v>145</v>
      </c>
      <c r="I21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5" s="14">
        <f>HEX2DEC(RIGHT(timingTable[[#This Row],[FRT_HEX]],MIN(LEN(timingTable[[#This Row],[FRT_HEX]])-2,8)))</f>
        <v>687783677</v>
      </c>
      <c r="K2115" s="14" t="str">
        <f>IF(timingTable[[#This Row],['[TRACECODE']:.1]]=140,"afterTx","")</f>
        <v/>
      </c>
      <c r="L2115" s="14" t="str">
        <f t="shared" si="352"/>
        <v/>
      </c>
      <c r="M2115" s="14" t="str">
        <f>IF(AND(H2115=H2114,K2114="afterTx",timingTable[[#This Row],['[TRACECODE']:.1]]=6),"dc","")</f>
        <v/>
      </c>
      <c r="N2115" s="14" t="str">
        <f t="shared" si="353"/>
        <v/>
      </c>
      <c r="O2115" s="14" t="str">
        <f>IF(timingTable[[#This Row],['[TRACECODE']:.1]]=141,"afterRx","")</f>
        <v/>
      </c>
      <c r="P2115" s="14" t="str">
        <f t="shared" si="354"/>
        <v/>
      </c>
      <c r="Q2115" s="14" t="str">
        <f t="shared" si="355"/>
        <v/>
      </c>
      <c r="R2115" s="14" t="str">
        <f t="shared" si="356"/>
        <v/>
      </c>
      <c r="S2115" s="14" t="str">
        <f t="shared" si="357"/>
        <v>EMPTY</v>
      </c>
      <c r="T2115" s="14" t="str">
        <f t="shared" si="358"/>
        <v>EMPTY</v>
      </c>
      <c r="U2115" s="14" t="str">
        <f t="shared" si="359"/>
        <v>EMPTY</v>
      </c>
      <c r="V2115" s="14" t="str">
        <f t="shared" si="360"/>
        <v>EMPTY</v>
      </c>
      <c r="W2115" s="14" t="str">
        <f>IF(L2115="beforeTx",timingTable[[#This Row],[FRT32_val]]-timingTable[[#This Row],[FRT32_trace]],"EMPTY")</f>
        <v>EMPTY</v>
      </c>
      <c r="X2115" s="14" t="str">
        <f t="shared" si="361"/>
        <v>EMPTY</v>
      </c>
      <c r="Y2115" s="14" t="str">
        <f t="shared" si="362"/>
        <v>EMPTY</v>
      </c>
      <c r="Z2115" s="14" t="str">
        <f>IF(AND(P2115="beforeRx",O2116="afterRx"),J2116-timingTable[[#This Row],[FRT32_trace]],"EMPTY")</f>
        <v>EMPTY</v>
      </c>
      <c r="AA2115" s="14" t="str">
        <f>IF(AND(timingTable[[#This Row],[txEnd]]="txEnd",Q2119="rxStart"),I2119-timingTable[[#This Row],[FRT32_val]],"EMPTY")</f>
        <v>EMPTY</v>
      </c>
    </row>
    <row r="2116" spans="1:27" x14ac:dyDescent="0.25">
      <c r="A2116" s="14" t="s">
        <v>7423</v>
      </c>
      <c r="B2116">
        <v>335695252765</v>
      </c>
      <c r="C2116" s="14" t="s">
        <v>15553</v>
      </c>
      <c r="D2116">
        <v>151</v>
      </c>
      <c r="E2116" s="14" t="s">
        <v>7876</v>
      </c>
      <c r="F2116" s="14" t="s">
        <v>7936</v>
      </c>
      <c r="G2116" s="14">
        <f>timingTable[[#This Row],[FRT_DEC]]-B2115</f>
        <v>20000</v>
      </c>
      <c r="H21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INFO]]))),H2115)</f>
        <v>145</v>
      </c>
      <c r="I21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6" s="14">
        <f>HEX2DEC(RIGHT(timingTable[[#This Row],[FRT_HEX]],MIN(LEN(timingTable[[#This Row],[FRT_HEX]])-2,8)))</f>
        <v>687803677</v>
      </c>
      <c r="K2116" s="14" t="str">
        <f>IF(timingTable[[#This Row],['[TRACECODE']:.1]]=140,"afterTx","")</f>
        <v/>
      </c>
      <c r="L2116" s="14" t="str">
        <f t="shared" si="352"/>
        <v/>
      </c>
      <c r="M2116" s="14" t="str">
        <f>IF(AND(H2116=H2115,K2115="afterTx",timingTable[[#This Row],['[TRACECODE']:.1]]=6),"dc","")</f>
        <v/>
      </c>
      <c r="N2116" s="14" t="str">
        <f t="shared" si="353"/>
        <v/>
      </c>
      <c r="O2116" s="14" t="str">
        <f>IF(timingTable[[#This Row],['[TRACECODE']:.1]]=141,"afterRx","")</f>
        <v/>
      </c>
      <c r="P2116" s="14" t="str">
        <f t="shared" si="354"/>
        <v/>
      </c>
      <c r="Q2116" s="14" t="str">
        <f t="shared" si="355"/>
        <v/>
      </c>
      <c r="R2116" s="14" t="str">
        <f t="shared" si="356"/>
        <v/>
      </c>
      <c r="S2116" s="14" t="str">
        <f t="shared" si="357"/>
        <v>EMPTY</v>
      </c>
      <c r="T2116" s="14" t="str">
        <f t="shared" si="358"/>
        <v>EMPTY</v>
      </c>
      <c r="U2116" s="14" t="str">
        <f t="shared" si="359"/>
        <v>EMPTY</v>
      </c>
      <c r="V2116" s="14" t="str">
        <f t="shared" si="360"/>
        <v>EMPTY</v>
      </c>
      <c r="W2116" s="14" t="str">
        <f>IF(L2116="beforeTx",timingTable[[#This Row],[FRT32_val]]-timingTable[[#This Row],[FRT32_trace]],"EMPTY")</f>
        <v>EMPTY</v>
      </c>
      <c r="X2116" s="14" t="str">
        <f t="shared" si="361"/>
        <v>EMPTY</v>
      </c>
      <c r="Y2116" s="14" t="str">
        <f t="shared" si="362"/>
        <v>EMPTY</v>
      </c>
      <c r="Z2116" s="14" t="str">
        <f>IF(AND(P2116="beforeRx",O2117="afterRx"),J2117-timingTable[[#This Row],[FRT32_trace]],"EMPTY")</f>
        <v>EMPTY</v>
      </c>
      <c r="AA2116" s="14" t="str">
        <f>IF(AND(timingTable[[#This Row],[txEnd]]="txEnd",Q2120="rxStart"),I2120-timingTable[[#This Row],[FRT32_val]],"EMPTY")</f>
        <v>EMPTY</v>
      </c>
    </row>
    <row r="2117" spans="1:27" x14ac:dyDescent="0.25">
      <c r="A2117" s="14" t="s">
        <v>7425</v>
      </c>
      <c r="B2117">
        <v>335695272772</v>
      </c>
      <c r="C2117" s="14" t="s">
        <v>15555</v>
      </c>
      <c r="D2117">
        <v>151</v>
      </c>
      <c r="E2117" s="14" t="s">
        <v>7876</v>
      </c>
      <c r="F2117" s="14" t="s">
        <v>7936</v>
      </c>
      <c r="G2117" s="14">
        <f>timingTable[[#This Row],[FRT_DEC]]-B2116</f>
        <v>20007</v>
      </c>
      <c r="H21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INFO]]))),H2116)</f>
        <v>145</v>
      </c>
      <c r="I21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7" s="14">
        <f>HEX2DEC(RIGHT(timingTable[[#This Row],[FRT_HEX]],MIN(LEN(timingTable[[#This Row],[FRT_HEX]])-2,8)))</f>
        <v>687823684</v>
      </c>
      <c r="K2117" s="14" t="str">
        <f>IF(timingTable[[#This Row],['[TRACECODE']:.1]]=140,"afterTx","")</f>
        <v/>
      </c>
      <c r="L2117" s="14" t="str">
        <f t="shared" ref="L2117:L2180" si="363">IF(AND(H2119=H2117,K2119="afterTx"),"beforeTx","")</f>
        <v/>
      </c>
      <c r="M2117" s="14" t="str">
        <f>IF(AND(H2117=H2116,K2116="afterTx",timingTable[[#This Row],['[TRACECODE']:.1]]=6),"dc","")</f>
        <v/>
      </c>
      <c r="N2117" s="14" t="str">
        <f t="shared" ref="N2117:N2180" si="364">IF(AND(H2117=H2115,M2115="dc"),"txEnd","")</f>
        <v/>
      </c>
      <c r="O2117" s="14" t="str">
        <f>IF(timingTable[[#This Row],['[TRACECODE']:.1]]=141,"afterRx","")</f>
        <v/>
      </c>
      <c r="P2117" s="14" t="str">
        <f t="shared" ref="P2117:P2180" si="365">IF(AND(H2117=H2118,O2118="afterRx"),"beforeRx","")</f>
        <v/>
      </c>
      <c r="Q2117" s="14" t="str">
        <f t="shared" ref="Q2117:Q2180" si="366">IF(AND(H2117=H2116,O2116="afterRx"),"rxStart","")</f>
        <v/>
      </c>
      <c r="R2117" s="14" t="str">
        <f t="shared" ref="R2117:R2180" si="367">IF(AND(H2117=H2115,Q2115="rxStart"),"rxEnd","")</f>
        <v/>
      </c>
      <c r="S2117" s="14" t="str">
        <f t="shared" ref="S2117:S2180" si="368">IF(AND(H2120=H2117,M2120="dc",L2117="beforeTx"),I2120-I2117,"EMPTY")</f>
        <v>EMPTY</v>
      </c>
      <c r="T2117" s="14" t="str">
        <f t="shared" ref="T2117:T2180" si="369">IF(AND(N2117="txEnd",P2119="beforeRx",O2120="afterRx"),J2119-I2117,"EMPTY")</f>
        <v>EMPTY</v>
      </c>
      <c r="U2117" s="14" t="str">
        <f t="shared" ref="U2117:U2180" si="370">IF(AND(L2119="beforeTx",R2117="rxEnd",H2119=H2117),I2119-I2117,"EMPTY")</f>
        <v>EMPTY</v>
      </c>
      <c r="V2117" s="14" t="str">
        <f t="shared" ref="V2117:V2180" si="371">IF(AND(R2117="rxEnd",M2122="dc",H2117=H2122),I2122-I2117,"EMPTY")</f>
        <v>EMPTY</v>
      </c>
      <c r="W2117" s="14" t="str">
        <f>IF(L2117="beforeTx",timingTable[[#This Row],[FRT32_val]]-timingTable[[#This Row],[FRT32_trace]],"EMPTY")</f>
        <v>EMPTY</v>
      </c>
      <c r="X2117" s="14" t="str">
        <f t="shared" ref="X2117:X2180" si="372">IF(AND(L2117="beforeTx",K2119="afterTx"),J2119-J2117,"EMPTY")</f>
        <v>EMPTY</v>
      </c>
      <c r="Y2117" s="14" t="str">
        <f t="shared" ref="Y2117:Y2180" si="373">IF(AND(R2117="rxEnd",L2119="beforeTx"),J2119-I2117,"EMPTY")</f>
        <v>EMPTY</v>
      </c>
      <c r="Z2117" s="14" t="str">
        <f>IF(AND(P2117="beforeRx",O2118="afterRx"),J2118-timingTable[[#This Row],[FRT32_trace]],"EMPTY")</f>
        <v>EMPTY</v>
      </c>
      <c r="AA2117" s="14" t="str">
        <f>IF(AND(timingTable[[#This Row],[txEnd]]="txEnd",Q2121="rxStart"),I2121-timingTable[[#This Row],[FRT32_val]],"EMPTY")</f>
        <v>EMPTY</v>
      </c>
    </row>
    <row r="2118" spans="1:27" x14ac:dyDescent="0.25">
      <c r="A2118" s="14" t="s">
        <v>7427</v>
      </c>
      <c r="B2118">
        <v>335695291697</v>
      </c>
      <c r="C2118" s="14" t="s">
        <v>15557</v>
      </c>
      <c r="D2118">
        <v>151</v>
      </c>
      <c r="E2118" s="14" t="s">
        <v>7876</v>
      </c>
      <c r="F2118" s="14" t="s">
        <v>7945</v>
      </c>
      <c r="G2118" s="14">
        <f>timingTable[[#This Row],[FRT_DEC]]-B2117</f>
        <v>18925</v>
      </c>
      <c r="H21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INFO]]))),H2117)</f>
        <v>145</v>
      </c>
      <c r="I21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18" s="14">
        <f>HEX2DEC(RIGHT(timingTable[[#This Row],[FRT_HEX]],MIN(LEN(timingTable[[#This Row],[FRT_HEX]])-2,8)))</f>
        <v>687842609</v>
      </c>
      <c r="K2118" s="14" t="str">
        <f>IF(timingTable[[#This Row],['[TRACECODE']:.1]]=140,"afterTx","")</f>
        <v/>
      </c>
      <c r="L2118" s="14" t="str">
        <f t="shared" si="363"/>
        <v/>
      </c>
      <c r="M2118" s="14" t="str">
        <f>IF(AND(H2118=H2117,K2117="afterTx",timingTable[[#This Row],['[TRACECODE']:.1]]=6),"dc","")</f>
        <v/>
      </c>
      <c r="N2118" s="14" t="str">
        <f t="shared" si="364"/>
        <v/>
      </c>
      <c r="O2118" s="14" t="str">
        <f>IF(timingTable[[#This Row],['[TRACECODE']:.1]]=141,"afterRx","")</f>
        <v/>
      </c>
      <c r="P2118" s="14" t="str">
        <f t="shared" si="365"/>
        <v/>
      </c>
      <c r="Q2118" s="14" t="str">
        <f t="shared" si="366"/>
        <v/>
      </c>
      <c r="R2118" s="14" t="str">
        <f t="shared" si="367"/>
        <v/>
      </c>
      <c r="S2118" s="14" t="str">
        <f t="shared" si="368"/>
        <v>EMPTY</v>
      </c>
      <c r="T2118" s="14" t="str">
        <f t="shared" si="369"/>
        <v>EMPTY</v>
      </c>
      <c r="U2118" s="14" t="str">
        <f t="shared" si="370"/>
        <v>EMPTY</v>
      </c>
      <c r="V2118" s="14" t="str">
        <f t="shared" si="371"/>
        <v>EMPTY</v>
      </c>
      <c r="W2118" s="14" t="str">
        <f>IF(L2118="beforeTx",timingTable[[#This Row],[FRT32_val]]-timingTable[[#This Row],[FRT32_trace]],"EMPTY")</f>
        <v>EMPTY</v>
      </c>
      <c r="X2118" s="14" t="str">
        <f t="shared" si="372"/>
        <v>EMPTY</v>
      </c>
      <c r="Y2118" s="14" t="str">
        <f t="shared" si="373"/>
        <v>EMPTY</v>
      </c>
      <c r="Z2118" s="14" t="str">
        <f>IF(AND(P2118="beforeRx",O2119="afterRx"),J2119-timingTable[[#This Row],[FRT32_trace]],"EMPTY")</f>
        <v>EMPTY</v>
      </c>
      <c r="AA2118" s="14" t="str">
        <f>IF(AND(timingTable[[#This Row],[txEnd]]="txEnd",Q2122="rxStart"),I2122-timingTable[[#This Row],[FRT32_val]],"EMPTY")</f>
        <v>EMPTY</v>
      </c>
    </row>
    <row r="2119" spans="1:27" x14ac:dyDescent="0.25">
      <c r="A2119" s="14" t="s">
        <v>7429</v>
      </c>
      <c r="B2119">
        <v>335695292766</v>
      </c>
      <c r="C2119" s="14" t="s">
        <v>15559</v>
      </c>
      <c r="D2119">
        <v>151</v>
      </c>
      <c r="E2119" s="14" t="s">
        <v>7876</v>
      </c>
      <c r="F2119" s="14" t="s">
        <v>7936</v>
      </c>
      <c r="G2119" s="14">
        <f>timingTable[[#This Row],[FRT_DEC]]-B2118</f>
        <v>1069</v>
      </c>
      <c r="H21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INFO]]))),H2118)</f>
        <v>145</v>
      </c>
      <c r="I21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19" s="14">
        <f>HEX2DEC(RIGHT(timingTable[[#This Row],[FRT_HEX]],MIN(LEN(timingTable[[#This Row],[FRT_HEX]])-2,8)))</f>
        <v>687843678</v>
      </c>
      <c r="K2119" s="14" t="str">
        <f>IF(timingTable[[#This Row],['[TRACECODE']:.1]]=140,"afterTx","")</f>
        <v/>
      </c>
      <c r="L2119" s="14" t="str">
        <f t="shared" si="363"/>
        <v/>
      </c>
      <c r="M2119" s="14" t="str">
        <f>IF(AND(H2119=H2118,K2118="afterTx",timingTable[[#This Row],['[TRACECODE']:.1]]=6),"dc","")</f>
        <v/>
      </c>
      <c r="N2119" s="14" t="str">
        <f t="shared" si="364"/>
        <v/>
      </c>
      <c r="O2119" s="14" t="str">
        <f>IF(timingTable[[#This Row],['[TRACECODE']:.1]]=141,"afterRx","")</f>
        <v/>
      </c>
      <c r="P2119" s="14" t="str">
        <f t="shared" si="365"/>
        <v/>
      </c>
      <c r="Q2119" s="14" t="str">
        <f t="shared" si="366"/>
        <v/>
      </c>
      <c r="R2119" s="14" t="str">
        <f t="shared" si="367"/>
        <v/>
      </c>
      <c r="S2119" s="14" t="str">
        <f t="shared" si="368"/>
        <v>EMPTY</v>
      </c>
      <c r="T2119" s="14" t="str">
        <f t="shared" si="369"/>
        <v>EMPTY</v>
      </c>
      <c r="U2119" s="14" t="str">
        <f t="shared" si="370"/>
        <v>EMPTY</v>
      </c>
      <c r="V2119" s="14" t="str">
        <f t="shared" si="371"/>
        <v>EMPTY</v>
      </c>
      <c r="W2119" s="14" t="str">
        <f>IF(L2119="beforeTx",timingTable[[#This Row],[FRT32_val]]-timingTable[[#This Row],[FRT32_trace]],"EMPTY")</f>
        <v>EMPTY</v>
      </c>
      <c r="X2119" s="14" t="str">
        <f t="shared" si="372"/>
        <v>EMPTY</v>
      </c>
      <c r="Y2119" s="14" t="str">
        <f t="shared" si="373"/>
        <v>EMPTY</v>
      </c>
      <c r="Z2119" s="14" t="str">
        <f>IF(AND(P2119="beforeRx",O2120="afterRx"),J2120-timingTable[[#This Row],[FRT32_trace]],"EMPTY")</f>
        <v>EMPTY</v>
      </c>
      <c r="AA2119" s="14" t="str">
        <f>IF(AND(timingTable[[#This Row],[txEnd]]="txEnd",Q2123="rxStart"),I2123-timingTable[[#This Row],[FRT32_val]],"EMPTY")</f>
        <v>EMPTY</v>
      </c>
    </row>
    <row r="2120" spans="1:27" x14ac:dyDescent="0.25">
      <c r="A2120" s="14" t="s">
        <v>7431</v>
      </c>
      <c r="B2120">
        <v>335695312765</v>
      </c>
      <c r="C2120" s="14" t="s">
        <v>15561</v>
      </c>
      <c r="D2120">
        <v>151</v>
      </c>
      <c r="E2120" s="14" t="s">
        <v>7876</v>
      </c>
      <c r="F2120" s="14" t="s">
        <v>7936</v>
      </c>
      <c r="G2120" s="14">
        <f>timingTable[[#This Row],[FRT_DEC]]-B2119</f>
        <v>19999</v>
      </c>
      <c r="H21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INFO]]))),H2119)</f>
        <v>145</v>
      </c>
      <c r="I21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0" s="14">
        <f>HEX2DEC(RIGHT(timingTable[[#This Row],[FRT_HEX]],MIN(LEN(timingTable[[#This Row],[FRT_HEX]])-2,8)))</f>
        <v>687863677</v>
      </c>
      <c r="K2120" s="14" t="str">
        <f>IF(timingTable[[#This Row],['[TRACECODE']:.1]]=140,"afterTx","")</f>
        <v/>
      </c>
      <c r="L2120" s="14" t="str">
        <f t="shared" si="363"/>
        <v/>
      </c>
      <c r="M2120" s="14" t="str">
        <f>IF(AND(H2120=H2119,K2119="afterTx",timingTable[[#This Row],['[TRACECODE']:.1]]=6),"dc","")</f>
        <v/>
      </c>
      <c r="N2120" s="14" t="str">
        <f t="shared" si="364"/>
        <v/>
      </c>
      <c r="O2120" s="14" t="str">
        <f>IF(timingTable[[#This Row],['[TRACECODE']:.1]]=141,"afterRx","")</f>
        <v/>
      </c>
      <c r="P2120" s="14" t="str">
        <f t="shared" si="365"/>
        <v/>
      </c>
      <c r="Q2120" s="14" t="str">
        <f t="shared" si="366"/>
        <v/>
      </c>
      <c r="R2120" s="14" t="str">
        <f t="shared" si="367"/>
        <v/>
      </c>
      <c r="S2120" s="14" t="str">
        <f t="shared" si="368"/>
        <v>EMPTY</v>
      </c>
      <c r="T2120" s="14" t="str">
        <f t="shared" si="369"/>
        <v>EMPTY</v>
      </c>
      <c r="U2120" s="14" t="str">
        <f t="shared" si="370"/>
        <v>EMPTY</v>
      </c>
      <c r="V2120" s="14" t="str">
        <f t="shared" si="371"/>
        <v>EMPTY</v>
      </c>
      <c r="W2120" s="14" t="str">
        <f>IF(L2120="beforeTx",timingTable[[#This Row],[FRT32_val]]-timingTable[[#This Row],[FRT32_trace]],"EMPTY")</f>
        <v>EMPTY</v>
      </c>
      <c r="X2120" s="14" t="str">
        <f t="shared" si="372"/>
        <v>EMPTY</v>
      </c>
      <c r="Y2120" s="14" t="str">
        <f t="shared" si="373"/>
        <v>EMPTY</v>
      </c>
      <c r="Z2120" s="14" t="str">
        <f>IF(AND(P2120="beforeRx",O2121="afterRx"),J2121-timingTable[[#This Row],[FRT32_trace]],"EMPTY")</f>
        <v>EMPTY</v>
      </c>
      <c r="AA2120" s="14" t="str">
        <f>IF(AND(timingTable[[#This Row],[txEnd]]="txEnd",Q2124="rxStart"),I2124-timingTable[[#This Row],[FRT32_val]],"EMPTY")</f>
        <v>EMPTY</v>
      </c>
    </row>
    <row r="2121" spans="1:27" x14ac:dyDescent="0.25">
      <c r="A2121" s="14" t="s">
        <v>7434</v>
      </c>
      <c r="B2121">
        <v>335695332765</v>
      </c>
      <c r="C2121" s="14" t="s">
        <v>15563</v>
      </c>
      <c r="D2121">
        <v>151</v>
      </c>
      <c r="E2121" s="14" t="s">
        <v>7876</v>
      </c>
      <c r="F2121" s="14" t="s">
        <v>7936</v>
      </c>
      <c r="G2121" s="14">
        <f>timingTable[[#This Row],[FRT_DEC]]-B2120</f>
        <v>20000</v>
      </c>
      <c r="H21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INFO]]))),H2120)</f>
        <v>145</v>
      </c>
      <c r="I21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1" s="14">
        <f>HEX2DEC(RIGHT(timingTable[[#This Row],[FRT_HEX]],MIN(LEN(timingTable[[#This Row],[FRT_HEX]])-2,8)))</f>
        <v>687883677</v>
      </c>
      <c r="K2121" s="14" t="str">
        <f>IF(timingTable[[#This Row],['[TRACECODE']:.1]]=140,"afterTx","")</f>
        <v/>
      </c>
      <c r="L2121" s="14" t="str">
        <f t="shared" si="363"/>
        <v/>
      </c>
      <c r="M2121" s="14" t="str">
        <f>IF(AND(H2121=H2120,K2120="afterTx",timingTable[[#This Row],['[TRACECODE']:.1]]=6),"dc","")</f>
        <v/>
      </c>
      <c r="N2121" s="14" t="str">
        <f t="shared" si="364"/>
        <v/>
      </c>
      <c r="O2121" s="14" t="str">
        <f>IF(timingTable[[#This Row],['[TRACECODE']:.1]]=141,"afterRx","")</f>
        <v/>
      </c>
      <c r="P2121" s="14" t="str">
        <f t="shared" si="365"/>
        <v/>
      </c>
      <c r="Q2121" s="14" t="str">
        <f t="shared" si="366"/>
        <v/>
      </c>
      <c r="R2121" s="14" t="str">
        <f t="shared" si="367"/>
        <v/>
      </c>
      <c r="S2121" s="14" t="str">
        <f t="shared" si="368"/>
        <v>EMPTY</v>
      </c>
      <c r="T2121" s="14" t="str">
        <f t="shared" si="369"/>
        <v>EMPTY</v>
      </c>
      <c r="U2121" s="14" t="str">
        <f t="shared" si="370"/>
        <v>EMPTY</v>
      </c>
      <c r="V2121" s="14" t="str">
        <f t="shared" si="371"/>
        <v>EMPTY</v>
      </c>
      <c r="W2121" s="14" t="str">
        <f>IF(L2121="beforeTx",timingTable[[#This Row],[FRT32_val]]-timingTable[[#This Row],[FRT32_trace]],"EMPTY")</f>
        <v>EMPTY</v>
      </c>
      <c r="X2121" s="14" t="str">
        <f t="shared" si="372"/>
        <v>EMPTY</v>
      </c>
      <c r="Y2121" s="14" t="str">
        <f t="shared" si="373"/>
        <v>EMPTY</v>
      </c>
      <c r="Z2121" s="14" t="str">
        <f>IF(AND(P2121="beforeRx",O2122="afterRx"),J2122-timingTable[[#This Row],[FRT32_trace]],"EMPTY")</f>
        <v>EMPTY</v>
      </c>
      <c r="AA2121" s="14" t="str">
        <f>IF(AND(timingTable[[#This Row],[txEnd]]="txEnd",Q2125="rxStart"),I2125-timingTable[[#This Row],[FRT32_val]],"EMPTY")</f>
        <v>EMPTY</v>
      </c>
    </row>
    <row r="2122" spans="1:27" x14ac:dyDescent="0.25">
      <c r="A2122" s="14" t="s">
        <v>7436</v>
      </c>
      <c r="B2122">
        <v>335695352765</v>
      </c>
      <c r="C2122" s="14" t="s">
        <v>15565</v>
      </c>
      <c r="D2122">
        <v>151</v>
      </c>
      <c r="E2122" s="14" t="s">
        <v>7876</v>
      </c>
      <c r="F2122" s="14" t="s">
        <v>7936</v>
      </c>
      <c r="G2122" s="14">
        <f>timingTable[[#This Row],[FRT_DEC]]-B2121</f>
        <v>20000</v>
      </c>
      <c r="H21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INFO]]))),H2121)</f>
        <v>145</v>
      </c>
      <c r="I21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2" s="14">
        <f>HEX2DEC(RIGHT(timingTable[[#This Row],[FRT_HEX]],MIN(LEN(timingTable[[#This Row],[FRT_HEX]])-2,8)))</f>
        <v>687903677</v>
      </c>
      <c r="K2122" s="14" t="str">
        <f>IF(timingTable[[#This Row],['[TRACECODE']:.1]]=140,"afterTx","")</f>
        <v/>
      </c>
      <c r="L2122" s="14" t="str">
        <f t="shared" si="363"/>
        <v/>
      </c>
      <c r="M2122" s="14" t="str">
        <f>IF(AND(H2122=H2121,K2121="afterTx",timingTable[[#This Row],['[TRACECODE']:.1]]=6),"dc","")</f>
        <v/>
      </c>
      <c r="N2122" s="14" t="str">
        <f t="shared" si="364"/>
        <v/>
      </c>
      <c r="O2122" s="14" t="str">
        <f>IF(timingTable[[#This Row],['[TRACECODE']:.1]]=141,"afterRx","")</f>
        <v/>
      </c>
      <c r="P2122" s="14" t="str">
        <f t="shared" si="365"/>
        <v/>
      </c>
      <c r="Q2122" s="14" t="str">
        <f t="shared" si="366"/>
        <v/>
      </c>
      <c r="R2122" s="14" t="str">
        <f t="shared" si="367"/>
        <v/>
      </c>
      <c r="S2122" s="14" t="str">
        <f t="shared" si="368"/>
        <v>EMPTY</v>
      </c>
      <c r="T2122" s="14" t="str">
        <f t="shared" si="369"/>
        <v>EMPTY</v>
      </c>
      <c r="U2122" s="14" t="str">
        <f t="shared" si="370"/>
        <v>EMPTY</v>
      </c>
      <c r="V2122" s="14" t="str">
        <f t="shared" si="371"/>
        <v>EMPTY</v>
      </c>
      <c r="W2122" s="14" t="str">
        <f>IF(L2122="beforeTx",timingTable[[#This Row],[FRT32_val]]-timingTable[[#This Row],[FRT32_trace]],"EMPTY")</f>
        <v>EMPTY</v>
      </c>
      <c r="X2122" s="14" t="str">
        <f t="shared" si="372"/>
        <v>EMPTY</v>
      </c>
      <c r="Y2122" s="14" t="str">
        <f t="shared" si="373"/>
        <v>EMPTY</v>
      </c>
      <c r="Z2122" s="14" t="str">
        <f>IF(AND(P2122="beforeRx",O2123="afterRx"),J2123-timingTable[[#This Row],[FRT32_trace]],"EMPTY")</f>
        <v>EMPTY</v>
      </c>
      <c r="AA2122" s="14" t="str">
        <f>IF(AND(timingTable[[#This Row],[txEnd]]="txEnd",Q2126="rxStart"),I2126-timingTable[[#This Row],[FRT32_val]],"EMPTY")</f>
        <v>EMPTY</v>
      </c>
    </row>
    <row r="2123" spans="1:27" x14ac:dyDescent="0.25">
      <c r="A2123" s="14" t="s">
        <v>7438</v>
      </c>
      <c r="B2123">
        <v>335695372766</v>
      </c>
      <c r="C2123" s="14" t="s">
        <v>15567</v>
      </c>
      <c r="D2123">
        <v>151</v>
      </c>
      <c r="E2123" s="14" t="s">
        <v>7876</v>
      </c>
      <c r="F2123" s="14" t="s">
        <v>7936</v>
      </c>
      <c r="G2123" s="14">
        <f>timingTable[[#This Row],[FRT_DEC]]-B2122</f>
        <v>20001</v>
      </c>
      <c r="H21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INFO]]))),H2122)</f>
        <v>145</v>
      </c>
      <c r="I21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3" s="14">
        <f>HEX2DEC(RIGHT(timingTable[[#This Row],[FRT_HEX]],MIN(LEN(timingTable[[#This Row],[FRT_HEX]])-2,8)))</f>
        <v>687923678</v>
      </c>
      <c r="K2123" s="14" t="str">
        <f>IF(timingTable[[#This Row],['[TRACECODE']:.1]]=140,"afterTx","")</f>
        <v/>
      </c>
      <c r="L2123" s="14" t="str">
        <f t="shared" si="363"/>
        <v/>
      </c>
      <c r="M2123" s="14" t="str">
        <f>IF(AND(H2123=H2122,K2122="afterTx",timingTable[[#This Row],['[TRACECODE']:.1]]=6),"dc","")</f>
        <v/>
      </c>
      <c r="N2123" s="14" t="str">
        <f t="shared" si="364"/>
        <v/>
      </c>
      <c r="O2123" s="14" t="str">
        <f>IF(timingTable[[#This Row],['[TRACECODE']:.1]]=141,"afterRx","")</f>
        <v/>
      </c>
      <c r="P2123" s="14" t="str">
        <f t="shared" si="365"/>
        <v/>
      </c>
      <c r="Q2123" s="14" t="str">
        <f t="shared" si="366"/>
        <v/>
      </c>
      <c r="R2123" s="14" t="str">
        <f t="shared" si="367"/>
        <v/>
      </c>
      <c r="S2123" s="14" t="str">
        <f t="shared" si="368"/>
        <v>EMPTY</v>
      </c>
      <c r="T2123" s="14" t="str">
        <f t="shared" si="369"/>
        <v>EMPTY</v>
      </c>
      <c r="U2123" s="14" t="str">
        <f t="shared" si="370"/>
        <v>EMPTY</v>
      </c>
      <c r="V2123" s="14" t="str">
        <f t="shared" si="371"/>
        <v>EMPTY</v>
      </c>
      <c r="W2123" s="14" t="str">
        <f>IF(L2123="beforeTx",timingTable[[#This Row],[FRT32_val]]-timingTable[[#This Row],[FRT32_trace]],"EMPTY")</f>
        <v>EMPTY</v>
      </c>
      <c r="X2123" s="14" t="str">
        <f t="shared" si="372"/>
        <v>EMPTY</v>
      </c>
      <c r="Y2123" s="14" t="str">
        <f t="shared" si="373"/>
        <v>EMPTY</v>
      </c>
      <c r="Z2123" s="14" t="str">
        <f>IF(AND(P2123="beforeRx",O2124="afterRx"),J2124-timingTable[[#This Row],[FRT32_trace]],"EMPTY")</f>
        <v>EMPTY</v>
      </c>
      <c r="AA2123" s="14" t="str">
        <f>IF(AND(timingTable[[#This Row],[txEnd]]="txEnd",Q2127="rxStart"),I2127-timingTable[[#This Row],[FRT32_val]],"EMPTY")</f>
        <v>EMPTY</v>
      </c>
    </row>
    <row r="2124" spans="1:27" x14ac:dyDescent="0.25">
      <c r="A2124" s="14" t="s">
        <v>7440</v>
      </c>
      <c r="B2124">
        <v>335695391697</v>
      </c>
      <c r="C2124" s="14" t="s">
        <v>15569</v>
      </c>
      <c r="D2124">
        <v>151</v>
      </c>
      <c r="E2124" s="14" t="s">
        <v>7876</v>
      </c>
      <c r="F2124" s="14" t="s">
        <v>7945</v>
      </c>
      <c r="G2124" s="14">
        <f>timingTable[[#This Row],[FRT_DEC]]-B2123</f>
        <v>18931</v>
      </c>
      <c r="H21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INFO]]))),H2123)</f>
        <v>145</v>
      </c>
      <c r="I21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24" s="14">
        <f>HEX2DEC(RIGHT(timingTable[[#This Row],[FRT_HEX]],MIN(LEN(timingTable[[#This Row],[FRT_HEX]])-2,8)))</f>
        <v>687942609</v>
      </c>
      <c r="K2124" s="14" t="str">
        <f>IF(timingTable[[#This Row],['[TRACECODE']:.1]]=140,"afterTx","")</f>
        <v/>
      </c>
      <c r="L2124" s="14" t="str">
        <f t="shared" si="363"/>
        <v/>
      </c>
      <c r="M2124" s="14" t="str">
        <f>IF(AND(H2124=H2123,K2123="afterTx",timingTable[[#This Row],['[TRACECODE']:.1]]=6),"dc","")</f>
        <v/>
      </c>
      <c r="N2124" s="14" t="str">
        <f t="shared" si="364"/>
        <v/>
      </c>
      <c r="O2124" s="14" t="str">
        <f>IF(timingTable[[#This Row],['[TRACECODE']:.1]]=141,"afterRx","")</f>
        <v/>
      </c>
      <c r="P2124" s="14" t="str">
        <f t="shared" si="365"/>
        <v/>
      </c>
      <c r="Q2124" s="14" t="str">
        <f t="shared" si="366"/>
        <v/>
      </c>
      <c r="R2124" s="14" t="str">
        <f t="shared" si="367"/>
        <v/>
      </c>
      <c r="S2124" s="14" t="str">
        <f t="shared" si="368"/>
        <v>EMPTY</v>
      </c>
      <c r="T2124" s="14" t="str">
        <f t="shared" si="369"/>
        <v>EMPTY</v>
      </c>
      <c r="U2124" s="14" t="str">
        <f t="shared" si="370"/>
        <v>EMPTY</v>
      </c>
      <c r="V2124" s="14" t="str">
        <f t="shared" si="371"/>
        <v>EMPTY</v>
      </c>
      <c r="W2124" s="14" t="str">
        <f>IF(L2124="beforeTx",timingTable[[#This Row],[FRT32_val]]-timingTable[[#This Row],[FRT32_trace]],"EMPTY")</f>
        <v>EMPTY</v>
      </c>
      <c r="X2124" s="14" t="str">
        <f t="shared" si="372"/>
        <v>EMPTY</v>
      </c>
      <c r="Y2124" s="14" t="str">
        <f t="shared" si="373"/>
        <v>EMPTY</v>
      </c>
      <c r="Z2124" s="14" t="str">
        <f>IF(AND(P2124="beforeRx",O2125="afterRx"),J2125-timingTable[[#This Row],[FRT32_trace]],"EMPTY")</f>
        <v>EMPTY</v>
      </c>
      <c r="AA2124" s="14" t="str">
        <f>IF(AND(timingTable[[#This Row],[txEnd]]="txEnd",Q2128="rxStart"),I2128-timingTable[[#This Row],[FRT32_val]],"EMPTY")</f>
        <v>EMPTY</v>
      </c>
    </row>
    <row r="2125" spans="1:27" x14ac:dyDescent="0.25">
      <c r="A2125" s="14" t="s">
        <v>7442</v>
      </c>
      <c r="B2125">
        <v>335695392767</v>
      </c>
      <c r="C2125" s="14" t="s">
        <v>15571</v>
      </c>
      <c r="D2125">
        <v>151</v>
      </c>
      <c r="E2125" s="14" t="s">
        <v>7876</v>
      </c>
      <c r="F2125" s="14" t="s">
        <v>7936</v>
      </c>
      <c r="G2125" s="14">
        <f>timingTable[[#This Row],[FRT_DEC]]-B2124</f>
        <v>1070</v>
      </c>
      <c r="H21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INFO]]))),H2124)</f>
        <v>145</v>
      </c>
      <c r="I21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5" s="14">
        <f>HEX2DEC(RIGHT(timingTable[[#This Row],[FRT_HEX]],MIN(LEN(timingTable[[#This Row],[FRT_HEX]])-2,8)))</f>
        <v>687943679</v>
      </c>
      <c r="K2125" s="14" t="str">
        <f>IF(timingTable[[#This Row],['[TRACECODE']:.1]]=140,"afterTx","")</f>
        <v/>
      </c>
      <c r="L2125" s="14" t="str">
        <f t="shared" si="363"/>
        <v/>
      </c>
      <c r="M2125" s="14" t="str">
        <f>IF(AND(H2125=H2124,K2124="afterTx",timingTable[[#This Row],['[TRACECODE']:.1]]=6),"dc","")</f>
        <v/>
      </c>
      <c r="N2125" s="14" t="str">
        <f t="shared" si="364"/>
        <v/>
      </c>
      <c r="O2125" s="14" t="str">
        <f>IF(timingTable[[#This Row],['[TRACECODE']:.1]]=141,"afterRx","")</f>
        <v/>
      </c>
      <c r="P2125" s="14" t="str">
        <f t="shared" si="365"/>
        <v/>
      </c>
      <c r="Q2125" s="14" t="str">
        <f t="shared" si="366"/>
        <v/>
      </c>
      <c r="R2125" s="14" t="str">
        <f t="shared" si="367"/>
        <v/>
      </c>
      <c r="S2125" s="14" t="str">
        <f t="shared" si="368"/>
        <v>EMPTY</v>
      </c>
      <c r="T2125" s="14" t="str">
        <f t="shared" si="369"/>
        <v>EMPTY</v>
      </c>
      <c r="U2125" s="14" t="str">
        <f t="shared" si="370"/>
        <v>EMPTY</v>
      </c>
      <c r="V2125" s="14" t="str">
        <f t="shared" si="371"/>
        <v>EMPTY</v>
      </c>
      <c r="W2125" s="14" t="str">
        <f>IF(L2125="beforeTx",timingTable[[#This Row],[FRT32_val]]-timingTable[[#This Row],[FRT32_trace]],"EMPTY")</f>
        <v>EMPTY</v>
      </c>
      <c r="X2125" s="14" t="str">
        <f t="shared" si="372"/>
        <v>EMPTY</v>
      </c>
      <c r="Y2125" s="14" t="str">
        <f t="shared" si="373"/>
        <v>EMPTY</v>
      </c>
      <c r="Z2125" s="14" t="str">
        <f>IF(AND(P2125="beforeRx",O2126="afterRx"),J2126-timingTable[[#This Row],[FRT32_trace]],"EMPTY")</f>
        <v>EMPTY</v>
      </c>
      <c r="AA2125" s="14" t="str">
        <f>IF(AND(timingTable[[#This Row],[txEnd]]="txEnd",Q2129="rxStart"),I2129-timingTable[[#This Row],[FRT32_val]],"EMPTY")</f>
        <v>EMPTY</v>
      </c>
    </row>
    <row r="2126" spans="1:27" x14ac:dyDescent="0.25">
      <c r="A2126" s="14" t="s">
        <v>7444</v>
      </c>
      <c r="B2126">
        <v>335695412766</v>
      </c>
      <c r="C2126" s="14" t="s">
        <v>15573</v>
      </c>
      <c r="D2126">
        <v>151</v>
      </c>
      <c r="E2126" s="14" t="s">
        <v>7876</v>
      </c>
      <c r="F2126" s="14" t="s">
        <v>7936</v>
      </c>
      <c r="G2126" s="14">
        <f>timingTable[[#This Row],[FRT_DEC]]-B2125</f>
        <v>19999</v>
      </c>
      <c r="H21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INFO]]))),H2125)</f>
        <v>145</v>
      </c>
      <c r="I21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6" s="14">
        <f>HEX2DEC(RIGHT(timingTable[[#This Row],[FRT_HEX]],MIN(LEN(timingTable[[#This Row],[FRT_HEX]])-2,8)))</f>
        <v>687963678</v>
      </c>
      <c r="K2126" s="14" t="str">
        <f>IF(timingTable[[#This Row],['[TRACECODE']:.1]]=140,"afterTx","")</f>
        <v/>
      </c>
      <c r="L2126" s="14" t="str">
        <f t="shared" si="363"/>
        <v/>
      </c>
      <c r="M2126" s="14" t="str">
        <f>IF(AND(H2126=H2125,K2125="afterTx",timingTable[[#This Row],['[TRACECODE']:.1]]=6),"dc","")</f>
        <v/>
      </c>
      <c r="N2126" s="14" t="str">
        <f t="shared" si="364"/>
        <v/>
      </c>
      <c r="O2126" s="14" t="str">
        <f>IF(timingTable[[#This Row],['[TRACECODE']:.1]]=141,"afterRx","")</f>
        <v/>
      </c>
      <c r="P2126" s="14" t="str">
        <f t="shared" si="365"/>
        <v/>
      </c>
      <c r="Q2126" s="14" t="str">
        <f t="shared" si="366"/>
        <v/>
      </c>
      <c r="R2126" s="14" t="str">
        <f t="shared" si="367"/>
        <v/>
      </c>
      <c r="S2126" s="14" t="str">
        <f t="shared" si="368"/>
        <v>EMPTY</v>
      </c>
      <c r="T2126" s="14" t="str">
        <f t="shared" si="369"/>
        <v>EMPTY</v>
      </c>
      <c r="U2126" s="14" t="str">
        <f t="shared" si="370"/>
        <v>EMPTY</v>
      </c>
      <c r="V2126" s="14" t="str">
        <f t="shared" si="371"/>
        <v>EMPTY</v>
      </c>
      <c r="W2126" s="14" t="str">
        <f>IF(L2126="beforeTx",timingTable[[#This Row],[FRT32_val]]-timingTable[[#This Row],[FRT32_trace]],"EMPTY")</f>
        <v>EMPTY</v>
      </c>
      <c r="X2126" s="14" t="str">
        <f t="shared" si="372"/>
        <v>EMPTY</v>
      </c>
      <c r="Y2126" s="14" t="str">
        <f t="shared" si="373"/>
        <v>EMPTY</v>
      </c>
      <c r="Z2126" s="14" t="str">
        <f>IF(AND(P2126="beforeRx",O2127="afterRx"),J2127-timingTable[[#This Row],[FRT32_trace]],"EMPTY")</f>
        <v>EMPTY</v>
      </c>
      <c r="AA2126" s="14" t="str">
        <f>IF(AND(timingTable[[#This Row],[txEnd]]="txEnd",Q2130="rxStart"),I2130-timingTable[[#This Row],[FRT32_val]],"EMPTY")</f>
        <v>EMPTY</v>
      </c>
    </row>
    <row r="2127" spans="1:27" x14ac:dyDescent="0.25">
      <c r="A2127" s="14" t="s">
        <v>7446</v>
      </c>
      <c r="B2127">
        <v>335695432765</v>
      </c>
      <c r="C2127" s="14" t="s">
        <v>15575</v>
      </c>
      <c r="D2127">
        <v>151</v>
      </c>
      <c r="E2127" s="14" t="s">
        <v>7876</v>
      </c>
      <c r="F2127" s="14" t="s">
        <v>7936</v>
      </c>
      <c r="G2127" s="14">
        <f>timingTable[[#This Row],[FRT_DEC]]-B2126</f>
        <v>19999</v>
      </c>
      <c r="H21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INFO]]))),H2126)</f>
        <v>145</v>
      </c>
      <c r="I21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7" s="14">
        <f>HEX2DEC(RIGHT(timingTable[[#This Row],[FRT_HEX]],MIN(LEN(timingTable[[#This Row],[FRT_HEX]])-2,8)))</f>
        <v>687983677</v>
      </c>
      <c r="K2127" s="14" t="str">
        <f>IF(timingTable[[#This Row],['[TRACECODE']:.1]]=140,"afterTx","")</f>
        <v/>
      </c>
      <c r="L2127" s="14" t="str">
        <f t="shared" si="363"/>
        <v/>
      </c>
      <c r="M2127" s="14" t="str">
        <f>IF(AND(H2127=H2126,K2126="afterTx",timingTable[[#This Row],['[TRACECODE']:.1]]=6),"dc","")</f>
        <v/>
      </c>
      <c r="N2127" s="14" t="str">
        <f t="shared" si="364"/>
        <v/>
      </c>
      <c r="O2127" s="14" t="str">
        <f>IF(timingTable[[#This Row],['[TRACECODE']:.1]]=141,"afterRx","")</f>
        <v/>
      </c>
      <c r="P2127" s="14" t="str">
        <f t="shared" si="365"/>
        <v/>
      </c>
      <c r="Q2127" s="14" t="str">
        <f t="shared" si="366"/>
        <v/>
      </c>
      <c r="R2127" s="14" t="str">
        <f t="shared" si="367"/>
        <v/>
      </c>
      <c r="S2127" s="14" t="str">
        <f t="shared" si="368"/>
        <v>EMPTY</v>
      </c>
      <c r="T2127" s="14" t="str">
        <f t="shared" si="369"/>
        <v>EMPTY</v>
      </c>
      <c r="U2127" s="14" t="str">
        <f t="shared" si="370"/>
        <v>EMPTY</v>
      </c>
      <c r="V2127" s="14" t="str">
        <f t="shared" si="371"/>
        <v>EMPTY</v>
      </c>
      <c r="W2127" s="14" t="str">
        <f>IF(L2127="beforeTx",timingTable[[#This Row],[FRT32_val]]-timingTable[[#This Row],[FRT32_trace]],"EMPTY")</f>
        <v>EMPTY</v>
      </c>
      <c r="X2127" s="14" t="str">
        <f t="shared" si="372"/>
        <v>EMPTY</v>
      </c>
      <c r="Y2127" s="14" t="str">
        <f t="shared" si="373"/>
        <v>EMPTY</v>
      </c>
      <c r="Z2127" s="14" t="str">
        <f>IF(AND(P2127="beforeRx",O2128="afterRx"),J2128-timingTable[[#This Row],[FRT32_trace]],"EMPTY")</f>
        <v>EMPTY</v>
      </c>
      <c r="AA2127" s="14" t="str">
        <f>IF(AND(timingTable[[#This Row],[txEnd]]="txEnd",Q2131="rxStart"),I2131-timingTable[[#This Row],[FRT32_val]],"EMPTY")</f>
        <v>EMPTY</v>
      </c>
    </row>
    <row r="2128" spans="1:27" x14ac:dyDescent="0.25">
      <c r="A2128" s="14" t="s">
        <v>7448</v>
      </c>
      <c r="B2128">
        <v>335695452768</v>
      </c>
      <c r="C2128" s="14" t="s">
        <v>15577</v>
      </c>
      <c r="D2128">
        <v>151</v>
      </c>
      <c r="E2128" s="14" t="s">
        <v>7876</v>
      </c>
      <c r="F2128" s="14" t="s">
        <v>7936</v>
      </c>
      <c r="G2128" s="14">
        <f>timingTable[[#This Row],[FRT_DEC]]-B2127</f>
        <v>20003</v>
      </c>
      <c r="H21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INFO]]))),H2127)</f>
        <v>145</v>
      </c>
      <c r="I21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8" s="14">
        <f>HEX2DEC(RIGHT(timingTable[[#This Row],[FRT_HEX]],MIN(LEN(timingTable[[#This Row],[FRT_HEX]])-2,8)))</f>
        <v>688003680</v>
      </c>
      <c r="K2128" s="14" t="str">
        <f>IF(timingTable[[#This Row],['[TRACECODE']:.1]]=140,"afterTx","")</f>
        <v/>
      </c>
      <c r="L2128" s="14" t="str">
        <f t="shared" si="363"/>
        <v/>
      </c>
      <c r="M2128" s="14" t="str">
        <f>IF(AND(H2128=H2127,K2127="afterTx",timingTable[[#This Row],['[TRACECODE']:.1]]=6),"dc","")</f>
        <v/>
      </c>
      <c r="N2128" s="14" t="str">
        <f t="shared" si="364"/>
        <v/>
      </c>
      <c r="O2128" s="14" t="str">
        <f>IF(timingTable[[#This Row],['[TRACECODE']:.1]]=141,"afterRx","")</f>
        <v/>
      </c>
      <c r="P2128" s="14" t="str">
        <f t="shared" si="365"/>
        <v/>
      </c>
      <c r="Q2128" s="14" t="str">
        <f t="shared" si="366"/>
        <v/>
      </c>
      <c r="R2128" s="14" t="str">
        <f t="shared" si="367"/>
        <v/>
      </c>
      <c r="S2128" s="14" t="str">
        <f t="shared" si="368"/>
        <v>EMPTY</v>
      </c>
      <c r="T2128" s="14" t="str">
        <f t="shared" si="369"/>
        <v>EMPTY</v>
      </c>
      <c r="U2128" s="14" t="str">
        <f t="shared" si="370"/>
        <v>EMPTY</v>
      </c>
      <c r="V2128" s="14" t="str">
        <f t="shared" si="371"/>
        <v>EMPTY</v>
      </c>
      <c r="W2128" s="14" t="str">
        <f>IF(L2128="beforeTx",timingTable[[#This Row],[FRT32_val]]-timingTable[[#This Row],[FRT32_trace]],"EMPTY")</f>
        <v>EMPTY</v>
      </c>
      <c r="X2128" s="14" t="str">
        <f t="shared" si="372"/>
        <v>EMPTY</v>
      </c>
      <c r="Y2128" s="14" t="str">
        <f t="shared" si="373"/>
        <v>EMPTY</v>
      </c>
      <c r="Z2128" s="14" t="str">
        <f>IF(AND(P2128="beforeRx",O2129="afterRx"),J2129-timingTable[[#This Row],[FRT32_trace]],"EMPTY")</f>
        <v>EMPTY</v>
      </c>
      <c r="AA2128" s="14" t="str">
        <f>IF(AND(timingTable[[#This Row],[txEnd]]="txEnd",Q2132="rxStart"),I2132-timingTable[[#This Row],[FRT32_val]],"EMPTY")</f>
        <v>EMPTY</v>
      </c>
    </row>
    <row r="2129" spans="1:27" x14ac:dyDescent="0.25">
      <c r="A2129" s="14" t="s">
        <v>7450</v>
      </c>
      <c r="B2129">
        <v>335695472766</v>
      </c>
      <c r="C2129" s="14" t="s">
        <v>15579</v>
      </c>
      <c r="D2129">
        <v>151</v>
      </c>
      <c r="E2129" s="14" t="s">
        <v>7876</v>
      </c>
      <c r="F2129" s="14" t="s">
        <v>7936</v>
      </c>
      <c r="G2129" s="14">
        <f>timingTable[[#This Row],[FRT_DEC]]-B2128</f>
        <v>19998</v>
      </c>
      <c r="H21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INFO]]))),H2128)</f>
        <v>145</v>
      </c>
      <c r="I21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29" s="14">
        <f>HEX2DEC(RIGHT(timingTable[[#This Row],[FRT_HEX]],MIN(LEN(timingTable[[#This Row],[FRT_HEX]])-2,8)))</f>
        <v>688023678</v>
      </c>
      <c r="K2129" s="14" t="str">
        <f>IF(timingTable[[#This Row],['[TRACECODE']:.1]]=140,"afterTx","")</f>
        <v/>
      </c>
      <c r="L2129" s="14" t="str">
        <f t="shared" si="363"/>
        <v/>
      </c>
      <c r="M2129" s="14" t="str">
        <f>IF(AND(H2129=H2128,K2128="afterTx",timingTable[[#This Row],['[TRACECODE']:.1]]=6),"dc","")</f>
        <v/>
      </c>
      <c r="N2129" s="14" t="str">
        <f t="shared" si="364"/>
        <v/>
      </c>
      <c r="O2129" s="14" t="str">
        <f>IF(timingTable[[#This Row],['[TRACECODE']:.1]]=141,"afterRx","")</f>
        <v/>
      </c>
      <c r="P2129" s="14" t="str">
        <f t="shared" si="365"/>
        <v/>
      </c>
      <c r="Q2129" s="14" t="str">
        <f t="shared" si="366"/>
        <v/>
      </c>
      <c r="R2129" s="14" t="str">
        <f t="shared" si="367"/>
        <v/>
      </c>
      <c r="S2129" s="14" t="str">
        <f t="shared" si="368"/>
        <v>EMPTY</v>
      </c>
      <c r="T2129" s="14" t="str">
        <f t="shared" si="369"/>
        <v>EMPTY</v>
      </c>
      <c r="U2129" s="14" t="str">
        <f t="shared" si="370"/>
        <v>EMPTY</v>
      </c>
      <c r="V2129" s="14" t="str">
        <f t="shared" si="371"/>
        <v>EMPTY</v>
      </c>
      <c r="W2129" s="14" t="str">
        <f>IF(L2129="beforeTx",timingTable[[#This Row],[FRT32_val]]-timingTable[[#This Row],[FRT32_trace]],"EMPTY")</f>
        <v>EMPTY</v>
      </c>
      <c r="X2129" s="14" t="str">
        <f t="shared" si="372"/>
        <v>EMPTY</v>
      </c>
      <c r="Y2129" s="14" t="str">
        <f t="shared" si="373"/>
        <v>EMPTY</v>
      </c>
      <c r="Z2129" s="14" t="str">
        <f>IF(AND(P2129="beforeRx",O2130="afterRx"),J2130-timingTable[[#This Row],[FRT32_trace]],"EMPTY")</f>
        <v>EMPTY</v>
      </c>
      <c r="AA2129" s="14" t="str">
        <f>IF(AND(timingTable[[#This Row],[txEnd]]="txEnd",Q2133="rxStart"),I2133-timingTable[[#This Row],[FRT32_val]],"EMPTY")</f>
        <v>EMPTY</v>
      </c>
    </row>
    <row r="2130" spans="1:27" x14ac:dyDescent="0.25">
      <c r="A2130" s="14" t="s">
        <v>7452</v>
      </c>
      <c r="B2130">
        <v>335695491697</v>
      </c>
      <c r="C2130" s="14" t="s">
        <v>15581</v>
      </c>
      <c r="D2130">
        <v>151</v>
      </c>
      <c r="E2130" s="14" t="s">
        <v>7876</v>
      </c>
      <c r="F2130" s="14" t="s">
        <v>7945</v>
      </c>
      <c r="G2130" s="14">
        <f>timingTable[[#This Row],[FRT_DEC]]-B2129</f>
        <v>18931</v>
      </c>
      <c r="H21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INFO]]))),H2129)</f>
        <v>145</v>
      </c>
      <c r="I21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30" s="14">
        <f>HEX2DEC(RIGHT(timingTable[[#This Row],[FRT_HEX]],MIN(LEN(timingTable[[#This Row],[FRT_HEX]])-2,8)))</f>
        <v>688042609</v>
      </c>
      <c r="K2130" s="14" t="str">
        <f>IF(timingTable[[#This Row],['[TRACECODE']:.1]]=140,"afterTx","")</f>
        <v/>
      </c>
      <c r="L2130" s="14" t="str">
        <f t="shared" si="363"/>
        <v/>
      </c>
      <c r="M2130" s="14" t="str">
        <f>IF(AND(H2130=H2129,K2129="afterTx",timingTable[[#This Row],['[TRACECODE']:.1]]=6),"dc","")</f>
        <v/>
      </c>
      <c r="N2130" s="14" t="str">
        <f t="shared" si="364"/>
        <v/>
      </c>
      <c r="O2130" s="14" t="str">
        <f>IF(timingTable[[#This Row],['[TRACECODE']:.1]]=141,"afterRx","")</f>
        <v/>
      </c>
      <c r="P2130" s="14" t="str">
        <f t="shared" si="365"/>
        <v/>
      </c>
      <c r="Q2130" s="14" t="str">
        <f t="shared" si="366"/>
        <v/>
      </c>
      <c r="R2130" s="14" t="str">
        <f t="shared" si="367"/>
        <v/>
      </c>
      <c r="S2130" s="14" t="str">
        <f t="shared" si="368"/>
        <v>EMPTY</v>
      </c>
      <c r="T2130" s="14" t="str">
        <f t="shared" si="369"/>
        <v>EMPTY</v>
      </c>
      <c r="U2130" s="14" t="str">
        <f t="shared" si="370"/>
        <v>EMPTY</v>
      </c>
      <c r="V2130" s="14" t="str">
        <f t="shared" si="371"/>
        <v>EMPTY</v>
      </c>
      <c r="W2130" s="14" t="str">
        <f>IF(L2130="beforeTx",timingTable[[#This Row],[FRT32_val]]-timingTable[[#This Row],[FRT32_trace]],"EMPTY")</f>
        <v>EMPTY</v>
      </c>
      <c r="X2130" s="14" t="str">
        <f t="shared" si="372"/>
        <v>EMPTY</v>
      </c>
      <c r="Y2130" s="14" t="str">
        <f t="shared" si="373"/>
        <v>EMPTY</v>
      </c>
      <c r="Z2130" s="14" t="str">
        <f>IF(AND(P2130="beforeRx",O2131="afterRx"),J2131-timingTable[[#This Row],[FRT32_trace]],"EMPTY")</f>
        <v>EMPTY</v>
      </c>
      <c r="AA2130" s="14" t="str">
        <f>IF(AND(timingTable[[#This Row],[txEnd]]="txEnd",Q2134="rxStart"),I2134-timingTable[[#This Row],[FRT32_val]],"EMPTY")</f>
        <v>EMPTY</v>
      </c>
    </row>
    <row r="2131" spans="1:27" x14ac:dyDescent="0.25">
      <c r="A2131" s="14" t="s">
        <v>7454</v>
      </c>
      <c r="B2131">
        <v>335695492775</v>
      </c>
      <c r="C2131" s="14" t="s">
        <v>15583</v>
      </c>
      <c r="D2131">
        <v>151</v>
      </c>
      <c r="E2131" s="14" t="s">
        <v>7876</v>
      </c>
      <c r="F2131" s="14" t="s">
        <v>7936</v>
      </c>
      <c r="G2131" s="14">
        <f>timingTable[[#This Row],[FRT_DEC]]-B2130</f>
        <v>1078</v>
      </c>
      <c r="H21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INFO]]))),H2130)</f>
        <v>145</v>
      </c>
      <c r="I21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1" s="14">
        <f>HEX2DEC(RIGHT(timingTable[[#This Row],[FRT_HEX]],MIN(LEN(timingTable[[#This Row],[FRT_HEX]])-2,8)))</f>
        <v>688043687</v>
      </c>
      <c r="K2131" s="14" t="str">
        <f>IF(timingTable[[#This Row],['[TRACECODE']:.1]]=140,"afterTx","")</f>
        <v/>
      </c>
      <c r="L2131" s="14" t="str">
        <f t="shared" si="363"/>
        <v/>
      </c>
      <c r="M2131" s="14" t="str">
        <f>IF(AND(H2131=H2130,K2130="afterTx",timingTable[[#This Row],['[TRACECODE']:.1]]=6),"dc","")</f>
        <v/>
      </c>
      <c r="N2131" s="14" t="str">
        <f t="shared" si="364"/>
        <v/>
      </c>
      <c r="O2131" s="14" t="str">
        <f>IF(timingTable[[#This Row],['[TRACECODE']:.1]]=141,"afterRx","")</f>
        <v/>
      </c>
      <c r="P2131" s="14" t="str">
        <f t="shared" si="365"/>
        <v/>
      </c>
      <c r="Q2131" s="14" t="str">
        <f t="shared" si="366"/>
        <v/>
      </c>
      <c r="R2131" s="14" t="str">
        <f t="shared" si="367"/>
        <v/>
      </c>
      <c r="S2131" s="14" t="str">
        <f t="shared" si="368"/>
        <v>EMPTY</v>
      </c>
      <c r="T2131" s="14" t="str">
        <f t="shared" si="369"/>
        <v>EMPTY</v>
      </c>
      <c r="U2131" s="14" t="str">
        <f t="shared" si="370"/>
        <v>EMPTY</v>
      </c>
      <c r="V2131" s="14" t="str">
        <f t="shared" si="371"/>
        <v>EMPTY</v>
      </c>
      <c r="W2131" s="14" t="str">
        <f>IF(L2131="beforeTx",timingTable[[#This Row],[FRT32_val]]-timingTable[[#This Row],[FRT32_trace]],"EMPTY")</f>
        <v>EMPTY</v>
      </c>
      <c r="X2131" s="14" t="str">
        <f t="shared" si="372"/>
        <v>EMPTY</v>
      </c>
      <c r="Y2131" s="14" t="str">
        <f t="shared" si="373"/>
        <v>EMPTY</v>
      </c>
      <c r="Z2131" s="14" t="str">
        <f>IF(AND(P2131="beforeRx",O2132="afterRx"),J2132-timingTable[[#This Row],[FRT32_trace]],"EMPTY")</f>
        <v>EMPTY</v>
      </c>
      <c r="AA2131" s="14" t="str">
        <f>IF(AND(timingTable[[#This Row],[txEnd]]="txEnd",Q2135="rxStart"),I2135-timingTable[[#This Row],[FRT32_val]],"EMPTY")</f>
        <v>EMPTY</v>
      </c>
    </row>
    <row r="2132" spans="1:27" x14ac:dyDescent="0.25">
      <c r="A2132" s="14" t="s">
        <v>7456</v>
      </c>
      <c r="B2132">
        <v>335695512766</v>
      </c>
      <c r="C2132" s="14" t="s">
        <v>15585</v>
      </c>
      <c r="D2132">
        <v>151</v>
      </c>
      <c r="E2132" s="14" t="s">
        <v>7876</v>
      </c>
      <c r="F2132" s="14" t="s">
        <v>7936</v>
      </c>
      <c r="G2132" s="14">
        <f>timingTable[[#This Row],[FRT_DEC]]-B2131</f>
        <v>19991</v>
      </c>
      <c r="H21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INFO]]))),H2131)</f>
        <v>145</v>
      </c>
      <c r="I21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2" s="14">
        <f>HEX2DEC(RIGHT(timingTable[[#This Row],[FRT_HEX]],MIN(LEN(timingTable[[#This Row],[FRT_HEX]])-2,8)))</f>
        <v>688063678</v>
      </c>
      <c r="K2132" s="14" t="str">
        <f>IF(timingTable[[#This Row],['[TRACECODE']:.1]]=140,"afterTx","")</f>
        <v/>
      </c>
      <c r="L2132" s="14" t="str">
        <f t="shared" si="363"/>
        <v/>
      </c>
      <c r="M2132" s="14" t="str">
        <f>IF(AND(H2132=H2131,K2131="afterTx",timingTable[[#This Row],['[TRACECODE']:.1]]=6),"dc","")</f>
        <v/>
      </c>
      <c r="N2132" s="14" t="str">
        <f t="shared" si="364"/>
        <v/>
      </c>
      <c r="O2132" s="14" t="str">
        <f>IF(timingTable[[#This Row],['[TRACECODE']:.1]]=141,"afterRx","")</f>
        <v/>
      </c>
      <c r="P2132" s="14" t="str">
        <f t="shared" si="365"/>
        <v/>
      </c>
      <c r="Q2132" s="14" t="str">
        <f t="shared" si="366"/>
        <v/>
      </c>
      <c r="R2132" s="14" t="str">
        <f t="shared" si="367"/>
        <v/>
      </c>
      <c r="S2132" s="14" t="str">
        <f t="shared" si="368"/>
        <v>EMPTY</v>
      </c>
      <c r="T2132" s="14" t="str">
        <f t="shared" si="369"/>
        <v>EMPTY</v>
      </c>
      <c r="U2132" s="14" t="str">
        <f t="shared" si="370"/>
        <v>EMPTY</v>
      </c>
      <c r="V2132" s="14" t="str">
        <f t="shared" si="371"/>
        <v>EMPTY</v>
      </c>
      <c r="W2132" s="14" t="str">
        <f>IF(L2132="beforeTx",timingTable[[#This Row],[FRT32_val]]-timingTable[[#This Row],[FRT32_trace]],"EMPTY")</f>
        <v>EMPTY</v>
      </c>
      <c r="X2132" s="14" t="str">
        <f t="shared" si="372"/>
        <v>EMPTY</v>
      </c>
      <c r="Y2132" s="14" t="str">
        <f t="shared" si="373"/>
        <v>EMPTY</v>
      </c>
      <c r="Z2132" s="14" t="str">
        <f>IF(AND(P2132="beforeRx",O2133="afterRx"),J2133-timingTable[[#This Row],[FRT32_trace]],"EMPTY")</f>
        <v>EMPTY</v>
      </c>
      <c r="AA2132" s="14" t="str">
        <f>IF(AND(timingTable[[#This Row],[txEnd]]="txEnd",Q2136="rxStart"),I2136-timingTable[[#This Row],[FRT32_val]],"EMPTY")</f>
        <v>EMPTY</v>
      </c>
    </row>
    <row r="2133" spans="1:27" x14ac:dyDescent="0.25">
      <c r="A2133" s="14" t="s">
        <v>7458</v>
      </c>
      <c r="B2133">
        <v>335695532780</v>
      </c>
      <c r="C2133" s="14" t="s">
        <v>15587</v>
      </c>
      <c r="D2133">
        <v>151</v>
      </c>
      <c r="E2133" s="14" t="s">
        <v>7876</v>
      </c>
      <c r="F2133" s="14" t="s">
        <v>7936</v>
      </c>
      <c r="G2133" s="14">
        <f>timingTable[[#This Row],[FRT_DEC]]-B2132</f>
        <v>20014</v>
      </c>
      <c r="H21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INFO]]))),H2132)</f>
        <v>145</v>
      </c>
      <c r="I21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3" s="14">
        <f>HEX2DEC(RIGHT(timingTable[[#This Row],[FRT_HEX]],MIN(LEN(timingTable[[#This Row],[FRT_HEX]])-2,8)))</f>
        <v>688083692</v>
      </c>
      <c r="K2133" s="14" t="str">
        <f>IF(timingTable[[#This Row],['[TRACECODE']:.1]]=140,"afterTx","")</f>
        <v/>
      </c>
      <c r="L2133" s="14" t="str">
        <f t="shared" si="363"/>
        <v/>
      </c>
      <c r="M2133" s="14" t="str">
        <f>IF(AND(H2133=H2132,K2132="afterTx",timingTable[[#This Row],['[TRACECODE']:.1]]=6),"dc","")</f>
        <v/>
      </c>
      <c r="N2133" s="14" t="str">
        <f t="shared" si="364"/>
        <v/>
      </c>
      <c r="O2133" s="14" t="str">
        <f>IF(timingTable[[#This Row],['[TRACECODE']:.1]]=141,"afterRx","")</f>
        <v/>
      </c>
      <c r="P2133" s="14" t="str">
        <f t="shared" si="365"/>
        <v/>
      </c>
      <c r="Q2133" s="14" t="str">
        <f t="shared" si="366"/>
        <v/>
      </c>
      <c r="R2133" s="14" t="str">
        <f t="shared" si="367"/>
        <v/>
      </c>
      <c r="S2133" s="14" t="str">
        <f t="shared" si="368"/>
        <v>EMPTY</v>
      </c>
      <c r="T2133" s="14" t="str">
        <f t="shared" si="369"/>
        <v>EMPTY</v>
      </c>
      <c r="U2133" s="14" t="str">
        <f t="shared" si="370"/>
        <v>EMPTY</v>
      </c>
      <c r="V2133" s="14" t="str">
        <f t="shared" si="371"/>
        <v>EMPTY</v>
      </c>
      <c r="W2133" s="14" t="str">
        <f>IF(L2133="beforeTx",timingTable[[#This Row],[FRT32_val]]-timingTable[[#This Row],[FRT32_trace]],"EMPTY")</f>
        <v>EMPTY</v>
      </c>
      <c r="X2133" s="14" t="str">
        <f t="shared" si="372"/>
        <v>EMPTY</v>
      </c>
      <c r="Y2133" s="14" t="str">
        <f t="shared" si="373"/>
        <v>EMPTY</v>
      </c>
      <c r="Z2133" s="14" t="str">
        <f>IF(AND(P2133="beforeRx",O2134="afterRx"),J2134-timingTable[[#This Row],[FRT32_trace]],"EMPTY")</f>
        <v>EMPTY</v>
      </c>
      <c r="AA2133" s="14" t="str">
        <f>IF(AND(timingTable[[#This Row],[txEnd]]="txEnd",Q2137="rxStart"),I2137-timingTable[[#This Row],[FRT32_val]],"EMPTY")</f>
        <v>EMPTY</v>
      </c>
    </row>
    <row r="2134" spans="1:27" x14ac:dyDescent="0.25">
      <c r="A2134" s="14" t="s">
        <v>7460</v>
      </c>
      <c r="B2134">
        <v>335695552766</v>
      </c>
      <c r="C2134" s="14" t="s">
        <v>15589</v>
      </c>
      <c r="D2134">
        <v>151</v>
      </c>
      <c r="E2134" s="14" t="s">
        <v>7876</v>
      </c>
      <c r="F2134" s="14" t="s">
        <v>7936</v>
      </c>
      <c r="G2134" s="14">
        <f>timingTable[[#This Row],[FRT_DEC]]-B2133</f>
        <v>19986</v>
      </c>
      <c r="H21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INFO]]))),H2133)</f>
        <v>145</v>
      </c>
      <c r="I21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4" s="14">
        <f>HEX2DEC(RIGHT(timingTable[[#This Row],[FRT_HEX]],MIN(LEN(timingTable[[#This Row],[FRT_HEX]])-2,8)))</f>
        <v>688103678</v>
      </c>
      <c r="K2134" s="14" t="str">
        <f>IF(timingTable[[#This Row],['[TRACECODE']:.1]]=140,"afterTx","")</f>
        <v/>
      </c>
      <c r="L2134" s="14" t="str">
        <f t="shared" si="363"/>
        <v/>
      </c>
      <c r="M2134" s="14" t="str">
        <f>IF(AND(H2134=H2133,K2133="afterTx",timingTable[[#This Row],['[TRACECODE']:.1]]=6),"dc","")</f>
        <v/>
      </c>
      <c r="N2134" s="14" t="str">
        <f t="shared" si="364"/>
        <v/>
      </c>
      <c r="O2134" s="14" t="str">
        <f>IF(timingTable[[#This Row],['[TRACECODE']:.1]]=141,"afterRx","")</f>
        <v/>
      </c>
      <c r="P2134" s="14" t="str">
        <f t="shared" si="365"/>
        <v/>
      </c>
      <c r="Q2134" s="14" t="str">
        <f t="shared" si="366"/>
        <v/>
      </c>
      <c r="R2134" s="14" t="str">
        <f t="shared" si="367"/>
        <v/>
      </c>
      <c r="S2134" s="14" t="str">
        <f t="shared" si="368"/>
        <v>EMPTY</v>
      </c>
      <c r="T2134" s="14" t="str">
        <f t="shared" si="369"/>
        <v>EMPTY</v>
      </c>
      <c r="U2134" s="14" t="str">
        <f t="shared" si="370"/>
        <v>EMPTY</v>
      </c>
      <c r="V2134" s="14" t="str">
        <f t="shared" si="371"/>
        <v>EMPTY</v>
      </c>
      <c r="W2134" s="14" t="str">
        <f>IF(L2134="beforeTx",timingTable[[#This Row],[FRT32_val]]-timingTable[[#This Row],[FRT32_trace]],"EMPTY")</f>
        <v>EMPTY</v>
      </c>
      <c r="X2134" s="14" t="str">
        <f t="shared" si="372"/>
        <v>EMPTY</v>
      </c>
      <c r="Y2134" s="14" t="str">
        <f t="shared" si="373"/>
        <v>EMPTY</v>
      </c>
      <c r="Z2134" s="14" t="str">
        <f>IF(AND(P2134="beforeRx",O2135="afterRx"),J2135-timingTable[[#This Row],[FRT32_trace]],"EMPTY")</f>
        <v>EMPTY</v>
      </c>
      <c r="AA2134" s="14" t="str">
        <f>IF(AND(timingTable[[#This Row],[txEnd]]="txEnd",Q2138="rxStart"),I2138-timingTable[[#This Row],[FRT32_val]],"EMPTY")</f>
        <v>EMPTY</v>
      </c>
    </row>
    <row r="2135" spans="1:27" x14ac:dyDescent="0.25">
      <c r="A2135" s="14" t="s">
        <v>7462</v>
      </c>
      <c r="B2135">
        <v>335695572765</v>
      </c>
      <c r="C2135" s="14" t="s">
        <v>15591</v>
      </c>
      <c r="D2135">
        <v>151</v>
      </c>
      <c r="E2135" s="14" t="s">
        <v>7876</v>
      </c>
      <c r="F2135" s="14" t="s">
        <v>7936</v>
      </c>
      <c r="G2135" s="14">
        <f>timingTable[[#This Row],[FRT_DEC]]-B2134</f>
        <v>19999</v>
      </c>
      <c r="H21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INFO]]))),H2134)</f>
        <v>145</v>
      </c>
      <c r="I21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5" s="14">
        <f>HEX2DEC(RIGHT(timingTable[[#This Row],[FRT_HEX]],MIN(LEN(timingTable[[#This Row],[FRT_HEX]])-2,8)))</f>
        <v>688123677</v>
      </c>
      <c r="K2135" s="14" t="str">
        <f>IF(timingTable[[#This Row],['[TRACECODE']:.1]]=140,"afterTx","")</f>
        <v/>
      </c>
      <c r="L2135" s="14" t="str">
        <f t="shared" si="363"/>
        <v/>
      </c>
      <c r="M2135" s="14" t="str">
        <f>IF(AND(H2135=H2134,K2134="afterTx",timingTable[[#This Row],['[TRACECODE']:.1]]=6),"dc","")</f>
        <v/>
      </c>
      <c r="N2135" s="14" t="str">
        <f t="shared" si="364"/>
        <v/>
      </c>
      <c r="O2135" s="14" t="str">
        <f>IF(timingTable[[#This Row],['[TRACECODE']:.1]]=141,"afterRx","")</f>
        <v/>
      </c>
      <c r="P2135" s="14" t="str">
        <f t="shared" si="365"/>
        <v/>
      </c>
      <c r="Q2135" s="14" t="str">
        <f t="shared" si="366"/>
        <v/>
      </c>
      <c r="R2135" s="14" t="str">
        <f t="shared" si="367"/>
        <v/>
      </c>
      <c r="S2135" s="14" t="str">
        <f t="shared" si="368"/>
        <v>EMPTY</v>
      </c>
      <c r="T2135" s="14" t="str">
        <f t="shared" si="369"/>
        <v>EMPTY</v>
      </c>
      <c r="U2135" s="14" t="str">
        <f t="shared" si="370"/>
        <v>EMPTY</v>
      </c>
      <c r="V2135" s="14" t="str">
        <f t="shared" si="371"/>
        <v>EMPTY</v>
      </c>
      <c r="W2135" s="14" t="str">
        <f>IF(L2135="beforeTx",timingTable[[#This Row],[FRT32_val]]-timingTable[[#This Row],[FRT32_trace]],"EMPTY")</f>
        <v>EMPTY</v>
      </c>
      <c r="X2135" s="14" t="str">
        <f t="shared" si="372"/>
        <v>EMPTY</v>
      </c>
      <c r="Y2135" s="14" t="str">
        <f t="shared" si="373"/>
        <v>EMPTY</v>
      </c>
      <c r="Z2135" s="14" t="str">
        <f>IF(AND(P2135="beforeRx",O2136="afterRx"),J2136-timingTable[[#This Row],[FRT32_trace]],"EMPTY")</f>
        <v>EMPTY</v>
      </c>
      <c r="AA2135" s="14" t="str">
        <f>IF(AND(timingTable[[#This Row],[txEnd]]="txEnd",Q2139="rxStart"),I2139-timingTable[[#This Row],[FRT32_val]],"EMPTY")</f>
        <v>EMPTY</v>
      </c>
    </row>
    <row r="2136" spans="1:27" x14ac:dyDescent="0.25">
      <c r="A2136" s="14" t="s">
        <v>7464</v>
      </c>
      <c r="B2136">
        <v>335695591697</v>
      </c>
      <c r="C2136" s="14" t="s">
        <v>15593</v>
      </c>
      <c r="D2136">
        <v>151</v>
      </c>
      <c r="E2136" s="14" t="s">
        <v>7876</v>
      </c>
      <c r="F2136" s="14" t="s">
        <v>7945</v>
      </c>
      <c r="G2136" s="14">
        <f>timingTable[[#This Row],[FRT_DEC]]-B2135</f>
        <v>18932</v>
      </c>
      <c r="H21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INFO]]))),H2135)</f>
        <v>145</v>
      </c>
      <c r="I21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36" s="14">
        <f>HEX2DEC(RIGHT(timingTable[[#This Row],[FRT_HEX]],MIN(LEN(timingTable[[#This Row],[FRT_HEX]])-2,8)))</f>
        <v>688142609</v>
      </c>
      <c r="K2136" s="14" t="str">
        <f>IF(timingTable[[#This Row],['[TRACECODE']:.1]]=140,"afterTx","")</f>
        <v/>
      </c>
      <c r="L2136" s="14" t="str">
        <f t="shared" si="363"/>
        <v/>
      </c>
      <c r="M2136" s="14" t="str">
        <f>IF(AND(H2136=H2135,K2135="afterTx",timingTable[[#This Row],['[TRACECODE']:.1]]=6),"dc","")</f>
        <v/>
      </c>
      <c r="N2136" s="14" t="str">
        <f t="shared" si="364"/>
        <v/>
      </c>
      <c r="O2136" s="14" t="str">
        <f>IF(timingTable[[#This Row],['[TRACECODE']:.1]]=141,"afterRx","")</f>
        <v/>
      </c>
      <c r="P2136" s="14" t="str">
        <f t="shared" si="365"/>
        <v/>
      </c>
      <c r="Q2136" s="14" t="str">
        <f t="shared" si="366"/>
        <v/>
      </c>
      <c r="R2136" s="14" t="str">
        <f t="shared" si="367"/>
        <v/>
      </c>
      <c r="S2136" s="14" t="str">
        <f t="shared" si="368"/>
        <v>EMPTY</v>
      </c>
      <c r="T2136" s="14" t="str">
        <f t="shared" si="369"/>
        <v>EMPTY</v>
      </c>
      <c r="U2136" s="14" t="str">
        <f t="shared" si="370"/>
        <v>EMPTY</v>
      </c>
      <c r="V2136" s="14" t="str">
        <f t="shared" si="371"/>
        <v>EMPTY</v>
      </c>
      <c r="W2136" s="14" t="str">
        <f>IF(L2136="beforeTx",timingTable[[#This Row],[FRT32_val]]-timingTable[[#This Row],[FRT32_trace]],"EMPTY")</f>
        <v>EMPTY</v>
      </c>
      <c r="X2136" s="14" t="str">
        <f t="shared" si="372"/>
        <v>EMPTY</v>
      </c>
      <c r="Y2136" s="14" t="str">
        <f t="shared" si="373"/>
        <v>EMPTY</v>
      </c>
      <c r="Z2136" s="14" t="str">
        <f>IF(AND(P2136="beforeRx",O2137="afterRx"),J2137-timingTable[[#This Row],[FRT32_trace]],"EMPTY")</f>
        <v>EMPTY</v>
      </c>
      <c r="AA2136" s="14" t="str">
        <f>IF(AND(timingTable[[#This Row],[txEnd]]="txEnd",Q2140="rxStart"),I2140-timingTable[[#This Row],[FRT32_val]],"EMPTY")</f>
        <v>EMPTY</v>
      </c>
    </row>
    <row r="2137" spans="1:27" x14ac:dyDescent="0.25">
      <c r="A2137" s="14" t="s">
        <v>7466</v>
      </c>
      <c r="B2137">
        <v>335695592765</v>
      </c>
      <c r="C2137" s="14" t="s">
        <v>15595</v>
      </c>
      <c r="D2137">
        <v>151</v>
      </c>
      <c r="E2137" s="14" t="s">
        <v>7876</v>
      </c>
      <c r="F2137" s="14" t="s">
        <v>7936</v>
      </c>
      <c r="G2137" s="14">
        <f>timingTable[[#This Row],[FRT_DEC]]-B2136</f>
        <v>1068</v>
      </c>
      <c r="H21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INFO]]))),H2136)</f>
        <v>145</v>
      </c>
      <c r="I21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7" s="14">
        <f>HEX2DEC(RIGHT(timingTable[[#This Row],[FRT_HEX]],MIN(LEN(timingTable[[#This Row],[FRT_HEX]])-2,8)))</f>
        <v>688143677</v>
      </c>
      <c r="K2137" s="14" t="str">
        <f>IF(timingTable[[#This Row],['[TRACECODE']:.1]]=140,"afterTx","")</f>
        <v/>
      </c>
      <c r="L2137" s="14" t="str">
        <f t="shared" si="363"/>
        <v/>
      </c>
      <c r="M2137" s="14" t="str">
        <f>IF(AND(H2137=H2136,K2136="afterTx",timingTable[[#This Row],['[TRACECODE']:.1]]=6),"dc","")</f>
        <v/>
      </c>
      <c r="N2137" s="14" t="str">
        <f t="shared" si="364"/>
        <v/>
      </c>
      <c r="O2137" s="14" t="str">
        <f>IF(timingTable[[#This Row],['[TRACECODE']:.1]]=141,"afterRx","")</f>
        <v/>
      </c>
      <c r="P2137" s="14" t="str">
        <f t="shared" si="365"/>
        <v/>
      </c>
      <c r="Q2137" s="14" t="str">
        <f t="shared" si="366"/>
        <v/>
      </c>
      <c r="R2137" s="14" t="str">
        <f t="shared" si="367"/>
        <v/>
      </c>
      <c r="S2137" s="14" t="str">
        <f t="shared" si="368"/>
        <v>EMPTY</v>
      </c>
      <c r="T2137" s="14" t="str">
        <f t="shared" si="369"/>
        <v>EMPTY</v>
      </c>
      <c r="U2137" s="14" t="str">
        <f t="shared" si="370"/>
        <v>EMPTY</v>
      </c>
      <c r="V2137" s="14" t="str">
        <f t="shared" si="371"/>
        <v>EMPTY</v>
      </c>
      <c r="W2137" s="14" t="str">
        <f>IF(L2137="beforeTx",timingTable[[#This Row],[FRT32_val]]-timingTable[[#This Row],[FRT32_trace]],"EMPTY")</f>
        <v>EMPTY</v>
      </c>
      <c r="X2137" s="14" t="str">
        <f t="shared" si="372"/>
        <v>EMPTY</v>
      </c>
      <c r="Y2137" s="14" t="str">
        <f t="shared" si="373"/>
        <v>EMPTY</v>
      </c>
      <c r="Z2137" s="14" t="str">
        <f>IF(AND(P2137="beforeRx",O2138="afterRx"),J2138-timingTable[[#This Row],[FRT32_trace]],"EMPTY")</f>
        <v>EMPTY</v>
      </c>
      <c r="AA2137" s="14" t="str">
        <f>IF(AND(timingTable[[#This Row],[txEnd]]="txEnd",Q2141="rxStart"),I2141-timingTable[[#This Row],[FRT32_val]],"EMPTY")</f>
        <v>EMPTY</v>
      </c>
    </row>
    <row r="2138" spans="1:27" x14ac:dyDescent="0.25">
      <c r="A2138" s="14" t="s">
        <v>7468</v>
      </c>
      <c r="B2138">
        <v>335695612766</v>
      </c>
      <c r="C2138" s="14" t="s">
        <v>15597</v>
      </c>
      <c r="D2138">
        <v>151</v>
      </c>
      <c r="E2138" s="14" t="s">
        <v>7876</v>
      </c>
      <c r="F2138" s="14" t="s">
        <v>7936</v>
      </c>
      <c r="G2138" s="14">
        <f>timingTable[[#This Row],[FRT_DEC]]-B2137</f>
        <v>20001</v>
      </c>
      <c r="H21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INFO]]))),H2137)</f>
        <v>145</v>
      </c>
      <c r="I21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8" s="14">
        <f>HEX2DEC(RIGHT(timingTable[[#This Row],[FRT_HEX]],MIN(LEN(timingTable[[#This Row],[FRT_HEX]])-2,8)))</f>
        <v>688163678</v>
      </c>
      <c r="K2138" s="14" t="str">
        <f>IF(timingTable[[#This Row],['[TRACECODE']:.1]]=140,"afterTx","")</f>
        <v/>
      </c>
      <c r="L2138" s="14" t="str">
        <f t="shared" si="363"/>
        <v/>
      </c>
      <c r="M2138" s="14" t="str">
        <f>IF(AND(H2138=H2137,K2137="afterTx",timingTable[[#This Row],['[TRACECODE']:.1]]=6),"dc","")</f>
        <v/>
      </c>
      <c r="N2138" s="14" t="str">
        <f t="shared" si="364"/>
        <v/>
      </c>
      <c r="O2138" s="14" t="str">
        <f>IF(timingTable[[#This Row],['[TRACECODE']:.1]]=141,"afterRx","")</f>
        <v/>
      </c>
      <c r="P2138" s="14" t="str">
        <f t="shared" si="365"/>
        <v/>
      </c>
      <c r="Q2138" s="14" t="str">
        <f t="shared" si="366"/>
        <v/>
      </c>
      <c r="R2138" s="14" t="str">
        <f t="shared" si="367"/>
        <v/>
      </c>
      <c r="S2138" s="14" t="str">
        <f t="shared" si="368"/>
        <v>EMPTY</v>
      </c>
      <c r="T2138" s="14" t="str">
        <f t="shared" si="369"/>
        <v>EMPTY</v>
      </c>
      <c r="U2138" s="14" t="str">
        <f t="shared" si="370"/>
        <v>EMPTY</v>
      </c>
      <c r="V2138" s="14" t="str">
        <f t="shared" si="371"/>
        <v>EMPTY</v>
      </c>
      <c r="W2138" s="14" t="str">
        <f>IF(L2138="beforeTx",timingTable[[#This Row],[FRT32_val]]-timingTable[[#This Row],[FRT32_trace]],"EMPTY")</f>
        <v>EMPTY</v>
      </c>
      <c r="X2138" s="14" t="str">
        <f t="shared" si="372"/>
        <v>EMPTY</v>
      </c>
      <c r="Y2138" s="14" t="str">
        <f t="shared" si="373"/>
        <v>EMPTY</v>
      </c>
      <c r="Z2138" s="14" t="str">
        <f>IF(AND(P2138="beforeRx",O2139="afterRx"),J2139-timingTable[[#This Row],[FRT32_trace]],"EMPTY")</f>
        <v>EMPTY</v>
      </c>
      <c r="AA2138" s="14" t="str">
        <f>IF(AND(timingTable[[#This Row],[txEnd]]="txEnd",Q2142="rxStart"),I2142-timingTable[[#This Row],[FRT32_val]],"EMPTY")</f>
        <v>EMPTY</v>
      </c>
    </row>
    <row r="2139" spans="1:27" x14ac:dyDescent="0.25">
      <c r="A2139" s="14" t="s">
        <v>7470</v>
      </c>
      <c r="B2139">
        <v>335695632766</v>
      </c>
      <c r="C2139" s="14" t="s">
        <v>15599</v>
      </c>
      <c r="D2139">
        <v>151</v>
      </c>
      <c r="E2139" s="14" t="s">
        <v>7876</v>
      </c>
      <c r="F2139" s="14" t="s">
        <v>7936</v>
      </c>
      <c r="G2139" s="14">
        <f>timingTable[[#This Row],[FRT_DEC]]-B2138</f>
        <v>20000</v>
      </c>
      <c r="H21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INFO]]))),H2138)</f>
        <v>145</v>
      </c>
      <c r="I21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39" s="14">
        <f>HEX2DEC(RIGHT(timingTable[[#This Row],[FRT_HEX]],MIN(LEN(timingTable[[#This Row],[FRT_HEX]])-2,8)))</f>
        <v>688183678</v>
      </c>
      <c r="K2139" s="14" t="str">
        <f>IF(timingTable[[#This Row],['[TRACECODE']:.1]]=140,"afterTx","")</f>
        <v/>
      </c>
      <c r="L2139" s="14" t="str">
        <f t="shared" si="363"/>
        <v/>
      </c>
      <c r="M2139" s="14" t="str">
        <f>IF(AND(H2139=H2138,K2138="afterTx",timingTable[[#This Row],['[TRACECODE']:.1]]=6),"dc","")</f>
        <v/>
      </c>
      <c r="N2139" s="14" t="str">
        <f t="shared" si="364"/>
        <v/>
      </c>
      <c r="O2139" s="14" t="str">
        <f>IF(timingTable[[#This Row],['[TRACECODE']:.1]]=141,"afterRx","")</f>
        <v/>
      </c>
      <c r="P2139" s="14" t="str">
        <f t="shared" si="365"/>
        <v/>
      </c>
      <c r="Q2139" s="14" t="str">
        <f t="shared" si="366"/>
        <v/>
      </c>
      <c r="R2139" s="14" t="str">
        <f t="shared" si="367"/>
        <v/>
      </c>
      <c r="S2139" s="14" t="str">
        <f t="shared" si="368"/>
        <v>EMPTY</v>
      </c>
      <c r="T2139" s="14" t="str">
        <f t="shared" si="369"/>
        <v>EMPTY</v>
      </c>
      <c r="U2139" s="14" t="str">
        <f t="shared" si="370"/>
        <v>EMPTY</v>
      </c>
      <c r="V2139" s="14" t="str">
        <f t="shared" si="371"/>
        <v>EMPTY</v>
      </c>
      <c r="W2139" s="14" t="str">
        <f>IF(L2139="beforeTx",timingTable[[#This Row],[FRT32_val]]-timingTable[[#This Row],[FRT32_trace]],"EMPTY")</f>
        <v>EMPTY</v>
      </c>
      <c r="X2139" s="14" t="str">
        <f t="shared" si="372"/>
        <v>EMPTY</v>
      </c>
      <c r="Y2139" s="14" t="str">
        <f t="shared" si="373"/>
        <v>EMPTY</v>
      </c>
      <c r="Z2139" s="14" t="str">
        <f>IF(AND(P2139="beforeRx",O2140="afterRx"),J2140-timingTable[[#This Row],[FRT32_trace]],"EMPTY")</f>
        <v>EMPTY</v>
      </c>
      <c r="AA2139" s="14" t="str">
        <f>IF(AND(timingTable[[#This Row],[txEnd]]="txEnd",Q2143="rxStart"),I2143-timingTable[[#This Row],[FRT32_val]],"EMPTY")</f>
        <v>EMPTY</v>
      </c>
    </row>
    <row r="2140" spans="1:27" x14ac:dyDescent="0.25">
      <c r="A2140" s="14" t="s">
        <v>7473</v>
      </c>
      <c r="B2140">
        <v>335695652766</v>
      </c>
      <c r="C2140" s="14" t="s">
        <v>15601</v>
      </c>
      <c r="D2140">
        <v>151</v>
      </c>
      <c r="E2140" s="14" t="s">
        <v>7876</v>
      </c>
      <c r="F2140" s="14" t="s">
        <v>7936</v>
      </c>
      <c r="G2140" s="14">
        <f>timingTable[[#This Row],[FRT_DEC]]-B2139</f>
        <v>20000</v>
      </c>
      <c r="H21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INFO]]))),H2139)</f>
        <v>145</v>
      </c>
      <c r="I21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0" s="14">
        <f>HEX2DEC(RIGHT(timingTable[[#This Row],[FRT_HEX]],MIN(LEN(timingTable[[#This Row],[FRT_HEX]])-2,8)))</f>
        <v>688203678</v>
      </c>
      <c r="K2140" s="14" t="str">
        <f>IF(timingTable[[#This Row],['[TRACECODE']:.1]]=140,"afterTx","")</f>
        <v/>
      </c>
      <c r="L2140" s="14" t="str">
        <f t="shared" si="363"/>
        <v/>
      </c>
      <c r="M2140" s="14" t="str">
        <f>IF(AND(H2140=H2139,K2139="afterTx",timingTable[[#This Row],['[TRACECODE']:.1]]=6),"dc","")</f>
        <v/>
      </c>
      <c r="N2140" s="14" t="str">
        <f t="shared" si="364"/>
        <v/>
      </c>
      <c r="O2140" s="14" t="str">
        <f>IF(timingTable[[#This Row],['[TRACECODE']:.1]]=141,"afterRx","")</f>
        <v/>
      </c>
      <c r="P2140" s="14" t="str">
        <f t="shared" si="365"/>
        <v/>
      </c>
      <c r="Q2140" s="14" t="str">
        <f t="shared" si="366"/>
        <v/>
      </c>
      <c r="R2140" s="14" t="str">
        <f t="shared" si="367"/>
        <v/>
      </c>
      <c r="S2140" s="14" t="str">
        <f t="shared" si="368"/>
        <v>EMPTY</v>
      </c>
      <c r="T2140" s="14" t="str">
        <f t="shared" si="369"/>
        <v>EMPTY</v>
      </c>
      <c r="U2140" s="14" t="str">
        <f t="shared" si="370"/>
        <v>EMPTY</v>
      </c>
      <c r="V2140" s="14" t="str">
        <f t="shared" si="371"/>
        <v>EMPTY</v>
      </c>
      <c r="W2140" s="14" t="str">
        <f>IF(L2140="beforeTx",timingTable[[#This Row],[FRT32_val]]-timingTable[[#This Row],[FRT32_trace]],"EMPTY")</f>
        <v>EMPTY</v>
      </c>
      <c r="X2140" s="14" t="str">
        <f t="shared" si="372"/>
        <v>EMPTY</v>
      </c>
      <c r="Y2140" s="14" t="str">
        <f t="shared" si="373"/>
        <v>EMPTY</v>
      </c>
      <c r="Z2140" s="14" t="str">
        <f>IF(AND(P2140="beforeRx",O2141="afterRx"),J2141-timingTable[[#This Row],[FRT32_trace]],"EMPTY")</f>
        <v>EMPTY</v>
      </c>
      <c r="AA2140" s="14" t="str">
        <f>IF(AND(timingTable[[#This Row],[txEnd]]="txEnd",Q2144="rxStart"),I2144-timingTable[[#This Row],[FRT32_val]],"EMPTY")</f>
        <v>EMPTY</v>
      </c>
    </row>
    <row r="2141" spans="1:27" x14ac:dyDescent="0.25">
      <c r="A2141" s="14" t="s">
        <v>7475</v>
      </c>
      <c r="B2141">
        <v>335695672781</v>
      </c>
      <c r="C2141" s="14" t="s">
        <v>15603</v>
      </c>
      <c r="D2141">
        <v>151</v>
      </c>
      <c r="E2141" s="14" t="s">
        <v>7876</v>
      </c>
      <c r="F2141" s="14" t="s">
        <v>7936</v>
      </c>
      <c r="G2141" s="14">
        <f>timingTable[[#This Row],[FRT_DEC]]-B2140</f>
        <v>20015</v>
      </c>
      <c r="H21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INFO]]))),H2140)</f>
        <v>145</v>
      </c>
      <c r="I21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1" s="14">
        <f>HEX2DEC(RIGHT(timingTable[[#This Row],[FRT_HEX]],MIN(LEN(timingTable[[#This Row],[FRT_HEX]])-2,8)))</f>
        <v>688223693</v>
      </c>
      <c r="K2141" s="14" t="str">
        <f>IF(timingTable[[#This Row],['[TRACECODE']:.1]]=140,"afterTx","")</f>
        <v/>
      </c>
      <c r="L2141" s="14" t="str">
        <f t="shared" si="363"/>
        <v/>
      </c>
      <c r="M2141" s="14" t="str">
        <f>IF(AND(H2141=H2140,K2140="afterTx",timingTable[[#This Row],['[TRACECODE']:.1]]=6),"dc","")</f>
        <v/>
      </c>
      <c r="N2141" s="14" t="str">
        <f t="shared" si="364"/>
        <v/>
      </c>
      <c r="O2141" s="14" t="str">
        <f>IF(timingTable[[#This Row],['[TRACECODE']:.1]]=141,"afterRx","")</f>
        <v/>
      </c>
      <c r="P2141" s="14" t="str">
        <f t="shared" si="365"/>
        <v/>
      </c>
      <c r="Q2141" s="14" t="str">
        <f t="shared" si="366"/>
        <v/>
      </c>
      <c r="R2141" s="14" t="str">
        <f t="shared" si="367"/>
        <v/>
      </c>
      <c r="S2141" s="14" t="str">
        <f t="shared" si="368"/>
        <v>EMPTY</v>
      </c>
      <c r="T2141" s="14" t="str">
        <f t="shared" si="369"/>
        <v>EMPTY</v>
      </c>
      <c r="U2141" s="14" t="str">
        <f t="shared" si="370"/>
        <v>EMPTY</v>
      </c>
      <c r="V2141" s="14" t="str">
        <f t="shared" si="371"/>
        <v>EMPTY</v>
      </c>
      <c r="W2141" s="14" t="str">
        <f>IF(L2141="beforeTx",timingTable[[#This Row],[FRT32_val]]-timingTable[[#This Row],[FRT32_trace]],"EMPTY")</f>
        <v>EMPTY</v>
      </c>
      <c r="X2141" s="14" t="str">
        <f t="shared" si="372"/>
        <v>EMPTY</v>
      </c>
      <c r="Y2141" s="14" t="str">
        <f t="shared" si="373"/>
        <v>EMPTY</v>
      </c>
      <c r="Z2141" s="14" t="str">
        <f>IF(AND(P2141="beforeRx",O2142="afterRx"),J2142-timingTable[[#This Row],[FRT32_trace]],"EMPTY")</f>
        <v>EMPTY</v>
      </c>
      <c r="AA2141" s="14" t="str">
        <f>IF(AND(timingTable[[#This Row],[txEnd]]="txEnd",Q2145="rxStart"),I2145-timingTable[[#This Row],[FRT32_val]],"EMPTY")</f>
        <v>EMPTY</v>
      </c>
    </row>
    <row r="2142" spans="1:27" x14ac:dyDescent="0.25">
      <c r="A2142" s="14" t="s">
        <v>7477</v>
      </c>
      <c r="B2142">
        <v>335695691698</v>
      </c>
      <c r="C2142" s="14" t="s">
        <v>15605</v>
      </c>
      <c r="D2142">
        <v>151</v>
      </c>
      <c r="E2142" s="14" t="s">
        <v>7876</v>
      </c>
      <c r="F2142" s="14" t="s">
        <v>7945</v>
      </c>
      <c r="G2142" s="14">
        <f>timingTable[[#This Row],[FRT_DEC]]-B2141</f>
        <v>18917</v>
      </c>
      <c r="H21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INFO]]))),H2141)</f>
        <v>145</v>
      </c>
      <c r="I21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42" s="14">
        <f>HEX2DEC(RIGHT(timingTable[[#This Row],[FRT_HEX]],MIN(LEN(timingTable[[#This Row],[FRT_HEX]])-2,8)))</f>
        <v>688242610</v>
      </c>
      <c r="K2142" s="14" t="str">
        <f>IF(timingTable[[#This Row],['[TRACECODE']:.1]]=140,"afterTx","")</f>
        <v/>
      </c>
      <c r="L2142" s="14" t="str">
        <f t="shared" si="363"/>
        <v/>
      </c>
      <c r="M2142" s="14" t="str">
        <f>IF(AND(H2142=H2141,K2141="afterTx",timingTable[[#This Row],['[TRACECODE']:.1]]=6),"dc","")</f>
        <v/>
      </c>
      <c r="N2142" s="14" t="str">
        <f t="shared" si="364"/>
        <v/>
      </c>
      <c r="O2142" s="14" t="str">
        <f>IF(timingTable[[#This Row],['[TRACECODE']:.1]]=141,"afterRx","")</f>
        <v/>
      </c>
      <c r="P2142" s="14" t="str">
        <f t="shared" si="365"/>
        <v/>
      </c>
      <c r="Q2142" s="14" t="str">
        <f t="shared" si="366"/>
        <v/>
      </c>
      <c r="R2142" s="14" t="str">
        <f t="shared" si="367"/>
        <v/>
      </c>
      <c r="S2142" s="14" t="str">
        <f t="shared" si="368"/>
        <v>EMPTY</v>
      </c>
      <c r="T2142" s="14" t="str">
        <f t="shared" si="369"/>
        <v>EMPTY</v>
      </c>
      <c r="U2142" s="14" t="str">
        <f t="shared" si="370"/>
        <v>EMPTY</v>
      </c>
      <c r="V2142" s="14" t="str">
        <f t="shared" si="371"/>
        <v>EMPTY</v>
      </c>
      <c r="W2142" s="14" t="str">
        <f>IF(L2142="beforeTx",timingTable[[#This Row],[FRT32_val]]-timingTable[[#This Row],[FRT32_trace]],"EMPTY")</f>
        <v>EMPTY</v>
      </c>
      <c r="X2142" s="14" t="str">
        <f t="shared" si="372"/>
        <v>EMPTY</v>
      </c>
      <c r="Y2142" s="14" t="str">
        <f t="shared" si="373"/>
        <v>EMPTY</v>
      </c>
      <c r="Z2142" s="14" t="str">
        <f>IF(AND(P2142="beforeRx",O2143="afterRx"),J2143-timingTable[[#This Row],[FRT32_trace]],"EMPTY")</f>
        <v>EMPTY</v>
      </c>
      <c r="AA2142" s="14" t="str">
        <f>IF(AND(timingTable[[#This Row],[txEnd]]="txEnd",Q2146="rxStart"),I2146-timingTable[[#This Row],[FRT32_val]],"EMPTY")</f>
        <v>EMPTY</v>
      </c>
    </row>
    <row r="2143" spans="1:27" x14ac:dyDescent="0.25">
      <c r="A2143" s="14" t="s">
        <v>7479</v>
      </c>
      <c r="B2143">
        <v>335695692766</v>
      </c>
      <c r="C2143" s="14" t="s">
        <v>15607</v>
      </c>
      <c r="D2143">
        <v>151</v>
      </c>
      <c r="E2143" s="14" t="s">
        <v>7876</v>
      </c>
      <c r="F2143" s="14" t="s">
        <v>7936</v>
      </c>
      <c r="G2143" s="14">
        <f>timingTable[[#This Row],[FRT_DEC]]-B2142</f>
        <v>1068</v>
      </c>
      <c r="H21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INFO]]))),H2142)</f>
        <v>145</v>
      </c>
      <c r="I21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3" s="14">
        <f>HEX2DEC(RIGHT(timingTable[[#This Row],[FRT_HEX]],MIN(LEN(timingTable[[#This Row],[FRT_HEX]])-2,8)))</f>
        <v>688243678</v>
      </c>
      <c r="K2143" s="14" t="str">
        <f>IF(timingTable[[#This Row],['[TRACECODE']:.1]]=140,"afterTx","")</f>
        <v/>
      </c>
      <c r="L2143" s="14" t="str">
        <f t="shared" si="363"/>
        <v/>
      </c>
      <c r="M2143" s="14" t="str">
        <f>IF(AND(H2143=H2142,K2142="afterTx",timingTable[[#This Row],['[TRACECODE']:.1]]=6),"dc","")</f>
        <v/>
      </c>
      <c r="N2143" s="14" t="str">
        <f t="shared" si="364"/>
        <v/>
      </c>
      <c r="O2143" s="14" t="str">
        <f>IF(timingTable[[#This Row],['[TRACECODE']:.1]]=141,"afterRx","")</f>
        <v/>
      </c>
      <c r="P2143" s="14" t="str">
        <f t="shared" si="365"/>
        <v/>
      </c>
      <c r="Q2143" s="14" t="str">
        <f t="shared" si="366"/>
        <v/>
      </c>
      <c r="R2143" s="14" t="str">
        <f t="shared" si="367"/>
        <v/>
      </c>
      <c r="S2143" s="14" t="str">
        <f t="shared" si="368"/>
        <v>EMPTY</v>
      </c>
      <c r="T2143" s="14" t="str">
        <f t="shared" si="369"/>
        <v>EMPTY</v>
      </c>
      <c r="U2143" s="14" t="str">
        <f t="shared" si="370"/>
        <v>EMPTY</v>
      </c>
      <c r="V2143" s="14" t="str">
        <f t="shared" si="371"/>
        <v>EMPTY</v>
      </c>
      <c r="W2143" s="14" t="str">
        <f>IF(L2143="beforeTx",timingTable[[#This Row],[FRT32_val]]-timingTable[[#This Row],[FRT32_trace]],"EMPTY")</f>
        <v>EMPTY</v>
      </c>
      <c r="X2143" s="14" t="str">
        <f t="shared" si="372"/>
        <v>EMPTY</v>
      </c>
      <c r="Y2143" s="14" t="str">
        <f t="shared" si="373"/>
        <v>EMPTY</v>
      </c>
      <c r="Z2143" s="14" t="str">
        <f>IF(AND(P2143="beforeRx",O2144="afterRx"),J2144-timingTable[[#This Row],[FRT32_trace]],"EMPTY")</f>
        <v>EMPTY</v>
      </c>
      <c r="AA2143" s="14" t="str">
        <f>IF(AND(timingTable[[#This Row],[txEnd]]="txEnd",Q2147="rxStart"),I2147-timingTable[[#This Row],[FRT32_val]],"EMPTY")</f>
        <v>EMPTY</v>
      </c>
    </row>
    <row r="2144" spans="1:27" x14ac:dyDescent="0.25">
      <c r="A2144" s="14" t="s">
        <v>7481</v>
      </c>
      <c r="B2144">
        <v>335695712765</v>
      </c>
      <c r="C2144" s="14" t="s">
        <v>15609</v>
      </c>
      <c r="D2144">
        <v>151</v>
      </c>
      <c r="E2144" s="14" t="s">
        <v>7876</v>
      </c>
      <c r="F2144" s="14" t="s">
        <v>7936</v>
      </c>
      <c r="G2144" s="14">
        <f>timingTable[[#This Row],[FRT_DEC]]-B2143</f>
        <v>19999</v>
      </c>
      <c r="H21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INFO]]))),H2143)</f>
        <v>145</v>
      </c>
      <c r="I21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4" s="14">
        <f>HEX2DEC(RIGHT(timingTable[[#This Row],[FRT_HEX]],MIN(LEN(timingTable[[#This Row],[FRT_HEX]])-2,8)))</f>
        <v>688263677</v>
      </c>
      <c r="K2144" s="14" t="str">
        <f>IF(timingTable[[#This Row],['[TRACECODE']:.1]]=140,"afterTx","")</f>
        <v/>
      </c>
      <c r="L2144" s="14" t="str">
        <f t="shared" si="363"/>
        <v/>
      </c>
      <c r="M2144" s="14" t="str">
        <f>IF(AND(H2144=H2143,K2143="afterTx",timingTable[[#This Row],['[TRACECODE']:.1]]=6),"dc","")</f>
        <v/>
      </c>
      <c r="N2144" s="14" t="str">
        <f t="shared" si="364"/>
        <v/>
      </c>
      <c r="O2144" s="14" t="str">
        <f>IF(timingTable[[#This Row],['[TRACECODE']:.1]]=141,"afterRx","")</f>
        <v/>
      </c>
      <c r="P2144" s="14" t="str">
        <f t="shared" si="365"/>
        <v/>
      </c>
      <c r="Q2144" s="14" t="str">
        <f t="shared" si="366"/>
        <v/>
      </c>
      <c r="R2144" s="14" t="str">
        <f t="shared" si="367"/>
        <v/>
      </c>
      <c r="S2144" s="14" t="str">
        <f t="shared" si="368"/>
        <v>EMPTY</v>
      </c>
      <c r="T2144" s="14" t="str">
        <f t="shared" si="369"/>
        <v>EMPTY</v>
      </c>
      <c r="U2144" s="14" t="str">
        <f t="shared" si="370"/>
        <v>EMPTY</v>
      </c>
      <c r="V2144" s="14" t="str">
        <f t="shared" si="371"/>
        <v>EMPTY</v>
      </c>
      <c r="W2144" s="14" t="str">
        <f>IF(L2144="beforeTx",timingTable[[#This Row],[FRT32_val]]-timingTable[[#This Row],[FRT32_trace]],"EMPTY")</f>
        <v>EMPTY</v>
      </c>
      <c r="X2144" s="14" t="str">
        <f t="shared" si="372"/>
        <v>EMPTY</v>
      </c>
      <c r="Y2144" s="14" t="str">
        <f t="shared" si="373"/>
        <v>EMPTY</v>
      </c>
      <c r="Z2144" s="14" t="str">
        <f>IF(AND(P2144="beforeRx",O2145="afterRx"),J2145-timingTable[[#This Row],[FRT32_trace]],"EMPTY")</f>
        <v>EMPTY</v>
      </c>
      <c r="AA2144" s="14" t="str">
        <f>IF(AND(timingTable[[#This Row],[txEnd]]="txEnd",Q2148="rxStart"),I2148-timingTable[[#This Row],[FRT32_val]],"EMPTY")</f>
        <v>EMPTY</v>
      </c>
    </row>
    <row r="2145" spans="1:27" x14ac:dyDescent="0.25">
      <c r="A2145" s="14" t="s">
        <v>7483</v>
      </c>
      <c r="B2145">
        <v>335695732765</v>
      </c>
      <c r="C2145" s="14" t="s">
        <v>15611</v>
      </c>
      <c r="D2145">
        <v>151</v>
      </c>
      <c r="E2145" s="14" t="s">
        <v>7876</v>
      </c>
      <c r="F2145" s="14" t="s">
        <v>7936</v>
      </c>
      <c r="G2145" s="14">
        <f>timingTable[[#This Row],[FRT_DEC]]-B2144</f>
        <v>20000</v>
      </c>
      <c r="H21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INFO]]))),H2144)</f>
        <v>145</v>
      </c>
      <c r="I21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5" s="14">
        <f>HEX2DEC(RIGHT(timingTable[[#This Row],[FRT_HEX]],MIN(LEN(timingTable[[#This Row],[FRT_HEX]])-2,8)))</f>
        <v>688283677</v>
      </c>
      <c r="K2145" s="14" t="str">
        <f>IF(timingTable[[#This Row],['[TRACECODE']:.1]]=140,"afterTx","")</f>
        <v/>
      </c>
      <c r="L2145" s="14" t="str">
        <f t="shared" si="363"/>
        <v/>
      </c>
      <c r="M2145" s="14" t="str">
        <f>IF(AND(H2145=H2144,K2144="afterTx",timingTable[[#This Row],['[TRACECODE']:.1]]=6),"dc","")</f>
        <v/>
      </c>
      <c r="N2145" s="14" t="str">
        <f t="shared" si="364"/>
        <v/>
      </c>
      <c r="O2145" s="14" t="str">
        <f>IF(timingTable[[#This Row],['[TRACECODE']:.1]]=141,"afterRx","")</f>
        <v/>
      </c>
      <c r="P2145" s="14" t="str">
        <f t="shared" si="365"/>
        <v/>
      </c>
      <c r="Q2145" s="14" t="str">
        <f t="shared" si="366"/>
        <v/>
      </c>
      <c r="R2145" s="14" t="str">
        <f t="shared" si="367"/>
        <v/>
      </c>
      <c r="S2145" s="14" t="str">
        <f t="shared" si="368"/>
        <v>EMPTY</v>
      </c>
      <c r="T2145" s="14" t="str">
        <f t="shared" si="369"/>
        <v>EMPTY</v>
      </c>
      <c r="U2145" s="14" t="str">
        <f t="shared" si="370"/>
        <v>EMPTY</v>
      </c>
      <c r="V2145" s="14" t="str">
        <f t="shared" si="371"/>
        <v>EMPTY</v>
      </c>
      <c r="W2145" s="14" t="str">
        <f>IF(L2145="beforeTx",timingTable[[#This Row],[FRT32_val]]-timingTable[[#This Row],[FRT32_trace]],"EMPTY")</f>
        <v>EMPTY</v>
      </c>
      <c r="X2145" s="14" t="str">
        <f t="shared" si="372"/>
        <v>EMPTY</v>
      </c>
      <c r="Y2145" s="14" t="str">
        <f t="shared" si="373"/>
        <v>EMPTY</v>
      </c>
      <c r="Z2145" s="14" t="str">
        <f>IF(AND(P2145="beforeRx",O2146="afterRx"),J2146-timingTable[[#This Row],[FRT32_trace]],"EMPTY")</f>
        <v>EMPTY</v>
      </c>
      <c r="AA2145" s="14" t="str">
        <f>IF(AND(timingTable[[#This Row],[txEnd]]="txEnd",Q2149="rxStart"),I2149-timingTable[[#This Row],[FRT32_val]],"EMPTY")</f>
        <v>EMPTY</v>
      </c>
    </row>
    <row r="2146" spans="1:27" x14ac:dyDescent="0.25">
      <c r="A2146" s="14" t="s">
        <v>7485</v>
      </c>
      <c r="B2146">
        <v>335695752766</v>
      </c>
      <c r="C2146" s="14" t="s">
        <v>15613</v>
      </c>
      <c r="D2146">
        <v>151</v>
      </c>
      <c r="E2146" s="14" t="s">
        <v>7876</v>
      </c>
      <c r="F2146" s="14" t="s">
        <v>7936</v>
      </c>
      <c r="G2146" s="14">
        <f>timingTable[[#This Row],[FRT_DEC]]-B2145</f>
        <v>20001</v>
      </c>
      <c r="H21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INFO]]))),H2145)</f>
        <v>145</v>
      </c>
      <c r="I21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6" s="14">
        <f>HEX2DEC(RIGHT(timingTable[[#This Row],[FRT_HEX]],MIN(LEN(timingTable[[#This Row],[FRT_HEX]])-2,8)))</f>
        <v>688303678</v>
      </c>
      <c r="K2146" s="14" t="str">
        <f>IF(timingTable[[#This Row],['[TRACECODE']:.1]]=140,"afterTx","")</f>
        <v/>
      </c>
      <c r="L2146" s="14" t="str">
        <f t="shared" si="363"/>
        <v/>
      </c>
      <c r="M2146" s="14" t="str">
        <f>IF(AND(H2146=H2145,K2145="afterTx",timingTable[[#This Row],['[TRACECODE']:.1]]=6),"dc","")</f>
        <v/>
      </c>
      <c r="N2146" s="14" t="str">
        <f t="shared" si="364"/>
        <v/>
      </c>
      <c r="O2146" s="14" t="str">
        <f>IF(timingTable[[#This Row],['[TRACECODE']:.1]]=141,"afterRx","")</f>
        <v/>
      </c>
      <c r="P2146" s="14" t="str">
        <f t="shared" si="365"/>
        <v/>
      </c>
      <c r="Q2146" s="14" t="str">
        <f t="shared" si="366"/>
        <v/>
      </c>
      <c r="R2146" s="14" t="str">
        <f t="shared" si="367"/>
        <v/>
      </c>
      <c r="S2146" s="14" t="str">
        <f t="shared" si="368"/>
        <v>EMPTY</v>
      </c>
      <c r="T2146" s="14" t="str">
        <f t="shared" si="369"/>
        <v>EMPTY</v>
      </c>
      <c r="U2146" s="14" t="str">
        <f t="shared" si="370"/>
        <v>EMPTY</v>
      </c>
      <c r="V2146" s="14" t="str">
        <f t="shared" si="371"/>
        <v>EMPTY</v>
      </c>
      <c r="W2146" s="14" t="str">
        <f>IF(L2146="beforeTx",timingTable[[#This Row],[FRT32_val]]-timingTable[[#This Row],[FRT32_trace]],"EMPTY")</f>
        <v>EMPTY</v>
      </c>
      <c r="X2146" s="14" t="str">
        <f t="shared" si="372"/>
        <v>EMPTY</v>
      </c>
      <c r="Y2146" s="14" t="str">
        <f t="shared" si="373"/>
        <v>EMPTY</v>
      </c>
      <c r="Z2146" s="14" t="str">
        <f>IF(AND(P2146="beforeRx",O2147="afterRx"),J2147-timingTable[[#This Row],[FRT32_trace]],"EMPTY")</f>
        <v>EMPTY</v>
      </c>
      <c r="AA2146" s="14" t="str">
        <f>IF(AND(timingTable[[#This Row],[txEnd]]="txEnd",Q2150="rxStart"),I2150-timingTable[[#This Row],[FRT32_val]],"EMPTY")</f>
        <v>EMPTY</v>
      </c>
    </row>
    <row r="2147" spans="1:27" x14ac:dyDescent="0.25">
      <c r="A2147" s="14" t="s">
        <v>7487</v>
      </c>
      <c r="B2147">
        <v>335695772765</v>
      </c>
      <c r="C2147" s="14" t="s">
        <v>15615</v>
      </c>
      <c r="D2147">
        <v>151</v>
      </c>
      <c r="E2147" s="14" t="s">
        <v>7876</v>
      </c>
      <c r="F2147" s="14" t="s">
        <v>7936</v>
      </c>
      <c r="G2147" s="14">
        <f>timingTable[[#This Row],[FRT_DEC]]-B2146</f>
        <v>19999</v>
      </c>
      <c r="H21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INFO]]))),H2146)</f>
        <v>145</v>
      </c>
      <c r="I21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7" s="14">
        <f>HEX2DEC(RIGHT(timingTable[[#This Row],[FRT_HEX]],MIN(LEN(timingTable[[#This Row],[FRT_HEX]])-2,8)))</f>
        <v>688323677</v>
      </c>
      <c r="K2147" s="14" t="str">
        <f>IF(timingTable[[#This Row],['[TRACECODE']:.1]]=140,"afterTx","")</f>
        <v/>
      </c>
      <c r="L2147" s="14" t="str">
        <f t="shared" si="363"/>
        <v/>
      </c>
      <c r="M2147" s="14" t="str">
        <f>IF(AND(H2147=H2146,K2146="afterTx",timingTable[[#This Row],['[TRACECODE']:.1]]=6),"dc","")</f>
        <v/>
      </c>
      <c r="N2147" s="14" t="str">
        <f t="shared" si="364"/>
        <v/>
      </c>
      <c r="O2147" s="14" t="str">
        <f>IF(timingTable[[#This Row],['[TRACECODE']:.1]]=141,"afterRx","")</f>
        <v/>
      </c>
      <c r="P2147" s="14" t="str">
        <f t="shared" si="365"/>
        <v/>
      </c>
      <c r="Q2147" s="14" t="str">
        <f t="shared" si="366"/>
        <v/>
      </c>
      <c r="R2147" s="14" t="str">
        <f t="shared" si="367"/>
        <v/>
      </c>
      <c r="S2147" s="14" t="str">
        <f t="shared" si="368"/>
        <v>EMPTY</v>
      </c>
      <c r="T2147" s="14" t="str">
        <f t="shared" si="369"/>
        <v>EMPTY</v>
      </c>
      <c r="U2147" s="14" t="str">
        <f t="shared" si="370"/>
        <v>EMPTY</v>
      </c>
      <c r="V2147" s="14" t="str">
        <f t="shared" si="371"/>
        <v>EMPTY</v>
      </c>
      <c r="W2147" s="14" t="str">
        <f>IF(L2147="beforeTx",timingTable[[#This Row],[FRT32_val]]-timingTable[[#This Row],[FRT32_trace]],"EMPTY")</f>
        <v>EMPTY</v>
      </c>
      <c r="X2147" s="14" t="str">
        <f t="shared" si="372"/>
        <v>EMPTY</v>
      </c>
      <c r="Y2147" s="14" t="str">
        <f t="shared" si="373"/>
        <v>EMPTY</v>
      </c>
      <c r="Z2147" s="14" t="str">
        <f>IF(AND(P2147="beforeRx",O2148="afterRx"),J2148-timingTable[[#This Row],[FRT32_trace]],"EMPTY")</f>
        <v>EMPTY</v>
      </c>
      <c r="AA2147" s="14" t="str">
        <f>IF(AND(timingTable[[#This Row],[txEnd]]="txEnd",Q2151="rxStart"),I2151-timingTable[[#This Row],[FRT32_val]],"EMPTY")</f>
        <v>EMPTY</v>
      </c>
    </row>
    <row r="2148" spans="1:27" x14ac:dyDescent="0.25">
      <c r="A2148" s="14" t="s">
        <v>7489</v>
      </c>
      <c r="B2148">
        <v>335695791697</v>
      </c>
      <c r="C2148" s="14" t="s">
        <v>15617</v>
      </c>
      <c r="D2148">
        <v>151</v>
      </c>
      <c r="E2148" s="14" t="s">
        <v>7876</v>
      </c>
      <c r="F2148" s="14" t="s">
        <v>7945</v>
      </c>
      <c r="G2148" s="14">
        <f>timingTable[[#This Row],[FRT_DEC]]-B2147</f>
        <v>18932</v>
      </c>
      <c r="H21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INFO]]))),H2147)</f>
        <v>145</v>
      </c>
      <c r="I21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48" s="14">
        <f>HEX2DEC(RIGHT(timingTable[[#This Row],[FRT_HEX]],MIN(LEN(timingTable[[#This Row],[FRT_HEX]])-2,8)))</f>
        <v>688342609</v>
      </c>
      <c r="K2148" s="14" t="str">
        <f>IF(timingTable[[#This Row],['[TRACECODE']:.1]]=140,"afterTx","")</f>
        <v/>
      </c>
      <c r="L2148" s="14" t="str">
        <f t="shared" si="363"/>
        <v/>
      </c>
      <c r="M2148" s="14" t="str">
        <f>IF(AND(H2148=H2147,K2147="afterTx",timingTable[[#This Row],['[TRACECODE']:.1]]=6),"dc","")</f>
        <v/>
      </c>
      <c r="N2148" s="14" t="str">
        <f t="shared" si="364"/>
        <v/>
      </c>
      <c r="O2148" s="14" t="str">
        <f>IF(timingTable[[#This Row],['[TRACECODE']:.1]]=141,"afterRx","")</f>
        <v/>
      </c>
      <c r="P2148" s="14" t="str">
        <f t="shared" si="365"/>
        <v/>
      </c>
      <c r="Q2148" s="14" t="str">
        <f t="shared" si="366"/>
        <v/>
      </c>
      <c r="R2148" s="14" t="str">
        <f t="shared" si="367"/>
        <v/>
      </c>
      <c r="S2148" s="14" t="str">
        <f t="shared" si="368"/>
        <v>EMPTY</v>
      </c>
      <c r="T2148" s="14" t="str">
        <f t="shared" si="369"/>
        <v>EMPTY</v>
      </c>
      <c r="U2148" s="14" t="str">
        <f t="shared" si="370"/>
        <v>EMPTY</v>
      </c>
      <c r="V2148" s="14" t="str">
        <f t="shared" si="371"/>
        <v>EMPTY</v>
      </c>
      <c r="W2148" s="14" t="str">
        <f>IF(L2148="beforeTx",timingTable[[#This Row],[FRT32_val]]-timingTable[[#This Row],[FRT32_trace]],"EMPTY")</f>
        <v>EMPTY</v>
      </c>
      <c r="X2148" s="14" t="str">
        <f t="shared" si="372"/>
        <v>EMPTY</v>
      </c>
      <c r="Y2148" s="14" t="str">
        <f t="shared" si="373"/>
        <v>EMPTY</v>
      </c>
      <c r="Z2148" s="14" t="str">
        <f>IF(AND(P2148="beforeRx",O2149="afterRx"),J2149-timingTable[[#This Row],[FRT32_trace]],"EMPTY")</f>
        <v>EMPTY</v>
      </c>
      <c r="AA2148" s="14" t="str">
        <f>IF(AND(timingTable[[#This Row],[txEnd]]="txEnd",Q2152="rxStart"),I2152-timingTable[[#This Row],[FRT32_val]],"EMPTY")</f>
        <v>EMPTY</v>
      </c>
    </row>
    <row r="2149" spans="1:27" x14ac:dyDescent="0.25">
      <c r="A2149" s="14" t="s">
        <v>7491</v>
      </c>
      <c r="B2149">
        <v>335695792770</v>
      </c>
      <c r="C2149" s="14" t="s">
        <v>15619</v>
      </c>
      <c r="D2149">
        <v>151</v>
      </c>
      <c r="E2149" s="14" t="s">
        <v>7876</v>
      </c>
      <c r="F2149" s="14" t="s">
        <v>7936</v>
      </c>
      <c r="G2149" s="14">
        <f>timingTable[[#This Row],[FRT_DEC]]-B2148</f>
        <v>1073</v>
      </c>
      <c r="H21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INFO]]))),H2148)</f>
        <v>145</v>
      </c>
      <c r="I21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49" s="14">
        <f>HEX2DEC(RIGHT(timingTable[[#This Row],[FRT_HEX]],MIN(LEN(timingTable[[#This Row],[FRT_HEX]])-2,8)))</f>
        <v>688343682</v>
      </c>
      <c r="K2149" s="14" t="str">
        <f>IF(timingTable[[#This Row],['[TRACECODE']:.1]]=140,"afterTx","")</f>
        <v/>
      </c>
      <c r="L2149" s="14" t="str">
        <f t="shared" si="363"/>
        <v/>
      </c>
      <c r="M2149" s="14" t="str">
        <f>IF(AND(H2149=H2148,K2148="afterTx",timingTable[[#This Row],['[TRACECODE']:.1]]=6),"dc","")</f>
        <v/>
      </c>
      <c r="N2149" s="14" t="str">
        <f t="shared" si="364"/>
        <v/>
      </c>
      <c r="O2149" s="14" t="str">
        <f>IF(timingTable[[#This Row],['[TRACECODE']:.1]]=141,"afterRx","")</f>
        <v/>
      </c>
      <c r="P2149" s="14" t="str">
        <f t="shared" si="365"/>
        <v/>
      </c>
      <c r="Q2149" s="14" t="str">
        <f t="shared" si="366"/>
        <v/>
      </c>
      <c r="R2149" s="14" t="str">
        <f t="shared" si="367"/>
        <v/>
      </c>
      <c r="S2149" s="14" t="str">
        <f t="shared" si="368"/>
        <v>EMPTY</v>
      </c>
      <c r="T2149" s="14" t="str">
        <f t="shared" si="369"/>
        <v>EMPTY</v>
      </c>
      <c r="U2149" s="14" t="str">
        <f t="shared" si="370"/>
        <v>EMPTY</v>
      </c>
      <c r="V2149" s="14" t="str">
        <f t="shared" si="371"/>
        <v>EMPTY</v>
      </c>
      <c r="W2149" s="14" t="str">
        <f>IF(L2149="beforeTx",timingTable[[#This Row],[FRT32_val]]-timingTable[[#This Row],[FRT32_trace]],"EMPTY")</f>
        <v>EMPTY</v>
      </c>
      <c r="X2149" s="14" t="str">
        <f t="shared" si="372"/>
        <v>EMPTY</v>
      </c>
      <c r="Y2149" s="14" t="str">
        <f t="shared" si="373"/>
        <v>EMPTY</v>
      </c>
      <c r="Z2149" s="14" t="str">
        <f>IF(AND(P2149="beforeRx",O2150="afterRx"),J2150-timingTable[[#This Row],[FRT32_trace]],"EMPTY")</f>
        <v>EMPTY</v>
      </c>
      <c r="AA2149" s="14" t="str">
        <f>IF(AND(timingTable[[#This Row],[txEnd]]="txEnd",Q2153="rxStart"),I2153-timingTable[[#This Row],[FRT32_val]],"EMPTY")</f>
        <v>EMPTY</v>
      </c>
    </row>
    <row r="2150" spans="1:27" x14ac:dyDescent="0.25">
      <c r="A2150" s="14" t="s">
        <v>7493</v>
      </c>
      <c r="B2150">
        <v>335695812766</v>
      </c>
      <c r="C2150" s="14" t="s">
        <v>15621</v>
      </c>
      <c r="D2150">
        <v>151</v>
      </c>
      <c r="E2150" s="14" t="s">
        <v>7876</v>
      </c>
      <c r="F2150" s="14" t="s">
        <v>7936</v>
      </c>
      <c r="G2150" s="14">
        <f>timingTable[[#This Row],[FRT_DEC]]-B2149</f>
        <v>19996</v>
      </c>
      <c r="H21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INFO]]))),H2149)</f>
        <v>145</v>
      </c>
      <c r="I21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0" s="14">
        <f>HEX2DEC(RIGHT(timingTable[[#This Row],[FRT_HEX]],MIN(LEN(timingTable[[#This Row],[FRT_HEX]])-2,8)))</f>
        <v>688363678</v>
      </c>
      <c r="K2150" s="14" t="str">
        <f>IF(timingTable[[#This Row],['[TRACECODE']:.1]]=140,"afterTx","")</f>
        <v/>
      </c>
      <c r="L2150" s="14" t="str">
        <f t="shared" si="363"/>
        <v/>
      </c>
      <c r="M2150" s="14" t="str">
        <f>IF(AND(H2150=H2149,K2149="afterTx",timingTable[[#This Row],['[TRACECODE']:.1]]=6),"dc","")</f>
        <v/>
      </c>
      <c r="N2150" s="14" t="str">
        <f t="shared" si="364"/>
        <v/>
      </c>
      <c r="O2150" s="14" t="str">
        <f>IF(timingTable[[#This Row],['[TRACECODE']:.1]]=141,"afterRx","")</f>
        <v/>
      </c>
      <c r="P2150" s="14" t="str">
        <f t="shared" si="365"/>
        <v/>
      </c>
      <c r="Q2150" s="14" t="str">
        <f t="shared" si="366"/>
        <v/>
      </c>
      <c r="R2150" s="14" t="str">
        <f t="shared" si="367"/>
        <v/>
      </c>
      <c r="S2150" s="14" t="str">
        <f t="shared" si="368"/>
        <v>EMPTY</v>
      </c>
      <c r="T2150" s="14" t="str">
        <f t="shared" si="369"/>
        <v>EMPTY</v>
      </c>
      <c r="U2150" s="14" t="str">
        <f t="shared" si="370"/>
        <v>EMPTY</v>
      </c>
      <c r="V2150" s="14" t="str">
        <f t="shared" si="371"/>
        <v>EMPTY</v>
      </c>
      <c r="W2150" s="14" t="str">
        <f>IF(L2150="beforeTx",timingTable[[#This Row],[FRT32_val]]-timingTable[[#This Row],[FRT32_trace]],"EMPTY")</f>
        <v>EMPTY</v>
      </c>
      <c r="X2150" s="14" t="str">
        <f t="shared" si="372"/>
        <v>EMPTY</v>
      </c>
      <c r="Y2150" s="14" t="str">
        <f t="shared" si="373"/>
        <v>EMPTY</v>
      </c>
      <c r="Z2150" s="14" t="str">
        <f>IF(AND(P2150="beforeRx",O2151="afterRx"),J2151-timingTable[[#This Row],[FRT32_trace]],"EMPTY")</f>
        <v>EMPTY</v>
      </c>
      <c r="AA2150" s="14" t="str">
        <f>IF(AND(timingTable[[#This Row],[txEnd]]="txEnd",Q2154="rxStart"),I2154-timingTable[[#This Row],[FRT32_val]],"EMPTY")</f>
        <v>EMPTY</v>
      </c>
    </row>
    <row r="2151" spans="1:27" x14ac:dyDescent="0.25">
      <c r="A2151" s="14" t="s">
        <v>7495</v>
      </c>
      <c r="B2151">
        <v>335695832778</v>
      </c>
      <c r="C2151" s="14" t="s">
        <v>15623</v>
      </c>
      <c r="D2151">
        <v>151</v>
      </c>
      <c r="E2151" s="14" t="s">
        <v>7876</v>
      </c>
      <c r="F2151" s="14" t="s">
        <v>7936</v>
      </c>
      <c r="G2151" s="14">
        <f>timingTable[[#This Row],[FRT_DEC]]-B2150</f>
        <v>20012</v>
      </c>
      <c r="H21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INFO]]))),H2150)</f>
        <v>145</v>
      </c>
      <c r="I21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1" s="14">
        <f>HEX2DEC(RIGHT(timingTable[[#This Row],[FRT_HEX]],MIN(LEN(timingTable[[#This Row],[FRT_HEX]])-2,8)))</f>
        <v>688383690</v>
      </c>
      <c r="K2151" s="14" t="str">
        <f>IF(timingTable[[#This Row],['[TRACECODE']:.1]]=140,"afterTx","")</f>
        <v/>
      </c>
      <c r="L2151" s="14" t="str">
        <f t="shared" si="363"/>
        <v/>
      </c>
      <c r="M2151" s="14" t="str">
        <f>IF(AND(H2151=H2150,K2150="afterTx",timingTable[[#This Row],['[TRACECODE']:.1]]=6),"dc","")</f>
        <v/>
      </c>
      <c r="N2151" s="14" t="str">
        <f t="shared" si="364"/>
        <v/>
      </c>
      <c r="O2151" s="14" t="str">
        <f>IF(timingTable[[#This Row],['[TRACECODE']:.1]]=141,"afterRx","")</f>
        <v/>
      </c>
      <c r="P2151" s="14" t="str">
        <f t="shared" si="365"/>
        <v/>
      </c>
      <c r="Q2151" s="14" t="str">
        <f t="shared" si="366"/>
        <v/>
      </c>
      <c r="R2151" s="14" t="str">
        <f t="shared" si="367"/>
        <v/>
      </c>
      <c r="S2151" s="14" t="str">
        <f t="shared" si="368"/>
        <v>EMPTY</v>
      </c>
      <c r="T2151" s="14" t="str">
        <f t="shared" si="369"/>
        <v>EMPTY</v>
      </c>
      <c r="U2151" s="14" t="str">
        <f t="shared" si="370"/>
        <v>EMPTY</v>
      </c>
      <c r="V2151" s="14" t="str">
        <f t="shared" si="371"/>
        <v>EMPTY</v>
      </c>
      <c r="W2151" s="14" t="str">
        <f>IF(L2151="beforeTx",timingTable[[#This Row],[FRT32_val]]-timingTable[[#This Row],[FRT32_trace]],"EMPTY")</f>
        <v>EMPTY</v>
      </c>
      <c r="X2151" s="14" t="str">
        <f t="shared" si="372"/>
        <v>EMPTY</v>
      </c>
      <c r="Y2151" s="14" t="str">
        <f t="shared" si="373"/>
        <v>EMPTY</v>
      </c>
      <c r="Z2151" s="14" t="str">
        <f>IF(AND(P2151="beforeRx",O2152="afterRx"),J2152-timingTable[[#This Row],[FRT32_trace]],"EMPTY")</f>
        <v>EMPTY</v>
      </c>
      <c r="AA2151" s="14" t="str">
        <f>IF(AND(timingTable[[#This Row],[txEnd]]="txEnd",Q2155="rxStart"),I2155-timingTable[[#This Row],[FRT32_val]],"EMPTY")</f>
        <v>EMPTY</v>
      </c>
    </row>
    <row r="2152" spans="1:27" x14ac:dyDescent="0.25">
      <c r="A2152" s="14" t="s">
        <v>7497</v>
      </c>
      <c r="B2152">
        <v>335695852766</v>
      </c>
      <c r="C2152" s="14" t="s">
        <v>15625</v>
      </c>
      <c r="D2152">
        <v>151</v>
      </c>
      <c r="E2152" s="14" t="s">
        <v>7876</v>
      </c>
      <c r="F2152" s="14" t="s">
        <v>7936</v>
      </c>
      <c r="G2152" s="14">
        <f>timingTable[[#This Row],[FRT_DEC]]-B2151</f>
        <v>19988</v>
      </c>
      <c r="H21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INFO]]))),H2151)</f>
        <v>145</v>
      </c>
      <c r="I21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2" s="14">
        <f>HEX2DEC(RIGHT(timingTable[[#This Row],[FRT_HEX]],MIN(LEN(timingTable[[#This Row],[FRT_HEX]])-2,8)))</f>
        <v>688403678</v>
      </c>
      <c r="K2152" s="14" t="str">
        <f>IF(timingTable[[#This Row],['[TRACECODE']:.1]]=140,"afterTx","")</f>
        <v/>
      </c>
      <c r="L2152" s="14" t="str">
        <f t="shared" si="363"/>
        <v/>
      </c>
      <c r="M2152" s="14" t="str">
        <f>IF(AND(H2152=H2151,K2151="afterTx",timingTable[[#This Row],['[TRACECODE']:.1]]=6),"dc","")</f>
        <v/>
      </c>
      <c r="N2152" s="14" t="str">
        <f t="shared" si="364"/>
        <v/>
      </c>
      <c r="O2152" s="14" t="str">
        <f>IF(timingTable[[#This Row],['[TRACECODE']:.1]]=141,"afterRx","")</f>
        <v/>
      </c>
      <c r="P2152" s="14" t="str">
        <f t="shared" si="365"/>
        <v/>
      </c>
      <c r="Q2152" s="14" t="str">
        <f t="shared" si="366"/>
        <v/>
      </c>
      <c r="R2152" s="14" t="str">
        <f t="shared" si="367"/>
        <v/>
      </c>
      <c r="S2152" s="14" t="str">
        <f t="shared" si="368"/>
        <v>EMPTY</v>
      </c>
      <c r="T2152" s="14" t="str">
        <f t="shared" si="369"/>
        <v>EMPTY</v>
      </c>
      <c r="U2152" s="14" t="str">
        <f t="shared" si="370"/>
        <v>EMPTY</v>
      </c>
      <c r="V2152" s="14" t="str">
        <f t="shared" si="371"/>
        <v>EMPTY</v>
      </c>
      <c r="W2152" s="14" t="str">
        <f>IF(L2152="beforeTx",timingTable[[#This Row],[FRT32_val]]-timingTable[[#This Row],[FRT32_trace]],"EMPTY")</f>
        <v>EMPTY</v>
      </c>
      <c r="X2152" s="14" t="str">
        <f t="shared" si="372"/>
        <v>EMPTY</v>
      </c>
      <c r="Y2152" s="14" t="str">
        <f t="shared" si="373"/>
        <v>EMPTY</v>
      </c>
      <c r="Z2152" s="14" t="str">
        <f>IF(AND(P2152="beforeRx",O2153="afterRx"),J2153-timingTable[[#This Row],[FRT32_trace]],"EMPTY")</f>
        <v>EMPTY</v>
      </c>
      <c r="AA2152" s="14" t="str">
        <f>IF(AND(timingTable[[#This Row],[txEnd]]="txEnd",Q2156="rxStart"),I2156-timingTable[[#This Row],[FRT32_val]],"EMPTY")</f>
        <v>EMPTY</v>
      </c>
    </row>
    <row r="2153" spans="1:27" x14ac:dyDescent="0.25">
      <c r="A2153" s="14" t="s">
        <v>7500</v>
      </c>
      <c r="B2153">
        <v>335695872780</v>
      </c>
      <c r="C2153" s="14" t="s">
        <v>15627</v>
      </c>
      <c r="D2153">
        <v>151</v>
      </c>
      <c r="E2153" s="14" t="s">
        <v>7876</v>
      </c>
      <c r="F2153" s="14" t="s">
        <v>7936</v>
      </c>
      <c r="G2153" s="14">
        <f>timingTable[[#This Row],[FRT_DEC]]-B2152</f>
        <v>20014</v>
      </c>
      <c r="H21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INFO]]))),H2152)</f>
        <v>145</v>
      </c>
      <c r="I21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3" s="14">
        <f>HEX2DEC(RIGHT(timingTable[[#This Row],[FRT_HEX]],MIN(LEN(timingTable[[#This Row],[FRT_HEX]])-2,8)))</f>
        <v>688423692</v>
      </c>
      <c r="K2153" s="14" t="str">
        <f>IF(timingTable[[#This Row],['[TRACECODE']:.1]]=140,"afterTx","")</f>
        <v/>
      </c>
      <c r="L2153" s="14" t="str">
        <f t="shared" si="363"/>
        <v/>
      </c>
      <c r="M2153" s="14" t="str">
        <f>IF(AND(H2153=H2152,K2152="afterTx",timingTable[[#This Row],['[TRACECODE']:.1]]=6),"dc","")</f>
        <v/>
      </c>
      <c r="N2153" s="14" t="str">
        <f t="shared" si="364"/>
        <v/>
      </c>
      <c r="O2153" s="14" t="str">
        <f>IF(timingTable[[#This Row],['[TRACECODE']:.1]]=141,"afterRx","")</f>
        <v/>
      </c>
      <c r="P2153" s="14" t="str">
        <f t="shared" si="365"/>
        <v/>
      </c>
      <c r="Q2153" s="14" t="str">
        <f t="shared" si="366"/>
        <v/>
      </c>
      <c r="R2153" s="14" t="str">
        <f t="shared" si="367"/>
        <v/>
      </c>
      <c r="S2153" s="14" t="str">
        <f t="shared" si="368"/>
        <v>EMPTY</v>
      </c>
      <c r="T2153" s="14" t="str">
        <f t="shared" si="369"/>
        <v>EMPTY</v>
      </c>
      <c r="U2153" s="14" t="str">
        <f t="shared" si="370"/>
        <v>EMPTY</v>
      </c>
      <c r="V2153" s="14" t="str">
        <f t="shared" si="371"/>
        <v>EMPTY</v>
      </c>
      <c r="W2153" s="14" t="str">
        <f>IF(L2153="beforeTx",timingTable[[#This Row],[FRT32_val]]-timingTable[[#This Row],[FRT32_trace]],"EMPTY")</f>
        <v>EMPTY</v>
      </c>
      <c r="X2153" s="14" t="str">
        <f t="shared" si="372"/>
        <v>EMPTY</v>
      </c>
      <c r="Y2153" s="14" t="str">
        <f t="shared" si="373"/>
        <v>EMPTY</v>
      </c>
      <c r="Z2153" s="14" t="str">
        <f>IF(AND(P2153="beforeRx",O2154="afterRx"),J2154-timingTable[[#This Row],[FRT32_trace]],"EMPTY")</f>
        <v>EMPTY</v>
      </c>
      <c r="AA2153" s="14" t="str">
        <f>IF(AND(timingTable[[#This Row],[txEnd]]="txEnd",Q2157="rxStart"),I2157-timingTable[[#This Row],[FRT32_val]],"EMPTY")</f>
        <v>EMPTY</v>
      </c>
    </row>
    <row r="2154" spans="1:27" x14ac:dyDescent="0.25">
      <c r="A2154" s="14" t="s">
        <v>7502</v>
      </c>
      <c r="B2154">
        <v>335695891697</v>
      </c>
      <c r="C2154" s="14" t="s">
        <v>15629</v>
      </c>
      <c r="D2154">
        <v>151</v>
      </c>
      <c r="E2154" s="14" t="s">
        <v>7876</v>
      </c>
      <c r="F2154" s="14" t="s">
        <v>7945</v>
      </c>
      <c r="G2154" s="14">
        <f>timingTable[[#This Row],[FRT_DEC]]-B2153</f>
        <v>18917</v>
      </c>
      <c r="H21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INFO]]))),H2153)</f>
        <v>145</v>
      </c>
      <c r="I21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54" s="14">
        <f>HEX2DEC(RIGHT(timingTable[[#This Row],[FRT_HEX]],MIN(LEN(timingTable[[#This Row],[FRT_HEX]])-2,8)))</f>
        <v>688442609</v>
      </c>
      <c r="K2154" s="14" t="str">
        <f>IF(timingTable[[#This Row],['[TRACECODE']:.1]]=140,"afterTx","")</f>
        <v/>
      </c>
      <c r="L2154" s="14" t="str">
        <f t="shared" si="363"/>
        <v/>
      </c>
      <c r="M2154" s="14" t="str">
        <f>IF(AND(H2154=H2153,K2153="afterTx",timingTable[[#This Row],['[TRACECODE']:.1]]=6),"dc","")</f>
        <v/>
      </c>
      <c r="N2154" s="14" t="str">
        <f t="shared" si="364"/>
        <v/>
      </c>
      <c r="O2154" s="14" t="str">
        <f>IF(timingTable[[#This Row],['[TRACECODE']:.1]]=141,"afterRx","")</f>
        <v/>
      </c>
      <c r="P2154" s="14" t="str">
        <f t="shared" si="365"/>
        <v/>
      </c>
      <c r="Q2154" s="14" t="str">
        <f t="shared" si="366"/>
        <v/>
      </c>
      <c r="R2154" s="14" t="str">
        <f t="shared" si="367"/>
        <v/>
      </c>
      <c r="S2154" s="14" t="str">
        <f t="shared" si="368"/>
        <v>EMPTY</v>
      </c>
      <c r="T2154" s="14" t="str">
        <f t="shared" si="369"/>
        <v>EMPTY</v>
      </c>
      <c r="U2154" s="14" t="str">
        <f t="shared" si="370"/>
        <v>EMPTY</v>
      </c>
      <c r="V2154" s="14" t="str">
        <f t="shared" si="371"/>
        <v>EMPTY</v>
      </c>
      <c r="W2154" s="14" t="str">
        <f>IF(L2154="beforeTx",timingTable[[#This Row],[FRT32_val]]-timingTable[[#This Row],[FRT32_trace]],"EMPTY")</f>
        <v>EMPTY</v>
      </c>
      <c r="X2154" s="14" t="str">
        <f t="shared" si="372"/>
        <v>EMPTY</v>
      </c>
      <c r="Y2154" s="14" t="str">
        <f t="shared" si="373"/>
        <v>EMPTY</v>
      </c>
      <c r="Z2154" s="14" t="str">
        <f>IF(AND(P2154="beforeRx",O2155="afterRx"),J2155-timingTable[[#This Row],[FRT32_trace]],"EMPTY")</f>
        <v>EMPTY</v>
      </c>
      <c r="AA2154" s="14" t="str">
        <f>IF(AND(timingTable[[#This Row],[txEnd]]="txEnd",Q2158="rxStart"),I2158-timingTable[[#This Row],[FRT32_val]],"EMPTY")</f>
        <v>EMPTY</v>
      </c>
    </row>
    <row r="2155" spans="1:27" x14ac:dyDescent="0.25">
      <c r="A2155" s="14" t="s">
        <v>7504</v>
      </c>
      <c r="B2155">
        <v>335695892765</v>
      </c>
      <c r="C2155" s="14" t="s">
        <v>15631</v>
      </c>
      <c r="D2155">
        <v>151</v>
      </c>
      <c r="E2155" s="14" t="s">
        <v>7876</v>
      </c>
      <c r="F2155" s="14" t="s">
        <v>7936</v>
      </c>
      <c r="G2155" s="14">
        <f>timingTable[[#This Row],[FRT_DEC]]-B2154</f>
        <v>1068</v>
      </c>
      <c r="H21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INFO]]))),H2154)</f>
        <v>145</v>
      </c>
      <c r="I21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5" s="14">
        <f>HEX2DEC(RIGHT(timingTable[[#This Row],[FRT_HEX]],MIN(LEN(timingTable[[#This Row],[FRT_HEX]])-2,8)))</f>
        <v>688443677</v>
      </c>
      <c r="K2155" s="14" t="str">
        <f>IF(timingTable[[#This Row],['[TRACECODE']:.1]]=140,"afterTx","")</f>
        <v/>
      </c>
      <c r="L2155" s="14" t="str">
        <f t="shared" si="363"/>
        <v/>
      </c>
      <c r="M2155" s="14" t="str">
        <f>IF(AND(H2155=H2154,K2154="afterTx",timingTable[[#This Row],['[TRACECODE']:.1]]=6),"dc","")</f>
        <v/>
      </c>
      <c r="N2155" s="14" t="str">
        <f t="shared" si="364"/>
        <v/>
      </c>
      <c r="O2155" s="14" t="str">
        <f>IF(timingTable[[#This Row],['[TRACECODE']:.1]]=141,"afterRx","")</f>
        <v/>
      </c>
      <c r="P2155" s="14" t="str">
        <f t="shared" si="365"/>
        <v/>
      </c>
      <c r="Q2155" s="14" t="str">
        <f t="shared" si="366"/>
        <v/>
      </c>
      <c r="R2155" s="14" t="str">
        <f t="shared" si="367"/>
        <v/>
      </c>
      <c r="S2155" s="14" t="str">
        <f t="shared" si="368"/>
        <v>EMPTY</v>
      </c>
      <c r="T2155" s="14" t="str">
        <f t="shared" si="369"/>
        <v>EMPTY</v>
      </c>
      <c r="U2155" s="14" t="str">
        <f t="shared" si="370"/>
        <v>EMPTY</v>
      </c>
      <c r="V2155" s="14" t="str">
        <f t="shared" si="371"/>
        <v>EMPTY</v>
      </c>
      <c r="W2155" s="14" t="str">
        <f>IF(L2155="beforeTx",timingTable[[#This Row],[FRT32_val]]-timingTable[[#This Row],[FRT32_trace]],"EMPTY")</f>
        <v>EMPTY</v>
      </c>
      <c r="X2155" s="14" t="str">
        <f t="shared" si="372"/>
        <v>EMPTY</v>
      </c>
      <c r="Y2155" s="14" t="str">
        <f t="shared" si="373"/>
        <v>EMPTY</v>
      </c>
      <c r="Z2155" s="14" t="str">
        <f>IF(AND(P2155="beforeRx",O2156="afterRx"),J2156-timingTable[[#This Row],[FRT32_trace]],"EMPTY")</f>
        <v>EMPTY</v>
      </c>
      <c r="AA2155" s="14" t="str">
        <f>IF(AND(timingTable[[#This Row],[txEnd]]="txEnd",Q2159="rxStart"),I2159-timingTable[[#This Row],[FRT32_val]],"EMPTY")</f>
        <v>EMPTY</v>
      </c>
    </row>
    <row r="2156" spans="1:27" x14ac:dyDescent="0.25">
      <c r="A2156" s="14" t="s">
        <v>7506</v>
      </c>
      <c r="B2156">
        <v>335695912765</v>
      </c>
      <c r="C2156" s="14" t="s">
        <v>15633</v>
      </c>
      <c r="D2156">
        <v>151</v>
      </c>
      <c r="E2156" s="14" t="s">
        <v>7876</v>
      </c>
      <c r="F2156" s="14" t="s">
        <v>7936</v>
      </c>
      <c r="G2156" s="14">
        <f>timingTable[[#This Row],[FRT_DEC]]-B2155</f>
        <v>20000</v>
      </c>
      <c r="H21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INFO]]))),H2155)</f>
        <v>145</v>
      </c>
      <c r="I21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6" s="14">
        <f>HEX2DEC(RIGHT(timingTable[[#This Row],[FRT_HEX]],MIN(LEN(timingTable[[#This Row],[FRT_HEX]])-2,8)))</f>
        <v>688463677</v>
      </c>
      <c r="K2156" s="14" t="str">
        <f>IF(timingTable[[#This Row],['[TRACECODE']:.1]]=140,"afterTx","")</f>
        <v/>
      </c>
      <c r="L2156" s="14" t="str">
        <f t="shared" si="363"/>
        <v/>
      </c>
      <c r="M2156" s="14" t="str">
        <f>IF(AND(H2156=H2155,K2155="afterTx",timingTable[[#This Row],['[TRACECODE']:.1]]=6),"dc","")</f>
        <v/>
      </c>
      <c r="N2156" s="14" t="str">
        <f t="shared" si="364"/>
        <v/>
      </c>
      <c r="O2156" s="14" t="str">
        <f>IF(timingTable[[#This Row],['[TRACECODE']:.1]]=141,"afterRx","")</f>
        <v/>
      </c>
      <c r="P2156" s="14" t="str">
        <f t="shared" si="365"/>
        <v/>
      </c>
      <c r="Q2156" s="14" t="str">
        <f t="shared" si="366"/>
        <v/>
      </c>
      <c r="R2156" s="14" t="str">
        <f t="shared" si="367"/>
        <v/>
      </c>
      <c r="S2156" s="14" t="str">
        <f t="shared" si="368"/>
        <v>EMPTY</v>
      </c>
      <c r="T2156" s="14" t="str">
        <f t="shared" si="369"/>
        <v>EMPTY</v>
      </c>
      <c r="U2156" s="14" t="str">
        <f t="shared" si="370"/>
        <v>EMPTY</v>
      </c>
      <c r="V2156" s="14" t="str">
        <f t="shared" si="371"/>
        <v>EMPTY</v>
      </c>
      <c r="W2156" s="14" t="str">
        <f>IF(L2156="beforeTx",timingTable[[#This Row],[FRT32_val]]-timingTable[[#This Row],[FRT32_trace]],"EMPTY")</f>
        <v>EMPTY</v>
      </c>
      <c r="X2156" s="14" t="str">
        <f t="shared" si="372"/>
        <v>EMPTY</v>
      </c>
      <c r="Y2156" s="14" t="str">
        <f t="shared" si="373"/>
        <v>EMPTY</v>
      </c>
      <c r="Z2156" s="14" t="str">
        <f>IF(AND(P2156="beforeRx",O2157="afterRx"),J2157-timingTable[[#This Row],[FRT32_trace]],"EMPTY")</f>
        <v>EMPTY</v>
      </c>
      <c r="AA2156" s="14" t="str">
        <f>IF(AND(timingTable[[#This Row],[txEnd]]="txEnd",Q2160="rxStart"),I2160-timingTable[[#This Row],[FRT32_val]],"EMPTY")</f>
        <v>EMPTY</v>
      </c>
    </row>
    <row r="2157" spans="1:27" x14ac:dyDescent="0.25">
      <c r="A2157" s="14" t="s">
        <v>7508</v>
      </c>
      <c r="B2157">
        <v>335695932765</v>
      </c>
      <c r="C2157" s="14" t="s">
        <v>15635</v>
      </c>
      <c r="D2157">
        <v>151</v>
      </c>
      <c r="E2157" s="14" t="s">
        <v>7876</v>
      </c>
      <c r="F2157" s="14" t="s">
        <v>7936</v>
      </c>
      <c r="G2157" s="14">
        <f>timingTable[[#This Row],[FRT_DEC]]-B2156</f>
        <v>20000</v>
      </c>
      <c r="H21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INFO]]))),H2156)</f>
        <v>145</v>
      </c>
      <c r="I21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7" s="14">
        <f>HEX2DEC(RIGHT(timingTable[[#This Row],[FRT_HEX]],MIN(LEN(timingTable[[#This Row],[FRT_HEX]])-2,8)))</f>
        <v>688483677</v>
      </c>
      <c r="K2157" s="14" t="str">
        <f>IF(timingTable[[#This Row],['[TRACECODE']:.1]]=140,"afterTx","")</f>
        <v/>
      </c>
      <c r="L2157" s="14" t="str">
        <f t="shared" si="363"/>
        <v/>
      </c>
      <c r="M2157" s="14" t="str">
        <f>IF(AND(H2157=H2156,K2156="afterTx",timingTable[[#This Row],['[TRACECODE']:.1]]=6),"dc","")</f>
        <v/>
      </c>
      <c r="N2157" s="14" t="str">
        <f t="shared" si="364"/>
        <v/>
      </c>
      <c r="O2157" s="14" t="str">
        <f>IF(timingTable[[#This Row],['[TRACECODE']:.1]]=141,"afterRx","")</f>
        <v/>
      </c>
      <c r="P2157" s="14" t="str">
        <f t="shared" si="365"/>
        <v/>
      </c>
      <c r="Q2157" s="14" t="str">
        <f t="shared" si="366"/>
        <v/>
      </c>
      <c r="R2157" s="14" t="str">
        <f t="shared" si="367"/>
        <v/>
      </c>
      <c r="S2157" s="14" t="str">
        <f t="shared" si="368"/>
        <v>EMPTY</v>
      </c>
      <c r="T2157" s="14" t="str">
        <f t="shared" si="369"/>
        <v>EMPTY</v>
      </c>
      <c r="U2157" s="14" t="str">
        <f t="shared" si="370"/>
        <v>EMPTY</v>
      </c>
      <c r="V2157" s="14" t="str">
        <f t="shared" si="371"/>
        <v>EMPTY</v>
      </c>
      <c r="W2157" s="14" t="str">
        <f>IF(L2157="beforeTx",timingTable[[#This Row],[FRT32_val]]-timingTable[[#This Row],[FRT32_trace]],"EMPTY")</f>
        <v>EMPTY</v>
      </c>
      <c r="X2157" s="14" t="str">
        <f t="shared" si="372"/>
        <v>EMPTY</v>
      </c>
      <c r="Y2157" s="14" t="str">
        <f t="shared" si="373"/>
        <v>EMPTY</v>
      </c>
      <c r="Z2157" s="14" t="str">
        <f>IF(AND(P2157="beforeRx",O2158="afterRx"),J2158-timingTable[[#This Row],[FRT32_trace]],"EMPTY")</f>
        <v>EMPTY</v>
      </c>
      <c r="AA2157" s="14" t="str">
        <f>IF(AND(timingTable[[#This Row],[txEnd]]="txEnd",Q2161="rxStart"),I2161-timingTable[[#This Row],[FRT32_val]],"EMPTY")</f>
        <v>EMPTY</v>
      </c>
    </row>
    <row r="2158" spans="1:27" x14ac:dyDescent="0.25">
      <c r="A2158" s="14" t="s">
        <v>7510</v>
      </c>
      <c r="B2158">
        <v>335695952765</v>
      </c>
      <c r="C2158" s="14" t="s">
        <v>15637</v>
      </c>
      <c r="D2158">
        <v>151</v>
      </c>
      <c r="E2158" s="14" t="s">
        <v>7876</v>
      </c>
      <c r="F2158" s="14" t="s">
        <v>7936</v>
      </c>
      <c r="G2158" s="14">
        <f>timingTable[[#This Row],[FRT_DEC]]-B2157</f>
        <v>20000</v>
      </c>
      <c r="H21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INFO]]))),H2157)</f>
        <v>145</v>
      </c>
      <c r="I21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8" s="14">
        <f>HEX2DEC(RIGHT(timingTable[[#This Row],[FRT_HEX]],MIN(LEN(timingTable[[#This Row],[FRT_HEX]])-2,8)))</f>
        <v>688503677</v>
      </c>
      <c r="K2158" s="14" t="str">
        <f>IF(timingTable[[#This Row],['[TRACECODE']:.1]]=140,"afterTx","")</f>
        <v/>
      </c>
      <c r="L2158" s="14" t="str">
        <f t="shared" si="363"/>
        <v/>
      </c>
      <c r="M2158" s="14" t="str">
        <f>IF(AND(H2158=H2157,K2157="afterTx",timingTable[[#This Row],['[TRACECODE']:.1]]=6),"dc","")</f>
        <v/>
      </c>
      <c r="N2158" s="14" t="str">
        <f t="shared" si="364"/>
        <v/>
      </c>
      <c r="O2158" s="14" t="str">
        <f>IF(timingTable[[#This Row],['[TRACECODE']:.1]]=141,"afterRx","")</f>
        <v/>
      </c>
      <c r="P2158" s="14" t="str">
        <f t="shared" si="365"/>
        <v/>
      </c>
      <c r="Q2158" s="14" t="str">
        <f t="shared" si="366"/>
        <v/>
      </c>
      <c r="R2158" s="14" t="str">
        <f t="shared" si="367"/>
        <v/>
      </c>
      <c r="S2158" s="14" t="str">
        <f t="shared" si="368"/>
        <v>EMPTY</v>
      </c>
      <c r="T2158" s="14" t="str">
        <f t="shared" si="369"/>
        <v>EMPTY</v>
      </c>
      <c r="U2158" s="14" t="str">
        <f t="shared" si="370"/>
        <v>EMPTY</v>
      </c>
      <c r="V2158" s="14" t="str">
        <f t="shared" si="371"/>
        <v>EMPTY</v>
      </c>
      <c r="W2158" s="14" t="str">
        <f>IF(L2158="beforeTx",timingTable[[#This Row],[FRT32_val]]-timingTable[[#This Row],[FRT32_trace]],"EMPTY")</f>
        <v>EMPTY</v>
      </c>
      <c r="X2158" s="14" t="str">
        <f t="shared" si="372"/>
        <v>EMPTY</v>
      </c>
      <c r="Y2158" s="14" t="str">
        <f t="shared" si="373"/>
        <v>EMPTY</v>
      </c>
      <c r="Z2158" s="14" t="str">
        <f>IF(AND(P2158="beforeRx",O2159="afterRx"),J2159-timingTable[[#This Row],[FRT32_trace]],"EMPTY")</f>
        <v>EMPTY</v>
      </c>
      <c r="AA2158" s="14" t="str">
        <f>IF(AND(timingTable[[#This Row],[txEnd]]="txEnd",Q2162="rxStart"),I2162-timingTable[[#This Row],[FRT32_val]],"EMPTY")</f>
        <v>EMPTY</v>
      </c>
    </row>
    <row r="2159" spans="1:27" x14ac:dyDescent="0.25">
      <c r="A2159" s="14" t="s">
        <v>7512</v>
      </c>
      <c r="B2159">
        <v>335695972766</v>
      </c>
      <c r="C2159" s="14" t="s">
        <v>15639</v>
      </c>
      <c r="D2159">
        <v>151</v>
      </c>
      <c r="E2159" s="14" t="s">
        <v>7876</v>
      </c>
      <c r="F2159" s="14" t="s">
        <v>7936</v>
      </c>
      <c r="G2159" s="14">
        <f>timingTable[[#This Row],[FRT_DEC]]-B2158</f>
        <v>20001</v>
      </c>
      <c r="H21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INFO]]))),H2158)</f>
        <v>145</v>
      </c>
      <c r="I21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59" s="14">
        <f>HEX2DEC(RIGHT(timingTable[[#This Row],[FRT_HEX]],MIN(LEN(timingTable[[#This Row],[FRT_HEX]])-2,8)))</f>
        <v>688523678</v>
      </c>
      <c r="K2159" s="14" t="str">
        <f>IF(timingTable[[#This Row],['[TRACECODE']:.1]]=140,"afterTx","")</f>
        <v/>
      </c>
      <c r="L2159" s="14" t="str">
        <f t="shared" si="363"/>
        <v/>
      </c>
      <c r="M2159" s="14" t="str">
        <f>IF(AND(H2159=H2158,K2158="afterTx",timingTable[[#This Row],['[TRACECODE']:.1]]=6),"dc","")</f>
        <v/>
      </c>
      <c r="N2159" s="14" t="str">
        <f t="shared" si="364"/>
        <v/>
      </c>
      <c r="O2159" s="14" t="str">
        <f>IF(timingTable[[#This Row],['[TRACECODE']:.1]]=141,"afterRx","")</f>
        <v/>
      </c>
      <c r="P2159" s="14" t="str">
        <f t="shared" si="365"/>
        <v/>
      </c>
      <c r="Q2159" s="14" t="str">
        <f t="shared" si="366"/>
        <v/>
      </c>
      <c r="R2159" s="14" t="str">
        <f t="shared" si="367"/>
        <v/>
      </c>
      <c r="S2159" s="14" t="str">
        <f t="shared" si="368"/>
        <v>EMPTY</v>
      </c>
      <c r="T2159" s="14" t="str">
        <f t="shared" si="369"/>
        <v>EMPTY</v>
      </c>
      <c r="U2159" s="14" t="str">
        <f t="shared" si="370"/>
        <v>EMPTY</v>
      </c>
      <c r="V2159" s="14" t="str">
        <f t="shared" si="371"/>
        <v>EMPTY</v>
      </c>
      <c r="W2159" s="14" t="str">
        <f>IF(L2159="beforeTx",timingTable[[#This Row],[FRT32_val]]-timingTable[[#This Row],[FRT32_trace]],"EMPTY")</f>
        <v>EMPTY</v>
      </c>
      <c r="X2159" s="14" t="str">
        <f t="shared" si="372"/>
        <v>EMPTY</v>
      </c>
      <c r="Y2159" s="14" t="str">
        <f t="shared" si="373"/>
        <v>EMPTY</v>
      </c>
      <c r="Z2159" s="14" t="str">
        <f>IF(AND(P2159="beforeRx",O2160="afterRx"),J2160-timingTable[[#This Row],[FRT32_trace]],"EMPTY")</f>
        <v>EMPTY</v>
      </c>
      <c r="AA2159" s="14" t="str">
        <f>IF(AND(timingTable[[#This Row],[txEnd]]="txEnd",Q2163="rxStart"),I2163-timingTable[[#This Row],[FRT32_val]],"EMPTY")</f>
        <v>EMPTY</v>
      </c>
    </row>
    <row r="2160" spans="1:27" x14ac:dyDescent="0.25">
      <c r="A2160" s="14" t="s">
        <v>7514</v>
      </c>
      <c r="B2160">
        <v>335695991697</v>
      </c>
      <c r="C2160" s="14" t="s">
        <v>15641</v>
      </c>
      <c r="D2160">
        <v>151</v>
      </c>
      <c r="E2160" s="14" t="s">
        <v>7876</v>
      </c>
      <c r="F2160" s="14" t="s">
        <v>7945</v>
      </c>
      <c r="G2160" s="14">
        <f>timingTable[[#This Row],[FRT_DEC]]-B2159</f>
        <v>18931</v>
      </c>
      <c r="H21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INFO]]))),H2159)</f>
        <v>145</v>
      </c>
      <c r="I21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60" s="14">
        <f>HEX2DEC(RIGHT(timingTable[[#This Row],[FRT_HEX]],MIN(LEN(timingTable[[#This Row],[FRT_HEX]])-2,8)))</f>
        <v>688542609</v>
      </c>
      <c r="K2160" s="14" t="str">
        <f>IF(timingTable[[#This Row],['[TRACECODE']:.1]]=140,"afterTx","")</f>
        <v/>
      </c>
      <c r="L2160" s="14" t="str">
        <f t="shared" si="363"/>
        <v/>
      </c>
      <c r="M2160" s="14" t="str">
        <f>IF(AND(H2160=H2159,K2159="afterTx",timingTable[[#This Row],['[TRACECODE']:.1]]=6),"dc","")</f>
        <v/>
      </c>
      <c r="N2160" s="14" t="str">
        <f t="shared" si="364"/>
        <v/>
      </c>
      <c r="O2160" s="14" t="str">
        <f>IF(timingTable[[#This Row],['[TRACECODE']:.1]]=141,"afterRx","")</f>
        <v/>
      </c>
      <c r="P2160" s="14" t="str">
        <f t="shared" si="365"/>
        <v/>
      </c>
      <c r="Q2160" s="14" t="str">
        <f t="shared" si="366"/>
        <v/>
      </c>
      <c r="R2160" s="14" t="str">
        <f t="shared" si="367"/>
        <v/>
      </c>
      <c r="S2160" s="14" t="str">
        <f t="shared" si="368"/>
        <v>EMPTY</v>
      </c>
      <c r="T2160" s="14" t="str">
        <f t="shared" si="369"/>
        <v>EMPTY</v>
      </c>
      <c r="U2160" s="14" t="str">
        <f t="shared" si="370"/>
        <v>EMPTY</v>
      </c>
      <c r="V2160" s="14" t="str">
        <f t="shared" si="371"/>
        <v>EMPTY</v>
      </c>
      <c r="W2160" s="14" t="str">
        <f>IF(L2160="beforeTx",timingTable[[#This Row],[FRT32_val]]-timingTable[[#This Row],[FRT32_trace]],"EMPTY")</f>
        <v>EMPTY</v>
      </c>
      <c r="X2160" s="14" t="str">
        <f t="shared" si="372"/>
        <v>EMPTY</v>
      </c>
      <c r="Y2160" s="14" t="str">
        <f t="shared" si="373"/>
        <v>EMPTY</v>
      </c>
      <c r="Z2160" s="14" t="str">
        <f>IF(AND(P2160="beforeRx",O2161="afterRx"),J2161-timingTable[[#This Row],[FRT32_trace]],"EMPTY")</f>
        <v>EMPTY</v>
      </c>
      <c r="AA2160" s="14" t="str">
        <f>IF(AND(timingTable[[#This Row],[txEnd]]="txEnd",Q2164="rxStart"),I2164-timingTable[[#This Row],[FRT32_val]],"EMPTY")</f>
        <v>EMPTY</v>
      </c>
    </row>
    <row r="2161" spans="1:27" x14ac:dyDescent="0.25">
      <c r="A2161" s="14" t="s">
        <v>7516</v>
      </c>
      <c r="B2161">
        <v>335695992765</v>
      </c>
      <c r="C2161" s="14" t="s">
        <v>15643</v>
      </c>
      <c r="D2161">
        <v>151</v>
      </c>
      <c r="E2161" s="14" t="s">
        <v>7876</v>
      </c>
      <c r="F2161" s="14" t="s">
        <v>7936</v>
      </c>
      <c r="G2161" s="14">
        <f>timingTable[[#This Row],[FRT_DEC]]-B2160</f>
        <v>1068</v>
      </c>
      <c r="H21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INFO]]))),H2160)</f>
        <v>145</v>
      </c>
      <c r="I21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1" s="14">
        <f>HEX2DEC(RIGHT(timingTable[[#This Row],[FRT_HEX]],MIN(LEN(timingTable[[#This Row],[FRT_HEX]])-2,8)))</f>
        <v>688543677</v>
      </c>
      <c r="K2161" s="14" t="str">
        <f>IF(timingTable[[#This Row],['[TRACECODE']:.1]]=140,"afterTx","")</f>
        <v/>
      </c>
      <c r="L2161" s="14" t="str">
        <f t="shared" si="363"/>
        <v/>
      </c>
      <c r="M2161" s="14" t="str">
        <f>IF(AND(H2161=H2160,K2160="afterTx",timingTable[[#This Row],['[TRACECODE']:.1]]=6),"dc","")</f>
        <v/>
      </c>
      <c r="N2161" s="14" t="str">
        <f t="shared" si="364"/>
        <v/>
      </c>
      <c r="O2161" s="14" t="str">
        <f>IF(timingTable[[#This Row],['[TRACECODE']:.1]]=141,"afterRx","")</f>
        <v/>
      </c>
      <c r="P2161" s="14" t="str">
        <f t="shared" si="365"/>
        <v/>
      </c>
      <c r="Q2161" s="14" t="str">
        <f t="shared" si="366"/>
        <v/>
      </c>
      <c r="R2161" s="14" t="str">
        <f t="shared" si="367"/>
        <v/>
      </c>
      <c r="S2161" s="14" t="str">
        <f t="shared" si="368"/>
        <v>EMPTY</v>
      </c>
      <c r="T2161" s="14" t="str">
        <f t="shared" si="369"/>
        <v>EMPTY</v>
      </c>
      <c r="U2161" s="14" t="str">
        <f t="shared" si="370"/>
        <v>EMPTY</v>
      </c>
      <c r="V2161" s="14" t="str">
        <f t="shared" si="371"/>
        <v>EMPTY</v>
      </c>
      <c r="W2161" s="14" t="str">
        <f>IF(L2161="beforeTx",timingTable[[#This Row],[FRT32_val]]-timingTable[[#This Row],[FRT32_trace]],"EMPTY")</f>
        <v>EMPTY</v>
      </c>
      <c r="X2161" s="14" t="str">
        <f t="shared" si="372"/>
        <v>EMPTY</v>
      </c>
      <c r="Y2161" s="14" t="str">
        <f t="shared" si="373"/>
        <v>EMPTY</v>
      </c>
      <c r="Z2161" s="14" t="str">
        <f>IF(AND(P2161="beforeRx",O2162="afterRx"),J2162-timingTable[[#This Row],[FRT32_trace]],"EMPTY")</f>
        <v>EMPTY</v>
      </c>
      <c r="AA2161" s="14" t="str">
        <f>IF(AND(timingTable[[#This Row],[txEnd]]="txEnd",Q2165="rxStart"),I2165-timingTable[[#This Row],[FRT32_val]],"EMPTY")</f>
        <v>EMPTY</v>
      </c>
    </row>
    <row r="2162" spans="1:27" x14ac:dyDescent="0.25">
      <c r="A2162" s="14" t="s">
        <v>7518</v>
      </c>
      <c r="B2162">
        <v>335696012766</v>
      </c>
      <c r="C2162" s="14" t="s">
        <v>15645</v>
      </c>
      <c r="D2162">
        <v>151</v>
      </c>
      <c r="E2162" s="14" t="s">
        <v>7876</v>
      </c>
      <c r="F2162" s="14" t="s">
        <v>7936</v>
      </c>
      <c r="G2162" s="14">
        <f>timingTable[[#This Row],[FRT_DEC]]-B2161</f>
        <v>20001</v>
      </c>
      <c r="H21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INFO]]))),H2161)</f>
        <v>145</v>
      </c>
      <c r="I21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2" s="14">
        <f>HEX2DEC(RIGHT(timingTable[[#This Row],[FRT_HEX]],MIN(LEN(timingTable[[#This Row],[FRT_HEX]])-2,8)))</f>
        <v>688563678</v>
      </c>
      <c r="K2162" s="14" t="str">
        <f>IF(timingTable[[#This Row],['[TRACECODE']:.1]]=140,"afterTx","")</f>
        <v/>
      </c>
      <c r="L2162" s="14" t="str">
        <f t="shared" si="363"/>
        <v/>
      </c>
      <c r="M2162" s="14" t="str">
        <f>IF(AND(H2162=H2161,K2161="afterTx",timingTable[[#This Row],['[TRACECODE']:.1]]=6),"dc","")</f>
        <v/>
      </c>
      <c r="N2162" s="14" t="str">
        <f t="shared" si="364"/>
        <v/>
      </c>
      <c r="O2162" s="14" t="str">
        <f>IF(timingTable[[#This Row],['[TRACECODE']:.1]]=141,"afterRx","")</f>
        <v/>
      </c>
      <c r="P2162" s="14" t="str">
        <f t="shared" si="365"/>
        <v/>
      </c>
      <c r="Q2162" s="14" t="str">
        <f t="shared" si="366"/>
        <v/>
      </c>
      <c r="R2162" s="14" t="str">
        <f t="shared" si="367"/>
        <v/>
      </c>
      <c r="S2162" s="14" t="str">
        <f t="shared" si="368"/>
        <v>EMPTY</v>
      </c>
      <c r="T2162" s="14" t="str">
        <f t="shared" si="369"/>
        <v>EMPTY</v>
      </c>
      <c r="U2162" s="14" t="str">
        <f t="shared" si="370"/>
        <v>EMPTY</v>
      </c>
      <c r="V2162" s="14" t="str">
        <f t="shared" si="371"/>
        <v>EMPTY</v>
      </c>
      <c r="W2162" s="14" t="str">
        <f>IF(L2162="beforeTx",timingTable[[#This Row],[FRT32_val]]-timingTable[[#This Row],[FRT32_trace]],"EMPTY")</f>
        <v>EMPTY</v>
      </c>
      <c r="X2162" s="14" t="str">
        <f t="shared" si="372"/>
        <v>EMPTY</v>
      </c>
      <c r="Y2162" s="14" t="str">
        <f t="shared" si="373"/>
        <v>EMPTY</v>
      </c>
      <c r="Z2162" s="14" t="str">
        <f>IF(AND(P2162="beforeRx",O2163="afterRx"),J2163-timingTable[[#This Row],[FRT32_trace]],"EMPTY")</f>
        <v>EMPTY</v>
      </c>
      <c r="AA2162" s="14" t="str">
        <f>IF(AND(timingTable[[#This Row],[txEnd]]="txEnd",Q2166="rxStart"),I2166-timingTable[[#This Row],[FRT32_val]],"EMPTY")</f>
        <v>EMPTY</v>
      </c>
    </row>
    <row r="2163" spans="1:27" x14ac:dyDescent="0.25">
      <c r="A2163" s="14" t="s">
        <v>7520</v>
      </c>
      <c r="B2163">
        <v>335696032766</v>
      </c>
      <c r="C2163" s="14" t="s">
        <v>15647</v>
      </c>
      <c r="D2163">
        <v>151</v>
      </c>
      <c r="E2163" s="14" t="s">
        <v>7876</v>
      </c>
      <c r="F2163" s="14" t="s">
        <v>7936</v>
      </c>
      <c r="G2163" s="14">
        <f>timingTable[[#This Row],[FRT_DEC]]-B2162</f>
        <v>20000</v>
      </c>
      <c r="H21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INFO]]))),H2162)</f>
        <v>145</v>
      </c>
      <c r="I21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3" s="14">
        <f>HEX2DEC(RIGHT(timingTable[[#This Row],[FRT_HEX]],MIN(LEN(timingTable[[#This Row],[FRT_HEX]])-2,8)))</f>
        <v>688583678</v>
      </c>
      <c r="K2163" s="14" t="str">
        <f>IF(timingTable[[#This Row],['[TRACECODE']:.1]]=140,"afterTx","")</f>
        <v/>
      </c>
      <c r="L2163" s="14" t="str">
        <f t="shared" si="363"/>
        <v/>
      </c>
      <c r="M2163" s="14" t="str">
        <f>IF(AND(H2163=H2162,K2162="afterTx",timingTable[[#This Row],['[TRACECODE']:.1]]=6),"dc","")</f>
        <v/>
      </c>
      <c r="N2163" s="14" t="str">
        <f t="shared" si="364"/>
        <v/>
      </c>
      <c r="O2163" s="14" t="str">
        <f>IF(timingTable[[#This Row],['[TRACECODE']:.1]]=141,"afterRx","")</f>
        <v/>
      </c>
      <c r="P2163" s="14" t="str">
        <f t="shared" si="365"/>
        <v/>
      </c>
      <c r="Q2163" s="14" t="str">
        <f t="shared" si="366"/>
        <v/>
      </c>
      <c r="R2163" s="14" t="str">
        <f t="shared" si="367"/>
        <v/>
      </c>
      <c r="S2163" s="14" t="str">
        <f t="shared" si="368"/>
        <v>EMPTY</v>
      </c>
      <c r="T2163" s="14" t="str">
        <f t="shared" si="369"/>
        <v>EMPTY</v>
      </c>
      <c r="U2163" s="14" t="str">
        <f t="shared" si="370"/>
        <v>EMPTY</v>
      </c>
      <c r="V2163" s="14" t="str">
        <f t="shared" si="371"/>
        <v>EMPTY</v>
      </c>
      <c r="W2163" s="14" t="str">
        <f>IF(L2163="beforeTx",timingTable[[#This Row],[FRT32_val]]-timingTable[[#This Row],[FRT32_trace]],"EMPTY")</f>
        <v>EMPTY</v>
      </c>
      <c r="X2163" s="14" t="str">
        <f t="shared" si="372"/>
        <v>EMPTY</v>
      </c>
      <c r="Y2163" s="14" t="str">
        <f t="shared" si="373"/>
        <v>EMPTY</v>
      </c>
      <c r="Z2163" s="14" t="str">
        <f>IF(AND(P2163="beforeRx",O2164="afterRx"),J2164-timingTable[[#This Row],[FRT32_trace]],"EMPTY")</f>
        <v>EMPTY</v>
      </c>
      <c r="AA2163" s="14" t="str">
        <f>IF(AND(timingTable[[#This Row],[txEnd]]="txEnd",Q2167="rxStart"),I2167-timingTable[[#This Row],[FRT32_val]],"EMPTY")</f>
        <v>EMPTY</v>
      </c>
    </row>
    <row r="2164" spans="1:27" x14ac:dyDescent="0.25">
      <c r="A2164" s="14" t="s">
        <v>7522</v>
      </c>
      <c r="B2164">
        <v>335696052766</v>
      </c>
      <c r="C2164" s="14" t="s">
        <v>15649</v>
      </c>
      <c r="D2164">
        <v>151</v>
      </c>
      <c r="E2164" s="14" t="s">
        <v>7876</v>
      </c>
      <c r="F2164" s="14" t="s">
        <v>7936</v>
      </c>
      <c r="G2164" s="14">
        <f>timingTable[[#This Row],[FRT_DEC]]-B2163</f>
        <v>20000</v>
      </c>
      <c r="H21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INFO]]))),H2163)</f>
        <v>145</v>
      </c>
      <c r="I21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4" s="14">
        <f>HEX2DEC(RIGHT(timingTable[[#This Row],[FRT_HEX]],MIN(LEN(timingTable[[#This Row],[FRT_HEX]])-2,8)))</f>
        <v>688603678</v>
      </c>
      <c r="K2164" s="14" t="str">
        <f>IF(timingTable[[#This Row],['[TRACECODE']:.1]]=140,"afterTx","")</f>
        <v/>
      </c>
      <c r="L2164" s="14" t="str">
        <f t="shared" si="363"/>
        <v/>
      </c>
      <c r="M2164" s="14" t="str">
        <f>IF(AND(H2164=H2163,K2163="afterTx",timingTable[[#This Row],['[TRACECODE']:.1]]=6),"dc","")</f>
        <v/>
      </c>
      <c r="N2164" s="14" t="str">
        <f t="shared" si="364"/>
        <v/>
      </c>
      <c r="O2164" s="14" t="str">
        <f>IF(timingTable[[#This Row],['[TRACECODE']:.1]]=141,"afterRx","")</f>
        <v/>
      </c>
      <c r="P2164" s="14" t="str">
        <f t="shared" si="365"/>
        <v/>
      </c>
      <c r="Q2164" s="14" t="str">
        <f t="shared" si="366"/>
        <v/>
      </c>
      <c r="R2164" s="14" t="str">
        <f t="shared" si="367"/>
        <v/>
      </c>
      <c r="S2164" s="14" t="str">
        <f t="shared" si="368"/>
        <v>EMPTY</v>
      </c>
      <c r="T2164" s="14" t="str">
        <f t="shared" si="369"/>
        <v>EMPTY</v>
      </c>
      <c r="U2164" s="14" t="str">
        <f t="shared" si="370"/>
        <v>EMPTY</v>
      </c>
      <c r="V2164" s="14" t="str">
        <f t="shared" si="371"/>
        <v>EMPTY</v>
      </c>
      <c r="W2164" s="14" t="str">
        <f>IF(L2164="beforeTx",timingTable[[#This Row],[FRT32_val]]-timingTable[[#This Row],[FRT32_trace]],"EMPTY")</f>
        <v>EMPTY</v>
      </c>
      <c r="X2164" s="14" t="str">
        <f t="shared" si="372"/>
        <v>EMPTY</v>
      </c>
      <c r="Y2164" s="14" t="str">
        <f t="shared" si="373"/>
        <v>EMPTY</v>
      </c>
      <c r="Z2164" s="14" t="str">
        <f>IF(AND(P2164="beforeRx",O2165="afterRx"),J2165-timingTable[[#This Row],[FRT32_trace]],"EMPTY")</f>
        <v>EMPTY</v>
      </c>
      <c r="AA2164" s="14" t="str">
        <f>IF(AND(timingTable[[#This Row],[txEnd]]="txEnd",Q2168="rxStart"),I2168-timingTable[[#This Row],[FRT32_val]],"EMPTY")</f>
        <v>EMPTY</v>
      </c>
    </row>
    <row r="2165" spans="1:27" x14ac:dyDescent="0.25">
      <c r="A2165" s="14" t="s">
        <v>7524</v>
      </c>
      <c r="B2165">
        <v>335696072766</v>
      </c>
      <c r="C2165" s="14" t="s">
        <v>15651</v>
      </c>
      <c r="D2165">
        <v>151</v>
      </c>
      <c r="E2165" s="14" t="s">
        <v>7876</v>
      </c>
      <c r="F2165" s="14" t="s">
        <v>7936</v>
      </c>
      <c r="G2165" s="14">
        <f>timingTable[[#This Row],[FRT_DEC]]-B2164</f>
        <v>20000</v>
      </c>
      <c r="H21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INFO]]))),H2164)</f>
        <v>145</v>
      </c>
      <c r="I21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5" s="14">
        <f>HEX2DEC(RIGHT(timingTable[[#This Row],[FRT_HEX]],MIN(LEN(timingTable[[#This Row],[FRT_HEX]])-2,8)))</f>
        <v>688623678</v>
      </c>
      <c r="K2165" s="14" t="str">
        <f>IF(timingTable[[#This Row],['[TRACECODE']:.1]]=140,"afterTx","")</f>
        <v/>
      </c>
      <c r="L2165" s="14" t="str">
        <f t="shared" si="363"/>
        <v/>
      </c>
      <c r="M2165" s="14" t="str">
        <f>IF(AND(H2165=H2164,K2164="afterTx",timingTable[[#This Row],['[TRACECODE']:.1]]=6),"dc","")</f>
        <v/>
      </c>
      <c r="N2165" s="14" t="str">
        <f t="shared" si="364"/>
        <v/>
      </c>
      <c r="O2165" s="14" t="str">
        <f>IF(timingTable[[#This Row],['[TRACECODE']:.1]]=141,"afterRx","")</f>
        <v/>
      </c>
      <c r="P2165" s="14" t="str">
        <f t="shared" si="365"/>
        <v/>
      </c>
      <c r="Q2165" s="14" t="str">
        <f t="shared" si="366"/>
        <v/>
      </c>
      <c r="R2165" s="14" t="str">
        <f t="shared" si="367"/>
        <v/>
      </c>
      <c r="S2165" s="14" t="str">
        <f t="shared" si="368"/>
        <v>EMPTY</v>
      </c>
      <c r="T2165" s="14" t="str">
        <f t="shared" si="369"/>
        <v>EMPTY</v>
      </c>
      <c r="U2165" s="14" t="str">
        <f t="shared" si="370"/>
        <v>EMPTY</v>
      </c>
      <c r="V2165" s="14" t="str">
        <f t="shared" si="371"/>
        <v>EMPTY</v>
      </c>
      <c r="W2165" s="14" t="str">
        <f>IF(L2165="beforeTx",timingTable[[#This Row],[FRT32_val]]-timingTable[[#This Row],[FRT32_trace]],"EMPTY")</f>
        <v>EMPTY</v>
      </c>
      <c r="X2165" s="14" t="str">
        <f t="shared" si="372"/>
        <v>EMPTY</v>
      </c>
      <c r="Y2165" s="14" t="str">
        <f t="shared" si="373"/>
        <v>EMPTY</v>
      </c>
      <c r="Z2165" s="14" t="str">
        <f>IF(AND(P2165="beforeRx",O2166="afterRx"),J2166-timingTable[[#This Row],[FRT32_trace]],"EMPTY")</f>
        <v>EMPTY</v>
      </c>
      <c r="AA2165" s="14" t="str">
        <f>IF(AND(timingTable[[#This Row],[txEnd]]="txEnd",Q2169="rxStart"),I2169-timingTable[[#This Row],[FRT32_val]],"EMPTY")</f>
        <v>EMPTY</v>
      </c>
    </row>
    <row r="2166" spans="1:27" x14ac:dyDescent="0.25">
      <c r="A2166" s="14" t="s">
        <v>7526</v>
      </c>
      <c r="B2166">
        <v>335696091697</v>
      </c>
      <c r="C2166" s="14" t="s">
        <v>15653</v>
      </c>
      <c r="D2166">
        <v>151</v>
      </c>
      <c r="E2166" s="14" t="s">
        <v>7876</v>
      </c>
      <c r="F2166" s="14" t="s">
        <v>7945</v>
      </c>
      <c r="G2166" s="14">
        <f>timingTable[[#This Row],[FRT_DEC]]-B2165</f>
        <v>18931</v>
      </c>
      <c r="H21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INFO]]))),H2165)</f>
        <v>145</v>
      </c>
      <c r="I21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66" s="14">
        <f>HEX2DEC(RIGHT(timingTable[[#This Row],[FRT_HEX]],MIN(LEN(timingTable[[#This Row],[FRT_HEX]])-2,8)))</f>
        <v>688642609</v>
      </c>
      <c r="K2166" s="14" t="str">
        <f>IF(timingTable[[#This Row],['[TRACECODE']:.1]]=140,"afterTx","")</f>
        <v/>
      </c>
      <c r="L2166" s="14" t="str">
        <f t="shared" si="363"/>
        <v/>
      </c>
      <c r="M2166" s="14" t="str">
        <f>IF(AND(H2166=H2165,K2165="afterTx",timingTable[[#This Row],['[TRACECODE']:.1]]=6),"dc","")</f>
        <v/>
      </c>
      <c r="N2166" s="14" t="str">
        <f t="shared" si="364"/>
        <v/>
      </c>
      <c r="O2166" s="14" t="str">
        <f>IF(timingTable[[#This Row],['[TRACECODE']:.1]]=141,"afterRx","")</f>
        <v/>
      </c>
      <c r="P2166" s="14" t="str">
        <f t="shared" si="365"/>
        <v/>
      </c>
      <c r="Q2166" s="14" t="str">
        <f t="shared" si="366"/>
        <v/>
      </c>
      <c r="R2166" s="14" t="str">
        <f t="shared" si="367"/>
        <v/>
      </c>
      <c r="S2166" s="14" t="str">
        <f t="shared" si="368"/>
        <v>EMPTY</v>
      </c>
      <c r="T2166" s="14" t="str">
        <f t="shared" si="369"/>
        <v>EMPTY</v>
      </c>
      <c r="U2166" s="14" t="str">
        <f t="shared" si="370"/>
        <v>EMPTY</v>
      </c>
      <c r="V2166" s="14" t="str">
        <f t="shared" si="371"/>
        <v>EMPTY</v>
      </c>
      <c r="W2166" s="14" t="str">
        <f>IF(L2166="beforeTx",timingTable[[#This Row],[FRT32_val]]-timingTable[[#This Row],[FRT32_trace]],"EMPTY")</f>
        <v>EMPTY</v>
      </c>
      <c r="X2166" s="14" t="str">
        <f t="shared" si="372"/>
        <v>EMPTY</v>
      </c>
      <c r="Y2166" s="14" t="str">
        <f t="shared" si="373"/>
        <v>EMPTY</v>
      </c>
      <c r="Z2166" s="14" t="str">
        <f>IF(AND(P2166="beforeRx",O2167="afterRx"),J2167-timingTable[[#This Row],[FRT32_trace]],"EMPTY")</f>
        <v>EMPTY</v>
      </c>
      <c r="AA2166" s="14" t="str">
        <f>IF(AND(timingTable[[#This Row],[txEnd]]="txEnd",Q2170="rxStart"),I2170-timingTable[[#This Row],[FRT32_val]],"EMPTY")</f>
        <v>EMPTY</v>
      </c>
    </row>
    <row r="2167" spans="1:27" x14ac:dyDescent="0.25">
      <c r="A2167" s="14" t="s">
        <v>7528</v>
      </c>
      <c r="B2167">
        <v>335696092769</v>
      </c>
      <c r="C2167" s="14" t="s">
        <v>15655</v>
      </c>
      <c r="D2167">
        <v>151</v>
      </c>
      <c r="E2167" s="14" t="s">
        <v>7876</v>
      </c>
      <c r="F2167" s="14" t="s">
        <v>7936</v>
      </c>
      <c r="G2167" s="14">
        <f>timingTable[[#This Row],[FRT_DEC]]-B2166</f>
        <v>1072</v>
      </c>
      <c r="H21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INFO]]))),H2166)</f>
        <v>145</v>
      </c>
      <c r="I21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7" s="14">
        <f>HEX2DEC(RIGHT(timingTable[[#This Row],[FRT_HEX]],MIN(LEN(timingTable[[#This Row],[FRT_HEX]])-2,8)))</f>
        <v>688643681</v>
      </c>
      <c r="K2167" s="14" t="str">
        <f>IF(timingTable[[#This Row],['[TRACECODE']:.1]]=140,"afterTx","")</f>
        <v/>
      </c>
      <c r="L2167" s="14" t="str">
        <f t="shared" si="363"/>
        <v/>
      </c>
      <c r="M2167" s="14" t="str">
        <f>IF(AND(H2167=H2166,K2166="afterTx",timingTable[[#This Row],['[TRACECODE']:.1]]=6),"dc","")</f>
        <v/>
      </c>
      <c r="N2167" s="14" t="str">
        <f t="shared" si="364"/>
        <v/>
      </c>
      <c r="O2167" s="14" t="str">
        <f>IF(timingTable[[#This Row],['[TRACECODE']:.1]]=141,"afterRx","")</f>
        <v/>
      </c>
      <c r="P2167" s="14" t="str">
        <f t="shared" si="365"/>
        <v/>
      </c>
      <c r="Q2167" s="14" t="str">
        <f t="shared" si="366"/>
        <v/>
      </c>
      <c r="R2167" s="14" t="str">
        <f t="shared" si="367"/>
        <v/>
      </c>
      <c r="S2167" s="14" t="str">
        <f t="shared" si="368"/>
        <v>EMPTY</v>
      </c>
      <c r="T2167" s="14" t="str">
        <f t="shared" si="369"/>
        <v>EMPTY</v>
      </c>
      <c r="U2167" s="14" t="str">
        <f t="shared" si="370"/>
        <v>EMPTY</v>
      </c>
      <c r="V2167" s="14" t="str">
        <f t="shared" si="371"/>
        <v>EMPTY</v>
      </c>
      <c r="W2167" s="14" t="str">
        <f>IF(L2167="beforeTx",timingTable[[#This Row],[FRT32_val]]-timingTable[[#This Row],[FRT32_trace]],"EMPTY")</f>
        <v>EMPTY</v>
      </c>
      <c r="X2167" s="14" t="str">
        <f t="shared" si="372"/>
        <v>EMPTY</v>
      </c>
      <c r="Y2167" s="14" t="str">
        <f t="shared" si="373"/>
        <v>EMPTY</v>
      </c>
      <c r="Z2167" s="14" t="str">
        <f>IF(AND(P2167="beforeRx",O2168="afterRx"),J2168-timingTable[[#This Row],[FRT32_trace]],"EMPTY")</f>
        <v>EMPTY</v>
      </c>
      <c r="AA2167" s="14" t="str">
        <f>IF(AND(timingTable[[#This Row],[txEnd]]="txEnd",Q2171="rxStart"),I2171-timingTable[[#This Row],[FRT32_val]],"EMPTY")</f>
        <v>EMPTY</v>
      </c>
    </row>
    <row r="2168" spans="1:27" x14ac:dyDescent="0.25">
      <c r="A2168" s="14" t="s">
        <v>7530</v>
      </c>
      <c r="B2168">
        <v>335696112765</v>
      </c>
      <c r="C2168" s="14" t="s">
        <v>15657</v>
      </c>
      <c r="D2168">
        <v>151</v>
      </c>
      <c r="E2168" s="14" t="s">
        <v>7876</v>
      </c>
      <c r="F2168" s="14" t="s">
        <v>7936</v>
      </c>
      <c r="G2168" s="14">
        <f>timingTable[[#This Row],[FRT_DEC]]-B2167</f>
        <v>19996</v>
      </c>
      <c r="H21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INFO]]))),H2167)</f>
        <v>145</v>
      </c>
      <c r="I21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8" s="14">
        <f>HEX2DEC(RIGHT(timingTable[[#This Row],[FRT_HEX]],MIN(LEN(timingTable[[#This Row],[FRT_HEX]])-2,8)))</f>
        <v>688663677</v>
      </c>
      <c r="K2168" s="14" t="str">
        <f>IF(timingTable[[#This Row],['[TRACECODE']:.1]]=140,"afterTx","")</f>
        <v/>
      </c>
      <c r="L2168" s="14" t="str">
        <f t="shared" si="363"/>
        <v/>
      </c>
      <c r="M2168" s="14" t="str">
        <f>IF(AND(H2168=H2167,K2167="afterTx",timingTable[[#This Row],['[TRACECODE']:.1]]=6),"dc","")</f>
        <v/>
      </c>
      <c r="N2168" s="14" t="str">
        <f t="shared" si="364"/>
        <v/>
      </c>
      <c r="O2168" s="14" t="str">
        <f>IF(timingTable[[#This Row],['[TRACECODE']:.1]]=141,"afterRx","")</f>
        <v/>
      </c>
      <c r="P2168" s="14" t="str">
        <f t="shared" si="365"/>
        <v/>
      </c>
      <c r="Q2168" s="14" t="str">
        <f t="shared" si="366"/>
        <v/>
      </c>
      <c r="R2168" s="14" t="str">
        <f t="shared" si="367"/>
        <v/>
      </c>
      <c r="S2168" s="14" t="str">
        <f t="shared" si="368"/>
        <v>EMPTY</v>
      </c>
      <c r="T2168" s="14" t="str">
        <f t="shared" si="369"/>
        <v>EMPTY</v>
      </c>
      <c r="U2168" s="14" t="str">
        <f t="shared" si="370"/>
        <v>EMPTY</v>
      </c>
      <c r="V2168" s="14" t="str">
        <f t="shared" si="371"/>
        <v>EMPTY</v>
      </c>
      <c r="W2168" s="14" t="str">
        <f>IF(L2168="beforeTx",timingTable[[#This Row],[FRT32_val]]-timingTable[[#This Row],[FRT32_trace]],"EMPTY")</f>
        <v>EMPTY</v>
      </c>
      <c r="X2168" s="14" t="str">
        <f t="shared" si="372"/>
        <v>EMPTY</v>
      </c>
      <c r="Y2168" s="14" t="str">
        <f t="shared" si="373"/>
        <v>EMPTY</v>
      </c>
      <c r="Z2168" s="14" t="str">
        <f>IF(AND(P2168="beforeRx",O2169="afterRx"),J2169-timingTable[[#This Row],[FRT32_trace]],"EMPTY")</f>
        <v>EMPTY</v>
      </c>
      <c r="AA2168" s="14" t="str">
        <f>IF(AND(timingTable[[#This Row],[txEnd]]="txEnd",Q2172="rxStart"),I2172-timingTable[[#This Row],[FRT32_val]],"EMPTY")</f>
        <v>EMPTY</v>
      </c>
    </row>
    <row r="2169" spans="1:27" x14ac:dyDescent="0.25">
      <c r="A2169" s="14" t="s">
        <v>7532</v>
      </c>
      <c r="B2169">
        <v>335696132778</v>
      </c>
      <c r="C2169" s="14" t="s">
        <v>15659</v>
      </c>
      <c r="D2169">
        <v>151</v>
      </c>
      <c r="E2169" s="14" t="s">
        <v>7876</v>
      </c>
      <c r="F2169" s="14" t="s">
        <v>7936</v>
      </c>
      <c r="G2169" s="14">
        <f>timingTable[[#This Row],[FRT_DEC]]-B2168</f>
        <v>20013</v>
      </c>
      <c r="H21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INFO]]))),H2168)</f>
        <v>145</v>
      </c>
      <c r="I21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69" s="14">
        <f>HEX2DEC(RIGHT(timingTable[[#This Row],[FRT_HEX]],MIN(LEN(timingTable[[#This Row],[FRT_HEX]])-2,8)))</f>
        <v>688683690</v>
      </c>
      <c r="K2169" s="14" t="str">
        <f>IF(timingTable[[#This Row],['[TRACECODE']:.1]]=140,"afterTx","")</f>
        <v/>
      </c>
      <c r="L2169" s="14" t="str">
        <f t="shared" si="363"/>
        <v/>
      </c>
      <c r="M2169" s="14" t="str">
        <f>IF(AND(H2169=H2168,K2168="afterTx",timingTable[[#This Row],['[TRACECODE']:.1]]=6),"dc","")</f>
        <v/>
      </c>
      <c r="N2169" s="14" t="str">
        <f t="shared" si="364"/>
        <v/>
      </c>
      <c r="O2169" s="14" t="str">
        <f>IF(timingTable[[#This Row],['[TRACECODE']:.1]]=141,"afterRx","")</f>
        <v/>
      </c>
      <c r="P2169" s="14" t="str">
        <f t="shared" si="365"/>
        <v/>
      </c>
      <c r="Q2169" s="14" t="str">
        <f t="shared" si="366"/>
        <v/>
      </c>
      <c r="R2169" s="14" t="str">
        <f t="shared" si="367"/>
        <v/>
      </c>
      <c r="S2169" s="14" t="str">
        <f t="shared" si="368"/>
        <v>EMPTY</v>
      </c>
      <c r="T2169" s="14" t="str">
        <f t="shared" si="369"/>
        <v>EMPTY</v>
      </c>
      <c r="U2169" s="14" t="str">
        <f t="shared" si="370"/>
        <v>EMPTY</v>
      </c>
      <c r="V2169" s="14" t="str">
        <f t="shared" si="371"/>
        <v>EMPTY</v>
      </c>
      <c r="W2169" s="14" t="str">
        <f>IF(L2169="beforeTx",timingTable[[#This Row],[FRT32_val]]-timingTable[[#This Row],[FRT32_trace]],"EMPTY")</f>
        <v>EMPTY</v>
      </c>
      <c r="X2169" s="14" t="str">
        <f t="shared" si="372"/>
        <v>EMPTY</v>
      </c>
      <c r="Y2169" s="14" t="str">
        <f t="shared" si="373"/>
        <v>EMPTY</v>
      </c>
      <c r="Z2169" s="14" t="str">
        <f>IF(AND(P2169="beforeRx",O2170="afterRx"),J2170-timingTable[[#This Row],[FRT32_trace]],"EMPTY")</f>
        <v>EMPTY</v>
      </c>
      <c r="AA2169" s="14" t="str">
        <f>IF(AND(timingTable[[#This Row],[txEnd]]="txEnd",Q2173="rxStart"),I2173-timingTable[[#This Row],[FRT32_val]],"EMPTY")</f>
        <v>EMPTY</v>
      </c>
    </row>
    <row r="2170" spans="1:27" x14ac:dyDescent="0.25">
      <c r="A2170" s="14" t="s">
        <v>7534</v>
      </c>
      <c r="B2170">
        <v>335696152766</v>
      </c>
      <c r="C2170" s="14" t="s">
        <v>15661</v>
      </c>
      <c r="D2170">
        <v>151</v>
      </c>
      <c r="E2170" s="14" t="s">
        <v>7876</v>
      </c>
      <c r="F2170" s="14" t="s">
        <v>7936</v>
      </c>
      <c r="G2170" s="14">
        <f>timingTable[[#This Row],[FRT_DEC]]-B2169</f>
        <v>19988</v>
      </c>
      <c r="H21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INFO]]))),H2169)</f>
        <v>145</v>
      </c>
      <c r="I21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0" s="14">
        <f>HEX2DEC(RIGHT(timingTable[[#This Row],[FRT_HEX]],MIN(LEN(timingTable[[#This Row],[FRT_HEX]])-2,8)))</f>
        <v>688703678</v>
      </c>
      <c r="K2170" s="14" t="str">
        <f>IF(timingTable[[#This Row],['[TRACECODE']:.1]]=140,"afterTx","")</f>
        <v/>
      </c>
      <c r="L2170" s="14" t="str">
        <f t="shared" si="363"/>
        <v/>
      </c>
      <c r="M2170" s="14" t="str">
        <f>IF(AND(H2170=H2169,K2169="afterTx",timingTable[[#This Row],['[TRACECODE']:.1]]=6),"dc","")</f>
        <v/>
      </c>
      <c r="N2170" s="14" t="str">
        <f t="shared" si="364"/>
        <v/>
      </c>
      <c r="O2170" s="14" t="str">
        <f>IF(timingTable[[#This Row],['[TRACECODE']:.1]]=141,"afterRx","")</f>
        <v/>
      </c>
      <c r="P2170" s="14" t="str">
        <f t="shared" si="365"/>
        <v/>
      </c>
      <c r="Q2170" s="14" t="str">
        <f t="shared" si="366"/>
        <v/>
      </c>
      <c r="R2170" s="14" t="str">
        <f t="shared" si="367"/>
        <v/>
      </c>
      <c r="S2170" s="14" t="str">
        <f t="shared" si="368"/>
        <v>EMPTY</v>
      </c>
      <c r="T2170" s="14" t="str">
        <f t="shared" si="369"/>
        <v>EMPTY</v>
      </c>
      <c r="U2170" s="14" t="str">
        <f t="shared" si="370"/>
        <v>EMPTY</v>
      </c>
      <c r="V2170" s="14" t="str">
        <f t="shared" si="371"/>
        <v>EMPTY</v>
      </c>
      <c r="W2170" s="14" t="str">
        <f>IF(L2170="beforeTx",timingTable[[#This Row],[FRT32_val]]-timingTable[[#This Row],[FRT32_trace]],"EMPTY")</f>
        <v>EMPTY</v>
      </c>
      <c r="X2170" s="14" t="str">
        <f t="shared" si="372"/>
        <v>EMPTY</v>
      </c>
      <c r="Y2170" s="14" t="str">
        <f t="shared" si="373"/>
        <v>EMPTY</v>
      </c>
      <c r="Z2170" s="14" t="str">
        <f>IF(AND(P2170="beforeRx",O2171="afterRx"),J2171-timingTable[[#This Row],[FRT32_trace]],"EMPTY")</f>
        <v>EMPTY</v>
      </c>
      <c r="AA2170" s="14" t="str">
        <f>IF(AND(timingTable[[#This Row],[txEnd]]="txEnd",Q2174="rxStart"),I2174-timingTable[[#This Row],[FRT32_val]],"EMPTY")</f>
        <v>EMPTY</v>
      </c>
    </row>
    <row r="2171" spans="1:27" x14ac:dyDescent="0.25">
      <c r="A2171" s="14" t="s">
        <v>7536</v>
      </c>
      <c r="B2171">
        <v>335696172765</v>
      </c>
      <c r="C2171" s="14" t="s">
        <v>15663</v>
      </c>
      <c r="D2171">
        <v>151</v>
      </c>
      <c r="E2171" s="14" t="s">
        <v>7876</v>
      </c>
      <c r="F2171" s="14" t="s">
        <v>7936</v>
      </c>
      <c r="G2171" s="14">
        <f>timingTable[[#This Row],[FRT_DEC]]-B2170</f>
        <v>19999</v>
      </c>
      <c r="H21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INFO]]))),H2170)</f>
        <v>145</v>
      </c>
      <c r="I21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1" s="14">
        <f>HEX2DEC(RIGHT(timingTable[[#This Row],[FRT_HEX]],MIN(LEN(timingTable[[#This Row],[FRT_HEX]])-2,8)))</f>
        <v>688723677</v>
      </c>
      <c r="K2171" s="14" t="str">
        <f>IF(timingTable[[#This Row],['[TRACECODE']:.1]]=140,"afterTx","")</f>
        <v/>
      </c>
      <c r="L2171" s="14" t="str">
        <f t="shared" si="363"/>
        <v/>
      </c>
      <c r="M2171" s="14" t="str">
        <f>IF(AND(H2171=H2170,K2170="afterTx",timingTable[[#This Row],['[TRACECODE']:.1]]=6),"dc","")</f>
        <v/>
      </c>
      <c r="N2171" s="14" t="str">
        <f t="shared" si="364"/>
        <v/>
      </c>
      <c r="O2171" s="14" t="str">
        <f>IF(timingTable[[#This Row],['[TRACECODE']:.1]]=141,"afterRx","")</f>
        <v/>
      </c>
      <c r="P2171" s="14" t="str">
        <f t="shared" si="365"/>
        <v/>
      </c>
      <c r="Q2171" s="14" t="str">
        <f t="shared" si="366"/>
        <v/>
      </c>
      <c r="R2171" s="14" t="str">
        <f t="shared" si="367"/>
        <v/>
      </c>
      <c r="S2171" s="14" t="str">
        <f t="shared" si="368"/>
        <v>EMPTY</v>
      </c>
      <c r="T2171" s="14" t="str">
        <f t="shared" si="369"/>
        <v>EMPTY</v>
      </c>
      <c r="U2171" s="14" t="str">
        <f t="shared" si="370"/>
        <v>EMPTY</v>
      </c>
      <c r="V2171" s="14" t="str">
        <f t="shared" si="371"/>
        <v>EMPTY</v>
      </c>
      <c r="W2171" s="14" t="str">
        <f>IF(L2171="beforeTx",timingTable[[#This Row],[FRT32_val]]-timingTable[[#This Row],[FRT32_trace]],"EMPTY")</f>
        <v>EMPTY</v>
      </c>
      <c r="X2171" s="14" t="str">
        <f t="shared" si="372"/>
        <v>EMPTY</v>
      </c>
      <c r="Y2171" s="14" t="str">
        <f t="shared" si="373"/>
        <v>EMPTY</v>
      </c>
      <c r="Z2171" s="14" t="str">
        <f>IF(AND(P2171="beforeRx",O2172="afterRx"),J2172-timingTable[[#This Row],[FRT32_trace]],"EMPTY")</f>
        <v>EMPTY</v>
      </c>
      <c r="AA2171" s="14" t="str">
        <f>IF(AND(timingTable[[#This Row],[txEnd]]="txEnd",Q2175="rxStart"),I2175-timingTable[[#This Row],[FRT32_val]],"EMPTY")</f>
        <v>EMPTY</v>
      </c>
    </row>
    <row r="2172" spans="1:27" x14ac:dyDescent="0.25">
      <c r="A2172" s="14" t="s">
        <v>7538</v>
      </c>
      <c r="B2172">
        <v>335696191697</v>
      </c>
      <c r="C2172" s="14" t="s">
        <v>15665</v>
      </c>
      <c r="D2172">
        <v>151</v>
      </c>
      <c r="E2172" s="14" t="s">
        <v>7876</v>
      </c>
      <c r="F2172" s="14" t="s">
        <v>7945</v>
      </c>
      <c r="G2172" s="14">
        <f>timingTable[[#This Row],[FRT_DEC]]-B2171</f>
        <v>18932</v>
      </c>
      <c r="H21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INFO]]))),H2171)</f>
        <v>145</v>
      </c>
      <c r="I21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72" s="14">
        <f>HEX2DEC(RIGHT(timingTable[[#This Row],[FRT_HEX]],MIN(LEN(timingTable[[#This Row],[FRT_HEX]])-2,8)))</f>
        <v>688742609</v>
      </c>
      <c r="K2172" s="14" t="str">
        <f>IF(timingTable[[#This Row],['[TRACECODE']:.1]]=140,"afterTx","")</f>
        <v/>
      </c>
      <c r="L2172" s="14" t="str">
        <f t="shared" si="363"/>
        <v/>
      </c>
      <c r="M2172" s="14" t="str">
        <f>IF(AND(H2172=H2171,K2171="afterTx",timingTable[[#This Row],['[TRACECODE']:.1]]=6),"dc","")</f>
        <v/>
      </c>
      <c r="N2172" s="14" t="str">
        <f t="shared" si="364"/>
        <v/>
      </c>
      <c r="O2172" s="14" t="str">
        <f>IF(timingTable[[#This Row],['[TRACECODE']:.1]]=141,"afterRx","")</f>
        <v/>
      </c>
      <c r="P2172" s="14" t="str">
        <f t="shared" si="365"/>
        <v/>
      </c>
      <c r="Q2172" s="14" t="str">
        <f t="shared" si="366"/>
        <v/>
      </c>
      <c r="R2172" s="14" t="str">
        <f t="shared" si="367"/>
        <v/>
      </c>
      <c r="S2172" s="14" t="str">
        <f t="shared" si="368"/>
        <v>EMPTY</v>
      </c>
      <c r="T2172" s="14" t="str">
        <f t="shared" si="369"/>
        <v>EMPTY</v>
      </c>
      <c r="U2172" s="14" t="str">
        <f t="shared" si="370"/>
        <v>EMPTY</v>
      </c>
      <c r="V2172" s="14" t="str">
        <f t="shared" si="371"/>
        <v>EMPTY</v>
      </c>
      <c r="W2172" s="14" t="str">
        <f>IF(L2172="beforeTx",timingTable[[#This Row],[FRT32_val]]-timingTable[[#This Row],[FRT32_trace]],"EMPTY")</f>
        <v>EMPTY</v>
      </c>
      <c r="X2172" s="14" t="str">
        <f t="shared" si="372"/>
        <v>EMPTY</v>
      </c>
      <c r="Y2172" s="14" t="str">
        <f t="shared" si="373"/>
        <v>EMPTY</v>
      </c>
      <c r="Z2172" s="14" t="str">
        <f>IF(AND(P2172="beforeRx",O2173="afterRx"),J2173-timingTable[[#This Row],[FRT32_trace]],"EMPTY")</f>
        <v>EMPTY</v>
      </c>
      <c r="AA2172" s="14" t="str">
        <f>IF(AND(timingTable[[#This Row],[txEnd]]="txEnd",Q2176="rxStart"),I2176-timingTable[[#This Row],[FRT32_val]],"EMPTY")</f>
        <v>EMPTY</v>
      </c>
    </row>
    <row r="2173" spans="1:27" x14ac:dyDescent="0.25">
      <c r="A2173" s="14" t="s">
        <v>7540</v>
      </c>
      <c r="B2173">
        <v>335696192765</v>
      </c>
      <c r="C2173" s="14" t="s">
        <v>15667</v>
      </c>
      <c r="D2173">
        <v>151</v>
      </c>
      <c r="E2173" s="14" t="s">
        <v>7876</v>
      </c>
      <c r="F2173" s="14" t="s">
        <v>7936</v>
      </c>
      <c r="G2173" s="14">
        <f>timingTable[[#This Row],[FRT_DEC]]-B2172</f>
        <v>1068</v>
      </c>
      <c r="H21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INFO]]))),H2172)</f>
        <v>145</v>
      </c>
      <c r="I21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3" s="14">
        <f>HEX2DEC(RIGHT(timingTable[[#This Row],[FRT_HEX]],MIN(LEN(timingTable[[#This Row],[FRT_HEX]])-2,8)))</f>
        <v>688743677</v>
      </c>
      <c r="K2173" s="14" t="str">
        <f>IF(timingTable[[#This Row],['[TRACECODE']:.1]]=140,"afterTx","")</f>
        <v/>
      </c>
      <c r="L2173" s="14" t="str">
        <f t="shared" si="363"/>
        <v/>
      </c>
      <c r="M2173" s="14" t="str">
        <f>IF(AND(H2173=H2172,K2172="afterTx",timingTable[[#This Row],['[TRACECODE']:.1]]=6),"dc","")</f>
        <v/>
      </c>
      <c r="N2173" s="14" t="str">
        <f t="shared" si="364"/>
        <v/>
      </c>
      <c r="O2173" s="14" t="str">
        <f>IF(timingTable[[#This Row],['[TRACECODE']:.1]]=141,"afterRx","")</f>
        <v/>
      </c>
      <c r="P2173" s="14" t="str">
        <f t="shared" si="365"/>
        <v/>
      </c>
      <c r="Q2173" s="14" t="str">
        <f t="shared" si="366"/>
        <v/>
      </c>
      <c r="R2173" s="14" t="str">
        <f t="shared" si="367"/>
        <v/>
      </c>
      <c r="S2173" s="14" t="str">
        <f t="shared" si="368"/>
        <v>EMPTY</v>
      </c>
      <c r="T2173" s="14" t="str">
        <f t="shared" si="369"/>
        <v>EMPTY</v>
      </c>
      <c r="U2173" s="14" t="str">
        <f t="shared" si="370"/>
        <v>EMPTY</v>
      </c>
      <c r="V2173" s="14" t="str">
        <f t="shared" si="371"/>
        <v>EMPTY</v>
      </c>
      <c r="W2173" s="14" t="str">
        <f>IF(L2173="beforeTx",timingTable[[#This Row],[FRT32_val]]-timingTable[[#This Row],[FRT32_trace]],"EMPTY")</f>
        <v>EMPTY</v>
      </c>
      <c r="X2173" s="14" t="str">
        <f t="shared" si="372"/>
        <v>EMPTY</v>
      </c>
      <c r="Y2173" s="14" t="str">
        <f t="shared" si="373"/>
        <v>EMPTY</v>
      </c>
      <c r="Z2173" s="14" t="str">
        <f>IF(AND(P2173="beforeRx",O2174="afterRx"),J2174-timingTable[[#This Row],[FRT32_trace]],"EMPTY")</f>
        <v>EMPTY</v>
      </c>
      <c r="AA2173" s="14" t="str">
        <f>IF(AND(timingTable[[#This Row],[txEnd]]="txEnd",Q2177="rxStart"),I2177-timingTable[[#This Row],[FRT32_val]],"EMPTY")</f>
        <v>EMPTY</v>
      </c>
    </row>
    <row r="2174" spans="1:27" x14ac:dyDescent="0.25">
      <c r="A2174" s="14" t="s">
        <v>7542</v>
      </c>
      <c r="B2174">
        <v>335696212766</v>
      </c>
      <c r="C2174" s="14" t="s">
        <v>15669</v>
      </c>
      <c r="D2174">
        <v>151</v>
      </c>
      <c r="E2174" s="14" t="s">
        <v>7876</v>
      </c>
      <c r="F2174" s="14" t="s">
        <v>7936</v>
      </c>
      <c r="G2174" s="14">
        <f>timingTable[[#This Row],[FRT_DEC]]-B2173</f>
        <v>20001</v>
      </c>
      <c r="H21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INFO]]))),H2173)</f>
        <v>145</v>
      </c>
      <c r="I21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4" s="14">
        <f>HEX2DEC(RIGHT(timingTable[[#This Row],[FRT_HEX]],MIN(LEN(timingTable[[#This Row],[FRT_HEX]])-2,8)))</f>
        <v>688763678</v>
      </c>
      <c r="K2174" s="14" t="str">
        <f>IF(timingTable[[#This Row],['[TRACECODE']:.1]]=140,"afterTx","")</f>
        <v/>
      </c>
      <c r="L2174" s="14" t="str">
        <f t="shared" si="363"/>
        <v/>
      </c>
      <c r="M2174" s="14" t="str">
        <f>IF(AND(H2174=H2173,K2173="afterTx",timingTable[[#This Row],['[TRACECODE']:.1]]=6),"dc","")</f>
        <v/>
      </c>
      <c r="N2174" s="14" t="str">
        <f t="shared" si="364"/>
        <v/>
      </c>
      <c r="O2174" s="14" t="str">
        <f>IF(timingTable[[#This Row],['[TRACECODE']:.1]]=141,"afterRx","")</f>
        <v/>
      </c>
      <c r="P2174" s="14" t="str">
        <f t="shared" si="365"/>
        <v/>
      </c>
      <c r="Q2174" s="14" t="str">
        <f t="shared" si="366"/>
        <v/>
      </c>
      <c r="R2174" s="14" t="str">
        <f t="shared" si="367"/>
        <v/>
      </c>
      <c r="S2174" s="14" t="str">
        <f t="shared" si="368"/>
        <v>EMPTY</v>
      </c>
      <c r="T2174" s="14" t="str">
        <f t="shared" si="369"/>
        <v>EMPTY</v>
      </c>
      <c r="U2174" s="14" t="str">
        <f t="shared" si="370"/>
        <v>EMPTY</v>
      </c>
      <c r="V2174" s="14" t="str">
        <f t="shared" si="371"/>
        <v>EMPTY</v>
      </c>
      <c r="W2174" s="14" t="str">
        <f>IF(L2174="beforeTx",timingTable[[#This Row],[FRT32_val]]-timingTable[[#This Row],[FRT32_trace]],"EMPTY")</f>
        <v>EMPTY</v>
      </c>
      <c r="X2174" s="14" t="str">
        <f t="shared" si="372"/>
        <v>EMPTY</v>
      </c>
      <c r="Y2174" s="14" t="str">
        <f t="shared" si="373"/>
        <v>EMPTY</v>
      </c>
      <c r="Z2174" s="14" t="str">
        <f>IF(AND(P2174="beforeRx",O2175="afterRx"),J2175-timingTable[[#This Row],[FRT32_trace]],"EMPTY")</f>
        <v>EMPTY</v>
      </c>
      <c r="AA2174" s="14" t="str">
        <f>IF(AND(timingTable[[#This Row],[txEnd]]="txEnd",Q2178="rxStart"),I2178-timingTable[[#This Row],[FRT32_val]],"EMPTY")</f>
        <v>EMPTY</v>
      </c>
    </row>
    <row r="2175" spans="1:27" x14ac:dyDescent="0.25">
      <c r="A2175" s="14" t="s">
        <v>7544</v>
      </c>
      <c r="B2175">
        <v>335696232780</v>
      </c>
      <c r="C2175" s="14" t="s">
        <v>15671</v>
      </c>
      <c r="D2175">
        <v>151</v>
      </c>
      <c r="E2175" s="14" t="s">
        <v>7876</v>
      </c>
      <c r="F2175" s="14" t="s">
        <v>7936</v>
      </c>
      <c r="G2175" s="14">
        <f>timingTable[[#This Row],[FRT_DEC]]-B2174</f>
        <v>20014</v>
      </c>
      <c r="H21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INFO]]))),H2174)</f>
        <v>145</v>
      </c>
      <c r="I21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5" s="14">
        <f>HEX2DEC(RIGHT(timingTable[[#This Row],[FRT_HEX]],MIN(LEN(timingTable[[#This Row],[FRT_HEX]])-2,8)))</f>
        <v>688783692</v>
      </c>
      <c r="K2175" s="14" t="str">
        <f>IF(timingTable[[#This Row],['[TRACECODE']:.1]]=140,"afterTx","")</f>
        <v/>
      </c>
      <c r="L2175" s="14" t="str">
        <f t="shared" si="363"/>
        <v/>
      </c>
      <c r="M2175" s="14" t="str">
        <f>IF(AND(H2175=H2174,K2174="afterTx",timingTable[[#This Row],['[TRACECODE']:.1]]=6),"dc","")</f>
        <v/>
      </c>
      <c r="N2175" s="14" t="str">
        <f t="shared" si="364"/>
        <v/>
      </c>
      <c r="O2175" s="14" t="str">
        <f>IF(timingTable[[#This Row],['[TRACECODE']:.1]]=141,"afterRx","")</f>
        <v/>
      </c>
      <c r="P2175" s="14" t="str">
        <f t="shared" si="365"/>
        <v/>
      </c>
      <c r="Q2175" s="14" t="str">
        <f t="shared" si="366"/>
        <v/>
      </c>
      <c r="R2175" s="14" t="str">
        <f t="shared" si="367"/>
        <v/>
      </c>
      <c r="S2175" s="14" t="str">
        <f t="shared" si="368"/>
        <v>EMPTY</v>
      </c>
      <c r="T2175" s="14" t="str">
        <f t="shared" si="369"/>
        <v>EMPTY</v>
      </c>
      <c r="U2175" s="14" t="str">
        <f t="shared" si="370"/>
        <v>EMPTY</v>
      </c>
      <c r="V2175" s="14" t="str">
        <f t="shared" si="371"/>
        <v>EMPTY</v>
      </c>
      <c r="W2175" s="14" t="str">
        <f>IF(L2175="beforeTx",timingTable[[#This Row],[FRT32_val]]-timingTable[[#This Row],[FRT32_trace]],"EMPTY")</f>
        <v>EMPTY</v>
      </c>
      <c r="X2175" s="14" t="str">
        <f t="shared" si="372"/>
        <v>EMPTY</v>
      </c>
      <c r="Y2175" s="14" t="str">
        <f t="shared" si="373"/>
        <v>EMPTY</v>
      </c>
      <c r="Z2175" s="14" t="str">
        <f>IF(AND(P2175="beforeRx",O2176="afterRx"),J2176-timingTable[[#This Row],[FRT32_trace]],"EMPTY")</f>
        <v>EMPTY</v>
      </c>
      <c r="AA2175" s="14" t="str">
        <f>IF(AND(timingTable[[#This Row],[txEnd]]="txEnd",Q2179="rxStart"),I2179-timingTable[[#This Row],[FRT32_val]],"EMPTY")</f>
        <v>EMPTY</v>
      </c>
    </row>
    <row r="2176" spans="1:27" x14ac:dyDescent="0.25">
      <c r="A2176" s="14" t="s">
        <v>7546</v>
      </c>
      <c r="B2176">
        <v>335696252765</v>
      </c>
      <c r="C2176" s="14" t="s">
        <v>15673</v>
      </c>
      <c r="D2176">
        <v>151</v>
      </c>
      <c r="E2176" s="14" t="s">
        <v>7876</v>
      </c>
      <c r="F2176" s="14" t="s">
        <v>7936</v>
      </c>
      <c r="G2176" s="14">
        <f>timingTable[[#This Row],[FRT_DEC]]-B2175</f>
        <v>19985</v>
      </c>
      <c r="H21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INFO]]))),H2175)</f>
        <v>145</v>
      </c>
      <c r="I21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6" s="14">
        <f>HEX2DEC(RIGHT(timingTable[[#This Row],[FRT_HEX]],MIN(LEN(timingTable[[#This Row],[FRT_HEX]])-2,8)))</f>
        <v>688803677</v>
      </c>
      <c r="K2176" s="14" t="str">
        <f>IF(timingTable[[#This Row],['[TRACECODE']:.1]]=140,"afterTx","")</f>
        <v/>
      </c>
      <c r="L2176" s="14" t="str">
        <f t="shared" si="363"/>
        <v/>
      </c>
      <c r="M2176" s="14" t="str">
        <f>IF(AND(H2176=H2175,K2175="afterTx",timingTable[[#This Row],['[TRACECODE']:.1]]=6),"dc","")</f>
        <v/>
      </c>
      <c r="N2176" s="14" t="str">
        <f t="shared" si="364"/>
        <v/>
      </c>
      <c r="O2176" s="14" t="str">
        <f>IF(timingTable[[#This Row],['[TRACECODE']:.1]]=141,"afterRx","")</f>
        <v/>
      </c>
      <c r="P2176" s="14" t="str">
        <f t="shared" si="365"/>
        <v/>
      </c>
      <c r="Q2176" s="14" t="str">
        <f t="shared" si="366"/>
        <v/>
      </c>
      <c r="R2176" s="14" t="str">
        <f t="shared" si="367"/>
        <v/>
      </c>
      <c r="S2176" s="14" t="str">
        <f t="shared" si="368"/>
        <v>EMPTY</v>
      </c>
      <c r="T2176" s="14" t="str">
        <f t="shared" si="369"/>
        <v>EMPTY</v>
      </c>
      <c r="U2176" s="14" t="str">
        <f t="shared" si="370"/>
        <v>EMPTY</v>
      </c>
      <c r="V2176" s="14" t="str">
        <f t="shared" si="371"/>
        <v>EMPTY</v>
      </c>
      <c r="W2176" s="14" t="str">
        <f>IF(L2176="beforeTx",timingTable[[#This Row],[FRT32_val]]-timingTable[[#This Row],[FRT32_trace]],"EMPTY")</f>
        <v>EMPTY</v>
      </c>
      <c r="X2176" s="14" t="str">
        <f t="shared" si="372"/>
        <v>EMPTY</v>
      </c>
      <c r="Y2176" s="14" t="str">
        <f t="shared" si="373"/>
        <v>EMPTY</v>
      </c>
      <c r="Z2176" s="14" t="str">
        <f>IF(AND(P2176="beforeRx",O2177="afterRx"),J2177-timingTable[[#This Row],[FRT32_trace]],"EMPTY")</f>
        <v>EMPTY</v>
      </c>
      <c r="AA2176" s="14" t="str">
        <f>IF(AND(timingTable[[#This Row],[txEnd]]="txEnd",Q2180="rxStart"),I2180-timingTable[[#This Row],[FRT32_val]],"EMPTY")</f>
        <v>EMPTY</v>
      </c>
    </row>
    <row r="2177" spans="1:27" x14ac:dyDescent="0.25">
      <c r="A2177" s="14" t="s">
        <v>7548</v>
      </c>
      <c r="B2177">
        <v>335696272765</v>
      </c>
      <c r="C2177" s="14" t="s">
        <v>15675</v>
      </c>
      <c r="D2177">
        <v>151</v>
      </c>
      <c r="E2177" s="14" t="s">
        <v>7876</v>
      </c>
      <c r="F2177" s="14" t="s">
        <v>7936</v>
      </c>
      <c r="G2177" s="14">
        <f>timingTable[[#This Row],[FRT_DEC]]-B2176</f>
        <v>20000</v>
      </c>
      <c r="H21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INFO]]))),H2176)</f>
        <v>145</v>
      </c>
      <c r="I21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7" s="14">
        <f>HEX2DEC(RIGHT(timingTable[[#This Row],[FRT_HEX]],MIN(LEN(timingTable[[#This Row],[FRT_HEX]])-2,8)))</f>
        <v>688823677</v>
      </c>
      <c r="K2177" s="14" t="str">
        <f>IF(timingTable[[#This Row],['[TRACECODE']:.1]]=140,"afterTx","")</f>
        <v/>
      </c>
      <c r="L2177" s="14" t="str">
        <f t="shared" si="363"/>
        <v/>
      </c>
      <c r="M2177" s="14" t="str">
        <f>IF(AND(H2177=H2176,K2176="afterTx",timingTable[[#This Row],['[TRACECODE']:.1]]=6),"dc","")</f>
        <v/>
      </c>
      <c r="N2177" s="14" t="str">
        <f t="shared" si="364"/>
        <v/>
      </c>
      <c r="O2177" s="14" t="str">
        <f>IF(timingTable[[#This Row],['[TRACECODE']:.1]]=141,"afterRx","")</f>
        <v/>
      </c>
      <c r="P2177" s="14" t="str">
        <f t="shared" si="365"/>
        <v/>
      </c>
      <c r="Q2177" s="14" t="str">
        <f t="shared" si="366"/>
        <v/>
      </c>
      <c r="R2177" s="14" t="str">
        <f t="shared" si="367"/>
        <v/>
      </c>
      <c r="S2177" s="14" t="str">
        <f t="shared" si="368"/>
        <v>EMPTY</v>
      </c>
      <c r="T2177" s="14" t="str">
        <f t="shared" si="369"/>
        <v>EMPTY</v>
      </c>
      <c r="U2177" s="14" t="str">
        <f t="shared" si="370"/>
        <v>EMPTY</v>
      </c>
      <c r="V2177" s="14" t="str">
        <f t="shared" si="371"/>
        <v>EMPTY</v>
      </c>
      <c r="W2177" s="14" t="str">
        <f>IF(L2177="beforeTx",timingTable[[#This Row],[FRT32_val]]-timingTable[[#This Row],[FRT32_trace]],"EMPTY")</f>
        <v>EMPTY</v>
      </c>
      <c r="X2177" s="14" t="str">
        <f t="shared" si="372"/>
        <v>EMPTY</v>
      </c>
      <c r="Y2177" s="14" t="str">
        <f t="shared" si="373"/>
        <v>EMPTY</v>
      </c>
      <c r="Z2177" s="14" t="str">
        <f>IF(AND(P2177="beforeRx",O2178="afterRx"),J2178-timingTable[[#This Row],[FRT32_trace]],"EMPTY")</f>
        <v>EMPTY</v>
      </c>
      <c r="AA2177" s="14" t="str">
        <f>IF(AND(timingTable[[#This Row],[txEnd]]="txEnd",Q2181="rxStart"),I2181-timingTable[[#This Row],[FRT32_val]],"EMPTY")</f>
        <v>EMPTY</v>
      </c>
    </row>
    <row r="2178" spans="1:27" x14ac:dyDescent="0.25">
      <c r="A2178" s="14" t="s">
        <v>7550</v>
      </c>
      <c r="B2178">
        <v>335696291697</v>
      </c>
      <c r="C2178" s="14" t="s">
        <v>15677</v>
      </c>
      <c r="D2178">
        <v>151</v>
      </c>
      <c r="E2178" s="14" t="s">
        <v>7876</v>
      </c>
      <c r="F2178" s="14" t="s">
        <v>7945</v>
      </c>
      <c r="G2178" s="14">
        <f>timingTable[[#This Row],[FRT_DEC]]-B2177</f>
        <v>18932</v>
      </c>
      <c r="H21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INFO]]))),H2177)</f>
        <v>145</v>
      </c>
      <c r="I21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78" s="14">
        <f>HEX2DEC(RIGHT(timingTable[[#This Row],[FRT_HEX]],MIN(LEN(timingTable[[#This Row],[FRT_HEX]])-2,8)))</f>
        <v>688842609</v>
      </c>
      <c r="K2178" s="14" t="str">
        <f>IF(timingTable[[#This Row],['[TRACECODE']:.1]]=140,"afterTx","")</f>
        <v/>
      </c>
      <c r="L2178" s="14" t="str">
        <f t="shared" si="363"/>
        <v/>
      </c>
      <c r="M2178" s="14" t="str">
        <f>IF(AND(H2178=H2177,K2177="afterTx",timingTable[[#This Row],['[TRACECODE']:.1]]=6),"dc","")</f>
        <v/>
      </c>
      <c r="N2178" s="14" t="str">
        <f t="shared" si="364"/>
        <v/>
      </c>
      <c r="O2178" s="14" t="str">
        <f>IF(timingTable[[#This Row],['[TRACECODE']:.1]]=141,"afterRx","")</f>
        <v/>
      </c>
      <c r="P2178" s="14" t="str">
        <f t="shared" si="365"/>
        <v/>
      </c>
      <c r="Q2178" s="14" t="str">
        <f t="shared" si="366"/>
        <v/>
      </c>
      <c r="R2178" s="14" t="str">
        <f t="shared" si="367"/>
        <v/>
      </c>
      <c r="S2178" s="14" t="str">
        <f t="shared" si="368"/>
        <v>EMPTY</v>
      </c>
      <c r="T2178" s="14" t="str">
        <f t="shared" si="369"/>
        <v>EMPTY</v>
      </c>
      <c r="U2178" s="14" t="str">
        <f t="shared" si="370"/>
        <v>EMPTY</v>
      </c>
      <c r="V2178" s="14" t="str">
        <f t="shared" si="371"/>
        <v>EMPTY</v>
      </c>
      <c r="W2178" s="14" t="str">
        <f>IF(L2178="beforeTx",timingTable[[#This Row],[FRT32_val]]-timingTable[[#This Row],[FRT32_trace]],"EMPTY")</f>
        <v>EMPTY</v>
      </c>
      <c r="X2178" s="14" t="str">
        <f t="shared" si="372"/>
        <v>EMPTY</v>
      </c>
      <c r="Y2178" s="14" t="str">
        <f t="shared" si="373"/>
        <v>EMPTY</v>
      </c>
      <c r="Z2178" s="14" t="str">
        <f>IF(AND(P2178="beforeRx",O2179="afterRx"),J2179-timingTable[[#This Row],[FRT32_trace]],"EMPTY")</f>
        <v>EMPTY</v>
      </c>
      <c r="AA2178" s="14" t="str">
        <f>IF(AND(timingTable[[#This Row],[txEnd]]="txEnd",Q2182="rxStart"),I2182-timingTable[[#This Row],[FRT32_val]],"EMPTY")</f>
        <v>EMPTY</v>
      </c>
    </row>
    <row r="2179" spans="1:27" x14ac:dyDescent="0.25">
      <c r="A2179" s="14" t="s">
        <v>7552</v>
      </c>
      <c r="B2179">
        <v>335696292766</v>
      </c>
      <c r="C2179" s="14" t="s">
        <v>15679</v>
      </c>
      <c r="D2179">
        <v>151</v>
      </c>
      <c r="E2179" s="14" t="s">
        <v>7876</v>
      </c>
      <c r="F2179" s="14" t="s">
        <v>7936</v>
      </c>
      <c r="G2179" s="14">
        <f>timingTable[[#This Row],[FRT_DEC]]-B2178</f>
        <v>1069</v>
      </c>
      <c r="H21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INFO]]))),H2178)</f>
        <v>145</v>
      </c>
      <c r="I21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79" s="14">
        <f>HEX2DEC(RIGHT(timingTable[[#This Row],[FRT_HEX]],MIN(LEN(timingTable[[#This Row],[FRT_HEX]])-2,8)))</f>
        <v>688843678</v>
      </c>
      <c r="K2179" s="14" t="str">
        <f>IF(timingTable[[#This Row],['[TRACECODE']:.1]]=140,"afterTx","")</f>
        <v/>
      </c>
      <c r="L2179" s="14" t="str">
        <f t="shared" si="363"/>
        <v/>
      </c>
      <c r="M2179" s="14" t="str">
        <f>IF(AND(H2179=H2178,K2178="afterTx",timingTable[[#This Row],['[TRACECODE']:.1]]=6),"dc","")</f>
        <v/>
      </c>
      <c r="N2179" s="14" t="str">
        <f t="shared" si="364"/>
        <v/>
      </c>
      <c r="O2179" s="14" t="str">
        <f>IF(timingTable[[#This Row],['[TRACECODE']:.1]]=141,"afterRx","")</f>
        <v/>
      </c>
      <c r="P2179" s="14" t="str">
        <f t="shared" si="365"/>
        <v/>
      </c>
      <c r="Q2179" s="14" t="str">
        <f t="shared" si="366"/>
        <v/>
      </c>
      <c r="R2179" s="14" t="str">
        <f t="shared" si="367"/>
        <v/>
      </c>
      <c r="S2179" s="14" t="str">
        <f t="shared" si="368"/>
        <v>EMPTY</v>
      </c>
      <c r="T2179" s="14" t="str">
        <f t="shared" si="369"/>
        <v>EMPTY</v>
      </c>
      <c r="U2179" s="14" t="str">
        <f t="shared" si="370"/>
        <v>EMPTY</v>
      </c>
      <c r="V2179" s="14" t="str">
        <f t="shared" si="371"/>
        <v>EMPTY</v>
      </c>
      <c r="W2179" s="14" t="str">
        <f>IF(L2179="beforeTx",timingTable[[#This Row],[FRT32_val]]-timingTable[[#This Row],[FRT32_trace]],"EMPTY")</f>
        <v>EMPTY</v>
      </c>
      <c r="X2179" s="14" t="str">
        <f t="shared" si="372"/>
        <v>EMPTY</v>
      </c>
      <c r="Y2179" s="14" t="str">
        <f t="shared" si="373"/>
        <v>EMPTY</v>
      </c>
      <c r="Z2179" s="14" t="str">
        <f>IF(AND(P2179="beforeRx",O2180="afterRx"),J2180-timingTable[[#This Row],[FRT32_trace]],"EMPTY")</f>
        <v>EMPTY</v>
      </c>
      <c r="AA2179" s="14" t="str">
        <f>IF(AND(timingTable[[#This Row],[txEnd]]="txEnd",Q2183="rxStart"),I2183-timingTable[[#This Row],[FRT32_val]],"EMPTY")</f>
        <v>EMPTY</v>
      </c>
    </row>
    <row r="2180" spans="1:27" x14ac:dyDescent="0.25">
      <c r="A2180" s="14" t="s">
        <v>7554</v>
      </c>
      <c r="B2180">
        <v>335696312766</v>
      </c>
      <c r="C2180" s="14" t="s">
        <v>15681</v>
      </c>
      <c r="D2180">
        <v>151</v>
      </c>
      <c r="E2180" s="14" t="s">
        <v>7876</v>
      </c>
      <c r="F2180" s="14" t="s">
        <v>7936</v>
      </c>
      <c r="G2180" s="14">
        <f>timingTable[[#This Row],[FRT_DEC]]-B2179</f>
        <v>20000</v>
      </c>
      <c r="H21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INFO]]))),H2179)</f>
        <v>145</v>
      </c>
      <c r="I21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0" s="14">
        <f>HEX2DEC(RIGHT(timingTable[[#This Row],[FRT_HEX]],MIN(LEN(timingTable[[#This Row],[FRT_HEX]])-2,8)))</f>
        <v>688863678</v>
      </c>
      <c r="K2180" s="14" t="str">
        <f>IF(timingTable[[#This Row],['[TRACECODE']:.1]]=140,"afterTx","")</f>
        <v/>
      </c>
      <c r="L2180" s="14" t="str">
        <f t="shared" si="363"/>
        <v/>
      </c>
      <c r="M2180" s="14" t="str">
        <f>IF(AND(H2180=H2179,K2179="afterTx",timingTable[[#This Row],['[TRACECODE']:.1]]=6),"dc","")</f>
        <v/>
      </c>
      <c r="N2180" s="14" t="str">
        <f t="shared" si="364"/>
        <v/>
      </c>
      <c r="O2180" s="14" t="str">
        <f>IF(timingTable[[#This Row],['[TRACECODE']:.1]]=141,"afterRx","")</f>
        <v/>
      </c>
      <c r="P2180" s="14" t="str">
        <f t="shared" si="365"/>
        <v/>
      </c>
      <c r="Q2180" s="14" t="str">
        <f t="shared" si="366"/>
        <v/>
      </c>
      <c r="R2180" s="14" t="str">
        <f t="shared" si="367"/>
        <v/>
      </c>
      <c r="S2180" s="14" t="str">
        <f t="shared" si="368"/>
        <v>EMPTY</v>
      </c>
      <c r="T2180" s="14" t="str">
        <f t="shared" si="369"/>
        <v>EMPTY</v>
      </c>
      <c r="U2180" s="14" t="str">
        <f t="shared" si="370"/>
        <v>EMPTY</v>
      </c>
      <c r="V2180" s="14" t="str">
        <f t="shared" si="371"/>
        <v>EMPTY</v>
      </c>
      <c r="W2180" s="14" t="str">
        <f>IF(L2180="beforeTx",timingTable[[#This Row],[FRT32_val]]-timingTable[[#This Row],[FRT32_trace]],"EMPTY")</f>
        <v>EMPTY</v>
      </c>
      <c r="X2180" s="14" t="str">
        <f t="shared" si="372"/>
        <v>EMPTY</v>
      </c>
      <c r="Y2180" s="14" t="str">
        <f t="shared" si="373"/>
        <v>EMPTY</v>
      </c>
      <c r="Z2180" s="14" t="str">
        <f>IF(AND(P2180="beforeRx",O2181="afterRx"),J2181-timingTable[[#This Row],[FRT32_trace]],"EMPTY")</f>
        <v>EMPTY</v>
      </c>
      <c r="AA2180" s="14" t="str">
        <f>IF(AND(timingTable[[#This Row],[txEnd]]="txEnd",Q2184="rxStart"),I2184-timingTable[[#This Row],[FRT32_val]],"EMPTY")</f>
        <v>EMPTY</v>
      </c>
    </row>
    <row r="2181" spans="1:27" x14ac:dyDescent="0.25">
      <c r="A2181" s="14" t="s">
        <v>7556</v>
      </c>
      <c r="B2181">
        <v>335696332766</v>
      </c>
      <c r="C2181" s="14" t="s">
        <v>15683</v>
      </c>
      <c r="D2181">
        <v>151</v>
      </c>
      <c r="E2181" s="14" t="s">
        <v>7876</v>
      </c>
      <c r="F2181" s="14" t="s">
        <v>7936</v>
      </c>
      <c r="G2181" s="14">
        <f>timingTable[[#This Row],[FRT_DEC]]-B2180</f>
        <v>20000</v>
      </c>
      <c r="H21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INFO]]))),H2180)</f>
        <v>145</v>
      </c>
      <c r="I21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1" s="14">
        <f>HEX2DEC(RIGHT(timingTable[[#This Row],[FRT_HEX]],MIN(LEN(timingTable[[#This Row],[FRT_HEX]])-2,8)))</f>
        <v>688883678</v>
      </c>
      <c r="K2181" s="14" t="str">
        <f>IF(timingTable[[#This Row],['[TRACECODE']:.1]]=140,"afterTx","")</f>
        <v/>
      </c>
      <c r="L2181" s="14" t="str">
        <f t="shared" ref="L2181:L2244" si="374">IF(AND(H2183=H2181,K2183="afterTx"),"beforeTx","")</f>
        <v/>
      </c>
      <c r="M2181" s="14" t="str">
        <f>IF(AND(H2181=H2180,K2180="afterTx",timingTable[[#This Row],['[TRACECODE']:.1]]=6),"dc","")</f>
        <v/>
      </c>
      <c r="N2181" s="14" t="str">
        <f t="shared" ref="N2181:N2244" si="375">IF(AND(H2181=H2179,M2179="dc"),"txEnd","")</f>
        <v/>
      </c>
      <c r="O2181" s="14" t="str">
        <f>IF(timingTable[[#This Row],['[TRACECODE']:.1]]=141,"afterRx","")</f>
        <v/>
      </c>
      <c r="P2181" s="14" t="str">
        <f t="shared" ref="P2181:P2244" si="376">IF(AND(H2181=H2182,O2182="afterRx"),"beforeRx","")</f>
        <v/>
      </c>
      <c r="Q2181" s="14" t="str">
        <f t="shared" ref="Q2181:Q2244" si="377">IF(AND(H2181=H2180,O2180="afterRx"),"rxStart","")</f>
        <v/>
      </c>
      <c r="R2181" s="14" t="str">
        <f t="shared" ref="R2181:R2244" si="378">IF(AND(H2181=H2179,Q2179="rxStart"),"rxEnd","")</f>
        <v/>
      </c>
      <c r="S2181" s="14" t="str">
        <f t="shared" ref="S2181:S2244" si="379">IF(AND(H2184=H2181,M2184="dc",L2181="beforeTx"),I2184-I2181,"EMPTY")</f>
        <v>EMPTY</v>
      </c>
      <c r="T2181" s="14" t="str">
        <f t="shared" ref="T2181:T2244" si="380">IF(AND(N2181="txEnd",P2183="beforeRx",O2184="afterRx"),J2183-I2181,"EMPTY")</f>
        <v>EMPTY</v>
      </c>
      <c r="U2181" s="14" t="str">
        <f t="shared" ref="U2181:U2244" si="381">IF(AND(L2183="beforeTx",R2181="rxEnd",H2183=H2181),I2183-I2181,"EMPTY")</f>
        <v>EMPTY</v>
      </c>
      <c r="V2181" s="14" t="str">
        <f t="shared" ref="V2181:V2244" si="382">IF(AND(R2181="rxEnd",M2186="dc",H2181=H2186),I2186-I2181,"EMPTY")</f>
        <v>EMPTY</v>
      </c>
      <c r="W2181" s="14" t="str">
        <f>IF(L2181="beforeTx",timingTable[[#This Row],[FRT32_val]]-timingTable[[#This Row],[FRT32_trace]],"EMPTY")</f>
        <v>EMPTY</v>
      </c>
      <c r="X2181" s="14" t="str">
        <f t="shared" ref="X2181:X2244" si="383">IF(AND(L2181="beforeTx",K2183="afterTx"),J2183-J2181,"EMPTY")</f>
        <v>EMPTY</v>
      </c>
      <c r="Y2181" s="14" t="str">
        <f t="shared" ref="Y2181:Y2244" si="384">IF(AND(R2181="rxEnd",L2183="beforeTx"),J2183-I2181,"EMPTY")</f>
        <v>EMPTY</v>
      </c>
      <c r="Z2181" s="14" t="str">
        <f>IF(AND(P2181="beforeRx",O2182="afterRx"),J2182-timingTable[[#This Row],[FRT32_trace]],"EMPTY")</f>
        <v>EMPTY</v>
      </c>
      <c r="AA2181" s="14" t="str">
        <f>IF(AND(timingTable[[#This Row],[txEnd]]="txEnd",Q2185="rxStart"),I2185-timingTable[[#This Row],[FRT32_val]],"EMPTY")</f>
        <v>EMPTY</v>
      </c>
    </row>
    <row r="2182" spans="1:27" x14ac:dyDescent="0.25">
      <c r="A2182" s="14" t="s">
        <v>7558</v>
      </c>
      <c r="B2182">
        <v>335696352766</v>
      </c>
      <c r="C2182" s="14" t="s">
        <v>15685</v>
      </c>
      <c r="D2182">
        <v>151</v>
      </c>
      <c r="E2182" s="14" t="s">
        <v>7876</v>
      </c>
      <c r="F2182" s="14" t="s">
        <v>7936</v>
      </c>
      <c r="G2182" s="14">
        <f>timingTable[[#This Row],[FRT_DEC]]-B2181</f>
        <v>20000</v>
      </c>
      <c r="H21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INFO]]))),H2181)</f>
        <v>145</v>
      </c>
      <c r="I21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2" s="14">
        <f>HEX2DEC(RIGHT(timingTable[[#This Row],[FRT_HEX]],MIN(LEN(timingTable[[#This Row],[FRT_HEX]])-2,8)))</f>
        <v>688903678</v>
      </c>
      <c r="K2182" s="14" t="str">
        <f>IF(timingTable[[#This Row],['[TRACECODE']:.1]]=140,"afterTx","")</f>
        <v/>
      </c>
      <c r="L2182" s="14" t="str">
        <f t="shared" si="374"/>
        <v/>
      </c>
      <c r="M2182" s="14" t="str">
        <f>IF(AND(H2182=H2181,K2181="afterTx",timingTable[[#This Row],['[TRACECODE']:.1]]=6),"dc","")</f>
        <v/>
      </c>
      <c r="N2182" s="14" t="str">
        <f t="shared" si="375"/>
        <v/>
      </c>
      <c r="O2182" s="14" t="str">
        <f>IF(timingTable[[#This Row],['[TRACECODE']:.1]]=141,"afterRx","")</f>
        <v/>
      </c>
      <c r="P2182" s="14" t="str">
        <f t="shared" si="376"/>
        <v/>
      </c>
      <c r="Q2182" s="14" t="str">
        <f t="shared" si="377"/>
        <v/>
      </c>
      <c r="R2182" s="14" t="str">
        <f t="shared" si="378"/>
        <v/>
      </c>
      <c r="S2182" s="14" t="str">
        <f t="shared" si="379"/>
        <v>EMPTY</v>
      </c>
      <c r="T2182" s="14" t="str">
        <f t="shared" si="380"/>
        <v>EMPTY</v>
      </c>
      <c r="U2182" s="14" t="str">
        <f t="shared" si="381"/>
        <v>EMPTY</v>
      </c>
      <c r="V2182" s="14" t="str">
        <f t="shared" si="382"/>
        <v>EMPTY</v>
      </c>
      <c r="W2182" s="14" t="str">
        <f>IF(L2182="beforeTx",timingTable[[#This Row],[FRT32_val]]-timingTable[[#This Row],[FRT32_trace]],"EMPTY")</f>
        <v>EMPTY</v>
      </c>
      <c r="X2182" s="14" t="str">
        <f t="shared" si="383"/>
        <v>EMPTY</v>
      </c>
      <c r="Y2182" s="14" t="str">
        <f t="shared" si="384"/>
        <v>EMPTY</v>
      </c>
      <c r="Z2182" s="14" t="str">
        <f>IF(AND(P2182="beforeRx",O2183="afterRx"),J2183-timingTable[[#This Row],[FRT32_trace]],"EMPTY")</f>
        <v>EMPTY</v>
      </c>
      <c r="AA2182" s="14" t="str">
        <f>IF(AND(timingTable[[#This Row],[txEnd]]="txEnd",Q2186="rxStart"),I2186-timingTable[[#This Row],[FRT32_val]],"EMPTY")</f>
        <v>EMPTY</v>
      </c>
    </row>
    <row r="2183" spans="1:27" x14ac:dyDescent="0.25">
      <c r="A2183" s="14" t="s">
        <v>7560</v>
      </c>
      <c r="B2183">
        <v>335696372766</v>
      </c>
      <c r="C2183" s="14" t="s">
        <v>15687</v>
      </c>
      <c r="D2183">
        <v>151</v>
      </c>
      <c r="E2183" s="14" t="s">
        <v>7876</v>
      </c>
      <c r="F2183" s="14" t="s">
        <v>7936</v>
      </c>
      <c r="G2183" s="14">
        <f>timingTable[[#This Row],[FRT_DEC]]-B2182</f>
        <v>20000</v>
      </c>
      <c r="H21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INFO]]))),H2182)</f>
        <v>145</v>
      </c>
      <c r="I21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3" s="14">
        <f>HEX2DEC(RIGHT(timingTable[[#This Row],[FRT_HEX]],MIN(LEN(timingTable[[#This Row],[FRT_HEX]])-2,8)))</f>
        <v>688923678</v>
      </c>
      <c r="K2183" s="14" t="str">
        <f>IF(timingTable[[#This Row],['[TRACECODE']:.1]]=140,"afterTx","")</f>
        <v/>
      </c>
      <c r="L2183" s="14" t="str">
        <f t="shared" si="374"/>
        <v/>
      </c>
      <c r="M2183" s="14" t="str">
        <f>IF(AND(H2183=H2182,K2182="afterTx",timingTable[[#This Row],['[TRACECODE']:.1]]=6),"dc","")</f>
        <v/>
      </c>
      <c r="N2183" s="14" t="str">
        <f t="shared" si="375"/>
        <v/>
      </c>
      <c r="O2183" s="14" t="str">
        <f>IF(timingTable[[#This Row],['[TRACECODE']:.1]]=141,"afterRx","")</f>
        <v/>
      </c>
      <c r="P2183" s="14" t="str">
        <f t="shared" si="376"/>
        <v/>
      </c>
      <c r="Q2183" s="14" t="str">
        <f t="shared" si="377"/>
        <v/>
      </c>
      <c r="R2183" s="14" t="str">
        <f t="shared" si="378"/>
        <v/>
      </c>
      <c r="S2183" s="14" t="str">
        <f t="shared" si="379"/>
        <v>EMPTY</v>
      </c>
      <c r="T2183" s="14" t="str">
        <f t="shared" si="380"/>
        <v>EMPTY</v>
      </c>
      <c r="U2183" s="14" t="str">
        <f t="shared" si="381"/>
        <v>EMPTY</v>
      </c>
      <c r="V2183" s="14" t="str">
        <f t="shared" si="382"/>
        <v>EMPTY</v>
      </c>
      <c r="W2183" s="14" t="str">
        <f>IF(L2183="beforeTx",timingTable[[#This Row],[FRT32_val]]-timingTable[[#This Row],[FRT32_trace]],"EMPTY")</f>
        <v>EMPTY</v>
      </c>
      <c r="X2183" s="14" t="str">
        <f t="shared" si="383"/>
        <v>EMPTY</v>
      </c>
      <c r="Y2183" s="14" t="str">
        <f t="shared" si="384"/>
        <v>EMPTY</v>
      </c>
      <c r="Z2183" s="14" t="str">
        <f>IF(AND(P2183="beforeRx",O2184="afterRx"),J2184-timingTable[[#This Row],[FRT32_trace]],"EMPTY")</f>
        <v>EMPTY</v>
      </c>
      <c r="AA2183" s="14" t="str">
        <f>IF(AND(timingTable[[#This Row],[txEnd]]="txEnd",Q2187="rxStart"),I2187-timingTable[[#This Row],[FRT32_val]],"EMPTY")</f>
        <v>EMPTY</v>
      </c>
    </row>
    <row r="2184" spans="1:27" x14ac:dyDescent="0.25">
      <c r="A2184" s="14" t="s">
        <v>7562</v>
      </c>
      <c r="B2184">
        <v>335696391698</v>
      </c>
      <c r="C2184" s="14" t="s">
        <v>15689</v>
      </c>
      <c r="D2184">
        <v>151</v>
      </c>
      <c r="E2184" s="14" t="s">
        <v>7876</v>
      </c>
      <c r="F2184" s="14" t="s">
        <v>7945</v>
      </c>
      <c r="G2184" s="14">
        <f>timingTable[[#This Row],[FRT_DEC]]-B2183</f>
        <v>18932</v>
      </c>
      <c r="H21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INFO]]))),H2183)</f>
        <v>145</v>
      </c>
      <c r="I21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84" s="14">
        <f>HEX2DEC(RIGHT(timingTable[[#This Row],[FRT_HEX]],MIN(LEN(timingTable[[#This Row],[FRT_HEX]])-2,8)))</f>
        <v>688942610</v>
      </c>
      <c r="K2184" s="14" t="str">
        <f>IF(timingTable[[#This Row],['[TRACECODE']:.1]]=140,"afterTx","")</f>
        <v/>
      </c>
      <c r="L2184" s="14" t="str">
        <f t="shared" si="374"/>
        <v/>
      </c>
      <c r="M2184" s="14" t="str">
        <f>IF(AND(H2184=H2183,K2183="afterTx",timingTable[[#This Row],['[TRACECODE']:.1]]=6),"dc","")</f>
        <v/>
      </c>
      <c r="N2184" s="14" t="str">
        <f t="shared" si="375"/>
        <v/>
      </c>
      <c r="O2184" s="14" t="str">
        <f>IF(timingTable[[#This Row],['[TRACECODE']:.1]]=141,"afterRx","")</f>
        <v/>
      </c>
      <c r="P2184" s="14" t="str">
        <f t="shared" si="376"/>
        <v/>
      </c>
      <c r="Q2184" s="14" t="str">
        <f t="shared" si="377"/>
        <v/>
      </c>
      <c r="R2184" s="14" t="str">
        <f t="shared" si="378"/>
        <v/>
      </c>
      <c r="S2184" s="14" t="str">
        <f t="shared" si="379"/>
        <v>EMPTY</v>
      </c>
      <c r="T2184" s="14" t="str">
        <f t="shared" si="380"/>
        <v>EMPTY</v>
      </c>
      <c r="U2184" s="14" t="str">
        <f t="shared" si="381"/>
        <v>EMPTY</v>
      </c>
      <c r="V2184" s="14" t="str">
        <f t="shared" si="382"/>
        <v>EMPTY</v>
      </c>
      <c r="W2184" s="14" t="str">
        <f>IF(L2184="beforeTx",timingTable[[#This Row],[FRT32_val]]-timingTable[[#This Row],[FRT32_trace]],"EMPTY")</f>
        <v>EMPTY</v>
      </c>
      <c r="X2184" s="14" t="str">
        <f t="shared" si="383"/>
        <v>EMPTY</v>
      </c>
      <c r="Y2184" s="14" t="str">
        <f t="shared" si="384"/>
        <v>EMPTY</v>
      </c>
      <c r="Z2184" s="14" t="str">
        <f>IF(AND(P2184="beforeRx",O2185="afterRx"),J2185-timingTable[[#This Row],[FRT32_trace]],"EMPTY")</f>
        <v>EMPTY</v>
      </c>
      <c r="AA2184" s="14" t="str">
        <f>IF(AND(timingTable[[#This Row],[txEnd]]="txEnd",Q2188="rxStart"),I2188-timingTable[[#This Row],[FRT32_val]],"EMPTY")</f>
        <v>EMPTY</v>
      </c>
    </row>
    <row r="2185" spans="1:27" x14ac:dyDescent="0.25">
      <c r="A2185" s="14" t="s">
        <v>7564</v>
      </c>
      <c r="B2185">
        <v>335696392766</v>
      </c>
      <c r="C2185" s="14" t="s">
        <v>15691</v>
      </c>
      <c r="D2185">
        <v>151</v>
      </c>
      <c r="E2185" s="14" t="s">
        <v>7876</v>
      </c>
      <c r="F2185" s="14" t="s">
        <v>7936</v>
      </c>
      <c r="G2185" s="14">
        <f>timingTable[[#This Row],[FRT_DEC]]-B2184</f>
        <v>1068</v>
      </c>
      <c r="H21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INFO]]))),H2184)</f>
        <v>145</v>
      </c>
      <c r="I21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5" s="14">
        <f>HEX2DEC(RIGHT(timingTable[[#This Row],[FRT_HEX]],MIN(LEN(timingTable[[#This Row],[FRT_HEX]])-2,8)))</f>
        <v>688943678</v>
      </c>
      <c r="K2185" s="14" t="str">
        <f>IF(timingTable[[#This Row],['[TRACECODE']:.1]]=140,"afterTx","")</f>
        <v/>
      </c>
      <c r="L2185" s="14" t="str">
        <f t="shared" si="374"/>
        <v/>
      </c>
      <c r="M2185" s="14" t="str">
        <f>IF(AND(H2185=H2184,K2184="afterTx",timingTable[[#This Row],['[TRACECODE']:.1]]=6),"dc","")</f>
        <v/>
      </c>
      <c r="N2185" s="14" t="str">
        <f t="shared" si="375"/>
        <v/>
      </c>
      <c r="O2185" s="14" t="str">
        <f>IF(timingTable[[#This Row],['[TRACECODE']:.1]]=141,"afterRx","")</f>
        <v/>
      </c>
      <c r="P2185" s="14" t="str">
        <f t="shared" si="376"/>
        <v/>
      </c>
      <c r="Q2185" s="14" t="str">
        <f t="shared" si="377"/>
        <v/>
      </c>
      <c r="R2185" s="14" t="str">
        <f t="shared" si="378"/>
        <v/>
      </c>
      <c r="S2185" s="14" t="str">
        <f t="shared" si="379"/>
        <v>EMPTY</v>
      </c>
      <c r="T2185" s="14" t="str">
        <f t="shared" si="380"/>
        <v>EMPTY</v>
      </c>
      <c r="U2185" s="14" t="str">
        <f t="shared" si="381"/>
        <v>EMPTY</v>
      </c>
      <c r="V2185" s="14" t="str">
        <f t="shared" si="382"/>
        <v>EMPTY</v>
      </c>
      <c r="W2185" s="14" t="str">
        <f>IF(L2185="beforeTx",timingTable[[#This Row],[FRT32_val]]-timingTable[[#This Row],[FRT32_trace]],"EMPTY")</f>
        <v>EMPTY</v>
      </c>
      <c r="X2185" s="14" t="str">
        <f t="shared" si="383"/>
        <v>EMPTY</v>
      </c>
      <c r="Y2185" s="14" t="str">
        <f t="shared" si="384"/>
        <v>EMPTY</v>
      </c>
      <c r="Z2185" s="14" t="str">
        <f>IF(AND(P2185="beforeRx",O2186="afterRx"),J2186-timingTable[[#This Row],[FRT32_trace]],"EMPTY")</f>
        <v>EMPTY</v>
      </c>
      <c r="AA2185" s="14" t="str">
        <f>IF(AND(timingTable[[#This Row],[txEnd]]="txEnd",Q2189="rxStart"),I2189-timingTable[[#This Row],[FRT32_val]],"EMPTY")</f>
        <v>EMPTY</v>
      </c>
    </row>
    <row r="2186" spans="1:27" x14ac:dyDescent="0.25">
      <c r="A2186" s="14" t="s">
        <v>7566</v>
      </c>
      <c r="B2186">
        <v>335696412766</v>
      </c>
      <c r="C2186" s="14" t="s">
        <v>15693</v>
      </c>
      <c r="D2186">
        <v>151</v>
      </c>
      <c r="E2186" s="14" t="s">
        <v>7876</v>
      </c>
      <c r="F2186" s="14" t="s">
        <v>7936</v>
      </c>
      <c r="G2186" s="14">
        <f>timingTable[[#This Row],[FRT_DEC]]-B2185</f>
        <v>20000</v>
      </c>
      <c r="H21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INFO]]))),H2185)</f>
        <v>145</v>
      </c>
      <c r="I21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6" s="14">
        <f>HEX2DEC(RIGHT(timingTable[[#This Row],[FRT_HEX]],MIN(LEN(timingTable[[#This Row],[FRT_HEX]])-2,8)))</f>
        <v>688963678</v>
      </c>
      <c r="K2186" s="14" t="str">
        <f>IF(timingTable[[#This Row],['[TRACECODE']:.1]]=140,"afterTx","")</f>
        <v/>
      </c>
      <c r="L2186" s="14" t="str">
        <f t="shared" si="374"/>
        <v/>
      </c>
      <c r="M2186" s="14" t="str">
        <f>IF(AND(H2186=H2185,K2185="afterTx",timingTable[[#This Row],['[TRACECODE']:.1]]=6),"dc","")</f>
        <v/>
      </c>
      <c r="N2186" s="14" t="str">
        <f t="shared" si="375"/>
        <v/>
      </c>
      <c r="O2186" s="14" t="str">
        <f>IF(timingTable[[#This Row],['[TRACECODE']:.1]]=141,"afterRx","")</f>
        <v/>
      </c>
      <c r="P2186" s="14" t="str">
        <f t="shared" si="376"/>
        <v/>
      </c>
      <c r="Q2186" s="14" t="str">
        <f t="shared" si="377"/>
        <v/>
      </c>
      <c r="R2186" s="14" t="str">
        <f t="shared" si="378"/>
        <v/>
      </c>
      <c r="S2186" s="14" t="str">
        <f t="shared" si="379"/>
        <v>EMPTY</v>
      </c>
      <c r="T2186" s="14" t="str">
        <f t="shared" si="380"/>
        <v>EMPTY</v>
      </c>
      <c r="U2186" s="14" t="str">
        <f t="shared" si="381"/>
        <v>EMPTY</v>
      </c>
      <c r="V2186" s="14" t="str">
        <f t="shared" si="382"/>
        <v>EMPTY</v>
      </c>
      <c r="W2186" s="14" t="str">
        <f>IF(L2186="beforeTx",timingTable[[#This Row],[FRT32_val]]-timingTable[[#This Row],[FRT32_trace]],"EMPTY")</f>
        <v>EMPTY</v>
      </c>
      <c r="X2186" s="14" t="str">
        <f t="shared" si="383"/>
        <v>EMPTY</v>
      </c>
      <c r="Y2186" s="14" t="str">
        <f t="shared" si="384"/>
        <v>EMPTY</v>
      </c>
      <c r="Z2186" s="14" t="str">
        <f>IF(AND(P2186="beforeRx",O2187="afterRx"),J2187-timingTable[[#This Row],[FRT32_trace]],"EMPTY")</f>
        <v>EMPTY</v>
      </c>
      <c r="AA2186" s="14" t="str">
        <f>IF(AND(timingTable[[#This Row],[txEnd]]="txEnd",Q2190="rxStart"),I2190-timingTable[[#This Row],[FRT32_val]],"EMPTY")</f>
        <v>EMPTY</v>
      </c>
    </row>
    <row r="2187" spans="1:27" x14ac:dyDescent="0.25">
      <c r="A2187" s="14" t="s">
        <v>7568</v>
      </c>
      <c r="B2187">
        <v>335696432765</v>
      </c>
      <c r="C2187" s="14" t="s">
        <v>15695</v>
      </c>
      <c r="D2187">
        <v>151</v>
      </c>
      <c r="E2187" s="14" t="s">
        <v>7876</v>
      </c>
      <c r="F2187" s="14" t="s">
        <v>7936</v>
      </c>
      <c r="G2187" s="14">
        <f>timingTable[[#This Row],[FRT_DEC]]-B2186</f>
        <v>19999</v>
      </c>
      <c r="H21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INFO]]))),H2186)</f>
        <v>145</v>
      </c>
      <c r="I21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7" s="14">
        <f>HEX2DEC(RIGHT(timingTable[[#This Row],[FRT_HEX]],MIN(LEN(timingTable[[#This Row],[FRT_HEX]])-2,8)))</f>
        <v>688983677</v>
      </c>
      <c r="K2187" s="14" t="str">
        <f>IF(timingTable[[#This Row],['[TRACECODE']:.1]]=140,"afterTx","")</f>
        <v/>
      </c>
      <c r="L2187" s="14" t="str">
        <f t="shared" si="374"/>
        <v/>
      </c>
      <c r="M2187" s="14" t="str">
        <f>IF(AND(H2187=H2186,K2186="afterTx",timingTable[[#This Row],['[TRACECODE']:.1]]=6),"dc","")</f>
        <v/>
      </c>
      <c r="N2187" s="14" t="str">
        <f t="shared" si="375"/>
        <v/>
      </c>
      <c r="O2187" s="14" t="str">
        <f>IF(timingTable[[#This Row],['[TRACECODE']:.1]]=141,"afterRx","")</f>
        <v/>
      </c>
      <c r="P2187" s="14" t="str">
        <f t="shared" si="376"/>
        <v/>
      </c>
      <c r="Q2187" s="14" t="str">
        <f t="shared" si="377"/>
        <v/>
      </c>
      <c r="R2187" s="14" t="str">
        <f t="shared" si="378"/>
        <v/>
      </c>
      <c r="S2187" s="14" t="str">
        <f t="shared" si="379"/>
        <v>EMPTY</v>
      </c>
      <c r="T2187" s="14" t="str">
        <f t="shared" si="380"/>
        <v>EMPTY</v>
      </c>
      <c r="U2187" s="14" t="str">
        <f t="shared" si="381"/>
        <v>EMPTY</v>
      </c>
      <c r="V2187" s="14" t="str">
        <f t="shared" si="382"/>
        <v>EMPTY</v>
      </c>
      <c r="W2187" s="14" t="str">
        <f>IF(L2187="beforeTx",timingTable[[#This Row],[FRT32_val]]-timingTable[[#This Row],[FRT32_trace]],"EMPTY")</f>
        <v>EMPTY</v>
      </c>
      <c r="X2187" s="14" t="str">
        <f t="shared" si="383"/>
        <v>EMPTY</v>
      </c>
      <c r="Y2187" s="14" t="str">
        <f t="shared" si="384"/>
        <v>EMPTY</v>
      </c>
      <c r="Z2187" s="14" t="str">
        <f>IF(AND(P2187="beforeRx",O2188="afterRx"),J2188-timingTable[[#This Row],[FRT32_trace]],"EMPTY")</f>
        <v>EMPTY</v>
      </c>
      <c r="AA2187" s="14" t="str">
        <f>IF(AND(timingTable[[#This Row],[txEnd]]="txEnd",Q2191="rxStart"),I2191-timingTable[[#This Row],[FRT32_val]],"EMPTY")</f>
        <v>EMPTY</v>
      </c>
    </row>
    <row r="2188" spans="1:27" x14ac:dyDescent="0.25">
      <c r="A2188" s="14" t="s">
        <v>7570</v>
      </c>
      <c r="B2188">
        <v>335696452765</v>
      </c>
      <c r="C2188" s="14" t="s">
        <v>15697</v>
      </c>
      <c r="D2188">
        <v>151</v>
      </c>
      <c r="E2188" s="14" t="s">
        <v>7876</v>
      </c>
      <c r="F2188" s="14" t="s">
        <v>7936</v>
      </c>
      <c r="G2188" s="14">
        <f>timingTable[[#This Row],[FRT_DEC]]-B2187</f>
        <v>20000</v>
      </c>
      <c r="H21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INFO]]))),H2187)</f>
        <v>145</v>
      </c>
      <c r="I21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8" s="14">
        <f>HEX2DEC(RIGHT(timingTable[[#This Row],[FRT_HEX]],MIN(LEN(timingTable[[#This Row],[FRT_HEX]])-2,8)))</f>
        <v>689003677</v>
      </c>
      <c r="K2188" s="14" t="str">
        <f>IF(timingTable[[#This Row],['[TRACECODE']:.1]]=140,"afterTx","")</f>
        <v/>
      </c>
      <c r="L2188" s="14" t="str">
        <f t="shared" si="374"/>
        <v/>
      </c>
      <c r="M2188" s="14" t="str">
        <f>IF(AND(H2188=H2187,K2187="afterTx",timingTable[[#This Row],['[TRACECODE']:.1]]=6),"dc","")</f>
        <v/>
      </c>
      <c r="N2188" s="14" t="str">
        <f t="shared" si="375"/>
        <v/>
      </c>
      <c r="O2188" s="14" t="str">
        <f>IF(timingTable[[#This Row],['[TRACECODE']:.1]]=141,"afterRx","")</f>
        <v/>
      </c>
      <c r="P2188" s="14" t="str">
        <f t="shared" si="376"/>
        <v/>
      </c>
      <c r="Q2188" s="14" t="str">
        <f t="shared" si="377"/>
        <v/>
      </c>
      <c r="R2188" s="14" t="str">
        <f t="shared" si="378"/>
        <v/>
      </c>
      <c r="S2188" s="14" t="str">
        <f t="shared" si="379"/>
        <v>EMPTY</v>
      </c>
      <c r="T2188" s="14" t="str">
        <f t="shared" si="380"/>
        <v>EMPTY</v>
      </c>
      <c r="U2188" s="14" t="str">
        <f t="shared" si="381"/>
        <v>EMPTY</v>
      </c>
      <c r="V2188" s="14" t="str">
        <f t="shared" si="382"/>
        <v>EMPTY</v>
      </c>
      <c r="W2188" s="14" t="str">
        <f>IF(L2188="beforeTx",timingTable[[#This Row],[FRT32_val]]-timingTable[[#This Row],[FRT32_trace]],"EMPTY")</f>
        <v>EMPTY</v>
      </c>
      <c r="X2188" s="14" t="str">
        <f t="shared" si="383"/>
        <v>EMPTY</v>
      </c>
      <c r="Y2188" s="14" t="str">
        <f t="shared" si="384"/>
        <v>EMPTY</v>
      </c>
      <c r="Z2188" s="14" t="str">
        <f>IF(AND(P2188="beforeRx",O2189="afterRx"),J2189-timingTable[[#This Row],[FRT32_trace]],"EMPTY")</f>
        <v>EMPTY</v>
      </c>
      <c r="AA2188" s="14" t="str">
        <f>IF(AND(timingTable[[#This Row],[txEnd]]="txEnd",Q2192="rxStart"),I2192-timingTable[[#This Row],[FRT32_val]],"EMPTY")</f>
        <v>EMPTY</v>
      </c>
    </row>
    <row r="2189" spans="1:27" x14ac:dyDescent="0.25">
      <c r="A2189" s="14" t="s">
        <v>7572</v>
      </c>
      <c r="B2189">
        <v>335696472765</v>
      </c>
      <c r="C2189" s="14" t="s">
        <v>15699</v>
      </c>
      <c r="D2189">
        <v>151</v>
      </c>
      <c r="E2189" s="14" t="s">
        <v>7876</v>
      </c>
      <c r="F2189" s="14" t="s">
        <v>7936</v>
      </c>
      <c r="G2189" s="14">
        <f>timingTable[[#This Row],[FRT_DEC]]-B2188</f>
        <v>20000</v>
      </c>
      <c r="H21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INFO]]))),H2188)</f>
        <v>145</v>
      </c>
      <c r="I21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89" s="14">
        <f>HEX2DEC(RIGHT(timingTable[[#This Row],[FRT_HEX]],MIN(LEN(timingTable[[#This Row],[FRT_HEX]])-2,8)))</f>
        <v>689023677</v>
      </c>
      <c r="K2189" s="14" t="str">
        <f>IF(timingTable[[#This Row],['[TRACECODE']:.1]]=140,"afterTx","")</f>
        <v/>
      </c>
      <c r="L2189" s="14" t="str">
        <f t="shared" si="374"/>
        <v/>
      </c>
      <c r="M2189" s="14" t="str">
        <f>IF(AND(H2189=H2188,K2188="afterTx",timingTable[[#This Row],['[TRACECODE']:.1]]=6),"dc","")</f>
        <v/>
      </c>
      <c r="N2189" s="14" t="str">
        <f t="shared" si="375"/>
        <v/>
      </c>
      <c r="O2189" s="14" t="str">
        <f>IF(timingTable[[#This Row],['[TRACECODE']:.1]]=141,"afterRx","")</f>
        <v/>
      </c>
      <c r="P2189" s="14" t="str">
        <f t="shared" si="376"/>
        <v/>
      </c>
      <c r="Q2189" s="14" t="str">
        <f t="shared" si="377"/>
        <v/>
      </c>
      <c r="R2189" s="14" t="str">
        <f t="shared" si="378"/>
        <v/>
      </c>
      <c r="S2189" s="14" t="str">
        <f t="shared" si="379"/>
        <v>EMPTY</v>
      </c>
      <c r="T2189" s="14" t="str">
        <f t="shared" si="380"/>
        <v>EMPTY</v>
      </c>
      <c r="U2189" s="14" t="str">
        <f t="shared" si="381"/>
        <v>EMPTY</v>
      </c>
      <c r="V2189" s="14" t="str">
        <f t="shared" si="382"/>
        <v>EMPTY</v>
      </c>
      <c r="W2189" s="14" t="str">
        <f>IF(L2189="beforeTx",timingTable[[#This Row],[FRT32_val]]-timingTable[[#This Row],[FRT32_trace]],"EMPTY")</f>
        <v>EMPTY</v>
      </c>
      <c r="X2189" s="14" t="str">
        <f t="shared" si="383"/>
        <v>EMPTY</v>
      </c>
      <c r="Y2189" s="14" t="str">
        <f t="shared" si="384"/>
        <v>EMPTY</v>
      </c>
      <c r="Z2189" s="14" t="str">
        <f>IF(AND(P2189="beforeRx",O2190="afterRx"),J2190-timingTable[[#This Row],[FRT32_trace]],"EMPTY")</f>
        <v>EMPTY</v>
      </c>
      <c r="AA2189" s="14" t="str">
        <f>IF(AND(timingTable[[#This Row],[txEnd]]="txEnd",Q2193="rxStart"),I2193-timingTable[[#This Row],[FRT32_val]],"EMPTY")</f>
        <v>EMPTY</v>
      </c>
    </row>
    <row r="2190" spans="1:27" x14ac:dyDescent="0.25">
      <c r="A2190" s="14" t="s">
        <v>7574</v>
      </c>
      <c r="B2190">
        <v>335696491697</v>
      </c>
      <c r="C2190" s="14" t="s">
        <v>15701</v>
      </c>
      <c r="D2190">
        <v>151</v>
      </c>
      <c r="E2190" s="14" t="s">
        <v>7876</v>
      </c>
      <c r="F2190" s="14" t="s">
        <v>7945</v>
      </c>
      <c r="G2190" s="14">
        <f>timingTable[[#This Row],[FRT_DEC]]-B2189</f>
        <v>18932</v>
      </c>
      <c r="H21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INFO]]))),H2189)</f>
        <v>145</v>
      </c>
      <c r="I21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90" s="14">
        <f>HEX2DEC(RIGHT(timingTable[[#This Row],[FRT_HEX]],MIN(LEN(timingTable[[#This Row],[FRT_HEX]])-2,8)))</f>
        <v>689042609</v>
      </c>
      <c r="K2190" s="14" t="str">
        <f>IF(timingTable[[#This Row],['[TRACECODE']:.1]]=140,"afterTx","")</f>
        <v/>
      </c>
      <c r="L2190" s="14" t="str">
        <f t="shared" si="374"/>
        <v/>
      </c>
      <c r="M2190" s="14" t="str">
        <f>IF(AND(H2190=H2189,K2189="afterTx",timingTable[[#This Row],['[TRACECODE']:.1]]=6),"dc","")</f>
        <v/>
      </c>
      <c r="N2190" s="14" t="str">
        <f t="shared" si="375"/>
        <v/>
      </c>
      <c r="O2190" s="14" t="str">
        <f>IF(timingTable[[#This Row],['[TRACECODE']:.1]]=141,"afterRx","")</f>
        <v/>
      </c>
      <c r="P2190" s="14" t="str">
        <f t="shared" si="376"/>
        <v/>
      </c>
      <c r="Q2190" s="14" t="str">
        <f t="shared" si="377"/>
        <v/>
      </c>
      <c r="R2190" s="14" t="str">
        <f t="shared" si="378"/>
        <v/>
      </c>
      <c r="S2190" s="14" t="str">
        <f t="shared" si="379"/>
        <v>EMPTY</v>
      </c>
      <c r="T2190" s="14" t="str">
        <f t="shared" si="380"/>
        <v>EMPTY</v>
      </c>
      <c r="U2190" s="14" t="str">
        <f t="shared" si="381"/>
        <v>EMPTY</v>
      </c>
      <c r="V2190" s="14" t="str">
        <f t="shared" si="382"/>
        <v>EMPTY</v>
      </c>
      <c r="W2190" s="14" t="str">
        <f>IF(L2190="beforeTx",timingTable[[#This Row],[FRT32_val]]-timingTable[[#This Row],[FRT32_trace]],"EMPTY")</f>
        <v>EMPTY</v>
      </c>
      <c r="X2190" s="14" t="str">
        <f t="shared" si="383"/>
        <v>EMPTY</v>
      </c>
      <c r="Y2190" s="14" t="str">
        <f t="shared" si="384"/>
        <v>EMPTY</v>
      </c>
      <c r="Z2190" s="14" t="str">
        <f>IF(AND(P2190="beforeRx",O2191="afterRx"),J2191-timingTable[[#This Row],[FRT32_trace]],"EMPTY")</f>
        <v>EMPTY</v>
      </c>
      <c r="AA2190" s="14" t="str">
        <f>IF(AND(timingTable[[#This Row],[txEnd]]="txEnd",Q2194="rxStart"),I2194-timingTable[[#This Row],[FRT32_val]],"EMPTY")</f>
        <v>EMPTY</v>
      </c>
    </row>
    <row r="2191" spans="1:27" x14ac:dyDescent="0.25">
      <c r="A2191" s="14" t="s">
        <v>7576</v>
      </c>
      <c r="B2191">
        <v>335696492766</v>
      </c>
      <c r="C2191" s="14" t="s">
        <v>15703</v>
      </c>
      <c r="D2191">
        <v>151</v>
      </c>
      <c r="E2191" s="14" t="s">
        <v>7876</v>
      </c>
      <c r="F2191" s="14" t="s">
        <v>7936</v>
      </c>
      <c r="G2191" s="14">
        <f>timingTable[[#This Row],[FRT_DEC]]-B2190</f>
        <v>1069</v>
      </c>
      <c r="H21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INFO]]))),H2190)</f>
        <v>145</v>
      </c>
      <c r="I21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1" s="14">
        <f>HEX2DEC(RIGHT(timingTable[[#This Row],[FRT_HEX]],MIN(LEN(timingTable[[#This Row],[FRT_HEX]])-2,8)))</f>
        <v>689043678</v>
      </c>
      <c r="K2191" s="14" t="str">
        <f>IF(timingTable[[#This Row],['[TRACECODE']:.1]]=140,"afterTx","")</f>
        <v/>
      </c>
      <c r="L2191" s="14" t="str">
        <f t="shared" si="374"/>
        <v/>
      </c>
      <c r="M2191" s="14" t="str">
        <f>IF(AND(H2191=H2190,K2190="afterTx",timingTable[[#This Row],['[TRACECODE']:.1]]=6),"dc","")</f>
        <v/>
      </c>
      <c r="N2191" s="14" t="str">
        <f t="shared" si="375"/>
        <v/>
      </c>
      <c r="O2191" s="14" t="str">
        <f>IF(timingTable[[#This Row],['[TRACECODE']:.1]]=141,"afterRx","")</f>
        <v/>
      </c>
      <c r="P2191" s="14" t="str">
        <f t="shared" si="376"/>
        <v/>
      </c>
      <c r="Q2191" s="14" t="str">
        <f t="shared" si="377"/>
        <v/>
      </c>
      <c r="R2191" s="14" t="str">
        <f t="shared" si="378"/>
        <v/>
      </c>
      <c r="S2191" s="14" t="str">
        <f t="shared" si="379"/>
        <v>EMPTY</v>
      </c>
      <c r="T2191" s="14" t="str">
        <f t="shared" si="380"/>
        <v>EMPTY</v>
      </c>
      <c r="U2191" s="14" t="str">
        <f t="shared" si="381"/>
        <v>EMPTY</v>
      </c>
      <c r="V2191" s="14" t="str">
        <f t="shared" si="382"/>
        <v>EMPTY</v>
      </c>
      <c r="W2191" s="14" t="str">
        <f>IF(L2191="beforeTx",timingTable[[#This Row],[FRT32_val]]-timingTable[[#This Row],[FRT32_trace]],"EMPTY")</f>
        <v>EMPTY</v>
      </c>
      <c r="X2191" s="14" t="str">
        <f t="shared" si="383"/>
        <v>EMPTY</v>
      </c>
      <c r="Y2191" s="14" t="str">
        <f t="shared" si="384"/>
        <v>EMPTY</v>
      </c>
      <c r="Z2191" s="14" t="str">
        <f>IF(AND(P2191="beforeRx",O2192="afterRx"),J2192-timingTable[[#This Row],[FRT32_trace]],"EMPTY")</f>
        <v>EMPTY</v>
      </c>
      <c r="AA2191" s="14" t="str">
        <f>IF(AND(timingTable[[#This Row],[txEnd]]="txEnd",Q2195="rxStart"),I2195-timingTable[[#This Row],[FRT32_val]],"EMPTY")</f>
        <v>EMPTY</v>
      </c>
    </row>
    <row r="2192" spans="1:27" x14ac:dyDescent="0.25">
      <c r="A2192" s="14" t="s">
        <v>7578</v>
      </c>
      <c r="B2192">
        <v>335696512765</v>
      </c>
      <c r="C2192" s="14" t="s">
        <v>15705</v>
      </c>
      <c r="D2192">
        <v>151</v>
      </c>
      <c r="E2192" s="14" t="s">
        <v>7876</v>
      </c>
      <c r="F2192" s="14" t="s">
        <v>7936</v>
      </c>
      <c r="G2192" s="14">
        <f>timingTable[[#This Row],[FRT_DEC]]-B2191</f>
        <v>19999</v>
      </c>
      <c r="H21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INFO]]))),H2191)</f>
        <v>145</v>
      </c>
      <c r="I21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2" s="14">
        <f>HEX2DEC(RIGHT(timingTable[[#This Row],[FRT_HEX]],MIN(LEN(timingTable[[#This Row],[FRT_HEX]])-2,8)))</f>
        <v>689063677</v>
      </c>
      <c r="K2192" s="14" t="str">
        <f>IF(timingTable[[#This Row],['[TRACECODE']:.1]]=140,"afterTx","")</f>
        <v/>
      </c>
      <c r="L2192" s="14" t="str">
        <f t="shared" si="374"/>
        <v/>
      </c>
      <c r="M2192" s="14" t="str">
        <f>IF(AND(H2192=H2191,K2191="afterTx",timingTable[[#This Row],['[TRACECODE']:.1]]=6),"dc","")</f>
        <v/>
      </c>
      <c r="N2192" s="14" t="str">
        <f t="shared" si="375"/>
        <v/>
      </c>
      <c r="O2192" s="14" t="str">
        <f>IF(timingTable[[#This Row],['[TRACECODE']:.1]]=141,"afterRx","")</f>
        <v/>
      </c>
      <c r="P2192" s="14" t="str">
        <f t="shared" si="376"/>
        <v/>
      </c>
      <c r="Q2192" s="14" t="str">
        <f t="shared" si="377"/>
        <v/>
      </c>
      <c r="R2192" s="14" t="str">
        <f t="shared" si="378"/>
        <v/>
      </c>
      <c r="S2192" s="14" t="str">
        <f t="shared" si="379"/>
        <v>EMPTY</v>
      </c>
      <c r="T2192" s="14" t="str">
        <f t="shared" si="380"/>
        <v>EMPTY</v>
      </c>
      <c r="U2192" s="14" t="str">
        <f t="shared" si="381"/>
        <v>EMPTY</v>
      </c>
      <c r="V2192" s="14" t="str">
        <f t="shared" si="382"/>
        <v>EMPTY</v>
      </c>
      <c r="W2192" s="14" t="str">
        <f>IF(L2192="beforeTx",timingTable[[#This Row],[FRT32_val]]-timingTable[[#This Row],[FRT32_trace]],"EMPTY")</f>
        <v>EMPTY</v>
      </c>
      <c r="X2192" s="14" t="str">
        <f t="shared" si="383"/>
        <v>EMPTY</v>
      </c>
      <c r="Y2192" s="14" t="str">
        <f t="shared" si="384"/>
        <v>EMPTY</v>
      </c>
      <c r="Z2192" s="14" t="str">
        <f>IF(AND(P2192="beforeRx",O2193="afterRx"),J2193-timingTable[[#This Row],[FRT32_trace]],"EMPTY")</f>
        <v>EMPTY</v>
      </c>
      <c r="AA2192" s="14" t="str">
        <f>IF(AND(timingTable[[#This Row],[txEnd]]="txEnd",Q2196="rxStart"),I2196-timingTable[[#This Row],[FRT32_val]],"EMPTY")</f>
        <v>EMPTY</v>
      </c>
    </row>
    <row r="2193" spans="1:27" x14ac:dyDescent="0.25">
      <c r="A2193" s="14" t="s">
        <v>7580</v>
      </c>
      <c r="B2193">
        <v>335696532781</v>
      </c>
      <c r="C2193" s="14" t="s">
        <v>15707</v>
      </c>
      <c r="D2193">
        <v>151</v>
      </c>
      <c r="E2193" s="14" t="s">
        <v>7876</v>
      </c>
      <c r="F2193" s="14" t="s">
        <v>7936</v>
      </c>
      <c r="G2193" s="14">
        <f>timingTable[[#This Row],[FRT_DEC]]-B2192</f>
        <v>20016</v>
      </c>
      <c r="H21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INFO]]))),H2192)</f>
        <v>145</v>
      </c>
      <c r="I21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3" s="14">
        <f>HEX2DEC(RIGHT(timingTable[[#This Row],[FRT_HEX]],MIN(LEN(timingTable[[#This Row],[FRT_HEX]])-2,8)))</f>
        <v>689083693</v>
      </c>
      <c r="K2193" s="14" t="str">
        <f>IF(timingTable[[#This Row],['[TRACECODE']:.1]]=140,"afterTx","")</f>
        <v/>
      </c>
      <c r="L2193" s="14" t="str">
        <f t="shared" si="374"/>
        <v/>
      </c>
      <c r="M2193" s="14" t="str">
        <f>IF(AND(H2193=H2192,K2192="afterTx",timingTable[[#This Row],['[TRACECODE']:.1]]=6),"dc","")</f>
        <v/>
      </c>
      <c r="N2193" s="14" t="str">
        <f t="shared" si="375"/>
        <v/>
      </c>
      <c r="O2193" s="14" t="str">
        <f>IF(timingTable[[#This Row],['[TRACECODE']:.1]]=141,"afterRx","")</f>
        <v/>
      </c>
      <c r="P2193" s="14" t="str">
        <f t="shared" si="376"/>
        <v/>
      </c>
      <c r="Q2193" s="14" t="str">
        <f t="shared" si="377"/>
        <v/>
      </c>
      <c r="R2193" s="14" t="str">
        <f t="shared" si="378"/>
        <v/>
      </c>
      <c r="S2193" s="14" t="str">
        <f t="shared" si="379"/>
        <v>EMPTY</v>
      </c>
      <c r="T2193" s="14" t="str">
        <f t="shared" si="380"/>
        <v>EMPTY</v>
      </c>
      <c r="U2193" s="14" t="str">
        <f t="shared" si="381"/>
        <v>EMPTY</v>
      </c>
      <c r="V2193" s="14" t="str">
        <f t="shared" si="382"/>
        <v>EMPTY</v>
      </c>
      <c r="W2193" s="14" t="str">
        <f>IF(L2193="beforeTx",timingTable[[#This Row],[FRT32_val]]-timingTable[[#This Row],[FRT32_trace]],"EMPTY")</f>
        <v>EMPTY</v>
      </c>
      <c r="X2193" s="14" t="str">
        <f t="shared" si="383"/>
        <v>EMPTY</v>
      </c>
      <c r="Y2193" s="14" t="str">
        <f t="shared" si="384"/>
        <v>EMPTY</v>
      </c>
      <c r="Z2193" s="14" t="str">
        <f>IF(AND(P2193="beforeRx",O2194="afterRx"),J2194-timingTable[[#This Row],[FRT32_trace]],"EMPTY")</f>
        <v>EMPTY</v>
      </c>
      <c r="AA2193" s="14" t="str">
        <f>IF(AND(timingTable[[#This Row],[txEnd]]="txEnd",Q2197="rxStart"),I2197-timingTable[[#This Row],[FRT32_val]],"EMPTY")</f>
        <v>EMPTY</v>
      </c>
    </row>
    <row r="2194" spans="1:27" x14ac:dyDescent="0.25">
      <c r="A2194" s="14" t="s">
        <v>7582</v>
      </c>
      <c r="B2194">
        <v>335696552765</v>
      </c>
      <c r="C2194" s="14" t="s">
        <v>15709</v>
      </c>
      <c r="D2194">
        <v>151</v>
      </c>
      <c r="E2194" s="14" t="s">
        <v>7876</v>
      </c>
      <c r="F2194" s="14" t="s">
        <v>7936</v>
      </c>
      <c r="G2194" s="14">
        <f>timingTable[[#This Row],[FRT_DEC]]-B2193</f>
        <v>19984</v>
      </c>
      <c r="H21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INFO]]))),H2193)</f>
        <v>145</v>
      </c>
      <c r="I21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4" s="14">
        <f>HEX2DEC(RIGHT(timingTable[[#This Row],[FRT_HEX]],MIN(LEN(timingTable[[#This Row],[FRT_HEX]])-2,8)))</f>
        <v>689103677</v>
      </c>
      <c r="K2194" s="14" t="str">
        <f>IF(timingTable[[#This Row],['[TRACECODE']:.1]]=140,"afterTx","")</f>
        <v/>
      </c>
      <c r="L2194" s="14" t="str">
        <f t="shared" si="374"/>
        <v/>
      </c>
      <c r="M2194" s="14" t="str">
        <f>IF(AND(H2194=H2193,K2193="afterTx",timingTable[[#This Row],['[TRACECODE']:.1]]=6),"dc","")</f>
        <v/>
      </c>
      <c r="N2194" s="14" t="str">
        <f t="shared" si="375"/>
        <v/>
      </c>
      <c r="O2194" s="14" t="str">
        <f>IF(timingTable[[#This Row],['[TRACECODE']:.1]]=141,"afterRx","")</f>
        <v/>
      </c>
      <c r="P2194" s="14" t="str">
        <f t="shared" si="376"/>
        <v/>
      </c>
      <c r="Q2194" s="14" t="str">
        <f t="shared" si="377"/>
        <v/>
      </c>
      <c r="R2194" s="14" t="str">
        <f t="shared" si="378"/>
        <v/>
      </c>
      <c r="S2194" s="14" t="str">
        <f t="shared" si="379"/>
        <v>EMPTY</v>
      </c>
      <c r="T2194" s="14" t="str">
        <f t="shared" si="380"/>
        <v>EMPTY</v>
      </c>
      <c r="U2194" s="14" t="str">
        <f t="shared" si="381"/>
        <v>EMPTY</v>
      </c>
      <c r="V2194" s="14" t="str">
        <f t="shared" si="382"/>
        <v>EMPTY</v>
      </c>
      <c r="W2194" s="14" t="str">
        <f>IF(L2194="beforeTx",timingTable[[#This Row],[FRT32_val]]-timingTable[[#This Row],[FRT32_trace]],"EMPTY")</f>
        <v>EMPTY</v>
      </c>
      <c r="X2194" s="14" t="str">
        <f t="shared" si="383"/>
        <v>EMPTY</v>
      </c>
      <c r="Y2194" s="14" t="str">
        <f t="shared" si="384"/>
        <v>EMPTY</v>
      </c>
      <c r="Z2194" s="14" t="str">
        <f>IF(AND(P2194="beforeRx",O2195="afterRx"),J2195-timingTable[[#This Row],[FRT32_trace]],"EMPTY")</f>
        <v>EMPTY</v>
      </c>
      <c r="AA2194" s="14" t="str">
        <f>IF(AND(timingTable[[#This Row],[txEnd]]="txEnd",Q2198="rxStart"),I2198-timingTable[[#This Row],[FRT32_val]],"EMPTY")</f>
        <v>EMPTY</v>
      </c>
    </row>
    <row r="2195" spans="1:27" x14ac:dyDescent="0.25">
      <c r="A2195" s="14" t="s">
        <v>7584</v>
      </c>
      <c r="B2195">
        <v>335696572765</v>
      </c>
      <c r="C2195" s="14" t="s">
        <v>15711</v>
      </c>
      <c r="D2195">
        <v>151</v>
      </c>
      <c r="E2195" s="14" t="s">
        <v>7876</v>
      </c>
      <c r="F2195" s="14" t="s">
        <v>7936</v>
      </c>
      <c r="G2195" s="14">
        <f>timingTable[[#This Row],[FRT_DEC]]-B2194</f>
        <v>20000</v>
      </c>
      <c r="H21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INFO]]))),H2194)</f>
        <v>145</v>
      </c>
      <c r="I21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5" s="14">
        <f>HEX2DEC(RIGHT(timingTable[[#This Row],[FRT_HEX]],MIN(LEN(timingTable[[#This Row],[FRT_HEX]])-2,8)))</f>
        <v>689123677</v>
      </c>
      <c r="K2195" s="14" t="str">
        <f>IF(timingTable[[#This Row],['[TRACECODE']:.1]]=140,"afterTx","")</f>
        <v/>
      </c>
      <c r="L2195" s="14" t="str">
        <f t="shared" si="374"/>
        <v/>
      </c>
      <c r="M2195" s="14" t="str">
        <f>IF(AND(H2195=H2194,K2194="afterTx",timingTable[[#This Row],['[TRACECODE']:.1]]=6),"dc","")</f>
        <v/>
      </c>
      <c r="N2195" s="14" t="str">
        <f t="shared" si="375"/>
        <v/>
      </c>
      <c r="O2195" s="14" t="str">
        <f>IF(timingTable[[#This Row],['[TRACECODE']:.1]]=141,"afterRx","")</f>
        <v/>
      </c>
      <c r="P2195" s="14" t="str">
        <f t="shared" si="376"/>
        <v/>
      </c>
      <c r="Q2195" s="14" t="str">
        <f t="shared" si="377"/>
        <v/>
      </c>
      <c r="R2195" s="14" t="str">
        <f t="shared" si="378"/>
        <v/>
      </c>
      <c r="S2195" s="14" t="str">
        <f t="shared" si="379"/>
        <v>EMPTY</v>
      </c>
      <c r="T2195" s="14" t="str">
        <f t="shared" si="380"/>
        <v>EMPTY</v>
      </c>
      <c r="U2195" s="14" t="str">
        <f t="shared" si="381"/>
        <v>EMPTY</v>
      </c>
      <c r="V2195" s="14" t="str">
        <f t="shared" si="382"/>
        <v>EMPTY</v>
      </c>
      <c r="W2195" s="14" t="str">
        <f>IF(L2195="beforeTx",timingTable[[#This Row],[FRT32_val]]-timingTable[[#This Row],[FRT32_trace]],"EMPTY")</f>
        <v>EMPTY</v>
      </c>
      <c r="X2195" s="14" t="str">
        <f t="shared" si="383"/>
        <v>EMPTY</v>
      </c>
      <c r="Y2195" s="14" t="str">
        <f t="shared" si="384"/>
        <v>EMPTY</v>
      </c>
      <c r="Z2195" s="14" t="str">
        <f>IF(AND(P2195="beforeRx",O2196="afterRx"),J2196-timingTable[[#This Row],[FRT32_trace]],"EMPTY")</f>
        <v>EMPTY</v>
      </c>
      <c r="AA2195" s="14" t="str">
        <f>IF(AND(timingTable[[#This Row],[txEnd]]="txEnd",Q2199="rxStart"),I2199-timingTable[[#This Row],[FRT32_val]],"EMPTY")</f>
        <v>EMPTY</v>
      </c>
    </row>
    <row r="2196" spans="1:27" x14ac:dyDescent="0.25">
      <c r="A2196" s="14" t="s">
        <v>7586</v>
      </c>
      <c r="B2196">
        <v>335696591698</v>
      </c>
      <c r="C2196" s="14" t="s">
        <v>15713</v>
      </c>
      <c r="D2196">
        <v>151</v>
      </c>
      <c r="E2196" s="14" t="s">
        <v>7876</v>
      </c>
      <c r="F2196" s="14" t="s">
        <v>7945</v>
      </c>
      <c r="G2196" s="14">
        <f>timingTable[[#This Row],[FRT_DEC]]-B2195</f>
        <v>18933</v>
      </c>
      <c r="H21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INFO]]))),H2195)</f>
        <v>145</v>
      </c>
      <c r="I21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196" s="14">
        <f>HEX2DEC(RIGHT(timingTable[[#This Row],[FRT_HEX]],MIN(LEN(timingTable[[#This Row],[FRT_HEX]])-2,8)))</f>
        <v>689142610</v>
      </c>
      <c r="K2196" s="14" t="str">
        <f>IF(timingTable[[#This Row],['[TRACECODE']:.1]]=140,"afterTx","")</f>
        <v/>
      </c>
      <c r="L2196" s="14" t="str">
        <f t="shared" si="374"/>
        <v/>
      </c>
      <c r="M2196" s="14" t="str">
        <f>IF(AND(H2196=H2195,K2195="afterTx",timingTable[[#This Row],['[TRACECODE']:.1]]=6),"dc","")</f>
        <v/>
      </c>
      <c r="N2196" s="14" t="str">
        <f t="shared" si="375"/>
        <v/>
      </c>
      <c r="O2196" s="14" t="str">
        <f>IF(timingTable[[#This Row],['[TRACECODE']:.1]]=141,"afterRx","")</f>
        <v/>
      </c>
      <c r="P2196" s="14" t="str">
        <f t="shared" si="376"/>
        <v/>
      </c>
      <c r="Q2196" s="14" t="str">
        <f t="shared" si="377"/>
        <v/>
      </c>
      <c r="R2196" s="14" t="str">
        <f t="shared" si="378"/>
        <v/>
      </c>
      <c r="S2196" s="14" t="str">
        <f t="shared" si="379"/>
        <v>EMPTY</v>
      </c>
      <c r="T2196" s="14" t="str">
        <f t="shared" si="380"/>
        <v>EMPTY</v>
      </c>
      <c r="U2196" s="14" t="str">
        <f t="shared" si="381"/>
        <v>EMPTY</v>
      </c>
      <c r="V2196" s="14" t="str">
        <f t="shared" si="382"/>
        <v>EMPTY</v>
      </c>
      <c r="W2196" s="14" t="str">
        <f>IF(L2196="beforeTx",timingTable[[#This Row],[FRT32_val]]-timingTable[[#This Row],[FRT32_trace]],"EMPTY")</f>
        <v>EMPTY</v>
      </c>
      <c r="X2196" s="14" t="str">
        <f t="shared" si="383"/>
        <v>EMPTY</v>
      </c>
      <c r="Y2196" s="14" t="str">
        <f t="shared" si="384"/>
        <v>EMPTY</v>
      </c>
      <c r="Z2196" s="14" t="str">
        <f>IF(AND(P2196="beforeRx",O2197="afterRx"),J2197-timingTable[[#This Row],[FRT32_trace]],"EMPTY")</f>
        <v>EMPTY</v>
      </c>
      <c r="AA2196" s="14" t="str">
        <f>IF(AND(timingTable[[#This Row],[txEnd]]="txEnd",Q2200="rxStart"),I2200-timingTable[[#This Row],[FRT32_val]],"EMPTY")</f>
        <v>EMPTY</v>
      </c>
    </row>
    <row r="2197" spans="1:27" x14ac:dyDescent="0.25">
      <c r="A2197" s="14" t="s">
        <v>7588</v>
      </c>
      <c r="B2197">
        <v>335696592766</v>
      </c>
      <c r="C2197" s="14" t="s">
        <v>15715</v>
      </c>
      <c r="D2197">
        <v>151</v>
      </c>
      <c r="E2197" s="14" t="s">
        <v>7876</v>
      </c>
      <c r="F2197" s="14" t="s">
        <v>7936</v>
      </c>
      <c r="G2197" s="14">
        <f>timingTable[[#This Row],[FRT_DEC]]-B2196</f>
        <v>1068</v>
      </c>
      <c r="H21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INFO]]))),H2196)</f>
        <v>145</v>
      </c>
      <c r="I21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7" s="14">
        <f>HEX2DEC(RIGHT(timingTable[[#This Row],[FRT_HEX]],MIN(LEN(timingTable[[#This Row],[FRT_HEX]])-2,8)))</f>
        <v>689143678</v>
      </c>
      <c r="K2197" s="14" t="str">
        <f>IF(timingTable[[#This Row],['[TRACECODE']:.1]]=140,"afterTx","")</f>
        <v/>
      </c>
      <c r="L2197" s="14" t="str">
        <f t="shared" si="374"/>
        <v/>
      </c>
      <c r="M2197" s="14" t="str">
        <f>IF(AND(H2197=H2196,K2196="afterTx",timingTable[[#This Row],['[TRACECODE']:.1]]=6),"dc","")</f>
        <v/>
      </c>
      <c r="N2197" s="14" t="str">
        <f t="shared" si="375"/>
        <v/>
      </c>
      <c r="O2197" s="14" t="str">
        <f>IF(timingTable[[#This Row],['[TRACECODE']:.1]]=141,"afterRx","")</f>
        <v/>
      </c>
      <c r="P2197" s="14" t="str">
        <f t="shared" si="376"/>
        <v/>
      </c>
      <c r="Q2197" s="14" t="str">
        <f t="shared" si="377"/>
        <v/>
      </c>
      <c r="R2197" s="14" t="str">
        <f t="shared" si="378"/>
        <v/>
      </c>
      <c r="S2197" s="14" t="str">
        <f t="shared" si="379"/>
        <v>EMPTY</v>
      </c>
      <c r="T2197" s="14" t="str">
        <f t="shared" si="380"/>
        <v>EMPTY</v>
      </c>
      <c r="U2197" s="14" t="str">
        <f t="shared" si="381"/>
        <v>EMPTY</v>
      </c>
      <c r="V2197" s="14" t="str">
        <f t="shared" si="382"/>
        <v>EMPTY</v>
      </c>
      <c r="W2197" s="14" t="str">
        <f>IF(L2197="beforeTx",timingTable[[#This Row],[FRT32_val]]-timingTable[[#This Row],[FRT32_trace]],"EMPTY")</f>
        <v>EMPTY</v>
      </c>
      <c r="X2197" s="14" t="str">
        <f t="shared" si="383"/>
        <v>EMPTY</v>
      </c>
      <c r="Y2197" s="14" t="str">
        <f t="shared" si="384"/>
        <v>EMPTY</v>
      </c>
      <c r="Z2197" s="14" t="str">
        <f>IF(AND(P2197="beforeRx",O2198="afterRx"),J2198-timingTable[[#This Row],[FRT32_trace]],"EMPTY")</f>
        <v>EMPTY</v>
      </c>
      <c r="AA2197" s="14" t="str">
        <f>IF(AND(timingTable[[#This Row],[txEnd]]="txEnd",Q2201="rxStart"),I2201-timingTable[[#This Row],[FRT32_val]],"EMPTY")</f>
        <v>EMPTY</v>
      </c>
    </row>
    <row r="2198" spans="1:27" x14ac:dyDescent="0.25">
      <c r="A2198" s="14" t="s">
        <v>7590</v>
      </c>
      <c r="B2198">
        <v>335696612765</v>
      </c>
      <c r="C2198" s="14" t="s">
        <v>15717</v>
      </c>
      <c r="D2198">
        <v>151</v>
      </c>
      <c r="E2198" s="14" t="s">
        <v>7876</v>
      </c>
      <c r="F2198" s="14" t="s">
        <v>7936</v>
      </c>
      <c r="G2198" s="14">
        <f>timingTable[[#This Row],[FRT_DEC]]-B2197</f>
        <v>19999</v>
      </c>
      <c r="H21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INFO]]))),H2197)</f>
        <v>145</v>
      </c>
      <c r="I21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8" s="14">
        <f>HEX2DEC(RIGHT(timingTable[[#This Row],[FRT_HEX]],MIN(LEN(timingTable[[#This Row],[FRT_HEX]])-2,8)))</f>
        <v>689163677</v>
      </c>
      <c r="K2198" s="14" t="str">
        <f>IF(timingTable[[#This Row],['[TRACECODE']:.1]]=140,"afterTx","")</f>
        <v/>
      </c>
      <c r="L2198" s="14" t="str">
        <f t="shared" si="374"/>
        <v/>
      </c>
      <c r="M2198" s="14" t="str">
        <f>IF(AND(H2198=H2197,K2197="afterTx",timingTable[[#This Row],['[TRACECODE']:.1]]=6),"dc","")</f>
        <v/>
      </c>
      <c r="N2198" s="14" t="str">
        <f t="shared" si="375"/>
        <v/>
      </c>
      <c r="O2198" s="14" t="str">
        <f>IF(timingTable[[#This Row],['[TRACECODE']:.1]]=141,"afterRx","")</f>
        <v/>
      </c>
      <c r="P2198" s="14" t="str">
        <f t="shared" si="376"/>
        <v/>
      </c>
      <c r="Q2198" s="14" t="str">
        <f t="shared" si="377"/>
        <v/>
      </c>
      <c r="R2198" s="14" t="str">
        <f t="shared" si="378"/>
        <v/>
      </c>
      <c r="S2198" s="14" t="str">
        <f t="shared" si="379"/>
        <v>EMPTY</v>
      </c>
      <c r="T2198" s="14" t="str">
        <f t="shared" si="380"/>
        <v>EMPTY</v>
      </c>
      <c r="U2198" s="14" t="str">
        <f t="shared" si="381"/>
        <v>EMPTY</v>
      </c>
      <c r="V2198" s="14" t="str">
        <f t="shared" si="382"/>
        <v>EMPTY</v>
      </c>
      <c r="W2198" s="14" t="str">
        <f>IF(L2198="beforeTx",timingTable[[#This Row],[FRT32_val]]-timingTable[[#This Row],[FRT32_trace]],"EMPTY")</f>
        <v>EMPTY</v>
      </c>
      <c r="X2198" s="14" t="str">
        <f t="shared" si="383"/>
        <v>EMPTY</v>
      </c>
      <c r="Y2198" s="14" t="str">
        <f t="shared" si="384"/>
        <v>EMPTY</v>
      </c>
      <c r="Z2198" s="14" t="str">
        <f>IF(AND(P2198="beforeRx",O2199="afterRx"),J2199-timingTable[[#This Row],[FRT32_trace]],"EMPTY")</f>
        <v>EMPTY</v>
      </c>
      <c r="AA2198" s="14" t="str">
        <f>IF(AND(timingTable[[#This Row],[txEnd]]="txEnd",Q2202="rxStart"),I2202-timingTable[[#This Row],[FRT32_val]],"EMPTY")</f>
        <v>EMPTY</v>
      </c>
    </row>
    <row r="2199" spans="1:27" x14ac:dyDescent="0.25">
      <c r="A2199" s="14" t="s">
        <v>7592</v>
      </c>
      <c r="B2199">
        <v>335696632766</v>
      </c>
      <c r="C2199" s="14" t="s">
        <v>15719</v>
      </c>
      <c r="D2199">
        <v>151</v>
      </c>
      <c r="E2199" s="14" t="s">
        <v>7876</v>
      </c>
      <c r="F2199" s="14" t="s">
        <v>7936</v>
      </c>
      <c r="G2199" s="14">
        <f>timingTable[[#This Row],[FRT_DEC]]-B2198</f>
        <v>20001</v>
      </c>
      <c r="H21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INFO]]))),H2198)</f>
        <v>145</v>
      </c>
      <c r="I21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199" s="14">
        <f>HEX2DEC(RIGHT(timingTable[[#This Row],[FRT_HEX]],MIN(LEN(timingTable[[#This Row],[FRT_HEX]])-2,8)))</f>
        <v>689183678</v>
      </c>
      <c r="K2199" s="14" t="str">
        <f>IF(timingTable[[#This Row],['[TRACECODE']:.1]]=140,"afterTx","")</f>
        <v/>
      </c>
      <c r="L2199" s="14" t="str">
        <f t="shared" si="374"/>
        <v/>
      </c>
      <c r="M2199" s="14" t="str">
        <f>IF(AND(H2199=H2198,K2198="afterTx",timingTable[[#This Row],['[TRACECODE']:.1]]=6),"dc","")</f>
        <v/>
      </c>
      <c r="N2199" s="14" t="str">
        <f t="shared" si="375"/>
        <v/>
      </c>
      <c r="O2199" s="14" t="str">
        <f>IF(timingTable[[#This Row],['[TRACECODE']:.1]]=141,"afterRx","")</f>
        <v/>
      </c>
      <c r="P2199" s="14" t="str">
        <f t="shared" si="376"/>
        <v/>
      </c>
      <c r="Q2199" s="14" t="str">
        <f t="shared" si="377"/>
        <v/>
      </c>
      <c r="R2199" s="14" t="str">
        <f t="shared" si="378"/>
        <v/>
      </c>
      <c r="S2199" s="14" t="str">
        <f t="shared" si="379"/>
        <v>EMPTY</v>
      </c>
      <c r="T2199" s="14" t="str">
        <f t="shared" si="380"/>
        <v>EMPTY</v>
      </c>
      <c r="U2199" s="14" t="str">
        <f t="shared" si="381"/>
        <v>EMPTY</v>
      </c>
      <c r="V2199" s="14" t="str">
        <f t="shared" si="382"/>
        <v>EMPTY</v>
      </c>
      <c r="W2199" s="14" t="str">
        <f>IF(L2199="beforeTx",timingTable[[#This Row],[FRT32_val]]-timingTable[[#This Row],[FRT32_trace]],"EMPTY")</f>
        <v>EMPTY</v>
      </c>
      <c r="X2199" s="14" t="str">
        <f t="shared" si="383"/>
        <v>EMPTY</v>
      </c>
      <c r="Y2199" s="14" t="str">
        <f t="shared" si="384"/>
        <v>EMPTY</v>
      </c>
      <c r="Z2199" s="14" t="str">
        <f>IF(AND(P2199="beforeRx",O2200="afterRx"),J2200-timingTable[[#This Row],[FRT32_trace]],"EMPTY")</f>
        <v>EMPTY</v>
      </c>
      <c r="AA2199" s="14" t="str">
        <f>IF(AND(timingTable[[#This Row],[txEnd]]="txEnd",Q2203="rxStart"),I2203-timingTable[[#This Row],[FRT32_val]],"EMPTY")</f>
        <v>EMPTY</v>
      </c>
    </row>
    <row r="2200" spans="1:27" x14ac:dyDescent="0.25">
      <c r="A2200" s="14" t="s">
        <v>7594</v>
      </c>
      <c r="B2200">
        <v>335696652765</v>
      </c>
      <c r="C2200" s="14" t="s">
        <v>15721</v>
      </c>
      <c r="D2200">
        <v>151</v>
      </c>
      <c r="E2200" s="14" t="s">
        <v>7876</v>
      </c>
      <c r="F2200" s="14" t="s">
        <v>7936</v>
      </c>
      <c r="G2200" s="14">
        <f>timingTable[[#This Row],[FRT_DEC]]-B2199</f>
        <v>19999</v>
      </c>
      <c r="H22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INFO]]))),H2199)</f>
        <v>145</v>
      </c>
      <c r="I22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0" s="14">
        <f>HEX2DEC(RIGHT(timingTable[[#This Row],[FRT_HEX]],MIN(LEN(timingTable[[#This Row],[FRT_HEX]])-2,8)))</f>
        <v>689203677</v>
      </c>
      <c r="K2200" s="14" t="str">
        <f>IF(timingTable[[#This Row],['[TRACECODE']:.1]]=140,"afterTx","")</f>
        <v/>
      </c>
      <c r="L2200" s="14" t="str">
        <f t="shared" si="374"/>
        <v/>
      </c>
      <c r="M2200" s="14" t="str">
        <f>IF(AND(H2200=H2199,K2199="afterTx",timingTable[[#This Row],['[TRACECODE']:.1]]=6),"dc","")</f>
        <v/>
      </c>
      <c r="N2200" s="14" t="str">
        <f t="shared" si="375"/>
        <v/>
      </c>
      <c r="O2200" s="14" t="str">
        <f>IF(timingTable[[#This Row],['[TRACECODE']:.1]]=141,"afterRx","")</f>
        <v/>
      </c>
      <c r="P2200" s="14" t="str">
        <f t="shared" si="376"/>
        <v/>
      </c>
      <c r="Q2200" s="14" t="str">
        <f t="shared" si="377"/>
        <v/>
      </c>
      <c r="R2200" s="14" t="str">
        <f t="shared" si="378"/>
        <v/>
      </c>
      <c r="S2200" s="14" t="str">
        <f t="shared" si="379"/>
        <v>EMPTY</v>
      </c>
      <c r="T2200" s="14" t="str">
        <f t="shared" si="380"/>
        <v>EMPTY</v>
      </c>
      <c r="U2200" s="14" t="str">
        <f t="shared" si="381"/>
        <v>EMPTY</v>
      </c>
      <c r="V2200" s="14" t="str">
        <f t="shared" si="382"/>
        <v>EMPTY</v>
      </c>
      <c r="W2200" s="14" t="str">
        <f>IF(L2200="beforeTx",timingTable[[#This Row],[FRT32_val]]-timingTable[[#This Row],[FRT32_trace]],"EMPTY")</f>
        <v>EMPTY</v>
      </c>
      <c r="X2200" s="14" t="str">
        <f t="shared" si="383"/>
        <v>EMPTY</v>
      </c>
      <c r="Y2200" s="14" t="str">
        <f t="shared" si="384"/>
        <v>EMPTY</v>
      </c>
      <c r="Z2200" s="14" t="str">
        <f>IF(AND(P2200="beforeRx",O2201="afterRx"),J2201-timingTable[[#This Row],[FRT32_trace]],"EMPTY")</f>
        <v>EMPTY</v>
      </c>
      <c r="AA2200" s="14" t="str">
        <f>IF(AND(timingTable[[#This Row],[txEnd]]="txEnd",Q2204="rxStart"),I2204-timingTable[[#This Row],[FRT32_val]],"EMPTY")</f>
        <v>EMPTY</v>
      </c>
    </row>
    <row r="2201" spans="1:27" x14ac:dyDescent="0.25">
      <c r="A2201" s="14" t="s">
        <v>7596</v>
      </c>
      <c r="B2201">
        <v>335696672767</v>
      </c>
      <c r="C2201" s="14" t="s">
        <v>15723</v>
      </c>
      <c r="D2201">
        <v>151</v>
      </c>
      <c r="E2201" s="14" t="s">
        <v>7876</v>
      </c>
      <c r="F2201" s="14" t="s">
        <v>7936</v>
      </c>
      <c r="G2201" s="14">
        <f>timingTable[[#This Row],[FRT_DEC]]-B2200</f>
        <v>20002</v>
      </c>
      <c r="H22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INFO]]))),H2200)</f>
        <v>145</v>
      </c>
      <c r="I22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1" s="14">
        <f>HEX2DEC(RIGHT(timingTable[[#This Row],[FRT_HEX]],MIN(LEN(timingTable[[#This Row],[FRT_HEX]])-2,8)))</f>
        <v>689223679</v>
      </c>
      <c r="K2201" s="14" t="str">
        <f>IF(timingTable[[#This Row],['[TRACECODE']:.1]]=140,"afterTx","")</f>
        <v/>
      </c>
      <c r="L2201" s="14" t="str">
        <f t="shared" si="374"/>
        <v/>
      </c>
      <c r="M2201" s="14" t="str">
        <f>IF(AND(H2201=H2200,K2200="afterTx",timingTable[[#This Row],['[TRACECODE']:.1]]=6),"dc","")</f>
        <v/>
      </c>
      <c r="N2201" s="14" t="str">
        <f t="shared" si="375"/>
        <v/>
      </c>
      <c r="O2201" s="14" t="str">
        <f>IF(timingTable[[#This Row],['[TRACECODE']:.1]]=141,"afterRx","")</f>
        <v/>
      </c>
      <c r="P2201" s="14" t="str">
        <f t="shared" si="376"/>
        <v/>
      </c>
      <c r="Q2201" s="14" t="str">
        <f t="shared" si="377"/>
        <v/>
      </c>
      <c r="R2201" s="14" t="str">
        <f t="shared" si="378"/>
        <v/>
      </c>
      <c r="S2201" s="14" t="str">
        <f t="shared" si="379"/>
        <v>EMPTY</v>
      </c>
      <c r="T2201" s="14" t="str">
        <f t="shared" si="380"/>
        <v>EMPTY</v>
      </c>
      <c r="U2201" s="14" t="str">
        <f t="shared" si="381"/>
        <v>EMPTY</v>
      </c>
      <c r="V2201" s="14" t="str">
        <f t="shared" si="382"/>
        <v>EMPTY</v>
      </c>
      <c r="W2201" s="14" t="str">
        <f>IF(L2201="beforeTx",timingTable[[#This Row],[FRT32_val]]-timingTable[[#This Row],[FRT32_trace]],"EMPTY")</f>
        <v>EMPTY</v>
      </c>
      <c r="X2201" s="14" t="str">
        <f t="shared" si="383"/>
        <v>EMPTY</v>
      </c>
      <c r="Y2201" s="14" t="str">
        <f t="shared" si="384"/>
        <v>EMPTY</v>
      </c>
      <c r="Z2201" s="14" t="str">
        <f>IF(AND(P2201="beforeRx",O2202="afterRx"),J2202-timingTable[[#This Row],[FRT32_trace]],"EMPTY")</f>
        <v>EMPTY</v>
      </c>
      <c r="AA2201" s="14" t="str">
        <f>IF(AND(timingTable[[#This Row],[txEnd]]="txEnd",Q2205="rxStart"),I2205-timingTable[[#This Row],[FRT32_val]],"EMPTY")</f>
        <v>EMPTY</v>
      </c>
    </row>
    <row r="2202" spans="1:27" x14ac:dyDescent="0.25">
      <c r="A2202" s="14" t="s">
        <v>7598</v>
      </c>
      <c r="B2202">
        <v>335696691710</v>
      </c>
      <c r="C2202" s="14" t="s">
        <v>15725</v>
      </c>
      <c r="D2202">
        <v>151</v>
      </c>
      <c r="E2202" s="14" t="s">
        <v>7876</v>
      </c>
      <c r="F2202" s="14" t="s">
        <v>7945</v>
      </c>
      <c r="G2202" s="14">
        <f>timingTable[[#This Row],[FRT_DEC]]-B2201</f>
        <v>18943</v>
      </c>
      <c r="H22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INFO]]))),H2201)</f>
        <v>145</v>
      </c>
      <c r="I22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02" s="14">
        <f>HEX2DEC(RIGHT(timingTable[[#This Row],[FRT_HEX]],MIN(LEN(timingTable[[#This Row],[FRT_HEX]])-2,8)))</f>
        <v>689242622</v>
      </c>
      <c r="K2202" s="14" t="str">
        <f>IF(timingTable[[#This Row],['[TRACECODE']:.1]]=140,"afterTx","")</f>
        <v/>
      </c>
      <c r="L2202" s="14" t="str">
        <f t="shared" si="374"/>
        <v/>
      </c>
      <c r="M2202" s="14" t="str">
        <f>IF(AND(H2202=H2201,K2201="afterTx",timingTable[[#This Row],['[TRACECODE']:.1]]=6),"dc","")</f>
        <v/>
      </c>
      <c r="N2202" s="14" t="str">
        <f t="shared" si="375"/>
        <v/>
      </c>
      <c r="O2202" s="14" t="str">
        <f>IF(timingTable[[#This Row],['[TRACECODE']:.1]]=141,"afterRx","")</f>
        <v/>
      </c>
      <c r="P2202" s="14" t="str">
        <f t="shared" si="376"/>
        <v/>
      </c>
      <c r="Q2202" s="14" t="str">
        <f t="shared" si="377"/>
        <v/>
      </c>
      <c r="R2202" s="14" t="str">
        <f t="shared" si="378"/>
        <v/>
      </c>
      <c r="S2202" s="14" t="str">
        <f t="shared" si="379"/>
        <v>EMPTY</v>
      </c>
      <c r="T2202" s="14" t="str">
        <f t="shared" si="380"/>
        <v>EMPTY</v>
      </c>
      <c r="U2202" s="14" t="str">
        <f t="shared" si="381"/>
        <v>EMPTY</v>
      </c>
      <c r="V2202" s="14" t="str">
        <f t="shared" si="382"/>
        <v>EMPTY</v>
      </c>
      <c r="W2202" s="14" t="str">
        <f>IF(L2202="beforeTx",timingTable[[#This Row],[FRT32_val]]-timingTable[[#This Row],[FRT32_trace]],"EMPTY")</f>
        <v>EMPTY</v>
      </c>
      <c r="X2202" s="14" t="str">
        <f t="shared" si="383"/>
        <v>EMPTY</v>
      </c>
      <c r="Y2202" s="14" t="str">
        <f t="shared" si="384"/>
        <v>EMPTY</v>
      </c>
      <c r="Z2202" s="14" t="str">
        <f>IF(AND(P2202="beforeRx",O2203="afterRx"),J2203-timingTable[[#This Row],[FRT32_trace]],"EMPTY")</f>
        <v>EMPTY</v>
      </c>
      <c r="AA2202" s="14" t="str">
        <f>IF(AND(timingTable[[#This Row],[txEnd]]="txEnd",Q2206="rxStart"),I2206-timingTable[[#This Row],[FRT32_val]],"EMPTY")</f>
        <v>EMPTY</v>
      </c>
    </row>
    <row r="2203" spans="1:27" x14ac:dyDescent="0.25">
      <c r="A2203" s="14" t="s">
        <v>7600</v>
      </c>
      <c r="B2203">
        <v>335696692767</v>
      </c>
      <c r="C2203" s="14" t="s">
        <v>15727</v>
      </c>
      <c r="D2203">
        <v>151</v>
      </c>
      <c r="E2203" s="14" t="s">
        <v>7876</v>
      </c>
      <c r="F2203" s="14" t="s">
        <v>7936</v>
      </c>
      <c r="G2203" s="14">
        <f>timingTable[[#This Row],[FRT_DEC]]-B2202</f>
        <v>1057</v>
      </c>
      <c r="H22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INFO]]))),H2202)</f>
        <v>145</v>
      </c>
      <c r="I22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3" s="14">
        <f>HEX2DEC(RIGHT(timingTable[[#This Row],[FRT_HEX]],MIN(LEN(timingTable[[#This Row],[FRT_HEX]])-2,8)))</f>
        <v>689243679</v>
      </c>
      <c r="K2203" s="14" t="str">
        <f>IF(timingTable[[#This Row],['[TRACECODE']:.1]]=140,"afterTx","")</f>
        <v/>
      </c>
      <c r="L2203" s="14" t="str">
        <f t="shared" si="374"/>
        <v/>
      </c>
      <c r="M2203" s="14" t="str">
        <f>IF(AND(H2203=H2202,K2202="afterTx",timingTable[[#This Row],['[TRACECODE']:.1]]=6),"dc","")</f>
        <v/>
      </c>
      <c r="N2203" s="14" t="str">
        <f t="shared" si="375"/>
        <v/>
      </c>
      <c r="O2203" s="14" t="str">
        <f>IF(timingTable[[#This Row],['[TRACECODE']:.1]]=141,"afterRx","")</f>
        <v/>
      </c>
      <c r="P2203" s="14" t="str">
        <f t="shared" si="376"/>
        <v/>
      </c>
      <c r="Q2203" s="14" t="str">
        <f t="shared" si="377"/>
        <v/>
      </c>
      <c r="R2203" s="14" t="str">
        <f t="shared" si="378"/>
        <v/>
      </c>
      <c r="S2203" s="14" t="str">
        <f t="shared" si="379"/>
        <v>EMPTY</v>
      </c>
      <c r="T2203" s="14" t="str">
        <f t="shared" si="380"/>
        <v>EMPTY</v>
      </c>
      <c r="U2203" s="14" t="str">
        <f t="shared" si="381"/>
        <v>EMPTY</v>
      </c>
      <c r="V2203" s="14" t="str">
        <f t="shared" si="382"/>
        <v>EMPTY</v>
      </c>
      <c r="W2203" s="14" t="str">
        <f>IF(L2203="beforeTx",timingTable[[#This Row],[FRT32_val]]-timingTable[[#This Row],[FRT32_trace]],"EMPTY")</f>
        <v>EMPTY</v>
      </c>
      <c r="X2203" s="14" t="str">
        <f t="shared" si="383"/>
        <v>EMPTY</v>
      </c>
      <c r="Y2203" s="14" t="str">
        <f t="shared" si="384"/>
        <v>EMPTY</v>
      </c>
      <c r="Z2203" s="14" t="str">
        <f>IF(AND(P2203="beforeRx",O2204="afterRx"),J2204-timingTable[[#This Row],[FRT32_trace]],"EMPTY")</f>
        <v>EMPTY</v>
      </c>
      <c r="AA2203" s="14" t="str">
        <f>IF(AND(timingTable[[#This Row],[txEnd]]="txEnd",Q2207="rxStart"),I2207-timingTable[[#This Row],[FRT32_val]],"EMPTY")</f>
        <v>EMPTY</v>
      </c>
    </row>
    <row r="2204" spans="1:27" x14ac:dyDescent="0.25">
      <c r="A2204" s="14" t="s">
        <v>7602</v>
      </c>
      <c r="B2204">
        <v>335696712765</v>
      </c>
      <c r="C2204" s="14" t="s">
        <v>15729</v>
      </c>
      <c r="D2204">
        <v>151</v>
      </c>
      <c r="E2204" s="14" t="s">
        <v>7876</v>
      </c>
      <c r="F2204" s="14" t="s">
        <v>7936</v>
      </c>
      <c r="G2204" s="14">
        <f>timingTable[[#This Row],[FRT_DEC]]-B2203</f>
        <v>19998</v>
      </c>
      <c r="H22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INFO]]))),H2203)</f>
        <v>145</v>
      </c>
      <c r="I22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4" s="14">
        <f>HEX2DEC(RIGHT(timingTable[[#This Row],[FRT_HEX]],MIN(LEN(timingTable[[#This Row],[FRT_HEX]])-2,8)))</f>
        <v>689263677</v>
      </c>
      <c r="K2204" s="14" t="str">
        <f>IF(timingTable[[#This Row],['[TRACECODE']:.1]]=140,"afterTx","")</f>
        <v/>
      </c>
      <c r="L2204" s="14" t="str">
        <f t="shared" si="374"/>
        <v/>
      </c>
      <c r="M2204" s="14" t="str">
        <f>IF(AND(H2204=H2203,K2203="afterTx",timingTable[[#This Row],['[TRACECODE']:.1]]=6),"dc","")</f>
        <v/>
      </c>
      <c r="N2204" s="14" t="str">
        <f t="shared" si="375"/>
        <v/>
      </c>
      <c r="O2204" s="14" t="str">
        <f>IF(timingTable[[#This Row],['[TRACECODE']:.1]]=141,"afterRx","")</f>
        <v/>
      </c>
      <c r="P2204" s="14" t="str">
        <f t="shared" si="376"/>
        <v/>
      </c>
      <c r="Q2204" s="14" t="str">
        <f t="shared" si="377"/>
        <v/>
      </c>
      <c r="R2204" s="14" t="str">
        <f t="shared" si="378"/>
        <v/>
      </c>
      <c r="S2204" s="14" t="str">
        <f t="shared" si="379"/>
        <v>EMPTY</v>
      </c>
      <c r="T2204" s="14" t="str">
        <f t="shared" si="380"/>
        <v>EMPTY</v>
      </c>
      <c r="U2204" s="14" t="str">
        <f t="shared" si="381"/>
        <v>EMPTY</v>
      </c>
      <c r="V2204" s="14" t="str">
        <f t="shared" si="382"/>
        <v>EMPTY</v>
      </c>
      <c r="W2204" s="14" t="str">
        <f>IF(L2204="beforeTx",timingTable[[#This Row],[FRT32_val]]-timingTable[[#This Row],[FRT32_trace]],"EMPTY")</f>
        <v>EMPTY</v>
      </c>
      <c r="X2204" s="14" t="str">
        <f t="shared" si="383"/>
        <v>EMPTY</v>
      </c>
      <c r="Y2204" s="14" t="str">
        <f t="shared" si="384"/>
        <v>EMPTY</v>
      </c>
      <c r="Z2204" s="14" t="str">
        <f>IF(AND(P2204="beforeRx",O2205="afterRx"),J2205-timingTable[[#This Row],[FRT32_trace]],"EMPTY")</f>
        <v>EMPTY</v>
      </c>
      <c r="AA2204" s="14" t="str">
        <f>IF(AND(timingTable[[#This Row],[txEnd]]="txEnd",Q2208="rxStart"),I2208-timingTable[[#This Row],[FRT32_val]],"EMPTY")</f>
        <v>EMPTY</v>
      </c>
    </row>
    <row r="2205" spans="1:27" x14ac:dyDescent="0.25">
      <c r="A2205" s="14" t="s">
        <v>7604</v>
      </c>
      <c r="B2205">
        <v>335696732766</v>
      </c>
      <c r="C2205" s="14" t="s">
        <v>15731</v>
      </c>
      <c r="D2205">
        <v>151</v>
      </c>
      <c r="E2205" s="14" t="s">
        <v>7876</v>
      </c>
      <c r="F2205" s="14" t="s">
        <v>7936</v>
      </c>
      <c r="G2205" s="14">
        <f>timingTable[[#This Row],[FRT_DEC]]-B2204</f>
        <v>20001</v>
      </c>
      <c r="H22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INFO]]))),H2204)</f>
        <v>145</v>
      </c>
      <c r="I22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5" s="14">
        <f>HEX2DEC(RIGHT(timingTable[[#This Row],[FRT_HEX]],MIN(LEN(timingTable[[#This Row],[FRT_HEX]])-2,8)))</f>
        <v>689283678</v>
      </c>
      <c r="K2205" s="14" t="str">
        <f>IF(timingTable[[#This Row],['[TRACECODE']:.1]]=140,"afterTx","")</f>
        <v/>
      </c>
      <c r="L2205" s="14" t="str">
        <f t="shared" si="374"/>
        <v/>
      </c>
      <c r="M2205" s="14" t="str">
        <f>IF(AND(H2205=H2204,K2204="afterTx",timingTable[[#This Row],['[TRACECODE']:.1]]=6),"dc","")</f>
        <v/>
      </c>
      <c r="N2205" s="14" t="str">
        <f t="shared" si="375"/>
        <v/>
      </c>
      <c r="O2205" s="14" t="str">
        <f>IF(timingTable[[#This Row],['[TRACECODE']:.1]]=141,"afterRx","")</f>
        <v/>
      </c>
      <c r="P2205" s="14" t="str">
        <f t="shared" si="376"/>
        <v/>
      </c>
      <c r="Q2205" s="14" t="str">
        <f t="shared" si="377"/>
        <v/>
      </c>
      <c r="R2205" s="14" t="str">
        <f t="shared" si="378"/>
        <v/>
      </c>
      <c r="S2205" s="14" t="str">
        <f t="shared" si="379"/>
        <v>EMPTY</v>
      </c>
      <c r="T2205" s="14" t="str">
        <f t="shared" si="380"/>
        <v>EMPTY</v>
      </c>
      <c r="U2205" s="14" t="str">
        <f t="shared" si="381"/>
        <v>EMPTY</v>
      </c>
      <c r="V2205" s="14" t="str">
        <f t="shared" si="382"/>
        <v>EMPTY</v>
      </c>
      <c r="W2205" s="14" t="str">
        <f>IF(L2205="beforeTx",timingTable[[#This Row],[FRT32_val]]-timingTable[[#This Row],[FRT32_trace]],"EMPTY")</f>
        <v>EMPTY</v>
      </c>
      <c r="X2205" s="14" t="str">
        <f t="shared" si="383"/>
        <v>EMPTY</v>
      </c>
      <c r="Y2205" s="14" t="str">
        <f t="shared" si="384"/>
        <v>EMPTY</v>
      </c>
      <c r="Z2205" s="14" t="str">
        <f>IF(AND(P2205="beforeRx",O2206="afterRx"),J2206-timingTable[[#This Row],[FRT32_trace]],"EMPTY")</f>
        <v>EMPTY</v>
      </c>
      <c r="AA2205" s="14" t="str">
        <f>IF(AND(timingTable[[#This Row],[txEnd]]="txEnd",Q2209="rxStart"),I2209-timingTable[[#This Row],[FRT32_val]],"EMPTY")</f>
        <v>EMPTY</v>
      </c>
    </row>
    <row r="2206" spans="1:27" x14ac:dyDescent="0.25">
      <c r="A2206" s="14" t="s">
        <v>7606</v>
      </c>
      <c r="B2206">
        <v>335696752766</v>
      </c>
      <c r="C2206" s="14" t="s">
        <v>15733</v>
      </c>
      <c r="D2206">
        <v>151</v>
      </c>
      <c r="E2206" s="14" t="s">
        <v>7876</v>
      </c>
      <c r="F2206" s="14" t="s">
        <v>7936</v>
      </c>
      <c r="G2206" s="14">
        <f>timingTable[[#This Row],[FRT_DEC]]-B2205</f>
        <v>20000</v>
      </c>
      <c r="H22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INFO]]))),H2205)</f>
        <v>145</v>
      </c>
      <c r="I22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6" s="14">
        <f>HEX2DEC(RIGHT(timingTable[[#This Row],[FRT_HEX]],MIN(LEN(timingTable[[#This Row],[FRT_HEX]])-2,8)))</f>
        <v>689303678</v>
      </c>
      <c r="K2206" s="14" t="str">
        <f>IF(timingTable[[#This Row],['[TRACECODE']:.1]]=140,"afterTx","")</f>
        <v/>
      </c>
      <c r="L2206" s="14" t="str">
        <f t="shared" si="374"/>
        <v/>
      </c>
      <c r="M2206" s="14" t="str">
        <f>IF(AND(H2206=H2205,K2205="afterTx",timingTable[[#This Row],['[TRACECODE']:.1]]=6),"dc","")</f>
        <v/>
      </c>
      <c r="N2206" s="14" t="str">
        <f t="shared" si="375"/>
        <v/>
      </c>
      <c r="O2206" s="14" t="str">
        <f>IF(timingTable[[#This Row],['[TRACECODE']:.1]]=141,"afterRx","")</f>
        <v/>
      </c>
      <c r="P2206" s="14" t="str">
        <f t="shared" si="376"/>
        <v/>
      </c>
      <c r="Q2206" s="14" t="str">
        <f t="shared" si="377"/>
        <v/>
      </c>
      <c r="R2206" s="14" t="str">
        <f t="shared" si="378"/>
        <v/>
      </c>
      <c r="S2206" s="14" t="str">
        <f t="shared" si="379"/>
        <v>EMPTY</v>
      </c>
      <c r="T2206" s="14" t="str">
        <f t="shared" si="380"/>
        <v>EMPTY</v>
      </c>
      <c r="U2206" s="14" t="str">
        <f t="shared" si="381"/>
        <v>EMPTY</v>
      </c>
      <c r="V2206" s="14" t="str">
        <f t="shared" si="382"/>
        <v>EMPTY</v>
      </c>
      <c r="W2206" s="14" t="str">
        <f>IF(L2206="beforeTx",timingTable[[#This Row],[FRT32_val]]-timingTable[[#This Row],[FRT32_trace]],"EMPTY")</f>
        <v>EMPTY</v>
      </c>
      <c r="X2206" s="14" t="str">
        <f t="shared" si="383"/>
        <v>EMPTY</v>
      </c>
      <c r="Y2206" s="14" t="str">
        <f t="shared" si="384"/>
        <v>EMPTY</v>
      </c>
      <c r="Z2206" s="14" t="str">
        <f>IF(AND(P2206="beforeRx",O2207="afterRx"),J2207-timingTable[[#This Row],[FRT32_trace]],"EMPTY")</f>
        <v>EMPTY</v>
      </c>
      <c r="AA2206" s="14" t="str">
        <f>IF(AND(timingTable[[#This Row],[txEnd]]="txEnd",Q2210="rxStart"),I2210-timingTable[[#This Row],[FRT32_val]],"EMPTY")</f>
        <v>EMPTY</v>
      </c>
    </row>
    <row r="2207" spans="1:27" x14ac:dyDescent="0.25">
      <c r="A2207" s="14" t="s">
        <v>7608</v>
      </c>
      <c r="B2207">
        <v>335696772766</v>
      </c>
      <c r="C2207" s="14" t="s">
        <v>15735</v>
      </c>
      <c r="D2207">
        <v>151</v>
      </c>
      <c r="E2207" s="14" t="s">
        <v>7876</v>
      </c>
      <c r="F2207" s="14" t="s">
        <v>7936</v>
      </c>
      <c r="G2207" s="14">
        <f>timingTable[[#This Row],[FRT_DEC]]-B2206</f>
        <v>20000</v>
      </c>
      <c r="H22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INFO]]))),H2206)</f>
        <v>145</v>
      </c>
      <c r="I22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07" s="14">
        <f>HEX2DEC(RIGHT(timingTable[[#This Row],[FRT_HEX]],MIN(LEN(timingTable[[#This Row],[FRT_HEX]])-2,8)))</f>
        <v>689323678</v>
      </c>
      <c r="K2207" s="14" t="str">
        <f>IF(timingTable[[#This Row],['[TRACECODE']:.1]]=140,"afterTx","")</f>
        <v/>
      </c>
      <c r="L2207" s="14" t="str">
        <f t="shared" si="374"/>
        <v/>
      </c>
      <c r="M2207" s="14" t="str">
        <f>IF(AND(H2207=H2206,K2206="afterTx",timingTable[[#This Row],['[TRACECODE']:.1]]=6),"dc","")</f>
        <v/>
      </c>
      <c r="N2207" s="14" t="str">
        <f t="shared" si="375"/>
        <v/>
      </c>
      <c r="O2207" s="14" t="str">
        <f>IF(timingTable[[#This Row],['[TRACECODE']:.1]]=141,"afterRx","")</f>
        <v/>
      </c>
      <c r="P2207" s="14" t="str">
        <f t="shared" si="376"/>
        <v/>
      </c>
      <c r="Q2207" s="14" t="str">
        <f t="shared" si="377"/>
        <v/>
      </c>
      <c r="R2207" s="14" t="str">
        <f t="shared" si="378"/>
        <v/>
      </c>
      <c r="S2207" s="14" t="str">
        <f t="shared" si="379"/>
        <v>EMPTY</v>
      </c>
      <c r="T2207" s="14" t="str">
        <f t="shared" si="380"/>
        <v>EMPTY</v>
      </c>
      <c r="U2207" s="14" t="str">
        <f t="shared" si="381"/>
        <v>EMPTY</v>
      </c>
      <c r="V2207" s="14" t="str">
        <f t="shared" si="382"/>
        <v>EMPTY</v>
      </c>
      <c r="W2207" s="14" t="str">
        <f>IF(L2207="beforeTx",timingTable[[#This Row],[FRT32_val]]-timingTable[[#This Row],[FRT32_trace]],"EMPTY")</f>
        <v>EMPTY</v>
      </c>
      <c r="X2207" s="14" t="str">
        <f t="shared" si="383"/>
        <v>EMPTY</v>
      </c>
      <c r="Y2207" s="14" t="str">
        <f t="shared" si="384"/>
        <v>EMPTY</v>
      </c>
      <c r="Z2207" s="14" t="str">
        <f>IF(AND(P2207="beforeRx",O2208="afterRx"),J2208-timingTable[[#This Row],[FRT32_trace]],"EMPTY")</f>
        <v>EMPTY</v>
      </c>
      <c r="AA2207" s="14" t="str">
        <f>IF(AND(timingTable[[#This Row],[txEnd]]="txEnd",Q2211="rxStart"),I2211-timingTable[[#This Row],[FRT32_val]],"EMPTY")</f>
        <v>EMPTY</v>
      </c>
    </row>
    <row r="2208" spans="1:27" x14ac:dyDescent="0.25">
      <c r="A2208" s="14" t="s">
        <v>7610</v>
      </c>
      <c r="B2208">
        <v>335696778496</v>
      </c>
      <c r="C2208" s="14" t="s">
        <v>15737</v>
      </c>
      <c r="D2208">
        <v>151</v>
      </c>
      <c r="E2208" s="14" t="s">
        <v>7876</v>
      </c>
      <c r="F2208" s="14" t="s">
        <v>7989</v>
      </c>
      <c r="G2208" s="14">
        <f>timingTable[[#This Row],[FRT_DEC]]-B2207</f>
        <v>5730</v>
      </c>
      <c r="H22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INFO]]))),H2207)</f>
        <v>145</v>
      </c>
      <c r="I22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2097152</v>
      </c>
      <c r="J2208" s="14">
        <f>HEX2DEC(RIGHT(timingTable[[#This Row],[FRT_HEX]],MIN(LEN(timingTable[[#This Row],[FRT_HEX]])-2,8)))</f>
        <v>689329408</v>
      </c>
      <c r="K2208" s="14" t="str">
        <f>IF(timingTable[[#This Row],['[TRACECODE']:.1]]=140,"afterTx","")</f>
        <v/>
      </c>
      <c r="L2208" s="14" t="str">
        <f t="shared" si="374"/>
        <v/>
      </c>
      <c r="M2208" s="14" t="str">
        <f>IF(AND(H2208=H2207,K2207="afterTx",timingTable[[#This Row],['[TRACECODE']:.1]]=6),"dc","")</f>
        <v/>
      </c>
      <c r="N2208" s="14" t="str">
        <f t="shared" si="375"/>
        <v/>
      </c>
      <c r="O2208" s="14" t="str">
        <f>IF(timingTable[[#This Row],['[TRACECODE']:.1]]=141,"afterRx","")</f>
        <v/>
      </c>
      <c r="P2208" s="14" t="str">
        <f t="shared" si="376"/>
        <v/>
      </c>
      <c r="Q2208" s="14" t="str">
        <f t="shared" si="377"/>
        <v/>
      </c>
      <c r="R2208" s="14" t="str">
        <f t="shared" si="378"/>
        <v/>
      </c>
      <c r="S2208" s="14" t="str">
        <f t="shared" si="379"/>
        <v>EMPTY</v>
      </c>
      <c r="T2208" s="14" t="str">
        <f t="shared" si="380"/>
        <v>EMPTY</v>
      </c>
      <c r="U2208" s="14" t="str">
        <f t="shared" si="381"/>
        <v>EMPTY</v>
      </c>
      <c r="V2208" s="14" t="str">
        <f t="shared" si="382"/>
        <v>EMPTY</v>
      </c>
      <c r="W2208" s="14" t="str">
        <f>IF(L2208="beforeTx",timingTable[[#This Row],[FRT32_val]]-timingTable[[#This Row],[FRT32_trace]],"EMPTY")</f>
        <v>EMPTY</v>
      </c>
      <c r="X2208" s="14" t="str">
        <f t="shared" si="383"/>
        <v>EMPTY</v>
      </c>
      <c r="Y2208" s="14" t="str">
        <f t="shared" si="384"/>
        <v>EMPTY</v>
      </c>
      <c r="Z2208" s="14" t="str">
        <f>IF(AND(P2208="beforeRx",O2209="afterRx"),J2209-timingTable[[#This Row],[FRT32_trace]],"EMPTY")</f>
        <v>EMPTY</v>
      </c>
      <c r="AA2208" s="14" t="str">
        <f>IF(AND(timingTable[[#This Row],[txEnd]]="txEnd",Q2212="rxStart"),I2212-timingTable[[#This Row],[FRT32_val]],"EMPTY")</f>
        <v>EMPTY</v>
      </c>
    </row>
    <row r="2209" spans="1:27" x14ac:dyDescent="0.25">
      <c r="A2209" s="14" t="s">
        <v>7612</v>
      </c>
      <c r="B2209">
        <v>335696778541</v>
      </c>
      <c r="C2209" s="14" t="s">
        <v>15739</v>
      </c>
      <c r="D2209">
        <v>151</v>
      </c>
      <c r="E2209" s="14" t="s">
        <v>7876</v>
      </c>
      <c r="F2209" s="14" t="s">
        <v>7993</v>
      </c>
      <c r="G2209" s="14">
        <f>timingTable[[#This Row],[FRT_DEC]]-B2208</f>
        <v>45</v>
      </c>
      <c r="H220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INFO]]))),H2208)</f>
        <v>145</v>
      </c>
      <c r="I220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128</v>
      </c>
      <c r="J2209" s="14">
        <f>HEX2DEC(RIGHT(timingTable[[#This Row],[FRT_HEX]],MIN(LEN(timingTable[[#This Row],[FRT_HEX]])-2,8)))</f>
        <v>689329453</v>
      </c>
      <c r="K2209" s="14" t="str">
        <f>IF(timingTable[[#This Row],['[TRACECODE']:.1]]=140,"afterTx","")</f>
        <v/>
      </c>
      <c r="L2209" s="14" t="str">
        <f t="shared" si="374"/>
        <v/>
      </c>
      <c r="M2209" s="14" t="str">
        <f>IF(AND(H2209=H2208,K2208="afterTx",timingTable[[#This Row],['[TRACECODE']:.1]]=6),"dc","")</f>
        <v/>
      </c>
      <c r="N2209" s="14" t="str">
        <f t="shared" si="375"/>
        <v/>
      </c>
      <c r="O2209" s="14" t="str">
        <f>IF(timingTable[[#This Row],['[TRACECODE']:.1]]=141,"afterRx","")</f>
        <v/>
      </c>
      <c r="P2209" s="14" t="str">
        <f t="shared" si="376"/>
        <v/>
      </c>
      <c r="Q2209" s="14" t="str">
        <f t="shared" si="377"/>
        <v/>
      </c>
      <c r="R2209" s="14" t="str">
        <f t="shared" si="378"/>
        <v/>
      </c>
      <c r="S2209" s="14" t="str">
        <f t="shared" si="379"/>
        <v>EMPTY</v>
      </c>
      <c r="T2209" s="14" t="str">
        <f t="shared" si="380"/>
        <v>EMPTY</v>
      </c>
      <c r="U2209" s="14" t="str">
        <f t="shared" si="381"/>
        <v>EMPTY</v>
      </c>
      <c r="V2209" s="14" t="str">
        <f t="shared" si="382"/>
        <v>EMPTY</v>
      </c>
      <c r="W2209" s="14" t="str">
        <f>IF(L2209="beforeTx",timingTable[[#This Row],[FRT32_val]]-timingTable[[#This Row],[FRT32_trace]],"EMPTY")</f>
        <v>EMPTY</v>
      </c>
      <c r="X2209" s="14" t="str">
        <f t="shared" si="383"/>
        <v>EMPTY</v>
      </c>
      <c r="Y2209" s="14" t="str">
        <f t="shared" si="384"/>
        <v>EMPTY</v>
      </c>
      <c r="Z2209" s="14" t="str">
        <f>IF(AND(P2209="beforeRx",O2210="afterRx"),J2210-timingTable[[#This Row],[FRT32_trace]],"EMPTY")</f>
        <v>EMPTY</v>
      </c>
      <c r="AA2209" s="14" t="str">
        <f>IF(AND(timingTable[[#This Row],[txEnd]]="txEnd",Q2213="rxStart"),I2213-timingTable[[#This Row],[FRT32_val]],"EMPTY")</f>
        <v>EMPTY</v>
      </c>
    </row>
    <row r="2210" spans="1:27" x14ac:dyDescent="0.25">
      <c r="A2210" s="14" t="s">
        <v>7617</v>
      </c>
      <c r="B2210">
        <v>335696783654</v>
      </c>
      <c r="C2210" s="14" t="s">
        <v>15744</v>
      </c>
      <c r="D2210">
        <v>6</v>
      </c>
      <c r="E2210" s="14" t="s">
        <v>1077</v>
      </c>
      <c r="F2210" s="14" t="s">
        <v>15745</v>
      </c>
      <c r="G2210" s="14">
        <f>timingTable[[#This Row],[FRT_DEC]]-B2209</f>
        <v>5113</v>
      </c>
      <c r="H221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INFO]]))),H2209)</f>
        <v>145</v>
      </c>
      <c r="I221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689331218</v>
      </c>
      <c r="J2210" s="14">
        <f>HEX2DEC(RIGHT(timingTable[[#This Row],[FRT_HEX]],MIN(LEN(timingTable[[#This Row],[FRT_HEX]])-2,8)))</f>
        <v>689334566</v>
      </c>
      <c r="K2210" s="14" t="str">
        <f>IF(timingTable[[#This Row],['[TRACECODE']:.1]]=140,"afterTx","")</f>
        <v/>
      </c>
      <c r="L2210" s="14" t="str">
        <f t="shared" si="374"/>
        <v/>
      </c>
      <c r="M2210" s="14" t="str">
        <f>IF(AND(H2210=H2209,K2209="afterTx",timingTable[[#This Row],['[TRACECODE']:.1]]=6),"dc","")</f>
        <v/>
      </c>
      <c r="N2210" s="14" t="str">
        <f t="shared" si="375"/>
        <v/>
      </c>
      <c r="O2210" s="14" t="str">
        <f>IF(timingTable[[#This Row],['[TRACECODE']:.1]]=141,"afterRx","")</f>
        <v/>
      </c>
      <c r="P2210" s="14" t="str">
        <f t="shared" si="376"/>
        <v/>
      </c>
      <c r="Q2210" s="14" t="str">
        <f t="shared" si="377"/>
        <v/>
      </c>
      <c r="R2210" s="14" t="str">
        <f t="shared" si="378"/>
        <v/>
      </c>
      <c r="S2210" s="14" t="str">
        <f t="shared" si="379"/>
        <v>EMPTY</v>
      </c>
      <c r="T2210" s="14" t="str">
        <f t="shared" si="380"/>
        <v>EMPTY</v>
      </c>
      <c r="U2210" s="14" t="str">
        <f t="shared" si="381"/>
        <v>EMPTY</v>
      </c>
      <c r="V2210" s="14" t="str">
        <f t="shared" si="382"/>
        <v>EMPTY</v>
      </c>
      <c r="W2210" s="14" t="str">
        <f>IF(L2210="beforeTx",timingTable[[#This Row],[FRT32_val]]-timingTable[[#This Row],[FRT32_trace]],"EMPTY")</f>
        <v>EMPTY</v>
      </c>
      <c r="X2210" s="14" t="str">
        <f t="shared" si="383"/>
        <v>EMPTY</v>
      </c>
      <c r="Y2210" s="14" t="str">
        <f t="shared" si="384"/>
        <v>EMPTY</v>
      </c>
      <c r="Z2210" s="14" t="str">
        <f>IF(AND(P2210="beforeRx",O2211="afterRx"),J2211-timingTable[[#This Row],[FRT32_trace]],"EMPTY")</f>
        <v>EMPTY</v>
      </c>
      <c r="AA2210" s="14" t="str">
        <f>IF(AND(timingTable[[#This Row],[txEnd]]="txEnd",Q2214="rxStart"),I2214-timingTable[[#This Row],[FRT32_val]],"EMPTY")</f>
        <v>EMPTY</v>
      </c>
    </row>
    <row r="2211" spans="1:27" x14ac:dyDescent="0.25">
      <c r="A2211" s="14" t="s">
        <v>7618</v>
      </c>
      <c r="B2211">
        <v>335696783656</v>
      </c>
      <c r="C2211" s="14" t="s">
        <v>15746</v>
      </c>
      <c r="D2211">
        <v>6</v>
      </c>
      <c r="E2211" s="14" t="s">
        <v>1077</v>
      </c>
      <c r="F2211" s="14" t="s">
        <v>7877</v>
      </c>
      <c r="G2211" s="14">
        <f>timingTable[[#This Row],[FRT_DEC]]-B2210</f>
        <v>2</v>
      </c>
      <c r="H221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INFO]]))),H2210)</f>
        <v>145</v>
      </c>
      <c r="I221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211" s="14">
        <f>HEX2DEC(RIGHT(timingTable[[#This Row],[FRT_HEX]],MIN(LEN(timingTable[[#This Row],[FRT_HEX]])-2,8)))</f>
        <v>689334568</v>
      </c>
      <c r="K2211" s="14" t="str">
        <f>IF(timingTable[[#This Row],['[TRACECODE']:.1]]=140,"afterTx","")</f>
        <v/>
      </c>
      <c r="L2211" s="14" t="str">
        <f t="shared" si="374"/>
        <v/>
      </c>
      <c r="M2211" s="14" t="str">
        <f>IF(AND(H2211=H2210,K2210="afterTx",timingTable[[#This Row],['[TRACECODE']:.1]]=6),"dc","")</f>
        <v/>
      </c>
      <c r="N2211" s="14" t="str">
        <f t="shared" si="375"/>
        <v/>
      </c>
      <c r="O2211" s="14" t="str">
        <f>IF(timingTable[[#This Row],['[TRACECODE']:.1]]=141,"afterRx","")</f>
        <v/>
      </c>
      <c r="P2211" s="14" t="str">
        <f t="shared" si="376"/>
        <v/>
      </c>
      <c r="Q2211" s="14" t="str">
        <f t="shared" si="377"/>
        <v/>
      </c>
      <c r="R2211" s="14" t="str">
        <f t="shared" si="378"/>
        <v/>
      </c>
      <c r="S2211" s="14" t="str">
        <f t="shared" si="379"/>
        <v>EMPTY</v>
      </c>
      <c r="T2211" s="14" t="str">
        <f t="shared" si="380"/>
        <v>EMPTY</v>
      </c>
      <c r="U2211" s="14" t="str">
        <f t="shared" si="381"/>
        <v>EMPTY</v>
      </c>
      <c r="V2211" s="14" t="str">
        <f t="shared" si="382"/>
        <v>EMPTY</v>
      </c>
      <c r="W2211" s="14" t="str">
        <f>IF(L2211="beforeTx",timingTable[[#This Row],[FRT32_val]]-timingTable[[#This Row],[FRT32_trace]],"EMPTY")</f>
        <v>EMPTY</v>
      </c>
      <c r="X2211" s="14" t="str">
        <f t="shared" si="383"/>
        <v>EMPTY</v>
      </c>
      <c r="Y2211" s="14" t="str">
        <f t="shared" si="384"/>
        <v>EMPTY</v>
      </c>
      <c r="Z2211" s="14" t="str">
        <f>IF(AND(P2211="beforeRx",O2212="afterRx"),J2212-timingTable[[#This Row],[FRT32_trace]],"EMPTY")</f>
        <v>EMPTY</v>
      </c>
      <c r="AA2211" s="14" t="str">
        <f>IF(AND(timingTable[[#This Row],[txEnd]]="txEnd",Q2215="rxStart"),I2215-timingTable[[#This Row],[FRT32_val]],"EMPTY")</f>
        <v>EMPTY</v>
      </c>
    </row>
    <row r="2212" spans="1:27" x14ac:dyDescent="0.25">
      <c r="A2212" s="14" t="s">
        <v>7619</v>
      </c>
      <c r="B2212">
        <v>335696783658</v>
      </c>
      <c r="C2212" s="14" t="s">
        <v>15747</v>
      </c>
      <c r="D2212">
        <v>122</v>
      </c>
      <c r="E2212" s="14" t="s">
        <v>3921</v>
      </c>
      <c r="F2212" s="14" t="s">
        <v>15748</v>
      </c>
      <c r="G2212" s="14">
        <f>timingTable[[#This Row],[FRT_DEC]]-B2211</f>
        <v>2</v>
      </c>
      <c r="H221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INFO]]))),H2211)</f>
        <v>145</v>
      </c>
      <c r="I221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689334511</v>
      </c>
      <c r="J2212" s="14">
        <f>HEX2DEC(RIGHT(timingTable[[#This Row],[FRT_HEX]],MIN(LEN(timingTable[[#This Row],[FRT_HEX]])-2,8)))</f>
        <v>689334570</v>
      </c>
      <c r="K2212" s="14" t="str">
        <f>IF(timingTable[[#This Row],['[TRACECODE']:.1]]=140,"afterTx","")</f>
        <v/>
      </c>
      <c r="L2212" s="14" t="str">
        <f t="shared" si="374"/>
        <v/>
      </c>
      <c r="M2212" s="14" t="str">
        <f>IF(AND(H2212=H2211,K2211="afterTx",timingTable[[#This Row],['[TRACECODE']:.1]]=6),"dc","")</f>
        <v/>
      </c>
      <c r="N2212" s="14" t="str">
        <f t="shared" si="375"/>
        <v/>
      </c>
      <c r="O2212" s="14" t="str">
        <f>IF(timingTable[[#This Row],['[TRACECODE']:.1]]=141,"afterRx","")</f>
        <v/>
      </c>
      <c r="P2212" s="14" t="str">
        <f t="shared" si="376"/>
        <v/>
      </c>
      <c r="Q2212" s="14" t="str">
        <f t="shared" si="377"/>
        <v/>
      </c>
      <c r="R2212" s="14" t="str">
        <f t="shared" si="378"/>
        <v/>
      </c>
      <c r="S2212" s="14" t="str">
        <f t="shared" si="379"/>
        <v>EMPTY</v>
      </c>
      <c r="T2212" s="14" t="str">
        <f t="shared" si="380"/>
        <v>EMPTY</v>
      </c>
      <c r="U2212" s="14" t="str">
        <f t="shared" si="381"/>
        <v>EMPTY</v>
      </c>
      <c r="V2212" s="14" t="str">
        <f t="shared" si="382"/>
        <v>EMPTY</v>
      </c>
      <c r="W2212" s="14" t="str">
        <f>IF(L2212="beforeTx",timingTable[[#This Row],[FRT32_val]]-timingTable[[#This Row],[FRT32_trace]],"EMPTY")</f>
        <v>EMPTY</v>
      </c>
      <c r="X2212" s="14" t="str">
        <f t="shared" si="383"/>
        <v>EMPTY</v>
      </c>
      <c r="Y2212" s="14" t="str">
        <f t="shared" si="384"/>
        <v>EMPTY</v>
      </c>
      <c r="Z2212" s="14" t="str">
        <f>IF(AND(P2212="beforeRx",O2213="afterRx"),J2213-timingTable[[#This Row],[FRT32_trace]],"EMPTY")</f>
        <v>EMPTY</v>
      </c>
      <c r="AA2212" s="14" t="str">
        <f>IF(AND(timingTable[[#This Row],[txEnd]]="txEnd",Q2216="rxStart"),I2216-timingTable[[#This Row],[FRT32_val]],"EMPTY")</f>
        <v>EMPTY</v>
      </c>
    </row>
    <row r="2213" spans="1:27" x14ac:dyDescent="0.25">
      <c r="A2213" s="14" t="s">
        <v>7620</v>
      </c>
      <c r="B2213">
        <v>335696783661</v>
      </c>
      <c r="C2213" s="14" t="s">
        <v>15749</v>
      </c>
      <c r="D2213">
        <v>122</v>
      </c>
      <c r="E2213" s="14" t="s">
        <v>3921</v>
      </c>
      <c r="F2213" s="14" t="s">
        <v>7878</v>
      </c>
      <c r="G2213" s="14">
        <f>timingTable[[#This Row],[FRT_DEC]]-B2212</f>
        <v>3</v>
      </c>
      <c r="H221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INFO]]))),H2212)</f>
        <v>145</v>
      </c>
      <c r="I221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78</v>
      </c>
      <c r="J2213" s="14">
        <f>HEX2DEC(RIGHT(timingTable[[#This Row],[FRT_HEX]],MIN(LEN(timingTable[[#This Row],[FRT_HEX]])-2,8)))</f>
        <v>689334573</v>
      </c>
      <c r="K2213" s="14" t="str">
        <f>IF(timingTable[[#This Row],['[TRACECODE']:.1]]=140,"afterTx","")</f>
        <v/>
      </c>
      <c r="L2213" s="14" t="str">
        <f t="shared" si="374"/>
        <v/>
      </c>
      <c r="M2213" s="14" t="str">
        <f>IF(AND(H2213=H2212,K2212="afterTx",timingTable[[#This Row],['[TRACECODE']:.1]]=6),"dc","")</f>
        <v/>
      </c>
      <c r="N2213" s="14" t="str">
        <f t="shared" si="375"/>
        <v/>
      </c>
      <c r="O2213" s="14" t="str">
        <f>IF(timingTable[[#This Row],['[TRACECODE']:.1]]=141,"afterRx","")</f>
        <v/>
      </c>
      <c r="P2213" s="14" t="str">
        <f t="shared" si="376"/>
        <v/>
      </c>
      <c r="Q2213" s="14" t="str">
        <f t="shared" si="377"/>
        <v/>
      </c>
      <c r="R2213" s="14" t="str">
        <f t="shared" si="378"/>
        <v/>
      </c>
      <c r="S2213" s="14" t="str">
        <f t="shared" si="379"/>
        <v>EMPTY</v>
      </c>
      <c r="T2213" s="14" t="str">
        <f t="shared" si="380"/>
        <v>EMPTY</v>
      </c>
      <c r="U2213" s="14" t="str">
        <f t="shared" si="381"/>
        <v>EMPTY</v>
      </c>
      <c r="V2213" s="14" t="str">
        <f t="shared" si="382"/>
        <v>EMPTY</v>
      </c>
      <c r="W2213" s="14" t="str">
        <f>IF(L2213="beforeTx",timingTable[[#This Row],[FRT32_val]]-timingTable[[#This Row],[FRT32_trace]],"EMPTY")</f>
        <v>EMPTY</v>
      </c>
      <c r="X2213" s="14" t="str">
        <f t="shared" si="383"/>
        <v>EMPTY</v>
      </c>
      <c r="Y2213" s="14" t="str">
        <f t="shared" si="384"/>
        <v>EMPTY</v>
      </c>
      <c r="Z2213" s="14" t="str">
        <f>IF(AND(P2213="beforeRx",O2214="afterRx"),J2214-timingTable[[#This Row],[FRT32_trace]],"EMPTY")</f>
        <v>EMPTY</v>
      </c>
      <c r="AA2213" s="14" t="str">
        <f>IF(AND(timingTable[[#This Row],[txEnd]]="txEnd",Q2217="rxStart"),I2217-timingTable[[#This Row],[FRT32_val]],"EMPTY")</f>
        <v>EMPTY</v>
      </c>
    </row>
    <row r="2214" spans="1:27" x14ac:dyDescent="0.25">
      <c r="A2214" s="14" t="s">
        <v>7621</v>
      </c>
      <c r="B2214">
        <v>335696783669</v>
      </c>
      <c r="C2214" s="14" t="s">
        <v>15750</v>
      </c>
      <c r="D2214">
        <v>151</v>
      </c>
      <c r="E2214" s="14" t="s">
        <v>7876</v>
      </c>
      <c r="F2214" s="14" t="s">
        <v>8006</v>
      </c>
      <c r="G2214" s="14">
        <f>timingTable[[#This Row],[FRT_DEC]]-B2213</f>
        <v>8</v>
      </c>
      <c r="H221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INFO]]))),H2213)</f>
        <v>145</v>
      </c>
      <c r="I221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64</v>
      </c>
      <c r="J2214" s="14">
        <f>HEX2DEC(RIGHT(timingTable[[#This Row],[FRT_HEX]],MIN(LEN(timingTable[[#This Row],[FRT_HEX]])-2,8)))</f>
        <v>689334581</v>
      </c>
      <c r="K2214" s="14" t="str">
        <f>IF(timingTable[[#This Row],['[TRACECODE']:.1]]=140,"afterTx","")</f>
        <v/>
      </c>
      <c r="L2214" s="14" t="str">
        <f t="shared" si="374"/>
        <v/>
      </c>
      <c r="M2214" s="14" t="str">
        <f>IF(AND(H2214=H2213,K2213="afterTx",timingTable[[#This Row],['[TRACECODE']:.1]]=6),"dc","")</f>
        <v/>
      </c>
      <c r="N2214" s="14" t="str">
        <f t="shared" si="375"/>
        <v/>
      </c>
      <c r="O2214" s="14" t="str">
        <f>IF(timingTable[[#This Row],['[TRACECODE']:.1]]=141,"afterRx","")</f>
        <v/>
      </c>
      <c r="P2214" s="14" t="str">
        <f t="shared" si="376"/>
        <v/>
      </c>
      <c r="Q2214" s="14" t="str">
        <f t="shared" si="377"/>
        <v/>
      </c>
      <c r="R2214" s="14" t="str">
        <f t="shared" si="378"/>
        <v/>
      </c>
      <c r="S2214" s="14" t="str">
        <f t="shared" si="379"/>
        <v>EMPTY</v>
      </c>
      <c r="T2214" s="14" t="str">
        <f t="shared" si="380"/>
        <v>EMPTY</v>
      </c>
      <c r="U2214" s="14" t="str">
        <f t="shared" si="381"/>
        <v>EMPTY</v>
      </c>
      <c r="V2214" s="14" t="str">
        <f t="shared" si="382"/>
        <v>EMPTY</v>
      </c>
      <c r="W2214" s="14" t="str">
        <f>IF(L2214="beforeTx",timingTable[[#This Row],[FRT32_val]]-timingTable[[#This Row],[FRT32_trace]],"EMPTY")</f>
        <v>EMPTY</v>
      </c>
      <c r="X2214" s="14" t="str">
        <f t="shared" si="383"/>
        <v>EMPTY</v>
      </c>
      <c r="Y2214" s="14" t="str">
        <f t="shared" si="384"/>
        <v>EMPTY</v>
      </c>
      <c r="Z2214" s="14" t="str">
        <f>IF(AND(P2214="beforeRx",O2215="afterRx"),J2215-timingTable[[#This Row],[FRT32_trace]],"EMPTY")</f>
        <v>EMPTY</v>
      </c>
      <c r="AA2214" s="14" t="str">
        <f>IF(AND(timingTable[[#This Row],[txEnd]]="txEnd",Q2218="rxStart"),I2218-timingTable[[#This Row],[FRT32_val]],"EMPTY")</f>
        <v>EMPTY</v>
      </c>
    </row>
    <row r="2215" spans="1:27" x14ac:dyDescent="0.25">
      <c r="A2215" s="14" t="s">
        <v>7628</v>
      </c>
      <c r="B2215">
        <v>335696791711</v>
      </c>
      <c r="C2215" s="14" t="s">
        <v>15756</v>
      </c>
      <c r="D2215">
        <v>151</v>
      </c>
      <c r="E2215" s="14" t="s">
        <v>7876</v>
      </c>
      <c r="F2215" s="14" t="s">
        <v>7945</v>
      </c>
      <c r="G2215" s="14">
        <f>timingTable[[#This Row],[FRT_DEC]]-B2214</f>
        <v>8042</v>
      </c>
      <c r="H221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INFO]]))),H2214)</f>
        <v>145</v>
      </c>
      <c r="I221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15" s="14">
        <f>HEX2DEC(RIGHT(timingTable[[#This Row],[FRT_HEX]],MIN(LEN(timingTable[[#This Row],[FRT_HEX]])-2,8)))</f>
        <v>689342623</v>
      </c>
      <c r="K2215" s="14" t="str">
        <f>IF(timingTable[[#This Row],['[TRACECODE']:.1]]=140,"afterTx","")</f>
        <v/>
      </c>
      <c r="L2215" s="14" t="str">
        <f t="shared" si="374"/>
        <v/>
      </c>
      <c r="M2215" s="14" t="str">
        <f>IF(AND(H2215=H2214,K2214="afterTx",timingTable[[#This Row],['[TRACECODE']:.1]]=6),"dc","")</f>
        <v/>
      </c>
      <c r="N2215" s="14" t="str">
        <f t="shared" si="375"/>
        <v/>
      </c>
      <c r="O2215" s="14" t="str">
        <f>IF(timingTable[[#This Row],['[TRACECODE']:.1]]=141,"afterRx","")</f>
        <v/>
      </c>
      <c r="P2215" s="14" t="str">
        <f t="shared" si="376"/>
        <v/>
      </c>
      <c r="Q2215" s="14" t="str">
        <f t="shared" si="377"/>
        <v/>
      </c>
      <c r="R2215" s="14" t="str">
        <f t="shared" si="378"/>
        <v/>
      </c>
      <c r="S2215" s="14" t="str">
        <f t="shared" si="379"/>
        <v>EMPTY</v>
      </c>
      <c r="T2215" s="14" t="str">
        <f t="shared" si="380"/>
        <v>EMPTY</v>
      </c>
      <c r="U2215" s="14" t="str">
        <f t="shared" si="381"/>
        <v>EMPTY</v>
      </c>
      <c r="V2215" s="14" t="str">
        <f t="shared" si="382"/>
        <v>EMPTY</v>
      </c>
      <c r="W2215" s="14" t="str">
        <f>IF(L2215="beforeTx",timingTable[[#This Row],[FRT32_val]]-timingTable[[#This Row],[FRT32_trace]],"EMPTY")</f>
        <v>EMPTY</v>
      </c>
      <c r="X2215" s="14" t="str">
        <f t="shared" si="383"/>
        <v>EMPTY</v>
      </c>
      <c r="Y2215" s="14" t="str">
        <f t="shared" si="384"/>
        <v>EMPTY</v>
      </c>
      <c r="Z2215" s="14" t="str">
        <f>IF(AND(P2215="beforeRx",O2216="afterRx"),J2216-timingTable[[#This Row],[FRT32_trace]],"EMPTY")</f>
        <v>EMPTY</v>
      </c>
      <c r="AA2215" s="14" t="str">
        <f>IF(AND(timingTable[[#This Row],[txEnd]]="txEnd",Q2219="rxStart"),I2219-timingTable[[#This Row],[FRT32_val]],"EMPTY")</f>
        <v>EMPTY</v>
      </c>
    </row>
    <row r="2216" spans="1:27" x14ac:dyDescent="0.25">
      <c r="A2216" s="14" t="s">
        <v>7630</v>
      </c>
      <c r="B2216">
        <v>335696792765</v>
      </c>
      <c r="C2216" s="14" t="s">
        <v>15758</v>
      </c>
      <c r="D2216">
        <v>151</v>
      </c>
      <c r="E2216" s="14" t="s">
        <v>7876</v>
      </c>
      <c r="F2216" s="14" t="s">
        <v>7936</v>
      </c>
      <c r="G2216" s="14">
        <f>timingTable[[#This Row],[FRT_DEC]]-B2215</f>
        <v>1054</v>
      </c>
      <c r="H221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INFO]]))),H2215)</f>
        <v>145</v>
      </c>
      <c r="I221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16" s="14">
        <f>HEX2DEC(RIGHT(timingTable[[#This Row],[FRT_HEX]],MIN(LEN(timingTable[[#This Row],[FRT_HEX]])-2,8)))</f>
        <v>689343677</v>
      </c>
      <c r="K2216" s="14" t="str">
        <f>IF(timingTable[[#This Row],['[TRACECODE']:.1]]=140,"afterTx","")</f>
        <v/>
      </c>
      <c r="L2216" s="14" t="str">
        <f t="shared" si="374"/>
        <v/>
      </c>
      <c r="M2216" s="14" t="str">
        <f>IF(AND(H2216=H2215,K2215="afterTx",timingTable[[#This Row],['[TRACECODE']:.1]]=6),"dc","")</f>
        <v/>
      </c>
      <c r="N2216" s="14" t="str">
        <f t="shared" si="375"/>
        <v/>
      </c>
      <c r="O2216" s="14" t="str">
        <f>IF(timingTable[[#This Row],['[TRACECODE']:.1]]=141,"afterRx","")</f>
        <v/>
      </c>
      <c r="P2216" s="14" t="str">
        <f t="shared" si="376"/>
        <v/>
      </c>
      <c r="Q2216" s="14" t="str">
        <f t="shared" si="377"/>
        <v/>
      </c>
      <c r="R2216" s="14" t="str">
        <f t="shared" si="378"/>
        <v/>
      </c>
      <c r="S2216" s="14" t="str">
        <f t="shared" si="379"/>
        <v>EMPTY</v>
      </c>
      <c r="T2216" s="14" t="str">
        <f t="shared" si="380"/>
        <v>EMPTY</v>
      </c>
      <c r="U2216" s="14" t="str">
        <f t="shared" si="381"/>
        <v>EMPTY</v>
      </c>
      <c r="V2216" s="14" t="str">
        <f t="shared" si="382"/>
        <v>EMPTY</v>
      </c>
      <c r="W2216" s="14" t="str">
        <f>IF(L2216="beforeTx",timingTable[[#This Row],[FRT32_val]]-timingTable[[#This Row],[FRT32_trace]],"EMPTY")</f>
        <v>EMPTY</v>
      </c>
      <c r="X2216" s="14" t="str">
        <f t="shared" si="383"/>
        <v>EMPTY</v>
      </c>
      <c r="Y2216" s="14" t="str">
        <f t="shared" si="384"/>
        <v>EMPTY</v>
      </c>
      <c r="Z2216" s="14" t="str">
        <f>IF(AND(P2216="beforeRx",O2217="afterRx"),J2217-timingTable[[#This Row],[FRT32_trace]],"EMPTY")</f>
        <v>EMPTY</v>
      </c>
      <c r="AA2216" s="14" t="str">
        <f>IF(AND(timingTable[[#This Row],[txEnd]]="txEnd",Q2220="rxStart"),I2220-timingTable[[#This Row],[FRT32_val]],"EMPTY")</f>
        <v>EMPTY</v>
      </c>
    </row>
    <row r="2217" spans="1:27" x14ac:dyDescent="0.25">
      <c r="A2217" s="14" t="s">
        <v>7632</v>
      </c>
      <c r="B2217">
        <v>335696812766</v>
      </c>
      <c r="C2217" s="14" t="s">
        <v>15760</v>
      </c>
      <c r="D2217">
        <v>151</v>
      </c>
      <c r="E2217" s="14" t="s">
        <v>7876</v>
      </c>
      <c r="F2217" s="14" t="s">
        <v>7936</v>
      </c>
      <c r="G2217" s="14">
        <f>timingTable[[#This Row],[FRT_DEC]]-B2216</f>
        <v>20001</v>
      </c>
      <c r="H221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INFO]]))),H2216)</f>
        <v>145</v>
      </c>
      <c r="I221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17" s="14">
        <f>HEX2DEC(RIGHT(timingTable[[#This Row],[FRT_HEX]],MIN(LEN(timingTable[[#This Row],[FRT_HEX]])-2,8)))</f>
        <v>689363678</v>
      </c>
      <c r="K2217" s="14" t="str">
        <f>IF(timingTable[[#This Row],['[TRACECODE']:.1]]=140,"afterTx","")</f>
        <v/>
      </c>
      <c r="L2217" s="14" t="str">
        <f t="shared" si="374"/>
        <v/>
      </c>
      <c r="M2217" s="14" t="str">
        <f>IF(AND(H2217=H2216,K2216="afterTx",timingTable[[#This Row],['[TRACECODE']:.1]]=6),"dc","")</f>
        <v/>
      </c>
      <c r="N2217" s="14" t="str">
        <f t="shared" si="375"/>
        <v/>
      </c>
      <c r="O2217" s="14" t="str">
        <f>IF(timingTable[[#This Row],['[TRACECODE']:.1]]=141,"afterRx","")</f>
        <v/>
      </c>
      <c r="P2217" s="14" t="str">
        <f t="shared" si="376"/>
        <v/>
      </c>
      <c r="Q2217" s="14" t="str">
        <f t="shared" si="377"/>
        <v/>
      </c>
      <c r="R2217" s="14" t="str">
        <f t="shared" si="378"/>
        <v/>
      </c>
      <c r="S2217" s="14" t="str">
        <f t="shared" si="379"/>
        <v>EMPTY</v>
      </c>
      <c r="T2217" s="14" t="str">
        <f t="shared" si="380"/>
        <v>EMPTY</v>
      </c>
      <c r="U2217" s="14" t="str">
        <f t="shared" si="381"/>
        <v>EMPTY</v>
      </c>
      <c r="V2217" s="14" t="str">
        <f t="shared" si="382"/>
        <v>EMPTY</v>
      </c>
      <c r="W2217" s="14" t="str">
        <f>IF(L2217="beforeTx",timingTable[[#This Row],[FRT32_val]]-timingTable[[#This Row],[FRT32_trace]],"EMPTY")</f>
        <v>EMPTY</v>
      </c>
      <c r="X2217" s="14" t="str">
        <f t="shared" si="383"/>
        <v>EMPTY</v>
      </c>
      <c r="Y2217" s="14" t="str">
        <f t="shared" si="384"/>
        <v>EMPTY</v>
      </c>
      <c r="Z2217" s="14" t="str">
        <f>IF(AND(P2217="beforeRx",O2218="afterRx"),J2218-timingTable[[#This Row],[FRT32_trace]],"EMPTY")</f>
        <v>EMPTY</v>
      </c>
      <c r="AA2217" s="14" t="str">
        <f>IF(AND(timingTable[[#This Row],[txEnd]]="txEnd",Q2221="rxStart"),I2221-timingTable[[#This Row],[FRT32_val]],"EMPTY")</f>
        <v>EMPTY</v>
      </c>
    </row>
    <row r="2218" spans="1:27" x14ac:dyDescent="0.25">
      <c r="A2218" s="14" t="s">
        <v>7634</v>
      </c>
      <c r="B2218">
        <v>335696832766</v>
      </c>
      <c r="C2218" s="14" t="s">
        <v>15762</v>
      </c>
      <c r="D2218">
        <v>151</v>
      </c>
      <c r="E2218" s="14" t="s">
        <v>7876</v>
      </c>
      <c r="F2218" s="14" t="s">
        <v>7936</v>
      </c>
      <c r="G2218" s="14">
        <f>timingTable[[#This Row],[FRT_DEC]]-B2217</f>
        <v>20000</v>
      </c>
      <c r="H221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INFO]]))),H2217)</f>
        <v>145</v>
      </c>
      <c r="I221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18" s="14">
        <f>HEX2DEC(RIGHT(timingTable[[#This Row],[FRT_HEX]],MIN(LEN(timingTable[[#This Row],[FRT_HEX]])-2,8)))</f>
        <v>689383678</v>
      </c>
      <c r="K2218" s="14" t="str">
        <f>IF(timingTable[[#This Row],['[TRACECODE']:.1]]=140,"afterTx","")</f>
        <v/>
      </c>
      <c r="L2218" s="14" t="str">
        <f t="shared" si="374"/>
        <v/>
      </c>
      <c r="M2218" s="14" t="str">
        <f>IF(AND(H2218=H2217,K2217="afterTx",timingTable[[#This Row],['[TRACECODE']:.1]]=6),"dc","")</f>
        <v/>
      </c>
      <c r="N2218" s="14" t="str">
        <f t="shared" si="375"/>
        <v/>
      </c>
      <c r="O2218" s="14" t="str">
        <f>IF(timingTable[[#This Row],['[TRACECODE']:.1]]=141,"afterRx","")</f>
        <v/>
      </c>
      <c r="P2218" s="14" t="str">
        <f t="shared" si="376"/>
        <v/>
      </c>
      <c r="Q2218" s="14" t="str">
        <f t="shared" si="377"/>
        <v/>
      </c>
      <c r="R2218" s="14" t="str">
        <f t="shared" si="378"/>
        <v/>
      </c>
      <c r="S2218" s="14" t="str">
        <f t="shared" si="379"/>
        <v>EMPTY</v>
      </c>
      <c r="T2218" s="14" t="str">
        <f t="shared" si="380"/>
        <v>EMPTY</v>
      </c>
      <c r="U2218" s="14" t="str">
        <f t="shared" si="381"/>
        <v>EMPTY</v>
      </c>
      <c r="V2218" s="14" t="str">
        <f t="shared" si="382"/>
        <v>EMPTY</v>
      </c>
      <c r="W2218" s="14" t="str">
        <f>IF(L2218="beforeTx",timingTable[[#This Row],[FRT32_val]]-timingTable[[#This Row],[FRT32_trace]],"EMPTY")</f>
        <v>EMPTY</v>
      </c>
      <c r="X2218" s="14" t="str">
        <f t="shared" si="383"/>
        <v>EMPTY</v>
      </c>
      <c r="Y2218" s="14" t="str">
        <f t="shared" si="384"/>
        <v>EMPTY</v>
      </c>
      <c r="Z2218" s="14" t="str">
        <f>IF(AND(P2218="beforeRx",O2219="afterRx"),J2219-timingTable[[#This Row],[FRT32_trace]],"EMPTY")</f>
        <v>EMPTY</v>
      </c>
      <c r="AA2218" s="14" t="str">
        <f>IF(AND(timingTable[[#This Row],[txEnd]]="txEnd",Q2222="rxStart"),I2222-timingTable[[#This Row],[FRT32_val]],"EMPTY")</f>
        <v>EMPTY</v>
      </c>
    </row>
    <row r="2219" spans="1:27" x14ac:dyDescent="0.25">
      <c r="A2219" s="14" t="s">
        <v>7636</v>
      </c>
      <c r="B2219">
        <v>335696852765</v>
      </c>
      <c r="C2219" s="14" t="s">
        <v>15764</v>
      </c>
      <c r="D2219">
        <v>151</v>
      </c>
      <c r="E2219" s="14" t="s">
        <v>7876</v>
      </c>
      <c r="F2219" s="14" t="s">
        <v>7936</v>
      </c>
      <c r="G2219" s="14">
        <f>timingTable[[#This Row],[FRT_DEC]]-B2218</f>
        <v>19999</v>
      </c>
      <c r="H221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INFO]]))),H2218)</f>
        <v>145</v>
      </c>
      <c r="I221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19" s="14">
        <f>HEX2DEC(RIGHT(timingTable[[#This Row],[FRT_HEX]],MIN(LEN(timingTable[[#This Row],[FRT_HEX]])-2,8)))</f>
        <v>689403677</v>
      </c>
      <c r="K2219" s="14" t="str">
        <f>IF(timingTable[[#This Row],['[TRACECODE']:.1]]=140,"afterTx","")</f>
        <v/>
      </c>
      <c r="L2219" s="14" t="str">
        <f t="shared" si="374"/>
        <v/>
      </c>
      <c r="M2219" s="14" t="str">
        <f>IF(AND(H2219=H2218,K2218="afterTx",timingTable[[#This Row],['[TRACECODE']:.1]]=6),"dc","")</f>
        <v/>
      </c>
      <c r="N2219" s="14" t="str">
        <f t="shared" si="375"/>
        <v/>
      </c>
      <c r="O2219" s="14" t="str">
        <f>IF(timingTable[[#This Row],['[TRACECODE']:.1]]=141,"afterRx","")</f>
        <v/>
      </c>
      <c r="P2219" s="14" t="str">
        <f t="shared" si="376"/>
        <v/>
      </c>
      <c r="Q2219" s="14" t="str">
        <f t="shared" si="377"/>
        <v/>
      </c>
      <c r="R2219" s="14" t="str">
        <f t="shared" si="378"/>
        <v/>
      </c>
      <c r="S2219" s="14" t="str">
        <f t="shared" si="379"/>
        <v>EMPTY</v>
      </c>
      <c r="T2219" s="14" t="str">
        <f t="shared" si="380"/>
        <v>EMPTY</v>
      </c>
      <c r="U2219" s="14" t="str">
        <f t="shared" si="381"/>
        <v>EMPTY</v>
      </c>
      <c r="V2219" s="14" t="str">
        <f t="shared" si="382"/>
        <v>EMPTY</v>
      </c>
      <c r="W2219" s="14" t="str">
        <f>IF(L2219="beforeTx",timingTable[[#This Row],[FRT32_val]]-timingTable[[#This Row],[FRT32_trace]],"EMPTY")</f>
        <v>EMPTY</v>
      </c>
      <c r="X2219" s="14" t="str">
        <f t="shared" si="383"/>
        <v>EMPTY</v>
      </c>
      <c r="Y2219" s="14" t="str">
        <f t="shared" si="384"/>
        <v>EMPTY</v>
      </c>
      <c r="Z2219" s="14" t="str">
        <f>IF(AND(P2219="beforeRx",O2220="afterRx"),J2220-timingTable[[#This Row],[FRT32_trace]],"EMPTY")</f>
        <v>EMPTY</v>
      </c>
      <c r="AA2219" s="14" t="str">
        <f>IF(AND(timingTable[[#This Row],[txEnd]]="txEnd",Q2223="rxStart"),I2223-timingTable[[#This Row],[FRT32_val]],"EMPTY")</f>
        <v>EMPTY</v>
      </c>
    </row>
    <row r="2220" spans="1:27" x14ac:dyDescent="0.25">
      <c r="A2220" s="14" t="s">
        <v>7638</v>
      </c>
      <c r="B2220">
        <v>335696872765</v>
      </c>
      <c r="C2220" s="14" t="s">
        <v>15766</v>
      </c>
      <c r="D2220">
        <v>151</v>
      </c>
      <c r="E2220" s="14" t="s">
        <v>7876</v>
      </c>
      <c r="F2220" s="14" t="s">
        <v>7936</v>
      </c>
      <c r="G2220" s="14">
        <f>timingTable[[#This Row],[FRT_DEC]]-B2219</f>
        <v>20000</v>
      </c>
      <c r="H222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INFO]]))),H2219)</f>
        <v>145</v>
      </c>
      <c r="I222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0" s="14">
        <f>HEX2DEC(RIGHT(timingTable[[#This Row],[FRT_HEX]],MIN(LEN(timingTable[[#This Row],[FRT_HEX]])-2,8)))</f>
        <v>689423677</v>
      </c>
      <c r="K2220" s="14" t="str">
        <f>IF(timingTable[[#This Row],['[TRACECODE']:.1]]=140,"afterTx","")</f>
        <v/>
      </c>
      <c r="L2220" s="14" t="str">
        <f t="shared" si="374"/>
        <v/>
      </c>
      <c r="M2220" s="14" t="str">
        <f>IF(AND(H2220=H2219,K2219="afterTx",timingTable[[#This Row],['[TRACECODE']:.1]]=6),"dc","")</f>
        <v/>
      </c>
      <c r="N2220" s="14" t="str">
        <f t="shared" si="375"/>
        <v/>
      </c>
      <c r="O2220" s="14" t="str">
        <f>IF(timingTable[[#This Row],['[TRACECODE']:.1]]=141,"afterRx","")</f>
        <v/>
      </c>
      <c r="P2220" s="14" t="str">
        <f t="shared" si="376"/>
        <v/>
      </c>
      <c r="Q2220" s="14" t="str">
        <f t="shared" si="377"/>
        <v/>
      </c>
      <c r="R2220" s="14" t="str">
        <f t="shared" si="378"/>
        <v/>
      </c>
      <c r="S2220" s="14" t="str">
        <f t="shared" si="379"/>
        <v>EMPTY</v>
      </c>
      <c r="T2220" s="14" t="str">
        <f t="shared" si="380"/>
        <v>EMPTY</v>
      </c>
      <c r="U2220" s="14" t="str">
        <f t="shared" si="381"/>
        <v>EMPTY</v>
      </c>
      <c r="V2220" s="14" t="str">
        <f t="shared" si="382"/>
        <v>EMPTY</v>
      </c>
      <c r="W2220" s="14" t="str">
        <f>IF(L2220="beforeTx",timingTable[[#This Row],[FRT32_val]]-timingTable[[#This Row],[FRT32_trace]],"EMPTY")</f>
        <v>EMPTY</v>
      </c>
      <c r="X2220" s="14" t="str">
        <f t="shared" si="383"/>
        <v>EMPTY</v>
      </c>
      <c r="Y2220" s="14" t="str">
        <f t="shared" si="384"/>
        <v>EMPTY</v>
      </c>
      <c r="Z2220" s="14" t="str">
        <f>IF(AND(P2220="beforeRx",O2221="afterRx"),J2221-timingTable[[#This Row],[FRT32_trace]],"EMPTY")</f>
        <v>EMPTY</v>
      </c>
      <c r="AA2220" s="14" t="str">
        <f>IF(AND(timingTable[[#This Row],[txEnd]]="txEnd",Q2224="rxStart"),I2224-timingTable[[#This Row],[FRT32_val]],"EMPTY")</f>
        <v>EMPTY</v>
      </c>
    </row>
    <row r="2221" spans="1:27" x14ac:dyDescent="0.25">
      <c r="A2221" s="14" t="s">
        <v>7640</v>
      </c>
      <c r="B2221">
        <v>335696891697</v>
      </c>
      <c r="C2221" s="14" t="s">
        <v>15768</v>
      </c>
      <c r="D2221">
        <v>151</v>
      </c>
      <c r="E2221" s="14" t="s">
        <v>7876</v>
      </c>
      <c r="F2221" s="14" t="s">
        <v>7945</v>
      </c>
      <c r="G2221" s="14">
        <f>timingTable[[#This Row],[FRT_DEC]]-B2220</f>
        <v>18932</v>
      </c>
      <c r="H222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INFO]]))),H2220)</f>
        <v>145</v>
      </c>
      <c r="I222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21" s="14">
        <f>HEX2DEC(RIGHT(timingTable[[#This Row],[FRT_HEX]],MIN(LEN(timingTable[[#This Row],[FRT_HEX]])-2,8)))</f>
        <v>689442609</v>
      </c>
      <c r="K2221" s="14" t="str">
        <f>IF(timingTable[[#This Row],['[TRACECODE']:.1]]=140,"afterTx","")</f>
        <v/>
      </c>
      <c r="L2221" s="14" t="str">
        <f t="shared" si="374"/>
        <v/>
      </c>
      <c r="M2221" s="14" t="str">
        <f>IF(AND(H2221=H2220,K2220="afterTx",timingTable[[#This Row],['[TRACECODE']:.1]]=6),"dc","")</f>
        <v/>
      </c>
      <c r="N2221" s="14" t="str">
        <f t="shared" si="375"/>
        <v/>
      </c>
      <c r="O2221" s="14" t="str">
        <f>IF(timingTable[[#This Row],['[TRACECODE']:.1]]=141,"afterRx","")</f>
        <v/>
      </c>
      <c r="P2221" s="14" t="str">
        <f t="shared" si="376"/>
        <v/>
      </c>
      <c r="Q2221" s="14" t="str">
        <f t="shared" si="377"/>
        <v/>
      </c>
      <c r="R2221" s="14" t="str">
        <f t="shared" si="378"/>
        <v/>
      </c>
      <c r="S2221" s="14" t="str">
        <f t="shared" si="379"/>
        <v>EMPTY</v>
      </c>
      <c r="T2221" s="14" t="str">
        <f t="shared" si="380"/>
        <v>EMPTY</v>
      </c>
      <c r="U2221" s="14" t="str">
        <f t="shared" si="381"/>
        <v>EMPTY</v>
      </c>
      <c r="V2221" s="14" t="str">
        <f t="shared" si="382"/>
        <v>EMPTY</v>
      </c>
      <c r="W2221" s="14" t="str">
        <f>IF(L2221="beforeTx",timingTable[[#This Row],[FRT32_val]]-timingTable[[#This Row],[FRT32_trace]],"EMPTY")</f>
        <v>EMPTY</v>
      </c>
      <c r="X2221" s="14" t="str">
        <f t="shared" si="383"/>
        <v>EMPTY</v>
      </c>
      <c r="Y2221" s="14" t="str">
        <f t="shared" si="384"/>
        <v>EMPTY</v>
      </c>
      <c r="Z2221" s="14" t="str">
        <f>IF(AND(P2221="beforeRx",O2222="afterRx"),J2222-timingTable[[#This Row],[FRT32_trace]],"EMPTY")</f>
        <v>EMPTY</v>
      </c>
      <c r="AA2221" s="14" t="str">
        <f>IF(AND(timingTable[[#This Row],[txEnd]]="txEnd",Q2225="rxStart"),I2225-timingTable[[#This Row],[FRT32_val]],"EMPTY")</f>
        <v>EMPTY</v>
      </c>
    </row>
    <row r="2222" spans="1:27" x14ac:dyDescent="0.25">
      <c r="A2222" s="14" t="s">
        <v>7642</v>
      </c>
      <c r="B2222">
        <v>335696892765</v>
      </c>
      <c r="C2222" s="14" t="s">
        <v>15770</v>
      </c>
      <c r="D2222">
        <v>151</v>
      </c>
      <c r="E2222" s="14" t="s">
        <v>7876</v>
      </c>
      <c r="F2222" s="14" t="s">
        <v>7936</v>
      </c>
      <c r="G2222" s="14">
        <f>timingTable[[#This Row],[FRT_DEC]]-B2221</f>
        <v>1068</v>
      </c>
      <c r="H222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INFO]]))),H2221)</f>
        <v>145</v>
      </c>
      <c r="I222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2" s="14">
        <f>HEX2DEC(RIGHT(timingTable[[#This Row],[FRT_HEX]],MIN(LEN(timingTable[[#This Row],[FRT_HEX]])-2,8)))</f>
        <v>689443677</v>
      </c>
      <c r="K2222" s="14" t="str">
        <f>IF(timingTable[[#This Row],['[TRACECODE']:.1]]=140,"afterTx","")</f>
        <v/>
      </c>
      <c r="L2222" s="14" t="str">
        <f t="shared" si="374"/>
        <v/>
      </c>
      <c r="M2222" s="14" t="str">
        <f>IF(AND(H2222=H2221,K2221="afterTx",timingTable[[#This Row],['[TRACECODE']:.1]]=6),"dc","")</f>
        <v/>
      </c>
      <c r="N2222" s="14" t="str">
        <f t="shared" si="375"/>
        <v/>
      </c>
      <c r="O2222" s="14" t="str">
        <f>IF(timingTable[[#This Row],['[TRACECODE']:.1]]=141,"afterRx","")</f>
        <v/>
      </c>
      <c r="P2222" s="14" t="str">
        <f t="shared" si="376"/>
        <v/>
      </c>
      <c r="Q2222" s="14" t="str">
        <f t="shared" si="377"/>
        <v/>
      </c>
      <c r="R2222" s="14" t="str">
        <f t="shared" si="378"/>
        <v/>
      </c>
      <c r="S2222" s="14" t="str">
        <f t="shared" si="379"/>
        <v>EMPTY</v>
      </c>
      <c r="T2222" s="14" t="str">
        <f t="shared" si="380"/>
        <v>EMPTY</v>
      </c>
      <c r="U2222" s="14" t="str">
        <f t="shared" si="381"/>
        <v>EMPTY</v>
      </c>
      <c r="V2222" s="14" t="str">
        <f t="shared" si="382"/>
        <v>EMPTY</v>
      </c>
      <c r="W2222" s="14" t="str">
        <f>IF(L2222="beforeTx",timingTable[[#This Row],[FRT32_val]]-timingTable[[#This Row],[FRT32_trace]],"EMPTY")</f>
        <v>EMPTY</v>
      </c>
      <c r="X2222" s="14" t="str">
        <f t="shared" si="383"/>
        <v>EMPTY</v>
      </c>
      <c r="Y2222" s="14" t="str">
        <f t="shared" si="384"/>
        <v>EMPTY</v>
      </c>
      <c r="Z2222" s="14" t="str">
        <f>IF(AND(P2222="beforeRx",O2223="afterRx"),J2223-timingTable[[#This Row],[FRT32_trace]],"EMPTY")</f>
        <v>EMPTY</v>
      </c>
      <c r="AA2222" s="14" t="str">
        <f>IF(AND(timingTable[[#This Row],[txEnd]]="txEnd",Q2226="rxStart"),I2226-timingTable[[#This Row],[FRT32_val]],"EMPTY")</f>
        <v>EMPTY</v>
      </c>
    </row>
    <row r="2223" spans="1:27" x14ac:dyDescent="0.25">
      <c r="A2223" s="14" t="s">
        <v>7644</v>
      </c>
      <c r="B2223">
        <v>335696912765</v>
      </c>
      <c r="C2223" s="14" t="s">
        <v>15772</v>
      </c>
      <c r="D2223">
        <v>151</v>
      </c>
      <c r="E2223" s="14" t="s">
        <v>7876</v>
      </c>
      <c r="F2223" s="14" t="s">
        <v>7936</v>
      </c>
      <c r="G2223" s="14">
        <f>timingTable[[#This Row],[FRT_DEC]]-B2222</f>
        <v>20000</v>
      </c>
      <c r="H222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INFO]]))),H2222)</f>
        <v>145</v>
      </c>
      <c r="I222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3" s="14">
        <f>HEX2DEC(RIGHT(timingTable[[#This Row],[FRT_HEX]],MIN(LEN(timingTable[[#This Row],[FRT_HEX]])-2,8)))</f>
        <v>689463677</v>
      </c>
      <c r="K2223" s="14" t="str">
        <f>IF(timingTable[[#This Row],['[TRACECODE']:.1]]=140,"afterTx","")</f>
        <v/>
      </c>
      <c r="L2223" s="14" t="str">
        <f t="shared" si="374"/>
        <v/>
      </c>
      <c r="M2223" s="14" t="str">
        <f>IF(AND(H2223=H2222,K2222="afterTx",timingTable[[#This Row],['[TRACECODE']:.1]]=6),"dc","")</f>
        <v/>
      </c>
      <c r="N2223" s="14" t="str">
        <f t="shared" si="375"/>
        <v/>
      </c>
      <c r="O2223" s="14" t="str">
        <f>IF(timingTable[[#This Row],['[TRACECODE']:.1]]=141,"afterRx","")</f>
        <v/>
      </c>
      <c r="P2223" s="14" t="str">
        <f t="shared" si="376"/>
        <v/>
      </c>
      <c r="Q2223" s="14" t="str">
        <f t="shared" si="377"/>
        <v/>
      </c>
      <c r="R2223" s="14" t="str">
        <f t="shared" si="378"/>
        <v/>
      </c>
      <c r="S2223" s="14" t="str">
        <f t="shared" si="379"/>
        <v>EMPTY</v>
      </c>
      <c r="T2223" s="14" t="str">
        <f t="shared" si="380"/>
        <v>EMPTY</v>
      </c>
      <c r="U2223" s="14" t="str">
        <f t="shared" si="381"/>
        <v>EMPTY</v>
      </c>
      <c r="V2223" s="14" t="str">
        <f t="shared" si="382"/>
        <v>EMPTY</v>
      </c>
      <c r="W2223" s="14" t="str">
        <f>IF(L2223="beforeTx",timingTable[[#This Row],[FRT32_val]]-timingTable[[#This Row],[FRT32_trace]],"EMPTY")</f>
        <v>EMPTY</v>
      </c>
      <c r="X2223" s="14" t="str">
        <f t="shared" si="383"/>
        <v>EMPTY</v>
      </c>
      <c r="Y2223" s="14" t="str">
        <f t="shared" si="384"/>
        <v>EMPTY</v>
      </c>
      <c r="Z2223" s="14" t="str">
        <f>IF(AND(P2223="beforeRx",O2224="afterRx"),J2224-timingTable[[#This Row],[FRT32_trace]],"EMPTY")</f>
        <v>EMPTY</v>
      </c>
      <c r="AA2223" s="14" t="str">
        <f>IF(AND(timingTable[[#This Row],[txEnd]]="txEnd",Q2227="rxStart"),I2227-timingTable[[#This Row],[FRT32_val]],"EMPTY")</f>
        <v>EMPTY</v>
      </c>
    </row>
    <row r="2224" spans="1:27" x14ac:dyDescent="0.25">
      <c r="A2224" s="14" t="s">
        <v>7646</v>
      </c>
      <c r="B2224">
        <v>335696932765</v>
      </c>
      <c r="C2224" s="14" t="s">
        <v>15774</v>
      </c>
      <c r="D2224">
        <v>151</v>
      </c>
      <c r="E2224" s="14" t="s">
        <v>7876</v>
      </c>
      <c r="F2224" s="14" t="s">
        <v>7936</v>
      </c>
      <c r="G2224" s="14">
        <f>timingTable[[#This Row],[FRT_DEC]]-B2223</f>
        <v>20000</v>
      </c>
      <c r="H222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INFO]]))),H2223)</f>
        <v>145</v>
      </c>
      <c r="I222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4" s="14">
        <f>HEX2DEC(RIGHT(timingTable[[#This Row],[FRT_HEX]],MIN(LEN(timingTable[[#This Row],[FRT_HEX]])-2,8)))</f>
        <v>689483677</v>
      </c>
      <c r="K2224" s="14" t="str">
        <f>IF(timingTable[[#This Row],['[TRACECODE']:.1]]=140,"afterTx","")</f>
        <v/>
      </c>
      <c r="L2224" s="14" t="str">
        <f t="shared" si="374"/>
        <v/>
      </c>
      <c r="M2224" s="14" t="str">
        <f>IF(AND(H2224=H2223,K2223="afterTx",timingTable[[#This Row],['[TRACECODE']:.1]]=6),"dc","")</f>
        <v/>
      </c>
      <c r="N2224" s="14" t="str">
        <f t="shared" si="375"/>
        <v/>
      </c>
      <c r="O2224" s="14" t="str">
        <f>IF(timingTable[[#This Row],['[TRACECODE']:.1]]=141,"afterRx","")</f>
        <v/>
      </c>
      <c r="P2224" s="14" t="str">
        <f t="shared" si="376"/>
        <v/>
      </c>
      <c r="Q2224" s="14" t="str">
        <f t="shared" si="377"/>
        <v/>
      </c>
      <c r="R2224" s="14" t="str">
        <f t="shared" si="378"/>
        <v/>
      </c>
      <c r="S2224" s="14" t="str">
        <f t="shared" si="379"/>
        <v>EMPTY</v>
      </c>
      <c r="T2224" s="14" t="str">
        <f t="shared" si="380"/>
        <v>EMPTY</v>
      </c>
      <c r="U2224" s="14" t="str">
        <f t="shared" si="381"/>
        <v>EMPTY</v>
      </c>
      <c r="V2224" s="14" t="str">
        <f t="shared" si="382"/>
        <v>EMPTY</v>
      </c>
      <c r="W2224" s="14" t="str">
        <f>IF(L2224="beforeTx",timingTable[[#This Row],[FRT32_val]]-timingTable[[#This Row],[FRT32_trace]],"EMPTY")</f>
        <v>EMPTY</v>
      </c>
      <c r="X2224" s="14" t="str">
        <f t="shared" si="383"/>
        <v>EMPTY</v>
      </c>
      <c r="Y2224" s="14" t="str">
        <f t="shared" si="384"/>
        <v>EMPTY</v>
      </c>
      <c r="Z2224" s="14" t="str">
        <f>IF(AND(P2224="beforeRx",O2225="afterRx"),J2225-timingTable[[#This Row],[FRT32_trace]],"EMPTY")</f>
        <v>EMPTY</v>
      </c>
      <c r="AA2224" s="14" t="str">
        <f>IF(AND(timingTable[[#This Row],[txEnd]]="txEnd",Q2228="rxStart"),I2228-timingTable[[#This Row],[FRT32_val]],"EMPTY")</f>
        <v>EMPTY</v>
      </c>
    </row>
    <row r="2225" spans="1:27" x14ac:dyDescent="0.25">
      <c r="A2225" s="14" t="s">
        <v>7648</v>
      </c>
      <c r="B2225">
        <v>335696952765</v>
      </c>
      <c r="C2225" s="14" t="s">
        <v>15776</v>
      </c>
      <c r="D2225">
        <v>151</v>
      </c>
      <c r="E2225" s="14" t="s">
        <v>7876</v>
      </c>
      <c r="F2225" s="14" t="s">
        <v>7936</v>
      </c>
      <c r="G2225" s="14">
        <f>timingTable[[#This Row],[FRT_DEC]]-B2224</f>
        <v>20000</v>
      </c>
      <c r="H222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INFO]]))),H2224)</f>
        <v>145</v>
      </c>
      <c r="I222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5" s="14">
        <f>HEX2DEC(RIGHT(timingTable[[#This Row],[FRT_HEX]],MIN(LEN(timingTable[[#This Row],[FRT_HEX]])-2,8)))</f>
        <v>689503677</v>
      </c>
      <c r="K2225" s="14" t="str">
        <f>IF(timingTable[[#This Row],['[TRACECODE']:.1]]=140,"afterTx","")</f>
        <v/>
      </c>
      <c r="L2225" s="14" t="str">
        <f t="shared" si="374"/>
        <v/>
      </c>
      <c r="M2225" s="14" t="str">
        <f>IF(AND(H2225=H2224,K2224="afterTx",timingTable[[#This Row],['[TRACECODE']:.1]]=6),"dc","")</f>
        <v/>
      </c>
      <c r="N2225" s="14" t="str">
        <f t="shared" si="375"/>
        <v/>
      </c>
      <c r="O2225" s="14" t="str">
        <f>IF(timingTable[[#This Row],['[TRACECODE']:.1]]=141,"afterRx","")</f>
        <v/>
      </c>
      <c r="P2225" s="14" t="str">
        <f t="shared" si="376"/>
        <v/>
      </c>
      <c r="Q2225" s="14" t="str">
        <f t="shared" si="377"/>
        <v/>
      </c>
      <c r="R2225" s="14" t="str">
        <f t="shared" si="378"/>
        <v/>
      </c>
      <c r="S2225" s="14" t="str">
        <f t="shared" si="379"/>
        <v>EMPTY</v>
      </c>
      <c r="T2225" s="14" t="str">
        <f t="shared" si="380"/>
        <v>EMPTY</v>
      </c>
      <c r="U2225" s="14" t="str">
        <f t="shared" si="381"/>
        <v>EMPTY</v>
      </c>
      <c r="V2225" s="14" t="str">
        <f t="shared" si="382"/>
        <v>EMPTY</v>
      </c>
      <c r="W2225" s="14" t="str">
        <f>IF(L2225="beforeTx",timingTable[[#This Row],[FRT32_val]]-timingTable[[#This Row],[FRT32_trace]],"EMPTY")</f>
        <v>EMPTY</v>
      </c>
      <c r="X2225" s="14" t="str">
        <f t="shared" si="383"/>
        <v>EMPTY</v>
      </c>
      <c r="Y2225" s="14" t="str">
        <f t="shared" si="384"/>
        <v>EMPTY</v>
      </c>
      <c r="Z2225" s="14" t="str">
        <f>IF(AND(P2225="beforeRx",O2226="afterRx"),J2226-timingTable[[#This Row],[FRT32_trace]],"EMPTY")</f>
        <v>EMPTY</v>
      </c>
      <c r="AA2225" s="14" t="str">
        <f>IF(AND(timingTable[[#This Row],[txEnd]]="txEnd",Q2229="rxStart"),I2229-timingTable[[#This Row],[FRT32_val]],"EMPTY")</f>
        <v>EMPTY</v>
      </c>
    </row>
    <row r="2226" spans="1:27" x14ac:dyDescent="0.25">
      <c r="A2226" s="14" t="s">
        <v>7650</v>
      </c>
      <c r="B2226">
        <v>335696972766</v>
      </c>
      <c r="C2226" s="14" t="s">
        <v>15778</v>
      </c>
      <c r="D2226">
        <v>151</v>
      </c>
      <c r="E2226" s="14" t="s">
        <v>7876</v>
      </c>
      <c r="F2226" s="14" t="s">
        <v>7936</v>
      </c>
      <c r="G2226" s="14">
        <f>timingTable[[#This Row],[FRT_DEC]]-B2225</f>
        <v>20001</v>
      </c>
      <c r="H222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INFO]]))),H2225)</f>
        <v>145</v>
      </c>
      <c r="I222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6" s="14">
        <f>HEX2DEC(RIGHT(timingTable[[#This Row],[FRT_HEX]],MIN(LEN(timingTable[[#This Row],[FRT_HEX]])-2,8)))</f>
        <v>689523678</v>
      </c>
      <c r="K2226" s="14" t="str">
        <f>IF(timingTable[[#This Row],['[TRACECODE']:.1]]=140,"afterTx","")</f>
        <v/>
      </c>
      <c r="L2226" s="14" t="str">
        <f t="shared" si="374"/>
        <v/>
      </c>
      <c r="M2226" s="14" t="str">
        <f>IF(AND(H2226=H2225,K2225="afterTx",timingTable[[#This Row],['[TRACECODE']:.1]]=6),"dc","")</f>
        <v/>
      </c>
      <c r="N2226" s="14" t="str">
        <f t="shared" si="375"/>
        <v/>
      </c>
      <c r="O2226" s="14" t="str">
        <f>IF(timingTable[[#This Row],['[TRACECODE']:.1]]=141,"afterRx","")</f>
        <v/>
      </c>
      <c r="P2226" s="14" t="str">
        <f t="shared" si="376"/>
        <v/>
      </c>
      <c r="Q2226" s="14" t="str">
        <f t="shared" si="377"/>
        <v/>
      </c>
      <c r="R2226" s="14" t="str">
        <f t="shared" si="378"/>
        <v/>
      </c>
      <c r="S2226" s="14" t="str">
        <f t="shared" si="379"/>
        <v>EMPTY</v>
      </c>
      <c r="T2226" s="14" t="str">
        <f t="shared" si="380"/>
        <v>EMPTY</v>
      </c>
      <c r="U2226" s="14" t="str">
        <f t="shared" si="381"/>
        <v>EMPTY</v>
      </c>
      <c r="V2226" s="14" t="str">
        <f t="shared" si="382"/>
        <v>EMPTY</v>
      </c>
      <c r="W2226" s="14" t="str">
        <f>IF(L2226="beforeTx",timingTable[[#This Row],[FRT32_val]]-timingTable[[#This Row],[FRT32_trace]],"EMPTY")</f>
        <v>EMPTY</v>
      </c>
      <c r="X2226" s="14" t="str">
        <f t="shared" si="383"/>
        <v>EMPTY</v>
      </c>
      <c r="Y2226" s="14" t="str">
        <f t="shared" si="384"/>
        <v>EMPTY</v>
      </c>
      <c r="Z2226" s="14" t="str">
        <f>IF(AND(P2226="beforeRx",O2227="afterRx"),J2227-timingTable[[#This Row],[FRT32_trace]],"EMPTY")</f>
        <v>EMPTY</v>
      </c>
      <c r="AA2226" s="14" t="str">
        <f>IF(AND(timingTable[[#This Row],[txEnd]]="txEnd",Q2230="rxStart"),I2230-timingTable[[#This Row],[FRT32_val]],"EMPTY")</f>
        <v>EMPTY</v>
      </c>
    </row>
    <row r="2227" spans="1:27" x14ac:dyDescent="0.25">
      <c r="A2227" s="14" t="s">
        <v>7652</v>
      </c>
      <c r="B2227">
        <v>335696991697</v>
      </c>
      <c r="C2227" s="14" t="s">
        <v>15780</v>
      </c>
      <c r="D2227">
        <v>151</v>
      </c>
      <c r="E2227" s="14" t="s">
        <v>7876</v>
      </c>
      <c r="F2227" s="14" t="s">
        <v>7945</v>
      </c>
      <c r="G2227" s="14">
        <f>timingTable[[#This Row],[FRT_DEC]]-B2226</f>
        <v>18931</v>
      </c>
      <c r="H222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INFO]]))),H2226)</f>
        <v>145</v>
      </c>
      <c r="I222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27" s="14">
        <f>HEX2DEC(RIGHT(timingTable[[#This Row],[FRT_HEX]],MIN(LEN(timingTable[[#This Row],[FRT_HEX]])-2,8)))</f>
        <v>689542609</v>
      </c>
      <c r="K2227" s="14" t="str">
        <f>IF(timingTable[[#This Row],['[TRACECODE']:.1]]=140,"afterTx","")</f>
        <v/>
      </c>
      <c r="L2227" s="14" t="str">
        <f t="shared" si="374"/>
        <v/>
      </c>
      <c r="M2227" s="14" t="str">
        <f>IF(AND(H2227=H2226,K2226="afterTx",timingTable[[#This Row],['[TRACECODE']:.1]]=6),"dc","")</f>
        <v/>
      </c>
      <c r="N2227" s="14" t="str">
        <f t="shared" si="375"/>
        <v/>
      </c>
      <c r="O2227" s="14" t="str">
        <f>IF(timingTable[[#This Row],['[TRACECODE']:.1]]=141,"afterRx","")</f>
        <v/>
      </c>
      <c r="P2227" s="14" t="str">
        <f t="shared" si="376"/>
        <v/>
      </c>
      <c r="Q2227" s="14" t="str">
        <f t="shared" si="377"/>
        <v/>
      </c>
      <c r="R2227" s="14" t="str">
        <f t="shared" si="378"/>
        <v/>
      </c>
      <c r="S2227" s="14" t="str">
        <f t="shared" si="379"/>
        <v>EMPTY</v>
      </c>
      <c r="T2227" s="14" t="str">
        <f t="shared" si="380"/>
        <v>EMPTY</v>
      </c>
      <c r="U2227" s="14" t="str">
        <f t="shared" si="381"/>
        <v>EMPTY</v>
      </c>
      <c r="V2227" s="14" t="str">
        <f t="shared" si="382"/>
        <v>EMPTY</v>
      </c>
      <c r="W2227" s="14" t="str">
        <f>IF(L2227="beforeTx",timingTable[[#This Row],[FRT32_val]]-timingTable[[#This Row],[FRT32_trace]],"EMPTY")</f>
        <v>EMPTY</v>
      </c>
      <c r="X2227" s="14" t="str">
        <f t="shared" si="383"/>
        <v>EMPTY</v>
      </c>
      <c r="Y2227" s="14" t="str">
        <f t="shared" si="384"/>
        <v>EMPTY</v>
      </c>
      <c r="Z2227" s="14" t="str">
        <f>IF(AND(P2227="beforeRx",O2228="afterRx"),J2228-timingTable[[#This Row],[FRT32_trace]],"EMPTY")</f>
        <v>EMPTY</v>
      </c>
      <c r="AA2227" s="14" t="str">
        <f>IF(AND(timingTable[[#This Row],[txEnd]]="txEnd",Q2231="rxStart"),I2231-timingTable[[#This Row],[FRT32_val]],"EMPTY")</f>
        <v>EMPTY</v>
      </c>
    </row>
    <row r="2228" spans="1:27" x14ac:dyDescent="0.25">
      <c r="A2228" s="14" t="s">
        <v>7654</v>
      </c>
      <c r="B2228">
        <v>335696992765</v>
      </c>
      <c r="C2228" s="14" t="s">
        <v>15782</v>
      </c>
      <c r="D2228">
        <v>151</v>
      </c>
      <c r="E2228" s="14" t="s">
        <v>7876</v>
      </c>
      <c r="F2228" s="14" t="s">
        <v>7936</v>
      </c>
      <c r="G2228" s="14">
        <f>timingTable[[#This Row],[FRT_DEC]]-B2227</f>
        <v>1068</v>
      </c>
      <c r="H222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INFO]]))),H2227)</f>
        <v>145</v>
      </c>
      <c r="I222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8" s="14">
        <f>HEX2DEC(RIGHT(timingTable[[#This Row],[FRT_HEX]],MIN(LEN(timingTable[[#This Row],[FRT_HEX]])-2,8)))</f>
        <v>689543677</v>
      </c>
      <c r="K2228" s="14" t="str">
        <f>IF(timingTable[[#This Row],['[TRACECODE']:.1]]=140,"afterTx","")</f>
        <v/>
      </c>
      <c r="L2228" s="14" t="str">
        <f t="shared" si="374"/>
        <v/>
      </c>
      <c r="M2228" s="14" t="str">
        <f>IF(AND(H2228=H2227,K2227="afterTx",timingTable[[#This Row],['[TRACECODE']:.1]]=6),"dc","")</f>
        <v/>
      </c>
      <c r="N2228" s="14" t="str">
        <f t="shared" si="375"/>
        <v/>
      </c>
      <c r="O2228" s="14" t="str">
        <f>IF(timingTable[[#This Row],['[TRACECODE']:.1]]=141,"afterRx","")</f>
        <v/>
      </c>
      <c r="P2228" s="14" t="str">
        <f t="shared" si="376"/>
        <v/>
      </c>
      <c r="Q2228" s="14" t="str">
        <f t="shared" si="377"/>
        <v/>
      </c>
      <c r="R2228" s="14" t="str">
        <f t="shared" si="378"/>
        <v/>
      </c>
      <c r="S2228" s="14" t="str">
        <f t="shared" si="379"/>
        <v>EMPTY</v>
      </c>
      <c r="T2228" s="14" t="str">
        <f t="shared" si="380"/>
        <v>EMPTY</v>
      </c>
      <c r="U2228" s="14" t="str">
        <f t="shared" si="381"/>
        <v>EMPTY</v>
      </c>
      <c r="V2228" s="14" t="str">
        <f t="shared" si="382"/>
        <v>EMPTY</v>
      </c>
      <c r="W2228" s="14" t="str">
        <f>IF(L2228="beforeTx",timingTable[[#This Row],[FRT32_val]]-timingTable[[#This Row],[FRT32_trace]],"EMPTY")</f>
        <v>EMPTY</v>
      </c>
      <c r="X2228" s="14" t="str">
        <f t="shared" si="383"/>
        <v>EMPTY</v>
      </c>
      <c r="Y2228" s="14" t="str">
        <f t="shared" si="384"/>
        <v>EMPTY</v>
      </c>
      <c r="Z2228" s="14" t="str">
        <f>IF(AND(P2228="beforeRx",O2229="afterRx"),J2229-timingTable[[#This Row],[FRT32_trace]],"EMPTY")</f>
        <v>EMPTY</v>
      </c>
      <c r="AA2228" s="14" t="str">
        <f>IF(AND(timingTable[[#This Row],[txEnd]]="txEnd",Q2232="rxStart"),I2232-timingTable[[#This Row],[FRT32_val]],"EMPTY")</f>
        <v>EMPTY</v>
      </c>
    </row>
    <row r="2229" spans="1:27" x14ac:dyDescent="0.25">
      <c r="A2229" s="14" t="s">
        <v>7656</v>
      </c>
      <c r="B2229">
        <v>335697012765</v>
      </c>
      <c r="C2229" s="14" t="s">
        <v>15784</v>
      </c>
      <c r="D2229">
        <v>151</v>
      </c>
      <c r="E2229" s="14" t="s">
        <v>7876</v>
      </c>
      <c r="F2229" s="14" t="s">
        <v>7936</v>
      </c>
      <c r="G2229" s="14">
        <f>timingTable[[#This Row],[FRT_DEC]]-B2228</f>
        <v>20000</v>
      </c>
      <c r="H222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INFO]]))),H2228)</f>
        <v>145</v>
      </c>
      <c r="I222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29" s="14">
        <f>HEX2DEC(RIGHT(timingTable[[#This Row],[FRT_HEX]],MIN(LEN(timingTable[[#This Row],[FRT_HEX]])-2,8)))</f>
        <v>689563677</v>
      </c>
      <c r="K2229" s="14" t="str">
        <f>IF(timingTable[[#This Row],['[TRACECODE']:.1]]=140,"afterTx","")</f>
        <v/>
      </c>
      <c r="L2229" s="14" t="str">
        <f t="shared" si="374"/>
        <v/>
      </c>
      <c r="M2229" s="14" t="str">
        <f>IF(AND(H2229=H2228,K2228="afterTx",timingTable[[#This Row],['[TRACECODE']:.1]]=6),"dc","")</f>
        <v/>
      </c>
      <c r="N2229" s="14" t="str">
        <f t="shared" si="375"/>
        <v/>
      </c>
      <c r="O2229" s="14" t="str">
        <f>IF(timingTable[[#This Row],['[TRACECODE']:.1]]=141,"afterRx","")</f>
        <v/>
      </c>
      <c r="P2229" s="14" t="str">
        <f t="shared" si="376"/>
        <v/>
      </c>
      <c r="Q2229" s="14" t="str">
        <f t="shared" si="377"/>
        <v/>
      </c>
      <c r="R2229" s="14" t="str">
        <f t="shared" si="378"/>
        <v/>
      </c>
      <c r="S2229" s="14" t="str">
        <f t="shared" si="379"/>
        <v>EMPTY</v>
      </c>
      <c r="T2229" s="14" t="str">
        <f t="shared" si="380"/>
        <v>EMPTY</v>
      </c>
      <c r="U2229" s="14" t="str">
        <f t="shared" si="381"/>
        <v>EMPTY</v>
      </c>
      <c r="V2229" s="14" t="str">
        <f t="shared" si="382"/>
        <v>EMPTY</v>
      </c>
      <c r="W2229" s="14" t="str">
        <f>IF(L2229="beforeTx",timingTable[[#This Row],[FRT32_val]]-timingTable[[#This Row],[FRT32_trace]],"EMPTY")</f>
        <v>EMPTY</v>
      </c>
      <c r="X2229" s="14" t="str">
        <f t="shared" si="383"/>
        <v>EMPTY</v>
      </c>
      <c r="Y2229" s="14" t="str">
        <f t="shared" si="384"/>
        <v>EMPTY</v>
      </c>
      <c r="Z2229" s="14" t="str">
        <f>IF(AND(P2229="beforeRx",O2230="afterRx"),J2230-timingTable[[#This Row],[FRT32_trace]],"EMPTY")</f>
        <v>EMPTY</v>
      </c>
      <c r="AA2229" s="14" t="str">
        <f>IF(AND(timingTable[[#This Row],[txEnd]]="txEnd",Q2233="rxStart"),I2233-timingTable[[#This Row],[FRT32_val]],"EMPTY")</f>
        <v>EMPTY</v>
      </c>
    </row>
    <row r="2230" spans="1:27" x14ac:dyDescent="0.25">
      <c r="A2230" s="14" t="s">
        <v>7658</v>
      </c>
      <c r="B2230">
        <v>335697032765</v>
      </c>
      <c r="C2230" s="14" t="s">
        <v>15786</v>
      </c>
      <c r="D2230">
        <v>151</v>
      </c>
      <c r="E2230" s="14" t="s">
        <v>7876</v>
      </c>
      <c r="F2230" s="14" t="s">
        <v>7936</v>
      </c>
      <c r="G2230" s="14">
        <f>timingTable[[#This Row],[FRT_DEC]]-B2229</f>
        <v>20000</v>
      </c>
      <c r="H223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INFO]]))),H2229)</f>
        <v>145</v>
      </c>
      <c r="I223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0" s="14">
        <f>HEX2DEC(RIGHT(timingTable[[#This Row],[FRT_HEX]],MIN(LEN(timingTable[[#This Row],[FRT_HEX]])-2,8)))</f>
        <v>689583677</v>
      </c>
      <c r="K2230" s="14" t="str">
        <f>IF(timingTable[[#This Row],['[TRACECODE']:.1]]=140,"afterTx","")</f>
        <v/>
      </c>
      <c r="L2230" s="14" t="str">
        <f t="shared" si="374"/>
        <v/>
      </c>
      <c r="M2230" s="14" t="str">
        <f>IF(AND(H2230=H2229,K2229="afterTx",timingTable[[#This Row],['[TRACECODE']:.1]]=6),"dc","")</f>
        <v/>
      </c>
      <c r="N2230" s="14" t="str">
        <f t="shared" si="375"/>
        <v/>
      </c>
      <c r="O2230" s="14" t="str">
        <f>IF(timingTable[[#This Row],['[TRACECODE']:.1]]=141,"afterRx","")</f>
        <v/>
      </c>
      <c r="P2230" s="14" t="str">
        <f t="shared" si="376"/>
        <v/>
      </c>
      <c r="Q2230" s="14" t="str">
        <f t="shared" si="377"/>
        <v/>
      </c>
      <c r="R2230" s="14" t="str">
        <f t="shared" si="378"/>
        <v/>
      </c>
      <c r="S2230" s="14" t="str">
        <f t="shared" si="379"/>
        <v>EMPTY</v>
      </c>
      <c r="T2230" s="14" t="str">
        <f t="shared" si="380"/>
        <v>EMPTY</v>
      </c>
      <c r="U2230" s="14" t="str">
        <f t="shared" si="381"/>
        <v>EMPTY</v>
      </c>
      <c r="V2230" s="14" t="str">
        <f t="shared" si="382"/>
        <v>EMPTY</v>
      </c>
      <c r="W2230" s="14" t="str">
        <f>IF(L2230="beforeTx",timingTable[[#This Row],[FRT32_val]]-timingTable[[#This Row],[FRT32_trace]],"EMPTY")</f>
        <v>EMPTY</v>
      </c>
      <c r="X2230" s="14" t="str">
        <f t="shared" si="383"/>
        <v>EMPTY</v>
      </c>
      <c r="Y2230" s="14" t="str">
        <f t="shared" si="384"/>
        <v>EMPTY</v>
      </c>
      <c r="Z2230" s="14" t="str">
        <f>IF(AND(P2230="beforeRx",O2231="afterRx"),J2231-timingTable[[#This Row],[FRT32_trace]],"EMPTY")</f>
        <v>EMPTY</v>
      </c>
      <c r="AA2230" s="14" t="str">
        <f>IF(AND(timingTable[[#This Row],[txEnd]]="txEnd",Q2234="rxStart"),I2234-timingTable[[#This Row],[FRT32_val]],"EMPTY")</f>
        <v>EMPTY</v>
      </c>
    </row>
    <row r="2231" spans="1:27" x14ac:dyDescent="0.25">
      <c r="A2231" s="14" t="s">
        <v>7660</v>
      </c>
      <c r="B2231">
        <v>335697052765</v>
      </c>
      <c r="C2231" s="14" t="s">
        <v>15788</v>
      </c>
      <c r="D2231">
        <v>151</v>
      </c>
      <c r="E2231" s="14" t="s">
        <v>7876</v>
      </c>
      <c r="F2231" s="14" t="s">
        <v>7936</v>
      </c>
      <c r="G2231" s="14">
        <f>timingTable[[#This Row],[FRT_DEC]]-B2230</f>
        <v>20000</v>
      </c>
      <c r="H223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INFO]]))),H2230)</f>
        <v>145</v>
      </c>
      <c r="I223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1" s="14">
        <f>HEX2DEC(RIGHT(timingTable[[#This Row],[FRT_HEX]],MIN(LEN(timingTable[[#This Row],[FRT_HEX]])-2,8)))</f>
        <v>689603677</v>
      </c>
      <c r="K2231" s="14" t="str">
        <f>IF(timingTable[[#This Row],['[TRACECODE']:.1]]=140,"afterTx","")</f>
        <v/>
      </c>
      <c r="L2231" s="14" t="str">
        <f t="shared" si="374"/>
        <v/>
      </c>
      <c r="M2231" s="14" t="str">
        <f>IF(AND(H2231=H2230,K2230="afterTx",timingTable[[#This Row],['[TRACECODE']:.1]]=6),"dc","")</f>
        <v/>
      </c>
      <c r="N2231" s="14" t="str">
        <f t="shared" si="375"/>
        <v/>
      </c>
      <c r="O2231" s="14" t="str">
        <f>IF(timingTable[[#This Row],['[TRACECODE']:.1]]=141,"afterRx","")</f>
        <v/>
      </c>
      <c r="P2231" s="14" t="str">
        <f t="shared" si="376"/>
        <v/>
      </c>
      <c r="Q2231" s="14" t="str">
        <f t="shared" si="377"/>
        <v/>
      </c>
      <c r="R2231" s="14" t="str">
        <f t="shared" si="378"/>
        <v/>
      </c>
      <c r="S2231" s="14" t="str">
        <f t="shared" si="379"/>
        <v>EMPTY</v>
      </c>
      <c r="T2231" s="14" t="str">
        <f t="shared" si="380"/>
        <v>EMPTY</v>
      </c>
      <c r="U2231" s="14" t="str">
        <f t="shared" si="381"/>
        <v>EMPTY</v>
      </c>
      <c r="V2231" s="14" t="str">
        <f t="shared" si="382"/>
        <v>EMPTY</v>
      </c>
      <c r="W2231" s="14" t="str">
        <f>IF(L2231="beforeTx",timingTable[[#This Row],[FRT32_val]]-timingTable[[#This Row],[FRT32_trace]],"EMPTY")</f>
        <v>EMPTY</v>
      </c>
      <c r="X2231" s="14" t="str">
        <f t="shared" si="383"/>
        <v>EMPTY</v>
      </c>
      <c r="Y2231" s="14" t="str">
        <f t="shared" si="384"/>
        <v>EMPTY</v>
      </c>
      <c r="Z2231" s="14" t="str">
        <f>IF(AND(P2231="beforeRx",O2232="afterRx"),J2232-timingTable[[#This Row],[FRT32_trace]],"EMPTY")</f>
        <v>EMPTY</v>
      </c>
      <c r="AA2231" s="14" t="str">
        <f>IF(AND(timingTable[[#This Row],[txEnd]]="txEnd",Q2235="rxStart"),I2235-timingTable[[#This Row],[FRT32_val]],"EMPTY")</f>
        <v>EMPTY</v>
      </c>
    </row>
    <row r="2232" spans="1:27" x14ac:dyDescent="0.25">
      <c r="A2232" s="14" t="s">
        <v>7662</v>
      </c>
      <c r="B2232">
        <v>335697072765</v>
      </c>
      <c r="C2232" s="14" t="s">
        <v>15790</v>
      </c>
      <c r="D2232">
        <v>151</v>
      </c>
      <c r="E2232" s="14" t="s">
        <v>7876</v>
      </c>
      <c r="F2232" s="14" t="s">
        <v>7936</v>
      </c>
      <c r="G2232" s="14">
        <f>timingTable[[#This Row],[FRT_DEC]]-B2231</f>
        <v>20000</v>
      </c>
      <c r="H223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INFO]]))),H2231)</f>
        <v>145</v>
      </c>
      <c r="I223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2" s="14">
        <f>HEX2DEC(RIGHT(timingTable[[#This Row],[FRT_HEX]],MIN(LEN(timingTable[[#This Row],[FRT_HEX]])-2,8)))</f>
        <v>689623677</v>
      </c>
      <c r="K2232" s="14" t="str">
        <f>IF(timingTable[[#This Row],['[TRACECODE']:.1]]=140,"afterTx","")</f>
        <v/>
      </c>
      <c r="L2232" s="14" t="str">
        <f t="shared" si="374"/>
        <v/>
      </c>
      <c r="M2232" s="14" t="str">
        <f>IF(AND(H2232=H2231,K2231="afterTx",timingTable[[#This Row],['[TRACECODE']:.1]]=6),"dc","")</f>
        <v/>
      </c>
      <c r="N2232" s="14" t="str">
        <f t="shared" si="375"/>
        <v/>
      </c>
      <c r="O2232" s="14" t="str">
        <f>IF(timingTable[[#This Row],['[TRACECODE']:.1]]=141,"afterRx","")</f>
        <v/>
      </c>
      <c r="P2232" s="14" t="str">
        <f t="shared" si="376"/>
        <v/>
      </c>
      <c r="Q2232" s="14" t="str">
        <f t="shared" si="377"/>
        <v/>
      </c>
      <c r="R2232" s="14" t="str">
        <f t="shared" si="378"/>
        <v/>
      </c>
      <c r="S2232" s="14" t="str">
        <f t="shared" si="379"/>
        <v>EMPTY</v>
      </c>
      <c r="T2232" s="14" t="str">
        <f t="shared" si="380"/>
        <v>EMPTY</v>
      </c>
      <c r="U2232" s="14" t="str">
        <f t="shared" si="381"/>
        <v>EMPTY</v>
      </c>
      <c r="V2232" s="14" t="str">
        <f t="shared" si="382"/>
        <v>EMPTY</v>
      </c>
      <c r="W2232" s="14" t="str">
        <f>IF(L2232="beforeTx",timingTable[[#This Row],[FRT32_val]]-timingTable[[#This Row],[FRT32_trace]],"EMPTY")</f>
        <v>EMPTY</v>
      </c>
      <c r="X2232" s="14" t="str">
        <f t="shared" si="383"/>
        <v>EMPTY</v>
      </c>
      <c r="Y2232" s="14" t="str">
        <f t="shared" si="384"/>
        <v>EMPTY</v>
      </c>
      <c r="Z2232" s="14" t="str">
        <f>IF(AND(P2232="beforeRx",O2233="afterRx"),J2233-timingTable[[#This Row],[FRT32_trace]],"EMPTY")</f>
        <v>EMPTY</v>
      </c>
      <c r="AA2232" s="14" t="str">
        <f>IF(AND(timingTable[[#This Row],[txEnd]]="txEnd",Q2236="rxStart"),I2236-timingTable[[#This Row],[FRT32_val]],"EMPTY")</f>
        <v>EMPTY</v>
      </c>
    </row>
    <row r="2233" spans="1:27" x14ac:dyDescent="0.25">
      <c r="A2233" s="14" t="s">
        <v>7664</v>
      </c>
      <c r="B2233">
        <v>335697091697</v>
      </c>
      <c r="C2233" s="14" t="s">
        <v>15792</v>
      </c>
      <c r="D2233">
        <v>151</v>
      </c>
      <c r="E2233" s="14" t="s">
        <v>7876</v>
      </c>
      <c r="F2233" s="14" t="s">
        <v>7945</v>
      </c>
      <c r="G2233" s="14">
        <f>timingTable[[#This Row],[FRT_DEC]]-B2232</f>
        <v>18932</v>
      </c>
      <c r="H223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INFO]]))),H2232)</f>
        <v>145</v>
      </c>
      <c r="I223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33" s="14">
        <f>HEX2DEC(RIGHT(timingTable[[#This Row],[FRT_HEX]],MIN(LEN(timingTable[[#This Row],[FRT_HEX]])-2,8)))</f>
        <v>689642609</v>
      </c>
      <c r="K2233" s="14" t="str">
        <f>IF(timingTable[[#This Row],['[TRACECODE']:.1]]=140,"afterTx","")</f>
        <v/>
      </c>
      <c r="L2233" s="14" t="str">
        <f t="shared" si="374"/>
        <v/>
      </c>
      <c r="M2233" s="14" t="str">
        <f>IF(AND(H2233=H2232,K2232="afterTx",timingTable[[#This Row],['[TRACECODE']:.1]]=6),"dc","")</f>
        <v/>
      </c>
      <c r="N2233" s="14" t="str">
        <f t="shared" si="375"/>
        <v/>
      </c>
      <c r="O2233" s="14" t="str">
        <f>IF(timingTable[[#This Row],['[TRACECODE']:.1]]=141,"afterRx","")</f>
        <v/>
      </c>
      <c r="P2233" s="14" t="str">
        <f t="shared" si="376"/>
        <v/>
      </c>
      <c r="Q2233" s="14" t="str">
        <f t="shared" si="377"/>
        <v/>
      </c>
      <c r="R2233" s="14" t="str">
        <f t="shared" si="378"/>
        <v/>
      </c>
      <c r="S2233" s="14" t="str">
        <f t="shared" si="379"/>
        <v>EMPTY</v>
      </c>
      <c r="T2233" s="14" t="str">
        <f t="shared" si="380"/>
        <v>EMPTY</v>
      </c>
      <c r="U2233" s="14" t="str">
        <f t="shared" si="381"/>
        <v>EMPTY</v>
      </c>
      <c r="V2233" s="14" t="str">
        <f t="shared" si="382"/>
        <v>EMPTY</v>
      </c>
      <c r="W2233" s="14" t="str">
        <f>IF(L2233="beforeTx",timingTable[[#This Row],[FRT32_val]]-timingTable[[#This Row],[FRT32_trace]],"EMPTY")</f>
        <v>EMPTY</v>
      </c>
      <c r="X2233" s="14" t="str">
        <f t="shared" si="383"/>
        <v>EMPTY</v>
      </c>
      <c r="Y2233" s="14" t="str">
        <f t="shared" si="384"/>
        <v>EMPTY</v>
      </c>
      <c r="Z2233" s="14" t="str">
        <f>IF(AND(P2233="beforeRx",O2234="afterRx"),J2234-timingTable[[#This Row],[FRT32_trace]],"EMPTY")</f>
        <v>EMPTY</v>
      </c>
      <c r="AA2233" s="14" t="str">
        <f>IF(AND(timingTable[[#This Row],[txEnd]]="txEnd",Q2237="rxStart"),I2237-timingTable[[#This Row],[FRT32_val]],"EMPTY")</f>
        <v>EMPTY</v>
      </c>
    </row>
    <row r="2234" spans="1:27" x14ac:dyDescent="0.25">
      <c r="A2234" s="14" t="s">
        <v>7667</v>
      </c>
      <c r="B2234">
        <v>335697092765</v>
      </c>
      <c r="C2234" s="14" t="s">
        <v>15794</v>
      </c>
      <c r="D2234">
        <v>151</v>
      </c>
      <c r="E2234" s="14" t="s">
        <v>7876</v>
      </c>
      <c r="F2234" s="14" t="s">
        <v>7936</v>
      </c>
      <c r="G2234" s="14">
        <f>timingTable[[#This Row],[FRT_DEC]]-B2233</f>
        <v>1068</v>
      </c>
      <c r="H223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INFO]]))),H2233)</f>
        <v>145</v>
      </c>
      <c r="I223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4" s="14">
        <f>HEX2DEC(RIGHT(timingTable[[#This Row],[FRT_HEX]],MIN(LEN(timingTable[[#This Row],[FRT_HEX]])-2,8)))</f>
        <v>689643677</v>
      </c>
      <c r="K2234" s="14" t="str">
        <f>IF(timingTable[[#This Row],['[TRACECODE']:.1]]=140,"afterTx","")</f>
        <v/>
      </c>
      <c r="L2234" s="14" t="str">
        <f t="shared" si="374"/>
        <v/>
      </c>
      <c r="M2234" s="14" t="str">
        <f>IF(AND(H2234=H2233,K2233="afterTx",timingTable[[#This Row],['[TRACECODE']:.1]]=6),"dc","")</f>
        <v/>
      </c>
      <c r="N2234" s="14" t="str">
        <f t="shared" si="375"/>
        <v/>
      </c>
      <c r="O2234" s="14" t="str">
        <f>IF(timingTable[[#This Row],['[TRACECODE']:.1]]=141,"afterRx","")</f>
        <v/>
      </c>
      <c r="P2234" s="14" t="str">
        <f t="shared" si="376"/>
        <v/>
      </c>
      <c r="Q2234" s="14" t="str">
        <f t="shared" si="377"/>
        <v/>
      </c>
      <c r="R2234" s="14" t="str">
        <f t="shared" si="378"/>
        <v/>
      </c>
      <c r="S2234" s="14" t="str">
        <f t="shared" si="379"/>
        <v>EMPTY</v>
      </c>
      <c r="T2234" s="14" t="str">
        <f t="shared" si="380"/>
        <v>EMPTY</v>
      </c>
      <c r="U2234" s="14" t="str">
        <f t="shared" si="381"/>
        <v>EMPTY</v>
      </c>
      <c r="V2234" s="14" t="str">
        <f t="shared" si="382"/>
        <v>EMPTY</v>
      </c>
      <c r="W2234" s="14" t="str">
        <f>IF(L2234="beforeTx",timingTable[[#This Row],[FRT32_val]]-timingTable[[#This Row],[FRT32_trace]],"EMPTY")</f>
        <v>EMPTY</v>
      </c>
      <c r="X2234" s="14" t="str">
        <f t="shared" si="383"/>
        <v>EMPTY</v>
      </c>
      <c r="Y2234" s="14" t="str">
        <f t="shared" si="384"/>
        <v>EMPTY</v>
      </c>
      <c r="Z2234" s="14" t="str">
        <f>IF(AND(P2234="beforeRx",O2235="afterRx"),J2235-timingTable[[#This Row],[FRT32_trace]],"EMPTY")</f>
        <v>EMPTY</v>
      </c>
      <c r="AA2234" s="14" t="str">
        <f>IF(AND(timingTable[[#This Row],[txEnd]]="txEnd",Q2238="rxStart"),I2238-timingTable[[#This Row],[FRT32_val]],"EMPTY")</f>
        <v>EMPTY</v>
      </c>
    </row>
    <row r="2235" spans="1:27" x14ac:dyDescent="0.25">
      <c r="A2235" s="14" t="s">
        <v>7669</v>
      </c>
      <c r="B2235">
        <v>335697112772</v>
      </c>
      <c r="C2235" s="14" t="s">
        <v>15796</v>
      </c>
      <c r="D2235">
        <v>151</v>
      </c>
      <c r="E2235" s="14" t="s">
        <v>7876</v>
      </c>
      <c r="F2235" s="14" t="s">
        <v>7936</v>
      </c>
      <c r="G2235" s="14">
        <f>timingTable[[#This Row],[FRT_DEC]]-B2234</f>
        <v>20007</v>
      </c>
      <c r="H223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INFO]]))),H2234)</f>
        <v>145</v>
      </c>
      <c r="I223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5" s="14">
        <f>HEX2DEC(RIGHT(timingTable[[#This Row],[FRT_HEX]],MIN(LEN(timingTable[[#This Row],[FRT_HEX]])-2,8)))</f>
        <v>689663684</v>
      </c>
      <c r="K2235" s="14" t="str">
        <f>IF(timingTable[[#This Row],['[TRACECODE']:.1]]=140,"afterTx","")</f>
        <v/>
      </c>
      <c r="L2235" s="14" t="str">
        <f t="shared" si="374"/>
        <v/>
      </c>
      <c r="M2235" s="14" t="str">
        <f>IF(AND(H2235=H2234,K2234="afterTx",timingTable[[#This Row],['[TRACECODE']:.1]]=6),"dc","")</f>
        <v/>
      </c>
      <c r="N2235" s="14" t="str">
        <f t="shared" si="375"/>
        <v/>
      </c>
      <c r="O2235" s="14" t="str">
        <f>IF(timingTable[[#This Row],['[TRACECODE']:.1]]=141,"afterRx","")</f>
        <v/>
      </c>
      <c r="P2235" s="14" t="str">
        <f t="shared" si="376"/>
        <v/>
      </c>
      <c r="Q2235" s="14" t="str">
        <f t="shared" si="377"/>
        <v/>
      </c>
      <c r="R2235" s="14" t="str">
        <f t="shared" si="378"/>
        <v/>
      </c>
      <c r="S2235" s="14" t="str">
        <f t="shared" si="379"/>
        <v>EMPTY</v>
      </c>
      <c r="T2235" s="14" t="str">
        <f t="shared" si="380"/>
        <v>EMPTY</v>
      </c>
      <c r="U2235" s="14" t="str">
        <f t="shared" si="381"/>
        <v>EMPTY</v>
      </c>
      <c r="V2235" s="14" t="str">
        <f t="shared" si="382"/>
        <v>EMPTY</v>
      </c>
      <c r="W2235" s="14" t="str">
        <f>IF(L2235="beforeTx",timingTable[[#This Row],[FRT32_val]]-timingTable[[#This Row],[FRT32_trace]],"EMPTY")</f>
        <v>EMPTY</v>
      </c>
      <c r="X2235" s="14" t="str">
        <f t="shared" si="383"/>
        <v>EMPTY</v>
      </c>
      <c r="Y2235" s="14" t="str">
        <f t="shared" si="384"/>
        <v>EMPTY</v>
      </c>
      <c r="Z2235" s="14" t="str">
        <f>IF(AND(P2235="beforeRx",O2236="afterRx"),J2236-timingTable[[#This Row],[FRT32_trace]],"EMPTY")</f>
        <v>EMPTY</v>
      </c>
      <c r="AA2235" s="14" t="str">
        <f>IF(AND(timingTable[[#This Row],[txEnd]]="txEnd",Q2239="rxStart"),I2239-timingTable[[#This Row],[FRT32_val]],"EMPTY")</f>
        <v>EMPTY</v>
      </c>
    </row>
    <row r="2236" spans="1:27" x14ac:dyDescent="0.25">
      <c r="A2236" s="14" t="s">
        <v>7671</v>
      </c>
      <c r="B2236">
        <v>335697132766</v>
      </c>
      <c r="C2236" s="14" t="s">
        <v>15798</v>
      </c>
      <c r="D2236">
        <v>151</v>
      </c>
      <c r="E2236" s="14" t="s">
        <v>7876</v>
      </c>
      <c r="F2236" s="14" t="s">
        <v>7936</v>
      </c>
      <c r="G2236" s="14">
        <f>timingTable[[#This Row],[FRT_DEC]]-B2235</f>
        <v>19994</v>
      </c>
      <c r="H223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INFO]]))),H2235)</f>
        <v>145</v>
      </c>
      <c r="I223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6" s="14">
        <f>HEX2DEC(RIGHT(timingTable[[#This Row],[FRT_HEX]],MIN(LEN(timingTable[[#This Row],[FRT_HEX]])-2,8)))</f>
        <v>689683678</v>
      </c>
      <c r="K2236" s="14" t="str">
        <f>IF(timingTable[[#This Row],['[TRACECODE']:.1]]=140,"afterTx","")</f>
        <v/>
      </c>
      <c r="L2236" s="14" t="str">
        <f t="shared" si="374"/>
        <v/>
      </c>
      <c r="M2236" s="14" t="str">
        <f>IF(AND(H2236=H2235,K2235="afterTx",timingTable[[#This Row],['[TRACECODE']:.1]]=6),"dc","")</f>
        <v/>
      </c>
      <c r="N2236" s="14" t="str">
        <f t="shared" si="375"/>
        <v/>
      </c>
      <c r="O2236" s="14" t="str">
        <f>IF(timingTable[[#This Row],['[TRACECODE']:.1]]=141,"afterRx","")</f>
        <v/>
      </c>
      <c r="P2236" s="14" t="str">
        <f t="shared" si="376"/>
        <v/>
      </c>
      <c r="Q2236" s="14" t="str">
        <f t="shared" si="377"/>
        <v/>
      </c>
      <c r="R2236" s="14" t="str">
        <f t="shared" si="378"/>
        <v/>
      </c>
      <c r="S2236" s="14" t="str">
        <f t="shared" si="379"/>
        <v>EMPTY</v>
      </c>
      <c r="T2236" s="14" t="str">
        <f t="shared" si="380"/>
        <v>EMPTY</v>
      </c>
      <c r="U2236" s="14" t="str">
        <f t="shared" si="381"/>
        <v>EMPTY</v>
      </c>
      <c r="V2236" s="14" t="str">
        <f t="shared" si="382"/>
        <v>EMPTY</v>
      </c>
      <c r="W2236" s="14" t="str">
        <f>IF(L2236="beforeTx",timingTable[[#This Row],[FRT32_val]]-timingTable[[#This Row],[FRT32_trace]],"EMPTY")</f>
        <v>EMPTY</v>
      </c>
      <c r="X2236" s="14" t="str">
        <f t="shared" si="383"/>
        <v>EMPTY</v>
      </c>
      <c r="Y2236" s="14" t="str">
        <f t="shared" si="384"/>
        <v>EMPTY</v>
      </c>
      <c r="Z2236" s="14" t="str">
        <f>IF(AND(P2236="beforeRx",O2237="afterRx"),J2237-timingTable[[#This Row],[FRT32_trace]],"EMPTY")</f>
        <v>EMPTY</v>
      </c>
      <c r="AA2236" s="14" t="str">
        <f>IF(AND(timingTable[[#This Row],[txEnd]]="txEnd",Q2240="rxStart"),I2240-timingTable[[#This Row],[FRT32_val]],"EMPTY")</f>
        <v>EMPTY</v>
      </c>
    </row>
    <row r="2237" spans="1:27" x14ac:dyDescent="0.25">
      <c r="A2237" s="14" t="s">
        <v>7673</v>
      </c>
      <c r="B2237">
        <v>335697152766</v>
      </c>
      <c r="C2237" s="14" t="s">
        <v>15800</v>
      </c>
      <c r="D2237">
        <v>151</v>
      </c>
      <c r="E2237" s="14" t="s">
        <v>7876</v>
      </c>
      <c r="F2237" s="14" t="s">
        <v>7936</v>
      </c>
      <c r="G2237" s="14">
        <f>timingTable[[#This Row],[FRT_DEC]]-B2236</f>
        <v>20000</v>
      </c>
      <c r="H223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INFO]]))),H2236)</f>
        <v>145</v>
      </c>
      <c r="I223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7" s="14">
        <f>HEX2DEC(RIGHT(timingTable[[#This Row],[FRT_HEX]],MIN(LEN(timingTable[[#This Row],[FRT_HEX]])-2,8)))</f>
        <v>689703678</v>
      </c>
      <c r="K2237" s="14" t="str">
        <f>IF(timingTable[[#This Row],['[TRACECODE']:.1]]=140,"afterTx","")</f>
        <v/>
      </c>
      <c r="L2237" s="14" t="str">
        <f t="shared" si="374"/>
        <v/>
      </c>
      <c r="M2237" s="14" t="str">
        <f>IF(AND(H2237=H2236,K2236="afterTx",timingTable[[#This Row],['[TRACECODE']:.1]]=6),"dc","")</f>
        <v/>
      </c>
      <c r="N2237" s="14" t="str">
        <f t="shared" si="375"/>
        <v/>
      </c>
      <c r="O2237" s="14" t="str">
        <f>IF(timingTable[[#This Row],['[TRACECODE']:.1]]=141,"afterRx","")</f>
        <v/>
      </c>
      <c r="P2237" s="14" t="str">
        <f t="shared" si="376"/>
        <v/>
      </c>
      <c r="Q2237" s="14" t="str">
        <f t="shared" si="377"/>
        <v/>
      </c>
      <c r="R2237" s="14" t="str">
        <f t="shared" si="378"/>
        <v/>
      </c>
      <c r="S2237" s="14" t="str">
        <f t="shared" si="379"/>
        <v>EMPTY</v>
      </c>
      <c r="T2237" s="14" t="str">
        <f t="shared" si="380"/>
        <v>EMPTY</v>
      </c>
      <c r="U2237" s="14" t="str">
        <f t="shared" si="381"/>
        <v>EMPTY</v>
      </c>
      <c r="V2237" s="14" t="str">
        <f t="shared" si="382"/>
        <v>EMPTY</v>
      </c>
      <c r="W2237" s="14" t="str">
        <f>IF(L2237="beforeTx",timingTable[[#This Row],[FRT32_val]]-timingTable[[#This Row],[FRT32_trace]],"EMPTY")</f>
        <v>EMPTY</v>
      </c>
      <c r="X2237" s="14" t="str">
        <f t="shared" si="383"/>
        <v>EMPTY</v>
      </c>
      <c r="Y2237" s="14" t="str">
        <f t="shared" si="384"/>
        <v>EMPTY</v>
      </c>
      <c r="Z2237" s="14" t="str">
        <f>IF(AND(P2237="beforeRx",O2238="afterRx"),J2238-timingTable[[#This Row],[FRT32_trace]],"EMPTY")</f>
        <v>EMPTY</v>
      </c>
      <c r="AA2237" s="14" t="str">
        <f>IF(AND(timingTable[[#This Row],[txEnd]]="txEnd",Q2241="rxStart"),I2241-timingTable[[#This Row],[FRT32_val]],"EMPTY")</f>
        <v>EMPTY</v>
      </c>
    </row>
    <row r="2238" spans="1:27" x14ac:dyDescent="0.25">
      <c r="A2238" s="14" t="s">
        <v>7675</v>
      </c>
      <c r="B2238">
        <v>335697172766</v>
      </c>
      <c r="C2238" s="14" t="s">
        <v>15802</v>
      </c>
      <c r="D2238">
        <v>151</v>
      </c>
      <c r="E2238" s="14" t="s">
        <v>7876</v>
      </c>
      <c r="F2238" s="14" t="s">
        <v>7936</v>
      </c>
      <c r="G2238" s="14">
        <f>timingTable[[#This Row],[FRT_DEC]]-B2237</f>
        <v>20000</v>
      </c>
      <c r="H223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INFO]]))),H2237)</f>
        <v>145</v>
      </c>
      <c r="I223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38" s="14">
        <f>HEX2DEC(RIGHT(timingTable[[#This Row],[FRT_HEX]],MIN(LEN(timingTable[[#This Row],[FRT_HEX]])-2,8)))</f>
        <v>689723678</v>
      </c>
      <c r="K2238" s="14" t="str">
        <f>IF(timingTable[[#This Row],['[TRACECODE']:.1]]=140,"afterTx","")</f>
        <v/>
      </c>
      <c r="L2238" s="14" t="str">
        <f t="shared" si="374"/>
        <v/>
      </c>
      <c r="M2238" s="14" t="str">
        <f>IF(AND(H2238=H2237,K2237="afterTx",timingTable[[#This Row],['[TRACECODE']:.1]]=6),"dc","")</f>
        <v/>
      </c>
      <c r="N2238" s="14" t="str">
        <f t="shared" si="375"/>
        <v/>
      </c>
      <c r="O2238" s="14" t="str">
        <f>IF(timingTable[[#This Row],['[TRACECODE']:.1]]=141,"afterRx","")</f>
        <v/>
      </c>
      <c r="P2238" s="14" t="str">
        <f t="shared" si="376"/>
        <v/>
      </c>
      <c r="Q2238" s="14" t="str">
        <f t="shared" si="377"/>
        <v/>
      </c>
      <c r="R2238" s="14" t="str">
        <f t="shared" si="378"/>
        <v/>
      </c>
      <c r="S2238" s="14" t="str">
        <f t="shared" si="379"/>
        <v>EMPTY</v>
      </c>
      <c r="T2238" s="14" t="str">
        <f t="shared" si="380"/>
        <v>EMPTY</v>
      </c>
      <c r="U2238" s="14" t="str">
        <f t="shared" si="381"/>
        <v>EMPTY</v>
      </c>
      <c r="V2238" s="14" t="str">
        <f t="shared" si="382"/>
        <v>EMPTY</v>
      </c>
      <c r="W2238" s="14" t="str">
        <f>IF(L2238="beforeTx",timingTable[[#This Row],[FRT32_val]]-timingTable[[#This Row],[FRT32_trace]],"EMPTY")</f>
        <v>EMPTY</v>
      </c>
      <c r="X2238" s="14" t="str">
        <f t="shared" si="383"/>
        <v>EMPTY</v>
      </c>
      <c r="Y2238" s="14" t="str">
        <f t="shared" si="384"/>
        <v>EMPTY</v>
      </c>
      <c r="Z2238" s="14" t="str">
        <f>IF(AND(P2238="beforeRx",O2239="afterRx"),J2239-timingTable[[#This Row],[FRT32_trace]],"EMPTY")</f>
        <v>EMPTY</v>
      </c>
      <c r="AA2238" s="14" t="str">
        <f>IF(AND(timingTable[[#This Row],[txEnd]]="txEnd",Q2242="rxStart"),I2242-timingTable[[#This Row],[FRT32_val]],"EMPTY")</f>
        <v>EMPTY</v>
      </c>
    </row>
    <row r="2239" spans="1:27" x14ac:dyDescent="0.25">
      <c r="A2239" s="14" t="s">
        <v>7677</v>
      </c>
      <c r="B2239">
        <v>335697191697</v>
      </c>
      <c r="C2239" s="14" t="s">
        <v>15804</v>
      </c>
      <c r="D2239">
        <v>151</v>
      </c>
      <c r="E2239" s="14" t="s">
        <v>7876</v>
      </c>
      <c r="F2239" s="14" t="s">
        <v>7945</v>
      </c>
      <c r="G2239" s="14">
        <f>timingTable[[#This Row],[FRT_DEC]]-B2238</f>
        <v>18931</v>
      </c>
      <c r="H223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INFO]]))),H2238)</f>
        <v>145</v>
      </c>
      <c r="I223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39" s="14">
        <f>HEX2DEC(RIGHT(timingTable[[#This Row],[FRT_HEX]],MIN(LEN(timingTable[[#This Row],[FRT_HEX]])-2,8)))</f>
        <v>689742609</v>
      </c>
      <c r="K2239" s="14" t="str">
        <f>IF(timingTable[[#This Row],['[TRACECODE']:.1]]=140,"afterTx","")</f>
        <v/>
      </c>
      <c r="L2239" s="14" t="str">
        <f t="shared" si="374"/>
        <v/>
      </c>
      <c r="M2239" s="14" t="str">
        <f>IF(AND(H2239=H2238,K2238="afterTx",timingTable[[#This Row],['[TRACECODE']:.1]]=6),"dc","")</f>
        <v/>
      </c>
      <c r="N2239" s="14" t="str">
        <f t="shared" si="375"/>
        <v/>
      </c>
      <c r="O2239" s="14" t="str">
        <f>IF(timingTable[[#This Row],['[TRACECODE']:.1]]=141,"afterRx","")</f>
        <v/>
      </c>
      <c r="P2239" s="14" t="str">
        <f t="shared" si="376"/>
        <v/>
      </c>
      <c r="Q2239" s="14" t="str">
        <f t="shared" si="377"/>
        <v/>
      </c>
      <c r="R2239" s="14" t="str">
        <f t="shared" si="378"/>
        <v/>
      </c>
      <c r="S2239" s="14" t="str">
        <f t="shared" si="379"/>
        <v>EMPTY</v>
      </c>
      <c r="T2239" s="14" t="str">
        <f t="shared" si="380"/>
        <v>EMPTY</v>
      </c>
      <c r="U2239" s="14" t="str">
        <f t="shared" si="381"/>
        <v>EMPTY</v>
      </c>
      <c r="V2239" s="14" t="str">
        <f t="shared" si="382"/>
        <v>EMPTY</v>
      </c>
      <c r="W2239" s="14" t="str">
        <f>IF(L2239="beforeTx",timingTable[[#This Row],[FRT32_val]]-timingTable[[#This Row],[FRT32_trace]],"EMPTY")</f>
        <v>EMPTY</v>
      </c>
      <c r="X2239" s="14" t="str">
        <f t="shared" si="383"/>
        <v>EMPTY</v>
      </c>
      <c r="Y2239" s="14" t="str">
        <f t="shared" si="384"/>
        <v>EMPTY</v>
      </c>
      <c r="Z2239" s="14" t="str">
        <f>IF(AND(P2239="beforeRx",O2240="afterRx"),J2240-timingTable[[#This Row],[FRT32_trace]],"EMPTY")</f>
        <v>EMPTY</v>
      </c>
      <c r="AA2239" s="14" t="str">
        <f>IF(AND(timingTable[[#This Row],[txEnd]]="txEnd",Q2243="rxStart"),I2243-timingTable[[#This Row],[FRT32_val]],"EMPTY")</f>
        <v>EMPTY</v>
      </c>
    </row>
    <row r="2240" spans="1:27" x14ac:dyDescent="0.25">
      <c r="A2240" s="14" t="s">
        <v>7679</v>
      </c>
      <c r="B2240">
        <v>335697192765</v>
      </c>
      <c r="C2240" s="14" t="s">
        <v>15806</v>
      </c>
      <c r="D2240">
        <v>151</v>
      </c>
      <c r="E2240" s="14" t="s">
        <v>7876</v>
      </c>
      <c r="F2240" s="14" t="s">
        <v>7936</v>
      </c>
      <c r="G2240" s="14">
        <f>timingTable[[#This Row],[FRT_DEC]]-B2239</f>
        <v>1068</v>
      </c>
      <c r="H224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INFO]]))),H2239)</f>
        <v>145</v>
      </c>
      <c r="I224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0" s="14">
        <f>HEX2DEC(RIGHT(timingTable[[#This Row],[FRT_HEX]],MIN(LEN(timingTable[[#This Row],[FRT_HEX]])-2,8)))</f>
        <v>689743677</v>
      </c>
      <c r="K2240" s="14" t="str">
        <f>IF(timingTable[[#This Row],['[TRACECODE']:.1]]=140,"afterTx","")</f>
        <v/>
      </c>
      <c r="L2240" s="14" t="str">
        <f t="shared" si="374"/>
        <v/>
      </c>
      <c r="M2240" s="14" t="str">
        <f>IF(AND(H2240=H2239,K2239="afterTx",timingTable[[#This Row],['[TRACECODE']:.1]]=6),"dc","")</f>
        <v/>
      </c>
      <c r="N2240" s="14" t="str">
        <f t="shared" si="375"/>
        <v/>
      </c>
      <c r="O2240" s="14" t="str">
        <f>IF(timingTable[[#This Row],['[TRACECODE']:.1]]=141,"afterRx","")</f>
        <v/>
      </c>
      <c r="P2240" s="14" t="str">
        <f t="shared" si="376"/>
        <v/>
      </c>
      <c r="Q2240" s="14" t="str">
        <f t="shared" si="377"/>
        <v/>
      </c>
      <c r="R2240" s="14" t="str">
        <f t="shared" si="378"/>
        <v/>
      </c>
      <c r="S2240" s="14" t="str">
        <f t="shared" si="379"/>
        <v>EMPTY</v>
      </c>
      <c r="T2240" s="14" t="str">
        <f t="shared" si="380"/>
        <v>EMPTY</v>
      </c>
      <c r="U2240" s="14" t="str">
        <f t="shared" si="381"/>
        <v>EMPTY</v>
      </c>
      <c r="V2240" s="14" t="str">
        <f t="shared" si="382"/>
        <v>EMPTY</v>
      </c>
      <c r="W2240" s="14" t="str">
        <f>IF(L2240="beforeTx",timingTable[[#This Row],[FRT32_val]]-timingTable[[#This Row],[FRT32_trace]],"EMPTY")</f>
        <v>EMPTY</v>
      </c>
      <c r="X2240" s="14" t="str">
        <f t="shared" si="383"/>
        <v>EMPTY</v>
      </c>
      <c r="Y2240" s="14" t="str">
        <f t="shared" si="384"/>
        <v>EMPTY</v>
      </c>
      <c r="Z2240" s="14" t="str">
        <f>IF(AND(P2240="beforeRx",O2241="afterRx"),J2241-timingTable[[#This Row],[FRT32_trace]],"EMPTY")</f>
        <v>EMPTY</v>
      </c>
      <c r="AA2240" s="14" t="str">
        <f>IF(AND(timingTable[[#This Row],[txEnd]]="txEnd",Q2244="rxStart"),I2244-timingTable[[#This Row],[FRT32_val]],"EMPTY")</f>
        <v>EMPTY</v>
      </c>
    </row>
    <row r="2241" spans="1:27" x14ac:dyDescent="0.25">
      <c r="A2241" s="14" t="s">
        <v>7681</v>
      </c>
      <c r="B2241">
        <v>335697212766</v>
      </c>
      <c r="C2241" s="14" t="s">
        <v>15808</v>
      </c>
      <c r="D2241">
        <v>151</v>
      </c>
      <c r="E2241" s="14" t="s">
        <v>7876</v>
      </c>
      <c r="F2241" s="14" t="s">
        <v>7936</v>
      </c>
      <c r="G2241" s="14">
        <f>timingTable[[#This Row],[FRT_DEC]]-B2240</f>
        <v>20001</v>
      </c>
      <c r="H224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INFO]]))),H2240)</f>
        <v>145</v>
      </c>
      <c r="I224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1" s="14">
        <f>HEX2DEC(RIGHT(timingTable[[#This Row],[FRT_HEX]],MIN(LEN(timingTable[[#This Row],[FRT_HEX]])-2,8)))</f>
        <v>689763678</v>
      </c>
      <c r="K2241" s="14" t="str">
        <f>IF(timingTable[[#This Row],['[TRACECODE']:.1]]=140,"afterTx","")</f>
        <v/>
      </c>
      <c r="L2241" s="14" t="str">
        <f t="shared" si="374"/>
        <v/>
      </c>
      <c r="M2241" s="14" t="str">
        <f>IF(AND(H2241=H2240,K2240="afterTx",timingTable[[#This Row],['[TRACECODE']:.1]]=6),"dc","")</f>
        <v/>
      </c>
      <c r="N2241" s="14" t="str">
        <f t="shared" si="375"/>
        <v/>
      </c>
      <c r="O2241" s="14" t="str">
        <f>IF(timingTable[[#This Row],['[TRACECODE']:.1]]=141,"afterRx","")</f>
        <v/>
      </c>
      <c r="P2241" s="14" t="str">
        <f t="shared" si="376"/>
        <v/>
      </c>
      <c r="Q2241" s="14" t="str">
        <f t="shared" si="377"/>
        <v/>
      </c>
      <c r="R2241" s="14" t="str">
        <f t="shared" si="378"/>
        <v/>
      </c>
      <c r="S2241" s="14" t="str">
        <f t="shared" si="379"/>
        <v>EMPTY</v>
      </c>
      <c r="T2241" s="14" t="str">
        <f t="shared" si="380"/>
        <v>EMPTY</v>
      </c>
      <c r="U2241" s="14" t="str">
        <f t="shared" si="381"/>
        <v>EMPTY</v>
      </c>
      <c r="V2241" s="14" t="str">
        <f t="shared" si="382"/>
        <v>EMPTY</v>
      </c>
      <c r="W2241" s="14" t="str">
        <f>IF(L2241="beforeTx",timingTable[[#This Row],[FRT32_val]]-timingTable[[#This Row],[FRT32_trace]],"EMPTY")</f>
        <v>EMPTY</v>
      </c>
      <c r="X2241" s="14" t="str">
        <f t="shared" si="383"/>
        <v>EMPTY</v>
      </c>
      <c r="Y2241" s="14" t="str">
        <f t="shared" si="384"/>
        <v>EMPTY</v>
      </c>
      <c r="Z2241" s="14" t="str">
        <f>IF(AND(P2241="beforeRx",O2242="afterRx"),J2242-timingTable[[#This Row],[FRT32_trace]],"EMPTY")</f>
        <v>EMPTY</v>
      </c>
      <c r="AA2241" s="14" t="str">
        <f>IF(AND(timingTable[[#This Row],[txEnd]]="txEnd",Q2245="rxStart"),I2245-timingTable[[#This Row],[FRT32_val]],"EMPTY")</f>
        <v>EMPTY</v>
      </c>
    </row>
    <row r="2242" spans="1:27" x14ac:dyDescent="0.25">
      <c r="A2242" s="14" t="s">
        <v>7683</v>
      </c>
      <c r="B2242">
        <v>335697232766</v>
      </c>
      <c r="C2242" s="14" t="s">
        <v>15810</v>
      </c>
      <c r="D2242">
        <v>151</v>
      </c>
      <c r="E2242" s="14" t="s">
        <v>7876</v>
      </c>
      <c r="F2242" s="14" t="s">
        <v>7936</v>
      </c>
      <c r="G2242" s="14">
        <f>timingTable[[#This Row],[FRT_DEC]]-B2241</f>
        <v>20000</v>
      </c>
      <c r="H224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INFO]]))),H2241)</f>
        <v>145</v>
      </c>
      <c r="I224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2" s="14">
        <f>HEX2DEC(RIGHT(timingTable[[#This Row],[FRT_HEX]],MIN(LEN(timingTable[[#This Row],[FRT_HEX]])-2,8)))</f>
        <v>689783678</v>
      </c>
      <c r="K2242" s="14" t="str">
        <f>IF(timingTable[[#This Row],['[TRACECODE']:.1]]=140,"afterTx","")</f>
        <v/>
      </c>
      <c r="L2242" s="14" t="str">
        <f t="shared" si="374"/>
        <v/>
      </c>
      <c r="M2242" s="14" t="str">
        <f>IF(AND(H2242=H2241,K2241="afterTx",timingTable[[#This Row],['[TRACECODE']:.1]]=6),"dc","")</f>
        <v/>
      </c>
      <c r="N2242" s="14" t="str">
        <f t="shared" si="375"/>
        <v/>
      </c>
      <c r="O2242" s="14" t="str">
        <f>IF(timingTable[[#This Row],['[TRACECODE']:.1]]=141,"afterRx","")</f>
        <v/>
      </c>
      <c r="P2242" s="14" t="str">
        <f t="shared" si="376"/>
        <v/>
      </c>
      <c r="Q2242" s="14" t="str">
        <f t="shared" si="377"/>
        <v/>
      </c>
      <c r="R2242" s="14" t="str">
        <f t="shared" si="378"/>
        <v/>
      </c>
      <c r="S2242" s="14" t="str">
        <f t="shared" si="379"/>
        <v>EMPTY</v>
      </c>
      <c r="T2242" s="14" t="str">
        <f t="shared" si="380"/>
        <v>EMPTY</v>
      </c>
      <c r="U2242" s="14" t="str">
        <f t="shared" si="381"/>
        <v>EMPTY</v>
      </c>
      <c r="V2242" s="14" t="str">
        <f t="shared" si="382"/>
        <v>EMPTY</v>
      </c>
      <c r="W2242" s="14" t="str">
        <f>IF(L2242="beforeTx",timingTable[[#This Row],[FRT32_val]]-timingTable[[#This Row],[FRT32_trace]],"EMPTY")</f>
        <v>EMPTY</v>
      </c>
      <c r="X2242" s="14" t="str">
        <f t="shared" si="383"/>
        <v>EMPTY</v>
      </c>
      <c r="Y2242" s="14" t="str">
        <f t="shared" si="384"/>
        <v>EMPTY</v>
      </c>
      <c r="Z2242" s="14" t="str">
        <f>IF(AND(P2242="beforeRx",O2243="afterRx"),J2243-timingTable[[#This Row],[FRT32_trace]],"EMPTY")</f>
        <v>EMPTY</v>
      </c>
      <c r="AA2242" s="14" t="str">
        <f>IF(AND(timingTable[[#This Row],[txEnd]]="txEnd",Q2246="rxStart"),I2246-timingTable[[#This Row],[FRT32_val]],"EMPTY")</f>
        <v>EMPTY</v>
      </c>
    </row>
    <row r="2243" spans="1:27" x14ac:dyDescent="0.25">
      <c r="A2243" s="14" t="s">
        <v>7685</v>
      </c>
      <c r="B2243">
        <v>335697252766</v>
      </c>
      <c r="C2243" s="14" t="s">
        <v>15812</v>
      </c>
      <c r="D2243">
        <v>151</v>
      </c>
      <c r="E2243" s="14" t="s">
        <v>7876</v>
      </c>
      <c r="F2243" s="14" t="s">
        <v>7936</v>
      </c>
      <c r="G2243" s="14">
        <f>timingTable[[#This Row],[FRT_DEC]]-B2242</f>
        <v>20000</v>
      </c>
      <c r="H224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INFO]]))),H2242)</f>
        <v>145</v>
      </c>
      <c r="I224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3" s="14">
        <f>HEX2DEC(RIGHT(timingTable[[#This Row],[FRT_HEX]],MIN(LEN(timingTable[[#This Row],[FRT_HEX]])-2,8)))</f>
        <v>689803678</v>
      </c>
      <c r="K2243" s="14" t="str">
        <f>IF(timingTable[[#This Row],['[TRACECODE']:.1]]=140,"afterTx","")</f>
        <v/>
      </c>
      <c r="L2243" s="14" t="str">
        <f t="shared" si="374"/>
        <v/>
      </c>
      <c r="M2243" s="14" t="str">
        <f>IF(AND(H2243=H2242,K2242="afterTx",timingTable[[#This Row],['[TRACECODE']:.1]]=6),"dc","")</f>
        <v/>
      </c>
      <c r="N2243" s="14" t="str">
        <f t="shared" si="375"/>
        <v/>
      </c>
      <c r="O2243" s="14" t="str">
        <f>IF(timingTable[[#This Row],['[TRACECODE']:.1]]=141,"afterRx","")</f>
        <v/>
      </c>
      <c r="P2243" s="14" t="str">
        <f t="shared" si="376"/>
        <v/>
      </c>
      <c r="Q2243" s="14" t="str">
        <f t="shared" si="377"/>
        <v/>
      </c>
      <c r="R2243" s="14" t="str">
        <f t="shared" si="378"/>
        <v/>
      </c>
      <c r="S2243" s="14" t="str">
        <f t="shared" si="379"/>
        <v>EMPTY</v>
      </c>
      <c r="T2243" s="14" t="str">
        <f t="shared" si="380"/>
        <v>EMPTY</v>
      </c>
      <c r="U2243" s="14" t="str">
        <f t="shared" si="381"/>
        <v>EMPTY</v>
      </c>
      <c r="V2243" s="14" t="str">
        <f t="shared" si="382"/>
        <v>EMPTY</v>
      </c>
      <c r="W2243" s="14" t="str">
        <f>IF(L2243="beforeTx",timingTable[[#This Row],[FRT32_val]]-timingTable[[#This Row],[FRT32_trace]],"EMPTY")</f>
        <v>EMPTY</v>
      </c>
      <c r="X2243" s="14" t="str">
        <f t="shared" si="383"/>
        <v>EMPTY</v>
      </c>
      <c r="Y2243" s="14" t="str">
        <f t="shared" si="384"/>
        <v>EMPTY</v>
      </c>
      <c r="Z2243" s="14" t="str">
        <f>IF(AND(P2243="beforeRx",O2244="afterRx"),J2244-timingTable[[#This Row],[FRT32_trace]],"EMPTY")</f>
        <v>EMPTY</v>
      </c>
      <c r="AA2243" s="14" t="str">
        <f>IF(AND(timingTable[[#This Row],[txEnd]]="txEnd",Q2247="rxStart"),I2247-timingTable[[#This Row],[FRT32_val]],"EMPTY")</f>
        <v>EMPTY</v>
      </c>
    </row>
    <row r="2244" spans="1:27" x14ac:dyDescent="0.25">
      <c r="A2244" s="14" t="s">
        <v>7687</v>
      </c>
      <c r="B2244">
        <v>335697272766</v>
      </c>
      <c r="C2244" s="14" t="s">
        <v>15814</v>
      </c>
      <c r="D2244">
        <v>151</v>
      </c>
      <c r="E2244" s="14" t="s">
        <v>7876</v>
      </c>
      <c r="F2244" s="14" t="s">
        <v>7936</v>
      </c>
      <c r="G2244" s="14">
        <f>timingTable[[#This Row],[FRT_DEC]]-B2243</f>
        <v>20000</v>
      </c>
      <c r="H224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INFO]]))),H2243)</f>
        <v>145</v>
      </c>
      <c r="I224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4" s="14">
        <f>HEX2DEC(RIGHT(timingTable[[#This Row],[FRT_HEX]],MIN(LEN(timingTable[[#This Row],[FRT_HEX]])-2,8)))</f>
        <v>689823678</v>
      </c>
      <c r="K2244" s="14" t="str">
        <f>IF(timingTable[[#This Row],['[TRACECODE']:.1]]=140,"afterTx","")</f>
        <v/>
      </c>
      <c r="L2244" s="14" t="str">
        <f t="shared" si="374"/>
        <v/>
      </c>
      <c r="M2244" s="14" t="str">
        <f>IF(AND(H2244=H2243,K2243="afterTx",timingTable[[#This Row],['[TRACECODE']:.1]]=6),"dc","")</f>
        <v/>
      </c>
      <c r="N2244" s="14" t="str">
        <f t="shared" si="375"/>
        <v/>
      </c>
      <c r="O2244" s="14" t="str">
        <f>IF(timingTable[[#This Row],['[TRACECODE']:.1]]=141,"afterRx","")</f>
        <v/>
      </c>
      <c r="P2244" s="14" t="str">
        <f t="shared" si="376"/>
        <v/>
      </c>
      <c r="Q2244" s="14" t="str">
        <f t="shared" si="377"/>
        <v/>
      </c>
      <c r="R2244" s="14" t="str">
        <f t="shared" si="378"/>
        <v/>
      </c>
      <c r="S2244" s="14" t="str">
        <f t="shared" si="379"/>
        <v>EMPTY</v>
      </c>
      <c r="T2244" s="14" t="str">
        <f t="shared" si="380"/>
        <v>EMPTY</v>
      </c>
      <c r="U2244" s="14" t="str">
        <f t="shared" si="381"/>
        <v>EMPTY</v>
      </c>
      <c r="V2244" s="14" t="str">
        <f t="shared" si="382"/>
        <v>EMPTY</v>
      </c>
      <c r="W2244" s="14" t="str">
        <f>IF(L2244="beforeTx",timingTable[[#This Row],[FRT32_val]]-timingTable[[#This Row],[FRT32_trace]],"EMPTY")</f>
        <v>EMPTY</v>
      </c>
      <c r="X2244" s="14" t="str">
        <f t="shared" si="383"/>
        <v>EMPTY</v>
      </c>
      <c r="Y2244" s="14" t="str">
        <f t="shared" si="384"/>
        <v>EMPTY</v>
      </c>
      <c r="Z2244" s="14" t="str">
        <f>IF(AND(P2244="beforeRx",O2245="afterRx"),J2245-timingTable[[#This Row],[FRT32_trace]],"EMPTY")</f>
        <v>EMPTY</v>
      </c>
      <c r="AA2244" s="14" t="str">
        <f>IF(AND(timingTable[[#This Row],[txEnd]]="txEnd",Q2248="rxStart"),I2248-timingTable[[#This Row],[FRT32_val]],"EMPTY")</f>
        <v>EMPTY</v>
      </c>
    </row>
    <row r="2245" spans="1:27" x14ac:dyDescent="0.25">
      <c r="A2245" s="14" t="s">
        <v>7689</v>
      </c>
      <c r="B2245">
        <v>335697291697</v>
      </c>
      <c r="C2245" s="14" t="s">
        <v>15816</v>
      </c>
      <c r="D2245">
        <v>151</v>
      </c>
      <c r="E2245" s="14" t="s">
        <v>7876</v>
      </c>
      <c r="F2245" s="14" t="s">
        <v>7945</v>
      </c>
      <c r="G2245" s="14">
        <f>timingTable[[#This Row],[FRT_DEC]]-B2244</f>
        <v>18931</v>
      </c>
      <c r="H224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INFO]]))),H2244)</f>
        <v>145</v>
      </c>
      <c r="I224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45" s="14">
        <f>HEX2DEC(RIGHT(timingTable[[#This Row],[FRT_HEX]],MIN(LEN(timingTable[[#This Row],[FRT_HEX]])-2,8)))</f>
        <v>689842609</v>
      </c>
      <c r="K2245" s="14" t="str">
        <f>IF(timingTable[[#This Row],['[TRACECODE']:.1]]=140,"afterTx","")</f>
        <v/>
      </c>
      <c r="L2245" s="14" t="str">
        <f t="shared" ref="L2245:L2308" si="385">IF(AND(H2247=H2245,K2247="afterTx"),"beforeTx","")</f>
        <v/>
      </c>
      <c r="M2245" s="14" t="str">
        <f>IF(AND(H2245=H2244,K2244="afterTx",timingTable[[#This Row],['[TRACECODE']:.1]]=6),"dc","")</f>
        <v/>
      </c>
      <c r="N2245" s="14" t="str">
        <f t="shared" ref="N2245:N2308" si="386">IF(AND(H2245=H2243,M2243="dc"),"txEnd","")</f>
        <v/>
      </c>
      <c r="O2245" s="14" t="str">
        <f>IF(timingTable[[#This Row],['[TRACECODE']:.1]]=141,"afterRx","")</f>
        <v/>
      </c>
      <c r="P2245" s="14" t="str">
        <f t="shared" ref="P2245:P2308" si="387">IF(AND(H2245=H2246,O2246="afterRx"),"beforeRx","")</f>
        <v/>
      </c>
      <c r="Q2245" s="14" t="str">
        <f t="shared" ref="Q2245:Q2308" si="388">IF(AND(H2245=H2244,O2244="afterRx"),"rxStart","")</f>
        <v/>
      </c>
      <c r="R2245" s="14" t="str">
        <f t="shared" ref="R2245:R2308" si="389">IF(AND(H2245=H2243,Q2243="rxStart"),"rxEnd","")</f>
        <v/>
      </c>
      <c r="S2245" s="14" t="str">
        <f t="shared" ref="S2245:S2308" si="390">IF(AND(H2248=H2245,M2248="dc",L2245="beforeTx"),I2248-I2245,"EMPTY")</f>
        <v>EMPTY</v>
      </c>
      <c r="T2245" s="14" t="str">
        <f t="shared" ref="T2245:T2308" si="391">IF(AND(N2245="txEnd",P2247="beforeRx",O2248="afterRx"),J2247-I2245,"EMPTY")</f>
        <v>EMPTY</v>
      </c>
      <c r="U2245" s="14" t="str">
        <f t="shared" ref="U2245:U2308" si="392">IF(AND(L2247="beforeTx",R2245="rxEnd",H2247=H2245),I2247-I2245,"EMPTY")</f>
        <v>EMPTY</v>
      </c>
      <c r="V2245" s="14" t="str">
        <f t="shared" ref="V2245:V2308" si="393">IF(AND(R2245="rxEnd",M2250="dc",H2245=H2250),I2250-I2245,"EMPTY")</f>
        <v>EMPTY</v>
      </c>
      <c r="W2245" s="14" t="str">
        <f>IF(L2245="beforeTx",timingTable[[#This Row],[FRT32_val]]-timingTable[[#This Row],[FRT32_trace]],"EMPTY")</f>
        <v>EMPTY</v>
      </c>
      <c r="X2245" s="14" t="str">
        <f t="shared" ref="X2245:X2308" si="394">IF(AND(L2245="beforeTx",K2247="afterTx"),J2247-J2245,"EMPTY")</f>
        <v>EMPTY</v>
      </c>
      <c r="Y2245" s="14" t="str">
        <f t="shared" ref="Y2245:Y2308" si="395">IF(AND(R2245="rxEnd",L2247="beforeTx"),J2247-I2245,"EMPTY")</f>
        <v>EMPTY</v>
      </c>
      <c r="Z2245" s="14" t="str">
        <f>IF(AND(P2245="beforeRx",O2246="afterRx"),J2246-timingTable[[#This Row],[FRT32_trace]],"EMPTY")</f>
        <v>EMPTY</v>
      </c>
      <c r="AA2245" s="14" t="str">
        <f>IF(AND(timingTable[[#This Row],[txEnd]]="txEnd",Q2249="rxStart"),I2249-timingTable[[#This Row],[FRT32_val]],"EMPTY")</f>
        <v>EMPTY</v>
      </c>
    </row>
    <row r="2246" spans="1:27" x14ac:dyDescent="0.25">
      <c r="A2246" s="14" t="s">
        <v>7691</v>
      </c>
      <c r="B2246">
        <v>335697292765</v>
      </c>
      <c r="C2246" s="14" t="s">
        <v>15818</v>
      </c>
      <c r="D2246">
        <v>151</v>
      </c>
      <c r="E2246" s="14" t="s">
        <v>7876</v>
      </c>
      <c r="F2246" s="14" t="s">
        <v>7936</v>
      </c>
      <c r="G2246" s="14">
        <f>timingTable[[#This Row],[FRT_DEC]]-B2245</f>
        <v>1068</v>
      </c>
      <c r="H224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INFO]]))),H2245)</f>
        <v>145</v>
      </c>
      <c r="I224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6" s="14">
        <f>HEX2DEC(RIGHT(timingTable[[#This Row],[FRT_HEX]],MIN(LEN(timingTable[[#This Row],[FRT_HEX]])-2,8)))</f>
        <v>689843677</v>
      </c>
      <c r="K2246" s="14" t="str">
        <f>IF(timingTable[[#This Row],['[TRACECODE']:.1]]=140,"afterTx","")</f>
        <v/>
      </c>
      <c r="L2246" s="14" t="str">
        <f t="shared" si="385"/>
        <v/>
      </c>
      <c r="M2246" s="14" t="str">
        <f>IF(AND(H2246=H2245,K2245="afterTx",timingTable[[#This Row],['[TRACECODE']:.1]]=6),"dc","")</f>
        <v/>
      </c>
      <c r="N2246" s="14" t="str">
        <f t="shared" si="386"/>
        <v/>
      </c>
      <c r="O2246" s="14" t="str">
        <f>IF(timingTable[[#This Row],['[TRACECODE']:.1]]=141,"afterRx","")</f>
        <v/>
      </c>
      <c r="P2246" s="14" t="str">
        <f t="shared" si="387"/>
        <v/>
      </c>
      <c r="Q2246" s="14" t="str">
        <f t="shared" si="388"/>
        <v/>
      </c>
      <c r="R2246" s="14" t="str">
        <f t="shared" si="389"/>
        <v/>
      </c>
      <c r="S2246" s="14" t="str">
        <f t="shared" si="390"/>
        <v>EMPTY</v>
      </c>
      <c r="T2246" s="14" t="str">
        <f t="shared" si="391"/>
        <v>EMPTY</v>
      </c>
      <c r="U2246" s="14" t="str">
        <f t="shared" si="392"/>
        <v>EMPTY</v>
      </c>
      <c r="V2246" s="14" t="str">
        <f t="shared" si="393"/>
        <v>EMPTY</v>
      </c>
      <c r="W2246" s="14" t="str">
        <f>IF(L2246="beforeTx",timingTable[[#This Row],[FRT32_val]]-timingTable[[#This Row],[FRT32_trace]],"EMPTY")</f>
        <v>EMPTY</v>
      </c>
      <c r="X2246" s="14" t="str">
        <f t="shared" si="394"/>
        <v>EMPTY</v>
      </c>
      <c r="Y2246" s="14" t="str">
        <f t="shared" si="395"/>
        <v>EMPTY</v>
      </c>
      <c r="Z2246" s="14" t="str">
        <f>IF(AND(P2246="beforeRx",O2247="afterRx"),J2247-timingTable[[#This Row],[FRT32_trace]],"EMPTY")</f>
        <v>EMPTY</v>
      </c>
      <c r="AA2246" s="14" t="str">
        <f>IF(AND(timingTable[[#This Row],[txEnd]]="txEnd",Q2250="rxStart"),I2250-timingTable[[#This Row],[FRT32_val]],"EMPTY")</f>
        <v>EMPTY</v>
      </c>
    </row>
    <row r="2247" spans="1:27" x14ac:dyDescent="0.25">
      <c r="A2247" s="14" t="s">
        <v>7694</v>
      </c>
      <c r="B2247">
        <v>335697312766</v>
      </c>
      <c r="C2247" s="14" t="s">
        <v>15820</v>
      </c>
      <c r="D2247">
        <v>151</v>
      </c>
      <c r="E2247" s="14" t="s">
        <v>7876</v>
      </c>
      <c r="F2247" s="14" t="s">
        <v>7936</v>
      </c>
      <c r="G2247" s="14">
        <f>timingTable[[#This Row],[FRT_DEC]]-B2246</f>
        <v>20001</v>
      </c>
      <c r="H224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INFO]]))),H2246)</f>
        <v>145</v>
      </c>
      <c r="I224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7" s="14">
        <f>HEX2DEC(RIGHT(timingTable[[#This Row],[FRT_HEX]],MIN(LEN(timingTable[[#This Row],[FRT_HEX]])-2,8)))</f>
        <v>689863678</v>
      </c>
      <c r="K2247" s="14" t="str">
        <f>IF(timingTable[[#This Row],['[TRACECODE']:.1]]=140,"afterTx","")</f>
        <v/>
      </c>
      <c r="L2247" s="14" t="str">
        <f t="shared" si="385"/>
        <v/>
      </c>
      <c r="M2247" s="14" t="str">
        <f>IF(AND(H2247=H2246,K2246="afterTx",timingTable[[#This Row],['[TRACECODE']:.1]]=6),"dc","")</f>
        <v/>
      </c>
      <c r="N2247" s="14" t="str">
        <f t="shared" si="386"/>
        <v/>
      </c>
      <c r="O2247" s="14" t="str">
        <f>IF(timingTable[[#This Row],['[TRACECODE']:.1]]=141,"afterRx","")</f>
        <v/>
      </c>
      <c r="P2247" s="14" t="str">
        <f t="shared" si="387"/>
        <v/>
      </c>
      <c r="Q2247" s="14" t="str">
        <f t="shared" si="388"/>
        <v/>
      </c>
      <c r="R2247" s="14" t="str">
        <f t="shared" si="389"/>
        <v/>
      </c>
      <c r="S2247" s="14" t="str">
        <f t="shared" si="390"/>
        <v>EMPTY</v>
      </c>
      <c r="T2247" s="14" t="str">
        <f t="shared" si="391"/>
        <v>EMPTY</v>
      </c>
      <c r="U2247" s="14" t="str">
        <f t="shared" si="392"/>
        <v>EMPTY</v>
      </c>
      <c r="V2247" s="14" t="str">
        <f t="shared" si="393"/>
        <v>EMPTY</v>
      </c>
      <c r="W2247" s="14" t="str">
        <f>IF(L2247="beforeTx",timingTable[[#This Row],[FRT32_val]]-timingTable[[#This Row],[FRT32_trace]],"EMPTY")</f>
        <v>EMPTY</v>
      </c>
      <c r="X2247" s="14" t="str">
        <f t="shared" si="394"/>
        <v>EMPTY</v>
      </c>
      <c r="Y2247" s="14" t="str">
        <f t="shared" si="395"/>
        <v>EMPTY</v>
      </c>
      <c r="Z2247" s="14" t="str">
        <f>IF(AND(P2247="beforeRx",O2248="afterRx"),J2248-timingTable[[#This Row],[FRT32_trace]],"EMPTY")</f>
        <v>EMPTY</v>
      </c>
      <c r="AA2247" s="14" t="str">
        <f>IF(AND(timingTable[[#This Row],[txEnd]]="txEnd",Q2251="rxStart"),I2251-timingTable[[#This Row],[FRT32_val]],"EMPTY")</f>
        <v>EMPTY</v>
      </c>
    </row>
    <row r="2248" spans="1:27" x14ac:dyDescent="0.25">
      <c r="A2248" s="14" t="s">
        <v>7696</v>
      </c>
      <c r="B2248">
        <v>335697332765</v>
      </c>
      <c r="C2248" s="14" t="s">
        <v>15822</v>
      </c>
      <c r="D2248">
        <v>151</v>
      </c>
      <c r="E2248" s="14" t="s">
        <v>7876</v>
      </c>
      <c r="F2248" s="14" t="s">
        <v>7936</v>
      </c>
      <c r="G2248" s="14">
        <f>timingTable[[#This Row],[FRT_DEC]]-B2247</f>
        <v>19999</v>
      </c>
      <c r="H224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INFO]]))),H2247)</f>
        <v>145</v>
      </c>
      <c r="I224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8" s="14">
        <f>HEX2DEC(RIGHT(timingTable[[#This Row],[FRT_HEX]],MIN(LEN(timingTable[[#This Row],[FRT_HEX]])-2,8)))</f>
        <v>689883677</v>
      </c>
      <c r="K2248" s="14" t="str">
        <f>IF(timingTable[[#This Row],['[TRACECODE']:.1]]=140,"afterTx","")</f>
        <v/>
      </c>
      <c r="L2248" s="14" t="str">
        <f t="shared" si="385"/>
        <v/>
      </c>
      <c r="M2248" s="14" t="str">
        <f>IF(AND(H2248=H2247,K2247="afterTx",timingTable[[#This Row],['[TRACECODE']:.1]]=6),"dc","")</f>
        <v/>
      </c>
      <c r="N2248" s="14" t="str">
        <f t="shared" si="386"/>
        <v/>
      </c>
      <c r="O2248" s="14" t="str">
        <f>IF(timingTable[[#This Row],['[TRACECODE']:.1]]=141,"afterRx","")</f>
        <v/>
      </c>
      <c r="P2248" s="14" t="str">
        <f t="shared" si="387"/>
        <v/>
      </c>
      <c r="Q2248" s="14" t="str">
        <f t="shared" si="388"/>
        <v/>
      </c>
      <c r="R2248" s="14" t="str">
        <f t="shared" si="389"/>
        <v/>
      </c>
      <c r="S2248" s="14" t="str">
        <f t="shared" si="390"/>
        <v>EMPTY</v>
      </c>
      <c r="T2248" s="14" t="str">
        <f t="shared" si="391"/>
        <v>EMPTY</v>
      </c>
      <c r="U2248" s="14" t="str">
        <f t="shared" si="392"/>
        <v>EMPTY</v>
      </c>
      <c r="V2248" s="14" t="str">
        <f t="shared" si="393"/>
        <v>EMPTY</v>
      </c>
      <c r="W2248" s="14" t="str">
        <f>IF(L2248="beforeTx",timingTable[[#This Row],[FRT32_val]]-timingTable[[#This Row],[FRT32_trace]],"EMPTY")</f>
        <v>EMPTY</v>
      </c>
      <c r="X2248" s="14" t="str">
        <f t="shared" si="394"/>
        <v>EMPTY</v>
      </c>
      <c r="Y2248" s="14" t="str">
        <f t="shared" si="395"/>
        <v>EMPTY</v>
      </c>
      <c r="Z2248" s="14" t="str">
        <f>IF(AND(P2248="beforeRx",O2249="afterRx"),J2249-timingTable[[#This Row],[FRT32_trace]],"EMPTY")</f>
        <v>EMPTY</v>
      </c>
      <c r="AA2248" s="14" t="str">
        <f>IF(AND(timingTable[[#This Row],[txEnd]]="txEnd",Q2252="rxStart"),I2252-timingTable[[#This Row],[FRT32_val]],"EMPTY")</f>
        <v>EMPTY</v>
      </c>
    </row>
    <row r="2249" spans="1:27" x14ac:dyDescent="0.25">
      <c r="A2249" s="14" t="s">
        <v>7698</v>
      </c>
      <c r="B2249">
        <v>335697352765</v>
      </c>
      <c r="C2249" s="14" t="s">
        <v>15824</v>
      </c>
      <c r="D2249">
        <v>151</v>
      </c>
      <c r="E2249" s="14" t="s">
        <v>7876</v>
      </c>
      <c r="F2249" s="14" t="s">
        <v>7936</v>
      </c>
      <c r="G2249" s="14">
        <f>timingTable[[#This Row],[FRT_DEC]]-B2248</f>
        <v>20000</v>
      </c>
      <c r="H224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INFO]]))),H2248)</f>
        <v>145</v>
      </c>
      <c r="I224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49" s="14">
        <f>HEX2DEC(RIGHT(timingTable[[#This Row],[FRT_HEX]],MIN(LEN(timingTable[[#This Row],[FRT_HEX]])-2,8)))</f>
        <v>689903677</v>
      </c>
      <c r="K2249" s="14" t="str">
        <f>IF(timingTable[[#This Row],['[TRACECODE']:.1]]=140,"afterTx","")</f>
        <v/>
      </c>
      <c r="L2249" s="14" t="str">
        <f t="shared" si="385"/>
        <v/>
      </c>
      <c r="M2249" s="14" t="str">
        <f>IF(AND(H2249=H2248,K2248="afterTx",timingTable[[#This Row],['[TRACECODE']:.1]]=6),"dc","")</f>
        <v/>
      </c>
      <c r="N2249" s="14" t="str">
        <f t="shared" si="386"/>
        <v/>
      </c>
      <c r="O2249" s="14" t="str">
        <f>IF(timingTable[[#This Row],['[TRACECODE']:.1]]=141,"afterRx","")</f>
        <v/>
      </c>
      <c r="P2249" s="14" t="str">
        <f t="shared" si="387"/>
        <v/>
      </c>
      <c r="Q2249" s="14" t="str">
        <f t="shared" si="388"/>
        <v/>
      </c>
      <c r="R2249" s="14" t="str">
        <f t="shared" si="389"/>
        <v/>
      </c>
      <c r="S2249" s="14" t="str">
        <f t="shared" si="390"/>
        <v>EMPTY</v>
      </c>
      <c r="T2249" s="14" t="str">
        <f t="shared" si="391"/>
        <v>EMPTY</v>
      </c>
      <c r="U2249" s="14" t="str">
        <f t="shared" si="392"/>
        <v>EMPTY</v>
      </c>
      <c r="V2249" s="14" t="str">
        <f t="shared" si="393"/>
        <v>EMPTY</v>
      </c>
      <c r="W2249" s="14" t="str">
        <f>IF(L2249="beforeTx",timingTable[[#This Row],[FRT32_val]]-timingTable[[#This Row],[FRT32_trace]],"EMPTY")</f>
        <v>EMPTY</v>
      </c>
      <c r="X2249" s="14" t="str">
        <f t="shared" si="394"/>
        <v>EMPTY</v>
      </c>
      <c r="Y2249" s="14" t="str">
        <f t="shared" si="395"/>
        <v>EMPTY</v>
      </c>
      <c r="Z2249" s="14" t="str">
        <f>IF(AND(P2249="beforeRx",O2250="afterRx"),J2250-timingTable[[#This Row],[FRT32_trace]],"EMPTY")</f>
        <v>EMPTY</v>
      </c>
      <c r="AA2249" s="14" t="str">
        <f>IF(AND(timingTable[[#This Row],[txEnd]]="txEnd",Q2253="rxStart"),I2253-timingTable[[#This Row],[FRT32_val]],"EMPTY")</f>
        <v>EMPTY</v>
      </c>
    </row>
    <row r="2250" spans="1:27" x14ac:dyDescent="0.25">
      <c r="A2250" s="14" t="s">
        <v>7700</v>
      </c>
      <c r="B2250">
        <v>335697372765</v>
      </c>
      <c r="C2250" s="14" t="s">
        <v>15826</v>
      </c>
      <c r="D2250">
        <v>151</v>
      </c>
      <c r="E2250" s="14" t="s">
        <v>7876</v>
      </c>
      <c r="F2250" s="14" t="s">
        <v>7936</v>
      </c>
      <c r="G2250" s="14">
        <f>timingTable[[#This Row],[FRT_DEC]]-B2249</f>
        <v>20000</v>
      </c>
      <c r="H225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INFO]]))),H2249)</f>
        <v>145</v>
      </c>
      <c r="I225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0" s="14">
        <f>HEX2DEC(RIGHT(timingTable[[#This Row],[FRT_HEX]],MIN(LEN(timingTable[[#This Row],[FRT_HEX]])-2,8)))</f>
        <v>689923677</v>
      </c>
      <c r="K2250" s="14" t="str">
        <f>IF(timingTable[[#This Row],['[TRACECODE']:.1]]=140,"afterTx","")</f>
        <v/>
      </c>
      <c r="L2250" s="14" t="str">
        <f t="shared" si="385"/>
        <v/>
      </c>
      <c r="M2250" s="14" t="str">
        <f>IF(AND(H2250=H2249,K2249="afterTx",timingTable[[#This Row],['[TRACECODE']:.1]]=6),"dc","")</f>
        <v/>
      </c>
      <c r="N2250" s="14" t="str">
        <f t="shared" si="386"/>
        <v/>
      </c>
      <c r="O2250" s="14" t="str">
        <f>IF(timingTable[[#This Row],['[TRACECODE']:.1]]=141,"afterRx","")</f>
        <v/>
      </c>
      <c r="P2250" s="14" t="str">
        <f t="shared" si="387"/>
        <v/>
      </c>
      <c r="Q2250" s="14" t="str">
        <f t="shared" si="388"/>
        <v/>
      </c>
      <c r="R2250" s="14" t="str">
        <f t="shared" si="389"/>
        <v/>
      </c>
      <c r="S2250" s="14" t="str">
        <f t="shared" si="390"/>
        <v>EMPTY</v>
      </c>
      <c r="T2250" s="14" t="str">
        <f t="shared" si="391"/>
        <v>EMPTY</v>
      </c>
      <c r="U2250" s="14" t="str">
        <f t="shared" si="392"/>
        <v>EMPTY</v>
      </c>
      <c r="V2250" s="14" t="str">
        <f t="shared" si="393"/>
        <v>EMPTY</v>
      </c>
      <c r="W2250" s="14" t="str">
        <f>IF(L2250="beforeTx",timingTable[[#This Row],[FRT32_val]]-timingTable[[#This Row],[FRT32_trace]],"EMPTY")</f>
        <v>EMPTY</v>
      </c>
      <c r="X2250" s="14" t="str">
        <f t="shared" si="394"/>
        <v>EMPTY</v>
      </c>
      <c r="Y2250" s="14" t="str">
        <f t="shared" si="395"/>
        <v>EMPTY</v>
      </c>
      <c r="Z2250" s="14" t="str">
        <f>IF(AND(P2250="beforeRx",O2251="afterRx"),J2251-timingTable[[#This Row],[FRT32_trace]],"EMPTY")</f>
        <v>EMPTY</v>
      </c>
      <c r="AA2250" s="14" t="str">
        <f>IF(AND(timingTable[[#This Row],[txEnd]]="txEnd",Q2254="rxStart"),I2254-timingTable[[#This Row],[FRT32_val]],"EMPTY")</f>
        <v>EMPTY</v>
      </c>
    </row>
    <row r="2251" spans="1:27" x14ac:dyDescent="0.25">
      <c r="A2251" s="14" t="s">
        <v>7702</v>
      </c>
      <c r="B2251">
        <v>335697391711</v>
      </c>
      <c r="C2251" s="14" t="s">
        <v>15828</v>
      </c>
      <c r="D2251">
        <v>151</v>
      </c>
      <c r="E2251" s="14" t="s">
        <v>7876</v>
      </c>
      <c r="F2251" s="14" t="s">
        <v>7945</v>
      </c>
      <c r="G2251" s="14">
        <f>timingTable[[#This Row],[FRT_DEC]]-B2250</f>
        <v>18946</v>
      </c>
      <c r="H225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INFO]]))),H2250)</f>
        <v>145</v>
      </c>
      <c r="I225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51" s="14">
        <f>HEX2DEC(RIGHT(timingTable[[#This Row],[FRT_HEX]],MIN(LEN(timingTable[[#This Row],[FRT_HEX]])-2,8)))</f>
        <v>689942623</v>
      </c>
      <c r="K2251" s="14" t="str">
        <f>IF(timingTable[[#This Row],['[TRACECODE']:.1]]=140,"afterTx","")</f>
        <v/>
      </c>
      <c r="L2251" s="14" t="str">
        <f t="shared" si="385"/>
        <v/>
      </c>
      <c r="M2251" s="14" t="str">
        <f>IF(AND(H2251=H2250,K2250="afterTx",timingTable[[#This Row],['[TRACECODE']:.1]]=6),"dc","")</f>
        <v/>
      </c>
      <c r="N2251" s="14" t="str">
        <f t="shared" si="386"/>
        <v/>
      </c>
      <c r="O2251" s="14" t="str">
        <f>IF(timingTable[[#This Row],['[TRACECODE']:.1]]=141,"afterRx","")</f>
        <v/>
      </c>
      <c r="P2251" s="14" t="str">
        <f t="shared" si="387"/>
        <v/>
      </c>
      <c r="Q2251" s="14" t="str">
        <f t="shared" si="388"/>
        <v/>
      </c>
      <c r="R2251" s="14" t="str">
        <f t="shared" si="389"/>
        <v/>
      </c>
      <c r="S2251" s="14" t="str">
        <f t="shared" si="390"/>
        <v>EMPTY</v>
      </c>
      <c r="T2251" s="14" t="str">
        <f t="shared" si="391"/>
        <v>EMPTY</v>
      </c>
      <c r="U2251" s="14" t="str">
        <f t="shared" si="392"/>
        <v>EMPTY</v>
      </c>
      <c r="V2251" s="14" t="str">
        <f t="shared" si="393"/>
        <v>EMPTY</v>
      </c>
      <c r="W2251" s="14" t="str">
        <f>IF(L2251="beforeTx",timingTable[[#This Row],[FRT32_val]]-timingTable[[#This Row],[FRT32_trace]],"EMPTY")</f>
        <v>EMPTY</v>
      </c>
      <c r="X2251" s="14" t="str">
        <f t="shared" si="394"/>
        <v>EMPTY</v>
      </c>
      <c r="Y2251" s="14" t="str">
        <f t="shared" si="395"/>
        <v>EMPTY</v>
      </c>
      <c r="Z2251" s="14" t="str">
        <f>IF(AND(P2251="beforeRx",O2252="afterRx"),J2252-timingTable[[#This Row],[FRT32_trace]],"EMPTY")</f>
        <v>EMPTY</v>
      </c>
      <c r="AA2251" s="14" t="str">
        <f>IF(AND(timingTable[[#This Row],[txEnd]]="txEnd",Q2255="rxStart"),I2255-timingTable[[#This Row],[FRT32_val]],"EMPTY")</f>
        <v>EMPTY</v>
      </c>
    </row>
    <row r="2252" spans="1:27" x14ac:dyDescent="0.25">
      <c r="A2252" s="14" t="s">
        <v>7704</v>
      </c>
      <c r="B2252">
        <v>335697392767</v>
      </c>
      <c r="C2252" s="14" t="s">
        <v>15830</v>
      </c>
      <c r="D2252">
        <v>151</v>
      </c>
      <c r="E2252" s="14" t="s">
        <v>7876</v>
      </c>
      <c r="F2252" s="14" t="s">
        <v>7936</v>
      </c>
      <c r="G2252" s="14">
        <f>timingTable[[#This Row],[FRT_DEC]]-B2251</f>
        <v>1056</v>
      </c>
      <c r="H225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INFO]]))),H2251)</f>
        <v>145</v>
      </c>
      <c r="I225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2" s="14">
        <f>HEX2DEC(RIGHT(timingTable[[#This Row],[FRT_HEX]],MIN(LEN(timingTable[[#This Row],[FRT_HEX]])-2,8)))</f>
        <v>689943679</v>
      </c>
      <c r="K2252" s="14" t="str">
        <f>IF(timingTable[[#This Row],['[TRACECODE']:.1]]=140,"afterTx","")</f>
        <v/>
      </c>
      <c r="L2252" s="14" t="str">
        <f t="shared" si="385"/>
        <v/>
      </c>
      <c r="M2252" s="14" t="str">
        <f>IF(AND(H2252=H2251,K2251="afterTx",timingTable[[#This Row],['[TRACECODE']:.1]]=6),"dc","")</f>
        <v/>
      </c>
      <c r="N2252" s="14" t="str">
        <f t="shared" si="386"/>
        <v/>
      </c>
      <c r="O2252" s="14" t="str">
        <f>IF(timingTable[[#This Row],['[TRACECODE']:.1]]=141,"afterRx","")</f>
        <v/>
      </c>
      <c r="P2252" s="14" t="str">
        <f t="shared" si="387"/>
        <v/>
      </c>
      <c r="Q2252" s="14" t="str">
        <f t="shared" si="388"/>
        <v/>
      </c>
      <c r="R2252" s="14" t="str">
        <f t="shared" si="389"/>
        <v/>
      </c>
      <c r="S2252" s="14" t="str">
        <f t="shared" si="390"/>
        <v>EMPTY</v>
      </c>
      <c r="T2252" s="14" t="str">
        <f t="shared" si="391"/>
        <v>EMPTY</v>
      </c>
      <c r="U2252" s="14" t="str">
        <f t="shared" si="392"/>
        <v>EMPTY</v>
      </c>
      <c r="V2252" s="14" t="str">
        <f t="shared" si="393"/>
        <v>EMPTY</v>
      </c>
      <c r="W2252" s="14" t="str">
        <f>IF(L2252="beforeTx",timingTable[[#This Row],[FRT32_val]]-timingTable[[#This Row],[FRT32_trace]],"EMPTY")</f>
        <v>EMPTY</v>
      </c>
      <c r="X2252" s="14" t="str">
        <f t="shared" si="394"/>
        <v>EMPTY</v>
      </c>
      <c r="Y2252" s="14" t="str">
        <f t="shared" si="395"/>
        <v>EMPTY</v>
      </c>
      <c r="Z2252" s="14" t="str">
        <f>IF(AND(P2252="beforeRx",O2253="afterRx"),J2253-timingTable[[#This Row],[FRT32_trace]],"EMPTY")</f>
        <v>EMPTY</v>
      </c>
      <c r="AA2252" s="14" t="str">
        <f>IF(AND(timingTable[[#This Row],[txEnd]]="txEnd",Q2256="rxStart"),I2256-timingTable[[#This Row],[FRT32_val]],"EMPTY")</f>
        <v>EMPTY</v>
      </c>
    </row>
    <row r="2253" spans="1:27" x14ac:dyDescent="0.25">
      <c r="A2253" s="14" t="s">
        <v>7706</v>
      </c>
      <c r="B2253">
        <v>335697412766</v>
      </c>
      <c r="C2253" s="14" t="s">
        <v>15832</v>
      </c>
      <c r="D2253">
        <v>151</v>
      </c>
      <c r="E2253" s="14" t="s">
        <v>7876</v>
      </c>
      <c r="F2253" s="14" t="s">
        <v>7936</v>
      </c>
      <c r="G2253" s="14">
        <f>timingTable[[#This Row],[FRT_DEC]]-B2252</f>
        <v>19999</v>
      </c>
      <c r="H225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INFO]]))),H2252)</f>
        <v>145</v>
      </c>
      <c r="I225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3" s="14">
        <f>HEX2DEC(RIGHT(timingTable[[#This Row],[FRT_HEX]],MIN(LEN(timingTable[[#This Row],[FRT_HEX]])-2,8)))</f>
        <v>689963678</v>
      </c>
      <c r="K2253" s="14" t="str">
        <f>IF(timingTable[[#This Row],['[TRACECODE']:.1]]=140,"afterTx","")</f>
        <v/>
      </c>
      <c r="L2253" s="14" t="str">
        <f t="shared" si="385"/>
        <v/>
      </c>
      <c r="M2253" s="14" t="str">
        <f>IF(AND(H2253=H2252,K2252="afterTx",timingTable[[#This Row],['[TRACECODE']:.1]]=6),"dc","")</f>
        <v/>
      </c>
      <c r="N2253" s="14" t="str">
        <f t="shared" si="386"/>
        <v/>
      </c>
      <c r="O2253" s="14" t="str">
        <f>IF(timingTable[[#This Row],['[TRACECODE']:.1]]=141,"afterRx","")</f>
        <v/>
      </c>
      <c r="P2253" s="14" t="str">
        <f t="shared" si="387"/>
        <v/>
      </c>
      <c r="Q2253" s="14" t="str">
        <f t="shared" si="388"/>
        <v/>
      </c>
      <c r="R2253" s="14" t="str">
        <f t="shared" si="389"/>
        <v/>
      </c>
      <c r="S2253" s="14" t="str">
        <f t="shared" si="390"/>
        <v>EMPTY</v>
      </c>
      <c r="T2253" s="14" t="str">
        <f t="shared" si="391"/>
        <v>EMPTY</v>
      </c>
      <c r="U2253" s="14" t="str">
        <f t="shared" si="392"/>
        <v>EMPTY</v>
      </c>
      <c r="V2253" s="14" t="str">
        <f t="shared" si="393"/>
        <v>EMPTY</v>
      </c>
      <c r="W2253" s="14" t="str">
        <f>IF(L2253="beforeTx",timingTable[[#This Row],[FRT32_val]]-timingTable[[#This Row],[FRT32_trace]],"EMPTY")</f>
        <v>EMPTY</v>
      </c>
      <c r="X2253" s="14" t="str">
        <f t="shared" si="394"/>
        <v>EMPTY</v>
      </c>
      <c r="Y2253" s="14" t="str">
        <f t="shared" si="395"/>
        <v>EMPTY</v>
      </c>
      <c r="Z2253" s="14" t="str">
        <f>IF(AND(P2253="beforeRx",O2254="afterRx"),J2254-timingTable[[#This Row],[FRT32_trace]],"EMPTY")</f>
        <v>EMPTY</v>
      </c>
      <c r="AA2253" s="14" t="str">
        <f>IF(AND(timingTable[[#This Row],[txEnd]]="txEnd",Q2257="rxStart"),I2257-timingTable[[#This Row],[FRT32_val]],"EMPTY")</f>
        <v>EMPTY</v>
      </c>
    </row>
    <row r="2254" spans="1:27" x14ac:dyDescent="0.25">
      <c r="A2254" s="14" t="s">
        <v>7708</v>
      </c>
      <c r="B2254">
        <v>335697432765</v>
      </c>
      <c r="C2254" s="14" t="s">
        <v>15834</v>
      </c>
      <c r="D2254">
        <v>151</v>
      </c>
      <c r="E2254" s="14" t="s">
        <v>7876</v>
      </c>
      <c r="F2254" s="14" t="s">
        <v>7936</v>
      </c>
      <c r="G2254" s="14">
        <f>timingTable[[#This Row],[FRT_DEC]]-B2253</f>
        <v>19999</v>
      </c>
      <c r="H225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INFO]]))),H2253)</f>
        <v>145</v>
      </c>
      <c r="I225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4" s="14">
        <f>HEX2DEC(RIGHT(timingTable[[#This Row],[FRT_HEX]],MIN(LEN(timingTable[[#This Row],[FRT_HEX]])-2,8)))</f>
        <v>689983677</v>
      </c>
      <c r="K2254" s="14" t="str">
        <f>IF(timingTable[[#This Row],['[TRACECODE']:.1]]=140,"afterTx","")</f>
        <v/>
      </c>
      <c r="L2254" s="14" t="str">
        <f t="shared" si="385"/>
        <v/>
      </c>
      <c r="M2254" s="14" t="str">
        <f>IF(AND(H2254=H2253,K2253="afterTx",timingTable[[#This Row],['[TRACECODE']:.1]]=6),"dc","")</f>
        <v/>
      </c>
      <c r="N2254" s="14" t="str">
        <f t="shared" si="386"/>
        <v/>
      </c>
      <c r="O2254" s="14" t="str">
        <f>IF(timingTable[[#This Row],['[TRACECODE']:.1]]=141,"afterRx","")</f>
        <v/>
      </c>
      <c r="P2254" s="14" t="str">
        <f t="shared" si="387"/>
        <v/>
      </c>
      <c r="Q2254" s="14" t="str">
        <f t="shared" si="388"/>
        <v/>
      </c>
      <c r="R2254" s="14" t="str">
        <f t="shared" si="389"/>
        <v/>
      </c>
      <c r="S2254" s="14" t="str">
        <f t="shared" si="390"/>
        <v>EMPTY</v>
      </c>
      <c r="T2254" s="14" t="str">
        <f t="shared" si="391"/>
        <v>EMPTY</v>
      </c>
      <c r="U2254" s="14" t="str">
        <f t="shared" si="392"/>
        <v>EMPTY</v>
      </c>
      <c r="V2254" s="14" t="str">
        <f t="shared" si="393"/>
        <v>EMPTY</v>
      </c>
      <c r="W2254" s="14" t="str">
        <f>IF(L2254="beforeTx",timingTable[[#This Row],[FRT32_val]]-timingTable[[#This Row],[FRT32_trace]],"EMPTY")</f>
        <v>EMPTY</v>
      </c>
      <c r="X2254" s="14" t="str">
        <f t="shared" si="394"/>
        <v>EMPTY</v>
      </c>
      <c r="Y2254" s="14" t="str">
        <f t="shared" si="395"/>
        <v>EMPTY</v>
      </c>
      <c r="Z2254" s="14" t="str">
        <f>IF(AND(P2254="beforeRx",O2255="afterRx"),J2255-timingTable[[#This Row],[FRT32_trace]],"EMPTY")</f>
        <v>EMPTY</v>
      </c>
      <c r="AA2254" s="14" t="str">
        <f>IF(AND(timingTable[[#This Row],[txEnd]]="txEnd",Q2258="rxStart"),I2258-timingTable[[#This Row],[FRT32_val]],"EMPTY")</f>
        <v>EMPTY</v>
      </c>
    </row>
    <row r="2255" spans="1:27" x14ac:dyDescent="0.25">
      <c r="A2255" s="14" t="s">
        <v>7710</v>
      </c>
      <c r="B2255">
        <v>335697452777</v>
      </c>
      <c r="C2255" s="14" t="s">
        <v>15836</v>
      </c>
      <c r="D2255">
        <v>151</v>
      </c>
      <c r="E2255" s="14" t="s">
        <v>7876</v>
      </c>
      <c r="F2255" s="14" t="s">
        <v>7936</v>
      </c>
      <c r="G2255" s="14">
        <f>timingTable[[#This Row],[FRT_DEC]]-B2254</f>
        <v>20012</v>
      </c>
      <c r="H225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INFO]]))),H2254)</f>
        <v>145</v>
      </c>
      <c r="I225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5" s="14">
        <f>HEX2DEC(RIGHT(timingTable[[#This Row],[FRT_HEX]],MIN(LEN(timingTable[[#This Row],[FRT_HEX]])-2,8)))</f>
        <v>690003689</v>
      </c>
      <c r="K2255" s="14" t="str">
        <f>IF(timingTable[[#This Row],['[TRACECODE']:.1]]=140,"afterTx","")</f>
        <v/>
      </c>
      <c r="L2255" s="14" t="str">
        <f t="shared" si="385"/>
        <v/>
      </c>
      <c r="M2255" s="14" t="str">
        <f>IF(AND(H2255=H2254,K2254="afterTx",timingTable[[#This Row],['[TRACECODE']:.1]]=6),"dc","")</f>
        <v/>
      </c>
      <c r="N2255" s="14" t="str">
        <f t="shared" si="386"/>
        <v/>
      </c>
      <c r="O2255" s="14" t="str">
        <f>IF(timingTable[[#This Row],['[TRACECODE']:.1]]=141,"afterRx","")</f>
        <v/>
      </c>
      <c r="P2255" s="14" t="str">
        <f t="shared" si="387"/>
        <v/>
      </c>
      <c r="Q2255" s="14" t="str">
        <f t="shared" si="388"/>
        <v/>
      </c>
      <c r="R2255" s="14" t="str">
        <f t="shared" si="389"/>
        <v/>
      </c>
      <c r="S2255" s="14" t="str">
        <f t="shared" si="390"/>
        <v>EMPTY</v>
      </c>
      <c r="T2255" s="14" t="str">
        <f t="shared" si="391"/>
        <v>EMPTY</v>
      </c>
      <c r="U2255" s="14" t="str">
        <f t="shared" si="392"/>
        <v>EMPTY</v>
      </c>
      <c r="V2255" s="14" t="str">
        <f t="shared" si="393"/>
        <v>EMPTY</v>
      </c>
      <c r="W2255" s="14" t="str">
        <f>IF(L2255="beforeTx",timingTable[[#This Row],[FRT32_val]]-timingTable[[#This Row],[FRT32_trace]],"EMPTY")</f>
        <v>EMPTY</v>
      </c>
      <c r="X2255" s="14" t="str">
        <f t="shared" si="394"/>
        <v>EMPTY</v>
      </c>
      <c r="Y2255" s="14" t="str">
        <f t="shared" si="395"/>
        <v>EMPTY</v>
      </c>
      <c r="Z2255" s="14" t="str">
        <f>IF(AND(P2255="beforeRx",O2256="afterRx"),J2256-timingTable[[#This Row],[FRT32_trace]],"EMPTY")</f>
        <v>EMPTY</v>
      </c>
      <c r="AA2255" s="14" t="str">
        <f>IF(AND(timingTable[[#This Row],[txEnd]]="txEnd",Q2259="rxStart"),I2259-timingTable[[#This Row],[FRT32_val]],"EMPTY")</f>
        <v>EMPTY</v>
      </c>
    </row>
    <row r="2256" spans="1:27" x14ac:dyDescent="0.25">
      <c r="A2256" s="14" t="s">
        <v>7712</v>
      </c>
      <c r="B2256">
        <v>335697472765</v>
      </c>
      <c r="C2256" s="14" t="s">
        <v>15838</v>
      </c>
      <c r="D2256">
        <v>151</v>
      </c>
      <c r="E2256" s="14" t="s">
        <v>7876</v>
      </c>
      <c r="F2256" s="14" t="s">
        <v>7936</v>
      </c>
      <c r="G2256" s="14">
        <f>timingTable[[#This Row],[FRT_DEC]]-B2255</f>
        <v>19988</v>
      </c>
      <c r="H225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INFO]]))),H2255)</f>
        <v>145</v>
      </c>
      <c r="I225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6" s="14">
        <f>HEX2DEC(RIGHT(timingTable[[#This Row],[FRT_HEX]],MIN(LEN(timingTable[[#This Row],[FRT_HEX]])-2,8)))</f>
        <v>690023677</v>
      </c>
      <c r="K2256" s="14" t="str">
        <f>IF(timingTable[[#This Row],['[TRACECODE']:.1]]=140,"afterTx","")</f>
        <v/>
      </c>
      <c r="L2256" s="14" t="str">
        <f t="shared" si="385"/>
        <v/>
      </c>
      <c r="M2256" s="14" t="str">
        <f>IF(AND(H2256=H2255,K2255="afterTx",timingTable[[#This Row],['[TRACECODE']:.1]]=6),"dc","")</f>
        <v/>
      </c>
      <c r="N2256" s="14" t="str">
        <f t="shared" si="386"/>
        <v/>
      </c>
      <c r="O2256" s="14" t="str">
        <f>IF(timingTable[[#This Row],['[TRACECODE']:.1]]=141,"afterRx","")</f>
        <v/>
      </c>
      <c r="P2256" s="14" t="str">
        <f t="shared" si="387"/>
        <v/>
      </c>
      <c r="Q2256" s="14" t="str">
        <f t="shared" si="388"/>
        <v/>
      </c>
      <c r="R2256" s="14" t="str">
        <f t="shared" si="389"/>
        <v/>
      </c>
      <c r="S2256" s="14" t="str">
        <f t="shared" si="390"/>
        <v>EMPTY</v>
      </c>
      <c r="T2256" s="14" t="str">
        <f t="shared" si="391"/>
        <v>EMPTY</v>
      </c>
      <c r="U2256" s="14" t="str">
        <f t="shared" si="392"/>
        <v>EMPTY</v>
      </c>
      <c r="V2256" s="14" t="str">
        <f t="shared" si="393"/>
        <v>EMPTY</v>
      </c>
      <c r="W2256" s="14" t="str">
        <f>IF(L2256="beforeTx",timingTable[[#This Row],[FRT32_val]]-timingTable[[#This Row],[FRT32_trace]],"EMPTY")</f>
        <v>EMPTY</v>
      </c>
      <c r="X2256" s="14" t="str">
        <f t="shared" si="394"/>
        <v>EMPTY</v>
      </c>
      <c r="Y2256" s="14" t="str">
        <f t="shared" si="395"/>
        <v>EMPTY</v>
      </c>
      <c r="Z2256" s="14" t="str">
        <f>IF(AND(P2256="beforeRx",O2257="afterRx"),J2257-timingTable[[#This Row],[FRT32_trace]],"EMPTY")</f>
        <v>EMPTY</v>
      </c>
      <c r="AA2256" s="14" t="str">
        <f>IF(AND(timingTable[[#This Row],[txEnd]]="txEnd",Q2260="rxStart"),I2260-timingTable[[#This Row],[FRT32_val]],"EMPTY")</f>
        <v>EMPTY</v>
      </c>
    </row>
    <row r="2257" spans="1:27" x14ac:dyDescent="0.25">
      <c r="A2257" s="14" t="s">
        <v>7714</v>
      </c>
      <c r="B2257">
        <v>335697491698</v>
      </c>
      <c r="C2257" s="14" t="s">
        <v>15840</v>
      </c>
      <c r="D2257">
        <v>151</v>
      </c>
      <c r="E2257" s="14" t="s">
        <v>7876</v>
      </c>
      <c r="F2257" s="14" t="s">
        <v>7945</v>
      </c>
      <c r="G2257" s="14">
        <f>timingTable[[#This Row],[FRT_DEC]]-B2256</f>
        <v>18933</v>
      </c>
      <c r="H225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INFO]]))),H2256)</f>
        <v>145</v>
      </c>
      <c r="I225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57" s="14">
        <f>HEX2DEC(RIGHT(timingTable[[#This Row],[FRT_HEX]],MIN(LEN(timingTable[[#This Row],[FRT_HEX]])-2,8)))</f>
        <v>690042610</v>
      </c>
      <c r="K2257" s="14" t="str">
        <f>IF(timingTable[[#This Row],['[TRACECODE']:.1]]=140,"afterTx","")</f>
        <v/>
      </c>
      <c r="L2257" s="14" t="str">
        <f t="shared" si="385"/>
        <v/>
      </c>
      <c r="M2257" s="14" t="str">
        <f>IF(AND(H2257=H2256,K2256="afterTx",timingTable[[#This Row],['[TRACECODE']:.1]]=6),"dc","")</f>
        <v/>
      </c>
      <c r="N2257" s="14" t="str">
        <f t="shared" si="386"/>
        <v/>
      </c>
      <c r="O2257" s="14" t="str">
        <f>IF(timingTable[[#This Row],['[TRACECODE']:.1]]=141,"afterRx","")</f>
        <v/>
      </c>
      <c r="P2257" s="14" t="str">
        <f t="shared" si="387"/>
        <v/>
      </c>
      <c r="Q2257" s="14" t="str">
        <f t="shared" si="388"/>
        <v/>
      </c>
      <c r="R2257" s="14" t="str">
        <f t="shared" si="389"/>
        <v/>
      </c>
      <c r="S2257" s="14" t="str">
        <f t="shared" si="390"/>
        <v>EMPTY</v>
      </c>
      <c r="T2257" s="14" t="str">
        <f t="shared" si="391"/>
        <v>EMPTY</v>
      </c>
      <c r="U2257" s="14" t="str">
        <f t="shared" si="392"/>
        <v>EMPTY</v>
      </c>
      <c r="V2257" s="14" t="str">
        <f t="shared" si="393"/>
        <v>EMPTY</v>
      </c>
      <c r="W2257" s="14" t="str">
        <f>IF(L2257="beforeTx",timingTable[[#This Row],[FRT32_val]]-timingTable[[#This Row],[FRT32_trace]],"EMPTY")</f>
        <v>EMPTY</v>
      </c>
      <c r="X2257" s="14" t="str">
        <f t="shared" si="394"/>
        <v>EMPTY</v>
      </c>
      <c r="Y2257" s="14" t="str">
        <f t="shared" si="395"/>
        <v>EMPTY</v>
      </c>
      <c r="Z2257" s="14" t="str">
        <f>IF(AND(P2257="beforeRx",O2258="afterRx"),J2258-timingTable[[#This Row],[FRT32_trace]],"EMPTY")</f>
        <v>EMPTY</v>
      </c>
      <c r="AA2257" s="14" t="str">
        <f>IF(AND(timingTable[[#This Row],[txEnd]]="txEnd",Q2261="rxStart"),I2261-timingTable[[#This Row],[FRT32_val]],"EMPTY")</f>
        <v>EMPTY</v>
      </c>
    </row>
    <row r="2258" spans="1:27" x14ac:dyDescent="0.25">
      <c r="A2258" s="14" t="s">
        <v>7716</v>
      </c>
      <c r="B2258">
        <v>335697492780</v>
      </c>
      <c r="C2258" s="14" t="s">
        <v>15842</v>
      </c>
      <c r="D2258">
        <v>151</v>
      </c>
      <c r="E2258" s="14" t="s">
        <v>7876</v>
      </c>
      <c r="F2258" s="14" t="s">
        <v>7936</v>
      </c>
      <c r="G2258" s="14">
        <f>timingTable[[#This Row],[FRT_DEC]]-B2257</f>
        <v>1082</v>
      </c>
      <c r="H225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INFO]]))),H2257)</f>
        <v>145</v>
      </c>
      <c r="I225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8" s="14">
        <f>HEX2DEC(RIGHT(timingTable[[#This Row],[FRT_HEX]],MIN(LEN(timingTable[[#This Row],[FRT_HEX]])-2,8)))</f>
        <v>690043692</v>
      </c>
      <c r="K2258" s="14" t="str">
        <f>IF(timingTable[[#This Row],['[TRACECODE']:.1]]=140,"afterTx","")</f>
        <v/>
      </c>
      <c r="L2258" s="14" t="str">
        <f t="shared" si="385"/>
        <v/>
      </c>
      <c r="M2258" s="14" t="str">
        <f>IF(AND(H2258=H2257,K2257="afterTx",timingTable[[#This Row],['[TRACECODE']:.1]]=6),"dc","")</f>
        <v/>
      </c>
      <c r="N2258" s="14" t="str">
        <f t="shared" si="386"/>
        <v/>
      </c>
      <c r="O2258" s="14" t="str">
        <f>IF(timingTable[[#This Row],['[TRACECODE']:.1]]=141,"afterRx","")</f>
        <v/>
      </c>
      <c r="P2258" s="14" t="str">
        <f t="shared" si="387"/>
        <v/>
      </c>
      <c r="Q2258" s="14" t="str">
        <f t="shared" si="388"/>
        <v/>
      </c>
      <c r="R2258" s="14" t="str">
        <f t="shared" si="389"/>
        <v/>
      </c>
      <c r="S2258" s="14" t="str">
        <f t="shared" si="390"/>
        <v>EMPTY</v>
      </c>
      <c r="T2258" s="14" t="str">
        <f t="shared" si="391"/>
        <v>EMPTY</v>
      </c>
      <c r="U2258" s="14" t="str">
        <f t="shared" si="392"/>
        <v>EMPTY</v>
      </c>
      <c r="V2258" s="14" t="str">
        <f t="shared" si="393"/>
        <v>EMPTY</v>
      </c>
      <c r="W2258" s="14" t="str">
        <f>IF(L2258="beforeTx",timingTable[[#This Row],[FRT32_val]]-timingTable[[#This Row],[FRT32_trace]],"EMPTY")</f>
        <v>EMPTY</v>
      </c>
      <c r="X2258" s="14" t="str">
        <f t="shared" si="394"/>
        <v>EMPTY</v>
      </c>
      <c r="Y2258" s="14" t="str">
        <f t="shared" si="395"/>
        <v>EMPTY</v>
      </c>
      <c r="Z2258" s="14" t="str">
        <f>IF(AND(P2258="beforeRx",O2259="afterRx"),J2259-timingTable[[#This Row],[FRT32_trace]],"EMPTY")</f>
        <v>EMPTY</v>
      </c>
      <c r="AA2258" s="14" t="str">
        <f>IF(AND(timingTable[[#This Row],[txEnd]]="txEnd",Q2262="rxStart"),I2262-timingTable[[#This Row],[FRT32_val]],"EMPTY")</f>
        <v>EMPTY</v>
      </c>
    </row>
    <row r="2259" spans="1:27" x14ac:dyDescent="0.25">
      <c r="A2259" s="14" t="s">
        <v>7718</v>
      </c>
      <c r="B2259">
        <v>335697512766</v>
      </c>
      <c r="C2259" s="14" t="s">
        <v>15844</v>
      </c>
      <c r="D2259">
        <v>151</v>
      </c>
      <c r="E2259" s="14" t="s">
        <v>7876</v>
      </c>
      <c r="F2259" s="14" t="s">
        <v>7936</v>
      </c>
      <c r="G2259" s="14">
        <f>timingTable[[#This Row],[FRT_DEC]]-B2258</f>
        <v>19986</v>
      </c>
      <c r="H225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INFO]]))),H2258)</f>
        <v>145</v>
      </c>
      <c r="I225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59" s="14">
        <f>HEX2DEC(RIGHT(timingTable[[#This Row],[FRT_HEX]],MIN(LEN(timingTable[[#This Row],[FRT_HEX]])-2,8)))</f>
        <v>690063678</v>
      </c>
      <c r="K2259" s="14" t="str">
        <f>IF(timingTable[[#This Row],['[TRACECODE']:.1]]=140,"afterTx","")</f>
        <v/>
      </c>
      <c r="L2259" s="14" t="str">
        <f t="shared" si="385"/>
        <v/>
      </c>
      <c r="M2259" s="14" t="str">
        <f>IF(AND(H2259=H2258,K2258="afterTx",timingTable[[#This Row],['[TRACECODE']:.1]]=6),"dc","")</f>
        <v/>
      </c>
      <c r="N2259" s="14" t="str">
        <f t="shared" si="386"/>
        <v/>
      </c>
      <c r="O2259" s="14" t="str">
        <f>IF(timingTable[[#This Row],['[TRACECODE']:.1]]=141,"afterRx","")</f>
        <v/>
      </c>
      <c r="P2259" s="14" t="str">
        <f t="shared" si="387"/>
        <v/>
      </c>
      <c r="Q2259" s="14" t="str">
        <f t="shared" si="388"/>
        <v/>
      </c>
      <c r="R2259" s="14" t="str">
        <f t="shared" si="389"/>
        <v/>
      </c>
      <c r="S2259" s="14" t="str">
        <f t="shared" si="390"/>
        <v>EMPTY</v>
      </c>
      <c r="T2259" s="14" t="str">
        <f t="shared" si="391"/>
        <v>EMPTY</v>
      </c>
      <c r="U2259" s="14" t="str">
        <f t="shared" si="392"/>
        <v>EMPTY</v>
      </c>
      <c r="V2259" s="14" t="str">
        <f t="shared" si="393"/>
        <v>EMPTY</v>
      </c>
      <c r="W2259" s="14" t="str">
        <f>IF(L2259="beforeTx",timingTable[[#This Row],[FRT32_val]]-timingTable[[#This Row],[FRT32_trace]],"EMPTY")</f>
        <v>EMPTY</v>
      </c>
      <c r="X2259" s="14" t="str">
        <f t="shared" si="394"/>
        <v>EMPTY</v>
      </c>
      <c r="Y2259" s="14" t="str">
        <f t="shared" si="395"/>
        <v>EMPTY</v>
      </c>
      <c r="Z2259" s="14" t="str">
        <f>IF(AND(P2259="beforeRx",O2260="afterRx"),J2260-timingTable[[#This Row],[FRT32_trace]],"EMPTY")</f>
        <v>EMPTY</v>
      </c>
      <c r="AA2259" s="14" t="str">
        <f>IF(AND(timingTable[[#This Row],[txEnd]]="txEnd",Q2263="rxStart"),I2263-timingTable[[#This Row],[FRT32_val]],"EMPTY")</f>
        <v>EMPTY</v>
      </c>
    </row>
    <row r="2260" spans="1:27" x14ac:dyDescent="0.25">
      <c r="A2260" s="14" t="s">
        <v>7720</v>
      </c>
      <c r="B2260">
        <v>335697532766</v>
      </c>
      <c r="C2260" s="14" t="s">
        <v>15846</v>
      </c>
      <c r="D2260">
        <v>151</v>
      </c>
      <c r="E2260" s="14" t="s">
        <v>7876</v>
      </c>
      <c r="F2260" s="14" t="s">
        <v>7936</v>
      </c>
      <c r="G2260" s="14">
        <f>timingTable[[#This Row],[FRT_DEC]]-B2259</f>
        <v>20000</v>
      </c>
      <c r="H226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INFO]]))),H2259)</f>
        <v>145</v>
      </c>
      <c r="I226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0" s="14">
        <f>HEX2DEC(RIGHT(timingTable[[#This Row],[FRT_HEX]],MIN(LEN(timingTable[[#This Row],[FRT_HEX]])-2,8)))</f>
        <v>690083678</v>
      </c>
      <c r="K2260" s="14" t="str">
        <f>IF(timingTable[[#This Row],['[TRACECODE']:.1]]=140,"afterTx","")</f>
        <v/>
      </c>
      <c r="L2260" s="14" t="str">
        <f t="shared" si="385"/>
        <v/>
      </c>
      <c r="M2260" s="14" t="str">
        <f>IF(AND(H2260=H2259,K2259="afterTx",timingTable[[#This Row],['[TRACECODE']:.1]]=6),"dc","")</f>
        <v/>
      </c>
      <c r="N2260" s="14" t="str">
        <f t="shared" si="386"/>
        <v/>
      </c>
      <c r="O2260" s="14" t="str">
        <f>IF(timingTable[[#This Row],['[TRACECODE']:.1]]=141,"afterRx","")</f>
        <v/>
      </c>
      <c r="P2260" s="14" t="str">
        <f t="shared" si="387"/>
        <v/>
      </c>
      <c r="Q2260" s="14" t="str">
        <f t="shared" si="388"/>
        <v/>
      </c>
      <c r="R2260" s="14" t="str">
        <f t="shared" si="389"/>
        <v/>
      </c>
      <c r="S2260" s="14" t="str">
        <f t="shared" si="390"/>
        <v>EMPTY</v>
      </c>
      <c r="T2260" s="14" t="str">
        <f t="shared" si="391"/>
        <v>EMPTY</v>
      </c>
      <c r="U2260" s="14" t="str">
        <f t="shared" si="392"/>
        <v>EMPTY</v>
      </c>
      <c r="V2260" s="14" t="str">
        <f t="shared" si="393"/>
        <v>EMPTY</v>
      </c>
      <c r="W2260" s="14" t="str">
        <f>IF(L2260="beforeTx",timingTable[[#This Row],[FRT32_val]]-timingTable[[#This Row],[FRT32_trace]],"EMPTY")</f>
        <v>EMPTY</v>
      </c>
      <c r="X2260" s="14" t="str">
        <f t="shared" si="394"/>
        <v>EMPTY</v>
      </c>
      <c r="Y2260" s="14" t="str">
        <f t="shared" si="395"/>
        <v>EMPTY</v>
      </c>
      <c r="Z2260" s="14" t="str">
        <f>IF(AND(P2260="beforeRx",O2261="afterRx"),J2261-timingTable[[#This Row],[FRT32_trace]],"EMPTY")</f>
        <v>EMPTY</v>
      </c>
      <c r="AA2260" s="14" t="str">
        <f>IF(AND(timingTable[[#This Row],[txEnd]]="txEnd",Q2264="rxStart"),I2264-timingTable[[#This Row],[FRT32_val]],"EMPTY")</f>
        <v>EMPTY</v>
      </c>
    </row>
    <row r="2261" spans="1:27" x14ac:dyDescent="0.25">
      <c r="A2261" s="14" t="s">
        <v>7722</v>
      </c>
      <c r="B2261">
        <v>335697539305</v>
      </c>
      <c r="C2261" s="14" t="s">
        <v>15848</v>
      </c>
      <c r="D2261">
        <v>151</v>
      </c>
      <c r="E2261" s="14" t="s">
        <v>7876</v>
      </c>
      <c r="F2261" s="14" t="s">
        <v>15849</v>
      </c>
      <c r="G2261" s="14">
        <f>timingTable[[#This Row],[FRT_DEC]]-B2260</f>
        <v>6539</v>
      </c>
      <c r="H226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INFO]]))),H2260)</f>
        <v>145</v>
      </c>
      <c r="I226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4194304</v>
      </c>
      <c r="J2261" s="14">
        <f>HEX2DEC(RIGHT(timingTable[[#This Row],[FRT_HEX]],MIN(LEN(timingTable[[#This Row],[FRT_HEX]])-2,8)))</f>
        <v>690090217</v>
      </c>
      <c r="K2261" s="14" t="str">
        <f>IF(timingTable[[#This Row],['[TRACECODE']:.1]]=140,"afterTx","")</f>
        <v/>
      </c>
      <c r="L2261" s="14" t="str">
        <f t="shared" si="385"/>
        <v/>
      </c>
      <c r="M2261" s="14" t="str">
        <f>IF(AND(H2261=H2260,K2260="afterTx",timingTable[[#This Row],['[TRACECODE']:.1]]=6),"dc","")</f>
        <v/>
      </c>
      <c r="N2261" s="14" t="str">
        <f t="shared" si="386"/>
        <v/>
      </c>
      <c r="O2261" s="14" t="str">
        <f>IF(timingTable[[#This Row],['[TRACECODE']:.1]]=141,"afterRx","")</f>
        <v/>
      </c>
      <c r="P2261" s="14" t="str">
        <f t="shared" si="387"/>
        <v/>
      </c>
      <c r="Q2261" s="14" t="str">
        <f t="shared" si="388"/>
        <v/>
      </c>
      <c r="R2261" s="14" t="str">
        <f t="shared" si="389"/>
        <v/>
      </c>
      <c r="S2261" s="14" t="str">
        <f t="shared" si="390"/>
        <v>EMPTY</v>
      </c>
      <c r="T2261" s="14" t="str">
        <f t="shared" si="391"/>
        <v>EMPTY</v>
      </c>
      <c r="U2261" s="14" t="str">
        <f t="shared" si="392"/>
        <v>EMPTY</v>
      </c>
      <c r="V2261" s="14" t="str">
        <f t="shared" si="393"/>
        <v>EMPTY</v>
      </c>
      <c r="W2261" s="14" t="str">
        <f>IF(L2261="beforeTx",timingTable[[#This Row],[FRT32_val]]-timingTable[[#This Row],[FRT32_trace]],"EMPTY")</f>
        <v>EMPTY</v>
      </c>
      <c r="X2261" s="14" t="str">
        <f t="shared" si="394"/>
        <v>EMPTY</v>
      </c>
      <c r="Y2261" s="14" t="str">
        <f t="shared" si="395"/>
        <v>EMPTY</v>
      </c>
      <c r="Z2261" s="14" t="str">
        <f>IF(AND(P2261="beforeRx",O2262="afterRx"),J2262-timingTable[[#This Row],[FRT32_trace]],"EMPTY")</f>
        <v>EMPTY</v>
      </c>
      <c r="AA2261" s="14" t="str">
        <f>IF(AND(timingTable[[#This Row],[txEnd]]="txEnd",Q2265="rxStart"),I2265-timingTable[[#This Row],[FRT32_val]],"EMPTY")</f>
        <v>EMPTY</v>
      </c>
    </row>
    <row r="2262" spans="1:27" x14ac:dyDescent="0.25">
      <c r="A2262" s="14" t="s">
        <v>7724</v>
      </c>
      <c r="B2262">
        <v>335697552766</v>
      </c>
      <c r="C2262" s="14" t="s">
        <v>15852</v>
      </c>
      <c r="D2262">
        <v>151</v>
      </c>
      <c r="E2262" s="14" t="s">
        <v>7876</v>
      </c>
      <c r="F2262" s="14" t="s">
        <v>7936</v>
      </c>
      <c r="G2262" s="14">
        <f>timingTable[[#This Row],[FRT_DEC]]-B2261</f>
        <v>13461</v>
      </c>
      <c r="H226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INFO]]))),H2261)</f>
        <v>145</v>
      </c>
      <c r="I226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2" s="14">
        <f>HEX2DEC(RIGHT(timingTable[[#This Row],[FRT_HEX]],MIN(LEN(timingTable[[#This Row],[FRT_HEX]])-2,8)))</f>
        <v>690103678</v>
      </c>
      <c r="K2262" s="14" t="str">
        <f>IF(timingTable[[#This Row],['[TRACECODE']:.1]]=140,"afterTx","")</f>
        <v/>
      </c>
      <c r="L2262" s="14" t="str">
        <f t="shared" si="385"/>
        <v/>
      </c>
      <c r="M2262" s="14" t="str">
        <f>IF(AND(H2262=H2261,K2261="afterTx",timingTable[[#This Row],['[TRACECODE']:.1]]=6),"dc","")</f>
        <v/>
      </c>
      <c r="N2262" s="14" t="str">
        <f t="shared" si="386"/>
        <v/>
      </c>
      <c r="O2262" s="14" t="str">
        <f>IF(timingTable[[#This Row],['[TRACECODE']:.1]]=141,"afterRx","")</f>
        <v/>
      </c>
      <c r="P2262" s="14" t="str">
        <f t="shared" si="387"/>
        <v/>
      </c>
      <c r="Q2262" s="14" t="str">
        <f t="shared" si="388"/>
        <v/>
      </c>
      <c r="R2262" s="14" t="str">
        <f t="shared" si="389"/>
        <v/>
      </c>
      <c r="S2262" s="14" t="str">
        <f t="shared" si="390"/>
        <v>EMPTY</v>
      </c>
      <c r="T2262" s="14" t="str">
        <f t="shared" si="391"/>
        <v>EMPTY</v>
      </c>
      <c r="U2262" s="14" t="str">
        <f t="shared" si="392"/>
        <v>EMPTY</v>
      </c>
      <c r="V2262" s="14" t="str">
        <f t="shared" si="393"/>
        <v>EMPTY</v>
      </c>
      <c r="W2262" s="14" t="str">
        <f>IF(L2262="beforeTx",timingTable[[#This Row],[FRT32_val]]-timingTable[[#This Row],[FRT32_trace]],"EMPTY")</f>
        <v>EMPTY</v>
      </c>
      <c r="X2262" s="14" t="str">
        <f t="shared" si="394"/>
        <v>EMPTY</v>
      </c>
      <c r="Y2262" s="14" t="str">
        <f t="shared" si="395"/>
        <v>EMPTY</v>
      </c>
      <c r="Z2262" s="14" t="str">
        <f>IF(AND(P2262="beforeRx",O2263="afterRx"),J2263-timingTable[[#This Row],[FRT32_trace]],"EMPTY")</f>
        <v>EMPTY</v>
      </c>
      <c r="AA2262" s="14" t="str">
        <f>IF(AND(timingTable[[#This Row],[txEnd]]="txEnd",Q2266="rxStart"),I2266-timingTable[[#This Row],[FRT32_val]],"EMPTY")</f>
        <v>EMPTY</v>
      </c>
    </row>
    <row r="2263" spans="1:27" x14ac:dyDescent="0.25">
      <c r="A2263" s="14" t="s">
        <v>7726</v>
      </c>
      <c r="B2263">
        <v>335697572765</v>
      </c>
      <c r="C2263" s="14" t="s">
        <v>15854</v>
      </c>
      <c r="D2263">
        <v>151</v>
      </c>
      <c r="E2263" s="14" t="s">
        <v>7876</v>
      </c>
      <c r="F2263" s="14" t="s">
        <v>7936</v>
      </c>
      <c r="G2263" s="14">
        <f>timingTable[[#This Row],[FRT_DEC]]-B2262</f>
        <v>19999</v>
      </c>
      <c r="H226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INFO]]))),H2262)</f>
        <v>145</v>
      </c>
      <c r="I226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3" s="14">
        <f>HEX2DEC(RIGHT(timingTable[[#This Row],[FRT_HEX]],MIN(LEN(timingTable[[#This Row],[FRT_HEX]])-2,8)))</f>
        <v>690123677</v>
      </c>
      <c r="K2263" s="14" t="str">
        <f>IF(timingTable[[#This Row],['[TRACECODE']:.1]]=140,"afterTx","")</f>
        <v/>
      </c>
      <c r="L2263" s="14" t="str">
        <f t="shared" si="385"/>
        <v/>
      </c>
      <c r="M2263" s="14" t="str">
        <f>IF(AND(H2263=H2262,K2262="afterTx",timingTable[[#This Row],['[TRACECODE']:.1]]=6),"dc","")</f>
        <v/>
      </c>
      <c r="N2263" s="14" t="str">
        <f t="shared" si="386"/>
        <v/>
      </c>
      <c r="O2263" s="14" t="str">
        <f>IF(timingTable[[#This Row],['[TRACECODE']:.1]]=141,"afterRx","")</f>
        <v/>
      </c>
      <c r="P2263" s="14" t="str">
        <f t="shared" si="387"/>
        <v/>
      </c>
      <c r="Q2263" s="14" t="str">
        <f t="shared" si="388"/>
        <v/>
      </c>
      <c r="R2263" s="14" t="str">
        <f t="shared" si="389"/>
        <v/>
      </c>
      <c r="S2263" s="14" t="str">
        <f t="shared" si="390"/>
        <v>EMPTY</v>
      </c>
      <c r="T2263" s="14" t="str">
        <f t="shared" si="391"/>
        <v>EMPTY</v>
      </c>
      <c r="U2263" s="14" t="str">
        <f t="shared" si="392"/>
        <v>EMPTY</v>
      </c>
      <c r="V2263" s="14" t="str">
        <f t="shared" si="393"/>
        <v>EMPTY</v>
      </c>
      <c r="W2263" s="14" t="str">
        <f>IF(L2263="beforeTx",timingTable[[#This Row],[FRT32_val]]-timingTable[[#This Row],[FRT32_trace]],"EMPTY")</f>
        <v>EMPTY</v>
      </c>
      <c r="X2263" s="14" t="str">
        <f t="shared" si="394"/>
        <v>EMPTY</v>
      </c>
      <c r="Y2263" s="14" t="str">
        <f t="shared" si="395"/>
        <v>EMPTY</v>
      </c>
      <c r="Z2263" s="14" t="str">
        <f>IF(AND(P2263="beforeRx",O2264="afterRx"),J2264-timingTable[[#This Row],[FRT32_trace]],"EMPTY")</f>
        <v>EMPTY</v>
      </c>
      <c r="AA2263" s="14" t="str">
        <f>IF(AND(timingTable[[#This Row],[txEnd]]="txEnd",Q2267="rxStart"),I2267-timingTable[[#This Row],[FRT32_val]],"EMPTY")</f>
        <v>EMPTY</v>
      </c>
    </row>
    <row r="2264" spans="1:27" x14ac:dyDescent="0.25">
      <c r="A2264" s="14" t="s">
        <v>7728</v>
      </c>
      <c r="B2264">
        <v>335697591698</v>
      </c>
      <c r="C2264" s="14" t="s">
        <v>15856</v>
      </c>
      <c r="D2264">
        <v>151</v>
      </c>
      <c r="E2264" s="14" t="s">
        <v>7876</v>
      </c>
      <c r="F2264" s="14" t="s">
        <v>7945</v>
      </c>
      <c r="G2264" s="14">
        <f>timingTable[[#This Row],[FRT_DEC]]-B2263</f>
        <v>18933</v>
      </c>
      <c r="H226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INFO]]))),H2263)</f>
        <v>145</v>
      </c>
      <c r="I226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64" s="14">
        <f>HEX2DEC(RIGHT(timingTable[[#This Row],[FRT_HEX]],MIN(LEN(timingTable[[#This Row],[FRT_HEX]])-2,8)))</f>
        <v>690142610</v>
      </c>
      <c r="K2264" s="14" t="str">
        <f>IF(timingTable[[#This Row],['[TRACECODE']:.1]]=140,"afterTx","")</f>
        <v/>
      </c>
      <c r="L2264" s="14" t="str">
        <f t="shared" si="385"/>
        <v/>
      </c>
      <c r="M2264" s="14" t="str">
        <f>IF(AND(H2264=H2263,K2263="afterTx",timingTable[[#This Row],['[TRACECODE']:.1]]=6),"dc","")</f>
        <v/>
      </c>
      <c r="N2264" s="14" t="str">
        <f t="shared" si="386"/>
        <v/>
      </c>
      <c r="O2264" s="14" t="str">
        <f>IF(timingTable[[#This Row],['[TRACECODE']:.1]]=141,"afterRx","")</f>
        <v/>
      </c>
      <c r="P2264" s="14" t="str">
        <f t="shared" si="387"/>
        <v/>
      </c>
      <c r="Q2264" s="14" t="str">
        <f t="shared" si="388"/>
        <v/>
      </c>
      <c r="R2264" s="14" t="str">
        <f t="shared" si="389"/>
        <v/>
      </c>
      <c r="S2264" s="14" t="str">
        <f t="shared" si="390"/>
        <v>EMPTY</v>
      </c>
      <c r="T2264" s="14" t="str">
        <f t="shared" si="391"/>
        <v>EMPTY</v>
      </c>
      <c r="U2264" s="14" t="str">
        <f t="shared" si="392"/>
        <v>EMPTY</v>
      </c>
      <c r="V2264" s="14" t="str">
        <f t="shared" si="393"/>
        <v>EMPTY</v>
      </c>
      <c r="W2264" s="14" t="str">
        <f>IF(L2264="beforeTx",timingTable[[#This Row],[FRT32_val]]-timingTable[[#This Row],[FRT32_trace]],"EMPTY")</f>
        <v>EMPTY</v>
      </c>
      <c r="X2264" s="14" t="str">
        <f t="shared" si="394"/>
        <v>EMPTY</v>
      </c>
      <c r="Y2264" s="14" t="str">
        <f t="shared" si="395"/>
        <v>EMPTY</v>
      </c>
      <c r="Z2264" s="14" t="str">
        <f>IF(AND(P2264="beforeRx",O2265="afterRx"),J2265-timingTable[[#This Row],[FRT32_trace]],"EMPTY")</f>
        <v>EMPTY</v>
      </c>
      <c r="AA2264" s="14" t="str">
        <f>IF(AND(timingTable[[#This Row],[txEnd]]="txEnd",Q2268="rxStart"),I2268-timingTable[[#This Row],[FRT32_val]],"EMPTY")</f>
        <v>EMPTY</v>
      </c>
    </row>
    <row r="2265" spans="1:27" x14ac:dyDescent="0.25">
      <c r="A2265" s="14" t="s">
        <v>7730</v>
      </c>
      <c r="B2265">
        <v>335697592779</v>
      </c>
      <c r="C2265" s="14" t="s">
        <v>15858</v>
      </c>
      <c r="D2265">
        <v>151</v>
      </c>
      <c r="E2265" s="14" t="s">
        <v>7876</v>
      </c>
      <c r="F2265" s="14" t="s">
        <v>7936</v>
      </c>
      <c r="G2265" s="14">
        <f>timingTable[[#This Row],[FRT_DEC]]-B2264</f>
        <v>1081</v>
      </c>
      <c r="H226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INFO]]))),H2264)</f>
        <v>145</v>
      </c>
      <c r="I226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5" s="14">
        <f>HEX2DEC(RIGHT(timingTable[[#This Row],[FRT_HEX]],MIN(LEN(timingTable[[#This Row],[FRT_HEX]])-2,8)))</f>
        <v>690143691</v>
      </c>
      <c r="K2265" s="14" t="str">
        <f>IF(timingTable[[#This Row],['[TRACECODE']:.1]]=140,"afterTx","")</f>
        <v/>
      </c>
      <c r="L2265" s="14" t="str">
        <f t="shared" si="385"/>
        <v/>
      </c>
      <c r="M2265" s="14" t="str">
        <f>IF(AND(H2265=H2264,K2264="afterTx",timingTable[[#This Row],['[TRACECODE']:.1]]=6),"dc","")</f>
        <v/>
      </c>
      <c r="N2265" s="14" t="str">
        <f t="shared" si="386"/>
        <v/>
      </c>
      <c r="O2265" s="14" t="str">
        <f>IF(timingTable[[#This Row],['[TRACECODE']:.1]]=141,"afterRx","")</f>
        <v/>
      </c>
      <c r="P2265" s="14" t="str">
        <f t="shared" si="387"/>
        <v/>
      </c>
      <c r="Q2265" s="14" t="str">
        <f t="shared" si="388"/>
        <v/>
      </c>
      <c r="R2265" s="14" t="str">
        <f t="shared" si="389"/>
        <v/>
      </c>
      <c r="S2265" s="14" t="str">
        <f t="shared" si="390"/>
        <v>EMPTY</v>
      </c>
      <c r="T2265" s="14" t="str">
        <f t="shared" si="391"/>
        <v>EMPTY</v>
      </c>
      <c r="U2265" s="14" t="str">
        <f t="shared" si="392"/>
        <v>EMPTY</v>
      </c>
      <c r="V2265" s="14" t="str">
        <f t="shared" si="393"/>
        <v>EMPTY</v>
      </c>
      <c r="W2265" s="14" t="str">
        <f>IF(L2265="beforeTx",timingTable[[#This Row],[FRT32_val]]-timingTable[[#This Row],[FRT32_trace]],"EMPTY")</f>
        <v>EMPTY</v>
      </c>
      <c r="X2265" s="14" t="str">
        <f t="shared" si="394"/>
        <v>EMPTY</v>
      </c>
      <c r="Y2265" s="14" t="str">
        <f t="shared" si="395"/>
        <v>EMPTY</v>
      </c>
      <c r="Z2265" s="14" t="str">
        <f>IF(AND(P2265="beforeRx",O2266="afterRx"),J2266-timingTable[[#This Row],[FRT32_trace]],"EMPTY")</f>
        <v>EMPTY</v>
      </c>
      <c r="AA2265" s="14" t="str">
        <f>IF(AND(timingTable[[#This Row],[txEnd]]="txEnd",Q2269="rxStart"),I2269-timingTable[[#This Row],[FRT32_val]],"EMPTY")</f>
        <v>EMPTY</v>
      </c>
    </row>
    <row r="2266" spans="1:27" x14ac:dyDescent="0.25">
      <c r="A2266" s="14" t="s">
        <v>7733</v>
      </c>
      <c r="B2266">
        <v>335697612765</v>
      </c>
      <c r="C2266" s="14" t="s">
        <v>15860</v>
      </c>
      <c r="D2266">
        <v>151</v>
      </c>
      <c r="E2266" s="14" t="s">
        <v>7876</v>
      </c>
      <c r="F2266" s="14" t="s">
        <v>7936</v>
      </c>
      <c r="G2266" s="14">
        <f>timingTable[[#This Row],[FRT_DEC]]-B2265</f>
        <v>19986</v>
      </c>
      <c r="H226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INFO]]))),H2265)</f>
        <v>145</v>
      </c>
      <c r="I226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6" s="14">
        <f>HEX2DEC(RIGHT(timingTable[[#This Row],[FRT_HEX]],MIN(LEN(timingTable[[#This Row],[FRT_HEX]])-2,8)))</f>
        <v>690163677</v>
      </c>
      <c r="K2266" s="14" t="str">
        <f>IF(timingTable[[#This Row],['[TRACECODE']:.1]]=140,"afterTx","")</f>
        <v/>
      </c>
      <c r="L2266" s="14" t="str">
        <f t="shared" si="385"/>
        <v/>
      </c>
      <c r="M2266" s="14" t="str">
        <f>IF(AND(H2266=H2265,K2265="afterTx",timingTable[[#This Row],['[TRACECODE']:.1]]=6),"dc","")</f>
        <v/>
      </c>
      <c r="N2266" s="14" t="str">
        <f t="shared" si="386"/>
        <v/>
      </c>
      <c r="O2266" s="14" t="str">
        <f>IF(timingTable[[#This Row],['[TRACECODE']:.1]]=141,"afterRx","")</f>
        <v/>
      </c>
      <c r="P2266" s="14" t="str">
        <f t="shared" si="387"/>
        <v/>
      </c>
      <c r="Q2266" s="14" t="str">
        <f t="shared" si="388"/>
        <v/>
      </c>
      <c r="R2266" s="14" t="str">
        <f t="shared" si="389"/>
        <v/>
      </c>
      <c r="S2266" s="14" t="str">
        <f t="shared" si="390"/>
        <v>EMPTY</v>
      </c>
      <c r="T2266" s="14" t="str">
        <f t="shared" si="391"/>
        <v>EMPTY</v>
      </c>
      <c r="U2266" s="14" t="str">
        <f t="shared" si="392"/>
        <v>EMPTY</v>
      </c>
      <c r="V2266" s="14" t="str">
        <f t="shared" si="393"/>
        <v>EMPTY</v>
      </c>
      <c r="W2266" s="14" t="str">
        <f>IF(L2266="beforeTx",timingTable[[#This Row],[FRT32_val]]-timingTable[[#This Row],[FRT32_trace]],"EMPTY")</f>
        <v>EMPTY</v>
      </c>
      <c r="X2266" s="14" t="str">
        <f t="shared" si="394"/>
        <v>EMPTY</v>
      </c>
      <c r="Y2266" s="14" t="str">
        <f t="shared" si="395"/>
        <v>EMPTY</v>
      </c>
      <c r="Z2266" s="14" t="str">
        <f>IF(AND(P2266="beforeRx",O2267="afterRx"),J2267-timingTable[[#This Row],[FRT32_trace]],"EMPTY")</f>
        <v>EMPTY</v>
      </c>
      <c r="AA2266" s="14" t="str">
        <f>IF(AND(timingTable[[#This Row],[txEnd]]="txEnd",Q2270="rxStart"),I2270-timingTable[[#This Row],[FRT32_val]],"EMPTY")</f>
        <v>EMPTY</v>
      </c>
    </row>
    <row r="2267" spans="1:27" x14ac:dyDescent="0.25">
      <c r="A2267" s="14" t="s">
        <v>7735</v>
      </c>
      <c r="B2267">
        <v>335697632765</v>
      </c>
      <c r="C2267" s="14" t="s">
        <v>15862</v>
      </c>
      <c r="D2267">
        <v>151</v>
      </c>
      <c r="E2267" s="14" t="s">
        <v>7876</v>
      </c>
      <c r="F2267" s="14" t="s">
        <v>7936</v>
      </c>
      <c r="G2267" s="14">
        <f>timingTable[[#This Row],[FRT_DEC]]-B2266</f>
        <v>20000</v>
      </c>
      <c r="H226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INFO]]))),H2266)</f>
        <v>145</v>
      </c>
      <c r="I226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7" s="14">
        <f>HEX2DEC(RIGHT(timingTable[[#This Row],[FRT_HEX]],MIN(LEN(timingTable[[#This Row],[FRT_HEX]])-2,8)))</f>
        <v>690183677</v>
      </c>
      <c r="K2267" s="14" t="str">
        <f>IF(timingTable[[#This Row],['[TRACECODE']:.1]]=140,"afterTx","")</f>
        <v/>
      </c>
      <c r="L2267" s="14" t="str">
        <f t="shared" si="385"/>
        <v/>
      </c>
      <c r="M2267" s="14" t="str">
        <f>IF(AND(H2267=H2266,K2266="afterTx",timingTable[[#This Row],['[TRACECODE']:.1]]=6),"dc","")</f>
        <v/>
      </c>
      <c r="N2267" s="14" t="str">
        <f t="shared" si="386"/>
        <v/>
      </c>
      <c r="O2267" s="14" t="str">
        <f>IF(timingTable[[#This Row],['[TRACECODE']:.1]]=141,"afterRx","")</f>
        <v/>
      </c>
      <c r="P2267" s="14" t="str">
        <f t="shared" si="387"/>
        <v/>
      </c>
      <c r="Q2267" s="14" t="str">
        <f t="shared" si="388"/>
        <v/>
      </c>
      <c r="R2267" s="14" t="str">
        <f t="shared" si="389"/>
        <v/>
      </c>
      <c r="S2267" s="14" t="str">
        <f t="shared" si="390"/>
        <v>EMPTY</v>
      </c>
      <c r="T2267" s="14" t="str">
        <f t="shared" si="391"/>
        <v>EMPTY</v>
      </c>
      <c r="U2267" s="14" t="str">
        <f t="shared" si="392"/>
        <v>EMPTY</v>
      </c>
      <c r="V2267" s="14" t="str">
        <f t="shared" si="393"/>
        <v>EMPTY</v>
      </c>
      <c r="W2267" s="14" t="str">
        <f>IF(L2267="beforeTx",timingTable[[#This Row],[FRT32_val]]-timingTable[[#This Row],[FRT32_trace]],"EMPTY")</f>
        <v>EMPTY</v>
      </c>
      <c r="X2267" s="14" t="str">
        <f t="shared" si="394"/>
        <v>EMPTY</v>
      </c>
      <c r="Y2267" s="14" t="str">
        <f t="shared" si="395"/>
        <v>EMPTY</v>
      </c>
      <c r="Z2267" s="14" t="str">
        <f>IF(AND(P2267="beforeRx",O2268="afterRx"),J2268-timingTable[[#This Row],[FRT32_trace]],"EMPTY")</f>
        <v>EMPTY</v>
      </c>
      <c r="AA2267" s="14" t="str">
        <f>IF(AND(timingTable[[#This Row],[txEnd]]="txEnd",Q2271="rxStart"),I2271-timingTable[[#This Row],[FRT32_val]],"EMPTY")</f>
        <v>EMPTY</v>
      </c>
    </row>
    <row r="2268" spans="1:27" x14ac:dyDescent="0.25">
      <c r="A2268" s="14" t="s">
        <v>7737</v>
      </c>
      <c r="B2268">
        <v>335697652765</v>
      </c>
      <c r="C2268" s="14" t="s">
        <v>15864</v>
      </c>
      <c r="D2268">
        <v>151</v>
      </c>
      <c r="E2268" s="14" t="s">
        <v>7876</v>
      </c>
      <c r="F2268" s="14" t="s">
        <v>7936</v>
      </c>
      <c r="G2268" s="14">
        <f>timingTable[[#This Row],[FRT_DEC]]-B2267</f>
        <v>20000</v>
      </c>
      <c r="H226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INFO]]))),H2267)</f>
        <v>145</v>
      </c>
      <c r="I226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8" s="14">
        <f>HEX2DEC(RIGHT(timingTable[[#This Row],[FRT_HEX]],MIN(LEN(timingTable[[#This Row],[FRT_HEX]])-2,8)))</f>
        <v>690203677</v>
      </c>
      <c r="K2268" s="14" t="str">
        <f>IF(timingTable[[#This Row],['[TRACECODE']:.1]]=140,"afterTx","")</f>
        <v/>
      </c>
      <c r="L2268" s="14" t="str">
        <f t="shared" si="385"/>
        <v/>
      </c>
      <c r="M2268" s="14" t="str">
        <f>IF(AND(H2268=H2267,K2267="afterTx",timingTable[[#This Row],['[TRACECODE']:.1]]=6),"dc","")</f>
        <v/>
      </c>
      <c r="N2268" s="14" t="str">
        <f t="shared" si="386"/>
        <v/>
      </c>
      <c r="O2268" s="14" t="str">
        <f>IF(timingTable[[#This Row],['[TRACECODE']:.1]]=141,"afterRx","")</f>
        <v/>
      </c>
      <c r="P2268" s="14" t="str">
        <f t="shared" si="387"/>
        <v/>
      </c>
      <c r="Q2268" s="14" t="str">
        <f t="shared" si="388"/>
        <v/>
      </c>
      <c r="R2268" s="14" t="str">
        <f t="shared" si="389"/>
        <v/>
      </c>
      <c r="S2268" s="14" t="str">
        <f t="shared" si="390"/>
        <v>EMPTY</v>
      </c>
      <c r="T2268" s="14" t="str">
        <f t="shared" si="391"/>
        <v>EMPTY</v>
      </c>
      <c r="U2268" s="14" t="str">
        <f t="shared" si="392"/>
        <v>EMPTY</v>
      </c>
      <c r="V2268" s="14" t="str">
        <f t="shared" si="393"/>
        <v>EMPTY</v>
      </c>
      <c r="W2268" s="14" t="str">
        <f>IF(L2268="beforeTx",timingTable[[#This Row],[FRT32_val]]-timingTable[[#This Row],[FRT32_trace]],"EMPTY")</f>
        <v>EMPTY</v>
      </c>
      <c r="X2268" s="14" t="str">
        <f t="shared" si="394"/>
        <v>EMPTY</v>
      </c>
      <c r="Y2268" s="14" t="str">
        <f t="shared" si="395"/>
        <v>EMPTY</v>
      </c>
      <c r="Z2268" s="14" t="str">
        <f>IF(AND(P2268="beforeRx",O2269="afterRx"),J2269-timingTable[[#This Row],[FRT32_trace]],"EMPTY")</f>
        <v>EMPTY</v>
      </c>
      <c r="AA2268" s="14" t="str">
        <f>IF(AND(timingTable[[#This Row],[txEnd]]="txEnd",Q2272="rxStart"),I2272-timingTable[[#This Row],[FRT32_val]],"EMPTY")</f>
        <v>EMPTY</v>
      </c>
    </row>
    <row r="2269" spans="1:27" x14ac:dyDescent="0.25">
      <c r="A2269" s="14" t="s">
        <v>7739</v>
      </c>
      <c r="B2269">
        <v>335697672765</v>
      </c>
      <c r="C2269" s="14" t="s">
        <v>15866</v>
      </c>
      <c r="D2269">
        <v>151</v>
      </c>
      <c r="E2269" s="14" t="s">
        <v>7876</v>
      </c>
      <c r="F2269" s="14" t="s">
        <v>7936</v>
      </c>
      <c r="G2269" s="14">
        <f>timingTable[[#This Row],[FRT_DEC]]-B2268</f>
        <v>20000</v>
      </c>
      <c r="H226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INFO]]))),H2268)</f>
        <v>145</v>
      </c>
      <c r="I226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69" s="14">
        <f>HEX2DEC(RIGHT(timingTable[[#This Row],[FRT_HEX]],MIN(LEN(timingTable[[#This Row],[FRT_HEX]])-2,8)))</f>
        <v>690223677</v>
      </c>
      <c r="K2269" s="14" t="str">
        <f>IF(timingTable[[#This Row],['[TRACECODE']:.1]]=140,"afterTx","")</f>
        <v/>
      </c>
      <c r="L2269" s="14" t="str">
        <f t="shared" si="385"/>
        <v/>
      </c>
      <c r="M2269" s="14" t="str">
        <f>IF(AND(H2269=H2268,K2268="afterTx",timingTable[[#This Row],['[TRACECODE']:.1]]=6),"dc","")</f>
        <v/>
      </c>
      <c r="N2269" s="14" t="str">
        <f t="shared" si="386"/>
        <v/>
      </c>
      <c r="O2269" s="14" t="str">
        <f>IF(timingTable[[#This Row],['[TRACECODE']:.1]]=141,"afterRx","")</f>
        <v/>
      </c>
      <c r="P2269" s="14" t="str">
        <f t="shared" si="387"/>
        <v/>
      </c>
      <c r="Q2269" s="14" t="str">
        <f t="shared" si="388"/>
        <v/>
      </c>
      <c r="R2269" s="14" t="str">
        <f t="shared" si="389"/>
        <v/>
      </c>
      <c r="S2269" s="14" t="str">
        <f t="shared" si="390"/>
        <v>EMPTY</v>
      </c>
      <c r="T2269" s="14" t="str">
        <f t="shared" si="391"/>
        <v>EMPTY</v>
      </c>
      <c r="U2269" s="14" t="str">
        <f t="shared" si="392"/>
        <v>EMPTY</v>
      </c>
      <c r="V2269" s="14" t="str">
        <f t="shared" si="393"/>
        <v>EMPTY</v>
      </c>
      <c r="W2269" s="14" t="str">
        <f>IF(L2269="beforeTx",timingTable[[#This Row],[FRT32_val]]-timingTable[[#This Row],[FRT32_trace]],"EMPTY")</f>
        <v>EMPTY</v>
      </c>
      <c r="X2269" s="14" t="str">
        <f t="shared" si="394"/>
        <v>EMPTY</v>
      </c>
      <c r="Y2269" s="14" t="str">
        <f t="shared" si="395"/>
        <v>EMPTY</v>
      </c>
      <c r="Z2269" s="14" t="str">
        <f>IF(AND(P2269="beforeRx",O2270="afterRx"),J2270-timingTable[[#This Row],[FRT32_trace]],"EMPTY")</f>
        <v>EMPTY</v>
      </c>
      <c r="AA2269" s="14" t="str">
        <f>IF(AND(timingTable[[#This Row],[txEnd]]="txEnd",Q2273="rxStart"),I2273-timingTable[[#This Row],[FRT32_val]],"EMPTY")</f>
        <v>EMPTY</v>
      </c>
    </row>
    <row r="2270" spans="1:27" x14ac:dyDescent="0.25">
      <c r="A2270" s="14" t="s">
        <v>7741</v>
      </c>
      <c r="B2270">
        <v>335697691697</v>
      </c>
      <c r="C2270" s="14" t="s">
        <v>15868</v>
      </c>
      <c r="D2270">
        <v>151</v>
      </c>
      <c r="E2270" s="14" t="s">
        <v>7876</v>
      </c>
      <c r="F2270" s="14" t="s">
        <v>7945</v>
      </c>
      <c r="G2270" s="14">
        <f>timingTable[[#This Row],[FRT_DEC]]-B2269</f>
        <v>18932</v>
      </c>
      <c r="H227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INFO]]))),H2269)</f>
        <v>145</v>
      </c>
      <c r="I227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70" s="14">
        <f>HEX2DEC(RIGHT(timingTable[[#This Row],[FRT_HEX]],MIN(LEN(timingTable[[#This Row],[FRT_HEX]])-2,8)))</f>
        <v>690242609</v>
      </c>
      <c r="K2270" s="14" t="str">
        <f>IF(timingTable[[#This Row],['[TRACECODE']:.1]]=140,"afterTx","")</f>
        <v/>
      </c>
      <c r="L2270" s="14" t="str">
        <f t="shared" si="385"/>
        <v/>
      </c>
      <c r="M2270" s="14" t="str">
        <f>IF(AND(H2270=H2269,K2269="afterTx",timingTable[[#This Row],['[TRACECODE']:.1]]=6),"dc","")</f>
        <v/>
      </c>
      <c r="N2270" s="14" t="str">
        <f t="shared" si="386"/>
        <v/>
      </c>
      <c r="O2270" s="14" t="str">
        <f>IF(timingTable[[#This Row],['[TRACECODE']:.1]]=141,"afterRx","")</f>
        <v/>
      </c>
      <c r="P2270" s="14" t="str">
        <f t="shared" si="387"/>
        <v/>
      </c>
      <c r="Q2270" s="14" t="str">
        <f t="shared" si="388"/>
        <v/>
      </c>
      <c r="R2270" s="14" t="str">
        <f t="shared" si="389"/>
        <v/>
      </c>
      <c r="S2270" s="14" t="str">
        <f t="shared" si="390"/>
        <v>EMPTY</v>
      </c>
      <c r="T2270" s="14" t="str">
        <f t="shared" si="391"/>
        <v>EMPTY</v>
      </c>
      <c r="U2270" s="14" t="str">
        <f t="shared" si="392"/>
        <v>EMPTY</v>
      </c>
      <c r="V2270" s="14" t="str">
        <f t="shared" si="393"/>
        <v>EMPTY</v>
      </c>
      <c r="W2270" s="14" t="str">
        <f>IF(L2270="beforeTx",timingTable[[#This Row],[FRT32_val]]-timingTable[[#This Row],[FRT32_trace]],"EMPTY")</f>
        <v>EMPTY</v>
      </c>
      <c r="X2270" s="14" t="str">
        <f t="shared" si="394"/>
        <v>EMPTY</v>
      </c>
      <c r="Y2270" s="14" t="str">
        <f t="shared" si="395"/>
        <v>EMPTY</v>
      </c>
      <c r="Z2270" s="14" t="str">
        <f>IF(AND(P2270="beforeRx",O2271="afterRx"),J2271-timingTable[[#This Row],[FRT32_trace]],"EMPTY")</f>
        <v>EMPTY</v>
      </c>
      <c r="AA2270" s="14" t="str">
        <f>IF(AND(timingTable[[#This Row],[txEnd]]="txEnd",Q2274="rxStart"),I2274-timingTable[[#This Row],[FRT32_val]],"EMPTY")</f>
        <v>EMPTY</v>
      </c>
    </row>
    <row r="2271" spans="1:27" x14ac:dyDescent="0.25">
      <c r="A2271" s="14" t="s">
        <v>7743</v>
      </c>
      <c r="B2271">
        <v>335697692765</v>
      </c>
      <c r="C2271" s="14" t="s">
        <v>15870</v>
      </c>
      <c r="D2271">
        <v>151</v>
      </c>
      <c r="E2271" s="14" t="s">
        <v>7876</v>
      </c>
      <c r="F2271" s="14" t="s">
        <v>7936</v>
      </c>
      <c r="G2271" s="14">
        <f>timingTable[[#This Row],[FRT_DEC]]-B2270</f>
        <v>1068</v>
      </c>
      <c r="H227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INFO]]))),H2270)</f>
        <v>145</v>
      </c>
      <c r="I227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1" s="14">
        <f>HEX2DEC(RIGHT(timingTable[[#This Row],[FRT_HEX]],MIN(LEN(timingTable[[#This Row],[FRT_HEX]])-2,8)))</f>
        <v>690243677</v>
      </c>
      <c r="K2271" s="14" t="str">
        <f>IF(timingTable[[#This Row],['[TRACECODE']:.1]]=140,"afterTx","")</f>
        <v/>
      </c>
      <c r="L2271" s="14" t="str">
        <f t="shared" si="385"/>
        <v/>
      </c>
      <c r="M2271" s="14" t="str">
        <f>IF(AND(H2271=H2270,K2270="afterTx",timingTable[[#This Row],['[TRACECODE']:.1]]=6),"dc","")</f>
        <v/>
      </c>
      <c r="N2271" s="14" t="str">
        <f t="shared" si="386"/>
        <v/>
      </c>
      <c r="O2271" s="14" t="str">
        <f>IF(timingTable[[#This Row],['[TRACECODE']:.1]]=141,"afterRx","")</f>
        <v/>
      </c>
      <c r="P2271" s="14" t="str">
        <f t="shared" si="387"/>
        <v/>
      </c>
      <c r="Q2271" s="14" t="str">
        <f t="shared" si="388"/>
        <v/>
      </c>
      <c r="R2271" s="14" t="str">
        <f t="shared" si="389"/>
        <v/>
      </c>
      <c r="S2271" s="14" t="str">
        <f t="shared" si="390"/>
        <v>EMPTY</v>
      </c>
      <c r="T2271" s="14" t="str">
        <f t="shared" si="391"/>
        <v>EMPTY</v>
      </c>
      <c r="U2271" s="14" t="str">
        <f t="shared" si="392"/>
        <v>EMPTY</v>
      </c>
      <c r="V2271" s="14" t="str">
        <f t="shared" si="393"/>
        <v>EMPTY</v>
      </c>
      <c r="W2271" s="14" t="str">
        <f>IF(L2271="beforeTx",timingTable[[#This Row],[FRT32_val]]-timingTable[[#This Row],[FRT32_trace]],"EMPTY")</f>
        <v>EMPTY</v>
      </c>
      <c r="X2271" s="14" t="str">
        <f t="shared" si="394"/>
        <v>EMPTY</v>
      </c>
      <c r="Y2271" s="14" t="str">
        <f t="shared" si="395"/>
        <v>EMPTY</v>
      </c>
      <c r="Z2271" s="14" t="str">
        <f>IF(AND(P2271="beforeRx",O2272="afterRx"),J2272-timingTable[[#This Row],[FRT32_trace]],"EMPTY")</f>
        <v>EMPTY</v>
      </c>
      <c r="AA2271" s="14" t="str">
        <f>IF(AND(timingTable[[#This Row],[txEnd]]="txEnd",Q2275="rxStart"),I2275-timingTable[[#This Row],[FRT32_val]],"EMPTY")</f>
        <v>EMPTY</v>
      </c>
    </row>
    <row r="2272" spans="1:27" x14ac:dyDescent="0.25">
      <c r="A2272" s="14" t="s">
        <v>7745</v>
      </c>
      <c r="B2272">
        <v>335697712765</v>
      </c>
      <c r="C2272" s="14" t="s">
        <v>15872</v>
      </c>
      <c r="D2272">
        <v>151</v>
      </c>
      <c r="E2272" s="14" t="s">
        <v>7876</v>
      </c>
      <c r="F2272" s="14" t="s">
        <v>7936</v>
      </c>
      <c r="G2272" s="14">
        <f>timingTable[[#This Row],[FRT_DEC]]-B2271</f>
        <v>20000</v>
      </c>
      <c r="H227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INFO]]))),H2271)</f>
        <v>145</v>
      </c>
      <c r="I227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2" s="14">
        <f>HEX2DEC(RIGHT(timingTable[[#This Row],[FRT_HEX]],MIN(LEN(timingTable[[#This Row],[FRT_HEX]])-2,8)))</f>
        <v>690263677</v>
      </c>
      <c r="K2272" s="14" t="str">
        <f>IF(timingTable[[#This Row],['[TRACECODE']:.1]]=140,"afterTx","")</f>
        <v/>
      </c>
      <c r="L2272" s="14" t="str">
        <f t="shared" si="385"/>
        <v/>
      </c>
      <c r="M2272" s="14" t="str">
        <f>IF(AND(H2272=H2271,K2271="afterTx",timingTable[[#This Row],['[TRACECODE']:.1]]=6),"dc","")</f>
        <v/>
      </c>
      <c r="N2272" s="14" t="str">
        <f t="shared" si="386"/>
        <v/>
      </c>
      <c r="O2272" s="14" t="str">
        <f>IF(timingTable[[#This Row],['[TRACECODE']:.1]]=141,"afterRx","")</f>
        <v/>
      </c>
      <c r="P2272" s="14" t="str">
        <f t="shared" si="387"/>
        <v/>
      </c>
      <c r="Q2272" s="14" t="str">
        <f t="shared" si="388"/>
        <v/>
      </c>
      <c r="R2272" s="14" t="str">
        <f t="shared" si="389"/>
        <v/>
      </c>
      <c r="S2272" s="14" t="str">
        <f t="shared" si="390"/>
        <v>EMPTY</v>
      </c>
      <c r="T2272" s="14" t="str">
        <f t="shared" si="391"/>
        <v>EMPTY</v>
      </c>
      <c r="U2272" s="14" t="str">
        <f t="shared" si="392"/>
        <v>EMPTY</v>
      </c>
      <c r="V2272" s="14" t="str">
        <f t="shared" si="393"/>
        <v>EMPTY</v>
      </c>
      <c r="W2272" s="14" t="str">
        <f>IF(L2272="beforeTx",timingTable[[#This Row],[FRT32_val]]-timingTable[[#This Row],[FRT32_trace]],"EMPTY")</f>
        <v>EMPTY</v>
      </c>
      <c r="X2272" s="14" t="str">
        <f t="shared" si="394"/>
        <v>EMPTY</v>
      </c>
      <c r="Y2272" s="14" t="str">
        <f t="shared" si="395"/>
        <v>EMPTY</v>
      </c>
      <c r="Z2272" s="14" t="str">
        <f>IF(AND(P2272="beforeRx",O2273="afterRx"),J2273-timingTable[[#This Row],[FRT32_trace]],"EMPTY")</f>
        <v>EMPTY</v>
      </c>
      <c r="AA2272" s="14" t="str">
        <f>IF(AND(timingTable[[#This Row],[txEnd]]="txEnd",Q2276="rxStart"),I2276-timingTable[[#This Row],[FRT32_val]],"EMPTY")</f>
        <v>EMPTY</v>
      </c>
    </row>
    <row r="2273" spans="1:27" x14ac:dyDescent="0.25">
      <c r="A2273" s="14" t="s">
        <v>7747</v>
      </c>
      <c r="B2273">
        <v>335697732765</v>
      </c>
      <c r="C2273" s="14" t="s">
        <v>15874</v>
      </c>
      <c r="D2273">
        <v>151</v>
      </c>
      <c r="E2273" s="14" t="s">
        <v>7876</v>
      </c>
      <c r="F2273" s="14" t="s">
        <v>7936</v>
      </c>
      <c r="G2273" s="14">
        <f>timingTable[[#This Row],[FRT_DEC]]-B2272</f>
        <v>20000</v>
      </c>
      <c r="H227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INFO]]))),H2272)</f>
        <v>145</v>
      </c>
      <c r="I227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3" s="14">
        <f>HEX2DEC(RIGHT(timingTable[[#This Row],[FRT_HEX]],MIN(LEN(timingTable[[#This Row],[FRT_HEX]])-2,8)))</f>
        <v>690283677</v>
      </c>
      <c r="K2273" s="14" t="str">
        <f>IF(timingTable[[#This Row],['[TRACECODE']:.1]]=140,"afterTx","")</f>
        <v/>
      </c>
      <c r="L2273" s="14" t="str">
        <f t="shared" si="385"/>
        <v/>
      </c>
      <c r="M2273" s="14" t="str">
        <f>IF(AND(H2273=H2272,K2272="afterTx",timingTable[[#This Row],['[TRACECODE']:.1]]=6),"dc","")</f>
        <v/>
      </c>
      <c r="N2273" s="14" t="str">
        <f t="shared" si="386"/>
        <v/>
      </c>
      <c r="O2273" s="14" t="str">
        <f>IF(timingTable[[#This Row],['[TRACECODE']:.1]]=141,"afterRx","")</f>
        <v/>
      </c>
      <c r="P2273" s="14" t="str">
        <f t="shared" si="387"/>
        <v/>
      </c>
      <c r="Q2273" s="14" t="str">
        <f t="shared" si="388"/>
        <v/>
      </c>
      <c r="R2273" s="14" t="str">
        <f t="shared" si="389"/>
        <v/>
      </c>
      <c r="S2273" s="14" t="str">
        <f t="shared" si="390"/>
        <v>EMPTY</v>
      </c>
      <c r="T2273" s="14" t="str">
        <f t="shared" si="391"/>
        <v>EMPTY</v>
      </c>
      <c r="U2273" s="14" t="str">
        <f t="shared" si="392"/>
        <v>EMPTY</v>
      </c>
      <c r="V2273" s="14" t="str">
        <f t="shared" si="393"/>
        <v>EMPTY</v>
      </c>
      <c r="W2273" s="14" t="str">
        <f>IF(L2273="beforeTx",timingTable[[#This Row],[FRT32_val]]-timingTable[[#This Row],[FRT32_trace]],"EMPTY")</f>
        <v>EMPTY</v>
      </c>
      <c r="X2273" s="14" t="str">
        <f t="shared" si="394"/>
        <v>EMPTY</v>
      </c>
      <c r="Y2273" s="14" t="str">
        <f t="shared" si="395"/>
        <v>EMPTY</v>
      </c>
      <c r="Z2273" s="14" t="str">
        <f>IF(AND(P2273="beforeRx",O2274="afterRx"),J2274-timingTable[[#This Row],[FRT32_trace]],"EMPTY")</f>
        <v>EMPTY</v>
      </c>
      <c r="AA2273" s="14" t="str">
        <f>IF(AND(timingTable[[#This Row],[txEnd]]="txEnd",Q2277="rxStart"),I2277-timingTable[[#This Row],[FRT32_val]],"EMPTY")</f>
        <v>EMPTY</v>
      </c>
    </row>
    <row r="2274" spans="1:27" x14ac:dyDescent="0.25">
      <c r="A2274" s="14" t="s">
        <v>7749</v>
      </c>
      <c r="B2274">
        <v>335697752765</v>
      </c>
      <c r="C2274" s="14" t="s">
        <v>15876</v>
      </c>
      <c r="D2274">
        <v>151</v>
      </c>
      <c r="E2274" s="14" t="s">
        <v>7876</v>
      </c>
      <c r="F2274" s="14" t="s">
        <v>7936</v>
      </c>
      <c r="G2274" s="14">
        <f>timingTable[[#This Row],[FRT_DEC]]-B2273</f>
        <v>20000</v>
      </c>
      <c r="H227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INFO]]))),H2273)</f>
        <v>145</v>
      </c>
      <c r="I227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4" s="14">
        <f>HEX2DEC(RIGHT(timingTable[[#This Row],[FRT_HEX]],MIN(LEN(timingTable[[#This Row],[FRT_HEX]])-2,8)))</f>
        <v>690303677</v>
      </c>
      <c r="K2274" s="14" t="str">
        <f>IF(timingTable[[#This Row],['[TRACECODE']:.1]]=140,"afterTx","")</f>
        <v/>
      </c>
      <c r="L2274" s="14" t="str">
        <f t="shared" si="385"/>
        <v/>
      </c>
      <c r="M2274" s="14" t="str">
        <f>IF(AND(H2274=H2273,K2273="afterTx",timingTable[[#This Row],['[TRACECODE']:.1]]=6),"dc","")</f>
        <v/>
      </c>
      <c r="N2274" s="14" t="str">
        <f t="shared" si="386"/>
        <v/>
      </c>
      <c r="O2274" s="14" t="str">
        <f>IF(timingTable[[#This Row],['[TRACECODE']:.1]]=141,"afterRx","")</f>
        <v/>
      </c>
      <c r="P2274" s="14" t="str">
        <f t="shared" si="387"/>
        <v/>
      </c>
      <c r="Q2274" s="14" t="str">
        <f t="shared" si="388"/>
        <v/>
      </c>
      <c r="R2274" s="14" t="str">
        <f t="shared" si="389"/>
        <v/>
      </c>
      <c r="S2274" s="14" t="str">
        <f t="shared" si="390"/>
        <v>EMPTY</v>
      </c>
      <c r="T2274" s="14" t="str">
        <f t="shared" si="391"/>
        <v>EMPTY</v>
      </c>
      <c r="U2274" s="14" t="str">
        <f t="shared" si="392"/>
        <v>EMPTY</v>
      </c>
      <c r="V2274" s="14" t="str">
        <f t="shared" si="393"/>
        <v>EMPTY</v>
      </c>
      <c r="W2274" s="14" t="str">
        <f>IF(L2274="beforeTx",timingTable[[#This Row],[FRT32_val]]-timingTable[[#This Row],[FRT32_trace]],"EMPTY")</f>
        <v>EMPTY</v>
      </c>
      <c r="X2274" s="14" t="str">
        <f t="shared" si="394"/>
        <v>EMPTY</v>
      </c>
      <c r="Y2274" s="14" t="str">
        <f t="shared" si="395"/>
        <v>EMPTY</v>
      </c>
      <c r="Z2274" s="14" t="str">
        <f>IF(AND(P2274="beforeRx",O2275="afterRx"),J2275-timingTable[[#This Row],[FRT32_trace]],"EMPTY")</f>
        <v>EMPTY</v>
      </c>
      <c r="AA2274" s="14" t="str">
        <f>IF(AND(timingTable[[#This Row],[txEnd]]="txEnd",Q2278="rxStart"),I2278-timingTable[[#This Row],[FRT32_val]],"EMPTY")</f>
        <v>EMPTY</v>
      </c>
    </row>
    <row r="2275" spans="1:27" x14ac:dyDescent="0.25">
      <c r="A2275" s="14" t="s">
        <v>7751</v>
      </c>
      <c r="B2275">
        <v>335697772766</v>
      </c>
      <c r="C2275" s="14" t="s">
        <v>15878</v>
      </c>
      <c r="D2275">
        <v>151</v>
      </c>
      <c r="E2275" s="14" t="s">
        <v>7876</v>
      </c>
      <c r="F2275" s="14" t="s">
        <v>7936</v>
      </c>
      <c r="G2275" s="14">
        <f>timingTable[[#This Row],[FRT_DEC]]-B2274</f>
        <v>20001</v>
      </c>
      <c r="H227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INFO]]))),H2274)</f>
        <v>145</v>
      </c>
      <c r="I227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5" s="14">
        <f>HEX2DEC(RIGHT(timingTable[[#This Row],[FRT_HEX]],MIN(LEN(timingTable[[#This Row],[FRT_HEX]])-2,8)))</f>
        <v>690323678</v>
      </c>
      <c r="K2275" s="14" t="str">
        <f>IF(timingTable[[#This Row],['[TRACECODE']:.1]]=140,"afterTx","")</f>
        <v/>
      </c>
      <c r="L2275" s="14" t="str">
        <f t="shared" si="385"/>
        <v/>
      </c>
      <c r="M2275" s="14" t="str">
        <f>IF(AND(H2275=H2274,K2274="afterTx",timingTable[[#This Row],['[TRACECODE']:.1]]=6),"dc","")</f>
        <v/>
      </c>
      <c r="N2275" s="14" t="str">
        <f t="shared" si="386"/>
        <v/>
      </c>
      <c r="O2275" s="14" t="str">
        <f>IF(timingTable[[#This Row],['[TRACECODE']:.1]]=141,"afterRx","")</f>
        <v/>
      </c>
      <c r="P2275" s="14" t="str">
        <f t="shared" si="387"/>
        <v/>
      </c>
      <c r="Q2275" s="14" t="str">
        <f t="shared" si="388"/>
        <v/>
      </c>
      <c r="R2275" s="14" t="str">
        <f t="shared" si="389"/>
        <v/>
      </c>
      <c r="S2275" s="14" t="str">
        <f t="shared" si="390"/>
        <v>EMPTY</v>
      </c>
      <c r="T2275" s="14" t="str">
        <f t="shared" si="391"/>
        <v>EMPTY</v>
      </c>
      <c r="U2275" s="14" t="str">
        <f t="shared" si="392"/>
        <v>EMPTY</v>
      </c>
      <c r="V2275" s="14" t="str">
        <f t="shared" si="393"/>
        <v>EMPTY</v>
      </c>
      <c r="W2275" s="14" t="str">
        <f>IF(L2275="beforeTx",timingTable[[#This Row],[FRT32_val]]-timingTable[[#This Row],[FRT32_trace]],"EMPTY")</f>
        <v>EMPTY</v>
      </c>
      <c r="X2275" s="14" t="str">
        <f t="shared" si="394"/>
        <v>EMPTY</v>
      </c>
      <c r="Y2275" s="14" t="str">
        <f t="shared" si="395"/>
        <v>EMPTY</v>
      </c>
      <c r="Z2275" s="14" t="str">
        <f>IF(AND(P2275="beforeRx",O2276="afterRx"),J2276-timingTable[[#This Row],[FRT32_trace]],"EMPTY")</f>
        <v>EMPTY</v>
      </c>
      <c r="AA2275" s="14" t="str">
        <f>IF(AND(timingTable[[#This Row],[txEnd]]="txEnd",Q2279="rxStart"),I2279-timingTable[[#This Row],[FRT32_val]],"EMPTY")</f>
        <v>EMPTY</v>
      </c>
    </row>
    <row r="2276" spans="1:27" x14ac:dyDescent="0.25">
      <c r="A2276" s="14" t="s">
        <v>7753</v>
      </c>
      <c r="B2276">
        <v>335697791711</v>
      </c>
      <c r="C2276" s="14" t="s">
        <v>15880</v>
      </c>
      <c r="D2276">
        <v>151</v>
      </c>
      <c r="E2276" s="14" t="s">
        <v>7876</v>
      </c>
      <c r="F2276" s="14" t="s">
        <v>7945</v>
      </c>
      <c r="G2276" s="14">
        <f>timingTable[[#This Row],[FRT_DEC]]-B2275</f>
        <v>18945</v>
      </c>
      <c r="H227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INFO]]))),H2275)</f>
        <v>145</v>
      </c>
      <c r="I227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76" s="14">
        <f>HEX2DEC(RIGHT(timingTable[[#This Row],[FRT_HEX]],MIN(LEN(timingTable[[#This Row],[FRT_HEX]])-2,8)))</f>
        <v>690342623</v>
      </c>
      <c r="K2276" s="14" t="str">
        <f>IF(timingTable[[#This Row],['[TRACECODE']:.1]]=140,"afterTx","")</f>
        <v/>
      </c>
      <c r="L2276" s="14" t="str">
        <f t="shared" si="385"/>
        <v/>
      </c>
      <c r="M2276" s="14" t="str">
        <f>IF(AND(H2276=H2275,K2275="afterTx",timingTable[[#This Row],['[TRACECODE']:.1]]=6),"dc","")</f>
        <v/>
      </c>
      <c r="N2276" s="14" t="str">
        <f t="shared" si="386"/>
        <v/>
      </c>
      <c r="O2276" s="14" t="str">
        <f>IF(timingTable[[#This Row],['[TRACECODE']:.1]]=141,"afterRx","")</f>
        <v/>
      </c>
      <c r="P2276" s="14" t="str">
        <f t="shared" si="387"/>
        <v/>
      </c>
      <c r="Q2276" s="14" t="str">
        <f t="shared" si="388"/>
        <v/>
      </c>
      <c r="R2276" s="14" t="str">
        <f t="shared" si="389"/>
        <v/>
      </c>
      <c r="S2276" s="14" t="str">
        <f t="shared" si="390"/>
        <v>EMPTY</v>
      </c>
      <c r="T2276" s="14" t="str">
        <f t="shared" si="391"/>
        <v>EMPTY</v>
      </c>
      <c r="U2276" s="14" t="str">
        <f t="shared" si="392"/>
        <v>EMPTY</v>
      </c>
      <c r="V2276" s="14" t="str">
        <f t="shared" si="393"/>
        <v>EMPTY</v>
      </c>
      <c r="W2276" s="14" t="str">
        <f>IF(L2276="beforeTx",timingTable[[#This Row],[FRT32_val]]-timingTable[[#This Row],[FRT32_trace]],"EMPTY")</f>
        <v>EMPTY</v>
      </c>
      <c r="X2276" s="14" t="str">
        <f t="shared" si="394"/>
        <v>EMPTY</v>
      </c>
      <c r="Y2276" s="14" t="str">
        <f t="shared" si="395"/>
        <v>EMPTY</v>
      </c>
      <c r="Z2276" s="14" t="str">
        <f>IF(AND(P2276="beforeRx",O2277="afterRx"),J2277-timingTable[[#This Row],[FRT32_trace]],"EMPTY")</f>
        <v>EMPTY</v>
      </c>
      <c r="AA2276" s="14" t="str">
        <f>IF(AND(timingTable[[#This Row],[txEnd]]="txEnd",Q2280="rxStart"),I2280-timingTable[[#This Row],[FRT32_val]],"EMPTY")</f>
        <v>EMPTY</v>
      </c>
    </row>
    <row r="2277" spans="1:27" x14ac:dyDescent="0.25">
      <c r="A2277" s="14" t="s">
        <v>7755</v>
      </c>
      <c r="B2277">
        <v>335697792766</v>
      </c>
      <c r="C2277" s="14" t="s">
        <v>15882</v>
      </c>
      <c r="D2277">
        <v>151</v>
      </c>
      <c r="E2277" s="14" t="s">
        <v>7876</v>
      </c>
      <c r="F2277" s="14" t="s">
        <v>7936</v>
      </c>
      <c r="G2277" s="14">
        <f>timingTable[[#This Row],[FRT_DEC]]-B2276</f>
        <v>1055</v>
      </c>
      <c r="H227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INFO]]))),H2276)</f>
        <v>145</v>
      </c>
      <c r="I227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7" s="14">
        <f>HEX2DEC(RIGHT(timingTable[[#This Row],[FRT_HEX]],MIN(LEN(timingTable[[#This Row],[FRT_HEX]])-2,8)))</f>
        <v>690343678</v>
      </c>
      <c r="K2277" s="14" t="str">
        <f>IF(timingTable[[#This Row],['[TRACECODE']:.1]]=140,"afterTx","")</f>
        <v/>
      </c>
      <c r="L2277" s="14" t="str">
        <f t="shared" si="385"/>
        <v/>
      </c>
      <c r="M2277" s="14" t="str">
        <f>IF(AND(H2277=H2276,K2276="afterTx",timingTable[[#This Row],['[TRACECODE']:.1]]=6),"dc","")</f>
        <v/>
      </c>
      <c r="N2277" s="14" t="str">
        <f t="shared" si="386"/>
        <v/>
      </c>
      <c r="O2277" s="14" t="str">
        <f>IF(timingTable[[#This Row],['[TRACECODE']:.1]]=141,"afterRx","")</f>
        <v/>
      </c>
      <c r="P2277" s="14" t="str">
        <f t="shared" si="387"/>
        <v/>
      </c>
      <c r="Q2277" s="14" t="str">
        <f t="shared" si="388"/>
        <v/>
      </c>
      <c r="R2277" s="14" t="str">
        <f t="shared" si="389"/>
        <v/>
      </c>
      <c r="S2277" s="14" t="str">
        <f t="shared" si="390"/>
        <v>EMPTY</v>
      </c>
      <c r="T2277" s="14" t="str">
        <f t="shared" si="391"/>
        <v>EMPTY</v>
      </c>
      <c r="U2277" s="14" t="str">
        <f t="shared" si="392"/>
        <v>EMPTY</v>
      </c>
      <c r="V2277" s="14" t="str">
        <f t="shared" si="393"/>
        <v>EMPTY</v>
      </c>
      <c r="W2277" s="14" t="str">
        <f>IF(L2277="beforeTx",timingTable[[#This Row],[FRT32_val]]-timingTable[[#This Row],[FRT32_trace]],"EMPTY")</f>
        <v>EMPTY</v>
      </c>
      <c r="X2277" s="14" t="str">
        <f t="shared" si="394"/>
        <v>EMPTY</v>
      </c>
      <c r="Y2277" s="14" t="str">
        <f t="shared" si="395"/>
        <v>EMPTY</v>
      </c>
      <c r="Z2277" s="14" t="str">
        <f>IF(AND(P2277="beforeRx",O2278="afterRx"),J2278-timingTable[[#This Row],[FRT32_trace]],"EMPTY")</f>
        <v>EMPTY</v>
      </c>
      <c r="AA2277" s="14" t="str">
        <f>IF(AND(timingTable[[#This Row],[txEnd]]="txEnd",Q2281="rxStart"),I2281-timingTable[[#This Row],[FRT32_val]],"EMPTY")</f>
        <v>EMPTY</v>
      </c>
    </row>
    <row r="2278" spans="1:27" x14ac:dyDescent="0.25">
      <c r="A2278" s="14" t="s">
        <v>7757</v>
      </c>
      <c r="B2278">
        <v>335697812765</v>
      </c>
      <c r="C2278" s="14" t="s">
        <v>15884</v>
      </c>
      <c r="D2278">
        <v>151</v>
      </c>
      <c r="E2278" s="14" t="s">
        <v>7876</v>
      </c>
      <c r="F2278" s="14" t="s">
        <v>7936</v>
      </c>
      <c r="G2278" s="14">
        <f>timingTable[[#This Row],[FRT_DEC]]-B2277</f>
        <v>19999</v>
      </c>
      <c r="H227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INFO]]))),H2277)</f>
        <v>145</v>
      </c>
      <c r="I227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8" s="14">
        <f>HEX2DEC(RIGHT(timingTable[[#This Row],[FRT_HEX]],MIN(LEN(timingTable[[#This Row],[FRT_HEX]])-2,8)))</f>
        <v>690363677</v>
      </c>
      <c r="K2278" s="14" t="str">
        <f>IF(timingTable[[#This Row],['[TRACECODE']:.1]]=140,"afterTx","")</f>
        <v/>
      </c>
      <c r="L2278" s="14" t="str">
        <f t="shared" si="385"/>
        <v/>
      </c>
      <c r="M2278" s="14" t="str">
        <f>IF(AND(H2278=H2277,K2277="afterTx",timingTable[[#This Row],['[TRACECODE']:.1]]=6),"dc","")</f>
        <v/>
      </c>
      <c r="N2278" s="14" t="str">
        <f t="shared" si="386"/>
        <v/>
      </c>
      <c r="O2278" s="14" t="str">
        <f>IF(timingTable[[#This Row],['[TRACECODE']:.1]]=141,"afterRx","")</f>
        <v/>
      </c>
      <c r="P2278" s="14" t="str">
        <f t="shared" si="387"/>
        <v/>
      </c>
      <c r="Q2278" s="14" t="str">
        <f t="shared" si="388"/>
        <v/>
      </c>
      <c r="R2278" s="14" t="str">
        <f t="shared" si="389"/>
        <v/>
      </c>
      <c r="S2278" s="14" t="str">
        <f t="shared" si="390"/>
        <v>EMPTY</v>
      </c>
      <c r="T2278" s="14" t="str">
        <f t="shared" si="391"/>
        <v>EMPTY</v>
      </c>
      <c r="U2278" s="14" t="str">
        <f t="shared" si="392"/>
        <v>EMPTY</v>
      </c>
      <c r="V2278" s="14" t="str">
        <f t="shared" si="393"/>
        <v>EMPTY</v>
      </c>
      <c r="W2278" s="14" t="str">
        <f>IF(L2278="beforeTx",timingTable[[#This Row],[FRT32_val]]-timingTable[[#This Row],[FRT32_trace]],"EMPTY")</f>
        <v>EMPTY</v>
      </c>
      <c r="X2278" s="14" t="str">
        <f t="shared" si="394"/>
        <v>EMPTY</v>
      </c>
      <c r="Y2278" s="14" t="str">
        <f t="shared" si="395"/>
        <v>EMPTY</v>
      </c>
      <c r="Z2278" s="14" t="str">
        <f>IF(AND(P2278="beforeRx",O2279="afterRx"),J2279-timingTable[[#This Row],[FRT32_trace]],"EMPTY")</f>
        <v>EMPTY</v>
      </c>
      <c r="AA2278" s="14" t="str">
        <f>IF(AND(timingTable[[#This Row],[txEnd]]="txEnd",Q2282="rxStart"),I2282-timingTable[[#This Row],[FRT32_val]],"EMPTY")</f>
        <v>EMPTY</v>
      </c>
    </row>
    <row r="2279" spans="1:27" x14ac:dyDescent="0.25">
      <c r="A2279" s="14" t="s">
        <v>7760</v>
      </c>
      <c r="B2279">
        <v>335697832765</v>
      </c>
      <c r="C2279" s="14" t="s">
        <v>15886</v>
      </c>
      <c r="D2279">
        <v>151</v>
      </c>
      <c r="E2279" s="14" t="s">
        <v>7876</v>
      </c>
      <c r="F2279" s="14" t="s">
        <v>7936</v>
      </c>
      <c r="G2279" s="14">
        <f>timingTable[[#This Row],[FRT_DEC]]-B2278</f>
        <v>20000</v>
      </c>
      <c r="H227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INFO]]))),H2278)</f>
        <v>145</v>
      </c>
      <c r="I227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79" s="14">
        <f>HEX2DEC(RIGHT(timingTable[[#This Row],[FRT_HEX]],MIN(LEN(timingTable[[#This Row],[FRT_HEX]])-2,8)))</f>
        <v>690383677</v>
      </c>
      <c r="K2279" s="14" t="str">
        <f>IF(timingTable[[#This Row],['[TRACECODE']:.1]]=140,"afterTx","")</f>
        <v/>
      </c>
      <c r="L2279" s="14" t="str">
        <f t="shared" si="385"/>
        <v/>
      </c>
      <c r="M2279" s="14" t="str">
        <f>IF(AND(H2279=H2278,K2278="afterTx",timingTable[[#This Row],['[TRACECODE']:.1]]=6),"dc","")</f>
        <v/>
      </c>
      <c r="N2279" s="14" t="str">
        <f t="shared" si="386"/>
        <v/>
      </c>
      <c r="O2279" s="14" t="str">
        <f>IF(timingTable[[#This Row],['[TRACECODE']:.1]]=141,"afterRx","")</f>
        <v/>
      </c>
      <c r="P2279" s="14" t="str">
        <f t="shared" si="387"/>
        <v/>
      </c>
      <c r="Q2279" s="14" t="str">
        <f t="shared" si="388"/>
        <v/>
      </c>
      <c r="R2279" s="14" t="str">
        <f t="shared" si="389"/>
        <v/>
      </c>
      <c r="S2279" s="14" t="str">
        <f t="shared" si="390"/>
        <v>EMPTY</v>
      </c>
      <c r="T2279" s="14" t="str">
        <f t="shared" si="391"/>
        <v>EMPTY</v>
      </c>
      <c r="U2279" s="14" t="str">
        <f t="shared" si="392"/>
        <v>EMPTY</v>
      </c>
      <c r="V2279" s="14" t="str">
        <f t="shared" si="393"/>
        <v>EMPTY</v>
      </c>
      <c r="W2279" s="14" t="str">
        <f>IF(L2279="beforeTx",timingTable[[#This Row],[FRT32_val]]-timingTable[[#This Row],[FRT32_trace]],"EMPTY")</f>
        <v>EMPTY</v>
      </c>
      <c r="X2279" s="14" t="str">
        <f t="shared" si="394"/>
        <v>EMPTY</v>
      </c>
      <c r="Y2279" s="14" t="str">
        <f t="shared" si="395"/>
        <v>EMPTY</v>
      </c>
      <c r="Z2279" s="14" t="str">
        <f>IF(AND(P2279="beforeRx",O2280="afterRx"),J2280-timingTable[[#This Row],[FRT32_trace]],"EMPTY")</f>
        <v>EMPTY</v>
      </c>
      <c r="AA2279" s="14" t="str">
        <f>IF(AND(timingTable[[#This Row],[txEnd]]="txEnd",Q2283="rxStart"),I2283-timingTable[[#This Row],[FRT32_val]],"EMPTY")</f>
        <v>EMPTY</v>
      </c>
    </row>
    <row r="2280" spans="1:27" x14ac:dyDescent="0.25">
      <c r="A2280" s="14" t="s">
        <v>7762</v>
      </c>
      <c r="B2280">
        <v>335697852766</v>
      </c>
      <c r="C2280" s="14" t="s">
        <v>15888</v>
      </c>
      <c r="D2280">
        <v>151</v>
      </c>
      <c r="E2280" s="14" t="s">
        <v>7876</v>
      </c>
      <c r="F2280" s="14" t="s">
        <v>7936</v>
      </c>
      <c r="G2280" s="14">
        <f>timingTable[[#This Row],[FRT_DEC]]-B2279</f>
        <v>20001</v>
      </c>
      <c r="H228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INFO]]))),H2279)</f>
        <v>145</v>
      </c>
      <c r="I228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0" s="14">
        <f>HEX2DEC(RIGHT(timingTable[[#This Row],[FRT_HEX]],MIN(LEN(timingTable[[#This Row],[FRT_HEX]])-2,8)))</f>
        <v>690403678</v>
      </c>
      <c r="K2280" s="14" t="str">
        <f>IF(timingTable[[#This Row],['[TRACECODE']:.1]]=140,"afterTx","")</f>
        <v/>
      </c>
      <c r="L2280" s="14" t="str">
        <f t="shared" si="385"/>
        <v/>
      </c>
      <c r="M2280" s="14" t="str">
        <f>IF(AND(H2280=H2279,K2279="afterTx",timingTable[[#This Row],['[TRACECODE']:.1]]=6),"dc","")</f>
        <v/>
      </c>
      <c r="N2280" s="14" t="str">
        <f t="shared" si="386"/>
        <v/>
      </c>
      <c r="O2280" s="14" t="str">
        <f>IF(timingTable[[#This Row],['[TRACECODE']:.1]]=141,"afterRx","")</f>
        <v/>
      </c>
      <c r="P2280" s="14" t="str">
        <f t="shared" si="387"/>
        <v/>
      </c>
      <c r="Q2280" s="14" t="str">
        <f t="shared" si="388"/>
        <v/>
      </c>
      <c r="R2280" s="14" t="str">
        <f t="shared" si="389"/>
        <v/>
      </c>
      <c r="S2280" s="14" t="str">
        <f t="shared" si="390"/>
        <v>EMPTY</v>
      </c>
      <c r="T2280" s="14" t="str">
        <f t="shared" si="391"/>
        <v>EMPTY</v>
      </c>
      <c r="U2280" s="14" t="str">
        <f t="shared" si="392"/>
        <v>EMPTY</v>
      </c>
      <c r="V2280" s="14" t="str">
        <f t="shared" si="393"/>
        <v>EMPTY</v>
      </c>
      <c r="W2280" s="14" t="str">
        <f>IF(L2280="beforeTx",timingTable[[#This Row],[FRT32_val]]-timingTable[[#This Row],[FRT32_trace]],"EMPTY")</f>
        <v>EMPTY</v>
      </c>
      <c r="X2280" s="14" t="str">
        <f t="shared" si="394"/>
        <v>EMPTY</v>
      </c>
      <c r="Y2280" s="14" t="str">
        <f t="shared" si="395"/>
        <v>EMPTY</v>
      </c>
      <c r="Z2280" s="14" t="str">
        <f>IF(AND(P2280="beforeRx",O2281="afterRx"),J2281-timingTable[[#This Row],[FRT32_trace]],"EMPTY")</f>
        <v>EMPTY</v>
      </c>
      <c r="AA2280" s="14" t="str">
        <f>IF(AND(timingTable[[#This Row],[txEnd]]="txEnd",Q2284="rxStart"),I2284-timingTable[[#This Row],[FRT32_val]],"EMPTY")</f>
        <v>EMPTY</v>
      </c>
    </row>
    <row r="2281" spans="1:27" x14ac:dyDescent="0.25">
      <c r="A2281" s="14" t="s">
        <v>7764</v>
      </c>
      <c r="B2281">
        <v>335697872766</v>
      </c>
      <c r="C2281" s="14" t="s">
        <v>15890</v>
      </c>
      <c r="D2281">
        <v>151</v>
      </c>
      <c r="E2281" s="14" t="s">
        <v>7876</v>
      </c>
      <c r="F2281" s="14" t="s">
        <v>7936</v>
      </c>
      <c r="G2281" s="14">
        <f>timingTable[[#This Row],[FRT_DEC]]-B2280</f>
        <v>20000</v>
      </c>
      <c r="H228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INFO]]))),H2280)</f>
        <v>145</v>
      </c>
      <c r="I228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1" s="14">
        <f>HEX2DEC(RIGHT(timingTable[[#This Row],[FRT_HEX]],MIN(LEN(timingTable[[#This Row],[FRT_HEX]])-2,8)))</f>
        <v>690423678</v>
      </c>
      <c r="K2281" s="14" t="str">
        <f>IF(timingTable[[#This Row],['[TRACECODE']:.1]]=140,"afterTx","")</f>
        <v/>
      </c>
      <c r="L2281" s="14" t="str">
        <f t="shared" si="385"/>
        <v/>
      </c>
      <c r="M2281" s="14" t="str">
        <f>IF(AND(H2281=H2280,K2280="afterTx",timingTable[[#This Row],['[TRACECODE']:.1]]=6),"dc","")</f>
        <v/>
      </c>
      <c r="N2281" s="14" t="str">
        <f t="shared" si="386"/>
        <v/>
      </c>
      <c r="O2281" s="14" t="str">
        <f>IF(timingTable[[#This Row],['[TRACECODE']:.1]]=141,"afterRx","")</f>
        <v/>
      </c>
      <c r="P2281" s="14" t="str">
        <f t="shared" si="387"/>
        <v/>
      </c>
      <c r="Q2281" s="14" t="str">
        <f t="shared" si="388"/>
        <v/>
      </c>
      <c r="R2281" s="14" t="str">
        <f t="shared" si="389"/>
        <v/>
      </c>
      <c r="S2281" s="14" t="str">
        <f t="shared" si="390"/>
        <v>EMPTY</v>
      </c>
      <c r="T2281" s="14" t="str">
        <f t="shared" si="391"/>
        <v>EMPTY</v>
      </c>
      <c r="U2281" s="14" t="str">
        <f t="shared" si="392"/>
        <v>EMPTY</v>
      </c>
      <c r="V2281" s="14" t="str">
        <f t="shared" si="393"/>
        <v>EMPTY</v>
      </c>
      <c r="W2281" s="14" t="str">
        <f>IF(L2281="beforeTx",timingTable[[#This Row],[FRT32_val]]-timingTable[[#This Row],[FRT32_trace]],"EMPTY")</f>
        <v>EMPTY</v>
      </c>
      <c r="X2281" s="14" t="str">
        <f t="shared" si="394"/>
        <v>EMPTY</v>
      </c>
      <c r="Y2281" s="14" t="str">
        <f t="shared" si="395"/>
        <v>EMPTY</v>
      </c>
      <c r="Z2281" s="14" t="str">
        <f>IF(AND(P2281="beforeRx",O2282="afterRx"),J2282-timingTable[[#This Row],[FRT32_trace]],"EMPTY")</f>
        <v>EMPTY</v>
      </c>
      <c r="AA2281" s="14" t="str">
        <f>IF(AND(timingTable[[#This Row],[txEnd]]="txEnd",Q2285="rxStart"),I2285-timingTable[[#This Row],[FRT32_val]],"EMPTY")</f>
        <v>EMPTY</v>
      </c>
    </row>
    <row r="2282" spans="1:27" x14ac:dyDescent="0.25">
      <c r="A2282" s="14" t="s">
        <v>7766</v>
      </c>
      <c r="B2282">
        <v>335697891703</v>
      </c>
      <c r="C2282" s="14" t="s">
        <v>15892</v>
      </c>
      <c r="D2282">
        <v>151</v>
      </c>
      <c r="E2282" s="14" t="s">
        <v>7876</v>
      </c>
      <c r="F2282" s="14" t="s">
        <v>7945</v>
      </c>
      <c r="G2282" s="14">
        <f>timingTable[[#This Row],[FRT_DEC]]-B2281</f>
        <v>18937</v>
      </c>
      <c r="H228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INFO]]))),H2281)</f>
        <v>145</v>
      </c>
      <c r="I228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82" s="14">
        <f>HEX2DEC(RIGHT(timingTable[[#This Row],[FRT_HEX]],MIN(LEN(timingTable[[#This Row],[FRT_HEX]])-2,8)))</f>
        <v>690442615</v>
      </c>
      <c r="K2282" s="14" t="str">
        <f>IF(timingTable[[#This Row],['[TRACECODE']:.1]]=140,"afterTx","")</f>
        <v/>
      </c>
      <c r="L2282" s="14" t="str">
        <f t="shared" si="385"/>
        <v/>
      </c>
      <c r="M2282" s="14" t="str">
        <f>IF(AND(H2282=H2281,K2281="afterTx",timingTable[[#This Row],['[TRACECODE']:.1]]=6),"dc","")</f>
        <v/>
      </c>
      <c r="N2282" s="14" t="str">
        <f t="shared" si="386"/>
        <v/>
      </c>
      <c r="O2282" s="14" t="str">
        <f>IF(timingTable[[#This Row],['[TRACECODE']:.1]]=141,"afterRx","")</f>
        <v/>
      </c>
      <c r="P2282" s="14" t="str">
        <f t="shared" si="387"/>
        <v/>
      </c>
      <c r="Q2282" s="14" t="str">
        <f t="shared" si="388"/>
        <v/>
      </c>
      <c r="R2282" s="14" t="str">
        <f t="shared" si="389"/>
        <v/>
      </c>
      <c r="S2282" s="14" t="str">
        <f t="shared" si="390"/>
        <v>EMPTY</v>
      </c>
      <c r="T2282" s="14" t="str">
        <f t="shared" si="391"/>
        <v>EMPTY</v>
      </c>
      <c r="U2282" s="14" t="str">
        <f t="shared" si="392"/>
        <v>EMPTY</v>
      </c>
      <c r="V2282" s="14" t="str">
        <f t="shared" si="393"/>
        <v>EMPTY</v>
      </c>
      <c r="W2282" s="14" t="str">
        <f>IF(L2282="beforeTx",timingTable[[#This Row],[FRT32_val]]-timingTable[[#This Row],[FRT32_trace]],"EMPTY")</f>
        <v>EMPTY</v>
      </c>
      <c r="X2282" s="14" t="str">
        <f t="shared" si="394"/>
        <v>EMPTY</v>
      </c>
      <c r="Y2282" s="14" t="str">
        <f t="shared" si="395"/>
        <v>EMPTY</v>
      </c>
      <c r="Z2282" s="14" t="str">
        <f>IF(AND(P2282="beforeRx",O2283="afterRx"),J2283-timingTable[[#This Row],[FRT32_trace]],"EMPTY")</f>
        <v>EMPTY</v>
      </c>
      <c r="AA2282" s="14" t="str">
        <f>IF(AND(timingTable[[#This Row],[txEnd]]="txEnd",Q2286="rxStart"),I2286-timingTable[[#This Row],[FRT32_val]],"EMPTY")</f>
        <v>EMPTY</v>
      </c>
    </row>
    <row r="2283" spans="1:27" x14ac:dyDescent="0.25">
      <c r="A2283" s="14" t="s">
        <v>7768</v>
      </c>
      <c r="B2283">
        <v>335697892766</v>
      </c>
      <c r="C2283" s="14" t="s">
        <v>15894</v>
      </c>
      <c r="D2283">
        <v>151</v>
      </c>
      <c r="E2283" s="14" t="s">
        <v>7876</v>
      </c>
      <c r="F2283" s="14" t="s">
        <v>7936</v>
      </c>
      <c r="G2283" s="14">
        <f>timingTable[[#This Row],[FRT_DEC]]-B2282</f>
        <v>1063</v>
      </c>
      <c r="H228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INFO]]))),H2282)</f>
        <v>145</v>
      </c>
      <c r="I228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3" s="14">
        <f>HEX2DEC(RIGHT(timingTable[[#This Row],[FRT_HEX]],MIN(LEN(timingTable[[#This Row],[FRT_HEX]])-2,8)))</f>
        <v>690443678</v>
      </c>
      <c r="K2283" s="14" t="str">
        <f>IF(timingTable[[#This Row],['[TRACECODE']:.1]]=140,"afterTx","")</f>
        <v/>
      </c>
      <c r="L2283" s="14" t="str">
        <f t="shared" si="385"/>
        <v/>
      </c>
      <c r="M2283" s="14" t="str">
        <f>IF(AND(H2283=H2282,K2282="afterTx",timingTable[[#This Row],['[TRACECODE']:.1]]=6),"dc","")</f>
        <v/>
      </c>
      <c r="N2283" s="14" t="str">
        <f t="shared" si="386"/>
        <v/>
      </c>
      <c r="O2283" s="14" t="str">
        <f>IF(timingTable[[#This Row],['[TRACECODE']:.1]]=141,"afterRx","")</f>
        <v/>
      </c>
      <c r="P2283" s="14" t="str">
        <f t="shared" si="387"/>
        <v/>
      </c>
      <c r="Q2283" s="14" t="str">
        <f t="shared" si="388"/>
        <v/>
      </c>
      <c r="R2283" s="14" t="str">
        <f t="shared" si="389"/>
        <v/>
      </c>
      <c r="S2283" s="14" t="str">
        <f t="shared" si="390"/>
        <v>EMPTY</v>
      </c>
      <c r="T2283" s="14" t="str">
        <f t="shared" si="391"/>
        <v>EMPTY</v>
      </c>
      <c r="U2283" s="14" t="str">
        <f t="shared" si="392"/>
        <v>EMPTY</v>
      </c>
      <c r="V2283" s="14" t="str">
        <f t="shared" si="393"/>
        <v>EMPTY</v>
      </c>
      <c r="W2283" s="14" t="str">
        <f>IF(L2283="beforeTx",timingTable[[#This Row],[FRT32_val]]-timingTable[[#This Row],[FRT32_trace]],"EMPTY")</f>
        <v>EMPTY</v>
      </c>
      <c r="X2283" s="14" t="str">
        <f t="shared" si="394"/>
        <v>EMPTY</v>
      </c>
      <c r="Y2283" s="14" t="str">
        <f t="shared" si="395"/>
        <v>EMPTY</v>
      </c>
      <c r="Z2283" s="14" t="str">
        <f>IF(AND(P2283="beforeRx",O2284="afterRx"),J2284-timingTable[[#This Row],[FRT32_trace]],"EMPTY")</f>
        <v>EMPTY</v>
      </c>
      <c r="AA2283" s="14" t="str">
        <f>IF(AND(timingTable[[#This Row],[txEnd]]="txEnd",Q2287="rxStart"),I2287-timingTable[[#This Row],[FRT32_val]],"EMPTY")</f>
        <v>EMPTY</v>
      </c>
    </row>
    <row r="2284" spans="1:27" x14ac:dyDescent="0.25">
      <c r="A2284" s="14" t="s">
        <v>7770</v>
      </c>
      <c r="B2284">
        <v>335697912766</v>
      </c>
      <c r="C2284" s="14" t="s">
        <v>15896</v>
      </c>
      <c r="D2284">
        <v>151</v>
      </c>
      <c r="E2284" s="14" t="s">
        <v>7876</v>
      </c>
      <c r="F2284" s="14" t="s">
        <v>7936</v>
      </c>
      <c r="G2284" s="14">
        <f>timingTable[[#This Row],[FRT_DEC]]-B2283</f>
        <v>20000</v>
      </c>
      <c r="H228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INFO]]))),H2283)</f>
        <v>145</v>
      </c>
      <c r="I228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4" s="14">
        <f>HEX2DEC(RIGHT(timingTable[[#This Row],[FRT_HEX]],MIN(LEN(timingTable[[#This Row],[FRT_HEX]])-2,8)))</f>
        <v>690463678</v>
      </c>
      <c r="K2284" s="14" t="str">
        <f>IF(timingTable[[#This Row],['[TRACECODE']:.1]]=140,"afterTx","")</f>
        <v/>
      </c>
      <c r="L2284" s="14" t="str">
        <f t="shared" si="385"/>
        <v/>
      </c>
      <c r="M2284" s="14" t="str">
        <f>IF(AND(H2284=H2283,K2283="afterTx",timingTable[[#This Row],['[TRACECODE']:.1]]=6),"dc","")</f>
        <v/>
      </c>
      <c r="N2284" s="14" t="str">
        <f t="shared" si="386"/>
        <v/>
      </c>
      <c r="O2284" s="14" t="str">
        <f>IF(timingTable[[#This Row],['[TRACECODE']:.1]]=141,"afterRx","")</f>
        <v/>
      </c>
      <c r="P2284" s="14" t="str">
        <f t="shared" si="387"/>
        <v/>
      </c>
      <c r="Q2284" s="14" t="str">
        <f t="shared" si="388"/>
        <v/>
      </c>
      <c r="R2284" s="14" t="str">
        <f t="shared" si="389"/>
        <v/>
      </c>
      <c r="S2284" s="14" t="str">
        <f t="shared" si="390"/>
        <v>EMPTY</v>
      </c>
      <c r="T2284" s="14" t="str">
        <f t="shared" si="391"/>
        <v>EMPTY</v>
      </c>
      <c r="U2284" s="14" t="str">
        <f t="shared" si="392"/>
        <v>EMPTY</v>
      </c>
      <c r="V2284" s="14" t="str">
        <f t="shared" si="393"/>
        <v>EMPTY</v>
      </c>
      <c r="W2284" s="14" t="str">
        <f>IF(L2284="beforeTx",timingTable[[#This Row],[FRT32_val]]-timingTable[[#This Row],[FRT32_trace]],"EMPTY")</f>
        <v>EMPTY</v>
      </c>
      <c r="X2284" s="14" t="str">
        <f t="shared" si="394"/>
        <v>EMPTY</v>
      </c>
      <c r="Y2284" s="14" t="str">
        <f t="shared" si="395"/>
        <v>EMPTY</v>
      </c>
      <c r="Z2284" s="14" t="str">
        <f>IF(AND(P2284="beforeRx",O2285="afterRx"),J2285-timingTable[[#This Row],[FRT32_trace]],"EMPTY")</f>
        <v>EMPTY</v>
      </c>
      <c r="AA2284" s="14" t="str">
        <f>IF(AND(timingTable[[#This Row],[txEnd]]="txEnd",Q2288="rxStart"),I2288-timingTable[[#This Row],[FRT32_val]],"EMPTY")</f>
        <v>EMPTY</v>
      </c>
    </row>
    <row r="2285" spans="1:27" x14ac:dyDescent="0.25">
      <c r="A2285" s="14" t="s">
        <v>7772</v>
      </c>
      <c r="B2285">
        <v>335697932765</v>
      </c>
      <c r="C2285" s="14" t="s">
        <v>15898</v>
      </c>
      <c r="D2285">
        <v>151</v>
      </c>
      <c r="E2285" s="14" t="s">
        <v>7876</v>
      </c>
      <c r="F2285" s="14" t="s">
        <v>7936</v>
      </c>
      <c r="G2285" s="14">
        <f>timingTable[[#This Row],[FRT_DEC]]-B2284</f>
        <v>19999</v>
      </c>
      <c r="H228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INFO]]))),H2284)</f>
        <v>145</v>
      </c>
      <c r="I228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5" s="14">
        <f>HEX2DEC(RIGHT(timingTable[[#This Row],[FRT_HEX]],MIN(LEN(timingTable[[#This Row],[FRT_HEX]])-2,8)))</f>
        <v>690483677</v>
      </c>
      <c r="K2285" s="14" t="str">
        <f>IF(timingTable[[#This Row],['[TRACECODE']:.1]]=140,"afterTx","")</f>
        <v/>
      </c>
      <c r="L2285" s="14" t="str">
        <f t="shared" si="385"/>
        <v/>
      </c>
      <c r="M2285" s="14" t="str">
        <f>IF(AND(H2285=H2284,K2284="afterTx",timingTable[[#This Row],['[TRACECODE']:.1]]=6),"dc","")</f>
        <v/>
      </c>
      <c r="N2285" s="14" t="str">
        <f t="shared" si="386"/>
        <v/>
      </c>
      <c r="O2285" s="14" t="str">
        <f>IF(timingTable[[#This Row],['[TRACECODE']:.1]]=141,"afterRx","")</f>
        <v/>
      </c>
      <c r="P2285" s="14" t="str">
        <f t="shared" si="387"/>
        <v/>
      </c>
      <c r="Q2285" s="14" t="str">
        <f t="shared" si="388"/>
        <v/>
      </c>
      <c r="R2285" s="14" t="str">
        <f t="shared" si="389"/>
        <v/>
      </c>
      <c r="S2285" s="14" t="str">
        <f t="shared" si="390"/>
        <v>EMPTY</v>
      </c>
      <c r="T2285" s="14" t="str">
        <f t="shared" si="391"/>
        <v>EMPTY</v>
      </c>
      <c r="U2285" s="14" t="str">
        <f t="shared" si="392"/>
        <v>EMPTY</v>
      </c>
      <c r="V2285" s="14" t="str">
        <f t="shared" si="393"/>
        <v>EMPTY</v>
      </c>
      <c r="W2285" s="14" t="str">
        <f>IF(L2285="beforeTx",timingTable[[#This Row],[FRT32_val]]-timingTable[[#This Row],[FRT32_trace]],"EMPTY")</f>
        <v>EMPTY</v>
      </c>
      <c r="X2285" s="14" t="str">
        <f t="shared" si="394"/>
        <v>EMPTY</v>
      </c>
      <c r="Y2285" s="14" t="str">
        <f t="shared" si="395"/>
        <v>EMPTY</v>
      </c>
      <c r="Z2285" s="14" t="str">
        <f>IF(AND(P2285="beforeRx",O2286="afterRx"),J2286-timingTable[[#This Row],[FRT32_trace]],"EMPTY")</f>
        <v>EMPTY</v>
      </c>
      <c r="AA2285" s="14" t="str">
        <f>IF(AND(timingTable[[#This Row],[txEnd]]="txEnd",Q2289="rxStart"),I2289-timingTable[[#This Row],[FRT32_val]],"EMPTY")</f>
        <v>EMPTY</v>
      </c>
    </row>
    <row r="2286" spans="1:27" x14ac:dyDescent="0.25">
      <c r="A2286" s="14" t="s">
        <v>7774</v>
      </c>
      <c r="B2286">
        <v>335697952765</v>
      </c>
      <c r="C2286" s="14" t="s">
        <v>15900</v>
      </c>
      <c r="D2286">
        <v>151</v>
      </c>
      <c r="E2286" s="14" t="s">
        <v>7876</v>
      </c>
      <c r="F2286" s="14" t="s">
        <v>7936</v>
      </c>
      <c r="G2286" s="14">
        <f>timingTable[[#This Row],[FRT_DEC]]-B2285</f>
        <v>20000</v>
      </c>
      <c r="H228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INFO]]))),H2285)</f>
        <v>145</v>
      </c>
      <c r="I228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6" s="14">
        <f>HEX2DEC(RIGHT(timingTable[[#This Row],[FRT_HEX]],MIN(LEN(timingTable[[#This Row],[FRT_HEX]])-2,8)))</f>
        <v>690503677</v>
      </c>
      <c r="K2286" s="14" t="str">
        <f>IF(timingTable[[#This Row],['[TRACECODE']:.1]]=140,"afterTx","")</f>
        <v/>
      </c>
      <c r="L2286" s="14" t="str">
        <f t="shared" si="385"/>
        <v/>
      </c>
      <c r="M2286" s="14" t="str">
        <f>IF(AND(H2286=H2285,K2285="afterTx",timingTable[[#This Row],['[TRACECODE']:.1]]=6),"dc","")</f>
        <v/>
      </c>
      <c r="N2286" s="14" t="str">
        <f t="shared" si="386"/>
        <v/>
      </c>
      <c r="O2286" s="14" t="str">
        <f>IF(timingTable[[#This Row],['[TRACECODE']:.1]]=141,"afterRx","")</f>
        <v/>
      </c>
      <c r="P2286" s="14" t="str">
        <f t="shared" si="387"/>
        <v/>
      </c>
      <c r="Q2286" s="14" t="str">
        <f t="shared" si="388"/>
        <v/>
      </c>
      <c r="R2286" s="14" t="str">
        <f t="shared" si="389"/>
        <v/>
      </c>
      <c r="S2286" s="14" t="str">
        <f t="shared" si="390"/>
        <v>EMPTY</v>
      </c>
      <c r="T2286" s="14" t="str">
        <f t="shared" si="391"/>
        <v>EMPTY</v>
      </c>
      <c r="U2286" s="14" t="str">
        <f t="shared" si="392"/>
        <v>EMPTY</v>
      </c>
      <c r="V2286" s="14" t="str">
        <f t="shared" si="393"/>
        <v>EMPTY</v>
      </c>
      <c r="W2286" s="14" t="str">
        <f>IF(L2286="beforeTx",timingTable[[#This Row],[FRT32_val]]-timingTable[[#This Row],[FRT32_trace]],"EMPTY")</f>
        <v>EMPTY</v>
      </c>
      <c r="X2286" s="14" t="str">
        <f t="shared" si="394"/>
        <v>EMPTY</v>
      </c>
      <c r="Y2286" s="14" t="str">
        <f t="shared" si="395"/>
        <v>EMPTY</v>
      </c>
      <c r="Z2286" s="14" t="str">
        <f>IF(AND(P2286="beforeRx",O2287="afterRx"),J2287-timingTable[[#This Row],[FRT32_trace]],"EMPTY")</f>
        <v>EMPTY</v>
      </c>
      <c r="AA2286" s="14" t="str">
        <f>IF(AND(timingTable[[#This Row],[txEnd]]="txEnd",Q2290="rxStart"),I2290-timingTable[[#This Row],[FRT32_val]],"EMPTY")</f>
        <v>EMPTY</v>
      </c>
    </row>
    <row r="2287" spans="1:27" x14ac:dyDescent="0.25">
      <c r="A2287" s="14" t="s">
        <v>7776</v>
      </c>
      <c r="B2287">
        <v>335697972765</v>
      </c>
      <c r="C2287" s="14" t="s">
        <v>15902</v>
      </c>
      <c r="D2287">
        <v>151</v>
      </c>
      <c r="E2287" s="14" t="s">
        <v>7876</v>
      </c>
      <c r="F2287" s="14" t="s">
        <v>7936</v>
      </c>
      <c r="G2287" s="14">
        <f>timingTable[[#This Row],[FRT_DEC]]-B2286</f>
        <v>20000</v>
      </c>
      <c r="H228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INFO]]))),H2286)</f>
        <v>145</v>
      </c>
      <c r="I228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7" s="14">
        <f>HEX2DEC(RIGHT(timingTable[[#This Row],[FRT_HEX]],MIN(LEN(timingTable[[#This Row],[FRT_HEX]])-2,8)))</f>
        <v>690523677</v>
      </c>
      <c r="K2287" s="14" t="str">
        <f>IF(timingTable[[#This Row],['[TRACECODE']:.1]]=140,"afterTx","")</f>
        <v/>
      </c>
      <c r="L2287" s="14" t="str">
        <f t="shared" si="385"/>
        <v/>
      </c>
      <c r="M2287" s="14" t="str">
        <f>IF(AND(H2287=H2286,K2286="afterTx",timingTable[[#This Row],['[TRACECODE']:.1]]=6),"dc","")</f>
        <v/>
      </c>
      <c r="N2287" s="14" t="str">
        <f t="shared" si="386"/>
        <v/>
      </c>
      <c r="O2287" s="14" t="str">
        <f>IF(timingTable[[#This Row],['[TRACECODE']:.1]]=141,"afterRx","")</f>
        <v/>
      </c>
      <c r="P2287" s="14" t="str">
        <f t="shared" si="387"/>
        <v/>
      </c>
      <c r="Q2287" s="14" t="str">
        <f t="shared" si="388"/>
        <v/>
      </c>
      <c r="R2287" s="14" t="str">
        <f t="shared" si="389"/>
        <v/>
      </c>
      <c r="S2287" s="14" t="str">
        <f t="shared" si="390"/>
        <v>EMPTY</v>
      </c>
      <c r="T2287" s="14" t="str">
        <f t="shared" si="391"/>
        <v>EMPTY</v>
      </c>
      <c r="U2287" s="14" t="str">
        <f t="shared" si="392"/>
        <v>EMPTY</v>
      </c>
      <c r="V2287" s="14" t="str">
        <f t="shared" si="393"/>
        <v>EMPTY</v>
      </c>
      <c r="W2287" s="14" t="str">
        <f>IF(L2287="beforeTx",timingTable[[#This Row],[FRT32_val]]-timingTable[[#This Row],[FRT32_trace]],"EMPTY")</f>
        <v>EMPTY</v>
      </c>
      <c r="X2287" s="14" t="str">
        <f t="shared" si="394"/>
        <v>EMPTY</v>
      </c>
      <c r="Y2287" s="14" t="str">
        <f t="shared" si="395"/>
        <v>EMPTY</v>
      </c>
      <c r="Z2287" s="14" t="str">
        <f>IF(AND(P2287="beforeRx",O2288="afterRx"),J2288-timingTable[[#This Row],[FRT32_trace]],"EMPTY")</f>
        <v>EMPTY</v>
      </c>
      <c r="AA2287" s="14" t="str">
        <f>IF(AND(timingTable[[#This Row],[txEnd]]="txEnd",Q2291="rxStart"),I2291-timingTable[[#This Row],[FRT32_val]],"EMPTY")</f>
        <v>EMPTY</v>
      </c>
    </row>
    <row r="2288" spans="1:27" x14ac:dyDescent="0.25">
      <c r="A2288" s="14" t="s">
        <v>7778</v>
      </c>
      <c r="B2288">
        <v>335697991697</v>
      </c>
      <c r="C2288" s="14" t="s">
        <v>15904</v>
      </c>
      <c r="D2288">
        <v>151</v>
      </c>
      <c r="E2288" s="14" t="s">
        <v>7876</v>
      </c>
      <c r="F2288" s="14" t="s">
        <v>7945</v>
      </c>
      <c r="G2288" s="14">
        <f>timingTable[[#This Row],[FRT_DEC]]-B2287</f>
        <v>18932</v>
      </c>
      <c r="H228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INFO]]))),H2287)</f>
        <v>145</v>
      </c>
      <c r="I228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88" s="14">
        <f>HEX2DEC(RIGHT(timingTable[[#This Row],[FRT_HEX]],MIN(LEN(timingTable[[#This Row],[FRT_HEX]])-2,8)))</f>
        <v>690542609</v>
      </c>
      <c r="K2288" s="14" t="str">
        <f>IF(timingTable[[#This Row],['[TRACECODE']:.1]]=140,"afterTx","")</f>
        <v/>
      </c>
      <c r="L2288" s="14" t="str">
        <f t="shared" si="385"/>
        <v/>
      </c>
      <c r="M2288" s="14" t="str">
        <f>IF(AND(H2288=H2287,K2287="afterTx",timingTable[[#This Row],['[TRACECODE']:.1]]=6),"dc","")</f>
        <v/>
      </c>
      <c r="N2288" s="14" t="str">
        <f t="shared" si="386"/>
        <v/>
      </c>
      <c r="O2288" s="14" t="str">
        <f>IF(timingTable[[#This Row],['[TRACECODE']:.1]]=141,"afterRx","")</f>
        <v/>
      </c>
      <c r="P2288" s="14" t="str">
        <f t="shared" si="387"/>
        <v/>
      </c>
      <c r="Q2288" s="14" t="str">
        <f t="shared" si="388"/>
        <v/>
      </c>
      <c r="R2288" s="14" t="str">
        <f t="shared" si="389"/>
        <v/>
      </c>
      <c r="S2288" s="14" t="str">
        <f t="shared" si="390"/>
        <v>EMPTY</v>
      </c>
      <c r="T2288" s="14" t="str">
        <f t="shared" si="391"/>
        <v>EMPTY</v>
      </c>
      <c r="U2288" s="14" t="str">
        <f t="shared" si="392"/>
        <v>EMPTY</v>
      </c>
      <c r="V2288" s="14" t="str">
        <f t="shared" si="393"/>
        <v>EMPTY</v>
      </c>
      <c r="W2288" s="14" t="str">
        <f>IF(L2288="beforeTx",timingTable[[#This Row],[FRT32_val]]-timingTable[[#This Row],[FRT32_trace]],"EMPTY")</f>
        <v>EMPTY</v>
      </c>
      <c r="X2288" s="14" t="str">
        <f t="shared" si="394"/>
        <v>EMPTY</v>
      </c>
      <c r="Y2288" s="14" t="str">
        <f t="shared" si="395"/>
        <v>EMPTY</v>
      </c>
      <c r="Z2288" s="14" t="str">
        <f>IF(AND(P2288="beforeRx",O2289="afterRx"),J2289-timingTable[[#This Row],[FRT32_trace]],"EMPTY")</f>
        <v>EMPTY</v>
      </c>
      <c r="AA2288" s="14" t="str">
        <f>IF(AND(timingTable[[#This Row],[txEnd]]="txEnd",Q2292="rxStart"),I2292-timingTable[[#This Row],[FRT32_val]],"EMPTY")</f>
        <v>EMPTY</v>
      </c>
    </row>
    <row r="2289" spans="1:27" x14ac:dyDescent="0.25">
      <c r="A2289" s="14" t="s">
        <v>7780</v>
      </c>
      <c r="B2289">
        <v>335697992766</v>
      </c>
      <c r="C2289" s="14" t="s">
        <v>15906</v>
      </c>
      <c r="D2289">
        <v>151</v>
      </c>
      <c r="E2289" s="14" t="s">
        <v>7876</v>
      </c>
      <c r="F2289" s="14" t="s">
        <v>7936</v>
      </c>
      <c r="G2289" s="14">
        <f>timingTable[[#This Row],[FRT_DEC]]-B2288</f>
        <v>1069</v>
      </c>
      <c r="H228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INFO]]))),H2288)</f>
        <v>145</v>
      </c>
      <c r="I228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89" s="14">
        <f>HEX2DEC(RIGHT(timingTable[[#This Row],[FRT_HEX]],MIN(LEN(timingTable[[#This Row],[FRT_HEX]])-2,8)))</f>
        <v>690543678</v>
      </c>
      <c r="K2289" s="14" t="str">
        <f>IF(timingTable[[#This Row],['[TRACECODE']:.1]]=140,"afterTx","")</f>
        <v/>
      </c>
      <c r="L2289" s="14" t="str">
        <f t="shared" si="385"/>
        <v/>
      </c>
      <c r="M2289" s="14" t="str">
        <f>IF(AND(H2289=H2288,K2288="afterTx",timingTable[[#This Row],['[TRACECODE']:.1]]=6),"dc","")</f>
        <v/>
      </c>
      <c r="N2289" s="14" t="str">
        <f t="shared" si="386"/>
        <v/>
      </c>
      <c r="O2289" s="14" t="str">
        <f>IF(timingTable[[#This Row],['[TRACECODE']:.1]]=141,"afterRx","")</f>
        <v/>
      </c>
      <c r="P2289" s="14" t="str">
        <f t="shared" si="387"/>
        <v/>
      </c>
      <c r="Q2289" s="14" t="str">
        <f t="shared" si="388"/>
        <v/>
      </c>
      <c r="R2289" s="14" t="str">
        <f t="shared" si="389"/>
        <v/>
      </c>
      <c r="S2289" s="14" t="str">
        <f t="shared" si="390"/>
        <v>EMPTY</v>
      </c>
      <c r="T2289" s="14" t="str">
        <f t="shared" si="391"/>
        <v>EMPTY</v>
      </c>
      <c r="U2289" s="14" t="str">
        <f t="shared" si="392"/>
        <v>EMPTY</v>
      </c>
      <c r="V2289" s="14" t="str">
        <f t="shared" si="393"/>
        <v>EMPTY</v>
      </c>
      <c r="W2289" s="14" t="str">
        <f>IF(L2289="beforeTx",timingTable[[#This Row],[FRT32_val]]-timingTable[[#This Row],[FRT32_trace]],"EMPTY")</f>
        <v>EMPTY</v>
      </c>
      <c r="X2289" s="14" t="str">
        <f t="shared" si="394"/>
        <v>EMPTY</v>
      </c>
      <c r="Y2289" s="14" t="str">
        <f t="shared" si="395"/>
        <v>EMPTY</v>
      </c>
      <c r="Z2289" s="14" t="str">
        <f>IF(AND(P2289="beforeRx",O2290="afterRx"),J2290-timingTable[[#This Row],[FRT32_trace]],"EMPTY")</f>
        <v>EMPTY</v>
      </c>
      <c r="AA2289" s="14" t="str">
        <f>IF(AND(timingTable[[#This Row],[txEnd]]="txEnd",Q2293="rxStart"),I2293-timingTable[[#This Row],[FRT32_val]],"EMPTY")</f>
        <v>EMPTY</v>
      </c>
    </row>
    <row r="2290" spans="1:27" x14ac:dyDescent="0.25">
      <c r="A2290" s="14" t="s">
        <v>7782</v>
      </c>
      <c r="B2290">
        <v>335698012765</v>
      </c>
      <c r="C2290" s="14" t="s">
        <v>15908</v>
      </c>
      <c r="D2290">
        <v>151</v>
      </c>
      <c r="E2290" s="14" t="s">
        <v>7876</v>
      </c>
      <c r="F2290" s="14" t="s">
        <v>7936</v>
      </c>
      <c r="G2290" s="14">
        <f>timingTable[[#This Row],[FRT_DEC]]-B2289</f>
        <v>19999</v>
      </c>
      <c r="H229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INFO]]))),H2289)</f>
        <v>145</v>
      </c>
      <c r="I229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0" s="14">
        <f>HEX2DEC(RIGHT(timingTable[[#This Row],[FRT_HEX]],MIN(LEN(timingTable[[#This Row],[FRT_HEX]])-2,8)))</f>
        <v>690563677</v>
      </c>
      <c r="K2290" s="14" t="str">
        <f>IF(timingTable[[#This Row],['[TRACECODE']:.1]]=140,"afterTx","")</f>
        <v/>
      </c>
      <c r="L2290" s="14" t="str">
        <f t="shared" si="385"/>
        <v/>
      </c>
      <c r="M2290" s="14" t="str">
        <f>IF(AND(H2290=H2289,K2289="afterTx",timingTable[[#This Row],['[TRACECODE']:.1]]=6),"dc","")</f>
        <v/>
      </c>
      <c r="N2290" s="14" t="str">
        <f t="shared" si="386"/>
        <v/>
      </c>
      <c r="O2290" s="14" t="str">
        <f>IF(timingTable[[#This Row],['[TRACECODE']:.1]]=141,"afterRx","")</f>
        <v/>
      </c>
      <c r="P2290" s="14" t="str">
        <f t="shared" si="387"/>
        <v/>
      </c>
      <c r="Q2290" s="14" t="str">
        <f t="shared" si="388"/>
        <v/>
      </c>
      <c r="R2290" s="14" t="str">
        <f t="shared" si="389"/>
        <v/>
      </c>
      <c r="S2290" s="14" t="str">
        <f t="shared" si="390"/>
        <v>EMPTY</v>
      </c>
      <c r="T2290" s="14" t="str">
        <f t="shared" si="391"/>
        <v>EMPTY</v>
      </c>
      <c r="U2290" s="14" t="str">
        <f t="shared" si="392"/>
        <v>EMPTY</v>
      </c>
      <c r="V2290" s="14" t="str">
        <f t="shared" si="393"/>
        <v>EMPTY</v>
      </c>
      <c r="W2290" s="14" t="str">
        <f>IF(L2290="beforeTx",timingTable[[#This Row],[FRT32_val]]-timingTable[[#This Row],[FRT32_trace]],"EMPTY")</f>
        <v>EMPTY</v>
      </c>
      <c r="X2290" s="14" t="str">
        <f t="shared" si="394"/>
        <v>EMPTY</v>
      </c>
      <c r="Y2290" s="14" t="str">
        <f t="shared" si="395"/>
        <v>EMPTY</v>
      </c>
      <c r="Z2290" s="14" t="str">
        <f>IF(AND(P2290="beforeRx",O2291="afterRx"),J2291-timingTable[[#This Row],[FRT32_trace]],"EMPTY")</f>
        <v>EMPTY</v>
      </c>
      <c r="AA2290" s="14" t="str">
        <f>IF(AND(timingTable[[#This Row],[txEnd]]="txEnd",Q2294="rxStart"),I2294-timingTable[[#This Row],[FRT32_val]],"EMPTY")</f>
        <v>EMPTY</v>
      </c>
    </row>
    <row r="2291" spans="1:27" x14ac:dyDescent="0.25">
      <c r="A2291" s="14" t="s">
        <v>7784</v>
      </c>
      <c r="B2291">
        <v>335698032766</v>
      </c>
      <c r="C2291" s="14" t="s">
        <v>15910</v>
      </c>
      <c r="D2291">
        <v>151</v>
      </c>
      <c r="E2291" s="14" t="s">
        <v>7876</v>
      </c>
      <c r="F2291" s="14" t="s">
        <v>7936</v>
      </c>
      <c r="G2291" s="14">
        <f>timingTable[[#This Row],[FRT_DEC]]-B2290</f>
        <v>20001</v>
      </c>
      <c r="H229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INFO]]))),H2290)</f>
        <v>145</v>
      </c>
      <c r="I229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1" s="14">
        <f>HEX2DEC(RIGHT(timingTable[[#This Row],[FRT_HEX]],MIN(LEN(timingTable[[#This Row],[FRT_HEX]])-2,8)))</f>
        <v>690583678</v>
      </c>
      <c r="K2291" s="14" t="str">
        <f>IF(timingTable[[#This Row],['[TRACECODE']:.1]]=140,"afterTx","")</f>
        <v/>
      </c>
      <c r="L2291" s="14" t="str">
        <f t="shared" si="385"/>
        <v/>
      </c>
      <c r="M2291" s="14" t="str">
        <f>IF(AND(H2291=H2290,K2290="afterTx",timingTable[[#This Row],['[TRACECODE']:.1]]=6),"dc","")</f>
        <v/>
      </c>
      <c r="N2291" s="14" t="str">
        <f t="shared" si="386"/>
        <v/>
      </c>
      <c r="O2291" s="14" t="str">
        <f>IF(timingTable[[#This Row],['[TRACECODE']:.1]]=141,"afterRx","")</f>
        <v/>
      </c>
      <c r="P2291" s="14" t="str">
        <f t="shared" si="387"/>
        <v/>
      </c>
      <c r="Q2291" s="14" t="str">
        <f t="shared" si="388"/>
        <v/>
      </c>
      <c r="R2291" s="14" t="str">
        <f t="shared" si="389"/>
        <v/>
      </c>
      <c r="S2291" s="14" t="str">
        <f t="shared" si="390"/>
        <v>EMPTY</v>
      </c>
      <c r="T2291" s="14" t="str">
        <f t="shared" si="391"/>
        <v>EMPTY</v>
      </c>
      <c r="U2291" s="14" t="str">
        <f t="shared" si="392"/>
        <v>EMPTY</v>
      </c>
      <c r="V2291" s="14" t="str">
        <f t="shared" si="393"/>
        <v>EMPTY</v>
      </c>
      <c r="W2291" s="14" t="str">
        <f>IF(L2291="beforeTx",timingTable[[#This Row],[FRT32_val]]-timingTable[[#This Row],[FRT32_trace]],"EMPTY")</f>
        <v>EMPTY</v>
      </c>
      <c r="X2291" s="14" t="str">
        <f t="shared" si="394"/>
        <v>EMPTY</v>
      </c>
      <c r="Y2291" s="14" t="str">
        <f t="shared" si="395"/>
        <v>EMPTY</v>
      </c>
      <c r="Z2291" s="14" t="str">
        <f>IF(AND(P2291="beforeRx",O2292="afterRx"),J2292-timingTable[[#This Row],[FRT32_trace]],"EMPTY")</f>
        <v>EMPTY</v>
      </c>
      <c r="AA2291" s="14" t="str">
        <f>IF(AND(timingTable[[#This Row],[txEnd]]="txEnd",Q2295="rxStart"),I2295-timingTable[[#This Row],[FRT32_val]],"EMPTY")</f>
        <v>EMPTY</v>
      </c>
    </row>
    <row r="2292" spans="1:27" x14ac:dyDescent="0.25">
      <c r="A2292" s="14" t="s">
        <v>7786</v>
      </c>
      <c r="B2292">
        <v>335698052766</v>
      </c>
      <c r="C2292" s="14" t="s">
        <v>15912</v>
      </c>
      <c r="D2292">
        <v>151</v>
      </c>
      <c r="E2292" s="14" t="s">
        <v>7876</v>
      </c>
      <c r="F2292" s="14" t="s">
        <v>7936</v>
      </c>
      <c r="G2292" s="14">
        <f>timingTable[[#This Row],[FRT_DEC]]-B2291</f>
        <v>20000</v>
      </c>
      <c r="H229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INFO]]))),H2291)</f>
        <v>145</v>
      </c>
      <c r="I229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2" s="14">
        <f>HEX2DEC(RIGHT(timingTable[[#This Row],[FRT_HEX]],MIN(LEN(timingTable[[#This Row],[FRT_HEX]])-2,8)))</f>
        <v>690603678</v>
      </c>
      <c r="K2292" s="14" t="str">
        <f>IF(timingTable[[#This Row],['[TRACECODE']:.1]]=140,"afterTx","")</f>
        <v/>
      </c>
      <c r="L2292" s="14" t="str">
        <f t="shared" si="385"/>
        <v/>
      </c>
      <c r="M2292" s="14" t="str">
        <f>IF(AND(H2292=H2291,K2291="afterTx",timingTable[[#This Row],['[TRACECODE']:.1]]=6),"dc","")</f>
        <v/>
      </c>
      <c r="N2292" s="14" t="str">
        <f t="shared" si="386"/>
        <v/>
      </c>
      <c r="O2292" s="14" t="str">
        <f>IF(timingTable[[#This Row],['[TRACECODE']:.1]]=141,"afterRx","")</f>
        <v/>
      </c>
      <c r="P2292" s="14" t="str">
        <f t="shared" si="387"/>
        <v/>
      </c>
      <c r="Q2292" s="14" t="str">
        <f t="shared" si="388"/>
        <v/>
      </c>
      <c r="R2292" s="14" t="str">
        <f t="shared" si="389"/>
        <v/>
      </c>
      <c r="S2292" s="14" t="str">
        <f t="shared" si="390"/>
        <v>EMPTY</v>
      </c>
      <c r="T2292" s="14" t="str">
        <f t="shared" si="391"/>
        <v>EMPTY</v>
      </c>
      <c r="U2292" s="14" t="str">
        <f t="shared" si="392"/>
        <v>EMPTY</v>
      </c>
      <c r="V2292" s="14" t="str">
        <f t="shared" si="393"/>
        <v>EMPTY</v>
      </c>
      <c r="W2292" s="14" t="str">
        <f>IF(L2292="beforeTx",timingTable[[#This Row],[FRT32_val]]-timingTable[[#This Row],[FRT32_trace]],"EMPTY")</f>
        <v>EMPTY</v>
      </c>
      <c r="X2292" s="14" t="str">
        <f t="shared" si="394"/>
        <v>EMPTY</v>
      </c>
      <c r="Y2292" s="14" t="str">
        <f t="shared" si="395"/>
        <v>EMPTY</v>
      </c>
      <c r="Z2292" s="14" t="str">
        <f>IF(AND(P2292="beforeRx",O2293="afterRx"),J2293-timingTable[[#This Row],[FRT32_trace]],"EMPTY")</f>
        <v>EMPTY</v>
      </c>
      <c r="AA2292" s="14" t="str">
        <f>IF(AND(timingTable[[#This Row],[txEnd]]="txEnd",Q2296="rxStart"),I2296-timingTable[[#This Row],[FRT32_val]],"EMPTY")</f>
        <v>EMPTY</v>
      </c>
    </row>
    <row r="2293" spans="1:27" x14ac:dyDescent="0.25">
      <c r="A2293" s="14" t="s">
        <v>7788</v>
      </c>
      <c r="B2293">
        <v>335698072766</v>
      </c>
      <c r="C2293" s="14" t="s">
        <v>15914</v>
      </c>
      <c r="D2293">
        <v>151</v>
      </c>
      <c r="E2293" s="14" t="s">
        <v>7876</v>
      </c>
      <c r="F2293" s="14" t="s">
        <v>7936</v>
      </c>
      <c r="G2293" s="14">
        <f>timingTable[[#This Row],[FRT_DEC]]-B2292</f>
        <v>20000</v>
      </c>
      <c r="H229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INFO]]))),H2292)</f>
        <v>145</v>
      </c>
      <c r="I229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3" s="14">
        <f>HEX2DEC(RIGHT(timingTable[[#This Row],[FRT_HEX]],MIN(LEN(timingTable[[#This Row],[FRT_HEX]])-2,8)))</f>
        <v>690623678</v>
      </c>
      <c r="K2293" s="14" t="str">
        <f>IF(timingTable[[#This Row],['[TRACECODE']:.1]]=140,"afterTx","")</f>
        <v/>
      </c>
      <c r="L2293" s="14" t="str">
        <f t="shared" si="385"/>
        <v/>
      </c>
      <c r="M2293" s="14" t="str">
        <f>IF(AND(H2293=H2292,K2292="afterTx",timingTable[[#This Row],['[TRACECODE']:.1]]=6),"dc","")</f>
        <v/>
      </c>
      <c r="N2293" s="14" t="str">
        <f t="shared" si="386"/>
        <v/>
      </c>
      <c r="O2293" s="14" t="str">
        <f>IF(timingTable[[#This Row],['[TRACECODE']:.1]]=141,"afterRx","")</f>
        <v/>
      </c>
      <c r="P2293" s="14" t="str">
        <f t="shared" si="387"/>
        <v/>
      </c>
      <c r="Q2293" s="14" t="str">
        <f t="shared" si="388"/>
        <v/>
      </c>
      <c r="R2293" s="14" t="str">
        <f t="shared" si="389"/>
        <v/>
      </c>
      <c r="S2293" s="14" t="str">
        <f t="shared" si="390"/>
        <v>EMPTY</v>
      </c>
      <c r="T2293" s="14" t="str">
        <f t="shared" si="391"/>
        <v>EMPTY</v>
      </c>
      <c r="U2293" s="14" t="str">
        <f t="shared" si="392"/>
        <v>EMPTY</v>
      </c>
      <c r="V2293" s="14" t="str">
        <f t="shared" si="393"/>
        <v>EMPTY</v>
      </c>
      <c r="W2293" s="14" t="str">
        <f>IF(L2293="beforeTx",timingTable[[#This Row],[FRT32_val]]-timingTable[[#This Row],[FRT32_trace]],"EMPTY")</f>
        <v>EMPTY</v>
      </c>
      <c r="X2293" s="14" t="str">
        <f t="shared" si="394"/>
        <v>EMPTY</v>
      </c>
      <c r="Y2293" s="14" t="str">
        <f t="shared" si="395"/>
        <v>EMPTY</v>
      </c>
      <c r="Z2293" s="14" t="str">
        <f>IF(AND(P2293="beforeRx",O2294="afterRx"),J2294-timingTable[[#This Row],[FRT32_trace]],"EMPTY")</f>
        <v>EMPTY</v>
      </c>
      <c r="AA2293" s="14" t="str">
        <f>IF(AND(timingTable[[#This Row],[txEnd]]="txEnd",Q2297="rxStart"),I2297-timingTable[[#This Row],[FRT32_val]],"EMPTY")</f>
        <v>EMPTY</v>
      </c>
    </row>
    <row r="2294" spans="1:27" x14ac:dyDescent="0.25">
      <c r="A2294" s="14" t="s">
        <v>7790</v>
      </c>
      <c r="B2294">
        <v>335698091697</v>
      </c>
      <c r="C2294" s="14" t="s">
        <v>15916</v>
      </c>
      <c r="D2294">
        <v>151</v>
      </c>
      <c r="E2294" s="14" t="s">
        <v>7876</v>
      </c>
      <c r="F2294" s="14" t="s">
        <v>7945</v>
      </c>
      <c r="G2294" s="14">
        <f>timingTable[[#This Row],[FRT_DEC]]-B2293</f>
        <v>18931</v>
      </c>
      <c r="H229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INFO]]))),H2293)</f>
        <v>145</v>
      </c>
      <c r="I229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294" s="14">
        <f>HEX2DEC(RIGHT(timingTable[[#This Row],[FRT_HEX]],MIN(LEN(timingTable[[#This Row],[FRT_HEX]])-2,8)))</f>
        <v>690642609</v>
      </c>
      <c r="K2294" s="14" t="str">
        <f>IF(timingTable[[#This Row],['[TRACECODE']:.1]]=140,"afterTx","")</f>
        <v/>
      </c>
      <c r="L2294" s="14" t="str">
        <f t="shared" si="385"/>
        <v/>
      </c>
      <c r="M2294" s="14" t="str">
        <f>IF(AND(H2294=H2293,K2293="afterTx",timingTable[[#This Row],['[TRACECODE']:.1]]=6),"dc","")</f>
        <v/>
      </c>
      <c r="N2294" s="14" t="str">
        <f t="shared" si="386"/>
        <v/>
      </c>
      <c r="O2294" s="14" t="str">
        <f>IF(timingTable[[#This Row],['[TRACECODE']:.1]]=141,"afterRx","")</f>
        <v/>
      </c>
      <c r="P2294" s="14" t="str">
        <f t="shared" si="387"/>
        <v/>
      </c>
      <c r="Q2294" s="14" t="str">
        <f t="shared" si="388"/>
        <v/>
      </c>
      <c r="R2294" s="14" t="str">
        <f t="shared" si="389"/>
        <v/>
      </c>
      <c r="S2294" s="14" t="str">
        <f t="shared" si="390"/>
        <v>EMPTY</v>
      </c>
      <c r="T2294" s="14" t="str">
        <f t="shared" si="391"/>
        <v>EMPTY</v>
      </c>
      <c r="U2294" s="14" t="str">
        <f t="shared" si="392"/>
        <v>EMPTY</v>
      </c>
      <c r="V2294" s="14" t="str">
        <f t="shared" si="393"/>
        <v>EMPTY</v>
      </c>
      <c r="W2294" s="14" t="str">
        <f>IF(L2294="beforeTx",timingTable[[#This Row],[FRT32_val]]-timingTable[[#This Row],[FRT32_trace]],"EMPTY")</f>
        <v>EMPTY</v>
      </c>
      <c r="X2294" s="14" t="str">
        <f t="shared" si="394"/>
        <v>EMPTY</v>
      </c>
      <c r="Y2294" s="14" t="str">
        <f t="shared" si="395"/>
        <v>EMPTY</v>
      </c>
      <c r="Z2294" s="14" t="str">
        <f>IF(AND(P2294="beforeRx",O2295="afterRx"),J2295-timingTable[[#This Row],[FRT32_trace]],"EMPTY")</f>
        <v>EMPTY</v>
      </c>
      <c r="AA2294" s="14" t="str">
        <f>IF(AND(timingTable[[#This Row],[txEnd]]="txEnd",Q2298="rxStart"),I2298-timingTable[[#This Row],[FRT32_val]],"EMPTY")</f>
        <v>EMPTY</v>
      </c>
    </row>
    <row r="2295" spans="1:27" x14ac:dyDescent="0.25">
      <c r="A2295" s="14" t="s">
        <v>7792</v>
      </c>
      <c r="B2295">
        <v>335698092765</v>
      </c>
      <c r="C2295" s="14" t="s">
        <v>15918</v>
      </c>
      <c r="D2295">
        <v>151</v>
      </c>
      <c r="E2295" s="14" t="s">
        <v>7876</v>
      </c>
      <c r="F2295" s="14" t="s">
        <v>7936</v>
      </c>
      <c r="G2295" s="14">
        <f>timingTable[[#This Row],[FRT_DEC]]-B2294</f>
        <v>1068</v>
      </c>
      <c r="H229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INFO]]))),H2294)</f>
        <v>145</v>
      </c>
      <c r="I229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5" s="14">
        <f>HEX2DEC(RIGHT(timingTable[[#This Row],[FRT_HEX]],MIN(LEN(timingTable[[#This Row],[FRT_HEX]])-2,8)))</f>
        <v>690643677</v>
      </c>
      <c r="K2295" s="14" t="str">
        <f>IF(timingTable[[#This Row],['[TRACECODE']:.1]]=140,"afterTx","")</f>
        <v/>
      </c>
      <c r="L2295" s="14" t="str">
        <f t="shared" si="385"/>
        <v/>
      </c>
      <c r="M2295" s="14" t="str">
        <f>IF(AND(H2295=H2294,K2294="afterTx",timingTable[[#This Row],['[TRACECODE']:.1]]=6),"dc","")</f>
        <v/>
      </c>
      <c r="N2295" s="14" t="str">
        <f t="shared" si="386"/>
        <v/>
      </c>
      <c r="O2295" s="14" t="str">
        <f>IF(timingTable[[#This Row],['[TRACECODE']:.1]]=141,"afterRx","")</f>
        <v/>
      </c>
      <c r="P2295" s="14" t="str">
        <f t="shared" si="387"/>
        <v/>
      </c>
      <c r="Q2295" s="14" t="str">
        <f t="shared" si="388"/>
        <v/>
      </c>
      <c r="R2295" s="14" t="str">
        <f t="shared" si="389"/>
        <v/>
      </c>
      <c r="S2295" s="14" t="str">
        <f t="shared" si="390"/>
        <v>EMPTY</v>
      </c>
      <c r="T2295" s="14" t="str">
        <f t="shared" si="391"/>
        <v>EMPTY</v>
      </c>
      <c r="U2295" s="14" t="str">
        <f t="shared" si="392"/>
        <v>EMPTY</v>
      </c>
      <c r="V2295" s="14" t="str">
        <f t="shared" si="393"/>
        <v>EMPTY</v>
      </c>
      <c r="W2295" s="14" t="str">
        <f>IF(L2295="beforeTx",timingTable[[#This Row],[FRT32_val]]-timingTable[[#This Row],[FRT32_trace]],"EMPTY")</f>
        <v>EMPTY</v>
      </c>
      <c r="X2295" s="14" t="str">
        <f t="shared" si="394"/>
        <v>EMPTY</v>
      </c>
      <c r="Y2295" s="14" t="str">
        <f t="shared" si="395"/>
        <v>EMPTY</v>
      </c>
      <c r="Z2295" s="14" t="str">
        <f>IF(AND(P2295="beforeRx",O2296="afterRx"),J2296-timingTable[[#This Row],[FRT32_trace]],"EMPTY")</f>
        <v>EMPTY</v>
      </c>
      <c r="AA2295" s="14" t="str">
        <f>IF(AND(timingTable[[#This Row],[txEnd]]="txEnd",Q2299="rxStart"),I2299-timingTable[[#This Row],[FRT32_val]],"EMPTY")</f>
        <v>EMPTY</v>
      </c>
    </row>
    <row r="2296" spans="1:27" x14ac:dyDescent="0.25">
      <c r="A2296" s="14" t="s">
        <v>7794</v>
      </c>
      <c r="B2296">
        <v>335698112766</v>
      </c>
      <c r="C2296" s="14" t="s">
        <v>15920</v>
      </c>
      <c r="D2296">
        <v>151</v>
      </c>
      <c r="E2296" s="14" t="s">
        <v>7876</v>
      </c>
      <c r="F2296" s="14" t="s">
        <v>7936</v>
      </c>
      <c r="G2296" s="14">
        <f>timingTable[[#This Row],[FRT_DEC]]-B2295</f>
        <v>20001</v>
      </c>
      <c r="H229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INFO]]))),H2295)</f>
        <v>145</v>
      </c>
      <c r="I229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6" s="14">
        <f>HEX2DEC(RIGHT(timingTable[[#This Row],[FRT_HEX]],MIN(LEN(timingTable[[#This Row],[FRT_HEX]])-2,8)))</f>
        <v>690663678</v>
      </c>
      <c r="K2296" s="14" t="str">
        <f>IF(timingTable[[#This Row],['[TRACECODE']:.1]]=140,"afterTx","")</f>
        <v/>
      </c>
      <c r="L2296" s="14" t="str">
        <f t="shared" si="385"/>
        <v/>
      </c>
      <c r="M2296" s="14" t="str">
        <f>IF(AND(H2296=H2295,K2295="afterTx",timingTable[[#This Row],['[TRACECODE']:.1]]=6),"dc","")</f>
        <v/>
      </c>
      <c r="N2296" s="14" t="str">
        <f t="shared" si="386"/>
        <v/>
      </c>
      <c r="O2296" s="14" t="str">
        <f>IF(timingTable[[#This Row],['[TRACECODE']:.1]]=141,"afterRx","")</f>
        <v/>
      </c>
      <c r="P2296" s="14" t="str">
        <f t="shared" si="387"/>
        <v/>
      </c>
      <c r="Q2296" s="14" t="str">
        <f t="shared" si="388"/>
        <v/>
      </c>
      <c r="R2296" s="14" t="str">
        <f t="shared" si="389"/>
        <v/>
      </c>
      <c r="S2296" s="14" t="str">
        <f t="shared" si="390"/>
        <v>EMPTY</v>
      </c>
      <c r="T2296" s="14" t="str">
        <f t="shared" si="391"/>
        <v>EMPTY</v>
      </c>
      <c r="U2296" s="14" t="str">
        <f t="shared" si="392"/>
        <v>EMPTY</v>
      </c>
      <c r="V2296" s="14" t="str">
        <f t="shared" si="393"/>
        <v>EMPTY</v>
      </c>
      <c r="W2296" s="14" t="str">
        <f>IF(L2296="beforeTx",timingTable[[#This Row],[FRT32_val]]-timingTable[[#This Row],[FRT32_trace]],"EMPTY")</f>
        <v>EMPTY</v>
      </c>
      <c r="X2296" s="14" t="str">
        <f t="shared" si="394"/>
        <v>EMPTY</v>
      </c>
      <c r="Y2296" s="14" t="str">
        <f t="shared" si="395"/>
        <v>EMPTY</v>
      </c>
      <c r="Z2296" s="14" t="str">
        <f>IF(AND(P2296="beforeRx",O2297="afterRx"),J2297-timingTable[[#This Row],[FRT32_trace]],"EMPTY")</f>
        <v>EMPTY</v>
      </c>
      <c r="AA2296" s="14" t="str">
        <f>IF(AND(timingTable[[#This Row],[txEnd]]="txEnd",Q2300="rxStart"),I2300-timingTable[[#This Row],[FRT32_val]],"EMPTY")</f>
        <v>EMPTY</v>
      </c>
    </row>
    <row r="2297" spans="1:27" x14ac:dyDescent="0.25">
      <c r="A2297" s="14" t="s">
        <v>7796</v>
      </c>
      <c r="B2297">
        <v>335698132765</v>
      </c>
      <c r="C2297" s="14" t="s">
        <v>15922</v>
      </c>
      <c r="D2297">
        <v>151</v>
      </c>
      <c r="E2297" s="14" t="s">
        <v>7876</v>
      </c>
      <c r="F2297" s="14" t="s">
        <v>7936</v>
      </c>
      <c r="G2297" s="14">
        <f>timingTable[[#This Row],[FRT_DEC]]-B2296</f>
        <v>19999</v>
      </c>
      <c r="H229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INFO]]))),H2296)</f>
        <v>145</v>
      </c>
      <c r="I229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7" s="14">
        <f>HEX2DEC(RIGHT(timingTable[[#This Row],[FRT_HEX]],MIN(LEN(timingTable[[#This Row],[FRT_HEX]])-2,8)))</f>
        <v>690683677</v>
      </c>
      <c r="K2297" s="14" t="str">
        <f>IF(timingTable[[#This Row],['[TRACECODE']:.1]]=140,"afterTx","")</f>
        <v/>
      </c>
      <c r="L2297" s="14" t="str">
        <f t="shared" si="385"/>
        <v/>
      </c>
      <c r="M2297" s="14" t="str">
        <f>IF(AND(H2297=H2296,K2296="afterTx",timingTable[[#This Row],['[TRACECODE']:.1]]=6),"dc","")</f>
        <v/>
      </c>
      <c r="N2297" s="14" t="str">
        <f t="shared" si="386"/>
        <v/>
      </c>
      <c r="O2297" s="14" t="str">
        <f>IF(timingTable[[#This Row],['[TRACECODE']:.1]]=141,"afterRx","")</f>
        <v/>
      </c>
      <c r="P2297" s="14" t="str">
        <f t="shared" si="387"/>
        <v/>
      </c>
      <c r="Q2297" s="14" t="str">
        <f t="shared" si="388"/>
        <v/>
      </c>
      <c r="R2297" s="14" t="str">
        <f t="shared" si="389"/>
        <v/>
      </c>
      <c r="S2297" s="14" t="str">
        <f t="shared" si="390"/>
        <v>EMPTY</v>
      </c>
      <c r="T2297" s="14" t="str">
        <f t="shared" si="391"/>
        <v>EMPTY</v>
      </c>
      <c r="U2297" s="14" t="str">
        <f t="shared" si="392"/>
        <v>EMPTY</v>
      </c>
      <c r="V2297" s="14" t="str">
        <f t="shared" si="393"/>
        <v>EMPTY</v>
      </c>
      <c r="W2297" s="14" t="str">
        <f>IF(L2297="beforeTx",timingTable[[#This Row],[FRT32_val]]-timingTable[[#This Row],[FRT32_trace]],"EMPTY")</f>
        <v>EMPTY</v>
      </c>
      <c r="X2297" s="14" t="str">
        <f t="shared" si="394"/>
        <v>EMPTY</v>
      </c>
      <c r="Y2297" s="14" t="str">
        <f t="shared" si="395"/>
        <v>EMPTY</v>
      </c>
      <c r="Z2297" s="14" t="str">
        <f>IF(AND(P2297="beforeRx",O2298="afterRx"),J2298-timingTable[[#This Row],[FRT32_trace]],"EMPTY")</f>
        <v>EMPTY</v>
      </c>
      <c r="AA2297" s="14" t="str">
        <f>IF(AND(timingTable[[#This Row],[txEnd]]="txEnd",Q2301="rxStart"),I2301-timingTable[[#This Row],[FRT32_val]],"EMPTY")</f>
        <v>EMPTY</v>
      </c>
    </row>
    <row r="2298" spans="1:27" x14ac:dyDescent="0.25">
      <c r="A2298" s="14" t="s">
        <v>7799</v>
      </c>
      <c r="B2298">
        <v>335698152766</v>
      </c>
      <c r="C2298" s="14" t="s">
        <v>15924</v>
      </c>
      <c r="D2298">
        <v>151</v>
      </c>
      <c r="E2298" s="14" t="s">
        <v>7876</v>
      </c>
      <c r="F2298" s="14" t="s">
        <v>7936</v>
      </c>
      <c r="G2298" s="14">
        <f>timingTable[[#This Row],[FRT_DEC]]-B2297</f>
        <v>20001</v>
      </c>
      <c r="H229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INFO]]))),H2297)</f>
        <v>145</v>
      </c>
      <c r="I229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8" s="14">
        <f>HEX2DEC(RIGHT(timingTable[[#This Row],[FRT_HEX]],MIN(LEN(timingTable[[#This Row],[FRT_HEX]])-2,8)))</f>
        <v>690703678</v>
      </c>
      <c r="K2298" s="14" t="str">
        <f>IF(timingTable[[#This Row],['[TRACECODE']:.1]]=140,"afterTx","")</f>
        <v/>
      </c>
      <c r="L2298" s="14" t="str">
        <f t="shared" si="385"/>
        <v/>
      </c>
      <c r="M2298" s="14" t="str">
        <f>IF(AND(H2298=H2297,K2297="afterTx",timingTable[[#This Row],['[TRACECODE']:.1]]=6),"dc","")</f>
        <v/>
      </c>
      <c r="N2298" s="14" t="str">
        <f t="shared" si="386"/>
        <v/>
      </c>
      <c r="O2298" s="14" t="str">
        <f>IF(timingTable[[#This Row],['[TRACECODE']:.1]]=141,"afterRx","")</f>
        <v/>
      </c>
      <c r="P2298" s="14" t="str">
        <f t="shared" si="387"/>
        <v/>
      </c>
      <c r="Q2298" s="14" t="str">
        <f t="shared" si="388"/>
        <v/>
      </c>
      <c r="R2298" s="14" t="str">
        <f t="shared" si="389"/>
        <v/>
      </c>
      <c r="S2298" s="14" t="str">
        <f t="shared" si="390"/>
        <v>EMPTY</v>
      </c>
      <c r="T2298" s="14" t="str">
        <f t="shared" si="391"/>
        <v>EMPTY</v>
      </c>
      <c r="U2298" s="14" t="str">
        <f t="shared" si="392"/>
        <v>EMPTY</v>
      </c>
      <c r="V2298" s="14" t="str">
        <f t="shared" si="393"/>
        <v>EMPTY</v>
      </c>
      <c r="W2298" s="14" t="str">
        <f>IF(L2298="beforeTx",timingTable[[#This Row],[FRT32_val]]-timingTable[[#This Row],[FRT32_trace]],"EMPTY")</f>
        <v>EMPTY</v>
      </c>
      <c r="X2298" s="14" t="str">
        <f t="shared" si="394"/>
        <v>EMPTY</v>
      </c>
      <c r="Y2298" s="14" t="str">
        <f t="shared" si="395"/>
        <v>EMPTY</v>
      </c>
      <c r="Z2298" s="14" t="str">
        <f>IF(AND(P2298="beforeRx",O2299="afterRx"),J2299-timingTable[[#This Row],[FRT32_trace]],"EMPTY")</f>
        <v>EMPTY</v>
      </c>
      <c r="AA2298" s="14" t="str">
        <f>IF(AND(timingTable[[#This Row],[txEnd]]="txEnd",Q2302="rxStart"),I2302-timingTable[[#This Row],[FRT32_val]],"EMPTY")</f>
        <v>EMPTY</v>
      </c>
    </row>
    <row r="2299" spans="1:27" x14ac:dyDescent="0.25">
      <c r="A2299" s="14" t="s">
        <v>7801</v>
      </c>
      <c r="B2299">
        <v>335698172768</v>
      </c>
      <c r="C2299" s="14" t="s">
        <v>15926</v>
      </c>
      <c r="D2299">
        <v>151</v>
      </c>
      <c r="E2299" s="14" t="s">
        <v>7876</v>
      </c>
      <c r="F2299" s="14" t="s">
        <v>7936</v>
      </c>
      <c r="G2299" s="14">
        <f>timingTable[[#This Row],[FRT_DEC]]-B2298</f>
        <v>20002</v>
      </c>
      <c r="H2299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INFO]]))),H2298)</f>
        <v>145</v>
      </c>
      <c r="I2299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299" s="14">
        <f>HEX2DEC(RIGHT(timingTable[[#This Row],[FRT_HEX]],MIN(LEN(timingTable[[#This Row],[FRT_HEX]])-2,8)))</f>
        <v>690723680</v>
      </c>
      <c r="K2299" s="14" t="str">
        <f>IF(timingTable[[#This Row],['[TRACECODE']:.1]]=140,"afterTx","")</f>
        <v/>
      </c>
      <c r="L2299" s="14" t="str">
        <f t="shared" si="385"/>
        <v/>
      </c>
      <c r="M2299" s="14" t="str">
        <f>IF(AND(H2299=H2298,K2298="afterTx",timingTable[[#This Row],['[TRACECODE']:.1]]=6),"dc","")</f>
        <v/>
      </c>
      <c r="N2299" s="14" t="str">
        <f t="shared" si="386"/>
        <v/>
      </c>
      <c r="O2299" s="14" t="str">
        <f>IF(timingTable[[#This Row],['[TRACECODE']:.1]]=141,"afterRx","")</f>
        <v/>
      </c>
      <c r="P2299" s="14" t="str">
        <f t="shared" si="387"/>
        <v/>
      </c>
      <c r="Q2299" s="14" t="str">
        <f t="shared" si="388"/>
        <v/>
      </c>
      <c r="R2299" s="14" t="str">
        <f t="shared" si="389"/>
        <v/>
      </c>
      <c r="S2299" s="14" t="str">
        <f t="shared" si="390"/>
        <v>EMPTY</v>
      </c>
      <c r="T2299" s="14" t="str">
        <f t="shared" si="391"/>
        <v>EMPTY</v>
      </c>
      <c r="U2299" s="14" t="str">
        <f t="shared" si="392"/>
        <v>EMPTY</v>
      </c>
      <c r="V2299" s="14" t="str">
        <f t="shared" si="393"/>
        <v>EMPTY</v>
      </c>
      <c r="W2299" s="14" t="str">
        <f>IF(L2299="beforeTx",timingTable[[#This Row],[FRT32_val]]-timingTable[[#This Row],[FRT32_trace]],"EMPTY")</f>
        <v>EMPTY</v>
      </c>
      <c r="X2299" s="14" t="str">
        <f t="shared" si="394"/>
        <v>EMPTY</v>
      </c>
      <c r="Y2299" s="14" t="str">
        <f t="shared" si="395"/>
        <v>EMPTY</v>
      </c>
      <c r="Z2299" s="14" t="str">
        <f>IF(AND(P2299="beforeRx",O2300="afterRx"),J2300-timingTable[[#This Row],[FRT32_trace]],"EMPTY")</f>
        <v>EMPTY</v>
      </c>
      <c r="AA2299" s="14" t="str">
        <f>IF(AND(timingTable[[#This Row],[txEnd]]="txEnd",Q2303="rxStart"),I2303-timingTable[[#This Row],[FRT32_val]],"EMPTY")</f>
        <v>EMPTY</v>
      </c>
    </row>
    <row r="2300" spans="1:27" x14ac:dyDescent="0.25">
      <c r="A2300" s="14" t="s">
        <v>7803</v>
      </c>
      <c r="B2300">
        <v>335698191706</v>
      </c>
      <c r="C2300" s="14" t="s">
        <v>15928</v>
      </c>
      <c r="D2300">
        <v>151</v>
      </c>
      <c r="E2300" s="14" t="s">
        <v>7876</v>
      </c>
      <c r="F2300" s="14" t="s">
        <v>7945</v>
      </c>
      <c r="G2300" s="14">
        <f>timingTable[[#This Row],[FRT_DEC]]-B2299</f>
        <v>18938</v>
      </c>
      <c r="H2300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INFO]]))),H2299)</f>
        <v>145</v>
      </c>
      <c r="I2300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300" s="14">
        <f>HEX2DEC(RIGHT(timingTable[[#This Row],[FRT_HEX]],MIN(LEN(timingTable[[#This Row],[FRT_HEX]])-2,8)))</f>
        <v>690742618</v>
      </c>
      <c r="K2300" s="14" t="str">
        <f>IF(timingTable[[#This Row],['[TRACECODE']:.1]]=140,"afterTx","")</f>
        <v/>
      </c>
      <c r="L2300" s="14" t="str">
        <f t="shared" si="385"/>
        <v/>
      </c>
      <c r="M2300" s="14" t="str">
        <f>IF(AND(H2300=H2299,K2299="afterTx",timingTable[[#This Row],['[TRACECODE']:.1]]=6),"dc","")</f>
        <v/>
      </c>
      <c r="N2300" s="14" t="str">
        <f t="shared" si="386"/>
        <v/>
      </c>
      <c r="O2300" s="14" t="str">
        <f>IF(timingTable[[#This Row],['[TRACECODE']:.1]]=141,"afterRx","")</f>
        <v/>
      </c>
      <c r="P2300" s="14" t="str">
        <f t="shared" si="387"/>
        <v/>
      </c>
      <c r="Q2300" s="14" t="str">
        <f t="shared" si="388"/>
        <v/>
      </c>
      <c r="R2300" s="14" t="str">
        <f t="shared" si="389"/>
        <v/>
      </c>
      <c r="S2300" s="14" t="str">
        <f t="shared" si="390"/>
        <v>EMPTY</v>
      </c>
      <c r="T2300" s="14" t="str">
        <f t="shared" si="391"/>
        <v>EMPTY</v>
      </c>
      <c r="U2300" s="14" t="str">
        <f t="shared" si="392"/>
        <v>EMPTY</v>
      </c>
      <c r="V2300" s="14" t="str">
        <f t="shared" si="393"/>
        <v>EMPTY</v>
      </c>
      <c r="W2300" s="14" t="str">
        <f>IF(L2300="beforeTx",timingTable[[#This Row],[FRT32_val]]-timingTable[[#This Row],[FRT32_trace]],"EMPTY")</f>
        <v>EMPTY</v>
      </c>
      <c r="X2300" s="14" t="str">
        <f t="shared" si="394"/>
        <v>EMPTY</v>
      </c>
      <c r="Y2300" s="14" t="str">
        <f t="shared" si="395"/>
        <v>EMPTY</v>
      </c>
      <c r="Z2300" s="14" t="str">
        <f>IF(AND(P2300="beforeRx",O2301="afterRx"),J2301-timingTable[[#This Row],[FRT32_trace]],"EMPTY")</f>
        <v>EMPTY</v>
      </c>
      <c r="AA2300" s="14" t="str">
        <f>IF(AND(timingTable[[#This Row],[txEnd]]="txEnd",Q2304="rxStart"),I2304-timingTable[[#This Row],[FRT32_val]],"EMPTY")</f>
        <v>EMPTY</v>
      </c>
    </row>
    <row r="2301" spans="1:27" x14ac:dyDescent="0.25">
      <c r="A2301" s="14" t="s">
        <v>7805</v>
      </c>
      <c r="B2301">
        <v>335698192766</v>
      </c>
      <c r="C2301" s="14" t="s">
        <v>15930</v>
      </c>
      <c r="D2301">
        <v>151</v>
      </c>
      <c r="E2301" s="14" t="s">
        <v>7876</v>
      </c>
      <c r="F2301" s="14" t="s">
        <v>7936</v>
      </c>
      <c r="G2301" s="14">
        <f>timingTable[[#This Row],[FRT_DEC]]-B2300</f>
        <v>1060</v>
      </c>
      <c r="H2301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INFO]]))),H2300)</f>
        <v>145</v>
      </c>
      <c r="I2301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1" s="14">
        <f>HEX2DEC(RIGHT(timingTable[[#This Row],[FRT_HEX]],MIN(LEN(timingTable[[#This Row],[FRT_HEX]])-2,8)))</f>
        <v>690743678</v>
      </c>
      <c r="K2301" s="14" t="str">
        <f>IF(timingTable[[#This Row],['[TRACECODE']:.1]]=140,"afterTx","")</f>
        <v/>
      </c>
      <c r="L2301" s="14" t="str">
        <f t="shared" si="385"/>
        <v/>
      </c>
      <c r="M2301" s="14" t="str">
        <f>IF(AND(H2301=H2300,K2300="afterTx",timingTable[[#This Row],['[TRACECODE']:.1]]=6),"dc","")</f>
        <v/>
      </c>
      <c r="N2301" s="14" t="str">
        <f t="shared" si="386"/>
        <v/>
      </c>
      <c r="O2301" s="14" t="str">
        <f>IF(timingTable[[#This Row],['[TRACECODE']:.1]]=141,"afterRx","")</f>
        <v/>
      </c>
      <c r="P2301" s="14" t="str">
        <f t="shared" si="387"/>
        <v/>
      </c>
      <c r="Q2301" s="14" t="str">
        <f t="shared" si="388"/>
        <v/>
      </c>
      <c r="R2301" s="14" t="str">
        <f t="shared" si="389"/>
        <v/>
      </c>
      <c r="S2301" s="14" t="str">
        <f t="shared" si="390"/>
        <v>EMPTY</v>
      </c>
      <c r="T2301" s="14" t="str">
        <f t="shared" si="391"/>
        <v>EMPTY</v>
      </c>
      <c r="U2301" s="14" t="str">
        <f t="shared" si="392"/>
        <v>EMPTY</v>
      </c>
      <c r="V2301" s="14" t="str">
        <f t="shared" si="393"/>
        <v>EMPTY</v>
      </c>
      <c r="W2301" s="14" t="str">
        <f>IF(L2301="beforeTx",timingTable[[#This Row],[FRT32_val]]-timingTable[[#This Row],[FRT32_trace]],"EMPTY")</f>
        <v>EMPTY</v>
      </c>
      <c r="X2301" s="14" t="str">
        <f t="shared" si="394"/>
        <v>EMPTY</v>
      </c>
      <c r="Y2301" s="14" t="str">
        <f t="shared" si="395"/>
        <v>EMPTY</v>
      </c>
      <c r="Z2301" s="14" t="str">
        <f>IF(AND(P2301="beforeRx",O2302="afterRx"),J2302-timingTable[[#This Row],[FRT32_trace]],"EMPTY")</f>
        <v>EMPTY</v>
      </c>
      <c r="AA2301" s="14" t="str">
        <f>IF(AND(timingTable[[#This Row],[txEnd]]="txEnd",Q2305="rxStart"),I2305-timingTable[[#This Row],[FRT32_val]],"EMPTY")</f>
        <v>EMPTY</v>
      </c>
    </row>
    <row r="2302" spans="1:27" x14ac:dyDescent="0.25">
      <c r="A2302" s="14" t="s">
        <v>7807</v>
      </c>
      <c r="B2302">
        <v>335698212765</v>
      </c>
      <c r="C2302" s="14" t="s">
        <v>15932</v>
      </c>
      <c r="D2302">
        <v>151</v>
      </c>
      <c r="E2302" s="14" t="s">
        <v>7876</v>
      </c>
      <c r="F2302" s="14" t="s">
        <v>7936</v>
      </c>
      <c r="G2302" s="14">
        <f>timingTable[[#This Row],[FRT_DEC]]-B2301</f>
        <v>19999</v>
      </c>
      <c r="H2302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INFO]]))),H2301)</f>
        <v>145</v>
      </c>
      <c r="I2302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2" s="14">
        <f>HEX2DEC(RIGHT(timingTable[[#This Row],[FRT_HEX]],MIN(LEN(timingTable[[#This Row],[FRT_HEX]])-2,8)))</f>
        <v>690763677</v>
      </c>
      <c r="K2302" s="14" t="str">
        <f>IF(timingTable[[#This Row],['[TRACECODE']:.1]]=140,"afterTx","")</f>
        <v/>
      </c>
      <c r="L2302" s="14" t="str">
        <f t="shared" si="385"/>
        <v/>
      </c>
      <c r="M2302" s="14" t="str">
        <f>IF(AND(H2302=H2301,K2301="afterTx",timingTable[[#This Row],['[TRACECODE']:.1]]=6),"dc","")</f>
        <v/>
      </c>
      <c r="N2302" s="14" t="str">
        <f t="shared" si="386"/>
        <v/>
      </c>
      <c r="O2302" s="14" t="str">
        <f>IF(timingTable[[#This Row],['[TRACECODE']:.1]]=141,"afterRx","")</f>
        <v/>
      </c>
      <c r="P2302" s="14" t="str">
        <f t="shared" si="387"/>
        <v/>
      </c>
      <c r="Q2302" s="14" t="str">
        <f t="shared" si="388"/>
        <v/>
      </c>
      <c r="R2302" s="14" t="str">
        <f t="shared" si="389"/>
        <v/>
      </c>
      <c r="S2302" s="14" t="str">
        <f t="shared" si="390"/>
        <v>EMPTY</v>
      </c>
      <c r="T2302" s="14" t="str">
        <f t="shared" si="391"/>
        <v>EMPTY</v>
      </c>
      <c r="U2302" s="14" t="str">
        <f t="shared" si="392"/>
        <v>EMPTY</v>
      </c>
      <c r="V2302" s="14" t="str">
        <f t="shared" si="393"/>
        <v>EMPTY</v>
      </c>
      <c r="W2302" s="14" t="str">
        <f>IF(L2302="beforeTx",timingTable[[#This Row],[FRT32_val]]-timingTable[[#This Row],[FRT32_trace]],"EMPTY")</f>
        <v>EMPTY</v>
      </c>
      <c r="X2302" s="14" t="str">
        <f t="shared" si="394"/>
        <v>EMPTY</v>
      </c>
      <c r="Y2302" s="14" t="str">
        <f t="shared" si="395"/>
        <v>EMPTY</v>
      </c>
      <c r="Z2302" s="14" t="str">
        <f>IF(AND(P2302="beforeRx",O2303="afterRx"),J2303-timingTable[[#This Row],[FRT32_trace]],"EMPTY")</f>
        <v>EMPTY</v>
      </c>
      <c r="AA2302" s="14" t="str">
        <f>IF(AND(timingTable[[#This Row],[txEnd]]="txEnd",Q2306="rxStart"),I2306-timingTable[[#This Row],[FRT32_val]],"EMPTY")</f>
        <v>EMPTY</v>
      </c>
    </row>
    <row r="2303" spans="1:27" x14ac:dyDescent="0.25">
      <c r="A2303" s="14" t="s">
        <v>7809</v>
      </c>
      <c r="B2303">
        <v>335698232766</v>
      </c>
      <c r="C2303" s="14" t="s">
        <v>15934</v>
      </c>
      <c r="D2303">
        <v>151</v>
      </c>
      <c r="E2303" s="14" t="s">
        <v>7876</v>
      </c>
      <c r="F2303" s="14" t="s">
        <v>7936</v>
      </c>
      <c r="G2303" s="14">
        <f>timingTable[[#This Row],[FRT_DEC]]-B2302</f>
        <v>20001</v>
      </c>
      <c r="H2303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INFO]]))),H2302)</f>
        <v>145</v>
      </c>
      <c r="I2303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3" s="14">
        <f>HEX2DEC(RIGHT(timingTable[[#This Row],[FRT_HEX]],MIN(LEN(timingTable[[#This Row],[FRT_HEX]])-2,8)))</f>
        <v>690783678</v>
      </c>
      <c r="K2303" s="14" t="str">
        <f>IF(timingTable[[#This Row],['[TRACECODE']:.1]]=140,"afterTx","")</f>
        <v/>
      </c>
      <c r="L2303" s="14" t="str">
        <f t="shared" si="385"/>
        <v/>
      </c>
      <c r="M2303" s="14" t="str">
        <f>IF(AND(H2303=H2302,K2302="afterTx",timingTable[[#This Row],['[TRACECODE']:.1]]=6),"dc","")</f>
        <v/>
      </c>
      <c r="N2303" s="14" t="str">
        <f t="shared" si="386"/>
        <v/>
      </c>
      <c r="O2303" s="14" t="str">
        <f>IF(timingTable[[#This Row],['[TRACECODE']:.1]]=141,"afterRx","")</f>
        <v/>
      </c>
      <c r="P2303" s="14" t="str">
        <f t="shared" si="387"/>
        <v/>
      </c>
      <c r="Q2303" s="14" t="str">
        <f t="shared" si="388"/>
        <v/>
      </c>
      <c r="R2303" s="14" t="str">
        <f t="shared" si="389"/>
        <v/>
      </c>
      <c r="S2303" s="14" t="str">
        <f t="shared" si="390"/>
        <v>EMPTY</v>
      </c>
      <c r="T2303" s="14" t="str">
        <f t="shared" si="391"/>
        <v>EMPTY</v>
      </c>
      <c r="U2303" s="14" t="str">
        <f t="shared" si="392"/>
        <v>EMPTY</v>
      </c>
      <c r="V2303" s="14" t="str">
        <f t="shared" si="393"/>
        <v>EMPTY</v>
      </c>
      <c r="W2303" s="14" t="str">
        <f>IF(L2303="beforeTx",timingTable[[#This Row],[FRT32_val]]-timingTable[[#This Row],[FRT32_trace]],"EMPTY")</f>
        <v>EMPTY</v>
      </c>
      <c r="X2303" s="14" t="str">
        <f t="shared" si="394"/>
        <v>EMPTY</v>
      </c>
      <c r="Y2303" s="14" t="str">
        <f t="shared" si="395"/>
        <v>EMPTY</v>
      </c>
      <c r="Z2303" s="14" t="str">
        <f>IF(AND(P2303="beforeRx",O2304="afterRx"),J2304-timingTable[[#This Row],[FRT32_trace]],"EMPTY")</f>
        <v>EMPTY</v>
      </c>
      <c r="AA2303" s="14" t="str">
        <f>IF(AND(timingTable[[#This Row],[txEnd]]="txEnd",Q2307="rxStart"),I2307-timingTable[[#This Row],[FRT32_val]],"EMPTY")</f>
        <v>EMPTY</v>
      </c>
    </row>
    <row r="2304" spans="1:27" x14ac:dyDescent="0.25">
      <c r="A2304" s="14" t="s">
        <v>7811</v>
      </c>
      <c r="B2304">
        <v>335698252765</v>
      </c>
      <c r="C2304" s="14" t="s">
        <v>15936</v>
      </c>
      <c r="D2304">
        <v>151</v>
      </c>
      <c r="E2304" s="14" t="s">
        <v>7876</v>
      </c>
      <c r="F2304" s="14" t="s">
        <v>7936</v>
      </c>
      <c r="G2304" s="14">
        <f>timingTable[[#This Row],[FRT_DEC]]-B2303</f>
        <v>19999</v>
      </c>
      <c r="H2304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INFO]]))),H2303)</f>
        <v>145</v>
      </c>
      <c r="I2304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4" s="14">
        <f>HEX2DEC(RIGHT(timingTable[[#This Row],[FRT_HEX]],MIN(LEN(timingTable[[#This Row],[FRT_HEX]])-2,8)))</f>
        <v>690803677</v>
      </c>
      <c r="K2304" s="14" t="str">
        <f>IF(timingTable[[#This Row],['[TRACECODE']:.1]]=140,"afterTx","")</f>
        <v/>
      </c>
      <c r="L2304" s="14" t="str">
        <f t="shared" si="385"/>
        <v/>
      </c>
      <c r="M2304" s="14" t="str">
        <f>IF(AND(H2304=H2303,K2303="afterTx",timingTable[[#This Row],['[TRACECODE']:.1]]=6),"dc","")</f>
        <v/>
      </c>
      <c r="N2304" s="14" t="str">
        <f t="shared" si="386"/>
        <v/>
      </c>
      <c r="O2304" s="14" t="str">
        <f>IF(timingTable[[#This Row],['[TRACECODE']:.1]]=141,"afterRx","")</f>
        <v/>
      </c>
      <c r="P2304" s="14" t="str">
        <f t="shared" si="387"/>
        <v/>
      </c>
      <c r="Q2304" s="14" t="str">
        <f t="shared" si="388"/>
        <v/>
      </c>
      <c r="R2304" s="14" t="str">
        <f t="shared" si="389"/>
        <v/>
      </c>
      <c r="S2304" s="14" t="str">
        <f t="shared" si="390"/>
        <v>EMPTY</v>
      </c>
      <c r="T2304" s="14" t="str">
        <f t="shared" si="391"/>
        <v>EMPTY</v>
      </c>
      <c r="U2304" s="14" t="str">
        <f t="shared" si="392"/>
        <v>EMPTY</v>
      </c>
      <c r="V2304" s="14" t="str">
        <f t="shared" si="393"/>
        <v>EMPTY</v>
      </c>
      <c r="W2304" s="14" t="str">
        <f>IF(L2304="beforeTx",timingTable[[#This Row],[FRT32_val]]-timingTable[[#This Row],[FRT32_trace]],"EMPTY")</f>
        <v>EMPTY</v>
      </c>
      <c r="X2304" s="14" t="str">
        <f t="shared" si="394"/>
        <v>EMPTY</v>
      </c>
      <c r="Y2304" s="14" t="str">
        <f t="shared" si="395"/>
        <v>EMPTY</v>
      </c>
      <c r="Z2304" s="14" t="str">
        <f>IF(AND(P2304="beforeRx",O2305="afterRx"),J2305-timingTable[[#This Row],[FRT32_trace]],"EMPTY")</f>
        <v>EMPTY</v>
      </c>
      <c r="AA2304" s="14" t="str">
        <f>IF(AND(timingTable[[#This Row],[txEnd]]="txEnd",Q2308="rxStart"),I2308-timingTable[[#This Row],[FRT32_val]],"EMPTY")</f>
        <v>EMPTY</v>
      </c>
    </row>
    <row r="2305" spans="1:27" x14ac:dyDescent="0.25">
      <c r="A2305" s="14" t="s">
        <v>7813</v>
      </c>
      <c r="B2305">
        <v>335698272765</v>
      </c>
      <c r="C2305" s="14" t="s">
        <v>15938</v>
      </c>
      <c r="D2305">
        <v>151</v>
      </c>
      <c r="E2305" s="14" t="s">
        <v>7876</v>
      </c>
      <c r="F2305" s="14" t="s">
        <v>7936</v>
      </c>
      <c r="G2305" s="14">
        <f>timingTable[[#This Row],[FRT_DEC]]-B2304</f>
        <v>20000</v>
      </c>
      <c r="H2305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INFO]]))),H2304)</f>
        <v>145</v>
      </c>
      <c r="I2305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5" s="14">
        <f>HEX2DEC(RIGHT(timingTable[[#This Row],[FRT_HEX]],MIN(LEN(timingTable[[#This Row],[FRT_HEX]])-2,8)))</f>
        <v>690823677</v>
      </c>
      <c r="K2305" s="14" t="str">
        <f>IF(timingTable[[#This Row],['[TRACECODE']:.1]]=140,"afterTx","")</f>
        <v/>
      </c>
      <c r="L2305" s="14" t="str">
        <f t="shared" si="385"/>
        <v/>
      </c>
      <c r="M2305" s="14" t="str">
        <f>IF(AND(H2305=H2304,K2304="afterTx",timingTable[[#This Row],['[TRACECODE']:.1]]=6),"dc","")</f>
        <v/>
      </c>
      <c r="N2305" s="14" t="str">
        <f t="shared" si="386"/>
        <v/>
      </c>
      <c r="O2305" s="14" t="str">
        <f>IF(timingTable[[#This Row],['[TRACECODE']:.1]]=141,"afterRx","")</f>
        <v/>
      </c>
      <c r="P2305" s="14" t="str">
        <f t="shared" si="387"/>
        <v/>
      </c>
      <c r="Q2305" s="14" t="str">
        <f t="shared" si="388"/>
        <v/>
      </c>
      <c r="R2305" s="14" t="str">
        <f t="shared" si="389"/>
        <v/>
      </c>
      <c r="S2305" s="14" t="str">
        <f t="shared" si="390"/>
        <v>EMPTY</v>
      </c>
      <c r="T2305" s="14" t="str">
        <f t="shared" si="391"/>
        <v>EMPTY</v>
      </c>
      <c r="U2305" s="14" t="str">
        <f t="shared" si="392"/>
        <v>EMPTY</v>
      </c>
      <c r="V2305" s="14" t="str">
        <f t="shared" si="393"/>
        <v>EMPTY</v>
      </c>
      <c r="W2305" s="14" t="str">
        <f>IF(L2305="beforeTx",timingTable[[#This Row],[FRT32_val]]-timingTable[[#This Row],[FRT32_trace]],"EMPTY")</f>
        <v>EMPTY</v>
      </c>
      <c r="X2305" s="14" t="str">
        <f t="shared" si="394"/>
        <v>EMPTY</v>
      </c>
      <c r="Y2305" s="14" t="str">
        <f t="shared" si="395"/>
        <v>EMPTY</v>
      </c>
      <c r="Z2305" s="14" t="str">
        <f>IF(AND(P2305="beforeRx",O2306="afterRx"),J2306-timingTable[[#This Row],[FRT32_trace]],"EMPTY")</f>
        <v>EMPTY</v>
      </c>
      <c r="AA2305" s="14" t="str">
        <f>IF(AND(timingTable[[#This Row],[txEnd]]="txEnd",Q2309="rxStart"),I2309-timingTable[[#This Row],[FRT32_val]],"EMPTY")</f>
        <v>EMPTY</v>
      </c>
    </row>
    <row r="2306" spans="1:27" x14ac:dyDescent="0.25">
      <c r="A2306" s="14" t="s">
        <v>7815</v>
      </c>
      <c r="B2306">
        <v>335698291697</v>
      </c>
      <c r="C2306" s="14" t="s">
        <v>15940</v>
      </c>
      <c r="D2306">
        <v>151</v>
      </c>
      <c r="E2306" s="14" t="s">
        <v>7876</v>
      </c>
      <c r="F2306" s="14" t="s">
        <v>7945</v>
      </c>
      <c r="G2306" s="14">
        <f>timingTable[[#This Row],[FRT_DEC]]-B2305</f>
        <v>18932</v>
      </c>
      <c r="H2306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INFO]]))),H2305)</f>
        <v>145</v>
      </c>
      <c r="I2306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8192</v>
      </c>
      <c r="J2306" s="14">
        <f>HEX2DEC(RIGHT(timingTable[[#This Row],[FRT_HEX]],MIN(LEN(timingTable[[#This Row],[FRT_HEX]])-2,8)))</f>
        <v>690842609</v>
      </c>
      <c r="K2306" s="14" t="str">
        <f>IF(timingTable[[#This Row],['[TRACECODE']:.1]]=140,"afterTx","")</f>
        <v/>
      </c>
      <c r="L2306" s="14" t="str">
        <f t="shared" si="385"/>
        <v/>
      </c>
      <c r="M2306" s="14" t="str">
        <f>IF(AND(H2306=H2305,K2305="afterTx",timingTable[[#This Row],['[TRACECODE']:.1]]=6),"dc","")</f>
        <v/>
      </c>
      <c r="N2306" s="14" t="str">
        <f t="shared" si="386"/>
        <v/>
      </c>
      <c r="O2306" s="14" t="str">
        <f>IF(timingTable[[#This Row],['[TRACECODE']:.1]]=141,"afterRx","")</f>
        <v/>
      </c>
      <c r="P2306" s="14" t="str">
        <f t="shared" si="387"/>
        <v/>
      </c>
      <c r="Q2306" s="14" t="str">
        <f t="shared" si="388"/>
        <v/>
      </c>
      <c r="R2306" s="14" t="str">
        <f t="shared" si="389"/>
        <v/>
      </c>
      <c r="S2306" s="14" t="str">
        <f t="shared" si="390"/>
        <v>EMPTY</v>
      </c>
      <c r="T2306" s="14" t="str">
        <f t="shared" si="391"/>
        <v>EMPTY</v>
      </c>
      <c r="U2306" s="14" t="str">
        <f t="shared" si="392"/>
        <v>EMPTY</v>
      </c>
      <c r="V2306" s="14" t="str">
        <f t="shared" si="393"/>
        <v>EMPTY</v>
      </c>
      <c r="W2306" s="14" t="str">
        <f>IF(L2306="beforeTx",timingTable[[#This Row],[FRT32_val]]-timingTable[[#This Row],[FRT32_trace]],"EMPTY")</f>
        <v>EMPTY</v>
      </c>
      <c r="X2306" s="14" t="str">
        <f t="shared" si="394"/>
        <v>EMPTY</v>
      </c>
      <c r="Y2306" s="14" t="str">
        <f t="shared" si="395"/>
        <v>EMPTY</v>
      </c>
      <c r="Z2306" s="14" t="str">
        <f>IF(AND(P2306="beforeRx",O2307="afterRx"),J2307-timingTable[[#This Row],[FRT32_trace]],"EMPTY")</f>
        <v>EMPTY</v>
      </c>
      <c r="AA2306" s="14" t="str">
        <f>IF(AND(timingTable[[#This Row],[txEnd]]="txEnd",Q2310="rxStart"),I2310-timingTable[[#This Row],[FRT32_val]],"EMPTY")</f>
        <v>EMPTY</v>
      </c>
    </row>
    <row r="2307" spans="1:27" x14ac:dyDescent="0.25">
      <c r="A2307" s="14" t="s">
        <v>7817</v>
      </c>
      <c r="B2307">
        <v>335698292766</v>
      </c>
      <c r="C2307" s="14" t="s">
        <v>15942</v>
      </c>
      <c r="D2307">
        <v>151</v>
      </c>
      <c r="E2307" s="14" t="s">
        <v>7876</v>
      </c>
      <c r="F2307" s="14" t="s">
        <v>7936</v>
      </c>
      <c r="G2307" s="14">
        <f>timingTable[[#This Row],[FRT_DEC]]-B2306</f>
        <v>1069</v>
      </c>
      <c r="H2307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INFO]]))),H2306)</f>
        <v>145</v>
      </c>
      <c r="I2307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7" s="14">
        <f>HEX2DEC(RIGHT(timingTable[[#This Row],[FRT_HEX]],MIN(LEN(timingTable[[#This Row],[FRT_HEX]])-2,8)))</f>
        <v>690843678</v>
      </c>
      <c r="K2307" s="14" t="str">
        <f>IF(timingTable[[#This Row],['[TRACECODE']:.1]]=140,"afterTx","")</f>
        <v/>
      </c>
      <c r="L2307" s="14" t="str">
        <f t="shared" si="385"/>
        <v/>
      </c>
      <c r="M2307" s="14" t="str">
        <f>IF(AND(H2307=H2306,K2306="afterTx",timingTable[[#This Row],['[TRACECODE']:.1]]=6),"dc","")</f>
        <v/>
      </c>
      <c r="N2307" s="14" t="str">
        <f t="shared" si="386"/>
        <v/>
      </c>
      <c r="O2307" s="14" t="str">
        <f>IF(timingTable[[#This Row],['[TRACECODE']:.1]]=141,"afterRx","")</f>
        <v/>
      </c>
      <c r="P2307" s="14" t="str">
        <f t="shared" si="387"/>
        <v/>
      </c>
      <c r="Q2307" s="14" t="str">
        <f t="shared" si="388"/>
        <v/>
      </c>
      <c r="R2307" s="14" t="str">
        <f t="shared" si="389"/>
        <v/>
      </c>
      <c r="S2307" s="14" t="str">
        <f t="shared" si="390"/>
        <v>EMPTY</v>
      </c>
      <c r="T2307" s="14" t="str">
        <f t="shared" si="391"/>
        <v>EMPTY</v>
      </c>
      <c r="U2307" s="14" t="str">
        <f t="shared" si="392"/>
        <v>EMPTY</v>
      </c>
      <c r="V2307" s="14" t="str">
        <f t="shared" si="393"/>
        <v>EMPTY</v>
      </c>
      <c r="W2307" s="14" t="str">
        <f>IF(L2307="beforeTx",timingTable[[#This Row],[FRT32_val]]-timingTable[[#This Row],[FRT32_trace]],"EMPTY")</f>
        <v>EMPTY</v>
      </c>
      <c r="X2307" s="14" t="str">
        <f t="shared" si="394"/>
        <v>EMPTY</v>
      </c>
      <c r="Y2307" s="14" t="str">
        <f t="shared" si="395"/>
        <v>EMPTY</v>
      </c>
      <c r="Z2307" s="14" t="str">
        <f>IF(AND(P2307="beforeRx",O2308="afterRx"),J2308-timingTable[[#This Row],[FRT32_trace]],"EMPTY")</f>
        <v>EMPTY</v>
      </c>
      <c r="AA2307" s="14" t="str">
        <f>IF(AND(timingTable[[#This Row],[txEnd]]="txEnd",Q2311="rxStart"),I2311-timingTable[[#This Row],[FRT32_val]],"EMPTY")</f>
        <v>EMPTY</v>
      </c>
    </row>
    <row r="2308" spans="1:27" x14ac:dyDescent="0.25">
      <c r="A2308" s="14" t="s">
        <v>7819</v>
      </c>
      <c r="B2308">
        <v>335698312765</v>
      </c>
      <c r="C2308" s="14" t="s">
        <v>15944</v>
      </c>
      <c r="D2308">
        <v>151</v>
      </c>
      <c r="E2308" s="14" t="s">
        <v>7876</v>
      </c>
      <c r="F2308" s="14" t="s">
        <v>7936</v>
      </c>
      <c r="G2308" s="14">
        <f>timingTable[[#This Row],[FRT_DEC]]-B2307</f>
        <v>19999</v>
      </c>
      <c r="H2308" s="14" t="str">
        <f>IF(timingTable[[#This Row],['[TRACECODE']:.1]]=131,TRIM(MID(SUBSTITUTE(timingTable[[#This Row],[TRACE INFO]]," ",REPT(" ",LEN(timingTable[[#This Row],[TRACE INFO]]))), (4-1)*LEN(timingTable[[#This Row],[TRACE INFO]])+1, LEN(timingTable[[#This Row],[TRACE INFO]]))),H2307)</f>
        <v>145</v>
      </c>
      <c r="I2308" s="14">
        <f>IF(timingTable[[#This Row],['[TRACECODE']:.1]]=151,HEX2DEC(LEFT(RIGHT(timingTable[[#This Row],[TRACE INFO]],9),8)),IF(OR(timingTable[[#This Row],['[TRACECODE']:.1]]=6,timingTable[[#This Row],['[TRACECODE']:.1]]=122,timingTable[[#This Row],['[TRACECODE']:.1]]=123,timingTable[[#This Row],['[TRACECODE']:.1]]=124,timingTable[[#This Row],['[TRACECODE']:.1]]=125,timingTable[[#This Row],['[TRACECODE']:.1]]=127,timingTable[[#This Row],['[TRACECODE']:.1]]=128,timingTable[[#This Row],['[TRACECODE']:.1]]=129,timingTable[[#This Row],['[TRACECODE']:.1]]=130),HEX2DEC(RIGHT(timingTable[[#This Row],[TRACE INFO]],8))))</f>
        <v>512</v>
      </c>
      <c r="J2308" s="14">
        <f>HEX2DEC(RIGHT(timingTable[[#This Row],[FRT_HEX]],MIN(LEN(timingTable[[#This Row],[FRT_HEX]])-2,8)))</f>
        <v>690863677</v>
      </c>
      <c r="K2308" s="14" t="str">
        <f>IF(timingTable[[#This Row],['[TRACECODE']:.1]]=140,"afterTx","")</f>
        <v/>
      </c>
      <c r="L2308" s="14" t="str">
        <f t="shared" si="385"/>
        <v/>
      </c>
      <c r="M2308" s="14" t="str">
        <f>IF(AND(H2308=H2307,K2307="afterTx",timingTable[[#This Row],['[TRACECODE']:.1]]=6),"dc","")</f>
        <v/>
      </c>
      <c r="N2308" s="14" t="str">
        <f t="shared" si="386"/>
        <v/>
      </c>
      <c r="O2308" s="14" t="str">
        <f>IF(timingTable[[#This Row],['[TRACECODE']:.1]]=141,"afterRx","")</f>
        <v/>
      </c>
      <c r="P2308" s="14" t="str">
        <f t="shared" si="387"/>
        <v/>
      </c>
      <c r="Q2308" s="14" t="str">
        <f t="shared" si="388"/>
        <v/>
      </c>
      <c r="R2308" s="14" t="str">
        <f t="shared" si="389"/>
        <v/>
      </c>
      <c r="S2308" s="14" t="str">
        <f t="shared" si="390"/>
        <v>EMPTY</v>
      </c>
      <c r="T2308" s="14" t="str">
        <f t="shared" si="391"/>
        <v>EMPTY</v>
      </c>
      <c r="U2308" s="14" t="str">
        <f t="shared" si="392"/>
        <v>EMPTY</v>
      </c>
      <c r="V2308" s="14" t="str">
        <f t="shared" si="393"/>
        <v>EMPTY</v>
      </c>
      <c r="W2308" s="14" t="str">
        <f>IF(L2308="beforeTx",timingTable[[#This Row],[FRT32_val]]-timingTable[[#This Row],[FRT32_trace]],"EMPTY")</f>
        <v>EMPTY</v>
      </c>
      <c r="X2308" s="14" t="str">
        <f t="shared" si="394"/>
        <v>EMPTY</v>
      </c>
      <c r="Y2308" s="14" t="str">
        <f t="shared" si="395"/>
        <v>EMPTY</v>
      </c>
      <c r="Z2308" s="14" t="str">
        <f>IF(AND(P2308="beforeRx",O2309="afterRx"),J2309-timingTable[[#This Row],[FRT32_trace]],"EMPTY")</f>
        <v>EMPTY</v>
      </c>
      <c r="AA2308" s="14" t="str">
        <f>IF(AND(timingTable[[#This Row],[txEnd]]="txEnd",Q2312="rxStart"),I2312-timingTable[[#This Row],[FRT32_val]],"EMPTY")</f>
        <v>EMPTY</v>
      </c>
    </row>
  </sheetData>
  <phoneticPr fontId="3" type="noConversion"/>
  <pageMargins left="0.7" right="0.7" top="0.75" bottom="0.75" header="0.3" footer="0.3"/>
  <pageSetup paperSize="9" orientation="portrait" r:id="rId10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50E4-6CAE-4E21-BF80-C97B43E7CD15}">
  <dimension ref="A1:AG587"/>
  <sheetViews>
    <sheetView zoomScaleNormal="100" workbookViewId="0">
      <selection sqref="A1:K135"/>
    </sheetView>
  </sheetViews>
  <sheetFormatPr defaultRowHeight="15" x14ac:dyDescent="0.25"/>
  <cols>
    <col min="1" max="1" width="10" bestFit="1" customWidth="1"/>
    <col min="2" max="2" width="12" bestFit="1" customWidth="1"/>
    <col min="3" max="3" width="13.85546875" bestFit="1" customWidth="1"/>
    <col min="4" max="4" width="13.5703125" bestFit="1" customWidth="1"/>
    <col min="5" max="5" width="60.140625" bestFit="1" customWidth="1"/>
    <col min="6" max="6" width="7.5703125" bestFit="1" customWidth="1"/>
    <col min="7" max="7" width="8.42578125" bestFit="1" customWidth="1"/>
    <col min="8" max="8" width="4.85546875" bestFit="1" customWidth="1"/>
    <col min="9" max="9" width="15" bestFit="1" customWidth="1"/>
    <col min="10" max="10" width="18" bestFit="1" customWidth="1"/>
    <col min="11" max="11" width="21.140625" bestFit="1" customWidth="1"/>
    <col min="12" max="12" width="13.140625" bestFit="1" customWidth="1"/>
    <col min="13" max="13" width="23.28515625" bestFit="1" customWidth="1"/>
    <col min="14" max="15" width="13.140625" bestFit="1" customWidth="1"/>
    <col min="16" max="16" width="23.28515625" bestFit="1" customWidth="1"/>
    <col min="17" max="18" width="19" bestFit="1" customWidth="1"/>
    <col min="19" max="19" width="19" customWidth="1"/>
    <col min="20" max="20" width="13.140625" bestFit="1" customWidth="1"/>
    <col min="21" max="21" width="26.28515625" bestFit="1" customWidth="1"/>
    <col min="22" max="23" width="22" bestFit="1" customWidth="1"/>
    <col min="24" max="24" width="3" bestFit="1" customWidth="1"/>
    <col min="25" max="25" width="13.140625" bestFit="1" customWidth="1"/>
    <col min="26" max="26" width="29.42578125" bestFit="1" customWidth="1"/>
    <col min="27" max="28" width="25.140625" bestFit="1" customWidth="1"/>
    <col min="29" max="31" width="3" bestFit="1" customWidth="1"/>
    <col min="32" max="32" width="8" bestFit="1" customWidth="1"/>
    <col min="33" max="35" width="5" bestFit="1" customWidth="1"/>
    <col min="36" max="36" width="4.85546875" bestFit="1" customWidth="1"/>
    <col min="37" max="37" width="7.28515625" bestFit="1" customWidth="1"/>
    <col min="38" max="38" width="11.28515625" bestFit="1" customWidth="1"/>
    <col min="39" max="39" width="7.85546875" bestFit="1" customWidth="1"/>
    <col min="40" max="40" width="4.85546875" bestFit="1" customWidth="1"/>
    <col min="41" max="41" width="7.85546875" bestFit="1" customWidth="1"/>
    <col min="42" max="42" width="6.85546875" bestFit="1" customWidth="1"/>
    <col min="43" max="43" width="9.85546875" bestFit="1" customWidth="1"/>
    <col min="44" max="44" width="6.85546875" bestFit="1" customWidth="1"/>
    <col min="45" max="45" width="9.85546875" bestFit="1" customWidth="1"/>
    <col min="46" max="46" width="6.85546875" bestFit="1" customWidth="1"/>
    <col min="47" max="47" width="9.85546875" bestFit="1" customWidth="1"/>
    <col min="48" max="48" width="6.85546875" bestFit="1" customWidth="1"/>
    <col min="49" max="49" width="9.85546875" bestFit="1" customWidth="1"/>
    <col min="50" max="56" width="3" bestFit="1" customWidth="1"/>
    <col min="57" max="58" width="5" bestFit="1" customWidth="1"/>
    <col min="59" max="60" width="5.85546875" bestFit="1" customWidth="1"/>
    <col min="61" max="61" width="11.28515625" bestFit="1" customWidth="1"/>
  </cols>
  <sheetData>
    <row r="1" spans="1:33" x14ac:dyDescent="0.25">
      <c r="A1" t="s">
        <v>1</v>
      </c>
      <c r="B1" t="s">
        <v>2</v>
      </c>
      <c r="C1" t="s">
        <v>4</v>
      </c>
      <c r="D1" t="s">
        <v>3</v>
      </c>
      <c r="E1" t="s">
        <v>0</v>
      </c>
      <c r="F1" t="s">
        <v>1973</v>
      </c>
      <c r="G1" t="s">
        <v>1972</v>
      </c>
      <c r="H1" t="s">
        <v>2047</v>
      </c>
      <c r="I1" t="s">
        <v>1974</v>
      </c>
      <c r="J1" t="s">
        <v>2048</v>
      </c>
      <c r="K1" t="s">
        <v>2050</v>
      </c>
      <c r="O1" s="15" t="s">
        <v>1055</v>
      </c>
      <c r="P1" t="s">
        <v>1976</v>
      </c>
      <c r="Q1" t="s">
        <v>2052</v>
      </c>
      <c r="R1" t="s">
        <v>2068</v>
      </c>
      <c r="T1" s="15" t="s">
        <v>1055</v>
      </c>
      <c r="U1" t="s">
        <v>2049</v>
      </c>
      <c r="V1" t="s">
        <v>2053</v>
      </c>
      <c r="W1" t="s">
        <v>2069</v>
      </c>
      <c r="Y1" s="15" t="s">
        <v>1055</v>
      </c>
      <c r="Z1" t="s">
        <v>2051</v>
      </c>
      <c r="AA1" t="s">
        <v>2054</v>
      </c>
      <c r="AB1" t="s">
        <v>2070</v>
      </c>
    </row>
    <row r="2" spans="1:33" x14ac:dyDescent="0.25">
      <c r="A2" s="14" t="s">
        <v>661</v>
      </c>
      <c r="B2">
        <v>335688282302</v>
      </c>
      <c r="C2" s="14" t="s">
        <v>8159</v>
      </c>
      <c r="D2" s="14" t="s">
        <v>2043</v>
      </c>
      <c r="E2" s="14" t="s">
        <v>8160</v>
      </c>
      <c r="F2" s="14" t="str">
        <f>IF(fastLink[[#This Row],['[TRACECODE']:]]="148 (0x94)","req")</f>
        <v>req</v>
      </c>
      <c r="G2" s="14" t="str">
        <f>IF(fastLink[[#This Row],['[TRACECODE']:]]="149 (0x95)","res","")</f>
        <v/>
      </c>
      <c r="H2" s="14" t="str">
        <f>IF(AND(fastLink[[#This Row],['[TRACECODE']:]]="149 (0x95)",RIGHT(fastLink[[#This Row],[TRACE INFO]],4)&lt;&gt;"0000"),"YES","NO")</f>
        <v>NO</v>
      </c>
      <c r="I2" s="14" t="str">
        <f>IF(AND(F1="req",fastLink[[#This Row],[resp_col]]="res"),fastLink[[#This Row],[FRT_DEC]]-B1,"EMPTY")</f>
        <v>EMPTY</v>
      </c>
      <c r="J2" s="14" t="str">
        <f>IF(AND(fastLink[[#This Row],[resp_col]]="res",fastLink[[#This Row],[data]]="YES"),fastLink[[#This Row],[data req to resp]],"EMPTY")</f>
        <v>EMPTY</v>
      </c>
      <c r="K2" s="14" t="str">
        <f>IF(AND(fastLink[[#This Row],[resp_col]]="res",fastLink[[#This Row],[data]]="NO"),fastLink[[#This Row],[data req to resp]],"EMPTY")</f>
        <v>EMPTY</v>
      </c>
      <c r="O2" s="16">
        <v>474</v>
      </c>
      <c r="P2" s="14">
        <v>1</v>
      </c>
      <c r="Q2" s="26">
        <v>1.282051282051282E-2</v>
      </c>
      <c r="R2" s="26">
        <v>1.282051282051282E-2</v>
      </c>
      <c r="S2" s="26"/>
      <c r="T2" s="16">
        <v>474</v>
      </c>
      <c r="U2" s="14">
        <v>1</v>
      </c>
      <c r="V2" s="26">
        <v>9.0909090909090912E-2</v>
      </c>
      <c r="W2" s="26">
        <v>9.0909090909090912E-2</v>
      </c>
      <c r="Y2" s="16">
        <v>717</v>
      </c>
      <c r="Z2" s="14">
        <v>1</v>
      </c>
      <c r="AA2" s="26">
        <v>1.4925373134328358E-2</v>
      </c>
      <c r="AB2" s="26">
        <v>1.4925373134328358E-2</v>
      </c>
      <c r="AF2" s="16"/>
      <c r="AG2" s="14"/>
    </row>
    <row r="3" spans="1:33" x14ac:dyDescent="0.25">
      <c r="A3" s="14" t="s">
        <v>595</v>
      </c>
      <c r="B3">
        <v>335688284300</v>
      </c>
      <c r="C3" s="14" t="s">
        <v>8186</v>
      </c>
      <c r="D3" s="14" t="s">
        <v>2044</v>
      </c>
      <c r="E3" s="14" t="s">
        <v>3931</v>
      </c>
      <c r="F3" s="14" t="b">
        <f>IF(fastLink[[#This Row],['[TRACECODE']:]]="148 (0x94)","req")</f>
        <v>0</v>
      </c>
      <c r="G3" s="14" t="str">
        <f>IF(fastLink[[#This Row],['[TRACECODE']:]]="149 (0x95)","res","")</f>
        <v>res</v>
      </c>
      <c r="H3" s="14" t="str">
        <f>IF(AND(fastLink[[#This Row],['[TRACECODE']:]]="149 (0x95)",RIGHT(fastLink[[#This Row],[TRACE INFO]],4)&lt;&gt;"0000"),"YES","NO")</f>
        <v>NO</v>
      </c>
      <c r="I3" s="14">
        <f>IF(AND(F2="req",fastLink[[#This Row],[resp_col]]="res"),fastLink[[#This Row],[FRT_DEC]]-B2,"EMPTY")</f>
        <v>1998</v>
      </c>
      <c r="J3" s="14" t="str">
        <f>IF(AND(fastLink[[#This Row],[resp_col]]="res",fastLink[[#This Row],[data]]="YES"),fastLink[[#This Row],[data req to resp]],"EMPTY")</f>
        <v>EMPTY</v>
      </c>
      <c r="K3" s="14">
        <f>IF(AND(fastLink[[#This Row],[resp_col]]="res",fastLink[[#This Row],[data]]="NO"),fastLink[[#This Row],[data req to resp]],"EMPTY")</f>
        <v>1998</v>
      </c>
      <c r="O3" s="16">
        <v>639</v>
      </c>
      <c r="P3" s="14">
        <v>1</v>
      </c>
      <c r="Q3" s="26">
        <v>2.564102564102564E-2</v>
      </c>
      <c r="R3" s="26">
        <v>1.282051282051282E-2</v>
      </c>
      <c r="S3" s="26"/>
      <c r="T3" s="16">
        <v>639</v>
      </c>
      <c r="U3" s="14">
        <v>1</v>
      </c>
      <c r="V3" s="26">
        <v>0.18181818181818182</v>
      </c>
      <c r="W3" s="26">
        <v>9.0909090909090912E-2</v>
      </c>
      <c r="Y3" s="16">
        <v>719</v>
      </c>
      <c r="Z3" s="14">
        <v>1</v>
      </c>
      <c r="AA3" s="26">
        <v>2.9850746268656716E-2</v>
      </c>
      <c r="AB3" s="26">
        <v>1.4925373134328358E-2</v>
      </c>
      <c r="AF3" s="16"/>
      <c r="AG3" s="14"/>
    </row>
    <row r="4" spans="1:33" x14ac:dyDescent="0.25">
      <c r="A4" s="14" t="s">
        <v>190</v>
      </c>
      <c r="B4">
        <v>335688303519</v>
      </c>
      <c r="C4" s="14" t="s">
        <v>8256</v>
      </c>
      <c r="D4" s="14" t="s">
        <v>2043</v>
      </c>
      <c r="E4" s="14" t="s">
        <v>8257</v>
      </c>
      <c r="F4" s="14" t="str">
        <f>IF(fastLink[[#This Row],['[TRACECODE']:]]="148 (0x94)","req")</f>
        <v>req</v>
      </c>
      <c r="G4" s="14" t="str">
        <f>IF(fastLink[[#This Row],['[TRACECODE']:]]="149 (0x95)","res","")</f>
        <v/>
      </c>
      <c r="H4" s="14" t="str">
        <f>IF(AND(fastLink[[#This Row],['[TRACECODE']:]]="149 (0x95)",RIGHT(fastLink[[#This Row],[TRACE INFO]],4)&lt;&gt;"0000"),"YES","NO")</f>
        <v>NO</v>
      </c>
      <c r="I4" s="14" t="str">
        <f>IF(AND(F3="req",fastLink[[#This Row],[resp_col]]="res"),fastLink[[#This Row],[FRT_DEC]]-B3,"EMPTY")</f>
        <v>EMPTY</v>
      </c>
      <c r="J4" s="14" t="str">
        <f>IF(AND(fastLink[[#This Row],[resp_col]]="res",fastLink[[#This Row],[data]]="YES"),fastLink[[#This Row],[data req to resp]],"EMPTY")</f>
        <v>EMPTY</v>
      </c>
      <c r="K4" s="14" t="str">
        <f>IF(AND(fastLink[[#This Row],[resp_col]]="res",fastLink[[#This Row],[data]]="NO"),fastLink[[#This Row],[data req to resp]],"EMPTY")</f>
        <v>EMPTY</v>
      </c>
      <c r="O4" s="16">
        <v>647</v>
      </c>
      <c r="P4" s="14">
        <v>1</v>
      </c>
      <c r="Q4" s="26">
        <v>3.8461538461538464E-2</v>
      </c>
      <c r="R4" s="26">
        <v>1.282051282051282E-2</v>
      </c>
      <c r="S4" s="26"/>
      <c r="T4" s="16">
        <v>647</v>
      </c>
      <c r="U4" s="14">
        <v>1</v>
      </c>
      <c r="V4" s="26">
        <v>0.27272727272727271</v>
      </c>
      <c r="W4" s="26">
        <v>9.0909090909090912E-2</v>
      </c>
      <c r="Y4" s="16">
        <v>720</v>
      </c>
      <c r="Z4" s="14">
        <v>1</v>
      </c>
      <c r="AA4" s="26">
        <v>4.4776119402985072E-2</v>
      </c>
      <c r="AB4" s="26">
        <v>1.4925373134328358E-2</v>
      </c>
      <c r="AF4" s="16"/>
      <c r="AG4" s="14"/>
    </row>
    <row r="5" spans="1:33" x14ac:dyDescent="0.25">
      <c r="A5" s="14" t="s">
        <v>612</v>
      </c>
      <c r="B5">
        <v>335688305515</v>
      </c>
      <c r="C5" s="14" t="s">
        <v>8282</v>
      </c>
      <c r="D5" s="14" t="s">
        <v>2044</v>
      </c>
      <c r="E5" s="14" t="s">
        <v>3931</v>
      </c>
      <c r="F5" s="14" t="b">
        <f>IF(fastLink[[#This Row],['[TRACECODE']:]]="148 (0x94)","req")</f>
        <v>0</v>
      </c>
      <c r="G5" s="14" t="str">
        <f>IF(fastLink[[#This Row],['[TRACECODE']:]]="149 (0x95)","res","")</f>
        <v>res</v>
      </c>
      <c r="H5" s="14" t="str">
        <f>IF(AND(fastLink[[#This Row],['[TRACECODE']:]]="149 (0x95)",RIGHT(fastLink[[#This Row],[TRACE INFO]],4)&lt;&gt;"0000"),"YES","NO")</f>
        <v>NO</v>
      </c>
      <c r="I5" s="14">
        <f>IF(AND(F4="req",fastLink[[#This Row],[resp_col]]="res"),fastLink[[#This Row],[FRT_DEC]]-B4,"EMPTY")</f>
        <v>1996</v>
      </c>
      <c r="J5" s="14" t="str">
        <f>IF(AND(fastLink[[#This Row],[resp_col]]="res",fastLink[[#This Row],[data]]="YES"),fastLink[[#This Row],[data req to resp]],"EMPTY")</f>
        <v>EMPTY</v>
      </c>
      <c r="K5" s="14">
        <f>IF(AND(fastLink[[#This Row],[resp_col]]="res",fastLink[[#This Row],[data]]="NO"),fastLink[[#This Row],[data req to resp]],"EMPTY")</f>
        <v>1996</v>
      </c>
      <c r="O5" s="16">
        <v>649</v>
      </c>
      <c r="P5" s="14">
        <v>1</v>
      </c>
      <c r="Q5" s="26">
        <v>5.128205128205128E-2</v>
      </c>
      <c r="R5" s="26">
        <v>1.282051282051282E-2</v>
      </c>
      <c r="S5" s="26"/>
      <c r="T5" s="16">
        <v>649</v>
      </c>
      <c r="U5" s="14">
        <v>1</v>
      </c>
      <c r="V5" s="26">
        <v>0.36363636363636365</v>
      </c>
      <c r="W5" s="26">
        <v>9.0909090909090912E-2</v>
      </c>
      <c r="Y5" s="16">
        <v>724</v>
      </c>
      <c r="Z5" s="14">
        <v>1</v>
      </c>
      <c r="AA5" s="26">
        <v>5.9701492537313432E-2</v>
      </c>
      <c r="AB5" s="26">
        <v>1.4925373134328358E-2</v>
      </c>
      <c r="AF5" s="16"/>
      <c r="AG5" s="14"/>
    </row>
    <row r="6" spans="1:33" x14ac:dyDescent="0.25">
      <c r="A6" s="14" t="s">
        <v>257</v>
      </c>
      <c r="B6">
        <v>335688324703</v>
      </c>
      <c r="C6" s="14" t="s">
        <v>8349</v>
      </c>
      <c r="D6" s="14" t="s">
        <v>2043</v>
      </c>
      <c r="E6" s="14" t="s">
        <v>8350</v>
      </c>
      <c r="F6" s="14" t="str">
        <f>IF(fastLink[[#This Row],['[TRACECODE']:]]="148 (0x94)","req")</f>
        <v>req</v>
      </c>
      <c r="G6" s="14" t="str">
        <f>IF(fastLink[[#This Row],['[TRACECODE']:]]="149 (0x95)","res","")</f>
        <v/>
      </c>
      <c r="H6" s="14" t="str">
        <f>IF(AND(fastLink[[#This Row],['[TRACECODE']:]]="149 (0x95)",RIGHT(fastLink[[#This Row],[TRACE INFO]],4)&lt;&gt;"0000"),"YES","NO")</f>
        <v>NO</v>
      </c>
      <c r="I6" s="14" t="str">
        <f>IF(AND(F5="req",fastLink[[#This Row],[resp_col]]="res"),fastLink[[#This Row],[FRT_DEC]]-B5,"EMPTY")</f>
        <v>EMPTY</v>
      </c>
      <c r="J6" s="14" t="str">
        <f>IF(AND(fastLink[[#This Row],[resp_col]]="res",fastLink[[#This Row],[data]]="YES"),fastLink[[#This Row],[data req to resp]],"EMPTY")</f>
        <v>EMPTY</v>
      </c>
      <c r="K6" s="14" t="str">
        <f>IF(AND(fastLink[[#This Row],[resp_col]]="res",fastLink[[#This Row],[data]]="NO"),fastLink[[#This Row],[data req to resp]],"EMPTY")</f>
        <v>EMPTY</v>
      </c>
      <c r="O6" s="16">
        <v>670</v>
      </c>
      <c r="P6" s="14">
        <v>1</v>
      </c>
      <c r="Q6" s="26">
        <v>6.4102564102564097E-2</v>
      </c>
      <c r="R6" s="26">
        <v>1.282051282051282E-2</v>
      </c>
      <c r="S6" s="26"/>
      <c r="T6" s="16">
        <v>670</v>
      </c>
      <c r="U6" s="14">
        <v>1</v>
      </c>
      <c r="V6" s="26">
        <v>0.45454545454545453</v>
      </c>
      <c r="W6" s="26">
        <v>9.0909090909090912E-2</v>
      </c>
      <c r="Y6" s="16">
        <v>750</v>
      </c>
      <c r="Z6" s="14">
        <v>1</v>
      </c>
      <c r="AA6" s="26">
        <v>7.4626865671641784E-2</v>
      </c>
      <c r="AB6" s="26">
        <v>1.4925373134328358E-2</v>
      </c>
      <c r="AF6" s="16"/>
      <c r="AG6" s="14"/>
    </row>
    <row r="7" spans="1:33" x14ac:dyDescent="0.25">
      <c r="A7" s="14" t="s">
        <v>267</v>
      </c>
      <c r="B7">
        <v>335688326695</v>
      </c>
      <c r="C7" s="14" t="s">
        <v>8374</v>
      </c>
      <c r="D7" s="14" t="s">
        <v>2044</v>
      </c>
      <c r="E7" s="14" t="s">
        <v>3931</v>
      </c>
      <c r="F7" s="14" t="b">
        <f>IF(fastLink[[#This Row],['[TRACECODE']:]]="148 (0x94)","req")</f>
        <v>0</v>
      </c>
      <c r="G7" s="14" t="str">
        <f>IF(fastLink[[#This Row],['[TRACECODE']:]]="149 (0x95)","res","")</f>
        <v>res</v>
      </c>
      <c r="H7" s="14" t="str">
        <f>IF(AND(fastLink[[#This Row],['[TRACECODE']:]]="149 (0x95)",RIGHT(fastLink[[#This Row],[TRACE INFO]],4)&lt;&gt;"0000"),"YES","NO")</f>
        <v>NO</v>
      </c>
      <c r="I7" s="14">
        <f>IF(AND(F6="req",fastLink[[#This Row],[resp_col]]="res"),fastLink[[#This Row],[FRT_DEC]]-B6,"EMPTY")</f>
        <v>1992</v>
      </c>
      <c r="J7" s="14" t="str">
        <f>IF(AND(fastLink[[#This Row],[resp_col]]="res",fastLink[[#This Row],[data]]="YES"),fastLink[[#This Row],[data req to resp]],"EMPTY")</f>
        <v>EMPTY</v>
      </c>
      <c r="K7" s="14">
        <f>IF(AND(fastLink[[#This Row],[resp_col]]="res",fastLink[[#This Row],[data]]="NO"),fastLink[[#This Row],[data req to resp]],"EMPTY")</f>
        <v>1992</v>
      </c>
      <c r="O7" s="16">
        <v>682</v>
      </c>
      <c r="P7" s="14">
        <v>1</v>
      </c>
      <c r="Q7" s="26">
        <v>7.6923076923076927E-2</v>
      </c>
      <c r="R7" s="26">
        <v>1.282051282051282E-2</v>
      </c>
      <c r="S7" s="26"/>
      <c r="T7" s="16">
        <v>682</v>
      </c>
      <c r="U7" s="14">
        <v>1</v>
      </c>
      <c r="V7" s="26">
        <v>0.54545454545454541</v>
      </c>
      <c r="W7" s="26">
        <v>9.0909090909090912E-2</v>
      </c>
      <c r="Y7" s="16">
        <v>754</v>
      </c>
      <c r="Z7" s="14">
        <v>1</v>
      </c>
      <c r="AA7" s="26">
        <v>8.9552238805970144E-2</v>
      </c>
      <c r="AB7" s="26">
        <v>1.4925373134328358E-2</v>
      </c>
      <c r="AF7" s="16"/>
      <c r="AG7" s="14"/>
    </row>
    <row r="8" spans="1:33" x14ac:dyDescent="0.25">
      <c r="A8" s="14" t="s">
        <v>296</v>
      </c>
      <c r="B8">
        <v>335688346127</v>
      </c>
      <c r="C8" s="14" t="s">
        <v>8441</v>
      </c>
      <c r="D8" s="14" t="s">
        <v>2043</v>
      </c>
      <c r="E8" s="14" t="s">
        <v>8442</v>
      </c>
      <c r="F8" s="14" t="str">
        <f>IF(fastLink[[#This Row],['[TRACECODE']:]]="148 (0x94)","req")</f>
        <v>req</v>
      </c>
      <c r="G8" s="14" t="str">
        <f>IF(fastLink[[#This Row],['[TRACECODE']:]]="149 (0x95)","res","")</f>
        <v/>
      </c>
      <c r="H8" s="14" t="str">
        <f>IF(AND(fastLink[[#This Row],['[TRACECODE']:]]="149 (0x95)",RIGHT(fastLink[[#This Row],[TRACE INFO]],4)&lt;&gt;"0000"),"YES","NO")</f>
        <v>NO</v>
      </c>
      <c r="I8" s="14" t="str">
        <f>IF(AND(F7="req",fastLink[[#This Row],[resp_col]]="res"),fastLink[[#This Row],[FRT_DEC]]-B7,"EMPTY")</f>
        <v>EMPTY</v>
      </c>
      <c r="J8" s="14" t="str">
        <f>IF(AND(fastLink[[#This Row],[resp_col]]="res",fastLink[[#This Row],[data]]="YES"),fastLink[[#This Row],[data req to resp]],"EMPTY")</f>
        <v>EMPTY</v>
      </c>
      <c r="K8" s="14" t="str">
        <f>IF(AND(fastLink[[#This Row],[resp_col]]="res",fastLink[[#This Row],[data]]="NO"),fastLink[[#This Row],[data req to resp]],"EMPTY")</f>
        <v>EMPTY</v>
      </c>
      <c r="O8" s="16">
        <v>687</v>
      </c>
      <c r="P8" s="14">
        <v>1</v>
      </c>
      <c r="Q8" s="26">
        <v>8.9743589743589744E-2</v>
      </c>
      <c r="R8" s="26">
        <v>1.282051282051282E-2</v>
      </c>
      <c r="S8" s="26"/>
      <c r="T8" s="16">
        <v>687</v>
      </c>
      <c r="U8" s="14">
        <v>1</v>
      </c>
      <c r="V8" s="26">
        <v>0.63636363636363635</v>
      </c>
      <c r="W8" s="26">
        <v>9.0909090909090912E-2</v>
      </c>
      <c r="Y8" s="16">
        <v>756</v>
      </c>
      <c r="Z8" s="14">
        <v>1</v>
      </c>
      <c r="AA8" s="26">
        <v>0.1044776119402985</v>
      </c>
      <c r="AB8" s="26">
        <v>1.4925373134328358E-2</v>
      </c>
      <c r="AF8" s="16"/>
      <c r="AG8" s="14"/>
    </row>
    <row r="9" spans="1:33" x14ac:dyDescent="0.25">
      <c r="A9" s="14" t="s">
        <v>303</v>
      </c>
      <c r="B9">
        <v>335688348125</v>
      </c>
      <c r="C9" s="14" t="s">
        <v>8466</v>
      </c>
      <c r="D9" s="14" t="s">
        <v>2044</v>
      </c>
      <c r="E9" s="14" t="s">
        <v>3931</v>
      </c>
      <c r="F9" s="14" t="b">
        <f>IF(fastLink[[#This Row],['[TRACECODE']:]]="148 (0x94)","req")</f>
        <v>0</v>
      </c>
      <c r="G9" s="14" t="str">
        <f>IF(fastLink[[#This Row],['[TRACECODE']:]]="149 (0x95)","res","")</f>
        <v>res</v>
      </c>
      <c r="H9" s="14" t="str">
        <f>IF(AND(fastLink[[#This Row],['[TRACECODE']:]]="149 (0x95)",RIGHT(fastLink[[#This Row],[TRACE INFO]],4)&lt;&gt;"0000"),"YES","NO")</f>
        <v>NO</v>
      </c>
      <c r="I9" s="14">
        <f>IF(AND(F8="req",fastLink[[#This Row],[resp_col]]="res"),fastLink[[#This Row],[FRT_DEC]]-B8,"EMPTY")</f>
        <v>1998</v>
      </c>
      <c r="J9" s="14" t="str">
        <f>IF(AND(fastLink[[#This Row],[resp_col]]="res",fastLink[[#This Row],[data]]="YES"),fastLink[[#This Row],[data req to resp]],"EMPTY")</f>
        <v>EMPTY</v>
      </c>
      <c r="K9" s="14">
        <f>IF(AND(fastLink[[#This Row],[resp_col]]="res",fastLink[[#This Row],[data]]="NO"),fastLink[[#This Row],[data req to resp]],"EMPTY")</f>
        <v>1998</v>
      </c>
      <c r="O9" s="16">
        <v>695</v>
      </c>
      <c r="P9" s="14">
        <v>1</v>
      </c>
      <c r="Q9" s="26">
        <v>0.10256410256410256</v>
      </c>
      <c r="R9" s="26">
        <v>1.282051282051282E-2</v>
      </c>
      <c r="S9" s="26"/>
      <c r="T9" s="16">
        <v>695</v>
      </c>
      <c r="U9" s="14">
        <v>1</v>
      </c>
      <c r="V9" s="26">
        <v>0.72727272727272729</v>
      </c>
      <c r="W9" s="26">
        <v>9.0909090909090912E-2</v>
      </c>
      <c r="Y9" s="16">
        <v>761</v>
      </c>
      <c r="Z9" s="14">
        <v>1</v>
      </c>
      <c r="AA9" s="26">
        <v>0.11940298507462686</v>
      </c>
      <c r="AB9" s="26">
        <v>1.4925373134328358E-2</v>
      </c>
      <c r="AF9" s="16"/>
      <c r="AG9" s="14"/>
    </row>
    <row r="10" spans="1:33" x14ac:dyDescent="0.25">
      <c r="A10" s="14" t="s">
        <v>757</v>
      </c>
      <c r="B10">
        <v>335688368640</v>
      </c>
      <c r="C10" s="14" t="s">
        <v>8533</v>
      </c>
      <c r="D10" s="14" t="s">
        <v>2043</v>
      </c>
      <c r="E10" s="14" t="s">
        <v>8534</v>
      </c>
      <c r="F10" s="14" t="str">
        <f>IF(fastLink[[#This Row],['[TRACECODE']:]]="148 (0x94)","req")</f>
        <v>req</v>
      </c>
      <c r="G10" s="14" t="str">
        <f>IF(fastLink[[#This Row],['[TRACECODE']:]]="149 (0x95)","res","")</f>
        <v/>
      </c>
      <c r="H10" s="14" t="str">
        <f>IF(AND(fastLink[[#This Row],['[TRACECODE']:]]="149 (0x95)",RIGHT(fastLink[[#This Row],[TRACE INFO]],4)&lt;&gt;"0000"),"YES","NO")</f>
        <v>NO</v>
      </c>
      <c r="I10" s="14" t="str">
        <f>IF(AND(F9="req",fastLink[[#This Row],[resp_col]]="res"),fastLink[[#This Row],[FRT_DEC]]-B9,"EMPTY")</f>
        <v>EMPTY</v>
      </c>
      <c r="J10" s="14" t="str">
        <f>IF(AND(fastLink[[#This Row],[resp_col]]="res",fastLink[[#This Row],[data]]="YES"),fastLink[[#This Row],[data req to resp]],"EMPTY")</f>
        <v>EMPTY</v>
      </c>
      <c r="K10" s="14" t="str">
        <f>IF(AND(fastLink[[#This Row],[resp_col]]="res",fastLink[[#This Row],[data]]="NO"),fastLink[[#This Row],[data req to resp]],"EMPTY")</f>
        <v>EMPTY</v>
      </c>
      <c r="O10" s="16">
        <v>717</v>
      </c>
      <c r="P10" s="14">
        <v>2</v>
      </c>
      <c r="Q10" s="26">
        <v>0.12820512820512819</v>
      </c>
      <c r="R10" s="26">
        <v>2.564102564102564E-2</v>
      </c>
      <c r="S10" s="26"/>
      <c r="T10" s="16">
        <v>717</v>
      </c>
      <c r="U10" s="14">
        <v>1</v>
      </c>
      <c r="V10" s="26">
        <v>0.81818181818181823</v>
      </c>
      <c r="W10" s="26">
        <v>9.0909090909090912E-2</v>
      </c>
      <c r="Y10" s="16">
        <v>805</v>
      </c>
      <c r="Z10" s="14">
        <v>1</v>
      </c>
      <c r="AA10" s="26">
        <v>0.13432835820895522</v>
      </c>
      <c r="AB10" s="26">
        <v>1.4925373134328358E-2</v>
      </c>
      <c r="AF10" s="16"/>
      <c r="AG10" s="14"/>
    </row>
    <row r="11" spans="1:33" x14ac:dyDescent="0.25">
      <c r="A11" s="14" t="s">
        <v>372</v>
      </c>
      <c r="B11">
        <v>335688370627</v>
      </c>
      <c r="C11" s="14" t="s">
        <v>8558</v>
      </c>
      <c r="D11" s="14" t="s">
        <v>2044</v>
      </c>
      <c r="E11" s="14" t="s">
        <v>3931</v>
      </c>
      <c r="F11" s="14" t="b">
        <f>IF(fastLink[[#This Row],['[TRACECODE']:]]="148 (0x94)","req")</f>
        <v>0</v>
      </c>
      <c r="G11" s="14" t="str">
        <f>IF(fastLink[[#This Row],['[TRACECODE']:]]="149 (0x95)","res","")</f>
        <v>res</v>
      </c>
      <c r="H11" s="14" t="str">
        <f>IF(AND(fastLink[[#This Row],['[TRACECODE']:]]="149 (0x95)",RIGHT(fastLink[[#This Row],[TRACE INFO]],4)&lt;&gt;"0000"),"YES","NO")</f>
        <v>NO</v>
      </c>
      <c r="I11" s="14">
        <f>IF(AND(F10="req",fastLink[[#This Row],[resp_col]]="res"),fastLink[[#This Row],[FRT_DEC]]-B10,"EMPTY")</f>
        <v>1987</v>
      </c>
      <c r="J11" s="14" t="str">
        <f>IF(AND(fastLink[[#This Row],[resp_col]]="res",fastLink[[#This Row],[data]]="YES"),fastLink[[#This Row],[data req to resp]],"EMPTY")</f>
        <v>EMPTY</v>
      </c>
      <c r="K11" s="14">
        <f>IF(AND(fastLink[[#This Row],[resp_col]]="res",fastLink[[#This Row],[data]]="NO"),fastLink[[#This Row],[data req to resp]],"EMPTY")</f>
        <v>1987</v>
      </c>
      <c r="O11" s="16">
        <v>719</v>
      </c>
      <c r="P11" s="14">
        <v>1</v>
      </c>
      <c r="Q11" s="26">
        <v>0.14102564102564102</v>
      </c>
      <c r="R11" s="26">
        <v>1.282051282051282E-2</v>
      </c>
      <c r="S11" s="26"/>
      <c r="T11" s="16">
        <v>742</v>
      </c>
      <c r="U11" s="14">
        <v>1</v>
      </c>
      <c r="V11" s="26">
        <v>0.90909090909090906</v>
      </c>
      <c r="W11" s="26">
        <v>9.0909090909090912E-2</v>
      </c>
      <c r="Y11" s="16">
        <v>1444</v>
      </c>
      <c r="Z11" s="14">
        <v>1</v>
      </c>
      <c r="AA11" s="26">
        <v>0.14925373134328357</v>
      </c>
      <c r="AB11" s="26">
        <v>1.4925373134328358E-2</v>
      </c>
      <c r="AF11" s="16"/>
      <c r="AG11" s="14"/>
    </row>
    <row r="12" spans="1:33" x14ac:dyDescent="0.25">
      <c r="A12" s="14" t="s">
        <v>826</v>
      </c>
      <c r="B12">
        <v>335688389913</v>
      </c>
      <c r="C12" s="14" t="s">
        <v>8625</v>
      </c>
      <c r="D12" s="14" t="s">
        <v>2043</v>
      </c>
      <c r="E12" s="14" t="s">
        <v>8626</v>
      </c>
      <c r="F12" s="14" t="str">
        <f>IF(fastLink[[#This Row],['[TRACECODE']:]]="148 (0x94)","req")</f>
        <v>req</v>
      </c>
      <c r="G12" s="14" t="str">
        <f>IF(fastLink[[#This Row],['[TRACECODE']:]]="149 (0x95)","res","")</f>
        <v/>
      </c>
      <c r="H12" s="14" t="str">
        <f>IF(AND(fastLink[[#This Row],['[TRACECODE']:]]="149 (0x95)",RIGHT(fastLink[[#This Row],[TRACE INFO]],4)&lt;&gt;"0000"),"YES","NO")</f>
        <v>NO</v>
      </c>
      <c r="I12" s="14" t="str">
        <f>IF(AND(F11="req",fastLink[[#This Row],[resp_col]]="res"),fastLink[[#This Row],[FRT_DEC]]-B11,"EMPTY")</f>
        <v>EMPTY</v>
      </c>
      <c r="J12" s="14" t="str">
        <f>IF(AND(fastLink[[#This Row],[resp_col]]="res",fastLink[[#This Row],[data]]="YES"),fastLink[[#This Row],[data req to resp]],"EMPTY")</f>
        <v>EMPTY</v>
      </c>
      <c r="K12" s="14" t="str">
        <f>IF(AND(fastLink[[#This Row],[resp_col]]="res",fastLink[[#This Row],[data]]="NO"),fastLink[[#This Row],[data req to resp]],"EMPTY")</f>
        <v>EMPTY</v>
      </c>
      <c r="O12" s="16">
        <v>720</v>
      </c>
      <c r="P12" s="14">
        <v>1</v>
      </c>
      <c r="Q12" s="26">
        <v>0.15384615384615385</v>
      </c>
      <c r="R12" s="26">
        <v>1.282051282051282E-2</v>
      </c>
      <c r="S12" s="26"/>
      <c r="T12" s="16">
        <v>756</v>
      </c>
      <c r="U12" s="14">
        <v>1</v>
      </c>
      <c r="V12" s="26">
        <v>1</v>
      </c>
      <c r="W12" s="26">
        <v>9.0909090909090912E-2</v>
      </c>
      <c r="Y12" s="16">
        <v>1580</v>
      </c>
      <c r="Z12" s="14">
        <v>1</v>
      </c>
      <c r="AA12" s="26">
        <v>0.16417910447761194</v>
      </c>
      <c r="AB12" s="26">
        <v>1.4925373134328358E-2</v>
      </c>
      <c r="AF12" s="16"/>
      <c r="AG12" s="14"/>
    </row>
    <row r="13" spans="1:33" x14ac:dyDescent="0.25">
      <c r="A13" s="14" t="s">
        <v>428</v>
      </c>
      <c r="B13">
        <v>335688391824</v>
      </c>
      <c r="C13" s="14" t="s">
        <v>8652</v>
      </c>
      <c r="D13" s="14" t="s">
        <v>2044</v>
      </c>
      <c r="E13" s="14" t="s">
        <v>3931</v>
      </c>
      <c r="F13" s="14" t="b">
        <f>IF(fastLink[[#This Row],['[TRACECODE']:]]="148 (0x94)","req")</f>
        <v>0</v>
      </c>
      <c r="G13" s="14" t="str">
        <f>IF(fastLink[[#This Row],['[TRACECODE']:]]="149 (0x95)","res","")</f>
        <v>res</v>
      </c>
      <c r="H13" s="14" t="str">
        <f>IF(AND(fastLink[[#This Row],['[TRACECODE']:]]="149 (0x95)",RIGHT(fastLink[[#This Row],[TRACE INFO]],4)&lt;&gt;"0000"),"YES","NO")</f>
        <v>NO</v>
      </c>
      <c r="I13" s="14">
        <f>IF(AND(F12="req",fastLink[[#This Row],[resp_col]]="res"),fastLink[[#This Row],[FRT_DEC]]-B12,"EMPTY")</f>
        <v>1911</v>
      </c>
      <c r="J13" s="14" t="str">
        <f>IF(AND(fastLink[[#This Row],[resp_col]]="res",fastLink[[#This Row],[data]]="YES"),fastLink[[#This Row],[data req to resp]],"EMPTY")</f>
        <v>EMPTY</v>
      </c>
      <c r="K13" s="14">
        <f>IF(AND(fastLink[[#This Row],[resp_col]]="res",fastLink[[#This Row],[data]]="NO"),fastLink[[#This Row],[data req to resp]],"EMPTY")</f>
        <v>1911</v>
      </c>
      <c r="O13" s="16">
        <v>724</v>
      </c>
      <c r="P13" s="14">
        <v>1</v>
      </c>
      <c r="Q13" s="26">
        <v>0.16666666666666666</v>
      </c>
      <c r="R13" s="26">
        <v>1.282051282051282E-2</v>
      </c>
      <c r="S13" s="26"/>
      <c r="T13" s="16" t="s">
        <v>1975</v>
      </c>
      <c r="U13" s="14"/>
      <c r="V13" s="26">
        <v>1</v>
      </c>
      <c r="W13" s="26">
        <v>0</v>
      </c>
      <c r="Y13" s="16">
        <v>1883</v>
      </c>
      <c r="Z13" s="14">
        <v>1</v>
      </c>
      <c r="AA13" s="26">
        <v>0.17910447761194029</v>
      </c>
      <c r="AB13" s="26">
        <v>1.4925373134328358E-2</v>
      </c>
      <c r="AF13" s="16"/>
      <c r="AG13" s="14"/>
    </row>
    <row r="14" spans="1:33" x14ac:dyDescent="0.25">
      <c r="A14" s="14" t="s">
        <v>483</v>
      </c>
      <c r="B14">
        <v>335688411320</v>
      </c>
      <c r="C14" s="14" t="s">
        <v>8719</v>
      </c>
      <c r="D14" s="14" t="s">
        <v>2043</v>
      </c>
      <c r="E14" s="14" t="s">
        <v>8720</v>
      </c>
      <c r="F14" s="14" t="str">
        <f>IF(fastLink[[#This Row],['[TRACECODE']:]]="148 (0x94)","req")</f>
        <v>req</v>
      </c>
      <c r="G14" s="14" t="str">
        <f>IF(fastLink[[#This Row],['[TRACECODE']:]]="149 (0x95)","res","")</f>
        <v/>
      </c>
      <c r="H14" s="14" t="str">
        <f>IF(AND(fastLink[[#This Row],['[TRACECODE']:]]="149 (0x95)",RIGHT(fastLink[[#This Row],[TRACE INFO]],4)&lt;&gt;"0000"),"YES","NO")</f>
        <v>NO</v>
      </c>
      <c r="I14" s="14" t="str">
        <f>IF(AND(F13="req",fastLink[[#This Row],[resp_col]]="res"),fastLink[[#This Row],[FRT_DEC]]-B13,"EMPTY")</f>
        <v>EMPTY</v>
      </c>
      <c r="J14" s="14" t="str">
        <f>IF(AND(fastLink[[#This Row],[resp_col]]="res",fastLink[[#This Row],[data]]="YES"),fastLink[[#This Row],[data req to resp]],"EMPTY")</f>
        <v>EMPTY</v>
      </c>
      <c r="K14" s="14" t="str">
        <f>IF(AND(fastLink[[#This Row],[resp_col]]="res",fastLink[[#This Row],[data]]="NO"),fastLink[[#This Row],[data req to resp]],"EMPTY")</f>
        <v>EMPTY</v>
      </c>
      <c r="O14" s="16">
        <v>742</v>
      </c>
      <c r="P14" s="14">
        <v>1</v>
      </c>
      <c r="Q14" s="26">
        <v>0.17948717948717949</v>
      </c>
      <c r="R14" s="26">
        <v>1.282051282051282E-2</v>
      </c>
      <c r="S14" s="26"/>
      <c r="T14" s="16" t="s">
        <v>1054</v>
      </c>
      <c r="U14" s="14">
        <v>11</v>
      </c>
      <c r="V14" s="26"/>
      <c r="W14" s="26">
        <v>1</v>
      </c>
      <c r="Y14" s="16">
        <v>1885</v>
      </c>
      <c r="Z14" s="14">
        <v>1</v>
      </c>
      <c r="AA14" s="26">
        <v>0.19402985074626866</v>
      </c>
      <c r="AB14" s="26">
        <v>1.4925373134328358E-2</v>
      </c>
      <c r="AF14" s="16"/>
      <c r="AG14" s="14"/>
    </row>
    <row r="15" spans="1:33" x14ac:dyDescent="0.25">
      <c r="A15" s="14" t="s">
        <v>495</v>
      </c>
      <c r="B15">
        <v>335688413340</v>
      </c>
      <c r="C15" s="14" t="s">
        <v>8744</v>
      </c>
      <c r="D15" s="14" t="s">
        <v>2044</v>
      </c>
      <c r="E15" s="14" t="s">
        <v>3931</v>
      </c>
      <c r="F15" s="14" t="b">
        <f>IF(fastLink[[#This Row],['[TRACECODE']:]]="148 (0x94)","req")</f>
        <v>0</v>
      </c>
      <c r="G15" s="14" t="str">
        <f>IF(fastLink[[#This Row],['[TRACECODE']:]]="149 (0x95)","res","")</f>
        <v>res</v>
      </c>
      <c r="H15" s="14" t="str">
        <f>IF(AND(fastLink[[#This Row],['[TRACECODE']:]]="149 (0x95)",RIGHT(fastLink[[#This Row],[TRACE INFO]],4)&lt;&gt;"0000"),"YES","NO")</f>
        <v>NO</v>
      </c>
      <c r="I15" s="14">
        <f>IF(AND(F14="req",fastLink[[#This Row],[resp_col]]="res"),fastLink[[#This Row],[FRT_DEC]]-B14,"EMPTY")</f>
        <v>2020</v>
      </c>
      <c r="J15" s="14" t="str">
        <f>IF(AND(fastLink[[#This Row],[resp_col]]="res",fastLink[[#This Row],[data]]="YES"),fastLink[[#This Row],[data req to resp]],"EMPTY")</f>
        <v>EMPTY</v>
      </c>
      <c r="K15" s="14">
        <f>IF(AND(fastLink[[#This Row],[resp_col]]="res",fastLink[[#This Row],[data]]="NO"),fastLink[[#This Row],[data req to resp]],"EMPTY")</f>
        <v>2020</v>
      </c>
      <c r="O15" s="16">
        <v>750</v>
      </c>
      <c r="P15" s="14">
        <v>1</v>
      </c>
      <c r="Q15" s="26">
        <v>0.19230769230769232</v>
      </c>
      <c r="R15" s="26">
        <v>1.282051282051282E-2</v>
      </c>
      <c r="S15" s="26"/>
      <c r="Y15" s="16">
        <v>1911</v>
      </c>
      <c r="Z15" s="14">
        <v>1</v>
      </c>
      <c r="AA15" s="26">
        <v>0.20895522388059701</v>
      </c>
      <c r="AB15" s="26">
        <v>1.4925373134328358E-2</v>
      </c>
      <c r="AF15" s="16"/>
      <c r="AG15" s="14"/>
    </row>
    <row r="16" spans="1:33" x14ac:dyDescent="0.25">
      <c r="A16" s="14" t="s">
        <v>539</v>
      </c>
      <c r="B16">
        <v>335688432515</v>
      </c>
      <c r="C16" s="14" t="s">
        <v>8809</v>
      </c>
      <c r="D16" s="14" t="s">
        <v>2043</v>
      </c>
      <c r="E16" s="14" t="s">
        <v>8810</v>
      </c>
      <c r="F16" s="14" t="str">
        <f>IF(fastLink[[#This Row],['[TRACECODE']:]]="148 (0x94)","req")</f>
        <v>req</v>
      </c>
      <c r="G16" s="14" t="str">
        <f>IF(fastLink[[#This Row],['[TRACECODE']:]]="149 (0x95)","res","")</f>
        <v/>
      </c>
      <c r="H16" s="14" t="str">
        <f>IF(AND(fastLink[[#This Row],['[TRACECODE']:]]="149 (0x95)",RIGHT(fastLink[[#This Row],[TRACE INFO]],4)&lt;&gt;"0000"),"YES","NO")</f>
        <v>NO</v>
      </c>
      <c r="I16" s="14" t="str">
        <f>IF(AND(F15="req",fastLink[[#This Row],[resp_col]]="res"),fastLink[[#This Row],[FRT_DEC]]-B15,"EMPTY")</f>
        <v>EMPTY</v>
      </c>
      <c r="J16" s="14" t="str">
        <f>IF(AND(fastLink[[#This Row],[resp_col]]="res",fastLink[[#This Row],[data]]="YES"),fastLink[[#This Row],[data req to resp]],"EMPTY")</f>
        <v>EMPTY</v>
      </c>
      <c r="K16" s="14" t="str">
        <f>IF(AND(fastLink[[#This Row],[resp_col]]="res",fastLink[[#This Row],[data]]="NO"),fastLink[[#This Row],[data req to resp]],"EMPTY")</f>
        <v>EMPTY</v>
      </c>
      <c r="O16" s="16">
        <v>754</v>
      </c>
      <c r="P16" s="14">
        <v>1</v>
      </c>
      <c r="Q16" s="26">
        <v>0.20512820512820512</v>
      </c>
      <c r="R16" s="26">
        <v>1.282051282051282E-2</v>
      </c>
      <c r="S16" s="26"/>
      <c r="Y16" s="16">
        <v>1955</v>
      </c>
      <c r="Z16" s="14">
        <v>1</v>
      </c>
      <c r="AA16" s="26">
        <v>0.22388059701492538</v>
      </c>
      <c r="AB16" s="26">
        <v>1.4925373134328358E-2</v>
      </c>
      <c r="AF16" s="16"/>
      <c r="AG16" s="14"/>
    </row>
    <row r="17" spans="1:33" x14ac:dyDescent="0.25">
      <c r="A17" s="14" t="s">
        <v>653</v>
      </c>
      <c r="B17">
        <v>335688434511</v>
      </c>
      <c r="C17" s="14" t="s">
        <v>8834</v>
      </c>
      <c r="D17" s="14" t="s">
        <v>2044</v>
      </c>
      <c r="E17" s="14" t="s">
        <v>3931</v>
      </c>
      <c r="F17" s="14" t="b">
        <f>IF(fastLink[[#This Row],['[TRACECODE']:]]="148 (0x94)","req")</f>
        <v>0</v>
      </c>
      <c r="G17" s="14" t="str">
        <f>IF(fastLink[[#This Row],['[TRACECODE']:]]="149 (0x95)","res","")</f>
        <v>res</v>
      </c>
      <c r="H17" s="14" t="str">
        <f>IF(AND(fastLink[[#This Row],['[TRACECODE']:]]="149 (0x95)",RIGHT(fastLink[[#This Row],[TRACE INFO]],4)&lt;&gt;"0000"),"YES","NO")</f>
        <v>NO</v>
      </c>
      <c r="I17" s="14">
        <f>IF(AND(F16="req",fastLink[[#This Row],[resp_col]]="res"),fastLink[[#This Row],[FRT_DEC]]-B16,"EMPTY")</f>
        <v>1996</v>
      </c>
      <c r="J17" s="14" t="str">
        <f>IF(AND(fastLink[[#This Row],[resp_col]]="res",fastLink[[#This Row],[data]]="YES"),fastLink[[#This Row],[data req to resp]],"EMPTY")</f>
        <v>EMPTY</v>
      </c>
      <c r="K17" s="14">
        <f>IF(AND(fastLink[[#This Row],[resp_col]]="res",fastLink[[#This Row],[data]]="NO"),fastLink[[#This Row],[data req to resp]],"EMPTY")</f>
        <v>1996</v>
      </c>
      <c r="O17" s="16">
        <v>756</v>
      </c>
      <c r="P17" s="14">
        <v>2</v>
      </c>
      <c r="Q17" s="26">
        <v>0.23076923076923078</v>
      </c>
      <c r="R17" s="26">
        <v>2.564102564102564E-2</v>
      </c>
      <c r="S17" s="26"/>
      <c r="Y17" s="16">
        <v>1959</v>
      </c>
      <c r="Z17" s="14">
        <v>1</v>
      </c>
      <c r="AA17" s="26">
        <v>0.23880597014925373</v>
      </c>
      <c r="AB17" s="26">
        <v>1.4925373134328358E-2</v>
      </c>
      <c r="AF17" s="16"/>
      <c r="AG17" s="14"/>
    </row>
    <row r="18" spans="1:33" x14ac:dyDescent="0.25">
      <c r="A18" s="14" t="s">
        <v>574</v>
      </c>
      <c r="B18">
        <v>335688443655</v>
      </c>
      <c r="C18" s="14" t="s">
        <v>8877</v>
      </c>
      <c r="D18" s="14" t="s">
        <v>2043</v>
      </c>
      <c r="E18" s="14" t="s">
        <v>8878</v>
      </c>
      <c r="F18" s="14" t="str">
        <f>IF(fastLink[[#This Row],['[TRACECODE']:]]="148 (0x94)","req")</f>
        <v>req</v>
      </c>
      <c r="G18" s="14" t="str">
        <f>IF(fastLink[[#This Row],['[TRACECODE']:]]="149 (0x95)","res","")</f>
        <v/>
      </c>
      <c r="H18" s="14" t="str">
        <f>IF(AND(fastLink[[#This Row],['[TRACECODE']:]]="149 (0x95)",RIGHT(fastLink[[#This Row],[TRACE INFO]],4)&lt;&gt;"0000"),"YES","NO")</f>
        <v>NO</v>
      </c>
      <c r="I18" s="14" t="str">
        <f>IF(AND(F17="req",fastLink[[#This Row],[resp_col]]="res"),fastLink[[#This Row],[FRT_DEC]]-B17,"EMPTY")</f>
        <v>EMPTY</v>
      </c>
      <c r="J18" s="14" t="str">
        <f>IF(AND(fastLink[[#This Row],[resp_col]]="res",fastLink[[#This Row],[data]]="YES"),fastLink[[#This Row],[data req to resp]],"EMPTY")</f>
        <v>EMPTY</v>
      </c>
      <c r="K18" s="14" t="str">
        <f>IF(AND(fastLink[[#This Row],[resp_col]]="res",fastLink[[#This Row],[data]]="NO"),fastLink[[#This Row],[data req to resp]],"EMPTY")</f>
        <v>EMPTY</v>
      </c>
      <c r="O18" s="16">
        <v>761</v>
      </c>
      <c r="P18" s="14">
        <v>1</v>
      </c>
      <c r="Q18" s="26">
        <v>0.24358974358974358</v>
      </c>
      <c r="R18" s="26">
        <v>1.282051282051282E-2</v>
      </c>
      <c r="S18" s="26"/>
      <c r="Y18" s="16">
        <v>1961</v>
      </c>
      <c r="Z18" s="14">
        <v>1</v>
      </c>
      <c r="AA18" s="26">
        <v>0.2537313432835821</v>
      </c>
      <c r="AB18" s="26">
        <v>1.4925373134328358E-2</v>
      </c>
      <c r="AF18" s="16"/>
      <c r="AG18" s="14"/>
    </row>
    <row r="19" spans="1:33" x14ac:dyDescent="0.25">
      <c r="A19" s="14" t="s">
        <v>577</v>
      </c>
      <c r="B19">
        <v>335688444342</v>
      </c>
      <c r="C19" s="14" t="s">
        <v>8881</v>
      </c>
      <c r="D19" s="14" t="s">
        <v>2044</v>
      </c>
      <c r="E19" s="14" t="s">
        <v>8882</v>
      </c>
      <c r="F19" s="14" t="b">
        <f>IF(fastLink[[#This Row],['[TRACECODE']:]]="148 (0x94)","req")</f>
        <v>0</v>
      </c>
      <c r="G19" s="14" t="str">
        <f>IF(fastLink[[#This Row],['[TRACECODE']:]]="149 (0x95)","res","")</f>
        <v>res</v>
      </c>
      <c r="H19" s="14" t="str">
        <f>IF(AND(fastLink[[#This Row],['[TRACECODE']:]]="149 (0x95)",RIGHT(fastLink[[#This Row],[TRACE INFO]],4)&lt;&gt;"0000"),"YES","NO")</f>
        <v>YES</v>
      </c>
      <c r="I19" s="14">
        <f>IF(AND(F18="req",fastLink[[#This Row],[resp_col]]="res"),fastLink[[#This Row],[FRT_DEC]]-B18,"EMPTY")</f>
        <v>687</v>
      </c>
      <c r="J19" s="14">
        <f>IF(AND(fastLink[[#This Row],[resp_col]]="res",fastLink[[#This Row],[data]]="YES"),fastLink[[#This Row],[data req to resp]],"EMPTY")</f>
        <v>687</v>
      </c>
      <c r="K19" s="14" t="str">
        <f>IF(AND(fastLink[[#This Row],[resp_col]]="res",fastLink[[#This Row],[data]]="NO"),fastLink[[#This Row],[data req to resp]],"EMPTY")</f>
        <v>EMPTY</v>
      </c>
      <c r="O19" s="16">
        <v>805</v>
      </c>
      <c r="P19" s="14">
        <v>1</v>
      </c>
      <c r="Q19" s="26">
        <v>0.25641025641025639</v>
      </c>
      <c r="R19" s="26">
        <v>1.282051282051282E-2</v>
      </c>
      <c r="S19" s="26"/>
      <c r="Y19" s="16">
        <v>1962</v>
      </c>
      <c r="Z19" s="14">
        <v>1</v>
      </c>
      <c r="AA19" s="26">
        <v>0.26865671641791045</v>
      </c>
      <c r="AB19" s="26">
        <v>1.4925373134328358E-2</v>
      </c>
      <c r="AF19" s="16"/>
      <c r="AG19" s="14"/>
    </row>
    <row r="20" spans="1:33" x14ac:dyDescent="0.25">
      <c r="A20" s="14" t="s">
        <v>889</v>
      </c>
      <c r="B20">
        <v>335688490834</v>
      </c>
      <c r="C20" s="14" t="s">
        <v>8950</v>
      </c>
      <c r="D20" s="14" t="s">
        <v>2043</v>
      </c>
      <c r="E20" s="14" t="s">
        <v>8878</v>
      </c>
      <c r="F20" s="14" t="str">
        <f>IF(fastLink[[#This Row],['[TRACECODE']:]]="148 (0x94)","req")</f>
        <v>req</v>
      </c>
      <c r="G20" s="14" t="str">
        <f>IF(fastLink[[#This Row],['[TRACECODE']:]]="149 (0x95)","res","")</f>
        <v/>
      </c>
      <c r="H20" s="14" t="str">
        <f>IF(AND(fastLink[[#This Row],['[TRACECODE']:]]="149 (0x95)",RIGHT(fastLink[[#This Row],[TRACE INFO]],4)&lt;&gt;"0000"),"YES","NO")</f>
        <v>NO</v>
      </c>
      <c r="I20" s="14" t="str">
        <f>IF(AND(F19="req",fastLink[[#This Row],[resp_col]]="res"),fastLink[[#This Row],[FRT_DEC]]-B19,"EMPTY")</f>
        <v>EMPTY</v>
      </c>
      <c r="J20" s="14" t="str">
        <f>IF(AND(fastLink[[#This Row],[resp_col]]="res",fastLink[[#This Row],[data]]="YES"),fastLink[[#This Row],[data req to resp]],"EMPTY")</f>
        <v>EMPTY</v>
      </c>
      <c r="K20" s="14" t="str">
        <f>IF(AND(fastLink[[#This Row],[resp_col]]="res",fastLink[[#This Row],[data]]="NO"),fastLink[[#This Row],[data req to resp]],"EMPTY")</f>
        <v>EMPTY</v>
      </c>
      <c r="O20" s="16">
        <v>1444</v>
      </c>
      <c r="P20" s="14">
        <v>1</v>
      </c>
      <c r="Q20" s="26">
        <v>0.26923076923076922</v>
      </c>
      <c r="R20" s="26">
        <v>1.282051282051282E-2</v>
      </c>
      <c r="S20" s="26"/>
      <c r="Y20" s="16">
        <v>1966</v>
      </c>
      <c r="Z20" s="14">
        <v>1</v>
      </c>
      <c r="AA20" s="26">
        <v>0.28358208955223879</v>
      </c>
      <c r="AB20" s="26">
        <v>1.4925373134328358E-2</v>
      </c>
      <c r="AF20" s="16"/>
      <c r="AG20" s="14"/>
    </row>
    <row r="21" spans="1:33" x14ac:dyDescent="0.25">
      <c r="A21" s="14" t="s">
        <v>892</v>
      </c>
      <c r="B21">
        <v>335688491553</v>
      </c>
      <c r="C21" s="14" t="s">
        <v>8954</v>
      </c>
      <c r="D21" s="14" t="s">
        <v>2044</v>
      </c>
      <c r="E21" s="14" t="s">
        <v>2046</v>
      </c>
      <c r="F21" s="14" t="b">
        <f>IF(fastLink[[#This Row],['[TRACECODE']:]]="148 (0x94)","req")</f>
        <v>0</v>
      </c>
      <c r="G21" s="14" t="str">
        <f>IF(fastLink[[#This Row],['[TRACECODE']:]]="149 (0x95)","res","")</f>
        <v>res</v>
      </c>
      <c r="H21" s="14" t="str">
        <f>IF(AND(fastLink[[#This Row],['[TRACECODE']:]]="149 (0x95)",RIGHT(fastLink[[#This Row],[TRACE INFO]],4)&lt;&gt;"0000"),"YES","NO")</f>
        <v>NO</v>
      </c>
      <c r="I21" s="14">
        <f>IF(AND(F20="req",fastLink[[#This Row],[resp_col]]="res"),fastLink[[#This Row],[FRT_DEC]]-B20,"EMPTY")</f>
        <v>719</v>
      </c>
      <c r="J21" s="14" t="str">
        <f>IF(AND(fastLink[[#This Row],[resp_col]]="res",fastLink[[#This Row],[data]]="YES"),fastLink[[#This Row],[data req to resp]],"EMPTY")</f>
        <v>EMPTY</v>
      </c>
      <c r="K21" s="14">
        <f>IF(AND(fastLink[[#This Row],[resp_col]]="res",fastLink[[#This Row],[data]]="NO"),fastLink[[#This Row],[data req to resp]],"EMPTY")</f>
        <v>719</v>
      </c>
      <c r="O21" s="16">
        <v>1580</v>
      </c>
      <c r="P21" s="14">
        <v>1</v>
      </c>
      <c r="Q21" s="26">
        <v>0.28205128205128205</v>
      </c>
      <c r="R21" s="26">
        <v>1.282051282051282E-2</v>
      </c>
      <c r="S21" s="26"/>
      <c r="Y21" s="16">
        <v>1968</v>
      </c>
      <c r="Z21" s="14">
        <v>1</v>
      </c>
      <c r="AA21" s="26">
        <v>0.29850746268656714</v>
      </c>
      <c r="AB21" s="26">
        <v>1.4925373134328358E-2</v>
      </c>
      <c r="AF21" s="16"/>
      <c r="AG21" s="14"/>
    </row>
    <row r="22" spans="1:33" x14ac:dyDescent="0.25">
      <c r="A22" s="14" t="s">
        <v>1178</v>
      </c>
      <c r="B22">
        <v>335689292160</v>
      </c>
      <c r="C22" s="14" t="s">
        <v>9167</v>
      </c>
      <c r="D22" s="14" t="s">
        <v>2043</v>
      </c>
      <c r="E22" s="14" t="s">
        <v>9168</v>
      </c>
      <c r="F22" s="14" t="str">
        <f>IF(fastLink[[#This Row],['[TRACECODE']:]]="148 (0x94)","req")</f>
        <v>req</v>
      </c>
      <c r="G22" s="14" t="str">
        <f>IF(fastLink[[#This Row],['[TRACECODE']:]]="149 (0x95)","res","")</f>
        <v/>
      </c>
      <c r="H22" s="14" t="str">
        <f>IF(AND(fastLink[[#This Row],['[TRACECODE']:]]="149 (0x95)",RIGHT(fastLink[[#This Row],[TRACE INFO]],4)&lt;&gt;"0000"),"YES","NO")</f>
        <v>NO</v>
      </c>
      <c r="I22" s="14" t="str">
        <f>IF(AND(F21="req",fastLink[[#This Row],[resp_col]]="res"),fastLink[[#This Row],[FRT_DEC]]-B21,"EMPTY")</f>
        <v>EMPTY</v>
      </c>
      <c r="J22" s="14" t="str">
        <f>IF(AND(fastLink[[#This Row],[resp_col]]="res",fastLink[[#This Row],[data]]="YES"),fastLink[[#This Row],[data req to resp]],"EMPTY")</f>
        <v>EMPTY</v>
      </c>
      <c r="K22" s="14" t="str">
        <f>IF(AND(fastLink[[#This Row],[resp_col]]="res",fastLink[[#This Row],[data]]="NO"),fastLink[[#This Row],[data req to resp]],"EMPTY")</f>
        <v>EMPTY</v>
      </c>
      <c r="O22" s="16">
        <v>1883</v>
      </c>
      <c r="P22" s="14">
        <v>1</v>
      </c>
      <c r="Q22" s="26">
        <v>0.29487179487179488</v>
      </c>
      <c r="R22" s="26">
        <v>1.282051282051282E-2</v>
      </c>
      <c r="S22" s="26"/>
      <c r="Y22" s="16">
        <v>1969</v>
      </c>
      <c r="Z22" s="14">
        <v>1</v>
      </c>
      <c r="AA22" s="26">
        <v>0.31343283582089554</v>
      </c>
      <c r="AB22" s="26">
        <v>1.4925373134328358E-2</v>
      </c>
      <c r="AF22" s="16"/>
      <c r="AG22" s="14"/>
    </row>
    <row r="23" spans="1:33" x14ac:dyDescent="0.25">
      <c r="A23" s="14" t="s">
        <v>1200</v>
      </c>
      <c r="B23">
        <v>335689294173</v>
      </c>
      <c r="C23" s="14" t="s">
        <v>9193</v>
      </c>
      <c r="D23" s="14" t="s">
        <v>2044</v>
      </c>
      <c r="E23" s="14" t="s">
        <v>3931</v>
      </c>
      <c r="F23" s="14" t="b">
        <f>IF(fastLink[[#This Row],['[TRACECODE']:]]="148 (0x94)","req")</f>
        <v>0</v>
      </c>
      <c r="G23" s="14" t="str">
        <f>IF(fastLink[[#This Row],['[TRACECODE']:]]="149 (0x95)","res","")</f>
        <v>res</v>
      </c>
      <c r="H23" s="14" t="str">
        <f>IF(AND(fastLink[[#This Row],['[TRACECODE']:]]="149 (0x95)",RIGHT(fastLink[[#This Row],[TRACE INFO]],4)&lt;&gt;"0000"),"YES","NO")</f>
        <v>NO</v>
      </c>
      <c r="I23" s="14">
        <f>IF(AND(F22="req",fastLink[[#This Row],[resp_col]]="res"),fastLink[[#This Row],[FRT_DEC]]-B22,"EMPTY")</f>
        <v>2013</v>
      </c>
      <c r="J23" s="14" t="str">
        <f>IF(AND(fastLink[[#This Row],[resp_col]]="res",fastLink[[#This Row],[data]]="YES"),fastLink[[#This Row],[data req to resp]],"EMPTY")</f>
        <v>EMPTY</v>
      </c>
      <c r="K23" s="14">
        <f>IF(AND(fastLink[[#This Row],[resp_col]]="res",fastLink[[#This Row],[data]]="NO"),fastLink[[#This Row],[data req to resp]],"EMPTY")</f>
        <v>2013</v>
      </c>
      <c r="O23" s="16">
        <v>1885</v>
      </c>
      <c r="P23" s="14">
        <v>1</v>
      </c>
      <c r="Q23" s="26">
        <v>0.30769230769230771</v>
      </c>
      <c r="R23" s="26">
        <v>1.282051282051282E-2</v>
      </c>
      <c r="S23" s="26"/>
      <c r="Y23" s="16">
        <v>1970</v>
      </c>
      <c r="Z23" s="14">
        <v>1</v>
      </c>
      <c r="AA23" s="26">
        <v>0.32835820895522388</v>
      </c>
      <c r="AB23" s="26">
        <v>1.4925373134328358E-2</v>
      </c>
      <c r="AF23" s="16"/>
      <c r="AG23" s="14"/>
    </row>
    <row r="24" spans="1:33" x14ac:dyDescent="0.25">
      <c r="A24" s="14" t="s">
        <v>1256</v>
      </c>
      <c r="B24">
        <v>335689313375</v>
      </c>
      <c r="C24" s="14" t="s">
        <v>9258</v>
      </c>
      <c r="D24" s="14" t="s">
        <v>2043</v>
      </c>
      <c r="E24" s="14" t="s">
        <v>9259</v>
      </c>
      <c r="F24" s="14" t="str">
        <f>IF(fastLink[[#This Row],['[TRACECODE']:]]="148 (0x94)","req")</f>
        <v>req</v>
      </c>
      <c r="G24" s="14" t="str">
        <f>IF(fastLink[[#This Row],['[TRACECODE']:]]="149 (0x95)","res","")</f>
        <v/>
      </c>
      <c r="H24" s="14" t="str">
        <f>IF(AND(fastLink[[#This Row],['[TRACECODE']:]]="149 (0x95)",RIGHT(fastLink[[#This Row],[TRACE INFO]],4)&lt;&gt;"0000"),"YES","NO")</f>
        <v>NO</v>
      </c>
      <c r="I24" s="14" t="str">
        <f>IF(AND(F23="req",fastLink[[#This Row],[resp_col]]="res"),fastLink[[#This Row],[FRT_DEC]]-B23,"EMPTY")</f>
        <v>EMPTY</v>
      </c>
      <c r="J24" s="14" t="str">
        <f>IF(AND(fastLink[[#This Row],[resp_col]]="res",fastLink[[#This Row],[data]]="YES"),fastLink[[#This Row],[data req to resp]],"EMPTY")</f>
        <v>EMPTY</v>
      </c>
      <c r="K24" s="14" t="str">
        <f>IF(AND(fastLink[[#This Row],[resp_col]]="res",fastLink[[#This Row],[data]]="NO"),fastLink[[#This Row],[data req to resp]],"EMPTY")</f>
        <v>EMPTY</v>
      </c>
      <c r="O24" s="16">
        <v>1911</v>
      </c>
      <c r="P24" s="14">
        <v>1</v>
      </c>
      <c r="Q24" s="26">
        <v>0.32051282051282054</v>
      </c>
      <c r="R24" s="26">
        <v>1.282051282051282E-2</v>
      </c>
      <c r="S24" s="26"/>
      <c r="Y24" s="16">
        <v>1971</v>
      </c>
      <c r="Z24" s="14">
        <v>1</v>
      </c>
      <c r="AA24" s="26">
        <v>0.34328358208955223</v>
      </c>
      <c r="AB24" s="26">
        <v>1.4925373134328358E-2</v>
      </c>
      <c r="AF24" s="16"/>
      <c r="AG24" s="14"/>
    </row>
    <row r="25" spans="1:33" x14ac:dyDescent="0.25">
      <c r="A25" s="14" t="s">
        <v>1278</v>
      </c>
      <c r="B25">
        <v>335689315330</v>
      </c>
      <c r="C25" s="14" t="s">
        <v>9283</v>
      </c>
      <c r="D25" s="14" t="s">
        <v>2044</v>
      </c>
      <c r="E25" s="14" t="s">
        <v>3931</v>
      </c>
      <c r="F25" s="14" t="b">
        <f>IF(fastLink[[#This Row],['[TRACECODE']:]]="148 (0x94)","req")</f>
        <v>0</v>
      </c>
      <c r="G25" s="14" t="str">
        <f>IF(fastLink[[#This Row],['[TRACECODE']:]]="149 (0x95)","res","")</f>
        <v>res</v>
      </c>
      <c r="H25" s="14" t="str">
        <f>IF(AND(fastLink[[#This Row],['[TRACECODE']:]]="149 (0x95)",RIGHT(fastLink[[#This Row],[TRACE INFO]],4)&lt;&gt;"0000"),"YES","NO")</f>
        <v>NO</v>
      </c>
      <c r="I25" s="14">
        <f>IF(AND(F24="req",fastLink[[#This Row],[resp_col]]="res"),fastLink[[#This Row],[FRT_DEC]]-B24,"EMPTY")</f>
        <v>1955</v>
      </c>
      <c r="J25" s="14" t="str">
        <f>IF(AND(fastLink[[#This Row],[resp_col]]="res",fastLink[[#This Row],[data]]="YES"),fastLink[[#This Row],[data req to resp]],"EMPTY")</f>
        <v>EMPTY</v>
      </c>
      <c r="K25" s="14">
        <f>IF(AND(fastLink[[#This Row],[resp_col]]="res",fastLink[[#This Row],[data]]="NO"),fastLink[[#This Row],[data req to resp]],"EMPTY")</f>
        <v>1955</v>
      </c>
      <c r="O25" s="16">
        <v>1955</v>
      </c>
      <c r="P25" s="14">
        <v>1</v>
      </c>
      <c r="Q25" s="26">
        <v>0.33333333333333331</v>
      </c>
      <c r="R25" s="26">
        <v>1.282051282051282E-2</v>
      </c>
      <c r="S25" s="26"/>
      <c r="Y25" s="16">
        <v>1972</v>
      </c>
      <c r="Z25" s="14">
        <v>1</v>
      </c>
      <c r="AA25" s="26">
        <v>0.35820895522388058</v>
      </c>
      <c r="AB25" s="26">
        <v>1.4925373134328358E-2</v>
      </c>
      <c r="AF25" s="16"/>
      <c r="AG25" s="14"/>
    </row>
    <row r="26" spans="1:33" x14ac:dyDescent="0.25">
      <c r="A26" s="14" t="s">
        <v>1334</v>
      </c>
      <c r="B26">
        <v>335689334506</v>
      </c>
      <c r="C26" s="14" t="s">
        <v>9348</v>
      </c>
      <c r="D26" s="14" t="s">
        <v>2043</v>
      </c>
      <c r="E26" s="14" t="s">
        <v>9349</v>
      </c>
      <c r="F26" s="14" t="str">
        <f>IF(fastLink[[#This Row],['[TRACECODE']:]]="148 (0x94)","req")</f>
        <v>req</v>
      </c>
      <c r="G26" s="14" t="str">
        <f>IF(fastLink[[#This Row],['[TRACECODE']:]]="149 (0x95)","res","")</f>
        <v/>
      </c>
      <c r="H26" s="14" t="str">
        <f>IF(AND(fastLink[[#This Row],['[TRACECODE']:]]="149 (0x95)",RIGHT(fastLink[[#This Row],[TRACE INFO]],4)&lt;&gt;"0000"),"YES","NO")</f>
        <v>NO</v>
      </c>
      <c r="I26" s="14" t="str">
        <f>IF(AND(F25="req",fastLink[[#This Row],[resp_col]]="res"),fastLink[[#This Row],[FRT_DEC]]-B25,"EMPTY")</f>
        <v>EMPTY</v>
      </c>
      <c r="J26" s="14" t="str">
        <f>IF(AND(fastLink[[#This Row],[resp_col]]="res",fastLink[[#This Row],[data]]="YES"),fastLink[[#This Row],[data req to resp]],"EMPTY")</f>
        <v>EMPTY</v>
      </c>
      <c r="K26" s="14" t="str">
        <f>IF(AND(fastLink[[#This Row],[resp_col]]="res",fastLink[[#This Row],[data]]="NO"),fastLink[[#This Row],[data req to resp]],"EMPTY")</f>
        <v>EMPTY</v>
      </c>
      <c r="O26" s="16">
        <v>1959</v>
      </c>
      <c r="P26" s="14">
        <v>1</v>
      </c>
      <c r="Q26" s="26">
        <v>0.34615384615384615</v>
      </c>
      <c r="R26" s="26">
        <v>1.282051282051282E-2</v>
      </c>
      <c r="S26" s="26"/>
      <c r="Y26" s="16">
        <v>1973</v>
      </c>
      <c r="Z26" s="14">
        <v>2</v>
      </c>
      <c r="AA26" s="26">
        <v>0.38805970149253732</v>
      </c>
      <c r="AB26" s="26">
        <v>2.9850746268656716E-2</v>
      </c>
      <c r="AF26" s="16"/>
      <c r="AG26" s="14"/>
    </row>
    <row r="27" spans="1:33" x14ac:dyDescent="0.25">
      <c r="A27" s="14" t="s">
        <v>1356</v>
      </c>
      <c r="B27">
        <v>335689336475</v>
      </c>
      <c r="C27" s="14" t="s">
        <v>9373</v>
      </c>
      <c r="D27" s="14" t="s">
        <v>2044</v>
      </c>
      <c r="E27" s="14" t="s">
        <v>3931</v>
      </c>
      <c r="F27" s="14" t="b">
        <f>IF(fastLink[[#This Row],['[TRACECODE']:]]="148 (0x94)","req")</f>
        <v>0</v>
      </c>
      <c r="G27" s="14" t="str">
        <f>IF(fastLink[[#This Row],['[TRACECODE']:]]="149 (0x95)","res","")</f>
        <v>res</v>
      </c>
      <c r="H27" s="14" t="str">
        <f>IF(AND(fastLink[[#This Row],['[TRACECODE']:]]="149 (0x95)",RIGHT(fastLink[[#This Row],[TRACE INFO]],4)&lt;&gt;"0000"),"YES","NO")</f>
        <v>NO</v>
      </c>
      <c r="I27" s="14">
        <f>IF(AND(F26="req",fastLink[[#This Row],[resp_col]]="res"),fastLink[[#This Row],[FRT_DEC]]-B26,"EMPTY")</f>
        <v>1969</v>
      </c>
      <c r="J27" s="14" t="str">
        <f>IF(AND(fastLink[[#This Row],[resp_col]]="res",fastLink[[#This Row],[data]]="YES"),fastLink[[#This Row],[data req to resp]],"EMPTY")</f>
        <v>EMPTY</v>
      </c>
      <c r="K27" s="14">
        <f>IF(AND(fastLink[[#This Row],[resp_col]]="res",fastLink[[#This Row],[data]]="NO"),fastLink[[#This Row],[data req to resp]],"EMPTY")</f>
        <v>1969</v>
      </c>
      <c r="O27" s="16">
        <v>1961</v>
      </c>
      <c r="P27" s="14">
        <v>1</v>
      </c>
      <c r="Q27" s="26">
        <v>0.35897435897435898</v>
      </c>
      <c r="R27" s="26">
        <v>1.282051282051282E-2</v>
      </c>
      <c r="S27" s="26"/>
      <c r="Y27" s="16">
        <v>1974</v>
      </c>
      <c r="Z27" s="14">
        <v>1</v>
      </c>
      <c r="AA27" s="26">
        <v>0.40298507462686567</v>
      </c>
      <c r="AB27" s="26">
        <v>1.4925373134328358E-2</v>
      </c>
      <c r="AF27" s="16"/>
      <c r="AG27" s="14"/>
    </row>
    <row r="28" spans="1:33" x14ac:dyDescent="0.25">
      <c r="A28" s="14" t="s">
        <v>1412</v>
      </c>
      <c r="B28">
        <v>335689355885</v>
      </c>
      <c r="C28" s="14" t="s">
        <v>9438</v>
      </c>
      <c r="D28" s="14" t="s">
        <v>2043</v>
      </c>
      <c r="E28" s="14" t="s">
        <v>9439</v>
      </c>
      <c r="F28" s="14" t="str">
        <f>IF(fastLink[[#This Row],['[TRACECODE']:]]="148 (0x94)","req")</f>
        <v>req</v>
      </c>
      <c r="G28" s="14" t="str">
        <f>IF(fastLink[[#This Row],['[TRACECODE']:]]="149 (0x95)","res","")</f>
        <v/>
      </c>
      <c r="H28" s="14" t="str">
        <f>IF(AND(fastLink[[#This Row],['[TRACECODE']:]]="149 (0x95)",RIGHT(fastLink[[#This Row],[TRACE INFO]],4)&lt;&gt;"0000"),"YES","NO")</f>
        <v>NO</v>
      </c>
      <c r="I28" s="14" t="str">
        <f>IF(AND(F27="req",fastLink[[#This Row],[resp_col]]="res"),fastLink[[#This Row],[FRT_DEC]]-B27,"EMPTY")</f>
        <v>EMPTY</v>
      </c>
      <c r="J28" s="14" t="str">
        <f>IF(AND(fastLink[[#This Row],[resp_col]]="res",fastLink[[#This Row],[data]]="YES"),fastLink[[#This Row],[data req to resp]],"EMPTY")</f>
        <v>EMPTY</v>
      </c>
      <c r="K28" s="14" t="str">
        <f>IF(AND(fastLink[[#This Row],[resp_col]]="res",fastLink[[#This Row],[data]]="NO"),fastLink[[#This Row],[data req to resp]],"EMPTY")</f>
        <v>EMPTY</v>
      </c>
      <c r="O28" s="16">
        <v>1962</v>
      </c>
      <c r="P28" s="14">
        <v>1</v>
      </c>
      <c r="Q28" s="26">
        <v>0.37179487179487181</v>
      </c>
      <c r="R28" s="26">
        <v>1.282051282051282E-2</v>
      </c>
      <c r="S28" s="26"/>
      <c r="Y28" s="16">
        <v>1975</v>
      </c>
      <c r="Z28" s="14">
        <v>1</v>
      </c>
      <c r="AA28" s="26">
        <v>0.41791044776119401</v>
      </c>
      <c r="AB28" s="26">
        <v>1.4925373134328358E-2</v>
      </c>
      <c r="AF28" s="16"/>
      <c r="AG28" s="14"/>
    </row>
    <row r="29" spans="1:33" x14ac:dyDescent="0.25">
      <c r="A29" s="14" t="s">
        <v>1434</v>
      </c>
      <c r="B29">
        <v>335689357928</v>
      </c>
      <c r="C29" s="14" t="s">
        <v>9463</v>
      </c>
      <c r="D29" s="14" t="s">
        <v>2044</v>
      </c>
      <c r="E29" s="14" t="s">
        <v>3931</v>
      </c>
      <c r="F29" s="14" t="b">
        <f>IF(fastLink[[#This Row],['[TRACECODE']:]]="148 (0x94)","req")</f>
        <v>0</v>
      </c>
      <c r="G29" s="14" t="str">
        <f>IF(fastLink[[#This Row],['[TRACECODE']:]]="149 (0x95)","res","")</f>
        <v>res</v>
      </c>
      <c r="H29" s="14" t="str">
        <f>IF(AND(fastLink[[#This Row],['[TRACECODE']:]]="149 (0x95)",RIGHT(fastLink[[#This Row],[TRACE INFO]],4)&lt;&gt;"0000"),"YES","NO")</f>
        <v>NO</v>
      </c>
      <c r="I29" s="14">
        <f>IF(AND(F28="req",fastLink[[#This Row],[resp_col]]="res"),fastLink[[#This Row],[FRT_DEC]]-B28,"EMPTY")</f>
        <v>2043</v>
      </c>
      <c r="J29" s="14" t="str">
        <f>IF(AND(fastLink[[#This Row],[resp_col]]="res",fastLink[[#This Row],[data]]="YES"),fastLink[[#This Row],[data req to resp]],"EMPTY")</f>
        <v>EMPTY</v>
      </c>
      <c r="K29" s="14">
        <f>IF(AND(fastLink[[#This Row],[resp_col]]="res",fastLink[[#This Row],[data]]="NO"),fastLink[[#This Row],[data req to resp]],"EMPTY")</f>
        <v>2043</v>
      </c>
      <c r="O29" s="16">
        <v>1966</v>
      </c>
      <c r="P29" s="14">
        <v>1</v>
      </c>
      <c r="Q29" s="26">
        <v>0.38461538461538464</v>
      </c>
      <c r="R29" s="26">
        <v>1.282051282051282E-2</v>
      </c>
      <c r="S29" s="26"/>
      <c r="Y29" s="16">
        <v>1977</v>
      </c>
      <c r="Z29" s="14">
        <v>1</v>
      </c>
      <c r="AA29" s="26">
        <v>0.43283582089552236</v>
      </c>
      <c r="AB29" s="26">
        <v>1.4925373134328358E-2</v>
      </c>
      <c r="AF29" s="16"/>
      <c r="AG29" s="14"/>
    </row>
    <row r="30" spans="1:33" x14ac:dyDescent="0.25">
      <c r="A30" s="14" t="s">
        <v>1490</v>
      </c>
      <c r="B30">
        <v>335689379884</v>
      </c>
      <c r="C30" s="14" t="s">
        <v>9528</v>
      </c>
      <c r="D30" s="14" t="s">
        <v>2043</v>
      </c>
      <c r="E30" s="14" t="s">
        <v>9529</v>
      </c>
      <c r="F30" s="14" t="str">
        <f>IF(fastLink[[#This Row],['[TRACECODE']:]]="148 (0x94)","req")</f>
        <v>req</v>
      </c>
      <c r="G30" s="14" t="str">
        <f>IF(fastLink[[#This Row],['[TRACECODE']:]]="149 (0x95)","res","")</f>
        <v/>
      </c>
      <c r="H30" s="14" t="str">
        <f>IF(AND(fastLink[[#This Row],['[TRACECODE']:]]="149 (0x95)",RIGHT(fastLink[[#This Row],[TRACE INFO]],4)&lt;&gt;"0000"),"YES","NO")</f>
        <v>NO</v>
      </c>
      <c r="I30" s="14" t="str">
        <f>IF(AND(F29="req",fastLink[[#This Row],[resp_col]]="res"),fastLink[[#This Row],[FRT_DEC]]-B29,"EMPTY")</f>
        <v>EMPTY</v>
      </c>
      <c r="J30" s="14" t="str">
        <f>IF(AND(fastLink[[#This Row],[resp_col]]="res",fastLink[[#This Row],[data]]="YES"),fastLink[[#This Row],[data req to resp]],"EMPTY")</f>
        <v>EMPTY</v>
      </c>
      <c r="K30" s="14" t="str">
        <f>IF(AND(fastLink[[#This Row],[resp_col]]="res",fastLink[[#This Row],[data]]="NO"),fastLink[[#This Row],[data req to resp]],"EMPTY")</f>
        <v>EMPTY</v>
      </c>
      <c r="O30" s="16">
        <v>1968</v>
      </c>
      <c r="P30" s="14">
        <v>1</v>
      </c>
      <c r="Q30" s="26">
        <v>0.39743589743589741</v>
      </c>
      <c r="R30" s="26">
        <v>1.282051282051282E-2</v>
      </c>
      <c r="S30" s="26"/>
      <c r="Y30" s="16">
        <v>1978</v>
      </c>
      <c r="Z30" s="14">
        <v>1</v>
      </c>
      <c r="AA30" s="26">
        <v>0.44776119402985076</v>
      </c>
      <c r="AB30" s="26">
        <v>1.4925373134328358E-2</v>
      </c>
      <c r="AF30" s="16"/>
      <c r="AG30" s="14"/>
    </row>
    <row r="31" spans="1:33" x14ac:dyDescent="0.25">
      <c r="A31" s="14" t="s">
        <v>1512</v>
      </c>
      <c r="B31">
        <v>335689381769</v>
      </c>
      <c r="C31" s="14" t="s">
        <v>9553</v>
      </c>
      <c r="D31" s="14" t="s">
        <v>2044</v>
      </c>
      <c r="E31" s="14" t="s">
        <v>3931</v>
      </c>
      <c r="F31" s="14" t="b">
        <f>IF(fastLink[[#This Row],['[TRACECODE']:]]="148 (0x94)","req")</f>
        <v>0</v>
      </c>
      <c r="G31" s="14" t="str">
        <f>IF(fastLink[[#This Row],['[TRACECODE']:]]="149 (0x95)","res","")</f>
        <v>res</v>
      </c>
      <c r="H31" s="14" t="str">
        <f>IF(AND(fastLink[[#This Row],['[TRACECODE']:]]="149 (0x95)",RIGHT(fastLink[[#This Row],[TRACE INFO]],4)&lt;&gt;"0000"),"YES","NO")</f>
        <v>NO</v>
      </c>
      <c r="I31" s="14">
        <f>IF(AND(F30="req",fastLink[[#This Row],[resp_col]]="res"),fastLink[[#This Row],[FRT_DEC]]-B30,"EMPTY")</f>
        <v>1885</v>
      </c>
      <c r="J31" s="14" t="str">
        <f>IF(AND(fastLink[[#This Row],[resp_col]]="res",fastLink[[#This Row],[data]]="YES"),fastLink[[#This Row],[data req to resp]],"EMPTY")</f>
        <v>EMPTY</v>
      </c>
      <c r="K31" s="14">
        <f>IF(AND(fastLink[[#This Row],[resp_col]]="res",fastLink[[#This Row],[data]]="NO"),fastLink[[#This Row],[data req to resp]],"EMPTY")</f>
        <v>1885</v>
      </c>
      <c r="O31" s="16">
        <v>1969</v>
      </c>
      <c r="P31" s="14">
        <v>1</v>
      </c>
      <c r="Q31" s="26">
        <v>0.41025641025641024</v>
      </c>
      <c r="R31" s="26">
        <v>1.282051282051282E-2</v>
      </c>
      <c r="S31" s="26"/>
      <c r="Y31" s="16">
        <v>1980</v>
      </c>
      <c r="Z31" s="14">
        <v>2</v>
      </c>
      <c r="AA31" s="26">
        <v>0.47761194029850745</v>
      </c>
      <c r="AB31" s="26">
        <v>2.9850746268656716E-2</v>
      </c>
      <c r="AF31" s="16"/>
      <c r="AG31" s="14"/>
    </row>
    <row r="32" spans="1:33" x14ac:dyDescent="0.25">
      <c r="A32" s="14" t="s">
        <v>1572</v>
      </c>
      <c r="B32">
        <v>335689401302</v>
      </c>
      <c r="C32" s="14" t="s">
        <v>9622</v>
      </c>
      <c r="D32" s="14" t="s">
        <v>2043</v>
      </c>
      <c r="E32" s="14" t="s">
        <v>9623</v>
      </c>
      <c r="F32" s="14" t="str">
        <f>IF(fastLink[[#This Row],['[TRACECODE']:]]="148 (0x94)","req")</f>
        <v>req</v>
      </c>
      <c r="G32" s="14" t="str">
        <f>IF(fastLink[[#This Row],['[TRACECODE']:]]="149 (0x95)","res","")</f>
        <v/>
      </c>
      <c r="H32" s="14" t="str">
        <f>IF(AND(fastLink[[#This Row],['[TRACECODE']:]]="149 (0x95)",RIGHT(fastLink[[#This Row],[TRACE INFO]],4)&lt;&gt;"0000"),"YES","NO")</f>
        <v>NO</v>
      </c>
      <c r="I32" s="14" t="str">
        <f>IF(AND(F31="req",fastLink[[#This Row],[resp_col]]="res"),fastLink[[#This Row],[FRT_DEC]]-B31,"EMPTY")</f>
        <v>EMPTY</v>
      </c>
      <c r="J32" s="14" t="str">
        <f>IF(AND(fastLink[[#This Row],[resp_col]]="res",fastLink[[#This Row],[data]]="YES"),fastLink[[#This Row],[data req to resp]],"EMPTY")</f>
        <v>EMPTY</v>
      </c>
      <c r="K32" s="14" t="str">
        <f>IF(AND(fastLink[[#This Row],[resp_col]]="res",fastLink[[#This Row],[data]]="NO"),fastLink[[#This Row],[data req to resp]],"EMPTY")</f>
        <v>EMPTY</v>
      </c>
      <c r="O32" s="16">
        <v>1970</v>
      </c>
      <c r="P32" s="14">
        <v>1</v>
      </c>
      <c r="Q32" s="26">
        <v>0.42307692307692307</v>
      </c>
      <c r="R32" s="26">
        <v>1.282051282051282E-2</v>
      </c>
      <c r="S32" s="26"/>
      <c r="Y32" s="16">
        <v>1981</v>
      </c>
      <c r="Z32" s="14">
        <v>2</v>
      </c>
      <c r="AA32" s="26">
        <v>0.5074626865671642</v>
      </c>
      <c r="AB32" s="26">
        <v>2.9850746268656716E-2</v>
      </c>
      <c r="AF32" s="16"/>
      <c r="AG32" s="14"/>
    </row>
    <row r="33" spans="1:33" x14ac:dyDescent="0.25">
      <c r="A33" s="14" t="s">
        <v>1594</v>
      </c>
      <c r="B33">
        <v>335689403286</v>
      </c>
      <c r="C33" s="14" t="s">
        <v>9648</v>
      </c>
      <c r="D33" s="14" t="s">
        <v>2044</v>
      </c>
      <c r="E33" s="14" t="s">
        <v>3931</v>
      </c>
      <c r="F33" s="14" t="b">
        <f>IF(fastLink[[#This Row],['[TRACECODE']:]]="148 (0x94)","req")</f>
        <v>0</v>
      </c>
      <c r="G33" s="14" t="str">
        <f>IF(fastLink[[#This Row],['[TRACECODE']:]]="149 (0x95)","res","")</f>
        <v>res</v>
      </c>
      <c r="H33" s="14" t="str">
        <f>IF(AND(fastLink[[#This Row],['[TRACECODE']:]]="149 (0x95)",RIGHT(fastLink[[#This Row],[TRACE INFO]],4)&lt;&gt;"0000"),"YES","NO")</f>
        <v>NO</v>
      </c>
      <c r="I33" s="14">
        <f>IF(AND(F32="req",fastLink[[#This Row],[resp_col]]="res"),fastLink[[#This Row],[FRT_DEC]]-B32,"EMPTY")</f>
        <v>1984</v>
      </c>
      <c r="J33" s="14" t="str">
        <f>IF(AND(fastLink[[#This Row],[resp_col]]="res",fastLink[[#This Row],[data]]="YES"),fastLink[[#This Row],[data req to resp]],"EMPTY")</f>
        <v>EMPTY</v>
      </c>
      <c r="K33" s="14">
        <f>IF(AND(fastLink[[#This Row],[resp_col]]="res",fastLink[[#This Row],[data]]="NO"),fastLink[[#This Row],[data req to resp]],"EMPTY")</f>
        <v>1984</v>
      </c>
      <c r="O33" s="16">
        <v>1971</v>
      </c>
      <c r="P33" s="14">
        <v>1</v>
      </c>
      <c r="Q33" s="26">
        <v>0.4358974358974359</v>
      </c>
      <c r="R33" s="26">
        <v>1.282051282051282E-2</v>
      </c>
      <c r="S33" s="26"/>
      <c r="Y33" s="16">
        <v>1982</v>
      </c>
      <c r="Z33" s="14">
        <v>3</v>
      </c>
      <c r="AA33" s="26">
        <v>0.55223880597014929</v>
      </c>
      <c r="AB33" s="26">
        <v>4.4776119402985072E-2</v>
      </c>
      <c r="AF33" s="16"/>
      <c r="AG33" s="14"/>
    </row>
    <row r="34" spans="1:33" x14ac:dyDescent="0.25">
      <c r="A34" s="14" t="s">
        <v>1651</v>
      </c>
      <c r="B34">
        <v>335689422457</v>
      </c>
      <c r="C34" s="14" t="s">
        <v>9715</v>
      </c>
      <c r="D34" s="14" t="s">
        <v>2043</v>
      </c>
      <c r="E34" s="14" t="s">
        <v>9716</v>
      </c>
      <c r="F34" s="14" t="str">
        <f>IF(fastLink[[#This Row],['[TRACECODE']:]]="148 (0x94)","req")</f>
        <v>req</v>
      </c>
      <c r="G34" s="14" t="str">
        <f>IF(fastLink[[#This Row],['[TRACECODE']:]]="149 (0x95)","res","")</f>
        <v/>
      </c>
      <c r="H34" s="14" t="str">
        <f>IF(AND(fastLink[[#This Row],['[TRACECODE']:]]="149 (0x95)",RIGHT(fastLink[[#This Row],[TRACE INFO]],4)&lt;&gt;"0000"),"YES","NO")</f>
        <v>NO</v>
      </c>
      <c r="I34" s="14" t="str">
        <f>IF(AND(F33="req",fastLink[[#This Row],[resp_col]]="res"),fastLink[[#This Row],[FRT_DEC]]-B33,"EMPTY")</f>
        <v>EMPTY</v>
      </c>
      <c r="J34" s="14" t="str">
        <f>IF(AND(fastLink[[#This Row],[resp_col]]="res",fastLink[[#This Row],[data]]="YES"),fastLink[[#This Row],[data req to resp]],"EMPTY")</f>
        <v>EMPTY</v>
      </c>
      <c r="K34" s="14" t="str">
        <f>IF(AND(fastLink[[#This Row],[resp_col]]="res",fastLink[[#This Row],[data]]="NO"),fastLink[[#This Row],[data req to resp]],"EMPTY")</f>
        <v>EMPTY</v>
      </c>
      <c r="O34" s="16">
        <v>1972</v>
      </c>
      <c r="P34" s="14">
        <v>1</v>
      </c>
      <c r="Q34" s="26">
        <v>0.44871794871794873</v>
      </c>
      <c r="R34" s="26">
        <v>1.282051282051282E-2</v>
      </c>
      <c r="S34" s="26"/>
      <c r="Y34" s="16">
        <v>1983</v>
      </c>
      <c r="Z34" s="14">
        <v>4</v>
      </c>
      <c r="AA34" s="26">
        <v>0.61194029850746268</v>
      </c>
      <c r="AB34" s="26">
        <v>5.9701492537313432E-2</v>
      </c>
      <c r="AF34" s="16"/>
      <c r="AG34" s="14"/>
    </row>
    <row r="35" spans="1:33" x14ac:dyDescent="0.25">
      <c r="A35" s="14" t="s">
        <v>1672</v>
      </c>
      <c r="B35">
        <v>335689424428</v>
      </c>
      <c r="C35" s="14" t="s">
        <v>9741</v>
      </c>
      <c r="D35" s="14" t="s">
        <v>2044</v>
      </c>
      <c r="E35" s="14" t="s">
        <v>3931</v>
      </c>
      <c r="F35" s="14" t="b">
        <f>IF(fastLink[[#This Row],['[TRACECODE']:]]="148 (0x94)","req")</f>
        <v>0</v>
      </c>
      <c r="G35" s="14" t="str">
        <f>IF(fastLink[[#This Row],['[TRACECODE']:]]="149 (0x95)","res","")</f>
        <v>res</v>
      </c>
      <c r="H35" s="14" t="str">
        <f>IF(AND(fastLink[[#This Row],['[TRACECODE']:]]="149 (0x95)",RIGHT(fastLink[[#This Row],[TRACE INFO]],4)&lt;&gt;"0000"),"YES","NO")</f>
        <v>NO</v>
      </c>
      <c r="I35" s="14">
        <f>IF(AND(F34="req",fastLink[[#This Row],[resp_col]]="res"),fastLink[[#This Row],[FRT_DEC]]-B34,"EMPTY")</f>
        <v>1971</v>
      </c>
      <c r="J35" s="14" t="str">
        <f>IF(AND(fastLink[[#This Row],[resp_col]]="res",fastLink[[#This Row],[data]]="YES"),fastLink[[#This Row],[data req to resp]],"EMPTY")</f>
        <v>EMPTY</v>
      </c>
      <c r="K35" s="14">
        <f>IF(AND(fastLink[[#This Row],[resp_col]]="res",fastLink[[#This Row],[data]]="NO"),fastLink[[#This Row],[data req to resp]],"EMPTY")</f>
        <v>1971</v>
      </c>
      <c r="O35" s="16">
        <v>1973</v>
      </c>
      <c r="P35" s="14">
        <v>2</v>
      </c>
      <c r="Q35" s="26">
        <v>0.47435897435897434</v>
      </c>
      <c r="R35" s="26">
        <v>2.564102564102564E-2</v>
      </c>
      <c r="S35" s="26"/>
      <c r="Y35" s="16">
        <v>1984</v>
      </c>
      <c r="Z35" s="14">
        <v>3</v>
      </c>
      <c r="AA35" s="26">
        <v>0.65671641791044777</v>
      </c>
      <c r="AB35" s="26">
        <v>4.4776119402985072E-2</v>
      </c>
      <c r="AF35" s="16"/>
      <c r="AG35" s="14"/>
    </row>
    <row r="36" spans="1:33" x14ac:dyDescent="0.25">
      <c r="A36" s="14" t="s">
        <v>1718</v>
      </c>
      <c r="B36">
        <v>335689443587</v>
      </c>
      <c r="C36" s="14" t="s">
        <v>9808</v>
      </c>
      <c r="D36" s="14" t="s">
        <v>2043</v>
      </c>
      <c r="E36" s="14" t="s">
        <v>9809</v>
      </c>
      <c r="F36" s="14" t="str">
        <f>IF(fastLink[[#This Row],['[TRACECODE']:]]="148 (0x94)","req")</f>
        <v>req</v>
      </c>
      <c r="G36" s="14" t="str">
        <f>IF(fastLink[[#This Row],['[TRACECODE']:]]="149 (0x95)","res","")</f>
        <v/>
      </c>
      <c r="H36" s="14" t="str">
        <f>IF(AND(fastLink[[#This Row],['[TRACECODE']:]]="149 (0x95)",RIGHT(fastLink[[#This Row],[TRACE INFO]],4)&lt;&gt;"0000"),"YES","NO")</f>
        <v>NO</v>
      </c>
      <c r="I36" s="14" t="str">
        <f>IF(AND(F35="req",fastLink[[#This Row],[resp_col]]="res"),fastLink[[#This Row],[FRT_DEC]]-B35,"EMPTY")</f>
        <v>EMPTY</v>
      </c>
      <c r="J36" s="14" t="str">
        <f>IF(AND(fastLink[[#This Row],[resp_col]]="res",fastLink[[#This Row],[data]]="YES"),fastLink[[#This Row],[data req to resp]],"EMPTY")</f>
        <v>EMPTY</v>
      </c>
      <c r="K36" s="14" t="str">
        <f>IF(AND(fastLink[[#This Row],[resp_col]]="res",fastLink[[#This Row],[data]]="NO"),fastLink[[#This Row],[data req to resp]],"EMPTY")</f>
        <v>EMPTY</v>
      </c>
      <c r="O36" s="16">
        <v>1974</v>
      </c>
      <c r="P36" s="14">
        <v>1</v>
      </c>
      <c r="Q36" s="26">
        <v>0.48717948717948717</v>
      </c>
      <c r="R36" s="26">
        <v>1.282051282051282E-2</v>
      </c>
      <c r="S36" s="26"/>
      <c r="Y36" s="16">
        <v>1986</v>
      </c>
      <c r="Z36" s="14">
        <v>1</v>
      </c>
      <c r="AA36" s="26">
        <v>0.67164179104477617</v>
      </c>
      <c r="AB36" s="26">
        <v>1.4925373134328358E-2</v>
      </c>
      <c r="AF36" s="16"/>
      <c r="AG36" s="14"/>
    </row>
    <row r="37" spans="1:33" x14ac:dyDescent="0.25">
      <c r="A37" s="14" t="s">
        <v>1730</v>
      </c>
      <c r="B37">
        <v>335689445638</v>
      </c>
      <c r="C37" s="14" t="s">
        <v>9833</v>
      </c>
      <c r="D37" s="14" t="s">
        <v>2044</v>
      </c>
      <c r="E37" s="14" t="s">
        <v>3931</v>
      </c>
      <c r="F37" s="14" t="b">
        <f>IF(fastLink[[#This Row],['[TRACECODE']:]]="148 (0x94)","req")</f>
        <v>0</v>
      </c>
      <c r="G37" s="14" t="str">
        <f>IF(fastLink[[#This Row],['[TRACECODE']:]]="149 (0x95)","res","")</f>
        <v>res</v>
      </c>
      <c r="H37" s="14" t="str">
        <f>IF(AND(fastLink[[#This Row],['[TRACECODE']:]]="149 (0x95)",RIGHT(fastLink[[#This Row],[TRACE INFO]],4)&lt;&gt;"0000"),"YES","NO")</f>
        <v>NO</v>
      </c>
      <c r="I37" s="14">
        <f>IF(AND(F36="req",fastLink[[#This Row],[resp_col]]="res"),fastLink[[#This Row],[FRT_DEC]]-B36,"EMPTY")</f>
        <v>2051</v>
      </c>
      <c r="J37" s="14" t="str">
        <f>IF(AND(fastLink[[#This Row],[resp_col]]="res",fastLink[[#This Row],[data]]="YES"),fastLink[[#This Row],[data req to resp]],"EMPTY")</f>
        <v>EMPTY</v>
      </c>
      <c r="K37" s="14">
        <f>IF(AND(fastLink[[#This Row],[resp_col]]="res",fastLink[[#This Row],[data]]="NO"),fastLink[[#This Row],[data req to resp]],"EMPTY")</f>
        <v>2051</v>
      </c>
      <c r="O37" s="16">
        <v>1975</v>
      </c>
      <c r="P37" s="14">
        <v>1</v>
      </c>
      <c r="Q37" s="26">
        <v>0.5</v>
      </c>
      <c r="R37" s="26">
        <v>1.282051282051282E-2</v>
      </c>
      <c r="S37" s="26"/>
      <c r="Y37" s="16">
        <v>1987</v>
      </c>
      <c r="Z37" s="14">
        <v>3</v>
      </c>
      <c r="AA37" s="26">
        <v>0.71641791044776115</v>
      </c>
      <c r="AB37" s="26">
        <v>4.4776119402985072E-2</v>
      </c>
      <c r="AF37" s="16"/>
      <c r="AG37" s="14"/>
    </row>
    <row r="38" spans="1:33" x14ac:dyDescent="0.25">
      <c r="A38" s="14" t="s">
        <v>1763</v>
      </c>
      <c r="B38">
        <v>335689452315</v>
      </c>
      <c r="C38" s="14" t="s">
        <v>9871</v>
      </c>
      <c r="D38" s="14" t="s">
        <v>2043</v>
      </c>
      <c r="E38" s="14" t="s">
        <v>9872</v>
      </c>
      <c r="F38" s="14" t="str">
        <f>IF(fastLink[[#This Row],['[TRACECODE']:]]="148 (0x94)","req")</f>
        <v>req</v>
      </c>
      <c r="G38" s="14" t="str">
        <f>IF(fastLink[[#This Row],['[TRACECODE']:]]="149 (0x95)","res","")</f>
        <v/>
      </c>
      <c r="H38" s="14" t="str">
        <f>IF(AND(fastLink[[#This Row],['[TRACECODE']:]]="149 (0x95)",RIGHT(fastLink[[#This Row],[TRACE INFO]],4)&lt;&gt;"0000"),"YES","NO")</f>
        <v>NO</v>
      </c>
      <c r="I38" s="14" t="str">
        <f>IF(AND(F37="req",fastLink[[#This Row],[resp_col]]="res"),fastLink[[#This Row],[FRT_DEC]]-B37,"EMPTY")</f>
        <v>EMPTY</v>
      </c>
      <c r="J38" s="14" t="str">
        <f>IF(AND(fastLink[[#This Row],[resp_col]]="res",fastLink[[#This Row],[data]]="YES"),fastLink[[#This Row],[data req to resp]],"EMPTY")</f>
        <v>EMPTY</v>
      </c>
      <c r="K38" s="14" t="str">
        <f>IF(AND(fastLink[[#This Row],[resp_col]]="res",fastLink[[#This Row],[data]]="NO"),fastLink[[#This Row],[data req to resp]],"EMPTY")</f>
        <v>EMPTY</v>
      </c>
      <c r="O38" s="16">
        <v>1977</v>
      </c>
      <c r="P38" s="14">
        <v>1</v>
      </c>
      <c r="Q38" s="26">
        <v>0.51282051282051277</v>
      </c>
      <c r="R38" s="26">
        <v>1.282051282051282E-2</v>
      </c>
      <c r="S38" s="26"/>
      <c r="Y38" s="16">
        <v>1992</v>
      </c>
      <c r="Z38" s="14">
        <v>1</v>
      </c>
      <c r="AA38" s="26">
        <v>0.73134328358208955</v>
      </c>
      <c r="AB38" s="26">
        <v>1.4925373134328358E-2</v>
      </c>
      <c r="AF38" s="16"/>
      <c r="AG38" s="14"/>
    </row>
    <row r="39" spans="1:33" x14ac:dyDescent="0.25">
      <c r="A39" s="14" t="s">
        <v>1766</v>
      </c>
      <c r="B39">
        <v>335689452997</v>
      </c>
      <c r="C39" s="14" t="s">
        <v>9875</v>
      </c>
      <c r="D39" s="14" t="s">
        <v>2044</v>
      </c>
      <c r="E39" s="14" t="s">
        <v>8882</v>
      </c>
      <c r="F39" s="14" t="b">
        <f>IF(fastLink[[#This Row],['[TRACECODE']:]]="148 (0x94)","req")</f>
        <v>0</v>
      </c>
      <c r="G39" s="14" t="str">
        <f>IF(fastLink[[#This Row],['[TRACECODE']:]]="149 (0x95)","res","")</f>
        <v>res</v>
      </c>
      <c r="H39" s="14" t="str">
        <f>IF(AND(fastLink[[#This Row],['[TRACECODE']:]]="149 (0x95)",RIGHT(fastLink[[#This Row],[TRACE INFO]],4)&lt;&gt;"0000"),"YES","NO")</f>
        <v>YES</v>
      </c>
      <c r="I39" s="14">
        <f>IF(AND(F38="req",fastLink[[#This Row],[resp_col]]="res"),fastLink[[#This Row],[FRT_DEC]]-B38,"EMPTY")</f>
        <v>682</v>
      </c>
      <c r="J39" s="14">
        <f>IF(AND(fastLink[[#This Row],[resp_col]]="res",fastLink[[#This Row],[data]]="YES"),fastLink[[#This Row],[data req to resp]],"EMPTY")</f>
        <v>682</v>
      </c>
      <c r="K39" s="14" t="str">
        <f>IF(AND(fastLink[[#This Row],[resp_col]]="res",fastLink[[#This Row],[data]]="NO"),fastLink[[#This Row],[data req to resp]],"EMPTY")</f>
        <v>EMPTY</v>
      </c>
      <c r="O39" s="16">
        <v>1978</v>
      </c>
      <c r="P39" s="14">
        <v>1</v>
      </c>
      <c r="Q39" s="26">
        <v>0.52564102564102566</v>
      </c>
      <c r="R39" s="26">
        <v>1.282051282051282E-2</v>
      </c>
      <c r="S39" s="26"/>
      <c r="Y39" s="16">
        <v>1995</v>
      </c>
      <c r="Z39" s="14">
        <v>1</v>
      </c>
      <c r="AA39" s="26">
        <v>0.74626865671641796</v>
      </c>
      <c r="AB39" s="26">
        <v>1.4925373134328358E-2</v>
      </c>
      <c r="AF39" s="16"/>
      <c r="AG39" s="14"/>
    </row>
    <row r="40" spans="1:33" x14ac:dyDescent="0.25">
      <c r="A40" s="14" t="s">
        <v>1892</v>
      </c>
      <c r="B40">
        <v>335689499447</v>
      </c>
      <c r="C40" s="14" t="s">
        <v>9942</v>
      </c>
      <c r="D40" s="14" t="s">
        <v>2043</v>
      </c>
      <c r="E40" s="14" t="s">
        <v>9872</v>
      </c>
      <c r="F40" s="14" t="str">
        <f>IF(fastLink[[#This Row],['[TRACECODE']:]]="148 (0x94)","req")</f>
        <v>req</v>
      </c>
      <c r="G40" s="14" t="str">
        <f>IF(fastLink[[#This Row],['[TRACECODE']:]]="149 (0x95)","res","")</f>
        <v/>
      </c>
      <c r="H40" s="14" t="str">
        <f>IF(AND(fastLink[[#This Row],['[TRACECODE']:]]="149 (0x95)",RIGHT(fastLink[[#This Row],[TRACE INFO]],4)&lt;&gt;"0000"),"YES","NO")</f>
        <v>NO</v>
      </c>
      <c r="I40" s="14" t="str">
        <f>IF(AND(F39="req",fastLink[[#This Row],[resp_col]]="res"),fastLink[[#This Row],[FRT_DEC]]-B39,"EMPTY")</f>
        <v>EMPTY</v>
      </c>
      <c r="J40" s="14" t="str">
        <f>IF(AND(fastLink[[#This Row],[resp_col]]="res",fastLink[[#This Row],[data]]="YES"),fastLink[[#This Row],[data req to resp]],"EMPTY")</f>
        <v>EMPTY</v>
      </c>
      <c r="K40" s="14" t="str">
        <f>IF(AND(fastLink[[#This Row],[resp_col]]="res",fastLink[[#This Row],[data]]="NO"),fastLink[[#This Row],[data req to resp]],"EMPTY")</f>
        <v>EMPTY</v>
      </c>
      <c r="O40" s="16">
        <v>1980</v>
      </c>
      <c r="P40" s="14">
        <v>2</v>
      </c>
      <c r="Q40" s="26">
        <v>0.55128205128205132</v>
      </c>
      <c r="R40" s="26">
        <v>2.564102564102564E-2</v>
      </c>
      <c r="S40" s="26"/>
      <c r="Y40" s="16">
        <v>1996</v>
      </c>
      <c r="Z40" s="14">
        <v>2</v>
      </c>
      <c r="AA40" s="26">
        <v>0.77611940298507465</v>
      </c>
      <c r="AB40" s="26">
        <v>2.9850746268656716E-2</v>
      </c>
      <c r="AF40" s="16"/>
      <c r="AG40" s="14"/>
    </row>
    <row r="41" spans="1:33" x14ac:dyDescent="0.25">
      <c r="A41" s="14" t="s">
        <v>1893</v>
      </c>
      <c r="B41">
        <v>335689500167</v>
      </c>
      <c r="C41" s="14" t="s">
        <v>9945</v>
      </c>
      <c r="D41" s="14" t="s">
        <v>2044</v>
      </c>
      <c r="E41" s="14" t="s">
        <v>2046</v>
      </c>
      <c r="F41" s="14" t="b">
        <f>IF(fastLink[[#This Row],['[TRACECODE']:]]="148 (0x94)","req")</f>
        <v>0</v>
      </c>
      <c r="G41" s="14" t="str">
        <f>IF(fastLink[[#This Row],['[TRACECODE']:]]="149 (0x95)","res","")</f>
        <v>res</v>
      </c>
      <c r="H41" s="14" t="str">
        <f>IF(AND(fastLink[[#This Row],['[TRACECODE']:]]="149 (0x95)",RIGHT(fastLink[[#This Row],[TRACE INFO]],4)&lt;&gt;"0000"),"YES","NO")</f>
        <v>NO</v>
      </c>
      <c r="I41" s="14">
        <f>IF(AND(F40="req",fastLink[[#This Row],[resp_col]]="res"),fastLink[[#This Row],[FRT_DEC]]-B40,"EMPTY")</f>
        <v>720</v>
      </c>
      <c r="J41" s="14" t="str">
        <f>IF(AND(fastLink[[#This Row],[resp_col]]="res",fastLink[[#This Row],[data]]="YES"),fastLink[[#This Row],[data req to resp]],"EMPTY")</f>
        <v>EMPTY</v>
      </c>
      <c r="K41" s="14">
        <f>IF(AND(fastLink[[#This Row],[resp_col]]="res",fastLink[[#This Row],[data]]="NO"),fastLink[[#This Row],[data req to resp]],"EMPTY")</f>
        <v>720</v>
      </c>
      <c r="O41" s="16">
        <v>1981</v>
      </c>
      <c r="P41" s="14">
        <v>2</v>
      </c>
      <c r="Q41" s="26">
        <v>0.57692307692307687</v>
      </c>
      <c r="R41" s="26">
        <v>2.564102564102564E-2</v>
      </c>
      <c r="S41" s="26"/>
      <c r="Y41" s="16">
        <v>1998</v>
      </c>
      <c r="Z41" s="14">
        <v>2</v>
      </c>
      <c r="AA41" s="26">
        <v>0.80597014925373134</v>
      </c>
      <c r="AB41" s="26">
        <v>2.9850746268656716E-2</v>
      </c>
      <c r="AF41" s="16"/>
      <c r="AG41" s="14"/>
    </row>
    <row r="42" spans="1:33" x14ac:dyDescent="0.25">
      <c r="A42" s="14" t="s">
        <v>2219</v>
      </c>
      <c r="B42">
        <v>335690282488</v>
      </c>
      <c r="C42" s="14" t="s">
        <v>10136</v>
      </c>
      <c r="D42" s="14" t="s">
        <v>2043</v>
      </c>
      <c r="E42" s="14" t="s">
        <v>10137</v>
      </c>
      <c r="F42" s="14" t="str">
        <f>IF(fastLink[[#This Row],['[TRACECODE']:]]="148 (0x94)","req")</f>
        <v>req</v>
      </c>
      <c r="G42" s="14" t="str">
        <f>IF(fastLink[[#This Row],['[TRACECODE']:]]="149 (0x95)","res","")</f>
        <v/>
      </c>
      <c r="H42" s="14" t="str">
        <f>IF(AND(fastLink[[#This Row],['[TRACECODE']:]]="149 (0x95)",RIGHT(fastLink[[#This Row],[TRACE INFO]],4)&lt;&gt;"0000"),"YES","NO")</f>
        <v>NO</v>
      </c>
      <c r="I42" s="14" t="str">
        <f>IF(AND(F41="req",fastLink[[#This Row],[resp_col]]="res"),fastLink[[#This Row],[FRT_DEC]]-B41,"EMPTY")</f>
        <v>EMPTY</v>
      </c>
      <c r="J42" s="14" t="str">
        <f>IF(AND(fastLink[[#This Row],[resp_col]]="res",fastLink[[#This Row],[data]]="YES"),fastLink[[#This Row],[data req to resp]],"EMPTY")</f>
        <v>EMPTY</v>
      </c>
      <c r="K42" s="14" t="str">
        <f>IF(AND(fastLink[[#This Row],[resp_col]]="res",fastLink[[#This Row],[data]]="NO"),fastLink[[#This Row],[data req to resp]],"EMPTY")</f>
        <v>EMPTY</v>
      </c>
      <c r="O42" s="16">
        <v>1982</v>
      </c>
      <c r="P42" s="14">
        <v>3</v>
      </c>
      <c r="Q42" s="26">
        <v>0.61538461538461542</v>
      </c>
      <c r="R42" s="26">
        <v>3.8461538461538464E-2</v>
      </c>
      <c r="S42" s="26"/>
      <c r="Y42" s="16">
        <v>2010</v>
      </c>
      <c r="Z42" s="14">
        <v>1</v>
      </c>
      <c r="AA42" s="26">
        <v>0.82089552238805974</v>
      </c>
      <c r="AB42" s="26">
        <v>1.4925373134328358E-2</v>
      </c>
      <c r="AF42" s="16"/>
      <c r="AG42" s="14"/>
    </row>
    <row r="43" spans="1:33" x14ac:dyDescent="0.25">
      <c r="A43" s="14" t="s">
        <v>2241</v>
      </c>
      <c r="B43">
        <v>335690284450</v>
      </c>
      <c r="C43" s="14" t="s">
        <v>10162</v>
      </c>
      <c r="D43" s="14" t="s">
        <v>2044</v>
      </c>
      <c r="E43" s="14" t="s">
        <v>3931</v>
      </c>
      <c r="F43" s="14" t="b">
        <f>IF(fastLink[[#This Row],['[TRACECODE']:]]="148 (0x94)","req")</f>
        <v>0</v>
      </c>
      <c r="G43" s="14" t="str">
        <f>IF(fastLink[[#This Row],['[TRACECODE']:]]="149 (0x95)","res","")</f>
        <v>res</v>
      </c>
      <c r="H43" s="14" t="str">
        <f>IF(AND(fastLink[[#This Row],['[TRACECODE']:]]="149 (0x95)",RIGHT(fastLink[[#This Row],[TRACE INFO]],4)&lt;&gt;"0000"),"YES","NO")</f>
        <v>NO</v>
      </c>
      <c r="I43" s="14">
        <f>IF(AND(F42="req",fastLink[[#This Row],[resp_col]]="res"),fastLink[[#This Row],[FRT_DEC]]-B42,"EMPTY")</f>
        <v>1962</v>
      </c>
      <c r="J43" s="14" t="str">
        <f>IF(AND(fastLink[[#This Row],[resp_col]]="res",fastLink[[#This Row],[data]]="YES"),fastLink[[#This Row],[data req to resp]],"EMPTY")</f>
        <v>EMPTY</v>
      </c>
      <c r="K43" s="14">
        <f>IF(AND(fastLink[[#This Row],[resp_col]]="res",fastLink[[#This Row],[data]]="NO"),fastLink[[#This Row],[data req to resp]],"EMPTY")</f>
        <v>1962</v>
      </c>
      <c r="O43" s="16">
        <v>1983</v>
      </c>
      <c r="P43" s="14">
        <v>4</v>
      </c>
      <c r="Q43" s="26">
        <v>0.66666666666666663</v>
      </c>
      <c r="R43" s="26">
        <v>5.128205128205128E-2</v>
      </c>
      <c r="S43" s="26"/>
      <c r="Y43" s="16">
        <v>2013</v>
      </c>
      <c r="Z43" s="14">
        <v>1</v>
      </c>
      <c r="AA43" s="26">
        <v>0.83582089552238803</v>
      </c>
      <c r="AB43" s="26">
        <v>1.4925373134328358E-2</v>
      </c>
      <c r="AF43" s="16"/>
      <c r="AG43" s="14"/>
    </row>
    <row r="44" spans="1:33" x14ac:dyDescent="0.25">
      <c r="A44" s="14" t="s">
        <v>2302</v>
      </c>
      <c r="B44">
        <v>335690303627</v>
      </c>
      <c r="C44" s="14" t="s">
        <v>10231</v>
      </c>
      <c r="D44" s="14" t="s">
        <v>2043</v>
      </c>
      <c r="E44" s="14" t="s">
        <v>10232</v>
      </c>
      <c r="F44" s="14" t="str">
        <f>IF(fastLink[[#This Row],['[TRACECODE']:]]="148 (0x94)","req")</f>
        <v>req</v>
      </c>
      <c r="G44" s="14" t="str">
        <f>IF(fastLink[[#This Row],['[TRACECODE']:]]="149 (0x95)","res","")</f>
        <v/>
      </c>
      <c r="H44" s="14" t="str">
        <f>IF(AND(fastLink[[#This Row],['[TRACECODE']:]]="149 (0x95)",RIGHT(fastLink[[#This Row],[TRACE INFO]],4)&lt;&gt;"0000"),"YES","NO")</f>
        <v>NO</v>
      </c>
      <c r="I44" s="14" t="str">
        <f>IF(AND(F43="req",fastLink[[#This Row],[resp_col]]="res"),fastLink[[#This Row],[FRT_DEC]]-B43,"EMPTY")</f>
        <v>EMPTY</v>
      </c>
      <c r="J44" s="14" t="str">
        <f>IF(AND(fastLink[[#This Row],[resp_col]]="res",fastLink[[#This Row],[data]]="YES"),fastLink[[#This Row],[data req to resp]],"EMPTY")</f>
        <v>EMPTY</v>
      </c>
      <c r="K44" s="14" t="str">
        <f>IF(AND(fastLink[[#This Row],[resp_col]]="res",fastLink[[#This Row],[data]]="NO"),fastLink[[#This Row],[data req to resp]],"EMPTY")</f>
        <v>EMPTY</v>
      </c>
      <c r="O44" s="16">
        <v>1984</v>
      </c>
      <c r="P44" s="14">
        <v>3</v>
      </c>
      <c r="Q44" s="26">
        <v>0.70512820512820518</v>
      </c>
      <c r="R44" s="26">
        <v>3.8461538461538464E-2</v>
      </c>
      <c r="S44" s="26"/>
      <c r="Y44" s="16">
        <v>2020</v>
      </c>
      <c r="Z44" s="14">
        <v>1</v>
      </c>
      <c r="AA44" s="26">
        <v>0.85074626865671643</v>
      </c>
      <c r="AB44" s="26">
        <v>1.4925373134328358E-2</v>
      </c>
      <c r="AF44" s="16"/>
      <c r="AG44" s="14"/>
    </row>
    <row r="45" spans="1:33" x14ac:dyDescent="0.25">
      <c r="A45" s="14" t="s">
        <v>2324</v>
      </c>
      <c r="B45">
        <v>335690305729</v>
      </c>
      <c r="C45" s="14" t="s">
        <v>10256</v>
      </c>
      <c r="D45" s="14" t="s">
        <v>2044</v>
      </c>
      <c r="E45" s="14" t="s">
        <v>3931</v>
      </c>
      <c r="F45" s="14" t="b">
        <f>IF(fastLink[[#This Row],['[TRACECODE']:]]="148 (0x94)","req")</f>
        <v>0</v>
      </c>
      <c r="G45" s="14" t="str">
        <f>IF(fastLink[[#This Row],['[TRACECODE']:]]="149 (0x95)","res","")</f>
        <v>res</v>
      </c>
      <c r="H45" s="14" t="str">
        <f>IF(AND(fastLink[[#This Row],['[TRACECODE']:]]="149 (0x95)",RIGHT(fastLink[[#This Row],[TRACE INFO]],4)&lt;&gt;"0000"),"YES","NO")</f>
        <v>NO</v>
      </c>
      <c r="I45" s="14">
        <f>IF(AND(F44="req",fastLink[[#This Row],[resp_col]]="res"),fastLink[[#This Row],[FRT_DEC]]-B44,"EMPTY")</f>
        <v>2102</v>
      </c>
      <c r="J45" s="14" t="str">
        <f>IF(AND(fastLink[[#This Row],[resp_col]]="res",fastLink[[#This Row],[data]]="YES"),fastLink[[#This Row],[data req to resp]],"EMPTY")</f>
        <v>EMPTY</v>
      </c>
      <c r="K45" s="14">
        <f>IF(AND(fastLink[[#This Row],[resp_col]]="res",fastLink[[#This Row],[data]]="NO"),fastLink[[#This Row],[data req to resp]],"EMPTY")</f>
        <v>2102</v>
      </c>
      <c r="O45" s="16">
        <v>1986</v>
      </c>
      <c r="P45" s="14">
        <v>1</v>
      </c>
      <c r="Q45" s="26">
        <v>0.71794871794871795</v>
      </c>
      <c r="R45" s="26">
        <v>1.282051282051282E-2</v>
      </c>
      <c r="S45" s="26"/>
      <c r="Y45" s="16">
        <v>2043</v>
      </c>
      <c r="Z45" s="14">
        <v>1</v>
      </c>
      <c r="AA45" s="26">
        <v>0.86567164179104472</v>
      </c>
      <c r="AB45" s="26">
        <v>1.4925373134328358E-2</v>
      </c>
      <c r="AF45" s="16"/>
      <c r="AG45" s="14"/>
    </row>
    <row r="46" spans="1:33" x14ac:dyDescent="0.25">
      <c r="A46" s="14" t="s">
        <v>2382</v>
      </c>
      <c r="B46">
        <v>335690325249</v>
      </c>
      <c r="C46" s="14" t="s">
        <v>10324</v>
      </c>
      <c r="D46" s="14" t="s">
        <v>2043</v>
      </c>
      <c r="E46" s="14" t="s">
        <v>10325</v>
      </c>
      <c r="F46" s="14" t="str">
        <f>IF(fastLink[[#This Row],['[TRACECODE']:]]="148 (0x94)","req")</f>
        <v>req</v>
      </c>
      <c r="G46" s="14" t="str">
        <f>IF(fastLink[[#This Row],['[TRACECODE']:]]="149 (0x95)","res","")</f>
        <v/>
      </c>
      <c r="H46" s="14" t="str">
        <f>IF(AND(fastLink[[#This Row],['[TRACECODE']:]]="149 (0x95)",RIGHT(fastLink[[#This Row],[TRACE INFO]],4)&lt;&gt;"0000"),"YES","NO")</f>
        <v>NO</v>
      </c>
      <c r="I46" s="14" t="str">
        <f>IF(AND(F45="req",fastLink[[#This Row],[resp_col]]="res"),fastLink[[#This Row],[FRT_DEC]]-B45,"EMPTY")</f>
        <v>EMPTY</v>
      </c>
      <c r="J46" s="14" t="str">
        <f>IF(AND(fastLink[[#This Row],[resp_col]]="res",fastLink[[#This Row],[data]]="YES"),fastLink[[#This Row],[data req to resp]],"EMPTY")</f>
        <v>EMPTY</v>
      </c>
      <c r="K46" s="14" t="str">
        <f>IF(AND(fastLink[[#This Row],[resp_col]]="res",fastLink[[#This Row],[data]]="NO"),fastLink[[#This Row],[data req to resp]],"EMPTY")</f>
        <v>EMPTY</v>
      </c>
      <c r="O46" s="16">
        <v>1987</v>
      </c>
      <c r="P46" s="14">
        <v>3</v>
      </c>
      <c r="Q46" s="26">
        <v>0.75641025641025639</v>
      </c>
      <c r="R46" s="26">
        <v>3.8461538461538464E-2</v>
      </c>
      <c r="S46" s="26"/>
      <c r="Y46" s="16">
        <v>2051</v>
      </c>
      <c r="Z46" s="14">
        <v>1</v>
      </c>
      <c r="AA46" s="26">
        <v>0.88059701492537312</v>
      </c>
      <c r="AB46" s="26">
        <v>1.4925373134328358E-2</v>
      </c>
      <c r="AF46" s="16"/>
      <c r="AG46" s="14"/>
    </row>
    <row r="47" spans="1:33" x14ac:dyDescent="0.25">
      <c r="A47" s="14" t="s">
        <v>2404</v>
      </c>
      <c r="B47">
        <v>335690327230</v>
      </c>
      <c r="C47" s="14" t="s">
        <v>10349</v>
      </c>
      <c r="D47" s="14" t="s">
        <v>2044</v>
      </c>
      <c r="E47" s="14" t="s">
        <v>3931</v>
      </c>
      <c r="F47" s="14" t="b">
        <f>IF(fastLink[[#This Row],['[TRACECODE']:]]="148 (0x94)","req")</f>
        <v>0</v>
      </c>
      <c r="G47" s="14" t="str">
        <f>IF(fastLink[[#This Row],['[TRACECODE']:]]="149 (0x95)","res","")</f>
        <v>res</v>
      </c>
      <c r="H47" s="14" t="str">
        <f>IF(AND(fastLink[[#This Row],['[TRACECODE']:]]="149 (0x95)",RIGHT(fastLink[[#This Row],[TRACE INFO]],4)&lt;&gt;"0000"),"YES","NO")</f>
        <v>NO</v>
      </c>
      <c r="I47" s="14">
        <f>IF(AND(F46="req",fastLink[[#This Row],[resp_col]]="res"),fastLink[[#This Row],[FRT_DEC]]-B46,"EMPTY")</f>
        <v>1981</v>
      </c>
      <c r="J47" s="14" t="str">
        <f>IF(AND(fastLink[[#This Row],[resp_col]]="res",fastLink[[#This Row],[data]]="YES"),fastLink[[#This Row],[data req to resp]],"EMPTY")</f>
        <v>EMPTY</v>
      </c>
      <c r="K47" s="14">
        <f>IF(AND(fastLink[[#This Row],[resp_col]]="res",fastLink[[#This Row],[data]]="NO"),fastLink[[#This Row],[data req to resp]],"EMPTY")</f>
        <v>1981</v>
      </c>
      <c r="O47" s="16">
        <v>1992</v>
      </c>
      <c r="P47" s="14">
        <v>1</v>
      </c>
      <c r="Q47" s="26">
        <v>0.76923076923076927</v>
      </c>
      <c r="R47" s="26">
        <v>1.282051282051282E-2</v>
      </c>
      <c r="S47" s="26"/>
      <c r="Y47" s="16">
        <v>2056</v>
      </c>
      <c r="Z47" s="14">
        <v>1</v>
      </c>
      <c r="AA47" s="26">
        <v>0.89552238805970152</v>
      </c>
      <c r="AB47" s="26">
        <v>1.4925373134328358E-2</v>
      </c>
      <c r="AF47" s="16"/>
      <c r="AG47" s="14"/>
    </row>
    <row r="48" spans="1:33" x14ac:dyDescent="0.25">
      <c r="A48" s="14" t="s">
        <v>2462</v>
      </c>
      <c r="B48">
        <v>335690348603</v>
      </c>
      <c r="C48" s="14" t="s">
        <v>10416</v>
      </c>
      <c r="D48" s="14" t="s">
        <v>2043</v>
      </c>
      <c r="E48" s="14" t="s">
        <v>10417</v>
      </c>
      <c r="F48" s="14" t="str">
        <f>IF(fastLink[[#This Row],['[TRACECODE']:]]="148 (0x94)","req")</f>
        <v>req</v>
      </c>
      <c r="G48" s="14" t="str">
        <f>IF(fastLink[[#This Row],['[TRACECODE']:]]="149 (0x95)","res","")</f>
        <v/>
      </c>
      <c r="H48" s="14" t="str">
        <f>IF(AND(fastLink[[#This Row],['[TRACECODE']:]]="149 (0x95)",RIGHT(fastLink[[#This Row],[TRACE INFO]],4)&lt;&gt;"0000"),"YES","NO")</f>
        <v>NO</v>
      </c>
      <c r="I48" s="14" t="str">
        <f>IF(AND(F47="req",fastLink[[#This Row],[resp_col]]="res"),fastLink[[#This Row],[FRT_DEC]]-B47,"EMPTY")</f>
        <v>EMPTY</v>
      </c>
      <c r="J48" s="14" t="str">
        <f>IF(AND(fastLink[[#This Row],[resp_col]]="res",fastLink[[#This Row],[data]]="YES"),fastLink[[#This Row],[data req to resp]],"EMPTY")</f>
        <v>EMPTY</v>
      </c>
      <c r="K48" s="14" t="str">
        <f>IF(AND(fastLink[[#This Row],[resp_col]]="res",fastLink[[#This Row],[data]]="NO"),fastLink[[#This Row],[data req to resp]],"EMPTY")</f>
        <v>EMPTY</v>
      </c>
      <c r="O48" s="16">
        <v>1995</v>
      </c>
      <c r="P48" s="14">
        <v>1</v>
      </c>
      <c r="Q48" s="26">
        <v>0.78205128205128205</v>
      </c>
      <c r="R48" s="26">
        <v>1.282051282051282E-2</v>
      </c>
      <c r="S48" s="26"/>
      <c r="Y48" s="16">
        <v>2064</v>
      </c>
      <c r="Z48" s="14">
        <v>1</v>
      </c>
      <c r="AA48" s="26">
        <v>0.91044776119402981</v>
      </c>
      <c r="AB48" s="26">
        <v>1.4925373134328358E-2</v>
      </c>
      <c r="AF48" s="16"/>
      <c r="AG48" s="14"/>
    </row>
    <row r="49" spans="1:33" x14ac:dyDescent="0.25">
      <c r="A49" s="14" t="s">
        <v>2484</v>
      </c>
      <c r="B49">
        <v>335690350571</v>
      </c>
      <c r="C49" s="14" t="s">
        <v>10441</v>
      </c>
      <c r="D49" s="14" t="s">
        <v>2044</v>
      </c>
      <c r="E49" s="14" t="s">
        <v>3931</v>
      </c>
      <c r="F49" s="14" t="b">
        <f>IF(fastLink[[#This Row],['[TRACECODE']:]]="148 (0x94)","req")</f>
        <v>0</v>
      </c>
      <c r="G49" s="14" t="str">
        <f>IF(fastLink[[#This Row],['[TRACECODE']:]]="149 (0x95)","res","")</f>
        <v>res</v>
      </c>
      <c r="H49" s="14" t="str">
        <f>IF(AND(fastLink[[#This Row],['[TRACECODE']:]]="149 (0x95)",RIGHT(fastLink[[#This Row],[TRACE INFO]],4)&lt;&gt;"0000"),"YES","NO")</f>
        <v>NO</v>
      </c>
      <c r="I49" s="14">
        <f>IF(AND(F48="req",fastLink[[#This Row],[resp_col]]="res"),fastLink[[#This Row],[FRT_DEC]]-B48,"EMPTY")</f>
        <v>1968</v>
      </c>
      <c r="J49" s="14" t="str">
        <f>IF(AND(fastLink[[#This Row],[resp_col]]="res",fastLink[[#This Row],[data]]="YES"),fastLink[[#This Row],[data req to resp]],"EMPTY")</f>
        <v>EMPTY</v>
      </c>
      <c r="K49" s="14">
        <f>IF(AND(fastLink[[#This Row],[resp_col]]="res",fastLink[[#This Row],[data]]="NO"),fastLink[[#This Row],[data req to resp]],"EMPTY")</f>
        <v>1968</v>
      </c>
      <c r="O49" s="16">
        <v>1996</v>
      </c>
      <c r="P49" s="14">
        <v>2</v>
      </c>
      <c r="Q49" s="26">
        <v>0.80769230769230771</v>
      </c>
      <c r="R49" s="26">
        <v>2.564102564102564E-2</v>
      </c>
      <c r="S49" s="26"/>
      <c r="Y49" s="16">
        <v>2071</v>
      </c>
      <c r="Z49" s="14">
        <v>1</v>
      </c>
      <c r="AA49" s="26">
        <v>0.92537313432835822</v>
      </c>
      <c r="AB49" s="26">
        <v>1.4925373134328358E-2</v>
      </c>
      <c r="AF49" s="16"/>
      <c r="AG49" s="14"/>
    </row>
    <row r="50" spans="1:33" x14ac:dyDescent="0.25">
      <c r="A50" s="14" t="s">
        <v>2542</v>
      </c>
      <c r="B50">
        <v>335690369756</v>
      </c>
      <c r="C50" s="14" t="s">
        <v>10508</v>
      </c>
      <c r="D50" s="14" t="s">
        <v>2043</v>
      </c>
      <c r="E50" s="14" t="s">
        <v>10509</v>
      </c>
      <c r="F50" s="14" t="str">
        <f>IF(fastLink[[#This Row],['[TRACECODE']:]]="148 (0x94)","req")</f>
        <v>req</v>
      </c>
      <c r="G50" s="14" t="str">
        <f>IF(fastLink[[#This Row],['[TRACECODE']:]]="149 (0x95)","res","")</f>
        <v/>
      </c>
      <c r="H50" s="14" t="str">
        <f>IF(AND(fastLink[[#This Row],['[TRACECODE']:]]="149 (0x95)",RIGHT(fastLink[[#This Row],[TRACE INFO]],4)&lt;&gt;"0000"),"YES","NO")</f>
        <v>NO</v>
      </c>
      <c r="I50" s="14" t="str">
        <f>IF(AND(F49="req",fastLink[[#This Row],[resp_col]]="res"),fastLink[[#This Row],[FRT_DEC]]-B49,"EMPTY")</f>
        <v>EMPTY</v>
      </c>
      <c r="J50" s="14" t="str">
        <f>IF(AND(fastLink[[#This Row],[resp_col]]="res",fastLink[[#This Row],[data]]="YES"),fastLink[[#This Row],[data req to resp]],"EMPTY")</f>
        <v>EMPTY</v>
      </c>
      <c r="K50" s="14" t="str">
        <f>IF(AND(fastLink[[#This Row],[resp_col]]="res",fastLink[[#This Row],[data]]="NO"),fastLink[[#This Row],[data req to resp]],"EMPTY")</f>
        <v>EMPTY</v>
      </c>
      <c r="O50" s="16">
        <v>1998</v>
      </c>
      <c r="P50" s="14">
        <v>2</v>
      </c>
      <c r="Q50" s="26">
        <v>0.83333333333333337</v>
      </c>
      <c r="R50" s="26">
        <v>2.564102564102564E-2</v>
      </c>
      <c r="S50" s="26"/>
      <c r="Y50" s="16">
        <v>2102</v>
      </c>
      <c r="Z50" s="14">
        <v>1</v>
      </c>
      <c r="AA50" s="26">
        <v>0.94029850746268662</v>
      </c>
      <c r="AB50" s="26">
        <v>1.4925373134328358E-2</v>
      </c>
      <c r="AF50" s="16"/>
      <c r="AG50" s="14"/>
    </row>
    <row r="51" spans="1:33" x14ac:dyDescent="0.25">
      <c r="A51" s="14" t="s">
        <v>2564</v>
      </c>
      <c r="B51">
        <v>335690371738</v>
      </c>
      <c r="C51" s="14" t="s">
        <v>10533</v>
      </c>
      <c r="D51" s="14" t="s">
        <v>2044</v>
      </c>
      <c r="E51" s="14" t="s">
        <v>3931</v>
      </c>
      <c r="F51" s="14" t="b">
        <f>IF(fastLink[[#This Row],['[TRACECODE']:]]="148 (0x94)","req")</f>
        <v>0</v>
      </c>
      <c r="G51" s="14" t="str">
        <f>IF(fastLink[[#This Row],['[TRACECODE']:]]="149 (0x95)","res","")</f>
        <v>res</v>
      </c>
      <c r="H51" s="14" t="str">
        <f>IF(AND(fastLink[[#This Row],['[TRACECODE']:]]="149 (0x95)",RIGHT(fastLink[[#This Row],[TRACE INFO]],4)&lt;&gt;"0000"),"YES","NO")</f>
        <v>NO</v>
      </c>
      <c r="I51" s="14">
        <f>IF(AND(F50="req",fastLink[[#This Row],[resp_col]]="res"),fastLink[[#This Row],[FRT_DEC]]-B50,"EMPTY")</f>
        <v>1982</v>
      </c>
      <c r="J51" s="14" t="str">
        <f>IF(AND(fastLink[[#This Row],[resp_col]]="res",fastLink[[#This Row],[data]]="YES"),fastLink[[#This Row],[data req to resp]],"EMPTY")</f>
        <v>EMPTY</v>
      </c>
      <c r="K51" s="14">
        <f>IF(AND(fastLink[[#This Row],[resp_col]]="res",fastLink[[#This Row],[data]]="NO"),fastLink[[#This Row],[data req to resp]],"EMPTY")</f>
        <v>1982</v>
      </c>
      <c r="O51" s="16">
        <v>2010</v>
      </c>
      <c r="P51" s="14">
        <v>1</v>
      </c>
      <c r="Q51" s="26">
        <v>0.84615384615384615</v>
      </c>
      <c r="R51" s="26">
        <v>1.282051282051282E-2</v>
      </c>
      <c r="S51" s="26"/>
      <c r="Y51" s="16">
        <v>2401</v>
      </c>
      <c r="Z51" s="14">
        <v>1</v>
      </c>
      <c r="AA51" s="26">
        <v>0.95522388059701491</v>
      </c>
      <c r="AB51" s="26">
        <v>1.4925373134328358E-2</v>
      </c>
      <c r="AF51" s="16"/>
      <c r="AG51" s="14"/>
    </row>
    <row r="52" spans="1:33" x14ac:dyDescent="0.25">
      <c r="A52" s="14" t="s">
        <v>2622</v>
      </c>
      <c r="B52">
        <v>335690391154</v>
      </c>
      <c r="C52" s="14" t="s">
        <v>10600</v>
      </c>
      <c r="D52" s="14" t="s">
        <v>2043</v>
      </c>
      <c r="E52" s="14" t="s">
        <v>10601</v>
      </c>
      <c r="F52" s="14" t="str">
        <f>IF(fastLink[[#This Row],['[TRACECODE']:]]="148 (0x94)","req")</f>
        <v>req</v>
      </c>
      <c r="G52" s="14" t="str">
        <f>IF(fastLink[[#This Row],['[TRACECODE']:]]="149 (0x95)","res","")</f>
        <v/>
      </c>
      <c r="H52" s="14" t="str">
        <f>IF(AND(fastLink[[#This Row],['[TRACECODE']:]]="149 (0x95)",RIGHT(fastLink[[#This Row],[TRACE INFO]],4)&lt;&gt;"0000"),"YES","NO")</f>
        <v>NO</v>
      </c>
      <c r="I52" s="14" t="str">
        <f>IF(AND(F51="req",fastLink[[#This Row],[resp_col]]="res"),fastLink[[#This Row],[FRT_DEC]]-B51,"EMPTY")</f>
        <v>EMPTY</v>
      </c>
      <c r="J52" s="14" t="str">
        <f>IF(AND(fastLink[[#This Row],[resp_col]]="res",fastLink[[#This Row],[data]]="YES"),fastLink[[#This Row],[data req to resp]],"EMPTY")</f>
        <v>EMPTY</v>
      </c>
      <c r="K52" s="14" t="str">
        <f>IF(AND(fastLink[[#This Row],[resp_col]]="res",fastLink[[#This Row],[data]]="NO"),fastLink[[#This Row],[data req to resp]],"EMPTY")</f>
        <v>EMPTY</v>
      </c>
      <c r="O52" s="16">
        <v>2013</v>
      </c>
      <c r="P52" s="14">
        <v>1</v>
      </c>
      <c r="Q52" s="26">
        <v>0.85897435897435892</v>
      </c>
      <c r="R52" s="26">
        <v>1.282051282051282E-2</v>
      </c>
      <c r="S52" s="26"/>
      <c r="Y52" s="16">
        <v>2613</v>
      </c>
      <c r="Z52" s="14">
        <v>1</v>
      </c>
      <c r="AA52" s="26">
        <v>0.97014925373134331</v>
      </c>
      <c r="AB52" s="26">
        <v>1.4925373134328358E-2</v>
      </c>
      <c r="AF52" s="16"/>
      <c r="AG52" s="14"/>
    </row>
    <row r="53" spans="1:33" x14ac:dyDescent="0.25">
      <c r="A53" s="14" t="s">
        <v>2648</v>
      </c>
      <c r="B53">
        <v>335690393555</v>
      </c>
      <c r="C53" s="14" t="s">
        <v>10629</v>
      </c>
      <c r="D53" s="14" t="s">
        <v>2044</v>
      </c>
      <c r="E53" s="14" t="s">
        <v>3931</v>
      </c>
      <c r="F53" s="14" t="b">
        <f>IF(fastLink[[#This Row],['[TRACECODE']:]]="148 (0x94)","req")</f>
        <v>0</v>
      </c>
      <c r="G53" s="14" t="str">
        <f>IF(fastLink[[#This Row],['[TRACECODE']:]]="149 (0x95)","res","")</f>
        <v>res</v>
      </c>
      <c r="H53" s="14" t="str">
        <f>IF(AND(fastLink[[#This Row],['[TRACECODE']:]]="149 (0x95)",RIGHT(fastLink[[#This Row],[TRACE INFO]],4)&lt;&gt;"0000"),"YES","NO")</f>
        <v>NO</v>
      </c>
      <c r="I53" s="14">
        <f>IF(AND(F52="req",fastLink[[#This Row],[resp_col]]="res"),fastLink[[#This Row],[FRT_DEC]]-B52,"EMPTY")</f>
        <v>2401</v>
      </c>
      <c r="J53" s="14" t="str">
        <f>IF(AND(fastLink[[#This Row],[resp_col]]="res",fastLink[[#This Row],[data]]="YES"),fastLink[[#This Row],[data req to resp]],"EMPTY")</f>
        <v>EMPTY</v>
      </c>
      <c r="K53" s="14">
        <f>IF(AND(fastLink[[#This Row],[resp_col]]="res",fastLink[[#This Row],[data]]="NO"),fastLink[[#This Row],[data req to resp]],"EMPTY")</f>
        <v>2401</v>
      </c>
      <c r="O53" s="16">
        <v>2020</v>
      </c>
      <c r="P53" s="14">
        <v>1</v>
      </c>
      <c r="Q53" s="26">
        <v>0.87179487179487181</v>
      </c>
      <c r="R53" s="26">
        <v>1.282051282051282E-2</v>
      </c>
      <c r="S53" s="26"/>
      <c r="Y53" s="16">
        <v>2715</v>
      </c>
      <c r="Z53" s="14">
        <v>2</v>
      </c>
      <c r="AA53" s="26">
        <v>1</v>
      </c>
      <c r="AB53" s="26">
        <v>2.9850746268656716E-2</v>
      </c>
      <c r="AF53" s="16"/>
      <c r="AG53" s="14"/>
    </row>
    <row r="54" spans="1:33" x14ac:dyDescent="0.25">
      <c r="A54" s="14" t="s">
        <v>2704</v>
      </c>
      <c r="B54">
        <v>335690413354</v>
      </c>
      <c r="C54" s="14" t="s">
        <v>10694</v>
      </c>
      <c r="D54" s="14" t="s">
        <v>2043</v>
      </c>
      <c r="E54" s="14" t="s">
        <v>10695</v>
      </c>
      <c r="F54" s="14" t="str">
        <f>IF(fastLink[[#This Row],['[TRACECODE']:]]="148 (0x94)","req")</f>
        <v>req</v>
      </c>
      <c r="G54" s="14" t="str">
        <f>IF(fastLink[[#This Row],['[TRACECODE']:]]="149 (0x95)","res","")</f>
        <v/>
      </c>
      <c r="H54" s="14" t="str">
        <f>IF(AND(fastLink[[#This Row],['[TRACECODE']:]]="149 (0x95)",RIGHT(fastLink[[#This Row],[TRACE INFO]],4)&lt;&gt;"0000"),"YES","NO")</f>
        <v>NO</v>
      </c>
      <c r="I54" s="14" t="str">
        <f>IF(AND(F53="req",fastLink[[#This Row],[resp_col]]="res"),fastLink[[#This Row],[FRT_DEC]]-B53,"EMPTY")</f>
        <v>EMPTY</v>
      </c>
      <c r="J54" s="14" t="str">
        <f>IF(AND(fastLink[[#This Row],[resp_col]]="res",fastLink[[#This Row],[data]]="YES"),fastLink[[#This Row],[data req to resp]],"EMPTY")</f>
        <v>EMPTY</v>
      </c>
      <c r="K54" s="14" t="str">
        <f>IF(AND(fastLink[[#This Row],[resp_col]]="res",fastLink[[#This Row],[data]]="NO"),fastLink[[#This Row],[data req to resp]],"EMPTY")</f>
        <v>EMPTY</v>
      </c>
      <c r="O54" s="16">
        <v>2043</v>
      </c>
      <c r="P54" s="14">
        <v>1</v>
      </c>
      <c r="Q54" s="26">
        <v>0.88461538461538458</v>
      </c>
      <c r="R54" s="26">
        <v>1.282051282051282E-2</v>
      </c>
      <c r="S54" s="26"/>
      <c r="Y54" s="16" t="s">
        <v>1054</v>
      </c>
      <c r="Z54" s="14">
        <v>67</v>
      </c>
      <c r="AA54" s="26"/>
      <c r="AB54" s="26">
        <v>1</v>
      </c>
      <c r="AF54" s="16"/>
      <c r="AG54" s="14"/>
    </row>
    <row r="55" spans="1:33" x14ac:dyDescent="0.25">
      <c r="A55" s="14" t="s">
        <v>2726</v>
      </c>
      <c r="B55">
        <v>335690415364</v>
      </c>
      <c r="C55" s="14" t="s">
        <v>10719</v>
      </c>
      <c r="D55" s="14" t="s">
        <v>2044</v>
      </c>
      <c r="E55" s="14" t="s">
        <v>3931</v>
      </c>
      <c r="F55" s="14" t="b">
        <f>IF(fastLink[[#This Row],['[TRACECODE']:]]="148 (0x94)","req")</f>
        <v>0</v>
      </c>
      <c r="G55" s="14" t="str">
        <f>IF(fastLink[[#This Row],['[TRACECODE']:]]="149 (0x95)","res","")</f>
        <v>res</v>
      </c>
      <c r="H55" s="14" t="str">
        <f>IF(AND(fastLink[[#This Row],['[TRACECODE']:]]="149 (0x95)",RIGHT(fastLink[[#This Row],[TRACE INFO]],4)&lt;&gt;"0000"),"YES","NO")</f>
        <v>NO</v>
      </c>
      <c r="I55" s="14">
        <f>IF(AND(F54="req",fastLink[[#This Row],[resp_col]]="res"),fastLink[[#This Row],[FRT_DEC]]-B54,"EMPTY")</f>
        <v>2010</v>
      </c>
      <c r="J55" s="14" t="str">
        <f>IF(AND(fastLink[[#This Row],[resp_col]]="res",fastLink[[#This Row],[data]]="YES"),fastLink[[#This Row],[data req to resp]],"EMPTY")</f>
        <v>EMPTY</v>
      </c>
      <c r="K55" s="14">
        <f>IF(AND(fastLink[[#This Row],[resp_col]]="res",fastLink[[#This Row],[data]]="NO"),fastLink[[#This Row],[data req to resp]],"EMPTY")</f>
        <v>2010</v>
      </c>
      <c r="O55" s="16">
        <v>2051</v>
      </c>
      <c r="P55" s="14">
        <v>1</v>
      </c>
      <c r="Q55" s="26">
        <v>0.89743589743589747</v>
      </c>
      <c r="R55" s="26">
        <v>1.282051282051282E-2</v>
      </c>
      <c r="S55" s="26"/>
      <c r="AF55" s="16"/>
      <c r="AG55" s="14"/>
    </row>
    <row r="56" spans="1:33" x14ac:dyDescent="0.25">
      <c r="A56" s="14" t="s">
        <v>2782</v>
      </c>
      <c r="B56">
        <v>335690434744</v>
      </c>
      <c r="C56" s="14" t="s">
        <v>10784</v>
      </c>
      <c r="D56" s="14" t="s">
        <v>2043</v>
      </c>
      <c r="E56" s="14" t="s">
        <v>10785</v>
      </c>
      <c r="F56" s="14" t="str">
        <f>IF(fastLink[[#This Row],['[TRACECODE']:]]="148 (0x94)","req")</f>
        <v>req</v>
      </c>
      <c r="G56" s="14" t="str">
        <f>IF(fastLink[[#This Row],['[TRACECODE']:]]="149 (0x95)","res","")</f>
        <v/>
      </c>
      <c r="H56" s="14" t="str">
        <f>IF(AND(fastLink[[#This Row],['[TRACECODE']:]]="149 (0x95)",RIGHT(fastLink[[#This Row],[TRACE INFO]],4)&lt;&gt;"0000"),"YES","NO")</f>
        <v>NO</v>
      </c>
      <c r="I56" s="14" t="str">
        <f>IF(AND(F55="req",fastLink[[#This Row],[resp_col]]="res"),fastLink[[#This Row],[FRT_DEC]]-B55,"EMPTY")</f>
        <v>EMPTY</v>
      </c>
      <c r="J56" s="14" t="str">
        <f>IF(AND(fastLink[[#This Row],[resp_col]]="res",fastLink[[#This Row],[data]]="YES"),fastLink[[#This Row],[data req to resp]],"EMPTY")</f>
        <v>EMPTY</v>
      </c>
      <c r="K56" s="14" t="str">
        <f>IF(AND(fastLink[[#This Row],[resp_col]]="res",fastLink[[#This Row],[data]]="NO"),fastLink[[#This Row],[data req to resp]],"EMPTY")</f>
        <v>EMPTY</v>
      </c>
      <c r="O56" s="16">
        <v>2056</v>
      </c>
      <c r="P56" s="14">
        <v>1</v>
      </c>
      <c r="Q56" s="26">
        <v>0.91025641025641024</v>
      </c>
      <c r="R56" s="26">
        <v>1.282051282051282E-2</v>
      </c>
      <c r="S56" s="26"/>
      <c r="AF56" s="16"/>
      <c r="AG56" s="14"/>
    </row>
    <row r="57" spans="1:33" x14ac:dyDescent="0.25">
      <c r="A57" s="14" t="s">
        <v>2804</v>
      </c>
      <c r="B57">
        <v>335690436731</v>
      </c>
      <c r="C57" s="14" t="s">
        <v>10809</v>
      </c>
      <c r="D57" s="14" t="s">
        <v>2044</v>
      </c>
      <c r="E57" s="14" t="s">
        <v>3931</v>
      </c>
      <c r="F57" s="14" t="b">
        <f>IF(fastLink[[#This Row],['[TRACECODE']:]]="148 (0x94)","req")</f>
        <v>0</v>
      </c>
      <c r="G57" s="14" t="str">
        <f>IF(fastLink[[#This Row],['[TRACECODE']:]]="149 (0x95)","res","")</f>
        <v>res</v>
      </c>
      <c r="H57" s="14" t="str">
        <f>IF(AND(fastLink[[#This Row],['[TRACECODE']:]]="149 (0x95)",RIGHT(fastLink[[#This Row],[TRACE INFO]],4)&lt;&gt;"0000"),"YES","NO")</f>
        <v>NO</v>
      </c>
      <c r="I57" s="14">
        <f>IF(AND(F56="req",fastLink[[#This Row],[resp_col]]="res"),fastLink[[#This Row],[FRT_DEC]]-B56,"EMPTY")</f>
        <v>1987</v>
      </c>
      <c r="J57" s="14" t="str">
        <f>IF(AND(fastLink[[#This Row],[resp_col]]="res",fastLink[[#This Row],[data]]="YES"),fastLink[[#This Row],[data req to resp]],"EMPTY")</f>
        <v>EMPTY</v>
      </c>
      <c r="K57" s="14">
        <f>IF(AND(fastLink[[#This Row],[resp_col]]="res",fastLink[[#This Row],[data]]="NO"),fastLink[[#This Row],[data req to resp]],"EMPTY")</f>
        <v>1987</v>
      </c>
      <c r="O57" s="16">
        <v>2064</v>
      </c>
      <c r="P57" s="14">
        <v>1</v>
      </c>
      <c r="Q57" s="26">
        <v>0.92307692307692313</v>
      </c>
      <c r="R57" s="26">
        <v>1.282051282051282E-2</v>
      </c>
      <c r="S57" s="26"/>
      <c r="AF57" s="16"/>
      <c r="AG57" s="14"/>
    </row>
    <row r="58" spans="1:33" x14ac:dyDescent="0.25">
      <c r="A58" s="14" t="s">
        <v>2839</v>
      </c>
      <c r="B58">
        <v>335690444044</v>
      </c>
      <c r="C58" s="14" t="s">
        <v>10847</v>
      </c>
      <c r="D58" s="14" t="s">
        <v>2043</v>
      </c>
      <c r="E58" s="14" t="s">
        <v>10848</v>
      </c>
      <c r="F58" s="14" t="str">
        <f>IF(fastLink[[#This Row],['[TRACECODE']:]]="148 (0x94)","req")</f>
        <v>req</v>
      </c>
      <c r="G58" s="14" t="str">
        <f>IF(fastLink[[#This Row],['[TRACECODE']:]]="149 (0x95)","res","")</f>
        <v/>
      </c>
      <c r="H58" s="14" t="str">
        <f>IF(AND(fastLink[[#This Row],['[TRACECODE']:]]="149 (0x95)",RIGHT(fastLink[[#This Row],[TRACE INFO]],4)&lt;&gt;"0000"),"YES","NO")</f>
        <v>NO</v>
      </c>
      <c r="I58" s="14" t="str">
        <f>IF(AND(F57="req",fastLink[[#This Row],[resp_col]]="res"),fastLink[[#This Row],[FRT_DEC]]-B57,"EMPTY")</f>
        <v>EMPTY</v>
      </c>
      <c r="J58" s="14" t="str">
        <f>IF(AND(fastLink[[#This Row],[resp_col]]="res",fastLink[[#This Row],[data]]="YES"),fastLink[[#This Row],[data req to resp]],"EMPTY")</f>
        <v>EMPTY</v>
      </c>
      <c r="K58" s="14" t="str">
        <f>IF(AND(fastLink[[#This Row],[resp_col]]="res",fastLink[[#This Row],[data]]="NO"),fastLink[[#This Row],[data req to resp]],"EMPTY")</f>
        <v>EMPTY</v>
      </c>
      <c r="O58" s="16">
        <v>2071</v>
      </c>
      <c r="P58" s="14">
        <v>1</v>
      </c>
      <c r="Q58" s="26">
        <v>0.9358974358974359</v>
      </c>
      <c r="R58" s="26">
        <v>1.282051282051282E-2</v>
      </c>
      <c r="S58" s="26"/>
      <c r="AF58" s="16"/>
      <c r="AG58" s="14"/>
    </row>
    <row r="59" spans="1:33" x14ac:dyDescent="0.25">
      <c r="A59" s="14" t="s">
        <v>2842</v>
      </c>
      <c r="B59">
        <v>335690444714</v>
      </c>
      <c r="C59" s="14" t="s">
        <v>10851</v>
      </c>
      <c r="D59" s="14" t="s">
        <v>2044</v>
      </c>
      <c r="E59" s="14" t="s">
        <v>8882</v>
      </c>
      <c r="F59" s="14" t="b">
        <f>IF(fastLink[[#This Row],['[TRACECODE']:]]="148 (0x94)","req")</f>
        <v>0</v>
      </c>
      <c r="G59" s="14" t="str">
        <f>IF(fastLink[[#This Row],['[TRACECODE']:]]="149 (0x95)","res","")</f>
        <v>res</v>
      </c>
      <c r="H59" s="14" t="str">
        <f>IF(AND(fastLink[[#This Row],['[TRACECODE']:]]="149 (0x95)",RIGHT(fastLink[[#This Row],[TRACE INFO]],4)&lt;&gt;"0000"),"YES","NO")</f>
        <v>YES</v>
      </c>
      <c r="I59" s="14">
        <f>IF(AND(F58="req",fastLink[[#This Row],[resp_col]]="res"),fastLink[[#This Row],[FRT_DEC]]-B58,"EMPTY")</f>
        <v>670</v>
      </c>
      <c r="J59" s="14">
        <f>IF(AND(fastLink[[#This Row],[resp_col]]="res",fastLink[[#This Row],[data]]="YES"),fastLink[[#This Row],[data req to resp]],"EMPTY")</f>
        <v>670</v>
      </c>
      <c r="K59" s="14" t="str">
        <f>IF(AND(fastLink[[#This Row],[resp_col]]="res",fastLink[[#This Row],[data]]="NO"),fastLink[[#This Row],[data req to resp]],"EMPTY")</f>
        <v>EMPTY</v>
      </c>
      <c r="O59" s="16">
        <v>2102</v>
      </c>
      <c r="P59" s="14">
        <v>1</v>
      </c>
      <c r="Q59" s="26">
        <v>0.94871794871794868</v>
      </c>
      <c r="R59" s="26">
        <v>1.282051282051282E-2</v>
      </c>
      <c r="S59" s="26"/>
      <c r="AF59" s="16"/>
      <c r="AG59" s="14"/>
    </row>
    <row r="60" spans="1:33" x14ac:dyDescent="0.25">
      <c r="A60" s="14" t="s">
        <v>2897</v>
      </c>
      <c r="B60">
        <v>335690491155</v>
      </c>
      <c r="C60" s="14" t="s">
        <v>10915</v>
      </c>
      <c r="D60" s="14" t="s">
        <v>2043</v>
      </c>
      <c r="E60" s="14" t="s">
        <v>10848</v>
      </c>
      <c r="F60" s="14" t="str">
        <f>IF(fastLink[[#This Row],['[TRACECODE']:]]="148 (0x94)","req")</f>
        <v>req</v>
      </c>
      <c r="G60" s="14" t="str">
        <f>IF(fastLink[[#This Row],['[TRACECODE']:]]="149 (0x95)","res","")</f>
        <v/>
      </c>
      <c r="H60" s="14" t="str">
        <f>IF(AND(fastLink[[#This Row],['[TRACECODE']:]]="149 (0x95)",RIGHT(fastLink[[#This Row],[TRACE INFO]],4)&lt;&gt;"0000"),"YES","NO")</f>
        <v>NO</v>
      </c>
      <c r="I60" s="14" t="str">
        <f>IF(AND(F59="req",fastLink[[#This Row],[resp_col]]="res"),fastLink[[#This Row],[FRT_DEC]]-B59,"EMPTY")</f>
        <v>EMPTY</v>
      </c>
      <c r="J60" s="14" t="str">
        <f>IF(AND(fastLink[[#This Row],[resp_col]]="res",fastLink[[#This Row],[data]]="YES"),fastLink[[#This Row],[data req to resp]],"EMPTY")</f>
        <v>EMPTY</v>
      </c>
      <c r="K60" s="14" t="str">
        <f>IF(AND(fastLink[[#This Row],[resp_col]]="res",fastLink[[#This Row],[data]]="NO"),fastLink[[#This Row],[data req to resp]],"EMPTY")</f>
        <v>EMPTY</v>
      </c>
      <c r="O60" s="16">
        <v>2401</v>
      </c>
      <c r="P60" s="14">
        <v>1</v>
      </c>
      <c r="Q60" s="26">
        <v>0.96153846153846156</v>
      </c>
      <c r="R60" s="26">
        <v>1.282051282051282E-2</v>
      </c>
      <c r="S60" s="26"/>
      <c r="AF60" s="16"/>
      <c r="AG60" s="14"/>
    </row>
    <row r="61" spans="1:33" x14ac:dyDescent="0.25">
      <c r="A61" s="14" t="s">
        <v>2902</v>
      </c>
      <c r="B61">
        <v>335690491960</v>
      </c>
      <c r="C61" s="14" t="s">
        <v>10920</v>
      </c>
      <c r="D61" s="14" t="s">
        <v>2044</v>
      </c>
      <c r="E61" s="14" t="s">
        <v>2046</v>
      </c>
      <c r="F61" s="14" t="b">
        <f>IF(fastLink[[#This Row],['[TRACECODE']:]]="148 (0x94)","req")</f>
        <v>0</v>
      </c>
      <c r="G61" s="14" t="str">
        <f>IF(fastLink[[#This Row],['[TRACECODE']:]]="149 (0x95)","res","")</f>
        <v>res</v>
      </c>
      <c r="H61" s="14" t="str">
        <f>IF(AND(fastLink[[#This Row],['[TRACECODE']:]]="149 (0x95)",RIGHT(fastLink[[#This Row],[TRACE INFO]],4)&lt;&gt;"0000"),"YES","NO")</f>
        <v>NO</v>
      </c>
      <c r="I61" s="14">
        <f>IF(AND(F60="req",fastLink[[#This Row],[resp_col]]="res"),fastLink[[#This Row],[FRT_DEC]]-B60,"EMPTY")</f>
        <v>805</v>
      </c>
      <c r="J61" s="14" t="str">
        <f>IF(AND(fastLink[[#This Row],[resp_col]]="res",fastLink[[#This Row],[data]]="YES"),fastLink[[#This Row],[data req to resp]],"EMPTY")</f>
        <v>EMPTY</v>
      </c>
      <c r="K61" s="14">
        <f>IF(AND(fastLink[[#This Row],[resp_col]]="res",fastLink[[#This Row],[data]]="NO"),fastLink[[#This Row],[data req to resp]],"EMPTY")</f>
        <v>805</v>
      </c>
      <c r="O61" s="16">
        <v>2613</v>
      </c>
      <c r="P61" s="14">
        <v>1</v>
      </c>
      <c r="Q61" s="26">
        <v>0.97435897435897434</v>
      </c>
      <c r="R61" s="26">
        <v>1.282051282051282E-2</v>
      </c>
      <c r="S61" s="26"/>
      <c r="AF61" s="16"/>
      <c r="AG61" s="14"/>
    </row>
    <row r="62" spans="1:33" x14ac:dyDescent="0.25">
      <c r="A62" s="14" t="s">
        <v>3095</v>
      </c>
      <c r="B62">
        <v>335691282292</v>
      </c>
      <c r="C62" s="14" t="s">
        <v>11130</v>
      </c>
      <c r="D62" s="14" t="s">
        <v>2043</v>
      </c>
      <c r="E62" s="14" t="s">
        <v>11131</v>
      </c>
      <c r="F62" s="14" t="str">
        <f>IF(fastLink[[#This Row],['[TRACECODE']:]]="148 (0x94)","req")</f>
        <v>req</v>
      </c>
      <c r="G62" s="14" t="str">
        <f>IF(fastLink[[#This Row],['[TRACECODE']:]]="149 (0x95)","res","")</f>
        <v/>
      </c>
      <c r="H62" s="14" t="str">
        <f>IF(AND(fastLink[[#This Row],['[TRACECODE']:]]="149 (0x95)",RIGHT(fastLink[[#This Row],[TRACE INFO]],4)&lt;&gt;"0000"),"YES","NO")</f>
        <v>NO</v>
      </c>
      <c r="I62" s="14" t="str">
        <f>IF(AND(F61="req",fastLink[[#This Row],[resp_col]]="res"),fastLink[[#This Row],[FRT_DEC]]-B61,"EMPTY")</f>
        <v>EMPTY</v>
      </c>
      <c r="J62" s="14" t="str">
        <f>IF(AND(fastLink[[#This Row],[resp_col]]="res",fastLink[[#This Row],[data]]="YES"),fastLink[[#This Row],[data req to resp]],"EMPTY")</f>
        <v>EMPTY</v>
      </c>
      <c r="K62" s="14" t="str">
        <f>IF(AND(fastLink[[#This Row],[resp_col]]="res",fastLink[[#This Row],[data]]="NO"),fastLink[[#This Row],[data req to resp]],"EMPTY")</f>
        <v>EMPTY</v>
      </c>
      <c r="O62" s="16">
        <v>2715</v>
      </c>
      <c r="P62" s="14">
        <v>2</v>
      </c>
      <c r="Q62" s="26">
        <v>1</v>
      </c>
      <c r="R62" s="26">
        <v>2.564102564102564E-2</v>
      </c>
      <c r="S62" s="26"/>
      <c r="AF62" s="16"/>
      <c r="AG62" s="14"/>
    </row>
    <row r="63" spans="1:33" x14ac:dyDescent="0.25">
      <c r="A63" s="14" t="s">
        <v>3117</v>
      </c>
      <c r="B63">
        <v>335691284275</v>
      </c>
      <c r="C63" s="14" t="s">
        <v>11155</v>
      </c>
      <c r="D63" s="14" t="s">
        <v>2044</v>
      </c>
      <c r="E63" s="14" t="s">
        <v>3931</v>
      </c>
      <c r="F63" s="14" t="b">
        <f>IF(fastLink[[#This Row],['[TRACECODE']:]]="148 (0x94)","req")</f>
        <v>0</v>
      </c>
      <c r="G63" s="14" t="str">
        <f>IF(fastLink[[#This Row],['[TRACECODE']:]]="149 (0x95)","res","")</f>
        <v>res</v>
      </c>
      <c r="H63" s="14" t="str">
        <f>IF(AND(fastLink[[#This Row],['[TRACECODE']:]]="149 (0x95)",RIGHT(fastLink[[#This Row],[TRACE INFO]],4)&lt;&gt;"0000"),"YES","NO")</f>
        <v>NO</v>
      </c>
      <c r="I63" s="14">
        <f>IF(AND(F62="req",fastLink[[#This Row],[resp_col]]="res"),fastLink[[#This Row],[FRT_DEC]]-B62,"EMPTY")</f>
        <v>1983</v>
      </c>
      <c r="J63" s="14" t="str">
        <f>IF(AND(fastLink[[#This Row],[resp_col]]="res",fastLink[[#This Row],[data]]="YES"),fastLink[[#This Row],[data req to resp]],"EMPTY")</f>
        <v>EMPTY</v>
      </c>
      <c r="K63" s="14">
        <f>IF(AND(fastLink[[#This Row],[resp_col]]="res",fastLink[[#This Row],[data]]="NO"),fastLink[[#This Row],[data req to resp]],"EMPTY")</f>
        <v>1983</v>
      </c>
      <c r="O63" s="16" t="s">
        <v>1975</v>
      </c>
      <c r="P63" s="14"/>
      <c r="Q63" s="26">
        <v>1</v>
      </c>
      <c r="R63" s="26">
        <v>0</v>
      </c>
      <c r="S63" s="26"/>
      <c r="AF63" s="16"/>
      <c r="AG63" s="14"/>
    </row>
    <row r="64" spans="1:33" x14ac:dyDescent="0.25">
      <c r="A64" s="14" t="s">
        <v>3177</v>
      </c>
      <c r="B64">
        <v>335691303705</v>
      </c>
      <c r="C64" s="14" t="s">
        <v>11224</v>
      </c>
      <c r="D64" s="14" t="s">
        <v>2043</v>
      </c>
      <c r="E64" s="14" t="s">
        <v>11225</v>
      </c>
      <c r="F64" s="14" t="str">
        <f>IF(fastLink[[#This Row],['[TRACECODE']:]]="148 (0x94)","req")</f>
        <v>req</v>
      </c>
      <c r="G64" s="14" t="str">
        <f>IF(fastLink[[#This Row],['[TRACECODE']:]]="149 (0x95)","res","")</f>
        <v/>
      </c>
      <c r="H64" s="14" t="str">
        <f>IF(AND(fastLink[[#This Row],['[TRACECODE']:]]="149 (0x95)",RIGHT(fastLink[[#This Row],[TRACE INFO]],4)&lt;&gt;"0000"),"YES","NO")</f>
        <v>NO</v>
      </c>
      <c r="I64" s="14" t="str">
        <f>IF(AND(F63="req",fastLink[[#This Row],[resp_col]]="res"),fastLink[[#This Row],[FRT_DEC]]-B63,"EMPTY")</f>
        <v>EMPTY</v>
      </c>
      <c r="J64" s="14" t="str">
        <f>IF(AND(fastLink[[#This Row],[resp_col]]="res",fastLink[[#This Row],[data]]="YES"),fastLink[[#This Row],[data req to resp]],"EMPTY")</f>
        <v>EMPTY</v>
      </c>
      <c r="K64" s="14" t="str">
        <f>IF(AND(fastLink[[#This Row],[resp_col]]="res",fastLink[[#This Row],[data]]="NO"),fastLink[[#This Row],[data req to resp]],"EMPTY")</f>
        <v>EMPTY</v>
      </c>
      <c r="O64" s="16" t="s">
        <v>1054</v>
      </c>
      <c r="P64" s="14">
        <v>78</v>
      </c>
      <c r="Q64" s="26"/>
      <c r="R64" s="26">
        <v>1</v>
      </c>
      <c r="S64" s="26"/>
      <c r="AF64" s="16"/>
      <c r="AG64" s="14"/>
    </row>
    <row r="65" spans="1:33" x14ac:dyDescent="0.25">
      <c r="A65" s="14" t="s">
        <v>3199</v>
      </c>
      <c r="B65">
        <v>335691305687</v>
      </c>
      <c r="C65" s="14" t="s">
        <v>11249</v>
      </c>
      <c r="D65" s="14" t="s">
        <v>2044</v>
      </c>
      <c r="E65" s="14" t="s">
        <v>3931</v>
      </c>
      <c r="F65" s="14" t="b">
        <f>IF(fastLink[[#This Row],['[TRACECODE']:]]="148 (0x94)","req")</f>
        <v>0</v>
      </c>
      <c r="G65" s="14" t="str">
        <f>IF(fastLink[[#This Row],['[TRACECODE']:]]="149 (0x95)","res","")</f>
        <v>res</v>
      </c>
      <c r="H65" s="14" t="str">
        <f>IF(AND(fastLink[[#This Row],['[TRACECODE']:]]="149 (0x95)",RIGHT(fastLink[[#This Row],[TRACE INFO]],4)&lt;&gt;"0000"),"YES","NO")</f>
        <v>NO</v>
      </c>
      <c r="I65" s="14">
        <f>IF(AND(F64="req",fastLink[[#This Row],[resp_col]]="res"),fastLink[[#This Row],[FRT_DEC]]-B64,"EMPTY")</f>
        <v>1982</v>
      </c>
      <c r="J65" s="14" t="str">
        <f>IF(AND(fastLink[[#This Row],[resp_col]]="res",fastLink[[#This Row],[data]]="YES"),fastLink[[#This Row],[data req to resp]],"EMPTY")</f>
        <v>EMPTY</v>
      </c>
      <c r="K65" s="14">
        <f>IF(AND(fastLink[[#This Row],[resp_col]]="res",fastLink[[#This Row],[data]]="NO"),fastLink[[#This Row],[data req to resp]],"EMPTY")</f>
        <v>1982</v>
      </c>
      <c r="S65" s="26"/>
      <c r="AF65" s="16"/>
      <c r="AG65" s="14"/>
    </row>
    <row r="66" spans="1:33" x14ac:dyDescent="0.25">
      <c r="A66" s="14" t="s">
        <v>3257</v>
      </c>
      <c r="B66">
        <v>335691324828</v>
      </c>
      <c r="C66" s="14" t="s">
        <v>11316</v>
      </c>
      <c r="D66" s="14" t="s">
        <v>2043</v>
      </c>
      <c r="E66" s="14" t="s">
        <v>11317</v>
      </c>
      <c r="F66" s="14" t="str">
        <f>IF(fastLink[[#This Row],['[TRACECODE']:]]="148 (0x94)","req")</f>
        <v>req</v>
      </c>
      <c r="G66" s="14" t="str">
        <f>IF(fastLink[[#This Row],['[TRACECODE']:]]="149 (0x95)","res","")</f>
        <v/>
      </c>
      <c r="H66" s="14" t="str">
        <f>IF(AND(fastLink[[#This Row],['[TRACECODE']:]]="149 (0x95)",RIGHT(fastLink[[#This Row],[TRACE INFO]],4)&lt;&gt;"0000"),"YES","NO")</f>
        <v>NO</v>
      </c>
      <c r="I66" s="14" t="str">
        <f>IF(AND(F65="req",fastLink[[#This Row],[resp_col]]="res"),fastLink[[#This Row],[FRT_DEC]]-B65,"EMPTY")</f>
        <v>EMPTY</v>
      </c>
      <c r="J66" s="14" t="str">
        <f>IF(AND(fastLink[[#This Row],[resp_col]]="res",fastLink[[#This Row],[data]]="YES"),fastLink[[#This Row],[data req to resp]],"EMPTY")</f>
        <v>EMPTY</v>
      </c>
      <c r="K66" s="14" t="str">
        <f>IF(AND(fastLink[[#This Row],[resp_col]]="res",fastLink[[#This Row],[data]]="NO"),fastLink[[#This Row],[data req to resp]],"EMPTY")</f>
        <v>EMPTY</v>
      </c>
      <c r="S66" s="26"/>
      <c r="AF66" s="16"/>
      <c r="AG66" s="14"/>
    </row>
    <row r="67" spans="1:33" x14ac:dyDescent="0.25">
      <c r="A67" s="14" t="s">
        <v>3279</v>
      </c>
      <c r="B67">
        <v>335691326794</v>
      </c>
      <c r="C67" s="14" t="s">
        <v>11341</v>
      </c>
      <c r="D67" s="14" t="s">
        <v>2044</v>
      </c>
      <c r="E67" s="14" t="s">
        <v>3931</v>
      </c>
      <c r="F67" s="14" t="b">
        <f>IF(fastLink[[#This Row],['[TRACECODE']:]]="148 (0x94)","req")</f>
        <v>0</v>
      </c>
      <c r="G67" s="14" t="str">
        <f>IF(fastLink[[#This Row],['[TRACECODE']:]]="149 (0x95)","res","")</f>
        <v>res</v>
      </c>
      <c r="H67" s="14" t="str">
        <f>IF(AND(fastLink[[#This Row],['[TRACECODE']:]]="149 (0x95)",RIGHT(fastLink[[#This Row],[TRACE INFO]],4)&lt;&gt;"0000"),"YES","NO")</f>
        <v>NO</v>
      </c>
      <c r="I67" s="14">
        <f>IF(AND(F66="req",fastLink[[#This Row],[resp_col]]="res"),fastLink[[#This Row],[FRT_DEC]]-B66,"EMPTY")</f>
        <v>1966</v>
      </c>
      <c r="J67" s="14" t="str">
        <f>IF(AND(fastLink[[#This Row],[resp_col]]="res",fastLink[[#This Row],[data]]="YES"),fastLink[[#This Row],[data req to resp]],"EMPTY")</f>
        <v>EMPTY</v>
      </c>
      <c r="K67" s="14">
        <f>IF(AND(fastLink[[#This Row],[resp_col]]="res",fastLink[[#This Row],[data]]="NO"),fastLink[[#This Row],[data req to resp]],"EMPTY")</f>
        <v>1966</v>
      </c>
      <c r="S67" s="26"/>
      <c r="AF67" s="16"/>
      <c r="AG67" s="14"/>
    </row>
    <row r="68" spans="1:33" x14ac:dyDescent="0.25">
      <c r="A68" s="14" t="s">
        <v>3337</v>
      </c>
      <c r="B68">
        <v>335691345999</v>
      </c>
      <c r="C68" s="14" t="s">
        <v>11408</v>
      </c>
      <c r="D68" s="14" t="s">
        <v>2043</v>
      </c>
      <c r="E68" s="14" t="s">
        <v>11409</v>
      </c>
      <c r="F68" s="14" t="str">
        <f>IF(fastLink[[#This Row],['[TRACECODE']:]]="148 (0x94)","req")</f>
        <v>req</v>
      </c>
      <c r="G68" s="14" t="str">
        <f>IF(fastLink[[#This Row],['[TRACECODE']:]]="149 (0x95)","res","")</f>
        <v/>
      </c>
      <c r="H68" s="14" t="str">
        <f>IF(AND(fastLink[[#This Row],['[TRACECODE']:]]="149 (0x95)",RIGHT(fastLink[[#This Row],[TRACE INFO]],4)&lt;&gt;"0000"),"YES","NO")</f>
        <v>NO</v>
      </c>
      <c r="I68" s="14" t="str">
        <f>IF(AND(F67="req",fastLink[[#This Row],[resp_col]]="res"),fastLink[[#This Row],[FRT_DEC]]-B67,"EMPTY")</f>
        <v>EMPTY</v>
      </c>
      <c r="J68" s="14" t="str">
        <f>IF(AND(fastLink[[#This Row],[resp_col]]="res",fastLink[[#This Row],[data]]="YES"),fastLink[[#This Row],[data req to resp]],"EMPTY")</f>
        <v>EMPTY</v>
      </c>
      <c r="K68" s="14" t="str">
        <f>IF(AND(fastLink[[#This Row],[resp_col]]="res",fastLink[[#This Row],[data]]="NO"),fastLink[[#This Row],[data req to resp]],"EMPTY")</f>
        <v>EMPTY</v>
      </c>
      <c r="S68" s="26"/>
      <c r="AF68" s="16"/>
      <c r="AG68" s="14"/>
    </row>
    <row r="69" spans="1:33" x14ac:dyDescent="0.25">
      <c r="A69" s="14" t="s">
        <v>3359</v>
      </c>
      <c r="B69">
        <v>335691347982</v>
      </c>
      <c r="C69" s="14" t="s">
        <v>11433</v>
      </c>
      <c r="D69" s="14" t="s">
        <v>2044</v>
      </c>
      <c r="E69" s="14" t="s">
        <v>3931</v>
      </c>
      <c r="F69" s="14" t="b">
        <f>IF(fastLink[[#This Row],['[TRACECODE']:]]="148 (0x94)","req")</f>
        <v>0</v>
      </c>
      <c r="G69" s="14" t="str">
        <f>IF(fastLink[[#This Row],['[TRACECODE']:]]="149 (0x95)","res","")</f>
        <v>res</v>
      </c>
      <c r="H69" s="14" t="str">
        <f>IF(AND(fastLink[[#This Row],['[TRACECODE']:]]="149 (0x95)",RIGHT(fastLink[[#This Row],[TRACE INFO]],4)&lt;&gt;"0000"),"YES","NO")</f>
        <v>NO</v>
      </c>
      <c r="I69" s="14">
        <f>IF(AND(F68="req",fastLink[[#This Row],[resp_col]]="res"),fastLink[[#This Row],[FRT_DEC]]-B68,"EMPTY")</f>
        <v>1983</v>
      </c>
      <c r="J69" s="14" t="str">
        <f>IF(AND(fastLink[[#This Row],[resp_col]]="res",fastLink[[#This Row],[data]]="YES"),fastLink[[#This Row],[data req to resp]],"EMPTY")</f>
        <v>EMPTY</v>
      </c>
      <c r="K69" s="14">
        <f>IF(AND(fastLink[[#This Row],[resp_col]]="res",fastLink[[#This Row],[data]]="NO"),fastLink[[#This Row],[data req to resp]],"EMPTY")</f>
        <v>1983</v>
      </c>
      <c r="S69" s="26"/>
      <c r="AF69" s="16"/>
      <c r="AG69" s="14"/>
    </row>
    <row r="70" spans="1:33" x14ac:dyDescent="0.25">
      <c r="A70" s="14" t="s">
        <v>3417</v>
      </c>
      <c r="B70">
        <v>335691368593</v>
      </c>
      <c r="C70" s="14" t="s">
        <v>11500</v>
      </c>
      <c r="D70" s="14" t="s">
        <v>2043</v>
      </c>
      <c r="E70" s="14" t="s">
        <v>11501</v>
      </c>
      <c r="F70" s="14" t="str">
        <f>IF(fastLink[[#This Row],['[TRACECODE']:]]="148 (0x94)","req")</f>
        <v>req</v>
      </c>
      <c r="G70" s="14" t="str">
        <f>IF(fastLink[[#This Row],['[TRACECODE']:]]="149 (0x95)","res","")</f>
        <v/>
      </c>
      <c r="H70" s="14" t="str">
        <f>IF(AND(fastLink[[#This Row],['[TRACECODE']:]]="149 (0x95)",RIGHT(fastLink[[#This Row],[TRACE INFO]],4)&lt;&gt;"0000"),"YES","NO")</f>
        <v>NO</v>
      </c>
      <c r="I70" s="14" t="str">
        <f>IF(AND(F69="req",fastLink[[#This Row],[resp_col]]="res"),fastLink[[#This Row],[FRT_DEC]]-B69,"EMPTY")</f>
        <v>EMPTY</v>
      </c>
      <c r="J70" s="14" t="str">
        <f>IF(AND(fastLink[[#This Row],[resp_col]]="res",fastLink[[#This Row],[data]]="YES"),fastLink[[#This Row],[data req to resp]],"EMPTY")</f>
        <v>EMPTY</v>
      </c>
      <c r="K70" s="14" t="str">
        <f>IF(AND(fastLink[[#This Row],[resp_col]]="res",fastLink[[#This Row],[data]]="NO"),fastLink[[#This Row],[data req to resp]],"EMPTY")</f>
        <v>EMPTY</v>
      </c>
      <c r="S70" s="26"/>
      <c r="AF70" s="16"/>
      <c r="AG70" s="14"/>
    </row>
    <row r="71" spans="1:33" x14ac:dyDescent="0.25">
      <c r="A71" s="14" t="s">
        <v>3439</v>
      </c>
      <c r="B71">
        <v>335691370567</v>
      </c>
      <c r="C71" s="14" t="s">
        <v>11525</v>
      </c>
      <c r="D71" s="14" t="s">
        <v>2044</v>
      </c>
      <c r="E71" s="14" t="s">
        <v>3931</v>
      </c>
      <c r="F71" s="14" t="b">
        <f>IF(fastLink[[#This Row],['[TRACECODE']:]]="148 (0x94)","req")</f>
        <v>0</v>
      </c>
      <c r="G71" s="14" t="str">
        <f>IF(fastLink[[#This Row],['[TRACECODE']:]]="149 (0x95)","res","")</f>
        <v>res</v>
      </c>
      <c r="H71" s="14" t="str">
        <f>IF(AND(fastLink[[#This Row],['[TRACECODE']:]]="149 (0x95)",RIGHT(fastLink[[#This Row],[TRACE INFO]],4)&lt;&gt;"0000"),"YES","NO")</f>
        <v>NO</v>
      </c>
      <c r="I71" s="14">
        <f>IF(AND(F70="req",fastLink[[#This Row],[resp_col]]="res"),fastLink[[#This Row],[FRT_DEC]]-B70,"EMPTY")</f>
        <v>1974</v>
      </c>
      <c r="J71" s="14" t="str">
        <f>IF(AND(fastLink[[#This Row],[resp_col]]="res",fastLink[[#This Row],[data]]="YES"),fastLink[[#This Row],[data req to resp]],"EMPTY")</f>
        <v>EMPTY</v>
      </c>
      <c r="K71" s="14">
        <f>IF(AND(fastLink[[#This Row],[resp_col]]="res",fastLink[[#This Row],[data]]="NO"),fastLink[[#This Row],[data req to resp]],"EMPTY")</f>
        <v>1974</v>
      </c>
      <c r="S71" s="26"/>
      <c r="AF71" s="16"/>
      <c r="AG71" s="14"/>
    </row>
    <row r="72" spans="1:33" x14ac:dyDescent="0.25">
      <c r="A72" s="14" t="s">
        <v>3497</v>
      </c>
      <c r="B72">
        <v>335691389726</v>
      </c>
      <c r="C72" s="14" t="s">
        <v>11592</v>
      </c>
      <c r="D72" s="14" t="s">
        <v>2043</v>
      </c>
      <c r="E72" s="14" t="s">
        <v>11593</v>
      </c>
      <c r="F72" s="14" t="str">
        <f>IF(fastLink[[#This Row],['[TRACECODE']:]]="148 (0x94)","req")</f>
        <v>req</v>
      </c>
      <c r="G72" s="14" t="str">
        <f>IF(fastLink[[#This Row],['[TRACECODE']:]]="149 (0x95)","res","")</f>
        <v/>
      </c>
      <c r="H72" s="14" t="str">
        <f>IF(AND(fastLink[[#This Row],['[TRACECODE']:]]="149 (0x95)",RIGHT(fastLink[[#This Row],[TRACE INFO]],4)&lt;&gt;"0000"),"YES","NO")</f>
        <v>NO</v>
      </c>
      <c r="I72" s="14" t="str">
        <f>IF(AND(F71="req",fastLink[[#This Row],[resp_col]]="res"),fastLink[[#This Row],[FRT_DEC]]-B71,"EMPTY")</f>
        <v>EMPTY</v>
      </c>
      <c r="J72" s="14" t="str">
        <f>IF(AND(fastLink[[#This Row],[resp_col]]="res",fastLink[[#This Row],[data]]="YES"),fastLink[[#This Row],[data req to resp]],"EMPTY")</f>
        <v>EMPTY</v>
      </c>
      <c r="K72" s="14" t="str">
        <f>IF(AND(fastLink[[#This Row],[resp_col]]="res",fastLink[[#This Row],[data]]="NO"),fastLink[[#This Row],[data req to resp]],"EMPTY")</f>
        <v>EMPTY</v>
      </c>
      <c r="S72" s="26"/>
      <c r="AF72" s="16"/>
      <c r="AG72" s="14"/>
    </row>
    <row r="73" spans="1:33" x14ac:dyDescent="0.25">
      <c r="A73" s="14" t="s">
        <v>3519</v>
      </c>
      <c r="B73">
        <v>335691391713</v>
      </c>
      <c r="C73" s="14" t="s">
        <v>11617</v>
      </c>
      <c r="D73" s="14" t="s">
        <v>2044</v>
      </c>
      <c r="E73" s="14" t="s">
        <v>3931</v>
      </c>
      <c r="F73" s="14" t="b">
        <f>IF(fastLink[[#This Row],['[TRACECODE']:]]="148 (0x94)","req")</f>
        <v>0</v>
      </c>
      <c r="G73" s="14" t="str">
        <f>IF(fastLink[[#This Row],['[TRACECODE']:]]="149 (0x95)","res","")</f>
        <v>res</v>
      </c>
      <c r="H73" s="14" t="str">
        <f>IF(AND(fastLink[[#This Row],['[TRACECODE']:]]="149 (0x95)",RIGHT(fastLink[[#This Row],[TRACE INFO]],4)&lt;&gt;"0000"),"YES","NO")</f>
        <v>NO</v>
      </c>
      <c r="I73" s="14">
        <f>IF(AND(F72="req",fastLink[[#This Row],[resp_col]]="res"),fastLink[[#This Row],[FRT_DEC]]-B72,"EMPTY")</f>
        <v>1987</v>
      </c>
      <c r="J73" s="14" t="str">
        <f>IF(AND(fastLink[[#This Row],[resp_col]]="res",fastLink[[#This Row],[data]]="YES"),fastLink[[#This Row],[data req to resp]],"EMPTY")</f>
        <v>EMPTY</v>
      </c>
      <c r="K73" s="14">
        <f>IF(AND(fastLink[[#This Row],[resp_col]]="res",fastLink[[#This Row],[data]]="NO"),fastLink[[#This Row],[data req to resp]],"EMPTY")</f>
        <v>1987</v>
      </c>
      <c r="S73" s="26"/>
      <c r="AF73" s="16"/>
      <c r="AG73" s="14"/>
    </row>
    <row r="74" spans="1:33" x14ac:dyDescent="0.25">
      <c r="A74" s="14" t="s">
        <v>3579</v>
      </c>
      <c r="B74">
        <v>335691410875</v>
      </c>
      <c r="C74" s="14" t="s">
        <v>11686</v>
      </c>
      <c r="D74" s="14" t="s">
        <v>2043</v>
      </c>
      <c r="E74" s="14" t="s">
        <v>11687</v>
      </c>
      <c r="F74" s="14" t="str">
        <f>IF(fastLink[[#This Row],['[TRACECODE']:]]="148 (0x94)","req")</f>
        <v>req</v>
      </c>
      <c r="G74" s="14" t="str">
        <f>IF(fastLink[[#This Row],['[TRACECODE']:]]="149 (0x95)","res","")</f>
        <v/>
      </c>
      <c r="H74" s="14" t="str">
        <f>IF(AND(fastLink[[#This Row],['[TRACECODE']:]]="149 (0x95)",RIGHT(fastLink[[#This Row],[TRACE INFO]],4)&lt;&gt;"0000"),"YES","NO")</f>
        <v>NO</v>
      </c>
      <c r="I74" s="14" t="str">
        <f>IF(AND(F73="req",fastLink[[#This Row],[resp_col]]="res"),fastLink[[#This Row],[FRT_DEC]]-B73,"EMPTY")</f>
        <v>EMPTY</v>
      </c>
      <c r="J74" s="14" t="str">
        <f>IF(AND(fastLink[[#This Row],[resp_col]]="res",fastLink[[#This Row],[data]]="YES"),fastLink[[#This Row],[data req to resp]],"EMPTY")</f>
        <v>EMPTY</v>
      </c>
      <c r="K74" s="14" t="str">
        <f>IF(AND(fastLink[[#This Row],[resp_col]]="res",fastLink[[#This Row],[data]]="NO"),fastLink[[#This Row],[data req to resp]],"EMPTY")</f>
        <v>EMPTY</v>
      </c>
      <c r="S74" s="26"/>
      <c r="AF74" s="16"/>
      <c r="AG74" s="14"/>
    </row>
    <row r="75" spans="1:33" x14ac:dyDescent="0.25">
      <c r="A75" s="14" t="s">
        <v>3603</v>
      </c>
      <c r="B75">
        <v>335691413590</v>
      </c>
      <c r="C75" s="14" t="s">
        <v>11713</v>
      </c>
      <c r="D75" s="14" t="s">
        <v>2044</v>
      </c>
      <c r="E75" s="14" t="s">
        <v>3931</v>
      </c>
      <c r="F75" s="14" t="b">
        <f>IF(fastLink[[#This Row],['[TRACECODE']:]]="148 (0x94)","req")</f>
        <v>0</v>
      </c>
      <c r="G75" s="14" t="str">
        <f>IF(fastLink[[#This Row],['[TRACECODE']:]]="149 (0x95)","res","")</f>
        <v>res</v>
      </c>
      <c r="H75" s="14" t="str">
        <f>IF(AND(fastLink[[#This Row],['[TRACECODE']:]]="149 (0x95)",RIGHT(fastLink[[#This Row],[TRACE INFO]],4)&lt;&gt;"0000"),"YES","NO")</f>
        <v>NO</v>
      </c>
      <c r="I75" s="14">
        <f>IF(AND(F74="req",fastLink[[#This Row],[resp_col]]="res"),fastLink[[#This Row],[FRT_DEC]]-B74,"EMPTY")</f>
        <v>2715</v>
      </c>
      <c r="J75" s="14" t="str">
        <f>IF(AND(fastLink[[#This Row],[resp_col]]="res",fastLink[[#This Row],[data]]="YES"),fastLink[[#This Row],[data req to resp]],"EMPTY")</f>
        <v>EMPTY</v>
      </c>
      <c r="K75" s="14">
        <f>IF(AND(fastLink[[#This Row],[resp_col]]="res",fastLink[[#This Row],[data]]="NO"),fastLink[[#This Row],[data req to resp]],"EMPTY")</f>
        <v>2715</v>
      </c>
      <c r="S75" s="26"/>
      <c r="AF75" s="16"/>
      <c r="AG75" s="14"/>
    </row>
    <row r="76" spans="1:33" x14ac:dyDescent="0.25">
      <c r="A76" s="14" t="s">
        <v>3659</v>
      </c>
      <c r="B76">
        <v>335691432808</v>
      </c>
      <c r="C76" s="14" t="s">
        <v>11778</v>
      </c>
      <c r="D76" s="14" t="s">
        <v>2043</v>
      </c>
      <c r="E76" s="14" t="s">
        <v>11779</v>
      </c>
      <c r="F76" s="14" t="str">
        <f>IF(fastLink[[#This Row],['[TRACECODE']:]]="148 (0x94)","req")</f>
        <v>req</v>
      </c>
      <c r="G76" s="14" t="str">
        <f>IF(fastLink[[#This Row],['[TRACECODE']:]]="149 (0x95)","res","")</f>
        <v/>
      </c>
      <c r="H76" s="14" t="str">
        <f>IF(AND(fastLink[[#This Row],['[TRACECODE']:]]="149 (0x95)",RIGHT(fastLink[[#This Row],[TRACE INFO]],4)&lt;&gt;"0000"),"YES","NO")</f>
        <v>NO</v>
      </c>
      <c r="I76" s="14" t="str">
        <f>IF(AND(F75="req",fastLink[[#This Row],[resp_col]]="res"),fastLink[[#This Row],[FRT_DEC]]-B75,"EMPTY")</f>
        <v>EMPTY</v>
      </c>
      <c r="J76" s="14" t="str">
        <f>IF(AND(fastLink[[#This Row],[resp_col]]="res",fastLink[[#This Row],[data]]="YES"),fastLink[[#This Row],[data req to resp]],"EMPTY")</f>
        <v>EMPTY</v>
      </c>
      <c r="K76" s="14" t="str">
        <f>IF(AND(fastLink[[#This Row],[resp_col]]="res",fastLink[[#This Row],[data]]="NO"),fastLink[[#This Row],[data req to resp]],"EMPTY")</f>
        <v>EMPTY</v>
      </c>
      <c r="S76" s="26"/>
      <c r="AF76" s="16"/>
      <c r="AG76" s="14"/>
    </row>
    <row r="77" spans="1:33" x14ac:dyDescent="0.25">
      <c r="A77" s="14" t="s">
        <v>4048</v>
      </c>
      <c r="B77">
        <v>335691434783</v>
      </c>
      <c r="C77" s="14" t="s">
        <v>11803</v>
      </c>
      <c r="D77" s="14" t="s">
        <v>2044</v>
      </c>
      <c r="E77" s="14" t="s">
        <v>3931</v>
      </c>
      <c r="F77" s="14" t="b">
        <f>IF(fastLink[[#This Row],['[TRACECODE']:]]="148 (0x94)","req")</f>
        <v>0</v>
      </c>
      <c r="G77" s="14" t="str">
        <f>IF(fastLink[[#This Row],['[TRACECODE']:]]="149 (0x95)","res","")</f>
        <v>res</v>
      </c>
      <c r="H77" s="14" t="str">
        <f>IF(AND(fastLink[[#This Row],['[TRACECODE']:]]="149 (0x95)",RIGHT(fastLink[[#This Row],[TRACE INFO]],4)&lt;&gt;"0000"),"YES","NO")</f>
        <v>NO</v>
      </c>
      <c r="I77" s="14">
        <f>IF(AND(F76="req",fastLink[[#This Row],[resp_col]]="res"),fastLink[[#This Row],[FRT_DEC]]-B76,"EMPTY")</f>
        <v>1975</v>
      </c>
      <c r="J77" s="14" t="str">
        <f>IF(AND(fastLink[[#This Row],[resp_col]]="res",fastLink[[#This Row],[data]]="YES"),fastLink[[#This Row],[data req to resp]],"EMPTY")</f>
        <v>EMPTY</v>
      </c>
      <c r="K77" s="14">
        <f>IF(AND(fastLink[[#This Row],[resp_col]]="res",fastLink[[#This Row],[data]]="NO"),fastLink[[#This Row],[data req to resp]],"EMPTY")</f>
        <v>1975</v>
      </c>
      <c r="S77" s="26"/>
      <c r="AF77" s="16"/>
      <c r="AG77" s="14"/>
    </row>
    <row r="78" spans="1:33" x14ac:dyDescent="0.25">
      <c r="A78" s="14" t="s">
        <v>4083</v>
      </c>
      <c r="B78">
        <v>335691441619</v>
      </c>
      <c r="C78" s="14" t="s">
        <v>11841</v>
      </c>
      <c r="D78" s="14" t="s">
        <v>2043</v>
      </c>
      <c r="E78" s="14" t="s">
        <v>11842</v>
      </c>
      <c r="F78" s="14" t="str">
        <f>IF(fastLink[[#This Row],['[TRACECODE']:]]="148 (0x94)","req")</f>
        <v>req</v>
      </c>
      <c r="G78" s="14" t="str">
        <f>IF(fastLink[[#This Row],['[TRACECODE']:]]="149 (0x95)","res","")</f>
        <v/>
      </c>
      <c r="H78" s="14" t="str">
        <f>IF(AND(fastLink[[#This Row],['[TRACECODE']:]]="149 (0x95)",RIGHT(fastLink[[#This Row],[TRACE INFO]],4)&lt;&gt;"0000"),"YES","NO")</f>
        <v>NO</v>
      </c>
      <c r="I78" s="14" t="str">
        <f>IF(AND(F77="req",fastLink[[#This Row],[resp_col]]="res"),fastLink[[#This Row],[FRT_DEC]]-B77,"EMPTY")</f>
        <v>EMPTY</v>
      </c>
      <c r="J78" s="14" t="str">
        <f>IF(AND(fastLink[[#This Row],[resp_col]]="res",fastLink[[#This Row],[data]]="YES"),fastLink[[#This Row],[data req to resp]],"EMPTY")</f>
        <v>EMPTY</v>
      </c>
      <c r="K78" s="14" t="str">
        <f>IF(AND(fastLink[[#This Row],[resp_col]]="res",fastLink[[#This Row],[data]]="NO"),fastLink[[#This Row],[data req to resp]],"EMPTY")</f>
        <v>EMPTY</v>
      </c>
      <c r="S78" s="26"/>
      <c r="AF78" s="16"/>
      <c r="AG78" s="14"/>
    </row>
    <row r="79" spans="1:33" x14ac:dyDescent="0.25">
      <c r="A79" s="14" t="s">
        <v>4086</v>
      </c>
      <c r="B79">
        <v>335691442266</v>
      </c>
      <c r="C79" s="14" t="s">
        <v>11845</v>
      </c>
      <c r="D79" s="14" t="s">
        <v>2044</v>
      </c>
      <c r="E79" s="14" t="s">
        <v>8882</v>
      </c>
      <c r="F79" s="14" t="b">
        <f>IF(fastLink[[#This Row],['[TRACECODE']:]]="148 (0x94)","req")</f>
        <v>0</v>
      </c>
      <c r="G79" s="14" t="str">
        <f>IF(fastLink[[#This Row],['[TRACECODE']:]]="149 (0x95)","res","")</f>
        <v>res</v>
      </c>
      <c r="H79" s="14" t="str">
        <f>IF(AND(fastLink[[#This Row],['[TRACECODE']:]]="149 (0x95)",RIGHT(fastLink[[#This Row],[TRACE INFO]],4)&lt;&gt;"0000"),"YES","NO")</f>
        <v>YES</v>
      </c>
      <c r="I79" s="14">
        <f>IF(AND(F78="req",fastLink[[#This Row],[resp_col]]="res"),fastLink[[#This Row],[FRT_DEC]]-B78,"EMPTY")</f>
        <v>647</v>
      </c>
      <c r="J79" s="14">
        <f>IF(AND(fastLink[[#This Row],[resp_col]]="res",fastLink[[#This Row],[data]]="YES"),fastLink[[#This Row],[data req to resp]],"EMPTY")</f>
        <v>647</v>
      </c>
      <c r="K79" s="14" t="str">
        <f>IF(AND(fastLink[[#This Row],[resp_col]]="res",fastLink[[#This Row],[data]]="NO"),fastLink[[#This Row],[data req to resp]],"EMPTY")</f>
        <v>EMPTY</v>
      </c>
      <c r="S79" s="26"/>
      <c r="AF79" s="16"/>
      <c r="AG79" s="14"/>
    </row>
    <row r="80" spans="1:33" x14ac:dyDescent="0.25">
      <c r="A80" s="14" t="s">
        <v>4143</v>
      </c>
      <c r="B80">
        <v>335691488763</v>
      </c>
      <c r="C80" s="14" t="s">
        <v>11909</v>
      </c>
      <c r="D80" s="14" t="s">
        <v>2043</v>
      </c>
      <c r="E80" s="14" t="s">
        <v>11842</v>
      </c>
      <c r="F80" s="14" t="str">
        <f>IF(fastLink[[#This Row],['[TRACECODE']:]]="148 (0x94)","req")</f>
        <v>req</v>
      </c>
      <c r="G80" s="14" t="str">
        <f>IF(fastLink[[#This Row],['[TRACECODE']:]]="149 (0x95)","res","")</f>
        <v/>
      </c>
      <c r="H80" s="14" t="str">
        <f>IF(AND(fastLink[[#This Row],['[TRACECODE']:]]="149 (0x95)",RIGHT(fastLink[[#This Row],[TRACE INFO]],4)&lt;&gt;"0000"),"YES","NO")</f>
        <v>NO</v>
      </c>
      <c r="I80" s="14" t="str">
        <f>IF(AND(F79="req",fastLink[[#This Row],[resp_col]]="res"),fastLink[[#This Row],[FRT_DEC]]-B79,"EMPTY")</f>
        <v>EMPTY</v>
      </c>
      <c r="J80" s="14" t="str">
        <f>IF(AND(fastLink[[#This Row],[resp_col]]="res",fastLink[[#This Row],[data]]="YES"),fastLink[[#This Row],[data req to resp]],"EMPTY")</f>
        <v>EMPTY</v>
      </c>
      <c r="K80" s="14" t="str">
        <f>IF(AND(fastLink[[#This Row],[resp_col]]="res",fastLink[[#This Row],[data]]="NO"),fastLink[[#This Row],[data req to resp]],"EMPTY")</f>
        <v>EMPTY</v>
      </c>
      <c r="S80" s="26"/>
      <c r="AF80" s="16"/>
      <c r="AG80" s="14"/>
    </row>
    <row r="81" spans="1:33" x14ac:dyDescent="0.25">
      <c r="A81" s="14" t="s">
        <v>4146</v>
      </c>
      <c r="B81">
        <v>335691489480</v>
      </c>
      <c r="C81" s="14" t="s">
        <v>11912</v>
      </c>
      <c r="D81" s="14" t="s">
        <v>2044</v>
      </c>
      <c r="E81" s="14" t="s">
        <v>2046</v>
      </c>
      <c r="F81" s="14" t="b">
        <f>IF(fastLink[[#This Row],['[TRACECODE']:]]="148 (0x94)","req")</f>
        <v>0</v>
      </c>
      <c r="G81" s="14" t="str">
        <f>IF(fastLink[[#This Row],['[TRACECODE']:]]="149 (0x95)","res","")</f>
        <v>res</v>
      </c>
      <c r="H81" s="14" t="str">
        <f>IF(AND(fastLink[[#This Row],['[TRACECODE']:]]="149 (0x95)",RIGHT(fastLink[[#This Row],[TRACE INFO]],4)&lt;&gt;"0000"),"YES","NO")</f>
        <v>NO</v>
      </c>
      <c r="I81" s="14">
        <f>IF(AND(F80="req",fastLink[[#This Row],[resp_col]]="res"),fastLink[[#This Row],[FRT_DEC]]-B80,"EMPTY")</f>
        <v>717</v>
      </c>
      <c r="J81" s="14" t="str">
        <f>IF(AND(fastLink[[#This Row],[resp_col]]="res",fastLink[[#This Row],[data]]="YES"),fastLink[[#This Row],[data req to resp]],"EMPTY")</f>
        <v>EMPTY</v>
      </c>
      <c r="K81" s="14">
        <f>IF(AND(fastLink[[#This Row],[resp_col]]="res",fastLink[[#This Row],[data]]="NO"),fastLink[[#This Row],[data req to resp]],"EMPTY")</f>
        <v>717</v>
      </c>
      <c r="S81" s="26"/>
      <c r="AF81" s="16"/>
      <c r="AG81" s="14"/>
    </row>
    <row r="82" spans="1:33" x14ac:dyDescent="0.25">
      <c r="A82" s="14" t="s">
        <v>4344</v>
      </c>
      <c r="B82">
        <v>335692282303</v>
      </c>
      <c r="C82" s="14" t="s">
        <v>12125</v>
      </c>
      <c r="D82" s="14" t="s">
        <v>2043</v>
      </c>
      <c r="E82" s="14" t="s">
        <v>12126</v>
      </c>
      <c r="F82" s="14" t="str">
        <f>IF(fastLink[[#This Row],['[TRACECODE']:]]="148 (0x94)","req")</f>
        <v>req</v>
      </c>
      <c r="G82" s="14" t="str">
        <f>IF(fastLink[[#This Row],['[TRACECODE']:]]="149 (0x95)","res","")</f>
        <v/>
      </c>
      <c r="H82" s="14" t="str">
        <f>IF(AND(fastLink[[#This Row],['[TRACECODE']:]]="149 (0x95)",RIGHT(fastLink[[#This Row],[TRACE INFO]],4)&lt;&gt;"0000"),"YES","NO")</f>
        <v>NO</v>
      </c>
      <c r="I82" s="14" t="str">
        <f>IF(AND(F81="req",fastLink[[#This Row],[resp_col]]="res"),fastLink[[#This Row],[FRT_DEC]]-B81,"EMPTY")</f>
        <v>EMPTY</v>
      </c>
      <c r="J82" s="14" t="str">
        <f>IF(AND(fastLink[[#This Row],[resp_col]]="res",fastLink[[#This Row],[data]]="YES"),fastLink[[#This Row],[data req to resp]],"EMPTY")</f>
        <v>EMPTY</v>
      </c>
      <c r="K82" s="14" t="str">
        <f>IF(AND(fastLink[[#This Row],[resp_col]]="res",fastLink[[#This Row],[data]]="NO"),fastLink[[#This Row],[data req to resp]],"EMPTY")</f>
        <v>EMPTY</v>
      </c>
      <c r="S82" s="26"/>
      <c r="AF82" s="16"/>
      <c r="AG82" s="14"/>
    </row>
    <row r="83" spans="1:33" x14ac:dyDescent="0.25">
      <c r="A83" s="14" t="s">
        <v>4366</v>
      </c>
      <c r="B83">
        <v>335692284283</v>
      </c>
      <c r="C83" s="14" t="s">
        <v>12150</v>
      </c>
      <c r="D83" s="14" t="s">
        <v>2044</v>
      </c>
      <c r="E83" s="14" t="s">
        <v>3931</v>
      </c>
      <c r="F83" s="14" t="b">
        <f>IF(fastLink[[#This Row],['[TRACECODE']:]]="148 (0x94)","req")</f>
        <v>0</v>
      </c>
      <c r="G83" s="14" t="str">
        <f>IF(fastLink[[#This Row],['[TRACECODE']:]]="149 (0x95)","res","")</f>
        <v>res</v>
      </c>
      <c r="H83" s="14" t="str">
        <f>IF(AND(fastLink[[#This Row],['[TRACECODE']:]]="149 (0x95)",RIGHT(fastLink[[#This Row],[TRACE INFO]],4)&lt;&gt;"0000"),"YES","NO")</f>
        <v>NO</v>
      </c>
      <c r="I83" s="14">
        <f>IF(AND(F82="req",fastLink[[#This Row],[resp_col]]="res"),fastLink[[#This Row],[FRT_DEC]]-B82,"EMPTY")</f>
        <v>1980</v>
      </c>
      <c r="J83" s="14" t="str">
        <f>IF(AND(fastLink[[#This Row],[resp_col]]="res",fastLink[[#This Row],[data]]="YES"),fastLink[[#This Row],[data req to resp]],"EMPTY")</f>
        <v>EMPTY</v>
      </c>
      <c r="K83" s="14">
        <f>IF(AND(fastLink[[#This Row],[resp_col]]="res",fastLink[[#This Row],[data]]="NO"),fastLink[[#This Row],[data req to resp]],"EMPTY")</f>
        <v>1980</v>
      </c>
      <c r="S83" s="26"/>
      <c r="AF83" s="16"/>
      <c r="AG83" s="14"/>
    </row>
    <row r="84" spans="1:33" x14ac:dyDescent="0.25">
      <c r="A84" s="14" t="s">
        <v>4426</v>
      </c>
      <c r="B84">
        <v>335692303728</v>
      </c>
      <c r="C84" s="14" t="s">
        <v>12219</v>
      </c>
      <c r="D84" s="14" t="s">
        <v>2043</v>
      </c>
      <c r="E84" s="14" t="s">
        <v>12220</v>
      </c>
      <c r="F84" s="14" t="str">
        <f>IF(fastLink[[#This Row],['[TRACECODE']:]]="148 (0x94)","req")</f>
        <v>req</v>
      </c>
      <c r="G84" s="14" t="str">
        <f>IF(fastLink[[#This Row],['[TRACECODE']:]]="149 (0x95)","res","")</f>
        <v/>
      </c>
      <c r="H84" s="14" t="str">
        <f>IF(AND(fastLink[[#This Row],['[TRACECODE']:]]="149 (0x95)",RIGHT(fastLink[[#This Row],[TRACE INFO]],4)&lt;&gt;"0000"),"YES","NO")</f>
        <v>NO</v>
      </c>
      <c r="I84" s="14" t="str">
        <f>IF(AND(F83="req",fastLink[[#This Row],[resp_col]]="res"),fastLink[[#This Row],[FRT_DEC]]-B83,"EMPTY")</f>
        <v>EMPTY</v>
      </c>
      <c r="J84" s="14" t="str">
        <f>IF(AND(fastLink[[#This Row],[resp_col]]="res",fastLink[[#This Row],[data]]="YES"),fastLink[[#This Row],[data req to resp]],"EMPTY")</f>
        <v>EMPTY</v>
      </c>
      <c r="K84" s="14" t="str">
        <f>IF(AND(fastLink[[#This Row],[resp_col]]="res",fastLink[[#This Row],[data]]="NO"),fastLink[[#This Row],[data req to resp]],"EMPTY")</f>
        <v>EMPTY</v>
      </c>
      <c r="S84" s="26"/>
      <c r="AF84" s="16"/>
      <c r="AG84" s="14"/>
    </row>
    <row r="85" spans="1:33" x14ac:dyDescent="0.25">
      <c r="A85" s="14" t="s">
        <v>4448</v>
      </c>
      <c r="B85">
        <v>335692305698</v>
      </c>
      <c r="C85" s="14" t="s">
        <v>12244</v>
      </c>
      <c r="D85" s="14" t="s">
        <v>2044</v>
      </c>
      <c r="E85" s="14" t="s">
        <v>3931</v>
      </c>
      <c r="F85" s="14" t="b">
        <f>IF(fastLink[[#This Row],['[TRACECODE']:]]="148 (0x94)","req")</f>
        <v>0</v>
      </c>
      <c r="G85" s="14" t="str">
        <f>IF(fastLink[[#This Row],['[TRACECODE']:]]="149 (0x95)","res","")</f>
        <v>res</v>
      </c>
      <c r="H85" s="14" t="str">
        <f>IF(AND(fastLink[[#This Row],['[TRACECODE']:]]="149 (0x95)",RIGHT(fastLink[[#This Row],[TRACE INFO]],4)&lt;&gt;"0000"),"YES","NO")</f>
        <v>NO</v>
      </c>
      <c r="I85" s="14">
        <f>IF(AND(F84="req",fastLink[[#This Row],[resp_col]]="res"),fastLink[[#This Row],[FRT_DEC]]-B84,"EMPTY")</f>
        <v>1970</v>
      </c>
      <c r="J85" s="14" t="str">
        <f>IF(AND(fastLink[[#This Row],[resp_col]]="res",fastLink[[#This Row],[data]]="YES"),fastLink[[#This Row],[data req to resp]],"EMPTY")</f>
        <v>EMPTY</v>
      </c>
      <c r="K85" s="14">
        <f>IF(AND(fastLink[[#This Row],[resp_col]]="res",fastLink[[#This Row],[data]]="NO"),fastLink[[#This Row],[data req to resp]],"EMPTY")</f>
        <v>1970</v>
      </c>
      <c r="S85" s="26"/>
      <c r="AF85" s="16"/>
      <c r="AG85" s="14"/>
    </row>
    <row r="86" spans="1:33" x14ac:dyDescent="0.25">
      <c r="A86" s="14" t="s">
        <v>4506</v>
      </c>
      <c r="B86">
        <v>335692324871</v>
      </c>
      <c r="C86" s="14" t="s">
        <v>12311</v>
      </c>
      <c r="D86" s="14" t="s">
        <v>2043</v>
      </c>
      <c r="E86" s="14" t="s">
        <v>12312</v>
      </c>
      <c r="F86" s="14" t="str">
        <f>IF(fastLink[[#This Row],['[TRACECODE']:]]="148 (0x94)","req")</f>
        <v>req</v>
      </c>
      <c r="G86" s="14" t="str">
        <f>IF(fastLink[[#This Row],['[TRACECODE']:]]="149 (0x95)","res","")</f>
        <v/>
      </c>
      <c r="H86" s="14" t="str">
        <f>IF(AND(fastLink[[#This Row],['[TRACECODE']:]]="149 (0x95)",RIGHT(fastLink[[#This Row],[TRACE INFO]],4)&lt;&gt;"0000"),"YES","NO")</f>
        <v>NO</v>
      </c>
      <c r="I86" s="14" t="str">
        <f>IF(AND(F85="req",fastLink[[#This Row],[resp_col]]="res"),fastLink[[#This Row],[FRT_DEC]]-B85,"EMPTY")</f>
        <v>EMPTY</v>
      </c>
      <c r="J86" s="14" t="str">
        <f>IF(AND(fastLink[[#This Row],[resp_col]]="res",fastLink[[#This Row],[data]]="YES"),fastLink[[#This Row],[data req to resp]],"EMPTY")</f>
        <v>EMPTY</v>
      </c>
      <c r="K86" s="14" t="str">
        <f>IF(AND(fastLink[[#This Row],[resp_col]]="res",fastLink[[#This Row],[data]]="NO"),fastLink[[#This Row],[data req to resp]],"EMPTY")</f>
        <v>EMPTY</v>
      </c>
      <c r="S86" s="26"/>
      <c r="AF86" s="16"/>
      <c r="AG86" s="14"/>
    </row>
    <row r="87" spans="1:33" x14ac:dyDescent="0.25">
      <c r="A87" s="14" t="s">
        <v>4528</v>
      </c>
      <c r="B87">
        <v>335692326855</v>
      </c>
      <c r="C87" s="14" t="s">
        <v>12336</v>
      </c>
      <c r="D87" s="14" t="s">
        <v>2044</v>
      </c>
      <c r="E87" s="14" t="s">
        <v>3931</v>
      </c>
      <c r="F87" s="14" t="b">
        <f>IF(fastLink[[#This Row],['[TRACECODE']:]]="148 (0x94)","req")</f>
        <v>0</v>
      </c>
      <c r="G87" s="14" t="str">
        <f>IF(fastLink[[#This Row],['[TRACECODE']:]]="149 (0x95)","res","")</f>
        <v>res</v>
      </c>
      <c r="H87" s="14" t="str">
        <f>IF(AND(fastLink[[#This Row],['[TRACECODE']:]]="149 (0x95)",RIGHT(fastLink[[#This Row],[TRACE INFO]],4)&lt;&gt;"0000"),"YES","NO")</f>
        <v>NO</v>
      </c>
      <c r="I87" s="14">
        <f>IF(AND(F86="req",fastLink[[#This Row],[resp_col]]="res"),fastLink[[#This Row],[FRT_DEC]]-B86,"EMPTY")</f>
        <v>1984</v>
      </c>
      <c r="J87" s="14" t="str">
        <f>IF(AND(fastLink[[#This Row],[resp_col]]="res",fastLink[[#This Row],[data]]="YES"),fastLink[[#This Row],[data req to resp]],"EMPTY")</f>
        <v>EMPTY</v>
      </c>
      <c r="K87" s="14">
        <f>IF(AND(fastLink[[#This Row],[resp_col]]="res",fastLink[[#This Row],[data]]="NO"),fastLink[[#This Row],[data req to resp]],"EMPTY")</f>
        <v>1984</v>
      </c>
      <c r="S87" s="26"/>
      <c r="AF87" s="16"/>
      <c r="AG87" s="14"/>
    </row>
    <row r="88" spans="1:33" x14ac:dyDescent="0.25">
      <c r="A88" s="14" t="s">
        <v>4586</v>
      </c>
      <c r="B88">
        <v>335692346074</v>
      </c>
      <c r="C88" s="14" t="s">
        <v>12403</v>
      </c>
      <c r="D88" s="14" t="s">
        <v>2043</v>
      </c>
      <c r="E88" s="14" t="s">
        <v>12404</v>
      </c>
      <c r="F88" s="14" t="str">
        <f>IF(fastLink[[#This Row],['[TRACECODE']:]]="148 (0x94)","req")</f>
        <v>req</v>
      </c>
      <c r="G88" s="14" t="str">
        <f>IF(fastLink[[#This Row],['[TRACECODE']:]]="149 (0x95)","res","")</f>
        <v/>
      </c>
      <c r="H88" s="14" t="str">
        <f>IF(AND(fastLink[[#This Row],['[TRACECODE']:]]="149 (0x95)",RIGHT(fastLink[[#This Row],[TRACE INFO]],4)&lt;&gt;"0000"),"YES","NO")</f>
        <v>NO</v>
      </c>
      <c r="I88" s="14" t="str">
        <f>IF(AND(F87="req",fastLink[[#This Row],[resp_col]]="res"),fastLink[[#This Row],[FRT_DEC]]-B87,"EMPTY")</f>
        <v>EMPTY</v>
      </c>
      <c r="J88" s="14" t="str">
        <f>IF(AND(fastLink[[#This Row],[resp_col]]="res",fastLink[[#This Row],[data]]="YES"),fastLink[[#This Row],[data req to resp]],"EMPTY")</f>
        <v>EMPTY</v>
      </c>
      <c r="K88" s="14" t="str">
        <f>IF(AND(fastLink[[#This Row],[resp_col]]="res",fastLink[[#This Row],[data]]="NO"),fastLink[[#This Row],[data req to resp]],"EMPTY")</f>
        <v>EMPTY</v>
      </c>
      <c r="S88" s="26"/>
      <c r="AF88" s="16"/>
      <c r="AG88" s="14"/>
    </row>
    <row r="89" spans="1:33" x14ac:dyDescent="0.25">
      <c r="A89" s="14" t="s">
        <v>4608</v>
      </c>
      <c r="B89">
        <v>335692348033</v>
      </c>
      <c r="C89" s="14" t="s">
        <v>12428</v>
      </c>
      <c r="D89" s="14" t="s">
        <v>2044</v>
      </c>
      <c r="E89" s="14" t="s">
        <v>3931</v>
      </c>
      <c r="F89" s="14" t="b">
        <f>IF(fastLink[[#This Row],['[TRACECODE']:]]="148 (0x94)","req")</f>
        <v>0</v>
      </c>
      <c r="G89" s="14" t="str">
        <f>IF(fastLink[[#This Row],['[TRACECODE']:]]="149 (0x95)","res","")</f>
        <v>res</v>
      </c>
      <c r="H89" s="14" t="str">
        <f>IF(AND(fastLink[[#This Row],['[TRACECODE']:]]="149 (0x95)",RIGHT(fastLink[[#This Row],[TRACE INFO]],4)&lt;&gt;"0000"),"YES","NO")</f>
        <v>NO</v>
      </c>
      <c r="I89" s="14">
        <f>IF(AND(F88="req",fastLink[[#This Row],[resp_col]]="res"),fastLink[[#This Row],[FRT_DEC]]-B88,"EMPTY")</f>
        <v>1959</v>
      </c>
      <c r="J89" s="14" t="str">
        <f>IF(AND(fastLink[[#This Row],[resp_col]]="res",fastLink[[#This Row],[data]]="YES"),fastLink[[#This Row],[data req to resp]],"EMPTY")</f>
        <v>EMPTY</v>
      </c>
      <c r="K89" s="14">
        <f>IF(AND(fastLink[[#This Row],[resp_col]]="res",fastLink[[#This Row],[data]]="NO"),fastLink[[#This Row],[data req to resp]],"EMPTY")</f>
        <v>1959</v>
      </c>
      <c r="S89" s="26"/>
      <c r="AF89" s="16"/>
      <c r="AG89" s="14"/>
    </row>
    <row r="90" spans="1:33" x14ac:dyDescent="0.25">
      <c r="A90" s="14" t="s">
        <v>4666</v>
      </c>
      <c r="B90">
        <v>335692368616</v>
      </c>
      <c r="C90" s="14" t="s">
        <v>12495</v>
      </c>
      <c r="D90" s="14" t="s">
        <v>2043</v>
      </c>
      <c r="E90" s="14" t="s">
        <v>12496</v>
      </c>
      <c r="F90" s="14" t="str">
        <f>IF(fastLink[[#This Row],['[TRACECODE']:]]="148 (0x94)","req")</f>
        <v>req</v>
      </c>
      <c r="G90" s="14" t="str">
        <f>IF(fastLink[[#This Row],['[TRACECODE']:]]="149 (0x95)","res","")</f>
        <v/>
      </c>
      <c r="H90" s="14" t="str">
        <f>IF(AND(fastLink[[#This Row],['[TRACECODE']:]]="149 (0x95)",RIGHT(fastLink[[#This Row],[TRACE INFO]],4)&lt;&gt;"0000"),"YES","NO")</f>
        <v>NO</v>
      </c>
      <c r="I90" s="14" t="str">
        <f>IF(AND(F89="req",fastLink[[#This Row],[resp_col]]="res"),fastLink[[#This Row],[FRT_DEC]]-B89,"EMPTY")</f>
        <v>EMPTY</v>
      </c>
      <c r="J90" s="14" t="str">
        <f>IF(AND(fastLink[[#This Row],[resp_col]]="res",fastLink[[#This Row],[data]]="YES"),fastLink[[#This Row],[data req to resp]],"EMPTY")</f>
        <v>EMPTY</v>
      </c>
      <c r="K90" s="14" t="str">
        <f>IF(AND(fastLink[[#This Row],[resp_col]]="res",fastLink[[#This Row],[data]]="NO"),fastLink[[#This Row],[data req to resp]],"EMPTY")</f>
        <v>EMPTY</v>
      </c>
      <c r="S90" s="26"/>
      <c r="AF90" s="16"/>
      <c r="AG90" s="14"/>
    </row>
    <row r="91" spans="1:33" x14ac:dyDescent="0.25">
      <c r="A91" s="14" t="s">
        <v>4688</v>
      </c>
      <c r="B91">
        <v>335692370499</v>
      </c>
      <c r="C91" s="14" t="s">
        <v>12520</v>
      </c>
      <c r="D91" s="14" t="s">
        <v>2044</v>
      </c>
      <c r="E91" s="14" t="s">
        <v>3931</v>
      </c>
      <c r="F91" s="14" t="b">
        <f>IF(fastLink[[#This Row],['[TRACECODE']:]]="148 (0x94)","req")</f>
        <v>0</v>
      </c>
      <c r="G91" s="14" t="str">
        <f>IF(fastLink[[#This Row],['[TRACECODE']:]]="149 (0x95)","res","")</f>
        <v>res</v>
      </c>
      <c r="H91" s="14" t="str">
        <f>IF(AND(fastLink[[#This Row],['[TRACECODE']:]]="149 (0x95)",RIGHT(fastLink[[#This Row],[TRACE INFO]],4)&lt;&gt;"0000"),"YES","NO")</f>
        <v>NO</v>
      </c>
      <c r="I91" s="14">
        <f>IF(AND(F90="req",fastLink[[#This Row],[resp_col]]="res"),fastLink[[#This Row],[FRT_DEC]]-B90,"EMPTY")</f>
        <v>1883</v>
      </c>
      <c r="J91" s="14" t="str">
        <f>IF(AND(fastLink[[#This Row],[resp_col]]="res",fastLink[[#This Row],[data]]="YES"),fastLink[[#This Row],[data req to resp]],"EMPTY")</f>
        <v>EMPTY</v>
      </c>
      <c r="K91" s="14">
        <f>IF(AND(fastLink[[#This Row],[resp_col]]="res",fastLink[[#This Row],[data]]="NO"),fastLink[[#This Row],[data req to resp]],"EMPTY")</f>
        <v>1883</v>
      </c>
      <c r="S91" s="26"/>
      <c r="AF91" s="16"/>
      <c r="AG91" s="14"/>
    </row>
    <row r="92" spans="1:33" x14ac:dyDescent="0.25">
      <c r="A92" s="14" t="s">
        <v>4749</v>
      </c>
      <c r="B92">
        <v>335692390022</v>
      </c>
      <c r="C92" s="14" t="s">
        <v>12587</v>
      </c>
      <c r="D92" s="14" t="s">
        <v>2043</v>
      </c>
      <c r="E92" s="14" t="s">
        <v>12588</v>
      </c>
      <c r="F92" s="14" t="str">
        <f>IF(fastLink[[#This Row],['[TRACECODE']:]]="148 (0x94)","req")</f>
        <v>req</v>
      </c>
      <c r="G92" s="14" t="str">
        <f>IF(fastLink[[#This Row],['[TRACECODE']:]]="149 (0x95)","res","")</f>
        <v/>
      </c>
      <c r="H92" s="14" t="str">
        <f>IF(AND(fastLink[[#This Row],['[TRACECODE']:]]="149 (0x95)",RIGHT(fastLink[[#This Row],[TRACE INFO]],4)&lt;&gt;"0000"),"YES","NO")</f>
        <v>NO</v>
      </c>
      <c r="I92" s="14" t="str">
        <f>IF(AND(F91="req",fastLink[[#This Row],[resp_col]]="res"),fastLink[[#This Row],[FRT_DEC]]-B91,"EMPTY")</f>
        <v>EMPTY</v>
      </c>
      <c r="J92" s="14" t="str">
        <f>IF(AND(fastLink[[#This Row],[resp_col]]="res",fastLink[[#This Row],[data]]="YES"),fastLink[[#This Row],[data req to resp]],"EMPTY")</f>
        <v>EMPTY</v>
      </c>
      <c r="K92" s="14" t="str">
        <f>IF(AND(fastLink[[#This Row],[resp_col]]="res",fastLink[[#This Row],[data]]="NO"),fastLink[[#This Row],[data req to resp]],"EMPTY")</f>
        <v>EMPTY</v>
      </c>
      <c r="S92" s="26"/>
      <c r="AF92" s="16"/>
      <c r="AG92" s="14"/>
    </row>
    <row r="93" spans="1:33" x14ac:dyDescent="0.25">
      <c r="A93" s="14" t="s">
        <v>4774</v>
      </c>
      <c r="B93">
        <v>335692391994</v>
      </c>
      <c r="C93" s="14" t="s">
        <v>12614</v>
      </c>
      <c r="D93" s="14" t="s">
        <v>2044</v>
      </c>
      <c r="E93" s="14" t="s">
        <v>3931</v>
      </c>
      <c r="F93" s="14" t="b">
        <f>IF(fastLink[[#This Row],['[TRACECODE']:]]="148 (0x94)","req")</f>
        <v>0</v>
      </c>
      <c r="G93" s="14" t="str">
        <f>IF(fastLink[[#This Row],['[TRACECODE']:]]="149 (0x95)","res","")</f>
        <v>res</v>
      </c>
      <c r="H93" s="14" t="str">
        <f>IF(AND(fastLink[[#This Row],['[TRACECODE']:]]="149 (0x95)",RIGHT(fastLink[[#This Row],[TRACE INFO]],4)&lt;&gt;"0000"),"YES","NO")</f>
        <v>NO</v>
      </c>
      <c r="I93" s="14">
        <f>IF(AND(F92="req",fastLink[[#This Row],[resp_col]]="res"),fastLink[[#This Row],[FRT_DEC]]-B92,"EMPTY")</f>
        <v>1972</v>
      </c>
      <c r="J93" s="14" t="str">
        <f>IF(AND(fastLink[[#This Row],[resp_col]]="res",fastLink[[#This Row],[data]]="YES"),fastLink[[#This Row],[data req to resp]],"EMPTY")</f>
        <v>EMPTY</v>
      </c>
      <c r="K93" s="14">
        <f>IF(AND(fastLink[[#This Row],[resp_col]]="res",fastLink[[#This Row],[data]]="NO"),fastLink[[#This Row],[data req to resp]],"EMPTY")</f>
        <v>1972</v>
      </c>
      <c r="S93" s="26"/>
      <c r="AF93" s="16"/>
      <c r="AG93" s="14"/>
    </row>
    <row r="94" spans="1:33" x14ac:dyDescent="0.25">
      <c r="A94" s="14" t="s">
        <v>4834</v>
      </c>
      <c r="B94">
        <v>335692411573</v>
      </c>
      <c r="C94" s="14" t="s">
        <v>12681</v>
      </c>
      <c r="D94" s="14" t="s">
        <v>2043</v>
      </c>
      <c r="E94" s="14" t="s">
        <v>12682</v>
      </c>
      <c r="F94" s="14" t="str">
        <f>IF(fastLink[[#This Row],['[TRACECODE']:]]="148 (0x94)","req")</f>
        <v>req</v>
      </c>
      <c r="G94" s="14" t="str">
        <f>IF(fastLink[[#This Row],['[TRACECODE']:]]="149 (0x95)","res","")</f>
        <v/>
      </c>
      <c r="H94" s="14" t="str">
        <f>IF(AND(fastLink[[#This Row],['[TRACECODE']:]]="149 (0x95)",RIGHT(fastLink[[#This Row],[TRACE INFO]],4)&lt;&gt;"0000"),"YES","NO")</f>
        <v>NO</v>
      </c>
      <c r="I94" s="14" t="str">
        <f>IF(AND(F93="req",fastLink[[#This Row],[resp_col]]="res"),fastLink[[#This Row],[FRT_DEC]]-B93,"EMPTY")</f>
        <v>EMPTY</v>
      </c>
      <c r="J94" s="14" t="str">
        <f>IF(AND(fastLink[[#This Row],[resp_col]]="res",fastLink[[#This Row],[data]]="YES"),fastLink[[#This Row],[data req to resp]],"EMPTY")</f>
        <v>EMPTY</v>
      </c>
      <c r="K94" s="14" t="str">
        <f>IF(AND(fastLink[[#This Row],[resp_col]]="res",fastLink[[#This Row],[data]]="NO"),fastLink[[#This Row],[data req to resp]],"EMPTY")</f>
        <v>EMPTY</v>
      </c>
      <c r="S94" s="26"/>
      <c r="AF94" s="16"/>
      <c r="AG94" s="14"/>
    </row>
    <row r="95" spans="1:33" x14ac:dyDescent="0.25">
      <c r="A95" s="14" t="s">
        <v>4857</v>
      </c>
      <c r="B95">
        <v>335692413644</v>
      </c>
      <c r="C95" s="14" t="s">
        <v>12706</v>
      </c>
      <c r="D95" s="14" t="s">
        <v>2044</v>
      </c>
      <c r="E95" s="14" t="s">
        <v>3931</v>
      </c>
      <c r="F95" s="14" t="b">
        <f>IF(fastLink[[#This Row],['[TRACECODE']:]]="148 (0x94)","req")</f>
        <v>0</v>
      </c>
      <c r="G95" s="14" t="str">
        <f>IF(fastLink[[#This Row],['[TRACECODE']:]]="149 (0x95)","res","")</f>
        <v>res</v>
      </c>
      <c r="H95" s="14" t="str">
        <f>IF(AND(fastLink[[#This Row],['[TRACECODE']:]]="149 (0x95)",RIGHT(fastLink[[#This Row],[TRACE INFO]],4)&lt;&gt;"0000"),"YES","NO")</f>
        <v>NO</v>
      </c>
      <c r="I95" s="14">
        <f>IF(AND(F94="req",fastLink[[#This Row],[resp_col]]="res"),fastLink[[#This Row],[FRT_DEC]]-B94,"EMPTY")</f>
        <v>2071</v>
      </c>
      <c r="J95" s="14" t="str">
        <f>IF(AND(fastLink[[#This Row],[resp_col]]="res",fastLink[[#This Row],[data]]="YES"),fastLink[[#This Row],[data req to resp]],"EMPTY")</f>
        <v>EMPTY</v>
      </c>
      <c r="K95" s="14">
        <f>IF(AND(fastLink[[#This Row],[resp_col]]="res",fastLink[[#This Row],[data]]="NO"),fastLink[[#This Row],[data req to resp]],"EMPTY")</f>
        <v>2071</v>
      </c>
      <c r="S95" s="26"/>
      <c r="AF95" s="16"/>
      <c r="AG95" s="14"/>
    </row>
    <row r="96" spans="1:33" x14ac:dyDescent="0.25">
      <c r="A96" s="14" t="s">
        <v>4917</v>
      </c>
      <c r="B96">
        <v>335692433045</v>
      </c>
      <c r="C96" s="14" t="s">
        <v>12771</v>
      </c>
      <c r="D96" s="14" t="s">
        <v>2043</v>
      </c>
      <c r="E96" s="14" t="s">
        <v>12772</v>
      </c>
      <c r="F96" s="14" t="str">
        <f>IF(fastLink[[#This Row],['[TRACECODE']:]]="148 (0x94)","req")</f>
        <v>req</v>
      </c>
      <c r="G96" s="14" t="str">
        <f>IF(fastLink[[#This Row],['[TRACECODE']:]]="149 (0x95)","res","")</f>
        <v/>
      </c>
      <c r="H96" s="14" t="str">
        <f>IF(AND(fastLink[[#This Row],['[TRACECODE']:]]="149 (0x95)",RIGHT(fastLink[[#This Row],[TRACE INFO]],4)&lt;&gt;"0000"),"YES","NO")</f>
        <v>NO</v>
      </c>
      <c r="I96" s="14" t="str">
        <f>IF(AND(F95="req",fastLink[[#This Row],[resp_col]]="res"),fastLink[[#This Row],[FRT_DEC]]-B95,"EMPTY")</f>
        <v>EMPTY</v>
      </c>
      <c r="J96" s="14" t="str">
        <f>IF(AND(fastLink[[#This Row],[resp_col]]="res",fastLink[[#This Row],[data]]="YES"),fastLink[[#This Row],[data req to resp]],"EMPTY")</f>
        <v>EMPTY</v>
      </c>
      <c r="K96" s="14" t="str">
        <f>IF(AND(fastLink[[#This Row],[resp_col]]="res",fastLink[[#This Row],[data]]="NO"),fastLink[[#This Row],[data req to resp]],"EMPTY")</f>
        <v>EMPTY</v>
      </c>
      <c r="S96" s="26"/>
      <c r="AF96" s="16"/>
      <c r="AG96" s="14"/>
    </row>
    <row r="97" spans="1:33" x14ac:dyDescent="0.25">
      <c r="A97" s="14" t="s">
        <v>4942</v>
      </c>
      <c r="B97">
        <v>335692435006</v>
      </c>
      <c r="C97" s="14" t="s">
        <v>12796</v>
      </c>
      <c r="D97" s="14" t="s">
        <v>2044</v>
      </c>
      <c r="E97" s="14" t="s">
        <v>3931</v>
      </c>
      <c r="F97" s="14" t="b">
        <f>IF(fastLink[[#This Row],['[TRACECODE']:]]="148 (0x94)","req")</f>
        <v>0</v>
      </c>
      <c r="G97" s="14" t="str">
        <f>IF(fastLink[[#This Row],['[TRACECODE']:]]="149 (0x95)","res","")</f>
        <v>res</v>
      </c>
      <c r="H97" s="14" t="str">
        <f>IF(AND(fastLink[[#This Row],['[TRACECODE']:]]="149 (0x95)",RIGHT(fastLink[[#This Row],[TRACE INFO]],4)&lt;&gt;"0000"),"YES","NO")</f>
        <v>NO</v>
      </c>
      <c r="I97" s="14">
        <f>IF(AND(F96="req",fastLink[[#This Row],[resp_col]]="res"),fastLink[[#This Row],[FRT_DEC]]-B96,"EMPTY")</f>
        <v>1961</v>
      </c>
      <c r="J97" s="14" t="str">
        <f>IF(AND(fastLink[[#This Row],[resp_col]]="res",fastLink[[#This Row],[data]]="YES"),fastLink[[#This Row],[data req to resp]],"EMPTY")</f>
        <v>EMPTY</v>
      </c>
      <c r="K97" s="14">
        <f>IF(AND(fastLink[[#This Row],[resp_col]]="res",fastLink[[#This Row],[data]]="NO"),fastLink[[#This Row],[data req to resp]],"EMPTY")</f>
        <v>1961</v>
      </c>
      <c r="S97" s="26"/>
      <c r="AF97" s="16"/>
      <c r="AG97" s="14"/>
    </row>
    <row r="98" spans="1:33" x14ac:dyDescent="0.25">
      <c r="A98" s="14" t="s">
        <v>4977</v>
      </c>
      <c r="B98">
        <v>335692442138</v>
      </c>
      <c r="C98" s="14" t="s">
        <v>12834</v>
      </c>
      <c r="D98" s="14" t="s">
        <v>2043</v>
      </c>
      <c r="E98" s="14" t="s">
        <v>12835</v>
      </c>
      <c r="F98" s="14" t="str">
        <f>IF(fastLink[[#This Row],['[TRACECODE']:]]="148 (0x94)","req")</f>
        <v>req</v>
      </c>
      <c r="G98" s="14" t="str">
        <f>IF(fastLink[[#This Row],['[TRACECODE']:]]="149 (0x95)","res","")</f>
        <v/>
      </c>
      <c r="H98" s="14" t="str">
        <f>IF(AND(fastLink[[#This Row],['[TRACECODE']:]]="149 (0x95)",RIGHT(fastLink[[#This Row],[TRACE INFO]],4)&lt;&gt;"0000"),"YES","NO")</f>
        <v>NO</v>
      </c>
      <c r="I98" s="14" t="str">
        <f>IF(AND(F97="req",fastLink[[#This Row],[resp_col]]="res"),fastLink[[#This Row],[FRT_DEC]]-B97,"EMPTY")</f>
        <v>EMPTY</v>
      </c>
      <c r="J98" s="14" t="str">
        <f>IF(AND(fastLink[[#This Row],[resp_col]]="res",fastLink[[#This Row],[data]]="YES"),fastLink[[#This Row],[data req to resp]],"EMPTY")</f>
        <v>EMPTY</v>
      </c>
      <c r="K98" s="14" t="str">
        <f>IF(AND(fastLink[[#This Row],[resp_col]]="res",fastLink[[#This Row],[data]]="NO"),fastLink[[#This Row],[data req to resp]],"EMPTY")</f>
        <v>EMPTY</v>
      </c>
      <c r="S98" s="26"/>
      <c r="AF98" s="16"/>
      <c r="AG98" s="14"/>
    </row>
    <row r="99" spans="1:33" x14ac:dyDescent="0.25">
      <c r="A99" s="14" t="s">
        <v>4980</v>
      </c>
      <c r="B99">
        <v>335692442894</v>
      </c>
      <c r="C99" s="14" t="s">
        <v>12838</v>
      </c>
      <c r="D99" s="14" t="s">
        <v>2044</v>
      </c>
      <c r="E99" s="14" t="s">
        <v>8882</v>
      </c>
      <c r="F99" s="14" t="b">
        <f>IF(fastLink[[#This Row],['[TRACECODE']:]]="148 (0x94)","req")</f>
        <v>0</v>
      </c>
      <c r="G99" s="14" t="str">
        <f>IF(fastLink[[#This Row],['[TRACECODE']:]]="149 (0x95)","res","")</f>
        <v>res</v>
      </c>
      <c r="H99" s="14" t="str">
        <f>IF(AND(fastLink[[#This Row],['[TRACECODE']:]]="149 (0x95)",RIGHT(fastLink[[#This Row],[TRACE INFO]],4)&lt;&gt;"0000"),"YES","NO")</f>
        <v>YES</v>
      </c>
      <c r="I99" s="14">
        <f>IF(AND(F98="req",fastLink[[#This Row],[resp_col]]="res"),fastLink[[#This Row],[FRT_DEC]]-B98,"EMPTY")</f>
        <v>756</v>
      </c>
      <c r="J99" s="14">
        <f>IF(AND(fastLink[[#This Row],[resp_col]]="res",fastLink[[#This Row],[data]]="YES"),fastLink[[#This Row],[data req to resp]],"EMPTY")</f>
        <v>756</v>
      </c>
      <c r="K99" s="14" t="str">
        <f>IF(AND(fastLink[[#This Row],[resp_col]]="res",fastLink[[#This Row],[data]]="NO"),fastLink[[#This Row],[data req to resp]],"EMPTY")</f>
        <v>EMPTY</v>
      </c>
      <c r="S99" s="26"/>
      <c r="AF99" s="16"/>
      <c r="AG99" s="14"/>
    </row>
    <row r="100" spans="1:33" x14ac:dyDescent="0.25">
      <c r="A100" s="14" t="s">
        <v>5036</v>
      </c>
      <c r="B100">
        <v>335692489230</v>
      </c>
      <c r="C100" s="14" t="s">
        <v>12902</v>
      </c>
      <c r="D100" s="14" t="s">
        <v>2043</v>
      </c>
      <c r="E100" s="14" t="s">
        <v>12835</v>
      </c>
      <c r="F100" s="14" t="str">
        <f>IF(fastLink[[#This Row],['[TRACECODE']:]]="148 (0x94)","req")</f>
        <v>req</v>
      </c>
      <c r="G100" s="14" t="str">
        <f>IF(fastLink[[#This Row],['[TRACECODE']:]]="149 (0x95)","res","")</f>
        <v/>
      </c>
      <c r="H100" s="14" t="str">
        <f>IF(AND(fastLink[[#This Row],['[TRACECODE']:]]="149 (0x95)",RIGHT(fastLink[[#This Row],[TRACE INFO]],4)&lt;&gt;"0000"),"YES","NO")</f>
        <v>NO</v>
      </c>
      <c r="I100" s="14" t="str">
        <f>IF(AND(F99="req",fastLink[[#This Row],[resp_col]]="res"),fastLink[[#This Row],[FRT_DEC]]-B99,"EMPTY")</f>
        <v>EMPTY</v>
      </c>
      <c r="J100" s="14" t="str">
        <f>IF(AND(fastLink[[#This Row],[resp_col]]="res",fastLink[[#This Row],[data]]="YES"),fastLink[[#This Row],[data req to resp]],"EMPTY")</f>
        <v>EMPTY</v>
      </c>
      <c r="K100" s="14" t="str">
        <f>IF(AND(fastLink[[#This Row],[resp_col]]="res",fastLink[[#This Row],[data]]="NO"),fastLink[[#This Row],[data req to resp]],"EMPTY")</f>
        <v>EMPTY</v>
      </c>
      <c r="S100" s="26"/>
      <c r="AF100" s="16"/>
      <c r="AG100" s="14"/>
    </row>
    <row r="101" spans="1:33" x14ac:dyDescent="0.25">
      <c r="A101" s="14" t="s">
        <v>5039</v>
      </c>
      <c r="B101">
        <v>335692489984</v>
      </c>
      <c r="C101" s="14" t="s">
        <v>12905</v>
      </c>
      <c r="D101" s="14" t="s">
        <v>2044</v>
      </c>
      <c r="E101" s="14" t="s">
        <v>2046</v>
      </c>
      <c r="F101" s="14" t="b">
        <f>IF(fastLink[[#This Row],['[TRACECODE']:]]="148 (0x94)","req")</f>
        <v>0</v>
      </c>
      <c r="G101" s="14" t="str">
        <f>IF(fastLink[[#This Row],['[TRACECODE']:]]="149 (0x95)","res","")</f>
        <v>res</v>
      </c>
      <c r="H101" s="14" t="str">
        <f>IF(AND(fastLink[[#This Row],['[TRACECODE']:]]="149 (0x95)",RIGHT(fastLink[[#This Row],[TRACE INFO]],4)&lt;&gt;"0000"),"YES","NO")</f>
        <v>NO</v>
      </c>
      <c r="I101" s="14">
        <f>IF(AND(F100="req",fastLink[[#This Row],[resp_col]]="res"),fastLink[[#This Row],[FRT_DEC]]-B100,"EMPTY")</f>
        <v>754</v>
      </c>
      <c r="J101" s="14" t="str">
        <f>IF(AND(fastLink[[#This Row],[resp_col]]="res",fastLink[[#This Row],[data]]="YES"),fastLink[[#This Row],[data req to resp]],"EMPTY")</f>
        <v>EMPTY</v>
      </c>
      <c r="K101" s="14">
        <f>IF(AND(fastLink[[#This Row],[resp_col]]="res",fastLink[[#This Row],[data]]="NO"),fastLink[[#This Row],[data req to resp]],"EMPTY")</f>
        <v>754</v>
      </c>
      <c r="S101" s="26"/>
      <c r="AF101" s="16"/>
      <c r="AG101" s="14"/>
    </row>
    <row r="102" spans="1:33" x14ac:dyDescent="0.25">
      <c r="A102" s="14" t="s">
        <v>5219</v>
      </c>
      <c r="B102">
        <v>335693282344</v>
      </c>
      <c r="C102" s="14" t="s">
        <v>13100</v>
      </c>
      <c r="D102" s="14" t="s">
        <v>2043</v>
      </c>
      <c r="E102" s="14" t="s">
        <v>13101</v>
      </c>
      <c r="F102" s="14" t="str">
        <f>IF(fastLink[[#This Row],['[TRACECODE']:]]="148 (0x94)","req")</f>
        <v>req</v>
      </c>
      <c r="G102" s="14" t="str">
        <f>IF(fastLink[[#This Row],['[TRACECODE']:]]="149 (0x95)","res","")</f>
        <v/>
      </c>
      <c r="H102" s="14" t="str">
        <f>IF(AND(fastLink[[#This Row],['[TRACECODE']:]]="149 (0x95)",RIGHT(fastLink[[#This Row],[TRACE INFO]],4)&lt;&gt;"0000"),"YES","NO")</f>
        <v>NO</v>
      </c>
      <c r="I102" s="14" t="str">
        <f>IF(AND(F101="req",fastLink[[#This Row],[resp_col]]="res"),fastLink[[#This Row],[FRT_DEC]]-B101,"EMPTY")</f>
        <v>EMPTY</v>
      </c>
      <c r="J102" s="14" t="str">
        <f>IF(AND(fastLink[[#This Row],[resp_col]]="res",fastLink[[#This Row],[data]]="YES"),fastLink[[#This Row],[data req to resp]],"EMPTY")</f>
        <v>EMPTY</v>
      </c>
      <c r="K102" s="14" t="str">
        <f>IF(AND(fastLink[[#This Row],[resp_col]]="res",fastLink[[#This Row],[data]]="NO"),fastLink[[#This Row],[data req to resp]],"EMPTY")</f>
        <v>EMPTY</v>
      </c>
      <c r="S102" s="26"/>
      <c r="AF102" s="16"/>
      <c r="AG102" s="14"/>
    </row>
    <row r="103" spans="1:33" x14ac:dyDescent="0.25">
      <c r="A103" s="14" t="s">
        <v>5241</v>
      </c>
      <c r="B103">
        <v>335693284328</v>
      </c>
      <c r="C103" s="14" t="s">
        <v>13125</v>
      </c>
      <c r="D103" s="14" t="s">
        <v>2044</v>
      </c>
      <c r="E103" s="14" t="s">
        <v>3931</v>
      </c>
      <c r="F103" s="14" t="b">
        <f>IF(fastLink[[#This Row],['[TRACECODE']:]]="148 (0x94)","req")</f>
        <v>0</v>
      </c>
      <c r="G103" s="14" t="str">
        <f>IF(fastLink[[#This Row],['[TRACECODE']:]]="149 (0x95)","res","")</f>
        <v>res</v>
      </c>
      <c r="H103" s="14" t="str">
        <f>IF(AND(fastLink[[#This Row],['[TRACECODE']:]]="149 (0x95)",RIGHT(fastLink[[#This Row],[TRACE INFO]],4)&lt;&gt;"0000"),"YES","NO")</f>
        <v>NO</v>
      </c>
      <c r="I103" s="14">
        <f>IF(AND(F102="req",fastLink[[#This Row],[resp_col]]="res"),fastLink[[#This Row],[FRT_DEC]]-B102,"EMPTY")</f>
        <v>1984</v>
      </c>
      <c r="J103" s="14" t="str">
        <f>IF(AND(fastLink[[#This Row],[resp_col]]="res",fastLink[[#This Row],[data]]="YES"),fastLink[[#This Row],[data req to resp]],"EMPTY")</f>
        <v>EMPTY</v>
      </c>
      <c r="K103" s="14">
        <f>IF(AND(fastLink[[#This Row],[resp_col]]="res",fastLink[[#This Row],[data]]="NO"),fastLink[[#This Row],[data req to resp]],"EMPTY")</f>
        <v>1984</v>
      </c>
      <c r="S103" s="26"/>
      <c r="AF103" s="16"/>
      <c r="AG103" s="14"/>
    </row>
    <row r="104" spans="1:33" x14ac:dyDescent="0.25">
      <c r="A104" s="14" t="s">
        <v>5354</v>
      </c>
      <c r="B104">
        <v>335693305004</v>
      </c>
      <c r="C104" s="14" t="s">
        <v>13196</v>
      </c>
      <c r="D104" s="14" t="s">
        <v>2043</v>
      </c>
      <c r="E104" s="14" t="s">
        <v>13197</v>
      </c>
      <c r="F104" s="14" t="str">
        <f>IF(fastLink[[#This Row],['[TRACECODE']:]]="148 (0x94)","req")</f>
        <v>req</v>
      </c>
      <c r="G104" s="14" t="str">
        <f>IF(fastLink[[#This Row],['[TRACECODE']:]]="149 (0x95)","res","")</f>
        <v/>
      </c>
      <c r="H104" s="14" t="str">
        <f>IF(AND(fastLink[[#This Row],['[TRACECODE']:]]="149 (0x95)",RIGHT(fastLink[[#This Row],[TRACE INFO]],4)&lt;&gt;"0000"),"YES","NO")</f>
        <v>NO</v>
      </c>
      <c r="I104" s="14" t="str">
        <f>IF(AND(F103="req",fastLink[[#This Row],[resp_col]]="res"),fastLink[[#This Row],[FRT_DEC]]-B103,"EMPTY")</f>
        <v>EMPTY</v>
      </c>
      <c r="J104" s="14" t="str">
        <f>IF(AND(fastLink[[#This Row],[resp_col]]="res",fastLink[[#This Row],[data]]="YES"),fastLink[[#This Row],[data req to resp]],"EMPTY")</f>
        <v>EMPTY</v>
      </c>
      <c r="K104" s="14" t="str">
        <f>IF(AND(fastLink[[#This Row],[resp_col]]="res",fastLink[[#This Row],[data]]="NO"),fastLink[[#This Row],[data req to resp]],"EMPTY")</f>
        <v>EMPTY</v>
      </c>
      <c r="S104" s="26"/>
      <c r="AF104" s="16"/>
      <c r="AG104" s="14"/>
    </row>
    <row r="105" spans="1:33" x14ac:dyDescent="0.25">
      <c r="A105" s="14" t="s">
        <v>5376</v>
      </c>
      <c r="B105">
        <v>335693306977</v>
      </c>
      <c r="C105" s="14" t="s">
        <v>13222</v>
      </c>
      <c r="D105" s="14" t="s">
        <v>2044</v>
      </c>
      <c r="E105" s="14" t="s">
        <v>3931</v>
      </c>
      <c r="F105" s="14" t="b">
        <f>IF(fastLink[[#This Row],['[TRACECODE']:]]="148 (0x94)","req")</f>
        <v>0</v>
      </c>
      <c r="G105" s="14" t="str">
        <f>IF(fastLink[[#This Row],['[TRACECODE']:]]="149 (0x95)","res","")</f>
        <v>res</v>
      </c>
      <c r="H105" s="14" t="str">
        <f>IF(AND(fastLink[[#This Row],['[TRACECODE']:]]="149 (0x95)",RIGHT(fastLink[[#This Row],[TRACE INFO]],4)&lt;&gt;"0000"),"YES","NO")</f>
        <v>NO</v>
      </c>
      <c r="I105" s="14">
        <f>IF(AND(F104="req",fastLink[[#This Row],[resp_col]]="res"),fastLink[[#This Row],[FRT_DEC]]-B104,"EMPTY")</f>
        <v>1973</v>
      </c>
      <c r="J105" s="14" t="str">
        <f>IF(AND(fastLink[[#This Row],[resp_col]]="res",fastLink[[#This Row],[data]]="YES"),fastLink[[#This Row],[data req to resp]],"EMPTY")</f>
        <v>EMPTY</v>
      </c>
      <c r="K105" s="14">
        <f>IF(AND(fastLink[[#This Row],[resp_col]]="res",fastLink[[#This Row],[data]]="NO"),fastLink[[#This Row],[data req to resp]],"EMPTY")</f>
        <v>1973</v>
      </c>
      <c r="S105" s="26"/>
      <c r="AF105" s="16"/>
      <c r="AG105" s="14"/>
    </row>
    <row r="106" spans="1:33" x14ac:dyDescent="0.25">
      <c r="A106" s="14" t="s">
        <v>5432</v>
      </c>
      <c r="B106">
        <v>335693326136</v>
      </c>
      <c r="C106" s="14" t="s">
        <v>13289</v>
      </c>
      <c r="D106" s="14" t="s">
        <v>2043</v>
      </c>
      <c r="E106" s="14" t="s">
        <v>13290</v>
      </c>
      <c r="F106" s="14" t="str">
        <f>IF(fastLink[[#This Row],['[TRACECODE']:]]="148 (0x94)","req")</f>
        <v>req</v>
      </c>
      <c r="G106" s="14" t="str">
        <f>IF(fastLink[[#This Row],['[TRACECODE']:]]="149 (0x95)","res","")</f>
        <v/>
      </c>
      <c r="H106" s="14" t="str">
        <f>IF(AND(fastLink[[#This Row],['[TRACECODE']:]]="149 (0x95)",RIGHT(fastLink[[#This Row],[TRACE INFO]],4)&lt;&gt;"0000"),"YES","NO")</f>
        <v>NO</v>
      </c>
      <c r="I106" s="14" t="str">
        <f>IF(AND(F105="req",fastLink[[#This Row],[resp_col]]="res"),fastLink[[#This Row],[FRT_DEC]]-B105,"EMPTY")</f>
        <v>EMPTY</v>
      </c>
      <c r="J106" s="14" t="str">
        <f>IF(AND(fastLink[[#This Row],[resp_col]]="res",fastLink[[#This Row],[data]]="YES"),fastLink[[#This Row],[data req to resp]],"EMPTY")</f>
        <v>EMPTY</v>
      </c>
      <c r="K106" s="14" t="str">
        <f>IF(AND(fastLink[[#This Row],[resp_col]]="res",fastLink[[#This Row],[data]]="NO"),fastLink[[#This Row],[data req to resp]],"EMPTY")</f>
        <v>EMPTY</v>
      </c>
      <c r="S106" s="26"/>
      <c r="AF106" s="16"/>
      <c r="AG106" s="14"/>
    </row>
    <row r="107" spans="1:33" x14ac:dyDescent="0.25">
      <c r="A107" s="14" t="s">
        <v>5452</v>
      </c>
      <c r="B107">
        <v>335693328122</v>
      </c>
      <c r="C107" s="14" t="s">
        <v>13314</v>
      </c>
      <c r="D107" s="14" t="s">
        <v>2044</v>
      </c>
      <c r="E107" s="14" t="s">
        <v>3931</v>
      </c>
      <c r="F107" s="14" t="b">
        <f>IF(fastLink[[#This Row],['[TRACECODE']:]]="148 (0x94)","req")</f>
        <v>0</v>
      </c>
      <c r="G107" s="14" t="str">
        <f>IF(fastLink[[#This Row],['[TRACECODE']:]]="149 (0x95)","res","")</f>
        <v>res</v>
      </c>
      <c r="H107" s="14" t="str">
        <f>IF(AND(fastLink[[#This Row],['[TRACECODE']:]]="149 (0x95)",RIGHT(fastLink[[#This Row],[TRACE INFO]],4)&lt;&gt;"0000"),"YES","NO")</f>
        <v>NO</v>
      </c>
      <c r="I107" s="14">
        <f>IF(AND(F106="req",fastLink[[#This Row],[resp_col]]="res"),fastLink[[#This Row],[FRT_DEC]]-B106,"EMPTY")</f>
        <v>1986</v>
      </c>
      <c r="J107" s="14" t="str">
        <f>IF(AND(fastLink[[#This Row],[resp_col]]="res",fastLink[[#This Row],[data]]="YES"),fastLink[[#This Row],[data req to resp]],"EMPTY")</f>
        <v>EMPTY</v>
      </c>
      <c r="K107" s="14">
        <f>IF(AND(fastLink[[#This Row],[resp_col]]="res",fastLink[[#This Row],[data]]="NO"),fastLink[[#This Row],[data req to resp]],"EMPTY")</f>
        <v>1986</v>
      </c>
      <c r="S107" s="26"/>
      <c r="AF107" s="16"/>
      <c r="AG107" s="14"/>
    </row>
    <row r="108" spans="1:33" x14ac:dyDescent="0.25">
      <c r="A108" s="14" t="s">
        <v>5506</v>
      </c>
      <c r="B108">
        <v>335693348598</v>
      </c>
      <c r="C108" s="14" t="s">
        <v>13381</v>
      </c>
      <c r="D108" s="14" t="s">
        <v>2043</v>
      </c>
      <c r="E108" s="14" t="s">
        <v>13382</v>
      </c>
      <c r="F108" s="14" t="str">
        <f>IF(fastLink[[#This Row],['[TRACECODE']:]]="148 (0x94)","req")</f>
        <v>req</v>
      </c>
      <c r="G108" s="14" t="str">
        <f>IF(fastLink[[#This Row],['[TRACECODE']:]]="149 (0x95)","res","")</f>
        <v/>
      </c>
      <c r="H108" s="14" t="str">
        <f>IF(AND(fastLink[[#This Row],['[TRACECODE']:]]="149 (0x95)",RIGHT(fastLink[[#This Row],[TRACE INFO]],4)&lt;&gt;"0000"),"YES","NO")</f>
        <v>NO</v>
      </c>
      <c r="I108" s="14" t="str">
        <f>IF(AND(F107="req",fastLink[[#This Row],[resp_col]]="res"),fastLink[[#This Row],[FRT_DEC]]-B107,"EMPTY")</f>
        <v>EMPTY</v>
      </c>
      <c r="J108" s="14" t="str">
        <f>IF(AND(fastLink[[#This Row],[resp_col]]="res",fastLink[[#This Row],[data]]="YES"),fastLink[[#This Row],[data req to resp]],"EMPTY")</f>
        <v>EMPTY</v>
      </c>
      <c r="K108" s="14" t="str">
        <f>IF(AND(fastLink[[#This Row],[resp_col]]="res",fastLink[[#This Row],[data]]="NO"),fastLink[[#This Row],[data req to resp]],"EMPTY")</f>
        <v>EMPTY</v>
      </c>
      <c r="S108" s="26"/>
      <c r="AF108" s="16"/>
      <c r="AG108" s="14"/>
    </row>
    <row r="109" spans="1:33" x14ac:dyDescent="0.25">
      <c r="A109" s="14" t="s">
        <v>5528</v>
      </c>
      <c r="B109">
        <v>335693350581</v>
      </c>
      <c r="C109" s="14" t="s">
        <v>13406</v>
      </c>
      <c r="D109" s="14" t="s">
        <v>2044</v>
      </c>
      <c r="E109" s="14" t="s">
        <v>3931</v>
      </c>
      <c r="F109" s="14" t="b">
        <f>IF(fastLink[[#This Row],['[TRACECODE']:]]="148 (0x94)","req")</f>
        <v>0</v>
      </c>
      <c r="G109" s="14" t="str">
        <f>IF(fastLink[[#This Row],['[TRACECODE']:]]="149 (0x95)","res","")</f>
        <v>res</v>
      </c>
      <c r="H109" s="14" t="str">
        <f>IF(AND(fastLink[[#This Row],['[TRACECODE']:]]="149 (0x95)",RIGHT(fastLink[[#This Row],[TRACE INFO]],4)&lt;&gt;"0000"),"YES","NO")</f>
        <v>NO</v>
      </c>
      <c r="I109" s="14">
        <f>IF(AND(F108="req",fastLink[[#This Row],[resp_col]]="res"),fastLink[[#This Row],[FRT_DEC]]-B108,"EMPTY")</f>
        <v>1983</v>
      </c>
      <c r="J109" s="14" t="str">
        <f>IF(AND(fastLink[[#This Row],[resp_col]]="res",fastLink[[#This Row],[data]]="YES"),fastLink[[#This Row],[data req to resp]],"EMPTY")</f>
        <v>EMPTY</v>
      </c>
      <c r="K109" s="14">
        <f>IF(AND(fastLink[[#This Row],[resp_col]]="res",fastLink[[#This Row],[data]]="NO"),fastLink[[#This Row],[data req to resp]],"EMPTY")</f>
        <v>1983</v>
      </c>
      <c r="S109" s="26"/>
      <c r="AF109" s="16"/>
      <c r="AG109" s="14"/>
    </row>
    <row r="110" spans="1:33" x14ac:dyDescent="0.25">
      <c r="A110" s="14" t="s">
        <v>5586</v>
      </c>
      <c r="B110">
        <v>335693369737</v>
      </c>
      <c r="C110" s="14" t="s">
        <v>13473</v>
      </c>
      <c r="D110" s="14" t="s">
        <v>2043</v>
      </c>
      <c r="E110" s="14" t="s">
        <v>13474</v>
      </c>
      <c r="F110" s="14" t="str">
        <f>IF(fastLink[[#This Row],['[TRACECODE']:]]="148 (0x94)","req")</f>
        <v>req</v>
      </c>
      <c r="G110" s="14" t="str">
        <f>IF(fastLink[[#This Row],['[TRACECODE']:]]="149 (0x95)","res","")</f>
        <v/>
      </c>
      <c r="H110" s="14" t="str">
        <f>IF(AND(fastLink[[#This Row],['[TRACECODE']:]]="149 (0x95)",RIGHT(fastLink[[#This Row],[TRACE INFO]],4)&lt;&gt;"0000"),"YES","NO")</f>
        <v>NO</v>
      </c>
      <c r="I110" s="14" t="str">
        <f>IF(AND(F109="req",fastLink[[#This Row],[resp_col]]="res"),fastLink[[#This Row],[FRT_DEC]]-B109,"EMPTY")</f>
        <v>EMPTY</v>
      </c>
      <c r="J110" s="14" t="str">
        <f>IF(AND(fastLink[[#This Row],[resp_col]]="res",fastLink[[#This Row],[data]]="YES"),fastLink[[#This Row],[data req to resp]],"EMPTY")</f>
        <v>EMPTY</v>
      </c>
      <c r="K110" s="14" t="str">
        <f>IF(AND(fastLink[[#This Row],[resp_col]]="res",fastLink[[#This Row],[data]]="NO"),fastLink[[#This Row],[data req to resp]],"EMPTY")</f>
        <v>EMPTY</v>
      </c>
      <c r="S110" s="26"/>
      <c r="AF110" s="16"/>
      <c r="AG110" s="14"/>
    </row>
    <row r="111" spans="1:33" x14ac:dyDescent="0.25">
      <c r="A111" s="14" t="s">
        <v>5608</v>
      </c>
      <c r="B111">
        <v>335693371715</v>
      </c>
      <c r="C111" s="14" t="s">
        <v>13498</v>
      </c>
      <c r="D111" s="14" t="s">
        <v>2044</v>
      </c>
      <c r="E111" s="14" t="s">
        <v>3931</v>
      </c>
      <c r="F111" s="14" t="b">
        <f>IF(fastLink[[#This Row],['[TRACECODE']:]]="148 (0x94)","req")</f>
        <v>0</v>
      </c>
      <c r="G111" s="14" t="str">
        <f>IF(fastLink[[#This Row],['[TRACECODE']:]]="149 (0x95)","res","")</f>
        <v>res</v>
      </c>
      <c r="H111" s="14" t="str">
        <f>IF(AND(fastLink[[#This Row],['[TRACECODE']:]]="149 (0x95)",RIGHT(fastLink[[#This Row],[TRACE INFO]],4)&lt;&gt;"0000"),"YES","NO")</f>
        <v>NO</v>
      </c>
      <c r="I111" s="14">
        <f>IF(AND(F110="req",fastLink[[#This Row],[resp_col]]="res"),fastLink[[#This Row],[FRT_DEC]]-B110,"EMPTY")</f>
        <v>1978</v>
      </c>
      <c r="J111" s="14" t="str">
        <f>IF(AND(fastLink[[#This Row],[resp_col]]="res",fastLink[[#This Row],[data]]="YES"),fastLink[[#This Row],[data req to resp]],"EMPTY")</f>
        <v>EMPTY</v>
      </c>
      <c r="K111" s="14">
        <f>IF(AND(fastLink[[#This Row],[resp_col]]="res",fastLink[[#This Row],[data]]="NO"),fastLink[[#This Row],[data req to resp]],"EMPTY")</f>
        <v>1978</v>
      </c>
      <c r="S111" s="26"/>
      <c r="AF111" s="16"/>
      <c r="AG111" s="14"/>
    </row>
    <row r="112" spans="1:33" x14ac:dyDescent="0.25">
      <c r="A112" s="14" t="s">
        <v>5666</v>
      </c>
      <c r="B112">
        <v>335693390965</v>
      </c>
      <c r="C112" s="14" t="s">
        <v>13565</v>
      </c>
      <c r="D112" s="14" t="s">
        <v>2043</v>
      </c>
      <c r="E112" s="14" t="s">
        <v>13566</v>
      </c>
      <c r="F112" s="14" t="str">
        <f>IF(fastLink[[#This Row],['[TRACECODE']:]]="148 (0x94)","req")</f>
        <v>req</v>
      </c>
      <c r="G112" s="14" t="str">
        <f>IF(fastLink[[#This Row],['[TRACECODE']:]]="149 (0x95)","res","")</f>
        <v/>
      </c>
      <c r="H112" s="14" t="str">
        <f>IF(AND(fastLink[[#This Row],['[TRACECODE']:]]="149 (0x95)",RIGHT(fastLink[[#This Row],[TRACE INFO]],4)&lt;&gt;"0000"),"YES","NO")</f>
        <v>NO</v>
      </c>
      <c r="I112" s="14" t="str">
        <f>IF(AND(F111="req",fastLink[[#This Row],[resp_col]]="res"),fastLink[[#This Row],[FRT_DEC]]-B111,"EMPTY")</f>
        <v>EMPTY</v>
      </c>
      <c r="J112" s="14" t="str">
        <f>IF(AND(fastLink[[#This Row],[resp_col]]="res",fastLink[[#This Row],[data]]="YES"),fastLink[[#This Row],[data req to resp]],"EMPTY")</f>
        <v>EMPTY</v>
      </c>
      <c r="K112" s="14" t="str">
        <f>IF(AND(fastLink[[#This Row],[resp_col]]="res",fastLink[[#This Row],[data]]="NO"),fastLink[[#This Row],[data req to resp]],"EMPTY")</f>
        <v>EMPTY</v>
      </c>
      <c r="S112" s="26"/>
      <c r="AF112" s="16"/>
      <c r="AG112" s="14"/>
    </row>
    <row r="113" spans="1:33" x14ac:dyDescent="0.25">
      <c r="A113" s="14" t="s">
        <v>5692</v>
      </c>
      <c r="B113">
        <v>335693393680</v>
      </c>
      <c r="C113" s="14" t="s">
        <v>13594</v>
      </c>
      <c r="D113" s="14" t="s">
        <v>2044</v>
      </c>
      <c r="E113" s="14" t="s">
        <v>3931</v>
      </c>
      <c r="F113" s="14" t="b">
        <f>IF(fastLink[[#This Row],['[TRACECODE']:]]="148 (0x94)","req")</f>
        <v>0</v>
      </c>
      <c r="G113" s="14" t="str">
        <f>IF(fastLink[[#This Row],['[TRACECODE']:]]="149 (0x95)","res","")</f>
        <v>res</v>
      </c>
      <c r="H113" s="14" t="str">
        <f>IF(AND(fastLink[[#This Row],['[TRACECODE']:]]="149 (0x95)",RIGHT(fastLink[[#This Row],[TRACE INFO]],4)&lt;&gt;"0000"),"YES","NO")</f>
        <v>NO</v>
      </c>
      <c r="I113" s="14">
        <f>IF(AND(F112="req",fastLink[[#This Row],[resp_col]]="res"),fastLink[[#This Row],[FRT_DEC]]-B112,"EMPTY")</f>
        <v>2715</v>
      </c>
      <c r="J113" s="14" t="str">
        <f>IF(AND(fastLink[[#This Row],[resp_col]]="res",fastLink[[#This Row],[data]]="YES"),fastLink[[#This Row],[data req to resp]],"EMPTY")</f>
        <v>EMPTY</v>
      </c>
      <c r="K113" s="14">
        <f>IF(AND(fastLink[[#This Row],[resp_col]]="res",fastLink[[#This Row],[data]]="NO"),fastLink[[#This Row],[data req to resp]],"EMPTY")</f>
        <v>2715</v>
      </c>
      <c r="S113" s="26"/>
      <c r="AF113" s="16"/>
      <c r="AG113" s="14"/>
    </row>
    <row r="114" spans="1:33" x14ac:dyDescent="0.25">
      <c r="A114" s="14" t="s">
        <v>5748</v>
      </c>
      <c r="B114">
        <v>335693413251</v>
      </c>
      <c r="C114" s="14" t="s">
        <v>13659</v>
      </c>
      <c r="D114" s="14" t="s">
        <v>2043</v>
      </c>
      <c r="E114" s="14" t="s">
        <v>13660</v>
      </c>
      <c r="F114" s="14" t="str">
        <f>IF(fastLink[[#This Row],['[TRACECODE']:]]="148 (0x94)","req")</f>
        <v>req</v>
      </c>
      <c r="G114" s="14" t="str">
        <f>IF(fastLink[[#This Row],['[TRACECODE']:]]="149 (0x95)","res","")</f>
        <v/>
      </c>
      <c r="H114" s="14" t="str">
        <f>IF(AND(fastLink[[#This Row],['[TRACECODE']:]]="149 (0x95)",RIGHT(fastLink[[#This Row],[TRACE INFO]],4)&lt;&gt;"0000"),"YES","NO")</f>
        <v>NO</v>
      </c>
      <c r="I114" s="14" t="str">
        <f>IF(AND(F113="req",fastLink[[#This Row],[resp_col]]="res"),fastLink[[#This Row],[FRT_DEC]]-B113,"EMPTY")</f>
        <v>EMPTY</v>
      </c>
      <c r="J114" s="14" t="str">
        <f>IF(AND(fastLink[[#This Row],[resp_col]]="res",fastLink[[#This Row],[data]]="YES"),fastLink[[#This Row],[data req to resp]],"EMPTY")</f>
        <v>EMPTY</v>
      </c>
      <c r="K114" s="14" t="str">
        <f>IF(AND(fastLink[[#This Row],[resp_col]]="res",fastLink[[#This Row],[data]]="NO"),fastLink[[#This Row],[data req to resp]],"EMPTY")</f>
        <v>EMPTY</v>
      </c>
      <c r="S114" s="26"/>
      <c r="AF114" s="16"/>
      <c r="AG114" s="14"/>
    </row>
    <row r="115" spans="1:33" x14ac:dyDescent="0.25">
      <c r="A115" s="14" t="s">
        <v>5770</v>
      </c>
      <c r="B115">
        <v>335693415228</v>
      </c>
      <c r="C115" s="14" t="s">
        <v>13684</v>
      </c>
      <c r="D115" s="14" t="s">
        <v>2044</v>
      </c>
      <c r="E115" s="14" t="s">
        <v>3931</v>
      </c>
      <c r="F115" s="14" t="b">
        <f>IF(fastLink[[#This Row],['[TRACECODE']:]]="148 (0x94)","req")</f>
        <v>0</v>
      </c>
      <c r="G115" s="14" t="str">
        <f>IF(fastLink[[#This Row],['[TRACECODE']:]]="149 (0x95)","res","")</f>
        <v>res</v>
      </c>
      <c r="H115" s="14" t="str">
        <f>IF(AND(fastLink[[#This Row],['[TRACECODE']:]]="149 (0x95)",RIGHT(fastLink[[#This Row],[TRACE INFO]],4)&lt;&gt;"0000"),"YES","NO")</f>
        <v>NO</v>
      </c>
      <c r="I115" s="14">
        <f>IF(AND(F114="req",fastLink[[#This Row],[resp_col]]="res"),fastLink[[#This Row],[FRT_DEC]]-B114,"EMPTY")</f>
        <v>1977</v>
      </c>
      <c r="J115" s="14" t="str">
        <f>IF(AND(fastLink[[#This Row],[resp_col]]="res",fastLink[[#This Row],[data]]="YES"),fastLink[[#This Row],[data req to resp]],"EMPTY")</f>
        <v>EMPTY</v>
      </c>
      <c r="K115" s="14">
        <f>IF(AND(fastLink[[#This Row],[resp_col]]="res",fastLink[[#This Row],[data]]="NO"),fastLink[[#This Row],[data req to resp]],"EMPTY")</f>
        <v>1977</v>
      </c>
      <c r="S115" s="26"/>
      <c r="AF115" s="16"/>
      <c r="AG115" s="14"/>
    </row>
    <row r="116" spans="1:33" x14ac:dyDescent="0.25">
      <c r="A116" s="14" t="s">
        <v>5828</v>
      </c>
      <c r="B116">
        <v>335693434469</v>
      </c>
      <c r="C116" s="14" t="s">
        <v>13749</v>
      </c>
      <c r="D116" s="14" t="s">
        <v>2043</v>
      </c>
      <c r="E116" s="14" t="s">
        <v>13750</v>
      </c>
      <c r="F116" s="14" t="str">
        <f>IF(fastLink[[#This Row],['[TRACECODE']:]]="148 (0x94)","req")</f>
        <v>req</v>
      </c>
      <c r="G116" s="14" t="str">
        <f>IF(fastLink[[#This Row],['[TRACECODE']:]]="149 (0x95)","res","")</f>
        <v/>
      </c>
      <c r="H116" s="14" t="str">
        <f>IF(AND(fastLink[[#This Row],['[TRACECODE']:]]="149 (0x95)",RIGHT(fastLink[[#This Row],[TRACE INFO]],4)&lt;&gt;"0000"),"YES","NO")</f>
        <v>NO</v>
      </c>
      <c r="I116" s="14" t="str">
        <f>IF(AND(F115="req",fastLink[[#This Row],[resp_col]]="res"),fastLink[[#This Row],[FRT_DEC]]-B115,"EMPTY")</f>
        <v>EMPTY</v>
      </c>
      <c r="J116" s="14" t="str">
        <f>IF(AND(fastLink[[#This Row],[resp_col]]="res",fastLink[[#This Row],[data]]="YES"),fastLink[[#This Row],[data req to resp]],"EMPTY")</f>
        <v>EMPTY</v>
      </c>
      <c r="K116" s="14" t="str">
        <f>IF(AND(fastLink[[#This Row],[resp_col]]="res",fastLink[[#This Row],[data]]="NO"),fastLink[[#This Row],[data req to resp]],"EMPTY")</f>
        <v>EMPTY</v>
      </c>
      <c r="S116" s="26"/>
      <c r="AF116" s="16"/>
      <c r="AG116" s="14"/>
    </row>
    <row r="117" spans="1:33" x14ac:dyDescent="0.25">
      <c r="A117" s="14" t="s">
        <v>5850</v>
      </c>
      <c r="B117">
        <v>335693436452</v>
      </c>
      <c r="C117" s="14" t="s">
        <v>13774</v>
      </c>
      <c r="D117" s="14" t="s">
        <v>2044</v>
      </c>
      <c r="E117" s="14" t="s">
        <v>3931</v>
      </c>
      <c r="F117" s="14" t="b">
        <f>IF(fastLink[[#This Row],['[TRACECODE']:]]="148 (0x94)","req")</f>
        <v>0</v>
      </c>
      <c r="G117" s="14" t="str">
        <f>IF(fastLink[[#This Row],['[TRACECODE']:]]="149 (0x95)","res","")</f>
        <v>res</v>
      </c>
      <c r="H117" s="14" t="str">
        <f>IF(AND(fastLink[[#This Row],['[TRACECODE']:]]="149 (0x95)",RIGHT(fastLink[[#This Row],[TRACE INFO]],4)&lt;&gt;"0000"),"YES","NO")</f>
        <v>NO</v>
      </c>
      <c r="I117" s="14">
        <f>IF(AND(F116="req",fastLink[[#This Row],[resp_col]]="res"),fastLink[[#This Row],[FRT_DEC]]-B116,"EMPTY")</f>
        <v>1983</v>
      </c>
      <c r="J117" s="14" t="str">
        <f>IF(AND(fastLink[[#This Row],[resp_col]]="res",fastLink[[#This Row],[data]]="YES"),fastLink[[#This Row],[data req to resp]],"EMPTY")</f>
        <v>EMPTY</v>
      </c>
      <c r="K117" s="14">
        <f>IF(AND(fastLink[[#This Row],[resp_col]]="res",fastLink[[#This Row],[data]]="NO"),fastLink[[#This Row],[data req to resp]],"EMPTY")</f>
        <v>1983</v>
      </c>
      <c r="S117" s="26"/>
      <c r="AF117" s="16"/>
      <c r="AG117" s="14"/>
    </row>
    <row r="118" spans="1:33" x14ac:dyDescent="0.25">
      <c r="A118" s="14" t="s">
        <v>5886</v>
      </c>
      <c r="B118">
        <v>335693443710</v>
      </c>
      <c r="C118" s="14" t="s">
        <v>13812</v>
      </c>
      <c r="D118" s="14" t="s">
        <v>2043</v>
      </c>
      <c r="E118" s="14" t="s">
        <v>13813</v>
      </c>
      <c r="F118" s="14" t="str">
        <f>IF(fastLink[[#This Row],['[TRACECODE']:]]="148 (0x94)","req")</f>
        <v>req</v>
      </c>
      <c r="G118" s="14" t="str">
        <f>IF(fastLink[[#This Row],['[TRACECODE']:]]="149 (0x95)","res","")</f>
        <v/>
      </c>
      <c r="H118" s="14" t="str">
        <f>IF(AND(fastLink[[#This Row],['[TRACECODE']:]]="149 (0x95)",RIGHT(fastLink[[#This Row],[TRACE INFO]],4)&lt;&gt;"0000"),"YES","NO")</f>
        <v>NO</v>
      </c>
      <c r="I118" s="14" t="str">
        <f>IF(AND(F117="req",fastLink[[#This Row],[resp_col]]="res"),fastLink[[#This Row],[FRT_DEC]]-B117,"EMPTY")</f>
        <v>EMPTY</v>
      </c>
      <c r="J118" s="14" t="str">
        <f>IF(AND(fastLink[[#This Row],[resp_col]]="res",fastLink[[#This Row],[data]]="YES"),fastLink[[#This Row],[data req to resp]],"EMPTY")</f>
        <v>EMPTY</v>
      </c>
      <c r="K118" s="14" t="str">
        <f>IF(AND(fastLink[[#This Row],[resp_col]]="res",fastLink[[#This Row],[data]]="NO"),fastLink[[#This Row],[data req to resp]],"EMPTY")</f>
        <v>EMPTY</v>
      </c>
      <c r="S118" s="26"/>
      <c r="AF118" s="16"/>
      <c r="AG118" s="14"/>
    </row>
    <row r="119" spans="1:33" x14ac:dyDescent="0.25">
      <c r="A119" s="14" t="s">
        <v>5889</v>
      </c>
      <c r="B119">
        <v>335693444405</v>
      </c>
      <c r="C119" s="14" t="s">
        <v>13816</v>
      </c>
      <c r="D119" s="14" t="s">
        <v>2044</v>
      </c>
      <c r="E119" s="14" t="s">
        <v>8882</v>
      </c>
      <c r="F119" s="14" t="b">
        <f>IF(fastLink[[#This Row],['[TRACECODE']:]]="148 (0x94)","req")</f>
        <v>0</v>
      </c>
      <c r="G119" s="14" t="str">
        <f>IF(fastLink[[#This Row],['[TRACECODE']:]]="149 (0x95)","res","")</f>
        <v>res</v>
      </c>
      <c r="H119" s="14" t="str">
        <f>IF(AND(fastLink[[#This Row],['[TRACECODE']:]]="149 (0x95)",RIGHT(fastLink[[#This Row],[TRACE INFO]],4)&lt;&gt;"0000"),"YES","NO")</f>
        <v>YES</v>
      </c>
      <c r="I119" s="14">
        <f>IF(AND(F118="req",fastLink[[#This Row],[resp_col]]="res"),fastLink[[#This Row],[FRT_DEC]]-B118,"EMPTY")</f>
        <v>695</v>
      </c>
      <c r="J119" s="14">
        <f>IF(AND(fastLink[[#This Row],[resp_col]]="res",fastLink[[#This Row],[data]]="YES"),fastLink[[#This Row],[data req to resp]],"EMPTY")</f>
        <v>695</v>
      </c>
      <c r="K119" s="14" t="str">
        <f>IF(AND(fastLink[[#This Row],[resp_col]]="res",fastLink[[#This Row],[data]]="NO"),fastLink[[#This Row],[data req to resp]],"EMPTY")</f>
        <v>EMPTY</v>
      </c>
      <c r="S119" s="26"/>
      <c r="AF119" s="16"/>
      <c r="AG119" s="14"/>
    </row>
    <row r="120" spans="1:33" x14ac:dyDescent="0.25">
      <c r="A120" s="14" t="s">
        <v>5944</v>
      </c>
      <c r="B120">
        <v>335693490837</v>
      </c>
      <c r="C120" s="14" t="s">
        <v>13880</v>
      </c>
      <c r="D120" s="14" t="s">
        <v>2043</v>
      </c>
      <c r="E120" s="14" t="s">
        <v>13813</v>
      </c>
      <c r="F120" s="14" t="str">
        <f>IF(fastLink[[#This Row],['[TRACECODE']:]]="148 (0x94)","req")</f>
        <v>req</v>
      </c>
      <c r="G120" s="14" t="str">
        <f>IF(fastLink[[#This Row],['[TRACECODE']:]]="149 (0x95)","res","")</f>
        <v/>
      </c>
      <c r="H120" s="14" t="str">
        <f>IF(AND(fastLink[[#This Row],['[TRACECODE']:]]="149 (0x95)",RIGHT(fastLink[[#This Row],[TRACE INFO]],4)&lt;&gt;"0000"),"YES","NO")</f>
        <v>NO</v>
      </c>
      <c r="I120" s="14" t="str">
        <f>IF(AND(F119="req",fastLink[[#This Row],[resp_col]]="res"),fastLink[[#This Row],[FRT_DEC]]-B119,"EMPTY")</f>
        <v>EMPTY</v>
      </c>
      <c r="J120" s="14" t="str">
        <f>IF(AND(fastLink[[#This Row],[resp_col]]="res",fastLink[[#This Row],[data]]="YES"),fastLink[[#This Row],[data req to resp]],"EMPTY")</f>
        <v>EMPTY</v>
      </c>
      <c r="K120" s="14" t="str">
        <f>IF(AND(fastLink[[#This Row],[resp_col]]="res",fastLink[[#This Row],[data]]="NO"),fastLink[[#This Row],[data req to resp]],"EMPTY")</f>
        <v>EMPTY</v>
      </c>
      <c r="S120" s="26"/>
      <c r="AF120" s="16"/>
      <c r="AG120" s="14"/>
    </row>
    <row r="121" spans="1:33" x14ac:dyDescent="0.25">
      <c r="A121" s="14" t="s">
        <v>5947</v>
      </c>
      <c r="B121">
        <v>335693491598</v>
      </c>
      <c r="C121" s="14" t="s">
        <v>13883</v>
      </c>
      <c r="D121" s="14" t="s">
        <v>2044</v>
      </c>
      <c r="E121" s="14" t="s">
        <v>2046</v>
      </c>
      <c r="F121" s="14" t="b">
        <f>IF(fastLink[[#This Row],['[TRACECODE']:]]="148 (0x94)","req")</f>
        <v>0</v>
      </c>
      <c r="G121" s="14" t="str">
        <f>IF(fastLink[[#This Row],['[TRACECODE']:]]="149 (0x95)","res","")</f>
        <v>res</v>
      </c>
      <c r="H121" s="14" t="str">
        <f>IF(AND(fastLink[[#This Row],['[TRACECODE']:]]="149 (0x95)",RIGHT(fastLink[[#This Row],[TRACE INFO]],4)&lt;&gt;"0000"),"YES","NO")</f>
        <v>NO</v>
      </c>
      <c r="I121" s="14">
        <f>IF(AND(F120="req",fastLink[[#This Row],[resp_col]]="res"),fastLink[[#This Row],[FRT_DEC]]-B120,"EMPTY")</f>
        <v>761</v>
      </c>
      <c r="J121" s="14" t="str">
        <f>IF(AND(fastLink[[#This Row],[resp_col]]="res",fastLink[[#This Row],[data]]="YES"),fastLink[[#This Row],[data req to resp]],"EMPTY")</f>
        <v>EMPTY</v>
      </c>
      <c r="K121" s="14">
        <f>IF(AND(fastLink[[#This Row],[resp_col]]="res",fastLink[[#This Row],[data]]="NO"),fastLink[[#This Row],[data req to resp]],"EMPTY")</f>
        <v>761</v>
      </c>
      <c r="S121" s="26"/>
      <c r="AF121" s="16"/>
      <c r="AG121" s="14"/>
    </row>
    <row r="122" spans="1:33" x14ac:dyDescent="0.25">
      <c r="A122" s="14" t="s">
        <v>6142</v>
      </c>
      <c r="B122">
        <v>335694282300</v>
      </c>
      <c r="C122" s="14" t="s">
        <v>14095</v>
      </c>
      <c r="D122" s="14" t="s">
        <v>2043</v>
      </c>
      <c r="E122" s="14" t="s">
        <v>14096</v>
      </c>
      <c r="F122" s="14" t="str">
        <f>IF(fastLink[[#This Row],['[TRACECODE']:]]="148 (0x94)","req")</f>
        <v>req</v>
      </c>
      <c r="G122" s="14" t="str">
        <f>IF(fastLink[[#This Row],['[TRACECODE']:]]="149 (0x95)","res","")</f>
        <v/>
      </c>
      <c r="H122" s="14" t="str">
        <f>IF(AND(fastLink[[#This Row],['[TRACECODE']:]]="149 (0x95)",RIGHT(fastLink[[#This Row],[TRACE INFO]],4)&lt;&gt;"0000"),"YES","NO")</f>
        <v>NO</v>
      </c>
      <c r="I122" s="14" t="str">
        <f>IF(AND(F121="req",fastLink[[#This Row],[resp_col]]="res"),fastLink[[#This Row],[FRT_DEC]]-B121,"EMPTY")</f>
        <v>EMPTY</v>
      </c>
      <c r="J122" s="14" t="str">
        <f>IF(AND(fastLink[[#This Row],[resp_col]]="res",fastLink[[#This Row],[data]]="YES"),fastLink[[#This Row],[data req to resp]],"EMPTY")</f>
        <v>EMPTY</v>
      </c>
      <c r="K122" s="14" t="str">
        <f>IF(AND(fastLink[[#This Row],[resp_col]]="res",fastLink[[#This Row],[data]]="NO"),fastLink[[#This Row],[data req to resp]],"EMPTY")</f>
        <v>EMPTY</v>
      </c>
      <c r="S122" s="26"/>
      <c r="AF122" s="16"/>
      <c r="AG122" s="14"/>
    </row>
    <row r="123" spans="1:33" x14ac:dyDescent="0.25">
      <c r="A123" s="14" t="s">
        <v>6164</v>
      </c>
      <c r="B123">
        <v>335694284280</v>
      </c>
      <c r="C123" s="14" t="s">
        <v>14120</v>
      </c>
      <c r="D123" s="14" t="s">
        <v>2044</v>
      </c>
      <c r="E123" s="14" t="s">
        <v>3931</v>
      </c>
      <c r="F123" s="14" t="b">
        <f>IF(fastLink[[#This Row],['[TRACECODE']:]]="148 (0x94)","req")</f>
        <v>0</v>
      </c>
      <c r="G123" s="14" t="str">
        <f>IF(fastLink[[#This Row],['[TRACECODE']:]]="149 (0x95)","res","")</f>
        <v>res</v>
      </c>
      <c r="H123" s="14" t="str">
        <f>IF(AND(fastLink[[#This Row],['[TRACECODE']:]]="149 (0x95)",RIGHT(fastLink[[#This Row],[TRACE INFO]],4)&lt;&gt;"0000"),"YES","NO")</f>
        <v>NO</v>
      </c>
      <c r="I123" s="14">
        <f>IF(AND(F122="req",fastLink[[#This Row],[resp_col]]="res"),fastLink[[#This Row],[FRT_DEC]]-B122,"EMPTY")</f>
        <v>1980</v>
      </c>
      <c r="J123" s="14" t="str">
        <f>IF(AND(fastLink[[#This Row],[resp_col]]="res",fastLink[[#This Row],[data]]="YES"),fastLink[[#This Row],[data req to resp]],"EMPTY")</f>
        <v>EMPTY</v>
      </c>
      <c r="K123" s="14">
        <f>IF(AND(fastLink[[#This Row],[resp_col]]="res",fastLink[[#This Row],[data]]="NO"),fastLink[[#This Row],[data req to resp]],"EMPTY")</f>
        <v>1980</v>
      </c>
      <c r="S123" s="26"/>
      <c r="AF123" s="16"/>
      <c r="AG123" s="14"/>
    </row>
    <row r="124" spans="1:33" x14ac:dyDescent="0.25">
      <c r="A124" s="14" t="s">
        <v>6224</v>
      </c>
      <c r="B124">
        <v>335694303445</v>
      </c>
      <c r="C124" s="14" t="s">
        <v>14189</v>
      </c>
      <c r="D124" s="14" t="s">
        <v>2043</v>
      </c>
      <c r="E124" s="14" t="s">
        <v>14190</v>
      </c>
      <c r="F124" s="14" t="str">
        <f>IF(fastLink[[#This Row],['[TRACECODE']:]]="148 (0x94)","req")</f>
        <v>req</v>
      </c>
      <c r="G124" s="14" t="str">
        <f>IF(fastLink[[#This Row],['[TRACECODE']:]]="149 (0x95)","res","")</f>
        <v/>
      </c>
      <c r="H124" s="14" t="str">
        <f>IF(AND(fastLink[[#This Row],['[TRACECODE']:]]="149 (0x95)",RIGHT(fastLink[[#This Row],[TRACE INFO]],4)&lt;&gt;"0000"),"YES","NO")</f>
        <v>NO</v>
      </c>
      <c r="I124" s="14" t="str">
        <f>IF(AND(F123="req",fastLink[[#This Row],[resp_col]]="res"),fastLink[[#This Row],[FRT_DEC]]-B123,"EMPTY")</f>
        <v>EMPTY</v>
      </c>
      <c r="J124" s="14" t="str">
        <f>IF(AND(fastLink[[#This Row],[resp_col]]="res",fastLink[[#This Row],[data]]="YES"),fastLink[[#This Row],[data req to resp]],"EMPTY")</f>
        <v>EMPTY</v>
      </c>
      <c r="K124" s="14" t="str">
        <f>IF(AND(fastLink[[#This Row],[resp_col]]="res",fastLink[[#This Row],[data]]="NO"),fastLink[[#This Row],[data req to resp]],"EMPTY")</f>
        <v>EMPTY</v>
      </c>
      <c r="S124" s="26"/>
      <c r="AF124" s="16"/>
      <c r="AG124" s="14"/>
    </row>
    <row r="125" spans="1:33" x14ac:dyDescent="0.25">
      <c r="A125" s="14" t="s">
        <v>6246</v>
      </c>
      <c r="B125">
        <v>335694305426</v>
      </c>
      <c r="C125" s="14" t="s">
        <v>14214</v>
      </c>
      <c r="D125" s="14" t="s">
        <v>2044</v>
      </c>
      <c r="E125" s="14" t="s">
        <v>3931</v>
      </c>
      <c r="F125" s="14" t="b">
        <f>IF(fastLink[[#This Row],['[TRACECODE']:]]="148 (0x94)","req")</f>
        <v>0</v>
      </c>
      <c r="G125" s="14" t="str">
        <f>IF(fastLink[[#This Row],['[TRACECODE']:]]="149 (0x95)","res","")</f>
        <v>res</v>
      </c>
      <c r="H125" s="14" t="str">
        <f>IF(AND(fastLink[[#This Row],['[TRACECODE']:]]="149 (0x95)",RIGHT(fastLink[[#This Row],[TRACE INFO]],4)&lt;&gt;"0000"),"YES","NO")</f>
        <v>NO</v>
      </c>
      <c r="I125" s="14">
        <f>IF(AND(F124="req",fastLink[[#This Row],[resp_col]]="res"),fastLink[[#This Row],[FRT_DEC]]-B124,"EMPTY")</f>
        <v>1981</v>
      </c>
      <c r="J125" s="14" t="str">
        <f>IF(AND(fastLink[[#This Row],[resp_col]]="res",fastLink[[#This Row],[data]]="YES"),fastLink[[#This Row],[data req to resp]],"EMPTY")</f>
        <v>EMPTY</v>
      </c>
      <c r="K125" s="14">
        <f>IF(AND(fastLink[[#This Row],[resp_col]]="res",fastLink[[#This Row],[data]]="NO"),fastLink[[#This Row],[data req to resp]],"EMPTY")</f>
        <v>1981</v>
      </c>
      <c r="S125" s="26"/>
      <c r="AF125" s="16"/>
      <c r="AG125" s="14"/>
    </row>
    <row r="126" spans="1:33" x14ac:dyDescent="0.25">
      <c r="A126" s="14" t="s">
        <v>6305</v>
      </c>
      <c r="B126">
        <v>335694324832</v>
      </c>
      <c r="C126" s="14" t="s">
        <v>14281</v>
      </c>
      <c r="D126" s="14" t="s">
        <v>2043</v>
      </c>
      <c r="E126" s="14" t="s">
        <v>14282</v>
      </c>
      <c r="F126" s="14" t="str">
        <f>IF(fastLink[[#This Row],['[TRACECODE']:]]="148 (0x94)","req")</f>
        <v>req</v>
      </c>
      <c r="G126" s="14" t="str">
        <f>IF(fastLink[[#This Row],['[TRACECODE']:]]="149 (0x95)","res","")</f>
        <v/>
      </c>
      <c r="H126" s="14" t="str">
        <f>IF(AND(fastLink[[#This Row],['[TRACECODE']:]]="149 (0x95)",RIGHT(fastLink[[#This Row],[TRACE INFO]],4)&lt;&gt;"0000"),"YES","NO")</f>
        <v>NO</v>
      </c>
      <c r="I126" s="14" t="str">
        <f>IF(AND(F125="req",fastLink[[#This Row],[resp_col]]="res"),fastLink[[#This Row],[FRT_DEC]]-B125,"EMPTY")</f>
        <v>EMPTY</v>
      </c>
      <c r="J126" s="14" t="str">
        <f>IF(AND(fastLink[[#This Row],[resp_col]]="res",fastLink[[#This Row],[data]]="YES"),fastLink[[#This Row],[data req to resp]],"EMPTY")</f>
        <v>EMPTY</v>
      </c>
      <c r="K126" s="14" t="str">
        <f>IF(AND(fastLink[[#This Row],[resp_col]]="res",fastLink[[#This Row],[data]]="NO"),fastLink[[#This Row],[data req to resp]],"EMPTY")</f>
        <v>EMPTY</v>
      </c>
      <c r="S126" s="26"/>
      <c r="AF126" s="16"/>
      <c r="AG126" s="14"/>
    </row>
    <row r="127" spans="1:33" x14ac:dyDescent="0.25">
      <c r="A127" s="14" t="s">
        <v>6327</v>
      </c>
      <c r="B127">
        <v>335694326805</v>
      </c>
      <c r="C127" s="14" t="s">
        <v>14306</v>
      </c>
      <c r="D127" s="14" t="s">
        <v>2044</v>
      </c>
      <c r="E127" s="14" t="s">
        <v>3931</v>
      </c>
      <c r="F127" s="14" t="b">
        <f>IF(fastLink[[#This Row],['[TRACECODE']:]]="148 (0x94)","req")</f>
        <v>0</v>
      </c>
      <c r="G127" s="14" t="str">
        <f>IF(fastLink[[#This Row],['[TRACECODE']:]]="149 (0x95)","res","")</f>
        <v>res</v>
      </c>
      <c r="H127" s="14" t="str">
        <f>IF(AND(fastLink[[#This Row],['[TRACECODE']:]]="149 (0x95)",RIGHT(fastLink[[#This Row],[TRACE INFO]],4)&lt;&gt;"0000"),"YES","NO")</f>
        <v>NO</v>
      </c>
      <c r="I127" s="14">
        <f>IF(AND(F126="req",fastLink[[#This Row],[resp_col]]="res"),fastLink[[#This Row],[FRT_DEC]]-B126,"EMPTY")</f>
        <v>1973</v>
      </c>
      <c r="J127" s="14" t="str">
        <f>IF(AND(fastLink[[#This Row],[resp_col]]="res",fastLink[[#This Row],[data]]="YES"),fastLink[[#This Row],[data req to resp]],"EMPTY")</f>
        <v>EMPTY</v>
      </c>
      <c r="K127" s="14">
        <f>IF(AND(fastLink[[#This Row],[resp_col]]="res",fastLink[[#This Row],[data]]="NO"),fastLink[[#This Row],[data req to resp]],"EMPTY")</f>
        <v>1973</v>
      </c>
      <c r="S127" s="26"/>
      <c r="AF127" s="16"/>
      <c r="AG127" s="14"/>
    </row>
    <row r="128" spans="1:33" x14ac:dyDescent="0.25">
      <c r="A128" s="14" t="s">
        <v>6385</v>
      </c>
      <c r="B128">
        <v>335694346287</v>
      </c>
      <c r="C128" s="14" t="s">
        <v>14373</v>
      </c>
      <c r="D128" s="14" t="s">
        <v>2043</v>
      </c>
      <c r="E128" s="14" t="s">
        <v>14374</v>
      </c>
      <c r="F128" s="14" t="str">
        <f>IF(fastLink[[#This Row],['[TRACECODE']:]]="148 (0x94)","req")</f>
        <v>req</v>
      </c>
      <c r="G128" s="14" t="str">
        <f>IF(fastLink[[#This Row],['[TRACECODE']:]]="149 (0x95)","res","")</f>
        <v/>
      </c>
      <c r="H128" s="14" t="str">
        <f>IF(AND(fastLink[[#This Row],['[TRACECODE']:]]="149 (0x95)",RIGHT(fastLink[[#This Row],[TRACE INFO]],4)&lt;&gt;"0000"),"YES","NO")</f>
        <v>NO</v>
      </c>
      <c r="I128" s="14" t="str">
        <f>IF(AND(F127="req",fastLink[[#This Row],[resp_col]]="res"),fastLink[[#This Row],[FRT_DEC]]-B127,"EMPTY")</f>
        <v>EMPTY</v>
      </c>
      <c r="J128" s="14" t="str">
        <f>IF(AND(fastLink[[#This Row],[resp_col]]="res",fastLink[[#This Row],[data]]="YES"),fastLink[[#This Row],[data req to resp]],"EMPTY")</f>
        <v>EMPTY</v>
      </c>
      <c r="K128" s="14" t="str">
        <f>IF(AND(fastLink[[#This Row],[resp_col]]="res",fastLink[[#This Row],[data]]="NO"),fastLink[[#This Row],[data req to resp]],"EMPTY")</f>
        <v>EMPTY</v>
      </c>
      <c r="S128" s="26"/>
      <c r="AF128" s="16"/>
      <c r="AG128" s="14"/>
    </row>
    <row r="129" spans="1:33" x14ac:dyDescent="0.25">
      <c r="A129" s="14" t="s">
        <v>6407</v>
      </c>
      <c r="B129">
        <v>335694348343</v>
      </c>
      <c r="C129" s="14" t="s">
        <v>14398</v>
      </c>
      <c r="D129" s="14" t="s">
        <v>2044</v>
      </c>
      <c r="E129" s="14" t="s">
        <v>3931</v>
      </c>
      <c r="F129" s="14" t="b">
        <f>IF(fastLink[[#This Row],['[TRACECODE']:]]="148 (0x94)","req")</f>
        <v>0</v>
      </c>
      <c r="G129" s="14" t="str">
        <f>IF(fastLink[[#This Row],['[TRACECODE']:]]="149 (0x95)","res","")</f>
        <v>res</v>
      </c>
      <c r="H129" s="14" t="str">
        <f>IF(AND(fastLink[[#This Row],['[TRACECODE']:]]="149 (0x95)",RIGHT(fastLink[[#This Row],[TRACE INFO]],4)&lt;&gt;"0000"),"YES","NO")</f>
        <v>NO</v>
      </c>
      <c r="I129" s="14">
        <f>IF(AND(F128="req",fastLink[[#This Row],[resp_col]]="res"),fastLink[[#This Row],[FRT_DEC]]-B128,"EMPTY")</f>
        <v>2056</v>
      </c>
      <c r="J129" s="14" t="str">
        <f>IF(AND(fastLink[[#This Row],[resp_col]]="res",fastLink[[#This Row],[data]]="YES"),fastLink[[#This Row],[data req to resp]],"EMPTY")</f>
        <v>EMPTY</v>
      </c>
      <c r="K129" s="14">
        <f>IF(AND(fastLink[[#This Row],[resp_col]]="res",fastLink[[#This Row],[data]]="NO"),fastLink[[#This Row],[data req to resp]],"EMPTY")</f>
        <v>2056</v>
      </c>
      <c r="S129" s="26"/>
      <c r="AF129" s="16"/>
      <c r="AG129" s="14"/>
    </row>
    <row r="130" spans="1:33" x14ac:dyDescent="0.25">
      <c r="A130" s="14" t="s">
        <v>6467</v>
      </c>
      <c r="B130">
        <v>335694368587</v>
      </c>
      <c r="C130" s="14" t="s">
        <v>14465</v>
      </c>
      <c r="D130" s="14" t="s">
        <v>2043</v>
      </c>
      <c r="E130" s="14" t="s">
        <v>14466</v>
      </c>
      <c r="F130" s="14" t="str">
        <f>IF(fastLink[[#This Row],['[TRACECODE']:]]="148 (0x94)","req")</f>
        <v>req</v>
      </c>
      <c r="G130" s="14" t="str">
        <f>IF(fastLink[[#This Row],['[TRACECODE']:]]="149 (0x95)","res","")</f>
        <v/>
      </c>
      <c r="H130" s="14" t="str">
        <f>IF(AND(fastLink[[#This Row],['[TRACECODE']:]]="149 (0x95)",RIGHT(fastLink[[#This Row],[TRACE INFO]],4)&lt;&gt;"0000"),"YES","NO")</f>
        <v>NO</v>
      </c>
      <c r="I130" s="14" t="str">
        <f>IF(AND(F129="req",fastLink[[#This Row],[resp_col]]="res"),fastLink[[#This Row],[FRT_DEC]]-B129,"EMPTY")</f>
        <v>EMPTY</v>
      </c>
      <c r="J130" s="14" t="str">
        <f>IF(AND(fastLink[[#This Row],[resp_col]]="res",fastLink[[#This Row],[data]]="YES"),fastLink[[#This Row],[data req to resp]],"EMPTY")</f>
        <v>EMPTY</v>
      </c>
      <c r="K130" s="14" t="str">
        <f>IF(AND(fastLink[[#This Row],[resp_col]]="res",fastLink[[#This Row],[data]]="NO"),fastLink[[#This Row],[data req to resp]],"EMPTY")</f>
        <v>EMPTY</v>
      </c>
      <c r="S130" s="26"/>
      <c r="AF130" s="16"/>
      <c r="AG130" s="14"/>
    </row>
    <row r="131" spans="1:33" x14ac:dyDescent="0.25">
      <c r="A131" s="14" t="s">
        <v>6489</v>
      </c>
      <c r="B131">
        <v>335694370651</v>
      </c>
      <c r="C131" s="14" t="s">
        <v>14490</v>
      </c>
      <c r="D131" s="14" t="s">
        <v>2044</v>
      </c>
      <c r="E131" s="14" t="s">
        <v>3931</v>
      </c>
      <c r="F131" s="14" t="b">
        <f>IF(fastLink[[#This Row],['[TRACECODE']:]]="148 (0x94)","req")</f>
        <v>0</v>
      </c>
      <c r="G131" s="14" t="str">
        <f>IF(fastLink[[#This Row],['[TRACECODE']:]]="149 (0x95)","res","")</f>
        <v>res</v>
      </c>
      <c r="H131" s="14" t="str">
        <f>IF(AND(fastLink[[#This Row],['[TRACECODE']:]]="149 (0x95)",RIGHT(fastLink[[#This Row],[TRACE INFO]],4)&lt;&gt;"0000"),"YES","NO")</f>
        <v>NO</v>
      </c>
      <c r="I131" s="14">
        <f>IF(AND(F130="req",fastLink[[#This Row],[resp_col]]="res"),fastLink[[#This Row],[FRT_DEC]]-B130,"EMPTY")</f>
        <v>2064</v>
      </c>
      <c r="J131" s="14" t="str">
        <f>IF(AND(fastLink[[#This Row],[resp_col]]="res",fastLink[[#This Row],[data]]="YES"),fastLink[[#This Row],[data req to resp]],"EMPTY")</f>
        <v>EMPTY</v>
      </c>
      <c r="K131" s="14">
        <f>IF(AND(fastLink[[#This Row],[resp_col]]="res",fastLink[[#This Row],[data]]="NO"),fastLink[[#This Row],[data req to resp]],"EMPTY")</f>
        <v>2064</v>
      </c>
      <c r="S131" s="26"/>
      <c r="AF131" s="16"/>
      <c r="AG131" s="14"/>
    </row>
    <row r="132" spans="1:33" x14ac:dyDescent="0.25">
      <c r="A132" s="14" t="s">
        <v>6549</v>
      </c>
      <c r="B132">
        <v>335694389823</v>
      </c>
      <c r="C132" s="14" t="s">
        <v>14557</v>
      </c>
      <c r="D132" s="14" t="s">
        <v>2043</v>
      </c>
      <c r="E132" s="14" t="s">
        <v>14558</v>
      </c>
      <c r="F132" s="14" t="str">
        <f>IF(fastLink[[#This Row],['[TRACECODE']:]]="148 (0x94)","req")</f>
        <v>req</v>
      </c>
      <c r="G132" s="14" t="str">
        <f>IF(fastLink[[#This Row],['[TRACECODE']:]]="149 (0x95)","res","")</f>
        <v/>
      </c>
      <c r="H132" s="14" t="str">
        <f>IF(AND(fastLink[[#This Row],['[TRACECODE']:]]="149 (0x95)",RIGHT(fastLink[[#This Row],[TRACE INFO]],4)&lt;&gt;"0000"),"YES","NO")</f>
        <v>NO</v>
      </c>
      <c r="I132" s="14" t="str">
        <f>IF(AND(F131="req",fastLink[[#This Row],[resp_col]]="res"),fastLink[[#This Row],[FRT_DEC]]-B131,"EMPTY")</f>
        <v>EMPTY</v>
      </c>
      <c r="J132" s="14" t="str">
        <f>IF(AND(fastLink[[#This Row],[resp_col]]="res",fastLink[[#This Row],[data]]="YES"),fastLink[[#This Row],[data req to resp]],"EMPTY")</f>
        <v>EMPTY</v>
      </c>
      <c r="K132" s="14" t="str">
        <f>IF(AND(fastLink[[#This Row],[resp_col]]="res",fastLink[[#This Row],[data]]="NO"),fastLink[[#This Row],[data req to resp]],"EMPTY")</f>
        <v>EMPTY</v>
      </c>
      <c r="S132" s="26"/>
      <c r="AF132" s="16"/>
      <c r="AG132" s="14"/>
    </row>
    <row r="133" spans="1:33" x14ac:dyDescent="0.25">
      <c r="A133" s="14" t="s">
        <v>6572</v>
      </c>
      <c r="B133">
        <v>335694391818</v>
      </c>
      <c r="C133" s="14" t="s">
        <v>14582</v>
      </c>
      <c r="D133" s="14" t="s">
        <v>2044</v>
      </c>
      <c r="E133" s="14" t="s">
        <v>3931</v>
      </c>
      <c r="F133" s="14" t="b">
        <f>IF(fastLink[[#This Row],['[TRACECODE']:]]="148 (0x94)","req")</f>
        <v>0</v>
      </c>
      <c r="G133" s="14" t="str">
        <f>IF(fastLink[[#This Row],['[TRACECODE']:]]="149 (0x95)","res","")</f>
        <v>res</v>
      </c>
      <c r="H133" s="14" t="str">
        <f>IF(AND(fastLink[[#This Row],['[TRACECODE']:]]="149 (0x95)",RIGHT(fastLink[[#This Row],[TRACE INFO]],4)&lt;&gt;"0000"),"YES","NO")</f>
        <v>NO</v>
      </c>
      <c r="I133" s="14">
        <f>IF(AND(F132="req",fastLink[[#This Row],[resp_col]]="res"),fastLink[[#This Row],[FRT_DEC]]-B132,"EMPTY")</f>
        <v>1995</v>
      </c>
      <c r="J133" s="14" t="str">
        <f>IF(AND(fastLink[[#This Row],[resp_col]]="res",fastLink[[#This Row],[data]]="YES"),fastLink[[#This Row],[data req to resp]],"EMPTY")</f>
        <v>EMPTY</v>
      </c>
      <c r="K133" s="14">
        <f>IF(AND(fastLink[[#This Row],[resp_col]]="res",fastLink[[#This Row],[data]]="NO"),fastLink[[#This Row],[data req to resp]],"EMPTY")</f>
        <v>1995</v>
      </c>
      <c r="S133" s="26"/>
      <c r="AF133" s="16"/>
      <c r="AG133" s="14"/>
    </row>
    <row r="134" spans="1:33" x14ac:dyDescent="0.25">
      <c r="A134" s="14" t="s">
        <v>6633</v>
      </c>
      <c r="B134">
        <v>335694410978</v>
      </c>
      <c r="C134" s="14" t="s">
        <v>14651</v>
      </c>
      <c r="D134" s="14" t="s">
        <v>2043</v>
      </c>
      <c r="E134" s="14" t="s">
        <v>14652</v>
      </c>
      <c r="F134" s="14" t="str">
        <f>IF(fastLink[[#This Row],['[TRACECODE']:]]="148 (0x94)","req")</f>
        <v>req</v>
      </c>
      <c r="G134" s="14" t="str">
        <f>IF(fastLink[[#This Row],['[TRACECODE']:]]="149 (0x95)","res","")</f>
        <v/>
      </c>
      <c r="H134" s="14" t="str">
        <f>IF(AND(fastLink[[#This Row],['[TRACECODE']:]]="149 (0x95)",RIGHT(fastLink[[#This Row],[TRACE INFO]],4)&lt;&gt;"0000"),"YES","NO")</f>
        <v>NO</v>
      </c>
      <c r="I134" s="14" t="str">
        <f>IF(AND(F133="req",fastLink[[#This Row],[resp_col]]="res"),fastLink[[#This Row],[FRT_DEC]]-B133,"EMPTY")</f>
        <v>EMPTY</v>
      </c>
      <c r="J134" s="14" t="str">
        <f>IF(AND(fastLink[[#This Row],[resp_col]]="res",fastLink[[#This Row],[data]]="YES"),fastLink[[#This Row],[data req to resp]],"EMPTY")</f>
        <v>EMPTY</v>
      </c>
      <c r="K134" s="14" t="str">
        <f>IF(AND(fastLink[[#This Row],[resp_col]]="res",fastLink[[#This Row],[data]]="NO"),fastLink[[#This Row],[data req to resp]],"EMPTY")</f>
        <v>EMPTY</v>
      </c>
      <c r="S134" s="26"/>
      <c r="AF134" s="16"/>
      <c r="AG134" s="14"/>
    </row>
    <row r="135" spans="1:33" x14ac:dyDescent="0.25">
      <c r="A135" s="14" t="s">
        <v>6657</v>
      </c>
      <c r="B135">
        <v>335694413591</v>
      </c>
      <c r="C135" s="14" t="s">
        <v>14678</v>
      </c>
      <c r="D135" s="14" t="s">
        <v>2044</v>
      </c>
      <c r="E135" s="14" t="s">
        <v>3931</v>
      </c>
      <c r="F135" s="14" t="b">
        <f>IF(fastLink[[#This Row],['[TRACECODE']:]]="148 (0x94)","req")</f>
        <v>0</v>
      </c>
      <c r="G135" s="14" t="str">
        <f>IF(fastLink[[#This Row],['[TRACECODE']:]]="149 (0x95)","res","")</f>
        <v>res</v>
      </c>
      <c r="H135" s="14" t="str">
        <f>IF(AND(fastLink[[#This Row],['[TRACECODE']:]]="149 (0x95)",RIGHT(fastLink[[#This Row],[TRACE INFO]],4)&lt;&gt;"0000"),"YES","NO")</f>
        <v>NO</v>
      </c>
      <c r="I135" s="14">
        <f>IF(AND(F134="req",fastLink[[#This Row],[resp_col]]="res"),fastLink[[#This Row],[FRT_DEC]]-B134,"EMPTY")</f>
        <v>2613</v>
      </c>
      <c r="J135" s="14" t="str">
        <f>IF(AND(fastLink[[#This Row],[resp_col]]="res",fastLink[[#This Row],[data]]="YES"),fastLink[[#This Row],[data req to resp]],"EMPTY")</f>
        <v>EMPTY</v>
      </c>
      <c r="K135" s="14">
        <f>IF(AND(fastLink[[#This Row],[resp_col]]="res",fastLink[[#This Row],[data]]="NO"),fastLink[[#This Row],[data req to resp]],"EMPTY")</f>
        <v>2613</v>
      </c>
      <c r="S135" s="26"/>
      <c r="AF135" s="16"/>
      <c r="AG135" s="14"/>
    </row>
    <row r="136" spans="1:33" x14ac:dyDescent="0.25">
      <c r="A136" s="14" t="s">
        <v>6713</v>
      </c>
      <c r="B136">
        <v>335694433102</v>
      </c>
      <c r="C136" s="14" t="s">
        <v>14743</v>
      </c>
      <c r="D136" s="14" t="s">
        <v>2043</v>
      </c>
      <c r="E136" s="14" t="s">
        <v>14744</v>
      </c>
      <c r="F136" s="14" t="str">
        <f>IF(fastLink[[#This Row],['[TRACECODE']:]]="148 (0x94)","req")</f>
        <v>req</v>
      </c>
      <c r="G136" s="14" t="str">
        <f>IF(fastLink[[#This Row],['[TRACECODE']:]]="149 (0x95)","res","")</f>
        <v/>
      </c>
      <c r="H136" s="14" t="str">
        <f>IF(AND(fastLink[[#This Row],['[TRACECODE']:]]="149 (0x95)",RIGHT(fastLink[[#This Row],[TRACE INFO]],4)&lt;&gt;"0000"),"YES","NO")</f>
        <v>NO</v>
      </c>
      <c r="I136" s="14" t="str">
        <f>IF(AND(F135="req",fastLink[[#This Row],[resp_col]]="res"),fastLink[[#This Row],[FRT_DEC]]-B135,"EMPTY")</f>
        <v>EMPTY</v>
      </c>
      <c r="J136" s="14" t="str">
        <f>IF(AND(fastLink[[#This Row],[resp_col]]="res",fastLink[[#This Row],[data]]="YES"),fastLink[[#This Row],[data req to resp]],"EMPTY")</f>
        <v>EMPTY</v>
      </c>
      <c r="K136" s="14" t="str">
        <f>IF(AND(fastLink[[#This Row],[resp_col]]="res",fastLink[[#This Row],[data]]="NO"),fastLink[[#This Row],[data req to resp]],"EMPTY")</f>
        <v>EMPTY</v>
      </c>
      <c r="S136" s="26"/>
      <c r="AF136" s="16"/>
      <c r="AG136" s="14"/>
    </row>
    <row r="137" spans="1:33" x14ac:dyDescent="0.25">
      <c r="A137" s="14" t="s">
        <v>6735</v>
      </c>
      <c r="B137">
        <v>335694435084</v>
      </c>
      <c r="C137" s="14" t="s">
        <v>14768</v>
      </c>
      <c r="D137" s="14" t="s">
        <v>2044</v>
      </c>
      <c r="E137" s="14" t="s">
        <v>3931</v>
      </c>
      <c r="F137" s="14" t="b">
        <f>IF(fastLink[[#This Row],['[TRACECODE']:]]="148 (0x94)","req")</f>
        <v>0</v>
      </c>
      <c r="G137" s="14" t="str">
        <f>IF(fastLink[[#This Row],['[TRACECODE']:]]="149 (0x95)","res","")</f>
        <v>res</v>
      </c>
      <c r="H137" s="14" t="str">
        <f>IF(AND(fastLink[[#This Row],['[TRACECODE']:]]="149 (0x95)",RIGHT(fastLink[[#This Row],[TRACE INFO]],4)&lt;&gt;"0000"),"YES","NO")</f>
        <v>NO</v>
      </c>
      <c r="I137" s="14">
        <f>IF(AND(F136="req",fastLink[[#This Row],[resp_col]]="res"),fastLink[[#This Row],[FRT_DEC]]-B136,"EMPTY")</f>
        <v>1982</v>
      </c>
      <c r="J137" s="14" t="str">
        <f>IF(AND(fastLink[[#This Row],[resp_col]]="res",fastLink[[#This Row],[data]]="YES"),fastLink[[#This Row],[data req to resp]],"EMPTY")</f>
        <v>EMPTY</v>
      </c>
      <c r="K137" s="14">
        <f>IF(AND(fastLink[[#This Row],[resp_col]]="res",fastLink[[#This Row],[data]]="NO"),fastLink[[#This Row],[data req to resp]],"EMPTY")</f>
        <v>1982</v>
      </c>
      <c r="S137" s="26"/>
      <c r="AF137" s="16"/>
      <c r="AG137" s="14"/>
    </row>
    <row r="138" spans="1:33" x14ac:dyDescent="0.25">
      <c r="A138" s="14" t="s">
        <v>6770</v>
      </c>
      <c r="B138">
        <v>335694442567</v>
      </c>
      <c r="C138" s="14" t="s">
        <v>14806</v>
      </c>
      <c r="D138" s="14" t="s">
        <v>2043</v>
      </c>
      <c r="E138" s="14" t="s">
        <v>14807</v>
      </c>
      <c r="F138" s="14" t="str">
        <f>IF(fastLink[[#This Row],['[TRACECODE']:]]="148 (0x94)","req")</f>
        <v>req</v>
      </c>
      <c r="G138" s="14" t="str">
        <f>IF(fastLink[[#This Row],['[TRACECODE']:]]="149 (0x95)","res","")</f>
        <v/>
      </c>
      <c r="H138" s="14" t="str">
        <f>IF(AND(fastLink[[#This Row],['[TRACECODE']:]]="149 (0x95)",RIGHT(fastLink[[#This Row],[TRACE INFO]],4)&lt;&gt;"0000"),"YES","NO")</f>
        <v>NO</v>
      </c>
      <c r="I138" s="14" t="str">
        <f>IF(AND(F137="req",fastLink[[#This Row],[resp_col]]="res"),fastLink[[#This Row],[FRT_DEC]]-B137,"EMPTY")</f>
        <v>EMPTY</v>
      </c>
      <c r="J138" s="14" t="str">
        <f>IF(AND(fastLink[[#This Row],[resp_col]]="res",fastLink[[#This Row],[data]]="YES"),fastLink[[#This Row],[data req to resp]],"EMPTY")</f>
        <v>EMPTY</v>
      </c>
      <c r="K138" s="14" t="str">
        <f>IF(AND(fastLink[[#This Row],[resp_col]]="res",fastLink[[#This Row],[data]]="NO"),fastLink[[#This Row],[data req to resp]],"EMPTY")</f>
        <v>EMPTY</v>
      </c>
      <c r="S138" s="26"/>
      <c r="AF138" s="16"/>
      <c r="AG138" s="14"/>
    </row>
    <row r="139" spans="1:33" x14ac:dyDescent="0.25">
      <c r="A139" s="14" t="s">
        <v>6773</v>
      </c>
      <c r="B139">
        <v>335694443216</v>
      </c>
      <c r="C139" s="14" t="s">
        <v>14810</v>
      </c>
      <c r="D139" s="14" t="s">
        <v>2044</v>
      </c>
      <c r="E139" s="14" t="s">
        <v>8882</v>
      </c>
      <c r="F139" s="14" t="b">
        <f>IF(fastLink[[#This Row],['[TRACECODE']:]]="148 (0x94)","req")</f>
        <v>0</v>
      </c>
      <c r="G139" s="14" t="str">
        <f>IF(fastLink[[#This Row],['[TRACECODE']:]]="149 (0x95)","res","")</f>
        <v>res</v>
      </c>
      <c r="H139" s="14" t="str">
        <f>IF(AND(fastLink[[#This Row],['[TRACECODE']:]]="149 (0x95)",RIGHT(fastLink[[#This Row],[TRACE INFO]],4)&lt;&gt;"0000"),"YES","NO")</f>
        <v>YES</v>
      </c>
      <c r="I139" s="14">
        <f>IF(AND(F138="req",fastLink[[#This Row],[resp_col]]="res"),fastLink[[#This Row],[FRT_DEC]]-B138,"EMPTY")</f>
        <v>649</v>
      </c>
      <c r="J139" s="14">
        <f>IF(AND(fastLink[[#This Row],[resp_col]]="res",fastLink[[#This Row],[data]]="YES"),fastLink[[#This Row],[data req to resp]],"EMPTY")</f>
        <v>649</v>
      </c>
      <c r="K139" s="14" t="str">
        <f>IF(AND(fastLink[[#This Row],[resp_col]]="res",fastLink[[#This Row],[data]]="NO"),fastLink[[#This Row],[data req to resp]],"EMPTY")</f>
        <v>EMPTY</v>
      </c>
      <c r="S139" s="26"/>
      <c r="AF139" s="16"/>
      <c r="AG139" s="14"/>
    </row>
    <row r="140" spans="1:33" x14ac:dyDescent="0.25">
      <c r="A140" s="14" t="s">
        <v>6828</v>
      </c>
      <c r="B140">
        <v>335694489721</v>
      </c>
      <c r="C140" s="14" t="s">
        <v>14874</v>
      </c>
      <c r="D140" s="14" t="s">
        <v>2043</v>
      </c>
      <c r="E140" s="14" t="s">
        <v>14807</v>
      </c>
      <c r="F140" s="14" t="str">
        <f>IF(fastLink[[#This Row],['[TRACECODE']:]]="148 (0x94)","req")</f>
        <v>req</v>
      </c>
      <c r="G140" s="14" t="str">
        <f>IF(fastLink[[#This Row],['[TRACECODE']:]]="149 (0x95)","res","")</f>
        <v/>
      </c>
      <c r="H140" s="14" t="str">
        <f>IF(AND(fastLink[[#This Row],['[TRACECODE']:]]="149 (0x95)",RIGHT(fastLink[[#This Row],[TRACE INFO]],4)&lt;&gt;"0000"),"YES","NO")</f>
        <v>NO</v>
      </c>
      <c r="I140" s="14" t="str">
        <f>IF(AND(F139="req",fastLink[[#This Row],[resp_col]]="res"),fastLink[[#This Row],[FRT_DEC]]-B139,"EMPTY")</f>
        <v>EMPTY</v>
      </c>
      <c r="J140" s="14" t="str">
        <f>IF(AND(fastLink[[#This Row],[resp_col]]="res",fastLink[[#This Row],[data]]="YES"),fastLink[[#This Row],[data req to resp]],"EMPTY")</f>
        <v>EMPTY</v>
      </c>
      <c r="K140" s="14" t="str">
        <f>IF(AND(fastLink[[#This Row],[resp_col]]="res",fastLink[[#This Row],[data]]="NO"),fastLink[[#This Row],[data req to resp]],"EMPTY")</f>
        <v>EMPTY</v>
      </c>
      <c r="S140" s="26"/>
      <c r="AF140" s="16"/>
      <c r="AG140" s="14"/>
    </row>
    <row r="141" spans="1:33" x14ac:dyDescent="0.25">
      <c r="A141" s="14" t="s">
        <v>6831</v>
      </c>
      <c r="B141">
        <v>335694490477</v>
      </c>
      <c r="C141" s="14" t="s">
        <v>14877</v>
      </c>
      <c r="D141" s="14" t="s">
        <v>2044</v>
      </c>
      <c r="E141" s="14" t="s">
        <v>2046</v>
      </c>
      <c r="F141" s="14" t="b">
        <f>IF(fastLink[[#This Row],['[TRACECODE']:]]="148 (0x94)","req")</f>
        <v>0</v>
      </c>
      <c r="G141" s="14" t="str">
        <f>IF(fastLink[[#This Row],['[TRACECODE']:]]="149 (0x95)","res","")</f>
        <v>res</v>
      </c>
      <c r="H141" s="14" t="str">
        <f>IF(AND(fastLink[[#This Row],['[TRACECODE']:]]="149 (0x95)",RIGHT(fastLink[[#This Row],[TRACE INFO]],4)&lt;&gt;"0000"),"YES","NO")</f>
        <v>NO</v>
      </c>
      <c r="I141" s="14">
        <f>IF(AND(F140="req",fastLink[[#This Row],[resp_col]]="res"),fastLink[[#This Row],[FRT_DEC]]-B140,"EMPTY")</f>
        <v>756</v>
      </c>
      <c r="J141" s="14" t="str">
        <f>IF(AND(fastLink[[#This Row],[resp_col]]="res",fastLink[[#This Row],[data]]="YES"),fastLink[[#This Row],[data req to resp]],"EMPTY")</f>
        <v>EMPTY</v>
      </c>
      <c r="K141" s="14">
        <f>IF(AND(fastLink[[#This Row],[resp_col]]="res",fastLink[[#This Row],[data]]="NO"),fastLink[[#This Row],[data req to resp]],"EMPTY")</f>
        <v>756</v>
      </c>
      <c r="S141" s="26"/>
      <c r="AF141" s="16"/>
      <c r="AG141" s="14"/>
    </row>
    <row r="142" spans="1:33" x14ac:dyDescent="0.25">
      <c r="A142" s="14" t="s">
        <v>6920</v>
      </c>
      <c r="B142">
        <v>335694541727</v>
      </c>
      <c r="C142" s="14" t="s">
        <v>14980</v>
      </c>
      <c r="D142" s="14" t="s">
        <v>2043</v>
      </c>
      <c r="E142" s="14" t="s">
        <v>14981</v>
      </c>
      <c r="F142" s="14" t="str">
        <f>IF(fastLink[[#This Row],['[TRACECODE']:]]="148 (0x94)","req")</f>
        <v>req</v>
      </c>
      <c r="G142" s="14" t="str">
        <f>IF(fastLink[[#This Row],['[TRACECODE']:]]="149 (0x95)","res","")</f>
        <v/>
      </c>
      <c r="H142" s="14" t="str">
        <f>IF(AND(fastLink[[#This Row],['[TRACECODE']:]]="149 (0x95)",RIGHT(fastLink[[#This Row],[TRACE INFO]],4)&lt;&gt;"0000"),"YES","NO")</f>
        <v>NO</v>
      </c>
      <c r="I142" s="14" t="str">
        <f>IF(AND(F141="req",fastLink[[#This Row],[resp_col]]="res"),fastLink[[#This Row],[FRT_DEC]]-B141,"EMPTY")</f>
        <v>EMPTY</v>
      </c>
      <c r="J142" s="14" t="str">
        <f>IF(AND(fastLink[[#This Row],[resp_col]]="res",fastLink[[#This Row],[data]]="YES"),fastLink[[#This Row],[data req to resp]],"EMPTY")</f>
        <v>EMPTY</v>
      </c>
      <c r="K142" s="14" t="str">
        <f>IF(AND(fastLink[[#This Row],[resp_col]]="res",fastLink[[#This Row],[data]]="NO"),fastLink[[#This Row],[data req to resp]],"EMPTY")</f>
        <v>EMPTY</v>
      </c>
      <c r="S142" s="26"/>
      <c r="AF142" s="16"/>
      <c r="AG142" s="14"/>
    </row>
    <row r="143" spans="1:33" x14ac:dyDescent="0.25">
      <c r="A143" s="14" t="s">
        <v>6923</v>
      </c>
      <c r="B143">
        <v>335694542201</v>
      </c>
      <c r="C143" s="14" t="s">
        <v>14984</v>
      </c>
      <c r="D143" s="14" t="s">
        <v>2044</v>
      </c>
      <c r="E143" s="14" t="s">
        <v>14985</v>
      </c>
      <c r="F143" s="14" t="b">
        <f>IF(fastLink[[#This Row],['[TRACECODE']:]]="148 (0x94)","req")</f>
        <v>0</v>
      </c>
      <c r="G143" s="14" t="str">
        <f>IF(fastLink[[#This Row],['[TRACECODE']:]]="149 (0x95)","res","")</f>
        <v>res</v>
      </c>
      <c r="H143" s="14" t="str">
        <f>IF(AND(fastLink[[#This Row],['[TRACECODE']:]]="149 (0x95)",RIGHT(fastLink[[#This Row],[TRACE INFO]],4)&lt;&gt;"0000"),"YES","NO")</f>
        <v>YES</v>
      </c>
      <c r="I143" s="14">
        <f>IF(AND(F142="req",fastLink[[#This Row],[resp_col]]="res"),fastLink[[#This Row],[FRT_DEC]]-B142,"EMPTY")</f>
        <v>474</v>
      </c>
      <c r="J143" s="14">
        <f>IF(AND(fastLink[[#This Row],[resp_col]]="res",fastLink[[#This Row],[data]]="YES"),fastLink[[#This Row],[data req to resp]],"EMPTY")</f>
        <v>474</v>
      </c>
      <c r="K143" s="14" t="str">
        <f>IF(AND(fastLink[[#This Row],[resp_col]]="res",fastLink[[#This Row],[data]]="NO"),fastLink[[#This Row],[data req to resp]],"EMPTY")</f>
        <v>EMPTY</v>
      </c>
      <c r="S143" s="26"/>
      <c r="AF143" s="16"/>
      <c r="AG143" s="14"/>
    </row>
    <row r="144" spans="1:33" x14ac:dyDescent="0.25">
      <c r="A144" s="14" t="s">
        <v>6985</v>
      </c>
      <c r="B144">
        <v>335694627677</v>
      </c>
      <c r="C144" s="14" t="s">
        <v>15055</v>
      </c>
      <c r="D144" s="14" t="s">
        <v>2043</v>
      </c>
      <c r="E144" s="14" t="s">
        <v>14981</v>
      </c>
      <c r="F144" s="14" t="str">
        <f>IF(fastLink[[#This Row],['[TRACECODE']:]]="148 (0x94)","req")</f>
        <v>req</v>
      </c>
      <c r="G144" s="14" t="str">
        <f>IF(fastLink[[#This Row],['[TRACECODE']:]]="149 (0x95)","res","")</f>
        <v/>
      </c>
      <c r="H144" s="14" t="str">
        <f>IF(AND(fastLink[[#This Row],['[TRACECODE']:]]="149 (0x95)",RIGHT(fastLink[[#This Row],[TRACE INFO]],4)&lt;&gt;"0000"),"YES","NO")</f>
        <v>NO</v>
      </c>
      <c r="I144" s="14" t="str">
        <f>IF(AND(F143="req",fastLink[[#This Row],[resp_col]]="res"),fastLink[[#This Row],[FRT_DEC]]-B143,"EMPTY")</f>
        <v>EMPTY</v>
      </c>
      <c r="J144" s="14" t="str">
        <f>IF(AND(fastLink[[#This Row],[resp_col]]="res",fastLink[[#This Row],[data]]="YES"),fastLink[[#This Row],[data req to resp]],"EMPTY")</f>
        <v>EMPTY</v>
      </c>
      <c r="K144" s="14" t="str">
        <f>IF(AND(fastLink[[#This Row],[resp_col]]="res",fastLink[[#This Row],[data]]="NO"),fastLink[[#This Row],[data req to resp]],"EMPTY")</f>
        <v>EMPTY</v>
      </c>
      <c r="S144" s="26"/>
      <c r="AF144" s="16"/>
      <c r="AG144" s="14"/>
    </row>
    <row r="145" spans="1:33" x14ac:dyDescent="0.25">
      <c r="A145" s="14" t="s">
        <v>6988</v>
      </c>
      <c r="B145">
        <v>335694628394</v>
      </c>
      <c r="C145" s="14" t="s">
        <v>15058</v>
      </c>
      <c r="D145" s="14" t="s">
        <v>2044</v>
      </c>
      <c r="E145" s="14" t="s">
        <v>8882</v>
      </c>
      <c r="F145" s="14" t="b">
        <f>IF(fastLink[[#This Row],['[TRACECODE']:]]="148 (0x94)","req")</f>
        <v>0</v>
      </c>
      <c r="G145" s="14" t="str">
        <f>IF(fastLink[[#This Row],['[TRACECODE']:]]="149 (0x95)","res","")</f>
        <v>res</v>
      </c>
      <c r="H145" s="14" t="str">
        <f>IF(AND(fastLink[[#This Row],['[TRACECODE']:]]="149 (0x95)",RIGHT(fastLink[[#This Row],[TRACE INFO]],4)&lt;&gt;"0000"),"YES","NO")</f>
        <v>YES</v>
      </c>
      <c r="I145" s="14">
        <f>IF(AND(F144="req",fastLink[[#This Row],[resp_col]]="res"),fastLink[[#This Row],[FRT_DEC]]-B144,"EMPTY")</f>
        <v>717</v>
      </c>
      <c r="J145" s="14">
        <f>IF(AND(fastLink[[#This Row],[resp_col]]="res",fastLink[[#This Row],[data]]="YES"),fastLink[[#This Row],[data req to resp]],"EMPTY")</f>
        <v>717</v>
      </c>
      <c r="K145" s="14" t="str">
        <f>IF(AND(fastLink[[#This Row],[resp_col]]="res",fastLink[[#This Row],[data]]="NO"),fastLink[[#This Row],[data req to resp]],"EMPTY")</f>
        <v>EMPTY</v>
      </c>
      <c r="S145" s="26"/>
      <c r="AF145" s="16"/>
      <c r="AG145" s="14"/>
    </row>
    <row r="146" spans="1:33" x14ac:dyDescent="0.25">
      <c r="A146" s="14" t="s">
        <v>7045</v>
      </c>
      <c r="B146">
        <v>335694676617</v>
      </c>
      <c r="C146" s="14" t="s">
        <v>15124</v>
      </c>
      <c r="D146" s="14" t="s">
        <v>2043</v>
      </c>
      <c r="E146" s="14" t="s">
        <v>14981</v>
      </c>
      <c r="F146" s="14" t="str">
        <f>IF(fastLink[[#This Row],['[TRACECODE']:]]="148 (0x94)","req")</f>
        <v>req</v>
      </c>
      <c r="G146" s="14" t="str">
        <f>IF(fastLink[[#This Row],['[TRACECODE']:]]="149 (0x95)","res","")</f>
        <v/>
      </c>
      <c r="H146" s="14" t="str">
        <f>IF(AND(fastLink[[#This Row],['[TRACECODE']:]]="149 (0x95)",RIGHT(fastLink[[#This Row],[TRACE INFO]],4)&lt;&gt;"0000"),"YES","NO")</f>
        <v>NO</v>
      </c>
      <c r="I146" s="14" t="str">
        <f>IF(AND(F145="req",fastLink[[#This Row],[resp_col]]="res"),fastLink[[#This Row],[FRT_DEC]]-B145,"EMPTY")</f>
        <v>EMPTY</v>
      </c>
      <c r="J146" s="14" t="str">
        <f>IF(AND(fastLink[[#This Row],[resp_col]]="res",fastLink[[#This Row],[data]]="YES"),fastLink[[#This Row],[data req to resp]],"EMPTY")</f>
        <v>EMPTY</v>
      </c>
      <c r="K146" s="14" t="str">
        <f>IF(AND(fastLink[[#This Row],[resp_col]]="res",fastLink[[#This Row],[data]]="NO"),fastLink[[#This Row],[data req to resp]],"EMPTY")</f>
        <v>EMPTY</v>
      </c>
      <c r="S146" s="26"/>
      <c r="AF146" s="16"/>
      <c r="AG146" s="14"/>
    </row>
    <row r="147" spans="1:33" x14ac:dyDescent="0.25">
      <c r="A147" s="14" t="s">
        <v>7048</v>
      </c>
      <c r="B147">
        <v>335694677367</v>
      </c>
      <c r="C147" s="14" t="s">
        <v>15127</v>
      </c>
      <c r="D147" s="14" t="s">
        <v>2044</v>
      </c>
      <c r="E147" s="14" t="s">
        <v>2046</v>
      </c>
      <c r="F147" s="14" t="b">
        <f>IF(fastLink[[#This Row],['[TRACECODE']:]]="148 (0x94)","req")</f>
        <v>0</v>
      </c>
      <c r="G147" s="14" t="str">
        <f>IF(fastLink[[#This Row],['[TRACECODE']:]]="149 (0x95)","res","")</f>
        <v>res</v>
      </c>
      <c r="H147" s="14" t="str">
        <f>IF(AND(fastLink[[#This Row],['[TRACECODE']:]]="149 (0x95)",RIGHT(fastLink[[#This Row],[TRACE INFO]],4)&lt;&gt;"0000"),"YES","NO")</f>
        <v>NO</v>
      </c>
      <c r="I147" s="14">
        <f>IF(AND(F146="req",fastLink[[#This Row],[resp_col]]="res"),fastLink[[#This Row],[FRT_DEC]]-B146,"EMPTY")</f>
        <v>750</v>
      </c>
      <c r="J147" s="14" t="str">
        <f>IF(AND(fastLink[[#This Row],[resp_col]]="res",fastLink[[#This Row],[data]]="YES"),fastLink[[#This Row],[data req to resp]],"EMPTY")</f>
        <v>EMPTY</v>
      </c>
      <c r="K147" s="14">
        <f>IF(AND(fastLink[[#This Row],[resp_col]]="res",fastLink[[#This Row],[data]]="NO"),fastLink[[#This Row],[data req to resp]],"EMPTY")</f>
        <v>750</v>
      </c>
      <c r="S147" s="26"/>
      <c r="AF147" s="16"/>
      <c r="AG147" s="14"/>
    </row>
    <row r="148" spans="1:33" x14ac:dyDescent="0.25">
      <c r="A148" s="14" t="s">
        <v>7106</v>
      </c>
      <c r="B148">
        <v>335694725320</v>
      </c>
      <c r="C148" s="14" t="s">
        <v>15196</v>
      </c>
      <c r="D148" s="14" t="s">
        <v>2043</v>
      </c>
      <c r="E148" s="14" t="s">
        <v>14981</v>
      </c>
      <c r="F148" s="14" t="str">
        <f>IF(fastLink[[#This Row],['[TRACECODE']:]]="148 (0x94)","req")</f>
        <v>req</v>
      </c>
      <c r="G148" s="14" t="str">
        <f>IF(fastLink[[#This Row],['[TRACECODE']:]]="149 (0x95)","res","")</f>
        <v/>
      </c>
      <c r="H148" s="14" t="str">
        <f>IF(AND(fastLink[[#This Row],['[TRACECODE']:]]="149 (0x95)",RIGHT(fastLink[[#This Row],[TRACE INFO]],4)&lt;&gt;"0000"),"YES","NO")</f>
        <v>NO</v>
      </c>
      <c r="I148" s="14" t="str">
        <f>IF(AND(F147="req",fastLink[[#This Row],[resp_col]]="res"),fastLink[[#This Row],[FRT_DEC]]-B147,"EMPTY")</f>
        <v>EMPTY</v>
      </c>
      <c r="J148" s="14" t="str">
        <f>IF(AND(fastLink[[#This Row],[resp_col]]="res",fastLink[[#This Row],[data]]="YES"),fastLink[[#This Row],[data req to resp]],"EMPTY")</f>
        <v>EMPTY</v>
      </c>
      <c r="K148" s="14" t="str">
        <f>IF(AND(fastLink[[#This Row],[resp_col]]="res",fastLink[[#This Row],[data]]="NO"),fastLink[[#This Row],[data req to resp]],"EMPTY")</f>
        <v>EMPTY</v>
      </c>
      <c r="S148" s="26"/>
      <c r="AF148" s="16"/>
      <c r="AG148" s="14"/>
    </row>
    <row r="149" spans="1:33" x14ac:dyDescent="0.25">
      <c r="A149" s="14" t="s">
        <v>7109</v>
      </c>
      <c r="B149">
        <v>335694726044</v>
      </c>
      <c r="C149" s="14" t="s">
        <v>15199</v>
      </c>
      <c r="D149" s="14" t="s">
        <v>2044</v>
      </c>
      <c r="E149" s="14" t="s">
        <v>2046</v>
      </c>
      <c r="F149" s="14" t="b">
        <f>IF(fastLink[[#This Row],['[TRACECODE']:]]="148 (0x94)","req")</f>
        <v>0</v>
      </c>
      <c r="G149" s="14" t="str">
        <f>IF(fastLink[[#This Row],['[TRACECODE']:]]="149 (0x95)","res","")</f>
        <v>res</v>
      </c>
      <c r="H149" s="14" t="str">
        <f>IF(AND(fastLink[[#This Row],['[TRACECODE']:]]="149 (0x95)",RIGHT(fastLink[[#This Row],[TRACE INFO]],4)&lt;&gt;"0000"),"YES","NO")</f>
        <v>NO</v>
      </c>
      <c r="I149" s="14">
        <f>IF(AND(F148="req",fastLink[[#This Row],[resp_col]]="res"),fastLink[[#This Row],[FRT_DEC]]-B148,"EMPTY")</f>
        <v>724</v>
      </c>
      <c r="J149" s="14" t="str">
        <f>IF(AND(fastLink[[#This Row],[resp_col]]="res",fastLink[[#This Row],[data]]="YES"),fastLink[[#This Row],[data req to resp]],"EMPTY")</f>
        <v>EMPTY</v>
      </c>
      <c r="K149" s="14">
        <f>IF(AND(fastLink[[#This Row],[resp_col]]="res",fastLink[[#This Row],[data]]="NO"),fastLink[[#This Row],[data req to resp]],"EMPTY")</f>
        <v>724</v>
      </c>
      <c r="S149" s="26"/>
      <c r="AF149" s="16"/>
      <c r="AG149" s="14"/>
    </row>
    <row r="150" spans="1:33" x14ac:dyDescent="0.25">
      <c r="A150" s="14" t="s">
        <v>7164</v>
      </c>
      <c r="B150">
        <v>335694769112</v>
      </c>
      <c r="C150" s="14" t="s">
        <v>15264</v>
      </c>
      <c r="D150" s="14" t="s">
        <v>2043</v>
      </c>
      <c r="E150" s="14" t="s">
        <v>14981</v>
      </c>
      <c r="F150" s="14" t="str">
        <f>IF(fastLink[[#This Row],['[TRACECODE']:]]="148 (0x94)","req")</f>
        <v>req</v>
      </c>
      <c r="G150" s="14" t="str">
        <f>IF(fastLink[[#This Row],['[TRACECODE']:]]="149 (0x95)","res","")</f>
        <v/>
      </c>
      <c r="H150" s="14" t="str">
        <f>IF(AND(fastLink[[#This Row],['[TRACECODE']:]]="149 (0x95)",RIGHT(fastLink[[#This Row],[TRACE INFO]],4)&lt;&gt;"0000"),"YES","NO")</f>
        <v>NO</v>
      </c>
      <c r="I150" s="14" t="str">
        <f>IF(AND(F149="req",fastLink[[#This Row],[resp_col]]="res"),fastLink[[#This Row],[FRT_DEC]]-B149,"EMPTY")</f>
        <v>EMPTY</v>
      </c>
      <c r="J150" s="14" t="str">
        <f>IF(AND(fastLink[[#This Row],[resp_col]]="res",fastLink[[#This Row],[data]]="YES"),fastLink[[#This Row],[data req to resp]],"EMPTY")</f>
        <v>EMPTY</v>
      </c>
      <c r="K150" s="14" t="str">
        <f>IF(AND(fastLink[[#This Row],[resp_col]]="res",fastLink[[#This Row],[data]]="NO"),fastLink[[#This Row],[data req to resp]],"EMPTY")</f>
        <v>EMPTY</v>
      </c>
      <c r="S150" s="26"/>
      <c r="AF150" s="16"/>
      <c r="AG150" s="14"/>
    </row>
    <row r="151" spans="1:33" x14ac:dyDescent="0.25">
      <c r="A151" s="14" t="s">
        <v>7180</v>
      </c>
      <c r="B151">
        <v>335694770556</v>
      </c>
      <c r="C151" s="14" t="s">
        <v>15283</v>
      </c>
      <c r="D151" s="14" t="s">
        <v>2044</v>
      </c>
      <c r="E151" s="14" t="s">
        <v>3931</v>
      </c>
      <c r="F151" s="14" t="b">
        <f>IF(fastLink[[#This Row],['[TRACECODE']:]]="148 (0x94)","req")</f>
        <v>0</v>
      </c>
      <c r="G151" s="14" t="str">
        <f>IF(fastLink[[#This Row],['[TRACECODE']:]]="149 (0x95)","res","")</f>
        <v>res</v>
      </c>
      <c r="H151" s="14" t="str">
        <f>IF(AND(fastLink[[#This Row],['[TRACECODE']:]]="149 (0x95)",RIGHT(fastLink[[#This Row],[TRACE INFO]],4)&lt;&gt;"0000"),"YES","NO")</f>
        <v>NO</v>
      </c>
      <c r="I151" s="14">
        <f>IF(AND(F150="req",fastLink[[#This Row],[resp_col]]="res"),fastLink[[#This Row],[FRT_DEC]]-B150,"EMPTY")</f>
        <v>1444</v>
      </c>
      <c r="J151" s="14" t="str">
        <f>IF(AND(fastLink[[#This Row],[resp_col]]="res",fastLink[[#This Row],[data]]="YES"),fastLink[[#This Row],[data req to resp]],"EMPTY")</f>
        <v>EMPTY</v>
      </c>
      <c r="K151" s="14">
        <f>IF(AND(fastLink[[#This Row],[resp_col]]="res",fastLink[[#This Row],[data]]="NO"),fastLink[[#This Row],[data req to resp]],"EMPTY")</f>
        <v>1444</v>
      </c>
      <c r="S151" s="26"/>
      <c r="AF151" s="16"/>
      <c r="AG151" s="14"/>
    </row>
    <row r="152" spans="1:33" x14ac:dyDescent="0.25">
      <c r="A152" s="14" t="s">
        <v>7217</v>
      </c>
      <c r="B152">
        <v>335694776677</v>
      </c>
      <c r="C152" s="14" t="s">
        <v>15323</v>
      </c>
      <c r="D152" s="14" t="s">
        <v>2043</v>
      </c>
      <c r="E152" s="14" t="s">
        <v>15324</v>
      </c>
      <c r="F152" s="14" t="str">
        <f>IF(fastLink[[#This Row],['[TRACECODE']:]]="148 (0x94)","req")</f>
        <v>req</v>
      </c>
      <c r="G152" s="14" t="str">
        <f>IF(fastLink[[#This Row],['[TRACECODE']:]]="149 (0x95)","res","")</f>
        <v/>
      </c>
      <c r="H152" s="14" t="str">
        <f>IF(AND(fastLink[[#This Row],['[TRACECODE']:]]="149 (0x95)",RIGHT(fastLink[[#This Row],[TRACE INFO]],4)&lt;&gt;"0000"),"YES","NO")</f>
        <v>NO</v>
      </c>
      <c r="I152" s="14" t="str">
        <f>IF(AND(F151="req",fastLink[[#This Row],[resp_col]]="res"),fastLink[[#This Row],[FRT_DEC]]-B151,"EMPTY")</f>
        <v>EMPTY</v>
      </c>
      <c r="J152" s="14" t="str">
        <f>IF(AND(fastLink[[#This Row],[resp_col]]="res",fastLink[[#This Row],[data]]="YES"),fastLink[[#This Row],[data req to resp]],"EMPTY")</f>
        <v>EMPTY</v>
      </c>
      <c r="K152" s="14" t="str">
        <f>IF(AND(fastLink[[#This Row],[resp_col]]="res",fastLink[[#This Row],[data]]="NO"),fastLink[[#This Row],[data req to resp]],"EMPTY")</f>
        <v>EMPTY</v>
      </c>
      <c r="S152" s="26"/>
      <c r="AF152" s="16"/>
      <c r="AG152" s="14"/>
    </row>
    <row r="153" spans="1:33" x14ac:dyDescent="0.25">
      <c r="A153" s="14" t="s">
        <v>7220</v>
      </c>
      <c r="B153">
        <v>335694777316</v>
      </c>
      <c r="C153" s="14" t="s">
        <v>15327</v>
      </c>
      <c r="D153" s="14" t="s">
        <v>2044</v>
      </c>
      <c r="E153" s="14" t="s">
        <v>8882</v>
      </c>
      <c r="F153" s="14" t="b">
        <f>IF(fastLink[[#This Row],['[TRACECODE']:]]="148 (0x94)","req")</f>
        <v>0</v>
      </c>
      <c r="G153" s="14" t="str">
        <f>IF(fastLink[[#This Row],['[TRACECODE']:]]="149 (0x95)","res","")</f>
        <v>res</v>
      </c>
      <c r="H153" s="14" t="str">
        <f>IF(AND(fastLink[[#This Row],['[TRACECODE']:]]="149 (0x95)",RIGHT(fastLink[[#This Row],[TRACE INFO]],4)&lt;&gt;"0000"),"YES","NO")</f>
        <v>YES</v>
      </c>
      <c r="I153" s="14">
        <f>IF(AND(F152="req",fastLink[[#This Row],[resp_col]]="res"),fastLink[[#This Row],[FRT_DEC]]-B152,"EMPTY")</f>
        <v>639</v>
      </c>
      <c r="J153" s="14">
        <f>IF(AND(fastLink[[#This Row],[resp_col]]="res",fastLink[[#This Row],[data]]="YES"),fastLink[[#This Row],[data req to resp]],"EMPTY")</f>
        <v>639</v>
      </c>
      <c r="K153" s="14" t="str">
        <f>IF(AND(fastLink[[#This Row],[resp_col]]="res",fastLink[[#This Row],[data]]="NO"),fastLink[[#This Row],[data req to resp]],"EMPTY")</f>
        <v>EMPTY</v>
      </c>
      <c r="S153" s="26"/>
      <c r="AF153" s="16"/>
      <c r="AG153" s="14"/>
    </row>
    <row r="154" spans="1:33" x14ac:dyDescent="0.25">
      <c r="A154" s="14" t="s">
        <v>7277</v>
      </c>
      <c r="B154">
        <v>335694825114</v>
      </c>
      <c r="C154" s="14" t="s">
        <v>15393</v>
      </c>
      <c r="D154" s="14" t="s">
        <v>2043</v>
      </c>
      <c r="E154" s="14" t="s">
        <v>15324</v>
      </c>
      <c r="F154" s="14" t="str">
        <f>IF(fastLink[[#This Row],['[TRACECODE']:]]="148 (0x94)","req")</f>
        <v>req</v>
      </c>
      <c r="G154" s="14" t="str">
        <f>IF(fastLink[[#This Row],['[TRACECODE']:]]="149 (0x95)","res","")</f>
        <v/>
      </c>
      <c r="H154" s="14" t="str">
        <f>IF(AND(fastLink[[#This Row],['[TRACECODE']:]]="149 (0x95)",RIGHT(fastLink[[#This Row],[TRACE INFO]],4)&lt;&gt;"0000"),"YES","NO")</f>
        <v>NO</v>
      </c>
      <c r="I154" s="14" t="str">
        <f>IF(AND(F153="req",fastLink[[#This Row],[resp_col]]="res"),fastLink[[#This Row],[FRT_DEC]]-B153,"EMPTY")</f>
        <v>EMPTY</v>
      </c>
      <c r="J154" s="14" t="str">
        <f>IF(AND(fastLink[[#This Row],[resp_col]]="res",fastLink[[#This Row],[data]]="YES"),fastLink[[#This Row],[data req to resp]],"EMPTY")</f>
        <v>EMPTY</v>
      </c>
      <c r="K154" s="14" t="str">
        <f>IF(AND(fastLink[[#This Row],[resp_col]]="res",fastLink[[#This Row],[data]]="NO"),fastLink[[#This Row],[data req to resp]],"EMPTY")</f>
        <v>EMPTY</v>
      </c>
      <c r="S154" s="26"/>
      <c r="AF154" s="16"/>
      <c r="AG154" s="14"/>
    </row>
    <row r="155" spans="1:33" x14ac:dyDescent="0.25">
      <c r="A155" s="14" t="s">
        <v>7280</v>
      </c>
      <c r="B155">
        <v>335694825856</v>
      </c>
      <c r="C155" s="14" t="s">
        <v>15396</v>
      </c>
      <c r="D155" s="14" t="s">
        <v>2044</v>
      </c>
      <c r="E155" s="14" t="s">
        <v>8882</v>
      </c>
      <c r="F155" s="14" t="b">
        <f>IF(fastLink[[#This Row],['[TRACECODE']:]]="148 (0x94)","req")</f>
        <v>0</v>
      </c>
      <c r="G155" s="14" t="str">
        <f>IF(fastLink[[#This Row],['[TRACECODE']:]]="149 (0x95)","res","")</f>
        <v>res</v>
      </c>
      <c r="H155" s="14" t="str">
        <f>IF(AND(fastLink[[#This Row],['[TRACECODE']:]]="149 (0x95)",RIGHT(fastLink[[#This Row],[TRACE INFO]],4)&lt;&gt;"0000"),"YES","NO")</f>
        <v>YES</v>
      </c>
      <c r="I155" s="14">
        <f>IF(AND(F154="req",fastLink[[#This Row],[resp_col]]="res"),fastLink[[#This Row],[FRT_DEC]]-B154,"EMPTY")</f>
        <v>742</v>
      </c>
      <c r="J155" s="14">
        <f>IF(AND(fastLink[[#This Row],[resp_col]]="res",fastLink[[#This Row],[data]]="YES"),fastLink[[#This Row],[data req to resp]],"EMPTY")</f>
        <v>742</v>
      </c>
      <c r="K155" s="14" t="str">
        <f>IF(AND(fastLink[[#This Row],[resp_col]]="res",fastLink[[#This Row],[data]]="NO"),fastLink[[#This Row],[data req to resp]],"EMPTY")</f>
        <v>EMPTY</v>
      </c>
      <c r="S155" s="26"/>
      <c r="AF155" s="16"/>
      <c r="AG155" s="14"/>
    </row>
    <row r="156" spans="1:33" x14ac:dyDescent="0.25">
      <c r="A156" s="14" t="s">
        <v>7340</v>
      </c>
      <c r="B156">
        <v>335694835714</v>
      </c>
      <c r="C156" s="14" t="s">
        <v>15466</v>
      </c>
      <c r="D156" s="14" t="s">
        <v>2043</v>
      </c>
      <c r="E156" s="14" t="s">
        <v>15324</v>
      </c>
      <c r="F156" s="14" t="str">
        <f>IF(fastLink[[#This Row],['[TRACECODE']:]]="148 (0x94)","req")</f>
        <v>req</v>
      </c>
      <c r="G156" s="14" t="str">
        <f>IF(fastLink[[#This Row],['[TRACECODE']:]]="149 (0x95)","res","")</f>
        <v/>
      </c>
      <c r="H156" s="14" t="str">
        <f>IF(AND(fastLink[[#This Row],['[TRACECODE']:]]="149 (0x95)",RIGHT(fastLink[[#This Row],[TRACE INFO]],4)&lt;&gt;"0000"),"YES","NO")</f>
        <v>NO</v>
      </c>
      <c r="I156" s="14" t="str">
        <f>IF(AND(F155="req",fastLink[[#This Row],[resp_col]]="res"),fastLink[[#This Row],[FRT_DEC]]-B155,"EMPTY")</f>
        <v>EMPTY</v>
      </c>
      <c r="J156" s="14" t="str">
        <f>IF(AND(fastLink[[#This Row],[resp_col]]="res",fastLink[[#This Row],[data]]="YES"),fastLink[[#This Row],[data req to resp]],"EMPTY")</f>
        <v>EMPTY</v>
      </c>
      <c r="K156" s="14" t="str">
        <f>IF(AND(fastLink[[#This Row],[resp_col]]="res",fastLink[[#This Row],[data]]="NO"),fastLink[[#This Row],[data req to resp]],"EMPTY")</f>
        <v>EMPTY</v>
      </c>
      <c r="S156" s="26"/>
      <c r="AF156" s="16"/>
      <c r="AG156" s="14"/>
    </row>
    <row r="157" spans="1:33" x14ac:dyDescent="0.25">
      <c r="A157" s="14" t="s">
        <v>7356</v>
      </c>
      <c r="B157">
        <v>335694837294</v>
      </c>
      <c r="C157" s="14" t="s">
        <v>15484</v>
      </c>
      <c r="D157" s="14" t="s">
        <v>2044</v>
      </c>
      <c r="E157" s="14" t="s">
        <v>3931</v>
      </c>
      <c r="F157" s="14" t="b">
        <f>IF(fastLink[[#This Row],['[TRACECODE']:]]="148 (0x94)","req")</f>
        <v>0</v>
      </c>
      <c r="G157" s="14" t="str">
        <f>IF(fastLink[[#This Row],['[TRACECODE']:]]="149 (0x95)","res","")</f>
        <v>res</v>
      </c>
      <c r="H157" s="14" t="str">
        <f>IF(AND(fastLink[[#This Row],['[TRACECODE']:]]="149 (0x95)",RIGHT(fastLink[[#This Row],[TRACE INFO]],4)&lt;&gt;"0000"),"YES","NO")</f>
        <v>NO</v>
      </c>
      <c r="I157" s="14">
        <f>IF(AND(F156="req",fastLink[[#This Row],[resp_col]]="res"),fastLink[[#This Row],[FRT_DEC]]-B156,"EMPTY")</f>
        <v>1580</v>
      </c>
      <c r="J157" s="14" t="str">
        <f>IF(AND(fastLink[[#This Row],[resp_col]]="res",fastLink[[#This Row],[data]]="YES"),fastLink[[#This Row],[data req to resp]],"EMPTY")</f>
        <v>EMPTY</v>
      </c>
      <c r="K157" s="14">
        <f>IF(AND(fastLink[[#This Row],[resp_col]]="res",fastLink[[#This Row],[data]]="NO"),fastLink[[#This Row],[data req to resp]],"EMPTY")</f>
        <v>1580</v>
      </c>
      <c r="S157" s="26"/>
      <c r="AF157" s="16"/>
      <c r="AG157" s="14"/>
    </row>
    <row r="158" spans="1:33" x14ac:dyDescent="0.25">
      <c r="S158" s="26"/>
      <c r="AF158" s="16"/>
      <c r="AG158" s="14"/>
    </row>
    <row r="159" spans="1:33" x14ac:dyDescent="0.25">
      <c r="S159" s="26"/>
      <c r="AF159" s="16"/>
      <c r="AG159" s="14"/>
    </row>
    <row r="160" spans="1:33" x14ac:dyDescent="0.25">
      <c r="S160" s="26"/>
      <c r="AF160" s="16"/>
      <c r="AG160" s="14"/>
    </row>
    <row r="161" spans="19:33" x14ac:dyDescent="0.25">
      <c r="S161" s="26"/>
      <c r="AF161" s="16"/>
      <c r="AG161" s="14"/>
    </row>
    <row r="162" spans="19:33" x14ac:dyDescent="0.25">
      <c r="S162" s="26"/>
      <c r="AF162" s="16"/>
      <c r="AG162" s="14"/>
    </row>
    <row r="163" spans="19:33" x14ac:dyDescent="0.25">
      <c r="S163" s="26"/>
      <c r="AF163" s="16"/>
      <c r="AG163" s="14"/>
    </row>
    <row r="164" spans="19:33" x14ac:dyDescent="0.25">
      <c r="S164" s="26"/>
      <c r="AF164" s="16"/>
      <c r="AG164" s="14"/>
    </row>
    <row r="165" spans="19:33" x14ac:dyDescent="0.25">
      <c r="S165" s="26"/>
      <c r="AF165" s="16"/>
      <c r="AG165" s="14"/>
    </row>
    <row r="166" spans="19:33" x14ac:dyDescent="0.25">
      <c r="S166" s="26"/>
      <c r="AF166" s="16"/>
      <c r="AG166" s="14"/>
    </row>
    <row r="167" spans="19:33" x14ac:dyDescent="0.25">
      <c r="S167" s="26"/>
      <c r="AF167" s="16"/>
      <c r="AG167" s="14"/>
    </row>
    <row r="168" spans="19:33" x14ac:dyDescent="0.25">
      <c r="S168" s="26"/>
      <c r="AF168" s="16"/>
      <c r="AG168" s="14"/>
    </row>
    <row r="169" spans="19:33" x14ac:dyDescent="0.25">
      <c r="S169" s="26"/>
      <c r="AF169" s="16"/>
      <c r="AG169" s="14"/>
    </row>
    <row r="170" spans="19:33" x14ac:dyDescent="0.25">
      <c r="S170" s="26"/>
      <c r="AF170" s="16"/>
      <c r="AG170" s="14"/>
    </row>
    <row r="171" spans="19:33" x14ac:dyDescent="0.25">
      <c r="S171" s="26"/>
      <c r="AF171" s="16"/>
      <c r="AG171" s="14"/>
    </row>
    <row r="172" spans="19:33" x14ac:dyDescent="0.25">
      <c r="S172" s="26"/>
      <c r="AF172" s="16"/>
      <c r="AG172" s="14"/>
    </row>
    <row r="173" spans="19:33" x14ac:dyDescent="0.25">
      <c r="S173" s="26"/>
      <c r="AF173" s="16"/>
      <c r="AG173" s="14"/>
    </row>
    <row r="174" spans="19:33" x14ac:dyDescent="0.25">
      <c r="S174" s="26"/>
      <c r="AF174" s="16"/>
      <c r="AG174" s="14"/>
    </row>
    <row r="175" spans="19:33" x14ac:dyDescent="0.25">
      <c r="S175" s="26"/>
      <c r="AF175" s="16"/>
      <c r="AG175" s="14"/>
    </row>
    <row r="176" spans="19:33" x14ac:dyDescent="0.25">
      <c r="S176" s="26"/>
      <c r="AF176" s="16"/>
      <c r="AG176" s="14"/>
    </row>
    <row r="177" spans="19:33" x14ac:dyDescent="0.25">
      <c r="S177" s="26"/>
      <c r="AF177" s="16"/>
      <c r="AG177" s="14"/>
    </row>
    <row r="178" spans="19:33" x14ac:dyDescent="0.25">
      <c r="S178" s="26"/>
      <c r="AF178" s="16"/>
      <c r="AG178" s="14"/>
    </row>
    <row r="179" spans="19:33" x14ac:dyDescent="0.25">
      <c r="S179" s="26"/>
      <c r="AF179" s="16"/>
      <c r="AG179" s="14"/>
    </row>
    <row r="180" spans="19:33" x14ac:dyDescent="0.25">
      <c r="S180" s="26"/>
      <c r="AF180" s="16"/>
      <c r="AG180" s="14"/>
    </row>
    <row r="181" spans="19:33" x14ac:dyDescent="0.25">
      <c r="S181" s="26"/>
      <c r="AF181" s="16"/>
      <c r="AG181" s="14"/>
    </row>
    <row r="182" spans="19:33" x14ac:dyDescent="0.25">
      <c r="S182" s="26"/>
      <c r="AF182" s="16"/>
      <c r="AG182" s="14"/>
    </row>
    <row r="183" spans="19:33" x14ac:dyDescent="0.25">
      <c r="S183" s="26"/>
      <c r="AF183" s="16"/>
      <c r="AG183" s="14"/>
    </row>
    <row r="184" spans="19:33" x14ac:dyDescent="0.25">
      <c r="S184" s="26"/>
      <c r="AF184" s="16"/>
      <c r="AG184" s="14"/>
    </row>
    <row r="185" spans="19:33" x14ac:dyDescent="0.25">
      <c r="S185" s="26"/>
      <c r="AF185" s="16"/>
      <c r="AG185" s="14"/>
    </row>
    <row r="186" spans="19:33" x14ac:dyDescent="0.25">
      <c r="S186" s="26"/>
      <c r="AF186" s="16"/>
      <c r="AG186" s="14"/>
    </row>
    <row r="187" spans="19:33" x14ac:dyDescent="0.25">
      <c r="S187" s="26"/>
      <c r="AF187" s="16"/>
      <c r="AG187" s="14"/>
    </row>
    <row r="188" spans="19:33" x14ac:dyDescent="0.25">
      <c r="S188" s="26"/>
      <c r="AF188" s="16"/>
      <c r="AG188" s="14"/>
    </row>
    <row r="189" spans="19:33" x14ac:dyDescent="0.25">
      <c r="S189" s="26"/>
      <c r="AF189" s="16"/>
      <c r="AG189" s="14"/>
    </row>
    <row r="190" spans="19:33" x14ac:dyDescent="0.25">
      <c r="S190" s="26"/>
      <c r="AF190" s="16"/>
      <c r="AG190" s="14"/>
    </row>
    <row r="191" spans="19:33" x14ac:dyDescent="0.25">
      <c r="S191" s="26"/>
      <c r="AF191" s="16"/>
      <c r="AG191" s="14"/>
    </row>
    <row r="192" spans="19:33" x14ac:dyDescent="0.25">
      <c r="S192" s="26"/>
      <c r="AF192" s="16"/>
      <c r="AG192" s="14"/>
    </row>
    <row r="193" spans="19:33" x14ac:dyDescent="0.25">
      <c r="S193" s="26"/>
      <c r="AF193" s="16"/>
      <c r="AG193" s="14"/>
    </row>
    <row r="194" spans="19:33" x14ac:dyDescent="0.25">
      <c r="S194" s="26"/>
      <c r="AF194" s="16"/>
      <c r="AG194" s="14"/>
    </row>
    <row r="195" spans="19:33" x14ac:dyDescent="0.25">
      <c r="S195" s="26"/>
      <c r="AF195" s="16"/>
      <c r="AG195" s="14"/>
    </row>
    <row r="196" spans="19:33" x14ac:dyDescent="0.25">
      <c r="S196" s="26"/>
      <c r="AF196" s="16"/>
      <c r="AG196" s="14"/>
    </row>
    <row r="197" spans="19:33" x14ac:dyDescent="0.25">
      <c r="S197" s="26"/>
      <c r="AF197" s="16"/>
      <c r="AG197" s="14"/>
    </row>
    <row r="198" spans="19:33" x14ac:dyDescent="0.25">
      <c r="S198" s="26"/>
      <c r="AF198" s="16"/>
      <c r="AG198" s="14"/>
    </row>
    <row r="199" spans="19:33" x14ac:dyDescent="0.25">
      <c r="S199" s="26"/>
      <c r="AF199" s="16"/>
      <c r="AG199" s="14"/>
    </row>
    <row r="200" spans="19:33" x14ac:dyDescent="0.25">
      <c r="S200" s="26"/>
      <c r="AF200" s="16"/>
      <c r="AG200" s="14"/>
    </row>
    <row r="201" spans="19:33" x14ac:dyDescent="0.25">
      <c r="S201" s="26"/>
      <c r="AF201" s="16"/>
      <c r="AG201" s="14"/>
    </row>
    <row r="202" spans="19:33" x14ac:dyDescent="0.25">
      <c r="S202" s="26"/>
      <c r="AF202" s="16"/>
      <c r="AG202" s="14"/>
    </row>
    <row r="203" spans="19:33" x14ac:dyDescent="0.25">
      <c r="S203" s="26"/>
      <c r="AF203" s="16"/>
      <c r="AG203" s="14"/>
    </row>
    <row r="204" spans="19:33" x14ac:dyDescent="0.25">
      <c r="S204" s="26"/>
      <c r="AF204" s="16"/>
      <c r="AG204" s="14"/>
    </row>
    <row r="205" spans="19:33" x14ac:dyDescent="0.25">
      <c r="S205" s="26"/>
      <c r="AF205" s="16"/>
      <c r="AG205" s="14"/>
    </row>
    <row r="206" spans="19:33" x14ac:dyDescent="0.25">
      <c r="S206" s="26"/>
      <c r="AF206" s="16"/>
      <c r="AG206" s="14"/>
    </row>
    <row r="207" spans="19:33" x14ac:dyDescent="0.25">
      <c r="S207" s="26"/>
      <c r="AF207" s="16"/>
      <c r="AG207" s="14"/>
    </row>
    <row r="208" spans="19:33" x14ac:dyDescent="0.25">
      <c r="S208" s="26"/>
      <c r="AF208" s="16"/>
      <c r="AG208" s="14"/>
    </row>
    <row r="209" spans="19:33" x14ac:dyDescent="0.25">
      <c r="S209" s="26"/>
      <c r="AF209" s="16"/>
      <c r="AG209" s="14"/>
    </row>
    <row r="210" spans="19:33" x14ac:dyDescent="0.25">
      <c r="S210" s="26"/>
      <c r="AF210" s="16"/>
      <c r="AG210" s="14"/>
    </row>
    <row r="211" spans="19:33" x14ac:dyDescent="0.25">
      <c r="S211" s="26"/>
      <c r="AF211" s="16"/>
      <c r="AG211" s="14"/>
    </row>
    <row r="212" spans="19:33" x14ac:dyDescent="0.25">
      <c r="S212" s="26"/>
      <c r="AF212" s="16"/>
      <c r="AG212" s="14"/>
    </row>
    <row r="213" spans="19:33" x14ac:dyDescent="0.25">
      <c r="S213" s="26"/>
      <c r="AF213" s="16"/>
      <c r="AG213" s="14"/>
    </row>
    <row r="214" spans="19:33" x14ac:dyDescent="0.25">
      <c r="S214" s="26"/>
      <c r="AF214" s="16"/>
      <c r="AG214" s="14"/>
    </row>
    <row r="215" spans="19:33" x14ac:dyDescent="0.25">
      <c r="S215" s="26"/>
      <c r="AF215" s="16"/>
      <c r="AG215" s="14"/>
    </row>
    <row r="216" spans="19:33" x14ac:dyDescent="0.25">
      <c r="S216" s="26"/>
      <c r="AF216" s="16"/>
      <c r="AG216" s="14"/>
    </row>
    <row r="217" spans="19:33" x14ac:dyDescent="0.25">
      <c r="S217" s="26"/>
      <c r="AF217" s="16"/>
      <c r="AG217" s="14"/>
    </row>
    <row r="218" spans="19:33" x14ac:dyDescent="0.25">
      <c r="S218" s="26"/>
      <c r="AF218" s="16"/>
      <c r="AG218" s="14"/>
    </row>
    <row r="219" spans="19:33" x14ac:dyDescent="0.25">
      <c r="S219" s="26"/>
      <c r="AF219" s="16"/>
      <c r="AG219" s="14"/>
    </row>
    <row r="220" spans="19:33" x14ac:dyDescent="0.25">
      <c r="S220" s="26"/>
      <c r="AF220" s="16"/>
      <c r="AG220" s="14"/>
    </row>
    <row r="221" spans="19:33" x14ac:dyDescent="0.25">
      <c r="S221" s="26"/>
      <c r="AF221" s="16"/>
      <c r="AG221" s="14"/>
    </row>
    <row r="222" spans="19:33" x14ac:dyDescent="0.25">
      <c r="S222" s="26"/>
      <c r="AF222" s="16"/>
      <c r="AG222" s="14"/>
    </row>
    <row r="223" spans="19:33" x14ac:dyDescent="0.25">
      <c r="S223" s="26"/>
      <c r="AF223" s="16"/>
      <c r="AG223" s="14"/>
    </row>
    <row r="224" spans="19:33" x14ac:dyDescent="0.25">
      <c r="S224" s="26"/>
      <c r="AF224" s="16"/>
      <c r="AG224" s="14"/>
    </row>
    <row r="225" spans="19:33" x14ac:dyDescent="0.25">
      <c r="S225" s="26"/>
      <c r="AF225" s="16"/>
      <c r="AG225" s="14"/>
    </row>
    <row r="226" spans="19:33" x14ac:dyDescent="0.25">
      <c r="S226" s="26"/>
      <c r="AF226" s="16"/>
      <c r="AG226" s="14"/>
    </row>
    <row r="227" spans="19:33" x14ac:dyDescent="0.25">
      <c r="S227" s="26"/>
      <c r="AF227" s="16"/>
      <c r="AG227" s="14"/>
    </row>
    <row r="228" spans="19:33" x14ac:dyDescent="0.25">
      <c r="S228" s="26"/>
      <c r="AF228" s="16"/>
      <c r="AG228" s="14"/>
    </row>
    <row r="229" spans="19:33" x14ac:dyDescent="0.25">
      <c r="S229" s="26"/>
      <c r="AF229" s="16"/>
      <c r="AG229" s="14"/>
    </row>
    <row r="230" spans="19:33" x14ac:dyDescent="0.25">
      <c r="S230" s="26"/>
      <c r="AF230" s="16"/>
      <c r="AG230" s="14"/>
    </row>
    <row r="231" spans="19:33" x14ac:dyDescent="0.25">
      <c r="S231" s="26"/>
      <c r="AF231" s="16"/>
      <c r="AG231" s="14"/>
    </row>
    <row r="232" spans="19:33" x14ac:dyDescent="0.25">
      <c r="S232" s="26"/>
      <c r="AF232" s="16"/>
      <c r="AG232" s="14"/>
    </row>
    <row r="233" spans="19:33" x14ac:dyDescent="0.25">
      <c r="S233" s="26"/>
      <c r="AF233" s="16"/>
      <c r="AG233" s="14"/>
    </row>
    <row r="234" spans="19:33" x14ac:dyDescent="0.25">
      <c r="S234" s="26"/>
      <c r="AF234" s="16"/>
      <c r="AG234" s="14"/>
    </row>
    <row r="235" spans="19:33" x14ac:dyDescent="0.25">
      <c r="S235" s="26"/>
      <c r="AF235" s="16"/>
      <c r="AG235" s="14"/>
    </row>
    <row r="236" spans="19:33" x14ac:dyDescent="0.25">
      <c r="S236" s="26"/>
      <c r="AF236" s="16"/>
      <c r="AG236" s="14"/>
    </row>
    <row r="237" spans="19:33" x14ac:dyDescent="0.25">
      <c r="S237" s="26"/>
      <c r="AF237" s="16"/>
      <c r="AG237" s="14"/>
    </row>
    <row r="238" spans="19:33" x14ac:dyDescent="0.25">
      <c r="S238" s="26"/>
      <c r="AF238" s="16"/>
      <c r="AG238" s="14"/>
    </row>
    <row r="239" spans="19:33" x14ac:dyDescent="0.25">
      <c r="S239" s="26"/>
      <c r="AF239" s="16"/>
      <c r="AG239" s="14"/>
    </row>
    <row r="240" spans="19:33" x14ac:dyDescent="0.25">
      <c r="S240" s="26"/>
      <c r="AF240" s="16"/>
      <c r="AG240" s="14"/>
    </row>
    <row r="241" spans="19:33" x14ac:dyDescent="0.25">
      <c r="S241" s="26"/>
      <c r="AF241" s="16"/>
      <c r="AG241" s="14"/>
    </row>
    <row r="242" spans="19:33" x14ac:dyDescent="0.25">
      <c r="S242" s="26"/>
      <c r="AF242" s="16"/>
      <c r="AG242" s="14"/>
    </row>
    <row r="243" spans="19:33" x14ac:dyDescent="0.25">
      <c r="S243" s="26"/>
      <c r="AF243" s="16"/>
      <c r="AG243" s="14"/>
    </row>
    <row r="244" spans="19:33" x14ac:dyDescent="0.25">
      <c r="S244" s="26"/>
      <c r="AF244" s="16"/>
      <c r="AG244" s="14"/>
    </row>
    <row r="245" spans="19:33" x14ac:dyDescent="0.25">
      <c r="S245" s="26"/>
      <c r="AF245" s="16"/>
      <c r="AG245" s="14"/>
    </row>
    <row r="246" spans="19:33" x14ac:dyDescent="0.25">
      <c r="S246" s="26"/>
      <c r="AF246" s="16"/>
      <c r="AG246" s="14"/>
    </row>
    <row r="247" spans="19:33" x14ac:dyDescent="0.25">
      <c r="S247" s="26"/>
      <c r="AF247" s="16"/>
      <c r="AG247" s="14"/>
    </row>
    <row r="248" spans="19:33" x14ac:dyDescent="0.25">
      <c r="S248" s="26"/>
      <c r="AF248" s="16"/>
      <c r="AG248" s="14"/>
    </row>
    <row r="249" spans="19:33" x14ac:dyDescent="0.25">
      <c r="S249" s="26"/>
      <c r="AF249" s="16"/>
      <c r="AG249" s="14"/>
    </row>
    <row r="250" spans="19:33" x14ac:dyDescent="0.25">
      <c r="S250" s="26"/>
      <c r="AF250" s="16"/>
      <c r="AG250" s="14"/>
    </row>
    <row r="251" spans="19:33" x14ac:dyDescent="0.25">
      <c r="S251" s="26"/>
      <c r="AF251" s="16"/>
      <c r="AG251" s="14"/>
    </row>
    <row r="252" spans="19:33" x14ac:dyDescent="0.25">
      <c r="S252" s="26"/>
      <c r="AF252" s="16"/>
      <c r="AG252" s="14"/>
    </row>
    <row r="253" spans="19:33" x14ac:dyDescent="0.25">
      <c r="S253" s="26"/>
      <c r="AF253" s="16"/>
      <c r="AG253" s="14"/>
    </row>
    <row r="254" spans="19:33" x14ac:dyDescent="0.25">
      <c r="S254" s="26"/>
      <c r="AF254" s="16"/>
      <c r="AG254" s="14"/>
    </row>
    <row r="255" spans="19:33" x14ac:dyDescent="0.25">
      <c r="S255" s="26"/>
      <c r="AF255" s="16"/>
      <c r="AG255" s="14"/>
    </row>
    <row r="256" spans="19:33" x14ac:dyDescent="0.25">
      <c r="S256" s="26"/>
      <c r="AF256" s="16"/>
      <c r="AG256" s="14"/>
    </row>
    <row r="257" spans="19:33" x14ac:dyDescent="0.25">
      <c r="S257" s="26"/>
      <c r="AF257" s="16"/>
      <c r="AG257" s="14"/>
    </row>
    <row r="258" spans="19:33" x14ac:dyDescent="0.25">
      <c r="S258" s="26"/>
      <c r="AF258" s="16"/>
      <c r="AG258" s="14"/>
    </row>
    <row r="259" spans="19:33" x14ac:dyDescent="0.25">
      <c r="S259" s="26"/>
      <c r="AF259" s="16"/>
      <c r="AG259" s="14"/>
    </row>
    <row r="260" spans="19:33" x14ac:dyDescent="0.25">
      <c r="S260" s="26"/>
      <c r="AF260" s="16"/>
      <c r="AG260" s="14"/>
    </row>
    <row r="261" spans="19:33" x14ac:dyDescent="0.25">
      <c r="S261" s="26"/>
      <c r="AF261" s="16"/>
      <c r="AG261" s="14"/>
    </row>
    <row r="262" spans="19:33" x14ac:dyDescent="0.25">
      <c r="S262" s="26"/>
      <c r="AF262" s="16"/>
      <c r="AG262" s="14"/>
    </row>
    <row r="263" spans="19:33" x14ac:dyDescent="0.25">
      <c r="S263" s="26"/>
      <c r="AF263" s="16"/>
      <c r="AG263" s="14"/>
    </row>
    <row r="264" spans="19:33" x14ac:dyDescent="0.25">
      <c r="S264" s="26"/>
      <c r="AF264" s="16"/>
      <c r="AG264" s="14"/>
    </row>
    <row r="265" spans="19:33" x14ac:dyDescent="0.25">
      <c r="S265" s="26"/>
      <c r="AF265" s="16"/>
      <c r="AG265" s="14"/>
    </row>
    <row r="266" spans="19:33" x14ac:dyDescent="0.25">
      <c r="S266" s="26"/>
      <c r="AF266" s="16"/>
      <c r="AG266" s="14"/>
    </row>
    <row r="267" spans="19:33" x14ac:dyDescent="0.25">
      <c r="S267" s="26"/>
      <c r="AF267" s="16"/>
      <c r="AG267" s="14"/>
    </row>
    <row r="268" spans="19:33" x14ac:dyDescent="0.25">
      <c r="S268" s="26"/>
      <c r="AF268" s="16"/>
      <c r="AG268" s="14"/>
    </row>
    <row r="269" spans="19:33" x14ac:dyDescent="0.25">
      <c r="S269" s="26"/>
      <c r="AF269" s="16"/>
      <c r="AG269" s="14"/>
    </row>
    <row r="270" spans="19:33" x14ac:dyDescent="0.25">
      <c r="S270" s="26"/>
      <c r="AF270" s="16"/>
      <c r="AG270" s="14"/>
    </row>
    <row r="271" spans="19:33" x14ac:dyDescent="0.25">
      <c r="S271" s="26"/>
      <c r="AF271" s="16"/>
      <c r="AG271" s="14"/>
    </row>
    <row r="272" spans="19:33" x14ac:dyDescent="0.25">
      <c r="S272" s="26"/>
      <c r="AF272" s="16"/>
      <c r="AG272" s="14"/>
    </row>
    <row r="273" spans="19:33" x14ac:dyDescent="0.25">
      <c r="S273" s="26"/>
      <c r="AF273" s="16"/>
      <c r="AG273" s="14"/>
    </row>
    <row r="274" spans="19:33" x14ac:dyDescent="0.25">
      <c r="S274" s="26"/>
      <c r="AF274" s="16"/>
      <c r="AG274" s="14"/>
    </row>
    <row r="275" spans="19:33" x14ac:dyDescent="0.25">
      <c r="S275" s="26"/>
      <c r="AF275" s="16"/>
      <c r="AG275" s="14"/>
    </row>
    <row r="276" spans="19:33" x14ac:dyDescent="0.25">
      <c r="S276" s="26"/>
      <c r="AF276" s="16"/>
      <c r="AG276" s="14"/>
    </row>
    <row r="277" spans="19:33" x14ac:dyDescent="0.25">
      <c r="S277" s="26"/>
      <c r="AF277" s="16"/>
      <c r="AG277" s="14"/>
    </row>
    <row r="278" spans="19:33" x14ac:dyDescent="0.25">
      <c r="S278" s="26"/>
      <c r="AF278" s="16"/>
      <c r="AG278" s="14"/>
    </row>
    <row r="279" spans="19:33" x14ac:dyDescent="0.25">
      <c r="S279" s="26"/>
      <c r="AF279" s="16"/>
      <c r="AG279" s="14"/>
    </row>
    <row r="280" spans="19:33" x14ac:dyDescent="0.25">
      <c r="S280" s="26"/>
      <c r="AF280" s="16"/>
      <c r="AG280" s="14"/>
    </row>
    <row r="281" spans="19:33" x14ac:dyDescent="0.25">
      <c r="S281" s="26"/>
      <c r="AF281" s="16"/>
      <c r="AG281" s="14"/>
    </row>
    <row r="282" spans="19:33" x14ac:dyDescent="0.25">
      <c r="S282" s="26"/>
      <c r="AF282" s="16"/>
      <c r="AG282" s="14"/>
    </row>
    <row r="283" spans="19:33" x14ac:dyDescent="0.25">
      <c r="S283" s="26"/>
      <c r="AF283" s="16"/>
      <c r="AG283" s="14"/>
    </row>
    <row r="284" spans="19:33" x14ac:dyDescent="0.25">
      <c r="S284" s="26"/>
      <c r="AF284" s="16"/>
      <c r="AG284" s="14"/>
    </row>
    <row r="285" spans="19:33" x14ac:dyDescent="0.25">
      <c r="S285" s="26"/>
      <c r="AF285" s="16"/>
      <c r="AG285" s="14"/>
    </row>
    <row r="286" spans="19:33" x14ac:dyDescent="0.25">
      <c r="S286" s="26"/>
      <c r="AF286" s="16"/>
      <c r="AG286" s="14"/>
    </row>
    <row r="287" spans="19:33" x14ac:dyDescent="0.25">
      <c r="S287" s="26"/>
      <c r="AF287" s="16"/>
      <c r="AG287" s="14"/>
    </row>
    <row r="288" spans="19:33" x14ac:dyDescent="0.25">
      <c r="S288" s="26"/>
      <c r="AF288" s="16"/>
      <c r="AG288" s="14"/>
    </row>
    <row r="289" spans="19:33" x14ac:dyDescent="0.25">
      <c r="S289" s="26"/>
      <c r="AF289" s="16"/>
      <c r="AG289" s="14"/>
    </row>
    <row r="290" spans="19:33" x14ac:dyDescent="0.25">
      <c r="S290" s="26"/>
      <c r="AF290" s="16"/>
      <c r="AG290" s="14"/>
    </row>
    <row r="291" spans="19:33" x14ac:dyDescent="0.25">
      <c r="S291" s="26"/>
      <c r="AF291" s="16"/>
      <c r="AG291" s="14"/>
    </row>
    <row r="292" spans="19:33" x14ac:dyDescent="0.25">
      <c r="S292" s="26"/>
      <c r="AF292" s="16"/>
      <c r="AG292" s="14"/>
    </row>
    <row r="293" spans="19:33" x14ac:dyDescent="0.25">
      <c r="S293" s="26"/>
      <c r="AF293" s="16"/>
      <c r="AG293" s="14"/>
    </row>
    <row r="294" spans="19:33" x14ac:dyDescent="0.25">
      <c r="S294" s="26"/>
      <c r="AF294" s="16"/>
      <c r="AG294" s="14"/>
    </row>
    <row r="295" spans="19:33" x14ac:dyDescent="0.25">
      <c r="S295" s="26"/>
      <c r="AF295" s="16"/>
      <c r="AG295" s="14"/>
    </row>
    <row r="296" spans="19:33" x14ac:dyDescent="0.25">
      <c r="S296" s="26"/>
      <c r="AF296" s="16"/>
      <c r="AG296" s="14"/>
    </row>
    <row r="297" spans="19:33" x14ac:dyDescent="0.25">
      <c r="S297" s="26"/>
      <c r="AF297" s="16"/>
      <c r="AG297" s="14"/>
    </row>
    <row r="298" spans="19:33" x14ac:dyDescent="0.25">
      <c r="S298" s="26"/>
      <c r="AF298" s="16"/>
      <c r="AG298" s="14"/>
    </row>
    <row r="299" spans="19:33" x14ac:dyDescent="0.25">
      <c r="S299" s="26"/>
      <c r="AF299" s="16"/>
      <c r="AG299" s="14"/>
    </row>
    <row r="300" spans="19:33" x14ac:dyDescent="0.25">
      <c r="S300" s="26"/>
      <c r="AF300" s="16"/>
      <c r="AG300" s="14"/>
    </row>
    <row r="301" spans="19:33" x14ac:dyDescent="0.25">
      <c r="AF301" s="16"/>
      <c r="AG301" s="14"/>
    </row>
    <row r="302" spans="19:33" x14ac:dyDescent="0.25">
      <c r="AF302" s="16"/>
      <c r="AG302" s="14"/>
    </row>
    <row r="303" spans="19:33" x14ac:dyDescent="0.25">
      <c r="AF303" s="16"/>
      <c r="AG303" s="14"/>
    </row>
    <row r="304" spans="19:33" x14ac:dyDescent="0.25">
      <c r="AF304" s="16"/>
      <c r="AG304" s="14"/>
    </row>
    <row r="305" spans="32:33" x14ac:dyDescent="0.25">
      <c r="AF305" s="16"/>
      <c r="AG305" s="14"/>
    </row>
    <row r="306" spans="32:33" x14ac:dyDescent="0.25">
      <c r="AF306" s="16"/>
      <c r="AG306" s="14"/>
    </row>
    <row r="307" spans="32:33" x14ac:dyDescent="0.25">
      <c r="AF307" s="16"/>
      <c r="AG307" s="14"/>
    </row>
    <row r="308" spans="32:33" x14ac:dyDescent="0.25">
      <c r="AF308" s="16"/>
      <c r="AG308" s="14"/>
    </row>
    <row r="309" spans="32:33" x14ac:dyDescent="0.25">
      <c r="AF309" s="16"/>
      <c r="AG309" s="14"/>
    </row>
    <row r="310" spans="32:33" x14ac:dyDescent="0.25">
      <c r="AF310" s="16"/>
      <c r="AG310" s="14"/>
    </row>
    <row r="311" spans="32:33" x14ac:dyDescent="0.25">
      <c r="AF311" s="16"/>
      <c r="AG311" s="14"/>
    </row>
    <row r="312" spans="32:33" x14ac:dyDescent="0.25">
      <c r="AF312" s="16"/>
      <c r="AG312" s="14"/>
    </row>
    <row r="313" spans="32:33" x14ac:dyDescent="0.25">
      <c r="AF313" s="16"/>
      <c r="AG313" s="14"/>
    </row>
    <row r="314" spans="32:33" x14ac:dyDescent="0.25">
      <c r="AF314" s="16"/>
      <c r="AG314" s="14"/>
    </row>
    <row r="315" spans="32:33" x14ac:dyDescent="0.25">
      <c r="AF315" s="16"/>
      <c r="AG315" s="14"/>
    </row>
    <row r="316" spans="32:33" x14ac:dyDescent="0.25">
      <c r="AF316" s="16"/>
      <c r="AG316" s="14"/>
    </row>
    <row r="317" spans="32:33" x14ac:dyDescent="0.25">
      <c r="AF317" s="16"/>
      <c r="AG317" s="14"/>
    </row>
    <row r="318" spans="32:33" x14ac:dyDescent="0.25">
      <c r="AF318" s="16"/>
      <c r="AG318" s="14"/>
    </row>
    <row r="319" spans="32:33" x14ac:dyDescent="0.25">
      <c r="AF319" s="16"/>
      <c r="AG319" s="14"/>
    </row>
    <row r="320" spans="32:33" x14ac:dyDescent="0.25">
      <c r="AF320" s="16"/>
      <c r="AG320" s="14"/>
    </row>
    <row r="321" spans="32:33" x14ac:dyDescent="0.25">
      <c r="AF321" s="16"/>
      <c r="AG321" s="14"/>
    </row>
    <row r="322" spans="32:33" x14ac:dyDescent="0.25">
      <c r="AF322" s="16"/>
      <c r="AG322" s="14"/>
    </row>
    <row r="323" spans="32:33" x14ac:dyDescent="0.25">
      <c r="AF323" s="16"/>
      <c r="AG323" s="14"/>
    </row>
    <row r="324" spans="32:33" x14ac:dyDescent="0.25">
      <c r="AF324" s="16"/>
      <c r="AG324" s="14"/>
    </row>
    <row r="325" spans="32:33" x14ac:dyDescent="0.25">
      <c r="AF325" s="16"/>
      <c r="AG325" s="14"/>
    </row>
    <row r="326" spans="32:33" x14ac:dyDescent="0.25">
      <c r="AF326" s="16"/>
      <c r="AG326" s="14"/>
    </row>
    <row r="327" spans="32:33" x14ac:dyDescent="0.25">
      <c r="AF327" s="16"/>
      <c r="AG327" s="14"/>
    </row>
    <row r="328" spans="32:33" x14ac:dyDescent="0.25">
      <c r="AF328" s="16"/>
      <c r="AG328" s="14"/>
    </row>
    <row r="329" spans="32:33" x14ac:dyDescent="0.25">
      <c r="AF329" s="16"/>
      <c r="AG329" s="14"/>
    </row>
    <row r="330" spans="32:33" x14ac:dyDescent="0.25">
      <c r="AF330" s="16"/>
      <c r="AG330" s="14"/>
    </row>
    <row r="331" spans="32:33" x14ac:dyDescent="0.25">
      <c r="AF331" s="16"/>
      <c r="AG331" s="14"/>
    </row>
    <row r="332" spans="32:33" x14ac:dyDescent="0.25">
      <c r="AF332" s="16"/>
      <c r="AG332" s="14"/>
    </row>
    <row r="333" spans="32:33" x14ac:dyDescent="0.25">
      <c r="AF333" s="16"/>
      <c r="AG333" s="14"/>
    </row>
    <row r="334" spans="32:33" x14ac:dyDescent="0.25">
      <c r="AF334" s="16"/>
      <c r="AG334" s="14"/>
    </row>
    <row r="335" spans="32:33" x14ac:dyDescent="0.25">
      <c r="AF335" s="16"/>
      <c r="AG335" s="14"/>
    </row>
    <row r="336" spans="32:33" x14ac:dyDescent="0.25">
      <c r="AF336" s="16"/>
      <c r="AG336" s="14"/>
    </row>
    <row r="337" spans="32:33" x14ac:dyDescent="0.25">
      <c r="AF337" s="16"/>
      <c r="AG337" s="14"/>
    </row>
    <row r="338" spans="32:33" x14ac:dyDescent="0.25">
      <c r="AF338" s="16"/>
      <c r="AG338" s="14"/>
    </row>
    <row r="339" spans="32:33" x14ac:dyDescent="0.25">
      <c r="AF339" s="16"/>
      <c r="AG339" s="14"/>
    </row>
    <row r="340" spans="32:33" x14ac:dyDescent="0.25">
      <c r="AF340" s="16"/>
      <c r="AG340" s="14"/>
    </row>
    <row r="341" spans="32:33" x14ac:dyDescent="0.25">
      <c r="AF341" s="16"/>
      <c r="AG341" s="14"/>
    </row>
    <row r="342" spans="32:33" x14ac:dyDescent="0.25">
      <c r="AF342" s="16"/>
      <c r="AG342" s="14"/>
    </row>
    <row r="343" spans="32:33" x14ac:dyDescent="0.25">
      <c r="AF343" s="16"/>
      <c r="AG343" s="14"/>
    </row>
    <row r="344" spans="32:33" x14ac:dyDescent="0.25">
      <c r="AF344" s="16"/>
      <c r="AG344" s="14"/>
    </row>
    <row r="345" spans="32:33" x14ac:dyDescent="0.25">
      <c r="AF345" s="16"/>
      <c r="AG345" s="14"/>
    </row>
    <row r="346" spans="32:33" x14ac:dyDescent="0.25">
      <c r="AF346" s="16"/>
      <c r="AG346" s="14"/>
    </row>
    <row r="347" spans="32:33" x14ac:dyDescent="0.25">
      <c r="AF347" s="16"/>
      <c r="AG347" s="14"/>
    </row>
    <row r="348" spans="32:33" x14ac:dyDescent="0.25">
      <c r="AF348" s="16"/>
      <c r="AG348" s="14"/>
    </row>
    <row r="349" spans="32:33" x14ac:dyDescent="0.25">
      <c r="AF349" s="16"/>
      <c r="AG349" s="14"/>
    </row>
    <row r="350" spans="32:33" x14ac:dyDescent="0.25">
      <c r="AF350" s="16"/>
      <c r="AG350" s="14"/>
    </row>
    <row r="351" spans="32:33" x14ac:dyDescent="0.25">
      <c r="AF351" s="16"/>
      <c r="AG351" s="14"/>
    </row>
    <row r="352" spans="32:33" x14ac:dyDescent="0.25">
      <c r="AF352" s="16"/>
      <c r="AG352" s="14"/>
    </row>
    <row r="353" spans="32:33" x14ac:dyDescent="0.25">
      <c r="AF353" s="16"/>
      <c r="AG353" s="14"/>
    </row>
    <row r="354" spans="32:33" x14ac:dyDescent="0.25">
      <c r="AF354" s="16"/>
      <c r="AG354" s="14"/>
    </row>
    <row r="355" spans="32:33" x14ac:dyDescent="0.25">
      <c r="AF355" s="16"/>
      <c r="AG355" s="14"/>
    </row>
    <row r="356" spans="32:33" x14ac:dyDescent="0.25">
      <c r="AF356" s="16"/>
      <c r="AG356" s="14"/>
    </row>
    <row r="357" spans="32:33" x14ac:dyDescent="0.25">
      <c r="AF357" s="16"/>
      <c r="AG357" s="14"/>
    </row>
    <row r="358" spans="32:33" x14ac:dyDescent="0.25">
      <c r="AF358" s="16"/>
      <c r="AG358" s="14"/>
    </row>
    <row r="359" spans="32:33" x14ac:dyDescent="0.25">
      <c r="AF359" s="16"/>
      <c r="AG359" s="14"/>
    </row>
    <row r="360" spans="32:33" x14ac:dyDescent="0.25">
      <c r="AF360" s="16"/>
      <c r="AG360" s="14"/>
    </row>
    <row r="361" spans="32:33" x14ac:dyDescent="0.25">
      <c r="AF361" s="16"/>
      <c r="AG361" s="14"/>
    </row>
    <row r="362" spans="32:33" x14ac:dyDescent="0.25">
      <c r="AF362" s="16"/>
      <c r="AG362" s="14"/>
    </row>
    <row r="363" spans="32:33" x14ac:dyDescent="0.25">
      <c r="AF363" s="16"/>
      <c r="AG363" s="14"/>
    </row>
    <row r="364" spans="32:33" x14ac:dyDescent="0.25">
      <c r="AF364" s="16"/>
      <c r="AG364" s="14"/>
    </row>
    <row r="365" spans="32:33" x14ac:dyDescent="0.25">
      <c r="AF365" s="16"/>
      <c r="AG365" s="14"/>
    </row>
    <row r="366" spans="32:33" x14ac:dyDescent="0.25">
      <c r="AF366" s="16"/>
      <c r="AG366" s="14"/>
    </row>
    <row r="367" spans="32:33" x14ac:dyDescent="0.25">
      <c r="AF367" s="16"/>
      <c r="AG367" s="14"/>
    </row>
    <row r="368" spans="32:33" x14ac:dyDescent="0.25">
      <c r="AF368" s="16"/>
      <c r="AG368" s="14"/>
    </row>
    <row r="369" spans="32:33" x14ac:dyDescent="0.25">
      <c r="AF369" s="16"/>
      <c r="AG369" s="14"/>
    </row>
    <row r="370" spans="32:33" x14ac:dyDescent="0.25">
      <c r="AF370" s="16"/>
      <c r="AG370" s="14"/>
    </row>
    <row r="371" spans="32:33" x14ac:dyDescent="0.25">
      <c r="AF371" s="16"/>
      <c r="AG371" s="14"/>
    </row>
    <row r="372" spans="32:33" x14ac:dyDescent="0.25">
      <c r="AF372" s="16"/>
      <c r="AG372" s="14"/>
    </row>
    <row r="373" spans="32:33" x14ac:dyDescent="0.25">
      <c r="AF373" s="16"/>
      <c r="AG373" s="14"/>
    </row>
    <row r="374" spans="32:33" x14ac:dyDescent="0.25">
      <c r="AF374" s="16"/>
      <c r="AG374" s="14"/>
    </row>
    <row r="375" spans="32:33" x14ac:dyDescent="0.25">
      <c r="AF375" s="16"/>
      <c r="AG375" s="14"/>
    </row>
    <row r="376" spans="32:33" x14ac:dyDescent="0.25">
      <c r="AF376" s="16"/>
      <c r="AG376" s="14"/>
    </row>
    <row r="377" spans="32:33" x14ac:dyDescent="0.25">
      <c r="AF377" s="16"/>
      <c r="AG377" s="14"/>
    </row>
    <row r="378" spans="32:33" x14ac:dyDescent="0.25">
      <c r="AF378" s="16"/>
      <c r="AG378" s="14"/>
    </row>
    <row r="379" spans="32:33" x14ac:dyDescent="0.25">
      <c r="AF379" s="16"/>
      <c r="AG379" s="14"/>
    </row>
    <row r="380" spans="32:33" x14ac:dyDescent="0.25">
      <c r="AF380" s="16"/>
      <c r="AG380" s="14"/>
    </row>
    <row r="381" spans="32:33" x14ac:dyDescent="0.25">
      <c r="AF381" s="16"/>
      <c r="AG381" s="14"/>
    </row>
    <row r="382" spans="32:33" x14ac:dyDescent="0.25">
      <c r="AF382" s="16"/>
      <c r="AG382" s="14"/>
    </row>
    <row r="383" spans="32:33" x14ac:dyDescent="0.25">
      <c r="AF383" s="16"/>
      <c r="AG383" s="14"/>
    </row>
    <row r="384" spans="32:33" x14ac:dyDescent="0.25">
      <c r="AF384" s="16"/>
      <c r="AG384" s="14"/>
    </row>
    <row r="385" spans="32:33" x14ac:dyDescent="0.25">
      <c r="AF385" s="16"/>
      <c r="AG385" s="14"/>
    </row>
    <row r="386" spans="32:33" x14ac:dyDescent="0.25">
      <c r="AF386" s="16"/>
      <c r="AG386" s="14"/>
    </row>
    <row r="387" spans="32:33" x14ac:dyDescent="0.25">
      <c r="AF387" s="16"/>
      <c r="AG387" s="14"/>
    </row>
    <row r="388" spans="32:33" x14ac:dyDescent="0.25">
      <c r="AF388" s="16"/>
      <c r="AG388" s="14"/>
    </row>
    <row r="389" spans="32:33" x14ac:dyDescent="0.25">
      <c r="AF389" s="16"/>
      <c r="AG389" s="14"/>
    </row>
    <row r="390" spans="32:33" x14ac:dyDescent="0.25">
      <c r="AF390" s="16"/>
      <c r="AG390" s="14"/>
    </row>
    <row r="391" spans="32:33" x14ac:dyDescent="0.25">
      <c r="AF391" s="16"/>
      <c r="AG391" s="14"/>
    </row>
    <row r="392" spans="32:33" x14ac:dyDescent="0.25">
      <c r="AF392" s="16"/>
      <c r="AG392" s="14"/>
    </row>
    <row r="393" spans="32:33" x14ac:dyDescent="0.25">
      <c r="AF393" s="16"/>
      <c r="AG393" s="14"/>
    </row>
    <row r="394" spans="32:33" x14ac:dyDescent="0.25">
      <c r="AF394" s="16"/>
      <c r="AG394" s="14"/>
    </row>
    <row r="395" spans="32:33" x14ac:dyDescent="0.25">
      <c r="AF395" s="16"/>
      <c r="AG395" s="14"/>
    </row>
    <row r="396" spans="32:33" x14ac:dyDescent="0.25">
      <c r="AF396" s="16"/>
      <c r="AG396" s="14"/>
    </row>
    <row r="397" spans="32:33" x14ac:dyDescent="0.25">
      <c r="AF397" s="16"/>
      <c r="AG397" s="14"/>
    </row>
    <row r="398" spans="32:33" x14ac:dyDescent="0.25">
      <c r="AF398" s="16"/>
      <c r="AG398" s="14"/>
    </row>
    <row r="399" spans="32:33" x14ac:dyDescent="0.25">
      <c r="AF399" s="16"/>
      <c r="AG399" s="14"/>
    </row>
    <row r="400" spans="32:33" x14ac:dyDescent="0.25">
      <c r="AF400" s="16"/>
      <c r="AG400" s="14"/>
    </row>
    <row r="401" spans="32:33" x14ac:dyDescent="0.25">
      <c r="AF401" s="16"/>
      <c r="AG401" s="14"/>
    </row>
    <row r="402" spans="32:33" x14ac:dyDescent="0.25">
      <c r="AF402" s="16"/>
      <c r="AG402" s="14"/>
    </row>
    <row r="403" spans="32:33" x14ac:dyDescent="0.25">
      <c r="AF403" s="16"/>
      <c r="AG403" s="14"/>
    </row>
    <row r="404" spans="32:33" x14ac:dyDescent="0.25">
      <c r="AF404" s="16"/>
      <c r="AG404" s="14"/>
    </row>
    <row r="405" spans="32:33" x14ac:dyDescent="0.25">
      <c r="AF405" s="16"/>
      <c r="AG405" s="14"/>
    </row>
    <row r="406" spans="32:33" x14ac:dyDescent="0.25">
      <c r="AF406" s="16"/>
      <c r="AG406" s="14"/>
    </row>
    <row r="407" spans="32:33" x14ac:dyDescent="0.25">
      <c r="AF407" s="16"/>
      <c r="AG407" s="14"/>
    </row>
    <row r="408" spans="32:33" x14ac:dyDescent="0.25">
      <c r="AF408" s="16"/>
      <c r="AG408" s="14"/>
    </row>
    <row r="409" spans="32:33" x14ac:dyDescent="0.25">
      <c r="AF409" s="16"/>
      <c r="AG409" s="14"/>
    </row>
    <row r="410" spans="32:33" x14ac:dyDescent="0.25">
      <c r="AF410" s="16"/>
      <c r="AG410" s="14"/>
    </row>
    <row r="411" spans="32:33" x14ac:dyDescent="0.25">
      <c r="AF411" s="16"/>
      <c r="AG411" s="14"/>
    </row>
    <row r="412" spans="32:33" x14ac:dyDescent="0.25">
      <c r="AF412" s="16"/>
      <c r="AG412" s="14"/>
    </row>
    <row r="413" spans="32:33" x14ac:dyDescent="0.25">
      <c r="AF413" s="16"/>
      <c r="AG413" s="14"/>
    </row>
    <row r="414" spans="32:33" x14ac:dyDescent="0.25">
      <c r="AF414" s="16"/>
      <c r="AG414" s="14"/>
    </row>
    <row r="415" spans="32:33" x14ac:dyDescent="0.25">
      <c r="AF415" s="16"/>
      <c r="AG415" s="14"/>
    </row>
    <row r="416" spans="32:33" x14ac:dyDescent="0.25">
      <c r="AF416" s="16"/>
      <c r="AG416" s="14"/>
    </row>
    <row r="417" spans="32:33" x14ac:dyDescent="0.25">
      <c r="AF417" s="16"/>
      <c r="AG417" s="14"/>
    </row>
    <row r="418" spans="32:33" x14ac:dyDescent="0.25">
      <c r="AF418" s="16"/>
      <c r="AG418" s="14"/>
    </row>
    <row r="419" spans="32:33" x14ac:dyDescent="0.25">
      <c r="AF419" s="16"/>
      <c r="AG419" s="14"/>
    </row>
    <row r="420" spans="32:33" x14ac:dyDescent="0.25">
      <c r="AF420" s="16"/>
      <c r="AG420" s="14"/>
    </row>
    <row r="421" spans="32:33" x14ac:dyDescent="0.25">
      <c r="AF421" s="16"/>
      <c r="AG421" s="14"/>
    </row>
    <row r="422" spans="32:33" x14ac:dyDescent="0.25">
      <c r="AF422" s="16"/>
      <c r="AG422" s="14"/>
    </row>
    <row r="423" spans="32:33" x14ac:dyDescent="0.25">
      <c r="AF423" s="16"/>
      <c r="AG423" s="14"/>
    </row>
    <row r="424" spans="32:33" x14ac:dyDescent="0.25">
      <c r="AF424" s="16"/>
      <c r="AG424" s="14"/>
    </row>
    <row r="425" spans="32:33" x14ac:dyDescent="0.25">
      <c r="AF425" s="16"/>
      <c r="AG425" s="14"/>
    </row>
    <row r="426" spans="32:33" x14ac:dyDescent="0.25">
      <c r="AF426" s="16"/>
      <c r="AG426" s="14"/>
    </row>
    <row r="427" spans="32:33" x14ac:dyDescent="0.25">
      <c r="AF427" s="16"/>
      <c r="AG427" s="14"/>
    </row>
    <row r="428" spans="32:33" x14ac:dyDescent="0.25">
      <c r="AF428" s="16"/>
      <c r="AG428" s="14"/>
    </row>
    <row r="429" spans="32:33" x14ac:dyDescent="0.25">
      <c r="AF429" s="16"/>
      <c r="AG429" s="14"/>
    </row>
    <row r="430" spans="32:33" x14ac:dyDescent="0.25">
      <c r="AF430" s="16"/>
      <c r="AG430" s="14"/>
    </row>
    <row r="431" spans="32:33" x14ac:dyDescent="0.25">
      <c r="AF431" s="16"/>
      <c r="AG431" s="14"/>
    </row>
    <row r="432" spans="32:33" x14ac:dyDescent="0.25">
      <c r="AF432" s="16"/>
      <c r="AG432" s="14"/>
    </row>
    <row r="433" spans="32:33" x14ac:dyDescent="0.25">
      <c r="AF433" s="16"/>
      <c r="AG433" s="14"/>
    </row>
    <row r="434" spans="32:33" x14ac:dyDescent="0.25">
      <c r="AF434" s="16"/>
      <c r="AG434" s="14"/>
    </row>
    <row r="435" spans="32:33" x14ac:dyDescent="0.25">
      <c r="AF435" s="16"/>
      <c r="AG435" s="14"/>
    </row>
    <row r="436" spans="32:33" x14ac:dyDescent="0.25">
      <c r="AF436" s="16"/>
      <c r="AG436" s="14"/>
    </row>
    <row r="437" spans="32:33" x14ac:dyDescent="0.25">
      <c r="AF437" s="16"/>
      <c r="AG437" s="14"/>
    </row>
    <row r="438" spans="32:33" x14ac:dyDescent="0.25">
      <c r="AF438" s="16"/>
      <c r="AG438" s="14"/>
    </row>
    <row r="439" spans="32:33" x14ac:dyDescent="0.25">
      <c r="AF439" s="16"/>
      <c r="AG439" s="14"/>
    </row>
    <row r="440" spans="32:33" x14ac:dyDescent="0.25">
      <c r="AF440" s="16"/>
      <c r="AG440" s="14"/>
    </row>
    <row r="441" spans="32:33" x14ac:dyDescent="0.25">
      <c r="AF441" s="16"/>
      <c r="AG441" s="14"/>
    </row>
    <row r="442" spans="32:33" x14ac:dyDescent="0.25">
      <c r="AF442" s="16"/>
      <c r="AG442" s="14"/>
    </row>
    <row r="443" spans="32:33" x14ac:dyDescent="0.25">
      <c r="AF443" s="16"/>
      <c r="AG443" s="14"/>
    </row>
    <row r="444" spans="32:33" x14ac:dyDescent="0.25">
      <c r="AF444" s="16"/>
      <c r="AG444" s="14"/>
    </row>
    <row r="445" spans="32:33" x14ac:dyDescent="0.25">
      <c r="AF445" s="16"/>
      <c r="AG445" s="14"/>
    </row>
    <row r="446" spans="32:33" x14ac:dyDescent="0.25">
      <c r="AF446" s="16"/>
      <c r="AG446" s="14"/>
    </row>
    <row r="447" spans="32:33" x14ac:dyDescent="0.25">
      <c r="AF447" s="16"/>
      <c r="AG447" s="14"/>
    </row>
    <row r="448" spans="32:33" x14ac:dyDescent="0.25">
      <c r="AF448" s="16"/>
      <c r="AG448" s="14"/>
    </row>
    <row r="449" spans="32:33" x14ac:dyDescent="0.25">
      <c r="AF449" s="16"/>
      <c r="AG449" s="14"/>
    </row>
    <row r="450" spans="32:33" x14ac:dyDescent="0.25">
      <c r="AF450" s="16"/>
      <c r="AG450" s="14"/>
    </row>
    <row r="451" spans="32:33" x14ac:dyDescent="0.25">
      <c r="AF451" s="16"/>
      <c r="AG451" s="14"/>
    </row>
    <row r="452" spans="32:33" x14ac:dyDescent="0.25">
      <c r="AF452" s="16"/>
      <c r="AG452" s="14"/>
    </row>
    <row r="453" spans="32:33" x14ac:dyDescent="0.25">
      <c r="AF453" s="16"/>
      <c r="AG453" s="14"/>
    </row>
    <row r="454" spans="32:33" x14ac:dyDescent="0.25">
      <c r="AF454" s="16"/>
      <c r="AG454" s="14"/>
    </row>
    <row r="455" spans="32:33" x14ac:dyDescent="0.25">
      <c r="AF455" s="16"/>
      <c r="AG455" s="14"/>
    </row>
    <row r="456" spans="32:33" x14ac:dyDescent="0.25">
      <c r="AF456" s="16"/>
      <c r="AG456" s="14"/>
    </row>
    <row r="457" spans="32:33" x14ac:dyDescent="0.25">
      <c r="AF457" s="16"/>
      <c r="AG457" s="14"/>
    </row>
    <row r="458" spans="32:33" x14ac:dyDescent="0.25">
      <c r="AF458" s="16"/>
      <c r="AG458" s="14"/>
    </row>
    <row r="459" spans="32:33" x14ac:dyDescent="0.25">
      <c r="AF459" s="16"/>
      <c r="AG459" s="14"/>
    </row>
    <row r="460" spans="32:33" x14ac:dyDescent="0.25">
      <c r="AF460" s="16"/>
      <c r="AG460" s="14"/>
    </row>
    <row r="461" spans="32:33" x14ac:dyDescent="0.25">
      <c r="AF461" s="16"/>
      <c r="AG461" s="14"/>
    </row>
    <row r="462" spans="32:33" x14ac:dyDescent="0.25">
      <c r="AF462" s="16"/>
      <c r="AG462" s="14"/>
    </row>
    <row r="463" spans="32:33" x14ac:dyDescent="0.25">
      <c r="AF463" s="16"/>
      <c r="AG463" s="14"/>
    </row>
    <row r="464" spans="32:33" x14ac:dyDescent="0.25">
      <c r="AF464" s="16"/>
      <c r="AG464" s="14"/>
    </row>
    <row r="465" spans="32:33" x14ac:dyDescent="0.25">
      <c r="AF465" s="16"/>
      <c r="AG465" s="14"/>
    </row>
    <row r="466" spans="32:33" x14ac:dyDescent="0.25">
      <c r="AF466" s="16"/>
      <c r="AG466" s="14"/>
    </row>
    <row r="467" spans="32:33" x14ac:dyDescent="0.25">
      <c r="AF467" s="16"/>
      <c r="AG467" s="14"/>
    </row>
    <row r="468" spans="32:33" x14ac:dyDescent="0.25">
      <c r="AF468" s="16"/>
      <c r="AG468" s="14"/>
    </row>
    <row r="469" spans="32:33" x14ac:dyDescent="0.25">
      <c r="AF469" s="16"/>
      <c r="AG469" s="14"/>
    </row>
    <row r="470" spans="32:33" x14ac:dyDescent="0.25">
      <c r="AF470" s="16"/>
      <c r="AG470" s="14"/>
    </row>
    <row r="471" spans="32:33" x14ac:dyDescent="0.25">
      <c r="AF471" s="16"/>
      <c r="AG471" s="14"/>
    </row>
    <row r="472" spans="32:33" x14ac:dyDescent="0.25">
      <c r="AF472" s="16"/>
      <c r="AG472" s="14"/>
    </row>
    <row r="473" spans="32:33" x14ac:dyDescent="0.25">
      <c r="AF473" s="16"/>
      <c r="AG473" s="14"/>
    </row>
    <row r="474" spans="32:33" x14ac:dyDescent="0.25">
      <c r="AF474" s="16"/>
      <c r="AG474" s="14"/>
    </row>
    <row r="475" spans="32:33" x14ac:dyDescent="0.25">
      <c r="AF475" s="16"/>
      <c r="AG475" s="14"/>
    </row>
    <row r="476" spans="32:33" x14ac:dyDescent="0.25">
      <c r="AF476" s="16"/>
      <c r="AG476" s="14"/>
    </row>
    <row r="477" spans="32:33" x14ac:dyDescent="0.25">
      <c r="AF477" s="16"/>
      <c r="AG477" s="14"/>
    </row>
    <row r="478" spans="32:33" x14ac:dyDescent="0.25">
      <c r="AF478" s="16"/>
      <c r="AG478" s="14"/>
    </row>
    <row r="479" spans="32:33" x14ac:dyDescent="0.25">
      <c r="AF479" s="16"/>
      <c r="AG479" s="14"/>
    </row>
    <row r="480" spans="32:33" x14ac:dyDescent="0.25">
      <c r="AF480" s="16"/>
      <c r="AG480" s="14"/>
    </row>
    <row r="481" spans="32:33" x14ac:dyDescent="0.25">
      <c r="AF481" s="16"/>
      <c r="AG481" s="14"/>
    </row>
    <row r="482" spans="32:33" x14ac:dyDescent="0.25">
      <c r="AF482" s="16"/>
      <c r="AG482" s="14"/>
    </row>
    <row r="483" spans="32:33" x14ac:dyDescent="0.25">
      <c r="AF483" s="16"/>
      <c r="AG483" s="14"/>
    </row>
    <row r="484" spans="32:33" x14ac:dyDescent="0.25">
      <c r="AF484" s="16"/>
      <c r="AG484" s="14"/>
    </row>
    <row r="485" spans="32:33" x14ac:dyDescent="0.25">
      <c r="AF485" s="16"/>
      <c r="AG485" s="14"/>
    </row>
    <row r="486" spans="32:33" x14ac:dyDescent="0.25">
      <c r="AF486" s="16"/>
      <c r="AG486" s="14"/>
    </row>
    <row r="487" spans="32:33" x14ac:dyDescent="0.25">
      <c r="AF487" s="16"/>
      <c r="AG487" s="14"/>
    </row>
    <row r="488" spans="32:33" x14ac:dyDescent="0.25">
      <c r="AF488" s="16"/>
      <c r="AG488" s="14"/>
    </row>
    <row r="489" spans="32:33" x14ac:dyDescent="0.25">
      <c r="AF489" s="16"/>
      <c r="AG489" s="14"/>
    </row>
    <row r="490" spans="32:33" x14ac:dyDescent="0.25">
      <c r="AF490" s="16"/>
      <c r="AG490" s="14"/>
    </row>
    <row r="491" spans="32:33" x14ac:dyDescent="0.25">
      <c r="AF491" s="16"/>
      <c r="AG491" s="14"/>
    </row>
    <row r="492" spans="32:33" x14ac:dyDescent="0.25">
      <c r="AF492" s="16"/>
      <c r="AG492" s="14"/>
    </row>
    <row r="493" spans="32:33" x14ac:dyDescent="0.25">
      <c r="AF493" s="16"/>
      <c r="AG493" s="14"/>
    </row>
    <row r="494" spans="32:33" x14ac:dyDescent="0.25">
      <c r="AF494" s="16"/>
      <c r="AG494" s="14"/>
    </row>
    <row r="495" spans="32:33" x14ac:dyDescent="0.25">
      <c r="AF495" s="16"/>
      <c r="AG495" s="14"/>
    </row>
    <row r="496" spans="32:33" x14ac:dyDescent="0.25">
      <c r="AF496" s="16"/>
      <c r="AG496" s="14"/>
    </row>
    <row r="497" spans="32:33" x14ac:dyDescent="0.25">
      <c r="AF497" s="16"/>
      <c r="AG497" s="14"/>
    </row>
    <row r="498" spans="32:33" x14ac:dyDescent="0.25">
      <c r="AF498" s="16"/>
      <c r="AG498" s="14"/>
    </row>
    <row r="499" spans="32:33" x14ac:dyDescent="0.25">
      <c r="AF499" s="16"/>
      <c r="AG499" s="14"/>
    </row>
    <row r="500" spans="32:33" x14ac:dyDescent="0.25">
      <c r="AF500" s="16"/>
      <c r="AG500" s="14"/>
    </row>
    <row r="501" spans="32:33" x14ac:dyDescent="0.25">
      <c r="AF501" s="16"/>
      <c r="AG501" s="14"/>
    </row>
    <row r="502" spans="32:33" x14ac:dyDescent="0.25">
      <c r="AF502" s="16"/>
      <c r="AG502" s="14"/>
    </row>
    <row r="503" spans="32:33" x14ac:dyDescent="0.25">
      <c r="AF503" s="16"/>
      <c r="AG503" s="14"/>
    </row>
    <row r="504" spans="32:33" x14ac:dyDescent="0.25">
      <c r="AF504" s="16"/>
      <c r="AG504" s="14"/>
    </row>
    <row r="505" spans="32:33" x14ac:dyDescent="0.25">
      <c r="AF505" s="16"/>
      <c r="AG505" s="14"/>
    </row>
    <row r="506" spans="32:33" x14ac:dyDescent="0.25">
      <c r="AF506" s="16"/>
      <c r="AG506" s="14"/>
    </row>
    <row r="507" spans="32:33" x14ac:dyDescent="0.25">
      <c r="AF507" s="16"/>
      <c r="AG507" s="14"/>
    </row>
    <row r="508" spans="32:33" x14ac:dyDescent="0.25">
      <c r="AF508" s="16"/>
      <c r="AG508" s="14"/>
    </row>
    <row r="509" spans="32:33" x14ac:dyDescent="0.25">
      <c r="AF509" s="16"/>
      <c r="AG509" s="14"/>
    </row>
    <row r="510" spans="32:33" x14ac:dyDescent="0.25">
      <c r="AF510" s="16"/>
      <c r="AG510" s="14"/>
    </row>
    <row r="511" spans="32:33" x14ac:dyDescent="0.25">
      <c r="AF511" s="16"/>
      <c r="AG511" s="14"/>
    </row>
    <row r="512" spans="32:33" x14ac:dyDescent="0.25">
      <c r="AF512" s="16"/>
      <c r="AG512" s="14"/>
    </row>
    <row r="513" spans="32:33" x14ac:dyDescent="0.25">
      <c r="AF513" s="16"/>
      <c r="AG513" s="14"/>
    </row>
    <row r="514" spans="32:33" x14ac:dyDescent="0.25">
      <c r="AF514" s="16"/>
      <c r="AG514" s="14"/>
    </row>
    <row r="515" spans="32:33" x14ac:dyDescent="0.25">
      <c r="AF515" s="16"/>
      <c r="AG515" s="14"/>
    </row>
    <row r="516" spans="32:33" x14ac:dyDescent="0.25">
      <c r="AF516" s="16"/>
      <c r="AG516" s="14"/>
    </row>
    <row r="517" spans="32:33" x14ac:dyDescent="0.25">
      <c r="AF517" s="16"/>
      <c r="AG517" s="14"/>
    </row>
    <row r="518" spans="32:33" x14ac:dyDescent="0.25">
      <c r="AF518" s="16"/>
      <c r="AG518" s="14"/>
    </row>
    <row r="519" spans="32:33" x14ac:dyDescent="0.25">
      <c r="AF519" s="16"/>
      <c r="AG519" s="14"/>
    </row>
    <row r="520" spans="32:33" x14ac:dyDescent="0.25">
      <c r="AF520" s="16"/>
      <c r="AG520" s="14"/>
    </row>
    <row r="521" spans="32:33" x14ac:dyDescent="0.25">
      <c r="AF521" s="16"/>
      <c r="AG521" s="14"/>
    </row>
    <row r="522" spans="32:33" x14ac:dyDescent="0.25">
      <c r="AF522" s="16"/>
      <c r="AG522" s="14"/>
    </row>
    <row r="523" spans="32:33" x14ac:dyDescent="0.25">
      <c r="AF523" s="16"/>
      <c r="AG523" s="14"/>
    </row>
    <row r="524" spans="32:33" x14ac:dyDescent="0.25">
      <c r="AF524" s="16"/>
      <c r="AG524" s="14"/>
    </row>
    <row r="525" spans="32:33" x14ac:dyDescent="0.25">
      <c r="AF525" s="16"/>
      <c r="AG525" s="14"/>
    </row>
    <row r="526" spans="32:33" x14ac:dyDescent="0.25">
      <c r="AF526" s="16"/>
      <c r="AG526" s="14"/>
    </row>
    <row r="527" spans="32:33" x14ac:dyDescent="0.25">
      <c r="AF527" s="16"/>
      <c r="AG527" s="14"/>
    </row>
    <row r="528" spans="32:33" x14ac:dyDescent="0.25">
      <c r="AF528" s="16"/>
      <c r="AG528" s="14"/>
    </row>
    <row r="529" spans="32:33" x14ac:dyDescent="0.25">
      <c r="AF529" s="16"/>
      <c r="AG529" s="14"/>
    </row>
    <row r="530" spans="32:33" x14ac:dyDescent="0.25">
      <c r="AF530" s="16"/>
      <c r="AG530" s="14"/>
    </row>
    <row r="531" spans="32:33" x14ac:dyDescent="0.25">
      <c r="AF531" s="16"/>
      <c r="AG531" s="14"/>
    </row>
    <row r="532" spans="32:33" x14ac:dyDescent="0.25">
      <c r="AF532" s="16"/>
      <c r="AG532" s="14"/>
    </row>
    <row r="533" spans="32:33" x14ac:dyDescent="0.25">
      <c r="AF533" s="16"/>
      <c r="AG533" s="14"/>
    </row>
    <row r="534" spans="32:33" x14ac:dyDescent="0.25">
      <c r="AF534" s="16"/>
      <c r="AG534" s="14"/>
    </row>
    <row r="535" spans="32:33" x14ac:dyDescent="0.25">
      <c r="AF535" s="16"/>
      <c r="AG535" s="14"/>
    </row>
    <row r="536" spans="32:33" x14ac:dyDescent="0.25">
      <c r="AF536" s="16"/>
      <c r="AG536" s="14"/>
    </row>
    <row r="537" spans="32:33" x14ac:dyDescent="0.25">
      <c r="AF537" s="16"/>
      <c r="AG537" s="14"/>
    </row>
    <row r="538" spans="32:33" x14ac:dyDescent="0.25">
      <c r="AF538" s="16"/>
      <c r="AG538" s="14"/>
    </row>
    <row r="539" spans="32:33" x14ac:dyDescent="0.25">
      <c r="AF539" s="16"/>
      <c r="AG539" s="14"/>
    </row>
    <row r="540" spans="32:33" x14ac:dyDescent="0.25">
      <c r="AF540" s="16"/>
      <c r="AG540" s="14"/>
    </row>
    <row r="541" spans="32:33" x14ac:dyDescent="0.25">
      <c r="AF541" s="16"/>
      <c r="AG541" s="14"/>
    </row>
    <row r="542" spans="32:33" x14ac:dyDescent="0.25">
      <c r="AF542" s="16"/>
      <c r="AG542" s="14"/>
    </row>
    <row r="543" spans="32:33" x14ac:dyDescent="0.25">
      <c r="AF543" s="16"/>
      <c r="AG543" s="14"/>
    </row>
    <row r="544" spans="32:33" x14ac:dyDescent="0.25">
      <c r="AF544" s="16"/>
      <c r="AG544" s="14"/>
    </row>
    <row r="545" spans="32:33" x14ac:dyDescent="0.25">
      <c r="AF545" s="16"/>
      <c r="AG545" s="14"/>
    </row>
    <row r="546" spans="32:33" x14ac:dyDescent="0.25">
      <c r="AF546" s="16"/>
      <c r="AG546" s="14"/>
    </row>
    <row r="547" spans="32:33" x14ac:dyDescent="0.25">
      <c r="AF547" s="16"/>
      <c r="AG547" s="14"/>
    </row>
    <row r="548" spans="32:33" x14ac:dyDescent="0.25">
      <c r="AF548" s="16"/>
      <c r="AG548" s="14"/>
    </row>
    <row r="549" spans="32:33" x14ac:dyDescent="0.25">
      <c r="AF549" s="16"/>
      <c r="AG549" s="14"/>
    </row>
    <row r="550" spans="32:33" x14ac:dyDescent="0.25">
      <c r="AF550" s="16"/>
      <c r="AG550" s="14"/>
    </row>
    <row r="551" spans="32:33" x14ac:dyDescent="0.25">
      <c r="AF551" s="16"/>
      <c r="AG551" s="14"/>
    </row>
    <row r="552" spans="32:33" x14ac:dyDescent="0.25">
      <c r="AF552" s="16"/>
      <c r="AG552" s="14"/>
    </row>
    <row r="553" spans="32:33" x14ac:dyDescent="0.25">
      <c r="AF553" s="16"/>
      <c r="AG553" s="14"/>
    </row>
    <row r="554" spans="32:33" x14ac:dyDescent="0.25">
      <c r="AF554" s="16"/>
      <c r="AG554" s="14"/>
    </row>
    <row r="555" spans="32:33" x14ac:dyDescent="0.25">
      <c r="AF555" s="16"/>
      <c r="AG555" s="14"/>
    </row>
    <row r="556" spans="32:33" x14ac:dyDescent="0.25">
      <c r="AF556" s="16"/>
      <c r="AG556" s="14"/>
    </row>
    <row r="557" spans="32:33" x14ac:dyDescent="0.25">
      <c r="AF557" s="16"/>
      <c r="AG557" s="14"/>
    </row>
    <row r="558" spans="32:33" x14ac:dyDescent="0.25">
      <c r="AF558" s="16"/>
      <c r="AG558" s="14"/>
    </row>
    <row r="559" spans="32:33" x14ac:dyDescent="0.25">
      <c r="AF559" s="16"/>
      <c r="AG559" s="14"/>
    </row>
    <row r="560" spans="32:33" x14ac:dyDescent="0.25">
      <c r="AF560" s="16"/>
      <c r="AG560" s="14"/>
    </row>
    <row r="561" spans="32:33" x14ac:dyDescent="0.25">
      <c r="AF561" s="16"/>
      <c r="AG561" s="14"/>
    </row>
    <row r="562" spans="32:33" x14ac:dyDescent="0.25">
      <c r="AF562" s="16"/>
      <c r="AG562" s="14"/>
    </row>
    <row r="563" spans="32:33" x14ac:dyDescent="0.25">
      <c r="AF563" s="16"/>
      <c r="AG563" s="14"/>
    </row>
    <row r="564" spans="32:33" x14ac:dyDescent="0.25">
      <c r="AF564" s="16"/>
      <c r="AG564" s="14"/>
    </row>
    <row r="565" spans="32:33" x14ac:dyDescent="0.25">
      <c r="AF565" s="16"/>
      <c r="AG565" s="14"/>
    </row>
    <row r="566" spans="32:33" x14ac:dyDescent="0.25">
      <c r="AF566" s="16"/>
      <c r="AG566" s="14"/>
    </row>
    <row r="567" spans="32:33" x14ac:dyDescent="0.25">
      <c r="AF567" s="16"/>
      <c r="AG567" s="14"/>
    </row>
    <row r="568" spans="32:33" x14ac:dyDescent="0.25">
      <c r="AF568" s="16"/>
      <c r="AG568" s="14"/>
    </row>
    <row r="569" spans="32:33" x14ac:dyDescent="0.25">
      <c r="AF569" s="16"/>
      <c r="AG569" s="14"/>
    </row>
    <row r="570" spans="32:33" x14ac:dyDescent="0.25">
      <c r="AF570" s="16"/>
      <c r="AG570" s="14"/>
    </row>
    <row r="571" spans="32:33" x14ac:dyDescent="0.25">
      <c r="AF571" s="16"/>
      <c r="AG571" s="14"/>
    </row>
    <row r="572" spans="32:33" x14ac:dyDescent="0.25">
      <c r="AF572" s="16"/>
      <c r="AG572" s="14"/>
    </row>
    <row r="573" spans="32:33" x14ac:dyDescent="0.25">
      <c r="AF573" s="16"/>
      <c r="AG573" s="14"/>
    </row>
    <row r="574" spans="32:33" x14ac:dyDescent="0.25">
      <c r="AF574" s="16"/>
      <c r="AG574" s="14"/>
    </row>
    <row r="575" spans="32:33" x14ac:dyDescent="0.25">
      <c r="AF575" s="16"/>
      <c r="AG575" s="14"/>
    </row>
    <row r="576" spans="32:33" x14ac:dyDescent="0.25">
      <c r="AF576" s="16"/>
      <c r="AG576" s="14"/>
    </row>
    <row r="577" spans="32:33" x14ac:dyDescent="0.25">
      <c r="AF577" s="16"/>
      <c r="AG577" s="14"/>
    </row>
    <row r="578" spans="32:33" x14ac:dyDescent="0.25">
      <c r="AF578" s="16"/>
      <c r="AG578" s="14"/>
    </row>
    <row r="579" spans="32:33" x14ac:dyDescent="0.25">
      <c r="AF579" s="16"/>
      <c r="AG579" s="14"/>
    </row>
    <row r="580" spans="32:33" x14ac:dyDescent="0.25">
      <c r="AF580" s="16"/>
      <c r="AG580" s="14"/>
    </row>
    <row r="581" spans="32:33" x14ac:dyDescent="0.25">
      <c r="AF581" s="16"/>
      <c r="AG581" s="14"/>
    </row>
    <row r="582" spans="32:33" x14ac:dyDescent="0.25">
      <c r="AF582" s="16"/>
      <c r="AG582" s="14"/>
    </row>
    <row r="583" spans="32:33" x14ac:dyDescent="0.25">
      <c r="AF583" s="16"/>
      <c r="AG583" s="14"/>
    </row>
    <row r="584" spans="32:33" x14ac:dyDescent="0.25">
      <c r="AF584" s="16"/>
      <c r="AG584" s="14"/>
    </row>
    <row r="585" spans="32:33" x14ac:dyDescent="0.25">
      <c r="AF585" s="16"/>
      <c r="AG585" s="14"/>
    </row>
    <row r="586" spans="32:33" x14ac:dyDescent="0.25">
      <c r="AF586" s="16"/>
      <c r="AG586" s="14"/>
    </row>
    <row r="587" spans="32:33" x14ac:dyDescent="0.25">
      <c r="AF587" s="16"/>
      <c r="AG587" s="14"/>
    </row>
  </sheetData>
  <pageMargins left="0.7" right="0.7" top="0.75" bottom="0.75" header="0.3" footer="0.3"/>
  <pageSetup paperSize="9" orientation="portrait"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6D0B-0467-4A60-865D-733876214DAF}">
  <dimension ref="A1:M66"/>
  <sheetViews>
    <sheetView workbookViewId="0">
      <selection activeCell="I34" sqref="I34"/>
    </sheetView>
  </sheetViews>
  <sheetFormatPr defaultRowHeight="15" x14ac:dyDescent="0.25"/>
  <cols>
    <col min="1" max="1" width="10" bestFit="1" customWidth="1"/>
    <col min="2" max="2" width="12" bestFit="1" customWidth="1"/>
    <col min="3" max="3" width="13.7109375" bestFit="1" customWidth="1"/>
    <col min="4" max="4" width="14.7109375" bestFit="1" customWidth="1"/>
    <col min="5" max="5" width="14.85546875" bestFit="1" customWidth="1"/>
    <col min="6" max="6" width="40.42578125" bestFit="1" customWidth="1"/>
    <col min="7" max="7" width="8.5703125" style="27" bestFit="1" customWidth="1"/>
    <col min="8" max="8" width="10.85546875" style="27" customWidth="1"/>
    <col min="9" max="9" width="17.42578125" bestFit="1" customWidth="1"/>
    <col min="10" max="10" width="13.140625" bestFit="1" customWidth="1"/>
    <col min="11" max="11" width="16.7109375" bestFit="1" customWidth="1"/>
    <col min="12" max="13" width="12.42578125" bestFit="1" customWidth="1"/>
  </cols>
  <sheetData>
    <row r="1" spans="1:13" x14ac:dyDescent="0.25">
      <c r="A1" t="s">
        <v>1</v>
      </c>
      <c r="B1" t="s">
        <v>2</v>
      </c>
      <c r="C1" t="s">
        <v>4</v>
      </c>
      <c r="D1" t="s">
        <v>2063</v>
      </c>
      <c r="E1" t="s">
        <v>2064</v>
      </c>
      <c r="F1" t="s">
        <v>0</v>
      </c>
      <c r="G1" s="27" t="s">
        <v>2036</v>
      </c>
      <c r="J1" s="15" t="s">
        <v>1055</v>
      </c>
      <c r="K1" t="s">
        <v>2065</v>
      </c>
      <c r="L1" t="s">
        <v>2066</v>
      </c>
      <c r="M1" t="s">
        <v>2067</v>
      </c>
    </row>
    <row r="2" spans="1:13" x14ac:dyDescent="0.25">
      <c r="A2" s="14" t="s">
        <v>590</v>
      </c>
      <c r="B2">
        <v>335688283026</v>
      </c>
      <c r="C2" s="14" t="s">
        <v>8179</v>
      </c>
      <c r="D2">
        <v>132</v>
      </c>
      <c r="E2" s="14" t="s">
        <v>3935</v>
      </c>
      <c r="F2" s="14" t="s">
        <v>5319</v>
      </c>
      <c r="G2" s="14">
        <v>8</v>
      </c>
      <c r="H2" s="14"/>
      <c r="J2" s="16">
        <v>8</v>
      </c>
      <c r="K2" s="14">
        <v>56</v>
      </c>
      <c r="L2" s="26">
        <v>0.86153846153846159</v>
      </c>
      <c r="M2" s="26">
        <v>0.86153846153846159</v>
      </c>
    </row>
    <row r="3" spans="1:13" x14ac:dyDescent="0.25">
      <c r="A3" s="14" t="s">
        <v>608</v>
      </c>
      <c r="B3">
        <v>335688304243</v>
      </c>
      <c r="C3" s="14" t="s">
        <v>8276</v>
      </c>
      <c r="D3">
        <v>132</v>
      </c>
      <c r="E3" s="14" t="s">
        <v>3935</v>
      </c>
      <c r="F3" s="14" t="s">
        <v>5319</v>
      </c>
      <c r="G3" s="14">
        <v>8</v>
      </c>
      <c r="H3" s="14"/>
      <c r="J3" s="16">
        <v>59</v>
      </c>
      <c r="K3" s="14">
        <v>1</v>
      </c>
      <c r="L3" s="26">
        <v>0.87692307692307692</v>
      </c>
      <c r="M3" s="26">
        <v>1.5384615384615385E-2</v>
      </c>
    </row>
    <row r="4" spans="1:13" x14ac:dyDescent="0.25">
      <c r="A4" s="14" t="s">
        <v>825</v>
      </c>
      <c r="B4">
        <v>335688325427</v>
      </c>
      <c r="C4" s="14" t="s">
        <v>8368</v>
      </c>
      <c r="D4">
        <v>132</v>
      </c>
      <c r="E4" s="14" t="s">
        <v>3935</v>
      </c>
      <c r="F4" s="14" t="s">
        <v>5319</v>
      </c>
      <c r="G4" s="14">
        <v>8</v>
      </c>
      <c r="H4" s="14"/>
      <c r="J4" s="16">
        <v>88</v>
      </c>
      <c r="K4" s="14">
        <v>7</v>
      </c>
      <c r="L4" s="26">
        <v>0.98461538461538467</v>
      </c>
      <c r="M4" s="26">
        <v>0.1076923076923077</v>
      </c>
    </row>
    <row r="5" spans="1:13" x14ac:dyDescent="0.25">
      <c r="A5" s="14" t="s">
        <v>701</v>
      </c>
      <c r="B5">
        <v>335688346845</v>
      </c>
      <c r="C5" s="14" t="s">
        <v>8460</v>
      </c>
      <c r="D5">
        <v>132</v>
      </c>
      <c r="E5" s="14" t="s">
        <v>3935</v>
      </c>
      <c r="F5" s="14" t="s">
        <v>5319</v>
      </c>
      <c r="G5" s="14">
        <v>8</v>
      </c>
      <c r="H5" s="14"/>
      <c r="J5" s="16">
        <v>235</v>
      </c>
      <c r="K5" s="14">
        <v>1</v>
      </c>
      <c r="L5" s="26">
        <v>1</v>
      </c>
      <c r="M5" s="26">
        <v>1.5384615384615385E-2</v>
      </c>
    </row>
    <row r="6" spans="1:13" x14ac:dyDescent="0.25">
      <c r="A6" s="14" t="s">
        <v>366</v>
      </c>
      <c r="B6">
        <v>335688369365</v>
      </c>
      <c r="C6" s="14" t="s">
        <v>8552</v>
      </c>
      <c r="D6">
        <v>132</v>
      </c>
      <c r="E6" s="14" t="s">
        <v>3935</v>
      </c>
      <c r="F6" s="14" t="s">
        <v>5319</v>
      </c>
      <c r="G6" s="14">
        <v>8</v>
      </c>
      <c r="H6" s="14"/>
      <c r="J6" s="16" t="s">
        <v>1975</v>
      </c>
      <c r="K6" s="14"/>
      <c r="L6" s="26">
        <v>1</v>
      </c>
      <c r="M6" s="26">
        <v>0</v>
      </c>
    </row>
    <row r="7" spans="1:13" x14ac:dyDescent="0.25">
      <c r="A7" s="14" t="s">
        <v>420</v>
      </c>
      <c r="B7">
        <v>335688390638</v>
      </c>
      <c r="C7" s="14" t="s">
        <v>8644</v>
      </c>
      <c r="D7">
        <v>132</v>
      </c>
      <c r="E7" s="14" t="s">
        <v>3935</v>
      </c>
      <c r="F7" s="14" t="s">
        <v>5319</v>
      </c>
      <c r="G7" s="14">
        <v>8</v>
      </c>
      <c r="H7" s="14"/>
      <c r="J7" s="16" t="s">
        <v>1054</v>
      </c>
      <c r="K7" s="14">
        <v>65</v>
      </c>
      <c r="L7" s="26"/>
      <c r="M7" s="26">
        <v>1</v>
      </c>
    </row>
    <row r="8" spans="1:13" x14ac:dyDescent="0.25">
      <c r="A8" s="14" t="s">
        <v>490</v>
      </c>
      <c r="B8">
        <v>335688412048</v>
      </c>
      <c r="C8" s="14" t="s">
        <v>8738</v>
      </c>
      <c r="D8">
        <v>132</v>
      </c>
      <c r="E8" s="14" t="s">
        <v>3935</v>
      </c>
      <c r="F8" s="14" t="s">
        <v>5319</v>
      </c>
      <c r="G8" s="14">
        <v>8</v>
      </c>
      <c r="H8" s="14"/>
    </row>
    <row r="9" spans="1:13" x14ac:dyDescent="0.25">
      <c r="A9" s="14" t="s">
        <v>553</v>
      </c>
      <c r="B9">
        <v>335688433240</v>
      </c>
      <c r="C9" s="14" t="s">
        <v>8828</v>
      </c>
      <c r="D9">
        <v>132</v>
      </c>
      <c r="E9" s="14" t="s">
        <v>3935</v>
      </c>
      <c r="F9" s="14" t="s">
        <v>5319</v>
      </c>
      <c r="G9" s="14">
        <v>8</v>
      </c>
      <c r="H9" s="14"/>
    </row>
    <row r="10" spans="1:13" x14ac:dyDescent="0.25">
      <c r="A10" s="14" t="s">
        <v>923</v>
      </c>
      <c r="B10">
        <v>335688532162</v>
      </c>
      <c r="C10" s="14" t="s">
        <v>8991</v>
      </c>
      <c r="D10">
        <v>132</v>
      </c>
      <c r="E10" s="14" t="s">
        <v>3935</v>
      </c>
      <c r="F10" s="14" t="s">
        <v>3936</v>
      </c>
      <c r="G10" s="14">
        <v>88</v>
      </c>
      <c r="H10" s="14"/>
    </row>
    <row r="11" spans="1:13" x14ac:dyDescent="0.25">
      <c r="A11" s="14" t="s">
        <v>1194</v>
      </c>
      <c r="B11">
        <v>335689292878</v>
      </c>
      <c r="C11" s="14" t="s">
        <v>9186</v>
      </c>
      <c r="D11">
        <v>132</v>
      </c>
      <c r="E11" s="14" t="s">
        <v>3935</v>
      </c>
      <c r="F11" s="14" t="s">
        <v>5319</v>
      </c>
      <c r="G11" s="14">
        <v>8</v>
      </c>
      <c r="H11" s="14"/>
    </row>
    <row r="12" spans="1:13" x14ac:dyDescent="0.25">
      <c r="A12" s="14" t="s">
        <v>1272</v>
      </c>
      <c r="B12">
        <v>335689314072</v>
      </c>
      <c r="C12" s="14" t="s">
        <v>9277</v>
      </c>
      <c r="D12">
        <v>132</v>
      </c>
      <c r="E12" s="14" t="s">
        <v>3935</v>
      </c>
      <c r="F12" s="14" t="s">
        <v>5319</v>
      </c>
      <c r="G12" s="14">
        <v>8</v>
      </c>
      <c r="H12" s="14"/>
    </row>
    <row r="13" spans="1:13" x14ac:dyDescent="0.25">
      <c r="A13" s="14" t="s">
        <v>1350</v>
      </c>
      <c r="B13">
        <v>335689335196</v>
      </c>
      <c r="C13" s="14" t="s">
        <v>9367</v>
      </c>
      <c r="D13">
        <v>132</v>
      </c>
      <c r="E13" s="14" t="s">
        <v>3935</v>
      </c>
      <c r="F13" s="14" t="s">
        <v>5319</v>
      </c>
      <c r="G13" s="14">
        <v>8</v>
      </c>
      <c r="H13" s="14"/>
    </row>
    <row r="14" spans="1:13" x14ac:dyDescent="0.25">
      <c r="A14" s="14" t="s">
        <v>1428</v>
      </c>
      <c r="B14">
        <v>335689356583</v>
      </c>
      <c r="C14" s="14" t="s">
        <v>9457</v>
      </c>
      <c r="D14">
        <v>132</v>
      </c>
      <c r="E14" s="14" t="s">
        <v>3935</v>
      </c>
      <c r="F14" s="14" t="s">
        <v>5319</v>
      </c>
      <c r="G14" s="14">
        <v>8</v>
      </c>
      <c r="H14" s="14"/>
    </row>
    <row r="15" spans="1:13" x14ac:dyDescent="0.25">
      <c r="A15" s="14" t="s">
        <v>1506</v>
      </c>
      <c r="B15">
        <v>335689380584</v>
      </c>
      <c r="C15" s="14" t="s">
        <v>9547</v>
      </c>
      <c r="D15">
        <v>132</v>
      </c>
      <c r="E15" s="14" t="s">
        <v>3935</v>
      </c>
      <c r="F15" s="14" t="s">
        <v>5319</v>
      </c>
      <c r="G15" s="14">
        <v>8</v>
      </c>
      <c r="H15" s="14"/>
    </row>
    <row r="16" spans="1:13" x14ac:dyDescent="0.25">
      <c r="A16" s="14" t="s">
        <v>1588</v>
      </c>
      <c r="B16">
        <v>335689402013</v>
      </c>
      <c r="C16" s="14" t="s">
        <v>9642</v>
      </c>
      <c r="D16">
        <v>132</v>
      </c>
      <c r="E16" s="14" t="s">
        <v>3935</v>
      </c>
      <c r="F16" s="14" t="s">
        <v>5319</v>
      </c>
      <c r="G16" s="14">
        <v>8</v>
      </c>
      <c r="H16" s="14"/>
    </row>
    <row r="17" spans="1:8" x14ac:dyDescent="0.25">
      <c r="A17" s="14" t="s">
        <v>1666</v>
      </c>
      <c r="B17">
        <v>335689423159</v>
      </c>
      <c r="C17" s="14" t="s">
        <v>9735</v>
      </c>
      <c r="D17">
        <v>132</v>
      </c>
      <c r="E17" s="14" t="s">
        <v>3935</v>
      </c>
      <c r="F17" s="14" t="s">
        <v>5319</v>
      </c>
      <c r="G17" s="14">
        <v>8</v>
      </c>
      <c r="H17" s="14"/>
    </row>
    <row r="18" spans="1:8" x14ac:dyDescent="0.25">
      <c r="A18" s="14" t="s">
        <v>1726</v>
      </c>
      <c r="B18">
        <v>335689444279</v>
      </c>
      <c r="C18" s="14" t="s">
        <v>9827</v>
      </c>
      <c r="D18">
        <v>132</v>
      </c>
      <c r="E18" s="14" t="s">
        <v>3935</v>
      </c>
      <c r="F18" s="14" t="s">
        <v>5319</v>
      </c>
      <c r="G18" s="14">
        <v>8</v>
      </c>
      <c r="H18" s="14"/>
    </row>
    <row r="19" spans="1:8" x14ac:dyDescent="0.25">
      <c r="A19" s="14" t="s">
        <v>1919</v>
      </c>
      <c r="B19">
        <v>335689540775</v>
      </c>
      <c r="C19" s="14" t="s">
        <v>9980</v>
      </c>
      <c r="D19">
        <v>132</v>
      </c>
      <c r="E19" s="14" t="s">
        <v>3935</v>
      </c>
      <c r="F19" s="14" t="s">
        <v>3936</v>
      </c>
      <c r="G19" s="14">
        <v>88</v>
      </c>
      <c r="H19" s="14"/>
    </row>
    <row r="20" spans="1:8" x14ac:dyDescent="0.25">
      <c r="A20" s="14" t="s">
        <v>2235</v>
      </c>
      <c r="B20">
        <v>335690283190</v>
      </c>
      <c r="C20" s="14" t="s">
        <v>10156</v>
      </c>
      <c r="D20">
        <v>132</v>
      </c>
      <c r="E20" s="14" t="s">
        <v>3935</v>
      </c>
      <c r="F20" s="14" t="s">
        <v>5319</v>
      </c>
      <c r="G20" s="14">
        <v>8</v>
      </c>
      <c r="H20" s="14"/>
    </row>
    <row r="21" spans="1:8" x14ac:dyDescent="0.25">
      <c r="A21" s="14" t="s">
        <v>2318</v>
      </c>
      <c r="B21">
        <v>335690304330</v>
      </c>
      <c r="C21" s="14" t="s">
        <v>10250</v>
      </c>
      <c r="D21">
        <v>132</v>
      </c>
      <c r="E21" s="14" t="s">
        <v>3935</v>
      </c>
      <c r="F21" s="14" t="s">
        <v>5319</v>
      </c>
      <c r="G21" s="14">
        <v>8</v>
      </c>
      <c r="H21" s="14"/>
    </row>
    <row r="22" spans="1:8" x14ac:dyDescent="0.25">
      <c r="A22" s="14" t="s">
        <v>2398</v>
      </c>
      <c r="B22">
        <v>335690325943</v>
      </c>
      <c r="C22" s="14" t="s">
        <v>10343</v>
      </c>
      <c r="D22">
        <v>132</v>
      </c>
      <c r="E22" s="14" t="s">
        <v>3935</v>
      </c>
      <c r="F22" s="14" t="s">
        <v>5319</v>
      </c>
      <c r="G22" s="14">
        <v>8</v>
      </c>
      <c r="H22" s="14"/>
    </row>
    <row r="23" spans="1:8" x14ac:dyDescent="0.25">
      <c r="A23" s="14" t="s">
        <v>2478</v>
      </c>
      <c r="B23">
        <v>335690349305</v>
      </c>
      <c r="C23" s="14" t="s">
        <v>10435</v>
      </c>
      <c r="D23">
        <v>132</v>
      </c>
      <c r="E23" s="14" t="s">
        <v>3935</v>
      </c>
      <c r="F23" s="14" t="s">
        <v>5319</v>
      </c>
      <c r="G23" s="14">
        <v>8</v>
      </c>
      <c r="H23" s="14"/>
    </row>
    <row r="24" spans="1:8" x14ac:dyDescent="0.25">
      <c r="A24" s="14" t="s">
        <v>2558</v>
      </c>
      <c r="B24">
        <v>335690370448</v>
      </c>
      <c r="C24" s="14" t="s">
        <v>10527</v>
      </c>
      <c r="D24">
        <v>132</v>
      </c>
      <c r="E24" s="14" t="s">
        <v>3935</v>
      </c>
      <c r="F24" s="14" t="s">
        <v>5319</v>
      </c>
      <c r="G24" s="14">
        <v>8</v>
      </c>
      <c r="H24" s="14"/>
    </row>
    <row r="25" spans="1:8" x14ac:dyDescent="0.25">
      <c r="A25" s="14" t="s">
        <v>2638</v>
      </c>
      <c r="B25">
        <v>335690391859</v>
      </c>
      <c r="C25" s="14" t="s">
        <v>10619</v>
      </c>
      <c r="D25">
        <v>132</v>
      </c>
      <c r="E25" s="14" t="s">
        <v>3935</v>
      </c>
      <c r="F25" s="14" t="s">
        <v>5319</v>
      </c>
      <c r="G25" s="14">
        <v>8</v>
      </c>
      <c r="H25" s="14"/>
    </row>
    <row r="26" spans="1:8" x14ac:dyDescent="0.25">
      <c r="A26" s="14" t="s">
        <v>2720</v>
      </c>
      <c r="B26">
        <v>335690414056</v>
      </c>
      <c r="C26" s="14" t="s">
        <v>10713</v>
      </c>
      <c r="D26">
        <v>132</v>
      </c>
      <c r="E26" s="14" t="s">
        <v>3935</v>
      </c>
      <c r="F26" s="14" t="s">
        <v>5319</v>
      </c>
      <c r="G26" s="14">
        <v>8</v>
      </c>
      <c r="H26" s="14"/>
    </row>
    <row r="27" spans="1:8" x14ac:dyDescent="0.25">
      <c r="A27" s="14" t="s">
        <v>2798</v>
      </c>
      <c r="B27">
        <v>335690435438</v>
      </c>
      <c r="C27" s="14" t="s">
        <v>10803</v>
      </c>
      <c r="D27">
        <v>132</v>
      </c>
      <c r="E27" s="14" t="s">
        <v>3935</v>
      </c>
      <c r="F27" s="14" t="s">
        <v>5319</v>
      </c>
      <c r="G27" s="14">
        <v>8</v>
      </c>
      <c r="H27" s="14"/>
    </row>
    <row r="28" spans="1:8" x14ac:dyDescent="0.25">
      <c r="A28" s="14" t="s">
        <v>2931</v>
      </c>
      <c r="B28">
        <v>335690532486</v>
      </c>
      <c r="C28" s="14" t="s">
        <v>10955</v>
      </c>
      <c r="D28">
        <v>132</v>
      </c>
      <c r="E28" s="14" t="s">
        <v>3935</v>
      </c>
      <c r="F28" s="14" t="s">
        <v>3936</v>
      </c>
      <c r="G28" s="14">
        <v>88</v>
      </c>
      <c r="H28" s="14"/>
    </row>
    <row r="29" spans="1:8" x14ac:dyDescent="0.25">
      <c r="A29" s="14" t="s">
        <v>3111</v>
      </c>
      <c r="B29">
        <v>335691282984</v>
      </c>
      <c r="C29" s="14" t="s">
        <v>11149</v>
      </c>
      <c r="D29">
        <v>132</v>
      </c>
      <c r="E29" s="14" t="s">
        <v>3935</v>
      </c>
      <c r="F29" s="14" t="s">
        <v>5319</v>
      </c>
      <c r="G29" s="14">
        <v>8</v>
      </c>
      <c r="H29" s="14"/>
    </row>
    <row r="30" spans="1:8" x14ac:dyDescent="0.25">
      <c r="A30" s="14" t="s">
        <v>3193</v>
      </c>
      <c r="B30">
        <v>335691304398</v>
      </c>
      <c r="C30" s="14" t="s">
        <v>11243</v>
      </c>
      <c r="D30">
        <v>132</v>
      </c>
      <c r="E30" s="14" t="s">
        <v>3935</v>
      </c>
      <c r="F30" s="14" t="s">
        <v>5319</v>
      </c>
      <c r="G30" s="14">
        <v>8</v>
      </c>
      <c r="H30" s="14"/>
    </row>
    <row r="31" spans="1:8" x14ac:dyDescent="0.25">
      <c r="A31" s="14" t="s">
        <v>3273</v>
      </c>
      <c r="B31">
        <v>335691325531</v>
      </c>
      <c r="C31" s="14" t="s">
        <v>11335</v>
      </c>
      <c r="D31">
        <v>132</v>
      </c>
      <c r="E31" s="14" t="s">
        <v>3935</v>
      </c>
      <c r="F31" s="14" t="s">
        <v>5319</v>
      </c>
      <c r="G31" s="14">
        <v>8</v>
      </c>
      <c r="H31" s="14"/>
    </row>
    <row r="32" spans="1:8" x14ac:dyDescent="0.25">
      <c r="A32" s="14" t="s">
        <v>3353</v>
      </c>
      <c r="B32">
        <v>335691346692</v>
      </c>
      <c r="C32" s="14" t="s">
        <v>11427</v>
      </c>
      <c r="D32">
        <v>132</v>
      </c>
      <c r="E32" s="14" t="s">
        <v>3935</v>
      </c>
      <c r="F32" s="14" t="s">
        <v>5319</v>
      </c>
      <c r="G32" s="14">
        <v>8</v>
      </c>
      <c r="H32" s="14"/>
    </row>
    <row r="33" spans="1:8" x14ac:dyDescent="0.25">
      <c r="A33" s="14" t="s">
        <v>3433</v>
      </c>
      <c r="B33">
        <v>335691369296</v>
      </c>
      <c r="C33" s="14" t="s">
        <v>11519</v>
      </c>
      <c r="D33">
        <v>132</v>
      </c>
      <c r="E33" s="14" t="s">
        <v>3935</v>
      </c>
      <c r="F33" s="14" t="s">
        <v>5319</v>
      </c>
      <c r="G33" s="14">
        <v>8</v>
      </c>
      <c r="H33" s="14"/>
    </row>
    <row r="34" spans="1:8" x14ac:dyDescent="0.25">
      <c r="A34" s="14" t="s">
        <v>3513</v>
      </c>
      <c r="B34">
        <v>335691390429</v>
      </c>
      <c r="C34" s="14" t="s">
        <v>11611</v>
      </c>
      <c r="D34">
        <v>132</v>
      </c>
      <c r="E34" s="14" t="s">
        <v>3935</v>
      </c>
      <c r="F34" s="14" t="s">
        <v>5319</v>
      </c>
      <c r="G34" s="14">
        <v>8</v>
      </c>
      <c r="H34" s="14"/>
    </row>
    <row r="35" spans="1:8" x14ac:dyDescent="0.25">
      <c r="A35" s="14" t="s">
        <v>3595</v>
      </c>
      <c r="B35">
        <v>335691411568</v>
      </c>
      <c r="C35" s="14" t="s">
        <v>11705</v>
      </c>
      <c r="D35">
        <v>132</v>
      </c>
      <c r="E35" s="14" t="s">
        <v>3935</v>
      </c>
      <c r="F35" s="14" t="s">
        <v>5319</v>
      </c>
      <c r="G35" s="14">
        <v>8</v>
      </c>
      <c r="H35" s="14"/>
    </row>
    <row r="36" spans="1:8" x14ac:dyDescent="0.25">
      <c r="A36" s="14" t="s">
        <v>4042</v>
      </c>
      <c r="B36">
        <v>335691433511</v>
      </c>
      <c r="C36" s="14" t="s">
        <v>11797</v>
      </c>
      <c r="D36">
        <v>132</v>
      </c>
      <c r="E36" s="14" t="s">
        <v>3935</v>
      </c>
      <c r="F36" s="14" t="s">
        <v>5319</v>
      </c>
      <c r="G36" s="14">
        <v>8</v>
      </c>
      <c r="H36" s="14"/>
    </row>
    <row r="37" spans="1:8" x14ac:dyDescent="0.25">
      <c r="A37" s="14" t="s">
        <v>4177</v>
      </c>
      <c r="B37">
        <v>335691530075</v>
      </c>
      <c r="C37" s="14" t="s">
        <v>11949</v>
      </c>
      <c r="D37">
        <v>132</v>
      </c>
      <c r="E37" s="14" t="s">
        <v>3935</v>
      </c>
      <c r="F37" s="14" t="s">
        <v>3936</v>
      </c>
      <c r="G37" s="14">
        <v>88</v>
      </c>
      <c r="H37" s="14"/>
    </row>
    <row r="38" spans="1:8" x14ac:dyDescent="0.25">
      <c r="A38" s="14" t="s">
        <v>4360</v>
      </c>
      <c r="B38">
        <v>335692283005</v>
      </c>
      <c r="C38" s="14" t="s">
        <v>12144</v>
      </c>
      <c r="D38">
        <v>132</v>
      </c>
      <c r="E38" s="14" t="s">
        <v>3935</v>
      </c>
      <c r="F38" s="14" t="s">
        <v>5319</v>
      </c>
      <c r="G38" s="14">
        <v>8</v>
      </c>
      <c r="H38" s="14"/>
    </row>
    <row r="39" spans="1:8" x14ac:dyDescent="0.25">
      <c r="A39" s="14" t="s">
        <v>4442</v>
      </c>
      <c r="B39">
        <v>335692304421</v>
      </c>
      <c r="C39" s="14" t="s">
        <v>12238</v>
      </c>
      <c r="D39">
        <v>132</v>
      </c>
      <c r="E39" s="14" t="s">
        <v>3935</v>
      </c>
      <c r="F39" s="14" t="s">
        <v>5319</v>
      </c>
      <c r="G39" s="14">
        <v>8</v>
      </c>
      <c r="H39" s="14"/>
    </row>
    <row r="40" spans="1:8" x14ac:dyDescent="0.25">
      <c r="A40" s="14" t="s">
        <v>4522</v>
      </c>
      <c r="B40">
        <v>335692325566</v>
      </c>
      <c r="C40" s="14" t="s">
        <v>12330</v>
      </c>
      <c r="D40">
        <v>132</v>
      </c>
      <c r="E40" s="14" t="s">
        <v>3935</v>
      </c>
      <c r="F40" s="14" t="s">
        <v>5319</v>
      </c>
      <c r="G40" s="14">
        <v>8</v>
      </c>
      <c r="H40" s="14"/>
    </row>
    <row r="41" spans="1:8" x14ac:dyDescent="0.25">
      <c r="A41" s="14" t="s">
        <v>4602</v>
      </c>
      <c r="B41">
        <v>335692346776</v>
      </c>
      <c r="C41" s="14" t="s">
        <v>12422</v>
      </c>
      <c r="D41">
        <v>132</v>
      </c>
      <c r="E41" s="14" t="s">
        <v>3935</v>
      </c>
      <c r="F41" s="14" t="s">
        <v>5319</v>
      </c>
      <c r="G41" s="14">
        <v>8</v>
      </c>
      <c r="H41" s="14"/>
    </row>
    <row r="42" spans="1:8" x14ac:dyDescent="0.25">
      <c r="A42" s="14" t="s">
        <v>4682</v>
      </c>
      <c r="B42">
        <v>335692369316</v>
      </c>
      <c r="C42" s="14" t="s">
        <v>12514</v>
      </c>
      <c r="D42">
        <v>132</v>
      </c>
      <c r="E42" s="14" t="s">
        <v>3935</v>
      </c>
      <c r="F42" s="14" t="s">
        <v>5319</v>
      </c>
      <c r="G42" s="14">
        <v>8</v>
      </c>
      <c r="H42" s="14"/>
    </row>
    <row r="43" spans="1:8" x14ac:dyDescent="0.25">
      <c r="A43" s="14" t="s">
        <v>4765</v>
      </c>
      <c r="B43">
        <v>335692390723</v>
      </c>
      <c r="C43" s="14" t="s">
        <v>12606</v>
      </c>
      <c r="D43">
        <v>132</v>
      </c>
      <c r="E43" s="14" t="s">
        <v>3935</v>
      </c>
      <c r="F43" s="14" t="s">
        <v>5319</v>
      </c>
      <c r="G43" s="14">
        <v>8</v>
      </c>
      <c r="H43" s="14"/>
    </row>
    <row r="44" spans="1:8" x14ac:dyDescent="0.25">
      <c r="A44" s="14" t="s">
        <v>4851</v>
      </c>
      <c r="B44">
        <v>335692412275</v>
      </c>
      <c r="C44" s="14" t="s">
        <v>12700</v>
      </c>
      <c r="D44">
        <v>132</v>
      </c>
      <c r="E44" s="14" t="s">
        <v>3935</v>
      </c>
      <c r="F44" s="14" t="s">
        <v>5319</v>
      </c>
      <c r="G44" s="14">
        <v>8</v>
      </c>
      <c r="H44" s="14"/>
    </row>
    <row r="45" spans="1:8" x14ac:dyDescent="0.25">
      <c r="A45" s="14" t="s">
        <v>4936</v>
      </c>
      <c r="B45">
        <v>335692433747</v>
      </c>
      <c r="C45" s="14" t="s">
        <v>12790</v>
      </c>
      <c r="D45">
        <v>132</v>
      </c>
      <c r="E45" s="14" t="s">
        <v>3935</v>
      </c>
      <c r="F45" s="14" t="s">
        <v>5319</v>
      </c>
      <c r="G45" s="14">
        <v>8</v>
      </c>
      <c r="H45" s="14"/>
    </row>
    <row r="46" spans="1:8" x14ac:dyDescent="0.25">
      <c r="A46" s="14" t="s">
        <v>5070</v>
      </c>
      <c r="B46">
        <v>335692530549</v>
      </c>
      <c r="C46" s="14" t="s">
        <v>12942</v>
      </c>
      <c r="D46">
        <v>132</v>
      </c>
      <c r="E46" s="14" t="s">
        <v>3935</v>
      </c>
      <c r="F46" s="14" t="s">
        <v>3936</v>
      </c>
      <c r="G46" s="14">
        <v>88</v>
      </c>
      <c r="H46" s="14"/>
    </row>
    <row r="47" spans="1:8" x14ac:dyDescent="0.25">
      <c r="A47" s="14" t="s">
        <v>5235</v>
      </c>
      <c r="B47">
        <v>335693283046</v>
      </c>
      <c r="C47" s="14" t="s">
        <v>13119</v>
      </c>
      <c r="D47">
        <v>132</v>
      </c>
      <c r="E47" s="14" t="s">
        <v>3935</v>
      </c>
      <c r="F47" s="14" t="s">
        <v>5319</v>
      </c>
      <c r="G47" s="14">
        <v>8</v>
      </c>
      <c r="H47" s="14"/>
    </row>
    <row r="48" spans="1:8" x14ac:dyDescent="0.25">
      <c r="A48" s="14" t="s">
        <v>5370</v>
      </c>
      <c r="B48">
        <v>335693305706</v>
      </c>
      <c r="C48" s="14" t="s">
        <v>13216</v>
      </c>
      <c r="D48">
        <v>132</v>
      </c>
      <c r="E48" s="14" t="s">
        <v>3935</v>
      </c>
      <c r="F48" s="14" t="s">
        <v>5319</v>
      </c>
      <c r="G48" s="14">
        <v>8</v>
      </c>
      <c r="H48" s="14"/>
    </row>
    <row r="49" spans="1:7" x14ac:dyDescent="0.25">
      <c r="A49" s="14" t="s">
        <v>5446</v>
      </c>
      <c r="B49">
        <v>335693326831</v>
      </c>
      <c r="C49" s="14" t="s">
        <v>13308</v>
      </c>
      <c r="D49">
        <v>132</v>
      </c>
      <c r="E49" s="14" t="s">
        <v>3935</v>
      </c>
      <c r="F49" s="14" t="s">
        <v>5319</v>
      </c>
      <c r="G49" s="14">
        <v>8</v>
      </c>
    </row>
    <row r="50" spans="1:7" x14ac:dyDescent="0.25">
      <c r="A50" s="14" t="s">
        <v>5522</v>
      </c>
      <c r="B50">
        <v>335693349292</v>
      </c>
      <c r="C50" s="14" t="s">
        <v>13400</v>
      </c>
      <c r="D50">
        <v>132</v>
      </c>
      <c r="E50" s="14" t="s">
        <v>3935</v>
      </c>
      <c r="F50" s="14" t="s">
        <v>5319</v>
      </c>
      <c r="G50" s="14">
        <v>8</v>
      </c>
    </row>
    <row r="51" spans="1:7" x14ac:dyDescent="0.25">
      <c r="A51" s="14" t="s">
        <v>5602</v>
      </c>
      <c r="B51">
        <v>335693370442</v>
      </c>
      <c r="C51" s="14" t="s">
        <v>13492</v>
      </c>
      <c r="D51">
        <v>132</v>
      </c>
      <c r="E51" s="14" t="s">
        <v>3935</v>
      </c>
      <c r="F51" s="14" t="s">
        <v>5319</v>
      </c>
      <c r="G51" s="14">
        <v>8</v>
      </c>
    </row>
    <row r="52" spans="1:7" x14ac:dyDescent="0.25">
      <c r="A52" s="14" t="s">
        <v>5682</v>
      </c>
      <c r="B52">
        <v>335693391666</v>
      </c>
      <c r="C52" s="14" t="s">
        <v>13584</v>
      </c>
      <c r="D52">
        <v>132</v>
      </c>
      <c r="E52" s="14" t="s">
        <v>3935</v>
      </c>
      <c r="F52" s="14" t="s">
        <v>5319</v>
      </c>
      <c r="G52" s="14">
        <v>8</v>
      </c>
    </row>
    <row r="53" spans="1:7" x14ac:dyDescent="0.25">
      <c r="A53" s="14" t="s">
        <v>5764</v>
      </c>
      <c r="B53">
        <v>335693413952</v>
      </c>
      <c r="C53" s="14" t="s">
        <v>13678</v>
      </c>
      <c r="D53">
        <v>132</v>
      </c>
      <c r="E53" s="14" t="s">
        <v>3935</v>
      </c>
      <c r="F53" s="14" t="s">
        <v>5319</v>
      </c>
      <c r="G53" s="14">
        <v>8</v>
      </c>
    </row>
    <row r="54" spans="1:7" x14ac:dyDescent="0.25">
      <c r="A54" s="14" t="s">
        <v>5844</v>
      </c>
      <c r="B54">
        <v>335693435160</v>
      </c>
      <c r="C54" s="14" t="s">
        <v>13768</v>
      </c>
      <c r="D54">
        <v>132</v>
      </c>
      <c r="E54" s="14" t="s">
        <v>3935</v>
      </c>
      <c r="F54" s="14" t="s">
        <v>5319</v>
      </c>
      <c r="G54" s="14">
        <v>8</v>
      </c>
    </row>
    <row r="55" spans="1:7" x14ac:dyDescent="0.25">
      <c r="A55" s="14" t="s">
        <v>5978</v>
      </c>
      <c r="B55">
        <v>335693532164</v>
      </c>
      <c r="C55" s="14" t="s">
        <v>13920</v>
      </c>
      <c r="D55">
        <v>132</v>
      </c>
      <c r="E55" s="14" t="s">
        <v>3935</v>
      </c>
      <c r="F55" s="14" t="s">
        <v>3936</v>
      </c>
      <c r="G55" s="14">
        <v>88</v>
      </c>
    </row>
    <row r="56" spans="1:7" x14ac:dyDescent="0.25">
      <c r="A56" s="14" t="s">
        <v>6158</v>
      </c>
      <c r="B56">
        <v>335694283001</v>
      </c>
      <c r="C56" s="14" t="s">
        <v>14114</v>
      </c>
      <c r="D56">
        <v>132</v>
      </c>
      <c r="E56" s="14" t="s">
        <v>3935</v>
      </c>
      <c r="F56" s="14" t="s">
        <v>5319</v>
      </c>
      <c r="G56" s="14">
        <v>8</v>
      </c>
    </row>
    <row r="57" spans="1:7" x14ac:dyDescent="0.25">
      <c r="A57" s="14" t="s">
        <v>6240</v>
      </c>
      <c r="B57">
        <v>335694304138</v>
      </c>
      <c r="C57" s="14" t="s">
        <v>14208</v>
      </c>
      <c r="D57">
        <v>132</v>
      </c>
      <c r="E57" s="14" t="s">
        <v>3935</v>
      </c>
      <c r="F57" s="14" t="s">
        <v>5319</v>
      </c>
      <c r="G57" s="14">
        <v>8</v>
      </c>
    </row>
    <row r="58" spans="1:7" x14ac:dyDescent="0.25">
      <c r="A58" s="14" t="s">
        <v>6321</v>
      </c>
      <c r="B58">
        <v>335694325534</v>
      </c>
      <c r="C58" s="14" t="s">
        <v>14300</v>
      </c>
      <c r="D58">
        <v>132</v>
      </c>
      <c r="E58" s="14" t="s">
        <v>3935</v>
      </c>
      <c r="F58" s="14" t="s">
        <v>5319</v>
      </c>
      <c r="G58" s="14">
        <v>8</v>
      </c>
    </row>
    <row r="59" spans="1:7" x14ac:dyDescent="0.25">
      <c r="A59" s="14" t="s">
        <v>6401</v>
      </c>
      <c r="B59">
        <v>335694346988</v>
      </c>
      <c r="C59" s="14" t="s">
        <v>14392</v>
      </c>
      <c r="D59">
        <v>132</v>
      </c>
      <c r="E59" s="14" t="s">
        <v>3935</v>
      </c>
      <c r="F59" s="14" t="s">
        <v>5319</v>
      </c>
      <c r="G59" s="14">
        <v>8</v>
      </c>
    </row>
    <row r="60" spans="1:7" x14ac:dyDescent="0.25">
      <c r="A60" s="14" t="s">
        <v>6483</v>
      </c>
      <c r="B60">
        <v>335694369281</v>
      </c>
      <c r="C60" s="14" t="s">
        <v>14484</v>
      </c>
      <c r="D60">
        <v>132</v>
      </c>
      <c r="E60" s="14" t="s">
        <v>3935</v>
      </c>
      <c r="F60" s="14" t="s">
        <v>5319</v>
      </c>
      <c r="G60" s="14">
        <v>8</v>
      </c>
    </row>
    <row r="61" spans="1:7" x14ac:dyDescent="0.25">
      <c r="A61" s="14" t="s">
        <v>6565</v>
      </c>
      <c r="B61">
        <v>335694390526</v>
      </c>
      <c r="C61" s="14" t="s">
        <v>14576</v>
      </c>
      <c r="D61">
        <v>132</v>
      </c>
      <c r="E61" s="14" t="s">
        <v>3935</v>
      </c>
      <c r="F61" s="14" t="s">
        <v>5319</v>
      </c>
      <c r="G61" s="14">
        <v>8</v>
      </c>
    </row>
    <row r="62" spans="1:7" x14ac:dyDescent="0.25">
      <c r="A62" s="14" t="s">
        <v>6649</v>
      </c>
      <c r="B62">
        <v>335694411671</v>
      </c>
      <c r="C62" s="14" t="s">
        <v>14670</v>
      </c>
      <c r="D62">
        <v>132</v>
      </c>
      <c r="E62" s="14" t="s">
        <v>3935</v>
      </c>
      <c r="F62" s="14" t="s">
        <v>5319</v>
      </c>
      <c r="G62" s="14">
        <v>8</v>
      </c>
    </row>
    <row r="63" spans="1:7" x14ac:dyDescent="0.25">
      <c r="A63" s="14" t="s">
        <v>6729</v>
      </c>
      <c r="B63">
        <v>335694433803</v>
      </c>
      <c r="C63" s="14" t="s">
        <v>14762</v>
      </c>
      <c r="D63">
        <v>132</v>
      </c>
      <c r="E63" s="14" t="s">
        <v>3935</v>
      </c>
      <c r="F63" s="14" t="s">
        <v>5319</v>
      </c>
      <c r="G63" s="14">
        <v>8</v>
      </c>
    </row>
    <row r="64" spans="1:7" x14ac:dyDescent="0.25">
      <c r="A64" s="14" t="s">
        <v>6862</v>
      </c>
      <c r="B64">
        <v>335694531020</v>
      </c>
      <c r="C64" s="14" t="s">
        <v>14914</v>
      </c>
      <c r="D64">
        <v>132</v>
      </c>
      <c r="E64" s="14" t="s">
        <v>3935</v>
      </c>
      <c r="F64" s="14" t="s">
        <v>3936</v>
      </c>
      <c r="G64" s="14">
        <v>88</v>
      </c>
    </row>
    <row r="65" spans="1:7" x14ac:dyDescent="0.25">
      <c r="A65" s="14" t="s">
        <v>7174</v>
      </c>
      <c r="B65">
        <v>335694769256</v>
      </c>
      <c r="C65" s="14" t="s">
        <v>15276</v>
      </c>
      <c r="D65">
        <v>132</v>
      </c>
      <c r="E65" s="14" t="s">
        <v>3935</v>
      </c>
      <c r="F65" s="14" t="s">
        <v>3936</v>
      </c>
      <c r="G65" s="14">
        <v>235</v>
      </c>
    </row>
    <row r="66" spans="1:7" x14ac:dyDescent="0.25">
      <c r="A66" s="14" t="s">
        <v>7350</v>
      </c>
      <c r="B66">
        <v>335694835856</v>
      </c>
      <c r="C66" s="14" t="s">
        <v>15477</v>
      </c>
      <c r="D66">
        <v>132</v>
      </c>
      <c r="E66" s="14" t="s">
        <v>3935</v>
      </c>
      <c r="F66" s="14" t="s">
        <v>3936</v>
      </c>
      <c r="G66" s="14">
        <v>59</v>
      </c>
    </row>
  </sheetData>
  <phoneticPr fontId="3" type="noConversion"/>
  <pageMargins left="0.7" right="0.7" top="0.75" bottom="0.75" header="0.3" footer="0.3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2332B-2126-4F21-905A-7200D7FC6CF1}">
  <dimension ref="A1:L303"/>
  <sheetViews>
    <sheetView topLeftCell="A259" workbookViewId="0">
      <selection activeCell="A294" sqref="A294"/>
    </sheetView>
  </sheetViews>
  <sheetFormatPr defaultColWidth="9.140625" defaultRowHeight="15" x14ac:dyDescent="0.25"/>
  <cols>
    <col min="1" max="1" width="40.140625" style="31" bestFit="1" customWidth="1"/>
    <col min="2" max="3" width="9.140625" style="32"/>
    <col min="4" max="4" width="15.85546875" style="36" bestFit="1" customWidth="1"/>
    <col min="7" max="7" width="106" customWidth="1"/>
    <col min="8" max="8" width="13" style="50" customWidth="1"/>
    <col min="10" max="10" width="9.140625" style="52"/>
    <col min="11" max="11" width="10" style="34" customWidth="1"/>
    <col min="12" max="14" width="9.140625" style="34"/>
    <col min="15" max="15" width="25.42578125" style="34" bestFit="1" customWidth="1"/>
    <col min="16" max="16384" width="9.140625" style="34"/>
  </cols>
  <sheetData>
    <row r="1" spans="1:12" s="28" customFormat="1" x14ac:dyDescent="0.25">
      <c r="A1" s="28" t="s">
        <v>3706</v>
      </c>
      <c r="B1" s="28" t="s">
        <v>3707</v>
      </c>
      <c r="C1" s="28" t="s">
        <v>3708</v>
      </c>
      <c r="D1" s="29" t="s">
        <v>3709</v>
      </c>
      <c r="E1" s="28" t="s">
        <v>3710</v>
      </c>
      <c r="F1" s="28" t="s">
        <v>22610</v>
      </c>
      <c r="G1" s="30" t="s">
        <v>3711</v>
      </c>
      <c r="H1" s="30">
        <f ca="1">LEN(G2)</f>
        <v>74</v>
      </c>
      <c r="I1" s="30"/>
      <c r="J1" s="55" t="s">
        <v>22612</v>
      </c>
    </row>
    <row r="2" spans="1:12" ht="15" customHeight="1" x14ac:dyDescent="0.25">
      <c r="A2" s="31" t="s">
        <v>3712</v>
      </c>
      <c r="B2" s="32">
        <v>0</v>
      </c>
      <c r="C2" s="32" t="str">
        <f>DEC2HEX(B2)</f>
        <v>0</v>
      </c>
      <c r="D2" s="33">
        <v>0</v>
      </c>
      <c r="E2">
        <v>1</v>
      </c>
      <c r="F2">
        <f>IF(MOD(_xlfn.FLOOR.MATH(Table2[[#This Row],[DEC]]/4),2),_xlfn.FLOOR.MATH(Table2[[#This Row],[DEC]]/4)-1,_xlfn.FLOOR.MATH(Table2[[#This Row],[DEC]]/4)+1)</f>
        <v>1</v>
      </c>
      <c r="G2" s="43" t="str">
        <f ca="1">_xlfn.CONCAT(mask!G:G)</f>
        <v>80FF6702BCFB033E00C78F3FFFBF0001000000FFFFFFFFFFFFFDF7FFFFFFFFFFFF7FFCFFFF</v>
      </c>
      <c r="H2" s="54" t="str">
        <f ca="1" xml:space="preserve"> "OUTPUT" &amp; " " &amp; H1/2 &amp; "bytes"</f>
        <v>OUTPUT 37bytes</v>
      </c>
      <c r="J2" s="52" cm="1">
        <f t="array" ref="J2">IF(_xlfn.BITAND(HEX2DEC(MID(MASK_INPUT,Table2[[#This Row],[NIBBLE_CNT]]+1,1)),_xlfn.BITLSHIFT(1,MOD(Table2[[#This Row],[DEC]],4))),1,0)</f>
        <v>0</v>
      </c>
      <c r="L2"/>
    </row>
    <row r="3" spans="1:12" ht="15" customHeight="1" x14ac:dyDescent="0.25">
      <c r="A3" s="31" t="s">
        <v>3713</v>
      </c>
      <c r="B3" s="32">
        <v>1</v>
      </c>
      <c r="C3" s="32" t="str">
        <f t="shared" ref="C3:C66" si="0">DEC2HEX(B3)</f>
        <v>1</v>
      </c>
      <c r="D3" s="33">
        <v>0</v>
      </c>
      <c r="E3">
        <f t="shared" ref="E3:E66" si="1">IF(MOD(B3,8)=0,E2+1,E2)</f>
        <v>1</v>
      </c>
      <c r="F3">
        <f>IF(MOD(_xlfn.FLOOR.MATH(Table2[[#This Row],[DEC]]/4),2),_xlfn.FLOOR.MATH(Table2[[#This Row],[DEC]]/4)-1,_xlfn.FLOOR.MATH(Table2[[#This Row],[DEC]]/4)+1)</f>
        <v>1</v>
      </c>
      <c r="G3" s="44"/>
      <c r="H3" s="54"/>
      <c r="J3" s="52" cm="1">
        <f t="array" ref="J3">IF(_xlfn.BITAND(HEX2DEC(MID(MASK_INPUT,Table2[[#This Row],[NIBBLE_CNT]]+1,1)),_xlfn.BITLSHIFT(1,MOD(Table2[[#This Row],[DEC]],4))),1,0)</f>
        <v>0</v>
      </c>
      <c r="L3"/>
    </row>
    <row r="4" spans="1:12" ht="15" customHeight="1" x14ac:dyDescent="0.25">
      <c r="A4" s="31" t="s">
        <v>3714</v>
      </c>
      <c r="B4" s="32">
        <v>2</v>
      </c>
      <c r="C4" s="32" t="str">
        <f t="shared" si="0"/>
        <v>2</v>
      </c>
      <c r="D4" s="33">
        <v>0</v>
      </c>
      <c r="E4">
        <f t="shared" si="1"/>
        <v>1</v>
      </c>
      <c r="F4">
        <f>IF(MOD(_xlfn.FLOOR.MATH(Table2[[#This Row],[DEC]]/4),2),_xlfn.FLOOR.MATH(Table2[[#This Row],[DEC]]/4)-1,_xlfn.FLOOR.MATH(Table2[[#This Row],[DEC]]/4)+1)</f>
        <v>1</v>
      </c>
      <c r="G4" s="45"/>
      <c r="H4" s="54"/>
      <c r="J4" s="52" cm="1">
        <f t="array" ref="J4">IF(_xlfn.BITAND(HEX2DEC(MID(MASK_INPUT,Table2[[#This Row],[NIBBLE_CNT]]+1,1)),_xlfn.BITLSHIFT(1,MOD(Table2[[#This Row],[DEC]],4))),1,0)</f>
        <v>0</v>
      </c>
      <c r="L4"/>
    </row>
    <row r="5" spans="1:12" ht="15" customHeight="1" x14ac:dyDescent="0.25">
      <c r="A5" s="31" t="s">
        <v>3715</v>
      </c>
      <c r="B5" s="32">
        <v>3</v>
      </c>
      <c r="C5" s="32" t="str">
        <f t="shared" si="0"/>
        <v>3</v>
      </c>
      <c r="D5" s="33">
        <v>0</v>
      </c>
      <c r="E5">
        <f t="shared" si="1"/>
        <v>1</v>
      </c>
      <c r="F5">
        <f>IF(MOD(_xlfn.FLOOR.MATH(Table2[[#This Row],[DEC]]/4),2),_xlfn.FLOOR.MATH(Table2[[#This Row],[DEC]]/4)-1,_xlfn.FLOOR.MATH(Table2[[#This Row],[DEC]]/4)+1)</f>
        <v>1</v>
      </c>
      <c r="J5" s="52" cm="1">
        <f t="array" ref="J5">IF(_xlfn.BITAND(HEX2DEC(MID(MASK_INPUT,Table2[[#This Row],[NIBBLE_CNT]]+1,1)),_xlfn.BITLSHIFT(1,MOD(Table2[[#This Row],[DEC]],4))),1,0)</f>
        <v>0</v>
      </c>
      <c r="L5"/>
    </row>
    <row r="6" spans="1:12" x14ac:dyDescent="0.25">
      <c r="A6" s="31" t="s">
        <v>3716</v>
      </c>
      <c r="B6" s="32">
        <v>4</v>
      </c>
      <c r="C6" s="32" t="str">
        <f t="shared" si="0"/>
        <v>4</v>
      </c>
      <c r="D6" s="33">
        <v>0</v>
      </c>
      <c r="E6">
        <f t="shared" si="1"/>
        <v>1</v>
      </c>
      <c r="F6">
        <f>IF(MOD(_xlfn.FLOOR.MATH(Table2[[#This Row],[DEC]]/4),2),_xlfn.FLOOR.MATH(Table2[[#This Row],[DEC]]/4)-1,_xlfn.FLOOR.MATH(Table2[[#This Row],[DEC]]/4)+1)</f>
        <v>0</v>
      </c>
      <c r="G6" s="49" t="s">
        <v>22607</v>
      </c>
      <c r="H6" s="51" t="s">
        <v>22608</v>
      </c>
      <c r="J6" s="52" cm="1">
        <f t="array" ref="J6">IF(_xlfn.BITAND(HEX2DEC(MID(MASK_INPUT,Table2[[#This Row],[NIBBLE_CNT]]+1,1)),_xlfn.BITLSHIFT(1,MOD(Table2[[#This Row],[DEC]],4))),1,0)</f>
        <v>0</v>
      </c>
      <c r="L6"/>
    </row>
    <row r="7" spans="1:12" ht="15" customHeight="1" x14ac:dyDescent="0.25">
      <c r="A7" s="31" t="s">
        <v>3717</v>
      </c>
      <c r="B7" s="32">
        <v>5</v>
      </c>
      <c r="C7" s="32" t="str">
        <f t="shared" si="0"/>
        <v>5</v>
      </c>
      <c r="D7" s="33">
        <v>0</v>
      </c>
      <c r="E7">
        <f t="shared" si="1"/>
        <v>1</v>
      </c>
      <c r="F7">
        <f>IF(MOD(_xlfn.FLOOR.MATH(Table2[[#This Row],[DEC]]/4),2),_xlfn.FLOOR.MATH(Table2[[#This Row],[DEC]]/4)-1,_xlfn.FLOOR.MATH(Table2[[#This Row],[DEC]]/4)+1)</f>
        <v>0</v>
      </c>
      <c r="G7" s="49"/>
      <c r="H7" s="51"/>
      <c r="J7" s="52" cm="1">
        <f t="array" ref="J7">IF(_xlfn.BITAND(HEX2DEC(MID(MASK_INPUT,Table2[[#This Row],[NIBBLE_CNT]]+1,1)),_xlfn.BITLSHIFT(1,MOD(Table2[[#This Row],[DEC]],4))),1,0)</f>
        <v>0</v>
      </c>
    </row>
    <row r="8" spans="1:12" ht="15" customHeight="1" x14ac:dyDescent="0.25">
      <c r="A8" s="31" t="s">
        <v>3718</v>
      </c>
      <c r="B8" s="32">
        <v>6</v>
      </c>
      <c r="C8" s="32" t="str">
        <f t="shared" si="0"/>
        <v>6</v>
      </c>
      <c r="D8" s="33">
        <v>0</v>
      </c>
      <c r="E8">
        <f t="shared" si="1"/>
        <v>1</v>
      </c>
      <c r="F8">
        <f>IF(MOD(_xlfn.FLOOR.MATH(Table2[[#This Row],[DEC]]/4),2),_xlfn.FLOOR.MATH(Table2[[#This Row],[DEC]]/4)-1,_xlfn.FLOOR.MATH(Table2[[#This Row],[DEC]]/4)+1)</f>
        <v>0</v>
      </c>
      <c r="J8" s="52" cm="1">
        <f t="array" ref="J8">IF(_xlfn.BITAND(HEX2DEC(MID(MASK_INPUT,Table2[[#This Row],[NIBBLE_CNT]]+1,1)),_xlfn.BITLSHIFT(1,MOD(Table2[[#This Row],[DEC]],4))),1,0)</f>
        <v>0</v>
      </c>
    </row>
    <row r="9" spans="1:12" ht="15" customHeight="1" x14ac:dyDescent="0.25">
      <c r="A9" s="31" t="s">
        <v>3719</v>
      </c>
      <c r="B9" s="32">
        <v>7</v>
      </c>
      <c r="C9" s="32" t="str">
        <f t="shared" si="0"/>
        <v>7</v>
      </c>
      <c r="D9" s="33">
        <v>1</v>
      </c>
      <c r="E9">
        <f t="shared" si="1"/>
        <v>1</v>
      </c>
      <c r="F9">
        <f>IF(MOD(_xlfn.FLOOR.MATH(Table2[[#This Row],[DEC]]/4),2),_xlfn.FLOOR.MATH(Table2[[#This Row],[DEC]]/4)-1,_xlfn.FLOOR.MATH(Table2[[#This Row],[DEC]]/4)+1)</f>
        <v>0</v>
      </c>
      <c r="G9" s="46" t="s">
        <v>22611</v>
      </c>
      <c r="H9" s="53" t="str">
        <f xml:space="preserve"> "INPUT " &amp; LEN(G9)/2 &amp; " bytes"</f>
        <v>INPUT 37 bytes</v>
      </c>
      <c r="J9" s="52" cm="1">
        <f t="array" ref="J9">IF(_xlfn.BITAND(HEX2DEC(MID(MASK_INPUT,Table2[[#This Row],[NIBBLE_CNT]]+1,1)),_xlfn.BITLSHIFT(1,MOD(Table2[[#This Row],[DEC]],4))),1,0)</f>
        <v>1</v>
      </c>
    </row>
    <row r="10" spans="1:12" ht="17.25" customHeight="1" x14ac:dyDescent="0.25">
      <c r="A10" s="31" t="s">
        <v>3720</v>
      </c>
      <c r="B10" s="32">
        <v>8</v>
      </c>
      <c r="C10" s="32" t="str">
        <f t="shared" si="0"/>
        <v>8</v>
      </c>
      <c r="D10" s="33">
        <v>1</v>
      </c>
      <c r="E10">
        <f t="shared" si="1"/>
        <v>2</v>
      </c>
      <c r="F10">
        <f>IF(MOD(_xlfn.FLOOR.MATH(Table2[[#This Row],[DEC]]/4),2),_xlfn.FLOOR.MATH(Table2[[#This Row],[DEC]]/4)-1,_xlfn.FLOOR.MATH(Table2[[#This Row],[DEC]]/4)+1)</f>
        <v>3</v>
      </c>
      <c r="G10" s="47"/>
      <c r="H10" s="53"/>
      <c r="J10" s="52" cm="1">
        <f t="array" ref="J10">IF(_xlfn.BITAND(HEX2DEC(MID(MASK_INPUT,Table2[[#This Row],[NIBBLE_CNT]]+1,1)),_xlfn.BITLSHIFT(1,MOD(Table2[[#This Row],[DEC]],4))),1,0)</f>
        <v>1</v>
      </c>
    </row>
    <row r="11" spans="1:12" ht="15" customHeight="1" x14ac:dyDescent="0.25">
      <c r="A11" s="31" t="s">
        <v>3721</v>
      </c>
      <c r="B11" s="32">
        <v>9</v>
      </c>
      <c r="C11" s="32" t="str">
        <f t="shared" si="0"/>
        <v>9</v>
      </c>
      <c r="D11" s="33">
        <v>1</v>
      </c>
      <c r="E11">
        <f t="shared" si="1"/>
        <v>2</v>
      </c>
      <c r="F11">
        <f>IF(MOD(_xlfn.FLOOR.MATH(Table2[[#This Row],[DEC]]/4),2),_xlfn.FLOOR.MATH(Table2[[#This Row],[DEC]]/4)-1,_xlfn.FLOOR.MATH(Table2[[#This Row],[DEC]]/4)+1)</f>
        <v>3</v>
      </c>
      <c r="G11" s="48"/>
      <c r="H11" s="53"/>
      <c r="J11" s="52" cm="1">
        <f t="array" ref="J11">IF(_xlfn.BITAND(HEX2DEC(MID(MASK_INPUT,Table2[[#This Row],[NIBBLE_CNT]]+1,1)),_xlfn.BITLSHIFT(1,MOD(Table2[[#This Row],[DEC]],4))),1,0)</f>
        <v>1</v>
      </c>
    </row>
    <row r="12" spans="1:12" ht="15" customHeight="1" x14ac:dyDescent="0.25">
      <c r="A12" s="31" t="s">
        <v>3722</v>
      </c>
      <c r="B12" s="32">
        <v>10</v>
      </c>
      <c r="C12" s="32" t="str">
        <f t="shared" si="0"/>
        <v>A</v>
      </c>
      <c r="D12" s="33">
        <v>1</v>
      </c>
      <c r="E12">
        <f t="shared" si="1"/>
        <v>2</v>
      </c>
      <c r="F12">
        <f>IF(MOD(_xlfn.FLOOR.MATH(Table2[[#This Row],[DEC]]/4),2),_xlfn.FLOOR.MATH(Table2[[#This Row],[DEC]]/4)-1,_xlfn.FLOOR.MATH(Table2[[#This Row],[DEC]]/4)+1)</f>
        <v>3</v>
      </c>
      <c r="J12" s="52" cm="1">
        <f t="array" ref="J12">IF(_xlfn.BITAND(HEX2DEC(MID(MASK_INPUT,Table2[[#This Row],[NIBBLE_CNT]]+1,1)),_xlfn.BITLSHIFT(1,MOD(Table2[[#This Row],[DEC]],4))),1,0)</f>
        <v>1</v>
      </c>
    </row>
    <row r="13" spans="1:12" ht="15" customHeight="1" x14ac:dyDescent="0.25">
      <c r="A13" s="31" t="s">
        <v>3723</v>
      </c>
      <c r="B13" s="32">
        <v>11</v>
      </c>
      <c r="C13" s="32" t="str">
        <f t="shared" si="0"/>
        <v>B</v>
      </c>
      <c r="D13" s="33">
        <v>1</v>
      </c>
      <c r="E13">
        <f t="shared" si="1"/>
        <v>2</v>
      </c>
      <c r="F13">
        <f>IF(MOD(_xlfn.FLOOR.MATH(Table2[[#This Row],[DEC]]/4),2),_xlfn.FLOOR.MATH(Table2[[#This Row],[DEC]]/4)-1,_xlfn.FLOOR.MATH(Table2[[#This Row],[DEC]]/4)+1)</f>
        <v>3</v>
      </c>
      <c r="J13" s="52" cm="1">
        <f t="array" ref="J13">IF(_xlfn.BITAND(HEX2DEC(MID(MASK_INPUT,Table2[[#This Row],[NIBBLE_CNT]]+1,1)),_xlfn.BITLSHIFT(1,MOD(Table2[[#This Row],[DEC]],4))),1,0)</f>
        <v>1</v>
      </c>
    </row>
    <row r="14" spans="1:12" x14ac:dyDescent="0.25">
      <c r="A14" s="31" t="s">
        <v>3724</v>
      </c>
      <c r="B14" s="32">
        <v>12</v>
      </c>
      <c r="C14" s="32" t="str">
        <f t="shared" si="0"/>
        <v>C</v>
      </c>
      <c r="D14" s="33">
        <v>1</v>
      </c>
      <c r="E14">
        <f t="shared" si="1"/>
        <v>2</v>
      </c>
      <c r="F14">
        <f>IF(MOD(_xlfn.FLOOR.MATH(Table2[[#This Row],[DEC]]/4),2),_xlfn.FLOOR.MATH(Table2[[#This Row],[DEC]]/4)-1,_xlfn.FLOOR.MATH(Table2[[#This Row],[DEC]]/4)+1)</f>
        <v>2</v>
      </c>
      <c r="G14" t="s">
        <v>22611</v>
      </c>
      <c r="J14" s="52" cm="1">
        <f t="array" ref="J14">IF(_xlfn.BITAND(HEX2DEC(MID(MASK_INPUT,Table2[[#This Row],[NIBBLE_CNT]]+1,1)),_xlfn.BITLSHIFT(1,MOD(Table2[[#This Row],[DEC]],4))),1,0)</f>
        <v>1</v>
      </c>
    </row>
    <row r="15" spans="1:12" x14ac:dyDescent="0.25">
      <c r="A15" s="31" t="s">
        <v>3725</v>
      </c>
      <c r="B15" s="32">
        <v>13</v>
      </c>
      <c r="C15" s="32" t="str">
        <f t="shared" si="0"/>
        <v>D</v>
      </c>
      <c r="D15" s="33">
        <v>1</v>
      </c>
      <c r="E15">
        <f t="shared" si="1"/>
        <v>2</v>
      </c>
      <c r="F15">
        <f>IF(MOD(_xlfn.FLOOR.MATH(Table2[[#This Row],[DEC]]/4),2),_xlfn.FLOOR.MATH(Table2[[#This Row],[DEC]]/4)-1,_xlfn.FLOOR.MATH(Table2[[#This Row],[DEC]]/4)+1)</f>
        <v>2</v>
      </c>
      <c r="J15" s="52" cm="1">
        <f t="array" ref="J15">IF(_xlfn.BITAND(HEX2DEC(MID(MASK_INPUT,Table2[[#This Row],[NIBBLE_CNT]]+1,1)),_xlfn.BITLSHIFT(1,MOD(Table2[[#This Row],[DEC]],4))),1,0)</f>
        <v>1</v>
      </c>
    </row>
    <row r="16" spans="1:12" x14ac:dyDescent="0.25">
      <c r="A16" s="31" t="s">
        <v>3726</v>
      </c>
      <c r="B16" s="32">
        <v>14</v>
      </c>
      <c r="C16" s="32" t="str">
        <f t="shared" si="0"/>
        <v>E</v>
      </c>
      <c r="D16" s="33">
        <v>1</v>
      </c>
      <c r="E16">
        <f t="shared" si="1"/>
        <v>2</v>
      </c>
      <c r="F16">
        <f>IF(MOD(_xlfn.FLOOR.MATH(Table2[[#This Row],[DEC]]/4),2),_xlfn.FLOOR.MATH(Table2[[#This Row],[DEC]]/4)-1,_xlfn.FLOOR.MATH(Table2[[#This Row],[DEC]]/4)+1)</f>
        <v>2</v>
      </c>
      <c r="J16" s="52" cm="1">
        <f t="array" ref="J16">IF(_xlfn.BITAND(HEX2DEC(MID(MASK_INPUT,Table2[[#This Row],[NIBBLE_CNT]]+1,1)),_xlfn.BITLSHIFT(1,MOD(Table2[[#This Row],[DEC]],4))),1,0)</f>
        <v>1</v>
      </c>
    </row>
    <row r="17" spans="1:10" x14ac:dyDescent="0.25">
      <c r="A17" s="31" t="s">
        <v>3727</v>
      </c>
      <c r="B17" s="32">
        <v>15</v>
      </c>
      <c r="C17" s="32" t="str">
        <f t="shared" si="0"/>
        <v>F</v>
      </c>
      <c r="D17" s="33">
        <v>1</v>
      </c>
      <c r="E17">
        <f t="shared" si="1"/>
        <v>2</v>
      </c>
      <c r="F17">
        <f>IF(MOD(_xlfn.FLOOR.MATH(Table2[[#This Row],[DEC]]/4),2),_xlfn.FLOOR.MATH(Table2[[#This Row],[DEC]]/4)-1,_xlfn.FLOOR.MATH(Table2[[#This Row],[DEC]]/4)+1)</f>
        <v>2</v>
      </c>
      <c r="J17" s="52" cm="1">
        <f t="array" ref="J17">IF(_xlfn.BITAND(HEX2DEC(MID(MASK_INPUT,Table2[[#This Row],[NIBBLE_CNT]]+1,1)),_xlfn.BITLSHIFT(1,MOD(Table2[[#This Row],[DEC]],4))),1,0)</f>
        <v>1</v>
      </c>
    </row>
    <row r="18" spans="1:10" x14ac:dyDescent="0.25">
      <c r="A18" s="31" t="s">
        <v>3728</v>
      </c>
      <c r="B18" s="32">
        <v>16</v>
      </c>
      <c r="C18" s="32" t="str">
        <f t="shared" si="0"/>
        <v>10</v>
      </c>
      <c r="D18" s="33">
        <v>1</v>
      </c>
      <c r="E18">
        <f t="shared" si="1"/>
        <v>3</v>
      </c>
      <c r="F18">
        <f>IF(MOD(_xlfn.FLOOR.MATH(Table2[[#This Row],[DEC]]/4),2),_xlfn.FLOOR.MATH(Table2[[#This Row],[DEC]]/4)-1,_xlfn.FLOOR.MATH(Table2[[#This Row],[DEC]]/4)+1)</f>
        <v>5</v>
      </c>
      <c r="J18" s="52" cm="1">
        <f t="array" ref="J18">IF(_xlfn.BITAND(HEX2DEC(MID(MASK_INPUT,Table2[[#This Row],[NIBBLE_CNT]]+1,1)),_xlfn.BITLSHIFT(1,MOD(Table2[[#This Row],[DEC]],4))),1,0)</f>
        <v>1</v>
      </c>
    </row>
    <row r="19" spans="1:10" x14ac:dyDescent="0.25">
      <c r="A19" s="31" t="s">
        <v>3729</v>
      </c>
      <c r="B19" s="32">
        <v>17</v>
      </c>
      <c r="C19" s="32" t="str">
        <f t="shared" si="0"/>
        <v>11</v>
      </c>
      <c r="D19" s="33">
        <v>1</v>
      </c>
      <c r="E19">
        <f t="shared" si="1"/>
        <v>3</v>
      </c>
      <c r="F19">
        <f>IF(MOD(_xlfn.FLOOR.MATH(Table2[[#This Row],[DEC]]/4),2),_xlfn.FLOOR.MATH(Table2[[#This Row],[DEC]]/4)-1,_xlfn.FLOOR.MATH(Table2[[#This Row],[DEC]]/4)+1)</f>
        <v>5</v>
      </c>
      <c r="J19" s="52" cm="1">
        <f t="array" ref="J19">IF(_xlfn.BITAND(HEX2DEC(MID(MASK_INPUT,Table2[[#This Row],[NIBBLE_CNT]]+1,1)),_xlfn.BITLSHIFT(1,MOD(Table2[[#This Row],[DEC]],4))),1,0)</f>
        <v>1</v>
      </c>
    </row>
    <row r="20" spans="1:10" x14ac:dyDescent="0.25">
      <c r="A20" s="31" t="s">
        <v>3730</v>
      </c>
      <c r="B20" s="32">
        <v>18</v>
      </c>
      <c r="C20" s="32" t="str">
        <f t="shared" si="0"/>
        <v>12</v>
      </c>
      <c r="D20" s="33">
        <v>1</v>
      </c>
      <c r="E20">
        <f t="shared" si="1"/>
        <v>3</v>
      </c>
      <c r="F20">
        <f>IF(MOD(_xlfn.FLOOR.MATH(Table2[[#This Row],[DEC]]/4),2),_xlfn.FLOOR.MATH(Table2[[#This Row],[DEC]]/4)-1,_xlfn.FLOOR.MATH(Table2[[#This Row],[DEC]]/4)+1)</f>
        <v>5</v>
      </c>
      <c r="J20" s="52" cm="1">
        <f t="array" ref="J20">IF(_xlfn.BITAND(HEX2DEC(MID(MASK_INPUT,Table2[[#This Row],[NIBBLE_CNT]]+1,1)),_xlfn.BITLSHIFT(1,MOD(Table2[[#This Row],[DEC]],4))),1,0)</f>
        <v>1</v>
      </c>
    </row>
    <row r="21" spans="1:10" x14ac:dyDescent="0.25">
      <c r="A21" s="31" t="s">
        <v>3731</v>
      </c>
      <c r="B21" s="32">
        <v>19</v>
      </c>
      <c r="C21" s="32" t="str">
        <f t="shared" si="0"/>
        <v>13</v>
      </c>
      <c r="D21" s="33">
        <v>0</v>
      </c>
      <c r="E21">
        <f t="shared" si="1"/>
        <v>3</v>
      </c>
      <c r="F21">
        <f>IF(MOD(_xlfn.FLOOR.MATH(Table2[[#This Row],[DEC]]/4),2),_xlfn.FLOOR.MATH(Table2[[#This Row],[DEC]]/4)-1,_xlfn.FLOOR.MATH(Table2[[#This Row],[DEC]]/4)+1)</f>
        <v>5</v>
      </c>
      <c r="J21" s="52" cm="1">
        <f t="array" ref="J21">IF(_xlfn.BITAND(HEX2DEC(MID(MASK_INPUT,Table2[[#This Row],[NIBBLE_CNT]]+1,1)),_xlfn.BITLSHIFT(1,MOD(Table2[[#This Row],[DEC]],4))),1,0)</f>
        <v>0</v>
      </c>
    </row>
    <row r="22" spans="1:10" x14ac:dyDescent="0.25">
      <c r="A22" s="31" t="s">
        <v>3732</v>
      </c>
      <c r="B22" s="32">
        <v>20</v>
      </c>
      <c r="C22" s="32" t="str">
        <f t="shared" si="0"/>
        <v>14</v>
      </c>
      <c r="D22" s="33">
        <v>0</v>
      </c>
      <c r="E22">
        <f t="shared" si="1"/>
        <v>3</v>
      </c>
      <c r="F22">
        <f>IF(MOD(_xlfn.FLOOR.MATH(Table2[[#This Row],[DEC]]/4),2),_xlfn.FLOOR.MATH(Table2[[#This Row],[DEC]]/4)-1,_xlfn.FLOOR.MATH(Table2[[#This Row],[DEC]]/4)+1)</f>
        <v>4</v>
      </c>
      <c r="J22" s="52" cm="1">
        <f t="array" ref="J22">IF(_xlfn.BITAND(HEX2DEC(MID(MASK_INPUT,Table2[[#This Row],[NIBBLE_CNT]]+1,1)),_xlfn.BITLSHIFT(1,MOD(Table2[[#This Row],[DEC]],4))),1,0)</f>
        <v>0</v>
      </c>
    </row>
    <row r="23" spans="1:10" x14ac:dyDescent="0.25">
      <c r="A23" s="31" t="s">
        <v>3733</v>
      </c>
      <c r="B23" s="32">
        <v>21</v>
      </c>
      <c r="C23" s="32" t="str">
        <f t="shared" si="0"/>
        <v>15</v>
      </c>
      <c r="D23" s="33">
        <v>1</v>
      </c>
      <c r="E23">
        <f t="shared" si="1"/>
        <v>3</v>
      </c>
      <c r="F23">
        <f>IF(MOD(_xlfn.FLOOR.MATH(Table2[[#This Row],[DEC]]/4),2),_xlfn.FLOOR.MATH(Table2[[#This Row],[DEC]]/4)-1,_xlfn.FLOOR.MATH(Table2[[#This Row],[DEC]]/4)+1)</f>
        <v>4</v>
      </c>
      <c r="J23" s="52" cm="1">
        <f t="array" ref="J23">IF(_xlfn.BITAND(HEX2DEC(MID(MASK_INPUT,Table2[[#This Row],[NIBBLE_CNT]]+1,1)),_xlfn.BITLSHIFT(1,MOD(Table2[[#This Row],[DEC]],4))),1,0)</f>
        <v>1</v>
      </c>
    </row>
    <row r="24" spans="1:10" x14ac:dyDescent="0.25">
      <c r="A24" s="31" t="s">
        <v>3734</v>
      </c>
      <c r="B24" s="32">
        <v>22</v>
      </c>
      <c r="C24" s="32" t="str">
        <f t="shared" si="0"/>
        <v>16</v>
      </c>
      <c r="D24" s="33">
        <v>1</v>
      </c>
      <c r="E24">
        <f t="shared" si="1"/>
        <v>3</v>
      </c>
      <c r="F24">
        <f>IF(MOD(_xlfn.FLOOR.MATH(Table2[[#This Row],[DEC]]/4),2),_xlfn.FLOOR.MATH(Table2[[#This Row],[DEC]]/4)-1,_xlfn.FLOOR.MATH(Table2[[#This Row],[DEC]]/4)+1)</f>
        <v>4</v>
      </c>
      <c r="J24" s="52" cm="1">
        <f t="array" ref="J24">IF(_xlfn.BITAND(HEX2DEC(MID(MASK_INPUT,Table2[[#This Row],[NIBBLE_CNT]]+1,1)),_xlfn.BITLSHIFT(1,MOD(Table2[[#This Row],[DEC]],4))),1,0)</f>
        <v>1</v>
      </c>
    </row>
    <row r="25" spans="1:10" x14ac:dyDescent="0.25">
      <c r="A25" s="31" t="s">
        <v>3735</v>
      </c>
      <c r="B25" s="32">
        <v>23</v>
      </c>
      <c r="C25" s="32" t="str">
        <f t="shared" si="0"/>
        <v>17</v>
      </c>
      <c r="D25" s="33">
        <v>0</v>
      </c>
      <c r="E25">
        <f t="shared" si="1"/>
        <v>3</v>
      </c>
      <c r="F25">
        <f>IF(MOD(_xlfn.FLOOR.MATH(Table2[[#This Row],[DEC]]/4),2),_xlfn.FLOOR.MATH(Table2[[#This Row],[DEC]]/4)-1,_xlfn.FLOOR.MATH(Table2[[#This Row],[DEC]]/4)+1)</f>
        <v>4</v>
      </c>
      <c r="J25" s="52" cm="1">
        <f t="array" ref="J25">IF(_xlfn.BITAND(HEX2DEC(MID(MASK_INPUT,Table2[[#This Row],[NIBBLE_CNT]]+1,1)),_xlfn.BITLSHIFT(1,MOD(Table2[[#This Row],[DEC]],4))),1,0)</f>
        <v>0</v>
      </c>
    </row>
    <row r="26" spans="1:10" x14ac:dyDescent="0.25">
      <c r="A26" s="31" t="s">
        <v>3736</v>
      </c>
      <c r="B26" s="32">
        <v>24</v>
      </c>
      <c r="C26" s="32" t="str">
        <f t="shared" si="0"/>
        <v>18</v>
      </c>
      <c r="D26" s="33">
        <v>0</v>
      </c>
      <c r="E26">
        <f t="shared" si="1"/>
        <v>4</v>
      </c>
      <c r="F26">
        <f>IF(MOD(_xlfn.FLOOR.MATH(Table2[[#This Row],[DEC]]/4),2),_xlfn.FLOOR.MATH(Table2[[#This Row],[DEC]]/4)-1,_xlfn.FLOOR.MATH(Table2[[#This Row],[DEC]]/4)+1)</f>
        <v>7</v>
      </c>
      <c r="J26" s="52" cm="1">
        <f t="array" ref="J26">IF(_xlfn.BITAND(HEX2DEC(MID(MASK_INPUT,Table2[[#This Row],[NIBBLE_CNT]]+1,1)),_xlfn.BITLSHIFT(1,MOD(Table2[[#This Row],[DEC]],4))),1,0)</f>
        <v>0</v>
      </c>
    </row>
    <row r="27" spans="1:10" x14ac:dyDescent="0.25">
      <c r="A27" s="31" t="s">
        <v>3737</v>
      </c>
      <c r="B27" s="32">
        <v>25</v>
      </c>
      <c r="C27" s="32" t="str">
        <f t="shared" si="0"/>
        <v>19</v>
      </c>
      <c r="D27" s="33">
        <v>1</v>
      </c>
      <c r="E27">
        <f t="shared" si="1"/>
        <v>4</v>
      </c>
      <c r="F27">
        <f>IF(MOD(_xlfn.FLOOR.MATH(Table2[[#This Row],[DEC]]/4),2),_xlfn.FLOOR.MATH(Table2[[#This Row],[DEC]]/4)-1,_xlfn.FLOOR.MATH(Table2[[#This Row],[DEC]]/4)+1)</f>
        <v>7</v>
      </c>
      <c r="J27" s="52" cm="1">
        <f t="array" ref="J27">IF(_xlfn.BITAND(HEX2DEC(MID(MASK_INPUT,Table2[[#This Row],[NIBBLE_CNT]]+1,1)),_xlfn.BITLSHIFT(1,MOD(Table2[[#This Row],[DEC]],4))),1,0)</f>
        <v>1</v>
      </c>
    </row>
    <row r="28" spans="1:10" x14ac:dyDescent="0.25">
      <c r="A28" s="31" t="s">
        <v>3738</v>
      </c>
      <c r="B28" s="32">
        <v>26</v>
      </c>
      <c r="C28" s="32" t="str">
        <f t="shared" si="0"/>
        <v>1A</v>
      </c>
      <c r="D28" s="33">
        <v>0</v>
      </c>
      <c r="E28">
        <f t="shared" si="1"/>
        <v>4</v>
      </c>
      <c r="F28">
        <f>IF(MOD(_xlfn.FLOOR.MATH(Table2[[#This Row],[DEC]]/4),2),_xlfn.FLOOR.MATH(Table2[[#This Row],[DEC]]/4)-1,_xlfn.FLOOR.MATH(Table2[[#This Row],[DEC]]/4)+1)</f>
        <v>7</v>
      </c>
      <c r="J28" s="52" cm="1">
        <f t="array" ref="J28">IF(_xlfn.BITAND(HEX2DEC(MID(MASK_INPUT,Table2[[#This Row],[NIBBLE_CNT]]+1,1)),_xlfn.BITLSHIFT(1,MOD(Table2[[#This Row],[DEC]],4))),1,0)</f>
        <v>0</v>
      </c>
    </row>
    <row r="29" spans="1:10" x14ac:dyDescent="0.25">
      <c r="A29" s="31" t="s">
        <v>3739</v>
      </c>
      <c r="B29" s="32">
        <v>27</v>
      </c>
      <c r="C29" s="32" t="str">
        <f t="shared" si="0"/>
        <v>1B</v>
      </c>
      <c r="D29" s="33">
        <v>0</v>
      </c>
      <c r="E29">
        <f t="shared" si="1"/>
        <v>4</v>
      </c>
      <c r="F29">
        <f>IF(MOD(_xlfn.FLOOR.MATH(Table2[[#This Row],[DEC]]/4),2),_xlfn.FLOOR.MATH(Table2[[#This Row],[DEC]]/4)-1,_xlfn.FLOOR.MATH(Table2[[#This Row],[DEC]]/4)+1)</f>
        <v>7</v>
      </c>
      <c r="J29" s="52" cm="1">
        <f t="array" ref="J29">IF(_xlfn.BITAND(HEX2DEC(MID(MASK_INPUT,Table2[[#This Row],[NIBBLE_CNT]]+1,1)),_xlfn.BITLSHIFT(1,MOD(Table2[[#This Row],[DEC]],4))),1,0)</f>
        <v>0</v>
      </c>
    </row>
    <row r="30" spans="1:10" x14ac:dyDescent="0.25">
      <c r="A30" s="31" t="s">
        <v>3740</v>
      </c>
      <c r="B30" s="32">
        <v>28</v>
      </c>
      <c r="C30" s="32" t="str">
        <f t="shared" si="0"/>
        <v>1C</v>
      </c>
      <c r="D30" s="33">
        <v>0</v>
      </c>
      <c r="E30">
        <f t="shared" si="1"/>
        <v>4</v>
      </c>
      <c r="F30">
        <f>IF(MOD(_xlfn.FLOOR.MATH(Table2[[#This Row],[DEC]]/4),2),_xlfn.FLOOR.MATH(Table2[[#This Row],[DEC]]/4)-1,_xlfn.FLOOR.MATH(Table2[[#This Row],[DEC]]/4)+1)</f>
        <v>6</v>
      </c>
      <c r="J30" s="52" cm="1">
        <f t="array" ref="J30">IF(_xlfn.BITAND(HEX2DEC(MID(MASK_INPUT,Table2[[#This Row],[NIBBLE_CNT]]+1,1)),_xlfn.BITLSHIFT(1,MOD(Table2[[#This Row],[DEC]],4))),1,0)</f>
        <v>0</v>
      </c>
    </row>
    <row r="31" spans="1:10" x14ac:dyDescent="0.25">
      <c r="A31" s="31" t="s">
        <v>3741</v>
      </c>
      <c r="B31" s="32">
        <v>29</v>
      </c>
      <c r="C31" s="32" t="str">
        <f t="shared" si="0"/>
        <v>1D</v>
      </c>
      <c r="D31" s="33">
        <v>0</v>
      </c>
      <c r="E31">
        <f t="shared" si="1"/>
        <v>4</v>
      </c>
      <c r="F31">
        <f>IF(MOD(_xlfn.FLOOR.MATH(Table2[[#This Row],[DEC]]/4),2),_xlfn.FLOOR.MATH(Table2[[#This Row],[DEC]]/4)-1,_xlfn.FLOOR.MATH(Table2[[#This Row],[DEC]]/4)+1)</f>
        <v>6</v>
      </c>
      <c r="J31" s="52" cm="1">
        <f t="array" ref="J31">IF(_xlfn.BITAND(HEX2DEC(MID(MASK_INPUT,Table2[[#This Row],[NIBBLE_CNT]]+1,1)),_xlfn.BITLSHIFT(1,MOD(Table2[[#This Row],[DEC]],4))),1,0)</f>
        <v>0</v>
      </c>
    </row>
    <row r="32" spans="1:10" x14ac:dyDescent="0.25">
      <c r="A32" s="31" t="s">
        <v>3742</v>
      </c>
      <c r="B32" s="32">
        <v>30</v>
      </c>
      <c r="C32" s="32" t="str">
        <f t="shared" si="0"/>
        <v>1E</v>
      </c>
      <c r="D32" s="33">
        <v>0</v>
      </c>
      <c r="E32">
        <f t="shared" si="1"/>
        <v>4</v>
      </c>
      <c r="F32">
        <f>IF(MOD(_xlfn.FLOOR.MATH(Table2[[#This Row],[DEC]]/4),2),_xlfn.FLOOR.MATH(Table2[[#This Row],[DEC]]/4)-1,_xlfn.FLOOR.MATH(Table2[[#This Row],[DEC]]/4)+1)</f>
        <v>6</v>
      </c>
      <c r="J32" s="52" cm="1">
        <f t="array" ref="J32">IF(_xlfn.BITAND(HEX2DEC(MID(MASK_INPUT,Table2[[#This Row],[NIBBLE_CNT]]+1,1)),_xlfn.BITLSHIFT(1,MOD(Table2[[#This Row],[DEC]],4))),1,0)</f>
        <v>0</v>
      </c>
    </row>
    <row r="33" spans="1:10" x14ac:dyDescent="0.25">
      <c r="A33" s="31" t="s">
        <v>3743</v>
      </c>
      <c r="B33" s="32">
        <v>31</v>
      </c>
      <c r="C33" s="32" t="str">
        <f t="shared" si="0"/>
        <v>1F</v>
      </c>
      <c r="D33" s="33">
        <v>0</v>
      </c>
      <c r="E33">
        <f t="shared" si="1"/>
        <v>4</v>
      </c>
      <c r="F33">
        <f>IF(MOD(_xlfn.FLOOR.MATH(Table2[[#This Row],[DEC]]/4),2),_xlfn.FLOOR.MATH(Table2[[#This Row],[DEC]]/4)-1,_xlfn.FLOOR.MATH(Table2[[#This Row],[DEC]]/4)+1)</f>
        <v>6</v>
      </c>
      <c r="J33" s="52" cm="1">
        <f t="array" ref="J33">IF(_xlfn.BITAND(HEX2DEC(MID(MASK_INPUT,Table2[[#This Row],[NIBBLE_CNT]]+1,1)),_xlfn.BITLSHIFT(1,MOD(Table2[[#This Row],[DEC]],4))),1,0)</f>
        <v>0</v>
      </c>
    </row>
    <row r="34" spans="1:10" x14ac:dyDescent="0.25">
      <c r="A34" s="31" t="s">
        <v>3744</v>
      </c>
      <c r="B34" s="32">
        <v>32</v>
      </c>
      <c r="C34" s="32" t="str">
        <f t="shared" si="0"/>
        <v>20</v>
      </c>
      <c r="D34" s="33">
        <v>0</v>
      </c>
      <c r="E34">
        <f t="shared" si="1"/>
        <v>5</v>
      </c>
      <c r="F34">
        <f>IF(MOD(_xlfn.FLOOR.MATH(Table2[[#This Row],[DEC]]/4),2),_xlfn.FLOOR.MATH(Table2[[#This Row],[DEC]]/4)-1,_xlfn.FLOOR.MATH(Table2[[#This Row],[DEC]]/4)+1)</f>
        <v>9</v>
      </c>
      <c r="J34" s="52" cm="1">
        <f t="array" ref="J34">IF(_xlfn.BITAND(HEX2DEC(MID(MASK_INPUT,Table2[[#This Row],[NIBBLE_CNT]]+1,1)),_xlfn.BITLSHIFT(1,MOD(Table2[[#This Row],[DEC]],4))),1,0)</f>
        <v>0</v>
      </c>
    </row>
    <row r="35" spans="1:10" x14ac:dyDescent="0.25">
      <c r="A35" s="42" t="s">
        <v>22580</v>
      </c>
      <c r="B35" s="32">
        <v>33</v>
      </c>
      <c r="C35" s="32" t="str">
        <f t="shared" si="0"/>
        <v>21</v>
      </c>
      <c r="D35" s="33">
        <v>0</v>
      </c>
      <c r="E35">
        <f t="shared" si="1"/>
        <v>5</v>
      </c>
      <c r="F35">
        <f>IF(MOD(_xlfn.FLOOR.MATH(Table2[[#This Row],[DEC]]/4),2),_xlfn.FLOOR.MATH(Table2[[#This Row],[DEC]]/4)-1,_xlfn.FLOOR.MATH(Table2[[#This Row],[DEC]]/4)+1)</f>
        <v>9</v>
      </c>
      <c r="J35" s="52" cm="1">
        <f t="array" ref="J35">IF(_xlfn.BITAND(HEX2DEC(MID(MASK_INPUT,Table2[[#This Row],[NIBBLE_CNT]]+1,1)),_xlfn.BITLSHIFT(1,MOD(Table2[[#This Row],[DEC]],4))),1,0)</f>
        <v>0</v>
      </c>
    </row>
    <row r="36" spans="1:10" x14ac:dyDescent="0.25">
      <c r="A36" s="31" t="s">
        <v>3745</v>
      </c>
      <c r="B36" s="32">
        <v>34</v>
      </c>
      <c r="C36" s="32" t="str">
        <f t="shared" si="0"/>
        <v>22</v>
      </c>
      <c r="D36" s="33">
        <v>1</v>
      </c>
      <c r="E36">
        <f t="shared" si="1"/>
        <v>5</v>
      </c>
      <c r="F36">
        <f>IF(MOD(_xlfn.FLOOR.MATH(Table2[[#This Row],[DEC]]/4),2),_xlfn.FLOOR.MATH(Table2[[#This Row],[DEC]]/4)-1,_xlfn.FLOOR.MATH(Table2[[#This Row],[DEC]]/4)+1)</f>
        <v>9</v>
      </c>
      <c r="J36" s="52" cm="1">
        <f t="array" ref="J36">IF(_xlfn.BITAND(HEX2DEC(MID(MASK_INPUT,Table2[[#This Row],[NIBBLE_CNT]]+1,1)),_xlfn.BITLSHIFT(1,MOD(Table2[[#This Row],[DEC]],4))),1,0)</f>
        <v>1</v>
      </c>
    </row>
    <row r="37" spans="1:10" x14ac:dyDescent="0.25">
      <c r="A37" s="31" t="s">
        <v>3746</v>
      </c>
      <c r="B37" s="32">
        <v>35</v>
      </c>
      <c r="C37" s="32" t="str">
        <f t="shared" si="0"/>
        <v>23</v>
      </c>
      <c r="D37" s="33">
        <v>1</v>
      </c>
      <c r="E37">
        <f t="shared" si="1"/>
        <v>5</v>
      </c>
      <c r="F37">
        <f>IF(MOD(_xlfn.FLOOR.MATH(Table2[[#This Row],[DEC]]/4),2),_xlfn.FLOOR.MATH(Table2[[#This Row],[DEC]]/4)-1,_xlfn.FLOOR.MATH(Table2[[#This Row],[DEC]]/4)+1)</f>
        <v>9</v>
      </c>
      <c r="J37" s="52" cm="1">
        <f t="array" ref="J37">IF(_xlfn.BITAND(HEX2DEC(MID(MASK_INPUT,Table2[[#This Row],[NIBBLE_CNT]]+1,1)),_xlfn.BITLSHIFT(1,MOD(Table2[[#This Row],[DEC]],4))),1,0)</f>
        <v>1</v>
      </c>
    </row>
    <row r="38" spans="1:10" x14ac:dyDescent="0.25">
      <c r="A38" s="31" t="s">
        <v>3747</v>
      </c>
      <c r="B38" s="32">
        <v>36</v>
      </c>
      <c r="C38" s="32" t="str">
        <f t="shared" si="0"/>
        <v>24</v>
      </c>
      <c r="D38" s="33">
        <v>1</v>
      </c>
      <c r="E38">
        <f t="shared" si="1"/>
        <v>5</v>
      </c>
      <c r="F38">
        <f>IF(MOD(_xlfn.FLOOR.MATH(Table2[[#This Row],[DEC]]/4),2),_xlfn.FLOOR.MATH(Table2[[#This Row],[DEC]]/4)-1,_xlfn.FLOOR.MATH(Table2[[#This Row],[DEC]]/4)+1)</f>
        <v>8</v>
      </c>
      <c r="J38" s="52" cm="1">
        <f t="array" ref="J38">IF(_xlfn.BITAND(HEX2DEC(MID(MASK_INPUT,Table2[[#This Row],[NIBBLE_CNT]]+1,1)),_xlfn.BITLSHIFT(1,MOD(Table2[[#This Row],[DEC]],4))),1,0)</f>
        <v>1</v>
      </c>
    </row>
    <row r="39" spans="1:10" x14ac:dyDescent="0.25">
      <c r="A39" s="31" t="s">
        <v>3748</v>
      </c>
      <c r="B39" s="32">
        <v>37</v>
      </c>
      <c r="C39" s="32" t="str">
        <f t="shared" si="0"/>
        <v>25</v>
      </c>
      <c r="D39" s="33">
        <v>1</v>
      </c>
      <c r="E39">
        <f t="shared" si="1"/>
        <v>5</v>
      </c>
      <c r="F39">
        <f>IF(MOD(_xlfn.FLOOR.MATH(Table2[[#This Row],[DEC]]/4),2),_xlfn.FLOOR.MATH(Table2[[#This Row],[DEC]]/4)-1,_xlfn.FLOOR.MATH(Table2[[#This Row],[DEC]]/4)+1)</f>
        <v>8</v>
      </c>
      <c r="J39" s="52" cm="1">
        <f t="array" ref="J39">IF(_xlfn.BITAND(HEX2DEC(MID(MASK_INPUT,Table2[[#This Row],[NIBBLE_CNT]]+1,1)),_xlfn.BITLSHIFT(1,MOD(Table2[[#This Row],[DEC]],4))),1,0)</f>
        <v>1</v>
      </c>
    </row>
    <row r="40" spans="1:10" x14ac:dyDescent="0.25">
      <c r="A40" s="31" t="s">
        <v>3749</v>
      </c>
      <c r="B40" s="32">
        <v>38</v>
      </c>
      <c r="C40" s="32" t="str">
        <f t="shared" si="0"/>
        <v>26</v>
      </c>
      <c r="D40" s="33">
        <v>0</v>
      </c>
      <c r="E40">
        <f t="shared" si="1"/>
        <v>5</v>
      </c>
      <c r="F40">
        <f>IF(MOD(_xlfn.FLOOR.MATH(Table2[[#This Row],[DEC]]/4),2),_xlfn.FLOOR.MATH(Table2[[#This Row],[DEC]]/4)-1,_xlfn.FLOOR.MATH(Table2[[#This Row],[DEC]]/4)+1)</f>
        <v>8</v>
      </c>
      <c r="J40" s="52" cm="1">
        <f t="array" ref="J40">IF(_xlfn.BITAND(HEX2DEC(MID(MASK_INPUT,Table2[[#This Row],[NIBBLE_CNT]]+1,1)),_xlfn.BITLSHIFT(1,MOD(Table2[[#This Row],[DEC]],4))),1,0)</f>
        <v>0</v>
      </c>
    </row>
    <row r="41" spans="1:10" x14ac:dyDescent="0.25">
      <c r="A41" s="31" t="s">
        <v>3750</v>
      </c>
      <c r="B41" s="32">
        <v>39</v>
      </c>
      <c r="C41" s="32" t="str">
        <f t="shared" si="0"/>
        <v>27</v>
      </c>
      <c r="D41" s="33">
        <v>1</v>
      </c>
      <c r="E41">
        <f t="shared" si="1"/>
        <v>5</v>
      </c>
      <c r="F41">
        <f>IF(MOD(_xlfn.FLOOR.MATH(Table2[[#This Row],[DEC]]/4),2),_xlfn.FLOOR.MATH(Table2[[#This Row],[DEC]]/4)-1,_xlfn.FLOOR.MATH(Table2[[#This Row],[DEC]]/4)+1)</f>
        <v>8</v>
      </c>
      <c r="J41" s="52" cm="1">
        <f t="array" ref="J41">IF(_xlfn.BITAND(HEX2DEC(MID(MASK_INPUT,Table2[[#This Row],[NIBBLE_CNT]]+1,1)),_xlfn.BITLSHIFT(1,MOD(Table2[[#This Row],[DEC]],4))),1,0)</f>
        <v>1</v>
      </c>
    </row>
    <row r="42" spans="1:10" x14ac:dyDescent="0.25">
      <c r="A42" s="31" t="s">
        <v>3751</v>
      </c>
      <c r="B42" s="32">
        <v>40</v>
      </c>
      <c r="C42" s="32" t="str">
        <f t="shared" si="0"/>
        <v>28</v>
      </c>
      <c r="D42" s="33">
        <v>1</v>
      </c>
      <c r="E42">
        <f t="shared" si="1"/>
        <v>6</v>
      </c>
      <c r="F42">
        <f>IF(MOD(_xlfn.FLOOR.MATH(Table2[[#This Row],[DEC]]/4),2),_xlfn.FLOOR.MATH(Table2[[#This Row],[DEC]]/4)-1,_xlfn.FLOOR.MATH(Table2[[#This Row],[DEC]]/4)+1)</f>
        <v>11</v>
      </c>
      <c r="J42" s="52" cm="1">
        <f t="array" ref="J42">IF(_xlfn.BITAND(HEX2DEC(MID(MASK_INPUT,Table2[[#This Row],[NIBBLE_CNT]]+1,1)),_xlfn.BITLSHIFT(1,MOD(Table2[[#This Row],[DEC]],4))),1,0)</f>
        <v>1</v>
      </c>
    </row>
    <row r="43" spans="1:10" x14ac:dyDescent="0.25">
      <c r="A43" s="31" t="s">
        <v>3752</v>
      </c>
      <c r="B43" s="32">
        <v>41</v>
      </c>
      <c r="C43" s="32" t="str">
        <f t="shared" si="0"/>
        <v>29</v>
      </c>
      <c r="D43" s="33">
        <v>1</v>
      </c>
      <c r="E43">
        <f t="shared" si="1"/>
        <v>6</v>
      </c>
      <c r="F43">
        <f>IF(MOD(_xlfn.FLOOR.MATH(Table2[[#This Row],[DEC]]/4),2),_xlfn.FLOOR.MATH(Table2[[#This Row],[DEC]]/4)-1,_xlfn.FLOOR.MATH(Table2[[#This Row],[DEC]]/4)+1)</f>
        <v>11</v>
      </c>
      <c r="J43" s="52" cm="1">
        <f t="array" ref="J43">IF(_xlfn.BITAND(HEX2DEC(MID(MASK_INPUT,Table2[[#This Row],[NIBBLE_CNT]]+1,1)),_xlfn.BITLSHIFT(1,MOD(Table2[[#This Row],[DEC]],4))),1,0)</f>
        <v>1</v>
      </c>
    </row>
    <row r="44" spans="1:10" x14ac:dyDescent="0.25">
      <c r="A44" s="31" t="s">
        <v>3753</v>
      </c>
      <c r="B44" s="32">
        <v>42</v>
      </c>
      <c r="C44" s="32" t="str">
        <f t="shared" si="0"/>
        <v>2A</v>
      </c>
      <c r="D44" s="33">
        <v>0</v>
      </c>
      <c r="E44">
        <f t="shared" si="1"/>
        <v>6</v>
      </c>
      <c r="F44">
        <f>IF(MOD(_xlfn.FLOOR.MATH(Table2[[#This Row],[DEC]]/4),2),_xlfn.FLOOR.MATH(Table2[[#This Row],[DEC]]/4)-1,_xlfn.FLOOR.MATH(Table2[[#This Row],[DEC]]/4)+1)</f>
        <v>11</v>
      </c>
      <c r="J44" s="52" cm="1">
        <f t="array" ref="J44">IF(_xlfn.BITAND(HEX2DEC(MID(MASK_INPUT,Table2[[#This Row],[NIBBLE_CNT]]+1,1)),_xlfn.BITLSHIFT(1,MOD(Table2[[#This Row],[DEC]],4))),1,0)</f>
        <v>0</v>
      </c>
    </row>
    <row r="45" spans="1:10" x14ac:dyDescent="0.25">
      <c r="A45" s="31" t="s">
        <v>3754</v>
      </c>
      <c r="B45" s="32">
        <v>43</v>
      </c>
      <c r="C45" s="32" t="str">
        <f t="shared" si="0"/>
        <v>2B</v>
      </c>
      <c r="D45" s="33">
        <v>1</v>
      </c>
      <c r="E45">
        <f t="shared" si="1"/>
        <v>6</v>
      </c>
      <c r="F45">
        <f>IF(MOD(_xlfn.FLOOR.MATH(Table2[[#This Row],[DEC]]/4),2),_xlfn.FLOOR.MATH(Table2[[#This Row],[DEC]]/4)-1,_xlfn.FLOOR.MATH(Table2[[#This Row],[DEC]]/4)+1)</f>
        <v>11</v>
      </c>
      <c r="J45" s="52" cm="1">
        <f t="array" ref="J45">IF(_xlfn.BITAND(HEX2DEC(MID(MASK_INPUT,Table2[[#This Row],[NIBBLE_CNT]]+1,1)),_xlfn.BITLSHIFT(1,MOD(Table2[[#This Row],[DEC]],4))),1,0)</f>
        <v>1</v>
      </c>
    </row>
    <row r="46" spans="1:10" x14ac:dyDescent="0.25">
      <c r="A46" s="31" t="s">
        <v>3755</v>
      </c>
      <c r="B46" s="32">
        <v>44</v>
      </c>
      <c r="C46" s="32" t="str">
        <f t="shared" si="0"/>
        <v>2C</v>
      </c>
      <c r="D46" s="33">
        <v>1</v>
      </c>
      <c r="E46">
        <f t="shared" si="1"/>
        <v>6</v>
      </c>
      <c r="F46">
        <f>IF(MOD(_xlfn.FLOOR.MATH(Table2[[#This Row],[DEC]]/4),2),_xlfn.FLOOR.MATH(Table2[[#This Row],[DEC]]/4)-1,_xlfn.FLOOR.MATH(Table2[[#This Row],[DEC]]/4)+1)</f>
        <v>10</v>
      </c>
      <c r="J46" s="52" cm="1">
        <f t="array" ref="J46">IF(_xlfn.BITAND(HEX2DEC(MID(MASK_INPUT,Table2[[#This Row],[NIBBLE_CNT]]+1,1)),_xlfn.BITLSHIFT(1,MOD(Table2[[#This Row],[DEC]],4))),1,0)</f>
        <v>1</v>
      </c>
    </row>
    <row r="47" spans="1:10" x14ac:dyDescent="0.25">
      <c r="A47" s="31" t="s">
        <v>3756</v>
      </c>
      <c r="B47" s="32">
        <v>45</v>
      </c>
      <c r="C47" s="32" t="str">
        <f t="shared" si="0"/>
        <v>2D</v>
      </c>
      <c r="D47" s="33">
        <v>1</v>
      </c>
      <c r="E47">
        <f t="shared" si="1"/>
        <v>6</v>
      </c>
      <c r="F47">
        <f>IF(MOD(_xlfn.FLOOR.MATH(Table2[[#This Row],[DEC]]/4),2),_xlfn.FLOOR.MATH(Table2[[#This Row],[DEC]]/4)-1,_xlfn.FLOOR.MATH(Table2[[#This Row],[DEC]]/4)+1)</f>
        <v>10</v>
      </c>
      <c r="J47" s="52" cm="1">
        <f t="array" ref="J47">IF(_xlfn.BITAND(HEX2DEC(MID(MASK_INPUT,Table2[[#This Row],[NIBBLE_CNT]]+1,1)),_xlfn.BITLSHIFT(1,MOD(Table2[[#This Row],[DEC]],4))),1,0)</f>
        <v>1</v>
      </c>
    </row>
    <row r="48" spans="1:10" x14ac:dyDescent="0.25">
      <c r="A48" s="31" t="s">
        <v>3757</v>
      </c>
      <c r="B48" s="32">
        <v>46</v>
      </c>
      <c r="C48" s="32" t="str">
        <f t="shared" si="0"/>
        <v>2E</v>
      </c>
      <c r="D48" s="33">
        <v>1</v>
      </c>
      <c r="E48">
        <f t="shared" si="1"/>
        <v>6</v>
      </c>
      <c r="F48">
        <f>IF(MOD(_xlfn.FLOOR.MATH(Table2[[#This Row],[DEC]]/4),2),_xlfn.FLOOR.MATH(Table2[[#This Row],[DEC]]/4)-1,_xlfn.FLOOR.MATH(Table2[[#This Row],[DEC]]/4)+1)</f>
        <v>10</v>
      </c>
      <c r="J48" s="52" cm="1">
        <f t="array" ref="J48">IF(_xlfn.BITAND(HEX2DEC(MID(MASK_INPUT,Table2[[#This Row],[NIBBLE_CNT]]+1,1)),_xlfn.BITLSHIFT(1,MOD(Table2[[#This Row],[DEC]],4))),1,0)</f>
        <v>1</v>
      </c>
    </row>
    <row r="49" spans="1:10" x14ac:dyDescent="0.25">
      <c r="A49" s="31" t="s">
        <v>3758</v>
      </c>
      <c r="B49" s="32">
        <v>47</v>
      </c>
      <c r="C49" s="32" t="str">
        <f t="shared" si="0"/>
        <v>2F</v>
      </c>
      <c r="D49" s="33">
        <v>1</v>
      </c>
      <c r="E49">
        <f t="shared" si="1"/>
        <v>6</v>
      </c>
      <c r="F49">
        <f>IF(MOD(_xlfn.FLOOR.MATH(Table2[[#This Row],[DEC]]/4),2),_xlfn.FLOOR.MATH(Table2[[#This Row],[DEC]]/4)-1,_xlfn.FLOOR.MATH(Table2[[#This Row],[DEC]]/4)+1)</f>
        <v>10</v>
      </c>
      <c r="J49" s="52" cm="1">
        <f t="array" ref="J49">IF(_xlfn.BITAND(HEX2DEC(MID(MASK_INPUT,Table2[[#This Row],[NIBBLE_CNT]]+1,1)),_xlfn.BITLSHIFT(1,MOD(Table2[[#This Row],[DEC]],4))),1,0)</f>
        <v>1</v>
      </c>
    </row>
    <row r="50" spans="1:10" x14ac:dyDescent="0.25">
      <c r="A50" s="31" t="s">
        <v>3759</v>
      </c>
      <c r="B50" s="32">
        <v>48</v>
      </c>
      <c r="C50" s="32" t="str">
        <f t="shared" si="0"/>
        <v>30</v>
      </c>
      <c r="D50" s="33">
        <v>1</v>
      </c>
      <c r="E50">
        <f t="shared" si="1"/>
        <v>7</v>
      </c>
      <c r="F50">
        <f>IF(MOD(_xlfn.FLOOR.MATH(Table2[[#This Row],[DEC]]/4),2),_xlfn.FLOOR.MATH(Table2[[#This Row],[DEC]]/4)-1,_xlfn.FLOOR.MATH(Table2[[#This Row],[DEC]]/4)+1)</f>
        <v>13</v>
      </c>
      <c r="J50" s="52" cm="1">
        <f t="array" ref="J50">IF(_xlfn.BITAND(HEX2DEC(MID(MASK_INPUT,Table2[[#This Row],[NIBBLE_CNT]]+1,1)),_xlfn.BITLSHIFT(1,MOD(Table2[[#This Row],[DEC]],4))),1,0)</f>
        <v>1</v>
      </c>
    </row>
    <row r="51" spans="1:10" x14ac:dyDescent="0.25">
      <c r="A51" s="31" t="s">
        <v>3760</v>
      </c>
      <c r="B51" s="32">
        <v>49</v>
      </c>
      <c r="C51" s="32" t="str">
        <f t="shared" si="0"/>
        <v>31</v>
      </c>
      <c r="D51" s="33">
        <v>1</v>
      </c>
      <c r="E51">
        <f t="shared" si="1"/>
        <v>7</v>
      </c>
      <c r="F51">
        <f>IF(MOD(_xlfn.FLOOR.MATH(Table2[[#This Row],[DEC]]/4),2),_xlfn.FLOOR.MATH(Table2[[#This Row],[DEC]]/4)-1,_xlfn.FLOOR.MATH(Table2[[#This Row],[DEC]]/4)+1)</f>
        <v>13</v>
      </c>
      <c r="J51" s="52" cm="1">
        <f t="array" ref="J51">IF(_xlfn.BITAND(HEX2DEC(MID(MASK_INPUT,Table2[[#This Row],[NIBBLE_CNT]]+1,1)),_xlfn.BITLSHIFT(1,MOD(Table2[[#This Row],[DEC]],4))),1,0)</f>
        <v>1</v>
      </c>
    </row>
    <row r="52" spans="1:10" x14ac:dyDescent="0.25">
      <c r="A52" s="31" t="s">
        <v>3761</v>
      </c>
      <c r="B52" s="32">
        <v>50</v>
      </c>
      <c r="C52" s="32" t="str">
        <f t="shared" si="0"/>
        <v>32</v>
      </c>
      <c r="D52" s="33">
        <v>0</v>
      </c>
      <c r="E52">
        <f t="shared" si="1"/>
        <v>7</v>
      </c>
      <c r="F52">
        <f>IF(MOD(_xlfn.FLOOR.MATH(Table2[[#This Row],[DEC]]/4),2),_xlfn.FLOOR.MATH(Table2[[#This Row],[DEC]]/4)-1,_xlfn.FLOOR.MATH(Table2[[#This Row],[DEC]]/4)+1)</f>
        <v>13</v>
      </c>
      <c r="J52" s="52" cm="1">
        <f t="array" ref="J52">IF(_xlfn.BITAND(HEX2DEC(MID(MASK_INPUT,Table2[[#This Row],[NIBBLE_CNT]]+1,1)),_xlfn.BITLSHIFT(1,MOD(Table2[[#This Row],[DEC]],4))),1,0)</f>
        <v>0</v>
      </c>
    </row>
    <row r="53" spans="1:10" x14ac:dyDescent="0.25">
      <c r="A53" s="31" t="s">
        <v>3762</v>
      </c>
      <c r="B53" s="32">
        <v>51</v>
      </c>
      <c r="C53" s="32" t="str">
        <f t="shared" si="0"/>
        <v>33</v>
      </c>
      <c r="D53" s="33">
        <v>0</v>
      </c>
      <c r="E53">
        <f t="shared" si="1"/>
        <v>7</v>
      </c>
      <c r="F53">
        <f>IF(MOD(_xlfn.FLOOR.MATH(Table2[[#This Row],[DEC]]/4),2),_xlfn.FLOOR.MATH(Table2[[#This Row],[DEC]]/4)-1,_xlfn.FLOOR.MATH(Table2[[#This Row],[DEC]]/4)+1)</f>
        <v>13</v>
      </c>
      <c r="J53" s="52" cm="1">
        <f t="array" ref="J53">IF(_xlfn.BITAND(HEX2DEC(MID(MASK_INPUT,Table2[[#This Row],[NIBBLE_CNT]]+1,1)),_xlfn.BITLSHIFT(1,MOD(Table2[[#This Row],[DEC]],4))),1,0)</f>
        <v>0</v>
      </c>
    </row>
    <row r="54" spans="1:10" x14ac:dyDescent="0.25">
      <c r="A54" s="31" t="s">
        <v>22581</v>
      </c>
      <c r="B54" s="32">
        <v>52</v>
      </c>
      <c r="C54" s="32" t="str">
        <f t="shared" si="0"/>
        <v>34</v>
      </c>
      <c r="D54" s="33">
        <v>0</v>
      </c>
      <c r="E54">
        <f t="shared" si="1"/>
        <v>7</v>
      </c>
      <c r="F54">
        <f>IF(MOD(_xlfn.FLOOR.MATH(Table2[[#This Row],[DEC]]/4),2),_xlfn.FLOOR.MATH(Table2[[#This Row],[DEC]]/4)-1,_xlfn.FLOOR.MATH(Table2[[#This Row],[DEC]]/4)+1)</f>
        <v>12</v>
      </c>
      <c r="J54" s="52" cm="1">
        <f t="array" ref="J54">IF(_xlfn.BITAND(HEX2DEC(MID(MASK_INPUT,Table2[[#This Row],[NIBBLE_CNT]]+1,1)),_xlfn.BITLSHIFT(1,MOD(Table2[[#This Row],[DEC]],4))),1,0)</f>
        <v>0</v>
      </c>
    </row>
    <row r="55" spans="1:10" x14ac:dyDescent="0.25">
      <c r="A55" s="42" t="s">
        <v>22582</v>
      </c>
      <c r="B55" s="32">
        <v>53</v>
      </c>
      <c r="C55" s="32" t="str">
        <f t="shared" si="0"/>
        <v>35</v>
      </c>
      <c r="D55" s="33">
        <v>0</v>
      </c>
      <c r="E55">
        <f t="shared" si="1"/>
        <v>7</v>
      </c>
      <c r="F55">
        <f>IF(MOD(_xlfn.FLOOR.MATH(Table2[[#This Row],[DEC]]/4),2),_xlfn.FLOOR.MATH(Table2[[#This Row],[DEC]]/4)-1,_xlfn.FLOOR.MATH(Table2[[#This Row],[DEC]]/4)+1)</f>
        <v>12</v>
      </c>
      <c r="J55" s="52" cm="1">
        <f t="array" ref="J55">IF(_xlfn.BITAND(HEX2DEC(MID(MASK_INPUT,Table2[[#This Row],[NIBBLE_CNT]]+1,1)),_xlfn.BITLSHIFT(1,MOD(Table2[[#This Row],[DEC]],4))),1,0)</f>
        <v>0</v>
      </c>
    </row>
    <row r="56" spans="1:10" x14ac:dyDescent="0.25">
      <c r="A56" s="42" t="s">
        <v>22583</v>
      </c>
      <c r="B56" s="32">
        <v>54</v>
      </c>
      <c r="C56" s="32" t="str">
        <f t="shared" si="0"/>
        <v>36</v>
      </c>
      <c r="D56" s="33">
        <v>0</v>
      </c>
      <c r="E56">
        <f t="shared" si="1"/>
        <v>7</v>
      </c>
      <c r="F56">
        <f>IF(MOD(_xlfn.FLOOR.MATH(Table2[[#This Row],[DEC]]/4),2),_xlfn.FLOOR.MATH(Table2[[#This Row],[DEC]]/4)-1,_xlfn.FLOOR.MATH(Table2[[#This Row],[DEC]]/4)+1)</f>
        <v>12</v>
      </c>
      <c r="J56" s="52" cm="1">
        <f t="array" ref="J56">IF(_xlfn.BITAND(HEX2DEC(MID(MASK_INPUT,Table2[[#This Row],[NIBBLE_CNT]]+1,1)),_xlfn.BITLSHIFT(1,MOD(Table2[[#This Row],[DEC]],4))),1,0)</f>
        <v>0</v>
      </c>
    </row>
    <row r="57" spans="1:10" x14ac:dyDescent="0.25">
      <c r="A57" s="31" t="s">
        <v>3764</v>
      </c>
      <c r="B57" s="32">
        <v>55</v>
      </c>
      <c r="C57" s="32" t="str">
        <f t="shared" si="0"/>
        <v>37</v>
      </c>
      <c r="D57" s="33">
        <v>0</v>
      </c>
      <c r="E57">
        <f t="shared" si="1"/>
        <v>7</v>
      </c>
      <c r="F57">
        <f>IF(MOD(_xlfn.FLOOR.MATH(Table2[[#This Row],[DEC]]/4),2),_xlfn.FLOOR.MATH(Table2[[#This Row],[DEC]]/4)-1,_xlfn.FLOOR.MATH(Table2[[#This Row],[DEC]]/4)+1)</f>
        <v>12</v>
      </c>
      <c r="J57" s="52" cm="1">
        <f t="array" ref="J57">IF(_xlfn.BITAND(HEX2DEC(MID(MASK_INPUT,Table2[[#This Row],[NIBBLE_CNT]]+1,1)),_xlfn.BITLSHIFT(1,MOD(Table2[[#This Row],[DEC]],4))),1,0)</f>
        <v>0</v>
      </c>
    </row>
    <row r="58" spans="1:10" x14ac:dyDescent="0.25">
      <c r="A58" s="31" t="s">
        <v>3765</v>
      </c>
      <c r="B58" s="32">
        <v>56</v>
      </c>
      <c r="C58" s="32" t="str">
        <f t="shared" si="0"/>
        <v>38</v>
      </c>
      <c r="D58" s="33">
        <v>0</v>
      </c>
      <c r="E58">
        <f t="shared" si="1"/>
        <v>8</v>
      </c>
      <c r="F58">
        <f>IF(MOD(_xlfn.FLOOR.MATH(Table2[[#This Row],[DEC]]/4),2),_xlfn.FLOOR.MATH(Table2[[#This Row],[DEC]]/4)-1,_xlfn.FLOOR.MATH(Table2[[#This Row],[DEC]]/4)+1)</f>
        <v>15</v>
      </c>
      <c r="J58" s="52" cm="1">
        <f t="array" ref="J58">IF(_xlfn.BITAND(HEX2DEC(MID(MASK_INPUT,Table2[[#This Row],[NIBBLE_CNT]]+1,1)),_xlfn.BITLSHIFT(1,MOD(Table2[[#This Row],[DEC]],4))),1,0)</f>
        <v>0</v>
      </c>
    </row>
    <row r="59" spans="1:10" x14ac:dyDescent="0.25">
      <c r="A59" s="31" t="s">
        <v>3766</v>
      </c>
      <c r="B59" s="32">
        <v>57</v>
      </c>
      <c r="C59" s="32" t="str">
        <f t="shared" si="0"/>
        <v>39</v>
      </c>
      <c r="D59" s="33">
        <v>1</v>
      </c>
      <c r="E59">
        <f t="shared" si="1"/>
        <v>8</v>
      </c>
      <c r="F59">
        <f>IF(MOD(_xlfn.FLOOR.MATH(Table2[[#This Row],[DEC]]/4),2),_xlfn.FLOOR.MATH(Table2[[#This Row],[DEC]]/4)-1,_xlfn.FLOOR.MATH(Table2[[#This Row],[DEC]]/4)+1)</f>
        <v>15</v>
      </c>
      <c r="J59" s="52" cm="1">
        <f t="array" ref="J59">IF(_xlfn.BITAND(HEX2DEC(MID(MASK_INPUT,Table2[[#This Row],[NIBBLE_CNT]]+1,1)),_xlfn.BITLSHIFT(1,MOD(Table2[[#This Row],[DEC]],4))),1,0)</f>
        <v>1</v>
      </c>
    </row>
    <row r="60" spans="1:10" x14ac:dyDescent="0.25">
      <c r="A60" s="31" t="s">
        <v>3767</v>
      </c>
      <c r="B60" s="32">
        <v>58</v>
      </c>
      <c r="C60" s="32" t="str">
        <f t="shared" si="0"/>
        <v>3A</v>
      </c>
      <c r="D60" s="33">
        <v>1</v>
      </c>
      <c r="E60">
        <f t="shared" si="1"/>
        <v>8</v>
      </c>
      <c r="F60">
        <f>IF(MOD(_xlfn.FLOOR.MATH(Table2[[#This Row],[DEC]]/4),2),_xlfn.FLOOR.MATH(Table2[[#This Row],[DEC]]/4)-1,_xlfn.FLOOR.MATH(Table2[[#This Row],[DEC]]/4)+1)</f>
        <v>15</v>
      </c>
      <c r="J60" s="52" cm="1">
        <f t="array" ref="J60">IF(_xlfn.BITAND(HEX2DEC(MID(MASK_INPUT,Table2[[#This Row],[NIBBLE_CNT]]+1,1)),_xlfn.BITLSHIFT(1,MOD(Table2[[#This Row],[DEC]],4))),1,0)</f>
        <v>1</v>
      </c>
    </row>
    <row r="61" spans="1:10" x14ac:dyDescent="0.25">
      <c r="A61" s="42" t="s">
        <v>22584</v>
      </c>
      <c r="B61" s="32">
        <v>59</v>
      </c>
      <c r="C61" s="32" t="str">
        <f t="shared" si="0"/>
        <v>3B</v>
      </c>
      <c r="D61" s="33">
        <v>1</v>
      </c>
      <c r="E61">
        <f t="shared" si="1"/>
        <v>8</v>
      </c>
      <c r="F61">
        <f>IF(MOD(_xlfn.FLOOR.MATH(Table2[[#This Row],[DEC]]/4),2),_xlfn.FLOOR.MATH(Table2[[#This Row],[DEC]]/4)-1,_xlfn.FLOOR.MATH(Table2[[#This Row],[DEC]]/4)+1)</f>
        <v>15</v>
      </c>
      <c r="J61" s="52" cm="1">
        <f t="array" ref="J61">IF(_xlfn.BITAND(HEX2DEC(MID(MASK_INPUT,Table2[[#This Row],[NIBBLE_CNT]]+1,1)),_xlfn.BITLSHIFT(1,MOD(Table2[[#This Row],[DEC]],4))),1,0)</f>
        <v>1</v>
      </c>
    </row>
    <row r="62" spans="1:10" x14ac:dyDescent="0.25">
      <c r="A62" s="31" t="s">
        <v>3768</v>
      </c>
      <c r="B62" s="32">
        <v>60</v>
      </c>
      <c r="C62" s="32" t="str">
        <f t="shared" si="0"/>
        <v>3C</v>
      </c>
      <c r="D62" s="33">
        <v>1</v>
      </c>
      <c r="E62">
        <f t="shared" si="1"/>
        <v>8</v>
      </c>
      <c r="F62">
        <f>IF(MOD(_xlfn.FLOOR.MATH(Table2[[#This Row],[DEC]]/4),2),_xlfn.FLOOR.MATH(Table2[[#This Row],[DEC]]/4)-1,_xlfn.FLOOR.MATH(Table2[[#This Row],[DEC]]/4)+1)</f>
        <v>14</v>
      </c>
      <c r="J62" s="52" cm="1">
        <f t="array" ref="J62">IF(_xlfn.BITAND(HEX2DEC(MID(MASK_INPUT,Table2[[#This Row],[NIBBLE_CNT]]+1,1)),_xlfn.BITLSHIFT(1,MOD(Table2[[#This Row],[DEC]],4))),1,0)</f>
        <v>1</v>
      </c>
    </row>
    <row r="63" spans="1:10" x14ac:dyDescent="0.25">
      <c r="A63" s="31" t="s">
        <v>3769</v>
      </c>
      <c r="B63" s="32">
        <v>61</v>
      </c>
      <c r="C63" s="32" t="str">
        <f t="shared" si="0"/>
        <v>3D</v>
      </c>
      <c r="D63" s="33">
        <v>1</v>
      </c>
      <c r="E63">
        <f t="shared" si="1"/>
        <v>8</v>
      </c>
      <c r="F63">
        <f>IF(MOD(_xlfn.FLOOR.MATH(Table2[[#This Row],[DEC]]/4),2),_xlfn.FLOOR.MATH(Table2[[#This Row],[DEC]]/4)-1,_xlfn.FLOOR.MATH(Table2[[#This Row],[DEC]]/4)+1)</f>
        <v>14</v>
      </c>
      <c r="J63" s="52" cm="1">
        <f t="array" ref="J63">IF(_xlfn.BITAND(HEX2DEC(MID(MASK_INPUT,Table2[[#This Row],[NIBBLE_CNT]]+1,1)),_xlfn.BITLSHIFT(1,MOD(Table2[[#This Row],[DEC]],4))),1,0)</f>
        <v>1</v>
      </c>
    </row>
    <row r="64" spans="1:10" x14ac:dyDescent="0.25">
      <c r="A64" s="31" t="s">
        <v>3770</v>
      </c>
      <c r="B64" s="32">
        <v>62</v>
      </c>
      <c r="C64" s="32" t="str">
        <f t="shared" si="0"/>
        <v>3E</v>
      </c>
      <c r="D64" s="33">
        <v>0</v>
      </c>
      <c r="E64">
        <f t="shared" si="1"/>
        <v>8</v>
      </c>
      <c r="F64">
        <f>IF(MOD(_xlfn.FLOOR.MATH(Table2[[#This Row],[DEC]]/4),2),_xlfn.FLOOR.MATH(Table2[[#This Row],[DEC]]/4)-1,_xlfn.FLOOR.MATH(Table2[[#This Row],[DEC]]/4)+1)</f>
        <v>14</v>
      </c>
      <c r="J64" s="52" cm="1">
        <f t="array" ref="J64">IF(_xlfn.BITAND(HEX2DEC(MID(MASK_INPUT,Table2[[#This Row],[NIBBLE_CNT]]+1,1)),_xlfn.BITLSHIFT(1,MOD(Table2[[#This Row],[DEC]],4))),1,0)</f>
        <v>0</v>
      </c>
    </row>
    <row r="65" spans="1:10" x14ac:dyDescent="0.25">
      <c r="A65" s="31" t="s">
        <v>3771</v>
      </c>
      <c r="B65" s="32">
        <v>63</v>
      </c>
      <c r="C65" s="32" t="str">
        <f t="shared" si="0"/>
        <v>3F</v>
      </c>
      <c r="D65" s="33">
        <v>0</v>
      </c>
      <c r="E65">
        <f t="shared" si="1"/>
        <v>8</v>
      </c>
      <c r="F65">
        <f>IF(MOD(_xlfn.FLOOR.MATH(Table2[[#This Row],[DEC]]/4),2),_xlfn.FLOOR.MATH(Table2[[#This Row],[DEC]]/4)-1,_xlfn.FLOOR.MATH(Table2[[#This Row],[DEC]]/4)+1)</f>
        <v>14</v>
      </c>
      <c r="J65" s="52" cm="1">
        <f t="array" ref="J65">IF(_xlfn.BITAND(HEX2DEC(MID(MASK_INPUT,Table2[[#This Row],[NIBBLE_CNT]]+1,1)),_xlfn.BITLSHIFT(1,MOD(Table2[[#This Row],[DEC]],4))),1,0)</f>
        <v>0</v>
      </c>
    </row>
    <row r="66" spans="1:10" x14ac:dyDescent="0.25">
      <c r="A66" s="31" t="s">
        <v>3772</v>
      </c>
      <c r="B66" s="32">
        <v>64</v>
      </c>
      <c r="C66" s="32" t="str">
        <f t="shared" si="0"/>
        <v>40</v>
      </c>
      <c r="D66" s="33">
        <v>0</v>
      </c>
      <c r="E66">
        <f t="shared" si="1"/>
        <v>9</v>
      </c>
      <c r="F66">
        <f>IF(MOD(_xlfn.FLOOR.MATH(Table2[[#This Row],[DEC]]/4),2),_xlfn.FLOOR.MATH(Table2[[#This Row],[DEC]]/4)-1,_xlfn.FLOOR.MATH(Table2[[#This Row],[DEC]]/4)+1)</f>
        <v>17</v>
      </c>
      <c r="J66" s="52" cm="1">
        <f t="array" ref="J66">IF(_xlfn.BITAND(HEX2DEC(MID(MASK_INPUT,Table2[[#This Row],[NIBBLE_CNT]]+1,1)),_xlfn.BITLSHIFT(1,MOD(Table2[[#This Row],[DEC]],4))),1,0)</f>
        <v>0</v>
      </c>
    </row>
    <row r="67" spans="1:10" x14ac:dyDescent="0.25">
      <c r="A67" s="31" t="s">
        <v>3773</v>
      </c>
      <c r="B67" s="32">
        <v>65</v>
      </c>
      <c r="C67" s="32" t="str">
        <f t="shared" ref="C67:C130" si="2">DEC2HEX(B67)</f>
        <v>41</v>
      </c>
      <c r="D67" s="33">
        <v>0</v>
      </c>
      <c r="E67">
        <f t="shared" ref="E67:E130" si="3">IF(MOD(B67,8)=0,E66+1,E66)</f>
        <v>9</v>
      </c>
      <c r="F67">
        <f>IF(MOD(_xlfn.FLOOR.MATH(Table2[[#This Row],[DEC]]/4),2),_xlfn.FLOOR.MATH(Table2[[#This Row],[DEC]]/4)-1,_xlfn.FLOOR.MATH(Table2[[#This Row],[DEC]]/4)+1)</f>
        <v>17</v>
      </c>
      <c r="J67" s="52" cm="1">
        <f t="array" ref="J67">IF(_xlfn.BITAND(HEX2DEC(MID(MASK_INPUT,Table2[[#This Row],[NIBBLE_CNT]]+1,1)),_xlfn.BITLSHIFT(1,MOD(Table2[[#This Row],[DEC]],4))),1,0)</f>
        <v>0</v>
      </c>
    </row>
    <row r="68" spans="1:10" x14ac:dyDescent="0.25">
      <c r="A68" s="31" t="s">
        <v>3763</v>
      </c>
      <c r="B68" s="32">
        <v>66</v>
      </c>
      <c r="C68" s="32" t="str">
        <f t="shared" si="2"/>
        <v>42</v>
      </c>
      <c r="D68" s="33">
        <v>0</v>
      </c>
      <c r="E68">
        <f t="shared" si="3"/>
        <v>9</v>
      </c>
      <c r="F68">
        <f>IF(MOD(_xlfn.FLOOR.MATH(Table2[[#This Row],[DEC]]/4),2),_xlfn.FLOOR.MATH(Table2[[#This Row],[DEC]]/4)-1,_xlfn.FLOOR.MATH(Table2[[#This Row],[DEC]]/4)+1)</f>
        <v>17</v>
      </c>
      <c r="J68" s="52" cm="1">
        <f t="array" ref="J68">IF(_xlfn.BITAND(HEX2DEC(MID(MASK_INPUT,Table2[[#This Row],[NIBBLE_CNT]]+1,1)),_xlfn.BITLSHIFT(1,MOD(Table2[[#This Row],[DEC]],4))),1,0)</f>
        <v>0</v>
      </c>
    </row>
    <row r="69" spans="1:10" x14ac:dyDescent="0.25">
      <c r="A69" s="31" t="s">
        <v>3763</v>
      </c>
      <c r="B69" s="32">
        <v>67</v>
      </c>
      <c r="C69" s="32" t="str">
        <f t="shared" si="2"/>
        <v>43</v>
      </c>
      <c r="D69" s="33">
        <v>0</v>
      </c>
      <c r="E69">
        <f t="shared" si="3"/>
        <v>9</v>
      </c>
      <c r="F69">
        <f>IF(MOD(_xlfn.FLOOR.MATH(Table2[[#This Row],[DEC]]/4),2),_xlfn.FLOOR.MATH(Table2[[#This Row],[DEC]]/4)-1,_xlfn.FLOOR.MATH(Table2[[#This Row],[DEC]]/4)+1)</f>
        <v>17</v>
      </c>
      <c r="J69" s="52" cm="1">
        <f t="array" ref="J69">IF(_xlfn.BITAND(HEX2DEC(MID(MASK_INPUT,Table2[[#This Row],[NIBBLE_CNT]]+1,1)),_xlfn.BITLSHIFT(1,MOD(Table2[[#This Row],[DEC]],4))),1,0)</f>
        <v>0</v>
      </c>
    </row>
    <row r="70" spans="1:10" x14ac:dyDescent="0.25">
      <c r="A70" s="31" t="s">
        <v>3774</v>
      </c>
      <c r="B70" s="32">
        <v>68</v>
      </c>
      <c r="C70" s="32" t="str">
        <f t="shared" si="2"/>
        <v>44</v>
      </c>
      <c r="D70" s="33">
        <v>0</v>
      </c>
      <c r="E70">
        <f t="shared" si="3"/>
        <v>9</v>
      </c>
      <c r="F70">
        <f>IF(MOD(_xlfn.FLOOR.MATH(Table2[[#This Row],[DEC]]/4),2),_xlfn.FLOOR.MATH(Table2[[#This Row],[DEC]]/4)-1,_xlfn.FLOOR.MATH(Table2[[#This Row],[DEC]]/4)+1)</f>
        <v>16</v>
      </c>
      <c r="J70" s="52" cm="1">
        <f t="array" ref="J70">IF(_xlfn.BITAND(HEX2DEC(MID(MASK_INPUT,Table2[[#This Row],[NIBBLE_CNT]]+1,1)),_xlfn.BITLSHIFT(1,MOD(Table2[[#This Row],[DEC]],4))),1,0)</f>
        <v>0</v>
      </c>
    </row>
    <row r="71" spans="1:10" x14ac:dyDescent="0.25">
      <c r="A71" s="31" t="s">
        <v>3775</v>
      </c>
      <c r="B71" s="32">
        <v>69</v>
      </c>
      <c r="C71" s="32" t="str">
        <f t="shared" si="2"/>
        <v>45</v>
      </c>
      <c r="D71" s="33">
        <v>0</v>
      </c>
      <c r="E71">
        <f t="shared" si="3"/>
        <v>9</v>
      </c>
      <c r="F71">
        <f>IF(MOD(_xlfn.FLOOR.MATH(Table2[[#This Row],[DEC]]/4),2),_xlfn.FLOOR.MATH(Table2[[#This Row],[DEC]]/4)-1,_xlfn.FLOOR.MATH(Table2[[#This Row],[DEC]]/4)+1)</f>
        <v>16</v>
      </c>
      <c r="J71" s="52" cm="1">
        <f t="array" ref="J71">IF(_xlfn.BITAND(HEX2DEC(MID(MASK_INPUT,Table2[[#This Row],[NIBBLE_CNT]]+1,1)),_xlfn.BITLSHIFT(1,MOD(Table2[[#This Row],[DEC]],4))),1,0)</f>
        <v>0</v>
      </c>
    </row>
    <row r="72" spans="1:10" x14ac:dyDescent="0.25">
      <c r="A72" s="31" t="s">
        <v>3776</v>
      </c>
      <c r="B72" s="32">
        <v>70</v>
      </c>
      <c r="C72" s="32" t="str">
        <f t="shared" si="2"/>
        <v>46</v>
      </c>
      <c r="D72" s="33">
        <v>0</v>
      </c>
      <c r="E72">
        <f t="shared" si="3"/>
        <v>9</v>
      </c>
      <c r="F72">
        <f>IF(MOD(_xlfn.FLOOR.MATH(Table2[[#This Row],[DEC]]/4),2),_xlfn.FLOOR.MATH(Table2[[#This Row],[DEC]]/4)-1,_xlfn.FLOOR.MATH(Table2[[#This Row],[DEC]]/4)+1)</f>
        <v>16</v>
      </c>
      <c r="J72" s="52" cm="1">
        <f t="array" ref="J72">IF(_xlfn.BITAND(HEX2DEC(MID(MASK_INPUT,Table2[[#This Row],[NIBBLE_CNT]]+1,1)),_xlfn.BITLSHIFT(1,MOD(Table2[[#This Row],[DEC]],4))),1,0)</f>
        <v>0</v>
      </c>
    </row>
    <row r="73" spans="1:10" x14ac:dyDescent="0.25">
      <c r="A73" s="31" t="s">
        <v>3777</v>
      </c>
      <c r="B73" s="32">
        <v>71</v>
      </c>
      <c r="C73" s="32" t="str">
        <f t="shared" si="2"/>
        <v>47</v>
      </c>
      <c r="D73" s="33">
        <v>0</v>
      </c>
      <c r="E73">
        <f t="shared" si="3"/>
        <v>9</v>
      </c>
      <c r="F73">
        <f>IF(MOD(_xlfn.FLOOR.MATH(Table2[[#This Row],[DEC]]/4),2),_xlfn.FLOOR.MATH(Table2[[#This Row],[DEC]]/4)-1,_xlfn.FLOOR.MATH(Table2[[#This Row],[DEC]]/4)+1)</f>
        <v>16</v>
      </c>
      <c r="J73" s="52" cm="1">
        <f t="array" ref="J73">IF(_xlfn.BITAND(HEX2DEC(MID(MASK_INPUT,Table2[[#This Row],[NIBBLE_CNT]]+1,1)),_xlfn.BITLSHIFT(1,MOD(Table2[[#This Row],[DEC]],4))),1,0)</f>
        <v>0</v>
      </c>
    </row>
    <row r="74" spans="1:10" x14ac:dyDescent="0.25">
      <c r="A74" s="31" t="s">
        <v>3778</v>
      </c>
      <c r="B74" s="32">
        <v>72</v>
      </c>
      <c r="C74" s="32" t="str">
        <f t="shared" si="2"/>
        <v>48</v>
      </c>
      <c r="D74" s="33">
        <v>1</v>
      </c>
      <c r="E74">
        <f t="shared" si="3"/>
        <v>10</v>
      </c>
      <c r="F74">
        <f>IF(MOD(_xlfn.FLOOR.MATH(Table2[[#This Row],[DEC]]/4),2),_xlfn.FLOOR.MATH(Table2[[#This Row],[DEC]]/4)-1,_xlfn.FLOOR.MATH(Table2[[#This Row],[DEC]]/4)+1)</f>
        <v>19</v>
      </c>
      <c r="J74" s="52" cm="1">
        <f t="array" ref="J74">IF(_xlfn.BITAND(HEX2DEC(MID(MASK_INPUT,Table2[[#This Row],[NIBBLE_CNT]]+1,1)),_xlfn.BITLSHIFT(1,MOD(Table2[[#This Row],[DEC]],4))),1,0)</f>
        <v>1</v>
      </c>
    </row>
    <row r="75" spans="1:10" x14ac:dyDescent="0.25">
      <c r="A75" s="31" t="s">
        <v>3779</v>
      </c>
      <c r="B75" s="32">
        <v>73</v>
      </c>
      <c r="C75" s="32" t="str">
        <f t="shared" si="2"/>
        <v>49</v>
      </c>
      <c r="D75" s="33">
        <v>1</v>
      </c>
      <c r="E75">
        <f t="shared" si="3"/>
        <v>10</v>
      </c>
      <c r="F75">
        <f>IF(MOD(_xlfn.FLOOR.MATH(Table2[[#This Row],[DEC]]/4),2),_xlfn.FLOOR.MATH(Table2[[#This Row],[DEC]]/4)-1,_xlfn.FLOOR.MATH(Table2[[#This Row],[DEC]]/4)+1)</f>
        <v>19</v>
      </c>
      <c r="J75" s="52" cm="1">
        <f t="array" ref="J75">IF(_xlfn.BITAND(HEX2DEC(MID(MASK_INPUT,Table2[[#This Row],[NIBBLE_CNT]]+1,1)),_xlfn.BITLSHIFT(1,MOD(Table2[[#This Row],[DEC]],4))),1,0)</f>
        <v>1</v>
      </c>
    </row>
    <row r="76" spans="1:10" x14ac:dyDescent="0.25">
      <c r="A76" s="31" t="s">
        <v>3780</v>
      </c>
      <c r="B76" s="32">
        <v>74</v>
      </c>
      <c r="C76" s="32" t="str">
        <f t="shared" si="2"/>
        <v>4A</v>
      </c>
      <c r="D76" s="33">
        <v>1</v>
      </c>
      <c r="E76">
        <f t="shared" si="3"/>
        <v>10</v>
      </c>
      <c r="F76">
        <f>IF(MOD(_xlfn.FLOOR.MATH(Table2[[#This Row],[DEC]]/4),2),_xlfn.FLOOR.MATH(Table2[[#This Row],[DEC]]/4)-1,_xlfn.FLOOR.MATH(Table2[[#This Row],[DEC]]/4)+1)</f>
        <v>19</v>
      </c>
      <c r="J76" s="52" cm="1">
        <f t="array" ref="J76">IF(_xlfn.BITAND(HEX2DEC(MID(MASK_INPUT,Table2[[#This Row],[NIBBLE_CNT]]+1,1)),_xlfn.BITLSHIFT(1,MOD(Table2[[#This Row],[DEC]],4))),1,0)</f>
        <v>1</v>
      </c>
    </row>
    <row r="77" spans="1:10" x14ac:dyDescent="0.25">
      <c r="A77" s="31" t="s">
        <v>3781</v>
      </c>
      <c r="B77" s="32">
        <v>75</v>
      </c>
      <c r="C77" s="32" t="str">
        <f t="shared" si="2"/>
        <v>4B</v>
      </c>
      <c r="D77" s="33">
        <v>0</v>
      </c>
      <c r="E77">
        <f t="shared" si="3"/>
        <v>10</v>
      </c>
      <c r="F77">
        <f>IF(MOD(_xlfn.FLOOR.MATH(Table2[[#This Row],[DEC]]/4),2),_xlfn.FLOOR.MATH(Table2[[#This Row],[DEC]]/4)-1,_xlfn.FLOOR.MATH(Table2[[#This Row],[DEC]]/4)+1)</f>
        <v>19</v>
      </c>
      <c r="J77" s="52" cm="1">
        <f t="array" ref="J77">IF(_xlfn.BITAND(HEX2DEC(MID(MASK_INPUT,Table2[[#This Row],[NIBBLE_CNT]]+1,1)),_xlfn.BITLSHIFT(1,MOD(Table2[[#This Row],[DEC]],4))),1,0)</f>
        <v>0</v>
      </c>
    </row>
    <row r="78" spans="1:10" x14ac:dyDescent="0.25">
      <c r="A78" s="31" t="s">
        <v>3782</v>
      </c>
      <c r="B78" s="32">
        <v>76</v>
      </c>
      <c r="C78" s="32" t="str">
        <f t="shared" si="2"/>
        <v>4C</v>
      </c>
      <c r="D78" s="33">
        <v>0</v>
      </c>
      <c r="E78">
        <f t="shared" si="3"/>
        <v>10</v>
      </c>
      <c r="F78">
        <f>IF(MOD(_xlfn.FLOOR.MATH(Table2[[#This Row],[DEC]]/4),2),_xlfn.FLOOR.MATH(Table2[[#This Row],[DEC]]/4)-1,_xlfn.FLOOR.MATH(Table2[[#This Row],[DEC]]/4)+1)</f>
        <v>18</v>
      </c>
      <c r="J78" s="52" cm="1">
        <f t="array" ref="J78">IF(_xlfn.BITAND(HEX2DEC(MID(MASK_INPUT,Table2[[#This Row],[NIBBLE_CNT]]+1,1)),_xlfn.BITLSHIFT(1,MOD(Table2[[#This Row],[DEC]],4))),1,0)</f>
        <v>0</v>
      </c>
    </row>
    <row r="79" spans="1:10" x14ac:dyDescent="0.25">
      <c r="A79" s="31" t="s">
        <v>3783</v>
      </c>
      <c r="B79" s="32">
        <v>77</v>
      </c>
      <c r="C79" s="32" t="str">
        <f t="shared" si="2"/>
        <v>4D</v>
      </c>
      <c r="D79" s="33">
        <v>0</v>
      </c>
      <c r="E79">
        <f t="shared" si="3"/>
        <v>10</v>
      </c>
      <c r="F79">
        <f>IF(MOD(_xlfn.FLOOR.MATH(Table2[[#This Row],[DEC]]/4),2),_xlfn.FLOOR.MATH(Table2[[#This Row],[DEC]]/4)-1,_xlfn.FLOOR.MATH(Table2[[#This Row],[DEC]]/4)+1)</f>
        <v>18</v>
      </c>
      <c r="J79" s="52" cm="1">
        <f t="array" ref="J79">IF(_xlfn.BITAND(HEX2DEC(MID(MASK_INPUT,Table2[[#This Row],[NIBBLE_CNT]]+1,1)),_xlfn.BITLSHIFT(1,MOD(Table2[[#This Row],[DEC]],4))),1,0)</f>
        <v>0</v>
      </c>
    </row>
    <row r="80" spans="1:10" x14ac:dyDescent="0.25">
      <c r="A80" s="31" t="s">
        <v>3784</v>
      </c>
      <c r="B80" s="32">
        <v>78</v>
      </c>
      <c r="C80" s="32" t="str">
        <f t="shared" si="2"/>
        <v>4E</v>
      </c>
      <c r="D80" s="33">
        <v>1</v>
      </c>
      <c r="E80">
        <f t="shared" si="3"/>
        <v>10</v>
      </c>
      <c r="F80">
        <f>IF(MOD(_xlfn.FLOOR.MATH(Table2[[#This Row],[DEC]]/4),2),_xlfn.FLOOR.MATH(Table2[[#This Row],[DEC]]/4)-1,_xlfn.FLOOR.MATH(Table2[[#This Row],[DEC]]/4)+1)</f>
        <v>18</v>
      </c>
      <c r="J80" s="52" cm="1">
        <f t="array" ref="J80">IF(_xlfn.BITAND(HEX2DEC(MID(MASK_INPUT,Table2[[#This Row],[NIBBLE_CNT]]+1,1)),_xlfn.BITLSHIFT(1,MOD(Table2[[#This Row],[DEC]],4))),1,0)</f>
        <v>1</v>
      </c>
    </row>
    <row r="81" spans="1:10" x14ac:dyDescent="0.25">
      <c r="A81" s="31" t="s">
        <v>3785</v>
      </c>
      <c r="B81" s="32">
        <v>79</v>
      </c>
      <c r="C81" s="32" t="str">
        <f t="shared" si="2"/>
        <v>4F</v>
      </c>
      <c r="D81" s="33">
        <v>1</v>
      </c>
      <c r="E81">
        <f t="shared" si="3"/>
        <v>10</v>
      </c>
      <c r="F81">
        <f>IF(MOD(_xlfn.FLOOR.MATH(Table2[[#This Row],[DEC]]/4),2),_xlfn.FLOOR.MATH(Table2[[#This Row],[DEC]]/4)-1,_xlfn.FLOOR.MATH(Table2[[#This Row],[DEC]]/4)+1)</f>
        <v>18</v>
      </c>
      <c r="J81" s="52" cm="1">
        <f t="array" ref="J81">IF(_xlfn.BITAND(HEX2DEC(MID(MASK_INPUT,Table2[[#This Row],[NIBBLE_CNT]]+1,1)),_xlfn.BITLSHIFT(1,MOD(Table2[[#This Row],[DEC]],4))),1,0)</f>
        <v>1</v>
      </c>
    </row>
    <row r="82" spans="1:10" x14ac:dyDescent="0.25">
      <c r="A82" s="31" t="s">
        <v>3786</v>
      </c>
      <c r="B82" s="32">
        <v>80</v>
      </c>
      <c r="C82" s="32" t="str">
        <f t="shared" si="2"/>
        <v>50</v>
      </c>
      <c r="D82" s="33">
        <v>1</v>
      </c>
      <c r="E82">
        <f t="shared" si="3"/>
        <v>11</v>
      </c>
      <c r="F82">
        <f>IF(MOD(_xlfn.FLOOR.MATH(Table2[[#This Row],[DEC]]/4),2),_xlfn.FLOOR.MATH(Table2[[#This Row],[DEC]]/4)-1,_xlfn.FLOOR.MATH(Table2[[#This Row],[DEC]]/4)+1)</f>
        <v>21</v>
      </c>
      <c r="J82" s="52" cm="1">
        <f t="array" ref="J82">IF(_xlfn.BITAND(HEX2DEC(MID(MASK_INPUT,Table2[[#This Row],[NIBBLE_CNT]]+1,1)),_xlfn.BITLSHIFT(1,MOD(Table2[[#This Row],[DEC]],4))),1,0)</f>
        <v>1</v>
      </c>
    </row>
    <row r="83" spans="1:10" x14ac:dyDescent="0.25">
      <c r="A83" s="31" t="s">
        <v>3787</v>
      </c>
      <c r="B83" s="32">
        <v>81</v>
      </c>
      <c r="C83" s="32" t="str">
        <f t="shared" si="2"/>
        <v>51</v>
      </c>
      <c r="D83" s="33">
        <v>1</v>
      </c>
      <c r="E83">
        <f t="shared" si="3"/>
        <v>11</v>
      </c>
      <c r="F83">
        <f>IF(MOD(_xlfn.FLOOR.MATH(Table2[[#This Row],[DEC]]/4),2),_xlfn.FLOOR.MATH(Table2[[#This Row],[DEC]]/4)-1,_xlfn.FLOOR.MATH(Table2[[#This Row],[DEC]]/4)+1)</f>
        <v>21</v>
      </c>
      <c r="J83" s="52" cm="1">
        <f t="array" ref="J83">IF(_xlfn.BITAND(HEX2DEC(MID(MASK_INPUT,Table2[[#This Row],[NIBBLE_CNT]]+1,1)),_xlfn.BITLSHIFT(1,MOD(Table2[[#This Row],[DEC]],4))),1,0)</f>
        <v>1</v>
      </c>
    </row>
    <row r="84" spans="1:10" x14ac:dyDescent="0.25">
      <c r="A84" s="31" t="s">
        <v>3788</v>
      </c>
      <c r="B84" s="32">
        <v>82</v>
      </c>
      <c r="C84" s="32" t="str">
        <f t="shared" si="2"/>
        <v>52</v>
      </c>
      <c r="D84" s="33">
        <v>1</v>
      </c>
      <c r="E84">
        <f t="shared" si="3"/>
        <v>11</v>
      </c>
      <c r="F84">
        <f>IF(MOD(_xlfn.FLOOR.MATH(Table2[[#This Row],[DEC]]/4),2),_xlfn.FLOOR.MATH(Table2[[#This Row],[DEC]]/4)-1,_xlfn.FLOOR.MATH(Table2[[#This Row],[DEC]]/4)+1)</f>
        <v>21</v>
      </c>
      <c r="J84" s="52" cm="1">
        <f t="array" ref="J84">IF(_xlfn.BITAND(HEX2DEC(MID(MASK_INPUT,Table2[[#This Row],[NIBBLE_CNT]]+1,1)),_xlfn.BITLSHIFT(1,MOD(Table2[[#This Row],[DEC]],4))),1,0)</f>
        <v>1</v>
      </c>
    </row>
    <row r="85" spans="1:10" x14ac:dyDescent="0.25">
      <c r="A85" s="31" t="s">
        <v>3789</v>
      </c>
      <c r="B85" s="32">
        <v>83</v>
      </c>
      <c r="C85" s="32" t="str">
        <f t="shared" si="2"/>
        <v>53</v>
      </c>
      <c r="D85" s="33">
        <v>1</v>
      </c>
      <c r="E85">
        <f t="shared" si="3"/>
        <v>11</v>
      </c>
      <c r="F85">
        <f>IF(MOD(_xlfn.FLOOR.MATH(Table2[[#This Row],[DEC]]/4),2),_xlfn.FLOOR.MATH(Table2[[#This Row],[DEC]]/4)-1,_xlfn.FLOOR.MATH(Table2[[#This Row],[DEC]]/4)+1)</f>
        <v>21</v>
      </c>
      <c r="J85" s="52" cm="1">
        <f t="array" ref="J85">IF(_xlfn.BITAND(HEX2DEC(MID(MASK_INPUT,Table2[[#This Row],[NIBBLE_CNT]]+1,1)),_xlfn.BITLSHIFT(1,MOD(Table2[[#This Row],[DEC]],4))),1,0)</f>
        <v>1</v>
      </c>
    </row>
    <row r="86" spans="1:10" x14ac:dyDescent="0.25">
      <c r="A86" s="31" t="s">
        <v>3790</v>
      </c>
      <c r="B86" s="32">
        <v>84</v>
      </c>
      <c r="C86" s="32" t="str">
        <f t="shared" si="2"/>
        <v>54</v>
      </c>
      <c r="D86" s="33">
        <v>0</v>
      </c>
      <c r="E86">
        <f t="shared" si="3"/>
        <v>11</v>
      </c>
      <c r="F86">
        <f>IF(MOD(_xlfn.FLOOR.MATH(Table2[[#This Row],[DEC]]/4),2),_xlfn.FLOOR.MATH(Table2[[#This Row],[DEC]]/4)-1,_xlfn.FLOOR.MATH(Table2[[#This Row],[DEC]]/4)+1)</f>
        <v>20</v>
      </c>
      <c r="J86" s="52" cm="1">
        <f t="array" ref="J86">IF(_xlfn.BITAND(HEX2DEC(MID(MASK_INPUT,Table2[[#This Row],[NIBBLE_CNT]]+1,1)),_xlfn.BITLSHIFT(1,MOD(Table2[[#This Row],[DEC]],4))),1,0)</f>
        <v>0</v>
      </c>
    </row>
    <row r="87" spans="1:10" x14ac:dyDescent="0.25">
      <c r="A87" s="31" t="s">
        <v>3791</v>
      </c>
      <c r="B87" s="32">
        <v>85</v>
      </c>
      <c r="C87" s="32" t="str">
        <f t="shared" si="2"/>
        <v>55</v>
      </c>
      <c r="D87" s="33">
        <v>0</v>
      </c>
      <c r="E87">
        <f t="shared" si="3"/>
        <v>11</v>
      </c>
      <c r="F87">
        <f>IF(MOD(_xlfn.FLOOR.MATH(Table2[[#This Row],[DEC]]/4),2),_xlfn.FLOOR.MATH(Table2[[#This Row],[DEC]]/4)-1,_xlfn.FLOOR.MATH(Table2[[#This Row],[DEC]]/4)+1)</f>
        <v>20</v>
      </c>
      <c r="J87" s="52" cm="1">
        <f t="array" ref="J87">IF(_xlfn.BITAND(HEX2DEC(MID(MASK_INPUT,Table2[[#This Row],[NIBBLE_CNT]]+1,1)),_xlfn.BITLSHIFT(1,MOD(Table2[[#This Row],[DEC]],4))),1,0)</f>
        <v>0</v>
      </c>
    </row>
    <row r="88" spans="1:10" x14ac:dyDescent="0.25">
      <c r="A88" s="31" t="s">
        <v>3792</v>
      </c>
      <c r="B88" s="32">
        <v>86</v>
      </c>
      <c r="C88" s="32" t="str">
        <f t="shared" si="2"/>
        <v>56</v>
      </c>
      <c r="D88" s="33">
        <v>0</v>
      </c>
      <c r="E88">
        <f t="shared" si="3"/>
        <v>11</v>
      </c>
      <c r="F88">
        <f>IF(MOD(_xlfn.FLOOR.MATH(Table2[[#This Row],[DEC]]/4),2),_xlfn.FLOOR.MATH(Table2[[#This Row],[DEC]]/4)-1,_xlfn.FLOOR.MATH(Table2[[#This Row],[DEC]]/4)+1)</f>
        <v>20</v>
      </c>
      <c r="J88" s="52" cm="1">
        <f t="array" ref="J88">IF(_xlfn.BITAND(HEX2DEC(MID(MASK_INPUT,Table2[[#This Row],[NIBBLE_CNT]]+1,1)),_xlfn.BITLSHIFT(1,MOD(Table2[[#This Row],[DEC]],4))),1,0)</f>
        <v>0</v>
      </c>
    </row>
    <row r="89" spans="1:10" x14ac:dyDescent="0.25">
      <c r="A89" s="31" t="s">
        <v>3793</v>
      </c>
      <c r="B89" s="32">
        <v>87</v>
      </c>
      <c r="C89" s="32" t="str">
        <f t="shared" si="2"/>
        <v>57</v>
      </c>
      <c r="D89" s="33">
        <v>1</v>
      </c>
      <c r="E89">
        <f t="shared" si="3"/>
        <v>11</v>
      </c>
      <c r="F89">
        <f>IF(MOD(_xlfn.FLOOR.MATH(Table2[[#This Row],[DEC]]/4),2),_xlfn.FLOOR.MATH(Table2[[#This Row],[DEC]]/4)-1,_xlfn.FLOOR.MATH(Table2[[#This Row],[DEC]]/4)+1)</f>
        <v>20</v>
      </c>
      <c r="J89" s="52" cm="1">
        <f t="array" ref="J89">IF(_xlfn.BITAND(HEX2DEC(MID(MASK_INPUT,Table2[[#This Row],[NIBBLE_CNT]]+1,1)),_xlfn.BITLSHIFT(1,MOD(Table2[[#This Row],[DEC]],4))),1,0)</f>
        <v>1</v>
      </c>
    </row>
    <row r="90" spans="1:10" x14ac:dyDescent="0.25">
      <c r="A90" s="31" t="s">
        <v>3794</v>
      </c>
      <c r="B90" s="32">
        <v>88</v>
      </c>
      <c r="C90" s="32" t="str">
        <f t="shared" si="2"/>
        <v>58</v>
      </c>
      <c r="D90" s="33">
        <v>1</v>
      </c>
      <c r="E90">
        <f t="shared" si="3"/>
        <v>12</v>
      </c>
      <c r="F90">
        <f>IF(MOD(_xlfn.FLOOR.MATH(Table2[[#This Row],[DEC]]/4),2),_xlfn.FLOOR.MATH(Table2[[#This Row],[DEC]]/4)-1,_xlfn.FLOOR.MATH(Table2[[#This Row],[DEC]]/4)+1)</f>
        <v>23</v>
      </c>
      <c r="J90" s="52" cm="1">
        <f t="array" ref="J90">IF(_xlfn.BITAND(HEX2DEC(MID(MASK_INPUT,Table2[[#This Row],[NIBBLE_CNT]]+1,1)),_xlfn.BITLSHIFT(1,MOD(Table2[[#This Row],[DEC]],4))),1,0)</f>
        <v>1</v>
      </c>
    </row>
    <row r="91" spans="1:10" x14ac:dyDescent="0.25">
      <c r="A91" s="31" t="s">
        <v>3795</v>
      </c>
      <c r="B91" s="32">
        <v>89</v>
      </c>
      <c r="C91" s="32" t="str">
        <f t="shared" si="2"/>
        <v>59</v>
      </c>
      <c r="D91" s="33">
        <v>1</v>
      </c>
      <c r="E91">
        <f t="shared" si="3"/>
        <v>12</v>
      </c>
      <c r="F91">
        <f>IF(MOD(_xlfn.FLOOR.MATH(Table2[[#This Row],[DEC]]/4),2),_xlfn.FLOOR.MATH(Table2[[#This Row],[DEC]]/4)-1,_xlfn.FLOOR.MATH(Table2[[#This Row],[DEC]]/4)+1)</f>
        <v>23</v>
      </c>
      <c r="J91" s="52" cm="1">
        <f t="array" ref="J91">IF(_xlfn.BITAND(HEX2DEC(MID(MASK_INPUT,Table2[[#This Row],[NIBBLE_CNT]]+1,1)),_xlfn.BITLSHIFT(1,MOD(Table2[[#This Row],[DEC]],4))),1,0)</f>
        <v>1</v>
      </c>
    </row>
    <row r="92" spans="1:10" x14ac:dyDescent="0.25">
      <c r="A92" s="31" t="s">
        <v>3796</v>
      </c>
      <c r="B92" s="32">
        <v>90</v>
      </c>
      <c r="C92" s="32" t="str">
        <f t="shared" si="2"/>
        <v>5A</v>
      </c>
      <c r="D92" s="33">
        <v>1</v>
      </c>
      <c r="E92">
        <f t="shared" si="3"/>
        <v>12</v>
      </c>
      <c r="F92">
        <f>IF(MOD(_xlfn.FLOOR.MATH(Table2[[#This Row],[DEC]]/4),2),_xlfn.FLOOR.MATH(Table2[[#This Row],[DEC]]/4)-1,_xlfn.FLOOR.MATH(Table2[[#This Row],[DEC]]/4)+1)</f>
        <v>23</v>
      </c>
      <c r="J92" s="52" cm="1">
        <f t="array" ref="J92">IF(_xlfn.BITAND(HEX2DEC(MID(MASK_INPUT,Table2[[#This Row],[NIBBLE_CNT]]+1,1)),_xlfn.BITLSHIFT(1,MOD(Table2[[#This Row],[DEC]],4))),1,0)</f>
        <v>1</v>
      </c>
    </row>
    <row r="93" spans="1:10" x14ac:dyDescent="0.25">
      <c r="A93" s="31" t="s">
        <v>3797</v>
      </c>
      <c r="B93" s="32">
        <v>91</v>
      </c>
      <c r="C93" s="32" t="str">
        <f t="shared" si="2"/>
        <v>5B</v>
      </c>
      <c r="D93" s="33">
        <v>1</v>
      </c>
      <c r="E93">
        <f t="shared" si="3"/>
        <v>12</v>
      </c>
      <c r="F93">
        <f>IF(MOD(_xlfn.FLOOR.MATH(Table2[[#This Row],[DEC]]/4),2),_xlfn.FLOOR.MATH(Table2[[#This Row],[DEC]]/4)-1,_xlfn.FLOOR.MATH(Table2[[#This Row],[DEC]]/4)+1)</f>
        <v>23</v>
      </c>
      <c r="J93" s="52" cm="1">
        <f t="array" ref="J93">IF(_xlfn.BITAND(HEX2DEC(MID(MASK_INPUT,Table2[[#This Row],[NIBBLE_CNT]]+1,1)),_xlfn.BITLSHIFT(1,MOD(Table2[[#This Row],[DEC]],4))),1,0)</f>
        <v>1</v>
      </c>
    </row>
    <row r="94" spans="1:10" x14ac:dyDescent="0.25">
      <c r="A94" s="31" t="s">
        <v>3798</v>
      </c>
      <c r="B94" s="32">
        <v>92</v>
      </c>
      <c r="C94" s="32" t="str">
        <f t="shared" si="2"/>
        <v>5C</v>
      </c>
      <c r="D94" s="33">
        <v>1</v>
      </c>
      <c r="E94">
        <f t="shared" si="3"/>
        <v>12</v>
      </c>
      <c r="F94">
        <f>IF(MOD(_xlfn.FLOOR.MATH(Table2[[#This Row],[DEC]]/4),2),_xlfn.FLOOR.MATH(Table2[[#This Row],[DEC]]/4)-1,_xlfn.FLOOR.MATH(Table2[[#This Row],[DEC]]/4)+1)</f>
        <v>22</v>
      </c>
      <c r="J94" s="52" cm="1">
        <f t="array" ref="J94">IF(_xlfn.BITAND(HEX2DEC(MID(MASK_INPUT,Table2[[#This Row],[NIBBLE_CNT]]+1,1)),_xlfn.BITLSHIFT(1,MOD(Table2[[#This Row],[DEC]],4))),1,0)</f>
        <v>1</v>
      </c>
    </row>
    <row r="95" spans="1:10" x14ac:dyDescent="0.25">
      <c r="A95" s="31" t="s">
        <v>3799</v>
      </c>
      <c r="B95" s="32">
        <v>93</v>
      </c>
      <c r="C95" s="32" t="str">
        <f t="shared" si="2"/>
        <v>5D</v>
      </c>
      <c r="D95" s="33">
        <v>1</v>
      </c>
      <c r="E95">
        <f t="shared" si="3"/>
        <v>12</v>
      </c>
      <c r="F95">
        <f>IF(MOD(_xlfn.FLOOR.MATH(Table2[[#This Row],[DEC]]/4),2),_xlfn.FLOOR.MATH(Table2[[#This Row],[DEC]]/4)-1,_xlfn.FLOOR.MATH(Table2[[#This Row],[DEC]]/4)+1)</f>
        <v>22</v>
      </c>
      <c r="J95" s="52" cm="1">
        <f t="array" ref="J95">IF(_xlfn.BITAND(HEX2DEC(MID(MASK_INPUT,Table2[[#This Row],[NIBBLE_CNT]]+1,1)),_xlfn.BITLSHIFT(1,MOD(Table2[[#This Row],[DEC]],4))),1,0)</f>
        <v>1</v>
      </c>
    </row>
    <row r="96" spans="1:10" x14ac:dyDescent="0.25">
      <c r="A96" s="31" t="s">
        <v>3800</v>
      </c>
      <c r="B96" s="32">
        <v>94</v>
      </c>
      <c r="C96" s="32" t="str">
        <f t="shared" si="2"/>
        <v>5E</v>
      </c>
      <c r="D96" s="33">
        <v>0</v>
      </c>
      <c r="E96">
        <f t="shared" si="3"/>
        <v>12</v>
      </c>
      <c r="F96">
        <f>IF(MOD(_xlfn.FLOOR.MATH(Table2[[#This Row],[DEC]]/4),2),_xlfn.FLOOR.MATH(Table2[[#This Row],[DEC]]/4)-1,_xlfn.FLOOR.MATH(Table2[[#This Row],[DEC]]/4)+1)</f>
        <v>22</v>
      </c>
      <c r="J96" s="52" cm="1">
        <f t="array" ref="J96">IF(_xlfn.BITAND(HEX2DEC(MID(MASK_INPUT,Table2[[#This Row],[NIBBLE_CNT]]+1,1)),_xlfn.BITLSHIFT(1,MOD(Table2[[#This Row],[DEC]],4))),1,0)</f>
        <v>0</v>
      </c>
    </row>
    <row r="97" spans="1:10" x14ac:dyDescent="0.25">
      <c r="A97" s="31" t="s">
        <v>3801</v>
      </c>
      <c r="B97" s="32">
        <v>95</v>
      </c>
      <c r="C97" s="32" t="str">
        <f t="shared" si="2"/>
        <v>5F</v>
      </c>
      <c r="D97" s="33">
        <v>0</v>
      </c>
      <c r="E97">
        <f t="shared" si="3"/>
        <v>12</v>
      </c>
      <c r="F97">
        <f>IF(MOD(_xlfn.FLOOR.MATH(Table2[[#This Row],[DEC]]/4),2),_xlfn.FLOOR.MATH(Table2[[#This Row],[DEC]]/4)-1,_xlfn.FLOOR.MATH(Table2[[#This Row],[DEC]]/4)+1)</f>
        <v>22</v>
      </c>
      <c r="J97" s="52" cm="1">
        <f t="array" ref="J97">IF(_xlfn.BITAND(HEX2DEC(MID(MASK_INPUT,Table2[[#This Row],[NIBBLE_CNT]]+1,1)),_xlfn.BITLSHIFT(1,MOD(Table2[[#This Row],[DEC]],4))),1,0)</f>
        <v>0</v>
      </c>
    </row>
    <row r="98" spans="1:10" ht="14.45" customHeight="1" x14ac:dyDescent="0.25">
      <c r="A98" s="31" t="s">
        <v>3802</v>
      </c>
      <c r="B98" s="32">
        <v>96</v>
      </c>
      <c r="C98" s="32" t="str">
        <f t="shared" si="2"/>
        <v>60</v>
      </c>
      <c r="D98" s="33">
        <v>1</v>
      </c>
      <c r="E98">
        <f t="shared" si="3"/>
        <v>13</v>
      </c>
      <c r="F98">
        <f>IF(MOD(_xlfn.FLOOR.MATH(Table2[[#This Row],[DEC]]/4),2),_xlfn.FLOOR.MATH(Table2[[#This Row],[DEC]]/4)-1,_xlfn.FLOOR.MATH(Table2[[#This Row],[DEC]]/4)+1)</f>
        <v>25</v>
      </c>
      <c r="J98" s="52" cm="1">
        <f t="array" ref="J98">IF(_xlfn.BITAND(HEX2DEC(MID(MASK_INPUT,Table2[[#This Row],[NIBBLE_CNT]]+1,1)),_xlfn.BITLSHIFT(1,MOD(Table2[[#This Row],[DEC]],4))),1,0)</f>
        <v>1</v>
      </c>
    </row>
    <row r="99" spans="1:10" x14ac:dyDescent="0.25">
      <c r="A99" s="31" t="s">
        <v>3803</v>
      </c>
      <c r="B99" s="32">
        <v>97</v>
      </c>
      <c r="C99" s="32" t="str">
        <f t="shared" si="2"/>
        <v>61</v>
      </c>
      <c r="D99" s="35">
        <v>1</v>
      </c>
      <c r="E99">
        <f t="shared" si="3"/>
        <v>13</v>
      </c>
      <c r="F99">
        <f>IF(MOD(_xlfn.FLOOR.MATH(Table2[[#This Row],[DEC]]/4),2),_xlfn.FLOOR.MATH(Table2[[#This Row],[DEC]]/4)-1,_xlfn.FLOOR.MATH(Table2[[#This Row],[DEC]]/4)+1)</f>
        <v>25</v>
      </c>
      <c r="J99" s="52" cm="1">
        <f t="array" ref="J99">IF(_xlfn.BITAND(HEX2DEC(MID(MASK_INPUT,Table2[[#This Row],[NIBBLE_CNT]]+1,1)),_xlfn.BITLSHIFT(1,MOD(Table2[[#This Row],[DEC]],4))),1,0)</f>
        <v>1</v>
      </c>
    </row>
    <row r="100" spans="1:10" x14ac:dyDescent="0.25">
      <c r="A100" s="31" t="s">
        <v>3804</v>
      </c>
      <c r="B100" s="32">
        <v>98</v>
      </c>
      <c r="C100" s="32" t="str">
        <f t="shared" si="2"/>
        <v>62</v>
      </c>
      <c r="D100" s="35">
        <v>1</v>
      </c>
      <c r="E100">
        <f t="shared" si="3"/>
        <v>13</v>
      </c>
      <c r="F100">
        <f>IF(MOD(_xlfn.FLOOR.MATH(Table2[[#This Row],[DEC]]/4),2),_xlfn.FLOOR.MATH(Table2[[#This Row],[DEC]]/4)-1,_xlfn.FLOOR.MATH(Table2[[#This Row],[DEC]]/4)+1)</f>
        <v>25</v>
      </c>
      <c r="J100" s="52" cm="1">
        <f t="array" ref="J100">IF(_xlfn.BITAND(HEX2DEC(MID(MASK_INPUT,Table2[[#This Row],[NIBBLE_CNT]]+1,1)),_xlfn.BITLSHIFT(1,MOD(Table2[[#This Row],[DEC]],4))),1,0)</f>
        <v>1</v>
      </c>
    </row>
    <row r="101" spans="1:10" x14ac:dyDescent="0.25">
      <c r="A101" s="31" t="s">
        <v>3805</v>
      </c>
      <c r="B101" s="32">
        <v>99</v>
      </c>
      <c r="C101" s="32" t="str">
        <f t="shared" si="2"/>
        <v>63</v>
      </c>
      <c r="D101" s="35">
        <v>1</v>
      </c>
      <c r="E101">
        <f t="shared" si="3"/>
        <v>13</v>
      </c>
      <c r="F101">
        <f>IF(MOD(_xlfn.FLOOR.MATH(Table2[[#This Row],[DEC]]/4),2),_xlfn.FLOOR.MATH(Table2[[#This Row],[DEC]]/4)-1,_xlfn.FLOOR.MATH(Table2[[#This Row],[DEC]]/4)+1)</f>
        <v>25</v>
      </c>
      <c r="J101" s="52" cm="1">
        <f t="array" ref="J101">IF(_xlfn.BITAND(HEX2DEC(MID(MASK_INPUT,Table2[[#This Row],[NIBBLE_CNT]]+1,1)),_xlfn.BITLSHIFT(1,MOD(Table2[[#This Row],[DEC]],4))),1,0)</f>
        <v>1</v>
      </c>
    </row>
    <row r="102" spans="1:10" x14ac:dyDescent="0.25">
      <c r="A102" s="31" t="s">
        <v>3806</v>
      </c>
      <c r="B102" s="32">
        <v>100</v>
      </c>
      <c r="C102" s="32" t="str">
        <f t="shared" si="2"/>
        <v>64</v>
      </c>
      <c r="D102" s="35">
        <v>1</v>
      </c>
      <c r="E102">
        <f t="shared" si="3"/>
        <v>13</v>
      </c>
      <c r="F102">
        <f>IF(MOD(_xlfn.FLOOR.MATH(Table2[[#This Row],[DEC]]/4),2),_xlfn.FLOOR.MATH(Table2[[#This Row],[DEC]]/4)-1,_xlfn.FLOOR.MATH(Table2[[#This Row],[DEC]]/4)+1)</f>
        <v>24</v>
      </c>
      <c r="J102" s="52" cm="1">
        <f t="array" ref="J102">IF(_xlfn.BITAND(HEX2DEC(MID(MASK_INPUT,Table2[[#This Row],[NIBBLE_CNT]]+1,1)),_xlfn.BITLSHIFT(1,MOD(Table2[[#This Row],[DEC]],4))),1,0)</f>
        <v>1</v>
      </c>
    </row>
    <row r="103" spans="1:10" x14ac:dyDescent="0.25">
      <c r="A103" s="31" t="s">
        <v>3807</v>
      </c>
      <c r="B103" s="32">
        <v>101</v>
      </c>
      <c r="C103" s="32" t="str">
        <f t="shared" si="2"/>
        <v>65</v>
      </c>
      <c r="D103" s="35">
        <v>1</v>
      </c>
      <c r="E103">
        <f t="shared" si="3"/>
        <v>13</v>
      </c>
      <c r="F103">
        <f>IF(MOD(_xlfn.FLOOR.MATH(Table2[[#This Row],[DEC]]/4),2),_xlfn.FLOOR.MATH(Table2[[#This Row],[DEC]]/4)-1,_xlfn.FLOOR.MATH(Table2[[#This Row],[DEC]]/4)+1)</f>
        <v>24</v>
      </c>
      <c r="J103" s="52" cm="1">
        <f t="array" ref="J103">IF(_xlfn.BITAND(HEX2DEC(MID(MASK_INPUT,Table2[[#This Row],[NIBBLE_CNT]]+1,1)),_xlfn.BITLSHIFT(1,MOD(Table2[[#This Row],[DEC]],4))),1,0)</f>
        <v>1</v>
      </c>
    </row>
    <row r="104" spans="1:10" x14ac:dyDescent="0.25">
      <c r="A104" s="31" t="s">
        <v>3808</v>
      </c>
      <c r="B104" s="32">
        <v>102</v>
      </c>
      <c r="C104" s="32" t="str">
        <f t="shared" si="2"/>
        <v>66</v>
      </c>
      <c r="D104" s="35">
        <v>1</v>
      </c>
      <c r="E104">
        <f t="shared" si="3"/>
        <v>13</v>
      </c>
      <c r="F104">
        <f>IF(MOD(_xlfn.FLOOR.MATH(Table2[[#This Row],[DEC]]/4),2),_xlfn.FLOOR.MATH(Table2[[#This Row],[DEC]]/4)-1,_xlfn.FLOOR.MATH(Table2[[#This Row],[DEC]]/4)+1)</f>
        <v>24</v>
      </c>
      <c r="J104" s="52" cm="1">
        <f t="array" ref="J104">IF(_xlfn.BITAND(HEX2DEC(MID(MASK_INPUT,Table2[[#This Row],[NIBBLE_CNT]]+1,1)),_xlfn.BITLSHIFT(1,MOD(Table2[[#This Row],[DEC]],4))),1,0)</f>
        <v>1</v>
      </c>
    </row>
    <row r="105" spans="1:10" x14ac:dyDescent="0.25">
      <c r="A105" s="31" t="s">
        <v>3809</v>
      </c>
      <c r="B105" s="32">
        <v>102</v>
      </c>
      <c r="C105" s="32" t="str">
        <f t="shared" si="2"/>
        <v>66</v>
      </c>
      <c r="D105" s="35">
        <v>1</v>
      </c>
      <c r="E105">
        <f t="shared" si="3"/>
        <v>13</v>
      </c>
      <c r="F105">
        <f>IF(MOD(_xlfn.FLOOR.MATH(Table2[[#This Row],[DEC]]/4),2),_xlfn.FLOOR.MATH(Table2[[#This Row],[DEC]]/4)-1,_xlfn.FLOOR.MATH(Table2[[#This Row],[DEC]]/4)+1)</f>
        <v>24</v>
      </c>
      <c r="J105" s="52" cm="1">
        <f t="array" ref="J105">IF(_xlfn.BITAND(HEX2DEC(MID(MASK_INPUT,Table2[[#This Row],[NIBBLE_CNT]]+1,1)),_xlfn.BITLSHIFT(1,MOD(Table2[[#This Row],[DEC]],4))),1,0)</f>
        <v>1</v>
      </c>
    </row>
    <row r="106" spans="1:10" x14ac:dyDescent="0.25">
      <c r="A106" s="31" t="s">
        <v>3810</v>
      </c>
      <c r="B106" s="32">
        <v>103</v>
      </c>
      <c r="C106" s="32" t="str">
        <f t="shared" si="2"/>
        <v>67</v>
      </c>
      <c r="D106" s="35">
        <v>1</v>
      </c>
      <c r="E106">
        <f t="shared" si="3"/>
        <v>13</v>
      </c>
      <c r="F106">
        <f>IF(MOD(_xlfn.FLOOR.MATH(Table2[[#This Row],[DEC]]/4),2),_xlfn.FLOOR.MATH(Table2[[#This Row],[DEC]]/4)-1,_xlfn.FLOOR.MATH(Table2[[#This Row],[DEC]]/4)+1)</f>
        <v>24</v>
      </c>
      <c r="J106" s="52" cm="1">
        <f t="array" ref="J106">IF(_xlfn.BITAND(HEX2DEC(MID(MASK_INPUT,Table2[[#This Row],[NIBBLE_CNT]]+1,1)),_xlfn.BITLSHIFT(1,MOD(Table2[[#This Row],[DEC]],4))),1,0)</f>
        <v>1</v>
      </c>
    </row>
    <row r="107" spans="1:10" x14ac:dyDescent="0.25">
      <c r="A107" s="31" t="s">
        <v>3811</v>
      </c>
      <c r="B107" s="32">
        <v>104</v>
      </c>
      <c r="C107" s="32" t="str">
        <f t="shared" si="2"/>
        <v>68</v>
      </c>
      <c r="D107" s="35">
        <v>1</v>
      </c>
      <c r="E107">
        <f t="shared" si="3"/>
        <v>14</v>
      </c>
      <c r="F107">
        <f>IF(MOD(_xlfn.FLOOR.MATH(Table2[[#This Row],[DEC]]/4),2),_xlfn.FLOOR.MATH(Table2[[#This Row],[DEC]]/4)-1,_xlfn.FLOOR.MATH(Table2[[#This Row],[DEC]]/4)+1)</f>
        <v>27</v>
      </c>
      <c r="J107" s="52" cm="1">
        <f t="array" ref="J107">IF(_xlfn.BITAND(HEX2DEC(MID(MASK_INPUT,Table2[[#This Row],[NIBBLE_CNT]]+1,1)),_xlfn.BITLSHIFT(1,MOD(Table2[[#This Row],[DEC]],4))),1,0)</f>
        <v>1</v>
      </c>
    </row>
    <row r="108" spans="1:10" x14ac:dyDescent="0.25">
      <c r="A108" s="31" t="s">
        <v>3812</v>
      </c>
      <c r="B108" s="32">
        <v>105</v>
      </c>
      <c r="C108" s="32" t="str">
        <f t="shared" si="2"/>
        <v>69</v>
      </c>
      <c r="D108" s="35">
        <v>1</v>
      </c>
      <c r="E108">
        <f t="shared" si="3"/>
        <v>14</v>
      </c>
      <c r="F108">
        <f>IF(MOD(_xlfn.FLOOR.MATH(Table2[[#This Row],[DEC]]/4),2),_xlfn.FLOOR.MATH(Table2[[#This Row],[DEC]]/4)-1,_xlfn.FLOOR.MATH(Table2[[#This Row],[DEC]]/4)+1)</f>
        <v>27</v>
      </c>
      <c r="J108" s="52" cm="1">
        <f t="array" ref="J108">IF(_xlfn.BITAND(HEX2DEC(MID(MASK_INPUT,Table2[[#This Row],[NIBBLE_CNT]]+1,1)),_xlfn.BITLSHIFT(1,MOD(Table2[[#This Row],[DEC]],4))),1,0)</f>
        <v>1</v>
      </c>
    </row>
    <row r="109" spans="1:10" x14ac:dyDescent="0.25">
      <c r="A109" s="31" t="s">
        <v>3813</v>
      </c>
      <c r="B109" s="32">
        <v>106</v>
      </c>
      <c r="C109" s="32" t="str">
        <f t="shared" si="2"/>
        <v>6A</v>
      </c>
      <c r="D109" s="35">
        <v>1</v>
      </c>
      <c r="E109">
        <f t="shared" si="3"/>
        <v>14</v>
      </c>
      <c r="F109">
        <f>IF(MOD(_xlfn.FLOOR.MATH(Table2[[#This Row],[DEC]]/4),2),_xlfn.FLOOR.MATH(Table2[[#This Row],[DEC]]/4)-1,_xlfn.FLOOR.MATH(Table2[[#This Row],[DEC]]/4)+1)</f>
        <v>27</v>
      </c>
      <c r="J109" s="52" cm="1">
        <f t="array" ref="J109">IF(_xlfn.BITAND(HEX2DEC(MID(MASK_INPUT,Table2[[#This Row],[NIBBLE_CNT]]+1,1)),_xlfn.BITLSHIFT(1,MOD(Table2[[#This Row],[DEC]],4))),1,0)</f>
        <v>1</v>
      </c>
    </row>
    <row r="110" spans="1:10" x14ac:dyDescent="0.25">
      <c r="A110" s="31" t="s">
        <v>3814</v>
      </c>
      <c r="B110" s="32">
        <v>107</v>
      </c>
      <c r="C110" s="32" t="str">
        <f t="shared" si="2"/>
        <v>6B</v>
      </c>
      <c r="D110" s="35">
        <v>1</v>
      </c>
      <c r="E110">
        <f t="shared" si="3"/>
        <v>14</v>
      </c>
      <c r="F110">
        <f>IF(MOD(_xlfn.FLOOR.MATH(Table2[[#This Row],[DEC]]/4),2),_xlfn.FLOOR.MATH(Table2[[#This Row],[DEC]]/4)-1,_xlfn.FLOOR.MATH(Table2[[#This Row],[DEC]]/4)+1)</f>
        <v>27</v>
      </c>
      <c r="J110" s="52" cm="1">
        <f t="array" ref="J110">IF(_xlfn.BITAND(HEX2DEC(MID(MASK_INPUT,Table2[[#This Row],[NIBBLE_CNT]]+1,1)),_xlfn.BITLSHIFT(1,MOD(Table2[[#This Row],[DEC]],4))),1,0)</f>
        <v>1</v>
      </c>
    </row>
    <row r="111" spans="1:10" x14ac:dyDescent="0.25">
      <c r="A111" s="31" t="s">
        <v>3815</v>
      </c>
      <c r="B111" s="32">
        <v>108</v>
      </c>
      <c r="C111" s="32" t="str">
        <f t="shared" si="2"/>
        <v>6C</v>
      </c>
      <c r="D111" s="35">
        <v>1</v>
      </c>
      <c r="E111">
        <f t="shared" si="3"/>
        <v>14</v>
      </c>
      <c r="F111">
        <f>IF(MOD(_xlfn.FLOOR.MATH(Table2[[#This Row],[DEC]]/4),2),_xlfn.FLOOR.MATH(Table2[[#This Row],[DEC]]/4)-1,_xlfn.FLOOR.MATH(Table2[[#This Row],[DEC]]/4)+1)</f>
        <v>26</v>
      </c>
      <c r="J111" s="52" cm="1">
        <f t="array" ref="J111">IF(_xlfn.BITAND(HEX2DEC(MID(MASK_INPUT,Table2[[#This Row],[NIBBLE_CNT]]+1,1)),_xlfn.BITLSHIFT(1,MOD(Table2[[#This Row],[DEC]],4))),1,0)</f>
        <v>1</v>
      </c>
    </row>
    <row r="112" spans="1:10" x14ac:dyDescent="0.25">
      <c r="A112" s="31" t="s">
        <v>3816</v>
      </c>
      <c r="B112" s="32">
        <v>109</v>
      </c>
      <c r="C112" s="32" t="str">
        <f t="shared" si="2"/>
        <v>6D</v>
      </c>
      <c r="D112" s="35">
        <v>1</v>
      </c>
      <c r="E112">
        <f t="shared" si="3"/>
        <v>14</v>
      </c>
      <c r="F112">
        <f>IF(MOD(_xlfn.FLOOR.MATH(Table2[[#This Row],[DEC]]/4),2),_xlfn.FLOOR.MATH(Table2[[#This Row],[DEC]]/4)-1,_xlfn.FLOOR.MATH(Table2[[#This Row],[DEC]]/4)+1)</f>
        <v>26</v>
      </c>
      <c r="J112" s="52" cm="1">
        <f t="array" ref="J112">IF(_xlfn.BITAND(HEX2DEC(MID(MASK_INPUT,Table2[[#This Row],[NIBBLE_CNT]]+1,1)),_xlfn.BITLSHIFT(1,MOD(Table2[[#This Row],[DEC]],4))),1,0)</f>
        <v>1</v>
      </c>
    </row>
    <row r="113" spans="1:10" x14ac:dyDescent="0.25">
      <c r="A113" s="31" t="s">
        <v>3817</v>
      </c>
      <c r="B113" s="32">
        <v>110</v>
      </c>
      <c r="C113" s="32" t="str">
        <f t="shared" si="2"/>
        <v>6E</v>
      </c>
      <c r="D113" s="35">
        <v>0</v>
      </c>
      <c r="E113">
        <f t="shared" si="3"/>
        <v>14</v>
      </c>
      <c r="F113">
        <f>IF(MOD(_xlfn.FLOOR.MATH(Table2[[#This Row],[DEC]]/4),2),_xlfn.FLOOR.MATH(Table2[[#This Row],[DEC]]/4)-1,_xlfn.FLOOR.MATH(Table2[[#This Row],[DEC]]/4)+1)</f>
        <v>26</v>
      </c>
      <c r="J113" s="52" cm="1">
        <f t="array" ref="J113">IF(_xlfn.BITAND(HEX2DEC(MID(MASK_INPUT,Table2[[#This Row],[NIBBLE_CNT]]+1,1)),_xlfn.BITLSHIFT(1,MOD(Table2[[#This Row],[DEC]],4))),1,0)</f>
        <v>0</v>
      </c>
    </row>
    <row r="114" spans="1:10" x14ac:dyDescent="0.25">
      <c r="A114" s="31" t="s">
        <v>3818</v>
      </c>
      <c r="B114" s="32">
        <v>111</v>
      </c>
      <c r="C114" s="32" t="str">
        <f t="shared" si="2"/>
        <v>6F</v>
      </c>
      <c r="D114" s="35">
        <v>1</v>
      </c>
      <c r="E114">
        <f t="shared" si="3"/>
        <v>14</v>
      </c>
      <c r="F114">
        <f>IF(MOD(_xlfn.FLOOR.MATH(Table2[[#This Row],[DEC]]/4),2),_xlfn.FLOOR.MATH(Table2[[#This Row],[DEC]]/4)-1,_xlfn.FLOOR.MATH(Table2[[#This Row],[DEC]]/4)+1)</f>
        <v>26</v>
      </c>
      <c r="J114" s="52" cm="1">
        <f t="array" ref="J114">IF(_xlfn.BITAND(HEX2DEC(MID(MASK_INPUT,Table2[[#This Row],[NIBBLE_CNT]]+1,1)),_xlfn.BITLSHIFT(1,MOD(Table2[[#This Row],[DEC]],4))),1,0)</f>
        <v>1</v>
      </c>
    </row>
    <row r="115" spans="1:10" x14ac:dyDescent="0.25">
      <c r="A115" s="31" t="s">
        <v>3763</v>
      </c>
      <c r="B115" s="32">
        <v>112</v>
      </c>
      <c r="C115" s="32" t="str">
        <f t="shared" si="2"/>
        <v>70</v>
      </c>
      <c r="D115" s="35">
        <v>0</v>
      </c>
      <c r="E115">
        <f t="shared" si="3"/>
        <v>15</v>
      </c>
      <c r="F115">
        <f>IF(MOD(_xlfn.FLOOR.MATH(Table2[[#This Row],[DEC]]/4),2),_xlfn.FLOOR.MATH(Table2[[#This Row],[DEC]]/4)-1,_xlfn.FLOOR.MATH(Table2[[#This Row],[DEC]]/4)+1)</f>
        <v>29</v>
      </c>
      <c r="J115" s="52" cm="1">
        <f t="array" ref="J115">IF(_xlfn.BITAND(HEX2DEC(MID(MASK_INPUT,Table2[[#This Row],[NIBBLE_CNT]]+1,1)),_xlfn.BITLSHIFT(1,MOD(Table2[[#This Row],[DEC]],4))),1,0)</f>
        <v>0</v>
      </c>
    </row>
    <row r="116" spans="1:10" x14ac:dyDescent="0.25">
      <c r="A116" s="31" t="s">
        <v>3763</v>
      </c>
      <c r="B116" s="32">
        <v>113</v>
      </c>
      <c r="C116" s="32" t="str">
        <f t="shared" si="2"/>
        <v>71</v>
      </c>
      <c r="D116" s="35">
        <v>0</v>
      </c>
      <c r="E116">
        <f t="shared" si="3"/>
        <v>15</v>
      </c>
      <c r="F116">
        <f>IF(MOD(_xlfn.FLOOR.MATH(Table2[[#This Row],[DEC]]/4),2),_xlfn.FLOOR.MATH(Table2[[#This Row],[DEC]]/4)-1,_xlfn.FLOOR.MATH(Table2[[#This Row],[DEC]]/4)+1)</f>
        <v>29</v>
      </c>
      <c r="J116" s="52" cm="1">
        <f t="array" ref="J116">IF(_xlfn.BITAND(HEX2DEC(MID(MASK_INPUT,Table2[[#This Row],[NIBBLE_CNT]]+1,1)),_xlfn.BITLSHIFT(1,MOD(Table2[[#This Row],[DEC]],4))),1,0)</f>
        <v>0</v>
      </c>
    </row>
    <row r="117" spans="1:10" x14ac:dyDescent="0.25">
      <c r="A117" s="31" t="s">
        <v>3763</v>
      </c>
      <c r="B117" s="32">
        <v>114</v>
      </c>
      <c r="C117" s="32" t="str">
        <f t="shared" si="2"/>
        <v>72</v>
      </c>
      <c r="D117" s="35">
        <v>0</v>
      </c>
      <c r="E117">
        <f t="shared" si="3"/>
        <v>15</v>
      </c>
      <c r="F117">
        <f>IF(MOD(_xlfn.FLOOR.MATH(Table2[[#This Row],[DEC]]/4),2),_xlfn.FLOOR.MATH(Table2[[#This Row],[DEC]]/4)-1,_xlfn.FLOOR.MATH(Table2[[#This Row],[DEC]]/4)+1)</f>
        <v>29</v>
      </c>
      <c r="J117" s="52" cm="1">
        <f t="array" ref="J117">IF(_xlfn.BITAND(HEX2DEC(MID(MASK_INPUT,Table2[[#This Row],[NIBBLE_CNT]]+1,1)),_xlfn.BITLSHIFT(1,MOD(Table2[[#This Row],[DEC]],4))),1,0)</f>
        <v>0</v>
      </c>
    </row>
    <row r="118" spans="1:10" x14ac:dyDescent="0.25">
      <c r="A118" s="31" t="s">
        <v>3763</v>
      </c>
      <c r="B118" s="32">
        <v>115</v>
      </c>
      <c r="C118" s="32" t="str">
        <f t="shared" si="2"/>
        <v>73</v>
      </c>
      <c r="D118" s="35">
        <v>0</v>
      </c>
      <c r="E118">
        <f t="shared" si="3"/>
        <v>15</v>
      </c>
      <c r="F118">
        <f>IF(MOD(_xlfn.FLOOR.MATH(Table2[[#This Row],[DEC]]/4),2),_xlfn.FLOOR.MATH(Table2[[#This Row],[DEC]]/4)-1,_xlfn.FLOOR.MATH(Table2[[#This Row],[DEC]]/4)+1)</f>
        <v>29</v>
      </c>
      <c r="J118" s="52" cm="1">
        <f t="array" ref="J118">IF(_xlfn.BITAND(HEX2DEC(MID(MASK_INPUT,Table2[[#This Row],[NIBBLE_CNT]]+1,1)),_xlfn.BITLSHIFT(1,MOD(Table2[[#This Row],[DEC]],4))),1,0)</f>
        <v>0</v>
      </c>
    </row>
    <row r="119" spans="1:10" x14ac:dyDescent="0.25">
      <c r="A119" s="31" t="s">
        <v>3763</v>
      </c>
      <c r="B119" s="32">
        <v>116</v>
      </c>
      <c r="C119" s="32" t="str">
        <f t="shared" si="2"/>
        <v>74</v>
      </c>
      <c r="D119" s="35">
        <v>0</v>
      </c>
      <c r="E119">
        <f t="shared" si="3"/>
        <v>15</v>
      </c>
      <c r="F119">
        <f>IF(MOD(_xlfn.FLOOR.MATH(Table2[[#This Row],[DEC]]/4),2),_xlfn.FLOOR.MATH(Table2[[#This Row],[DEC]]/4)-1,_xlfn.FLOOR.MATH(Table2[[#This Row],[DEC]]/4)+1)</f>
        <v>28</v>
      </c>
      <c r="J119" s="52" cm="1">
        <f t="array" ref="J119">IF(_xlfn.BITAND(HEX2DEC(MID(MASK_INPUT,Table2[[#This Row],[NIBBLE_CNT]]+1,1)),_xlfn.BITLSHIFT(1,MOD(Table2[[#This Row],[DEC]],4))),1,0)</f>
        <v>0</v>
      </c>
    </row>
    <row r="120" spans="1:10" x14ac:dyDescent="0.25">
      <c r="A120" s="31" t="s">
        <v>3763</v>
      </c>
      <c r="B120" s="32">
        <v>117</v>
      </c>
      <c r="C120" s="32" t="str">
        <f t="shared" si="2"/>
        <v>75</v>
      </c>
      <c r="D120" s="35">
        <v>0</v>
      </c>
      <c r="E120">
        <f t="shared" si="3"/>
        <v>15</v>
      </c>
      <c r="F120">
        <f>IF(MOD(_xlfn.FLOOR.MATH(Table2[[#This Row],[DEC]]/4),2),_xlfn.FLOOR.MATH(Table2[[#This Row],[DEC]]/4)-1,_xlfn.FLOOR.MATH(Table2[[#This Row],[DEC]]/4)+1)</f>
        <v>28</v>
      </c>
      <c r="J120" s="52" cm="1">
        <f t="array" ref="J120">IF(_xlfn.BITAND(HEX2DEC(MID(MASK_INPUT,Table2[[#This Row],[NIBBLE_CNT]]+1,1)),_xlfn.BITLSHIFT(1,MOD(Table2[[#This Row],[DEC]],4))),1,0)</f>
        <v>0</v>
      </c>
    </row>
    <row r="121" spans="1:10" x14ac:dyDescent="0.25">
      <c r="A121" s="31" t="s">
        <v>3763</v>
      </c>
      <c r="B121" s="32">
        <v>118</v>
      </c>
      <c r="C121" s="32" t="str">
        <f t="shared" si="2"/>
        <v>76</v>
      </c>
      <c r="D121" s="35">
        <v>0</v>
      </c>
      <c r="E121">
        <f t="shared" si="3"/>
        <v>15</v>
      </c>
      <c r="F121">
        <f>IF(MOD(_xlfn.FLOOR.MATH(Table2[[#This Row],[DEC]]/4),2),_xlfn.FLOOR.MATH(Table2[[#This Row],[DEC]]/4)-1,_xlfn.FLOOR.MATH(Table2[[#This Row],[DEC]]/4)+1)</f>
        <v>28</v>
      </c>
      <c r="J121" s="52" cm="1">
        <f t="array" ref="J121">IF(_xlfn.BITAND(HEX2DEC(MID(MASK_INPUT,Table2[[#This Row],[NIBBLE_CNT]]+1,1)),_xlfn.BITLSHIFT(1,MOD(Table2[[#This Row],[DEC]],4))),1,0)</f>
        <v>0</v>
      </c>
    </row>
    <row r="122" spans="1:10" x14ac:dyDescent="0.25">
      <c r="A122" s="31" t="s">
        <v>3819</v>
      </c>
      <c r="B122" s="32">
        <v>119</v>
      </c>
      <c r="C122" s="32" t="str">
        <f t="shared" si="2"/>
        <v>77</v>
      </c>
      <c r="D122" s="35">
        <v>0</v>
      </c>
      <c r="E122">
        <f t="shared" si="3"/>
        <v>15</v>
      </c>
      <c r="F122">
        <f>IF(MOD(_xlfn.FLOOR.MATH(Table2[[#This Row],[DEC]]/4),2),_xlfn.FLOOR.MATH(Table2[[#This Row],[DEC]]/4)-1,_xlfn.FLOOR.MATH(Table2[[#This Row],[DEC]]/4)+1)</f>
        <v>28</v>
      </c>
      <c r="J122" s="52" cm="1">
        <f t="array" ref="J122">IF(_xlfn.BITAND(HEX2DEC(MID(MASK_INPUT,Table2[[#This Row],[NIBBLE_CNT]]+1,1)),_xlfn.BITLSHIFT(1,MOD(Table2[[#This Row],[DEC]],4))),1,0)</f>
        <v>0</v>
      </c>
    </row>
    <row r="123" spans="1:10" x14ac:dyDescent="0.25">
      <c r="A123" s="31" t="s">
        <v>3820</v>
      </c>
      <c r="B123" s="32">
        <v>120</v>
      </c>
      <c r="C123" s="32" t="str">
        <f t="shared" si="2"/>
        <v>78</v>
      </c>
      <c r="D123" s="35">
        <v>1</v>
      </c>
      <c r="E123">
        <f t="shared" si="3"/>
        <v>16</v>
      </c>
      <c r="F123">
        <f>IF(MOD(_xlfn.FLOOR.MATH(Table2[[#This Row],[DEC]]/4),2),_xlfn.FLOOR.MATH(Table2[[#This Row],[DEC]]/4)-1,_xlfn.FLOOR.MATH(Table2[[#This Row],[DEC]]/4)+1)</f>
        <v>31</v>
      </c>
      <c r="J123" s="52" cm="1">
        <f t="array" ref="J123">IF(_xlfn.BITAND(HEX2DEC(MID(MASK_INPUT,Table2[[#This Row],[NIBBLE_CNT]]+1,1)),_xlfn.BITLSHIFT(1,MOD(Table2[[#This Row],[DEC]],4))),1,0)</f>
        <v>1</v>
      </c>
    </row>
    <row r="124" spans="1:10" x14ac:dyDescent="0.25">
      <c r="A124" s="31" t="s">
        <v>3821</v>
      </c>
      <c r="B124" s="32">
        <v>121</v>
      </c>
      <c r="C124" s="32" t="str">
        <f t="shared" si="2"/>
        <v>79</v>
      </c>
      <c r="D124" s="35">
        <v>0</v>
      </c>
      <c r="E124">
        <f t="shared" si="3"/>
        <v>16</v>
      </c>
      <c r="F124">
        <f>IF(MOD(_xlfn.FLOOR.MATH(Table2[[#This Row],[DEC]]/4),2),_xlfn.FLOOR.MATH(Table2[[#This Row],[DEC]]/4)-1,_xlfn.FLOOR.MATH(Table2[[#This Row],[DEC]]/4)+1)</f>
        <v>31</v>
      </c>
      <c r="J124" s="52" cm="1">
        <f t="array" ref="J124">IF(_xlfn.BITAND(HEX2DEC(MID(MASK_INPUT,Table2[[#This Row],[NIBBLE_CNT]]+1,1)),_xlfn.BITLSHIFT(1,MOD(Table2[[#This Row],[DEC]],4))),1,0)</f>
        <v>0</v>
      </c>
    </row>
    <row r="125" spans="1:10" x14ac:dyDescent="0.25">
      <c r="A125" s="31" t="s">
        <v>3822</v>
      </c>
      <c r="B125" s="32">
        <v>122</v>
      </c>
      <c r="C125" s="32" t="str">
        <f t="shared" si="2"/>
        <v>7A</v>
      </c>
      <c r="D125" s="35">
        <v>0</v>
      </c>
      <c r="E125">
        <f t="shared" si="3"/>
        <v>16</v>
      </c>
      <c r="F125">
        <f>IF(MOD(_xlfn.FLOOR.MATH(Table2[[#This Row],[DEC]]/4),2),_xlfn.FLOOR.MATH(Table2[[#This Row],[DEC]]/4)-1,_xlfn.FLOOR.MATH(Table2[[#This Row],[DEC]]/4)+1)</f>
        <v>31</v>
      </c>
      <c r="J125" s="52" cm="1">
        <f t="array" ref="J125">IF(_xlfn.BITAND(HEX2DEC(MID(MASK_INPUT,Table2[[#This Row],[NIBBLE_CNT]]+1,1)),_xlfn.BITLSHIFT(1,MOD(Table2[[#This Row],[DEC]],4))),1,0)</f>
        <v>0</v>
      </c>
    </row>
    <row r="126" spans="1:10" x14ac:dyDescent="0.25">
      <c r="A126" s="31" t="s">
        <v>3823</v>
      </c>
      <c r="B126" s="32">
        <v>123</v>
      </c>
      <c r="C126" s="32" t="str">
        <f t="shared" si="2"/>
        <v>7B</v>
      </c>
      <c r="D126" s="35">
        <v>0</v>
      </c>
      <c r="E126">
        <f t="shared" si="3"/>
        <v>16</v>
      </c>
      <c r="F126">
        <f>IF(MOD(_xlfn.FLOOR.MATH(Table2[[#This Row],[DEC]]/4),2),_xlfn.FLOOR.MATH(Table2[[#This Row],[DEC]]/4)-1,_xlfn.FLOOR.MATH(Table2[[#This Row],[DEC]]/4)+1)</f>
        <v>31</v>
      </c>
      <c r="J126" s="52" cm="1">
        <f t="array" ref="J126">IF(_xlfn.BITAND(HEX2DEC(MID(MASK_INPUT,Table2[[#This Row],[NIBBLE_CNT]]+1,1)),_xlfn.BITLSHIFT(1,MOD(Table2[[#This Row],[DEC]],4))),1,0)</f>
        <v>0</v>
      </c>
    </row>
    <row r="127" spans="1:10" x14ac:dyDescent="0.25">
      <c r="A127" s="42" t="s">
        <v>22585</v>
      </c>
      <c r="B127" s="32">
        <v>124</v>
      </c>
      <c r="C127" s="32" t="str">
        <f t="shared" si="2"/>
        <v>7C</v>
      </c>
      <c r="D127" s="35">
        <v>0</v>
      </c>
      <c r="E127">
        <f t="shared" si="3"/>
        <v>16</v>
      </c>
      <c r="F127">
        <f>IF(MOD(_xlfn.FLOOR.MATH(Table2[[#This Row],[DEC]]/4),2),_xlfn.FLOOR.MATH(Table2[[#This Row],[DEC]]/4)-1,_xlfn.FLOOR.MATH(Table2[[#This Row],[DEC]]/4)+1)</f>
        <v>30</v>
      </c>
      <c r="J127" s="52" cm="1">
        <f t="array" ref="J127">IF(_xlfn.BITAND(HEX2DEC(MID(MASK_INPUT,Table2[[#This Row],[NIBBLE_CNT]]+1,1)),_xlfn.BITLSHIFT(1,MOD(Table2[[#This Row],[DEC]],4))),1,0)</f>
        <v>0</v>
      </c>
    </row>
    <row r="128" spans="1:10" x14ac:dyDescent="0.25">
      <c r="A128" s="31" t="s">
        <v>3763</v>
      </c>
      <c r="B128" s="32">
        <v>125</v>
      </c>
      <c r="C128" s="32" t="str">
        <f t="shared" si="2"/>
        <v>7D</v>
      </c>
      <c r="D128" s="35">
        <v>0</v>
      </c>
      <c r="E128">
        <f t="shared" si="3"/>
        <v>16</v>
      </c>
      <c r="F128">
        <f>IF(MOD(_xlfn.FLOOR.MATH(Table2[[#This Row],[DEC]]/4),2),_xlfn.FLOOR.MATH(Table2[[#This Row],[DEC]]/4)-1,_xlfn.FLOOR.MATH(Table2[[#This Row],[DEC]]/4)+1)</f>
        <v>30</v>
      </c>
      <c r="J128" s="52" cm="1">
        <f t="array" ref="J128">IF(_xlfn.BITAND(HEX2DEC(MID(MASK_INPUT,Table2[[#This Row],[NIBBLE_CNT]]+1,1)),_xlfn.BITLSHIFT(1,MOD(Table2[[#This Row],[DEC]],4))),1,0)</f>
        <v>0</v>
      </c>
    </row>
    <row r="129" spans="1:10" x14ac:dyDescent="0.25">
      <c r="A129" s="31" t="s">
        <v>3763</v>
      </c>
      <c r="B129" s="32">
        <v>126</v>
      </c>
      <c r="C129" s="32" t="str">
        <f t="shared" si="2"/>
        <v>7E</v>
      </c>
      <c r="D129" s="35">
        <v>0</v>
      </c>
      <c r="E129">
        <f t="shared" si="3"/>
        <v>16</v>
      </c>
      <c r="F129">
        <f>IF(MOD(_xlfn.FLOOR.MATH(Table2[[#This Row],[DEC]]/4),2),_xlfn.FLOOR.MATH(Table2[[#This Row],[DEC]]/4)-1,_xlfn.FLOOR.MATH(Table2[[#This Row],[DEC]]/4)+1)</f>
        <v>30</v>
      </c>
      <c r="J129" s="52" cm="1">
        <f t="array" ref="J129">IF(_xlfn.BITAND(HEX2DEC(MID(MASK_INPUT,Table2[[#This Row],[NIBBLE_CNT]]+1,1)),_xlfn.BITLSHIFT(1,MOD(Table2[[#This Row],[DEC]],4))),1,0)</f>
        <v>0</v>
      </c>
    </row>
    <row r="130" spans="1:10" x14ac:dyDescent="0.25">
      <c r="A130" s="31" t="s">
        <v>3763</v>
      </c>
      <c r="B130" s="32">
        <v>127</v>
      </c>
      <c r="C130" s="32" t="str">
        <f t="shared" si="2"/>
        <v>7F</v>
      </c>
      <c r="D130" s="35">
        <v>0</v>
      </c>
      <c r="E130">
        <f t="shared" si="3"/>
        <v>16</v>
      </c>
      <c r="F130">
        <f>IF(MOD(_xlfn.FLOOR.MATH(Table2[[#This Row],[DEC]]/4),2),_xlfn.FLOOR.MATH(Table2[[#This Row],[DEC]]/4)-1,_xlfn.FLOOR.MATH(Table2[[#This Row],[DEC]]/4)+1)</f>
        <v>30</v>
      </c>
      <c r="J130" s="52" cm="1">
        <f t="array" ref="J130">IF(_xlfn.BITAND(HEX2DEC(MID(MASK_INPUT,Table2[[#This Row],[NIBBLE_CNT]]+1,1)),_xlfn.BITLSHIFT(1,MOD(Table2[[#This Row],[DEC]],4))),1,0)</f>
        <v>0</v>
      </c>
    </row>
    <row r="131" spans="1:10" x14ac:dyDescent="0.25">
      <c r="A131" s="31" t="s">
        <v>3824</v>
      </c>
      <c r="B131" s="32">
        <v>128</v>
      </c>
      <c r="C131" s="32" t="str">
        <f t="shared" ref="C131:C194" si="4">DEC2HEX(B131)</f>
        <v>80</v>
      </c>
      <c r="D131" s="35">
        <v>0</v>
      </c>
      <c r="E131">
        <f t="shared" ref="E131:E194" si="5">IF(MOD(B131,8)=0,E130+1,E130)</f>
        <v>17</v>
      </c>
      <c r="F131">
        <f>IF(MOD(_xlfn.FLOOR.MATH(Table2[[#This Row],[DEC]]/4),2),_xlfn.FLOOR.MATH(Table2[[#This Row],[DEC]]/4)-1,_xlfn.FLOOR.MATH(Table2[[#This Row],[DEC]]/4)+1)</f>
        <v>33</v>
      </c>
      <c r="J131" s="52" cm="1">
        <f t="array" ref="J131">IF(_xlfn.BITAND(HEX2DEC(MID(MASK_INPUT,Table2[[#This Row],[NIBBLE_CNT]]+1,1)),_xlfn.BITLSHIFT(1,MOD(Table2[[#This Row],[DEC]],4))),1,0)</f>
        <v>0</v>
      </c>
    </row>
    <row r="132" spans="1:10" x14ac:dyDescent="0.25">
      <c r="A132" s="31" t="s">
        <v>3825</v>
      </c>
      <c r="B132" s="32">
        <v>129</v>
      </c>
      <c r="C132" s="32" t="str">
        <f t="shared" si="4"/>
        <v>81</v>
      </c>
      <c r="D132" s="35">
        <v>0</v>
      </c>
      <c r="E132">
        <f t="shared" si="5"/>
        <v>17</v>
      </c>
      <c r="F132">
        <f>IF(MOD(_xlfn.FLOOR.MATH(Table2[[#This Row],[DEC]]/4),2),_xlfn.FLOOR.MATH(Table2[[#This Row],[DEC]]/4)-1,_xlfn.FLOOR.MATH(Table2[[#This Row],[DEC]]/4)+1)</f>
        <v>33</v>
      </c>
      <c r="J132" s="52" cm="1">
        <f t="array" ref="J132">IF(_xlfn.BITAND(HEX2DEC(MID(MASK_INPUT,Table2[[#This Row],[NIBBLE_CNT]]+1,1)),_xlfn.BITLSHIFT(1,MOD(Table2[[#This Row],[DEC]],4))),1,0)</f>
        <v>0</v>
      </c>
    </row>
    <row r="133" spans="1:10" x14ac:dyDescent="0.25">
      <c r="A133" s="31" t="s">
        <v>3826</v>
      </c>
      <c r="B133" s="32">
        <v>130</v>
      </c>
      <c r="C133" s="32" t="str">
        <f t="shared" si="4"/>
        <v>82</v>
      </c>
      <c r="D133" s="35">
        <v>0</v>
      </c>
      <c r="E133">
        <f t="shared" si="5"/>
        <v>17</v>
      </c>
      <c r="F133">
        <f>IF(MOD(_xlfn.FLOOR.MATH(Table2[[#This Row],[DEC]]/4),2),_xlfn.FLOOR.MATH(Table2[[#This Row],[DEC]]/4)-1,_xlfn.FLOOR.MATH(Table2[[#This Row],[DEC]]/4)+1)</f>
        <v>33</v>
      </c>
      <c r="J133" s="52" cm="1">
        <f t="array" ref="J133">IF(_xlfn.BITAND(HEX2DEC(MID(MASK_INPUT,Table2[[#This Row],[NIBBLE_CNT]]+1,1)),_xlfn.BITLSHIFT(1,MOD(Table2[[#This Row],[DEC]],4))),1,0)</f>
        <v>0</v>
      </c>
    </row>
    <row r="134" spans="1:10" x14ac:dyDescent="0.25">
      <c r="A134" s="31" t="s">
        <v>3827</v>
      </c>
      <c r="B134" s="32">
        <v>131</v>
      </c>
      <c r="C134" s="32" t="str">
        <f t="shared" si="4"/>
        <v>83</v>
      </c>
      <c r="D134" s="33">
        <v>0</v>
      </c>
      <c r="E134">
        <f t="shared" si="5"/>
        <v>17</v>
      </c>
      <c r="F134">
        <f>IF(MOD(_xlfn.FLOOR.MATH(Table2[[#This Row],[DEC]]/4),2),_xlfn.FLOOR.MATH(Table2[[#This Row],[DEC]]/4)-1,_xlfn.FLOOR.MATH(Table2[[#This Row],[DEC]]/4)+1)</f>
        <v>33</v>
      </c>
      <c r="J134" s="52" cm="1">
        <f t="array" ref="J134">IF(_xlfn.BITAND(HEX2DEC(MID(MASK_INPUT,Table2[[#This Row],[NIBBLE_CNT]]+1,1)),_xlfn.BITLSHIFT(1,MOD(Table2[[#This Row],[DEC]],4))),1,0)</f>
        <v>0</v>
      </c>
    </row>
    <row r="135" spans="1:10" x14ac:dyDescent="0.25">
      <c r="A135" s="31" t="s">
        <v>3828</v>
      </c>
      <c r="B135" s="32">
        <v>132</v>
      </c>
      <c r="C135" s="32" t="str">
        <f t="shared" si="4"/>
        <v>84</v>
      </c>
      <c r="D135" s="33">
        <v>0</v>
      </c>
      <c r="E135">
        <f t="shared" si="5"/>
        <v>17</v>
      </c>
      <c r="F135">
        <f>IF(MOD(_xlfn.FLOOR.MATH(Table2[[#This Row],[DEC]]/4),2),_xlfn.FLOOR.MATH(Table2[[#This Row],[DEC]]/4)-1,_xlfn.FLOOR.MATH(Table2[[#This Row],[DEC]]/4)+1)</f>
        <v>32</v>
      </c>
      <c r="J135" s="52" cm="1">
        <f t="array" ref="J135">IF(_xlfn.BITAND(HEX2DEC(MID(MASK_INPUT,Table2[[#This Row],[NIBBLE_CNT]]+1,1)),_xlfn.BITLSHIFT(1,MOD(Table2[[#This Row],[DEC]],4))),1,0)</f>
        <v>0</v>
      </c>
    </row>
    <row r="136" spans="1:10" x14ac:dyDescent="0.25">
      <c r="A136" s="31" t="s">
        <v>3829</v>
      </c>
      <c r="B136" s="32">
        <v>133</v>
      </c>
      <c r="C136" s="32" t="str">
        <f t="shared" si="4"/>
        <v>85</v>
      </c>
      <c r="D136" s="33">
        <v>0</v>
      </c>
      <c r="E136">
        <f t="shared" si="5"/>
        <v>17</v>
      </c>
      <c r="F136">
        <f>IF(MOD(_xlfn.FLOOR.MATH(Table2[[#This Row],[DEC]]/4),2),_xlfn.FLOOR.MATH(Table2[[#This Row],[DEC]]/4)-1,_xlfn.FLOOR.MATH(Table2[[#This Row],[DEC]]/4)+1)</f>
        <v>32</v>
      </c>
      <c r="J136" s="52" cm="1">
        <f t="array" ref="J136">IF(_xlfn.BITAND(HEX2DEC(MID(MASK_INPUT,Table2[[#This Row],[NIBBLE_CNT]]+1,1)),_xlfn.BITLSHIFT(1,MOD(Table2[[#This Row],[DEC]],4))),1,0)</f>
        <v>0</v>
      </c>
    </row>
    <row r="137" spans="1:10" x14ac:dyDescent="0.25">
      <c r="A137" s="31" t="s">
        <v>3830</v>
      </c>
      <c r="B137" s="32">
        <v>134</v>
      </c>
      <c r="C137" s="32" t="str">
        <f t="shared" si="4"/>
        <v>86</v>
      </c>
      <c r="D137" s="33">
        <v>0</v>
      </c>
      <c r="E137">
        <f t="shared" si="5"/>
        <v>17</v>
      </c>
      <c r="F137">
        <f>IF(MOD(_xlfn.FLOOR.MATH(Table2[[#This Row],[DEC]]/4),2),_xlfn.FLOOR.MATH(Table2[[#This Row],[DEC]]/4)-1,_xlfn.FLOOR.MATH(Table2[[#This Row],[DEC]]/4)+1)</f>
        <v>32</v>
      </c>
      <c r="J137" s="52" cm="1">
        <f t="array" ref="J137">IF(_xlfn.BITAND(HEX2DEC(MID(MASK_INPUT,Table2[[#This Row],[NIBBLE_CNT]]+1,1)),_xlfn.BITLSHIFT(1,MOD(Table2[[#This Row],[DEC]],4))),1,0)</f>
        <v>0</v>
      </c>
    </row>
    <row r="138" spans="1:10" x14ac:dyDescent="0.25">
      <c r="A138" s="31" t="s">
        <v>3831</v>
      </c>
      <c r="B138" s="32">
        <v>135</v>
      </c>
      <c r="C138" s="32" t="str">
        <f t="shared" si="4"/>
        <v>87</v>
      </c>
      <c r="D138" s="33">
        <v>0</v>
      </c>
      <c r="E138">
        <f t="shared" si="5"/>
        <v>17</v>
      </c>
      <c r="F138">
        <f>IF(MOD(_xlfn.FLOOR.MATH(Table2[[#This Row],[DEC]]/4),2),_xlfn.FLOOR.MATH(Table2[[#This Row],[DEC]]/4)-1,_xlfn.FLOOR.MATH(Table2[[#This Row],[DEC]]/4)+1)</f>
        <v>32</v>
      </c>
      <c r="J138" s="52" cm="1">
        <f t="array" ref="J138">IF(_xlfn.BITAND(HEX2DEC(MID(MASK_INPUT,Table2[[#This Row],[NIBBLE_CNT]]+1,1)),_xlfn.BITLSHIFT(1,MOD(Table2[[#This Row],[DEC]],4))),1,0)</f>
        <v>0</v>
      </c>
    </row>
    <row r="139" spans="1:10" x14ac:dyDescent="0.25">
      <c r="A139" s="31" t="s">
        <v>3832</v>
      </c>
      <c r="B139" s="32">
        <v>136</v>
      </c>
      <c r="C139" s="32" t="str">
        <f t="shared" si="4"/>
        <v>88</v>
      </c>
      <c r="D139" s="33">
        <v>0</v>
      </c>
      <c r="E139">
        <f t="shared" si="5"/>
        <v>18</v>
      </c>
      <c r="F139">
        <f>IF(MOD(_xlfn.FLOOR.MATH(Table2[[#This Row],[DEC]]/4),2),_xlfn.FLOOR.MATH(Table2[[#This Row],[DEC]]/4)-1,_xlfn.FLOOR.MATH(Table2[[#This Row],[DEC]]/4)+1)</f>
        <v>35</v>
      </c>
      <c r="J139" s="52" cm="1">
        <f t="array" ref="J139">IF(_xlfn.BITAND(HEX2DEC(MID(MASK_INPUT,Table2[[#This Row],[NIBBLE_CNT]]+1,1)),_xlfn.BITLSHIFT(1,MOD(Table2[[#This Row],[DEC]],4))),1,0)</f>
        <v>0</v>
      </c>
    </row>
    <row r="140" spans="1:10" x14ac:dyDescent="0.25">
      <c r="A140" s="31" t="s">
        <v>3833</v>
      </c>
      <c r="B140" s="32">
        <v>137</v>
      </c>
      <c r="C140" s="32" t="str">
        <f t="shared" si="4"/>
        <v>89</v>
      </c>
      <c r="D140" s="33">
        <v>0</v>
      </c>
      <c r="E140">
        <f t="shared" si="5"/>
        <v>18</v>
      </c>
      <c r="F140">
        <f>IF(MOD(_xlfn.FLOOR.MATH(Table2[[#This Row],[DEC]]/4),2),_xlfn.FLOOR.MATH(Table2[[#This Row],[DEC]]/4)-1,_xlfn.FLOOR.MATH(Table2[[#This Row],[DEC]]/4)+1)</f>
        <v>35</v>
      </c>
      <c r="J140" s="52" cm="1">
        <f t="array" ref="J140">IF(_xlfn.BITAND(HEX2DEC(MID(MASK_INPUT,Table2[[#This Row],[NIBBLE_CNT]]+1,1)),_xlfn.BITLSHIFT(1,MOD(Table2[[#This Row],[DEC]],4))),1,0)</f>
        <v>0</v>
      </c>
    </row>
    <row r="141" spans="1:10" x14ac:dyDescent="0.25">
      <c r="A141" s="31" t="s">
        <v>3834</v>
      </c>
      <c r="B141" s="32">
        <v>138</v>
      </c>
      <c r="C141" s="32" t="str">
        <f t="shared" si="4"/>
        <v>8A</v>
      </c>
      <c r="D141" s="33">
        <v>0</v>
      </c>
      <c r="E141">
        <f t="shared" si="5"/>
        <v>18</v>
      </c>
      <c r="F141">
        <f>IF(MOD(_xlfn.FLOOR.MATH(Table2[[#This Row],[DEC]]/4),2),_xlfn.FLOOR.MATH(Table2[[#This Row],[DEC]]/4)-1,_xlfn.FLOOR.MATH(Table2[[#This Row],[DEC]]/4)+1)</f>
        <v>35</v>
      </c>
      <c r="J141" s="52" cm="1">
        <f t="array" ref="J141">IF(_xlfn.BITAND(HEX2DEC(MID(MASK_INPUT,Table2[[#This Row],[NIBBLE_CNT]]+1,1)),_xlfn.BITLSHIFT(1,MOD(Table2[[#This Row],[DEC]],4))),1,0)</f>
        <v>0</v>
      </c>
    </row>
    <row r="142" spans="1:10" x14ac:dyDescent="0.25">
      <c r="A142" s="31" t="s">
        <v>3835</v>
      </c>
      <c r="B142" s="32">
        <v>139</v>
      </c>
      <c r="C142" s="32" t="str">
        <f t="shared" si="4"/>
        <v>8B</v>
      </c>
      <c r="D142" s="33">
        <v>0</v>
      </c>
      <c r="E142">
        <f t="shared" si="5"/>
        <v>18</v>
      </c>
      <c r="F142">
        <f>IF(MOD(_xlfn.FLOOR.MATH(Table2[[#This Row],[DEC]]/4),2),_xlfn.FLOOR.MATH(Table2[[#This Row],[DEC]]/4)-1,_xlfn.FLOOR.MATH(Table2[[#This Row],[DEC]]/4)+1)</f>
        <v>35</v>
      </c>
      <c r="J142" s="52" cm="1">
        <f t="array" ref="J142">IF(_xlfn.BITAND(HEX2DEC(MID(MASK_INPUT,Table2[[#This Row],[NIBBLE_CNT]]+1,1)),_xlfn.BITLSHIFT(1,MOD(Table2[[#This Row],[DEC]],4))),1,0)</f>
        <v>0</v>
      </c>
    </row>
    <row r="143" spans="1:10" x14ac:dyDescent="0.25">
      <c r="A143" s="31" t="s">
        <v>3836</v>
      </c>
      <c r="B143" s="32">
        <v>140</v>
      </c>
      <c r="C143" s="32" t="str">
        <f t="shared" si="4"/>
        <v>8C</v>
      </c>
      <c r="D143" s="33">
        <v>0</v>
      </c>
      <c r="E143">
        <f t="shared" si="5"/>
        <v>18</v>
      </c>
      <c r="F143">
        <f>IF(MOD(_xlfn.FLOOR.MATH(Table2[[#This Row],[DEC]]/4),2),_xlfn.FLOOR.MATH(Table2[[#This Row],[DEC]]/4)-1,_xlfn.FLOOR.MATH(Table2[[#This Row],[DEC]]/4)+1)</f>
        <v>34</v>
      </c>
      <c r="J143" s="52" cm="1">
        <f t="array" ref="J143">IF(_xlfn.BITAND(HEX2DEC(MID(MASK_INPUT,Table2[[#This Row],[NIBBLE_CNT]]+1,1)),_xlfn.BITLSHIFT(1,MOD(Table2[[#This Row],[DEC]],4))),1,0)</f>
        <v>0</v>
      </c>
    </row>
    <row r="144" spans="1:10" x14ac:dyDescent="0.25">
      <c r="A144" s="31" t="s">
        <v>3837</v>
      </c>
      <c r="B144" s="32">
        <v>141</v>
      </c>
      <c r="C144" s="32" t="str">
        <f t="shared" si="4"/>
        <v>8D</v>
      </c>
      <c r="D144" s="33">
        <v>0</v>
      </c>
      <c r="E144">
        <f t="shared" si="5"/>
        <v>18</v>
      </c>
      <c r="F144">
        <f>IF(MOD(_xlfn.FLOOR.MATH(Table2[[#This Row],[DEC]]/4),2),_xlfn.FLOOR.MATH(Table2[[#This Row],[DEC]]/4)-1,_xlfn.FLOOR.MATH(Table2[[#This Row],[DEC]]/4)+1)</f>
        <v>34</v>
      </c>
      <c r="J144" s="52" cm="1">
        <f t="array" ref="J144">IF(_xlfn.BITAND(HEX2DEC(MID(MASK_INPUT,Table2[[#This Row],[NIBBLE_CNT]]+1,1)),_xlfn.BITLSHIFT(1,MOD(Table2[[#This Row],[DEC]],4))),1,0)</f>
        <v>0</v>
      </c>
    </row>
    <row r="145" spans="1:10" x14ac:dyDescent="0.25">
      <c r="A145" s="31" t="s">
        <v>3838</v>
      </c>
      <c r="B145" s="32">
        <v>142</v>
      </c>
      <c r="C145" s="32" t="str">
        <f t="shared" si="4"/>
        <v>8E</v>
      </c>
      <c r="D145" s="33">
        <v>0</v>
      </c>
      <c r="E145">
        <f t="shared" si="5"/>
        <v>18</v>
      </c>
      <c r="F145">
        <f>IF(MOD(_xlfn.FLOOR.MATH(Table2[[#This Row],[DEC]]/4),2),_xlfn.FLOOR.MATH(Table2[[#This Row],[DEC]]/4)-1,_xlfn.FLOOR.MATH(Table2[[#This Row],[DEC]]/4)+1)</f>
        <v>34</v>
      </c>
      <c r="J145" s="52" cm="1">
        <f t="array" ref="J145">IF(_xlfn.BITAND(HEX2DEC(MID(MASK_INPUT,Table2[[#This Row],[NIBBLE_CNT]]+1,1)),_xlfn.BITLSHIFT(1,MOD(Table2[[#This Row],[DEC]],4))),1,0)</f>
        <v>0</v>
      </c>
    </row>
    <row r="146" spans="1:10" x14ac:dyDescent="0.25">
      <c r="A146" s="31" t="s">
        <v>3839</v>
      </c>
      <c r="B146" s="32">
        <v>143</v>
      </c>
      <c r="C146" s="32" t="str">
        <f t="shared" si="4"/>
        <v>8F</v>
      </c>
      <c r="D146" s="33">
        <v>0</v>
      </c>
      <c r="E146">
        <f t="shared" si="5"/>
        <v>18</v>
      </c>
      <c r="F146">
        <f>IF(MOD(_xlfn.FLOOR.MATH(Table2[[#This Row],[DEC]]/4),2),_xlfn.FLOOR.MATH(Table2[[#This Row],[DEC]]/4)-1,_xlfn.FLOOR.MATH(Table2[[#This Row],[DEC]]/4)+1)</f>
        <v>34</v>
      </c>
      <c r="J146" s="52" cm="1">
        <f t="array" ref="J146">IF(_xlfn.BITAND(HEX2DEC(MID(MASK_INPUT,Table2[[#This Row],[NIBBLE_CNT]]+1,1)),_xlfn.BITLSHIFT(1,MOD(Table2[[#This Row],[DEC]],4))),1,0)</f>
        <v>0</v>
      </c>
    </row>
    <row r="147" spans="1:10" x14ac:dyDescent="0.25">
      <c r="A147" s="31" t="s">
        <v>3840</v>
      </c>
      <c r="B147" s="32">
        <v>144</v>
      </c>
      <c r="C147" s="32" t="str">
        <f t="shared" si="4"/>
        <v>90</v>
      </c>
      <c r="D147" s="33">
        <v>0</v>
      </c>
      <c r="E147">
        <f t="shared" si="5"/>
        <v>19</v>
      </c>
      <c r="F147">
        <f>IF(MOD(_xlfn.FLOOR.MATH(Table2[[#This Row],[DEC]]/4),2),_xlfn.FLOOR.MATH(Table2[[#This Row],[DEC]]/4)-1,_xlfn.FLOOR.MATH(Table2[[#This Row],[DEC]]/4)+1)</f>
        <v>37</v>
      </c>
      <c r="J147" s="52" cm="1">
        <f t="array" ref="J147">IF(_xlfn.BITAND(HEX2DEC(MID(MASK_INPUT,Table2[[#This Row],[NIBBLE_CNT]]+1,1)),_xlfn.BITLSHIFT(1,MOD(Table2[[#This Row],[DEC]],4))),1,0)</f>
        <v>0</v>
      </c>
    </row>
    <row r="148" spans="1:10" x14ac:dyDescent="0.25">
      <c r="A148" s="31" t="s">
        <v>3841</v>
      </c>
      <c r="B148" s="32">
        <v>145</v>
      </c>
      <c r="C148" s="32" t="str">
        <f t="shared" si="4"/>
        <v>91</v>
      </c>
      <c r="D148" s="33">
        <v>0</v>
      </c>
      <c r="E148">
        <f t="shared" si="5"/>
        <v>19</v>
      </c>
      <c r="F148">
        <f>IF(MOD(_xlfn.FLOOR.MATH(Table2[[#This Row],[DEC]]/4),2),_xlfn.FLOOR.MATH(Table2[[#This Row],[DEC]]/4)-1,_xlfn.FLOOR.MATH(Table2[[#This Row],[DEC]]/4)+1)</f>
        <v>37</v>
      </c>
      <c r="J148" s="52" cm="1">
        <f t="array" ref="J148">IF(_xlfn.BITAND(HEX2DEC(MID(MASK_INPUT,Table2[[#This Row],[NIBBLE_CNT]]+1,1)),_xlfn.BITLSHIFT(1,MOD(Table2[[#This Row],[DEC]],4))),1,0)</f>
        <v>0</v>
      </c>
    </row>
    <row r="149" spans="1:10" x14ac:dyDescent="0.25">
      <c r="A149" s="31" t="s">
        <v>3842</v>
      </c>
      <c r="B149" s="32">
        <v>146</v>
      </c>
      <c r="C149" s="32" t="str">
        <f t="shared" si="4"/>
        <v>92</v>
      </c>
      <c r="D149" s="33">
        <v>0</v>
      </c>
      <c r="E149">
        <f t="shared" si="5"/>
        <v>19</v>
      </c>
      <c r="F149">
        <f>IF(MOD(_xlfn.FLOOR.MATH(Table2[[#This Row],[DEC]]/4),2),_xlfn.FLOOR.MATH(Table2[[#This Row],[DEC]]/4)-1,_xlfn.FLOOR.MATH(Table2[[#This Row],[DEC]]/4)+1)</f>
        <v>37</v>
      </c>
      <c r="J149" s="52" cm="1">
        <f t="array" ref="J149">IF(_xlfn.BITAND(HEX2DEC(MID(MASK_INPUT,Table2[[#This Row],[NIBBLE_CNT]]+1,1)),_xlfn.BITLSHIFT(1,MOD(Table2[[#This Row],[DEC]],4))),1,0)</f>
        <v>0</v>
      </c>
    </row>
    <row r="150" spans="1:10" x14ac:dyDescent="0.25">
      <c r="A150" s="31" t="s">
        <v>3843</v>
      </c>
      <c r="B150" s="32">
        <v>147</v>
      </c>
      <c r="C150" s="32" t="str">
        <f t="shared" si="4"/>
        <v>93</v>
      </c>
      <c r="D150" s="33">
        <v>0</v>
      </c>
      <c r="E150">
        <f t="shared" si="5"/>
        <v>19</v>
      </c>
      <c r="F150">
        <f>IF(MOD(_xlfn.FLOOR.MATH(Table2[[#This Row],[DEC]]/4),2),_xlfn.FLOOR.MATH(Table2[[#This Row],[DEC]]/4)-1,_xlfn.FLOOR.MATH(Table2[[#This Row],[DEC]]/4)+1)</f>
        <v>37</v>
      </c>
      <c r="J150" s="52" cm="1">
        <f t="array" ref="J150">IF(_xlfn.BITAND(HEX2DEC(MID(MASK_INPUT,Table2[[#This Row],[NIBBLE_CNT]]+1,1)),_xlfn.BITLSHIFT(1,MOD(Table2[[#This Row],[DEC]],4))),1,0)</f>
        <v>0</v>
      </c>
    </row>
    <row r="151" spans="1:10" x14ac:dyDescent="0.25">
      <c r="A151" s="31" t="s">
        <v>3844</v>
      </c>
      <c r="B151" s="32">
        <v>148</v>
      </c>
      <c r="C151" s="32" t="str">
        <f t="shared" si="4"/>
        <v>94</v>
      </c>
      <c r="D151" s="33">
        <v>0</v>
      </c>
      <c r="E151">
        <f t="shared" si="5"/>
        <v>19</v>
      </c>
      <c r="F151">
        <f>IF(MOD(_xlfn.FLOOR.MATH(Table2[[#This Row],[DEC]]/4),2),_xlfn.FLOOR.MATH(Table2[[#This Row],[DEC]]/4)-1,_xlfn.FLOOR.MATH(Table2[[#This Row],[DEC]]/4)+1)</f>
        <v>36</v>
      </c>
      <c r="J151" s="52" cm="1">
        <f t="array" ref="J151">IF(_xlfn.BITAND(HEX2DEC(MID(MASK_INPUT,Table2[[#This Row],[NIBBLE_CNT]]+1,1)),_xlfn.BITLSHIFT(1,MOD(Table2[[#This Row],[DEC]],4))),1,0)</f>
        <v>0</v>
      </c>
    </row>
    <row r="152" spans="1:10" x14ac:dyDescent="0.25">
      <c r="A152" s="31" t="s">
        <v>3845</v>
      </c>
      <c r="B152" s="32">
        <v>149</v>
      </c>
      <c r="C152" s="32" t="str">
        <f t="shared" si="4"/>
        <v>95</v>
      </c>
      <c r="D152" s="33">
        <v>0</v>
      </c>
      <c r="E152">
        <f t="shared" si="5"/>
        <v>19</v>
      </c>
      <c r="F152">
        <f>IF(MOD(_xlfn.FLOOR.MATH(Table2[[#This Row],[DEC]]/4),2),_xlfn.FLOOR.MATH(Table2[[#This Row],[DEC]]/4)-1,_xlfn.FLOOR.MATH(Table2[[#This Row],[DEC]]/4)+1)</f>
        <v>36</v>
      </c>
      <c r="J152" s="52" cm="1">
        <f t="array" ref="J152">IF(_xlfn.BITAND(HEX2DEC(MID(MASK_INPUT,Table2[[#This Row],[NIBBLE_CNT]]+1,1)),_xlfn.BITLSHIFT(1,MOD(Table2[[#This Row],[DEC]],4))),1,0)</f>
        <v>0</v>
      </c>
    </row>
    <row r="153" spans="1:10" x14ac:dyDescent="0.25">
      <c r="A153" s="31" t="s">
        <v>3846</v>
      </c>
      <c r="B153" s="32">
        <v>150</v>
      </c>
      <c r="C153" s="32" t="str">
        <f t="shared" si="4"/>
        <v>96</v>
      </c>
      <c r="D153" s="33">
        <v>0</v>
      </c>
      <c r="E153">
        <f t="shared" si="5"/>
        <v>19</v>
      </c>
      <c r="F153">
        <f>IF(MOD(_xlfn.FLOOR.MATH(Table2[[#This Row],[DEC]]/4),2),_xlfn.FLOOR.MATH(Table2[[#This Row],[DEC]]/4)-1,_xlfn.FLOOR.MATH(Table2[[#This Row],[DEC]]/4)+1)</f>
        <v>36</v>
      </c>
      <c r="J153" s="52" cm="1">
        <f t="array" ref="J153">IF(_xlfn.BITAND(HEX2DEC(MID(MASK_INPUT,Table2[[#This Row],[NIBBLE_CNT]]+1,1)),_xlfn.BITLSHIFT(1,MOD(Table2[[#This Row],[DEC]],4))),1,0)</f>
        <v>0</v>
      </c>
    </row>
    <row r="154" spans="1:10" x14ac:dyDescent="0.25">
      <c r="A154" s="31" t="s">
        <v>3847</v>
      </c>
      <c r="B154" s="32">
        <v>151</v>
      </c>
      <c r="C154" s="32" t="str">
        <f t="shared" si="4"/>
        <v>97</v>
      </c>
      <c r="D154" s="33">
        <v>0</v>
      </c>
      <c r="E154">
        <f t="shared" si="5"/>
        <v>19</v>
      </c>
      <c r="F154">
        <f>IF(MOD(_xlfn.FLOOR.MATH(Table2[[#This Row],[DEC]]/4),2),_xlfn.FLOOR.MATH(Table2[[#This Row],[DEC]]/4)-1,_xlfn.FLOOR.MATH(Table2[[#This Row],[DEC]]/4)+1)</f>
        <v>36</v>
      </c>
      <c r="J154" s="52" cm="1">
        <f t="array" ref="J154">IF(_xlfn.BITAND(HEX2DEC(MID(MASK_INPUT,Table2[[#This Row],[NIBBLE_CNT]]+1,1)),_xlfn.BITLSHIFT(1,MOD(Table2[[#This Row],[DEC]],4))),1,0)</f>
        <v>0</v>
      </c>
    </row>
    <row r="155" spans="1:10" x14ac:dyDescent="0.25">
      <c r="A155" s="31" t="s">
        <v>3848</v>
      </c>
      <c r="B155" s="32">
        <v>152</v>
      </c>
      <c r="C155" s="32" t="str">
        <f t="shared" si="4"/>
        <v>98</v>
      </c>
      <c r="D155" s="33">
        <v>1</v>
      </c>
      <c r="E155">
        <f t="shared" si="5"/>
        <v>20</v>
      </c>
      <c r="F155">
        <f>IF(MOD(_xlfn.FLOOR.MATH(Table2[[#This Row],[DEC]]/4),2),_xlfn.FLOOR.MATH(Table2[[#This Row],[DEC]]/4)-1,_xlfn.FLOOR.MATH(Table2[[#This Row],[DEC]]/4)+1)</f>
        <v>39</v>
      </c>
      <c r="J155" s="52" cm="1">
        <f t="array" ref="J155">IF(_xlfn.BITAND(HEX2DEC(MID(MASK_INPUT,Table2[[#This Row],[NIBBLE_CNT]]+1,1)),_xlfn.BITLSHIFT(1,MOD(Table2[[#This Row],[DEC]],4))),1,0)</f>
        <v>1</v>
      </c>
    </row>
    <row r="156" spans="1:10" x14ac:dyDescent="0.25">
      <c r="A156" s="31" t="s">
        <v>3849</v>
      </c>
      <c r="B156" s="32">
        <v>153</v>
      </c>
      <c r="C156" s="32" t="str">
        <f t="shared" si="4"/>
        <v>99</v>
      </c>
      <c r="D156" s="33">
        <v>1</v>
      </c>
      <c r="E156">
        <f t="shared" si="5"/>
        <v>20</v>
      </c>
      <c r="F156">
        <f>IF(MOD(_xlfn.FLOOR.MATH(Table2[[#This Row],[DEC]]/4),2),_xlfn.FLOOR.MATH(Table2[[#This Row],[DEC]]/4)-1,_xlfn.FLOOR.MATH(Table2[[#This Row],[DEC]]/4)+1)</f>
        <v>39</v>
      </c>
      <c r="J156" s="52" cm="1">
        <f t="array" ref="J156">IF(_xlfn.BITAND(HEX2DEC(MID(MASK_INPUT,Table2[[#This Row],[NIBBLE_CNT]]+1,1)),_xlfn.BITLSHIFT(1,MOD(Table2[[#This Row],[DEC]],4))),1,0)</f>
        <v>1</v>
      </c>
    </row>
    <row r="157" spans="1:10" x14ac:dyDescent="0.25">
      <c r="A157" s="31" t="s">
        <v>3850</v>
      </c>
      <c r="B157" s="32">
        <v>154</v>
      </c>
      <c r="C157" s="32" t="str">
        <f t="shared" si="4"/>
        <v>9A</v>
      </c>
      <c r="D157" s="33">
        <v>1</v>
      </c>
      <c r="E157">
        <f t="shared" si="5"/>
        <v>20</v>
      </c>
      <c r="F157">
        <f>IF(MOD(_xlfn.FLOOR.MATH(Table2[[#This Row],[DEC]]/4),2),_xlfn.FLOOR.MATH(Table2[[#This Row],[DEC]]/4)-1,_xlfn.FLOOR.MATH(Table2[[#This Row],[DEC]]/4)+1)</f>
        <v>39</v>
      </c>
      <c r="J157" s="52" cm="1">
        <f t="array" ref="J157">IF(_xlfn.BITAND(HEX2DEC(MID(MASK_INPUT,Table2[[#This Row],[NIBBLE_CNT]]+1,1)),_xlfn.BITLSHIFT(1,MOD(Table2[[#This Row],[DEC]],4))),1,0)</f>
        <v>1</v>
      </c>
    </row>
    <row r="158" spans="1:10" x14ac:dyDescent="0.25">
      <c r="A158" s="31" t="s">
        <v>3851</v>
      </c>
      <c r="B158" s="32">
        <v>155</v>
      </c>
      <c r="C158" s="32" t="str">
        <f t="shared" si="4"/>
        <v>9B</v>
      </c>
      <c r="D158" s="33">
        <v>1</v>
      </c>
      <c r="E158">
        <f t="shared" si="5"/>
        <v>20</v>
      </c>
      <c r="F158">
        <f>IF(MOD(_xlfn.FLOOR.MATH(Table2[[#This Row],[DEC]]/4),2),_xlfn.FLOOR.MATH(Table2[[#This Row],[DEC]]/4)-1,_xlfn.FLOOR.MATH(Table2[[#This Row],[DEC]]/4)+1)</f>
        <v>39</v>
      </c>
      <c r="J158" s="52" cm="1">
        <f t="array" ref="J158">IF(_xlfn.BITAND(HEX2DEC(MID(MASK_INPUT,Table2[[#This Row],[NIBBLE_CNT]]+1,1)),_xlfn.BITLSHIFT(1,MOD(Table2[[#This Row],[DEC]],4))),1,0)</f>
        <v>1</v>
      </c>
    </row>
    <row r="159" spans="1:10" x14ac:dyDescent="0.25">
      <c r="A159" s="31" t="s">
        <v>3852</v>
      </c>
      <c r="B159" s="32">
        <v>156</v>
      </c>
      <c r="C159" s="32" t="str">
        <f t="shared" si="4"/>
        <v>9C</v>
      </c>
      <c r="D159" s="33">
        <v>1</v>
      </c>
      <c r="E159">
        <f t="shared" si="5"/>
        <v>20</v>
      </c>
      <c r="F159">
        <f>IF(MOD(_xlfn.FLOOR.MATH(Table2[[#This Row],[DEC]]/4),2),_xlfn.FLOOR.MATH(Table2[[#This Row],[DEC]]/4)-1,_xlfn.FLOOR.MATH(Table2[[#This Row],[DEC]]/4)+1)</f>
        <v>38</v>
      </c>
      <c r="J159" s="52" cm="1">
        <f t="array" ref="J159">IF(_xlfn.BITAND(HEX2DEC(MID(MASK_INPUT,Table2[[#This Row],[NIBBLE_CNT]]+1,1)),_xlfn.BITLSHIFT(1,MOD(Table2[[#This Row],[DEC]],4))),1,0)</f>
        <v>1</v>
      </c>
    </row>
    <row r="160" spans="1:10" x14ac:dyDescent="0.25">
      <c r="A160" s="31" t="s">
        <v>3853</v>
      </c>
      <c r="B160" s="32">
        <v>157</v>
      </c>
      <c r="C160" s="32" t="str">
        <f t="shared" si="4"/>
        <v>9D</v>
      </c>
      <c r="D160" s="33">
        <v>1</v>
      </c>
      <c r="E160">
        <f t="shared" si="5"/>
        <v>20</v>
      </c>
      <c r="F160">
        <f>IF(MOD(_xlfn.FLOOR.MATH(Table2[[#This Row],[DEC]]/4),2),_xlfn.FLOOR.MATH(Table2[[#This Row],[DEC]]/4)-1,_xlfn.FLOOR.MATH(Table2[[#This Row],[DEC]]/4)+1)</f>
        <v>38</v>
      </c>
      <c r="J160" s="52" cm="1">
        <f t="array" ref="J160">IF(_xlfn.BITAND(HEX2DEC(MID(MASK_INPUT,Table2[[#This Row],[NIBBLE_CNT]]+1,1)),_xlfn.BITLSHIFT(1,MOD(Table2[[#This Row],[DEC]],4))),1,0)</f>
        <v>1</v>
      </c>
    </row>
    <row r="161" spans="1:10" x14ac:dyDescent="0.25">
      <c r="A161" s="31" t="s">
        <v>3854</v>
      </c>
      <c r="B161" s="32">
        <v>158</v>
      </c>
      <c r="C161" s="32" t="str">
        <f t="shared" si="4"/>
        <v>9E</v>
      </c>
      <c r="D161" s="33">
        <v>1</v>
      </c>
      <c r="E161">
        <f t="shared" si="5"/>
        <v>20</v>
      </c>
      <c r="F161">
        <f>IF(MOD(_xlfn.FLOOR.MATH(Table2[[#This Row],[DEC]]/4),2),_xlfn.FLOOR.MATH(Table2[[#This Row],[DEC]]/4)-1,_xlfn.FLOOR.MATH(Table2[[#This Row],[DEC]]/4)+1)</f>
        <v>38</v>
      </c>
      <c r="J161" s="52" cm="1">
        <f t="array" ref="J161">IF(_xlfn.BITAND(HEX2DEC(MID(MASK_INPUT,Table2[[#This Row],[NIBBLE_CNT]]+1,1)),_xlfn.BITLSHIFT(1,MOD(Table2[[#This Row],[DEC]],4))),1,0)</f>
        <v>1</v>
      </c>
    </row>
    <row r="162" spans="1:10" x14ac:dyDescent="0.25">
      <c r="A162" s="31" t="s">
        <v>3855</v>
      </c>
      <c r="B162" s="32">
        <v>159</v>
      </c>
      <c r="C162" s="32" t="str">
        <f t="shared" si="4"/>
        <v>9F</v>
      </c>
      <c r="D162" s="33">
        <v>1</v>
      </c>
      <c r="E162">
        <f t="shared" si="5"/>
        <v>20</v>
      </c>
      <c r="F162">
        <f>IF(MOD(_xlfn.FLOOR.MATH(Table2[[#This Row],[DEC]]/4),2),_xlfn.FLOOR.MATH(Table2[[#This Row],[DEC]]/4)-1,_xlfn.FLOOR.MATH(Table2[[#This Row],[DEC]]/4)+1)</f>
        <v>38</v>
      </c>
      <c r="J162" s="52" cm="1">
        <f t="array" ref="J162">IF(_xlfn.BITAND(HEX2DEC(MID(MASK_INPUT,Table2[[#This Row],[NIBBLE_CNT]]+1,1)),_xlfn.BITLSHIFT(1,MOD(Table2[[#This Row],[DEC]],4))),1,0)</f>
        <v>1</v>
      </c>
    </row>
    <row r="163" spans="1:10" x14ac:dyDescent="0.25">
      <c r="A163" s="31" t="s">
        <v>3763</v>
      </c>
      <c r="B163" s="32">
        <v>160</v>
      </c>
      <c r="C163" s="32" t="str">
        <f t="shared" si="4"/>
        <v>A0</v>
      </c>
      <c r="D163" s="33">
        <v>1</v>
      </c>
      <c r="E163">
        <f t="shared" si="5"/>
        <v>21</v>
      </c>
      <c r="F163">
        <f>IF(MOD(_xlfn.FLOOR.MATH(Table2[[#This Row],[DEC]]/4),2),_xlfn.FLOOR.MATH(Table2[[#This Row],[DEC]]/4)-1,_xlfn.FLOOR.MATH(Table2[[#This Row],[DEC]]/4)+1)</f>
        <v>41</v>
      </c>
      <c r="J163" s="52" cm="1">
        <f t="array" ref="J163">IF(_xlfn.BITAND(HEX2DEC(MID(MASK_INPUT,Table2[[#This Row],[NIBBLE_CNT]]+1,1)),_xlfn.BITLSHIFT(1,MOD(Table2[[#This Row],[DEC]],4))),1,0)</f>
        <v>1</v>
      </c>
    </row>
    <row r="164" spans="1:10" x14ac:dyDescent="0.25">
      <c r="A164" s="31" t="s">
        <v>3856</v>
      </c>
      <c r="B164" s="32">
        <v>161</v>
      </c>
      <c r="C164" s="32" t="str">
        <f t="shared" si="4"/>
        <v>A1</v>
      </c>
      <c r="D164" s="33">
        <v>1</v>
      </c>
      <c r="E164">
        <f t="shared" si="5"/>
        <v>21</v>
      </c>
      <c r="F164">
        <f>IF(MOD(_xlfn.FLOOR.MATH(Table2[[#This Row],[DEC]]/4),2),_xlfn.FLOOR.MATH(Table2[[#This Row],[DEC]]/4)-1,_xlfn.FLOOR.MATH(Table2[[#This Row],[DEC]]/4)+1)</f>
        <v>41</v>
      </c>
      <c r="J164" s="52" cm="1">
        <f t="array" ref="J164">IF(_xlfn.BITAND(HEX2DEC(MID(MASK_INPUT,Table2[[#This Row],[NIBBLE_CNT]]+1,1)),_xlfn.BITLSHIFT(1,MOD(Table2[[#This Row],[DEC]],4))),1,0)</f>
        <v>1</v>
      </c>
    </row>
    <row r="165" spans="1:10" x14ac:dyDescent="0.25">
      <c r="A165" s="31" t="s">
        <v>3856</v>
      </c>
      <c r="B165" s="32">
        <v>162</v>
      </c>
      <c r="C165" s="32" t="str">
        <f t="shared" si="4"/>
        <v>A2</v>
      </c>
      <c r="D165" s="33">
        <v>1</v>
      </c>
      <c r="E165">
        <f t="shared" si="5"/>
        <v>21</v>
      </c>
      <c r="F165">
        <f>IF(MOD(_xlfn.FLOOR.MATH(Table2[[#This Row],[DEC]]/4),2),_xlfn.FLOOR.MATH(Table2[[#This Row],[DEC]]/4)-1,_xlfn.FLOOR.MATH(Table2[[#This Row],[DEC]]/4)+1)</f>
        <v>41</v>
      </c>
      <c r="J165" s="52" cm="1">
        <f t="array" ref="J165">IF(_xlfn.BITAND(HEX2DEC(MID(MASK_INPUT,Table2[[#This Row],[NIBBLE_CNT]]+1,1)),_xlfn.BITLSHIFT(1,MOD(Table2[[#This Row],[DEC]],4))),1,0)</f>
        <v>1</v>
      </c>
    </row>
    <row r="166" spans="1:10" x14ac:dyDescent="0.25">
      <c r="A166" s="31" t="s">
        <v>3856</v>
      </c>
      <c r="B166" s="32">
        <v>163</v>
      </c>
      <c r="C166" s="32" t="str">
        <f t="shared" si="4"/>
        <v>A3</v>
      </c>
      <c r="D166" s="33">
        <v>1</v>
      </c>
      <c r="E166">
        <f t="shared" si="5"/>
        <v>21</v>
      </c>
      <c r="F166">
        <f>IF(MOD(_xlfn.FLOOR.MATH(Table2[[#This Row],[DEC]]/4),2),_xlfn.FLOOR.MATH(Table2[[#This Row],[DEC]]/4)-1,_xlfn.FLOOR.MATH(Table2[[#This Row],[DEC]]/4)+1)</f>
        <v>41</v>
      </c>
      <c r="J166" s="52" cm="1">
        <f t="array" ref="J166">IF(_xlfn.BITAND(HEX2DEC(MID(MASK_INPUT,Table2[[#This Row],[NIBBLE_CNT]]+1,1)),_xlfn.BITLSHIFT(1,MOD(Table2[[#This Row],[DEC]],4))),1,0)</f>
        <v>1</v>
      </c>
    </row>
    <row r="167" spans="1:10" x14ac:dyDescent="0.25">
      <c r="A167" s="31" t="s">
        <v>3856</v>
      </c>
      <c r="B167" s="32">
        <v>164</v>
      </c>
      <c r="C167" s="32" t="str">
        <f t="shared" si="4"/>
        <v>A4</v>
      </c>
      <c r="D167" s="33">
        <v>1</v>
      </c>
      <c r="E167">
        <f t="shared" si="5"/>
        <v>21</v>
      </c>
      <c r="F167">
        <f>IF(MOD(_xlfn.FLOOR.MATH(Table2[[#This Row],[DEC]]/4),2),_xlfn.FLOOR.MATH(Table2[[#This Row],[DEC]]/4)-1,_xlfn.FLOOR.MATH(Table2[[#This Row],[DEC]]/4)+1)</f>
        <v>40</v>
      </c>
      <c r="J167" s="52" cm="1">
        <f t="array" ref="J167">IF(_xlfn.BITAND(HEX2DEC(MID(MASK_INPUT,Table2[[#This Row],[NIBBLE_CNT]]+1,1)),_xlfn.BITLSHIFT(1,MOD(Table2[[#This Row],[DEC]],4))),1,0)</f>
        <v>1</v>
      </c>
    </row>
    <row r="168" spans="1:10" x14ac:dyDescent="0.25">
      <c r="A168" s="31" t="s">
        <v>3856</v>
      </c>
      <c r="B168" s="32">
        <v>165</v>
      </c>
      <c r="C168" s="32" t="str">
        <f t="shared" si="4"/>
        <v>A5</v>
      </c>
      <c r="D168" s="33">
        <v>1</v>
      </c>
      <c r="E168">
        <f t="shared" si="5"/>
        <v>21</v>
      </c>
      <c r="F168">
        <f>IF(MOD(_xlfn.FLOOR.MATH(Table2[[#This Row],[DEC]]/4),2),_xlfn.FLOOR.MATH(Table2[[#This Row],[DEC]]/4)-1,_xlfn.FLOOR.MATH(Table2[[#This Row],[DEC]]/4)+1)</f>
        <v>40</v>
      </c>
      <c r="J168" s="52" cm="1">
        <f t="array" ref="J168">IF(_xlfn.BITAND(HEX2DEC(MID(MASK_INPUT,Table2[[#This Row],[NIBBLE_CNT]]+1,1)),_xlfn.BITLSHIFT(1,MOD(Table2[[#This Row],[DEC]],4))),1,0)</f>
        <v>1</v>
      </c>
    </row>
    <row r="169" spans="1:10" x14ac:dyDescent="0.25">
      <c r="A169" s="31" t="s">
        <v>3856</v>
      </c>
      <c r="B169" s="32">
        <v>166</v>
      </c>
      <c r="C169" s="32" t="str">
        <f t="shared" si="4"/>
        <v>A6</v>
      </c>
      <c r="D169" s="33">
        <v>1</v>
      </c>
      <c r="E169">
        <f t="shared" si="5"/>
        <v>21</v>
      </c>
      <c r="F169">
        <f>IF(MOD(_xlfn.FLOOR.MATH(Table2[[#This Row],[DEC]]/4),2),_xlfn.FLOOR.MATH(Table2[[#This Row],[DEC]]/4)-1,_xlfn.FLOOR.MATH(Table2[[#This Row],[DEC]]/4)+1)</f>
        <v>40</v>
      </c>
      <c r="J169" s="52" cm="1">
        <f t="array" ref="J169">IF(_xlfn.BITAND(HEX2DEC(MID(MASK_INPUT,Table2[[#This Row],[NIBBLE_CNT]]+1,1)),_xlfn.BITLSHIFT(1,MOD(Table2[[#This Row],[DEC]],4))),1,0)</f>
        <v>1</v>
      </c>
    </row>
    <row r="170" spans="1:10" x14ac:dyDescent="0.25">
      <c r="A170" s="31" t="s">
        <v>3856</v>
      </c>
      <c r="B170" s="32">
        <v>167</v>
      </c>
      <c r="C170" s="32" t="str">
        <f t="shared" si="4"/>
        <v>A7</v>
      </c>
      <c r="D170" s="33">
        <v>1</v>
      </c>
      <c r="E170">
        <f t="shared" si="5"/>
        <v>21</v>
      </c>
      <c r="F170">
        <f>IF(MOD(_xlfn.FLOOR.MATH(Table2[[#This Row],[DEC]]/4),2),_xlfn.FLOOR.MATH(Table2[[#This Row],[DEC]]/4)-1,_xlfn.FLOOR.MATH(Table2[[#This Row],[DEC]]/4)+1)</f>
        <v>40</v>
      </c>
      <c r="J170" s="52" cm="1">
        <f t="array" ref="J170">IF(_xlfn.BITAND(HEX2DEC(MID(MASK_INPUT,Table2[[#This Row],[NIBBLE_CNT]]+1,1)),_xlfn.BITLSHIFT(1,MOD(Table2[[#This Row],[DEC]],4))),1,0)</f>
        <v>1</v>
      </c>
    </row>
    <row r="171" spans="1:10" x14ac:dyDescent="0.25">
      <c r="A171" s="31" t="s">
        <v>3856</v>
      </c>
      <c r="B171" s="32">
        <v>168</v>
      </c>
      <c r="C171" s="32" t="str">
        <f t="shared" si="4"/>
        <v>A8</v>
      </c>
      <c r="D171" s="33">
        <v>1</v>
      </c>
      <c r="E171">
        <f t="shared" si="5"/>
        <v>22</v>
      </c>
      <c r="F171">
        <f>IF(MOD(_xlfn.FLOOR.MATH(Table2[[#This Row],[DEC]]/4),2),_xlfn.FLOOR.MATH(Table2[[#This Row],[DEC]]/4)-1,_xlfn.FLOOR.MATH(Table2[[#This Row],[DEC]]/4)+1)</f>
        <v>43</v>
      </c>
      <c r="J171" s="52" cm="1">
        <f t="array" ref="J171">IF(_xlfn.BITAND(HEX2DEC(MID(MASK_INPUT,Table2[[#This Row],[NIBBLE_CNT]]+1,1)),_xlfn.BITLSHIFT(1,MOD(Table2[[#This Row],[DEC]],4))),1,0)</f>
        <v>1</v>
      </c>
    </row>
    <row r="172" spans="1:10" x14ac:dyDescent="0.25">
      <c r="A172" s="31" t="s">
        <v>3856</v>
      </c>
      <c r="B172" s="32">
        <v>169</v>
      </c>
      <c r="C172" s="32" t="str">
        <f t="shared" si="4"/>
        <v>A9</v>
      </c>
      <c r="D172" s="33">
        <v>1</v>
      </c>
      <c r="E172">
        <f t="shared" si="5"/>
        <v>22</v>
      </c>
      <c r="F172">
        <f>IF(MOD(_xlfn.FLOOR.MATH(Table2[[#This Row],[DEC]]/4),2),_xlfn.FLOOR.MATH(Table2[[#This Row],[DEC]]/4)-1,_xlfn.FLOOR.MATH(Table2[[#This Row],[DEC]]/4)+1)</f>
        <v>43</v>
      </c>
      <c r="J172" s="52" cm="1">
        <f t="array" ref="J172">IF(_xlfn.BITAND(HEX2DEC(MID(MASK_INPUT,Table2[[#This Row],[NIBBLE_CNT]]+1,1)),_xlfn.BITLSHIFT(1,MOD(Table2[[#This Row],[DEC]],4))),1,0)</f>
        <v>1</v>
      </c>
    </row>
    <row r="173" spans="1:10" x14ac:dyDescent="0.25">
      <c r="A173" s="31" t="s">
        <v>3856</v>
      </c>
      <c r="B173" s="32">
        <v>170</v>
      </c>
      <c r="C173" s="32" t="str">
        <f t="shared" si="4"/>
        <v>AA</v>
      </c>
      <c r="D173" s="33">
        <v>1</v>
      </c>
      <c r="E173">
        <f t="shared" si="5"/>
        <v>22</v>
      </c>
      <c r="F173">
        <f>IF(MOD(_xlfn.FLOOR.MATH(Table2[[#This Row],[DEC]]/4),2),_xlfn.FLOOR.MATH(Table2[[#This Row],[DEC]]/4)-1,_xlfn.FLOOR.MATH(Table2[[#This Row],[DEC]]/4)+1)</f>
        <v>43</v>
      </c>
      <c r="J173" s="52" cm="1">
        <f t="array" ref="J173">IF(_xlfn.BITAND(HEX2DEC(MID(MASK_INPUT,Table2[[#This Row],[NIBBLE_CNT]]+1,1)),_xlfn.BITLSHIFT(1,MOD(Table2[[#This Row],[DEC]],4))),1,0)</f>
        <v>1</v>
      </c>
    </row>
    <row r="174" spans="1:10" x14ac:dyDescent="0.25">
      <c r="A174" s="31" t="s">
        <v>3857</v>
      </c>
      <c r="B174" s="32">
        <v>171</v>
      </c>
      <c r="C174" s="32" t="str">
        <f t="shared" si="4"/>
        <v>AB</v>
      </c>
      <c r="D174" s="33">
        <v>1</v>
      </c>
      <c r="E174">
        <f t="shared" si="5"/>
        <v>22</v>
      </c>
      <c r="F174">
        <f>IF(MOD(_xlfn.FLOOR.MATH(Table2[[#This Row],[DEC]]/4),2),_xlfn.FLOOR.MATH(Table2[[#This Row],[DEC]]/4)-1,_xlfn.FLOOR.MATH(Table2[[#This Row],[DEC]]/4)+1)</f>
        <v>43</v>
      </c>
      <c r="J174" s="52" cm="1">
        <f t="array" ref="J174">IF(_xlfn.BITAND(HEX2DEC(MID(MASK_INPUT,Table2[[#This Row],[NIBBLE_CNT]]+1,1)),_xlfn.BITLSHIFT(1,MOD(Table2[[#This Row],[DEC]],4))),1,0)</f>
        <v>1</v>
      </c>
    </row>
    <row r="175" spans="1:10" x14ac:dyDescent="0.25">
      <c r="A175" s="31" t="s">
        <v>3858</v>
      </c>
      <c r="B175" s="32">
        <v>172</v>
      </c>
      <c r="C175" s="32" t="str">
        <f t="shared" si="4"/>
        <v>AC</v>
      </c>
      <c r="D175" s="33">
        <v>1</v>
      </c>
      <c r="E175">
        <f t="shared" si="5"/>
        <v>22</v>
      </c>
      <c r="F175">
        <f>IF(MOD(_xlfn.FLOOR.MATH(Table2[[#This Row],[DEC]]/4),2),_xlfn.FLOOR.MATH(Table2[[#This Row],[DEC]]/4)-1,_xlfn.FLOOR.MATH(Table2[[#This Row],[DEC]]/4)+1)</f>
        <v>42</v>
      </c>
      <c r="J175" s="52" cm="1">
        <f t="array" ref="J175">IF(_xlfn.BITAND(HEX2DEC(MID(MASK_INPUT,Table2[[#This Row],[NIBBLE_CNT]]+1,1)),_xlfn.BITLSHIFT(1,MOD(Table2[[#This Row],[DEC]],4))),1,0)</f>
        <v>1</v>
      </c>
    </row>
    <row r="176" spans="1:10" x14ac:dyDescent="0.25">
      <c r="A176" s="31" t="s">
        <v>3859</v>
      </c>
      <c r="B176" s="32">
        <v>173</v>
      </c>
      <c r="C176" s="32" t="str">
        <f t="shared" si="4"/>
        <v>AD</v>
      </c>
      <c r="D176" s="33">
        <v>1</v>
      </c>
      <c r="E176">
        <f t="shared" si="5"/>
        <v>22</v>
      </c>
      <c r="F176">
        <f>IF(MOD(_xlfn.FLOOR.MATH(Table2[[#This Row],[DEC]]/4),2),_xlfn.FLOOR.MATH(Table2[[#This Row],[DEC]]/4)-1,_xlfn.FLOOR.MATH(Table2[[#This Row],[DEC]]/4)+1)</f>
        <v>42</v>
      </c>
      <c r="J176" s="52" cm="1">
        <f t="array" ref="J176">IF(_xlfn.BITAND(HEX2DEC(MID(MASK_INPUT,Table2[[#This Row],[NIBBLE_CNT]]+1,1)),_xlfn.BITLSHIFT(1,MOD(Table2[[#This Row],[DEC]],4))),1,0)</f>
        <v>1</v>
      </c>
    </row>
    <row r="177" spans="1:10" x14ac:dyDescent="0.25">
      <c r="A177" s="31" t="s">
        <v>3763</v>
      </c>
      <c r="B177" s="32">
        <v>174</v>
      </c>
      <c r="C177" s="32" t="str">
        <f t="shared" si="4"/>
        <v>AE</v>
      </c>
      <c r="D177" s="33">
        <v>1</v>
      </c>
      <c r="E177">
        <f t="shared" si="5"/>
        <v>22</v>
      </c>
      <c r="F177">
        <f>IF(MOD(_xlfn.FLOOR.MATH(Table2[[#This Row],[DEC]]/4),2),_xlfn.FLOOR.MATH(Table2[[#This Row],[DEC]]/4)-1,_xlfn.FLOOR.MATH(Table2[[#This Row],[DEC]]/4)+1)</f>
        <v>42</v>
      </c>
      <c r="J177" s="52" cm="1">
        <f t="array" ref="J177">IF(_xlfn.BITAND(HEX2DEC(MID(MASK_INPUT,Table2[[#This Row],[NIBBLE_CNT]]+1,1)),_xlfn.BITLSHIFT(1,MOD(Table2[[#This Row],[DEC]],4))),1,0)</f>
        <v>1</v>
      </c>
    </row>
    <row r="178" spans="1:10" x14ac:dyDescent="0.25">
      <c r="A178" s="31" t="s">
        <v>3763</v>
      </c>
      <c r="B178" s="32">
        <v>175</v>
      </c>
      <c r="C178" s="32" t="str">
        <f t="shared" si="4"/>
        <v>AF</v>
      </c>
      <c r="D178" s="33">
        <v>1</v>
      </c>
      <c r="E178">
        <f t="shared" si="5"/>
        <v>22</v>
      </c>
      <c r="F178">
        <f>IF(MOD(_xlfn.FLOOR.MATH(Table2[[#This Row],[DEC]]/4),2),_xlfn.FLOOR.MATH(Table2[[#This Row],[DEC]]/4)-1,_xlfn.FLOOR.MATH(Table2[[#This Row],[DEC]]/4)+1)</f>
        <v>42</v>
      </c>
      <c r="J178" s="52" cm="1">
        <f t="array" ref="J178">IF(_xlfn.BITAND(HEX2DEC(MID(MASK_INPUT,Table2[[#This Row],[NIBBLE_CNT]]+1,1)),_xlfn.BITLSHIFT(1,MOD(Table2[[#This Row],[DEC]],4))),1,0)</f>
        <v>1</v>
      </c>
    </row>
    <row r="179" spans="1:10" x14ac:dyDescent="0.25">
      <c r="A179" s="31" t="s">
        <v>3763</v>
      </c>
      <c r="B179" s="32">
        <v>176</v>
      </c>
      <c r="C179" s="32" t="str">
        <f t="shared" si="4"/>
        <v>B0</v>
      </c>
      <c r="D179" s="33">
        <v>1</v>
      </c>
      <c r="E179">
        <f t="shared" si="5"/>
        <v>23</v>
      </c>
      <c r="F179">
        <f>IF(MOD(_xlfn.FLOOR.MATH(Table2[[#This Row],[DEC]]/4),2),_xlfn.FLOOR.MATH(Table2[[#This Row],[DEC]]/4)-1,_xlfn.FLOOR.MATH(Table2[[#This Row],[DEC]]/4)+1)</f>
        <v>45</v>
      </c>
      <c r="J179" s="52" cm="1">
        <f t="array" ref="J179">IF(_xlfn.BITAND(HEX2DEC(MID(MASK_INPUT,Table2[[#This Row],[NIBBLE_CNT]]+1,1)),_xlfn.BITLSHIFT(1,MOD(Table2[[#This Row],[DEC]],4))),1,0)</f>
        <v>1</v>
      </c>
    </row>
    <row r="180" spans="1:10" x14ac:dyDescent="0.25">
      <c r="A180" s="31" t="s">
        <v>3763</v>
      </c>
      <c r="B180" s="32">
        <v>177</v>
      </c>
      <c r="C180" s="32" t="str">
        <f t="shared" si="4"/>
        <v>B1</v>
      </c>
      <c r="D180" s="33">
        <v>1</v>
      </c>
      <c r="E180">
        <f t="shared" si="5"/>
        <v>23</v>
      </c>
      <c r="F180">
        <f>IF(MOD(_xlfn.FLOOR.MATH(Table2[[#This Row],[DEC]]/4),2),_xlfn.FLOOR.MATH(Table2[[#This Row],[DEC]]/4)-1,_xlfn.FLOOR.MATH(Table2[[#This Row],[DEC]]/4)+1)</f>
        <v>45</v>
      </c>
      <c r="J180" s="52" cm="1">
        <f t="array" ref="J180">IF(_xlfn.BITAND(HEX2DEC(MID(MASK_INPUT,Table2[[#This Row],[NIBBLE_CNT]]+1,1)),_xlfn.BITLSHIFT(1,MOD(Table2[[#This Row],[DEC]],4))),1,0)</f>
        <v>1</v>
      </c>
    </row>
    <row r="181" spans="1:10" x14ac:dyDescent="0.25">
      <c r="A181" s="31" t="s">
        <v>3763</v>
      </c>
      <c r="B181" s="32">
        <v>178</v>
      </c>
      <c r="C181" s="32" t="str">
        <f t="shared" si="4"/>
        <v>B2</v>
      </c>
      <c r="D181" s="33">
        <v>1</v>
      </c>
      <c r="E181">
        <f t="shared" si="5"/>
        <v>23</v>
      </c>
      <c r="F181">
        <f>IF(MOD(_xlfn.FLOOR.MATH(Table2[[#This Row],[DEC]]/4),2),_xlfn.FLOOR.MATH(Table2[[#This Row],[DEC]]/4)-1,_xlfn.FLOOR.MATH(Table2[[#This Row],[DEC]]/4)+1)</f>
        <v>45</v>
      </c>
      <c r="J181" s="52" cm="1">
        <f t="array" ref="J181">IF(_xlfn.BITAND(HEX2DEC(MID(MASK_INPUT,Table2[[#This Row],[NIBBLE_CNT]]+1,1)),_xlfn.BITLSHIFT(1,MOD(Table2[[#This Row],[DEC]],4))),1,0)</f>
        <v>1</v>
      </c>
    </row>
    <row r="182" spans="1:10" x14ac:dyDescent="0.25">
      <c r="A182" s="42" t="s">
        <v>3860</v>
      </c>
      <c r="B182" s="32">
        <v>179</v>
      </c>
      <c r="C182" s="32" t="str">
        <f t="shared" si="4"/>
        <v>B3</v>
      </c>
      <c r="D182" s="33">
        <v>1</v>
      </c>
      <c r="E182">
        <f t="shared" si="5"/>
        <v>23</v>
      </c>
      <c r="F182">
        <f>IF(MOD(_xlfn.FLOOR.MATH(Table2[[#This Row],[DEC]]/4),2),_xlfn.FLOOR.MATH(Table2[[#This Row],[DEC]]/4)-1,_xlfn.FLOOR.MATH(Table2[[#This Row],[DEC]]/4)+1)</f>
        <v>45</v>
      </c>
      <c r="J182" s="52" cm="1">
        <f t="array" ref="J182">IF(_xlfn.BITAND(HEX2DEC(MID(MASK_INPUT,Table2[[#This Row],[NIBBLE_CNT]]+1,1)),_xlfn.BITLSHIFT(1,MOD(Table2[[#This Row],[DEC]],4))),1,0)</f>
        <v>1</v>
      </c>
    </row>
    <row r="183" spans="1:10" x14ac:dyDescent="0.25">
      <c r="A183" s="42" t="s">
        <v>3861</v>
      </c>
      <c r="B183" s="32">
        <v>180</v>
      </c>
      <c r="C183" s="32" t="str">
        <f t="shared" si="4"/>
        <v>B4</v>
      </c>
      <c r="D183" s="33">
        <v>1</v>
      </c>
      <c r="E183">
        <f t="shared" si="5"/>
        <v>23</v>
      </c>
      <c r="F183">
        <f>IF(MOD(_xlfn.FLOOR.MATH(Table2[[#This Row],[DEC]]/4),2),_xlfn.FLOOR.MATH(Table2[[#This Row],[DEC]]/4)-1,_xlfn.FLOOR.MATH(Table2[[#This Row],[DEC]]/4)+1)</f>
        <v>44</v>
      </c>
      <c r="J183" s="52" cm="1">
        <f t="array" ref="J183">IF(_xlfn.BITAND(HEX2DEC(MID(MASK_INPUT,Table2[[#This Row],[NIBBLE_CNT]]+1,1)),_xlfn.BITLSHIFT(1,MOD(Table2[[#This Row],[DEC]],4))),1,0)</f>
        <v>1</v>
      </c>
    </row>
    <row r="184" spans="1:10" x14ac:dyDescent="0.25">
      <c r="A184" s="42" t="s">
        <v>3862</v>
      </c>
      <c r="B184" s="32">
        <v>181</v>
      </c>
      <c r="C184" s="32" t="str">
        <f t="shared" si="4"/>
        <v>B5</v>
      </c>
      <c r="D184" s="33">
        <v>1</v>
      </c>
      <c r="E184">
        <f t="shared" si="5"/>
        <v>23</v>
      </c>
      <c r="F184">
        <f>IF(MOD(_xlfn.FLOOR.MATH(Table2[[#This Row],[DEC]]/4),2),_xlfn.FLOOR.MATH(Table2[[#This Row],[DEC]]/4)-1,_xlfn.FLOOR.MATH(Table2[[#This Row],[DEC]]/4)+1)</f>
        <v>44</v>
      </c>
      <c r="J184" s="52" cm="1">
        <f t="array" ref="J184">IF(_xlfn.BITAND(HEX2DEC(MID(MASK_INPUT,Table2[[#This Row],[NIBBLE_CNT]]+1,1)),_xlfn.BITLSHIFT(1,MOD(Table2[[#This Row],[DEC]],4))),1,0)</f>
        <v>1</v>
      </c>
    </row>
    <row r="185" spans="1:10" x14ac:dyDescent="0.25">
      <c r="A185" s="42" t="s">
        <v>3863</v>
      </c>
      <c r="B185" s="32">
        <v>182</v>
      </c>
      <c r="C185" s="32" t="str">
        <f t="shared" si="4"/>
        <v>B6</v>
      </c>
      <c r="D185" s="33">
        <v>1</v>
      </c>
      <c r="E185">
        <f t="shared" si="5"/>
        <v>23</v>
      </c>
      <c r="F185">
        <f>IF(MOD(_xlfn.FLOOR.MATH(Table2[[#This Row],[DEC]]/4),2),_xlfn.FLOOR.MATH(Table2[[#This Row],[DEC]]/4)-1,_xlfn.FLOOR.MATH(Table2[[#This Row],[DEC]]/4)+1)</f>
        <v>44</v>
      </c>
      <c r="J185" s="52" cm="1">
        <f t="array" ref="J185">IF(_xlfn.BITAND(HEX2DEC(MID(MASK_INPUT,Table2[[#This Row],[NIBBLE_CNT]]+1,1)),_xlfn.BITLSHIFT(1,MOD(Table2[[#This Row],[DEC]],4))),1,0)</f>
        <v>1</v>
      </c>
    </row>
    <row r="186" spans="1:10" x14ac:dyDescent="0.25">
      <c r="A186" s="42" t="s">
        <v>3864</v>
      </c>
      <c r="B186" s="32">
        <v>183</v>
      </c>
      <c r="C186" s="32" t="str">
        <f t="shared" si="4"/>
        <v>B7</v>
      </c>
      <c r="D186" s="33">
        <v>1</v>
      </c>
      <c r="E186">
        <f t="shared" si="5"/>
        <v>23</v>
      </c>
      <c r="F186">
        <f>IF(MOD(_xlfn.FLOOR.MATH(Table2[[#This Row],[DEC]]/4),2),_xlfn.FLOOR.MATH(Table2[[#This Row],[DEC]]/4)-1,_xlfn.FLOOR.MATH(Table2[[#This Row],[DEC]]/4)+1)</f>
        <v>44</v>
      </c>
      <c r="J186" s="52" cm="1">
        <f t="array" ref="J186">IF(_xlfn.BITAND(HEX2DEC(MID(MASK_INPUT,Table2[[#This Row],[NIBBLE_CNT]]+1,1)),_xlfn.BITLSHIFT(1,MOD(Table2[[#This Row],[DEC]],4))),1,0)</f>
        <v>1</v>
      </c>
    </row>
    <row r="187" spans="1:10" x14ac:dyDescent="0.25">
      <c r="A187" s="42" t="s">
        <v>3865</v>
      </c>
      <c r="B187" s="32">
        <v>184</v>
      </c>
      <c r="C187" s="32" t="str">
        <f t="shared" si="4"/>
        <v>B8</v>
      </c>
      <c r="D187" s="33">
        <v>1</v>
      </c>
      <c r="E187">
        <f t="shared" si="5"/>
        <v>24</v>
      </c>
      <c r="F187">
        <f>IF(MOD(_xlfn.FLOOR.MATH(Table2[[#This Row],[DEC]]/4),2),_xlfn.FLOOR.MATH(Table2[[#This Row],[DEC]]/4)-1,_xlfn.FLOOR.MATH(Table2[[#This Row],[DEC]]/4)+1)</f>
        <v>47</v>
      </c>
      <c r="J187" s="52" cm="1">
        <f t="array" ref="J187">IF(_xlfn.BITAND(HEX2DEC(MID(MASK_INPUT,Table2[[#This Row],[NIBBLE_CNT]]+1,1)),_xlfn.BITLSHIFT(1,MOD(Table2[[#This Row],[DEC]],4))),1,0)</f>
        <v>1</v>
      </c>
    </row>
    <row r="188" spans="1:10" x14ac:dyDescent="0.25">
      <c r="A188" s="42" t="s">
        <v>3866</v>
      </c>
      <c r="B188" s="32">
        <v>185</v>
      </c>
      <c r="C188" s="32" t="str">
        <f t="shared" si="4"/>
        <v>B9</v>
      </c>
      <c r="D188" s="33">
        <v>1</v>
      </c>
      <c r="E188">
        <f t="shared" si="5"/>
        <v>24</v>
      </c>
      <c r="F188">
        <f>IF(MOD(_xlfn.FLOOR.MATH(Table2[[#This Row],[DEC]]/4),2),_xlfn.FLOOR.MATH(Table2[[#This Row],[DEC]]/4)-1,_xlfn.FLOOR.MATH(Table2[[#This Row],[DEC]]/4)+1)</f>
        <v>47</v>
      </c>
      <c r="J188" s="52" cm="1">
        <f t="array" ref="J188">IF(_xlfn.BITAND(HEX2DEC(MID(MASK_INPUT,Table2[[#This Row],[NIBBLE_CNT]]+1,1)),_xlfn.BITLSHIFT(1,MOD(Table2[[#This Row],[DEC]],4))),1,0)</f>
        <v>1</v>
      </c>
    </row>
    <row r="189" spans="1:10" x14ac:dyDescent="0.25">
      <c r="A189" s="42" t="s">
        <v>3867</v>
      </c>
      <c r="B189" s="32">
        <v>186</v>
      </c>
      <c r="C189" s="32" t="str">
        <f t="shared" si="4"/>
        <v>BA</v>
      </c>
      <c r="D189" s="33">
        <v>1</v>
      </c>
      <c r="E189">
        <f t="shared" si="5"/>
        <v>24</v>
      </c>
      <c r="F189">
        <f>IF(MOD(_xlfn.FLOOR.MATH(Table2[[#This Row],[DEC]]/4),2),_xlfn.FLOOR.MATH(Table2[[#This Row],[DEC]]/4)-1,_xlfn.FLOOR.MATH(Table2[[#This Row],[DEC]]/4)+1)</f>
        <v>47</v>
      </c>
      <c r="J189" s="52" cm="1">
        <f t="array" ref="J189">IF(_xlfn.BITAND(HEX2DEC(MID(MASK_INPUT,Table2[[#This Row],[NIBBLE_CNT]]+1,1)),_xlfn.BITLSHIFT(1,MOD(Table2[[#This Row],[DEC]],4))),1,0)</f>
        <v>1</v>
      </c>
    </row>
    <row r="190" spans="1:10" x14ac:dyDescent="0.25">
      <c r="A190" s="42" t="s">
        <v>3868</v>
      </c>
      <c r="B190" s="32">
        <v>187</v>
      </c>
      <c r="C190" s="32" t="str">
        <f t="shared" si="4"/>
        <v>BB</v>
      </c>
      <c r="D190" s="33">
        <v>1</v>
      </c>
      <c r="E190">
        <f t="shared" si="5"/>
        <v>24</v>
      </c>
      <c r="F190">
        <f>IF(MOD(_xlfn.FLOOR.MATH(Table2[[#This Row],[DEC]]/4),2),_xlfn.FLOOR.MATH(Table2[[#This Row],[DEC]]/4)-1,_xlfn.FLOOR.MATH(Table2[[#This Row],[DEC]]/4)+1)</f>
        <v>47</v>
      </c>
      <c r="J190" s="52" cm="1">
        <f t="array" ref="J190">IF(_xlfn.BITAND(HEX2DEC(MID(MASK_INPUT,Table2[[#This Row],[NIBBLE_CNT]]+1,1)),_xlfn.BITLSHIFT(1,MOD(Table2[[#This Row],[DEC]],4))),1,0)</f>
        <v>1</v>
      </c>
    </row>
    <row r="191" spans="1:10" x14ac:dyDescent="0.25">
      <c r="A191" s="42" t="s">
        <v>3869</v>
      </c>
      <c r="B191" s="32">
        <v>188</v>
      </c>
      <c r="C191" s="32" t="str">
        <f t="shared" si="4"/>
        <v>BC</v>
      </c>
      <c r="D191" s="33">
        <v>1</v>
      </c>
      <c r="E191">
        <f t="shared" si="5"/>
        <v>24</v>
      </c>
      <c r="F191">
        <f>IF(MOD(_xlfn.FLOOR.MATH(Table2[[#This Row],[DEC]]/4),2),_xlfn.FLOOR.MATH(Table2[[#This Row],[DEC]]/4)-1,_xlfn.FLOOR.MATH(Table2[[#This Row],[DEC]]/4)+1)</f>
        <v>46</v>
      </c>
      <c r="J191" s="52" cm="1">
        <f t="array" ref="J191">IF(_xlfn.BITAND(HEX2DEC(MID(MASK_INPUT,Table2[[#This Row],[NIBBLE_CNT]]+1,1)),_xlfn.BITLSHIFT(1,MOD(Table2[[#This Row],[DEC]],4))),1,0)</f>
        <v>1</v>
      </c>
    </row>
    <row r="192" spans="1:10" x14ac:dyDescent="0.25">
      <c r="A192" s="31" t="s">
        <v>3869</v>
      </c>
      <c r="B192" s="32">
        <v>189</v>
      </c>
      <c r="C192" s="32" t="str">
        <f t="shared" si="4"/>
        <v>BD</v>
      </c>
      <c r="D192" s="33">
        <v>1</v>
      </c>
      <c r="E192">
        <f t="shared" si="5"/>
        <v>24</v>
      </c>
      <c r="F192">
        <f>IF(MOD(_xlfn.FLOOR.MATH(Table2[[#This Row],[DEC]]/4),2),_xlfn.FLOOR.MATH(Table2[[#This Row],[DEC]]/4)-1,_xlfn.FLOOR.MATH(Table2[[#This Row],[DEC]]/4)+1)</f>
        <v>46</v>
      </c>
      <c r="J192" s="52" cm="1">
        <f t="array" ref="J192">IF(_xlfn.BITAND(HEX2DEC(MID(MASK_INPUT,Table2[[#This Row],[NIBBLE_CNT]]+1,1)),_xlfn.BITLSHIFT(1,MOD(Table2[[#This Row],[DEC]],4))),1,0)</f>
        <v>1</v>
      </c>
    </row>
    <row r="193" spans="1:10" x14ac:dyDescent="0.25">
      <c r="A193" s="31" t="s">
        <v>3763</v>
      </c>
      <c r="B193" s="32">
        <v>190</v>
      </c>
      <c r="C193" s="32" t="str">
        <f t="shared" si="4"/>
        <v>BE</v>
      </c>
      <c r="D193" s="33">
        <v>1</v>
      </c>
      <c r="E193">
        <f t="shared" si="5"/>
        <v>24</v>
      </c>
      <c r="F193">
        <f>IF(MOD(_xlfn.FLOOR.MATH(Table2[[#This Row],[DEC]]/4),2),_xlfn.FLOOR.MATH(Table2[[#This Row],[DEC]]/4)-1,_xlfn.FLOOR.MATH(Table2[[#This Row],[DEC]]/4)+1)</f>
        <v>46</v>
      </c>
      <c r="J193" s="52" cm="1">
        <f t="array" ref="J193">IF(_xlfn.BITAND(HEX2DEC(MID(MASK_INPUT,Table2[[#This Row],[NIBBLE_CNT]]+1,1)),_xlfn.BITLSHIFT(1,MOD(Table2[[#This Row],[DEC]],4))),1,0)</f>
        <v>1</v>
      </c>
    </row>
    <row r="194" spans="1:10" x14ac:dyDescent="0.25">
      <c r="A194" s="31" t="s">
        <v>3763</v>
      </c>
      <c r="B194" s="32">
        <v>191</v>
      </c>
      <c r="C194" s="32" t="str">
        <f t="shared" si="4"/>
        <v>BF</v>
      </c>
      <c r="D194" s="33">
        <v>1</v>
      </c>
      <c r="E194">
        <f t="shared" si="5"/>
        <v>24</v>
      </c>
      <c r="F194">
        <f>IF(MOD(_xlfn.FLOOR.MATH(Table2[[#This Row],[DEC]]/4),2),_xlfn.FLOOR.MATH(Table2[[#This Row],[DEC]]/4)-1,_xlfn.FLOOR.MATH(Table2[[#This Row],[DEC]]/4)+1)</f>
        <v>46</v>
      </c>
      <c r="J194" s="52" cm="1">
        <f t="array" ref="J194">IF(_xlfn.BITAND(HEX2DEC(MID(MASK_INPUT,Table2[[#This Row],[NIBBLE_CNT]]+1,1)),_xlfn.BITLSHIFT(1,MOD(Table2[[#This Row],[DEC]],4))),1,0)</f>
        <v>1</v>
      </c>
    </row>
    <row r="195" spans="1:10" x14ac:dyDescent="0.25">
      <c r="A195" s="31" t="s">
        <v>3763</v>
      </c>
      <c r="B195" s="32">
        <v>192</v>
      </c>
      <c r="C195" s="32" t="str">
        <f t="shared" ref="C195:C258" si="6">DEC2HEX(B195)</f>
        <v>C0</v>
      </c>
      <c r="D195" s="33">
        <v>1</v>
      </c>
      <c r="E195">
        <f t="shared" ref="E195:E258" si="7">IF(MOD(B195,8)=0,E194+1,E194)</f>
        <v>25</v>
      </c>
      <c r="F195">
        <f>IF(MOD(_xlfn.FLOOR.MATH(Table2[[#This Row],[DEC]]/4),2),_xlfn.FLOOR.MATH(Table2[[#This Row],[DEC]]/4)-1,_xlfn.FLOOR.MATH(Table2[[#This Row],[DEC]]/4)+1)</f>
        <v>49</v>
      </c>
      <c r="J195" s="52" cm="1">
        <f t="array" ref="J195">IF(_xlfn.BITAND(HEX2DEC(MID(MASK_INPUT,Table2[[#This Row],[NIBBLE_CNT]]+1,1)),_xlfn.BITLSHIFT(1,MOD(Table2[[#This Row],[DEC]],4))),1,0)</f>
        <v>1</v>
      </c>
    </row>
    <row r="196" spans="1:10" x14ac:dyDescent="0.25">
      <c r="A196" s="31" t="s">
        <v>3763</v>
      </c>
      <c r="B196" s="32">
        <v>193</v>
      </c>
      <c r="C196" s="32" t="str">
        <f t="shared" si="6"/>
        <v>C1</v>
      </c>
      <c r="D196" s="33">
        <v>1</v>
      </c>
      <c r="E196">
        <f t="shared" si="7"/>
        <v>25</v>
      </c>
      <c r="F196">
        <f>IF(MOD(_xlfn.FLOOR.MATH(Table2[[#This Row],[DEC]]/4),2),_xlfn.FLOOR.MATH(Table2[[#This Row],[DEC]]/4)-1,_xlfn.FLOOR.MATH(Table2[[#This Row],[DEC]]/4)+1)</f>
        <v>49</v>
      </c>
      <c r="J196" s="52" cm="1">
        <f t="array" ref="J196">IF(_xlfn.BITAND(HEX2DEC(MID(MASK_INPUT,Table2[[#This Row],[NIBBLE_CNT]]+1,1)),_xlfn.BITLSHIFT(1,MOD(Table2[[#This Row],[DEC]],4))),1,0)</f>
        <v>1</v>
      </c>
    </row>
    <row r="197" spans="1:10" x14ac:dyDescent="0.25">
      <c r="A197" s="31" t="s">
        <v>3763</v>
      </c>
      <c r="B197" s="32">
        <v>194</v>
      </c>
      <c r="C197" s="32" t="str">
        <f t="shared" si="6"/>
        <v>C2</v>
      </c>
      <c r="D197" s="33">
        <v>1</v>
      </c>
      <c r="E197">
        <f t="shared" si="7"/>
        <v>25</v>
      </c>
      <c r="F197">
        <f>IF(MOD(_xlfn.FLOOR.MATH(Table2[[#This Row],[DEC]]/4),2),_xlfn.FLOOR.MATH(Table2[[#This Row],[DEC]]/4)-1,_xlfn.FLOOR.MATH(Table2[[#This Row],[DEC]]/4)+1)</f>
        <v>49</v>
      </c>
      <c r="J197" s="52" cm="1">
        <f t="array" ref="J197">IF(_xlfn.BITAND(HEX2DEC(MID(MASK_INPUT,Table2[[#This Row],[NIBBLE_CNT]]+1,1)),_xlfn.BITLSHIFT(1,MOD(Table2[[#This Row],[DEC]],4))),1,0)</f>
        <v>1</v>
      </c>
    </row>
    <row r="198" spans="1:10" x14ac:dyDescent="0.25">
      <c r="A198" s="31" t="s">
        <v>3763</v>
      </c>
      <c r="B198" s="32">
        <v>195</v>
      </c>
      <c r="C198" s="32" t="str">
        <f t="shared" si="6"/>
        <v>C3</v>
      </c>
      <c r="D198" s="33">
        <v>1</v>
      </c>
      <c r="E198">
        <f t="shared" si="7"/>
        <v>25</v>
      </c>
      <c r="F198">
        <f>IF(MOD(_xlfn.FLOOR.MATH(Table2[[#This Row],[DEC]]/4),2),_xlfn.FLOOR.MATH(Table2[[#This Row],[DEC]]/4)-1,_xlfn.FLOOR.MATH(Table2[[#This Row],[DEC]]/4)+1)</f>
        <v>49</v>
      </c>
      <c r="J198" s="52" cm="1">
        <f t="array" ref="J198">IF(_xlfn.BITAND(HEX2DEC(MID(MASK_INPUT,Table2[[#This Row],[NIBBLE_CNT]]+1,1)),_xlfn.BITLSHIFT(1,MOD(Table2[[#This Row],[DEC]],4))),1,0)</f>
        <v>1</v>
      </c>
    </row>
    <row r="199" spans="1:10" x14ac:dyDescent="0.25">
      <c r="A199" s="31" t="s">
        <v>3763</v>
      </c>
      <c r="B199" s="32">
        <v>196</v>
      </c>
      <c r="C199" s="32" t="str">
        <f t="shared" si="6"/>
        <v>C4</v>
      </c>
      <c r="D199" s="33">
        <v>1</v>
      </c>
      <c r="E199">
        <f t="shared" si="7"/>
        <v>25</v>
      </c>
      <c r="F199">
        <f>IF(MOD(_xlfn.FLOOR.MATH(Table2[[#This Row],[DEC]]/4),2),_xlfn.FLOOR.MATH(Table2[[#This Row],[DEC]]/4)-1,_xlfn.FLOOR.MATH(Table2[[#This Row],[DEC]]/4)+1)</f>
        <v>48</v>
      </c>
      <c r="J199" s="52" cm="1">
        <f t="array" ref="J199">IF(_xlfn.BITAND(HEX2DEC(MID(MASK_INPUT,Table2[[#This Row],[NIBBLE_CNT]]+1,1)),_xlfn.BITLSHIFT(1,MOD(Table2[[#This Row],[DEC]],4))),1,0)</f>
        <v>1</v>
      </c>
    </row>
    <row r="200" spans="1:10" x14ac:dyDescent="0.25">
      <c r="A200" s="31" t="s">
        <v>3763</v>
      </c>
      <c r="B200" s="32">
        <v>197</v>
      </c>
      <c r="C200" s="32" t="str">
        <f t="shared" si="6"/>
        <v>C5</v>
      </c>
      <c r="D200" s="33">
        <v>1</v>
      </c>
      <c r="E200">
        <f t="shared" si="7"/>
        <v>25</v>
      </c>
      <c r="F200">
        <f>IF(MOD(_xlfn.FLOOR.MATH(Table2[[#This Row],[DEC]]/4),2),_xlfn.FLOOR.MATH(Table2[[#This Row],[DEC]]/4)-1,_xlfn.FLOOR.MATH(Table2[[#This Row],[DEC]]/4)+1)</f>
        <v>48</v>
      </c>
      <c r="J200" s="52" cm="1">
        <f t="array" ref="J200">IF(_xlfn.BITAND(HEX2DEC(MID(MASK_INPUT,Table2[[#This Row],[NIBBLE_CNT]]+1,1)),_xlfn.BITLSHIFT(1,MOD(Table2[[#This Row],[DEC]],4))),1,0)</f>
        <v>1</v>
      </c>
    </row>
    <row r="201" spans="1:10" x14ac:dyDescent="0.25">
      <c r="A201" s="31" t="s">
        <v>3763</v>
      </c>
      <c r="B201" s="32">
        <v>198</v>
      </c>
      <c r="C201" s="32" t="str">
        <f t="shared" si="6"/>
        <v>C6</v>
      </c>
      <c r="D201" s="33">
        <v>1</v>
      </c>
      <c r="E201">
        <f t="shared" si="7"/>
        <v>25</v>
      </c>
      <c r="F201">
        <f>IF(MOD(_xlfn.FLOOR.MATH(Table2[[#This Row],[DEC]]/4),2),_xlfn.FLOOR.MATH(Table2[[#This Row],[DEC]]/4)-1,_xlfn.FLOOR.MATH(Table2[[#This Row],[DEC]]/4)+1)</f>
        <v>48</v>
      </c>
      <c r="J201" s="52" cm="1">
        <f t="array" ref="J201">IF(_xlfn.BITAND(HEX2DEC(MID(MASK_INPUT,Table2[[#This Row],[NIBBLE_CNT]]+1,1)),_xlfn.BITLSHIFT(1,MOD(Table2[[#This Row],[DEC]],4))),1,0)</f>
        <v>1</v>
      </c>
    </row>
    <row r="202" spans="1:10" x14ac:dyDescent="0.25">
      <c r="A202" s="31" t="s">
        <v>3870</v>
      </c>
      <c r="B202" s="32">
        <v>199</v>
      </c>
      <c r="C202" s="32" t="str">
        <f t="shared" si="6"/>
        <v>C7</v>
      </c>
      <c r="D202" s="33">
        <v>1</v>
      </c>
      <c r="E202">
        <f t="shared" si="7"/>
        <v>25</v>
      </c>
      <c r="F202">
        <f>IF(MOD(_xlfn.FLOOR.MATH(Table2[[#This Row],[DEC]]/4),2),_xlfn.FLOOR.MATH(Table2[[#This Row],[DEC]]/4)-1,_xlfn.FLOOR.MATH(Table2[[#This Row],[DEC]]/4)+1)</f>
        <v>48</v>
      </c>
      <c r="J202" s="52" cm="1">
        <f t="array" ref="J202">IF(_xlfn.BITAND(HEX2DEC(MID(MASK_INPUT,Table2[[#This Row],[NIBBLE_CNT]]+1,1)),_xlfn.BITLSHIFT(1,MOD(Table2[[#This Row],[DEC]],4))),1,0)</f>
        <v>1</v>
      </c>
    </row>
    <row r="203" spans="1:10" x14ac:dyDescent="0.25">
      <c r="A203" s="31" t="s">
        <v>3871</v>
      </c>
      <c r="B203" s="32">
        <v>200</v>
      </c>
      <c r="C203" s="32" t="str">
        <f t="shared" si="6"/>
        <v>C8</v>
      </c>
      <c r="D203" s="33">
        <v>1</v>
      </c>
      <c r="E203">
        <f t="shared" si="7"/>
        <v>26</v>
      </c>
      <c r="F203">
        <f>IF(MOD(_xlfn.FLOOR.MATH(Table2[[#This Row],[DEC]]/4),2),_xlfn.FLOOR.MATH(Table2[[#This Row],[DEC]]/4)-1,_xlfn.FLOOR.MATH(Table2[[#This Row],[DEC]]/4)+1)</f>
        <v>51</v>
      </c>
      <c r="J203" s="52" cm="1">
        <f t="array" ref="J203">IF(_xlfn.BITAND(HEX2DEC(MID(MASK_INPUT,Table2[[#This Row],[NIBBLE_CNT]]+1,1)),_xlfn.BITLSHIFT(1,MOD(Table2[[#This Row],[DEC]],4))),1,0)</f>
        <v>1</v>
      </c>
    </row>
    <row r="204" spans="1:10" x14ac:dyDescent="0.25">
      <c r="A204" s="31" t="s">
        <v>3871</v>
      </c>
      <c r="B204" s="32">
        <v>201</v>
      </c>
      <c r="C204" s="32" t="str">
        <f t="shared" si="6"/>
        <v>C9</v>
      </c>
      <c r="D204" s="33">
        <v>0</v>
      </c>
      <c r="E204">
        <f t="shared" si="7"/>
        <v>26</v>
      </c>
      <c r="F204">
        <f>IF(MOD(_xlfn.FLOOR.MATH(Table2[[#This Row],[DEC]]/4),2),_xlfn.FLOOR.MATH(Table2[[#This Row],[DEC]]/4)-1,_xlfn.FLOOR.MATH(Table2[[#This Row],[DEC]]/4)+1)</f>
        <v>51</v>
      </c>
      <c r="J204" s="52" cm="1">
        <f t="array" ref="J204">IF(_xlfn.BITAND(HEX2DEC(MID(MASK_INPUT,Table2[[#This Row],[NIBBLE_CNT]]+1,1)),_xlfn.BITLSHIFT(1,MOD(Table2[[#This Row],[DEC]],4))),1,0)</f>
        <v>0</v>
      </c>
    </row>
    <row r="205" spans="1:10" x14ac:dyDescent="0.25">
      <c r="A205" s="31" t="s">
        <v>3763</v>
      </c>
      <c r="B205" s="32">
        <v>202</v>
      </c>
      <c r="C205" s="32" t="str">
        <f t="shared" si="6"/>
        <v>CA</v>
      </c>
      <c r="D205" s="33">
        <v>1</v>
      </c>
      <c r="E205">
        <f t="shared" si="7"/>
        <v>26</v>
      </c>
      <c r="F205">
        <f>IF(MOD(_xlfn.FLOOR.MATH(Table2[[#This Row],[DEC]]/4),2),_xlfn.FLOOR.MATH(Table2[[#This Row],[DEC]]/4)-1,_xlfn.FLOOR.MATH(Table2[[#This Row],[DEC]]/4)+1)</f>
        <v>51</v>
      </c>
      <c r="J205" s="52" cm="1">
        <f t="array" ref="J205">IF(_xlfn.BITAND(HEX2DEC(MID(MASK_INPUT,Table2[[#This Row],[NIBBLE_CNT]]+1,1)),_xlfn.BITLSHIFT(1,MOD(Table2[[#This Row],[DEC]],4))),1,0)</f>
        <v>1</v>
      </c>
    </row>
    <row r="206" spans="1:10" x14ac:dyDescent="0.25">
      <c r="A206" s="31" t="s">
        <v>3763</v>
      </c>
      <c r="B206" s="32">
        <v>203</v>
      </c>
      <c r="C206" s="32" t="str">
        <f t="shared" si="6"/>
        <v>CB</v>
      </c>
      <c r="D206" s="33">
        <v>1</v>
      </c>
      <c r="E206">
        <f t="shared" si="7"/>
        <v>26</v>
      </c>
      <c r="F206">
        <f>IF(MOD(_xlfn.FLOOR.MATH(Table2[[#This Row],[DEC]]/4),2),_xlfn.FLOOR.MATH(Table2[[#This Row],[DEC]]/4)-1,_xlfn.FLOOR.MATH(Table2[[#This Row],[DEC]]/4)+1)</f>
        <v>51</v>
      </c>
      <c r="J206" s="52" cm="1">
        <f t="array" ref="J206">IF(_xlfn.BITAND(HEX2DEC(MID(MASK_INPUT,Table2[[#This Row],[NIBBLE_CNT]]+1,1)),_xlfn.BITLSHIFT(1,MOD(Table2[[#This Row],[DEC]],4))),1,0)</f>
        <v>1</v>
      </c>
    </row>
    <row r="207" spans="1:10" x14ac:dyDescent="0.25">
      <c r="A207" s="31" t="s">
        <v>3763</v>
      </c>
      <c r="B207" s="32">
        <v>204</v>
      </c>
      <c r="C207" s="32" t="str">
        <f t="shared" si="6"/>
        <v>CC</v>
      </c>
      <c r="D207" s="33">
        <v>1</v>
      </c>
      <c r="E207">
        <f t="shared" si="7"/>
        <v>26</v>
      </c>
      <c r="F207">
        <f>IF(MOD(_xlfn.FLOOR.MATH(Table2[[#This Row],[DEC]]/4),2),_xlfn.FLOOR.MATH(Table2[[#This Row],[DEC]]/4)-1,_xlfn.FLOOR.MATH(Table2[[#This Row],[DEC]]/4)+1)</f>
        <v>50</v>
      </c>
      <c r="J207" s="52" cm="1">
        <f t="array" ref="J207">IF(_xlfn.BITAND(HEX2DEC(MID(MASK_INPUT,Table2[[#This Row],[NIBBLE_CNT]]+1,1)),_xlfn.BITLSHIFT(1,MOD(Table2[[#This Row],[DEC]],4))),1,0)</f>
        <v>1</v>
      </c>
    </row>
    <row r="208" spans="1:10" x14ac:dyDescent="0.25">
      <c r="A208" s="31" t="s">
        <v>3763</v>
      </c>
      <c r="B208" s="32">
        <v>205</v>
      </c>
      <c r="C208" s="32" t="str">
        <f t="shared" si="6"/>
        <v>CD</v>
      </c>
      <c r="D208" s="33">
        <v>1</v>
      </c>
      <c r="E208">
        <f t="shared" si="7"/>
        <v>26</v>
      </c>
      <c r="F208">
        <f>IF(MOD(_xlfn.FLOOR.MATH(Table2[[#This Row],[DEC]]/4),2),_xlfn.FLOOR.MATH(Table2[[#This Row],[DEC]]/4)-1,_xlfn.FLOOR.MATH(Table2[[#This Row],[DEC]]/4)+1)</f>
        <v>50</v>
      </c>
      <c r="J208" s="52" cm="1">
        <f t="array" ref="J208">IF(_xlfn.BITAND(HEX2DEC(MID(MASK_INPUT,Table2[[#This Row],[NIBBLE_CNT]]+1,1)),_xlfn.BITLSHIFT(1,MOD(Table2[[#This Row],[DEC]],4))),1,0)</f>
        <v>1</v>
      </c>
    </row>
    <row r="209" spans="1:10" x14ac:dyDescent="0.25">
      <c r="A209" s="31" t="s">
        <v>3763</v>
      </c>
      <c r="B209" s="32">
        <v>206</v>
      </c>
      <c r="C209" s="32" t="str">
        <f t="shared" si="6"/>
        <v>CE</v>
      </c>
      <c r="D209" s="33">
        <v>1</v>
      </c>
      <c r="E209">
        <f t="shared" si="7"/>
        <v>26</v>
      </c>
      <c r="F209">
        <f>IF(MOD(_xlfn.FLOOR.MATH(Table2[[#This Row],[DEC]]/4),2),_xlfn.FLOOR.MATH(Table2[[#This Row],[DEC]]/4)-1,_xlfn.FLOOR.MATH(Table2[[#This Row],[DEC]]/4)+1)</f>
        <v>50</v>
      </c>
      <c r="J209" s="52" cm="1">
        <f t="array" ref="J209">IF(_xlfn.BITAND(HEX2DEC(MID(MASK_INPUT,Table2[[#This Row],[NIBBLE_CNT]]+1,1)),_xlfn.BITLSHIFT(1,MOD(Table2[[#This Row],[DEC]],4))),1,0)</f>
        <v>1</v>
      </c>
    </row>
    <row r="210" spans="1:10" x14ac:dyDescent="0.25">
      <c r="A210" s="31" t="s">
        <v>3763</v>
      </c>
      <c r="B210" s="32">
        <v>207</v>
      </c>
      <c r="C210" s="32" t="str">
        <f t="shared" si="6"/>
        <v>CF</v>
      </c>
      <c r="D210" s="33">
        <v>1</v>
      </c>
      <c r="E210">
        <f t="shared" si="7"/>
        <v>26</v>
      </c>
      <c r="F210">
        <f>IF(MOD(_xlfn.FLOOR.MATH(Table2[[#This Row],[DEC]]/4),2),_xlfn.FLOOR.MATH(Table2[[#This Row],[DEC]]/4)-1,_xlfn.FLOOR.MATH(Table2[[#This Row],[DEC]]/4)+1)</f>
        <v>50</v>
      </c>
      <c r="J210" s="52" cm="1">
        <f t="array" ref="J210">IF(_xlfn.BITAND(HEX2DEC(MID(MASK_INPUT,Table2[[#This Row],[NIBBLE_CNT]]+1,1)),_xlfn.BITLSHIFT(1,MOD(Table2[[#This Row],[DEC]],4))),1,0)</f>
        <v>1</v>
      </c>
    </row>
    <row r="211" spans="1:10" x14ac:dyDescent="0.25">
      <c r="A211" s="31" t="s">
        <v>3763</v>
      </c>
      <c r="B211" s="32">
        <v>208</v>
      </c>
      <c r="C211" s="32" t="str">
        <f t="shared" si="6"/>
        <v>D0</v>
      </c>
      <c r="D211" s="33">
        <v>1</v>
      </c>
      <c r="E211">
        <f t="shared" si="7"/>
        <v>27</v>
      </c>
      <c r="F211">
        <f>IF(MOD(_xlfn.FLOOR.MATH(Table2[[#This Row],[DEC]]/4),2),_xlfn.FLOOR.MATH(Table2[[#This Row],[DEC]]/4)-1,_xlfn.FLOOR.MATH(Table2[[#This Row],[DEC]]/4)+1)</f>
        <v>53</v>
      </c>
      <c r="J211" s="52" cm="1">
        <f t="array" ref="J211">IF(_xlfn.BITAND(HEX2DEC(MID(MASK_INPUT,Table2[[#This Row],[NIBBLE_CNT]]+1,1)),_xlfn.BITLSHIFT(1,MOD(Table2[[#This Row],[DEC]],4))),1,0)</f>
        <v>1</v>
      </c>
    </row>
    <row r="212" spans="1:10" x14ac:dyDescent="0.25">
      <c r="A212" s="31" t="s">
        <v>3763</v>
      </c>
      <c r="B212" s="32">
        <v>209</v>
      </c>
      <c r="C212" s="32" t="str">
        <f t="shared" si="6"/>
        <v>D1</v>
      </c>
      <c r="D212" s="33">
        <v>1</v>
      </c>
      <c r="E212">
        <f t="shared" si="7"/>
        <v>27</v>
      </c>
      <c r="F212">
        <f>IF(MOD(_xlfn.FLOOR.MATH(Table2[[#This Row],[DEC]]/4),2),_xlfn.FLOOR.MATH(Table2[[#This Row],[DEC]]/4)-1,_xlfn.FLOOR.MATH(Table2[[#This Row],[DEC]]/4)+1)</f>
        <v>53</v>
      </c>
      <c r="J212" s="52" cm="1">
        <f t="array" ref="J212">IF(_xlfn.BITAND(HEX2DEC(MID(MASK_INPUT,Table2[[#This Row],[NIBBLE_CNT]]+1,1)),_xlfn.BITLSHIFT(1,MOD(Table2[[#This Row],[DEC]],4))),1,0)</f>
        <v>1</v>
      </c>
    </row>
    <row r="213" spans="1:10" x14ac:dyDescent="0.25">
      <c r="A213" s="31" t="s">
        <v>3872</v>
      </c>
      <c r="B213" s="32">
        <v>210</v>
      </c>
      <c r="C213" s="32" t="str">
        <f t="shared" si="6"/>
        <v>D2</v>
      </c>
      <c r="D213" s="33">
        <v>1</v>
      </c>
      <c r="E213">
        <f t="shared" si="7"/>
        <v>27</v>
      </c>
      <c r="F213">
        <f>IF(MOD(_xlfn.FLOOR.MATH(Table2[[#This Row],[DEC]]/4),2),_xlfn.FLOOR.MATH(Table2[[#This Row],[DEC]]/4)-1,_xlfn.FLOOR.MATH(Table2[[#This Row],[DEC]]/4)+1)</f>
        <v>53</v>
      </c>
      <c r="J213" s="52" cm="1">
        <f t="array" ref="J213">IF(_xlfn.BITAND(HEX2DEC(MID(MASK_INPUT,Table2[[#This Row],[NIBBLE_CNT]]+1,1)),_xlfn.BITLSHIFT(1,MOD(Table2[[#This Row],[DEC]],4))),1,0)</f>
        <v>1</v>
      </c>
    </row>
    <row r="214" spans="1:10" x14ac:dyDescent="0.25">
      <c r="A214" s="31" t="s">
        <v>3873</v>
      </c>
      <c r="B214" s="32">
        <v>211</v>
      </c>
      <c r="C214" s="32" t="str">
        <f t="shared" si="6"/>
        <v>D3</v>
      </c>
      <c r="D214" s="33">
        <v>0</v>
      </c>
      <c r="E214">
        <f t="shared" si="7"/>
        <v>27</v>
      </c>
      <c r="F214">
        <f>IF(MOD(_xlfn.FLOOR.MATH(Table2[[#This Row],[DEC]]/4),2),_xlfn.FLOOR.MATH(Table2[[#This Row],[DEC]]/4)-1,_xlfn.FLOOR.MATH(Table2[[#This Row],[DEC]]/4)+1)</f>
        <v>53</v>
      </c>
      <c r="J214" s="52" cm="1">
        <f t="array" ref="J214">IF(_xlfn.BITAND(HEX2DEC(MID(MASK_INPUT,Table2[[#This Row],[NIBBLE_CNT]]+1,1)),_xlfn.BITLSHIFT(1,MOD(Table2[[#This Row],[DEC]],4))),1,0)</f>
        <v>0</v>
      </c>
    </row>
    <row r="215" spans="1:10" x14ac:dyDescent="0.25">
      <c r="A215" s="31" t="s">
        <v>3874</v>
      </c>
      <c r="B215" s="32">
        <v>212</v>
      </c>
      <c r="C215" s="32" t="str">
        <f t="shared" si="6"/>
        <v>D4</v>
      </c>
      <c r="D215" s="33">
        <v>1</v>
      </c>
      <c r="E215">
        <f t="shared" si="7"/>
        <v>27</v>
      </c>
      <c r="F215">
        <f>IF(MOD(_xlfn.FLOOR.MATH(Table2[[#This Row],[DEC]]/4),2),_xlfn.FLOOR.MATH(Table2[[#This Row],[DEC]]/4)-1,_xlfn.FLOOR.MATH(Table2[[#This Row],[DEC]]/4)+1)</f>
        <v>52</v>
      </c>
      <c r="J215" s="52" cm="1">
        <f t="array" ref="J215">IF(_xlfn.BITAND(HEX2DEC(MID(MASK_INPUT,Table2[[#This Row],[NIBBLE_CNT]]+1,1)),_xlfn.BITLSHIFT(1,MOD(Table2[[#This Row],[DEC]],4))),1,0)</f>
        <v>1</v>
      </c>
    </row>
    <row r="216" spans="1:10" x14ac:dyDescent="0.25">
      <c r="A216" s="31" t="s">
        <v>3875</v>
      </c>
      <c r="B216" s="32">
        <v>213</v>
      </c>
      <c r="C216" s="32" t="str">
        <f t="shared" si="6"/>
        <v>D5</v>
      </c>
      <c r="D216" s="33">
        <v>1</v>
      </c>
      <c r="E216">
        <f t="shared" si="7"/>
        <v>27</v>
      </c>
      <c r="F216">
        <f>IF(MOD(_xlfn.FLOOR.MATH(Table2[[#This Row],[DEC]]/4),2),_xlfn.FLOOR.MATH(Table2[[#This Row],[DEC]]/4)-1,_xlfn.FLOOR.MATH(Table2[[#This Row],[DEC]]/4)+1)</f>
        <v>52</v>
      </c>
      <c r="J216" s="52" cm="1">
        <f t="array" ref="J216">IF(_xlfn.BITAND(HEX2DEC(MID(MASK_INPUT,Table2[[#This Row],[NIBBLE_CNT]]+1,1)),_xlfn.BITLSHIFT(1,MOD(Table2[[#This Row],[DEC]],4))),1,0)</f>
        <v>1</v>
      </c>
    </row>
    <row r="217" spans="1:10" x14ac:dyDescent="0.25">
      <c r="A217" s="31" t="s">
        <v>3876</v>
      </c>
      <c r="B217" s="32">
        <v>214</v>
      </c>
      <c r="C217" s="32" t="str">
        <f t="shared" si="6"/>
        <v>D6</v>
      </c>
      <c r="D217" s="33">
        <v>1</v>
      </c>
      <c r="E217">
        <f t="shared" si="7"/>
        <v>27</v>
      </c>
      <c r="F217">
        <f>IF(MOD(_xlfn.FLOOR.MATH(Table2[[#This Row],[DEC]]/4),2),_xlfn.FLOOR.MATH(Table2[[#This Row],[DEC]]/4)-1,_xlfn.FLOOR.MATH(Table2[[#This Row],[DEC]]/4)+1)</f>
        <v>52</v>
      </c>
      <c r="J217" s="52" cm="1">
        <f t="array" ref="J217">IF(_xlfn.BITAND(HEX2DEC(MID(MASK_INPUT,Table2[[#This Row],[NIBBLE_CNT]]+1,1)),_xlfn.BITLSHIFT(1,MOD(Table2[[#This Row],[DEC]],4))),1,0)</f>
        <v>1</v>
      </c>
    </row>
    <row r="218" spans="1:10" x14ac:dyDescent="0.25">
      <c r="A218" s="31" t="s">
        <v>3877</v>
      </c>
      <c r="B218" s="32">
        <v>215</v>
      </c>
      <c r="C218" s="32" t="str">
        <f t="shared" si="6"/>
        <v>D7</v>
      </c>
      <c r="D218" s="33">
        <v>1</v>
      </c>
      <c r="E218">
        <f t="shared" si="7"/>
        <v>27</v>
      </c>
      <c r="F218">
        <f>IF(MOD(_xlfn.FLOOR.MATH(Table2[[#This Row],[DEC]]/4),2),_xlfn.FLOOR.MATH(Table2[[#This Row],[DEC]]/4)-1,_xlfn.FLOOR.MATH(Table2[[#This Row],[DEC]]/4)+1)</f>
        <v>52</v>
      </c>
      <c r="J218" s="52" cm="1">
        <f t="array" ref="J218">IF(_xlfn.BITAND(HEX2DEC(MID(MASK_INPUT,Table2[[#This Row],[NIBBLE_CNT]]+1,1)),_xlfn.BITLSHIFT(1,MOD(Table2[[#This Row],[DEC]],4))),1,0)</f>
        <v>1</v>
      </c>
    </row>
    <row r="219" spans="1:10" x14ac:dyDescent="0.25">
      <c r="A219" s="31" t="s">
        <v>3878</v>
      </c>
      <c r="B219" s="32">
        <v>216</v>
      </c>
      <c r="C219" s="32" t="str">
        <f t="shared" si="6"/>
        <v>D8</v>
      </c>
      <c r="D219" s="33">
        <v>1</v>
      </c>
      <c r="E219">
        <f t="shared" si="7"/>
        <v>28</v>
      </c>
      <c r="F219">
        <f>IF(MOD(_xlfn.FLOOR.MATH(Table2[[#This Row],[DEC]]/4),2),_xlfn.FLOOR.MATH(Table2[[#This Row],[DEC]]/4)-1,_xlfn.FLOOR.MATH(Table2[[#This Row],[DEC]]/4)+1)</f>
        <v>55</v>
      </c>
      <c r="J219" s="52" cm="1">
        <f t="array" ref="J219">IF(_xlfn.BITAND(HEX2DEC(MID(MASK_INPUT,Table2[[#This Row],[NIBBLE_CNT]]+1,1)),_xlfn.BITLSHIFT(1,MOD(Table2[[#This Row],[DEC]],4))),1,0)</f>
        <v>1</v>
      </c>
    </row>
    <row r="220" spans="1:10" x14ac:dyDescent="0.25">
      <c r="A220" s="31" t="s">
        <v>3879</v>
      </c>
      <c r="B220" s="32">
        <v>217</v>
      </c>
      <c r="C220" s="32" t="str">
        <f t="shared" si="6"/>
        <v>D9</v>
      </c>
      <c r="D220" s="33">
        <v>1</v>
      </c>
      <c r="E220">
        <f t="shared" si="7"/>
        <v>28</v>
      </c>
      <c r="F220">
        <f>IF(MOD(_xlfn.FLOOR.MATH(Table2[[#This Row],[DEC]]/4),2),_xlfn.FLOOR.MATH(Table2[[#This Row],[DEC]]/4)-1,_xlfn.FLOOR.MATH(Table2[[#This Row],[DEC]]/4)+1)</f>
        <v>55</v>
      </c>
      <c r="J220" s="52" cm="1">
        <f t="array" ref="J220">IF(_xlfn.BITAND(HEX2DEC(MID(MASK_INPUT,Table2[[#This Row],[NIBBLE_CNT]]+1,1)),_xlfn.BITLSHIFT(1,MOD(Table2[[#This Row],[DEC]],4))),1,0)</f>
        <v>1</v>
      </c>
    </row>
    <row r="221" spans="1:10" x14ac:dyDescent="0.25">
      <c r="A221" s="31" t="s">
        <v>3880</v>
      </c>
      <c r="B221" s="32">
        <v>218</v>
      </c>
      <c r="C221" s="32" t="str">
        <f t="shared" si="6"/>
        <v>DA</v>
      </c>
      <c r="D221" s="33">
        <v>1</v>
      </c>
      <c r="E221">
        <f t="shared" si="7"/>
        <v>28</v>
      </c>
      <c r="F221">
        <f>IF(MOD(_xlfn.FLOOR.MATH(Table2[[#This Row],[DEC]]/4),2),_xlfn.FLOOR.MATH(Table2[[#This Row],[DEC]]/4)-1,_xlfn.FLOOR.MATH(Table2[[#This Row],[DEC]]/4)+1)</f>
        <v>55</v>
      </c>
      <c r="J221" s="52" cm="1">
        <f t="array" ref="J221">IF(_xlfn.BITAND(HEX2DEC(MID(MASK_INPUT,Table2[[#This Row],[NIBBLE_CNT]]+1,1)),_xlfn.BITLSHIFT(1,MOD(Table2[[#This Row],[DEC]],4))),1,0)</f>
        <v>1</v>
      </c>
    </row>
    <row r="222" spans="1:10" x14ac:dyDescent="0.25">
      <c r="A222" s="31" t="s">
        <v>3881</v>
      </c>
      <c r="B222" s="32">
        <v>219</v>
      </c>
      <c r="C222" s="32" t="str">
        <f t="shared" si="6"/>
        <v>DB</v>
      </c>
      <c r="D222" s="33">
        <v>1</v>
      </c>
      <c r="E222">
        <f t="shared" si="7"/>
        <v>28</v>
      </c>
      <c r="F222">
        <f>IF(MOD(_xlfn.FLOOR.MATH(Table2[[#This Row],[DEC]]/4),2),_xlfn.FLOOR.MATH(Table2[[#This Row],[DEC]]/4)-1,_xlfn.FLOOR.MATH(Table2[[#This Row],[DEC]]/4)+1)</f>
        <v>55</v>
      </c>
      <c r="J222" s="52" cm="1">
        <f t="array" ref="J222">IF(_xlfn.BITAND(HEX2DEC(MID(MASK_INPUT,Table2[[#This Row],[NIBBLE_CNT]]+1,1)),_xlfn.BITLSHIFT(1,MOD(Table2[[#This Row],[DEC]],4))),1,0)</f>
        <v>1</v>
      </c>
    </row>
    <row r="223" spans="1:10" x14ac:dyDescent="0.25">
      <c r="A223" s="31" t="s">
        <v>3882</v>
      </c>
      <c r="B223" s="32">
        <v>220</v>
      </c>
      <c r="C223" s="32" t="str">
        <f t="shared" si="6"/>
        <v>DC</v>
      </c>
      <c r="D223" s="33">
        <v>1</v>
      </c>
      <c r="E223">
        <f t="shared" si="7"/>
        <v>28</v>
      </c>
      <c r="F223">
        <f>IF(MOD(_xlfn.FLOOR.MATH(Table2[[#This Row],[DEC]]/4),2),_xlfn.FLOOR.MATH(Table2[[#This Row],[DEC]]/4)-1,_xlfn.FLOOR.MATH(Table2[[#This Row],[DEC]]/4)+1)</f>
        <v>54</v>
      </c>
      <c r="J223" s="52" cm="1">
        <f t="array" ref="J223">IF(_xlfn.BITAND(HEX2DEC(MID(MASK_INPUT,Table2[[#This Row],[NIBBLE_CNT]]+1,1)),_xlfn.BITLSHIFT(1,MOD(Table2[[#This Row],[DEC]],4))),1,0)</f>
        <v>1</v>
      </c>
    </row>
    <row r="224" spans="1:10" x14ac:dyDescent="0.25">
      <c r="A224" s="31" t="s">
        <v>3883</v>
      </c>
      <c r="B224" s="32">
        <v>221</v>
      </c>
      <c r="C224" s="32" t="str">
        <f t="shared" si="6"/>
        <v>DD</v>
      </c>
      <c r="D224" s="33">
        <v>1</v>
      </c>
      <c r="E224">
        <f t="shared" si="7"/>
        <v>28</v>
      </c>
      <c r="F224">
        <f>IF(MOD(_xlfn.FLOOR.MATH(Table2[[#This Row],[DEC]]/4),2),_xlfn.FLOOR.MATH(Table2[[#This Row],[DEC]]/4)-1,_xlfn.FLOOR.MATH(Table2[[#This Row],[DEC]]/4)+1)</f>
        <v>54</v>
      </c>
      <c r="J224" s="52" cm="1">
        <f t="array" ref="J224">IF(_xlfn.BITAND(HEX2DEC(MID(MASK_INPUT,Table2[[#This Row],[NIBBLE_CNT]]+1,1)),_xlfn.BITLSHIFT(1,MOD(Table2[[#This Row],[DEC]],4))),1,0)</f>
        <v>1</v>
      </c>
    </row>
    <row r="225" spans="1:10" x14ac:dyDescent="0.25">
      <c r="A225" s="31" t="s">
        <v>3884</v>
      </c>
      <c r="B225" s="32">
        <v>222</v>
      </c>
      <c r="C225" s="32" t="str">
        <f t="shared" si="6"/>
        <v>DE</v>
      </c>
      <c r="D225" s="33">
        <v>1</v>
      </c>
      <c r="E225">
        <f t="shared" si="7"/>
        <v>28</v>
      </c>
      <c r="F225">
        <f>IF(MOD(_xlfn.FLOOR.MATH(Table2[[#This Row],[DEC]]/4),2),_xlfn.FLOOR.MATH(Table2[[#This Row],[DEC]]/4)-1,_xlfn.FLOOR.MATH(Table2[[#This Row],[DEC]]/4)+1)</f>
        <v>54</v>
      </c>
      <c r="J225" s="52" cm="1">
        <f t="array" ref="J225">IF(_xlfn.BITAND(HEX2DEC(MID(MASK_INPUT,Table2[[#This Row],[NIBBLE_CNT]]+1,1)),_xlfn.BITLSHIFT(1,MOD(Table2[[#This Row],[DEC]],4))),1,0)</f>
        <v>1</v>
      </c>
    </row>
    <row r="226" spans="1:10" x14ac:dyDescent="0.25">
      <c r="A226" s="31" t="s">
        <v>3885</v>
      </c>
      <c r="B226" s="32">
        <v>223</v>
      </c>
      <c r="C226" s="32" t="str">
        <f t="shared" si="6"/>
        <v>DF</v>
      </c>
      <c r="D226" s="33">
        <v>1</v>
      </c>
      <c r="E226">
        <f t="shared" si="7"/>
        <v>28</v>
      </c>
      <c r="F226">
        <f>IF(MOD(_xlfn.FLOOR.MATH(Table2[[#This Row],[DEC]]/4),2),_xlfn.FLOOR.MATH(Table2[[#This Row],[DEC]]/4)-1,_xlfn.FLOOR.MATH(Table2[[#This Row],[DEC]]/4)+1)</f>
        <v>54</v>
      </c>
      <c r="J226" s="52" cm="1">
        <f t="array" ref="J226">IF(_xlfn.BITAND(HEX2DEC(MID(MASK_INPUT,Table2[[#This Row],[NIBBLE_CNT]]+1,1)),_xlfn.BITLSHIFT(1,MOD(Table2[[#This Row],[DEC]],4))),1,0)</f>
        <v>1</v>
      </c>
    </row>
    <row r="227" spans="1:10" x14ac:dyDescent="0.25">
      <c r="A227" s="31" t="s">
        <v>3886</v>
      </c>
      <c r="B227" s="32">
        <v>224</v>
      </c>
      <c r="C227" s="32" t="str">
        <f t="shared" si="6"/>
        <v>E0</v>
      </c>
      <c r="D227" s="33">
        <v>1</v>
      </c>
      <c r="E227">
        <f t="shared" si="7"/>
        <v>29</v>
      </c>
      <c r="F227">
        <f>IF(MOD(_xlfn.FLOOR.MATH(Table2[[#This Row],[DEC]]/4),2),_xlfn.FLOOR.MATH(Table2[[#This Row],[DEC]]/4)-1,_xlfn.FLOOR.MATH(Table2[[#This Row],[DEC]]/4)+1)</f>
        <v>57</v>
      </c>
      <c r="J227" s="52" cm="1">
        <f t="array" ref="J227">IF(_xlfn.BITAND(HEX2DEC(MID(MASK_INPUT,Table2[[#This Row],[NIBBLE_CNT]]+1,1)),_xlfn.BITLSHIFT(1,MOD(Table2[[#This Row],[DEC]],4))),1,0)</f>
        <v>1</v>
      </c>
    </row>
    <row r="228" spans="1:10" x14ac:dyDescent="0.25">
      <c r="A228" s="31" t="s">
        <v>3887</v>
      </c>
      <c r="B228" s="32">
        <v>225</v>
      </c>
      <c r="C228" s="32" t="str">
        <f t="shared" si="6"/>
        <v>E1</v>
      </c>
      <c r="D228" s="33">
        <v>1</v>
      </c>
      <c r="E228">
        <f t="shared" si="7"/>
        <v>29</v>
      </c>
      <c r="F228">
        <f>IF(MOD(_xlfn.FLOOR.MATH(Table2[[#This Row],[DEC]]/4),2),_xlfn.FLOOR.MATH(Table2[[#This Row],[DEC]]/4)-1,_xlfn.FLOOR.MATH(Table2[[#This Row],[DEC]]/4)+1)</f>
        <v>57</v>
      </c>
      <c r="J228" s="52" cm="1">
        <f t="array" ref="J228">IF(_xlfn.BITAND(HEX2DEC(MID(MASK_INPUT,Table2[[#This Row],[NIBBLE_CNT]]+1,1)),_xlfn.BITLSHIFT(1,MOD(Table2[[#This Row],[DEC]],4))),1,0)</f>
        <v>1</v>
      </c>
    </row>
    <row r="229" spans="1:10" x14ac:dyDescent="0.25">
      <c r="A229" s="31" t="s">
        <v>3888</v>
      </c>
      <c r="B229" s="32">
        <v>226</v>
      </c>
      <c r="C229" s="32" t="str">
        <f t="shared" si="6"/>
        <v>E2</v>
      </c>
      <c r="D229" s="33">
        <v>1</v>
      </c>
      <c r="E229">
        <f t="shared" si="7"/>
        <v>29</v>
      </c>
      <c r="F229">
        <f>IF(MOD(_xlfn.FLOOR.MATH(Table2[[#This Row],[DEC]]/4),2),_xlfn.FLOOR.MATH(Table2[[#This Row],[DEC]]/4)-1,_xlfn.FLOOR.MATH(Table2[[#This Row],[DEC]]/4)+1)</f>
        <v>57</v>
      </c>
      <c r="J229" s="52" cm="1">
        <f t="array" ref="J229">IF(_xlfn.BITAND(HEX2DEC(MID(MASK_INPUT,Table2[[#This Row],[NIBBLE_CNT]]+1,1)),_xlfn.BITLSHIFT(1,MOD(Table2[[#This Row],[DEC]],4))),1,0)</f>
        <v>1</v>
      </c>
    </row>
    <row r="230" spans="1:10" x14ac:dyDescent="0.25">
      <c r="A230" s="31" t="s">
        <v>3889</v>
      </c>
      <c r="B230" s="32">
        <v>227</v>
      </c>
      <c r="C230" s="32" t="str">
        <f t="shared" si="6"/>
        <v>E3</v>
      </c>
      <c r="D230" s="33">
        <v>1</v>
      </c>
      <c r="E230">
        <f t="shared" si="7"/>
        <v>29</v>
      </c>
      <c r="F230">
        <f>IF(MOD(_xlfn.FLOOR.MATH(Table2[[#This Row],[DEC]]/4),2),_xlfn.FLOOR.MATH(Table2[[#This Row],[DEC]]/4)-1,_xlfn.FLOOR.MATH(Table2[[#This Row],[DEC]]/4)+1)</f>
        <v>57</v>
      </c>
      <c r="J230" s="52" cm="1">
        <f t="array" ref="J230">IF(_xlfn.BITAND(HEX2DEC(MID(MASK_INPUT,Table2[[#This Row],[NIBBLE_CNT]]+1,1)),_xlfn.BITLSHIFT(1,MOD(Table2[[#This Row],[DEC]],4))),1,0)</f>
        <v>1</v>
      </c>
    </row>
    <row r="231" spans="1:10" x14ac:dyDescent="0.25">
      <c r="A231" s="31" t="s">
        <v>3890</v>
      </c>
      <c r="B231" s="32">
        <v>228</v>
      </c>
      <c r="C231" s="32" t="str">
        <f t="shared" si="6"/>
        <v>E4</v>
      </c>
      <c r="D231" s="33">
        <v>1</v>
      </c>
      <c r="E231">
        <f t="shared" si="7"/>
        <v>29</v>
      </c>
      <c r="F231">
        <f>IF(MOD(_xlfn.FLOOR.MATH(Table2[[#This Row],[DEC]]/4),2),_xlfn.FLOOR.MATH(Table2[[#This Row],[DEC]]/4)-1,_xlfn.FLOOR.MATH(Table2[[#This Row],[DEC]]/4)+1)</f>
        <v>56</v>
      </c>
      <c r="J231" s="52" cm="1">
        <f t="array" ref="J231">IF(_xlfn.BITAND(HEX2DEC(MID(MASK_INPUT,Table2[[#This Row],[NIBBLE_CNT]]+1,1)),_xlfn.BITLSHIFT(1,MOD(Table2[[#This Row],[DEC]],4))),1,0)</f>
        <v>1</v>
      </c>
    </row>
    <row r="232" spans="1:10" x14ac:dyDescent="0.25">
      <c r="A232" s="31" t="s">
        <v>3891</v>
      </c>
      <c r="B232" s="32">
        <v>229</v>
      </c>
      <c r="C232" s="32" t="str">
        <f t="shared" si="6"/>
        <v>E5</v>
      </c>
      <c r="D232" s="33">
        <v>1</v>
      </c>
      <c r="E232">
        <f t="shared" si="7"/>
        <v>29</v>
      </c>
      <c r="F232">
        <f>IF(MOD(_xlfn.FLOOR.MATH(Table2[[#This Row],[DEC]]/4),2),_xlfn.FLOOR.MATH(Table2[[#This Row],[DEC]]/4)-1,_xlfn.FLOOR.MATH(Table2[[#This Row],[DEC]]/4)+1)</f>
        <v>56</v>
      </c>
      <c r="J232" s="52" cm="1">
        <f t="array" ref="J232">IF(_xlfn.BITAND(HEX2DEC(MID(MASK_INPUT,Table2[[#This Row],[NIBBLE_CNT]]+1,1)),_xlfn.BITLSHIFT(1,MOD(Table2[[#This Row],[DEC]],4))),1,0)</f>
        <v>1</v>
      </c>
    </row>
    <row r="233" spans="1:10" x14ac:dyDescent="0.25">
      <c r="A233" s="31" t="s">
        <v>3892</v>
      </c>
      <c r="B233" s="32">
        <v>230</v>
      </c>
      <c r="C233" s="32" t="str">
        <f t="shared" si="6"/>
        <v>E6</v>
      </c>
      <c r="D233" s="33">
        <v>1</v>
      </c>
      <c r="E233">
        <f t="shared" si="7"/>
        <v>29</v>
      </c>
      <c r="F233">
        <f>IF(MOD(_xlfn.FLOOR.MATH(Table2[[#This Row],[DEC]]/4),2),_xlfn.FLOOR.MATH(Table2[[#This Row],[DEC]]/4)-1,_xlfn.FLOOR.MATH(Table2[[#This Row],[DEC]]/4)+1)</f>
        <v>56</v>
      </c>
      <c r="J233" s="52" cm="1">
        <f t="array" ref="J233">IF(_xlfn.BITAND(HEX2DEC(MID(MASK_INPUT,Table2[[#This Row],[NIBBLE_CNT]]+1,1)),_xlfn.BITLSHIFT(1,MOD(Table2[[#This Row],[DEC]],4))),1,0)</f>
        <v>1</v>
      </c>
    </row>
    <row r="234" spans="1:10" x14ac:dyDescent="0.25">
      <c r="A234" s="42" t="s">
        <v>22586</v>
      </c>
      <c r="B234" s="32">
        <v>231</v>
      </c>
      <c r="C234" s="32" t="str">
        <f t="shared" si="6"/>
        <v>E7</v>
      </c>
      <c r="D234" s="33">
        <v>1</v>
      </c>
      <c r="E234">
        <f t="shared" si="7"/>
        <v>29</v>
      </c>
      <c r="F234">
        <f>IF(MOD(_xlfn.FLOOR.MATH(Table2[[#This Row],[DEC]]/4),2),_xlfn.FLOOR.MATH(Table2[[#This Row],[DEC]]/4)-1,_xlfn.FLOOR.MATH(Table2[[#This Row],[DEC]]/4)+1)</f>
        <v>56</v>
      </c>
      <c r="J234" s="52" cm="1">
        <f t="array" ref="J234">IF(_xlfn.BITAND(HEX2DEC(MID(MASK_INPUT,Table2[[#This Row],[NIBBLE_CNT]]+1,1)),_xlfn.BITLSHIFT(1,MOD(Table2[[#This Row],[DEC]],4))),1,0)</f>
        <v>1</v>
      </c>
    </row>
    <row r="235" spans="1:10" x14ac:dyDescent="0.25">
      <c r="A235" s="42" t="s">
        <v>22587</v>
      </c>
      <c r="B235" s="32">
        <v>232</v>
      </c>
      <c r="C235" s="32" t="str">
        <f t="shared" si="6"/>
        <v>E8</v>
      </c>
      <c r="D235" s="33">
        <v>1</v>
      </c>
      <c r="E235">
        <f t="shared" si="7"/>
        <v>30</v>
      </c>
      <c r="F235">
        <f>IF(MOD(_xlfn.FLOOR.MATH(Table2[[#This Row],[DEC]]/4),2),_xlfn.FLOOR.MATH(Table2[[#This Row],[DEC]]/4)-1,_xlfn.FLOOR.MATH(Table2[[#This Row],[DEC]]/4)+1)</f>
        <v>59</v>
      </c>
      <c r="J235" s="52" cm="1">
        <f t="array" ref="J235">IF(_xlfn.BITAND(HEX2DEC(MID(MASK_INPUT,Table2[[#This Row],[NIBBLE_CNT]]+1,1)),_xlfn.BITLSHIFT(1,MOD(Table2[[#This Row],[DEC]],4))),1,0)</f>
        <v>1</v>
      </c>
    </row>
    <row r="236" spans="1:10" x14ac:dyDescent="0.25">
      <c r="A236" s="42" t="s">
        <v>22588</v>
      </c>
      <c r="B236" s="32">
        <v>233</v>
      </c>
      <c r="C236" s="32" t="str">
        <f t="shared" si="6"/>
        <v>E9</v>
      </c>
      <c r="D236" s="33">
        <v>1</v>
      </c>
      <c r="E236">
        <f t="shared" si="7"/>
        <v>30</v>
      </c>
      <c r="F236">
        <f>IF(MOD(_xlfn.FLOOR.MATH(Table2[[#This Row],[DEC]]/4),2),_xlfn.FLOOR.MATH(Table2[[#This Row],[DEC]]/4)-1,_xlfn.FLOOR.MATH(Table2[[#This Row],[DEC]]/4)+1)</f>
        <v>59</v>
      </c>
      <c r="J236" s="52" cm="1">
        <f t="array" ref="J236">IF(_xlfn.BITAND(HEX2DEC(MID(MASK_INPUT,Table2[[#This Row],[NIBBLE_CNT]]+1,1)),_xlfn.BITLSHIFT(1,MOD(Table2[[#This Row],[DEC]],4))),1,0)</f>
        <v>1</v>
      </c>
    </row>
    <row r="237" spans="1:10" x14ac:dyDescent="0.25">
      <c r="A237" s="42" t="s">
        <v>3893</v>
      </c>
      <c r="B237" s="32">
        <v>234</v>
      </c>
      <c r="C237" s="32" t="str">
        <f t="shared" si="6"/>
        <v>EA</v>
      </c>
      <c r="D237" s="33">
        <v>1</v>
      </c>
      <c r="E237">
        <f t="shared" si="7"/>
        <v>30</v>
      </c>
      <c r="F237">
        <f>IF(MOD(_xlfn.FLOOR.MATH(Table2[[#This Row],[DEC]]/4),2),_xlfn.FLOOR.MATH(Table2[[#This Row],[DEC]]/4)-1,_xlfn.FLOOR.MATH(Table2[[#This Row],[DEC]]/4)+1)</f>
        <v>59</v>
      </c>
      <c r="J237" s="52" cm="1">
        <f t="array" ref="J237">IF(_xlfn.BITAND(HEX2DEC(MID(MASK_INPUT,Table2[[#This Row],[NIBBLE_CNT]]+1,1)),_xlfn.BITLSHIFT(1,MOD(Table2[[#This Row],[DEC]],4))),1,0)</f>
        <v>1</v>
      </c>
    </row>
    <row r="238" spans="1:10" x14ac:dyDescent="0.25">
      <c r="A238" s="31" t="s">
        <v>3763</v>
      </c>
      <c r="B238" s="32">
        <v>235</v>
      </c>
      <c r="C238" s="32" t="str">
        <f t="shared" si="6"/>
        <v>EB</v>
      </c>
      <c r="D238" s="33">
        <v>1</v>
      </c>
      <c r="E238">
        <f t="shared" si="7"/>
        <v>30</v>
      </c>
      <c r="F238">
        <f>IF(MOD(_xlfn.FLOOR.MATH(Table2[[#This Row],[DEC]]/4),2),_xlfn.FLOOR.MATH(Table2[[#This Row],[DEC]]/4)-1,_xlfn.FLOOR.MATH(Table2[[#This Row],[DEC]]/4)+1)</f>
        <v>59</v>
      </c>
      <c r="J238" s="52" cm="1">
        <f t="array" ref="J238">IF(_xlfn.BITAND(HEX2DEC(MID(MASK_INPUT,Table2[[#This Row],[NIBBLE_CNT]]+1,1)),_xlfn.BITLSHIFT(1,MOD(Table2[[#This Row],[DEC]],4))),1,0)</f>
        <v>1</v>
      </c>
    </row>
    <row r="239" spans="1:10" x14ac:dyDescent="0.25">
      <c r="A239" s="31" t="s">
        <v>3763</v>
      </c>
      <c r="B239" s="32">
        <v>236</v>
      </c>
      <c r="C239" s="32" t="str">
        <f t="shared" si="6"/>
        <v>EC</v>
      </c>
      <c r="D239" s="33">
        <v>1</v>
      </c>
      <c r="E239">
        <f t="shared" si="7"/>
        <v>30</v>
      </c>
      <c r="F239">
        <f>IF(MOD(_xlfn.FLOOR.MATH(Table2[[#This Row],[DEC]]/4),2),_xlfn.FLOOR.MATH(Table2[[#This Row],[DEC]]/4)-1,_xlfn.FLOOR.MATH(Table2[[#This Row],[DEC]]/4)+1)</f>
        <v>58</v>
      </c>
      <c r="J239" s="52" cm="1">
        <f t="array" ref="J239">IF(_xlfn.BITAND(HEX2DEC(MID(MASK_INPUT,Table2[[#This Row],[NIBBLE_CNT]]+1,1)),_xlfn.BITLSHIFT(1,MOD(Table2[[#This Row],[DEC]],4))),1,0)</f>
        <v>1</v>
      </c>
    </row>
    <row r="240" spans="1:10" x14ac:dyDescent="0.25">
      <c r="A240" s="31" t="s">
        <v>3763</v>
      </c>
      <c r="B240" s="32">
        <v>237</v>
      </c>
      <c r="C240" s="32" t="str">
        <f t="shared" si="6"/>
        <v>ED</v>
      </c>
      <c r="D240" s="33">
        <v>1</v>
      </c>
      <c r="E240">
        <f t="shared" si="7"/>
        <v>30</v>
      </c>
      <c r="F240">
        <f>IF(MOD(_xlfn.FLOOR.MATH(Table2[[#This Row],[DEC]]/4),2),_xlfn.FLOOR.MATH(Table2[[#This Row],[DEC]]/4)-1,_xlfn.FLOOR.MATH(Table2[[#This Row],[DEC]]/4)+1)</f>
        <v>58</v>
      </c>
      <c r="J240" s="52" cm="1">
        <f t="array" ref="J240">IF(_xlfn.BITAND(HEX2DEC(MID(MASK_INPUT,Table2[[#This Row],[NIBBLE_CNT]]+1,1)),_xlfn.BITLSHIFT(1,MOD(Table2[[#This Row],[DEC]],4))),1,0)</f>
        <v>1</v>
      </c>
    </row>
    <row r="241" spans="1:10" x14ac:dyDescent="0.25">
      <c r="A241" s="31" t="s">
        <v>3763</v>
      </c>
      <c r="B241" s="32">
        <v>238</v>
      </c>
      <c r="C241" s="32" t="str">
        <f t="shared" si="6"/>
        <v>EE</v>
      </c>
      <c r="D241" s="33">
        <v>1</v>
      </c>
      <c r="E241">
        <f t="shared" si="7"/>
        <v>30</v>
      </c>
      <c r="F241">
        <f>IF(MOD(_xlfn.FLOOR.MATH(Table2[[#This Row],[DEC]]/4),2),_xlfn.FLOOR.MATH(Table2[[#This Row],[DEC]]/4)-1,_xlfn.FLOOR.MATH(Table2[[#This Row],[DEC]]/4)+1)</f>
        <v>58</v>
      </c>
      <c r="J241" s="52" cm="1">
        <f t="array" ref="J241">IF(_xlfn.BITAND(HEX2DEC(MID(MASK_INPUT,Table2[[#This Row],[NIBBLE_CNT]]+1,1)),_xlfn.BITLSHIFT(1,MOD(Table2[[#This Row],[DEC]],4))),1,0)</f>
        <v>1</v>
      </c>
    </row>
    <row r="242" spans="1:10" x14ac:dyDescent="0.25">
      <c r="A242" s="31" t="s">
        <v>3763</v>
      </c>
      <c r="B242" s="32">
        <v>239</v>
      </c>
      <c r="C242" s="32" t="str">
        <f t="shared" si="6"/>
        <v>EF</v>
      </c>
      <c r="D242" s="33">
        <v>1</v>
      </c>
      <c r="E242">
        <f t="shared" si="7"/>
        <v>30</v>
      </c>
      <c r="F242">
        <f>IF(MOD(_xlfn.FLOOR.MATH(Table2[[#This Row],[DEC]]/4),2),_xlfn.FLOOR.MATH(Table2[[#This Row],[DEC]]/4)-1,_xlfn.FLOOR.MATH(Table2[[#This Row],[DEC]]/4)+1)</f>
        <v>58</v>
      </c>
      <c r="J242" s="52" cm="1">
        <f t="array" ref="J242">IF(_xlfn.BITAND(HEX2DEC(MID(MASK_INPUT,Table2[[#This Row],[NIBBLE_CNT]]+1,1)),_xlfn.BITLSHIFT(1,MOD(Table2[[#This Row],[DEC]],4))),1,0)</f>
        <v>1</v>
      </c>
    </row>
    <row r="243" spans="1:10" x14ac:dyDescent="0.25">
      <c r="A243" s="42" t="s">
        <v>3894</v>
      </c>
      <c r="B243" s="32">
        <v>240</v>
      </c>
      <c r="C243" s="32" t="str">
        <f t="shared" si="6"/>
        <v>F0</v>
      </c>
      <c r="D243" s="33">
        <v>1</v>
      </c>
      <c r="E243">
        <f t="shared" si="7"/>
        <v>31</v>
      </c>
      <c r="F243">
        <f>IF(MOD(_xlfn.FLOOR.MATH(Table2[[#This Row],[DEC]]/4),2),_xlfn.FLOOR.MATH(Table2[[#This Row],[DEC]]/4)-1,_xlfn.FLOOR.MATH(Table2[[#This Row],[DEC]]/4)+1)</f>
        <v>61</v>
      </c>
      <c r="J243" s="52" cm="1">
        <f t="array" ref="J243">IF(_xlfn.BITAND(HEX2DEC(MID(MASK_INPUT,Table2[[#This Row],[NIBBLE_CNT]]+1,1)),_xlfn.BITLSHIFT(1,MOD(Table2[[#This Row],[DEC]],4))),1,0)</f>
        <v>1</v>
      </c>
    </row>
    <row r="244" spans="1:10" x14ac:dyDescent="0.25">
      <c r="A244" s="42" t="s">
        <v>3895</v>
      </c>
      <c r="B244" s="32">
        <v>241</v>
      </c>
      <c r="C244" s="32" t="str">
        <f t="shared" si="6"/>
        <v>F1</v>
      </c>
      <c r="D244" s="33">
        <v>1</v>
      </c>
      <c r="E244">
        <f t="shared" si="7"/>
        <v>31</v>
      </c>
      <c r="F244">
        <f>IF(MOD(_xlfn.FLOOR.MATH(Table2[[#This Row],[DEC]]/4),2),_xlfn.FLOOR.MATH(Table2[[#This Row],[DEC]]/4)-1,_xlfn.FLOOR.MATH(Table2[[#This Row],[DEC]]/4)+1)</f>
        <v>61</v>
      </c>
      <c r="J244" s="52" cm="1">
        <f t="array" ref="J244">IF(_xlfn.BITAND(HEX2DEC(MID(MASK_INPUT,Table2[[#This Row],[NIBBLE_CNT]]+1,1)),_xlfn.BITLSHIFT(1,MOD(Table2[[#This Row],[DEC]],4))),1,0)</f>
        <v>1</v>
      </c>
    </row>
    <row r="245" spans="1:10" x14ac:dyDescent="0.25">
      <c r="A245" s="42" t="s">
        <v>3896</v>
      </c>
      <c r="B245" s="32">
        <v>242</v>
      </c>
      <c r="C245" s="32" t="str">
        <f t="shared" si="6"/>
        <v>F2</v>
      </c>
      <c r="D245" s="33">
        <v>1</v>
      </c>
      <c r="E245">
        <f t="shared" si="7"/>
        <v>31</v>
      </c>
      <c r="F245">
        <f>IF(MOD(_xlfn.FLOOR.MATH(Table2[[#This Row],[DEC]]/4),2),_xlfn.FLOOR.MATH(Table2[[#This Row],[DEC]]/4)-1,_xlfn.FLOOR.MATH(Table2[[#This Row],[DEC]]/4)+1)</f>
        <v>61</v>
      </c>
      <c r="J245" s="52" cm="1">
        <f t="array" ref="J245">IF(_xlfn.BITAND(HEX2DEC(MID(MASK_INPUT,Table2[[#This Row],[NIBBLE_CNT]]+1,1)),_xlfn.BITLSHIFT(1,MOD(Table2[[#This Row],[DEC]],4))),1,0)</f>
        <v>1</v>
      </c>
    </row>
    <row r="246" spans="1:10" x14ac:dyDescent="0.25">
      <c r="A246" s="42" t="s">
        <v>3897</v>
      </c>
      <c r="B246" s="32">
        <v>243</v>
      </c>
      <c r="C246" s="32" t="str">
        <f t="shared" si="6"/>
        <v>F3</v>
      </c>
      <c r="D246" s="33">
        <v>1</v>
      </c>
      <c r="E246">
        <f t="shared" si="7"/>
        <v>31</v>
      </c>
      <c r="F246">
        <f>IF(MOD(_xlfn.FLOOR.MATH(Table2[[#This Row],[DEC]]/4),2),_xlfn.FLOOR.MATH(Table2[[#This Row],[DEC]]/4)-1,_xlfn.FLOOR.MATH(Table2[[#This Row],[DEC]]/4)+1)</f>
        <v>61</v>
      </c>
      <c r="J246" s="52" cm="1">
        <f t="array" ref="J246">IF(_xlfn.BITAND(HEX2DEC(MID(MASK_INPUT,Table2[[#This Row],[NIBBLE_CNT]]+1,1)),_xlfn.BITLSHIFT(1,MOD(Table2[[#This Row],[DEC]],4))),1,0)</f>
        <v>1</v>
      </c>
    </row>
    <row r="247" spans="1:10" x14ac:dyDescent="0.25">
      <c r="A247" s="42" t="s">
        <v>22589</v>
      </c>
      <c r="B247" s="32">
        <v>244</v>
      </c>
      <c r="C247" s="32" t="str">
        <f t="shared" si="6"/>
        <v>F4</v>
      </c>
      <c r="D247" s="33">
        <v>1</v>
      </c>
      <c r="E247">
        <f t="shared" si="7"/>
        <v>31</v>
      </c>
      <c r="F247">
        <f>IF(MOD(_xlfn.FLOOR.MATH(Table2[[#This Row],[DEC]]/4),2),_xlfn.FLOOR.MATH(Table2[[#This Row],[DEC]]/4)-1,_xlfn.FLOOR.MATH(Table2[[#This Row],[DEC]]/4)+1)</f>
        <v>60</v>
      </c>
      <c r="J247" s="52" cm="1">
        <f t="array" ref="J247">IF(_xlfn.BITAND(HEX2DEC(MID(MASK_INPUT,Table2[[#This Row],[NIBBLE_CNT]]+1,1)),_xlfn.BITLSHIFT(1,MOD(Table2[[#This Row],[DEC]],4))),1,0)</f>
        <v>1</v>
      </c>
    </row>
    <row r="248" spans="1:10" x14ac:dyDescent="0.25">
      <c r="A248" s="42" t="s">
        <v>22590</v>
      </c>
      <c r="B248" s="32">
        <v>245</v>
      </c>
      <c r="C248" s="32" t="str">
        <f t="shared" si="6"/>
        <v>F5</v>
      </c>
      <c r="D248" s="33">
        <v>1</v>
      </c>
      <c r="E248">
        <f t="shared" si="7"/>
        <v>31</v>
      </c>
      <c r="F248">
        <f>IF(MOD(_xlfn.FLOOR.MATH(Table2[[#This Row],[DEC]]/4),2),_xlfn.FLOOR.MATH(Table2[[#This Row],[DEC]]/4)-1,_xlfn.FLOOR.MATH(Table2[[#This Row],[DEC]]/4)+1)</f>
        <v>60</v>
      </c>
      <c r="J248" s="52" cm="1">
        <f t="array" ref="J248">IF(_xlfn.BITAND(HEX2DEC(MID(MASK_INPUT,Table2[[#This Row],[NIBBLE_CNT]]+1,1)),_xlfn.BITLSHIFT(1,MOD(Table2[[#This Row],[DEC]],4))),1,0)</f>
        <v>1</v>
      </c>
    </row>
    <row r="249" spans="1:10" x14ac:dyDescent="0.25">
      <c r="A249" s="42" t="s">
        <v>22591</v>
      </c>
      <c r="B249" s="32">
        <v>246</v>
      </c>
      <c r="C249" s="32" t="str">
        <f t="shared" si="6"/>
        <v>F6</v>
      </c>
      <c r="D249" s="33">
        <v>1</v>
      </c>
      <c r="E249">
        <f t="shared" si="7"/>
        <v>31</v>
      </c>
      <c r="F249">
        <f>IF(MOD(_xlfn.FLOOR.MATH(Table2[[#This Row],[DEC]]/4),2),_xlfn.FLOOR.MATH(Table2[[#This Row],[DEC]]/4)-1,_xlfn.FLOOR.MATH(Table2[[#This Row],[DEC]]/4)+1)</f>
        <v>60</v>
      </c>
      <c r="J249" s="52" cm="1">
        <f t="array" ref="J249">IF(_xlfn.BITAND(HEX2DEC(MID(MASK_INPUT,Table2[[#This Row],[NIBBLE_CNT]]+1,1)),_xlfn.BITLSHIFT(1,MOD(Table2[[#This Row],[DEC]],4))),1,0)</f>
        <v>1</v>
      </c>
    </row>
    <row r="250" spans="1:10" x14ac:dyDescent="0.25">
      <c r="A250" s="42" t="s">
        <v>22592</v>
      </c>
      <c r="B250" s="32">
        <v>247</v>
      </c>
      <c r="C250" s="32" t="str">
        <f t="shared" si="6"/>
        <v>F7</v>
      </c>
      <c r="D250" s="33">
        <v>1</v>
      </c>
      <c r="E250">
        <f t="shared" si="7"/>
        <v>31</v>
      </c>
      <c r="F250">
        <f>IF(MOD(_xlfn.FLOOR.MATH(Table2[[#This Row],[DEC]]/4),2),_xlfn.FLOOR.MATH(Table2[[#This Row],[DEC]]/4)-1,_xlfn.FLOOR.MATH(Table2[[#This Row],[DEC]]/4)+1)</f>
        <v>60</v>
      </c>
      <c r="J250" s="52" cm="1">
        <f t="array" ref="J250">IF(_xlfn.BITAND(HEX2DEC(MID(MASK_INPUT,Table2[[#This Row],[NIBBLE_CNT]]+1,1)),_xlfn.BITLSHIFT(1,MOD(Table2[[#This Row],[DEC]],4))),1,0)</f>
        <v>1</v>
      </c>
    </row>
    <row r="251" spans="1:10" x14ac:dyDescent="0.25">
      <c r="A251" s="42" t="s">
        <v>22593</v>
      </c>
      <c r="B251" s="32">
        <v>248</v>
      </c>
      <c r="C251" s="32" t="str">
        <f t="shared" si="6"/>
        <v>F8</v>
      </c>
      <c r="D251" s="33">
        <v>1</v>
      </c>
      <c r="E251">
        <f t="shared" si="7"/>
        <v>32</v>
      </c>
      <c r="F251">
        <f>IF(MOD(_xlfn.FLOOR.MATH(Table2[[#This Row],[DEC]]/4),2),_xlfn.FLOOR.MATH(Table2[[#This Row],[DEC]]/4)-1,_xlfn.FLOOR.MATH(Table2[[#This Row],[DEC]]/4)+1)</f>
        <v>63</v>
      </c>
      <c r="J251" s="52" cm="1">
        <f t="array" ref="J251">IF(_xlfn.BITAND(HEX2DEC(MID(MASK_INPUT,Table2[[#This Row],[NIBBLE_CNT]]+1,1)),_xlfn.BITLSHIFT(1,MOD(Table2[[#This Row],[DEC]],4))),1,0)</f>
        <v>1</v>
      </c>
    </row>
    <row r="252" spans="1:10" x14ac:dyDescent="0.25">
      <c r="A252" s="42" t="s">
        <v>22594</v>
      </c>
      <c r="B252" s="32">
        <v>249</v>
      </c>
      <c r="C252" s="32" t="str">
        <f t="shared" si="6"/>
        <v>F9</v>
      </c>
      <c r="D252" s="33">
        <v>1</v>
      </c>
      <c r="E252">
        <f t="shared" si="7"/>
        <v>32</v>
      </c>
      <c r="F252">
        <f>IF(MOD(_xlfn.FLOOR.MATH(Table2[[#This Row],[DEC]]/4),2),_xlfn.FLOOR.MATH(Table2[[#This Row],[DEC]]/4)-1,_xlfn.FLOOR.MATH(Table2[[#This Row],[DEC]]/4)+1)</f>
        <v>63</v>
      </c>
      <c r="J252" s="52" cm="1">
        <f t="array" ref="J252">IF(_xlfn.BITAND(HEX2DEC(MID(MASK_INPUT,Table2[[#This Row],[NIBBLE_CNT]]+1,1)),_xlfn.BITLSHIFT(1,MOD(Table2[[#This Row],[DEC]],4))),1,0)</f>
        <v>1</v>
      </c>
    </row>
    <row r="253" spans="1:10" x14ac:dyDescent="0.25">
      <c r="A253" s="42" t="s">
        <v>22595</v>
      </c>
      <c r="B253" s="32">
        <v>250</v>
      </c>
      <c r="C253" s="32" t="str">
        <f t="shared" si="6"/>
        <v>FA</v>
      </c>
      <c r="D253" s="33">
        <v>1</v>
      </c>
      <c r="E253">
        <f t="shared" si="7"/>
        <v>32</v>
      </c>
      <c r="F253">
        <f>IF(MOD(_xlfn.FLOOR.MATH(Table2[[#This Row],[DEC]]/4),2),_xlfn.FLOOR.MATH(Table2[[#This Row],[DEC]]/4)-1,_xlfn.FLOOR.MATH(Table2[[#This Row],[DEC]]/4)+1)</f>
        <v>63</v>
      </c>
      <c r="J253" s="52" cm="1">
        <f t="array" ref="J253">IF(_xlfn.BITAND(HEX2DEC(MID(MASK_INPUT,Table2[[#This Row],[NIBBLE_CNT]]+1,1)),_xlfn.BITLSHIFT(1,MOD(Table2[[#This Row],[DEC]],4))),1,0)</f>
        <v>1</v>
      </c>
    </row>
    <row r="254" spans="1:10" x14ac:dyDescent="0.25">
      <c r="A254" s="31" t="s">
        <v>3763</v>
      </c>
      <c r="B254" s="32">
        <v>251</v>
      </c>
      <c r="C254" s="32" t="str">
        <f t="shared" si="6"/>
        <v>FB</v>
      </c>
      <c r="D254" s="33">
        <v>1</v>
      </c>
      <c r="E254">
        <f t="shared" si="7"/>
        <v>32</v>
      </c>
      <c r="F254">
        <f>IF(MOD(_xlfn.FLOOR.MATH(Table2[[#This Row],[DEC]]/4),2),_xlfn.FLOOR.MATH(Table2[[#This Row],[DEC]]/4)-1,_xlfn.FLOOR.MATH(Table2[[#This Row],[DEC]]/4)+1)</f>
        <v>63</v>
      </c>
      <c r="J254" s="52" cm="1">
        <f t="array" ref="J254">IF(_xlfn.BITAND(HEX2DEC(MID(MASK_INPUT,Table2[[#This Row],[NIBBLE_CNT]]+1,1)),_xlfn.BITLSHIFT(1,MOD(Table2[[#This Row],[DEC]],4))),1,0)</f>
        <v>1</v>
      </c>
    </row>
    <row r="255" spans="1:10" x14ac:dyDescent="0.25">
      <c r="A255" s="31" t="s">
        <v>3763</v>
      </c>
      <c r="B255" s="32">
        <v>252</v>
      </c>
      <c r="C255" s="32" t="str">
        <f t="shared" si="6"/>
        <v>FC</v>
      </c>
      <c r="D255" s="33">
        <v>1</v>
      </c>
      <c r="E255">
        <f t="shared" si="7"/>
        <v>32</v>
      </c>
      <c r="F255">
        <f>IF(MOD(_xlfn.FLOOR.MATH(Table2[[#This Row],[DEC]]/4),2),_xlfn.FLOOR.MATH(Table2[[#This Row],[DEC]]/4)-1,_xlfn.FLOOR.MATH(Table2[[#This Row],[DEC]]/4)+1)</f>
        <v>62</v>
      </c>
      <c r="J255" s="52" cm="1">
        <f t="array" ref="J255">IF(_xlfn.BITAND(HEX2DEC(MID(MASK_INPUT,Table2[[#This Row],[NIBBLE_CNT]]+1,1)),_xlfn.BITLSHIFT(1,MOD(Table2[[#This Row],[DEC]],4))),1,0)</f>
        <v>1</v>
      </c>
    </row>
    <row r="256" spans="1:10" x14ac:dyDescent="0.25">
      <c r="A256" s="31" t="s">
        <v>3763</v>
      </c>
      <c r="B256" s="32">
        <v>253</v>
      </c>
      <c r="C256" s="32" t="str">
        <f t="shared" si="6"/>
        <v>FD</v>
      </c>
      <c r="D256" s="33">
        <v>1</v>
      </c>
      <c r="E256">
        <f t="shared" si="7"/>
        <v>32</v>
      </c>
      <c r="F256">
        <f>IF(MOD(_xlfn.FLOOR.MATH(Table2[[#This Row],[DEC]]/4),2),_xlfn.FLOOR.MATH(Table2[[#This Row],[DEC]]/4)-1,_xlfn.FLOOR.MATH(Table2[[#This Row],[DEC]]/4)+1)</f>
        <v>62</v>
      </c>
      <c r="J256" s="52" cm="1">
        <f t="array" ref="J256">IF(_xlfn.BITAND(HEX2DEC(MID(MASK_INPUT,Table2[[#This Row],[NIBBLE_CNT]]+1,1)),_xlfn.BITLSHIFT(1,MOD(Table2[[#This Row],[DEC]],4))),1,0)</f>
        <v>1</v>
      </c>
    </row>
    <row r="257" spans="1:10" x14ac:dyDescent="0.25">
      <c r="A257" s="42" t="s">
        <v>3898</v>
      </c>
      <c r="B257" s="32">
        <v>254</v>
      </c>
      <c r="C257" s="32" t="str">
        <f t="shared" si="6"/>
        <v>FE</v>
      </c>
      <c r="D257" s="33">
        <v>1</v>
      </c>
      <c r="E257">
        <f t="shared" si="7"/>
        <v>32</v>
      </c>
      <c r="F257">
        <f>IF(MOD(_xlfn.FLOOR.MATH(Table2[[#This Row],[DEC]]/4),2),_xlfn.FLOOR.MATH(Table2[[#This Row],[DEC]]/4)-1,_xlfn.FLOOR.MATH(Table2[[#This Row],[DEC]]/4)+1)</f>
        <v>62</v>
      </c>
      <c r="J257" s="52" cm="1">
        <f t="array" ref="J257">IF(_xlfn.BITAND(HEX2DEC(MID(MASK_INPUT,Table2[[#This Row],[NIBBLE_CNT]]+1,1)),_xlfn.BITLSHIFT(1,MOD(Table2[[#This Row],[DEC]],4))),1,0)</f>
        <v>1</v>
      </c>
    </row>
    <row r="258" spans="1:10" x14ac:dyDescent="0.25">
      <c r="A258" s="31" t="s">
        <v>22596</v>
      </c>
      <c r="B258" s="32">
        <v>255</v>
      </c>
      <c r="C258" s="32" t="str">
        <f t="shared" si="6"/>
        <v>FF</v>
      </c>
      <c r="D258" s="33">
        <v>1</v>
      </c>
      <c r="E258">
        <f t="shared" si="7"/>
        <v>32</v>
      </c>
      <c r="F258">
        <f>IF(MOD(_xlfn.FLOOR.MATH(Table2[[#This Row],[DEC]]/4),2),_xlfn.FLOOR.MATH(Table2[[#This Row],[DEC]]/4)-1,_xlfn.FLOOR.MATH(Table2[[#This Row],[DEC]]/4)+1)</f>
        <v>62</v>
      </c>
      <c r="J258" s="52" cm="1">
        <f t="array" ref="J258">IF(_xlfn.BITAND(HEX2DEC(MID(MASK_INPUT,Table2[[#This Row],[NIBBLE_CNT]]+1,1)),_xlfn.BITLSHIFT(1,MOD(Table2[[#This Row],[DEC]],4))),1,0)</f>
        <v>1</v>
      </c>
    </row>
    <row r="259" spans="1:10" x14ac:dyDescent="0.25">
      <c r="A259" s="31" t="s">
        <v>22597</v>
      </c>
      <c r="B259" s="32">
        <v>256</v>
      </c>
      <c r="C259" s="32" t="str">
        <f t="shared" ref="C259:C273" si="8">DEC2HEX(B259)</f>
        <v>100</v>
      </c>
      <c r="D259" s="33">
        <v>1</v>
      </c>
      <c r="E259">
        <f t="shared" ref="E259:E273" si="9">IF(MOD(B259,8)=0,E258+1,E258)</f>
        <v>33</v>
      </c>
      <c r="F259">
        <f>IF(MOD(_xlfn.FLOOR.MATH(Table2[[#This Row],[DEC]]/4),2),_xlfn.FLOOR.MATH(Table2[[#This Row],[DEC]]/4)-1,_xlfn.FLOOR.MATH(Table2[[#This Row],[DEC]]/4)+1)</f>
        <v>65</v>
      </c>
      <c r="J259" s="52" cm="1">
        <f t="array" ref="J259">IF(_xlfn.BITAND(HEX2DEC(MID(MASK_INPUT,Table2[[#This Row],[NIBBLE_CNT]]+1,1)),_xlfn.BITLSHIFT(1,MOD(Table2[[#This Row],[DEC]],4))),1,0)</f>
        <v>1</v>
      </c>
    </row>
    <row r="260" spans="1:10" x14ac:dyDescent="0.25">
      <c r="A260" s="31" t="s">
        <v>22598</v>
      </c>
      <c r="B260" s="32">
        <v>257</v>
      </c>
      <c r="C260" s="32" t="str">
        <f t="shared" si="8"/>
        <v>101</v>
      </c>
      <c r="D260" s="33">
        <v>1</v>
      </c>
      <c r="E260">
        <f t="shared" si="9"/>
        <v>33</v>
      </c>
      <c r="F260">
        <f>IF(MOD(_xlfn.FLOOR.MATH(Table2[[#This Row],[DEC]]/4),2),_xlfn.FLOOR.MATH(Table2[[#This Row],[DEC]]/4)-1,_xlfn.FLOOR.MATH(Table2[[#This Row],[DEC]]/4)+1)</f>
        <v>65</v>
      </c>
      <c r="J260" s="52" cm="1">
        <f t="array" ref="J260">IF(_xlfn.BITAND(HEX2DEC(MID(MASK_INPUT,Table2[[#This Row],[NIBBLE_CNT]]+1,1)),_xlfn.BITLSHIFT(1,MOD(Table2[[#This Row],[DEC]],4))),1,0)</f>
        <v>1</v>
      </c>
    </row>
    <row r="261" spans="1:10" x14ac:dyDescent="0.25">
      <c r="A261" s="31" t="s">
        <v>22599</v>
      </c>
      <c r="B261" s="32">
        <v>258</v>
      </c>
      <c r="C261" s="32" t="str">
        <f t="shared" si="8"/>
        <v>102</v>
      </c>
      <c r="D261" s="33">
        <v>1</v>
      </c>
      <c r="E261">
        <f t="shared" si="9"/>
        <v>33</v>
      </c>
      <c r="F261">
        <f>IF(MOD(_xlfn.FLOOR.MATH(Table2[[#This Row],[DEC]]/4),2),_xlfn.FLOOR.MATH(Table2[[#This Row],[DEC]]/4)-1,_xlfn.FLOOR.MATH(Table2[[#This Row],[DEC]]/4)+1)</f>
        <v>65</v>
      </c>
      <c r="J261" s="52" cm="1">
        <f t="array" ref="J261">IF(_xlfn.BITAND(HEX2DEC(MID(MASK_INPUT,Table2[[#This Row],[NIBBLE_CNT]]+1,1)),_xlfn.BITLSHIFT(1,MOD(Table2[[#This Row],[DEC]],4))),1,0)</f>
        <v>1</v>
      </c>
    </row>
    <row r="262" spans="1:10" x14ac:dyDescent="0.25">
      <c r="A262" s="31" t="s">
        <v>22600</v>
      </c>
      <c r="B262" s="32">
        <v>259</v>
      </c>
      <c r="C262" s="32" t="str">
        <f t="shared" si="8"/>
        <v>103</v>
      </c>
      <c r="D262" s="33">
        <v>1</v>
      </c>
      <c r="E262">
        <f t="shared" si="9"/>
        <v>33</v>
      </c>
      <c r="F262">
        <f>IF(MOD(_xlfn.FLOOR.MATH(Table2[[#This Row],[DEC]]/4),2),_xlfn.FLOOR.MATH(Table2[[#This Row],[DEC]]/4)-1,_xlfn.FLOOR.MATH(Table2[[#This Row],[DEC]]/4)+1)</f>
        <v>65</v>
      </c>
      <c r="J262" s="52" cm="1">
        <f t="array" ref="J262">IF(_xlfn.BITAND(HEX2DEC(MID(MASK_INPUT,Table2[[#This Row],[NIBBLE_CNT]]+1,1)),_xlfn.BITLSHIFT(1,MOD(Table2[[#This Row],[DEC]],4))),1,0)</f>
        <v>1</v>
      </c>
    </row>
    <row r="263" spans="1:10" x14ac:dyDescent="0.25">
      <c r="A263" s="31" t="s">
        <v>22601</v>
      </c>
      <c r="B263" s="32">
        <v>260</v>
      </c>
      <c r="C263" s="32" t="str">
        <f t="shared" si="8"/>
        <v>104</v>
      </c>
      <c r="D263" s="33">
        <v>1</v>
      </c>
      <c r="E263">
        <f t="shared" si="9"/>
        <v>33</v>
      </c>
      <c r="F263">
        <f>IF(MOD(_xlfn.FLOOR.MATH(Table2[[#This Row],[DEC]]/4),2),_xlfn.FLOOR.MATH(Table2[[#This Row],[DEC]]/4)-1,_xlfn.FLOOR.MATH(Table2[[#This Row],[DEC]]/4)+1)</f>
        <v>64</v>
      </c>
      <c r="J263" s="52" cm="1">
        <f t="array" ref="J263">IF(_xlfn.BITAND(HEX2DEC(MID(MASK_INPUT,Table2[[#This Row],[NIBBLE_CNT]]+1,1)),_xlfn.BITLSHIFT(1,MOD(Table2[[#This Row],[DEC]],4))),1,0)</f>
        <v>1</v>
      </c>
    </row>
    <row r="264" spans="1:10" x14ac:dyDescent="0.25">
      <c r="A264" s="31" t="s">
        <v>22602</v>
      </c>
      <c r="B264" s="32">
        <v>261</v>
      </c>
      <c r="C264" s="32" t="str">
        <f t="shared" si="8"/>
        <v>105</v>
      </c>
      <c r="D264" s="33">
        <v>1</v>
      </c>
      <c r="E264">
        <f t="shared" si="9"/>
        <v>33</v>
      </c>
      <c r="F264">
        <f>IF(MOD(_xlfn.FLOOR.MATH(Table2[[#This Row],[DEC]]/4),2),_xlfn.FLOOR.MATH(Table2[[#This Row],[DEC]]/4)-1,_xlfn.FLOOR.MATH(Table2[[#This Row],[DEC]]/4)+1)</f>
        <v>64</v>
      </c>
      <c r="J264" s="52" cm="1">
        <f t="array" ref="J264">IF(_xlfn.BITAND(HEX2DEC(MID(MASK_INPUT,Table2[[#This Row],[NIBBLE_CNT]]+1,1)),_xlfn.BITLSHIFT(1,MOD(Table2[[#This Row],[DEC]],4))),1,0)</f>
        <v>1</v>
      </c>
    </row>
    <row r="265" spans="1:10" x14ac:dyDescent="0.25">
      <c r="A265" s="31" t="s">
        <v>22603</v>
      </c>
      <c r="B265" s="32">
        <v>262</v>
      </c>
      <c r="C265" s="32" t="str">
        <f t="shared" si="8"/>
        <v>106</v>
      </c>
      <c r="D265" s="33">
        <v>1</v>
      </c>
      <c r="E265">
        <f t="shared" si="9"/>
        <v>33</v>
      </c>
      <c r="F265">
        <f>IF(MOD(_xlfn.FLOOR.MATH(Table2[[#This Row],[DEC]]/4),2),_xlfn.FLOOR.MATH(Table2[[#This Row],[DEC]]/4)-1,_xlfn.FLOOR.MATH(Table2[[#This Row],[DEC]]/4)+1)</f>
        <v>64</v>
      </c>
      <c r="J265" s="52" cm="1">
        <f t="array" ref="J265">IF(_xlfn.BITAND(HEX2DEC(MID(MASK_INPUT,Table2[[#This Row],[NIBBLE_CNT]]+1,1)),_xlfn.BITLSHIFT(1,MOD(Table2[[#This Row],[DEC]],4))),1,0)</f>
        <v>1</v>
      </c>
    </row>
    <row r="266" spans="1:10" x14ac:dyDescent="0.25">
      <c r="A266" s="31" t="s">
        <v>22604</v>
      </c>
      <c r="B266" s="32">
        <v>263</v>
      </c>
      <c r="C266" s="32" t="str">
        <f t="shared" si="8"/>
        <v>107</v>
      </c>
      <c r="D266" s="33">
        <v>1</v>
      </c>
      <c r="E266">
        <f t="shared" si="9"/>
        <v>33</v>
      </c>
      <c r="F266">
        <f>IF(MOD(_xlfn.FLOOR.MATH(Table2[[#This Row],[DEC]]/4),2),_xlfn.FLOOR.MATH(Table2[[#This Row],[DEC]]/4)-1,_xlfn.FLOOR.MATH(Table2[[#This Row],[DEC]]/4)+1)</f>
        <v>64</v>
      </c>
      <c r="J266" s="52" cm="1">
        <f t="array" ref="J266">IF(_xlfn.BITAND(HEX2DEC(MID(MASK_INPUT,Table2[[#This Row],[NIBBLE_CNT]]+1,1)),_xlfn.BITLSHIFT(1,MOD(Table2[[#This Row],[DEC]],4))),1,0)</f>
        <v>1</v>
      </c>
    </row>
    <row r="267" spans="1:10" x14ac:dyDescent="0.25">
      <c r="A267" s="31" t="s">
        <v>22605</v>
      </c>
      <c r="B267" s="32">
        <v>264</v>
      </c>
      <c r="C267" s="32" t="str">
        <f t="shared" si="8"/>
        <v>108</v>
      </c>
      <c r="D267" s="33">
        <v>1</v>
      </c>
      <c r="E267">
        <f t="shared" si="9"/>
        <v>34</v>
      </c>
      <c r="F267">
        <f>IF(MOD(_xlfn.FLOOR.MATH(Table2[[#This Row],[DEC]]/4),2),_xlfn.FLOOR.MATH(Table2[[#This Row],[DEC]]/4)-1,_xlfn.FLOOR.MATH(Table2[[#This Row],[DEC]]/4)+1)</f>
        <v>67</v>
      </c>
      <c r="J267" s="52" cm="1">
        <f t="array" ref="J267">IF(_xlfn.BITAND(HEX2DEC(MID(MASK_INPUT,Table2[[#This Row],[NIBBLE_CNT]]+1,1)),_xlfn.BITLSHIFT(1,MOD(Table2[[#This Row],[DEC]],4))),1,0)</f>
        <v>1</v>
      </c>
    </row>
    <row r="268" spans="1:10" x14ac:dyDescent="0.25">
      <c r="A268" s="31" t="s">
        <v>3763</v>
      </c>
      <c r="B268" s="32">
        <v>265</v>
      </c>
      <c r="C268" s="32" t="str">
        <f t="shared" si="8"/>
        <v>109</v>
      </c>
      <c r="D268" s="33">
        <v>1</v>
      </c>
      <c r="E268">
        <f t="shared" si="9"/>
        <v>34</v>
      </c>
      <c r="F268">
        <f>IF(MOD(_xlfn.FLOOR.MATH(Table2[[#This Row],[DEC]]/4),2),_xlfn.FLOOR.MATH(Table2[[#This Row],[DEC]]/4)-1,_xlfn.FLOOR.MATH(Table2[[#This Row],[DEC]]/4)+1)</f>
        <v>67</v>
      </c>
      <c r="J268" s="52" cm="1">
        <f t="array" ref="J268">IF(_xlfn.BITAND(HEX2DEC(MID(MASK_INPUT,Table2[[#This Row],[NIBBLE_CNT]]+1,1)),_xlfn.BITLSHIFT(1,MOD(Table2[[#This Row],[DEC]],4))),1,0)</f>
        <v>1</v>
      </c>
    </row>
    <row r="269" spans="1:10" x14ac:dyDescent="0.25">
      <c r="A269" s="31" t="s">
        <v>3763</v>
      </c>
      <c r="B269" s="32">
        <v>266</v>
      </c>
      <c r="C269" s="32" t="str">
        <f t="shared" si="8"/>
        <v>10A</v>
      </c>
      <c r="D269" s="33">
        <v>1</v>
      </c>
      <c r="E269">
        <f t="shared" si="9"/>
        <v>34</v>
      </c>
      <c r="F269">
        <f>IF(MOD(_xlfn.FLOOR.MATH(Table2[[#This Row],[DEC]]/4),2),_xlfn.FLOOR.MATH(Table2[[#This Row],[DEC]]/4)-1,_xlfn.FLOOR.MATH(Table2[[#This Row],[DEC]]/4)+1)</f>
        <v>67</v>
      </c>
      <c r="J269" s="52" cm="1">
        <f t="array" ref="J269">IF(_xlfn.BITAND(HEX2DEC(MID(MASK_INPUT,Table2[[#This Row],[NIBBLE_CNT]]+1,1)),_xlfn.BITLSHIFT(1,MOD(Table2[[#This Row],[DEC]],4))),1,0)</f>
        <v>1</v>
      </c>
    </row>
    <row r="270" spans="1:10" x14ac:dyDescent="0.25">
      <c r="A270" s="31" t="s">
        <v>3763</v>
      </c>
      <c r="B270" s="32">
        <v>267</v>
      </c>
      <c r="C270" s="32" t="str">
        <f t="shared" si="8"/>
        <v>10B</v>
      </c>
      <c r="D270" s="33">
        <v>1</v>
      </c>
      <c r="E270">
        <f t="shared" si="9"/>
        <v>34</v>
      </c>
      <c r="F270">
        <f>IF(MOD(_xlfn.FLOOR.MATH(Table2[[#This Row],[DEC]]/4),2),_xlfn.FLOOR.MATH(Table2[[#This Row],[DEC]]/4)-1,_xlfn.FLOOR.MATH(Table2[[#This Row],[DEC]]/4)+1)</f>
        <v>67</v>
      </c>
      <c r="J270" s="52" cm="1">
        <f t="array" ref="J270">IF(_xlfn.BITAND(HEX2DEC(MID(MASK_INPUT,Table2[[#This Row],[NIBBLE_CNT]]+1,1)),_xlfn.BITLSHIFT(1,MOD(Table2[[#This Row],[DEC]],4))),1,0)</f>
        <v>1</v>
      </c>
    </row>
    <row r="271" spans="1:10" x14ac:dyDescent="0.25">
      <c r="A271" s="31" t="s">
        <v>3763</v>
      </c>
      <c r="B271" s="32">
        <v>268</v>
      </c>
      <c r="C271" s="32" t="str">
        <f t="shared" si="8"/>
        <v>10C</v>
      </c>
      <c r="D271" s="33">
        <v>1</v>
      </c>
      <c r="E271">
        <f t="shared" si="9"/>
        <v>34</v>
      </c>
      <c r="F271">
        <f>IF(MOD(_xlfn.FLOOR.MATH(Table2[[#This Row],[DEC]]/4),2),_xlfn.FLOOR.MATH(Table2[[#This Row],[DEC]]/4)-1,_xlfn.FLOOR.MATH(Table2[[#This Row],[DEC]]/4)+1)</f>
        <v>66</v>
      </c>
      <c r="J271" s="52" cm="1">
        <f t="array" ref="J271">IF(_xlfn.BITAND(HEX2DEC(MID(MASK_INPUT,Table2[[#This Row],[NIBBLE_CNT]]+1,1)),_xlfn.BITLSHIFT(1,MOD(Table2[[#This Row],[DEC]],4))),1,0)</f>
        <v>1</v>
      </c>
    </row>
    <row r="272" spans="1:10" x14ac:dyDescent="0.25">
      <c r="A272" s="31" t="s">
        <v>3763</v>
      </c>
      <c r="B272" s="32">
        <v>269</v>
      </c>
      <c r="C272" s="32" t="str">
        <f t="shared" si="8"/>
        <v>10D</v>
      </c>
      <c r="D272" s="33">
        <v>1</v>
      </c>
      <c r="E272">
        <f t="shared" si="9"/>
        <v>34</v>
      </c>
      <c r="F272">
        <f>IF(MOD(_xlfn.FLOOR.MATH(Table2[[#This Row],[DEC]]/4),2),_xlfn.FLOOR.MATH(Table2[[#This Row],[DEC]]/4)-1,_xlfn.FLOOR.MATH(Table2[[#This Row],[DEC]]/4)+1)</f>
        <v>66</v>
      </c>
      <c r="J272" s="52" cm="1">
        <f t="array" ref="J272">IF(_xlfn.BITAND(HEX2DEC(MID(MASK_INPUT,Table2[[#This Row],[NIBBLE_CNT]]+1,1)),_xlfn.BITLSHIFT(1,MOD(Table2[[#This Row],[DEC]],4))),1,0)</f>
        <v>1</v>
      </c>
    </row>
    <row r="273" spans="1:10" x14ac:dyDescent="0.25">
      <c r="A273" s="42" t="s">
        <v>3899</v>
      </c>
      <c r="B273" s="32">
        <v>270</v>
      </c>
      <c r="C273" s="32" t="str">
        <f t="shared" si="8"/>
        <v>10E</v>
      </c>
      <c r="D273" s="33">
        <v>1</v>
      </c>
      <c r="E273">
        <f t="shared" si="9"/>
        <v>34</v>
      </c>
      <c r="F273">
        <f>IF(MOD(_xlfn.FLOOR.MATH(Table2[[#This Row],[DEC]]/4),2),_xlfn.FLOOR.MATH(Table2[[#This Row],[DEC]]/4)-1,_xlfn.FLOOR.MATH(Table2[[#This Row],[DEC]]/4)+1)</f>
        <v>66</v>
      </c>
      <c r="J273" s="52" cm="1">
        <f t="array" ref="J273">IF(_xlfn.BITAND(HEX2DEC(MID(MASK_INPUT,Table2[[#This Row],[NIBBLE_CNT]]+1,1)),_xlfn.BITLSHIFT(1,MOD(Table2[[#This Row],[DEC]],4))),1,0)</f>
        <v>1</v>
      </c>
    </row>
    <row r="274" spans="1:10" x14ac:dyDescent="0.25">
      <c r="A274" s="42" t="s">
        <v>3900</v>
      </c>
      <c r="B274" s="32">
        <v>271</v>
      </c>
      <c r="C274" s="32" t="str">
        <f>DEC2HEX(B274)</f>
        <v>10F</v>
      </c>
      <c r="D274" s="33">
        <v>0</v>
      </c>
      <c r="E274">
        <f>IF(MOD(B274,8)=0,E273+1,E273)</f>
        <v>34</v>
      </c>
      <c r="F274">
        <f>IF(MOD(_xlfn.FLOOR.MATH(Table2[[#This Row],[DEC]]/4),2),_xlfn.FLOOR.MATH(Table2[[#This Row],[DEC]]/4)-1,_xlfn.FLOOR.MATH(Table2[[#This Row],[DEC]]/4)+1)</f>
        <v>66</v>
      </c>
      <c r="J274" s="52" cm="1">
        <f t="array" ref="J274">IF(_xlfn.BITAND(HEX2DEC(MID(MASK_INPUT,Table2[[#This Row],[NIBBLE_CNT]]+1,1)),_xlfn.BITLSHIFT(1,MOD(Table2[[#This Row],[DEC]],4))),1,0)</f>
        <v>0</v>
      </c>
    </row>
    <row r="275" spans="1:10" x14ac:dyDescent="0.25">
      <c r="A275" s="42" t="s">
        <v>3901</v>
      </c>
      <c r="B275" s="32">
        <v>272</v>
      </c>
      <c r="C275" s="32" t="str">
        <f t="shared" ref="C275:C299" si="10">DEC2HEX(B275)</f>
        <v>110</v>
      </c>
      <c r="D275" s="33">
        <v>0</v>
      </c>
      <c r="E275">
        <f t="shared" ref="E275:E299" si="11">IF(MOD(B275,8)=0,E274+1,E274)</f>
        <v>35</v>
      </c>
      <c r="F275">
        <f>IF(MOD(_xlfn.FLOOR.MATH(Table2[[#This Row],[DEC]]/4),2),_xlfn.FLOOR.MATH(Table2[[#This Row],[DEC]]/4)-1,_xlfn.FLOOR.MATH(Table2[[#This Row],[DEC]]/4)+1)</f>
        <v>69</v>
      </c>
      <c r="J275" s="52" cm="1">
        <f t="array" ref="J275">IF(_xlfn.BITAND(HEX2DEC(MID(MASK_INPUT,Table2[[#This Row],[NIBBLE_CNT]]+1,1)),_xlfn.BITLSHIFT(1,MOD(Table2[[#This Row],[DEC]],4))),1,0)</f>
        <v>0</v>
      </c>
    </row>
    <row r="276" spans="1:10" x14ac:dyDescent="0.25">
      <c r="A276" s="42" t="s">
        <v>22606</v>
      </c>
      <c r="B276" s="32">
        <v>273</v>
      </c>
      <c r="C276" s="32" t="str">
        <f t="shared" si="10"/>
        <v>111</v>
      </c>
      <c r="D276" s="33">
        <v>0</v>
      </c>
      <c r="E276">
        <f t="shared" si="11"/>
        <v>35</v>
      </c>
      <c r="F276">
        <f>IF(MOD(_xlfn.FLOOR.MATH(Table2[[#This Row],[DEC]]/4),2),_xlfn.FLOOR.MATH(Table2[[#This Row],[DEC]]/4)-1,_xlfn.FLOOR.MATH(Table2[[#This Row],[DEC]]/4)+1)</f>
        <v>69</v>
      </c>
      <c r="J276" s="52" cm="1">
        <f t="array" ref="J276">IF(_xlfn.BITAND(HEX2DEC(MID(MASK_INPUT,Table2[[#This Row],[NIBBLE_CNT]]+1,1)),_xlfn.BITLSHIFT(1,MOD(Table2[[#This Row],[DEC]],4))),1,0)</f>
        <v>0</v>
      </c>
    </row>
    <row r="277" spans="1:10" x14ac:dyDescent="0.25">
      <c r="A277" s="31" t="s">
        <v>3763</v>
      </c>
      <c r="B277" s="32">
        <v>274</v>
      </c>
      <c r="C277" s="32" t="str">
        <f t="shared" si="10"/>
        <v>112</v>
      </c>
      <c r="D277" s="33">
        <v>1</v>
      </c>
      <c r="E277">
        <f t="shared" si="11"/>
        <v>35</v>
      </c>
      <c r="F277">
        <f>IF(MOD(_xlfn.FLOOR.MATH(Table2[[#This Row],[DEC]]/4),2),_xlfn.FLOOR.MATH(Table2[[#This Row],[DEC]]/4)-1,_xlfn.FLOOR.MATH(Table2[[#This Row],[DEC]]/4)+1)</f>
        <v>69</v>
      </c>
      <c r="J277" s="52" cm="1">
        <f t="array" ref="J277">IF(_xlfn.BITAND(HEX2DEC(MID(MASK_INPUT,Table2[[#This Row],[NIBBLE_CNT]]+1,1)),_xlfn.BITLSHIFT(1,MOD(Table2[[#This Row],[DEC]],4))),1,0)</f>
        <v>1</v>
      </c>
    </row>
    <row r="278" spans="1:10" x14ac:dyDescent="0.25">
      <c r="A278" s="31" t="s">
        <v>3763</v>
      </c>
      <c r="B278" s="32">
        <v>275</v>
      </c>
      <c r="C278" s="32" t="str">
        <f t="shared" si="10"/>
        <v>113</v>
      </c>
      <c r="D278" s="33">
        <v>1</v>
      </c>
      <c r="E278">
        <f t="shared" si="11"/>
        <v>35</v>
      </c>
      <c r="F278">
        <f>IF(MOD(_xlfn.FLOOR.MATH(Table2[[#This Row],[DEC]]/4),2),_xlfn.FLOOR.MATH(Table2[[#This Row],[DEC]]/4)-1,_xlfn.FLOOR.MATH(Table2[[#This Row],[DEC]]/4)+1)</f>
        <v>69</v>
      </c>
      <c r="J278" s="52" cm="1">
        <f t="array" ref="J278">IF(_xlfn.BITAND(HEX2DEC(MID(MASK_INPUT,Table2[[#This Row],[NIBBLE_CNT]]+1,1)),_xlfn.BITLSHIFT(1,MOD(Table2[[#This Row],[DEC]],4))),1,0)</f>
        <v>1</v>
      </c>
    </row>
    <row r="279" spans="1:10" x14ac:dyDescent="0.25">
      <c r="A279" s="31" t="s">
        <v>3763</v>
      </c>
      <c r="B279" s="32">
        <v>276</v>
      </c>
      <c r="C279" s="32" t="str">
        <f t="shared" si="10"/>
        <v>114</v>
      </c>
      <c r="D279" s="33">
        <v>1</v>
      </c>
      <c r="E279">
        <f t="shared" si="11"/>
        <v>35</v>
      </c>
      <c r="F279">
        <f>IF(MOD(_xlfn.FLOOR.MATH(Table2[[#This Row],[DEC]]/4),2),_xlfn.FLOOR.MATH(Table2[[#This Row],[DEC]]/4)-1,_xlfn.FLOOR.MATH(Table2[[#This Row],[DEC]]/4)+1)</f>
        <v>68</v>
      </c>
      <c r="J279" s="52" cm="1">
        <f t="array" ref="J279">IF(_xlfn.BITAND(HEX2DEC(MID(MASK_INPUT,Table2[[#This Row],[NIBBLE_CNT]]+1,1)),_xlfn.BITLSHIFT(1,MOD(Table2[[#This Row],[DEC]],4))),1,0)</f>
        <v>1</v>
      </c>
    </row>
    <row r="280" spans="1:10" x14ac:dyDescent="0.25">
      <c r="A280" s="31" t="s">
        <v>3763</v>
      </c>
      <c r="B280" s="32">
        <v>277</v>
      </c>
      <c r="C280" s="32" t="str">
        <f t="shared" si="10"/>
        <v>115</v>
      </c>
      <c r="D280" s="33">
        <v>1</v>
      </c>
      <c r="E280">
        <f t="shared" si="11"/>
        <v>35</v>
      </c>
      <c r="F280">
        <f>IF(MOD(_xlfn.FLOOR.MATH(Table2[[#This Row],[DEC]]/4),2),_xlfn.FLOOR.MATH(Table2[[#This Row],[DEC]]/4)-1,_xlfn.FLOOR.MATH(Table2[[#This Row],[DEC]]/4)+1)</f>
        <v>68</v>
      </c>
      <c r="J280" s="52" cm="1">
        <f t="array" ref="J280">IF(_xlfn.BITAND(HEX2DEC(MID(MASK_INPUT,Table2[[#This Row],[NIBBLE_CNT]]+1,1)),_xlfn.BITLSHIFT(1,MOD(Table2[[#This Row],[DEC]],4))),1,0)</f>
        <v>1</v>
      </c>
    </row>
    <row r="281" spans="1:10" x14ac:dyDescent="0.25">
      <c r="A281" s="31" t="s">
        <v>3763</v>
      </c>
      <c r="B281" s="32">
        <v>278</v>
      </c>
      <c r="C281" s="32" t="str">
        <f t="shared" si="10"/>
        <v>116</v>
      </c>
      <c r="D281" s="33">
        <v>1</v>
      </c>
      <c r="E281">
        <f t="shared" si="11"/>
        <v>35</v>
      </c>
      <c r="F281">
        <f>IF(MOD(_xlfn.FLOOR.MATH(Table2[[#This Row],[DEC]]/4),2),_xlfn.FLOOR.MATH(Table2[[#This Row],[DEC]]/4)-1,_xlfn.FLOOR.MATH(Table2[[#This Row],[DEC]]/4)+1)</f>
        <v>68</v>
      </c>
      <c r="J281" s="52" cm="1">
        <f t="array" ref="J281">IF(_xlfn.BITAND(HEX2DEC(MID(MASK_INPUT,Table2[[#This Row],[NIBBLE_CNT]]+1,1)),_xlfn.BITLSHIFT(1,MOD(Table2[[#This Row],[DEC]],4))),1,0)</f>
        <v>1</v>
      </c>
    </row>
    <row r="282" spans="1:10" x14ac:dyDescent="0.25">
      <c r="A282" s="31" t="s">
        <v>3763</v>
      </c>
      <c r="B282" s="32">
        <v>279</v>
      </c>
      <c r="C282" s="32" t="str">
        <f t="shared" si="10"/>
        <v>117</v>
      </c>
      <c r="D282" s="33">
        <v>1</v>
      </c>
      <c r="E282">
        <f t="shared" si="11"/>
        <v>35</v>
      </c>
      <c r="F282">
        <f>IF(MOD(_xlfn.FLOOR.MATH(Table2[[#This Row],[DEC]]/4),2),_xlfn.FLOOR.MATH(Table2[[#This Row],[DEC]]/4)-1,_xlfn.FLOOR.MATH(Table2[[#This Row],[DEC]]/4)+1)</f>
        <v>68</v>
      </c>
      <c r="J282" s="52" cm="1">
        <f t="array" ref="J282">IF(_xlfn.BITAND(HEX2DEC(MID(MASK_INPUT,Table2[[#This Row],[NIBBLE_CNT]]+1,1)),_xlfn.BITLSHIFT(1,MOD(Table2[[#This Row],[DEC]],4))),1,0)</f>
        <v>1</v>
      </c>
    </row>
    <row r="283" spans="1:10" x14ac:dyDescent="0.25">
      <c r="A283" s="31" t="s">
        <v>3763</v>
      </c>
      <c r="B283" s="32">
        <v>280</v>
      </c>
      <c r="C283" s="32" t="str">
        <f t="shared" si="10"/>
        <v>118</v>
      </c>
      <c r="D283" s="33">
        <v>1</v>
      </c>
      <c r="E283">
        <f t="shared" si="11"/>
        <v>36</v>
      </c>
      <c r="F283">
        <f>IF(MOD(_xlfn.FLOOR.MATH(Table2[[#This Row],[DEC]]/4),2),_xlfn.FLOOR.MATH(Table2[[#This Row],[DEC]]/4)-1,_xlfn.FLOOR.MATH(Table2[[#This Row],[DEC]]/4)+1)</f>
        <v>71</v>
      </c>
      <c r="J283" s="52" cm="1">
        <f t="array" ref="J283">IF(_xlfn.BITAND(HEX2DEC(MID(MASK_INPUT,Table2[[#This Row],[NIBBLE_CNT]]+1,1)),_xlfn.BITLSHIFT(1,MOD(Table2[[#This Row],[DEC]],4))),1,0)</f>
        <v>1</v>
      </c>
    </row>
    <row r="284" spans="1:10" x14ac:dyDescent="0.25">
      <c r="A284" s="31" t="s">
        <v>3763</v>
      </c>
      <c r="B284" s="32">
        <v>281</v>
      </c>
      <c r="C284" s="32" t="str">
        <f t="shared" si="10"/>
        <v>119</v>
      </c>
      <c r="D284" s="33">
        <v>1</v>
      </c>
      <c r="E284">
        <f t="shared" si="11"/>
        <v>36</v>
      </c>
      <c r="F284">
        <f>IF(MOD(_xlfn.FLOOR.MATH(Table2[[#This Row],[DEC]]/4),2),_xlfn.FLOOR.MATH(Table2[[#This Row],[DEC]]/4)-1,_xlfn.FLOOR.MATH(Table2[[#This Row],[DEC]]/4)+1)</f>
        <v>71</v>
      </c>
      <c r="J284" s="52" cm="1">
        <f t="array" ref="J284">IF(_xlfn.BITAND(HEX2DEC(MID(MASK_INPUT,Table2[[#This Row],[NIBBLE_CNT]]+1,1)),_xlfn.BITLSHIFT(1,MOD(Table2[[#This Row],[DEC]],4))),1,0)</f>
        <v>1</v>
      </c>
    </row>
    <row r="285" spans="1:10" x14ac:dyDescent="0.25">
      <c r="A285" s="31" t="s">
        <v>3763</v>
      </c>
      <c r="B285" s="32">
        <v>282</v>
      </c>
      <c r="C285" s="32" t="str">
        <f t="shared" si="10"/>
        <v>11A</v>
      </c>
      <c r="D285" s="33">
        <v>1</v>
      </c>
      <c r="E285">
        <f t="shared" si="11"/>
        <v>36</v>
      </c>
      <c r="F285">
        <f>IF(MOD(_xlfn.FLOOR.MATH(Table2[[#This Row],[DEC]]/4),2),_xlfn.FLOOR.MATH(Table2[[#This Row],[DEC]]/4)-1,_xlfn.FLOOR.MATH(Table2[[#This Row],[DEC]]/4)+1)</f>
        <v>71</v>
      </c>
      <c r="J285" s="52" cm="1">
        <f t="array" ref="J285">IF(_xlfn.BITAND(HEX2DEC(MID(MASK_INPUT,Table2[[#This Row],[NIBBLE_CNT]]+1,1)),_xlfn.BITLSHIFT(1,MOD(Table2[[#This Row],[DEC]],4))),1,0)</f>
        <v>1</v>
      </c>
    </row>
    <row r="286" spans="1:10" x14ac:dyDescent="0.25">
      <c r="A286" s="31" t="s">
        <v>3763</v>
      </c>
      <c r="B286" s="32">
        <v>283</v>
      </c>
      <c r="C286" s="32" t="str">
        <f t="shared" si="10"/>
        <v>11B</v>
      </c>
      <c r="D286" s="33">
        <v>1</v>
      </c>
      <c r="E286">
        <f t="shared" si="11"/>
        <v>36</v>
      </c>
      <c r="F286">
        <f>IF(MOD(_xlfn.FLOOR.MATH(Table2[[#This Row],[DEC]]/4),2),_xlfn.FLOOR.MATH(Table2[[#This Row],[DEC]]/4)-1,_xlfn.FLOOR.MATH(Table2[[#This Row],[DEC]]/4)+1)</f>
        <v>71</v>
      </c>
      <c r="J286" s="52" cm="1">
        <f t="array" ref="J286">IF(_xlfn.BITAND(HEX2DEC(MID(MASK_INPUT,Table2[[#This Row],[NIBBLE_CNT]]+1,1)),_xlfn.BITLSHIFT(1,MOD(Table2[[#This Row],[DEC]],4))),1,0)</f>
        <v>1</v>
      </c>
    </row>
    <row r="287" spans="1:10" x14ac:dyDescent="0.25">
      <c r="A287" s="31" t="s">
        <v>3763</v>
      </c>
      <c r="B287" s="32">
        <v>284</v>
      </c>
      <c r="C287" s="32" t="str">
        <f t="shared" si="10"/>
        <v>11C</v>
      </c>
      <c r="D287" s="33">
        <v>1</v>
      </c>
      <c r="E287">
        <f t="shared" si="11"/>
        <v>36</v>
      </c>
      <c r="F287">
        <f>IF(MOD(_xlfn.FLOOR.MATH(Table2[[#This Row],[DEC]]/4),2),_xlfn.FLOOR.MATH(Table2[[#This Row],[DEC]]/4)-1,_xlfn.FLOOR.MATH(Table2[[#This Row],[DEC]]/4)+1)</f>
        <v>70</v>
      </c>
      <c r="J287" s="52" cm="1">
        <f t="array" ref="J287">IF(_xlfn.BITAND(HEX2DEC(MID(MASK_INPUT,Table2[[#This Row],[NIBBLE_CNT]]+1,1)),_xlfn.BITLSHIFT(1,MOD(Table2[[#This Row],[DEC]],4))),1,0)</f>
        <v>1</v>
      </c>
    </row>
    <row r="288" spans="1:10" x14ac:dyDescent="0.25">
      <c r="A288" s="31" t="s">
        <v>3763</v>
      </c>
      <c r="B288" s="32">
        <v>285</v>
      </c>
      <c r="C288" s="32" t="str">
        <f t="shared" si="10"/>
        <v>11D</v>
      </c>
      <c r="D288" s="33">
        <v>1</v>
      </c>
      <c r="E288">
        <f t="shared" si="11"/>
        <v>36</v>
      </c>
      <c r="F288">
        <f>IF(MOD(_xlfn.FLOOR.MATH(Table2[[#This Row],[DEC]]/4),2),_xlfn.FLOOR.MATH(Table2[[#This Row],[DEC]]/4)-1,_xlfn.FLOOR.MATH(Table2[[#This Row],[DEC]]/4)+1)</f>
        <v>70</v>
      </c>
      <c r="J288" s="52" cm="1">
        <f t="array" ref="J288">IF(_xlfn.BITAND(HEX2DEC(MID(MASK_INPUT,Table2[[#This Row],[NIBBLE_CNT]]+1,1)),_xlfn.BITLSHIFT(1,MOD(Table2[[#This Row],[DEC]],4))),1,0)</f>
        <v>1</v>
      </c>
    </row>
    <row r="289" spans="1:10" x14ac:dyDescent="0.25">
      <c r="A289" s="31" t="s">
        <v>3763</v>
      </c>
      <c r="B289" s="32">
        <v>286</v>
      </c>
      <c r="C289" s="32" t="str">
        <f t="shared" si="10"/>
        <v>11E</v>
      </c>
      <c r="D289" s="33">
        <v>1</v>
      </c>
      <c r="E289">
        <f t="shared" si="11"/>
        <v>36</v>
      </c>
      <c r="F289">
        <f>IF(MOD(_xlfn.FLOOR.MATH(Table2[[#This Row],[DEC]]/4),2),_xlfn.FLOOR.MATH(Table2[[#This Row],[DEC]]/4)-1,_xlfn.FLOOR.MATH(Table2[[#This Row],[DEC]]/4)+1)</f>
        <v>70</v>
      </c>
      <c r="J289" s="52" cm="1">
        <f t="array" ref="J289">IF(_xlfn.BITAND(HEX2DEC(MID(MASK_INPUT,Table2[[#This Row],[NIBBLE_CNT]]+1,1)),_xlfn.BITLSHIFT(1,MOD(Table2[[#This Row],[DEC]],4))),1,0)</f>
        <v>1</v>
      </c>
    </row>
    <row r="290" spans="1:10" x14ac:dyDescent="0.25">
      <c r="A290" s="31" t="s">
        <v>3763</v>
      </c>
      <c r="B290" s="32">
        <v>287</v>
      </c>
      <c r="C290" s="32" t="str">
        <f t="shared" si="10"/>
        <v>11F</v>
      </c>
      <c r="D290" s="33">
        <v>1</v>
      </c>
      <c r="E290">
        <f t="shared" si="11"/>
        <v>36</v>
      </c>
      <c r="F290">
        <f>IF(MOD(_xlfn.FLOOR.MATH(Table2[[#This Row],[DEC]]/4),2),_xlfn.FLOOR.MATH(Table2[[#This Row],[DEC]]/4)-1,_xlfn.FLOOR.MATH(Table2[[#This Row],[DEC]]/4)+1)</f>
        <v>70</v>
      </c>
      <c r="J290" s="52" cm="1">
        <f t="array" ref="J290">IF(_xlfn.BITAND(HEX2DEC(MID(MASK_INPUT,Table2[[#This Row],[NIBBLE_CNT]]+1,1)),_xlfn.BITLSHIFT(1,MOD(Table2[[#This Row],[DEC]],4))),1,0)</f>
        <v>1</v>
      </c>
    </row>
    <row r="291" spans="1:10" x14ac:dyDescent="0.25">
      <c r="A291" s="31" t="s">
        <v>3763</v>
      </c>
      <c r="B291" s="32">
        <v>288</v>
      </c>
      <c r="C291" s="32" t="str">
        <f t="shared" si="10"/>
        <v>120</v>
      </c>
      <c r="D291" s="33">
        <v>1</v>
      </c>
      <c r="E291">
        <f t="shared" si="11"/>
        <v>37</v>
      </c>
      <c r="F291">
        <f>IF(MOD(_xlfn.FLOOR.MATH(Table2[[#This Row],[DEC]]/4),2),_xlfn.FLOOR.MATH(Table2[[#This Row],[DEC]]/4)-1,_xlfn.FLOOR.MATH(Table2[[#This Row],[DEC]]/4)+1)</f>
        <v>73</v>
      </c>
      <c r="J291" s="52" cm="1">
        <f t="array" ref="J291">IF(_xlfn.BITAND(HEX2DEC(MID(MASK_INPUT,Table2[[#This Row],[NIBBLE_CNT]]+1,1)),_xlfn.BITLSHIFT(1,MOD(Table2[[#This Row],[DEC]],4))),1,0)</f>
        <v>1</v>
      </c>
    </row>
    <row r="292" spans="1:10" x14ac:dyDescent="0.25">
      <c r="A292" s="42" t="s">
        <v>3902</v>
      </c>
      <c r="B292" s="32">
        <v>289</v>
      </c>
      <c r="C292" s="32" t="str">
        <f t="shared" si="10"/>
        <v>121</v>
      </c>
      <c r="D292" s="33">
        <v>1</v>
      </c>
      <c r="E292">
        <f t="shared" si="11"/>
        <v>37</v>
      </c>
      <c r="F292">
        <f>IF(MOD(_xlfn.FLOOR.MATH(Table2[[#This Row],[DEC]]/4),2),_xlfn.FLOOR.MATH(Table2[[#This Row],[DEC]]/4)-1,_xlfn.FLOOR.MATH(Table2[[#This Row],[DEC]]/4)+1)</f>
        <v>73</v>
      </c>
      <c r="J292" s="52" cm="1">
        <f t="array" ref="J292">IF(_xlfn.BITAND(HEX2DEC(MID(MASK_INPUT,Table2[[#This Row],[NIBBLE_CNT]]+1,1)),_xlfn.BITLSHIFT(1,MOD(Table2[[#This Row],[DEC]],4))),1,0)</f>
        <v>1</v>
      </c>
    </row>
    <row r="293" spans="1:10" x14ac:dyDescent="0.25">
      <c r="A293" s="31" t="s">
        <v>3903</v>
      </c>
      <c r="B293" s="32">
        <v>290</v>
      </c>
      <c r="C293" s="32" t="str">
        <f t="shared" si="10"/>
        <v>122</v>
      </c>
      <c r="D293" s="33">
        <v>1</v>
      </c>
      <c r="E293">
        <f t="shared" si="11"/>
        <v>37</v>
      </c>
      <c r="F293">
        <f>IF(MOD(_xlfn.FLOOR.MATH(Table2[[#This Row],[DEC]]/4),2),_xlfn.FLOOR.MATH(Table2[[#This Row],[DEC]]/4)-1,_xlfn.FLOOR.MATH(Table2[[#This Row],[DEC]]/4)+1)</f>
        <v>73</v>
      </c>
      <c r="J293" s="52" cm="1">
        <f t="array" ref="J293">IF(_xlfn.BITAND(HEX2DEC(MID(MASK_INPUT,Table2[[#This Row],[NIBBLE_CNT]]+1,1)),_xlfn.BITLSHIFT(1,MOD(Table2[[#This Row],[DEC]],4))),1,0)</f>
        <v>1</v>
      </c>
    </row>
    <row r="294" spans="1:10" x14ac:dyDescent="0.25">
      <c r="A294" s="31" t="s">
        <v>3903</v>
      </c>
      <c r="B294" s="32">
        <v>291</v>
      </c>
      <c r="C294" s="32" t="str">
        <f t="shared" si="10"/>
        <v>123</v>
      </c>
      <c r="D294" s="33">
        <v>1</v>
      </c>
      <c r="E294">
        <f t="shared" si="11"/>
        <v>37</v>
      </c>
      <c r="F294">
        <f>IF(MOD(_xlfn.FLOOR.MATH(Table2[[#This Row],[DEC]]/4),2),_xlfn.FLOOR.MATH(Table2[[#This Row],[DEC]]/4)-1,_xlfn.FLOOR.MATH(Table2[[#This Row],[DEC]]/4)+1)</f>
        <v>73</v>
      </c>
      <c r="J294" s="52" cm="1">
        <f t="array" ref="J294">IF(_xlfn.BITAND(HEX2DEC(MID(MASK_INPUT,Table2[[#This Row],[NIBBLE_CNT]]+1,1)),_xlfn.BITLSHIFT(1,MOD(Table2[[#This Row],[DEC]],4))),1,0)</f>
        <v>1</v>
      </c>
    </row>
    <row r="295" spans="1:10" x14ac:dyDescent="0.25">
      <c r="B295" s="32">
        <v>292</v>
      </c>
      <c r="C295" s="32" t="str">
        <f t="shared" si="10"/>
        <v>124</v>
      </c>
      <c r="D295" s="33">
        <v>1</v>
      </c>
      <c r="E295">
        <f t="shared" si="11"/>
        <v>37</v>
      </c>
      <c r="F295">
        <f>IF(MOD(_xlfn.FLOOR.MATH(Table2[[#This Row],[DEC]]/4),2),_xlfn.FLOOR.MATH(Table2[[#This Row],[DEC]]/4)-1,_xlfn.FLOOR.MATH(Table2[[#This Row],[DEC]]/4)+1)</f>
        <v>72</v>
      </c>
    </row>
    <row r="296" spans="1:10" x14ac:dyDescent="0.25">
      <c r="B296" s="32">
        <v>293</v>
      </c>
      <c r="C296" s="32" t="str">
        <f t="shared" si="10"/>
        <v>125</v>
      </c>
      <c r="D296" s="33">
        <v>1</v>
      </c>
      <c r="E296">
        <f t="shared" si="11"/>
        <v>37</v>
      </c>
      <c r="F296">
        <f>IF(MOD(_xlfn.FLOOR.MATH(Table2[[#This Row],[DEC]]/4),2),_xlfn.FLOOR.MATH(Table2[[#This Row],[DEC]]/4)-1,_xlfn.FLOOR.MATH(Table2[[#This Row],[DEC]]/4)+1)</f>
        <v>72</v>
      </c>
    </row>
    <row r="297" spans="1:10" x14ac:dyDescent="0.25">
      <c r="B297" s="32">
        <v>294</v>
      </c>
      <c r="C297" s="32" t="str">
        <f t="shared" si="10"/>
        <v>126</v>
      </c>
      <c r="D297" s="33">
        <v>1</v>
      </c>
      <c r="E297">
        <f t="shared" si="11"/>
        <v>37</v>
      </c>
      <c r="F297">
        <f>IF(MOD(_xlfn.FLOOR.MATH(Table2[[#This Row],[DEC]]/4),2),_xlfn.FLOOR.MATH(Table2[[#This Row],[DEC]]/4)-1,_xlfn.FLOOR.MATH(Table2[[#This Row],[DEC]]/4)+1)</f>
        <v>72</v>
      </c>
    </row>
    <row r="298" spans="1:10" x14ac:dyDescent="0.25">
      <c r="B298" s="32">
        <v>295</v>
      </c>
      <c r="C298" s="32" t="str">
        <f t="shared" si="10"/>
        <v>127</v>
      </c>
      <c r="D298" s="33">
        <v>1</v>
      </c>
      <c r="E298">
        <f t="shared" si="11"/>
        <v>37</v>
      </c>
      <c r="F298">
        <f>IF(MOD(_xlfn.FLOOR.MATH(Table2[[#This Row],[DEC]]/4),2),_xlfn.FLOOR.MATH(Table2[[#This Row],[DEC]]/4)-1,_xlfn.FLOOR.MATH(Table2[[#This Row],[DEC]]/4)+1)</f>
        <v>72</v>
      </c>
    </row>
    <row r="299" spans="1:10" x14ac:dyDescent="0.25">
      <c r="B299" s="32">
        <v>296</v>
      </c>
      <c r="C299" s="32" t="str">
        <f t="shared" si="10"/>
        <v>128</v>
      </c>
      <c r="D299" s="33">
        <v>1</v>
      </c>
      <c r="E299">
        <f t="shared" si="11"/>
        <v>38</v>
      </c>
      <c r="F299">
        <f>IF(MOD(_xlfn.FLOOR.MATH(Table2[[#This Row],[DEC]]/4),2),_xlfn.FLOOR.MATH(Table2[[#This Row],[DEC]]/4)-1,_xlfn.FLOOR.MATH(Table2[[#This Row],[DEC]]/4)+1)</f>
        <v>75</v>
      </c>
    </row>
    <row r="300" spans="1:10" x14ac:dyDescent="0.25">
      <c r="D300" s="33"/>
      <c r="F300">
        <f>IF(MOD(_xlfn.FLOOR.MATH(Table2[[#This Row],[DEC]]/4),2),_xlfn.FLOOR.MATH(Table2[[#This Row],[DEC]]/4)-1,_xlfn.FLOOR.MATH(Table2[[#This Row],[DEC]]/4)+1)</f>
        <v>1</v>
      </c>
    </row>
    <row r="301" spans="1:10" x14ac:dyDescent="0.25">
      <c r="D301" s="33"/>
      <c r="F301">
        <f>IF(MOD(_xlfn.FLOOR.MATH(Table2[[#This Row],[DEC]]/4),2),_xlfn.FLOOR.MATH(Table2[[#This Row],[DEC]]/4)-1,_xlfn.FLOOR.MATH(Table2[[#This Row],[DEC]]/4)+1)</f>
        <v>1</v>
      </c>
    </row>
    <row r="302" spans="1:10" x14ac:dyDescent="0.25">
      <c r="D302" s="33"/>
      <c r="F302">
        <f>IF(MOD(_xlfn.FLOOR.MATH(Table2[[#This Row],[DEC]]/4),2),_xlfn.FLOOR.MATH(Table2[[#This Row],[DEC]]/4)-1,_xlfn.FLOOR.MATH(Table2[[#This Row],[DEC]]/4)+1)</f>
        <v>1</v>
      </c>
    </row>
    <row r="303" spans="1:10" x14ac:dyDescent="0.25">
      <c r="D303" s="33"/>
      <c r="F303">
        <f>IF(MOD(_xlfn.FLOOR.MATH(Table2[[#This Row],[DEC]]/4),2),_xlfn.FLOOR.MATH(Table2[[#This Row],[DEC]]/4)-1,_xlfn.FLOOR.MATH(Table2[[#This Row],[DEC]]/4)+1)</f>
        <v>1</v>
      </c>
    </row>
  </sheetData>
  <mergeCells count="6">
    <mergeCell ref="G9:G11"/>
    <mergeCell ref="H9:H11"/>
    <mergeCell ref="G2:G4"/>
    <mergeCell ref="H2:H4"/>
    <mergeCell ref="G6:G7"/>
    <mergeCell ref="H6:H7"/>
  </mergeCells>
  <conditionalFormatting sqref="D1:D1048576">
    <cfRule type="cellIs" dxfId="0" priority="1" operator="equal">
      <formula>1</formula>
    </cfRule>
  </conditionalFormatting>
  <dataValidations count="1">
    <dataValidation type="whole" allowBlank="1" showErrorMessage="1" errorTitle="INVALID" error="Please insert either 1 or 0" promptTitle="Enable or disable" prompt="Please insert either 0 or 1" sqref="D1:D1048576" xr:uid="{6E29782C-AE73-4241-B882-7E27717B7E11}">
      <formula1>0</formula1>
      <formula2>1</formula2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D87B-ABD1-4A75-B6FF-E9424DABBCD8}">
  <dimension ref="A1:J299"/>
  <sheetViews>
    <sheetView zoomScaleNormal="100" workbookViewId="0">
      <selection activeCell="C2" sqref="C2"/>
    </sheetView>
  </sheetViews>
  <sheetFormatPr defaultColWidth="8.85546875" defaultRowHeight="15" x14ac:dyDescent="0.25"/>
  <cols>
    <col min="4" max="4" width="8.85546875" style="37"/>
    <col min="5" max="5" width="9.28515625" style="37" customWidth="1"/>
    <col min="6" max="7" width="8.85546875" style="37"/>
  </cols>
  <sheetData>
    <row r="1" spans="1:10" x14ac:dyDescent="0.25">
      <c r="A1" t="s">
        <v>3904</v>
      </c>
      <c r="C1" t="s">
        <v>3905</v>
      </c>
      <c r="J1" t="s">
        <v>3906</v>
      </c>
    </row>
    <row r="2" spans="1:10" x14ac:dyDescent="0.25">
      <c r="A2" t="s">
        <v>3907</v>
      </c>
      <c r="B2">
        <f>Table2[[#This Row],[DISABLE=1]]</f>
        <v>0</v>
      </c>
      <c r="C2">
        <v>1</v>
      </c>
      <c r="D2" s="37">
        <f>IF(MOD(DEBUG_MASK!B2,8),0,1)</f>
        <v>1</v>
      </c>
      <c r="F2" s="37" t="str" cm="1">
        <f t="array" aca="1" ref="F2" ca="1">IF(D2=1,RIGHT(SUM(VALUE(MID(E2&amp;"1",ROW(INDIRECT("1:"&amp;LEN(E2&amp;"1"))),1))*10^(ROW(INDIRECT("1:"&amp;LEN(E2&amp;"1")))-1)),LEN(E2)),"")</f>
        <v/>
      </c>
    </row>
    <row r="3" spans="1:10" x14ac:dyDescent="0.25">
      <c r="B3">
        <f>Table2[[#This Row],[DISABLE=1]]</f>
        <v>0</v>
      </c>
      <c r="C3">
        <f t="shared" ref="C3:C66" si="0">IF(D3=1,C2+1,C2)</f>
        <v>1</v>
      </c>
      <c r="D3" s="37">
        <f>IF(MOD(DEBUG_MASK!B3,8),0,1)</f>
        <v>0</v>
      </c>
      <c r="E3" s="37" t="str">
        <f>IF(D3=1,_xlfn.CONCAT(#REF!),"")</f>
        <v/>
      </c>
      <c r="F3" s="37" t="str" cm="1">
        <f t="array" aca="1" ref="F3" ca="1">IF(D3=1,RIGHT(SUM(VALUE(MID(E3&amp;"1",ROW(INDIRECT("1:"&amp;LEN(E3&amp;"1"))),1))*10^(ROW(INDIRECT("1:"&amp;LEN(E3&amp;"1")))-1)),LEN(E3)),"")</f>
        <v/>
      </c>
      <c r="G3" s="37" t="str">
        <f t="shared" ref="G3:G66" si="1">IF(D3=1,BIN2HEX(F3,2),"")</f>
        <v/>
      </c>
    </row>
    <row r="4" spans="1:10" x14ac:dyDescent="0.25">
      <c r="B4">
        <f>Table2[[#This Row],[DISABLE=1]]</f>
        <v>0</v>
      </c>
      <c r="C4">
        <f t="shared" si="0"/>
        <v>1</v>
      </c>
      <c r="D4" s="37">
        <f>IF(MOD(DEBUG_MASK!B4,8),0,1)</f>
        <v>0</v>
      </c>
      <c r="E4" s="37" t="str">
        <f>IF(D4=1,_xlfn.CONCAT(#REF!),"")</f>
        <v/>
      </c>
      <c r="F4" s="37" t="str" cm="1">
        <f t="array" aca="1" ref="F4" ca="1">IF(D4=1,RIGHT(SUM(VALUE(MID(E4&amp;"1",ROW(INDIRECT("1:"&amp;LEN(E4&amp;"1"))),1))*10^(ROW(INDIRECT("1:"&amp;LEN(E4&amp;"1")))-1)),LEN(E4)),"")</f>
        <v/>
      </c>
      <c r="G4" s="37" t="str">
        <f t="shared" si="1"/>
        <v/>
      </c>
    </row>
    <row r="5" spans="1:10" x14ac:dyDescent="0.25">
      <c r="B5">
        <f>Table2[[#This Row],[DISABLE=1]]</f>
        <v>0</v>
      </c>
      <c r="C5">
        <f t="shared" si="0"/>
        <v>1</v>
      </c>
      <c r="D5" s="37">
        <f>IF(MOD(DEBUG_MASK!B5,8),0,1)</f>
        <v>0</v>
      </c>
      <c r="E5" s="37" t="str">
        <f>IF(D5=1,_xlfn.CONCAT(#REF!),"")</f>
        <v/>
      </c>
      <c r="F5" s="37" t="str" cm="1">
        <f t="array" aca="1" ref="F5" ca="1">IF(D5=1,RIGHT(SUM(VALUE(MID(E5&amp;"1",ROW(INDIRECT("1:"&amp;LEN(E5&amp;"1"))),1))*10^(ROW(INDIRECT("1:"&amp;LEN(E5&amp;"1")))-1)),LEN(E5)),"")</f>
        <v/>
      </c>
      <c r="G5" s="37" t="str">
        <f t="shared" si="1"/>
        <v/>
      </c>
    </row>
    <row r="6" spans="1:10" x14ac:dyDescent="0.25">
      <c r="B6">
        <f>Table2[[#This Row],[DISABLE=1]]</f>
        <v>0</v>
      </c>
      <c r="C6">
        <f t="shared" si="0"/>
        <v>1</v>
      </c>
      <c r="D6" s="37">
        <f>IF(MOD(DEBUG_MASK!B6,8),0,1)</f>
        <v>0</v>
      </c>
      <c r="E6" s="37" t="str">
        <f>IF(D6=1,_xlfn.CONCAT(#REF!),"")</f>
        <v/>
      </c>
      <c r="F6" s="38" t="str" cm="1">
        <f t="array" aca="1" ref="F6" ca="1">IF(D6=1,RIGHT(SUM(VALUE(MID(E6&amp;"1",ROW(INDIRECT("1:"&amp;LEN(E6&amp;"1"))),1))*10^(ROW(INDIRECT("1:"&amp;LEN(E6&amp;"1")))-1)),LEN(E6)),"")</f>
        <v/>
      </c>
      <c r="G6" s="37" t="str">
        <f t="shared" si="1"/>
        <v/>
      </c>
    </row>
    <row r="7" spans="1:10" x14ac:dyDescent="0.25">
      <c r="B7">
        <f>Table2[[#This Row],[DISABLE=1]]</f>
        <v>0</v>
      </c>
      <c r="C7">
        <f t="shared" si="0"/>
        <v>1</v>
      </c>
      <c r="D7" s="37">
        <f>IF(MOD(DEBUG_MASK!B7,8),0,1)</f>
        <v>0</v>
      </c>
      <c r="E7" s="37" t="str">
        <f>IF(D7=1,_xlfn.CONCAT(#REF!),"")</f>
        <v/>
      </c>
      <c r="F7" s="39" t="str" cm="1">
        <f t="array" aca="1" ref="F7" ca="1">IF(D7=1,RIGHT(SUM(VALUE(MID(E7&amp;"1",ROW(INDIRECT("1:"&amp;LEN(E7&amp;"1"))),1))*10^(ROW(INDIRECT("1:"&amp;LEN(E7&amp;"1")))-1)),LEN(E7)),"")</f>
        <v/>
      </c>
      <c r="G7" s="37" t="str">
        <f t="shared" si="1"/>
        <v/>
      </c>
    </row>
    <row r="8" spans="1:10" x14ac:dyDescent="0.25">
      <c r="B8">
        <f>Table2[[#This Row],[DISABLE=1]]</f>
        <v>0</v>
      </c>
      <c r="C8">
        <f t="shared" si="0"/>
        <v>1</v>
      </c>
      <c r="D8" s="37">
        <f>IF(MOD(DEBUG_MASK!B8,8),0,1)</f>
        <v>0</v>
      </c>
      <c r="E8" s="37" t="str">
        <f>IF(D8=1,_xlfn.CONCAT(#REF!),"")</f>
        <v/>
      </c>
      <c r="F8" s="37" t="str" cm="1">
        <f t="array" aca="1" ref="F8" ca="1">IF(D8=1,RIGHT(SUM(VALUE(MID(E8&amp;"1",ROW(INDIRECT("1:"&amp;LEN(E8&amp;"1"))),1))*10^(ROW(INDIRECT("1:"&amp;LEN(E8&amp;"1")))-1)),LEN(E8)),"")</f>
        <v/>
      </c>
      <c r="G8" s="37" t="str">
        <f t="shared" si="1"/>
        <v/>
      </c>
    </row>
    <row r="9" spans="1:10" x14ac:dyDescent="0.25">
      <c r="B9">
        <f>Table2[[#This Row],[DISABLE=1]]</f>
        <v>1</v>
      </c>
      <c r="C9">
        <f t="shared" si="0"/>
        <v>1</v>
      </c>
      <c r="D9" s="37">
        <f>IF(MOD(DEBUG_MASK!B9,8),0,1)</f>
        <v>0</v>
      </c>
      <c r="E9" s="37" t="str">
        <f>IF(D9=1,_xlfn.CONCAT(#REF!),"")</f>
        <v/>
      </c>
      <c r="F9" s="37" t="str" cm="1">
        <f t="array" aca="1" ref="F9" ca="1">IF(D9=1,RIGHT(SUM(VALUE(MID(E9&amp;"1",ROW(INDIRECT("1:"&amp;LEN(E9&amp;"1"))),1))*10^(ROW(INDIRECT("1:"&amp;LEN(E9&amp;"1")))-1)),LEN(E9)),"")</f>
        <v/>
      </c>
      <c r="G9" s="37" t="str">
        <f t="shared" si="1"/>
        <v/>
      </c>
    </row>
    <row r="10" spans="1:10" x14ac:dyDescent="0.25">
      <c r="B10">
        <f>Table2[[#This Row],[DISABLE=1]]</f>
        <v>1</v>
      </c>
      <c r="C10">
        <f t="shared" si="0"/>
        <v>2</v>
      </c>
      <c r="D10" s="37">
        <f>IF(MOD(DEBUG_MASK!B10,8),0,1)</f>
        <v>1</v>
      </c>
      <c r="E10" s="37" t="str">
        <f>IF(D10=1,_xlfn.CONCAT(DEBUG_MASK!D2:D9),"")</f>
        <v>00000001</v>
      </c>
      <c r="F10" s="37" t="str" cm="1">
        <f t="array" aca="1" ref="F10" ca="1">IF(D10=1,RIGHT(SUM(VALUE(MID(E10&amp;"1",ROW(INDIRECT("1:"&amp;LEN(E10&amp;"1"))),1))*10^(ROW(INDIRECT("1:"&amp;LEN(E10&amp;"1")))-1)),LEN(E10)),"")</f>
        <v>10000000</v>
      </c>
      <c r="G10" s="37" t="str">
        <f t="shared" ca="1" si="1"/>
        <v>80</v>
      </c>
    </row>
    <row r="11" spans="1:10" x14ac:dyDescent="0.25">
      <c r="B11">
        <f>Table2[[#This Row],[DISABLE=1]]</f>
        <v>1</v>
      </c>
      <c r="C11">
        <f t="shared" si="0"/>
        <v>2</v>
      </c>
      <c r="D11" s="37">
        <f>IF(MOD(DEBUG_MASK!B11,8),0,1)</f>
        <v>0</v>
      </c>
      <c r="E11" s="37" t="str">
        <f>IF(D11=1,_xlfn.CONCAT(DEBUG_MASK!D3:D10),"")</f>
        <v/>
      </c>
      <c r="F11" s="37" t="str" cm="1">
        <f t="array" aca="1" ref="F11" ca="1">IF(D11=1,RIGHT(SUM(VALUE(MID(E11&amp;"1",ROW(INDIRECT("1:"&amp;LEN(E11&amp;"1"))),1))*10^(ROW(INDIRECT("1:"&amp;LEN(E11&amp;"1")))-1)),LEN(E11)),"")</f>
        <v/>
      </c>
      <c r="G11" s="37" t="str">
        <f t="shared" si="1"/>
        <v/>
      </c>
    </row>
    <row r="12" spans="1:10" x14ac:dyDescent="0.25">
      <c r="B12">
        <f>Table2[[#This Row],[DISABLE=1]]</f>
        <v>1</v>
      </c>
      <c r="C12">
        <f t="shared" si="0"/>
        <v>2</v>
      </c>
      <c r="D12" s="37">
        <f>IF(MOD(DEBUG_MASK!B12,8),0,1)</f>
        <v>0</v>
      </c>
      <c r="E12" s="37" t="str">
        <f>IF(D12=1,_xlfn.CONCAT(DEBUG_MASK!D4:D11),"")</f>
        <v/>
      </c>
      <c r="F12" s="37" t="str" cm="1">
        <f t="array" aca="1" ref="F12" ca="1">IF(D12=1,RIGHT(SUM(VALUE(MID(E12&amp;"1",ROW(INDIRECT("1:"&amp;LEN(E12&amp;"1"))),1))*10^(ROW(INDIRECT("1:"&amp;LEN(E12&amp;"1")))-1)),LEN(E12)),"")</f>
        <v/>
      </c>
      <c r="G12" s="37" t="str">
        <f t="shared" si="1"/>
        <v/>
      </c>
    </row>
    <row r="13" spans="1:10" x14ac:dyDescent="0.25">
      <c r="B13">
        <f>Table2[[#This Row],[DISABLE=1]]</f>
        <v>1</v>
      </c>
      <c r="C13">
        <f t="shared" si="0"/>
        <v>2</v>
      </c>
      <c r="D13" s="37">
        <f>IF(MOD(DEBUG_MASK!B13,8),0,1)</f>
        <v>0</v>
      </c>
      <c r="E13" s="37" t="str">
        <f>IF(D13=1,_xlfn.CONCAT(DEBUG_MASK!D5:D12),"")</f>
        <v/>
      </c>
      <c r="F13" s="37" t="str" cm="1">
        <f t="array" aca="1" ref="F13" ca="1">IF(D13=1,RIGHT(SUM(VALUE(MID(E13&amp;"1",ROW(INDIRECT("1:"&amp;LEN(E13&amp;"1"))),1))*10^(ROW(INDIRECT("1:"&amp;LEN(E13&amp;"1")))-1)),LEN(E13)),"")</f>
        <v/>
      </c>
      <c r="G13" s="37" t="str">
        <f t="shared" si="1"/>
        <v/>
      </c>
    </row>
    <row r="14" spans="1:10" x14ac:dyDescent="0.25">
      <c r="B14">
        <f>Table2[[#This Row],[DISABLE=1]]</f>
        <v>1</v>
      </c>
      <c r="C14">
        <f t="shared" si="0"/>
        <v>2</v>
      </c>
      <c r="D14" s="37">
        <f>IF(MOD(DEBUG_MASK!B14,8),0,1)</f>
        <v>0</v>
      </c>
      <c r="E14" s="37" t="str">
        <f>IF(D14=1,_xlfn.CONCAT(DEBUG_MASK!D6:D13),"")</f>
        <v/>
      </c>
      <c r="F14" s="37" t="str" cm="1">
        <f t="array" aca="1" ref="F14" ca="1">IF(D14=1,RIGHT(SUM(VALUE(MID(E14&amp;"1",ROW(INDIRECT("1:"&amp;LEN(E14&amp;"1"))),1))*10^(ROW(INDIRECT("1:"&amp;LEN(E14&amp;"1")))-1)),LEN(E14)),"")</f>
        <v/>
      </c>
      <c r="G14" s="37" t="str">
        <f t="shared" si="1"/>
        <v/>
      </c>
    </row>
    <row r="15" spans="1:10" x14ac:dyDescent="0.25">
      <c r="B15">
        <f>Table2[[#This Row],[DISABLE=1]]</f>
        <v>1</v>
      </c>
      <c r="C15">
        <f t="shared" si="0"/>
        <v>2</v>
      </c>
      <c r="D15" s="37">
        <f>IF(MOD(DEBUG_MASK!B15,8),0,1)</f>
        <v>0</v>
      </c>
      <c r="E15" s="37" t="str">
        <f>IF(D15=1,_xlfn.CONCAT(DEBUG_MASK!D7:D14),"")</f>
        <v/>
      </c>
      <c r="F15" s="37" t="str" cm="1">
        <f t="array" aca="1" ref="F15" ca="1">IF(D15=1,RIGHT(SUM(VALUE(MID(E15&amp;"1",ROW(INDIRECT("1:"&amp;LEN(E15&amp;"1"))),1))*10^(ROW(INDIRECT("1:"&amp;LEN(E15&amp;"1")))-1)),LEN(E15)),"")</f>
        <v/>
      </c>
      <c r="G15" s="37" t="str">
        <f t="shared" si="1"/>
        <v/>
      </c>
    </row>
    <row r="16" spans="1:10" x14ac:dyDescent="0.25">
      <c r="B16">
        <f>Table2[[#This Row],[DISABLE=1]]</f>
        <v>1</v>
      </c>
      <c r="C16">
        <f t="shared" si="0"/>
        <v>2</v>
      </c>
      <c r="D16" s="37">
        <f>IF(MOD(DEBUG_MASK!B16,8),0,1)</f>
        <v>0</v>
      </c>
      <c r="E16" s="37" t="str">
        <f>IF(D16=1,_xlfn.CONCAT(DEBUG_MASK!D8:D15),"")</f>
        <v/>
      </c>
      <c r="F16" s="37" t="str" cm="1">
        <f t="array" aca="1" ref="F16" ca="1">IF(D16=1,RIGHT(SUM(VALUE(MID(E16&amp;"1",ROW(INDIRECT("1:"&amp;LEN(E16&amp;"1"))),1))*10^(ROW(INDIRECT("1:"&amp;LEN(E16&amp;"1")))-1)),LEN(E16)),"")</f>
        <v/>
      </c>
      <c r="G16" s="37" t="str">
        <f t="shared" si="1"/>
        <v/>
      </c>
    </row>
    <row r="17" spans="2:7" x14ac:dyDescent="0.25">
      <c r="B17">
        <f>Table2[[#This Row],[DISABLE=1]]</f>
        <v>1</v>
      </c>
      <c r="C17">
        <f t="shared" si="0"/>
        <v>2</v>
      </c>
      <c r="D17" s="37">
        <f>IF(MOD(DEBUG_MASK!B17,8),0,1)</f>
        <v>0</v>
      </c>
      <c r="E17" s="37" t="str">
        <f>IF(D17=1,_xlfn.CONCAT(DEBUG_MASK!D9:D16),"")</f>
        <v/>
      </c>
      <c r="F17" s="37" t="str" cm="1">
        <f t="array" aca="1" ref="F17" ca="1">IF(D17=1,RIGHT(SUM(VALUE(MID(E17&amp;"1",ROW(INDIRECT("1:"&amp;LEN(E17&amp;"1"))),1))*10^(ROW(INDIRECT("1:"&amp;LEN(E17&amp;"1")))-1)),LEN(E17)),"")</f>
        <v/>
      </c>
      <c r="G17" s="37" t="str">
        <f t="shared" si="1"/>
        <v/>
      </c>
    </row>
    <row r="18" spans="2:7" x14ac:dyDescent="0.25">
      <c r="B18">
        <f>Table2[[#This Row],[DISABLE=1]]</f>
        <v>1</v>
      </c>
      <c r="C18">
        <f t="shared" si="0"/>
        <v>3</v>
      </c>
      <c r="D18" s="37">
        <f>IF(MOD(DEBUG_MASK!B18,8),0,1)</f>
        <v>1</v>
      </c>
      <c r="E18" s="37" t="str">
        <f>IF(D18=1,_xlfn.CONCAT(DEBUG_MASK!D10:D17),"")</f>
        <v>11111111</v>
      </c>
      <c r="F18" s="37" t="str" cm="1">
        <f t="array" aca="1" ref="F18" ca="1">IF(D18=1,RIGHT(SUM(VALUE(MID(E18&amp;"1",ROW(INDIRECT("1:"&amp;LEN(E18&amp;"1"))),1))*10^(ROW(INDIRECT("1:"&amp;LEN(E18&amp;"1")))-1)),LEN(E18)),"")</f>
        <v>11111111</v>
      </c>
      <c r="G18" s="37" t="str">
        <f t="shared" ca="1" si="1"/>
        <v>FF</v>
      </c>
    </row>
    <row r="19" spans="2:7" x14ac:dyDescent="0.25">
      <c r="B19">
        <f>Table2[[#This Row],[DISABLE=1]]</f>
        <v>1</v>
      </c>
      <c r="C19">
        <f t="shared" si="0"/>
        <v>3</v>
      </c>
      <c r="D19" s="37">
        <f>IF(MOD(DEBUG_MASK!B19,8),0,1)</f>
        <v>0</v>
      </c>
      <c r="E19" s="37" t="str">
        <f>IF(D19=1,_xlfn.CONCAT(DEBUG_MASK!D11:D18),"")</f>
        <v/>
      </c>
      <c r="F19" s="37" t="str" cm="1">
        <f t="array" aca="1" ref="F19" ca="1">IF(D19=1,RIGHT(SUM(VALUE(MID(E19&amp;"1",ROW(INDIRECT("1:"&amp;LEN(E19&amp;"1"))),1))*10^(ROW(INDIRECT("1:"&amp;LEN(E19&amp;"1")))-1)),LEN(E19)),"")</f>
        <v/>
      </c>
      <c r="G19" s="37" t="str">
        <f t="shared" si="1"/>
        <v/>
      </c>
    </row>
    <row r="20" spans="2:7" x14ac:dyDescent="0.25">
      <c r="B20">
        <f>Table2[[#This Row],[DISABLE=1]]</f>
        <v>1</v>
      </c>
      <c r="C20">
        <f t="shared" si="0"/>
        <v>3</v>
      </c>
      <c r="D20" s="37">
        <f>IF(MOD(DEBUG_MASK!B20,8),0,1)</f>
        <v>0</v>
      </c>
      <c r="E20" s="37" t="str">
        <f>IF(D20=1,_xlfn.CONCAT(DEBUG_MASK!D12:D19),"")</f>
        <v/>
      </c>
      <c r="F20" s="37" t="str" cm="1">
        <f t="array" aca="1" ref="F20" ca="1">IF(D20=1,RIGHT(SUM(VALUE(MID(E20&amp;"1",ROW(INDIRECT("1:"&amp;LEN(E20&amp;"1"))),1))*10^(ROW(INDIRECT("1:"&amp;LEN(E20&amp;"1")))-1)),LEN(E20)),"")</f>
        <v/>
      </c>
      <c r="G20" s="37" t="str">
        <f t="shared" si="1"/>
        <v/>
      </c>
    </row>
    <row r="21" spans="2:7" x14ac:dyDescent="0.25">
      <c r="B21">
        <f>Table2[[#This Row],[DISABLE=1]]</f>
        <v>0</v>
      </c>
      <c r="C21">
        <f t="shared" si="0"/>
        <v>3</v>
      </c>
      <c r="D21" s="37">
        <f>IF(MOD(DEBUG_MASK!B21,8),0,1)</f>
        <v>0</v>
      </c>
      <c r="E21" s="37" t="str">
        <f>IF(D21=1,_xlfn.CONCAT(DEBUG_MASK!D13:D20),"")</f>
        <v/>
      </c>
      <c r="F21" s="37" t="str" cm="1">
        <f t="array" aca="1" ref="F21" ca="1">IF(D21=1,RIGHT(SUM(VALUE(MID(E21&amp;"1",ROW(INDIRECT("1:"&amp;LEN(E21&amp;"1"))),1))*10^(ROW(INDIRECT("1:"&amp;LEN(E21&amp;"1")))-1)),LEN(E21)),"")</f>
        <v/>
      </c>
      <c r="G21" s="37" t="str">
        <f t="shared" si="1"/>
        <v/>
      </c>
    </row>
    <row r="22" spans="2:7" x14ac:dyDescent="0.25">
      <c r="B22">
        <f>Table2[[#This Row],[DISABLE=1]]</f>
        <v>0</v>
      </c>
      <c r="C22">
        <f t="shared" si="0"/>
        <v>3</v>
      </c>
      <c r="D22" s="37">
        <f>IF(MOD(DEBUG_MASK!B22,8),0,1)</f>
        <v>0</v>
      </c>
      <c r="E22" s="37" t="str">
        <f>IF(D22=1,_xlfn.CONCAT(DEBUG_MASK!D14:D21),"")</f>
        <v/>
      </c>
      <c r="F22" s="37" t="str" cm="1">
        <f t="array" aca="1" ref="F22" ca="1">IF(D22=1,RIGHT(SUM(VALUE(MID(E22&amp;"1",ROW(INDIRECT("1:"&amp;LEN(E22&amp;"1"))),1))*10^(ROW(INDIRECT("1:"&amp;LEN(E22&amp;"1")))-1)),LEN(E22)),"")</f>
        <v/>
      </c>
      <c r="G22" s="37" t="str">
        <f t="shared" si="1"/>
        <v/>
      </c>
    </row>
    <row r="23" spans="2:7" x14ac:dyDescent="0.25">
      <c r="B23">
        <f>Table2[[#This Row],[DISABLE=1]]</f>
        <v>1</v>
      </c>
      <c r="C23">
        <f t="shared" si="0"/>
        <v>3</v>
      </c>
      <c r="D23" s="37">
        <f>IF(MOD(DEBUG_MASK!B23,8),0,1)</f>
        <v>0</v>
      </c>
      <c r="E23" s="37" t="str">
        <f>IF(D23=1,_xlfn.CONCAT(DEBUG_MASK!D15:D22),"")</f>
        <v/>
      </c>
      <c r="F23" s="37" t="str" cm="1">
        <f t="array" aca="1" ref="F23" ca="1">IF(D23=1,RIGHT(SUM(VALUE(MID(E23&amp;"1",ROW(INDIRECT("1:"&amp;LEN(E23&amp;"1"))),1))*10^(ROW(INDIRECT("1:"&amp;LEN(E23&amp;"1")))-1)),LEN(E23)),"")</f>
        <v/>
      </c>
      <c r="G23" s="37" t="str">
        <f t="shared" si="1"/>
        <v/>
      </c>
    </row>
    <row r="24" spans="2:7" x14ac:dyDescent="0.25">
      <c r="B24">
        <f>Table2[[#This Row],[DISABLE=1]]</f>
        <v>1</v>
      </c>
      <c r="C24">
        <f t="shared" si="0"/>
        <v>3</v>
      </c>
      <c r="D24" s="37">
        <f>IF(MOD(DEBUG_MASK!B24,8),0,1)</f>
        <v>0</v>
      </c>
      <c r="E24" s="37" t="str">
        <f>IF(D24=1,_xlfn.CONCAT(DEBUG_MASK!D16:D23),"")</f>
        <v/>
      </c>
      <c r="F24" s="37" t="str" cm="1">
        <f t="array" aca="1" ref="F24" ca="1">IF(D24=1,RIGHT(SUM(VALUE(MID(E24&amp;"1",ROW(INDIRECT("1:"&amp;LEN(E24&amp;"1"))),1))*10^(ROW(INDIRECT("1:"&amp;LEN(E24&amp;"1")))-1)),LEN(E24)),"")</f>
        <v/>
      </c>
      <c r="G24" s="37" t="str">
        <f t="shared" si="1"/>
        <v/>
      </c>
    </row>
    <row r="25" spans="2:7" x14ac:dyDescent="0.25">
      <c r="B25">
        <f>Table2[[#This Row],[DISABLE=1]]</f>
        <v>0</v>
      </c>
      <c r="C25">
        <f t="shared" si="0"/>
        <v>3</v>
      </c>
      <c r="D25" s="37">
        <f>IF(MOD(DEBUG_MASK!B25,8),0,1)</f>
        <v>0</v>
      </c>
      <c r="E25" s="37" t="str">
        <f>IF(D25=1,_xlfn.CONCAT(DEBUG_MASK!D17:D24),"")</f>
        <v/>
      </c>
      <c r="F25" s="37" t="str" cm="1">
        <f t="array" aca="1" ref="F25" ca="1">IF(D25=1,RIGHT(SUM(VALUE(MID(E25&amp;"1",ROW(INDIRECT("1:"&amp;LEN(E25&amp;"1"))),1))*10^(ROW(INDIRECT("1:"&amp;LEN(E25&amp;"1")))-1)),LEN(E25)),"")</f>
        <v/>
      </c>
      <c r="G25" s="37" t="str">
        <f t="shared" si="1"/>
        <v/>
      </c>
    </row>
    <row r="26" spans="2:7" x14ac:dyDescent="0.25">
      <c r="B26">
        <f>Table2[[#This Row],[DISABLE=1]]</f>
        <v>0</v>
      </c>
      <c r="C26">
        <f t="shared" si="0"/>
        <v>4</v>
      </c>
      <c r="D26" s="37">
        <f>IF(MOD(DEBUG_MASK!B26,8),0,1)</f>
        <v>1</v>
      </c>
      <c r="E26" s="37" t="str">
        <f>IF(D26=1,_xlfn.CONCAT(DEBUG_MASK!D18:D25),"")</f>
        <v>11100110</v>
      </c>
      <c r="F26" s="37" t="str" cm="1">
        <f t="array" aca="1" ref="F26" ca="1">IF(D26=1,RIGHT(SUM(VALUE(MID(E26&amp;"1",ROW(INDIRECT("1:"&amp;LEN(E26&amp;"1"))),1))*10^(ROW(INDIRECT("1:"&amp;LEN(E26&amp;"1")))-1)),LEN(E26)),"")</f>
        <v>01100111</v>
      </c>
      <c r="G26" s="37" t="str">
        <f t="shared" ca="1" si="1"/>
        <v>67</v>
      </c>
    </row>
    <row r="27" spans="2:7" x14ac:dyDescent="0.25">
      <c r="B27">
        <f>Table2[[#This Row],[DISABLE=1]]</f>
        <v>1</v>
      </c>
      <c r="C27">
        <f t="shared" si="0"/>
        <v>4</v>
      </c>
      <c r="D27" s="37">
        <f>IF(MOD(DEBUG_MASK!B27,8),0,1)</f>
        <v>0</v>
      </c>
      <c r="E27" s="37" t="str">
        <f>IF(D27=1,_xlfn.CONCAT(DEBUG_MASK!D19:D26),"")</f>
        <v/>
      </c>
      <c r="F27" s="37" t="str" cm="1">
        <f t="array" aca="1" ref="F27" ca="1">IF(D27=1,RIGHT(SUM(VALUE(MID(E27&amp;"1",ROW(INDIRECT("1:"&amp;LEN(E27&amp;"1"))),1))*10^(ROW(INDIRECT("1:"&amp;LEN(E27&amp;"1")))-1)),LEN(E27)),"")</f>
        <v/>
      </c>
      <c r="G27" s="37" t="str">
        <f t="shared" si="1"/>
        <v/>
      </c>
    </row>
    <row r="28" spans="2:7" x14ac:dyDescent="0.25">
      <c r="B28">
        <f>Table2[[#This Row],[DISABLE=1]]</f>
        <v>0</v>
      </c>
      <c r="C28">
        <f t="shared" si="0"/>
        <v>4</v>
      </c>
      <c r="D28" s="37">
        <f>IF(MOD(DEBUG_MASK!B28,8),0,1)</f>
        <v>0</v>
      </c>
      <c r="E28" s="37" t="str">
        <f>IF(D28=1,_xlfn.CONCAT(DEBUG_MASK!D20:D27),"")</f>
        <v/>
      </c>
      <c r="F28" s="37" t="str" cm="1">
        <f t="array" aca="1" ref="F28" ca="1">IF(D28=1,RIGHT(SUM(VALUE(MID(E28&amp;"1",ROW(INDIRECT("1:"&amp;LEN(E28&amp;"1"))),1))*10^(ROW(INDIRECT("1:"&amp;LEN(E28&amp;"1")))-1)),LEN(E28)),"")</f>
        <v/>
      </c>
      <c r="G28" s="37" t="str">
        <f t="shared" si="1"/>
        <v/>
      </c>
    </row>
    <row r="29" spans="2:7" x14ac:dyDescent="0.25">
      <c r="B29">
        <f>Table2[[#This Row],[DISABLE=1]]</f>
        <v>0</v>
      </c>
      <c r="C29">
        <f t="shared" si="0"/>
        <v>4</v>
      </c>
      <c r="D29" s="37">
        <f>IF(MOD(DEBUG_MASK!B29,8),0,1)</f>
        <v>0</v>
      </c>
      <c r="E29" s="37" t="str">
        <f>IF(D29=1,_xlfn.CONCAT(DEBUG_MASK!D21:D28),"")</f>
        <v/>
      </c>
      <c r="F29" s="37" t="str" cm="1">
        <f t="array" aca="1" ref="F29" ca="1">IF(D29=1,RIGHT(SUM(VALUE(MID(E29&amp;"1",ROW(INDIRECT("1:"&amp;LEN(E29&amp;"1"))),1))*10^(ROW(INDIRECT("1:"&amp;LEN(E29&amp;"1")))-1)),LEN(E29)),"")</f>
        <v/>
      </c>
      <c r="G29" s="37" t="str">
        <f t="shared" si="1"/>
        <v/>
      </c>
    </row>
    <row r="30" spans="2:7" x14ac:dyDescent="0.25">
      <c r="B30">
        <f>Table2[[#This Row],[DISABLE=1]]</f>
        <v>0</v>
      </c>
      <c r="C30">
        <f t="shared" si="0"/>
        <v>4</v>
      </c>
      <c r="D30" s="37">
        <f>IF(MOD(DEBUG_MASK!B30,8),0,1)</f>
        <v>0</v>
      </c>
      <c r="E30" s="37" t="str">
        <f>IF(D30=1,_xlfn.CONCAT(DEBUG_MASK!D22:D29),"")</f>
        <v/>
      </c>
      <c r="F30" s="37" t="str" cm="1">
        <f t="array" aca="1" ref="F30" ca="1">IF(D30=1,RIGHT(SUM(VALUE(MID(E30&amp;"1",ROW(INDIRECT("1:"&amp;LEN(E30&amp;"1"))),1))*10^(ROW(INDIRECT("1:"&amp;LEN(E30&amp;"1")))-1)),LEN(E30)),"")</f>
        <v/>
      </c>
      <c r="G30" s="37" t="str">
        <f t="shared" si="1"/>
        <v/>
      </c>
    </row>
    <row r="31" spans="2:7" x14ac:dyDescent="0.25">
      <c r="B31">
        <f>Table2[[#This Row],[DISABLE=1]]</f>
        <v>0</v>
      </c>
      <c r="C31">
        <f t="shared" si="0"/>
        <v>4</v>
      </c>
      <c r="D31" s="37">
        <f>IF(MOD(DEBUG_MASK!B31,8),0,1)</f>
        <v>0</v>
      </c>
      <c r="E31" s="37" t="str">
        <f>IF(D31=1,_xlfn.CONCAT(DEBUG_MASK!D23:D30),"")</f>
        <v/>
      </c>
      <c r="F31" s="37" t="str" cm="1">
        <f t="array" aca="1" ref="F31" ca="1">IF(D31=1,RIGHT(SUM(VALUE(MID(E31&amp;"1",ROW(INDIRECT("1:"&amp;LEN(E31&amp;"1"))),1))*10^(ROW(INDIRECT("1:"&amp;LEN(E31&amp;"1")))-1)),LEN(E31)),"")</f>
        <v/>
      </c>
      <c r="G31" s="37" t="str">
        <f t="shared" si="1"/>
        <v/>
      </c>
    </row>
    <row r="32" spans="2:7" x14ac:dyDescent="0.25">
      <c r="B32">
        <f>Table2[[#This Row],[DISABLE=1]]</f>
        <v>0</v>
      </c>
      <c r="C32">
        <f t="shared" si="0"/>
        <v>4</v>
      </c>
      <c r="D32" s="37">
        <f>IF(MOD(DEBUG_MASK!B32,8),0,1)</f>
        <v>0</v>
      </c>
      <c r="E32" s="37" t="str">
        <f>IF(D32=1,_xlfn.CONCAT(DEBUG_MASK!D24:D31),"")</f>
        <v/>
      </c>
      <c r="F32" s="37" t="str" cm="1">
        <f t="array" aca="1" ref="F32" ca="1">IF(D32=1,RIGHT(SUM(VALUE(MID(E32&amp;"1",ROW(INDIRECT("1:"&amp;LEN(E32&amp;"1"))),1))*10^(ROW(INDIRECT("1:"&amp;LEN(E32&amp;"1")))-1)),LEN(E32)),"")</f>
        <v/>
      </c>
      <c r="G32" s="37" t="str">
        <f t="shared" si="1"/>
        <v/>
      </c>
    </row>
    <row r="33" spans="2:7" x14ac:dyDescent="0.25">
      <c r="B33">
        <f>Table2[[#This Row],[DISABLE=1]]</f>
        <v>0</v>
      </c>
      <c r="C33">
        <f t="shared" si="0"/>
        <v>4</v>
      </c>
      <c r="D33" s="37">
        <f>IF(MOD(DEBUG_MASK!B33,8),0,1)</f>
        <v>0</v>
      </c>
      <c r="E33" s="37" t="str">
        <f>IF(D33=1,_xlfn.CONCAT(DEBUG_MASK!D25:D32),"")</f>
        <v/>
      </c>
      <c r="F33" s="37" t="str" cm="1">
        <f t="array" aca="1" ref="F33" ca="1">IF(D33=1,RIGHT(SUM(VALUE(MID(E33&amp;"1",ROW(INDIRECT("1:"&amp;LEN(E33&amp;"1"))),1))*10^(ROW(INDIRECT("1:"&amp;LEN(E33&amp;"1")))-1)),LEN(E33)),"")</f>
        <v/>
      </c>
      <c r="G33" s="37" t="str">
        <f t="shared" si="1"/>
        <v/>
      </c>
    </row>
    <row r="34" spans="2:7" x14ac:dyDescent="0.25">
      <c r="B34">
        <f>Table2[[#This Row],[DISABLE=1]]</f>
        <v>0</v>
      </c>
      <c r="C34">
        <f t="shared" si="0"/>
        <v>5</v>
      </c>
      <c r="D34" s="37">
        <f>IF(MOD(DEBUG_MASK!B34,8),0,1)</f>
        <v>1</v>
      </c>
      <c r="E34" s="37" t="str">
        <f>IF(D34=1,_xlfn.CONCAT(DEBUG_MASK!D26:D33),"")</f>
        <v>01000000</v>
      </c>
      <c r="F34" s="37" t="str" cm="1">
        <f t="array" aca="1" ref="F34" ca="1">IF(D34=1,RIGHT(SUM(VALUE(MID(E34&amp;"1",ROW(INDIRECT("1:"&amp;LEN(E34&amp;"1"))),1))*10^(ROW(INDIRECT("1:"&amp;LEN(E34&amp;"1")))-1)),LEN(E34)),"")</f>
        <v>00000010</v>
      </c>
      <c r="G34" s="37" t="str">
        <f t="shared" ca="1" si="1"/>
        <v>02</v>
      </c>
    </row>
    <row r="35" spans="2:7" x14ac:dyDescent="0.25">
      <c r="B35">
        <f>Table2[[#This Row],[DISABLE=1]]</f>
        <v>0</v>
      </c>
      <c r="C35">
        <f t="shared" si="0"/>
        <v>5</v>
      </c>
      <c r="D35" s="37">
        <f>IF(MOD(DEBUG_MASK!B35,8),0,1)</f>
        <v>0</v>
      </c>
      <c r="E35" s="37" t="str">
        <f>IF(D35=1,_xlfn.CONCAT(DEBUG_MASK!D27:D34),"")</f>
        <v/>
      </c>
      <c r="F35" s="37" t="str" cm="1">
        <f t="array" aca="1" ref="F35" ca="1">IF(D35=1,RIGHT(SUM(VALUE(MID(E35&amp;"1",ROW(INDIRECT("1:"&amp;LEN(E35&amp;"1"))),1))*10^(ROW(INDIRECT("1:"&amp;LEN(E35&amp;"1")))-1)),LEN(E35)),"")</f>
        <v/>
      </c>
      <c r="G35" s="37" t="str">
        <f t="shared" si="1"/>
        <v/>
      </c>
    </row>
    <row r="36" spans="2:7" x14ac:dyDescent="0.25">
      <c r="B36">
        <f>Table2[[#This Row],[DISABLE=1]]</f>
        <v>1</v>
      </c>
      <c r="C36">
        <f t="shared" si="0"/>
        <v>5</v>
      </c>
      <c r="D36" s="37">
        <f>IF(MOD(DEBUG_MASK!B36,8),0,1)</f>
        <v>0</v>
      </c>
      <c r="E36" s="37" t="str">
        <f>IF(D36=1,_xlfn.CONCAT(DEBUG_MASK!D28:D35),"")</f>
        <v/>
      </c>
      <c r="F36" s="37" t="str" cm="1">
        <f t="array" aca="1" ref="F36" ca="1">IF(D36=1,RIGHT(SUM(VALUE(MID(E36&amp;"1",ROW(INDIRECT("1:"&amp;LEN(E36&amp;"1"))),1))*10^(ROW(INDIRECT("1:"&amp;LEN(E36&amp;"1")))-1)),LEN(E36)),"")</f>
        <v/>
      </c>
      <c r="G36" s="37" t="str">
        <f t="shared" si="1"/>
        <v/>
      </c>
    </row>
    <row r="37" spans="2:7" x14ac:dyDescent="0.25">
      <c r="B37">
        <f>Table2[[#This Row],[DISABLE=1]]</f>
        <v>1</v>
      </c>
      <c r="C37">
        <f t="shared" si="0"/>
        <v>5</v>
      </c>
      <c r="D37" s="37">
        <f>IF(MOD(DEBUG_MASK!B37,8),0,1)</f>
        <v>0</v>
      </c>
      <c r="E37" s="37" t="str">
        <f>IF(D37=1,_xlfn.CONCAT(DEBUG_MASK!D29:D36),"")</f>
        <v/>
      </c>
      <c r="F37" s="37" t="str" cm="1">
        <f t="array" aca="1" ref="F37" ca="1">IF(D37=1,RIGHT(SUM(VALUE(MID(E37&amp;"1",ROW(INDIRECT("1:"&amp;LEN(E37&amp;"1"))),1))*10^(ROW(INDIRECT("1:"&amp;LEN(E37&amp;"1")))-1)),LEN(E37)),"")</f>
        <v/>
      </c>
      <c r="G37" s="37" t="str">
        <f t="shared" si="1"/>
        <v/>
      </c>
    </row>
    <row r="38" spans="2:7" x14ac:dyDescent="0.25">
      <c r="B38">
        <f>Table2[[#This Row],[DISABLE=1]]</f>
        <v>1</v>
      </c>
      <c r="C38">
        <f t="shared" si="0"/>
        <v>5</v>
      </c>
      <c r="D38" s="37">
        <f>IF(MOD(DEBUG_MASK!B38,8),0,1)</f>
        <v>0</v>
      </c>
      <c r="E38" s="37" t="str">
        <f>IF(D38=1,_xlfn.CONCAT(DEBUG_MASK!D30:D37),"")</f>
        <v/>
      </c>
      <c r="F38" s="37" t="str" cm="1">
        <f t="array" aca="1" ref="F38" ca="1">IF(D38=1,RIGHT(SUM(VALUE(MID(E38&amp;"1",ROW(INDIRECT("1:"&amp;LEN(E38&amp;"1"))),1))*10^(ROW(INDIRECT("1:"&amp;LEN(E38&amp;"1")))-1)),LEN(E38)),"")</f>
        <v/>
      </c>
      <c r="G38" s="37" t="str">
        <f t="shared" si="1"/>
        <v/>
      </c>
    </row>
    <row r="39" spans="2:7" x14ac:dyDescent="0.25">
      <c r="B39">
        <f>Table2[[#This Row],[DISABLE=1]]</f>
        <v>1</v>
      </c>
      <c r="C39">
        <f t="shared" si="0"/>
        <v>5</v>
      </c>
      <c r="D39" s="37">
        <f>IF(MOD(DEBUG_MASK!B39,8),0,1)</f>
        <v>0</v>
      </c>
      <c r="E39" s="37" t="str">
        <f>IF(D39=1,_xlfn.CONCAT(DEBUG_MASK!D31:D38),"")</f>
        <v/>
      </c>
      <c r="F39" s="37" t="str" cm="1">
        <f t="array" aca="1" ref="F39" ca="1">IF(D39=1,RIGHT(SUM(VALUE(MID(E39&amp;"1",ROW(INDIRECT("1:"&amp;LEN(E39&amp;"1"))),1))*10^(ROW(INDIRECT("1:"&amp;LEN(E39&amp;"1")))-1)),LEN(E39)),"")</f>
        <v/>
      </c>
      <c r="G39" s="37" t="str">
        <f t="shared" si="1"/>
        <v/>
      </c>
    </row>
    <row r="40" spans="2:7" x14ac:dyDescent="0.25">
      <c r="B40">
        <f>Table2[[#This Row],[DISABLE=1]]</f>
        <v>0</v>
      </c>
      <c r="C40">
        <f t="shared" si="0"/>
        <v>5</v>
      </c>
      <c r="D40" s="37">
        <f>IF(MOD(DEBUG_MASK!B40,8),0,1)</f>
        <v>0</v>
      </c>
      <c r="E40" s="37" t="str">
        <f>IF(D40=1,_xlfn.CONCAT(DEBUG_MASK!D32:D39),"")</f>
        <v/>
      </c>
      <c r="F40" s="37" t="str" cm="1">
        <f t="array" aca="1" ref="F40" ca="1">IF(D40=1,RIGHT(SUM(VALUE(MID(E40&amp;"1",ROW(INDIRECT("1:"&amp;LEN(E40&amp;"1"))),1))*10^(ROW(INDIRECT("1:"&amp;LEN(E40&amp;"1")))-1)),LEN(E40)),"")</f>
        <v/>
      </c>
      <c r="G40" s="37" t="str">
        <f t="shared" si="1"/>
        <v/>
      </c>
    </row>
    <row r="41" spans="2:7" x14ac:dyDescent="0.25">
      <c r="B41">
        <f>Table2[[#This Row],[DISABLE=1]]</f>
        <v>1</v>
      </c>
      <c r="C41">
        <f t="shared" si="0"/>
        <v>5</v>
      </c>
      <c r="D41" s="37">
        <f>IF(MOD(DEBUG_MASK!B41,8),0,1)</f>
        <v>0</v>
      </c>
      <c r="E41" s="37" t="str">
        <f>IF(D41=1,_xlfn.CONCAT(DEBUG_MASK!D33:D40),"")</f>
        <v/>
      </c>
      <c r="F41" s="37" t="str" cm="1">
        <f t="array" aca="1" ref="F41" ca="1">IF(D41=1,RIGHT(SUM(VALUE(MID(E41&amp;"1",ROW(INDIRECT("1:"&amp;LEN(E41&amp;"1"))),1))*10^(ROW(INDIRECT("1:"&amp;LEN(E41&amp;"1")))-1)),LEN(E41)),"")</f>
        <v/>
      </c>
      <c r="G41" s="37" t="str">
        <f t="shared" si="1"/>
        <v/>
      </c>
    </row>
    <row r="42" spans="2:7" x14ac:dyDescent="0.25">
      <c r="B42">
        <f>Table2[[#This Row],[DISABLE=1]]</f>
        <v>1</v>
      </c>
      <c r="C42">
        <f t="shared" si="0"/>
        <v>6</v>
      </c>
      <c r="D42" s="37">
        <f>IF(MOD(DEBUG_MASK!B42,8),0,1)</f>
        <v>1</v>
      </c>
      <c r="E42" s="37" t="str">
        <f>IF(D42=1,_xlfn.CONCAT(DEBUG_MASK!D34:D41),"")</f>
        <v>00111101</v>
      </c>
      <c r="F42" s="37" t="str" cm="1">
        <f t="array" aca="1" ref="F42" ca="1">IF(D42=1,RIGHT(SUM(VALUE(MID(E42&amp;"1",ROW(INDIRECT("1:"&amp;LEN(E42&amp;"1"))),1))*10^(ROW(INDIRECT("1:"&amp;LEN(E42&amp;"1")))-1)),LEN(E42)),"")</f>
        <v>10111100</v>
      </c>
      <c r="G42" s="37" t="str">
        <f t="shared" ca="1" si="1"/>
        <v>BC</v>
      </c>
    </row>
    <row r="43" spans="2:7" x14ac:dyDescent="0.25">
      <c r="B43">
        <f>Table2[[#This Row],[DISABLE=1]]</f>
        <v>1</v>
      </c>
      <c r="C43">
        <f t="shared" si="0"/>
        <v>6</v>
      </c>
      <c r="D43" s="37">
        <f>IF(MOD(DEBUG_MASK!B43,8),0,1)</f>
        <v>0</v>
      </c>
      <c r="E43" s="37" t="str">
        <f>IF(D43=1,_xlfn.CONCAT(DEBUG_MASK!D35:D42),"")</f>
        <v/>
      </c>
      <c r="F43" s="37" t="str" cm="1">
        <f t="array" aca="1" ref="F43" ca="1">IF(D43=1,RIGHT(SUM(VALUE(MID(E43&amp;"1",ROW(INDIRECT("1:"&amp;LEN(E43&amp;"1"))),1))*10^(ROW(INDIRECT("1:"&amp;LEN(E43&amp;"1")))-1)),LEN(E43)),"")</f>
        <v/>
      </c>
      <c r="G43" s="37" t="str">
        <f t="shared" si="1"/>
        <v/>
      </c>
    </row>
    <row r="44" spans="2:7" x14ac:dyDescent="0.25">
      <c r="B44">
        <f>Table2[[#This Row],[DISABLE=1]]</f>
        <v>0</v>
      </c>
      <c r="C44">
        <f t="shared" si="0"/>
        <v>6</v>
      </c>
      <c r="D44" s="37">
        <f>IF(MOD(DEBUG_MASK!B44,8),0,1)</f>
        <v>0</v>
      </c>
      <c r="E44" s="37" t="str">
        <f>IF(D44=1,_xlfn.CONCAT(DEBUG_MASK!D36:D43),"")</f>
        <v/>
      </c>
      <c r="F44" s="37" t="str" cm="1">
        <f t="array" aca="1" ref="F44" ca="1">IF(D44=1,RIGHT(SUM(VALUE(MID(E44&amp;"1",ROW(INDIRECT("1:"&amp;LEN(E44&amp;"1"))),1))*10^(ROW(INDIRECT("1:"&amp;LEN(E44&amp;"1")))-1)),LEN(E44)),"")</f>
        <v/>
      </c>
      <c r="G44" s="37" t="str">
        <f t="shared" si="1"/>
        <v/>
      </c>
    </row>
    <row r="45" spans="2:7" x14ac:dyDescent="0.25">
      <c r="B45">
        <f>Table2[[#This Row],[DISABLE=1]]</f>
        <v>1</v>
      </c>
      <c r="C45">
        <f t="shared" si="0"/>
        <v>6</v>
      </c>
      <c r="D45" s="37">
        <f>IF(MOD(DEBUG_MASK!B45,8),0,1)</f>
        <v>0</v>
      </c>
      <c r="E45" s="37" t="str">
        <f>IF(D45=1,_xlfn.CONCAT(DEBUG_MASK!D37:D44),"")</f>
        <v/>
      </c>
      <c r="F45" s="37" t="str" cm="1">
        <f t="array" aca="1" ref="F45" ca="1">IF(D45=1,RIGHT(SUM(VALUE(MID(E45&amp;"1",ROW(INDIRECT("1:"&amp;LEN(E45&amp;"1"))),1))*10^(ROW(INDIRECT("1:"&amp;LEN(E45&amp;"1")))-1)),LEN(E45)),"")</f>
        <v/>
      </c>
      <c r="G45" s="37" t="str">
        <f t="shared" si="1"/>
        <v/>
      </c>
    </row>
    <row r="46" spans="2:7" x14ac:dyDescent="0.25">
      <c r="B46">
        <f>Table2[[#This Row],[DISABLE=1]]</f>
        <v>1</v>
      </c>
      <c r="C46">
        <f t="shared" si="0"/>
        <v>6</v>
      </c>
      <c r="D46" s="37">
        <f>IF(MOD(DEBUG_MASK!B46,8),0,1)</f>
        <v>0</v>
      </c>
      <c r="E46" s="37" t="str">
        <f>IF(D46=1,_xlfn.CONCAT(DEBUG_MASK!D38:D45),"")</f>
        <v/>
      </c>
      <c r="F46" s="37" t="str" cm="1">
        <f t="array" aca="1" ref="F46" ca="1">IF(D46=1,RIGHT(SUM(VALUE(MID(E46&amp;"1",ROW(INDIRECT("1:"&amp;LEN(E46&amp;"1"))),1))*10^(ROW(INDIRECT("1:"&amp;LEN(E46&amp;"1")))-1)),LEN(E46)),"")</f>
        <v/>
      </c>
      <c r="G46" s="37" t="str">
        <f t="shared" si="1"/>
        <v/>
      </c>
    </row>
    <row r="47" spans="2:7" x14ac:dyDescent="0.25">
      <c r="B47">
        <f>Table2[[#This Row],[DISABLE=1]]</f>
        <v>1</v>
      </c>
      <c r="C47">
        <f t="shared" si="0"/>
        <v>6</v>
      </c>
      <c r="D47" s="37">
        <f>IF(MOD(DEBUG_MASK!B47,8),0,1)</f>
        <v>0</v>
      </c>
      <c r="E47" s="37" t="str">
        <f>IF(D47=1,_xlfn.CONCAT(DEBUG_MASK!D39:D46),"")</f>
        <v/>
      </c>
      <c r="F47" s="37" t="str" cm="1">
        <f t="array" aca="1" ref="F47" ca="1">IF(D47=1,RIGHT(SUM(VALUE(MID(E47&amp;"1",ROW(INDIRECT("1:"&amp;LEN(E47&amp;"1"))),1))*10^(ROW(INDIRECT("1:"&amp;LEN(E47&amp;"1")))-1)),LEN(E47)),"")</f>
        <v/>
      </c>
      <c r="G47" s="37" t="str">
        <f t="shared" si="1"/>
        <v/>
      </c>
    </row>
    <row r="48" spans="2:7" x14ac:dyDescent="0.25">
      <c r="B48">
        <f>Table2[[#This Row],[DISABLE=1]]</f>
        <v>1</v>
      </c>
      <c r="C48">
        <f t="shared" si="0"/>
        <v>6</v>
      </c>
      <c r="D48" s="37">
        <f>IF(MOD(DEBUG_MASK!B48,8),0,1)</f>
        <v>0</v>
      </c>
      <c r="E48" s="37" t="str">
        <f>IF(D48=1,_xlfn.CONCAT(DEBUG_MASK!D40:D47),"")</f>
        <v/>
      </c>
      <c r="F48" s="37" t="str" cm="1">
        <f t="array" aca="1" ref="F48" ca="1">IF(D48=1,RIGHT(SUM(VALUE(MID(E48&amp;"1",ROW(INDIRECT("1:"&amp;LEN(E48&amp;"1"))),1))*10^(ROW(INDIRECT("1:"&amp;LEN(E48&amp;"1")))-1)),LEN(E48)),"")</f>
        <v/>
      </c>
      <c r="G48" s="37" t="str">
        <f t="shared" si="1"/>
        <v/>
      </c>
    </row>
    <row r="49" spans="2:7" x14ac:dyDescent="0.25">
      <c r="B49">
        <f>Table2[[#This Row],[DISABLE=1]]</f>
        <v>1</v>
      </c>
      <c r="C49">
        <f t="shared" si="0"/>
        <v>6</v>
      </c>
      <c r="D49" s="37">
        <f>IF(MOD(DEBUG_MASK!B49,8),0,1)</f>
        <v>0</v>
      </c>
      <c r="E49" s="37" t="str">
        <f>IF(D49=1,_xlfn.CONCAT(DEBUG_MASK!D41:D48),"")</f>
        <v/>
      </c>
      <c r="F49" s="37" t="str" cm="1">
        <f t="array" aca="1" ref="F49" ca="1">IF(D49=1,RIGHT(SUM(VALUE(MID(E49&amp;"1",ROW(INDIRECT("1:"&amp;LEN(E49&amp;"1"))),1))*10^(ROW(INDIRECT("1:"&amp;LEN(E49&amp;"1")))-1)),LEN(E49)),"")</f>
        <v/>
      </c>
      <c r="G49" s="37" t="str">
        <f t="shared" si="1"/>
        <v/>
      </c>
    </row>
    <row r="50" spans="2:7" x14ac:dyDescent="0.25">
      <c r="B50">
        <f>Table2[[#This Row],[DISABLE=1]]</f>
        <v>1</v>
      </c>
      <c r="C50">
        <f t="shared" si="0"/>
        <v>7</v>
      </c>
      <c r="D50" s="37">
        <f>IF(MOD(DEBUG_MASK!B50,8),0,1)</f>
        <v>1</v>
      </c>
      <c r="E50" s="37" t="str">
        <f>IF(D50=1,_xlfn.CONCAT(DEBUG_MASK!D42:D49),"")</f>
        <v>11011111</v>
      </c>
      <c r="F50" s="37" t="str" cm="1">
        <f t="array" aca="1" ref="F50" ca="1">IF(D50=1,RIGHT(SUM(VALUE(MID(E50&amp;"1",ROW(INDIRECT("1:"&amp;LEN(E50&amp;"1"))),1))*10^(ROW(INDIRECT("1:"&amp;LEN(E50&amp;"1")))-1)),LEN(E50)),"")</f>
        <v>11111011</v>
      </c>
      <c r="G50" s="37" t="str">
        <f t="shared" ca="1" si="1"/>
        <v>FB</v>
      </c>
    </row>
    <row r="51" spans="2:7" x14ac:dyDescent="0.25">
      <c r="B51">
        <f>Table2[[#This Row],[DISABLE=1]]</f>
        <v>1</v>
      </c>
      <c r="C51">
        <f t="shared" si="0"/>
        <v>7</v>
      </c>
      <c r="D51" s="37">
        <f>IF(MOD(DEBUG_MASK!B51,8),0,1)</f>
        <v>0</v>
      </c>
      <c r="E51" s="37" t="str">
        <f>IF(D51=1,_xlfn.CONCAT(DEBUG_MASK!D43:D50),"")</f>
        <v/>
      </c>
      <c r="F51" s="37" t="str" cm="1">
        <f t="array" aca="1" ref="F51" ca="1">IF(D51=1,RIGHT(SUM(VALUE(MID(E51&amp;"1",ROW(INDIRECT("1:"&amp;LEN(E51&amp;"1"))),1))*10^(ROW(INDIRECT("1:"&amp;LEN(E51&amp;"1")))-1)),LEN(E51)),"")</f>
        <v/>
      </c>
      <c r="G51" s="37" t="str">
        <f t="shared" si="1"/>
        <v/>
      </c>
    </row>
    <row r="52" spans="2:7" x14ac:dyDescent="0.25">
      <c r="B52">
        <f>Table2[[#This Row],[DISABLE=1]]</f>
        <v>0</v>
      </c>
      <c r="C52">
        <f t="shared" si="0"/>
        <v>7</v>
      </c>
      <c r="D52" s="37">
        <f>IF(MOD(DEBUG_MASK!B52,8),0,1)</f>
        <v>0</v>
      </c>
      <c r="E52" s="37" t="str">
        <f>IF(D52=1,_xlfn.CONCAT(DEBUG_MASK!D44:D51),"")</f>
        <v/>
      </c>
      <c r="F52" s="37" t="str" cm="1">
        <f t="array" aca="1" ref="F52" ca="1">IF(D52=1,RIGHT(SUM(VALUE(MID(E52&amp;"1",ROW(INDIRECT("1:"&amp;LEN(E52&amp;"1"))),1))*10^(ROW(INDIRECT("1:"&amp;LEN(E52&amp;"1")))-1)),LEN(E52)),"")</f>
        <v/>
      </c>
      <c r="G52" s="37" t="str">
        <f t="shared" si="1"/>
        <v/>
      </c>
    </row>
    <row r="53" spans="2:7" x14ac:dyDescent="0.25">
      <c r="B53">
        <f>Table2[[#This Row],[DISABLE=1]]</f>
        <v>0</v>
      </c>
      <c r="C53">
        <f t="shared" si="0"/>
        <v>7</v>
      </c>
      <c r="D53" s="37">
        <f>IF(MOD(DEBUG_MASK!B53,8),0,1)</f>
        <v>0</v>
      </c>
      <c r="E53" s="37" t="str">
        <f>IF(D53=1,_xlfn.CONCAT(DEBUG_MASK!D45:D52),"")</f>
        <v/>
      </c>
      <c r="F53" s="37" t="str" cm="1">
        <f t="array" aca="1" ref="F53" ca="1">IF(D53=1,RIGHT(SUM(VALUE(MID(E53&amp;"1",ROW(INDIRECT("1:"&amp;LEN(E53&amp;"1"))),1))*10^(ROW(INDIRECT("1:"&amp;LEN(E53&amp;"1")))-1)),LEN(E53)),"")</f>
        <v/>
      </c>
      <c r="G53" s="37" t="str">
        <f t="shared" si="1"/>
        <v/>
      </c>
    </row>
    <row r="54" spans="2:7" x14ac:dyDescent="0.25">
      <c r="B54">
        <f>Table2[[#This Row],[DISABLE=1]]</f>
        <v>0</v>
      </c>
      <c r="C54">
        <f t="shared" si="0"/>
        <v>7</v>
      </c>
      <c r="D54" s="37">
        <f>IF(MOD(DEBUG_MASK!B54,8),0,1)</f>
        <v>0</v>
      </c>
      <c r="E54" s="37" t="str">
        <f>IF(D54=1,_xlfn.CONCAT(DEBUG_MASK!D46:D53),"")</f>
        <v/>
      </c>
      <c r="F54" s="37" t="str" cm="1">
        <f t="array" aca="1" ref="F54" ca="1">IF(D54=1,RIGHT(SUM(VALUE(MID(E54&amp;"1",ROW(INDIRECT("1:"&amp;LEN(E54&amp;"1"))),1))*10^(ROW(INDIRECT("1:"&amp;LEN(E54&amp;"1")))-1)),LEN(E54)),"")</f>
        <v/>
      </c>
      <c r="G54" s="37" t="str">
        <f t="shared" si="1"/>
        <v/>
      </c>
    </row>
    <row r="55" spans="2:7" x14ac:dyDescent="0.25">
      <c r="B55">
        <f>Table2[[#This Row],[DISABLE=1]]</f>
        <v>0</v>
      </c>
      <c r="C55">
        <f t="shared" si="0"/>
        <v>7</v>
      </c>
      <c r="D55" s="37">
        <f>IF(MOD(DEBUG_MASK!B55,8),0,1)</f>
        <v>0</v>
      </c>
      <c r="E55" s="37" t="str">
        <f>IF(D55=1,_xlfn.CONCAT(DEBUG_MASK!D47:D54),"")</f>
        <v/>
      </c>
      <c r="F55" s="37" t="str" cm="1">
        <f t="array" aca="1" ref="F55" ca="1">IF(D55=1,RIGHT(SUM(VALUE(MID(E55&amp;"1",ROW(INDIRECT("1:"&amp;LEN(E55&amp;"1"))),1))*10^(ROW(INDIRECT("1:"&amp;LEN(E55&amp;"1")))-1)),LEN(E55)),"")</f>
        <v/>
      </c>
      <c r="G55" s="37" t="str">
        <f t="shared" si="1"/>
        <v/>
      </c>
    </row>
    <row r="56" spans="2:7" x14ac:dyDescent="0.25">
      <c r="B56">
        <f>Table2[[#This Row],[DISABLE=1]]</f>
        <v>0</v>
      </c>
      <c r="C56">
        <f t="shared" si="0"/>
        <v>7</v>
      </c>
      <c r="D56" s="37">
        <f>IF(MOD(DEBUG_MASK!B56,8),0,1)</f>
        <v>0</v>
      </c>
      <c r="E56" s="37" t="str">
        <f>IF(D56=1,_xlfn.CONCAT(DEBUG_MASK!D48:D55),"")</f>
        <v/>
      </c>
      <c r="F56" s="37" t="str" cm="1">
        <f t="array" aca="1" ref="F56" ca="1">IF(D56=1,RIGHT(SUM(VALUE(MID(E56&amp;"1",ROW(INDIRECT("1:"&amp;LEN(E56&amp;"1"))),1))*10^(ROW(INDIRECT("1:"&amp;LEN(E56&amp;"1")))-1)),LEN(E56)),"")</f>
        <v/>
      </c>
      <c r="G56" s="37" t="str">
        <f t="shared" si="1"/>
        <v/>
      </c>
    </row>
    <row r="57" spans="2:7" x14ac:dyDescent="0.25">
      <c r="B57">
        <f>Table2[[#This Row],[DISABLE=1]]</f>
        <v>0</v>
      </c>
      <c r="C57">
        <f t="shared" si="0"/>
        <v>7</v>
      </c>
      <c r="D57" s="37">
        <f>IF(MOD(DEBUG_MASK!B57,8),0,1)</f>
        <v>0</v>
      </c>
      <c r="E57" s="37" t="str">
        <f>IF(D57=1,_xlfn.CONCAT(DEBUG_MASK!D49:D56),"")</f>
        <v/>
      </c>
      <c r="F57" s="37" t="str" cm="1">
        <f t="array" aca="1" ref="F57" ca="1">IF(D57=1,RIGHT(SUM(VALUE(MID(E57&amp;"1",ROW(INDIRECT("1:"&amp;LEN(E57&amp;"1"))),1))*10^(ROW(INDIRECT("1:"&amp;LEN(E57&amp;"1")))-1)),LEN(E57)),"")</f>
        <v/>
      </c>
      <c r="G57" s="37" t="str">
        <f t="shared" si="1"/>
        <v/>
      </c>
    </row>
    <row r="58" spans="2:7" x14ac:dyDescent="0.25">
      <c r="B58">
        <f>Table2[[#This Row],[DISABLE=1]]</f>
        <v>0</v>
      </c>
      <c r="C58">
        <f t="shared" si="0"/>
        <v>8</v>
      </c>
      <c r="D58" s="37">
        <f>IF(MOD(DEBUG_MASK!B58,8),0,1)</f>
        <v>1</v>
      </c>
      <c r="E58" s="37" t="str">
        <f>IF(D58=1,_xlfn.CONCAT(DEBUG_MASK!D50:D57),"")</f>
        <v>11000000</v>
      </c>
      <c r="F58" s="37" t="str" cm="1">
        <f t="array" aca="1" ref="F58" ca="1">IF(D58=1,RIGHT(SUM(VALUE(MID(E58&amp;"1",ROW(INDIRECT("1:"&amp;LEN(E58&amp;"1"))),1))*10^(ROW(INDIRECT("1:"&amp;LEN(E58&amp;"1")))-1)),LEN(E58)),"")</f>
        <v>00000011</v>
      </c>
      <c r="G58" s="37" t="str">
        <f t="shared" ca="1" si="1"/>
        <v>03</v>
      </c>
    </row>
    <row r="59" spans="2:7" x14ac:dyDescent="0.25">
      <c r="B59">
        <f>Table2[[#This Row],[DISABLE=1]]</f>
        <v>1</v>
      </c>
      <c r="C59">
        <f t="shared" si="0"/>
        <v>8</v>
      </c>
      <c r="D59" s="37">
        <f>IF(MOD(DEBUG_MASK!B59,8),0,1)</f>
        <v>0</v>
      </c>
      <c r="E59" s="37" t="str">
        <f>IF(D59=1,_xlfn.CONCAT(DEBUG_MASK!D51:D58),"")</f>
        <v/>
      </c>
      <c r="F59" s="37" t="str" cm="1">
        <f t="array" aca="1" ref="F59" ca="1">IF(D59=1,RIGHT(SUM(VALUE(MID(E59&amp;"1",ROW(INDIRECT("1:"&amp;LEN(E59&amp;"1"))),1))*10^(ROW(INDIRECT("1:"&amp;LEN(E59&amp;"1")))-1)),LEN(E59)),"")</f>
        <v/>
      </c>
      <c r="G59" s="37" t="str">
        <f t="shared" si="1"/>
        <v/>
      </c>
    </row>
    <row r="60" spans="2:7" x14ac:dyDescent="0.25">
      <c r="B60">
        <f>Table2[[#This Row],[DISABLE=1]]</f>
        <v>1</v>
      </c>
      <c r="C60">
        <f t="shared" si="0"/>
        <v>8</v>
      </c>
      <c r="D60" s="37">
        <f>IF(MOD(DEBUG_MASK!B60,8),0,1)</f>
        <v>0</v>
      </c>
      <c r="E60" s="37" t="str">
        <f>IF(D60=1,_xlfn.CONCAT(DEBUG_MASK!D52:D59),"")</f>
        <v/>
      </c>
      <c r="F60" s="37" t="str" cm="1">
        <f t="array" aca="1" ref="F60" ca="1">IF(D60=1,RIGHT(SUM(VALUE(MID(E60&amp;"1",ROW(INDIRECT("1:"&amp;LEN(E60&amp;"1"))),1))*10^(ROW(INDIRECT("1:"&amp;LEN(E60&amp;"1")))-1)),LEN(E60)),"")</f>
        <v/>
      </c>
      <c r="G60" s="37" t="str">
        <f t="shared" si="1"/>
        <v/>
      </c>
    </row>
    <row r="61" spans="2:7" x14ac:dyDescent="0.25">
      <c r="B61">
        <f>Table2[[#This Row],[DISABLE=1]]</f>
        <v>1</v>
      </c>
      <c r="C61">
        <f t="shared" si="0"/>
        <v>8</v>
      </c>
      <c r="D61" s="37">
        <f>IF(MOD(DEBUG_MASK!B61,8),0,1)</f>
        <v>0</v>
      </c>
      <c r="E61" s="37" t="str">
        <f>IF(D61=1,_xlfn.CONCAT(DEBUG_MASK!D53:D60),"")</f>
        <v/>
      </c>
      <c r="F61" s="37" t="str" cm="1">
        <f t="array" aca="1" ref="F61" ca="1">IF(D61=1,RIGHT(SUM(VALUE(MID(E61&amp;"1",ROW(INDIRECT("1:"&amp;LEN(E61&amp;"1"))),1))*10^(ROW(INDIRECT("1:"&amp;LEN(E61&amp;"1")))-1)),LEN(E61)),"")</f>
        <v/>
      </c>
      <c r="G61" s="37" t="str">
        <f t="shared" si="1"/>
        <v/>
      </c>
    </row>
    <row r="62" spans="2:7" x14ac:dyDescent="0.25">
      <c r="B62">
        <f>Table2[[#This Row],[DISABLE=1]]</f>
        <v>1</v>
      </c>
      <c r="C62">
        <f t="shared" si="0"/>
        <v>8</v>
      </c>
      <c r="D62" s="37">
        <f>IF(MOD(DEBUG_MASK!B62,8),0,1)</f>
        <v>0</v>
      </c>
      <c r="E62" s="37" t="str">
        <f>IF(D62=1,_xlfn.CONCAT(DEBUG_MASK!D54:D61),"")</f>
        <v/>
      </c>
      <c r="F62" s="37" t="str" cm="1">
        <f t="array" aca="1" ref="F62" ca="1">IF(D62=1,RIGHT(SUM(VALUE(MID(E62&amp;"1",ROW(INDIRECT("1:"&amp;LEN(E62&amp;"1"))),1))*10^(ROW(INDIRECT("1:"&amp;LEN(E62&amp;"1")))-1)),LEN(E62)),"")</f>
        <v/>
      </c>
      <c r="G62" s="37" t="str">
        <f t="shared" si="1"/>
        <v/>
      </c>
    </row>
    <row r="63" spans="2:7" x14ac:dyDescent="0.25">
      <c r="B63">
        <f>Table2[[#This Row],[DISABLE=1]]</f>
        <v>1</v>
      </c>
      <c r="C63">
        <f t="shared" si="0"/>
        <v>8</v>
      </c>
      <c r="D63" s="37">
        <f>IF(MOD(DEBUG_MASK!B63,8),0,1)</f>
        <v>0</v>
      </c>
      <c r="E63" s="37" t="str">
        <f>IF(D63=1,_xlfn.CONCAT(DEBUG_MASK!D55:D62),"")</f>
        <v/>
      </c>
      <c r="F63" s="37" t="str" cm="1">
        <f t="array" aca="1" ref="F63" ca="1">IF(D63=1,RIGHT(SUM(VALUE(MID(E63&amp;"1",ROW(INDIRECT("1:"&amp;LEN(E63&amp;"1"))),1))*10^(ROW(INDIRECT("1:"&amp;LEN(E63&amp;"1")))-1)),LEN(E63)),"")</f>
        <v/>
      </c>
      <c r="G63" s="37" t="str">
        <f t="shared" si="1"/>
        <v/>
      </c>
    </row>
    <row r="64" spans="2:7" x14ac:dyDescent="0.25">
      <c r="B64">
        <f>Table2[[#This Row],[DISABLE=1]]</f>
        <v>0</v>
      </c>
      <c r="C64">
        <f t="shared" si="0"/>
        <v>8</v>
      </c>
      <c r="D64" s="37">
        <f>IF(MOD(DEBUG_MASK!B64,8),0,1)</f>
        <v>0</v>
      </c>
      <c r="E64" s="37" t="str">
        <f>IF(D64=1,_xlfn.CONCAT(DEBUG_MASK!D56:D63),"")</f>
        <v/>
      </c>
      <c r="F64" s="37" t="str" cm="1">
        <f t="array" aca="1" ref="F64" ca="1">IF(D64=1,RIGHT(SUM(VALUE(MID(E64&amp;"1",ROW(INDIRECT("1:"&amp;LEN(E64&amp;"1"))),1))*10^(ROW(INDIRECT("1:"&amp;LEN(E64&amp;"1")))-1)),LEN(E64)),"")</f>
        <v/>
      </c>
      <c r="G64" s="37" t="str">
        <f t="shared" si="1"/>
        <v/>
      </c>
    </row>
    <row r="65" spans="2:7" x14ac:dyDescent="0.25">
      <c r="B65">
        <f>Table2[[#This Row],[DISABLE=1]]</f>
        <v>0</v>
      </c>
      <c r="C65">
        <f t="shared" si="0"/>
        <v>8</v>
      </c>
      <c r="D65" s="37">
        <f>IF(MOD(DEBUG_MASK!B65,8),0,1)</f>
        <v>0</v>
      </c>
      <c r="E65" s="37" t="str">
        <f>IF(D65=1,_xlfn.CONCAT(DEBUG_MASK!D57:D64),"")</f>
        <v/>
      </c>
      <c r="F65" s="37" t="str" cm="1">
        <f t="array" aca="1" ref="F65" ca="1">IF(D65=1,RIGHT(SUM(VALUE(MID(E65&amp;"1",ROW(INDIRECT("1:"&amp;LEN(E65&amp;"1"))),1))*10^(ROW(INDIRECT("1:"&amp;LEN(E65&amp;"1")))-1)),LEN(E65)),"")</f>
        <v/>
      </c>
      <c r="G65" s="37" t="str">
        <f t="shared" si="1"/>
        <v/>
      </c>
    </row>
    <row r="66" spans="2:7" x14ac:dyDescent="0.25">
      <c r="B66">
        <f>Table2[[#This Row],[DISABLE=1]]</f>
        <v>0</v>
      </c>
      <c r="C66">
        <f t="shared" si="0"/>
        <v>9</v>
      </c>
      <c r="D66" s="37">
        <f>IF(MOD(DEBUG_MASK!B66,8),0,1)</f>
        <v>1</v>
      </c>
      <c r="E66" s="37" t="str">
        <f>IF(D66=1,_xlfn.CONCAT(DEBUG_MASK!D58:D65),"")</f>
        <v>01111100</v>
      </c>
      <c r="F66" s="37" t="str" cm="1">
        <f t="array" aca="1" ref="F66" ca="1">IF(D66=1,RIGHT(SUM(VALUE(MID(E66&amp;"1",ROW(INDIRECT("1:"&amp;LEN(E66&amp;"1"))),1))*10^(ROW(INDIRECT("1:"&amp;LEN(E66&amp;"1")))-1)),LEN(E66)),"")</f>
        <v>00111110</v>
      </c>
      <c r="G66" s="37" t="str">
        <f t="shared" ca="1" si="1"/>
        <v>3E</v>
      </c>
    </row>
    <row r="67" spans="2:7" x14ac:dyDescent="0.25">
      <c r="B67">
        <f>Table2[[#This Row],[DISABLE=1]]</f>
        <v>0</v>
      </c>
      <c r="C67">
        <f t="shared" ref="C67:C130" si="2">IF(D67=1,C66+1,C66)</f>
        <v>9</v>
      </c>
      <c r="D67" s="37">
        <f>IF(MOD(DEBUG_MASK!B67,8),0,1)</f>
        <v>0</v>
      </c>
      <c r="E67" s="37" t="str">
        <f>IF(D67=1,_xlfn.CONCAT(DEBUG_MASK!D59:D66),"")</f>
        <v/>
      </c>
      <c r="F67" s="37" t="str" cm="1">
        <f t="array" aca="1" ref="F67" ca="1">IF(D67=1,RIGHT(SUM(VALUE(MID(E67&amp;"1",ROW(INDIRECT("1:"&amp;LEN(E67&amp;"1"))),1))*10^(ROW(INDIRECT("1:"&amp;LEN(E67&amp;"1")))-1)),LEN(E67)),"")</f>
        <v/>
      </c>
      <c r="G67" s="37" t="str">
        <f t="shared" ref="G67:G130" si="3">IF(D67=1,BIN2HEX(F67,2),"")</f>
        <v/>
      </c>
    </row>
    <row r="68" spans="2:7" x14ac:dyDescent="0.25">
      <c r="B68">
        <f>Table2[[#This Row],[DISABLE=1]]</f>
        <v>0</v>
      </c>
      <c r="C68">
        <f t="shared" si="2"/>
        <v>9</v>
      </c>
      <c r="D68" s="37">
        <f>IF(MOD(DEBUG_MASK!B68,8),0,1)</f>
        <v>0</v>
      </c>
      <c r="E68" s="37" t="str">
        <f>IF(D68=1,_xlfn.CONCAT(DEBUG_MASK!D60:D67),"")</f>
        <v/>
      </c>
      <c r="F68" s="37" t="str" cm="1">
        <f t="array" aca="1" ref="F68" ca="1">IF(D68=1,RIGHT(SUM(VALUE(MID(E68&amp;"1",ROW(INDIRECT("1:"&amp;LEN(E68&amp;"1"))),1))*10^(ROW(INDIRECT("1:"&amp;LEN(E68&amp;"1")))-1)),LEN(E68)),"")</f>
        <v/>
      </c>
      <c r="G68" s="37" t="str">
        <f t="shared" si="3"/>
        <v/>
      </c>
    </row>
    <row r="69" spans="2:7" x14ac:dyDescent="0.25">
      <c r="B69">
        <f>Table2[[#This Row],[DISABLE=1]]</f>
        <v>0</v>
      </c>
      <c r="C69">
        <f t="shared" si="2"/>
        <v>9</v>
      </c>
      <c r="D69" s="37">
        <f>IF(MOD(DEBUG_MASK!B69,8),0,1)</f>
        <v>0</v>
      </c>
      <c r="E69" s="37" t="str">
        <f>IF(D69=1,_xlfn.CONCAT(DEBUG_MASK!D61:D68),"")</f>
        <v/>
      </c>
      <c r="F69" s="37" t="str" cm="1">
        <f t="array" aca="1" ref="F69" ca="1">IF(D69=1,RIGHT(SUM(VALUE(MID(E69&amp;"1",ROW(INDIRECT("1:"&amp;LEN(E69&amp;"1"))),1))*10^(ROW(INDIRECT("1:"&amp;LEN(E69&amp;"1")))-1)),LEN(E69)),"")</f>
        <v/>
      </c>
      <c r="G69" s="37" t="str">
        <f t="shared" si="3"/>
        <v/>
      </c>
    </row>
    <row r="70" spans="2:7" x14ac:dyDescent="0.25">
      <c r="B70">
        <f>Table2[[#This Row],[DISABLE=1]]</f>
        <v>0</v>
      </c>
      <c r="C70">
        <f t="shared" si="2"/>
        <v>9</v>
      </c>
      <c r="D70" s="37">
        <f>IF(MOD(DEBUG_MASK!B70,8),0,1)</f>
        <v>0</v>
      </c>
      <c r="E70" s="37" t="str">
        <f>IF(D70=1,_xlfn.CONCAT(DEBUG_MASK!D62:D69),"")</f>
        <v/>
      </c>
      <c r="F70" s="37" t="str" cm="1">
        <f t="array" aca="1" ref="F70" ca="1">IF(D70=1,RIGHT(SUM(VALUE(MID(E70&amp;"1",ROW(INDIRECT("1:"&amp;LEN(E70&amp;"1"))),1))*10^(ROW(INDIRECT("1:"&amp;LEN(E70&amp;"1")))-1)),LEN(E70)),"")</f>
        <v/>
      </c>
      <c r="G70" s="37" t="str">
        <f t="shared" si="3"/>
        <v/>
      </c>
    </row>
    <row r="71" spans="2:7" x14ac:dyDescent="0.25">
      <c r="B71">
        <f>Table2[[#This Row],[DISABLE=1]]</f>
        <v>0</v>
      </c>
      <c r="C71">
        <f t="shared" si="2"/>
        <v>9</v>
      </c>
      <c r="D71" s="37">
        <f>IF(MOD(DEBUG_MASK!B71,8),0,1)</f>
        <v>0</v>
      </c>
      <c r="E71" s="37" t="str">
        <f>IF(D71=1,_xlfn.CONCAT(DEBUG_MASK!D63:D70),"")</f>
        <v/>
      </c>
      <c r="F71" s="37" t="str" cm="1">
        <f t="array" aca="1" ref="F71" ca="1">IF(D71=1,RIGHT(SUM(VALUE(MID(E71&amp;"1",ROW(INDIRECT("1:"&amp;LEN(E71&amp;"1"))),1))*10^(ROW(INDIRECT("1:"&amp;LEN(E71&amp;"1")))-1)),LEN(E71)),"")</f>
        <v/>
      </c>
      <c r="G71" s="37" t="str">
        <f t="shared" si="3"/>
        <v/>
      </c>
    </row>
    <row r="72" spans="2:7" x14ac:dyDescent="0.25">
      <c r="B72">
        <f>Table2[[#This Row],[DISABLE=1]]</f>
        <v>0</v>
      </c>
      <c r="C72">
        <f t="shared" si="2"/>
        <v>9</v>
      </c>
      <c r="D72" s="37">
        <f>IF(MOD(DEBUG_MASK!B72,8),0,1)</f>
        <v>0</v>
      </c>
      <c r="E72" s="37" t="str">
        <f>IF(D72=1,_xlfn.CONCAT(DEBUG_MASK!D64:D71),"")</f>
        <v/>
      </c>
      <c r="F72" s="37" t="str" cm="1">
        <f t="array" aca="1" ref="F72" ca="1">IF(D72=1,RIGHT(SUM(VALUE(MID(E72&amp;"1",ROW(INDIRECT("1:"&amp;LEN(E72&amp;"1"))),1))*10^(ROW(INDIRECT("1:"&amp;LEN(E72&amp;"1")))-1)),LEN(E72)),"")</f>
        <v/>
      </c>
      <c r="G72" s="37" t="str">
        <f t="shared" si="3"/>
        <v/>
      </c>
    </row>
    <row r="73" spans="2:7" x14ac:dyDescent="0.25">
      <c r="B73">
        <f>Table2[[#This Row],[DISABLE=1]]</f>
        <v>0</v>
      </c>
      <c r="C73">
        <f t="shared" si="2"/>
        <v>9</v>
      </c>
      <c r="D73" s="37">
        <f>IF(MOD(DEBUG_MASK!B73,8),0,1)</f>
        <v>0</v>
      </c>
      <c r="E73" s="37" t="str">
        <f>IF(D73=1,_xlfn.CONCAT(DEBUG_MASK!D65:D72),"")</f>
        <v/>
      </c>
      <c r="F73" s="37" t="str" cm="1">
        <f t="array" aca="1" ref="F73" ca="1">IF(D73=1,RIGHT(SUM(VALUE(MID(E73&amp;"1",ROW(INDIRECT("1:"&amp;LEN(E73&amp;"1"))),1))*10^(ROW(INDIRECT("1:"&amp;LEN(E73&amp;"1")))-1)),LEN(E73)),"")</f>
        <v/>
      </c>
      <c r="G73" s="37" t="str">
        <f t="shared" si="3"/>
        <v/>
      </c>
    </row>
    <row r="74" spans="2:7" x14ac:dyDescent="0.25">
      <c r="B74">
        <f>Table2[[#This Row],[DISABLE=1]]</f>
        <v>1</v>
      </c>
      <c r="C74">
        <f t="shared" si="2"/>
        <v>10</v>
      </c>
      <c r="D74" s="37">
        <f>IF(MOD(DEBUG_MASK!B74,8),0,1)</f>
        <v>1</v>
      </c>
      <c r="E74" s="37" t="str">
        <f>IF(D74=1,_xlfn.CONCAT(DEBUG_MASK!D66:D73),"")</f>
        <v>00000000</v>
      </c>
      <c r="F74" s="37" t="str" cm="1">
        <f t="array" aca="1" ref="F74" ca="1">IF(D74=1,RIGHT(SUM(VALUE(MID(E74&amp;"1",ROW(INDIRECT("1:"&amp;LEN(E74&amp;"1"))),1))*10^(ROW(INDIRECT("1:"&amp;LEN(E74&amp;"1")))-1)),LEN(E74)),"")</f>
        <v>00000000</v>
      </c>
      <c r="G74" s="37" t="str">
        <f t="shared" ca="1" si="3"/>
        <v>00</v>
      </c>
    </row>
    <row r="75" spans="2:7" x14ac:dyDescent="0.25">
      <c r="B75">
        <f>Table2[[#This Row],[DISABLE=1]]</f>
        <v>1</v>
      </c>
      <c r="C75">
        <f t="shared" si="2"/>
        <v>10</v>
      </c>
      <c r="D75" s="37">
        <f>IF(MOD(DEBUG_MASK!B75,8),0,1)</f>
        <v>0</v>
      </c>
      <c r="E75" s="37" t="str">
        <f>IF(D75=1,_xlfn.CONCAT(DEBUG_MASK!D67:D74),"")</f>
        <v/>
      </c>
      <c r="F75" s="37" t="str" cm="1">
        <f t="array" aca="1" ref="F75" ca="1">IF(D75=1,RIGHT(SUM(VALUE(MID(E75&amp;"1",ROW(INDIRECT("1:"&amp;LEN(E75&amp;"1"))),1))*10^(ROW(INDIRECT("1:"&amp;LEN(E75&amp;"1")))-1)),LEN(E75)),"")</f>
        <v/>
      </c>
      <c r="G75" s="37" t="str">
        <f t="shared" si="3"/>
        <v/>
      </c>
    </row>
    <row r="76" spans="2:7" x14ac:dyDescent="0.25">
      <c r="B76">
        <f>Table2[[#This Row],[DISABLE=1]]</f>
        <v>1</v>
      </c>
      <c r="C76">
        <f t="shared" si="2"/>
        <v>10</v>
      </c>
      <c r="D76" s="37">
        <f>IF(MOD(DEBUG_MASK!B76,8),0,1)</f>
        <v>0</v>
      </c>
      <c r="E76" s="37" t="str">
        <f>IF(D76=1,_xlfn.CONCAT(DEBUG_MASK!D68:D75),"")</f>
        <v/>
      </c>
      <c r="F76" s="37" t="str" cm="1">
        <f t="array" aca="1" ref="F76" ca="1">IF(D76=1,RIGHT(SUM(VALUE(MID(E76&amp;"1",ROW(INDIRECT("1:"&amp;LEN(E76&amp;"1"))),1))*10^(ROW(INDIRECT("1:"&amp;LEN(E76&amp;"1")))-1)),LEN(E76)),"")</f>
        <v/>
      </c>
      <c r="G76" s="37" t="str">
        <f t="shared" si="3"/>
        <v/>
      </c>
    </row>
    <row r="77" spans="2:7" x14ac:dyDescent="0.25">
      <c r="B77">
        <f>Table2[[#This Row],[DISABLE=1]]</f>
        <v>0</v>
      </c>
      <c r="C77">
        <f t="shared" si="2"/>
        <v>10</v>
      </c>
      <c r="D77" s="37">
        <f>IF(MOD(DEBUG_MASK!B77,8),0,1)</f>
        <v>0</v>
      </c>
      <c r="E77" s="37" t="str">
        <f>IF(D77=1,_xlfn.CONCAT(DEBUG_MASK!D69:D76),"")</f>
        <v/>
      </c>
      <c r="F77" s="37" t="str" cm="1">
        <f t="array" aca="1" ref="F77" ca="1">IF(D77=1,RIGHT(SUM(VALUE(MID(E77&amp;"1",ROW(INDIRECT("1:"&amp;LEN(E77&amp;"1"))),1))*10^(ROW(INDIRECT("1:"&amp;LEN(E77&amp;"1")))-1)),LEN(E77)),"")</f>
        <v/>
      </c>
      <c r="G77" s="37" t="str">
        <f t="shared" si="3"/>
        <v/>
      </c>
    </row>
    <row r="78" spans="2:7" x14ac:dyDescent="0.25">
      <c r="B78">
        <f>Table2[[#This Row],[DISABLE=1]]</f>
        <v>0</v>
      </c>
      <c r="C78">
        <f t="shared" si="2"/>
        <v>10</v>
      </c>
      <c r="D78" s="37">
        <f>IF(MOD(DEBUG_MASK!B78,8),0,1)</f>
        <v>0</v>
      </c>
      <c r="E78" s="37" t="str">
        <f>IF(D78=1,_xlfn.CONCAT(DEBUG_MASK!D70:D77),"")</f>
        <v/>
      </c>
      <c r="F78" s="37" t="str" cm="1">
        <f t="array" aca="1" ref="F78" ca="1">IF(D78=1,RIGHT(SUM(VALUE(MID(E78&amp;"1",ROW(INDIRECT("1:"&amp;LEN(E78&amp;"1"))),1))*10^(ROW(INDIRECT("1:"&amp;LEN(E78&amp;"1")))-1)),LEN(E78)),"")</f>
        <v/>
      </c>
      <c r="G78" s="37" t="str">
        <f t="shared" si="3"/>
        <v/>
      </c>
    </row>
    <row r="79" spans="2:7" x14ac:dyDescent="0.25">
      <c r="B79">
        <f>Table2[[#This Row],[DISABLE=1]]</f>
        <v>0</v>
      </c>
      <c r="C79">
        <f t="shared" si="2"/>
        <v>10</v>
      </c>
      <c r="D79" s="37">
        <f>IF(MOD(DEBUG_MASK!B79,8),0,1)</f>
        <v>0</v>
      </c>
      <c r="E79" s="37" t="str">
        <f>IF(D79=1,_xlfn.CONCAT(DEBUG_MASK!D71:D78),"")</f>
        <v/>
      </c>
      <c r="F79" s="37" t="str" cm="1">
        <f t="array" aca="1" ref="F79" ca="1">IF(D79=1,RIGHT(SUM(VALUE(MID(E79&amp;"1",ROW(INDIRECT("1:"&amp;LEN(E79&amp;"1"))),1))*10^(ROW(INDIRECT("1:"&amp;LEN(E79&amp;"1")))-1)),LEN(E79)),"")</f>
        <v/>
      </c>
      <c r="G79" s="37" t="str">
        <f t="shared" si="3"/>
        <v/>
      </c>
    </row>
    <row r="80" spans="2:7" x14ac:dyDescent="0.25">
      <c r="B80">
        <f>Table2[[#This Row],[DISABLE=1]]</f>
        <v>1</v>
      </c>
      <c r="C80">
        <f t="shared" si="2"/>
        <v>10</v>
      </c>
      <c r="D80" s="37">
        <f>IF(MOD(DEBUG_MASK!B80,8),0,1)</f>
        <v>0</v>
      </c>
      <c r="E80" s="37" t="str">
        <f>IF(D80=1,_xlfn.CONCAT(DEBUG_MASK!D72:D79),"")</f>
        <v/>
      </c>
      <c r="F80" s="37" t="str" cm="1">
        <f t="array" aca="1" ref="F80" ca="1">IF(D80=1,RIGHT(SUM(VALUE(MID(E80&amp;"1",ROW(INDIRECT("1:"&amp;LEN(E80&amp;"1"))),1))*10^(ROW(INDIRECT("1:"&amp;LEN(E80&amp;"1")))-1)),LEN(E80)),"")</f>
        <v/>
      </c>
      <c r="G80" s="37" t="str">
        <f t="shared" si="3"/>
        <v/>
      </c>
    </row>
    <row r="81" spans="2:7" x14ac:dyDescent="0.25">
      <c r="B81">
        <f>Table2[[#This Row],[DISABLE=1]]</f>
        <v>1</v>
      </c>
      <c r="C81">
        <f t="shared" si="2"/>
        <v>10</v>
      </c>
      <c r="D81" s="37">
        <f>IF(MOD(DEBUG_MASK!B81,8),0,1)</f>
        <v>0</v>
      </c>
      <c r="E81" s="37" t="str">
        <f>IF(D81=1,_xlfn.CONCAT(DEBUG_MASK!D73:D80),"")</f>
        <v/>
      </c>
      <c r="F81" s="37" t="str" cm="1">
        <f t="array" aca="1" ref="F81" ca="1">IF(D81=1,RIGHT(SUM(VALUE(MID(E81&amp;"1",ROW(INDIRECT("1:"&amp;LEN(E81&amp;"1"))),1))*10^(ROW(INDIRECT("1:"&amp;LEN(E81&amp;"1")))-1)),LEN(E81)),"")</f>
        <v/>
      </c>
      <c r="G81" s="37" t="str">
        <f t="shared" si="3"/>
        <v/>
      </c>
    </row>
    <row r="82" spans="2:7" x14ac:dyDescent="0.25">
      <c r="B82">
        <f>Table2[[#This Row],[DISABLE=1]]</f>
        <v>1</v>
      </c>
      <c r="C82">
        <f t="shared" si="2"/>
        <v>11</v>
      </c>
      <c r="D82" s="37">
        <f>IF(MOD(DEBUG_MASK!B82,8),0,1)</f>
        <v>1</v>
      </c>
      <c r="E82" s="37" t="str">
        <f>IF(D82=1,_xlfn.CONCAT(DEBUG_MASK!D74:D81),"")</f>
        <v>11100011</v>
      </c>
      <c r="F82" s="37" t="str" cm="1">
        <f t="array" aca="1" ref="F82" ca="1">IF(D82=1,RIGHT(SUM(VALUE(MID(E82&amp;"1",ROW(INDIRECT("1:"&amp;LEN(E82&amp;"1"))),1))*10^(ROW(INDIRECT("1:"&amp;LEN(E82&amp;"1")))-1)),LEN(E82)),"")</f>
        <v>11000111</v>
      </c>
      <c r="G82" s="37" t="str">
        <f t="shared" ca="1" si="3"/>
        <v>C7</v>
      </c>
    </row>
    <row r="83" spans="2:7" x14ac:dyDescent="0.25">
      <c r="B83">
        <f>Table2[[#This Row],[DISABLE=1]]</f>
        <v>1</v>
      </c>
      <c r="C83">
        <f t="shared" si="2"/>
        <v>11</v>
      </c>
      <c r="D83" s="37">
        <f>IF(MOD(DEBUG_MASK!B83,8),0,1)</f>
        <v>0</v>
      </c>
      <c r="E83" s="37" t="str">
        <f>IF(D83=1,_xlfn.CONCAT(DEBUG_MASK!D75:D82),"")</f>
        <v/>
      </c>
      <c r="F83" s="37" t="str" cm="1">
        <f t="array" aca="1" ref="F83" ca="1">IF(D83=1,RIGHT(SUM(VALUE(MID(E83&amp;"1",ROW(INDIRECT("1:"&amp;LEN(E83&amp;"1"))),1))*10^(ROW(INDIRECT("1:"&amp;LEN(E83&amp;"1")))-1)),LEN(E83)),"")</f>
        <v/>
      </c>
      <c r="G83" s="37" t="str">
        <f t="shared" si="3"/>
        <v/>
      </c>
    </row>
    <row r="84" spans="2:7" x14ac:dyDescent="0.25">
      <c r="B84">
        <f>Table2[[#This Row],[DISABLE=1]]</f>
        <v>1</v>
      </c>
      <c r="C84">
        <f t="shared" si="2"/>
        <v>11</v>
      </c>
      <c r="D84" s="37">
        <f>IF(MOD(DEBUG_MASK!B84,8),0,1)</f>
        <v>0</v>
      </c>
      <c r="E84" s="37" t="str">
        <f>IF(D84=1,_xlfn.CONCAT(DEBUG_MASK!D76:D83),"")</f>
        <v/>
      </c>
      <c r="F84" s="37" t="str" cm="1">
        <f t="array" aca="1" ref="F84" ca="1">IF(D84=1,RIGHT(SUM(VALUE(MID(E84&amp;"1",ROW(INDIRECT("1:"&amp;LEN(E84&amp;"1"))),1))*10^(ROW(INDIRECT("1:"&amp;LEN(E84&amp;"1")))-1)),LEN(E84)),"")</f>
        <v/>
      </c>
      <c r="G84" s="37" t="str">
        <f t="shared" si="3"/>
        <v/>
      </c>
    </row>
    <row r="85" spans="2:7" x14ac:dyDescent="0.25">
      <c r="B85">
        <f>Table2[[#This Row],[DISABLE=1]]</f>
        <v>1</v>
      </c>
      <c r="C85">
        <f t="shared" si="2"/>
        <v>11</v>
      </c>
      <c r="D85" s="37">
        <f>IF(MOD(DEBUG_MASK!B85,8),0,1)</f>
        <v>0</v>
      </c>
      <c r="E85" s="37" t="str">
        <f>IF(D85=1,_xlfn.CONCAT(DEBUG_MASK!D77:D84),"")</f>
        <v/>
      </c>
      <c r="F85" s="37" t="str" cm="1">
        <f t="array" aca="1" ref="F85" ca="1">IF(D85=1,RIGHT(SUM(VALUE(MID(E85&amp;"1",ROW(INDIRECT("1:"&amp;LEN(E85&amp;"1"))),1))*10^(ROW(INDIRECT("1:"&amp;LEN(E85&amp;"1")))-1)),LEN(E85)),"")</f>
        <v/>
      </c>
      <c r="G85" s="37" t="str">
        <f t="shared" si="3"/>
        <v/>
      </c>
    </row>
    <row r="86" spans="2:7" x14ac:dyDescent="0.25">
      <c r="B86">
        <f>Table2[[#This Row],[DISABLE=1]]</f>
        <v>0</v>
      </c>
      <c r="C86">
        <f t="shared" si="2"/>
        <v>11</v>
      </c>
      <c r="D86" s="37">
        <f>IF(MOD(DEBUG_MASK!B86,8),0,1)</f>
        <v>0</v>
      </c>
      <c r="E86" s="37" t="str">
        <f>IF(D86=1,_xlfn.CONCAT(DEBUG_MASK!D78:D85),"")</f>
        <v/>
      </c>
      <c r="F86" s="37" t="str" cm="1">
        <f t="array" aca="1" ref="F86" ca="1">IF(D86=1,RIGHT(SUM(VALUE(MID(E86&amp;"1",ROW(INDIRECT("1:"&amp;LEN(E86&amp;"1"))),1))*10^(ROW(INDIRECT("1:"&amp;LEN(E86&amp;"1")))-1)),LEN(E86)),"")</f>
        <v/>
      </c>
      <c r="G86" s="37" t="str">
        <f t="shared" si="3"/>
        <v/>
      </c>
    </row>
    <row r="87" spans="2:7" x14ac:dyDescent="0.25">
      <c r="B87">
        <f>Table2[[#This Row],[DISABLE=1]]</f>
        <v>0</v>
      </c>
      <c r="C87">
        <f t="shared" si="2"/>
        <v>11</v>
      </c>
      <c r="D87" s="37">
        <f>IF(MOD(DEBUG_MASK!B87,8),0,1)</f>
        <v>0</v>
      </c>
      <c r="E87" s="37" t="str">
        <f>IF(D87=1,_xlfn.CONCAT(DEBUG_MASK!D79:D86),"")</f>
        <v/>
      </c>
      <c r="F87" s="37" t="str" cm="1">
        <f t="array" aca="1" ref="F87" ca="1">IF(D87=1,RIGHT(SUM(VALUE(MID(E87&amp;"1",ROW(INDIRECT("1:"&amp;LEN(E87&amp;"1"))),1))*10^(ROW(INDIRECT("1:"&amp;LEN(E87&amp;"1")))-1)),LEN(E87)),"")</f>
        <v/>
      </c>
      <c r="G87" s="37" t="str">
        <f t="shared" si="3"/>
        <v/>
      </c>
    </row>
    <row r="88" spans="2:7" x14ac:dyDescent="0.25">
      <c r="B88">
        <f>Table2[[#This Row],[DISABLE=1]]</f>
        <v>0</v>
      </c>
      <c r="C88">
        <f t="shared" si="2"/>
        <v>11</v>
      </c>
      <c r="D88" s="37">
        <f>IF(MOD(DEBUG_MASK!B88,8),0,1)</f>
        <v>0</v>
      </c>
      <c r="E88" s="37" t="str">
        <f>IF(D88=1,_xlfn.CONCAT(DEBUG_MASK!D80:D87),"")</f>
        <v/>
      </c>
      <c r="F88" s="37" t="str" cm="1">
        <f t="array" aca="1" ref="F88" ca="1">IF(D88=1,RIGHT(SUM(VALUE(MID(E88&amp;"1",ROW(INDIRECT("1:"&amp;LEN(E88&amp;"1"))),1))*10^(ROW(INDIRECT("1:"&amp;LEN(E88&amp;"1")))-1)),LEN(E88)),"")</f>
        <v/>
      </c>
      <c r="G88" s="37" t="str">
        <f t="shared" si="3"/>
        <v/>
      </c>
    </row>
    <row r="89" spans="2:7" x14ac:dyDescent="0.25">
      <c r="B89">
        <f>Table2[[#This Row],[DISABLE=1]]</f>
        <v>1</v>
      </c>
      <c r="C89">
        <f t="shared" si="2"/>
        <v>11</v>
      </c>
      <c r="D89" s="37">
        <f>IF(MOD(DEBUG_MASK!B89,8),0,1)</f>
        <v>0</v>
      </c>
      <c r="E89" s="37" t="str">
        <f>IF(D89=1,_xlfn.CONCAT(DEBUG_MASK!D81:D88),"")</f>
        <v/>
      </c>
      <c r="F89" s="37" t="str" cm="1">
        <f t="array" aca="1" ref="F89" ca="1">IF(D89=1,RIGHT(SUM(VALUE(MID(E89&amp;"1",ROW(INDIRECT("1:"&amp;LEN(E89&amp;"1"))),1))*10^(ROW(INDIRECT("1:"&amp;LEN(E89&amp;"1")))-1)),LEN(E89)),"")</f>
        <v/>
      </c>
      <c r="G89" s="37" t="str">
        <f t="shared" si="3"/>
        <v/>
      </c>
    </row>
    <row r="90" spans="2:7" x14ac:dyDescent="0.25">
      <c r="B90">
        <f>Table2[[#This Row],[DISABLE=1]]</f>
        <v>1</v>
      </c>
      <c r="C90">
        <f t="shared" si="2"/>
        <v>12</v>
      </c>
      <c r="D90" s="37">
        <f>IF(MOD(DEBUG_MASK!B90,8),0,1)</f>
        <v>1</v>
      </c>
      <c r="E90" s="37" t="str">
        <f>IF(D90=1,_xlfn.CONCAT(DEBUG_MASK!D82:D89),"")</f>
        <v>11110001</v>
      </c>
      <c r="F90" s="37" t="str" cm="1">
        <f t="array" aca="1" ref="F90" ca="1">IF(D90=1,RIGHT(SUM(VALUE(MID(E90&amp;"1",ROW(INDIRECT("1:"&amp;LEN(E90&amp;"1"))),1))*10^(ROW(INDIRECT("1:"&amp;LEN(E90&amp;"1")))-1)),LEN(E90)),"")</f>
        <v>10001111</v>
      </c>
      <c r="G90" s="37" t="str">
        <f t="shared" ca="1" si="3"/>
        <v>8F</v>
      </c>
    </row>
    <row r="91" spans="2:7" x14ac:dyDescent="0.25">
      <c r="B91">
        <f>Table2[[#This Row],[DISABLE=1]]</f>
        <v>1</v>
      </c>
      <c r="C91">
        <f t="shared" si="2"/>
        <v>12</v>
      </c>
      <c r="D91" s="37">
        <f>IF(MOD(DEBUG_MASK!B91,8),0,1)</f>
        <v>0</v>
      </c>
      <c r="E91" s="37" t="str">
        <f>IF(D91=1,_xlfn.CONCAT(DEBUG_MASK!D83:D90),"")</f>
        <v/>
      </c>
      <c r="F91" s="37" t="str" cm="1">
        <f t="array" aca="1" ref="F91" ca="1">IF(D91=1,RIGHT(SUM(VALUE(MID(E91&amp;"1",ROW(INDIRECT("1:"&amp;LEN(E91&amp;"1"))),1))*10^(ROW(INDIRECT("1:"&amp;LEN(E91&amp;"1")))-1)),LEN(E91)),"")</f>
        <v/>
      </c>
      <c r="G91" s="37" t="str">
        <f t="shared" si="3"/>
        <v/>
      </c>
    </row>
    <row r="92" spans="2:7" x14ac:dyDescent="0.25">
      <c r="B92">
        <f>Table2[[#This Row],[DISABLE=1]]</f>
        <v>1</v>
      </c>
      <c r="C92">
        <f t="shared" si="2"/>
        <v>12</v>
      </c>
      <c r="D92" s="37">
        <f>IF(MOD(DEBUG_MASK!B92,8),0,1)</f>
        <v>0</v>
      </c>
      <c r="E92" s="37" t="str">
        <f>IF(D92=1,_xlfn.CONCAT(DEBUG_MASK!D84:D91),"")</f>
        <v/>
      </c>
      <c r="F92" s="37" t="str" cm="1">
        <f t="array" aca="1" ref="F92" ca="1">IF(D92=1,RIGHT(SUM(VALUE(MID(E92&amp;"1",ROW(INDIRECT("1:"&amp;LEN(E92&amp;"1"))),1))*10^(ROW(INDIRECT("1:"&amp;LEN(E92&amp;"1")))-1)),LEN(E92)),"")</f>
        <v/>
      </c>
      <c r="G92" s="37" t="str">
        <f t="shared" si="3"/>
        <v/>
      </c>
    </row>
    <row r="93" spans="2:7" x14ac:dyDescent="0.25">
      <c r="B93">
        <f>Table2[[#This Row],[DISABLE=1]]</f>
        <v>1</v>
      </c>
      <c r="C93">
        <f t="shared" si="2"/>
        <v>12</v>
      </c>
      <c r="D93" s="37">
        <f>IF(MOD(DEBUG_MASK!B93,8),0,1)</f>
        <v>0</v>
      </c>
      <c r="E93" s="37" t="str">
        <f>IF(D93=1,_xlfn.CONCAT(DEBUG_MASK!D85:D92),"")</f>
        <v/>
      </c>
      <c r="F93" s="37" t="str" cm="1">
        <f t="array" aca="1" ref="F93" ca="1">IF(D93=1,RIGHT(SUM(VALUE(MID(E93&amp;"1",ROW(INDIRECT("1:"&amp;LEN(E93&amp;"1"))),1))*10^(ROW(INDIRECT("1:"&amp;LEN(E93&amp;"1")))-1)),LEN(E93)),"")</f>
        <v/>
      </c>
      <c r="G93" s="37" t="str">
        <f t="shared" si="3"/>
        <v/>
      </c>
    </row>
    <row r="94" spans="2:7" x14ac:dyDescent="0.25">
      <c r="B94">
        <f>Table2[[#This Row],[DISABLE=1]]</f>
        <v>1</v>
      </c>
      <c r="C94">
        <f t="shared" si="2"/>
        <v>12</v>
      </c>
      <c r="D94" s="37">
        <f>IF(MOD(DEBUG_MASK!B94,8),0,1)</f>
        <v>0</v>
      </c>
      <c r="E94" s="37" t="str">
        <f>IF(D94=1,_xlfn.CONCAT(DEBUG_MASK!D86:D93),"")</f>
        <v/>
      </c>
      <c r="F94" s="37" t="str" cm="1">
        <f t="array" aca="1" ref="F94" ca="1">IF(D94=1,RIGHT(SUM(VALUE(MID(E94&amp;"1",ROW(INDIRECT("1:"&amp;LEN(E94&amp;"1"))),1))*10^(ROW(INDIRECT("1:"&amp;LEN(E94&amp;"1")))-1)),LEN(E94)),"")</f>
        <v/>
      </c>
      <c r="G94" s="37" t="str">
        <f t="shared" si="3"/>
        <v/>
      </c>
    </row>
    <row r="95" spans="2:7" x14ac:dyDescent="0.25">
      <c r="B95">
        <f>Table2[[#This Row],[DISABLE=1]]</f>
        <v>1</v>
      </c>
      <c r="C95">
        <f t="shared" si="2"/>
        <v>12</v>
      </c>
      <c r="D95" s="37">
        <f>IF(MOD(DEBUG_MASK!B95,8),0,1)</f>
        <v>0</v>
      </c>
      <c r="E95" s="37" t="str">
        <f>IF(D95=1,_xlfn.CONCAT(DEBUG_MASK!D87:D94),"")</f>
        <v/>
      </c>
      <c r="F95" s="37" t="str" cm="1">
        <f t="array" aca="1" ref="F95" ca="1">IF(D95=1,RIGHT(SUM(VALUE(MID(E95&amp;"1",ROW(INDIRECT("1:"&amp;LEN(E95&amp;"1"))),1))*10^(ROW(INDIRECT("1:"&amp;LEN(E95&amp;"1")))-1)),LEN(E95)),"")</f>
        <v/>
      </c>
      <c r="G95" s="37" t="str">
        <f t="shared" si="3"/>
        <v/>
      </c>
    </row>
    <row r="96" spans="2:7" x14ac:dyDescent="0.25">
      <c r="B96">
        <f>Table2[[#This Row],[DISABLE=1]]</f>
        <v>0</v>
      </c>
      <c r="C96">
        <f t="shared" si="2"/>
        <v>12</v>
      </c>
      <c r="D96" s="37">
        <f>IF(MOD(DEBUG_MASK!B96,8),0,1)</f>
        <v>0</v>
      </c>
      <c r="E96" s="37" t="str">
        <f>IF(D96=1,_xlfn.CONCAT(DEBUG_MASK!D88:D95),"")</f>
        <v/>
      </c>
      <c r="F96" s="37" t="str" cm="1">
        <f t="array" aca="1" ref="F96" ca="1">IF(D96=1,RIGHT(SUM(VALUE(MID(E96&amp;"1",ROW(INDIRECT("1:"&amp;LEN(E96&amp;"1"))),1))*10^(ROW(INDIRECT("1:"&amp;LEN(E96&amp;"1")))-1)),LEN(E96)),"")</f>
        <v/>
      </c>
      <c r="G96" s="37" t="str">
        <f t="shared" si="3"/>
        <v/>
      </c>
    </row>
    <row r="97" spans="2:7" x14ac:dyDescent="0.25">
      <c r="B97">
        <f>Table2[[#This Row],[DISABLE=1]]</f>
        <v>0</v>
      </c>
      <c r="C97">
        <f t="shared" si="2"/>
        <v>12</v>
      </c>
      <c r="D97" s="37">
        <f>IF(MOD(DEBUG_MASK!B97,8),0,1)</f>
        <v>0</v>
      </c>
      <c r="E97" s="37" t="str">
        <f>IF(D97=1,_xlfn.CONCAT(DEBUG_MASK!D89:D96),"")</f>
        <v/>
      </c>
      <c r="F97" s="37" t="str" cm="1">
        <f t="array" aca="1" ref="F97" ca="1">IF(D97=1,RIGHT(SUM(VALUE(MID(E97&amp;"1",ROW(INDIRECT("1:"&amp;LEN(E97&amp;"1"))),1))*10^(ROW(INDIRECT("1:"&amp;LEN(E97&amp;"1")))-1)),LEN(E97)),"")</f>
        <v/>
      </c>
      <c r="G97" s="37" t="str">
        <f t="shared" si="3"/>
        <v/>
      </c>
    </row>
    <row r="98" spans="2:7" x14ac:dyDescent="0.25">
      <c r="B98">
        <f>Table2[[#This Row],[DISABLE=1]]</f>
        <v>1</v>
      </c>
      <c r="C98">
        <f t="shared" si="2"/>
        <v>13</v>
      </c>
      <c r="D98" s="37">
        <f>IF(MOD(DEBUG_MASK!B98,8),0,1)</f>
        <v>1</v>
      </c>
      <c r="E98" s="37" t="str">
        <f>IF(D98=1,_xlfn.CONCAT(DEBUG_MASK!D90:D97),"")</f>
        <v>11111100</v>
      </c>
      <c r="F98" s="37" t="str" cm="1">
        <f t="array" aca="1" ref="F98" ca="1">IF(D98=1,RIGHT(SUM(VALUE(MID(E98&amp;"1",ROW(INDIRECT("1:"&amp;LEN(E98&amp;"1"))),1))*10^(ROW(INDIRECT("1:"&amp;LEN(E98&amp;"1")))-1)),LEN(E98)),"")</f>
        <v>00111111</v>
      </c>
      <c r="G98" s="37" t="str">
        <f t="shared" ca="1" si="3"/>
        <v>3F</v>
      </c>
    </row>
    <row r="99" spans="2:7" x14ac:dyDescent="0.25">
      <c r="B99">
        <f>Table2[[#This Row],[DISABLE=1]]</f>
        <v>1</v>
      </c>
      <c r="C99">
        <f t="shared" si="2"/>
        <v>13</v>
      </c>
      <c r="D99" s="37">
        <f>IF(MOD(DEBUG_MASK!B99,8),0,1)</f>
        <v>0</v>
      </c>
      <c r="E99" s="37" t="str">
        <f>IF(D99=1,_xlfn.CONCAT(DEBUG_MASK!D91:D98),"")</f>
        <v/>
      </c>
      <c r="F99" s="37" t="str" cm="1">
        <f t="array" aca="1" ref="F99" ca="1">IF(D99=1,RIGHT(SUM(VALUE(MID(E99&amp;"1",ROW(INDIRECT("1:"&amp;LEN(E99&amp;"1"))),1))*10^(ROW(INDIRECT("1:"&amp;LEN(E99&amp;"1")))-1)),LEN(E99)),"")</f>
        <v/>
      </c>
      <c r="G99" s="37" t="str">
        <f t="shared" si="3"/>
        <v/>
      </c>
    </row>
    <row r="100" spans="2:7" x14ac:dyDescent="0.25">
      <c r="B100">
        <f>Table2[[#This Row],[DISABLE=1]]</f>
        <v>1</v>
      </c>
      <c r="C100">
        <f t="shared" si="2"/>
        <v>13</v>
      </c>
      <c r="D100" s="37">
        <f>IF(MOD(DEBUG_MASK!B100,8),0,1)</f>
        <v>0</v>
      </c>
      <c r="E100" s="37" t="str">
        <f>IF(D100=1,_xlfn.CONCAT(DEBUG_MASK!D92:D99),"")</f>
        <v/>
      </c>
      <c r="F100" s="37" t="str" cm="1">
        <f t="array" aca="1" ref="F100" ca="1">IF(D100=1,RIGHT(SUM(VALUE(MID(E100&amp;"1",ROW(INDIRECT("1:"&amp;LEN(E100&amp;"1"))),1))*10^(ROW(INDIRECT("1:"&amp;LEN(E100&amp;"1")))-1)),LEN(E100)),"")</f>
        <v/>
      </c>
      <c r="G100" s="37" t="str">
        <f t="shared" si="3"/>
        <v/>
      </c>
    </row>
    <row r="101" spans="2:7" x14ac:dyDescent="0.25">
      <c r="B101">
        <f>Table2[[#This Row],[DISABLE=1]]</f>
        <v>1</v>
      </c>
      <c r="C101">
        <f t="shared" si="2"/>
        <v>13</v>
      </c>
      <c r="D101" s="37">
        <f>IF(MOD(DEBUG_MASK!B101,8),0,1)</f>
        <v>0</v>
      </c>
      <c r="E101" s="37" t="str">
        <f>IF(D101=1,_xlfn.CONCAT(DEBUG_MASK!D93:D100),"")</f>
        <v/>
      </c>
      <c r="F101" s="37" t="str" cm="1">
        <f t="array" aca="1" ref="F101" ca="1">IF(D101=1,RIGHT(SUM(VALUE(MID(E101&amp;"1",ROW(INDIRECT("1:"&amp;LEN(E101&amp;"1"))),1))*10^(ROW(INDIRECT("1:"&amp;LEN(E101&amp;"1")))-1)),LEN(E101)),"")</f>
        <v/>
      </c>
      <c r="G101" s="37" t="str">
        <f t="shared" si="3"/>
        <v/>
      </c>
    </row>
    <row r="102" spans="2:7" x14ac:dyDescent="0.25">
      <c r="B102">
        <f>Table2[[#This Row],[DISABLE=1]]</f>
        <v>1</v>
      </c>
      <c r="C102">
        <f t="shared" si="2"/>
        <v>13</v>
      </c>
      <c r="D102" s="37">
        <f>IF(MOD(DEBUG_MASK!B102,8),0,1)</f>
        <v>0</v>
      </c>
      <c r="E102" s="37" t="str">
        <f>IF(D102=1,_xlfn.CONCAT(DEBUG_MASK!D94:D101),"")</f>
        <v/>
      </c>
      <c r="F102" s="37" t="str" cm="1">
        <f t="array" aca="1" ref="F102" ca="1">IF(D102=1,RIGHT(SUM(VALUE(MID(E102&amp;"1",ROW(INDIRECT("1:"&amp;LEN(E102&amp;"1"))),1))*10^(ROW(INDIRECT("1:"&amp;LEN(E102&amp;"1")))-1)),LEN(E102)),"")</f>
        <v/>
      </c>
      <c r="G102" s="37" t="str">
        <f t="shared" si="3"/>
        <v/>
      </c>
    </row>
    <row r="103" spans="2:7" x14ac:dyDescent="0.25">
      <c r="B103">
        <f>Table2[[#This Row],[DISABLE=1]]</f>
        <v>1</v>
      </c>
      <c r="C103">
        <f t="shared" si="2"/>
        <v>13</v>
      </c>
      <c r="D103" s="37">
        <f>IF(MOD(DEBUG_MASK!B103,8),0,1)</f>
        <v>0</v>
      </c>
      <c r="E103" s="37" t="str">
        <f>IF(D103=1,_xlfn.CONCAT(DEBUG_MASK!D95:D102),"")</f>
        <v/>
      </c>
      <c r="F103" s="37" t="str" cm="1">
        <f t="array" aca="1" ref="F103" ca="1">IF(D103=1,RIGHT(SUM(VALUE(MID(E103&amp;"1",ROW(INDIRECT("1:"&amp;LEN(E103&amp;"1"))),1))*10^(ROW(INDIRECT("1:"&amp;LEN(E103&amp;"1")))-1)),LEN(E103)),"")</f>
        <v/>
      </c>
      <c r="G103" s="37" t="str">
        <f t="shared" si="3"/>
        <v/>
      </c>
    </row>
    <row r="104" spans="2:7" x14ac:dyDescent="0.25">
      <c r="B104">
        <f>Table2[[#This Row],[DISABLE=1]]</f>
        <v>1</v>
      </c>
      <c r="C104">
        <f t="shared" si="2"/>
        <v>13</v>
      </c>
      <c r="D104" s="37">
        <f>IF(MOD(DEBUG_MASK!B104,8),0,1)</f>
        <v>0</v>
      </c>
      <c r="E104" s="37" t="str">
        <f>IF(D104=1,_xlfn.CONCAT(DEBUG_MASK!D96:D103),"")</f>
        <v/>
      </c>
      <c r="F104" s="37" t="str" cm="1">
        <f t="array" aca="1" ref="F104" ca="1">IF(D104=1,RIGHT(SUM(VALUE(MID(E104&amp;"1",ROW(INDIRECT("1:"&amp;LEN(E104&amp;"1"))),1))*10^(ROW(INDIRECT("1:"&amp;LEN(E104&amp;"1")))-1)),LEN(E104)),"")</f>
        <v/>
      </c>
      <c r="G104" s="37" t="str">
        <f t="shared" si="3"/>
        <v/>
      </c>
    </row>
    <row r="105" spans="2:7" x14ac:dyDescent="0.25">
      <c r="B105">
        <f>Table2[[#This Row],[DISABLE=1]]</f>
        <v>1</v>
      </c>
      <c r="C105">
        <f t="shared" si="2"/>
        <v>13</v>
      </c>
      <c r="D105" s="37">
        <f>IF(MOD(DEBUG_MASK!B105,8),0,1)</f>
        <v>0</v>
      </c>
      <c r="E105" s="37" t="str">
        <f>IF(D105=1,_xlfn.CONCAT(DEBUG_MASK!D97:D104),"")</f>
        <v/>
      </c>
      <c r="F105" s="37" t="str" cm="1">
        <f t="array" aca="1" ref="F105" ca="1">IF(D105=1,RIGHT(SUM(VALUE(MID(E105&amp;"1",ROW(INDIRECT("1:"&amp;LEN(E105&amp;"1"))),1))*10^(ROW(INDIRECT("1:"&amp;LEN(E105&amp;"1")))-1)),LEN(E105)),"")</f>
        <v/>
      </c>
      <c r="G105" s="37" t="str">
        <f t="shared" si="3"/>
        <v/>
      </c>
    </row>
    <row r="106" spans="2:7" x14ac:dyDescent="0.25">
      <c r="B106">
        <f>Table2[[#This Row],[DISABLE=1]]</f>
        <v>1</v>
      </c>
      <c r="C106">
        <f t="shared" si="2"/>
        <v>13</v>
      </c>
      <c r="D106" s="37">
        <f>IF(MOD(DEBUG_MASK!B106,8),0,1)</f>
        <v>0</v>
      </c>
      <c r="E106" s="37" t="str">
        <f>IF(D106=1,_xlfn.CONCAT(DEBUG_MASK!D98:D105),"")</f>
        <v/>
      </c>
      <c r="F106" s="37" t="str" cm="1">
        <f t="array" aca="1" ref="F106" ca="1">IF(D106=1,RIGHT(SUM(VALUE(MID(E106&amp;"1",ROW(INDIRECT("1:"&amp;LEN(E106&amp;"1"))),1))*10^(ROW(INDIRECT("1:"&amp;LEN(E106&amp;"1")))-1)),LEN(E106)),"")</f>
        <v/>
      </c>
      <c r="G106" s="37" t="str">
        <f t="shared" si="3"/>
        <v/>
      </c>
    </row>
    <row r="107" spans="2:7" x14ac:dyDescent="0.25">
      <c r="B107">
        <f>Table2[[#This Row],[DISABLE=1]]</f>
        <v>1</v>
      </c>
      <c r="C107">
        <f t="shared" si="2"/>
        <v>14</v>
      </c>
      <c r="D107" s="37">
        <f>IF(MOD(DEBUG_MASK!B107,8),0,1)</f>
        <v>1</v>
      </c>
      <c r="E107" s="37" t="str">
        <f>IF(D107=1,_xlfn.CONCAT(DEBUG_MASK!D99:D106),"")</f>
        <v>11111111</v>
      </c>
      <c r="F107" s="37" t="str" cm="1">
        <f t="array" aca="1" ref="F107" ca="1">IF(D107=1,RIGHT(SUM(VALUE(MID(E107&amp;"1",ROW(INDIRECT("1:"&amp;LEN(E107&amp;"1"))),1))*10^(ROW(INDIRECT("1:"&amp;LEN(E107&amp;"1")))-1)),LEN(E107)),"")</f>
        <v>11111111</v>
      </c>
      <c r="G107" s="37" t="str">
        <f t="shared" ca="1" si="3"/>
        <v>FF</v>
      </c>
    </row>
    <row r="108" spans="2:7" x14ac:dyDescent="0.25">
      <c r="B108">
        <f>Table2[[#This Row],[DISABLE=1]]</f>
        <v>1</v>
      </c>
      <c r="C108">
        <f t="shared" si="2"/>
        <v>14</v>
      </c>
      <c r="D108" s="37">
        <f>IF(MOD(DEBUG_MASK!B108,8),0,1)</f>
        <v>0</v>
      </c>
      <c r="E108" s="37" t="str">
        <f>IF(D108=1,_xlfn.CONCAT(DEBUG_MASK!D100:D107),"")</f>
        <v/>
      </c>
      <c r="F108" s="37" t="str" cm="1">
        <f t="array" aca="1" ref="F108" ca="1">IF(D108=1,RIGHT(SUM(VALUE(MID(E108&amp;"1",ROW(INDIRECT("1:"&amp;LEN(E108&amp;"1"))),1))*10^(ROW(INDIRECT("1:"&amp;LEN(E108&amp;"1")))-1)),LEN(E108)),"")</f>
        <v/>
      </c>
      <c r="G108" s="37" t="str">
        <f t="shared" si="3"/>
        <v/>
      </c>
    </row>
    <row r="109" spans="2:7" x14ac:dyDescent="0.25">
      <c r="B109">
        <f>Table2[[#This Row],[DISABLE=1]]</f>
        <v>1</v>
      </c>
      <c r="C109">
        <f t="shared" si="2"/>
        <v>14</v>
      </c>
      <c r="D109" s="37">
        <f>IF(MOD(DEBUG_MASK!B109,8),0,1)</f>
        <v>0</v>
      </c>
      <c r="E109" s="37" t="str">
        <f>IF(D109=1,_xlfn.CONCAT(DEBUG_MASK!D101:D108),"")</f>
        <v/>
      </c>
      <c r="F109" s="37" t="str" cm="1">
        <f t="array" aca="1" ref="F109" ca="1">IF(D109=1,RIGHT(SUM(VALUE(MID(E109&amp;"1",ROW(INDIRECT("1:"&amp;LEN(E109&amp;"1"))),1))*10^(ROW(INDIRECT("1:"&amp;LEN(E109&amp;"1")))-1)),LEN(E109)),"")</f>
        <v/>
      </c>
      <c r="G109" s="37" t="str">
        <f t="shared" si="3"/>
        <v/>
      </c>
    </row>
    <row r="110" spans="2:7" x14ac:dyDescent="0.25">
      <c r="B110">
        <f>Table2[[#This Row],[DISABLE=1]]</f>
        <v>1</v>
      </c>
      <c r="C110">
        <f t="shared" si="2"/>
        <v>14</v>
      </c>
      <c r="D110" s="37">
        <f>IF(MOD(DEBUG_MASK!B110,8),0,1)</f>
        <v>0</v>
      </c>
      <c r="E110" s="37" t="str">
        <f>IF(D110=1,_xlfn.CONCAT(DEBUG_MASK!D102:D109),"")</f>
        <v/>
      </c>
      <c r="F110" s="37" t="str" cm="1">
        <f t="array" aca="1" ref="F110" ca="1">IF(D110=1,RIGHT(SUM(VALUE(MID(E110&amp;"1",ROW(INDIRECT("1:"&amp;LEN(E110&amp;"1"))),1))*10^(ROW(INDIRECT("1:"&amp;LEN(E110&amp;"1")))-1)),LEN(E110)),"")</f>
        <v/>
      </c>
      <c r="G110" s="37" t="str">
        <f t="shared" si="3"/>
        <v/>
      </c>
    </row>
    <row r="111" spans="2:7" x14ac:dyDescent="0.25">
      <c r="B111">
        <f>Table2[[#This Row],[DISABLE=1]]</f>
        <v>1</v>
      </c>
      <c r="C111">
        <f t="shared" si="2"/>
        <v>14</v>
      </c>
      <c r="D111" s="37">
        <f>IF(MOD(DEBUG_MASK!B111,8),0,1)</f>
        <v>0</v>
      </c>
      <c r="E111" s="37" t="str">
        <f>IF(D111=1,_xlfn.CONCAT(DEBUG_MASK!D103:D110),"")</f>
        <v/>
      </c>
      <c r="F111" s="37" t="str" cm="1">
        <f t="array" aca="1" ref="F111" ca="1">IF(D111=1,RIGHT(SUM(VALUE(MID(E111&amp;"1",ROW(INDIRECT("1:"&amp;LEN(E111&amp;"1"))),1))*10^(ROW(INDIRECT("1:"&amp;LEN(E111&amp;"1")))-1)),LEN(E111)),"")</f>
        <v/>
      </c>
      <c r="G111" s="37" t="str">
        <f t="shared" si="3"/>
        <v/>
      </c>
    </row>
    <row r="112" spans="2:7" x14ac:dyDescent="0.25">
      <c r="B112">
        <f>Table2[[#This Row],[DISABLE=1]]</f>
        <v>1</v>
      </c>
      <c r="C112">
        <f t="shared" si="2"/>
        <v>14</v>
      </c>
      <c r="D112" s="37">
        <f>IF(MOD(DEBUG_MASK!B112,8),0,1)</f>
        <v>0</v>
      </c>
      <c r="E112" s="37" t="str">
        <f>IF(D112=1,_xlfn.CONCAT(DEBUG_MASK!D104:D111),"")</f>
        <v/>
      </c>
      <c r="F112" s="37" t="str" cm="1">
        <f t="array" aca="1" ref="F112" ca="1">IF(D112=1,RIGHT(SUM(VALUE(MID(E112&amp;"1",ROW(INDIRECT("1:"&amp;LEN(E112&amp;"1"))),1))*10^(ROW(INDIRECT("1:"&amp;LEN(E112&amp;"1")))-1)),LEN(E112)),"")</f>
        <v/>
      </c>
      <c r="G112" s="37" t="str">
        <f t="shared" si="3"/>
        <v/>
      </c>
    </row>
    <row r="113" spans="2:7" x14ac:dyDescent="0.25">
      <c r="B113">
        <f>Table2[[#This Row],[DISABLE=1]]</f>
        <v>0</v>
      </c>
      <c r="C113">
        <f t="shared" si="2"/>
        <v>14</v>
      </c>
      <c r="D113" s="37">
        <f>IF(MOD(DEBUG_MASK!B113,8),0,1)</f>
        <v>0</v>
      </c>
      <c r="E113" s="37" t="str">
        <f>IF(D113=1,_xlfn.CONCAT(DEBUG_MASK!D105:D112),"")</f>
        <v/>
      </c>
      <c r="F113" s="37" t="str" cm="1">
        <f t="array" aca="1" ref="F113" ca="1">IF(D113=1,RIGHT(SUM(VALUE(MID(E113&amp;"1",ROW(INDIRECT("1:"&amp;LEN(E113&amp;"1"))),1))*10^(ROW(INDIRECT("1:"&amp;LEN(E113&amp;"1")))-1)),LEN(E113)),"")</f>
        <v/>
      </c>
      <c r="G113" s="37" t="str">
        <f t="shared" si="3"/>
        <v/>
      </c>
    </row>
    <row r="114" spans="2:7" x14ac:dyDescent="0.25">
      <c r="B114">
        <f>Table2[[#This Row],[DISABLE=1]]</f>
        <v>1</v>
      </c>
      <c r="C114">
        <f t="shared" si="2"/>
        <v>14</v>
      </c>
      <c r="D114" s="37">
        <f>IF(MOD(DEBUG_MASK!B114,8),0,1)</f>
        <v>0</v>
      </c>
      <c r="E114" s="37" t="str">
        <f>IF(D114=1,_xlfn.CONCAT(DEBUG_MASK!D106:D113),"")</f>
        <v/>
      </c>
      <c r="F114" s="37" t="str" cm="1">
        <f t="array" aca="1" ref="F114" ca="1">IF(D114=1,RIGHT(SUM(VALUE(MID(E114&amp;"1",ROW(INDIRECT("1:"&amp;LEN(E114&amp;"1"))),1))*10^(ROW(INDIRECT("1:"&amp;LEN(E114&amp;"1")))-1)),LEN(E114)),"")</f>
        <v/>
      </c>
      <c r="G114" s="37" t="str">
        <f t="shared" si="3"/>
        <v/>
      </c>
    </row>
    <row r="115" spans="2:7" x14ac:dyDescent="0.25">
      <c r="B115">
        <f>Table2[[#This Row],[DISABLE=1]]</f>
        <v>0</v>
      </c>
      <c r="C115">
        <f t="shared" si="2"/>
        <v>15</v>
      </c>
      <c r="D115" s="37">
        <f>IF(MOD(DEBUG_MASK!B115,8),0,1)</f>
        <v>1</v>
      </c>
      <c r="E115" s="37" t="str">
        <f>IF(D115=1,_xlfn.CONCAT(DEBUG_MASK!D107:D114),"")</f>
        <v>11111101</v>
      </c>
      <c r="F115" s="37" t="str" cm="1">
        <f t="array" aca="1" ref="F115" ca="1">IF(D115=1,RIGHT(SUM(VALUE(MID(E115&amp;"1",ROW(INDIRECT("1:"&amp;LEN(E115&amp;"1"))),1))*10^(ROW(INDIRECT("1:"&amp;LEN(E115&amp;"1")))-1)),LEN(E115)),"")</f>
        <v>10111111</v>
      </c>
      <c r="G115" s="37" t="str">
        <f t="shared" ca="1" si="3"/>
        <v>BF</v>
      </c>
    </row>
    <row r="116" spans="2:7" x14ac:dyDescent="0.25">
      <c r="B116">
        <f>Table2[[#This Row],[DISABLE=1]]</f>
        <v>0</v>
      </c>
      <c r="C116">
        <f t="shared" si="2"/>
        <v>15</v>
      </c>
      <c r="D116" s="37">
        <f>IF(MOD(DEBUG_MASK!B116,8),0,1)</f>
        <v>0</v>
      </c>
      <c r="E116" s="37" t="str">
        <f>IF(D116=1,_xlfn.CONCAT(DEBUG_MASK!D108:D115),"")</f>
        <v/>
      </c>
      <c r="F116" s="37" t="str" cm="1">
        <f t="array" aca="1" ref="F116" ca="1">IF(D116=1,RIGHT(SUM(VALUE(MID(E116&amp;"1",ROW(INDIRECT("1:"&amp;LEN(E116&amp;"1"))),1))*10^(ROW(INDIRECT("1:"&amp;LEN(E116&amp;"1")))-1)),LEN(E116)),"")</f>
        <v/>
      </c>
      <c r="G116" s="37" t="str">
        <f t="shared" si="3"/>
        <v/>
      </c>
    </row>
    <row r="117" spans="2:7" x14ac:dyDescent="0.25">
      <c r="B117">
        <f>Table2[[#This Row],[DISABLE=1]]</f>
        <v>0</v>
      </c>
      <c r="C117">
        <f t="shared" si="2"/>
        <v>15</v>
      </c>
      <c r="D117" s="37">
        <f>IF(MOD(DEBUG_MASK!B117,8),0,1)</f>
        <v>0</v>
      </c>
      <c r="E117" s="37" t="str">
        <f>IF(D117=1,_xlfn.CONCAT(DEBUG_MASK!D109:D116),"")</f>
        <v/>
      </c>
      <c r="F117" s="37" t="str" cm="1">
        <f t="array" aca="1" ref="F117" ca="1">IF(D117=1,RIGHT(SUM(VALUE(MID(E117&amp;"1",ROW(INDIRECT("1:"&amp;LEN(E117&amp;"1"))),1))*10^(ROW(INDIRECT("1:"&amp;LEN(E117&amp;"1")))-1)),LEN(E117)),"")</f>
        <v/>
      </c>
      <c r="G117" s="37" t="str">
        <f t="shared" si="3"/>
        <v/>
      </c>
    </row>
    <row r="118" spans="2:7" x14ac:dyDescent="0.25">
      <c r="B118">
        <f>Table2[[#This Row],[DISABLE=1]]</f>
        <v>0</v>
      </c>
      <c r="C118">
        <f t="shared" si="2"/>
        <v>15</v>
      </c>
      <c r="D118" s="37">
        <f>IF(MOD(DEBUG_MASK!B118,8),0,1)</f>
        <v>0</v>
      </c>
      <c r="E118" s="37" t="str">
        <f>IF(D118=1,_xlfn.CONCAT(DEBUG_MASK!D110:D117),"")</f>
        <v/>
      </c>
      <c r="F118" s="37" t="str" cm="1">
        <f t="array" aca="1" ref="F118" ca="1">IF(D118=1,RIGHT(SUM(VALUE(MID(E118&amp;"1",ROW(INDIRECT("1:"&amp;LEN(E118&amp;"1"))),1))*10^(ROW(INDIRECT("1:"&amp;LEN(E118&amp;"1")))-1)),LEN(E118)),"")</f>
        <v/>
      </c>
      <c r="G118" s="37" t="str">
        <f t="shared" si="3"/>
        <v/>
      </c>
    </row>
    <row r="119" spans="2:7" x14ac:dyDescent="0.25">
      <c r="B119">
        <f>Table2[[#This Row],[DISABLE=1]]</f>
        <v>0</v>
      </c>
      <c r="C119">
        <f t="shared" si="2"/>
        <v>15</v>
      </c>
      <c r="D119" s="37">
        <f>IF(MOD(DEBUG_MASK!B119,8),0,1)</f>
        <v>0</v>
      </c>
      <c r="E119" s="37" t="str">
        <f>IF(D119=1,_xlfn.CONCAT(DEBUG_MASK!D111:D118),"")</f>
        <v/>
      </c>
      <c r="F119" s="37" t="str" cm="1">
        <f t="array" aca="1" ref="F119" ca="1">IF(D119=1,RIGHT(SUM(VALUE(MID(E119&amp;"1",ROW(INDIRECT("1:"&amp;LEN(E119&amp;"1"))),1))*10^(ROW(INDIRECT("1:"&amp;LEN(E119&amp;"1")))-1)),LEN(E119)),"")</f>
        <v/>
      </c>
      <c r="G119" s="37" t="str">
        <f t="shared" si="3"/>
        <v/>
      </c>
    </row>
    <row r="120" spans="2:7" x14ac:dyDescent="0.25">
      <c r="B120">
        <f>Table2[[#This Row],[DISABLE=1]]</f>
        <v>0</v>
      </c>
      <c r="C120">
        <f t="shared" si="2"/>
        <v>15</v>
      </c>
      <c r="D120" s="37">
        <f>IF(MOD(DEBUG_MASK!B120,8),0,1)</f>
        <v>0</v>
      </c>
      <c r="E120" s="37" t="str">
        <f>IF(D120=1,_xlfn.CONCAT(DEBUG_MASK!D112:D119),"")</f>
        <v/>
      </c>
      <c r="F120" s="37" t="str" cm="1">
        <f t="array" aca="1" ref="F120" ca="1">IF(D120=1,RIGHT(SUM(VALUE(MID(E120&amp;"1",ROW(INDIRECT("1:"&amp;LEN(E120&amp;"1"))),1))*10^(ROW(INDIRECT("1:"&amp;LEN(E120&amp;"1")))-1)),LEN(E120)),"")</f>
        <v/>
      </c>
      <c r="G120" s="37" t="str">
        <f t="shared" si="3"/>
        <v/>
      </c>
    </row>
    <row r="121" spans="2:7" x14ac:dyDescent="0.25">
      <c r="B121">
        <f>Table2[[#This Row],[DISABLE=1]]</f>
        <v>0</v>
      </c>
      <c r="C121">
        <f t="shared" si="2"/>
        <v>15</v>
      </c>
      <c r="D121" s="37">
        <f>IF(MOD(DEBUG_MASK!B121,8),0,1)</f>
        <v>0</v>
      </c>
      <c r="E121" s="37" t="str">
        <f>IF(D121=1,_xlfn.CONCAT(DEBUG_MASK!D113:D120),"")</f>
        <v/>
      </c>
      <c r="F121" s="37" t="str" cm="1">
        <f t="array" aca="1" ref="F121" ca="1">IF(D121=1,RIGHT(SUM(VALUE(MID(E121&amp;"1",ROW(INDIRECT("1:"&amp;LEN(E121&amp;"1"))),1))*10^(ROW(INDIRECT("1:"&amp;LEN(E121&amp;"1")))-1)),LEN(E121)),"")</f>
        <v/>
      </c>
      <c r="G121" s="37" t="str">
        <f t="shared" si="3"/>
        <v/>
      </c>
    </row>
    <row r="122" spans="2:7" x14ac:dyDescent="0.25">
      <c r="B122">
        <f>Table2[[#This Row],[DISABLE=1]]</f>
        <v>0</v>
      </c>
      <c r="C122">
        <f t="shared" si="2"/>
        <v>15</v>
      </c>
      <c r="D122" s="37">
        <f>IF(MOD(DEBUG_MASK!B122,8),0,1)</f>
        <v>0</v>
      </c>
      <c r="E122" s="37" t="str">
        <f>IF(D122=1,_xlfn.CONCAT(DEBUG_MASK!D114:D121),"")</f>
        <v/>
      </c>
      <c r="F122" s="37" t="str" cm="1">
        <f t="array" aca="1" ref="F122" ca="1">IF(D122=1,RIGHT(SUM(VALUE(MID(E122&amp;"1",ROW(INDIRECT("1:"&amp;LEN(E122&amp;"1"))),1))*10^(ROW(INDIRECT("1:"&amp;LEN(E122&amp;"1")))-1)),LEN(E122)),"")</f>
        <v/>
      </c>
      <c r="G122" s="37" t="str">
        <f t="shared" si="3"/>
        <v/>
      </c>
    </row>
    <row r="123" spans="2:7" x14ac:dyDescent="0.25">
      <c r="B123">
        <f>Table2[[#This Row],[DISABLE=1]]</f>
        <v>1</v>
      </c>
      <c r="C123">
        <f t="shared" si="2"/>
        <v>16</v>
      </c>
      <c r="D123" s="37">
        <f>IF(MOD(DEBUG_MASK!B123,8),0,1)</f>
        <v>1</v>
      </c>
      <c r="E123" s="37" t="str">
        <f>IF(D123=1,_xlfn.CONCAT(DEBUG_MASK!D115:D122),"")</f>
        <v>00000000</v>
      </c>
      <c r="F123" s="37" t="str" cm="1">
        <f t="array" aca="1" ref="F123" ca="1">IF(D123=1,RIGHT(SUM(VALUE(MID(E123&amp;"1",ROW(INDIRECT("1:"&amp;LEN(E123&amp;"1"))),1))*10^(ROW(INDIRECT("1:"&amp;LEN(E123&amp;"1")))-1)),LEN(E123)),"")</f>
        <v>00000000</v>
      </c>
      <c r="G123" s="37" t="str">
        <f t="shared" ca="1" si="3"/>
        <v>00</v>
      </c>
    </row>
    <row r="124" spans="2:7" x14ac:dyDescent="0.25">
      <c r="B124">
        <f>Table2[[#This Row],[DISABLE=1]]</f>
        <v>0</v>
      </c>
      <c r="C124">
        <f t="shared" si="2"/>
        <v>16</v>
      </c>
      <c r="D124" s="37">
        <f>IF(MOD(DEBUG_MASK!B124,8),0,1)</f>
        <v>0</v>
      </c>
      <c r="E124" s="37" t="str">
        <f>IF(D124=1,_xlfn.CONCAT(DEBUG_MASK!D116:D123),"")</f>
        <v/>
      </c>
      <c r="F124" s="37" t="str" cm="1">
        <f t="array" aca="1" ref="F124" ca="1">IF(D124=1,RIGHT(SUM(VALUE(MID(E124&amp;"1",ROW(INDIRECT("1:"&amp;LEN(E124&amp;"1"))),1))*10^(ROW(INDIRECT("1:"&amp;LEN(E124&amp;"1")))-1)),LEN(E124)),"")</f>
        <v/>
      </c>
      <c r="G124" s="37" t="str">
        <f t="shared" si="3"/>
        <v/>
      </c>
    </row>
    <row r="125" spans="2:7" x14ac:dyDescent="0.25">
      <c r="B125">
        <f>Table2[[#This Row],[DISABLE=1]]</f>
        <v>0</v>
      </c>
      <c r="C125">
        <f t="shared" si="2"/>
        <v>16</v>
      </c>
      <c r="D125" s="37">
        <f>IF(MOD(DEBUG_MASK!B125,8),0,1)</f>
        <v>0</v>
      </c>
      <c r="E125" s="37" t="str">
        <f>IF(D125=1,_xlfn.CONCAT(DEBUG_MASK!D117:D124),"")</f>
        <v/>
      </c>
      <c r="F125" s="37" t="str" cm="1">
        <f t="array" aca="1" ref="F125" ca="1">IF(D125=1,RIGHT(SUM(VALUE(MID(E125&amp;"1",ROW(INDIRECT("1:"&amp;LEN(E125&amp;"1"))),1))*10^(ROW(INDIRECT("1:"&amp;LEN(E125&amp;"1")))-1)),LEN(E125)),"")</f>
        <v/>
      </c>
      <c r="G125" s="37" t="str">
        <f t="shared" si="3"/>
        <v/>
      </c>
    </row>
    <row r="126" spans="2:7" x14ac:dyDescent="0.25">
      <c r="B126">
        <f>Table2[[#This Row],[DISABLE=1]]</f>
        <v>0</v>
      </c>
      <c r="C126">
        <f t="shared" si="2"/>
        <v>16</v>
      </c>
      <c r="D126" s="37">
        <f>IF(MOD(DEBUG_MASK!B126,8),0,1)</f>
        <v>0</v>
      </c>
      <c r="E126" s="37" t="str">
        <f>IF(D126=1,_xlfn.CONCAT(DEBUG_MASK!D118:D125),"")</f>
        <v/>
      </c>
      <c r="F126" s="37" t="str" cm="1">
        <f t="array" aca="1" ref="F126" ca="1">IF(D126=1,RIGHT(SUM(VALUE(MID(E126&amp;"1",ROW(INDIRECT("1:"&amp;LEN(E126&amp;"1"))),1))*10^(ROW(INDIRECT("1:"&amp;LEN(E126&amp;"1")))-1)),LEN(E126)),"")</f>
        <v/>
      </c>
      <c r="G126" s="37" t="str">
        <f t="shared" si="3"/>
        <v/>
      </c>
    </row>
    <row r="127" spans="2:7" x14ac:dyDescent="0.25">
      <c r="B127">
        <f>Table2[[#This Row],[DISABLE=1]]</f>
        <v>0</v>
      </c>
      <c r="C127">
        <f t="shared" si="2"/>
        <v>16</v>
      </c>
      <c r="D127" s="37">
        <f>IF(MOD(DEBUG_MASK!B127,8),0,1)</f>
        <v>0</v>
      </c>
      <c r="E127" s="37" t="str">
        <f>IF(D127=1,_xlfn.CONCAT(DEBUG_MASK!D119:D126),"")</f>
        <v/>
      </c>
      <c r="F127" s="37" t="str" cm="1">
        <f t="array" aca="1" ref="F127" ca="1">IF(D127=1,RIGHT(SUM(VALUE(MID(E127&amp;"1",ROW(INDIRECT("1:"&amp;LEN(E127&amp;"1"))),1))*10^(ROW(INDIRECT("1:"&amp;LEN(E127&amp;"1")))-1)),LEN(E127)),"")</f>
        <v/>
      </c>
      <c r="G127" s="37" t="str">
        <f t="shared" si="3"/>
        <v/>
      </c>
    </row>
    <row r="128" spans="2:7" x14ac:dyDescent="0.25">
      <c r="B128">
        <f>Table2[[#This Row],[DISABLE=1]]</f>
        <v>0</v>
      </c>
      <c r="C128">
        <f t="shared" si="2"/>
        <v>16</v>
      </c>
      <c r="D128" s="37">
        <f>IF(MOD(DEBUG_MASK!B128,8),0,1)</f>
        <v>0</v>
      </c>
      <c r="E128" s="37" t="str">
        <f>IF(D128=1,_xlfn.CONCAT(DEBUG_MASK!D120:D127),"")</f>
        <v/>
      </c>
      <c r="F128" s="37" t="str" cm="1">
        <f t="array" aca="1" ref="F128" ca="1">IF(D128=1,RIGHT(SUM(VALUE(MID(E128&amp;"1",ROW(INDIRECT("1:"&amp;LEN(E128&amp;"1"))),1))*10^(ROW(INDIRECT("1:"&amp;LEN(E128&amp;"1")))-1)),LEN(E128)),"")</f>
        <v/>
      </c>
      <c r="G128" s="37" t="str">
        <f t="shared" si="3"/>
        <v/>
      </c>
    </row>
    <row r="129" spans="2:7" x14ac:dyDescent="0.25">
      <c r="B129">
        <f>Table2[[#This Row],[DISABLE=1]]</f>
        <v>0</v>
      </c>
      <c r="C129">
        <f t="shared" si="2"/>
        <v>16</v>
      </c>
      <c r="D129" s="37">
        <f>IF(MOD(DEBUG_MASK!B129,8),0,1)</f>
        <v>0</v>
      </c>
      <c r="E129" s="37" t="str">
        <f>IF(D129=1,_xlfn.CONCAT(DEBUG_MASK!D121:D128),"")</f>
        <v/>
      </c>
      <c r="F129" s="37" t="str" cm="1">
        <f t="array" aca="1" ref="F129" ca="1">IF(D129=1,RIGHT(SUM(VALUE(MID(E129&amp;"1",ROW(INDIRECT("1:"&amp;LEN(E129&amp;"1"))),1))*10^(ROW(INDIRECT("1:"&amp;LEN(E129&amp;"1")))-1)),LEN(E129)),"")</f>
        <v/>
      </c>
      <c r="G129" s="37" t="str">
        <f t="shared" si="3"/>
        <v/>
      </c>
    </row>
    <row r="130" spans="2:7" x14ac:dyDescent="0.25">
      <c r="B130">
        <f>Table2[[#This Row],[DISABLE=1]]</f>
        <v>0</v>
      </c>
      <c r="C130">
        <f t="shared" si="2"/>
        <v>16</v>
      </c>
      <c r="D130" s="37">
        <f>IF(MOD(DEBUG_MASK!B130,8),0,1)</f>
        <v>0</v>
      </c>
      <c r="E130" s="37" t="str">
        <f>IF(D130=1,_xlfn.CONCAT(DEBUG_MASK!D122:D129),"")</f>
        <v/>
      </c>
      <c r="F130" s="37" t="str" cm="1">
        <f t="array" aca="1" ref="F130" ca="1">IF(D130=1,RIGHT(SUM(VALUE(MID(E130&amp;"1",ROW(INDIRECT("1:"&amp;LEN(E130&amp;"1"))),1))*10^(ROW(INDIRECT("1:"&amp;LEN(E130&amp;"1")))-1)),LEN(E130)),"")</f>
        <v/>
      </c>
      <c r="G130" s="37" t="str">
        <f t="shared" si="3"/>
        <v/>
      </c>
    </row>
    <row r="131" spans="2:7" x14ac:dyDescent="0.25">
      <c r="B131">
        <f>Table2[[#This Row],[DISABLE=1]]</f>
        <v>0</v>
      </c>
      <c r="C131">
        <f t="shared" ref="C131:C194" si="4">IF(D131=1,C130+1,C130)</f>
        <v>17</v>
      </c>
      <c r="D131" s="37">
        <f>IF(MOD(DEBUG_MASK!B131,8),0,1)</f>
        <v>1</v>
      </c>
      <c r="E131" s="37" t="str">
        <f>IF(D131=1,_xlfn.CONCAT(DEBUG_MASK!D123:D130),"")</f>
        <v>10000000</v>
      </c>
      <c r="F131" s="37" t="str" cm="1">
        <f t="array" aca="1" ref="F131" ca="1">IF(D131=1,RIGHT(SUM(VALUE(MID(E131&amp;"1",ROW(INDIRECT("1:"&amp;LEN(E131&amp;"1"))),1))*10^(ROW(INDIRECT("1:"&amp;LEN(E131&amp;"1")))-1)),LEN(E131)),"")</f>
        <v>00000001</v>
      </c>
      <c r="G131" s="37" t="str">
        <f t="shared" ref="G131:G194" ca="1" si="5">IF(D131=1,BIN2HEX(F131,2),"")</f>
        <v>01</v>
      </c>
    </row>
    <row r="132" spans="2:7" x14ac:dyDescent="0.25">
      <c r="B132">
        <f>Table2[[#This Row],[DISABLE=1]]</f>
        <v>0</v>
      </c>
      <c r="C132">
        <f t="shared" si="4"/>
        <v>17</v>
      </c>
      <c r="D132" s="37">
        <f>IF(MOD(DEBUG_MASK!B132,8),0,1)</f>
        <v>0</v>
      </c>
      <c r="E132" s="37" t="str">
        <f>IF(D132=1,_xlfn.CONCAT(DEBUG_MASK!D124:D131),"")</f>
        <v/>
      </c>
      <c r="F132" s="37" t="str" cm="1">
        <f t="array" aca="1" ref="F132" ca="1">IF(D132=1,RIGHT(SUM(VALUE(MID(E132&amp;"1",ROW(INDIRECT("1:"&amp;LEN(E132&amp;"1"))),1))*10^(ROW(INDIRECT("1:"&amp;LEN(E132&amp;"1")))-1)),LEN(E132)),"")</f>
        <v/>
      </c>
      <c r="G132" s="37" t="str">
        <f t="shared" si="5"/>
        <v/>
      </c>
    </row>
    <row r="133" spans="2:7" x14ac:dyDescent="0.25">
      <c r="B133">
        <f>Table2[[#This Row],[DISABLE=1]]</f>
        <v>0</v>
      </c>
      <c r="C133">
        <f t="shared" si="4"/>
        <v>17</v>
      </c>
      <c r="D133" s="37">
        <f>IF(MOD(DEBUG_MASK!B133,8),0,1)</f>
        <v>0</v>
      </c>
      <c r="E133" s="37" t="str">
        <f>IF(D133=1,_xlfn.CONCAT(DEBUG_MASK!D125:D132),"")</f>
        <v/>
      </c>
      <c r="F133" s="37" t="str" cm="1">
        <f t="array" aca="1" ref="F133" ca="1">IF(D133=1,RIGHT(SUM(VALUE(MID(E133&amp;"1",ROW(INDIRECT("1:"&amp;LEN(E133&amp;"1"))),1))*10^(ROW(INDIRECT("1:"&amp;LEN(E133&amp;"1")))-1)),LEN(E133)),"")</f>
        <v/>
      </c>
      <c r="G133" s="37" t="str">
        <f t="shared" si="5"/>
        <v/>
      </c>
    </row>
    <row r="134" spans="2:7" x14ac:dyDescent="0.25">
      <c r="B134">
        <f>Table2[[#This Row],[DISABLE=1]]</f>
        <v>0</v>
      </c>
      <c r="C134">
        <f t="shared" si="4"/>
        <v>17</v>
      </c>
      <c r="D134" s="37">
        <f>IF(MOD(DEBUG_MASK!B134,8),0,1)</f>
        <v>0</v>
      </c>
      <c r="E134" s="37" t="str">
        <f>IF(D134=1,_xlfn.CONCAT(DEBUG_MASK!D126:D133),"")</f>
        <v/>
      </c>
      <c r="F134" s="37" t="str" cm="1">
        <f t="array" aca="1" ref="F134" ca="1">IF(D134=1,RIGHT(SUM(VALUE(MID(E134&amp;"1",ROW(INDIRECT("1:"&amp;LEN(E134&amp;"1"))),1))*10^(ROW(INDIRECT("1:"&amp;LEN(E134&amp;"1")))-1)),LEN(E134)),"")</f>
        <v/>
      </c>
      <c r="G134" s="37" t="str">
        <f t="shared" si="5"/>
        <v/>
      </c>
    </row>
    <row r="135" spans="2:7" x14ac:dyDescent="0.25">
      <c r="B135">
        <f>Table2[[#This Row],[DISABLE=1]]</f>
        <v>0</v>
      </c>
      <c r="C135">
        <f t="shared" si="4"/>
        <v>17</v>
      </c>
      <c r="D135" s="37">
        <f>IF(MOD(DEBUG_MASK!B135,8),0,1)</f>
        <v>0</v>
      </c>
      <c r="E135" s="37" t="str">
        <f>IF(D135=1,_xlfn.CONCAT(DEBUG_MASK!D127:D134),"")</f>
        <v/>
      </c>
      <c r="F135" s="37" t="str" cm="1">
        <f t="array" aca="1" ref="F135" ca="1">IF(D135=1,RIGHT(SUM(VALUE(MID(E135&amp;"1",ROW(INDIRECT("1:"&amp;LEN(E135&amp;"1"))),1))*10^(ROW(INDIRECT("1:"&amp;LEN(E135&amp;"1")))-1)),LEN(E135)),"")</f>
        <v/>
      </c>
      <c r="G135" s="37" t="str">
        <f t="shared" si="5"/>
        <v/>
      </c>
    </row>
    <row r="136" spans="2:7" x14ac:dyDescent="0.25">
      <c r="B136">
        <f>Table2[[#This Row],[DISABLE=1]]</f>
        <v>0</v>
      </c>
      <c r="C136">
        <f t="shared" si="4"/>
        <v>17</v>
      </c>
      <c r="D136" s="37">
        <f>IF(MOD(DEBUG_MASK!B136,8),0,1)</f>
        <v>0</v>
      </c>
      <c r="E136" s="37" t="str">
        <f>IF(D136=1,_xlfn.CONCAT(DEBUG_MASK!D128:D135),"")</f>
        <v/>
      </c>
      <c r="F136" s="37" t="str" cm="1">
        <f t="array" aca="1" ref="F136" ca="1">IF(D136=1,RIGHT(SUM(VALUE(MID(E136&amp;"1",ROW(INDIRECT("1:"&amp;LEN(E136&amp;"1"))),1))*10^(ROW(INDIRECT("1:"&amp;LEN(E136&amp;"1")))-1)),LEN(E136)),"")</f>
        <v/>
      </c>
      <c r="G136" s="37" t="str">
        <f t="shared" si="5"/>
        <v/>
      </c>
    </row>
    <row r="137" spans="2:7" x14ac:dyDescent="0.25">
      <c r="B137">
        <f>Table2[[#This Row],[DISABLE=1]]</f>
        <v>0</v>
      </c>
      <c r="C137">
        <f t="shared" si="4"/>
        <v>17</v>
      </c>
      <c r="D137" s="37">
        <f>IF(MOD(DEBUG_MASK!B137,8),0,1)</f>
        <v>0</v>
      </c>
      <c r="E137" s="37" t="str">
        <f>IF(D137=1,_xlfn.CONCAT(DEBUG_MASK!D129:D136),"")</f>
        <v/>
      </c>
      <c r="F137" s="37" t="str" cm="1">
        <f t="array" aca="1" ref="F137" ca="1">IF(D137=1,RIGHT(SUM(VALUE(MID(E137&amp;"1",ROW(INDIRECT("1:"&amp;LEN(E137&amp;"1"))),1))*10^(ROW(INDIRECT("1:"&amp;LEN(E137&amp;"1")))-1)),LEN(E137)),"")</f>
        <v/>
      </c>
      <c r="G137" s="37" t="str">
        <f t="shared" si="5"/>
        <v/>
      </c>
    </row>
    <row r="138" spans="2:7" x14ac:dyDescent="0.25">
      <c r="B138">
        <f>Table2[[#This Row],[DISABLE=1]]</f>
        <v>0</v>
      </c>
      <c r="C138">
        <f t="shared" si="4"/>
        <v>17</v>
      </c>
      <c r="D138" s="37">
        <f>IF(MOD(DEBUG_MASK!B138,8),0,1)</f>
        <v>0</v>
      </c>
      <c r="E138" s="37" t="str">
        <f>IF(D138=1,_xlfn.CONCAT(DEBUG_MASK!D130:D137),"")</f>
        <v/>
      </c>
      <c r="F138" s="37" t="str" cm="1">
        <f t="array" aca="1" ref="F138" ca="1">IF(D138=1,RIGHT(SUM(VALUE(MID(E138&amp;"1",ROW(INDIRECT("1:"&amp;LEN(E138&amp;"1"))),1))*10^(ROW(INDIRECT("1:"&amp;LEN(E138&amp;"1")))-1)),LEN(E138)),"")</f>
        <v/>
      </c>
      <c r="G138" s="37" t="str">
        <f t="shared" si="5"/>
        <v/>
      </c>
    </row>
    <row r="139" spans="2:7" x14ac:dyDescent="0.25">
      <c r="B139">
        <f>Table2[[#This Row],[DISABLE=1]]</f>
        <v>0</v>
      </c>
      <c r="C139">
        <f t="shared" si="4"/>
        <v>18</v>
      </c>
      <c r="D139" s="37">
        <f>IF(MOD(DEBUG_MASK!B139,8),0,1)</f>
        <v>1</v>
      </c>
      <c r="E139" s="37" t="str">
        <f>IF(D139=1,_xlfn.CONCAT(DEBUG_MASK!D131:D138),"")</f>
        <v>00000000</v>
      </c>
      <c r="F139" s="37" t="str" cm="1">
        <f t="array" aca="1" ref="F139" ca="1">IF(D139=1,RIGHT(SUM(VALUE(MID(E139&amp;"1",ROW(INDIRECT("1:"&amp;LEN(E139&amp;"1"))),1))*10^(ROW(INDIRECT("1:"&amp;LEN(E139&amp;"1")))-1)),LEN(E139)),"")</f>
        <v>00000000</v>
      </c>
      <c r="G139" s="37" t="str">
        <f t="shared" ca="1" si="5"/>
        <v>00</v>
      </c>
    </row>
    <row r="140" spans="2:7" x14ac:dyDescent="0.25">
      <c r="B140">
        <f>Table2[[#This Row],[DISABLE=1]]</f>
        <v>0</v>
      </c>
      <c r="C140">
        <f t="shared" si="4"/>
        <v>18</v>
      </c>
      <c r="D140" s="37">
        <f>IF(MOD(DEBUG_MASK!B140,8),0,1)</f>
        <v>0</v>
      </c>
      <c r="E140" s="37" t="str">
        <f>IF(D140=1,_xlfn.CONCAT(DEBUG_MASK!D132:D139),"")</f>
        <v/>
      </c>
      <c r="F140" s="37" t="str" cm="1">
        <f t="array" aca="1" ref="F140" ca="1">IF(D140=1,RIGHT(SUM(VALUE(MID(E140&amp;"1",ROW(INDIRECT("1:"&amp;LEN(E140&amp;"1"))),1))*10^(ROW(INDIRECT("1:"&amp;LEN(E140&amp;"1")))-1)),LEN(E140)),"")</f>
        <v/>
      </c>
      <c r="G140" s="37" t="str">
        <f t="shared" si="5"/>
        <v/>
      </c>
    </row>
    <row r="141" spans="2:7" x14ac:dyDescent="0.25">
      <c r="B141">
        <f>Table2[[#This Row],[DISABLE=1]]</f>
        <v>0</v>
      </c>
      <c r="C141">
        <f t="shared" si="4"/>
        <v>18</v>
      </c>
      <c r="D141" s="37">
        <f>IF(MOD(DEBUG_MASK!B141,8),0,1)</f>
        <v>0</v>
      </c>
      <c r="E141" s="37" t="str">
        <f>IF(D141=1,_xlfn.CONCAT(DEBUG_MASK!D133:D140),"")</f>
        <v/>
      </c>
      <c r="F141" s="37" t="str" cm="1">
        <f t="array" aca="1" ref="F141" ca="1">IF(D141=1,RIGHT(SUM(VALUE(MID(E141&amp;"1",ROW(INDIRECT("1:"&amp;LEN(E141&amp;"1"))),1))*10^(ROW(INDIRECT("1:"&amp;LEN(E141&amp;"1")))-1)),LEN(E141)),"")</f>
        <v/>
      </c>
      <c r="G141" s="37" t="str">
        <f t="shared" si="5"/>
        <v/>
      </c>
    </row>
    <row r="142" spans="2:7" x14ac:dyDescent="0.25">
      <c r="B142">
        <f>Table2[[#This Row],[DISABLE=1]]</f>
        <v>0</v>
      </c>
      <c r="C142">
        <f t="shared" si="4"/>
        <v>18</v>
      </c>
      <c r="D142" s="37">
        <f>IF(MOD(DEBUG_MASK!B142,8),0,1)</f>
        <v>0</v>
      </c>
      <c r="E142" s="37" t="str">
        <f>IF(D142=1,_xlfn.CONCAT(DEBUG_MASK!D134:D141),"")</f>
        <v/>
      </c>
      <c r="F142" s="37" t="str" cm="1">
        <f t="array" aca="1" ref="F142" ca="1">IF(D142=1,RIGHT(SUM(VALUE(MID(E142&amp;"1",ROW(INDIRECT("1:"&amp;LEN(E142&amp;"1"))),1))*10^(ROW(INDIRECT("1:"&amp;LEN(E142&amp;"1")))-1)),LEN(E142)),"")</f>
        <v/>
      </c>
      <c r="G142" s="37" t="str">
        <f t="shared" si="5"/>
        <v/>
      </c>
    </row>
    <row r="143" spans="2:7" x14ac:dyDescent="0.25">
      <c r="B143">
        <f>Table2[[#This Row],[DISABLE=1]]</f>
        <v>0</v>
      </c>
      <c r="C143">
        <f t="shared" si="4"/>
        <v>18</v>
      </c>
      <c r="D143" s="37">
        <f>IF(MOD(DEBUG_MASK!B143,8),0,1)</f>
        <v>0</v>
      </c>
      <c r="E143" s="37" t="str">
        <f>IF(D143=1,_xlfn.CONCAT(DEBUG_MASK!D135:D142),"")</f>
        <v/>
      </c>
      <c r="F143" s="37" t="str" cm="1">
        <f t="array" aca="1" ref="F143" ca="1">IF(D143=1,RIGHT(SUM(VALUE(MID(E143&amp;"1",ROW(INDIRECT("1:"&amp;LEN(E143&amp;"1"))),1))*10^(ROW(INDIRECT("1:"&amp;LEN(E143&amp;"1")))-1)),LEN(E143)),"")</f>
        <v/>
      </c>
      <c r="G143" s="37" t="str">
        <f t="shared" si="5"/>
        <v/>
      </c>
    </row>
    <row r="144" spans="2:7" x14ac:dyDescent="0.25">
      <c r="B144">
        <f>Table2[[#This Row],[DISABLE=1]]</f>
        <v>0</v>
      </c>
      <c r="C144">
        <f t="shared" si="4"/>
        <v>18</v>
      </c>
      <c r="D144" s="37">
        <f>IF(MOD(DEBUG_MASK!B144,8),0,1)</f>
        <v>0</v>
      </c>
      <c r="E144" s="37" t="str">
        <f>IF(D144=1,_xlfn.CONCAT(DEBUG_MASK!D136:D143),"")</f>
        <v/>
      </c>
      <c r="F144" s="37" t="str" cm="1">
        <f t="array" aca="1" ref="F144" ca="1">IF(D144=1,RIGHT(SUM(VALUE(MID(E144&amp;"1",ROW(INDIRECT("1:"&amp;LEN(E144&amp;"1"))),1))*10^(ROW(INDIRECT("1:"&amp;LEN(E144&amp;"1")))-1)),LEN(E144)),"")</f>
        <v/>
      </c>
      <c r="G144" s="37" t="str">
        <f t="shared" si="5"/>
        <v/>
      </c>
    </row>
    <row r="145" spans="2:7" x14ac:dyDescent="0.25">
      <c r="B145">
        <f>Table2[[#This Row],[DISABLE=1]]</f>
        <v>0</v>
      </c>
      <c r="C145">
        <f t="shared" si="4"/>
        <v>18</v>
      </c>
      <c r="D145" s="37">
        <f>IF(MOD(DEBUG_MASK!B145,8),0,1)</f>
        <v>0</v>
      </c>
      <c r="E145" s="37" t="str">
        <f>IF(D145=1,_xlfn.CONCAT(DEBUG_MASK!D137:D144),"")</f>
        <v/>
      </c>
      <c r="F145" s="37" t="str" cm="1">
        <f t="array" aca="1" ref="F145" ca="1">IF(D145=1,RIGHT(SUM(VALUE(MID(E145&amp;"1",ROW(INDIRECT("1:"&amp;LEN(E145&amp;"1"))),1))*10^(ROW(INDIRECT("1:"&amp;LEN(E145&amp;"1")))-1)),LEN(E145)),"")</f>
        <v/>
      </c>
      <c r="G145" s="37" t="str">
        <f t="shared" si="5"/>
        <v/>
      </c>
    </row>
    <row r="146" spans="2:7" x14ac:dyDescent="0.25">
      <c r="B146">
        <f>Table2[[#This Row],[DISABLE=1]]</f>
        <v>0</v>
      </c>
      <c r="C146">
        <f t="shared" si="4"/>
        <v>18</v>
      </c>
      <c r="D146" s="37">
        <f>IF(MOD(DEBUG_MASK!B146,8),0,1)</f>
        <v>0</v>
      </c>
      <c r="E146" s="37" t="str">
        <f>IF(D146=1,_xlfn.CONCAT(DEBUG_MASK!D138:D145),"")</f>
        <v/>
      </c>
      <c r="F146" s="37" t="str" cm="1">
        <f t="array" aca="1" ref="F146" ca="1">IF(D146=1,RIGHT(SUM(VALUE(MID(E146&amp;"1",ROW(INDIRECT("1:"&amp;LEN(E146&amp;"1"))),1))*10^(ROW(INDIRECT("1:"&amp;LEN(E146&amp;"1")))-1)),LEN(E146)),"")</f>
        <v/>
      </c>
      <c r="G146" s="37" t="str">
        <f t="shared" si="5"/>
        <v/>
      </c>
    </row>
    <row r="147" spans="2:7" x14ac:dyDescent="0.25">
      <c r="B147">
        <f>Table2[[#This Row],[DISABLE=1]]</f>
        <v>0</v>
      </c>
      <c r="C147">
        <f t="shared" si="4"/>
        <v>19</v>
      </c>
      <c r="D147" s="37">
        <f>IF(MOD(DEBUG_MASK!B147,8),0,1)</f>
        <v>1</v>
      </c>
      <c r="E147" s="37" t="str">
        <f>IF(D147=1,_xlfn.CONCAT(DEBUG_MASK!D139:D146),"")</f>
        <v>00000000</v>
      </c>
      <c r="F147" s="37" t="str" cm="1">
        <f t="array" aca="1" ref="F147" ca="1">IF(D147=1,RIGHT(SUM(VALUE(MID(E147&amp;"1",ROW(INDIRECT("1:"&amp;LEN(E147&amp;"1"))),1))*10^(ROW(INDIRECT("1:"&amp;LEN(E147&amp;"1")))-1)),LEN(E147)),"")</f>
        <v>00000000</v>
      </c>
      <c r="G147" s="37" t="str">
        <f t="shared" ca="1" si="5"/>
        <v>00</v>
      </c>
    </row>
    <row r="148" spans="2:7" x14ac:dyDescent="0.25">
      <c r="B148">
        <f>Table2[[#This Row],[DISABLE=1]]</f>
        <v>0</v>
      </c>
      <c r="C148">
        <f t="shared" si="4"/>
        <v>19</v>
      </c>
      <c r="D148" s="37">
        <f>IF(MOD(DEBUG_MASK!B148,8),0,1)</f>
        <v>0</v>
      </c>
      <c r="E148" s="37" t="str">
        <f>IF(D148=1,_xlfn.CONCAT(DEBUG_MASK!D140:D147),"")</f>
        <v/>
      </c>
      <c r="F148" s="37" t="str" cm="1">
        <f t="array" aca="1" ref="F148" ca="1">IF(D148=1,RIGHT(SUM(VALUE(MID(E148&amp;"1",ROW(INDIRECT("1:"&amp;LEN(E148&amp;"1"))),1))*10^(ROW(INDIRECT("1:"&amp;LEN(E148&amp;"1")))-1)),LEN(E148)),"")</f>
        <v/>
      </c>
      <c r="G148" s="37" t="str">
        <f t="shared" si="5"/>
        <v/>
      </c>
    </row>
    <row r="149" spans="2:7" x14ac:dyDescent="0.25">
      <c r="B149">
        <f>Table2[[#This Row],[DISABLE=1]]</f>
        <v>0</v>
      </c>
      <c r="C149">
        <f t="shared" si="4"/>
        <v>19</v>
      </c>
      <c r="D149" s="37">
        <f>IF(MOD(DEBUG_MASK!B149,8),0,1)</f>
        <v>0</v>
      </c>
      <c r="E149" s="37" t="str">
        <f>IF(D149=1,_xlfn.CONCAT(DEBUG_MASK!D141:D148),"")</f>
        <v/>
      </c>
      <c r="F149" s="37" t="str" cm="1">
        <f t="array" aca="1" ref="F149" ca="1">IF(D149=1,RIGHT(SUM(VALUE(MID(E149&amp;"1",ROW(INDIRECT("1:"&amp;LEN(E149&amp;"1"))),1))*10^(ROW(INDIRECT("1:"&amp;LEN(E149&amp;"1")))-1)),LEN(E149)),"")</f>
        <v/>
      </c>
      <c r="G149" s="37" t="str">
        <f t="shared" si="5"/>
        <v/>
      </c>
    </row>
    <row r="150" spans="2:7" x14ac:dyDescent="0.25">
      <c r="B150">
        <f>Table2[[#This Row],[DISABLE=1]]</f>
        <v>0</v>
      </c>
      <c r="C150">
        <f t="shared" si="4"/>
        <v>19</v>
      </c>
      <c r="D150" s="37">
        <f>IF(MOD(DEBUG_MASK!B150,8),0,1)</f>
        <v>0</v>
      </c>
      <c r="E150" s="37" t="str">
        <f>IF(D150=1,_xlfn.CONCAT(DEBUG_MASK!D142:D149),"")</f>
        <v/>
      </c>
      <c r="F150" s="37" t="str" cm="1">
        <f t="array" aca="1" ref="F150" ca="1">IF(D150=1,RIGHT(SUM(VALUE(MID(E150&amp;"1",ROW(INDIRECT("1:"&amp;LEN(E150&amp;"1"))),1))*10^(ROW(INDIRECT("1:"&amp;LEN(E150&amp;"1")))-1)),LEN(E150)),"")</f>
        <v/>
      </c>
      <c r="G150" s="37" t="str">
        <f t="shared" si="5"/>
        <v/>
      </c>
    </row>
    <row r="151" spans="2:7" x14ac:dyDescent="0.25">
      <c r="B151">
        <f>Table2[[#This Row],[DISABLE=1]]</f>
        <v>0</v>
      </c>
      <c r="C151">
        <f t="shared" si="4"/>
        <v>19</v>
      </c>
      <c r="D151" s="37">
        <f>IF(MOD(DEBUG_MASK!B151,8),0,1)</f>
        <v>0</v>
      </c>
      <c r="E151" s="37" t="str">
        <f>IF(D151=1,_xlfn.CONCAT(DEBUG_MASK!D143:D150),"")</f>
        <v/>
      </c>
      <c r="F151" s="37" t="str" cm="1">
        <f t="array" aca="1" ref="F151" ca="1">IF(D151=1,RIGHT(SUM(VALUE(MID(E151&amp;"1",ROW(INDIRECT("1:"&amp;LEN(E151&amp;"1"))),1))*10^(ROW(INDIRECT("1:"&amp;LEN(E151&amp;"1")))-1)),LEN(E151)),"")</f>
        <v/>
      </c>
      <c r="G151" s="37" t="str">
        <f t="shared" si="5"/>
        <v/>
      </c>
    </row>
    <row r="152" spans="2:7" x14ac:dyDescent="0.25">
      <c r="B152">
        <f>Table2[[#This Row],[DISABLE=1]]</f>
        <v>0</v>
      </c>
      <c r="C152">
        <f t="shared" si="4"/>
        <v>19</v>
      </c>
      <c r="D152" s="37">
        <f>IF(MOD(DEBUG_MASK!B152,8),0,1)</f>
        <v>0</v>
      </c>
      <c r="E152" s="37" t="str">
        <f>IF(D152=1,_xlfn.CONCAT(DEBUG_MASK!D144:D151),"")</f>
        <v/>
      </c>
      <c r="F152" s="37" t="str" cm="1">
        <f t="array" aca="1" ref="F152" ca="1">IF(D152=1,RIGHT(SUM(VALUE(MID(E152&amp;"1",ROW(INDIRECT("1:"&amp;LEN(E152&amp;"1"))),1))*10^(ROW(INDIRECT("1:"&amp;LEN(E152&amp;"1")))-1)),LEN(E152)),"")</f>
        <v/>
      </c>
      <c r="G152" s="37" t="str">
        <f t="shared" si="5"/>
        <v/>
      </c>
    </row>
    <row r="153" spans="2:7" x14ac:dyDescent="0.25">
      <c r="B153">
        <f>Table2[[#This Row],[DISABLE=1]]</f>
        <v>0</v>
      </c>
      <c r="C153">
        <f t="shared" si="4"/>
        <v>19</v>
      </c>
      <c r="D153" s="37">
        <f>IF(MOD(DEBUG_MASK!B153,8),0,1)</f>
        <v>0</v>
      </c>
      <c r="E153" s="37" t="str">
        <f>IF(D153=1,_xlfn.CONCAT(DEBUG_MASK!D145:D152),"")</f>
        <v/>
      </c>
      <c r="F153" s="37" t="str" cm="1">
        <f t="array" aca="1" ref="F153" ca="1">IF(D153=1,RIGHT(SUM(VALUE(MID(E153&amp;"1",ROW(INDIRECT("1:"&amp;LEN(E153&amp;"1"))),1))*10^(ROW(INDIRECT("1:"&amp;LEN(E153&amp;"1")))-1)),LEN(E153)),"")</f>
        <v/>
      </c>
      <c r="G153" s="37" t="str">
        <f t="shared" si="5"/>
        <v/>
      </c>
    </row>
    <row r="154" spans="2:7" x14ac:dyDescent="0.25">
      <c r="B154">
        <f>Table2[[#This Row],[DISABLE=1]]</f>
        <v>0</v>
      </c>
      <c r="C154">
        <f t="shared" si="4"/>
        <v>19</v>
      </c>
      <c r="D154" s="37">
        <f>IF(MOD(DEBUG_MASK!B154,8),0,1)</f>
        <v>0</v>
      </c>
      <c r="E154" s="37" t="str">
        <f>IF(D154=1,_xlfn.CONCAT(DEBUG_MASK!D146:D153),"")</f>
        <v/>
      </c>
      <c r="F154" s="37" t="str" cm="1">
        <f t="array" aca="1" ref="F154" ca="1">IF(D154=1,RIGHT(SUM(VALUE(MID(E154&amp;"1",ROW(INDIRECT("1:"&amp;LEN(E154&amp;"1"))),1))*10^(ROW(INDIRECT("1:"&amp;LEN(E154&amp;"1")))-1)),LEN(E154)),"")</f>
        <v/>
      </c>
      <c r="G154" s="37" t="str">
        <f t="shared" si="5"/>
        <v/>
      </c>
    </row>
    <row r="155" spans="2:7" x14ac:dyDescent="0.25">
      <c r="B155">
        <f>Table2[[#This Row],[DISABLE=1]]</f>
        <v>1</v>
      </c>
      <c r="C155">
        <f t="shared" si="4"/>
        <v>20</v>
      </c>
      <c r="D155" s="37">
        <f>IF(MOD(DEBUG_MASK!B155,8),0,1)</f>
        <v>1</v>
      </c>
      <c r="E155" s="37" t="str">
        <f>IF(D155=1,_xlfn.CONCAT(DEBUG_MASK!D147:D154),"")</f>
        <v>00000000</v>
      </c>
      <c r="F155" s="37" t="str" cm="1">
        <f t="array" aca="1" ref="F155" ca="1">IF(D155=1,RIGHT(SUM(VALUE(MID(E155&amp;"1",ROW(INDIRECT("1:"&amp;LEN(E155&amp;"1"))),1))*10^(ROW(INDIRECT("1:"&amp;LEN(E155&amp;"1")))-1)),LEN(E155)),"")</f>
        <v>00000000</v>
      </c>
      <c r="G155" s="37" t="str">
        <f t="shared" ca="1" si="5"/>
        <v>00</v>
      </c>
    </row>
    <row r="156" spans="2:7" x14ac:dyDescent="0.25">
      <c r="B156">
        <f>Table2[[#This Row],[DISABLE=1]]</f>
        <v>1</v>
      </c>
      <c r="C156">
        <f t="shared" si="4"/>
        <v>20</v>
      </c>
      <c r="D156" s="37">
        <f>IF(MOD(DEBUG_MASK!B156,8),0,1)</f>
        <v>0</v>
      </c>
      <c r="E156" s="37" t="str">
        <f>IF(D156=1,_xlfn.CONCAT(DEBUG_MASK!D148:D155),"")</f>
        <v/>
      </c>
      <c r="F156" s="37" t="str" cm="1">
        <f t="array" aca="1" ref="F156" ca="1">IF(D156=1,RIGHT(SUM(VALUE(MID(E156&amp;"1",ROW(INDIRECT("1:"&amp;LEN(E156&amp;"1"))),1))*10^(ROW(INDIRECT("1:"&amp;LEN(E156&amp;"1")))-1)),LEN(E156)),"")</f>
        <v/>
      </c>
      <c r="G156" s="37" t="str">
        <f t="shared" si="5"/>
        <v/>
      </c>
    </row>
    <row r="157" spans="2:7" x14ac:dyDescent="0.25">
      <c r="B157">
        <f>Table2[[#This Row],[DISABLE=1]]</f>
        <v>1</v>
      </c>
      <c r="C157">
        <f t="shared" si="4"/>
        <v>20</v>
      </c>
      <c r="D157" s="37">
        <f>IF(MOD(DEBUG_MASK!B157,8),0,1)</f>
        <v>0</v>
      </c>
      <c r="E157" s="37" t="str">
        <f>IF(D157=1,_xlfn.CONCAT(DEBUG_MASK!D149:D156),"")</f>
        <v/>
      </c>
      <c r="F157" s="37" t="str" cm="1">
        <f t="array" aca="1" ref="F157" ca="1">IF(D157=1,RIGHT(SUM(VALUE(MID(E157&amp;"1",ROW(INDIRECT("1:"&amp;LEN(E157&amp;"1"))),1))*10^(ROW(INDIRECT("1:"&amp;LEN(E157&amp;"1")))-1)),LEN(E157)),"")</f>
        <v/>
      </c>
      <c r="G157" s="37" t="str">
        <f t="shared" si="5"/>
        <v/>
      </c>
    </row>
    <row r="158" spans="2:7" x14ac:dyDescent="0.25">
      <c r="B158">
        <f>Table2[[#This Row],[DISABLE=1]]</f>
        <v>1</v>
      </c>
      <c r="C158">
        <f t="shared" si="4"/>
        <v>20</v>
      </c>
      <c r="D158" s="37">
        <f>IF(MOD(DEBUG_MASK!B158,8),0,1)</f>
        <v>0</v>
      </c>
      <c r="E158" s="37" t="str">
        <f>IF(D158=1,_xlfn.CONCAT(DEBUG_MASK!D150:D157),"")</f>
        <v/>
      </c>
      <c r="F158" s="37" t="str" cm="1">
        <f t="array" aca="1" ref="F158" ca="1">IF(D158=1,RIGHT(SUM(VALUE(MID(E158&amp;"1",ROW(INDIRECT("1:"&amp;LEN(E158&amp;"1"))),1))*10^(ROW(INDIRECT("1:"&amp;LEN(E158&amp;"1")))-1)),LEN(E158)),"")</f>
        <v/>
      </c>
      <c r="G158" s="37" t="str">
        <f t="shared" si="5"/>
        <v/>
      </c>
    </row>
    <row r="159" spans="2:7" x14ac:dyDescent="0.25">
      <c r="B159">
        <f>Table2[[#This Row],[DISABLE=1]]</f>
        <v>1</v>
      </c>
      <c r="C159">
        <f t="shared" si="4"/>
        <v>20</v>
      </c>
      <c r="D159" s="37">
        <f>IF(MOD(DEBUG_MASK!B159,8),0,1)</f>
        <v>0</v>
      </c>
      <c r="E159" s="37" t="str">
        <f>IF(D159=1,_xlfn.CONCAT(DEBUG_MASK!D151:D158),"")</f>
        <v/>
      </c>
      <c r="F159" s="37" t="str" cm="1">
        <f t="array" aca="1" ref="F159" ca="1">IF(D159=1,RIGHT(SUM(VALUE(MID(E159&amp;"1",ROW(INDIRECT("1:"&amp;LEN(E159&amp;"1"))),1))*10^(ROW(INDIRECT("1:"&amp;LEN(E159&amp;"1")))-1)),LEN(E159)),"")</f>
        <v/>
      </c>
      <c r="G159" s="37" t="str">
        <f t="shared" si="5"/>
        <v/>
      </c>
    </row>
    <row r="160" spans="2:7" x14ac:dyDescent="0.25">
      <c r="B160">
        <f>Table2[[#This Row],[DISABLE=1]]</f>
        <v>1</v>
      </c>
      <c r="C160">
        <f t="shared" si="4"/>
        <v>20</v>
      </c>
      <c r="D160" s="37">
        <f>IF(MOD(DEBUG_MASK!B160,8),0,1)</f>
        <v>0</v>
      </c>
      <c r="E160" s="37" t="str">
        <f>IF(D160=1,_xlfn.CONCAT(DEBUG_MASK!D152:D159),"")</f>
        <v/>
      </c>
      <c r="F160" s="37" t="str" cm="1">
        <f t="array" aca="1" ref="F160" ca="1">IF(D160=1,RIGHT(SUM(VALUE(MID(E160&amp;"1",ROW(INDIRECT("1:"&amp;LEN(E160&amp;"1"))),1))*10^(ROW(INDIRECT("1:"&amp;LEN(E160&amp;"1")))-1)),LEN(E160)),"")</f>
        <v/>
      </c>
      <c r="G160" s="37" t="str">
        <f t="shared" si="5"/>
        <v/>
      </c>
    </row>
    <row r="161" spans="2:7" x14ac:dyDescent="0.25">
      <c r="B161">
        <f>Table2[[#This Row],[DISABLE=1]]</f>
        <v>1</v>
      </c>
      <c r="C161">
        <f t="shared" si="4"/>
        <v>20</v>
      </c>
      <c r="D161" s="37">
        <f>IF(MOD(DEBUG_MASK!B161,8),0,1)</f>
        <v>0</v>
      </c>
      <c r="E161" s="37" t="str">
        <f>IF(D161=1,_xlfn.CONCAT(DEBUG_MASK!D153:D160),"")</f>
        <v/>
      </c>
      <c r="F161" s="37" t="str" cm="1">
        <f t="array" aca="1" ref="F161" ca="1">IF(D161=1,RIGHT(SUM(VALUE(MID(E161&amp;"1",ROW(INDIRECT("1:"&amp;LEN(E161&amp;"1"))),1))*10^(ROW(INDIRECT("1:"&amp;LEN(E161&amp;"1")))-1)),LEN(E161)),"")</f>
        <v/>
      </c>
      <c r="G161" s="37" t="str">
        <f t="shared" si="5"/>
        <v/>
      </c>
    </row>
    <row r="162" spans="2:7" x14ac:dyDescent="0.25">
      <c r="B162">
        <f>Table2[[#This Row],[DISABLE=1]]</f>
        <v>1</v>
      </c>
      <c r="C162">
        <f t="shared" si="4"/>
        <v>20</v>
      </c>
      <c r="D162" s="37">
        <f>IF(MOD(DEBUG_MASK!B162,8),0,1)</f>
        <v>0</v>
      </c>
      <c r="E162" s="37" t="str">
        <f>IF(D162=1,_xlfn.CONCAT(DEBUG_MASK!D154:D161),"")</f>
        <v/>
      </c>
      <c r="F162" s="37" t="str" cm="1">
        <f t="array" aca="1" ref="F162" ca="1">IF(D162=1,RIGHT(SUM(VALUE(MID(E162&amp;"1",ROW(INDIRECT("1:"&amp;LEN(E162&amp;"1"))),1))*10^(ROW(INDIRECT("1:"&amp;LEN(E162&amp;"1")))-1)),LEN(E162)),"")</f>
        <v/>
      </c>
      <c r="G162" s="37" t="str">
        <f t="shared" si="5"/>
        <v/>
      </c>
    </row>
    <row r="163" spans="2:7" x14ac:dyDescent="0.25">
      <c r="B163">
        <f>Table2[[#This Row],[DISABLE=1]]</f>
        <v>1</v>
      </c>
      <c r="C163">
        <f t="shared" si="4"/>
        <v>21</v>
      </c>
      <c r="D163" s="37">
        <f>IF(MOD(DEBUG_MASK!B163,8),0,1)</f>
        <v>1</v>
      </c>
      <c r="E163" s="37" t="str">
        <f>IF(D163=1,_xlfn.CONCAT(DEBUG_MASK!D155:D162),"")</f>
        <v>11111111</v>
      </c>
      <c r="F163" s="37" t="str" cm="1">
        <f t="array" aca="1" ref="F163" ca="1">IF(D163=1,RIGHT(SUM(VALUE(MID(E163&amp;"1",ROW(INDIRECT("1:"&amp;LEN(E163&amp;"1"))),1))*10^(ROW(INDIRECT("1:"&amp;LEN(E163&amp;"1")))-1)),LEN(E163)),"")</f>
        <v>11111111</v>
      </c>
      <c r="G163" s="37" t="str">
        <f t="shared" ca="1" si="5"/>
        <v>FF</v>
      </c>
    </row>
    <row r="164" spans="2:7" x14ac:dyDescent="0.25">
      <c r="B164">
        <f>Table2[[#This Row],[DISABLE=1]]</f>
        <v>1</v>
      </c>
      <c r="C164">
        <f t="shared" si="4"/>
        <v>21</v>
      </c>
      <c r="D164" s="37">
        <f>IF(MOD(DEBUG_MASK!B164,8),0,1)</f>
        <v>0</v>
      </c>
      <c r="E164" s="37" t="str">
        <f>IF(D164=1,_xlfn.CONCAT(DEBUG_MASK!D156:D163),"")</f>
        <v/>
      </c>
      <c r="F164" s="37" t="str" cm="1">
        <f t="array" aca="1" ref="F164" ca="1">IF(D164=1,RIGHT(SUM(VALUE(MID(E164&amp;"1",ROW(INDIRECT("1:"&amp;LEN(E164&amp;"1"))),1))*10^(ROW(INDIRECT("1:"&amp;LEN(E164&amp;"1")))-1)),LEN(E164)),"")</f>
        <v/>
      </c>
      <c r="G164" s="37" t="str">
        <f t="shared" si="5"/>
        <v/>
      </c>
    </row>
    <row r="165" spans="2:7" x14ac:dyDescent="0.25">
      <c r="B165">
        <f>Table2[[#This Row],[DISABLE=1]]</f>
        <v>1</v>
      </c>
      <c r="C165">
        <f t="shared" si="4"/>
        <v>21</v>
      </c>
      <c r="D165" s="37">
        <f>IF(MOD(DEBUG_MASK!B165,8),0,1)</f>
        <v>0</v>
      </c>
      <c r="E165" s="37" t="str">
        <f>IF(D165=1,_xlfn.CONCAT(DEBUG_MASK!D157:D164),"")</f>
        <v/>
      </c>
      <c r="F165" s="37" t="str" cm="1">
        <f t="array" aca="1" ref="F165" ca="1">IF(D165=1,RIGHT(SUM(VALUE(MID(E165&amp;"1",ROW(INDIRECT("1:"&amp;LEN(E165&amp;"1"))),1))*10^(ROW(INDIRECT("1:"&amp;LEN(E165&amp;"1")))-1)),LEN(E165)),"")</f>
        <v/>
      </c>
      <c r="G165" s="37" t="str">
        <f t="shared" si="5"/>
        <v/>
      </c>
    </row>
    <row r="166" spans="2:7" x14ac:dyDescent="0.25">
      <c r="B166">
        <f>Table2[[#This Row],[DISABLE=1]]</f>
        <v>1</v>
      </c>
      <c r="C166">
        <f t="shared" si="4"/>
        <v>21</v>
      </c>
      <c r="D166" s="37">
        <f>IF(MOD(DEBUG_MASK!B166,8),0,1)</f>
        <v>0</v>
      </c>
      <c r="E166" s="37" t="str">
        <f>IF(D166=1,_xlfn.CONCAT(DEBUG_MASK!D158:D165),"")</f>
        <v/>
      </c>
      <c r="F166" s="37" t="str" cm="1">
        <f t="array" aca="1" ref="F166" ca="1">IF(D166=1,RIGHT(SUM(VALUE(MID(E166&amp;"1",ROW(INDIRECT("1:"&amp;LEN(E166&amp;"1"))),1))*10^(ROW(INDIRECT("1:"&amp;LEN(E166&amp;"1")))-1)),LEN(E166)),"")</f>
        <v/>
      </c>
      <c r="G166" s="37" t="str">
        <f t="shared" si="5"/>
        <v/>
      </c>
    </row>
    <row r="167" spans="2:7" x14ac:dyDescent="0.25">
      <c r="B167">
        <f>Table2[[#This Row],[DISABLE=1]]</f>
        <v>1</v>
      </c>
      <c r="C167">
        <f t="shared" si="4"/>
        <v>21</v>
      </c>
      <c r="D167" s="37">
        <f>IF(MOD(DEBUG_MASK!B167,8),0,1)</f>
        <v>0</v>
      </c>
      <c r="E167" s="37" t="str">
        <f>IF(D167=1,_xlfn.CONCAT(DEBUG_MASK!D159:D166),"")</f>
        <v/>
      </c>
      <c r="F167" s="37" t="str" cm="1">
        <f t="array" aca="1" ref="F167" ca="1">IF(D167=1,RIGHT(SUM(VALUE(MID(E167&amp;"1",ROW(INDIRECT("1:"&amp;LEN(E167&amp;"1"))),1))*10^(ROW(INDIRECT("1:"&amp;LEN(E167&amp;"1")))-1)),LEN(E167)),"")</f>
        <v/>
      </c>
      <c r="G167" s="37" t="str">
        <f t="shared" si="5"/>
        <v/>
      </c>
    </row>
    <row r="168" spans="2:7" x14ac:dyDescent="0.25">
      <c r="B168">
        <f>Table2[[#This Row],[DISABLE=1]]</f>
        <v>1</v>
      </c>
      <c r="C168">
        <f t="shared" si="4"/>
        <v>21</v>
      </c>
      <c r="D168" s="37">
        <f>IF(MOD(DEBUG_MASK!B168,8),0,1)</f>
        <v>0</v>
      </c>
      <c r="E168" s="37" t="str">
        <f>IF(D168=1,_xlfn.CONCAT(DEBUG_MASK!D160:D167),"")</f>
        <v/>
      </c>
      <c r="F168" s="37" t="str" cm="1">
        <f t="array" aca="1" ref="F168" ca="1">IF(D168=1,RIGHT(SUM(VALUE(MID(E168&amp;"1",ROW(INDIRECT("1:"&amp;LEN(E168&amp;"1"))),1))*10^(ROW(INDIRECT("1:"&amp;LEN(E168&amp;"1")))-1)),LEN(E168)),"")</f>
        <v/>
      </c>
      <c r="G168" s="37" t="str">
        <f t="shared" si="5"/>
        <v/>
      </c>
    </row>
    <row r="169" spans="2:7" x14ac:dyDescent="0.25">
      <c r="B169">
        <f>Table2[[#This Row],[DISABLE=1]]</f>
        <v>1</v>
      </c>
      <c r="C169">
        <f t="shared" si="4"/>
        <v>21</v>
      </c>
      <c r="D169" s="37">
        <f>IF(MOD(DEBUG_MASK!B169,8),0,1)</f>
        <v>0</v>
      </c>
      <c r="E169" s="37" t="str">
        <f>IF(D169=1,_xlfn.CONCAT(DEBUG_MASK!D161:D168),"")</f>
        <v/>
      </c>
      <c r="F169" s="37" t="str" cm="1">
        <f t="array" aca="1" ref="F169" ca="1">IF(D169=1,RIGHT(SUM(VALUE(MID(E169&amp;"1",ROW(INDIRECT("1:"&amp;LEN(E169&amp;"1"))),1))*10^(ROW(INDIRECT("1:"&amp;LEN(E169&amp;"1")))-1)),LEN(E169)),"")</f>
        <v/>
      </c>
      <c r="G169" s="37" t="str">
        <f t="shared" si="5"/>
        <v/>
      </c>
    </row>
    <row r="170" spans="2:7" x14ac:dyDescent="0.25">
      <c r="B170">
        <f>Table2[[#This Row],[DISABLE=1]]</f>
        <v>1</v>
      </c>
      <c r="C170">
        <f t="shared" si="4"/>
        <v>21</v>
      </c>
      <c r="D170" s="37">
        <f>IF(MOD(DEBUG_MASK!B170,8),0,1)</f>
        <v>0</v>
      </c>
      <c r="E170" s="37" t="str">
        <f>IF(D170=1,_xlfn.CONCAT(DEBUG_MASK!D162:D169),"")</f>
        <v/>
      </c>
      <c r="F170" s="37" t="str" cm="1">
        <f t="array" aca="1" ref="F170" ca="1">IF(D170=1,RIGHT(SUM(VALUE(MID(E170&amp;"1",ROW(INDIRECT("1:"&amp;LEN(E170&amp;"1"))),1))*10^(ROW(INDIRECT("1:"&amp;LEN(E170&amp;"1")))-1)),LEN(E170)),"")</f>
        <v/>
      </c>
      <c r="G170" s="37" t="str">
        <f t="shared" si="5"/>
        <v/>
      </c>
    </row>
    <row r="171" spans="2:7" x14ac:dyDescent="0.25">
      <c r="B171">
        <f>Table2[[#This Row],[DISABLE=1]]</f>
        <v>1</v>
      </c>
      <c r="C171">
        <f t="shared" si="4"/>
        <v>22</v>
      </c>
      <c r="D171" s="37">
        <f>IF(MOD(DEBUG_MASK!B171,8),0,1)</f>
        <v>1</v>
      </c>
      <c r="E171" s="37" t="str">
        <f>IF(D171=1,_xlfn.CONCAT(DEBUG_MASK!D163:D170),"")</f>
        <v>11111111</v>
      </c>
      <c r="F171" s="37" t="str" cm="1">
        <f t="array" aca="1" ref="F171" ca="1">IF(D171=1,RIGHT(SUM(VALUE(MID(E171&amp;"1",ROW(INDIRECT("1:"&amp;LEN(E171&amp;"1"))),1))*10^(ROW(INDIRECT("1:"&amp;LEN(E171&amp;"1")))-1)),LEN(E171)),"")</f>
        <v>11111111</v>
      </c>
      <c r="G171" s="37" t="str">
        <f t="shared" ca="1" si="5"/>
        <v>FF</v>
      </c>
    </row>
    <row r="172" spans="2:7" x14ac:dyDescent="0.25">
      <c r="B172">
        <f>Table2[[#This Row],[DISABLE=1]]</f>
        <v>1</v>
      </c>
      <c r="C172">
        <f t="shared" si="4"/>
        <v>22</v>
      </c>
      <c r="D172" s="37">
        <f>IF(MOD(DEBUG_MASK!B172,8),0,1)</f>
        <v>0</v>
      </c>
      <c r="E172" s="37" t="str">
        <f>IF(D172=1,_xlfn.CONCAT(DEBUG_MASK!D164:D171),"")</f>
        <v/>
      </c>
      <c r="F172" s="37" t="str" cm="1">
        <f t="array" aca="1" ref="F172" ca="1">IF(D172=1,RIGHT(SUM(VALUE(MID(E172&amp;"1",ROW(INDIRECT("1:"&amp;LEN(E172&amp;"1"))),1))*10^(ROW(INDIRECT("1:"&amp;LEN(E172&amp;"1")))-1)),LEN(E172)),"")</f>
        <v/>
      </c>
      <c r="G172" s="37" t="str">
        <f t="shared" si="5"/>
        <v/>
      </c>
    </row>
    <row r="173" spans="2:7" x14ac:dyDescent="0.25">
      <c r="B173">
        <f>Table2[[#This Row],[DISABLE=1]]</f>
        <v>1</v>
      </c>
      <c r="C173">
        <f t="shared" si="4"/>
        <v>22</v>
      </c>
      <c r="D173" s="37">
        <f>IF(MOD(DEBUG_MASK!B173,8),0,1)</f>
        <v>0</v>
      </c>
      <c r="E173" s="37" t="str">
        <f>IF(D173=1,_xlfn.CONCAT(DEBUG_MASK!D165:D172),"")</f>
        <v/>
      </c>
      <c r="F173" s="37" t="str" cm="1">
        <f t="array" aca="1" ref="F173" ca="1">IF(D173=1,RIGHT(SUM(VALUE(MID(E173&amp;"1",ROW(INDIRECT("1:"&amp;LEN(E173&amp;"1"))),1))*10^(ROW(INDIRECT("1:"&amp;LEN(E173&amp;"1")))-1)),LEN(E173)),"")</f>
        <v/>
      </c>
      <c r="G173" s="37" t="str">
        <f t="shared" si="5"/>
        <v/>
      </c>
    </row>
    <row r="174" spans="2:7" x14ac:dyDescent="0.25">
      <c r="B174">
        <f>Table2[[#This Row],[DISABLE=1]]</f>
        <v>1</v>
      </c>
      <c r="C174">
        <f t="shared" si="4"/>
        <v>22</v>
      </c>
      <c r="D174" s="37">
        <f>IF(MOD(DEBUG_MASK!B174,8),0,1)</f>
        <v>0</v>
      </c>
      <c r="E174" s="37" t="str">
        <f>IF(D174=1,_xlfn.CONCAT(DEBUG_MASK!D166:D173),"")</f>
        <v/>
      </c>
      <c r="F174" s="37" t="str" cm="1">
        <f t="array" aca="1" ref="F174" ca="1">IF(D174=1,RIGHT(SUM(VALUE(MID(E174&amp;"1",ROW(INDIRECT("1:"&amp;LEN(E174&amp;"1"))),1))*10^(ROW(INDIRECT("1:"&amp;LEN(E174&amp;"1")))-1)),LEN(E174)),"")</f>
        <v/>
      </c>
      <c r="G174" s="37" t="str">
        <f t="shared" si="5"/>
        <v/>
      </c>
    </row>
    <row r="175" spans="2:7" x14ac:dyDescent="0.25">
      <c r="B175">
        <f>Table2[[#This Row],[DISABLE=1]]</f>
        <v>1</v>
      </c>
      <c r="C175">
        <f t="shared" si="4"/>
        <v>22</v>
      </c>
      <c r="D175" s="37">
        <f>IF(MOD(DEBUG_MASK!B175,8),0,1)</f>
        <v>0</v>
      </c>
      <c r="E175" s="37" t="str">
        <f>IF(D175=1,_xlfn.CONCAT(DEBUG_MASK!D167:D174),"")</f>
        <v/>
      </c>
      <c r="F175" s="37" t="str" cm="1">
        <f t="array" aca="1" ref="F175" ca="1">IF(D175=1,RIGHT(SUM(VALUE(MID(E175&amp;"1",ROW(INDIRECT("1:"&amp;LEN(E175&amp;"1"))),1))*10^(ROW(INDIRECT("1:"&amp;LEN(E175&amp;"1")))-1)),LEN(E175)),"")</f>
        <v/>
      </c>
      <c r="G175" s="37" t="str">
        <f t="shared" si="5"/>
        <v/>
      </c>
    </row>
    <row r="176" spans="2:7" x14ac:dyDescent="0.25">
      <c r="B176">
        <f>Table2[[#This Row],[DISABLE=1]]</f>
        <v>1</v>
      </c>
      <c r="C176">
        <f t="shared" si="4"/>
        <v>22</v>
      </c>
      <c r="D176" s="37">
        <f>IF(MOD(DEBUG_MASK!B176,8),0,1)</f>
        <v>0</v>
      </c>
      <c r="E176" s="37" t="str">
        <f>IF(D176=1,_xlfn.CONCAT(DEBUG_MASK!D168:D175),"")</f>
        <v/>
      </c>
      <c r="F176" s="37" t="str" cm="1">
        <f t="array" aca="1" ref="F176" ca="1">IF(D176=1,RIGHT(SUM(VALUE(MID(E176&amp;"1",ROW(INDIRECT("1:"&amp;LEN(E176&amp;"1"))),1))*10^(ROW(INDIRECT("1:"&amp;LEN(E176&amp;"1")))-1)),LEN(E176)),"")</f>
        <v/>
      </c>
      <c r="G176" s="37" t="str">
        <f t="shared" si="5"/>
        <v/>
      </c>
    </row>
    <row r="177" spans="2:7" x14ac:dyDescent="0.25">
      <c r="B177">
        <f>Table2[[#This Row],[DISABLE=1]]</f>
        <v>1</v>
      </c>
      <c r="C177">
        <f t="shared" si="4"/>
        <v>22</v>
      </c>
      <c r="D177" s="37">
        <f>IF(MOD(DEBUG_MASK!B177,8),0,1)</f>
        <v>0</v>
      </c>
      <c r="E177" s="37" t="str">
        <f>IF(D177=1,_xlfn.CONCAT(DEBUG_MASK!D169:D176),"")</f>
        <v/>
      </c>
      <c r="F177" s="37" t="str" cm="1">
        <f t="array" aca="1" ref="F177" ca="1">IF(D177=1,RIGHT(SUM(VALUE(MID(E177&amp;"1",ROW(INDIRECT("1:"&amp;LEN(E177&amp;"1"))),1))*10^(ROW(INDIRECT("1:"&amp;LEN(E177&amp;"1")))-1)),LEN(E177)),"")</f>
        <v/>
      </c>
      <c r="G177" s="37" t="str">
        <f t="shared" si="5"/>
        <v/>
      </c>
    </row>
    <row r="178" spans="2:7" x14ac:dyDescent="0.25">
      <c r="B178">
        <f>Table2[[#This Row],[DISABLE=1]]</f>
        <v>1</v>
      </c>
      <c r="C178">
        <f t="shared" si="4"/>
        <v>22</v>
      </c>
      <c r="D178" s="37">
        <f>IF(MOD(DEBUG_MASK!B178,8),0,1)</f>
        <v>0</v>
      </c>
      <c r="E178" s="37" t="str">
        <f>IF(D178=1,_xlfn.CONCAT(DEBUG_MASK!D170:D177),"")</f>
        <v/>
      </c>
      <c r="F178" s="37" t="str" cm="1">
        <f t="array" aca="1" ref="F178" ca="1">IF(D178=1,RIGHT(SUM(VALUE(MID(E178&amp;"1",ROW(INDIRECT("1:"&amp;LEN(E178&amp;"1"))),1))*10^(ROW(INDIRECT("1:"&amp;LEN(E178&amp;"1")))-1)),LEN(E178)),"")</f>
        <v/>
      </c>
      <c r="G178" s="37" t="str">
        <f t="shared" si="5"/>
        <v/>
      </c>
    </row>
    <row r="179" spans="2:7" x14ac:dyDescent="0.25">
      <c r="B179">
        <f>Table2[[#This Row],[DISABLE=1]]</f>
        <v>1</v>
      </c>
      <c r="C179">
        <f t="shared" si="4"/>
        <v>23</v>
      </c>
      <c r="D179" s="37">
        <f>IF(MOD(DEBUG_MASK!B179,8),0,1)</f>
        <v>1</v>
      </c>
      <c r="E179" s="37" t="str">
        <f>IF(D179=1,_xlfn.CONCAT(DEBUG_MASK!D171:D178),"")</f>
        <v>11111111</v>
      </c>
      <c r="F179" s="37" t="str" cm="1">
        <f t="array" aca="1" ref="F179" ca="1">IF(D179=1,RIGHT(SUM(VALUE(MID(E179&amp;"1",ROW(INDIRECT("1:"&amp;LEN(E179&amp;"1"))),1))*10^(ROW(INDIRECT("1:"&amp;LEN(E179&amp;"1")))-1)),LEN(E179)),"")</f>
        <v>11111111</v>
      </c>
      <c r="G179" s="37" t="str">
        <f t="shared" ca="1" si="5"/>
        <v>FF</v>
      </c>
    </row>
    <row r="180" spans="2:7" x14ac:dyDescent="0.25">
      <c r="B180">
        <f>Table2[[#This Row],[DISABLE=1]]</f>
        <v>1</v>
      </c>
      <c r="C180">
        <f t="shared" si="4"/>
        <v>23</v>
      </c>
      <c r="D180" s="37">
        <f>IF(MOD(DEBUG_MASK!B180,8),0,1)</f>
        <v>0</v>
      </c>
      <c r="E180" s="37" t="str">
        <f>IF(D180=1,_xlfn.CONCAT(DEBUG_MASK!D172:D179),"")</f>
        <v/>
      </c>
      <c r="F180" s="37" t="str" cm="1">
        <f t="array" aca="1" ref="F180" ca="1">IF(D180=1,RIGHT(SUM(VALUE(MID(E180&amp;"1",ROW(INDIRECT("1:"&amp;LEN(E180&amp;"1"))),1))*10^(ROW(INDIRECT("1:"&amp;LEN(E180&amp;"1")))-1)),LEN(E180)),"")</f>
        <v/>
      </c>
      <c r="G180" s="37" t="str">
        <f t="shared" si="5"/>
        <v/>
      </c>
    </row>
    <row r="181" spans="2:7" x14ac:dyDescent="0.25">
      <c r="B181">
        <f>Table2[[#This Row],[DISABLE=1]]</f>
        <v>1</v>
      </c>
      <c r="C181">
        <f t="shared" si="4"/>
        <v>23</v>
      </c>
      <c r="D181" s="37">
        <f>IF(MOD(DEBUG_MASK!B181,8),0,1)</f>
        <v>0</v>
      </c>
      <c r="E181" s="37" t="str">
        <f>IF(D181=1,_xlfn.CONCAT(DEBUG_MASK!D173:D180),"")</f>
        <v/>
      </c>
      <c r="F181" s="37" t="str" cm="1">
        <f t="array" aca="1" ref="F181" ca="1">IF(D181=1,RIGHT(SUM(VALUE(MID(E181&amp;"1",ROW(INDIRECT("1:"&amp;LEN(E181&amp;"1"))),1))*10^(ROW(INDIRECT("1:"&amp;LEN(E181&amp;"1")))-1)),LEN(E181)),"")</f>
        <v/>
      </c>
      <c r="G181" s="37" t="str">
        <f t="shared" si="5"/>
        <v/>
      </c>
    </row>
    <row r="182" spans="2:7" x14ac:dyDescent="0.25">
      <c r="B182">
        <f>Table2[[#This Row],[DISABLE=1]]</f>
        <v>1</v>
      </c>
      <c r="C182">
        <f t="shared" si="4"/>
        <v>23</v>
      </c>
      <c r="D182" s="37">
        <f>IF(MOD(DEBUG_MASK!B182,8),0,1)</f>
        <v>0</v>
      </c>
      <c r="E182" s="37" t="str">
        <f>IF(D182=1,_xlfn.CONCAT(DEBUG_MASK!D174:D181),"")</f>
        <v/>
      </c>
      <c r="F182" s="37" t="str" cm="1">
        <f t="array" aca="1" ref="F182" ca="1">IF(D182=1,RIGHT(SUM(VALUE(MID(E182&amp;"1",ROW(INDIRECT("1:"&amp;LEN(E182&amp;"1"))),1))*10^(ROW(INDIRECT("1:"&amp;LEN(E182&amp;"1")))-1)),LEN(E182)),"")</f>
        <v/>
      </c>
      <c r="G182" s="37" t="str">
        <f t="shared" si="5"/>
        <v/>
      </c>
    </row>
    <row r="183" spans="2:7" x14ac:dyDescent="0.25">
      <c r="B183">
        <f>Table2[[#This Row],[DISABLE=1]]</f>
        <v>1</v>
      </c>
      <c r="C183">
        <f t="shared" si="4"/>
        <v>23</v>
      </c>
      <c r="D183" s="37">
        <f>IF(MOD(DEBUG_MASK!B183,8),0,1)</f>
        <v>0</v>
      </c>
      <c r="E183" s="37" t="str">
        <f>IF(D183=1,_xlfn.CONCAT(DEBUG_MASK!D175:D182),"")</f>
        <v/>
      </c>
      <c r="F183" s="37" t="str" cm="1">
        <f t="array" aca="1" ref="F183" ca="1">IF(D183=1,RIGHT(SUM(VALUE(MID(E183&amp;"1",ROW(INDIRECT("1:"&amp;LEN(E183&amp;"1"))),1))*10^(ROW(INDIRECT("1:"&amp;LEN(E183&amp;"1")))-1)),LEN(E183)),"")</f>
        <v/>
      </c>
      <c r="G183" s="37" t="str">
        <f t="shared" si="5"/>
        <v/>
      </c>
    </row>
    <row r="184" spans="2:7" x14ac:dyDescent="0.25">
      <c r="B184">
        <f>Table2[[#This Row],[DISABLE=1]]</f>
        <v>1</v>
      </c>
      <c r="C184">
        <f t="shared" si="4"/>
        <v>23</v>
      </c>
      <c r="D184" s="37">
        <f>IF(MOD(DEBUG_MASK!B184,8),0,1)</f>
        <v>0</v>
      </c>
      <c r="E184" s="37" t="str">
        <f>IF(D184=1,_xlfn.CONCAT(DEBUG_MASK!D176:D183),"")</f>
        <v/>
      </c>
      <c r="F184" s="37" t="str" cm="1">
        <f t="array" aca="1" ref="F184" ca="1">IF(D184=1,RIGHT(SUM(VALUE(MID(E184&amp;"1",ROW(INDIRECT("1:"&amp;LEN(E184&amp;"1"))),1))*10^(ROW(INDIRECT("1:"&amp;LEN(E184&amp;"1")))-1)),LEN(E184)),"")</f>
        <v/>
      </c>
      <c r="G184" s="37" t="str">
        <f t="shared" si="5"/>
        <v/>
      </c>
    </row>
    <row r="185" spans="2:7" x14ac:dyDescent="0.25">
      <c r="B185">
        <f>Table2[[#This Row],[DISABLE=1]]</f>
        <v>1</v>
      </c>
      <c r="C185">
        <f t="shared" si="4"/>
        <v>23</v>
      </c>
      <c r="D185" s="37">
        <f>IF(MOD(DEBUG_MASK!B185,8),0,1)</f>
        <v>0</v>
      </c>
      <c r="E185" s="37" t="str">
        <f>IF(D185=1,_xlfn.CONCAT(DEBUG_MASK!D177:D184),"")</f>
        <v/>
      </c>
      <c r="F185" s="37" t="str" cm="1">
        <f t="array" aca="1" ref="F185" ca="1">IF(D185=1,RIGHT(SUM(VALUE(MID(E185&amp;"1",ROW(INDIRECT("1:"&amp;LEN(E185&amp;"1"))),1))*10^(ROW(INDIRECT("1:"&amp;LEN(E185&amp;"1")))-1)),LEN(E185)),"")</f>
        <v/>
      </c>
      <c r="G185" s="37" t="str">
        <f t="shared" si="5"/>
        <v/>
      </c>
    </row>
    <row r="186" spans="2:7" x14ac:dyDescent="0.25">
      <c r="B186">
        <f>Table2[[#This Row],[DISABLE=1]]</f>
        <v>1</v>
      </c>
      <c r="C186">
        <f t="shared" si="4"/>
        <v>23</v>
      </c>
      <c r="D186" s="37">
        <f>IF(MOD(DEBUG_MASK!B186,8),0,1)</f>
        <v>0</v>
      </c>
      <c r="E186" s="37" t="str">
        <f>IF(D186=1,_xlfn.CONCAT(DEBUG_MASK!D178:D185),"")</f>
        <v/>
      </c>
      <c r="F186" s="37" t="str" cm="1">
        <f t="array" aca="1" ref="F186" ca="1">IF(D186=1,RIGHT(SUM(VALUE(MID(E186&amp;"1",ROW(INDIRECT("1:"&amp;LEN(E186&amp;"1"))),1))*10^(ROW(INDIRECT("1:"&amp;LEN(E186&amp;"1")))-1)),LEN(E186)),"")</f>
        <v/>
      </c>
      <c r="G186" s="37" t="str">
        <f t="shared" si="5"/>
        <v/>
      </c>
    </row>
    <row r="187" spans="2:7" x14ac:dyDescent="0.25">
      <c r="B187">
        <f>Table2[[#This Row],[DISABLE=1]]</f>
        <v>1</v>
      </c>
      <c r="C187">
        <f t="shared" si="4"/>
        <v>24</v>
      </c>
      <c r="D187" s="37">
        <f>IF(MOD(DEBUG_MASK!B187,8),0,1)</f>
        <v>1</v>
      </c>
      <c r="E187" s="37" t="str">
        <f>IF(D187=1,_xlfn.CONCAT(DEBUG_MASK!D179:D186),"")</f>
        <v>11111111</v>
      </c>
      <c r="F187" s="37" t="str" cm="1">
        <f t="array" aca="1" ref="F187" ca="1">IF(D187=1,RIGHT(SUM(VALUE(MID(E187&amp;"1",ROW(INDIRECT("1:"&amp;LEN(E187&amp;"1"))),1))*10^(ROW(INDIRECT("1:"&amp;LEN(E187&amp;"1")))-1)),LEN(E187)),"")</f>
        <v>11111111</v>
      </c>
      <c r="G187" s="37" t="str">
        <f t="shared" ca="1" si="5"/>
        <v>FF</v>
      </c>
    </row>
    <row r="188" spans="2:7" x14ac:dyDescent="0.25">
      <c r="B188">
        <f>Table2[[#This Row],[DISABLE=1]]</f>
        <v>1</v>
      </c>
      <c r="C188">
        <f t="shared" si="4"/>
        <v>24</v>
      </c>
      <c r="D188" s="37">
        <f>IF(MOD(DEBUG_MASK!B188,8),0,1)</f>
        <v>0</v>
      </c>
      <c r="E188" s="37" t="str">
        <f>IF(D188=1,_xlfn.CONCAT(DEBUG_MASK!D180:D187),"")</f>
        <v/>
      </c>
      <c r="F188" s="37" t="str" cm="1">
        <f t="array" aca="1" ref="F188" ca="1">IF(D188=1,RIGHT(SUM(VALUE(MID(E188&amp;"1",ROW(INDIRECT("1:"&amp;LEN(E188&amp;"1"))),1))*10^(ROW(INDIRECT("1:"&amp;LEN(E188&amp;"1")))-1)),LEN(E188)),"")</f>
        <v/>
      </c>
      <c r="G188" s="37" t="str">
        <f t="shared" si="5"/>
        <v/>
      </c>
    </row>
    <row r="189" spans="2:7" x14ac:dyDescent="0.25">
      <c r="B189">
        <f>Table2[[#This Row],[DISABLE=1]]</f>
        <v>1</v>
      </c>
      <c r="C189">
        <f t="shared" si="4"/>
        <v>24</v>
      </c>
      <c r="D189" s="37">
        <f>IF(MOD(DEBUG_MASK!B189,8),0,1)</f>
        <v>0</v>
      </c>
      <c r="E189" s="37" t="str">
        <f>IF(D189=1,_xlfn.CONCAT(DEBUG_MASK!D181:D188),"")</f>
        <v/>
      </c>
      <c r="F189" s="37" t="str" cm="1">
        <f t="array" aca="1" ref="F189" ca="1">IF(D189=1,RIGHT(SUM(VALUE(MID(E189&amp;"1",ROW(INDIRECT("1:"&amp;LEN(E189&amp;"1"))),1))*10^(ROW(INDIRECT("1:"&amp;LEN(E189&amp;"1")))-1)),LEN(E189)),"")</f>
        <v/>
      </c>
      <c r="G189" s="37" t="str">
        <f t="shared" si="5"/>
        <v/>
      </c>
    </row>
    <row r="190" spans="2:7" x14ac:dyDescent="0.25">
      <c r="B190">
        <f>Table2[[#This Row],[DISABLE=1]]</f>
        <v>1</v>
      </c>
      <c r="C190">
        <f t="shared" si="4"/>
        <v>24</v>
      </c>
      <c r="D190" s="37">
        <f>IF(MOD(DEBUG_MASK!B190,8),0,1)</f>
        <v>0</v>
      </c>
      <c r="E190" s="37" t="str">
        <f>IF(D190=1,_xlfn.CONCAT(DEBUG_MASK!D182:D189),"")</f>
        <v/>
      </c>
      <c r="F190" s="37" t="str" cm="1">
        <f t="array" aca="1" ref="F190" ca="1">IF(D190=1,RIGHT(SUM(VALUE(MID(E190&amp;"1",ROW(INDIRECT("1:"&amp;LEN(E190&amp;"1"))),1))*10^(ROW(INDIRECT("1:"&amp;LEN(E190&amp;"1")))-1)),LEN(E190)),"")</f>
        <v/>
      </c>
      <c r="G190" s="37" t="str">
        <f t="shared" si="5"/>
        <v/>
      </c>
    </row>
    <row r="191" spans="2:7" x14ac:dyDescent="0.25">
      <c r="B191">
        <f>Table2[[#This Row],[DISABLE=1]]</f>
        <v>1</v>
      </c>
      <c r="C191">
        <f t="shared" si="4"/>
        <v>24</v>
      </c>
      <c r="D191" s="37">
        <f>IF(MOD(DEBUG_MASK!B191,8),0,1)</f>
        <v>0</v>
      </c>
      <c r="E191" s="37" t="str">
        <f>IF(D191=1,_xlfn.CONCAT(DEBUG_MASK!D183:D190),"")</f>
        <v/>
      </c>
      <c r="F191" s="37" t="str" cm="1">
        <f t="array" aca="1" ref="F191" ca="1">IF(D191=1,RIGHT(SUM(VALUE(MID(E191&amp;"1",ROW(INDIRECT("1:"&amp;LEN(E191&amp;"1"))),1))*10^(ROW(INDIRECT("1:"&amp;LEN(E191&amp;"1")))-1)),LEN(E191)),"")</f>
        <v/>
      </c>
      <c r="G191" s="37" t="str">
        <f t="shared" si="5"/>
        <v/>
      </c>
    </row>
    <row r="192" spans="2:7" x14ac:dyDescent="0.25">
      <c r="B192">
        <f>Table2[[#This Row],[DISABLE=1]]</f>
        <v>1</v>
      </c>
      <c r="C192">
        <f t="shared" si="4"/>
        <v>24</v>
      </c>
      <c r="D192" s="37">
        <f>IF(MOD(DEBUG_MASK!B192,8),0,1)</f>
        <v>0</v>
      </c>
      <c r="E192" s="37" t="str">
        <f>IF(D192=1,_xlfn.CONCAT(DEBUG_MASK!D184:D191),"")</f>
        <v/>
      </c>
      <c r="F192" s="37" t="str" cm="1">
        <f t="array" aca="1" ref="F192" ca="1">IF(D192=1,RIGHT(SUM(VALUE(MID(E192&amp;"1",ROW(INDIRECT("1:"&amp;LEN(E192&amp;"1"))),1))*10^(ROW(INDIRECT("1:"&amp;LEN(E192&amp;"1")))-1)),LEN(E192)),"")</f>
        <v/>
      </c>
      <c r="G192" s="37" t="str">
        <f t="shared" si="5"/>
        <v/>
      </c>
    </row>
    <row r="193" spans="2:7" x14ac:dyDescent="0.25">
      <c r="B193">
        <f>Table2[[#This Row],[DISABLE=1]]</f>
        <v>1</v>
      </c>
      <c r="C193">
        <f t="shared" si="4"/>
        <v>24</v>
      </c>
      <c r="D193" s="37">
        <f>IF(MOD(DEBUG_MASK!B193,8),0,1)</f>
        <v>0</v>
      </c>
      <c r="E193" s="37" t="str">
        <f>IF(D193=1,_xlfn.CONCAT(DEBUG_MASK!D185:D192),"")</f>
        <v/>
      </c>
      <c r="F193" s="37" t="str" cm="1">
        <f t="array" aca="1" ref="F193" ca="1">IF(D193=1,RIGHT(SUM(VALUE(MID(E193&amp;"1",ROW(INDIRECT("1:"&amp;LEN(E193&amp;"1"))),1))*10^(ROW(INDIRECT("1:"&amp;LEN(E193&amp;"1")))-1)),LEN(E193)),"")</f>
        <v/>
      </c>
      <c r="G193" s="37" t="str">
        <f t="shared" si="5"/>
        <v/>
      </c>
    </row>
    <row r="194" spans="2:7" x14ac:dyDescent="0.25">
      <c r="B194">
        <f>Table2[[#This Row],[DISABLE=1]]</f>
        <v>1</v>
      </c>
      <c r="C194">
        <f t="shared" si="4"/>
        <v>24</v>
      </c>
      <c r="D194" s="37">
        <f>IF(MOD(DEBUG_MASK!B194,8),0,1)</f>
        <v>0</v>
      </c>
      <c r="E194" s="37" t="str">
        <f>IF(D194=1,_xlfn.CONCAT(DEBUG_MASK!D186:D193),"")</f>
        <v/>
      </c>
      <c r="F194" s="37" t="str" cm="1">
        <f t="array" aca="1" ref="F194" ca="1">IF(D194=1,RIGHT(SUM(VALUE(MID(E194&amp;"1",ROW(INDIRECT("1:"&amp;LEN(E194&amp;"1"))),1))*10^(ROW(INDIRECT("1:"&amp;LEN(E194&amp;"1")))-1)),LEN(E194)),"")</f>
        <v/>
      </c>
      <c r="G194" s="37" t="str">
        <f t="shared" si="5"/>
        <v/>
      </c>
    </row>
    <row r="195" spans="2:7" x14ac:dyDescent="0.25">
      <c r="B195">
        <f>Table2[[#This Row],[DISABLE=1]]</f>
        <v>1</v>
      </c>
      <c r="C195">
        <f t="shared" ref="C195:C258" si="6">IF(D195=1,C194+1,C194)</f>
        <v>25</v>
      </c>
      <c r="D195" s="37">
        <f>IF(MOD(DEBUG_MASK!B195,8),0,1)</f>
        <v>1</v>
      </c>
      <c r="E195" s="37" t="str">
        <f>IF(D195=1,_xlfn.CONCAT(DEBUG_MASK!D187:D194),"")</f>
        <v>11111111</v>
      </c>
      <c r="F195" s="37" t="str" cm="1">
        <f t="array" aca="1" ref="F195" ca="1">IF(D195=1,RIGHT(SUM(VALUE(MID(E195&amp;"1",ROW(INDIRECT("1:"&amp;LEN(E195&amp;"1"))),1))*10^(ROW(INDIRECT("1:"&amp;LEN(E195&amp;"1")))-1)),LEN(E195)),"")</f>
        <v>11111111</v>
      </c>
      <c r="G195" s="37" t="str">
        <f t="shared" ref="G195:G258" ca="1" si="7">IF(D195=1,BIN2HEX(F195,2),"")</f>
        <v>FF</v>
      </c>
    </row>
    <row r="196" spans="2:7" x14ac:dyDescent="0.25">
      <c r="B196">
        <f>Table2[[#This Row],[DISABLE=1]]</f>
        <v>1</v>
      </c>
      <c r="C196">
        <f t="shared" si="6"/>
        <v>25</v>
      </c>
      <c r="D196" s="37">
        <f>IF(MOD(DEBUG_MASK!B196,8),0,1)</f>
        <v>0</v>
      </c>
      <c r="E196" s="37" t="str">
        <f>IF(D196=1,_xlfn.CONCAT(DEBUG_MASK!D188:D195),"")</f>
        <v/>
      </c>
      <c r="F196" s="37" t="str" cm="1">
        <f t="array" aca="1" ref="F196" ca="1">IF(D196=1,RIGHT(SUM(VALUE(MID(E196&amp;"1",ROW(INDIRECT("1:"&amp;LEN(E196&amp;"1"))),1))*10^(ROW(INDIRECT("1:"&amp;LEN(E196&amp;"1")))-1)),LEN(E196)),"")</f>
        <v/>
      </c>
      <c r="G196" s="37" t="str">
        <f t="shared" si="7"/>
        <v/>
      </c>
    </row>
    <row r="197" spans="2:7" x14ac:dyDescent="0.25">
      <c r="B197">
        <f>Table2[[#This Row],[DISABLE=1]]</f>
        <v>1</v>
      </c>
      <c r="C197">
        <f t="shared" si="6"/>
        <v>25</v>
      </c>
      <c r="D197" s="37">
        <f>IF(MOD(DEBUG_MASK!B197,8),0,1)</f>
        <v>0</v>
      </c>
      <c r="E197" s="37" t="str">
        <f>IF(D197=1,_xlfn.CONCAT(DEBUG_MASK!D189:D196),"")</f>
        <v/>
      </c>
      <c r="F197" s="37" t="str" cm="1">
        <f t="array" aca="1" ref="F197" ca="1">IF(D197=1,RIGHT(SUM(VALUE(MID(E197&amp;"1",ROW(INDIRECT("1:"&amp;LEN(E197&amp;"1"))),1))*10^(ROW(INDIRECT("1:"&amp;LEN(E197&amp;"1")))-1)),LEN(E197)),"")</f>
        <v/>
      </c>
      <c r="G197" s="37" t="str">
        <f t="shared" si="7"/>
        <v/>
      </c>
    </row>
    <row r="198" spans="2:7" x14ac:dyDescent="0.25">
      <c r="B198">
        <f>Table2[[#This Row],[DISABLE=1]]</f>
        <v>1</v>
      </c>
      <c r="C198">
        <f t="shared" si="6"/>
        <v>25</v>
      </c>
      <c r="D198" s="37">
        <f>IF(MOD(DEBUG_MASK!B198,8),0,1)</f>
        <v>0</v>
      </c>
      <c r="E198" s="37" t="str">
        <f>IF(D198=1,_xlfn.CONCAT(DEBUG_MASK!D190:D197),"")</f>
        <v/>
      </c>
      <c r="F198" s="37" t="str" cm="1">
        <f t="array" aca="1" ref="F198" ca="1">IF(D198=1,RIGHT(SUM(VALUE(MID(E198&amp;"1",ROW(INDIRECT("1:"&amp;LEN(E198&amp;"1"))),1))*10^(ROW(INDIRECT("1:"&amp;LEN(E198&amp;"1")))-1)),LEN(E198)),"")</f>
        <v/>
      </c>
      <c r="G198" s="37" t="str">
        <f t="shared" si="7"/>
        <v/>
      </c>
    </row>
    <row r="199" spans="2:7" x14ac:dyDescent="0.25">
      <c r="B199">
        <f>Table2[[#This Row],[DISABLE=1]]</f>
        <v>1</v>
      </c>
      <c r="C199">
        <f t="shared" si="6"/>
        <v>25</v>
      </c>
      <c r="D199" s="37">
        <f>IF(MOD(DEBUG_MASK!B199,8),0,1)</f>
        <v>0</v>
      </c>
      <c r="E199" s="37" t="str">
        <f>IF(D199=1,_xlfn.CONCAT(DEBUG_MASK!D191:D198),"")</f>
        <v/>
      </c>
      <c r="F199" s="37" t="str" cm="1">
        <f t="array" aca="1" ref="F199" ca="1">IF(D199=1,RIGHT(SUM(VALUE(MID(E199&amp;"1",ROW(INDIRECT("1:"&amp;LEN(E199&amp;"1"))),1))*10^(ROW(INDIRECT("1:"&amp;LEN(E199&amp;"1")))-1)),LEN(E199)),"")</f>
        <v/>
      </c>
      <c r="G199" s="37" t="str">
        <f t="shared" si="7"/>
        <v/>
      </c>
    </row>
    <row r="200" spans="2:7" x14ac:dyDescent="0.25">
      <c r="B200">
        <f>Table2[[#This Row],[DISABLE=1]]</f>
        <v>1</v>
      </c>
      <c r="C200">
        <f t="shared" si="6"/>
        <v>25</v>
      </c>
      <c r="D200" s="37">
        <f>IF(MOD(DEBUG_MASK!B200,8),0,1)</f>
        <v>0</v>
      </c>
      <c r="E200" s="37" t="str">
        <f>IF(D200=1,_xlfn.CONCAT(DEBUG_MASK!D192:D199),"")</f>
        <v/>
      </c>
      <c r="F200" s="37" t="str" cm="1">
        <f t="array" aca="1" ref="F200" ca="1">IF(D200=1,RIGHT(SUM(VALUE(MID(E200&amp;"1",ROW(INDIRECT("1:"&amp;LEN(E200&amp;"1"))),1))*10^(ROW(INDIRECT("1:"&amp;LEN(E200&amp;"1")))-1)),LEN(E200)),"")</f>
        <v/>
      </c>
      <c r="G200" s="37" t="str">
        <f t="shared" si="7"/>
        <v/>
      </c>
    </row>
    <row r="201" spans="2:7" x14ac:dyDescent="0.25">
      <c r="B201">
        <f>Table2[[#This Row],[DISABLE=1]]</f>
        <v>1</v>
      </c>
      <c r="C201">
        <f t="shared" si="6"/>
        <v>25</v>
      </c>
      <c r="D201" s="37">
        <f>IF(MOD(DEBUG_MASK!B201,8),0,1)</f>
        <v>0</v>
      </c>
      <c r="E201" s="37" t="str">
        <f>IF(D201=1,_xlfn.CONCAT(DEBUG_MASK!D193:D200),"")</f>
        <v/>
      </c>
      <c r="F201" s="37" t="str" cm="1">
        <f t="array" aca="1" ref="F201" ca="1">IF(D201=1,RIGHT(SUM(VALUE(MID(E201&amp;"1",ROW(INDIRECT("1:"&amp;LEN(E201&amp;"1"))),1))*10^(ROW(INDIRECT("1:"&amp;LEN(E201&amp;"1")))-1)),LEN(E201)),"")</f>
        <v/>
      </c>
      <c r="G201" s="37" t="str">
        <f t="shared" si="7"/>
        <v/>
      </c>
    </row>
    <row r="202" spans="2:7" x14ac:dyDescent="0.25">
      <c r="B202">
        <f>Table2[[#This Row],[DISABLE=1]]</f>
        <v>1</v>
      </c>
      <c r="C202">
        <f t="shared" si="6"/>
        <v>25</v>
      </c>
      <c r="D202" s="37">
        <f>IF(MOD(DEBUG_MASK!B202,8),0,1)</f>
        <v>0</v>
      </c>
      <c r="E202" s="37" t="str">
        <f>IF(D202=1,_xlfn.CONCAT(DEBUG_MASK!D194:D201),"")</f>
        <v/>
      </c>
      <c r="F202" s="37" t="str" cm="1">
        <f t="array" aca="1" ref="F202" ca="1">IF(D202=1,RIGHT(SUM(VALUE(MID(E202&amp;"1",ROW(INDIRECT("1:"&amp;LEN(E202&amp;"1"))),1))*10^(ROW(INDIRECT("1:"&amp;LEN(E202&amp;"1")))-1)),LEN(E202)),"")</f>
        <v/>
      </c>
      <c r="G202" s="37" t="str">
        <f t="shared" si="7"/>
        <v/>
      </c>
    </row>
    <row r="203" spans="2:7" x14ac:dyDescent="0.25">
      <c r="B203">
        <f>Table2[[#This Row],[DISABLE=1]]</f>
        <v>1</v>
      </c>
      <c r="C203">
        <f t="shared" si="6"/>
        <v>26</v>
      </c>
      <c r="D203" s="37">
        <f>IF(MOD(DEBUG_MASK!B203,8),0,1)</f>
        <v>1</v>
      </c>
      <c r="E203" s="37" t="str">
        <f>IF(D203=1,_xlfn.CONCAT(DEBUG_MASK!D195:D202),"")</f>
        <v>11111111</v>
      </c>
      <c r="F203" s="37" t="str" cm="1">
        <f t="array" aca="1" ref="F203" ca="1">IF(D203=1,RIGHT(SUM(VALUE(MID(E203&amp;"1",ROW(INDIRECT("1:"&amp;LEN(E203&amp;"1"))),1))*10^(ROW(INDIRECT("1:"&amp;LEN(E203&amp;"1")))-1)),LEN(E203)),"")</f>
        <v>11111111</v>
      </c>
      <c r="G203" s="37" t="str">
        <f t="shared" ca="1" si="7"/>
        <v>FF</v>
      </c>
    </row>
    <row r="204" spans="2:7" x14ac:dyDescent="0.25">
      <c r="B204">
        <f>Table2[[#This Row],[DISABLE=1]]</f>
        <v>0</v>
      </c>
      <c r="C204">
        <f t="shared" si="6"/>
        <v>26</v>
      </c>
      <c r="D204" s="37">
        <f>IF(MOD(DEBUG_MASK!B204,8),0,1)</f>
        <v>0</v>
      </c>
      <c r="E204" s="37" t="str">
        <f>IF(D204=1,_xlfn.CONCAT(DEBUG_MASK!D196:D203),"")</f>
        <v/>
      </c>
      <c r="F204" s="37" t="str" cm="1">
        <f t="array" aca="1" ref="F204" ca="1">IF(D204=1,RIGHT(SUM(VALUE(MID(E204&amp;"1",ROW(INDIRECT("1:"&amp;LEN(E204&amp;"1"))),1))*10^(ROW(INDIRECT("1:"&amp;LEN(E204&amp;"1")))-1)),LEN(E204)),"")</f>
        <v/>
      </c>
      <c r="G204" s="37" t="str">
        <f t="shared" si="7"/>
        <v/>
      </c>
    </row>
    <row r="205" spans="2:7" x14ac:dyDescent="0.25">
      <c r="B205">
        <f>Table2[[#This Row],[DISABLE=1]]</f>
        <v>1</v>
      </c>
      <c r="C205">
        <f t="shared" si="6"/>
        <v>26</v>
      </c>
      <c r="D205" s="37">
        <f>IF(MOD(DEBUG_MASK!B205,8),0,1)</f>
        <v>0</v>
      </c>
      <c r="E205" s="37" t="str">
        <f>IF(D205=1,_xlfn.CONCAT(DEBUG_MASK!D197:D204),"")</f>
        <v/>
      </c>
      <c r="F205" s="37" t="str" cm="1">
        <f t="array" aca="1" ref="F205" ca="1">IF(D205=1,RIGHT(SUM(VALUE(MID(E205&amp;"1",ROW(INDIRECT("1:"&amp;LEN(E205&amp;"1"))),1))*10^(ROW(INDIRECT("1:"&amp;LEN(E205&amp;"1")))-1)),LEN(E205)),"")</f>
        <v/>
      </c>
      <c r="G205" s="37" t="str">
        <f t="shared" si="7"/>
        <v/>
      </c>
    </row>
    <row r="206" spans="2:7" x14ac:dyDescent="0.25">
      <c r="B206">
        <f>Table2[[#This Row],[DISABLE=1]]</f>
        <v>1</v>
      </c>
      <c r="C206">
        <f t="shared" si="6"/>
        <v>26</v>
      </c>
      <c r="D206" s="37">
        <f>IF(MOD(DEBUG_MASK!B206,8),0,1)</f>
        <v>0</v>
      </c>
      <c r="E206" s="37" t="str">
        <f>IF(D206=1,_xlfn.CONCAT(DEBUG_MASK!D198:D205),"")</f>
        <v/>
      </c>
      <c r="F206" s="37" t="str" cm="1">
        <f t="array" aca="1" ref="F206" ca="1">IF(D206=1,RIGHT(SUM(VALUE(MID(E206&amp;"1",ROW(INDIRECT("1:"&amp;LEN(E206&amp;"1"))),1))*10^(ROW(INDIRECT("1:"&amp;LEN(E206&amp;"1")))-1)),LEN(E206)),"")</f>
        <v/>
      </c>
      <c r="G206" s="37" t="str">
        <f t="shared" si="7"/>
        <v/>
      </c>
    </row>
    <row r="207" spans="2:7" x14ac:dyDescent="0.25">
      <c r="B207">
        <f>Table2[[#This Row],[DISABLE=1]]</f>
        <v>1</v>
      </c>
      <c r="C207">
        <f t="shared" si="6"/>
        <v>26</v>
      </c>
      <c r="D207" s="37">
        <f>IF(MOD(DEBUG_MASK!B207,8),0,1)</f>
        <v>0</v>
      </c>
      <c r="E207" s="37" t="str">
        <f>IF(D207=1,_xlfn.CONCAT(DEBUG_MASK!D199:D206),"")</f>
        <v/>
      </c>
      <c r="F207" s="37" t="str" cm="1">
        <f t="array" aca="1" ref="F207" ca="1">IF(D207=1,RIGHT(SUM(VALUE(MID(E207&amp;"1",ROW(INDIRECT("1:"&amp;LEN(E207&amp;"1"))),1))*10^(ROW(INDIRECT("1:"&amp;LEN(E207&amp;"1")))-1)),LEN(E207)),"")</f>
        <v/>
      </c>
      <c r="G207" s="37" t="str">
        <f t="shared" si="7"/>
        <v/>
      </c>
    </row>
    <row r="208" spans="2:7" x14ac:dyDescent="0.25">
      <c r="B208">
        <f>Table2[[#This Row],[DISABLE=1]]</f>
        <v>1</v>
      </c>
      <c r="C208">
        <f t="shared" si="6"/>
        <v>26</v>
      </c>
      <c r="D208" s="37">
        <f>IF(MOD(DEBUG_MASK!B208,8),0,1)</f>
        <v>0</v>
      </c>
      <c r="E208" s="37" t="str">
        <f>IF(D208=1,_xlfn.CONCAT(DEBUG_MASK!D200:D207),"")</f>
        <v/>
      </c>
      <c r="F208" s="37" t="str" cm="1">
        <f t="array" aca="1" ref="F208" ca="1">IF(D208=1,RIGHT(SUM(VALUE(MID(E208&amp;"1",ROW(INDIRECT("1:"&amp;LEN(E208&amp;"1"))),1))*10^(ROW(INDIRECT("1:"&amp;LEN(E208&amp;"1")))-1)),LEN(E208)),"")</f>
        <v/>
      </c>
      <c r="G208" s="37" t="str">
        <f t="shared" si="7"/>
        <v/>
      </c>
    </row>
    <row r="209" spans="2:7" x14ac:dyDescent="0.25">
      <c r="B209">
        <f>Table2[[#This Row],[DISABLE=1]]</f>
        <v>1</v>
      </c>
      <c r="C209">
        <f t="shared" si="6"/>
        <v>26</v>
      </c>
      <c r="D209" s="37">
        <f>IF(MOD(DEBUG_MASK!B209,8),0,1)</f>
        <v>0</v>
      </c>
      <c r="E209" s="37" t="str">
        <f>IF(D209=1,_xlfn.CONCAT(DEBUG_MASK!D201:D208),"")</f>
        <v/>
      </c>
      <c r="F209" s="37" t="str" cm="1">
        <f t="array" aca="1" ref="F209" ca="1">IF(D209=1,RIGHT(SUM(VALUE(MID(E209&amp;"1",ROW(INDIRECT("1:"&amp;LEN(E209&amp;"1"))),1))*10^(ROW(INDIRECT("1:"&amp;LEN(E209&amp;"1")))-1)),LEN(E209)),"")</f>
        <v/>
      </c>
      <c r="G209" s="37" t="str">
        <f t="shared" si="7"/>
        <v/>
      </c>
    </row>
    <row r="210" spans="2:7" x14ac:dyDescent="0.25">
      <c r="B210">
        <f>Table2[[#This Row],[DISABLE=1]]</f>
        <v>1</v>
      </c>
      <c r="C210">
        <f t="shared" si="6"/>
        <v>26</v>
      </c>
      <c r="D210" s="37">
        <f>IF(MOD(DEBUG_MASK!B210,8),0,1)</f>
        <v>0</v>
      </c>
      <c r="E210" s="37" t="str">
        <f>IF(D210=1,_xlfn.CONCAT(DEBUG_MASK!D202:D209),"")</f>
        <v/>
      </c>
      <c r="F210" s="37" t="str" cm="1">
        <f t="array" aca="1" ref="F210" ca="1">IF(D210=1,RIGHT(SUM(VALUE(MID(E210&amp;"1",ROW(INDIRECT("1:"&amp;LEN(E210&amp;"1"))),1))*10^(ROW(INDIRECT("1:"&amp;LEN(E210&amp;"1")))-1)),LEN(E210)),"")</f>
        <v/>
      </c>
      <c r="G210" s="37" t="str">
        <f t="shared" si="7"/>
        <v/>
      </c>
    </row>
    <row r="211" spans="2:7" x14ac:dyDescent="0.25">
      <c r="B211">
        <f>Table2[[#This Row],[DISABLE=1]]</f>
        <v>1</v>
      </c>
      <c r="C211">
        <f t="shared" si="6"/>
        <v>27</v>
      </c>
      <c r="D211" s="37">
        <f>IF(MOD(DEBUG_MASK!B211,8),0,1)</f>
        <v>1</v>
      </c>
      <c r="E211" s="37" t="str">
        <f>IF(D211=1,_xlfn.CONCAT(DEBUG_MASK!D203:D210),"")</f>
        <v>10111111</v>
      </c>
      <c r="F211" s="37" t="str" cm="1">
        <f t="array" aca="1" ref="F211" ca="1">IF(D211=1,RIGHT(SUM(VALUE(MID(E211&amp;"1",ROW(INDIRECT("1:"&amp;LEN(E211&amp;"1"))),1))*10^(ROW(INDIRECT("1:"&amp;LEN(E211&amp;"1")))-1)),LEN(E211)),"")</f>
        <v>11111101</v>
      </c>
      <c r="G211" s="37" t="str">
        <f t="shared" ca="1" si="7"/>
        <v>FD</v>
      </c>
    </row>
    <row r="212" spans="2:7" x14ac:dyDescent="0.25">
      <c r="B212">
        <f>Table2[[#This Row],[DISABLE=1]]</f>
        <v>1</v>
      </c>
      <c r="C212">
        <f t="shared" si="6"/>
        <v>27</v>
      </c>
      <c r="D212" s="37">
        <f>IF(MOD(DEBUG_MASK!B212,8),0,1)</f>
        <v>0</v>
      </c>
      <c r="E212" s="37" t="str">
        <f>IF(D212=1,_xlfn.CONCAT(DEBUG_MASK!D204:D211),"")</f>
        <v/>
      </c>
      <c r="F212" s="37" t="str" cm="1">
        <f t="array" aca="1" ref="F212" ca="1">IF(D212=1,RIGHT(SUM(VALUE(MID(E212&amp;"1",ROW(INDIRECT("1:"&amp;LEN(E212&amp;"1"))),1))*10^(ROW(INDIRECT("1:"&amp;LEN(E212&amp;"1")))-1)),LEN(E212)),"")</f>
        <v/>
      </c>
      <c r="G212" s="37" t="str">
        <f t="shared" si="7"/>
        <v/>
      </c>
    </row>
    <row r="213" spans="2:7" x14ac:dyDescent="0.25">
      <c r="B213">
        <f>Table2[[#This Row],[DISABLE=1]]</f>
        <v>1</v>
      </c>
      <c r="C213">
        <f t="shared" si="6"/>
        <v>27</v>
      </c>
      <c r="D213" s="37">
        <f>IF(MOD(DEBUG_MASK!B213,8),0,1)</f>
        <v>0</v>
      </c>
      <c r="E213" s="37" t="str">
        <f>IF(D213=1,_xlfn.CONCAT(DEBUG_MASK!D205:D212),"")</f>
        <v/>
      </c>
      <c r="F213" s="37" t="str" cm="1">
        <f t="array" aca="1" ref="F213" ca="1">IF(D213=1,RIGHT(SUM(VALUE(MID(E213&amp;"1",ROW(INDIRECT("1:"&amp;LEN(E213&amp;"1"))),1))*10^(ROW(INDIRECT("1:"&amp;LEN(E213&amp;"1")))-1)),LEN(E213)),"")</f>
        <v/>
      </c>
      <c r="G213" s="37" t="str">
        <f t="shared" si="7"/>
        <v/>
      </c>
    </row>
    <row r="214" spans="2:7" x14ac:dyDescent="0.25">
      <c r="B214">
        <f>Table2[[#This Row],[DISABLE=1]]</f>
        <v>0</v>
      </c>
      <c r="C214">
        <f t="shared" si="6"/>
        <v>27</v>
      </c>
      <c r="D214" s="37">
        <f>IF(MOD(DEBUG_MASK!B214,8),0,1)</f>
        <v>0</v>
      </c>
      <c r="E214" s="37" t="str">
        <f>IF(D214=1,_xlfn.CONCAT(DEBUG_MASK!D206:D213),"")</f>
        <v/>
      </c>
      <c r="F214" s="37" t="str" cm="1">
        <f t="array" aca="1" ref="F214" ca="1">IF(D214=1,RIGHT(SUM(VALUE(MID(E214&amp;"1",ROW(INDIRECT("1:"&amp;LEN(E214&amp;"1"))),1))*10^(ROW(INDIRECT("1:"&amp;LEN(E214&amp;"1")))-1)),LEN(E214)),"")</f>
        <v/>
      </c>
      <c r="G214" s="37" t="str">
        <f t="shared" si="7"/>
        <v/>
      </c>
    </row>
    <row r="215" spans="2:7" x14ac:dyDescent="0.25">
      <c r="B215">
        <f>Table2[[#This Row],[DISABLE=1]]</f>
        <v>1</v>
      </c>
      <c r="C215">
        <f t="shared" si="6"/>
        <v>27</v>
      </c>
      <c r="D215" s="37">
        <f>IF(MOD(DEBUG_MASK!B215,8),0,1)</f>
        <v>0</v>
      </c>
      <c r="E215" s="37" t="str">
        <f>IF(D215=1,_xlfn.CONCAT(DEBUG_MASK!D207:D214),"")</f>
        <v/>
      </c>
      <c r="F215" s="37" t="str" cm="1">
        <f t="array" aca="1" ref="F215" ca="1">IF(D215=1,RIGHT(SUM(VALUE(MID(E215&amp;"1",ROW(INDIRECT("1:"&amp;LEN(E215&amp;"1"))),1))*10^(ROW(INDIRECT("1:"&amp;LEN(E215&amp;"1")))-1)),LEN(E215)),"")</f>
        <v/>
      </c>
      <c r="G215" s="37" t="str">
        <f t="shared" si="7"/>
        <v/>
      </c>
    </row>
    <row r="216" spans="2:7" x14ac:dyDescent="0.25">
      <c r="B216">
        <f>Table2[[#This Row],[DISABLE=1]]</f>
        <v>1</v>
      </c>
      <c r="C216">
        <f t="shared" si="6"/>
        <v>27</v>
      </c>
      <c r="D216" s="37">
        <f>IF(MOD(DEBUG_MASK!B216,8),0,1)</f>
        <v>0</v>
      </c>
      <c r="E216" s="37" t="str">
        <f>IF(D216=1,_xlfn.CONCAT(DEBUG_MASK!D208:D215),"")</f>
        <v/>
      </c>
      <c r="F216" s="37" t="str" cm="1">
        <f t="array" aca="1" ref="F216" ca="1">IF(D216=1,RIGHT(SUM(VALUE(MID(E216&amp;"1",ROW(INDIRECT("1:"&amp;LEN(E216&amp;"1"))),1))*10^(ROW(INDIRECT("1:"&amp;LEN(E216&amp;"1")))-1)),LEN(E216)),"")</f>
        <v/>
      </c>
      <c r="G216" s="37" t="str">
        <f t="shared" si="7"/>
        <v/>
      </c>
    </row>
    <row r="217" spans="2:7" x14ac:dyDescent="0.25">
      <c r="B217">
        <f>Table2[[#This Row],[DISABLE=1]]</f>
        <v>1</v>
      </c>
      <c r="C217">
        <f t="shared" si="6"/>
        <v>27</v>
      </c>
      <c r="D217" s="37">
        <f>IF(MOD(DEBUG_MASK!B217,8),0,1)</f>
        <v>0</v>
      </c>
      <c r="E217" s="37" t="str">
        <f>IF(D217=1,_xlfn.CONCAT(DEBUG_MASK!D209:D216),"")</f>
        <v/>
      </c>
      <c r="F217" s="37" t="str" cm="1">
        <f t="array" aca="1" ref="F217" ca="1">IF(D217=1,RIGHT(SUM(VALUE(MID(E217&amp;"1",ROW(INDIRECT("1:"&amp;LEN(E217&amp;"1"))),1))*10^(ROW(INDIRECT("1:"&amp;LEN(E217&amp;"1")))-1)),LEN(E217)),"")</f>
        <v/>
      </c>
      <c r="G217" s="37" t="str">
        <f t="shared" si="7"/>
        <v/>
      </c>
    </row>
    <row r="218" spans="2:7" x14ac:dyDescent="0.25">
      <c r="B218">
        <f>Table2[[#This Row],[DISABLE=1]]</f>
        <v>1</v>
      </c>
      <c r="C218">
        <f t="shared" si="6"/>
        <v>27</v>
      </c>
      <c r="D218" s="37">
        <f>IF(MOD(DEBUG_MASK!B218,8),0,1)</f>
        <v>0</v>
      </c>
      <c r="E218" s="37" t="str">
        <f>IF(D218=1,_xlfn.CONCAT(DEBUG_MASK!D210:D217),"")</f>
        <v/>
      </c>
      <c r="F218" s="37" t="str" cm="1">
        <f t="array" aca="1" ref="F218" ca="1">IF(D218=1,RIGHT(SUM(VALUE(MID(E218&amp;"1",ROW(INDIRECT("1:"&amp;LEN(E218&amp;"1"))),1))*10^(ROW(INDIRECT("1:"&amp;LEN(E218&amp;"1")))-1)),LEN(E218)),"")</f>
        <v/>
      </c>
      <c r="G218" s="37" t="str">
        <f t="shared" si="7"/>
        <v/>
      </c>
    </row>
    <row r="219" spans="2:7" x14ac:dyDescent="0.25">
      <c r="B219">
        <f>Table2[[#This Row],[DISABLE=1]]</f>
        <v>1</v>
      </c>
      <c r="C219">
        <f t="shared" si="6"/>
        <v>28</v>
      </c>
      <c r="D219" s="37">
        <f>IF(MOD(DEBUG_MASK!B219,8),0,1)</f>
        <v>1</v>
      </c>
      <c r="E219" s="37" t="str">
        <f>IF(D219=1,_xlfn.CONCAT(DEBUG_MASK!D211:D218),"")</f>
        <v>11101111</v>
      </c>
      <c r="F219" s="37" t="str" cm="1">
        <f t="array" aca="1" ref="F219" ca="1">IF(D219=1,RIGHT(SUM(VALUE(MID(E219&amp;"1",ROW(INDIRECT("1:"&amp;LEN(E219&amp;"1"))),1))*10^(ROW(INDIRECT("1:"&amp;LEN(E219&amp;"1")))-1)),LEN(E219)),"")</f>
        <v>11110111</v>
      </c>
      <c r="G219" s="37" t="str">
        <f t="shared" ca="1" si="7"/>
        <v>F7</v>
      </c>
    </row>
    <row r="220" spans="2:7" x14ac:dyDescent="0.25">
      <c r="B220">
        <f>Table2[[#This Row],[DISABLE=1]]</f>
        <v>1</v>
      </c>
      <c r="C220">
        <f t="shared" si="6"/>
        <v>28</v>
      </c>
      <c r="D220" s="37">
        <f>IF(MOD(DEBUG_MASK!B220,8),0,1)</f>
        <v>0</v>
      </c>
      <c r="E220" s="37" t="str">
        <f>IF(D220=1,_xlfn.CONCAT(DEBUG_MASK!D212:D219),"")</f>
        <v/>
      </c>
      <c r="F220" s="37" t="str" cm="1">
        <f t="array" aca="1" ref="F220" ca="1">IF(D220=1,RIGHT(SUM(VALUE(MID(E220&amp;"1",ROW(INDIRECT("1:"&amp;LEN(E220&amp;"1"))),1))*10^(ROW(INDIRECT("1:"&amp;LEN(E220&amp;"1")))-1)),LEN(E220)),"")</f>
        <v/>
      </c>
      <c r="G220" s="37" t="str">
        <f t="shared" si="7"/>
        <v/>
      </c>
    </row>
    <row r="221" spans="2:7" x14ac:dyDescent="0.25">
      <c r="B221">
        <f>Table2[[#This Row],[DISABLE=1]]</f>
        <v>1</v>
      </c>
      <c r="C221">
        <f t="shared" si="6"/>
        <v>28</v>
      </c>
      <c r="D221" s="37">
        <f>IF(MOD(DEBUG_MASK!B221,8),0,1)</f>
        <v>0</v>
      </c>
      <c r="E221" s="37" t="str">
        <f>IF(D221=1,_xlfn.CONCAT(DEBUG_MASK!D213:D220),"")</f>
        <v/>
      </c>
      <c r="F221" s="37" t="str" cm="1">
        <f t="array" aca="1" ref="F221" ca="1">IF(D221=1,RIGHT(SUM(VALUE(MID(E221&amp;"1",ROW(INDIRECT("1:"&amp;LEN(E221&amp;"1"))),1))*10^(ROW(INDIRECT("1:"&amp;LEN(E221&amp;"1")))-1)),LEN(E221)),"")</f>
        <v/>
      </c>
      <c r="G221" s="37" t="str">
        <f t="shared" si="7"/>
        <v/>
      </c>
    </row>
    <row r="222" spans="2:7" x14ac:dyDescent="0.25">
      <c r="B222">
        <f>Table2[[#This Row],[DISABLE=1]]</f>
        <v>1</v>
      </c>
      <c r="C222">
        <f t="shared" si="6"/>
        <v>28</v>
      </c>
      <c r="D222" s="37">
        <f>IF(MOD(DEBUG_MASK!B222,8),0,1)</f>
        <v>0</v>
      </c>
      <c r="E222" s="37" t="str">
        <f>IF(D222=1,_xlfn.CONCAT(DEBUG_MASK!D214:D221),"")</f>
        <v/>
      </c>
      <c r="F222" s="37" t="str" cm="1">
        <f t="array" aca="1" ref="F222" ca="1">IF(D222=1,RIGHT(SUM(VALUE(MID(E222&amp;"1",ROW(INDIRECT("1:"&amp;LEN(E222&amp;"1"))),1))*10^(ROW(INDIRECT("1:"&amp;LEN(E222&amp;"1")))-1)),LEN(E222)),"")</f>
        <v/>
      </c>
      <c r="G222" s="37" t="str">
        <f t="shared" si="7"/>
        <v/>
      </c>
    </row>
    <row r="223" spans="2:7" x14ac:dyDescent="0.25">
      <c r="B223">
        <f>Table2[[#This Row],[DISABLE=1]]</f>
        <v>1</v>
      </c>
      <c r="C223">
        <f t="shared" si="6"/>
        <v>28</v>
      </c>
      <c r="D223" s="37">
        <f>IF(MOD(DEBUG_MASK!B223,8),0,1)</f>
        <v>0</v>
      </c>
      <c r="E223" s="37" t="str">
        <f>IF(D223=1,_xlfn.CONCAT(DEBUG_MASK!D215:D222),"")</f>
        <v/>
      </c>
      <c r="F223" s="37" t="str" cm="1">
        <f t="array" aca="1" ref="F223" ca="1">IF(D223=1,RIGHT(SUM(VALUE(MID(E223&amp;"1",ROW(INDIRECT("1:"&amp;LEN(E223&amp;"1"))),1))*10^(ROW(INDIRECT("1:"&amp;LEN(E223&amp;"1")))-1)),LEN(E223)),"")</f>
        <v/>
      </c>
      <c r="G223" s="37" t="str">
        <f t="shared" si="7"/>
        <v/>
      </c>
    </row>
    <row r="224" spans="2:7" x14ac:dyDescent="0.25">
      <c r="B224">
        <f>Table2[[#This Row],[DISABLE=1]]</f>
        <v>1</v>
      </c>
      <c r="C224">
        <f t="shared" si="6"/>
        <v>28</v>
      </c>
      <c r="D224" s="37">
        <f>IF(MOD(DEBUG_MASK!B224,8),0,1)</f>
        <v>0</v>
      </c>
      <c r="E224" s="37" t="str">
        <f>IF(D224=1,_xlfn.CONCAT(DEBUG_MASK!D216:D223),"")</f>
        <v/>
      </c>
      <c r="F224" s="37" t="str" cm="1">
        <f t="array" aca="1" ref="F224" ca="1">IF(D224=1,RIGHT(SUM(VALUE(MID(E224&amp;"1",ROW(INDIRECT("1:"&amp;LEN(E224&amp;"1"))),1))*10^(ROW(INDIRECT("1:"&amp;LEN(E224&amp;"1")))-1)),LEN(E224)),"")</f>
        <v/>
      </c>
      <c r="G224" s="37" t="str">
        <f t="shared" si="7"/>
        <v/>
      </c>
    </row>
    <row r="225" spans="2:7" x14ac:dyDescent="0.25">
      <c r="B225">
        <f>Table2[[#This Row],[DISABLE=1]]</f>
        <v>1</v>
      </c>
      <c r="C225">
        <f t="shared" si="6"/>
        <v>28</v>
      </c>
      <c r="D225" s="37">
        <f>IF(MOD(DEBUG_MASK!B225,8),0,1)</f>
        <v>0</v>
      </c>
      <c r="E225" s="37" t="str">
        <f>IF(D225=1,_xlfn.CONCAT(DEBUG_MASK!D217:D224),"")</f>
        <v/>
      </c>
      <c r="F225" s="37" t="str" cm="1">
        <f t="array" aca="1" ref="F225" ca="1">IF(D225=1,RIGHT(SUM(VALUE(MID(E225&amp;"1",ROW(INDIRECT("1:"&amp;LEN(E225&amp;"1"))),1))*10^(ROW(INDIRECT("1:"&amp;LEN(E225&amp;"1")))-1)),LEN(E225)),"")</f>
        <v/>
      </c>
      <c r="G225" s="37" t="str">
        <f t="shared" si="7"/>
        <v/>
      </c>
    </row>
    <row r="226" spans="2:7" x14ac:dyDescent="0.25">
      <c r="B226">
        <f>Table2[[#This Row],[DISABLE=1]]</f>
        <v>1</v>
      </c>
      <c r="C226">
        <f t="shared" si="6"/>
        <v>28</v>
      </c>
      <c r="D226" s="37">
        <f>IF(MOD(DEBUG_MASK!B226,8),0,1)</f>
        <v>0</v>
      </c>
      <c r="E226" s="37" t="str">
        <f>IF(D226=1,_xlfn.CONCAT(DEBUG_MASK!D218:D225),"")</f>
        <v/>
      </c>
      <c r="F226" s="37" t="str" cm="1">
        <f t="array" aca="1" ref="F226" ca="1">IF(D226=1,RIGHT(SUM(VALUE(MID(E226&amp;"1",ROW(INDIRECT("1:"&amp;LEN(E226&amp;"1"))),1))*10^(ROW(INDIRECT("1:"&amp;LEN(E226&amp;"1")))-1)),LEN(E226)),"")</f>
        <v/>
      </c>
      <c r="G226" s="37" t="str">
        <f t="shared" si="7"/>
        <v/>
      </c>
    </row>
    <row r="227" spans="2:7" x14ac:dyDescent="0.25">
      <c r="B227">
        <f>Table2[[#This Row],[DISABLE=1]]</f>
        <v>1</v>
      </c>
      <c r="C227">
        <f t="shared" si="6"/>
        <v>29</v>
      </c>
      <c r="D227" s="37">
        <f>IF(MOD(DEBUG_MASK!B227,8),0,1)</f>
        <v>1</v>
      </c>
      <c r="E227" s="37" t="str">
        <f>IF(D227=1,_xlfn.CONCAT(DEBUG_MASK!D219:D226),"")</f>
        <v>11111111</v>
      </c>
      <c r="F227" s="37" t="str" cm="1">
        <f t="array" aca="1" ref="F227" ca="1">IF(D227=1,RIGHT(SUM(VALUE(MID(E227&amp;"1",ROW(INDIRECT("1:"&amp;LEN(E227&amp;"1"))),1))*10^(ROW(INDIRECT("1:"&amp;LEN(E227&amp;"1")))-1)),LEN(E227)),"")</f>
        <v>11111111</v>
      </c>
      <c r="G227" s="37" t="str">
        <f t="shared" ca="1" si="7"/>
        <v>FF</v>
      </c>
    </row>
    <row r="228" spans="2:7" x14ac:dyDescent="0.25">
      <c r="B228">
        <f>Table2[[#This Row],[DISABLE=1]]</f>
        <v>1</v>
      </c>
      <c r="C228">
        <f t="shared" si="6"/>
        <v>29</v>
      </c>
      <c r="D228" s="37">
        <f>IF(MOD(DEBUG_MASK!B228,8),0,1)</f>
        <v>0</v>
      </c>
      <c r="E228" s="37" t="str">
        <f>IF(D228=1,_xlfn.CONCAT(DEBUG_MASK!D220:D227),"")</f>
        <v/>
      </c>
      <c r="F228" s="37" t="str" cm="1">
        <f t="array" aca="1" ref="F228" ca="1">IF(D228=1,RIGHT(SUM(VALUE(MID(E228&amp;"1",ROW(INDIRECT("1:"&amp;LEN(E228&amp;"1"))),1))*10^(ROW(INDIRECT("1:"&amp;LEN(E228&amp;"1")))-1)),LEN(E228)),"")</f>
        <v/>
      </c>
      <c r="G228" s="37" t="str">
        <f t="shared" si="7"/>
        <v/>
      </c>
    </row>
    <row r="229" spans="2:7" x14ac:dyDescent="0.25">
      <c r="B229">
        <f>Table2[[#This Row],[DISABLE=1]]</f>
        <v>1</v>
      </c>
      <c r="C229">
        <f t="shared" si="6"/>
        <v>29</v>
      </c>
      <c r="D229" s="37">
        <f>IF(MOD(DEBUG_MASK!B229,8),0,1)</f>
        <v>0</v>
      </c>
      <c r="E229" s="37" t="str">
        <f>IF(D229=1,_xlfn.CONCAT(DEBUG_MASK!D221:D228),"")</f>
        <v/>
      </c>
      <c r="F229" s="37" t="str" cm="1">
        <f t="array" aca="1" ref="F229" ca="1">IF(D229=1,RIGHT(SUM(VALUE(MID(E229&amp;"1",ROW(INDIRECT("1:"&amp;LEN(E229&amp;"1"))),1))*10^(ROW(INDIRECT("1:"&amp;LEN(E229&amp;"1")))-1)),LEN(E229)),"")</f>
        <v/>
      </c>
      <c r="G229" s="37" t="str">
        <f t="shared" si="7"/>
        <v/>
      </c>
    </row>
    <row r="230" spans="2:7" x14ac:dyDescent="0.25">
      <c r="B230">
        <f>Table2[[#This Row],[DISABLE=1]]</f>
        <v>1</v>
      </c>
      <c r="C230">
        <f t="shared" si="6"/>
        <v>29</v>
      </c>
      <c r="D230" s="37">
        <f>IF(MOD(DEBUG_MASK!B230,8),0,1)</f>
        <v>0</v>
      </c>
      <c r="E230" s="37" t="str">
        <f>IF(D230=1,_xlfn.CONCAT(DEBUG_MASK!D222:D229),"")</f>
        <v/>
      </c>
      <c r="F230" s="37" t="str" cm="1">
        <f t="array" aca="1" ref="F230" ca="1">IF(D230=1,RIGHT(SUM(VALUE(MID(E230&amp;"1",ROW(INDIRECT("1:"&amp;LEN(E230&amp;"1"))),1))*10^(ROW(INDIRECT("1:"&amp;LEN(E230&amp;"1")))-1)),LEN(E230)),"")</f>
        <v/>
      </c>
      <c r="G230" s="37" t="str">
        <f t="shared" si="7"/>
        <v/>
      </c>
    </row>
    <row r="231" spans="2:7" x14ac:dyDescent="0.25">
      <c r="B231">
        <f>Table2[[#This Row],[DISABLE=1]]</f>
        <v>1</v>
      </c>
      <c r="C231">
        <f t="shared" si="6"/>
        <v>29</v>
      </c>
      <c r="D231" s="37">
        <f>IF(MOD(DEBUG_MASK!B231,8),0,1)</f>
        <v>0</v>
      </c>
      <c r="E231" s="37" t="str">
        <f>IF(D231=1,_xlfn.CONCAT(DEBUG_MASK!D223:D230),"")</f>
        <v/>
      </c>
      <c r="F231" s="37" t="str" cm="1">
        <f t="array" aca="1" ref="F231" ca="1">IF(D231=1,RIGHT(SUM(VALUE(MID(E231&amp;"1",ROW(INDIRECT("1:"&amp;LEN(E231&amp;"1"))),1))*10^(ROW(INDIRECT("1:"&amp;LEN(E231&amp;"1")))-1)),LEN(E231)),"")</f>
        <v/>
      </c>
      <c r="G231" s="37" t="str">
        <f t="shared" si="7"/>
        <v/>
      </c>
    </row>
    <row r="232" spans="2:7" x14ac:dyDescent="0.25">
      <c r="B232">
        <f>Table2[[#This Row],[DISABLE=1]]</f>
        <v>1</v>
      </c>
      <c r="C232">
        <f t="shared" si="6"/>
        <v>29</v>
      </c>
      <c r="D232" s="37">
        <f>IF(MOD(DEBUG_MASK!B232,8),0,1)</f>
        <v>0</v>
      </c>
      <c r="E232" s="37" t="str">
        <f>IF(D232=1,_xlfn.CONCAT(DEBUG_MASK!D224:D231),"")</f>
        <v/>
      </c>
      <c r="F232" s="37" t="str" cm="1">
        <f t="array" aca="1" ref="F232" ca="1">IF(D232=1,RIGHT(SUM(VALUE(MID(E232&amp;"1",ROW(INDIRECT("1:"&amp;LEN(E232&amp;"1"))),1))*10^(ROW(INDIRECT("1:"&amp;LEN(E232&amp;"1")))-1)),LEN(E232)),"")</f>
        <v/>
      </c>
      <c r="G232" s="37" t="str">
        <f t="shared" si="7"/>
        <v/>
      </c>
    </row>
    <row r="233" spans="2:7" x14ac:dyDescent="0.25">
      <c r="B233">
        <f>Table2[[#This Row],[DISABLE=1]]</f>
        <v>1</v>
      </c>
      <c r="C233">
        <f t="shared" si="6"/>
        <v>29</v>
      </c>
      <c r="D233" s="37">
        <f>IF(MOD(DEBUG_MASK!B233,8),0,1)</f>
        <v>0</v>
      </c>
      <c r="E233" s="37" t="str">
        <f>IF(D233=1,_xlfn.CONCAT(DEBUG_MASK!D225:D232),"")</f>
        <v/>
      </c>
      <c r="F233" s="37" t="str" cm="1">
        <f t="array" aca="1" ref="F233" ca="1">IF(D233=1,RIGHT(SUM(VALUE(MID(E233&amp;"1",ROW(INDIRECT("1:"&amp;LEN(E233&amp;"1"))),1))*10^(ROW(INDIRECT("1:"&amp;LEN(E233&amp;"1")))-1)),LEN(E233)),"")</f>
        <v/>
      </c>
      <c r="G233" s="37" t="str">
        <f t="shared" si="7"/>
        <v/>
      </c>
    </row>
    <row r="234" spans="2:7" x14ac:dyDescent="0.25">
      <c r="B234">
        <f>Table2[[#This Row],[DISABLE=1]]</f>
        <v>1</v>
      </c>
      <c r="C234">
        <f t="shared" si="6"/>
        <v>29</v>
      </c>
      <c r="D234" s="37">
        <f>IF(MOD(DEBUG_MASK!B234,8),0,1)</f>
        <v>0</v>
      </c>
      <c r="E234" s="37" t="str">
        <f>IF(D234=1,_xlfn.CONCAT(DEBUG_MASK!D226:D233),"")</f>
        <v/>
      </c>
      <c r="F234" s="37" t="str" cm="1">
        <f t="array" aca="1" ref="F234" ca="1">IF(D234=1,RIGHT(SUM(VALUE(MID(E234&amp;"1",ROW(INDIRECT("1:"&amp;LEN(E234&amp;"1"))),1))*10^(ROW(INDIRECT("1:"&amp;LEN(E234&amp;"1")))-1)),LEN(E234)),"")</f>
        <v/>
      </c>
      <c r="G234" s="37" t="str">
        <f t="shared" si="7"/>
        <v/>
      </c>
    </row>
    <row r="235" spans="2:7" x14ac:dyDescent="0.25">
      <c r="B235">
        <f>Table2[[#This Row],[DISABLE=1]]</f>
        <v>1</v>
      </c>
      <c r="C235">
        <f t="shared" si="6"/>
        <v>30</v>
      </c>
      <c r="D235" s="37">
        <f>IF(MOD(DEBUG_MASK!B235,8),0,1)</f>
        <v>1</v>
      </c>
      <c r="E235" s="37" t="str">
        <f>IF(D235=1,_xlfn.CONCAT(DEBUG_MASK!D227:D234),"")</f>
        <v>11111111</v>
      </c>
      <c r="F235" s="37" t="str" cm="1">
        <f t="array" aca="1" ref="F235" ca="1">IF(D235=1,RIGHT(SUM(VALUE(MID(E235&amp;"1",ROW(INDIRECT("1:"&amp;LEN(E235&amp;"1"))),1))*10^(ROW(INDIRECT("1:"&amp;LEN(E235&amp;"1")))-1)),LEN(E235)),"")</f>
        <v>11111111</v>
      </c>
      <c r="G235" s="37" t="str">
        <f t="shared" ca="1" si="7"/>
        <v>FF</v>
      </c>
    </row>
    <row r="236" spans="2:7" x14ac:dyDescent="0.25">
      <c r="B236">
        <f>Table2[[#This Row],[DISABLE=1]]</f>
        <v>1</v>
      </c>
      <c r="C236">
        <f t="shared" si="6"/>
        <v>30</v>
      </c>
      <c r="D236" s="37">
        <f>IF(MOD(DEBUG_MASK!B236,8),0,1)</f>
        <v>0</v>
      </c>
      <c r="E236" s="37" t="str">
        <f>IF(D236=1,_xlfn.CONCAT(DEBUG_MASK!D228:D235),"")</f>
        <v/>
      </c>
      <c r="F236" s="37" t="str" cm="1">
        <f t="array" aca="1" ref="F236" ca="1">IF(D236=1,RIGHT(SUM(VALUE(MID(E236&amp;"1",ROW(INDIRECT("1:"&amp;LEN(E236&amp;"1"))),1))*10^(ROW(INDIRECT("1:"&amp;LEN(E236&amp;"1")))-1)),LEN(E236)),"")</f>
        <v/>
      </c>
      <c r="G236" s="37" t="str">
        <f t="shared" si="7"/>
        <v/>
      </c>
    </row>
    <row r="237" spans="2:7" x14ac:dyDescent="0.25">
      <c r="B237">
        <f>Table2[[#This Row],[DISABLE=1]]</f>
        <v>1</v>
      </c>
      <c r="C237">
        <f t="shared" si="6"/>
        <v>30</v>
      </c>
      <c r="D237" s="37">
        <f>IF(MOD(DEBUG_MASK!B237,8),0,1)</f>
        <v>0</v>
      </c>
      <c r="E237" s="37" t="str">
        <f>IF(D237=1,_xlfn.CONCAT(DEBUG_MASK!D229:D236),"")</f>
        <v/>
      </c>
      <c r="F237" s="37" t="str" cm="1">
        <f t="array" aca="1" ref="F237" ca="1">IF(D237=1,RIGHT(SUM(VALUE(MID(E237&amp;"1",ROW(INDIRECT("1:"&amp;LEN(E237&amp;"1"))),1))*10^(ROW(INDIRECT("1:"&amp;LEN(E237&amp;"1")))-1)),LEN(E237)),"")</f>
        <v/>
      </c>
      <c r="G237" s="37" t="str">
        <f t="shared" si="7"/>
        <v/>
      </c>
    </row>
    <row r="238" spans="2:7" x14ac:dyDescent="0.25">
      <c r="B238">
        <f>Table2[[#This Row],[DISABLE=1]]</f>
        <v>1</v>
      </c>
      <c r="C238">
        <f t="shared" si="6"/>
        <v>30</v>
      </c>
      <c r="D238" s="37">
        <f>IF(MOD(DEBUG_MASK!B238,8),0,1)</f>
        <v>0</v>
      </c>
      <c r="E238" s="37" t="str">
        <f>IF(D238=1,_xlfn.CONCAT(DEBUG_MASK!D230:D237),"")</f>
        <v/>
      </c>
      <c r="F238" s="37" t="str" cm="1">
        <f t="array" aca="1" ref="F238" ca="1">IF(D238=1,RIGHT(SUM(VALUE(MID(E238&amp;"1",ROW(INDIRECT("1:"&amp;LEN(E238&amp;"1"))),1))*10^(ROW(INDIRECT("1:"&amp;LEN(E238&amp;"1")))-1)),LEN(E238)),"")</f>
        <v/>
      </c>
      <c r="G238" s="37" t="str">
        <f t="shared" si="7"/>
        <v/>
      </c>
    </row>
    <row r="239" spans="2:7" x14ac:dyDescent="0.25">
      <c r="B239">
        <f>Table2[[#This Row],[DISABLE=1]]</f>
        <v>1</v>
      </c>
      <c r="C239">
        <f t="shared" si="6"/>
        <v>30</v>
      </c>
      <c r="D239" s="37">
        <f>IF(MOD(DEBUG_MASK!B239,8),0,1)</f>
        <v>0</v>
      </c>
      <c r="E239" s="37" t="str">
        <f>IF(D239=1,_xlfn.CONCAT(DEBUG_MASK!D231:D238),"")</f>
        <v/>
      </c>
      <c r="F239" s="37" t="str" cm="1">
        <f t="array" aca="1" ref="F239" ca="1">IF(D239=1,RIGHT(SUM(VALUE(MID(E239&amp;"1",ROW(INDIRECT("1:"&amp;LEN(E239&amp;"1"))),1))*10^(ROW(INDIRECT("1:"&amp;LEN(E239&amp;"1")))-1)),LEN(E239)),"")</f>
        <v/>
      </c>
      <c r="G239" s="37" t="str">
        <f t="shared" si="7"/>
        <v/>
      </c>
    </row>
    <row r="240" spans="2:7" x14ac:dyDescent="0.25">
      <c r="B240">
        <f>Table2[[#This Row],[DISABLE=1]]</f>
        <v>1</v>
      </c>
      <c r="C240">
        <f t="shared" si="6"/>
        <v>30</v>
      </c>
      <c r="D240" s="37">
        <f>IF(MOD(DEBUG_MASK!B240,8),0,1)</f>
        <v>0</v>
      </c>
      <c r="E240" s="37" t="str">
        <f>IF(D240=1,_xlfn.CONCAT(DEBUG_MASK!D232:D239),"")</f>
        <v/>
      </c>
      <c r="F240" s="37" t="str" cm="1">
        <f t="array" aca="1" ref="F240" ca="1">IF(D240=1,RIGHT(SUM(VALUE(MID(E240&amp;"1",ROW(INDIRECT("1:"&amp;LEN(E240&amp;"1"))),1))*10^(ROW(INDIRECT("1:"&amp;LEN(E240&amp;"1")))-1)),LEN(E240)),"")</f>
        <v/>
      </c>
      <c r="G240" s="37" t="str">
        <f t="shared" si="7"/>
        <v/>
      </c>
    </row>
    <row r="241" spans="2:7" x14ac:dyDescent="0.25">
      <c r="B241">
        <f>Table2[[#This Row],[DISABLE=1]]</f>
        <v>1</v>
      </c>
      <c r="C241">
        <f t="shared" si="6"/>
        <v>30</v>
      </c>
      <c r="D241" s="37">
        <f>IF(MOD(DEBUG_MASK!B241,8),0,1)</f>
        <v>0</v>
      </c>
      <c r="E241" s="37" t="str">
        <f>IF(D241=1,_xlfn.CONCAT(DEBUG_MASK!D233:D240),"")</f>
        <v/>
      </c>
      <c r="F241" s="37" t="str" cm="1">
        <f t="array" aca="1" ref="F241" ca="1">IF(D241=1,RIGHT(SUM(VALUE(MID(E241&amp;"1",ROW(INDIRECT("1:"&amp;LEN(E241&amp;"1"))),1))*10^(ROW(INDIRECT("1:"&amp;LEN(E241&amp;"1")))-1)),LEN(E241)),"")</f>
        <v/>
      </c>
      <c r="G241" s="37" t="str">
        <f t="shared" si="7"/>
        <v/>
      </c>
    </row>
    <row r="242" spans="2:7" x14ac:dyDescent="0.25">
      <c r="B242">
        <f>Table2[[#This Row],[DISABLE=1]]</f>
        <v>1</v>
      </c>
      <c r="C242">
        <f t="shared" si="6"/>
        <v>30</v>
      </c>
      <c r="D242" s="37">
        <f>IF(MOD(DEBUG_MASK!B242,8),0,1)</f>
        <v>0</v>
      </c>
      <c r="E242" s="37" t="str">
        <f>IF(D242=1,_xlfn.CONCAT(DEBUG_MASK!D234:D241),"")</f>
        <v/>
      </c>
      <c r="F242" s="37" t="str" cm="1">
        <f t="array" aca="1" ref="F242" ca="1">IF(D242=1,RIGHT(SUM(VALUE(MID(E242&amp;"1",ROW(INDIRECT("1:"&amp;LEN(E242&amp;"1"))),1))*10^(ROW(INDIRECT("1:"&amp;LEN(E242&amp;"1")))-1)),LEN(E242)),"")</f>
        <v/>
      </c>
      <c r="G242" s="37" t="str">
        <f t="shared" si="7"/>
        <v/>
      </c>
    </row>
    <row r="243" spans="2:7" x14ac:dyDescent="0.25">
      <c r="B243">
        <f>Table2[[#This Row],[DISABLE=1]]</f>
        <v>1</v>
      </c>
      <c r="C243">
        <f t="shared" si="6"/>
        <v>31</v>
      </c>
      <c r="D243" s="37">
        <f>IF(MOD(DEBUG_MASK!B243,8),0,1)</f>
        <v>1</v>
      </c>
      <c r="E243" s="37" t="str">
        <f>IF(D243=1,_xlfn.CONCAT(DEBUG_MASK!D235:D242),"")</f>
        <v>11111111</v>
      </c>
      <c r="F243" s="37" t="str" cm="1">
        <f t="array" aca="1" ref="F243" ca="1">IF(D243=1,RIGHT(SUM(VALUE(MID(E243&amp;"1",ROW(INDIRECT("1:"&amp;LEN(E243&amp;"1"))),1))*10^(ROW(INDIRECT("1:"&amp;LEN(E243&amp;"1")))-1)),LEN(E243)),"")</f>
        <v>11111111</v>
      </c>
      <c r="G243" s="37" t="str">
        <f t="shared" ca="1" si="7"/>
        <v>FF</v>
      </c>
    </row>
    <row r="244" spans="2:7" x14ac:dyDescent="0.25">
      <c r="B244">
        <f>Table2[[#This Row],[DISABLE=1]]</f>
        <v>1</v>
      </c>
      <c r="C244">
        <f t="shared" si="6"/>
        <v>31</v>
      </c>
      <c r="D244" s="37">
        <f>IF(MOD(DEBUG_MASK!B244,8),0,1)</f>
        <v>0</v>
      </c>
      <c r="E244" s="37" t="str">
        <f>IF(D244=1,_xlfn.CONCAT(DEBUG_MASK!D236:D243),"")</f>
        <v/>
      </c>
      <c r="F244" s="37" t="str" cm="1">
        <f t="array" aca="1" ref="F244" ca="1">IF(D244=1,RIGHT(SUM(VALUE(MID(E244&amp;"1",ROW(INDIRECT("1:"&amp;LEN(E244&amp;"1"))),1))*10^(ROW(INDIRECT("1:"&amp;LEN(E244&amp;"1")))-1)),LEN(E244)),"")</f>
        <v/>
      </c>
      <c r="G244" s="37" t="str">
        <f t="shared" si="7"/>
        <v/>
      </c>
    </row>
    <row r="245" spans="2:7" x14ac:dyDescent="0.25">
      <c r="B245">
        <f>Table2[[#This Row],[DISABLE=1]]</f>
        <v>1</v>
      </c>
      <c r="C245">
        <f t="shared" si="6"/>
        <v>31</v>
      </c>
      <c r="D245" s="37">
        <f>IF(MOD(DEBUG_MASK!B245,8),0,1)</f>
        <v>0</v>
      </c>
      <c r="E245" s="37" t="str">
        <f>IF(D245=1,_xlfn.CONCAT(DEBUG_MASK!D237:D244),"")</f>
        <v/>
      </c>
      <c r="F245" s="37" t="str" cm="1">
        <f t="array" aca="1" ref="F245" ca="1">IF(D245=1,RIGHT(SUM(VALUE(MID(E245&amp;"1",ROW(INDIRECT("1:"&amp;LEN(E245&amp;"1"))),1))*10^(ROW(INDIRECT("1:"&amp;LEN(E245&amp;"1")))-1)),LEN(E245)),"")</f>
        <v/>
      </c>
      <c r="G245" s="37" t="str">
        <f t="shared" si="7"/>
        <v/>
      </c>
    </row>
    <row r="246" spans="2:7" x14ac:dyDescent="0.25">
      <c r="B246">
        <f>Table2[[#This Row],[DISABLE=1]]</f>
        <v>1</v>
      </c>
      <c r="C246">
        <f t="shared" si="6"/>
        <v>31</v>
      </c>
      <c r="D246" s="37">
        <f>IF(MOD(DEBUG_MASK!B246,8),0,1)</f>
        <v>0</v>
      </c>
      <c r="E246" s="37" t="str">
        <f>IF(D246=1,_xlfn.CONCAT(DEBUG_MASK!D238:D245),"")</f>
        <v/>
      </c>
      <c r="F246" s="37" t="str" cm="1">
        <f t="array" aca="1" ref="F246" ca="1">IF(D246=1,RIGHT(SUM(VALUE(MID(E246&amp;"1",ROW(INDIRECT("1:"&amp;LEN(E246&amp;"1"))),1))*10^(ROW(INDIRECT("1:"&amp;LEN(E246&amp;"1")))-1)),LEN(E246)),"")</f>
        <v/>
      </c>
      <c r="G246" s="37" t="str">
        <f t="shared" si="7"/>
        <v/>
      </c>
    </row>
    <row r="247" spans="2:7" x14ac:dyDescent="0.25">
      <c r="B247">
        <f>Table2[[#This Row],[DISABLE=1]]</f>
        <v>1</v>
      </c>
      <c r="C247">
        <f t="shared" si="6"/>
        <v>31</v>
      </c>
      <c r="D247" s="37">
        <f>IF(MOD(DEBUG_MASK!B247,8),0,1)</f>
        <v>0</v>
      </c>
      <c r="E247" s="37" t="str">
        <f>IF(D247=1,_xlfn.CONCAT(DEBUG_MASK!D239:D246),"")</f>
        <v/>
      </c>
      <c r="F247" s="37" t="str" cm="1">
        <f t="array" aca="1" ref="F247" ca="1">IF(D247=1,RIGHT(SUM(VALUE(MID(E247&amp;"1",ROW(INDIRECT("1:"&amp;LEN(E247&amp;"1"))),1))*10^(ROW(INDIRECT("1:"&amp;LEN(E247&amp;"1")))-1)),LEN(E247)),"")</f>
        <v/>
      </c>
      <c r="G247" s="37" t="str">
        <f t="shared" si="7"/>
        <v/>
      </c>
    </row>
    <row r="248" spans="2:7" x14ac:dyDescent="0.25">
      <c r="B248">
        <f>Table2[[#This Row],[DISABLE=1]]</f>
        <v>1</v>
      </c>
      <c r="C248">
        <f t="shared" si="6"/>
        <v>31</v>
      </c>
      <c r="D248" s="37">
        <f>IF(MOD(DEBUG_MASK!B248,8),0,1)</f>
        <v>0</v>
      </c>
      <c r="E248" s="37" t="str">
        <f>IF(D248=1,_xlfn.CONCAT(DEBUG_MASK!D240:D247),"")</f>
        <v/>
      </c>
      <c r="F248" s="37" t="str" cm="1">
        <f t="array" aca="1" ref="F248" ca="1">IF(D248=1,RIGHT(SUM(VALUE(MID(E248&amp;"1",ROW(INDIRECT("1:"&amp;LEN(E248&amp;"1"))),1))*10^(ROW(INDIRECT("1:"&amp;LEN(E248&amp;"1")))-1)),LEN(E248)),"")</f>
        <v/>
      </c>
      <c r="G248" s="37" t="str">
        <f t="shared" si="7"/>
        <v/>
      </c>
    </row>
    <row r="249" spans="2:7" x14ac:dyDescent="0.25">
      <c r="B249">
        <f>Table2[[#This Row],[DISABLE=1]]</f>
        <v>1</v>
      </c>
      <c r="C249">
        <f t="shared" si="6"/>
        <v>31</v>
      </c>
      <c r="D249" s="37">
        <f>IF(MOD(DEBUG_MASK!B249,8),0,1)</f>
        <v>0</v>
      </c>
      <c r="E249" s="37" t="str">
        <f>IF(D249=1,_xlfn.CONCAT(DEBUG_MASK!D241:D248),"")</f>
        <v/>
      </c>
      <c r="F249" s="37" t="str" cm="1">
        <f t="array" aca="1" ref="F249" ca="1">IF(D249=1,RIGHT(SUM(VALUE(MID(E249&amp;"1",ROW(INDIRECT("1:"&amp;LEN(E249&amp;"1"))),1))*10^(ROW(INDIRECT("1:"&amp;LEN(E249&amp;"1")))-1)),LEN(E249)),"")</f>
        <v/>
      </c>
      <c r="G249" s="37" t="str">
        <f t="shared" si="7"/>
        <v/>
      </c>
    </row>
    <row r="250" spans="2:7" x14ac:dyDescent="0.25">
      <c r="B250">
        <f>Table2[[#This Row],[DISABLE=1]]</f>
        <v>1</v>
      </c>
      <c r="C250">
        <f t="shared" si="6"/>
        <v>31</v>
      </c>
      <c r="D250" s="37">
        <f>IF(MOD(DEBUG_MASK!B250,8),0,1)</f>
        <v>0</v>
      </c>
      <c r="E250" s="37" t="str">
        <f>IF(D250=1,_xlfn.CONCAT(DEBUG_MASK!D242:D249),"")</f>
        <v/>
      </c>
      <c r="F250" s="37" t="str" cm="1">
        <f t="array" aca="1" ref="F250" ca="1">IF(D250=1,RIGHT(SUM(VALUE(MID(E250&amp;"1",ROW(INDIRECT("1:"&amp;LEN(E250&amp;"1"))),1))*10^(ROW(INDIRECT("1:"&amp;LEN(E250&amp;"1")))-1)),LEN(E250)),"")</f>
        <v/>
      </c>
      <c r="G250" s="37" t="str">
        <f t="shared" si="7"/>
        <v/>
      </c>
    </row>
    <row r="251" spans="2:7" x14ac:dyDescent="0.25">
      <c r="B251">
        <f>Table2[[#This Row],[DISABLE=1]]</f>
        <v>1</v>
      </c>
      <c r="C251">
        <f t="shared" si="6"/>
        <v>32</v>
      </c>
      <c r="D251" s="37">
        <f>IF(MOD(DEBUG_MASK!B251,8),0,1)</f>
        <v>1</v>
      </c>
      <c r="E251" s="37" t="str">
        <f>IF(D251=1,_xlfn.CONCAT(DEBUG_MASK!D243:D250),"")</f>
        <v>11111111</v>
      </c>
      <c r="F251" s="37" t="str" cm="1">
        <f t="array" aca="1" ref="F251" ca="1">IF(D251=1,RIGHT(SUM(VALUE(MID(E251&amp;"1",ROW(INDIRECT("1:"&amp;LEN(E251&amp;"1"))),1))*10^(ROW(INDIRECT("1:"&amp;LEN(E251&amp;"1")))-1)),LEN(E251)),"")</f>
        <v>11111111</v>
      </c>
      <c r="G251" s="37" t="str">
        <f t="shared" ca="1" si="7"/>
        <v>FF</v>
      </c>
    </row>
    <row r="252" spans="2:7" x14ac:dyDescent="0.25">
      <c r="B252">
        <f>Table2[[#This Row],[DISABLE=1]]</f>
        <v>1</v>
      </c>
      <c r="C252">
        <f t="shared" si="6"/>
        <v>32</v>
      </c>
      <c r="D252" s="37">
        <f>IF(MOD(DEBUG_MASK!B252,8),0,1)</f>
        <v>0</v>
      </c>
      <c r="E252" s="37" t="str">
        <f>IF(D252=1,_xlfn.CONCAT(DEBUG_MASK!D244:D251),"")</f>
        <v/>
      </c>
      <c r="F252" s="37" t="str" cm="1">
        <f t="array" aca="1" ref="F252" ca="1">IF(D252=1,RIGHT(SUM(VALUE(MID(E252&amp;"1",ROW(INDIRECT("1:"&amp;LEN(E252&amp;"1"))),1))*10^(ROW(INDIRECT("1:"&amp;LEN(E252&amp;"1")))-1)),LEN(E252)),"")</f>
        <v/>
      </c>
      <c r="G252" s="37" t="str">
        <f t="shared" si="7"/>
        <v/>
      </c>
    </row>
    <row r="253" spans="2:7" x14ac:dyDescent="0.25">
      <c r="B253">
        <f>Table2[[#This Row],[DISABLE=1]]</f>
        <v>1</v>
      </c>
      <c r="C253">
        <f t="shared" si="6"/>
        <v>32</v>
      </c>
      <c r="D253" s="37">
        <f>IF(MOD(DEBUG_MASK!B253,8),0,1)</f>
        <v>0</v>
      </c>
      <c r="E253" s="37" t="str">
        <f>IF(D253=1,_xlfn.CONCAT(DEBUG_MASK!D245:D252),"")</f>
        <v/>
      </c>
      <c r="F253" s="37" t="str" cm="1">
        <f t="array" aca="1" ref="F253" ca="1">IF(D253=1,RIGHT(SUM(VALUE(MID(E253&amp;"1",ROW(INDIRECT("1:"&amp;LEN(E253&amp;"1"))),1))*10^(ROW(INDIRECT("1:"&amp;LEN(E253&amp;"1")))-1)),LEN(E253)),"")</f>
        <v/>
      </c>
      <c r="G253" s="37" t="str">
        <f t="shared" si="7"/>
        <v/>
      </c>
    </row>
    <row r="254" spans="2:7" x14ac:dyDescent="0.25">
      <c r="B254">
        <f>Table2[[#This Row],[DISABLE=1]]</f>
        <v>1</v>
      </c>
      <c r="C254">
        <f t="shared" si="6"/>
        <v>32</v>
      </c>
      <c r="D254" s="37">
        <f>IF(MOD(DEBUG_MASK!B254,8),0,1)</f>
        <v>0</v>
      </c>
      <c r="E254" s="37" t="str">
        <f>IF(D254=1,_xlfn.CONCAT(DEBUG_MASK!D246:D253),"")</f>
        <v/>
      </c>
      <c r="F254" s="37" t="str" cm="1">
        <f t="array" aca="1" ref="F254" ca="1">IF(D254=1,RIGHT(SUM(VALUE(MID(E254&amp;"1",ROW(INDIRECT("1:"&amp;LEN(E254&amp;"1"))),1))*10^(ROW(INDIRECT("1:"&amp;LEN(E254&amp;"1")))-1)),LEN(E254)),"")</f>
        <v/>
      </c>
      <c r="G254" s="37" t="str">
        <f t="shared" si="7"/>
        <v/>
      </c>
    </row>
    <row r="255" spans="2:7" x14ac:dyDescent="0.25">
      <c r="B255">
        <f>Table2[[#This Row],[DISABLE=1]]</f>
        <v>1</v>
      </c>
      <c r="C255">
        <f t="shared" si="6"/>
        <v>32</v>
      </c>
      <c r="D255" s="37">
        <f>IF(MOD(DEBUG_MASK!B255,8),0,1)</f>
        <v>0</v>
      </c>
      <c r="E255" s="37" t="str">
        <f>IF(D255=1,_xlfn.CONCAT(DEBUG_MASK!D247:D254),"")</f>
        <v/>
      </c>
      <c r="F255" s="37" t="str" cm="1">
        <f t="array" aca="1" ref="F255" ca="1">IF(D255=1,RIGHT(SUM(VALUE(MID(E255&amp;"1",ROW(INDIRECT("1:"&amp;LEN(E255&amp;"1"))),1))*10^(ROW(INDIRECT("1:"&amp;LEN(E255&amp;"1")))-1)),LEN(E255)),"")</f>
        <v/>
      </c>
      <c r="G255" s="37" t="str">
        <f t="shared" si="7"/>
        <v/>
      </c>
    </row>
    <row r="256" spans="2:7" x14ac:dyDescent="0.25">
      <c r="B256">
        <f>Table2[[#This Row],[DISABLE=1]]</f>
        <v>1</v>
      </c>
      <c r="C256">
        <f t="shared" si="6"/>
        <v>32</v>
      </c>
      <c r="D256" s="37">
        <f>IF(MOD(DEBUG_MASK!B256,8),0,1)</f>
        <v>0</v>
      </c>
      <c r="E256" s="37" t="str">
        <f>IF(D256=1,_xlfn.CONCAT(DEBUG_MASK!D248:D255),"")</f>
        <v/>
      </c>
      <c r="F256" s="37" t="str" cm="1">
        <f t="array" aca="1" ref="F256" ca="1">IF(D256=1,RIGHT(SUM(VALUE(MID(E256&amp;"1",ROW(INDIRECT("1:"&amp;LEN(E256&amp;"1"))),1))*10^(ROW(INDIRECT("1:"&amp;LEN(E256&amp;"1")))-1)),LEN(E256)),"")</f>
        <v/>
      </c>
      <c r="G256" s="37" t="str">
        <f t="shared" si="7"/>
        <v/>
      </c>
    </row>
    <row r="257" spans="2:7" x14ac:dyDescent="0.25">
      <c r="B257">
        <f>Table2[[#This Row],[DISABLE=1]]</f>
        <v>1</v>
      </c>
      <c r="C257">
        <f t="shared" si="6"/>
        <v>32</v>
      </c>
      <c r="D257" s="37">
        <f>IF(MOD(DEBUG_MASK!B257,8),0,1)</f>
        <v>0</v>
      </c>
      <c r="E257" s="37" t="str">
        <f>IF(D257=1,_xlfn.CONCAT(DEBUG_MASK!D249:D256),"")</f>
        <v/>
      </c>
      <c r="F257" s="37" t="str" cm="1">
        <f t="array" aca="1" ref="F257" ca="1">IF(D257=1,RIGHT(SUM(VALUE(MID(E257&amp;"1",ROW(INDIRECT("1:"&amp;LEN(E257&amp;"1"))),1))*10^(ROW(INDIRECT("1:"&amp;LEN(E257&amp;"1")))-1)),LEN(E257)),"")</f>
        <v/>
      </c>
      <c r="G257" s="37" t="str">
        <f t="shared" si="7"/>
        <v/>
      </c>
    </row>
    <row r="258" spans="2:7" x14ac:dyDescent="0.25">
      <c r="B258">
        <f>Table2[[#This Row],[DISABLE=1]]</f>
        <v>1</v>
      </c>
      <c r="C258">
        <f t="shared" si="6"/>
        <v>32</v>
      </c>
      <c r="D258" s="37">
        <f>IF(MOD(DEBUG_MASK!B258,8),0,1)</f>
        <v>0</v>
      </c>
      <c r="E258" s="37" t="str">
        <f>IF(D258=1,_xlfn.CONCAT(DEBUG_MASK!D250:D257),"")</f>
        <v/>
      </c>
      <c r="F258" s="37" t="str" cm="1">
        <f t="array" aca="1" ref="F258" ca="1">IF(D258=1,RIGHT(SUM(VALUE(MID(E258&amp;"1",ROW(INDIRECT("1:"&amp;LEN(E258&amp;"1"))),1))*10^(ROW(INDIRECT("1:"&amp;LEN(E258&amp;"1")))-1)),LEN(E258)),"")</f>
        <v/>
      </c>
      <c r="G258" s="37" t="str">
        <f t="shared" si="7"/>
        <v/>
      </c>
    </row>
    <row r="259" spans="2:7" x14ac:dyDescent="0.25">
      <c r="B259">
        <f>Table2[[#This Row],[DISABLE=1]]</f>
        <v>1</v>
      </c>
      <c r="C259">
        <f t="shared" ref="C259:C299" si="8">IF(D259=1,C258+1,C258)</f>
        <v>33</v>
      </c>
      <c r="D259" s="37">
        <f>IF(MOD(DEBUG_MASK!B259,8),0,1)</f>
        <v>1</v>
      </c>
      <c r="E259" s="37" t="str">
        <f>IF(D259=1,_xlfn.CONCAT(DEBUG_MASK!D251:D258),"")</f>
        <v>11111111</v>
      </c>
      <c r="F259" s="37" t="str" cm="1">
        <f t="array" aca="1" ref="F259" ca="1">IF(D259=1,RIGHT(SUM(VALUE(MID(E259&amp;"1",ROW(INDIRECT("1:"&amp;LEN(E259&amp;"1"))),1))*10^(ROW(INDIRECT("1:"&amp;LEN(E259&amp;"1")))-1)),LEN(E259)),"")</f>
        <v>11111111</v>
      </c>
      <c r="G259" s="37" t="str">
        <f t="shared" ref="G259:G299" ca="1" si="9">IF(D259=1,BIN2HEX(F259,2),"")</f>
        <v>FF</v>
      </c>
    </row>
    <row r="260" spans="2:7" x14ac:dyDescent="0.25">
      <c r="B260">
        <f>Table2[[#This Row],[DISABLE=1]]</f>
        <v>1</v>
      </c>
      <c r="C260">
        <f t="shared" si="8"/>
        <v>33</v>
      </c>
      <c r="D260" s="37">
        <f>IF(MOD(DEBUG_MASK!B260,8),0,1)</f>
        <v>0</v>
      </c>
      <c r="E260" s="37" t="str">
        <f>IF(D260=1,_xlfn.CONCAT(DEBUG_MASK!D252:D259),"")</f>
        <v/>
      </c>
      <c r="F260" s="37" t="str" cm="1">
        <f t="array" aca="1" ref="F260" ca="1">IF(D260=1,RIGHT(SUM(VALUE(MID(E260&amp;"1",ROW(INDIRECT("1:"&amp;LEN(E260&amp;"1"))),1))*10^(ROW(INDIRECT("1:"&amp;LEN(E260&amp;"1")))-1)),LEN(E260)),"")</f>
        <v/>
      </c>
      <c r="G260" s="37" t="str">
        <f t="shared" si="9"/>
        <v/>
      </c>
    </row>
    <row r="261" spans="2:7" x14ac:dyDescent="0.25">
      <c r="B261">
        <f>Table2[[#This Row],[DISABLE=1]]</f>
        <v>1</v>
      </c>
      <c r="C261">
        <f t="shared" si="8"/>
        <v>33</v>
      </c>
      <c r="D261" s="37">
        <f>IF(MOD(DEBUG_MASK!B261,8),0,1)</f>
        <v>0</v>
      </c>
      <c r="E261" s="37" t="str">
        <f>IF(D261=1,_xlfn.CONCAT(DEBUG_MASK!D253:D260),"")</f>
        <v/>
      </c>
      <c r="F261" s="37" t="str" cm="1">
        <f t="array" aca="1" ref="F261" ca="1">IF(D261=1,RIGHT(SUM(VALUE(MID(E261&amp;"1",ROW(INDIRECT("1:"&amp;LEN(E261&amp;"1"))),1))*10^(ROW(INDIRECT("1:"&amp;LEN(E261&amp;"1")))-1)),LEN(E261)),"")</f>
        <v/>
      </c>
      <c r="G261" s="37" t="str">
        <f t="shared" si="9"/>
        <v/>
      </c>
    </row>
    <row r="262" spans="2:7" x14ac:dyDescent="0.25">
      <c r="B262">
        <f>Table2[[#This Row],[DISABLE=1]]</f>
        <v>1</v>
      </c>
      <c r="C262">
        <f t="shared" si="8"/>
        <v>33</v>
      </c>
      <c r="D262" s="37">
        <f>IF(MOD(DEBUG_MASK!B262,8),0,1)</f>
        <v>0</v>
      </c>
      <c r="E262" s="37" t="str">
        <f>IF(D262=1,_xlfn.CONCAT(DEBUG_MASK!D254:D261),"")</f>
        <v/>
      </c>
      <c r="F262" s="37" t="str" cm="1">
        <f t="array" aca="1" ref="F262" ca="1">IF(D262=1,RIGHT(SUM(VALUE(MID(E262&amp;"1",ROW(INDIRECT("1:"&amp;LEN(E262&amp;"1"))),1))*10^(ROW(INDIRECT("1:"&amp;LEN(E262&amp;"1")))-1)),LEN(E262)),"")</f>
        <v/>
      </c>
      <c r="G262" s="37" t="str">
        <f t="shared" si="9"/>
        <v/>
      </c>
    </row>
    <row r="263" spans="2:7" x14ac:dyDescent="0.25">
      <c r="B263">
        <f>Table2[[#This Row],[DISABLE=1]]</f>
        <v>1</v>
      </c>
      <c r="C263">
        <f t="shared" si="8"/>
        <v>33</v>
      </c>
      <c r="D263" s="37">
        <f>IF(MOD(DEBUG_MASK!B263,8),0,1)</f>
        <v>0</v>
      </c>
      <c r="E263" s="37" t="str">
        <f>IF(D263=1,_xlfn.CONCAT(DEBUG_MASK!D255:D262),"")</f>
        <v/>
      </c>
      <c r="F263" s="37" t="str" cm="1">
        <f t="array" aca="1" ref="F263" ca="1">IF(D263=1,RIGHT(SUM(VALUE(MID(E263&amp;"1",ROW(INDIRECT("1:"&amp;LEN(E263&amp;"1"))),1))*10^(ROW(INDIRECT("1:"&amp;LEN(E263&amp;"1")))-1)),LEN(E263)),"")</f>
        <v/>
      </c>
      <c r="G263" s="37" t="str">
        <f t="shared" si="9"/>
        <v/>
      </c>
    </row>
    <row r="264" spans="2:7" x14ac:dyDescent="0.25">
      <c r="B264">
        <f>Table2[[#This Row],[DISABLE=1]]</f>
        <v>1</v>
      </c>
      <c r="C264">
        <f t="shared" si="8"/>
        <v>33</v>
      </c>
      <c r="D264" s="37">
        <f>IF(MOD(DEBUG_MASK!B264,8),0,1)</f>
        <v>0</v>
      </c>
      <c r="E264" s="37" t="str">
        <f>IF(D264=1,_xlfn.CONCAT(DEBUG_MASK!D256:D263),"")</f>
        <v/>
      </c>
      <c r="F264" s="37" t="str" cm="1">
        <f t="array" aca="1" ref="F264" ca="1">IF(D264=1,RIGHT(SUM(VALUE(MID(E264&amp;"1",ROW(INDIRECT("1:"&amp;LEN(E264&amp;"1"))),1))*10^(ROW(INDIRECT("1:"&amp;LEN(E264&amp;"1")))-1)),LEN(E264)),"")</f>
        <v/>
      </c>
      <c r="G264" s="37" t="str">
        <f t="shared" si="9"/>
        <v/>
      </c>
    </row>
    <row r="265" spans="2:7" x14ac:dyDescent="0.25">
      <c r="B265">
        <f>Table2[[#This Row],[DISABLE=1]]</f>
        <v>1</v>
      </c>
      <c r="C265">
        <f t="shared" si="8"/>
        <v>33</v>
      </c>
      <c r="D265" s="37">
        <f>IF(MOD(DEBUG_MASK!B265,8),0,1)</f>
        <v>0</v>
      </c>
      <c r="E265" s="37" t="str">
        <f>IF(D265=1,_xlfn.CONCAT(DEBUG_MASK!D257:D264),"")</f>
        <v/>
      </c>
      <c r="F265" s="37" t="str" cm="1">
        <f t="array" aca="1" ref="F265" ca="1">IF(D265=1,RIGHT(SUM(VALUE(MID(E265&amp;"1",ROW(INDIRECT("1:"&amp;LEN(E265&amp;"1"))),1))*10^(ROW(INDIRECT("1:"&amp;LEN(E265&amp;"1")))-1)),LEN(E265)),"")</f>
        <v/>
      </c>
      <c r="G265" s="37" t="str">
        <f t="shared" si="9"/>
        <v/>
      </c>
    </row>
    <row r="266" spans="2:7" x14ac:dyDescent="0.25">
      <c r="B266">
        <f>Table2[[#This Row],[DISABLE=1]]</f>
        <v>1</v>
      </c>
      <c r="C266">
        <f t="shared" si="8"/>
        <v>33</v>
      </c>
      <c r="D266" s="37">
        <f>IF(MOD(DEBUG_MASK!B266,8),0,1)</f>
        <v>0</v>
      </c>
      <c r="E266" s="37" t="str">
        <f>IF(D266=1,_xlfn.CONCAT(DEBUG_MASK!D258:D265),"")</f>
        <v/>
      </c>
      <c r="F266" s="37" t="str" cm="1">
        <f t="array" aca="1" ref="F266" ca="1">IF(D266=1,RIGHT(SUM(VALUE(MID(E266&amp;"1",ROW(INDIRECT("1:"&amp;LEN(E266&amp;"1"))),1))*10^(ROW(INDIRECT("1:"&amp;LEN(E266&amp;"1")))-1)),LEN(E266)),"")</f>
        <v/>
      </c>
      <c r="G266" s="37" t="str">
        <f t="shared" si="9"/>
        <v/>
      </c>
    </row>
    <row r="267" spans="2:7" x14ac:dyDescent="0.25">
      <c r="B267">
        <f>Table2[[#This Row],[DISABLE=1]]</f>
        <v>1</v>
      </c>
      <c r="C267">
        <f t="shared" si="8"/>
        <v>34</v>
      </c>
      <c r="D267" s="37">
        <f>IF(MOD(DEBUG_MASK!B267,8),0,1)</f>
        <v>1</v>
      </c>
      <c r="E267" s="37" t="str">
        <f>IF(D267=1,_xlfn.CONCAT(DEBUG_MASK!D259:D266),"")</f>
        <v>11111111</v>
      </c>
      <c r="F267" s="37" t="str" cm="1">
        <f t="array" aca="1" ref="F267" ca="1">IF(D267=1,RIGHT(SUM(VALUE(MID(E267&amp;"1",ROW(INDIRECT("1:"&amp;LEN(E267&amp;"1"))),1))*10^(ROW(INDIRECT("1:"&amp;LEN(E267&amp;"1")))-1)),LEN(E267)),"")</f>
        <v>11111111</v>
      </c>
      <c r="G267" s="37" t="str">
        <f t="shared" ca="1" si="9"/>
        <v>FF</v>
      </c>
    </row>
    <row r="268" spans="2:7" x14ac:dyDescent="0.25">
      <c r="B268">
        <f>Table2[[#This Row],[DISABLE=1]]</f>
        <v>1</v>
      </c>
      <c r="C268">
        <f t="shared" si="8"/>
        <v>34</v>
      </c>
      <c r="D268" s="37">
        <f>IF(MOD(DEBUG_MASK!B268,8),0,1)</f>
        <v>0</v>
      </c>
      <c r="E268" s="37" t="str">
        <f>IF(D268=1,_xlfn.CONCAT(DEBUG_MASK!D260:D267),"")</f>
        <v/>
      </c>
      <c r="F268" s="37" t="str" cm="1">
        <f t="array" aca="1" ref="F268" ca="1">IF(D268=1,RIGHT(SUM(VALUE(MID(E268&amp;"1",ROW(INDIRECT("1:"&amp;LEN(E268&amp;"1"))),1))*10^(ROW(INDIRECT("1:"&amp;LEN(E268&amp;"1")))-1)),LEN(E268)),"")</f>
        <v/>
      </c>
      <c r="G268" s="37" t="str">
        <f t="shared" si="9"/>
        <v/>
      </c>
    </row>
    <row r="269" spans="2:7" x14ac:dyDescent="0.25">
      <c r="B269">
        <f>Table2[[#This Row],[DISABLE=1]]</f>
        <v>1</v>
      </c>
      <c r="C269">
        <f t="shared" si="8"/>
        <v>34</v>
      </c>
      <c r="D269" s="37">
        <f>IF(MOD(DEBUG_MASK!B269,8),0,1)</f>
        <v>0</v>
      </c>
      <c r="E269" s="37" t="str">
        <f>IF(D269=1,_xlfn.CONCAT(DEBUG_MASK!D261:D268),"")</f>
        <v/>
      </c>
      <c r="F269" s="37" t="str" cm="1">
        <f t="array" aca="1" ref="F269" ca="1">IF(D269=1,RIGHT(SUM(VALUE(MID(E269&amp;"1",ROW(INDIRECT("1:"&amp;LEN(E269&amp;"1"))),1))*10^(ROW(INDIRECT("1:"&amp;LEN(E269&amp;"1")))-1)),LEN(E269)),"")</f>
        <v/>
      </c>
      <c r="G269" s="37" t="str">
        <f t="shared" si="9"/>
        <v/>
      </c>
    </row>
    <row r="270" spans="2:7" x14ac:dyDescent="0.25">
      <c r="B270">
        <f>Table2[[#This Row],[DISABLE=1]]</f>
        <v>1</v>
      </c>
      <c r="C270">
        <f t="shared" si="8"/>
        <v>34</v>
      </c>
      <c r="D270" s="37">
        <f>IF(MOD(DEBUG_MASK!B270,8),0,1)</f>
        <v>0</v>
      </c>
      <c r="E270" s="37" t="str">
        <f>IF(D270=1,_xlfn.CONCAT(DEBUG_MASK!D262:D269),"")</f>
        <v/>
      </c>
      <c r="F270" s="37" t="str" cm="1">
        <f t="array" aca="1" ref="F270" ca="1">IF(D270=1,RIGHT(SUM(VALUE(MID(E270&amp;"1",ROW(INDIRECT("1:"&amp;LEN(E270&amp;"1"))),1))*10^(ROW(INDIRECT("1:"&amp;LEN(E270&amp;"1")))-1)),LEN(E270)),"")</f>
        <v/>
      </c>
      <c r="G270" s="37" t="str">
        <f t="shared" si="9"/>
        <v/>
      </c>
    </row>
    <row r="271" spans="2:7" x14ac:dyDescent="0.25">
      <c r="B271">
        <f>Table2[[#This Row],[DISABLE=1]]</f>
        <v>1</v>
      </c>
      <c r="C271">
        <f t="shared" si="8"/>
        <v>34</v>
      </c>
      <c r="D271" s="37">
        <f>IF(MOD(DEBUG_MASK!B271,8),0,1)</f>
        <v>0</v>
      </c>
      <c r="E271" s="37" t="str">
        <f>IF(D271=1,_xlfn.CONCAT(DEBUG_MASK!D263:D270),"")</f>
        <v/>
      </c>
      <c r="F271" s="37" t="str" cm="1">
        <f t="array" aca="1" ref="F271" ca="1">IF(D271=1,RIGHT(SUM(VALUE(MID(E271&amp;"1",ROW(INDIRECT("1:"&amp;LEN(E271&amp;"1"))),1))*10^(ROW(INDIRECT("1:"&amp;LEN(E271&amp;"1")))-1)),LEN(E271)),"")</f>
        <v/>
      </c>
      <c r="G271" s="37" t="str">
        <f t="shared" si="9"/>
        <v/>
      </c>
    </row>
    <row r="272" spans="2:7" x14ac:dyDescent="0.25">
      <c r="B272">
        <f>Table2[[#This Row],[DISABLE=1]]</f>
        <v>1</v>
      </c>
      <c r="C272">
        <f t="shared" si="8"/>
        <v>34</v>
      </c>
      <c r="D272" s="37">
        <f>IF(MOD(DEBUG_MASK!B272,8),0,1)</f>
        <v>0</v>
      </c>
      <c r="E272" s="37" t="str">
        <f>IF(D272=1,_xlfn.CONCAT(DEBUG_MASK!D264:D271),"")</f>
        <v/>
      </c>
      <c r="F272" s="37" t="str" cm="1">
        <f t="array" aca="1" ref="F272" ca="1">IF(D272=1,RIGHT(SUM(VALUE(MID(E272&amp;"1",ROW(INDIRECT("1:"&amp;LEN(E272&amp;"1"))),1))*10^(ROW(INDIRECT("1:"&amp;LEN(E272&amp;"1")))-1)),LEN(E272)),"")</f>
        <v/>
      </c>
      <c r="G272" s="37" t="str">
        <f t="shared" si="9"/>
        <v/>
      </c>
    </row>
    <row r="273" spans="2:7" x14ac:dyDescent="0.25">
      <c r="B273">
        <f>Table2[[#This Row],[DISABLE=1]]</f>
        <v>1</v>
      </c>
      <c r="C273">
        <f t="shared" si="8"/>
        <v>34</v>
      </c>
      <c r="D273" s="37">
        <f>IF(MOD(DEBUG_MASK!B273,8),0,1)</f>
        <v>0</v>
      </c>
      <c r="E273" s="37" t="str">
        <f>IF(D273=1,_xlfn.CONCAT(DEBUG_MASK!D265:D272),"")</f>
        <v/>
      </c>
      <c r="F273" s="37" t="str" cm="1">
        <f t="array" aca="1" ref="F273" ca="1">IF(D273=1,RIGHT(SUM(VALUE(MID(E273&amp;"1",ROW(INDIRECT("1:"&amp;LEN(E273&amp;"1"))),1))*10^(ROW(INDIRECT("1:"&amp;LEN(E273&amp;"1")))-1)),LEN(E273)),"")</f>
        <v/>
      </c>
      <c r="G273" s="37" t="str">
        <f t="shared" si="9"/>
        <v/>
      </c>
    </row>
    <row r="274" spans="2:7" x14ac:dyDescent="0.25">
      <c r="B274">
        <f>Table2[[#This Row],[DISABLE=1]]</f>
        <v>0</v>
      </c>
      <c r="C274">
        <f t="shared" si="8"/>
        <v>34</v>
      </c>
      <c r="D274" s="37">
        <f>IF(MOD(DEBUG_MASK!B274,8),0,1)</f>
        <v>0</v>
      </c>
      <c r="E274" s="37" t="str">
        <f>IF(D274=1,_xlfn.CONCAT(DEBUG_MASK!D266:D273),"")</f>
        <v/>
      </c>
      <c r="F274" s="37" t="str" cm="1">
        <f t="array" aca="1" ref="F274" ca="1">IF(D274=1,RIGHT(SUM(VALUE(MID(E274&amp;"1",ROW(INDIRECT("1:"&amp;LEN(E274&amp;"1"))),1))*10^(ROW(INDIRECT("1:"&amp;LEN(E274&amp;"1")))-1)),LEN(E274)),"")</f>
        <v/>
      </c>
      <c r="G274" s="37" t="str">
        <f t="shared" si="9"/>
        <v/>
      </c>
    </row>
    <row r="275" spans="2:7" x14ac:dyDescent="0.25">
      <c r="B275">
        <f>Table2[[#This Row],[DISABLE=1]]</f>
        <v>0</v>
      </c>
      <c r="C275">
        <f t="shared" si="8"/>
        <v>35</v>
      </c>
      <c r="D275" s="37">
        <f>IF(MOD(DEBUG_MASK!B275,8),0,1)</f>
        <v>1</v>
      </c>
      <c r="E275" s="37" t="str">
        <f>IF(D275=1,_xlfn.CONCAT(DEBUG_MASK!D267:D274),"")</f>
        <v>11111110</v>
      </c>
      <c r="F275" s="37" t="str" cm="1">
        <f t="array" aca="1" ref="F275" ca="1">IF(D275=1,RIGHT(SUM(VALUE(MID(E275&amp;"1",ROW(INDIRECT("1:"&amp;LEN(E275&amp;"1"))),1))*10^(ROW(INDIRECT("1:"&amp;LEN(E275&amp;"1")))-1)),LEN(E275)),"")</f>
        <v>01111111</v>
      </c>
      <c r="G275" s="37" t="str">
        <f t="shared" ca="1" si="9"/>
        <v>7F</v>
      </c>
    </row>
    <row r="276" spans="2:7" x14ac:dyDescent="0.25">
      <c r="B276">
        <f>Table2[[#This Row],[DISABLE=1]]</f>
        <v>0</v>
      </c>
      <c r="C276">
        <f t="shared" si="8"/>
        <v>35</v>
      </c>
      <c r="D276" s="37">
        <f>IF(MOD(DEBUG_MASK!B276,8),0,1)</f>
        <v>0</v>
      </c>
      <c r="E276" s="37" t="str">
        <f>IF(D276=1,_xlfn.CONCAT(DEBUG_MASK!D268:D275),"")</f>
        <v/>
      </c>
      <c r="F276" s="37" t="str" cm="1">
        <f t="array" aca="1" ref="F276" ca="1">IF(D276=1,RIGHT(SUM(VALUE(MID(E276&amp;"1",ROW(INDIRECT("1:"&amp;LEN(E276&amp;"1"))),1))*10^(ROW(INDIRECT("1:"&amp;LEN(E276&amp;"1")))-1)),LEN(E276)),"")</f>
        <v/>
      </c>
      <c r="G276" s="37" t="str">
        <f t="shared" si="9"/>
        <v/>
      </c>
    </row>
    <row r="277" spans="2:7" x14ac:dyDescent="0.25">
      <c r="B277">
        <f>Table2[[#This Row],[DISABLE=1]]</f>
        <v>1</v>
      </c>
      <c r="C277">
        <f t="shared" si="8"/>
        <v>35</v>
      </c>
      <c r="D277" s="37">
        <f>IF(MOD(DEBUG_MASK!B277,8),0,1)</f>
        <v>0</v>
      </c>
      <c r="E277" s="37" t="str">
        <f>IF(D277=1,_xlfn.CONCAT(DEBUG_MASK!D269:D276),"")</f>
        <v/>
      </c>
      <c r="F277" s="37" t="str" cm="1">
        <f t="array" aca="1" ref="F277" ca="1">IF(D277=1,RIGHT(SUM(VALUE(MID(E277&amp;"1",ROW(INDIRECT("1:"&amp;LEN(E277&amp;"1"))),1))*10^(ROW(INDIRECT("1:"&amp;LEN(E277&amp;"1")))-1)),LEN(E277)),"")</f>
        <v/>
      </c>
      <c r="G277" s="37" t="str">
        <f t="shared" si="9"/>
        <v/>
      </c>
    </row>
    <row r="278" spans="2:7" x14ac:dyDescent="0.25">
      <c r="B278">
        <f>Table2[[#This Row],[DISABLE=1]]</f>
        <v>1</v>
      </c>
      <c r="C278">
        <f t="shared" si="8"/>
        <v>35</v>
      </c>
      <c r="D278" s="37">
        <f>IF(MOD(DEBUG_MASK!B278,8),0,1)</f>
        <v>0</v>
      </c>
      <c r="E278" s="37" t="str">
        <f>IF(D278=1,_xlfn.CONCAT(DEBUG_MASK!D270:D277),"")</f>
        <v/>
      </c>
      <c r="F278" s="37" t="str" cm="1">
        <f t="array" aca="1" ref="F278" ca="1">IF(D278=1,RIGHT(SUM(VALUE(MID(E278&amp;"1",ROW(INDIRECT("1:"&amp;LEN(E278&amp;"1"))),1))*10^(ROW(INDIRECT("1:"&amp;LEN(E278&amp;"1")))-1)),LEN(E278)),"")</f>
        <v/>
      </c>
      <c r="G278" s="37" t="str">
        <f t="shared" si="9"/>
        <v/>
      </c>
    </row>
    <row r="279" spans="2:7" x14ac:dyDescent="0.25">
      <c r="B279">
        <f>Table2[[#This Row],[DISABLE=1]]</f>
        <v>1</v>
      </c>
      <c r="C279">
        <f t="shared" si="8"/>
        <v>35</v>
      </c>
      <c r="D279" s="37">
        <f>IF(MOD(DEBUG_MASK!B279,8),0,1)</f>
        <v>0</v>
      </c>
      <c r="E279" s="37" t="str">
        <f>IF(D279=1,_xlfn.CONCAT(DEBUG_MASK!D271:D278),"")</f>
        <v/>
      </c>
      <c r="F279" s="37" t="str" cm="1">
        <f t="array" aca="1" ref="F279" ca="1">IF(D279=1,RIGHT(SUM(VALUE(MID(E279&amp;"1",ROW(INDIRECT("1:"&amp;LEN(E279&amp;"1"))),1))*10^(ROW(INDIRECT("1:"&amp;LEN(E279&amp;"1")))-1)),LEN(E279)),"")</f>
        <v/>
      </c>
      <c r="G279" s="37" t="str">
        <f t="shared" si="9"/>
        <v/>
      </c>
    </row>
    <row r="280" spans="2:7" x14ac:dyDescent="0.25">
      <c r="B280">
        <f>Table2[[#This Row],[DISABLE=1]]</f>
        <v>1</v>
      </c>
      <c r="C280">
        <f t="shared" si="8"/>
        <v>35</v>
      </c>
      <c r="D280" s="37">
        <f>IF(MOD(DEBUG_MASK!B280,8),0,1)</f>
        <v>0</v>
      </c>
      <c r="E280" s="37" t="str">
        <f>IF(D280=1,_xlfn.CONCAT(DEBUG_MASK!D272:D279),"")</f>
        <v/>
      </c>
      <c r="F280" s="37" t="str" cm="1">
        <f t="array" aca="1" ref="F280" ca="1">IF(D280=1,RIGHT(SUM(VALUE(MID(E280&amp;"1",ROW(INDIRECT("1:"&amp;LEN(E280&amp;"1"))),1))*10^(ROW(INDIRECT("1:"&amp;LEN(E280&amp;"1")))-1)),LEN(E280)),"")</f>
        <v/>
      </c>
      <c r="G280" s="37" t="str">
        <f t="shared" si="9"/>
        <v/>
      </c>
    </row>
    <row r="281" spans="2:7" x14ac:dyDescent="0.25">
      <c r="B281">
        <f>Table2[[#This Row],[DISABLE=1]]</f>
        <v>1</v>
      </c>
      <c r="C281">
        <f t="shared" si="8"/>
        <v>35</v>
      </c>
      <c r="D281" s="37">
        <f>IF(MOD(DEBUG_MASK!B281,8),0,1)</f>
        <v>0</v>
      </c>
      <c r="E281" s="37" t="str">
        <f>IF(D281=1,_xlfn.CONCAT(DEBUG_MASK!D273:D280),"")</f>
        <v/>
      </c>
      <c r="F281" s="37" t="str" cm="1">
        <f t="array" aca="1" ref="F281" ca="1">IF(D281=1,RIGHT(SUM(VALUE(MID(E281&amp;"1",ROW(INDIRECT("1:"&amp;LEN(E281&amp;"1"))),1))*10^(ROW(INDIRECT("1:"&amp;LEN(E281&amp;"1")))-1)),LEN(E281)),"")</f>
        <v/>
      </c>
      <c r="G281" s="37" t="str">
        <f t="shared" si="9"/>
        <v/>
      </c>
    </row>
    <row r="282" spans="2:7" x14ac:dyDescent="0.25">
      <c r="B282">
        <f>Table2[[#This Row],[DISABLE=1]]</f>
        <v>1</v>
      </c>
      <c r="C282">
        <f t="shared" si="8"/>
        <v>35</v>
      </c>
      <c r="D282" s="37">
        <f>IF(MOD(DEBUG_MASK!B282,8),0,1)</f>
        <v>0</v>
      </c>
      <c r="E282" s="37" t="str">
        <f>IF(D282=1,_xlfn.CONCAT(DEBUG_MASK!D274:D281),"")</f>
        <v/>
      </c>
      <c r="F282" s="37" t="str" cm="1">
        <f t="array" aca="1" ref="F282" ca="1">IF(D282=1,RIGHT(SUM(VALUE(MID(E282&amp;"1",ROW(INDIRECT("1:"&amp;LEN(E282&amp;"1"))),1))*10^(ROW(INDIRECT("1:"&amp;LEN(E282&amp;"1")))-1)),LEN(E282)),"")</f>
        <v/>
      </c>
      <c r="G282" s="37" t="str">
        <f t="shared" si="9"/>
        <v/>
      </c>
    </row>
    <row r="283" spans="2:7" x14ac:dyDescent="0.25">
      <c r="B283">
        <f>Table2[[#This Row],[DISABLE=1]]</f>
        <v>1</v>
      </c>
      <c r="C283">
        <f t="shared" si="8"/>
        <v>36</v>
      </c>
      <c r="D283" s="37">
        <f>IF(MOD(DEBUG_MASK!B283,8),0,1)</f>
        <v>1</v>
      </c>
      <c r="E283" s="37" t="str">
        <f>IF(D283=1,_xlfn.CONCAT(DEBUG_MASK!D275:D282),"")</f>
        <v>00111111</v>
      </c>
      <c r="F283" s="37" t="str" cm="1">
        <f t="array" aca="1" ref="F283" ca="1">IF(D283=1,RIGHT(SUM(VALUE(MID(E283&amp;"1",ROW(INDIRECT("1:"&amp;LEN(E283&amp;"1"))),1))*10^(ROW(INDIRECT("1:"&amp;LEN(E283&amp;"1")))-1)),LEN(E283)),"")</f>
        <v>11111100</v>
      </c>
      <c r="G283" s="37" t="str">
        <f t="shared" ca="1" si="9"/>
        <v>FC</v>
      </c>
    </row>
    <row r="284" spans="2:7" x14ac:dyDescent="0.25">
      <c r="B284">
        <f>Table2[[#This Row],[DISABLE=1]]</f>
        <v>1</v>
      </c>
      <c r="C284">
        <f t="shared" si="8"/>
        <v>36</v>
      </c>
      <c r="D284" s="37">
        <f>IF(MOD(DEBUG_MASK!B284,8),0,1)</f>
        <v>0</v>
      </c>
      <c r="E284" s="37" t="str">
        <f>IF(D284=1,_xlfn.CONCAT(DEBUG_MASK!D276:D283),"")</f>
        <v/>
      </c>
      <c r="F284" s="37" t="str" cm="1">
        <f t="array" aca="1" ref="F284" ca="1">IF(D284=1,RIGHT(SUM(VALUE(MID(E284&amp;"1",ROW(INDIRECT("1:"&amp;LEN(E284&amp;"1"))),1))*10^(ROW(INDIRECT("1:"&amp;LEN(E284&amp;"1")))-1)),LEN(E284)),"")</f>
        <v/>
      </c>
      <c r="G284" s="37" t="str">
        <f t="shared" si="9"/>
        <v/>
      </c>
    </row>
    <row r="285" spans="2:7" x14ac:dyDescent="0.25">
      <c r="B285">
        <f>Table2[[#This Row],[DISABLE=1]]</f>
        <v>1</v>
      </c>
      <c r="C285">
        <f t="shared" si="8"/>
        <v>36</v>
      </c>
      <c r="D285" s="37">
        <f>IF(MOD(DEBUG_MASK!B285,8),0,1)</f>
        <v>0</v>
      </c>
      <c r="E285" s="37" t="str">
        <f>IF(D285=1,_xlfn.CONCAT(DEBUG_MASK!D277:D284),"")</f>
        <v/>
      </c>
      <c r="F285" s="37" t="str" cm="1">
        <f t="array" aca="1" ref="F285" ca="1">IF(D285=1,RIGHT(SUM(VALUE(MID(E285&amp;"1",ROW(INDIRECT("1:"&amp;LEN(E285&amp;"1"))),1))*10^(ROW(INDIRECT("1:"&amp;LEN(E285&amp;"1")))-1)),LEN(E285)),"")</f>
        <v/>
      </c>
      <c r="G285" s="37" t="str">
        <f t="shared" si="9"/>
        <v/>
      </c>
    </row>
    <row r="286" spans="2:7" x14ac:dyDescent="0.25">
      <c r="B286">
        <f>Table2[[#This Row],[DISABLE=1]]</f>
        <v>1</v>
      </c>
      <c r="C286">
        <f t="shared" si="8"/>
        <v>36</v>
      </c>
      <c r="D286" s="37">
        <f>IF(MOD(DEBUG_MASK!B286,8),0,1)</f>
        <v>0</v>
      </c>
      <c r="E286" s="37" t="str">
        <f>IF(D286=1,_xlfn.CONCAT(DEBUG_MASK!D278:D285),"")</f>
        <v/>
      </c>
      <c r="F286" s="37" t="str" cm="1">
        <f t="array" aca="1" ref="F286" ca="1">IF(D286=1,RIGHT(SUM(VALUE(MID(E286&amp;"1",ROW(INDIRECT("1:"&amp;LEN(E286&amp;"1"))),1))*10^(ROW(INDIRECT("1:"&amp;LEN(E286&amp;"1")))-1)),LEN(E286)),"")</f>
        <v/>
      </c>
      <c r="G286" s="37" t="str">
        <f t="shared" si="9"/>
        <v/>
      </c>
    </row>
    <row r="287" spans="2:7" x14ac:dyDescent="0.25">
      <c r="B287">
        <f>Table2[[#This Row],[DISABLE=1]]</f>
        <v>1</v>
      </c>
      <c r="C287">
        <f t="shared" si="8"/>
        <v>36</v>
      </c>
      <c r="D287" s="37">
        <f>IF(MOD(DEBUG_MASK!B287,8),0,1)</f>
        <v>0</v>
      </c>
      <c r="E287" s="37" t="str">
        <f>IF(D287=1,_xlfn.CONCAT(DEBUG_MASK!D279:D286),"")</f>
        <v/>
      </c>
      <c r="F287" s="37" t="str" cm="1">
        <f t="array" aca="1" ref="F287" ca="1">IF(D287=1,RIGHT(SUM(VALUE(MID(E287&amp;"1",ROW(INDIRECT("1:"&amp;LEN(E287&amp;"1"))),1))*10^(ROW(INDIRECT("1:"&amp;LEN(E287&amp;"1")))-1)),LEN(E287)),"")</f>
        <v/>
      </c>
      <c r="G287" s="37" t="str">
        <f t="shared" si="9"/>
        <v/>
      </c>
    </row>
    <row r="288" spans="2:7" x14ac:dyDescent="0.25">
      <c r="B288">
        <f>Table2[[#This Row],[DISABLE=1]]</f>
        <v>1</v>
      </c>
      <c r="C288">
        <f t="shared" si="8"/>
        <v>36</v>
      </c>
      <c r="D288" s="37">
        <f>IF(MOD(DEBUG_MASK!B288,8),0,1)</f>
        <v>0</v>
      </c>
      <c r="E288" s="37" t="str">
        <f>IF(D288=1,_xlfn.CONCAT(DEBUG_MASK!D280:D287),"")</f>
        <v/>
      </c>
      <c r="F288" s="37" t="str" cm="1">
        <f t="array" aca="1" ref="F288" ca="1">IF(D288=1,RIGHT(SUM(VALUE(MID(E288&amp;"1",ROW(INDIRECT("1:"&amp;LEN(E288&amp;"1"))),1))*10^(ROW(INDIRECT("1:"&amp;LEN(E288&amp;"1")))-1)),LEN(E288)),"")</f>
        <v/>
      </c>
      <c r="G288" s="37" t="str">
        <f t="shared" si="9"/>
        <v/>
      </c>
    </row>
    <row r="289" spans="2:7" x14ac:dyDescent="0.25">
      <c r="B289">
        <f>Table2[[#This Row],[DISABLE=1]]</f>
        <v>1</v>
      </c>
      <c r="C289">
        <f t="shared" si="8"/>
        <v>36</v>
      </c>
      <c r="D289" s="37">
        <f>IF(MOD(DEBUG_MASK!B289,8),0,1)</f>
        <v>0</v>
      </c>
      <c r="E289" s="37" t="str">
        <f>IF(D289=1,_xlfn.CONCAT(DEBUG_MASK!D281:D288),"")</f>
        <v/>
      </c>
      <c r="F289" s="37" t="str" cm="1">
        <f t="array" aca="1" ref="F289" ca="1">IF(D289=1,RIGHT(SUM(VALUE(MID(E289&amp;"1",ROW(INDIRECT("1:"&amp;LEN(E289&amp;"1"))),1))*10^(ROW(INDIRECT("1:"&amp;LEN(E289&amp;"1")))-1)),LEN(E289)),"")</f>
        <v/>
      </c>
      <c r="G289" s="37" t="str">
        <f t="shared" si="9"/>
        <v/>
      </c>
    </row>
    <row r="290" spans="2:7" x14ac:dyDescent="0.25">
      <c r="B290">
        <f>Table2[[#This Row],[DISABLE=1]]</f>
        <v>1</v>
      </c>
      <c r="C290">
        <f t="shared" si="8"/>
        <v>36</v>
      </c>
      <c r="D290" s="37">
        <f>IF(MOD(DEBUG_MASK!B290,8),0,1)</f>
        <v>0</v>
      </c>
      <c r="E290" s="37" t="str">
        <f>IF(D290=1,_xlfn.CONCAT(DEBUG_MASK!D282:D289),"")</f>
        <v/>
      </c>
      <c r="F290" s="37" t="str" cm="1">
        <f t="array" aca="1" ref="F290" ca="1">IF(D290=1,RIGHT(SUM(VALUE(MID(E290&amp;"1",ROW(INDIRECT("1:"&amp;LEN(E290&amp;"1"))),1))*10^(ROW(INDIRECT("1:"&amp;LEN(E290&amp;"1")))-1)),LEN(E290)),"")</f>
        <v/>
      </c>
      <c r="G290" s="37" t="str">
        <f t="shared" si="9"/>
        <v/>
      </c>
    </row>
    <row r="291" spans="2:7" x14ac:dyDescent="0.25">
      <c r="B291">
        <f>Table2[[#This Row],[DISABLE=1]]</f>
        <v>1</v>
      </c>
      <c r="C291">
        <f t="shared" si="8"/>
        <v>37</v>
      </c>
      <c r="D291" s="37">
        <f>IF(MOD(DEBUG_MASK!B291,8),0,1)</f>
        <v>1</v>
      </c>
      <c r="E291" s="37" t="str">
        <f>IF(D291=1,_xlfn.CONCAT(DEBUG_MASK!D283:D290),"")</f>
        <v>11111111</v>
      </c>
      <c r="F291" s="37" t="str" cm="1">
        <f t="array" aca="1" ref="F291" ca="1">IF(D291=1,RIGHT(SUM(VALUE(MID(E291&amp;"1",ROW(INDIRECT("1:"&amp;LEN(E291&amp;"1"))),1))*10^(ROW(INDIRECT("1:"&amp;LEN(E291&amp;"1")))-1)),LEN(E291)),"")</f>
        <v>11111111</v>
      </c>
      <c r="G291" s="37" t="str">
        <f t="shared" ca="1" si="9"/>
        <v>FF</v>
      </c>
    </row>
    <row r="292" spans="2:7" x14ac:dyDescent="0.25">
      <c r="B292">
        <f>Table2[[#This Row],[DISABLE=1]]</f>
        <v>1</v>
      </c>
      <c r="C292">
        <f t="shared" si="8"/>
        <v>37</v>
      </c>
      <c r="D292" s="37">
        <f>IF(MOD(DEBUG_MASK!B292,8),0,1)</f>
        <v>0</v>
      </c>
      <c r="E292" s="37" t="str">
        <f>IF(D292=1,_xlfn.CONCAT(DEBUG_MASK!D284:D291),"")</f>
        <v/>
      </c>
      <c r="F292" s="37" t="str" cm="1">
        <f t="array" aca="1" ref="F292" ca="1">IF(D292=1,RIGHT(SUM(VALUE(MID(E292&amp;"1",ROW(INDIRECT("1:"&amp;LEN(E292&amp;"1"))),1))*10^(ROW(INDIRECT("1:"&amp;LEN(E292&amp;"1")))-1)),LEN(E292)),"")</f>
        <v/>
      </c>
      <c r="G292" s="37" t="str">
        <f t="shared" si="9"/>
        <v/>
      </c>
    </row>
    <row r="293" spans="2:7" x14ac:dyDescent="0.25">
      <c r="B293">
        <f>Table2[[#This Row],[DISABLE=1]]</f>
        <v>1</v>
      </c>
      <c r="C293">
        <f t="shared" si="8"/>
        <v>37</v>
      </c>
      <c r="D293" s="37">
        <f>IF(MOD(DEBUG_MASK!B293,8),0,1)</f>
        <v>0</v>
      </c>
      <c r="E293" s="37" t="str">
        <f>IF(D293=1,_xlfn.CONCAT(DEBUG_MASK!D285:D292),"")</f>
        <v/>
      </c>
      <c r="F293" s="37" t="str" cm="1">
        <f t="array" aca="1" ref="F293" ca="1">IF(D293=1,RIGHT(SUM(VALUE(MID(E293&amp;"1",ROW(INDIRECT("1:"&amp;LEN(E293&amp;"1"))),1))*10^(ROW(INDIRECT("1:"&amp;LEN(E293&amp;"1")))-1)),LEN(E293)),"")</f>
        <v/>
      </c>
      <c r="G293" s="37" t="str">
        <f t="shared" si="9"/>
        <v/>
      </c>
    </row>
    <row r="294" spans="2:7" x14ac:dyDescent="0.25">
      <c r="B294">
        <f>Table2[[#This Row],[DISABLE=1]]</f>
        <v>1</v>
      </c>
      <c r="C294">
        <f t="shared" si="8"/>
        <v>37</v>
      </c>
      <c r="D294" s="37">
        <f>IF(MOD(DEBUG_MASK!B294,8),0,1)</f>
        <v>0</v>
      </c>
      <c r="E294" s="37" t="str">
        <f>IF(D294=1,_xlfn.CONCAT(DEBUG_MASK!D286:D293),"")</f>
        <v/>
      </c>
      <c r="F294" s="37" t="str" cm="1">
        <f t="array" aca="1" ref="F294" ca="1">IF(D294=1,RIGHT(SUM(VALUE(MID(E294&amp;"1",ROW(INDIRECT("1:"&amp;LEN(E294&amp;"1"))),1))*10^(ROW(INDIRECT("1:"&amp;LEN(E294&amp;"1")))-1)),LEN(E294)),"")</f>
        <v/>
      </c>
      <c r="G294" s="37" t="str">
        <f t="shared" si="9"/>
        <v/>
      </c>
    </row>
    <row r="295" spans="2:7" x14ac:dyDescent="0.25">
      <c r="B295">
        <f>Table2[[#This Row],[DISABLE=1]]</f>
        <v>1</v>
      </c>
      <c r="C295">
        <f t="shared" si="8"/>
        <v>37</v>
      </c>
      <c r="D295" s="37">
        <f>IF(MOD(DEBUG_MASK!B295,8),0,1)</f>
        <v>0</v>
      </c>
      <c r="E295" s="37" t="str">
        <f>IF(D295=1,_xlfn.CONCAT(DEBUG_MASK!D287:D294),"")</f>
        <v/>
      </c>
      <c r="F295" s="37" t="str" cm="1">
        <f t="array" aca="1" ref="F295" ca="1">IF(D295=1,RIGHT(SUM(VALUE(MID(E295&amp;"1",ROW(INDIRECT("1:"&amp;LEN(E295&amp;"1"))),1))*10^(ROW(INDIRECT("1:"&amp;LEN(E295&amp;"1")))-1)),LEN(E295)),"")</f>
        <v/>
      </c>
      <c r="G295" s="37" t="str">
        <f t="shared" si="9"/>
        <v/>
      </c>
    </row>
    <row r="296" spans="2:7" x14ac:dyDescent="0.25">
      <c r="B296">
        <f>Table2[[#This Row],[DISABLE=1]]</f>
        <v>1</v>
      </c>
      <c r="C296">
        <f t="shared" si="8"/>
        <v>37</v>
      </c>
      <c r="D296" s="37">
        <f>IF(MOD(DEBUG_MASK!B296,8),0,1)</f>
        <v>0</v>
      </c>
      <c r="E296" s="37" t="str">
        <f>IF(D296=1,_xlfn.CONCAT(DEBUG_MASK!D288:D295),"")</f>
        <v/>
      </c>
      <c r="F296" s="37" t="str" cm="1">
        <f t="array" aca="1" ref="F296" ca="1">IF(D296=1,RIGHT(SUM(VALUE(MID(E296&amp;"1",ROW(INDIRECT("1:"&amp;LEN(E296&amp;"1"))),1))*10^(ROW(INDIRECT("1:"&amp;LEN(E296&amp;"1")))-1)),LEN(E296)),"")</f>
        <v/>
      </c>
      <c r="G296" s="37" t="str">
        <f t="shared" si="9"/>
        <v/>
      </c>
    </row>
    <row r="297" spans="2:7" x14ac:dyDescent="0.25">
      <c r="B297">
        <f>Table2[[#This Row],[DISABLE=1]]</f>
        <v>1</v>
      </c>
      <c r="C297">
        <f t="shared" si="8"/>
        <v>37</v>
      </c>
      <c r="D297" s="37">
        <f>IF(MOD(DEBUG_MASK!B297,8),0,1)</f>
        <v>0</v>
      </c>
      <c r="E297" s="37" t="str">
        <f>IF(D297=1,_xlfn.CONCAT(DEBUG_MASK!D289:D296),"")</f>
        <v/>
      </c>
      <c r="F297" s="37" t="str" cm="1">
        <f t="array" aca="1" ref="F297" ca="1">IF(D297=1,RIGHT(SUM(VALUE(MID(E297&amp;"1",ROW(INDIRECT("1:"&amp;LEN(E297&amp;"1"))),1))*10^(ROW(INDIRECT("1:"&amp;LEN(E297&amp;"1")))-1)),LEN(E297)),"")</f>
        <v/>
      </c>
      <c r="G297" s="37" t="str">
        <f t="shared" si="9"/>
        <v/>
      </c>
    </row>
    <row r="298" spans="2:7" x14ac:dyDescent="0.25">
      <c r="B298">
        <f>Table2[[#This Row],[DISABLE=1]]</f>
        <v>1</v>
      </c>
      <c r="C298">
        <f t="shared" si="8"/>
        <v>37</v>
      </c>
      <c r="D298" s="37">
        <f>IF(MOD(DEBUG_MASK!B298,8),0,1)</f>
        <v>0</v>
      </c>
      <c r="E298" s="37" t="str">
        <f>IF(D298=1,_xlfn.CONCAT(DEBUG_MASK!D290:D297),"")</f>
        <v/>
      </c>
      <c r="F298" s="37" t="str" cm="1">
        <f t="array" aca="1" ref="F298" ca="1">IF(D298=1,RIGHT(SUM(VALUE(MID(E298&amp;"1",ROW(INDIRECT("1:"&amp;LEN(E298&amp;"1"))),1))*10^(ROW(INDIRECT("1:"&amp;LEN(E298&amp;"1")))-1)),LEN(E298)),"")</f>
        <v/>
      </c>
      <c r="G298" s="37" t="str">
        <f t="shared" si="9"/>
        <v/>
      </c>
    </row>
    <row r="299" spans="2:7" x14ac:dyDescent="0.25">
      <c r="B299">
        <f>Table2[[#This Row],[DISABLE=1]]</f>
        <v>1</v>
      </c>
      <c r="C299">
        <f t="shared" si="8"/>
        <v>38</v>
      </c>
      <c r="D299" s="37">
        <f>IF(MOD(DEBUG_MASK!B299,8),0,1)</f>
        <v>1</v>
      </c>
      <c r="E299" s="37" t="str">
        <f>IF(D299=1,_xlfn.CONCAT(DEBUG_MASK!D291:D298),"")</f>
        <v>11111111</v>
      </c>
      <c r="F299" s="37" t="str" cm="1">
        <f t="array" aca="1" ref="F299" ca="1">IF(D299=1,RIGHT(SUM(VALUE(MID(E299&amp;"1",ROW(INDIRECT("1:"&amp;LEN(E299&amp;"1"))),1))*10^(ROW(INDIRECT("1:"&amp;LEN(E299&amp;"1")))-1)),LEN(E299)),"")</f>
        <v>11111111</v>
      </c>
      <c r="G299" s="37" t="str">
        <f t="shared" ca="1" si="9"/>
        <v>FF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F47E12-67AF-4C50-8C8F-E04E3DDF1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44</vt:i4>
      </vt:variant>
    </vt:vector>
  </HeadingPairs>
  <TitlesOfParts>
    <vt:vector size="57" baseType="lpstr">
      <vt:lpstr>FILE</vt:lpstr>
      <vt:lpstr>VERSION</vt:lpstr>
      <vt:lpstr>Main</vt:lpstr>
      <vt:lpstr>Main2</vt:lpstr>
      <vt:lpstr>PivotReport</vt:lpstr>
      <vt:lpstr>Freq</vt:lpstr>
      <vt:lpstr>Sizes</vt:lpstr>
      <vt:lpstr>Flags</vt:lpstr>
      <vt:lpstr>Timings</vt:lpstr>
      <vt:lpstr>fast-Link</vt:lpstr>
      <vt:lpstr>duration</vt:lpstr>
      <vt:lpstr>DEBUG_MASK</vt:lpstr>
      <vt:lpstr>mask</vt:lpstr>
      <vt:lpstr>csvFilePath</vt:lpstr>
      <vt:lpstr>DLC_ACK_LEN_BYTES</vt:lpstr>
      <vt:lpstr>DLC_AUX_SEC_COUNTER_LEN</vt:lpstr>
      <vt:lpstr>DLC_AUX_SEC_CTRL_LEN</vt:lpstr>
      <vt:lpstr>DLC_AUX_SEC_TLV_LEN</vt:lpstr>
      <vt:lpstr>DLC_BCAST_LEN_BYTES</vt:lpstr>
      <vt:lpstr>DLC_CLI_PRI_LEN</vt:lpstr>
      <vt:lpstr>DLC_CLI_RX_TIME_LEN</vt:lpstr>
      <vt:lpstr>DLC_CLI_RX_TIME_OFF</vt:lpstr>
      <vt:lpstr>DLC_CLI_TLV_LEN</vt:lpstr>
      <vt:lpstr>DLC_CLI_TX_TIME_LEN</vt:lpstr>
      <vt:lpstr>DLC_CLI_TX_TIME_OFF</vt:lpstr>
      <vt:lpstr>DLC_DACK_LEN_BYTES</vt:lpstr>
      <vt:lpstr>DLC_DPOLL_LEN_BYTES</vt:lpstr>
      <vt:lpstr>DLC_HDR_CRC_LEN</vt:lpstr>
      <vt:lpstr>DLC_INFO_LEN_BYTES</vt:lpstr>
      <vt:lpstr>DLC_MAX_HDR_LEN</vt:lpstr>
      <vt:lpstr>DLC_PHYCHANGE_TLV_LEN</vt:lpstr>
      <vt:lpstr>DLC_POLL_LEN_BYTES</vt:lpstr>
      <vt:lpstr>DLC_RSSI_LEN</vt:lpstr>
      <vt:lpstr>DLC_SEQCTRL_LEN</vt:lpstr>
      <vt:lpstr>DLC_TX_RX_TIME_LEN</vt:lpstr>
      <vt:lpstr>DLL_BCN_TYPE_TLV_LEN</vt:lpstr>
      <vt:lpstr>DLL_CRC_LEN</vt:lpstr>
      <vt:lpstr>DLL_CRC_TLV_LEN</vt:lpstr>
      <vt:lpstr>DLL_EPOCH_TICK_TLV_LEN</vt:lpstr>
      <vt:lpstr>DLL_TLV_HDR_LEN</vt:lpstr>
      <vt:lpstr>DLL_TX_RX_TIME_TLV_LEN</vt:lpstr>
      <vt:lpstr>EPOCH_TICK_LEN</vt:lpstr>
      <vt:lpstr>LEN_CRC_32</vt:lpstr>
      <vt:lpstr>MAC_ADDR_LEN</vt:lpstr>
      <vt:lpstr>MAC_HDR_ACK_LEN</vt:lpstr>
      <vt:lpstr>MAC_HDR_BCAST_LEN</vt:lpstr>
      <vt:lpstr>MAC_HDR_DPOLL_LEN</vt:lpstr>
      <vt:lpstr>MAC_HDR_FCTRL_LEN</vt:lpstr>
      <vt:lpstr>MAC_HDR_INFO_LEN</vt:lpstr>
      <vt:lpstr>MAC_HDR_MAX_LEN</vt:lpstr>
      <vt:lpstr>MAC_HDR_POLL_LEN</vt:lpstr>
      <vt:lpstr>MAC_TLV_HDR_LEN</vt:lpstr>
      <vt:lpstr>MASK_INPUT</vt:lpstr>
      <vt:lpstr>MRFSK_GENX_PHR_LENGTH</vt:lpstr>
      <vt:lpstr>MRFSK_PHR_LENGTH</vt:lpstr>
      <vt:lpstr>TLV_MAX_DLL_LEN</vt:lpstr>
      <vt:lpstr>TLV_MAX_MAC_LEN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Shakya, Nikesh Man</dc:creator>
  <cp:lastModifiedBy>Shakya, Nikesh Man</cp:lastModifiedBy>
  <dcterms:created xsi:type="dcterms:W3CDTF">2020-03-25T15:57:43Z</dcterms:created>
  <dcterms:modified xsi:type="dcterms:W3CDTF">2022-08-05T15:25:52Z</dcterms:modified>
</cp:coreProperties>
</file>